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74f577d381ef91/Desktop/FootballScraping/"/>
    </mc:Choice>
  </mc:AlternateContent>
  <xr:revisionPtr revIDLastSave="130" documentId="13_ncr:1_{4DF99EB7-F478-455A-A71A-91EB83D0E480}" xr6:coauthVersionLast="40" xr6:coauthVersionMax="40" xr10:uidLastSave="{FEEDACE9-6387-4E2B-9D56-E4898ABF5EAC}"/>
  <bookViews>
    <workbookView xWindow="-108" yWindow="-108" windowWidth="23256" windowHeight="12720" firstSheet="1" activeTab="1" xr2:uid="{F10CBC20-4402-468B-BDF5-5CA70AC6335D}"/>
  </bookViews>
  <sheets>
    <sheet name="CornerErrors" sheetId="31" r:id="rId1"/>
    <sheet name="CSV" sheetId="4" r:id="rId2"/>
    <sheet name="Fixtures" sheetId="17" r:id="rId3"/>
    <sheet name="AvgGoalStats" sheetId="5" r:id="rId4"/>
    <sheet name="CompareAvgGoal" sheetId="21" r:id="rId5"/>
    <sheet name="PercentGoalStats" sheetId="9" r:id="rId6"/>
    <sheet name="CompareGoal%" sheetId="22" r:id="rId7"/>
    <sheet name="PercentFHGoalStats" sheetId="10" r:id="rId8"/>
    <sheet name="CompareFHGoal%" sheetId="24" r:id="rId9"/>
    <sheet name="PercentSHGoalStats" sheetId="11" r:id="rId10"/>
    <sheet name="CompareSHGoal%" sheetId="25" r:id="rId11"/>
    <sheet name="CardStats" sheetId="12" r:id="rId12"/>
    <sheet name="CompareCard" sheetId="26" r:id="rId13"/>
    <sheet name="CornerStats" sheetId="13" r:id="rId14"/>
    <sheet name="CompareCorners" sheetId="27" r:id="rId15"/>
    <sheet name="Compare" sheetId="14" r:id="rId16"/>
    <sheet name="Sheet1" sheetId="32" r:id="rId17"/>
  </sheets>
  <definedNames>
    <definedName name="_xlnm._FilterDatabase" localSheetId="4" hidden="1">CompareAvgGoal!$T$1:$T$220</definedName>
    <definedName name="_xlnm._FilterDatabase" localSheetId="12" hidden="1">CompareCard!$N$1:$N$220</definedName>
    <definedName name="_xlnm._FilterDatabase" localSheetId="14" hidden="1">CompareCorners!$N$1:$N$220</definedName>
    <definedName name="_xlnm._FilterDatabase" localSheetId="8" hidden="1">'CompareFHGoal%'!$N$1:$N$216</definedName>
    <definedName name="_xlnm._FilterDatabase" localSheetId="6" hidden="1">'CompareGoal%'!$T$1:$T$220</definedName>
    <definedName name="_xlnm._FilterDatabase" localSheetId="10" hidden="1">'CompareSHGoal%'!$N$1:$N$216</definedName>
    <definedName name="ExternalData_1" localSheetId="1" hidden="1">CSV!$A$1:$Y$2972</definedName>
    <definedName name="ExternalData_1" localSheetId="2" hidden="1">Fixtures!$A$1:$D$2560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67" i="22" l="1"/>
  <c r="T67" i="22"/>
  <c r="U67" i="22"/>
  <c r="S68" i="22"/>
  <c r="T68" i="22"/>
  <c r="U68" i="22"/>
  <c r="S69" i="22"/>
  <c r="T69" i="22"/>
  <c r="U69" i="22"/>
  <c r="S70" i="22"/>
  <c r="T70" i="22"/>
  <c r="U70" i="22"/>
  <c r="S71" i="22"/>
  <c r="T71" i="22"/>
  <c r="U71" i="22"/>
  <c r="S72" i="22"/>
  <c r="T72" i="22"/>
  <c r="U72" i="22"/>
  <c r="S73" i="22"/>
  <c r="T73" i="22"/>
  <c r="U73" i="22"/>
  <c r="S74" i="22"/>
  <c r="T74" i="22"/>
  <c r="U74" i="22"/>
  <c r="S75" i="22"/>
  <c r="T75" i="22"/>
  <c r="U75" i="22"/>
  <c r="S76" i="22"/>
  <c r="T76" i="22"/>
  <c r="U76" i="22"/>
  <c r="S77" i="22"/>
  <c r="T77" i="22"/>
  <c r="U77" i="22"/>
  <c r="S78" i="22"/>
  <c r="T78" i="22"/>
  <c r="U78" i="22"/>
  <c r="S79" i="22"/>
  <c r="T79" i="22"/>
  <c r="U79" i="22"/>
  <c r="S80" i="22"/>
  <c r="T80" i="22"/>
  <c r="U80" i="22"/>
  <c r="S81" i="22"/>
  <c r="T81" i="22"/>
  <c r="U81" i="22"/>
  <c r="S82" i="22"/>
  <c r="T82" i="22"/>
  <c r="U82" i="22"/>
  <c r="S83" i="22"/>
  <c r="T83" i="22"/>
  <c r="U83" i="22"/>
  <c r="S84" i="22"/>
  <c r="T84" i="22"/>
  <c r="U84" i="22"/>
  <c r="S85" i="22"/>
  <c r="T85" i="22"/>
  <c r="U85" i="22"/>
  <c r="S86" i="22"/>
  <c r="T86" i="22"/>
  <c r="U86" i="22"/>
  <c r="S87" i="22"/>
  <c r="T87" i="22"/>
  <c r="U87" i="22"/>
  <c r="S88" i="22"/>
  <c r="T88" i="22"/>
  <c r="U88" i="22"/>
  <c r="S89" i="22"/>
  <c r="T89" i="22"/>
  <c r="U89" i="22"/>
  <c r="S90" i="22"/>
  <c r="T90" i="22"/>
  <c r="U90" i="22"/>
  <c r="S91" i="22"/>
  <c r="T91" i="22"/>
  <c r="U91" i="22"/>
  <c r="S92" i="22"/>
  <c r="T92" i="22"/>
  <c r="U92" i="22"/>
  <c r="S93" i="22"/>
  <c r="T93" i="22"/>
  <c r="U93" i="22"/>
  <c r="S94" i="22"/>
  <c r="T94" i="22"/>
  <c r="U94" i="22"/>
  <c r="S95" i="22"/>
  <c r="T95" i="22"/>
  <c r="U95" i="22"/>
  <c r="S96" i="22"/>
  <c r="T96" i="22"/>
  <c r="U96" i="22"/>
  <c r="S97" i="22"/>
  <c r="T97" i="22"/>
  <c r="U97" i="22"/>
  <c r="S98" i="22"/>
  <c r="T98" i="22"/>
  <c r="U98" i="22"/>
  <c r="S99" i="22"/>
  <c r="T99" i="22"/>
  <c r="U99" i="22"/>
  <c r="S100" i="22"/>
  <c r="T100" i="22"/>
  <c r="U100" i="22"/>
  <c r="S101" i="22"/>
  <c r="T101" i="22"/>
  <c r="U101" i="22"/>
  <c r="S102" i="22"/>
  <c r="T102" i="22"/>
  <c r="U102" i="22"/>
  <c r="S103" i="22"/>
  <c r="T103" i="22"/>
  <c r="U103" i="22"/>
  <c r="S104" i="22"/>
  <c r="T104" i="22"/>
  <c r="U104" i="22"/>
  <c r="S105" i="22"/>
  <c r="T105" i="22"/>
  <c r="U105" i="22"/>
  <c r="S106" i="22"/>
  <c r="T106" i="22"/>
  <c r="U106" i="22"/>
  <c r="S107" i="22"/>
  <c r="T107" i="22"/>
  <c r="U107" i="22"/>
  <c r="S108" i="22"/>
  <c r="T108" i="22"/>
  <c r="U108" i="22"/>
  <c r="S109" i="22"/>
  <c r="T109" i="22"/>
  <c r="U109" i="22"/>
  <c r="S110" i="22"/>
  <c r="T110" i="22"/>
  <c r="U110" i="22"/>
  <c r="S111" i="22"/>
  <c r="T111" i="22"/>
  <c r="U111" i="22"/>
  <c r="S112" i="22"/>
  <c r="T112" i="22"/>
  <c r="U112" i="22"/>
  <c r="S113" i="22"/>
  <c r="T113" i="22"/>
  <c r="U113" i="22"/>
  <c r="S114" i="22"/>
  <c r="T114" i="22"/>
  <c r="U114" i="22"/>
  <c r="S115" i="22"/>
  <c r="T115" i="22"/>
  <c r="U115" i="22"/>
  <c r="S116" i="22"/>
  <c r="T116" i="22"/>
  <c r="U116" i="22"/>
  <c r="S117" i="22"/>
  <c r="T117" i="22"/>
  <c r="U117" i="22"/>
  <c r="S118" i="22"/>
  <c r="T118" i="22"/>
  <c r="U118" i="22"/>
  <c r="S119" i="22"/>
  <c r="T119" i="22"/>
  <c r="U119" i="22"/>
  <c r="S120" i="22"/>
  <c r="T120" i="22"/>
  <c r="U120" i="22"/>
  <c r="S121" i="22"/>
  <c r="T121" i="22"/>
  <c r="U121" i="22"/>
  <c r="S122" i="22"/>
  <c r="T122" i="22"/>
  <c r="U122" i="22"/>
  <c r="S123" i="22"/>
  <c r="T123" i="22"/>
  <c r="U123" i="22"/>
  <c r="S124" i="22"/>
  <c r="T124" i="22"/>
  <c r="U124" i="22"/>
  <c r="S125" i="22"/>
  <c r="T125" i="22"/>
  <c r="U125" i="22"/>
  <c r="S126" i="22"/>
  <c r="T126" i="22"/>
  <c r="U126" i="22"/>
  <c r="S127" i="22"/>
  <c r="T127" i="22"/>
  <c r="U127" i="22"/>
  <c r="S128" i="22"/>
  <c r="T128" i="22"/>
  <c r="U128" i="22"/>
  <c r="S129" i="22"/>
  <c r="T129" i="22"/>
  <c r="U129" i="22"/>
  <c r="S130" i="22"/>
  <c r="T130" i="22"/>
  <c r="U130" i="22"/>
  <c r="S131" i="22"/>
  <c r="T131" i="22"/>
  <c r="U131" i="22"/>
  <c r="S132" i="22"/>
  <c r="T132" i="22"/>
  <c r="U132" i="22"/>
  <c r="S133" i="22"/>
  <c r="T133" i="22"/>
  <c r="U133" i="22"/>
  <c r="S134" i="22"/>
  <c r="T134" i="22"/>
  <c r="U134" i="22"/>
  <c r="S135" i="22"/>
  <c r="T135" i="22"/>
  <c r="U135" i="22"/>
  <c r="S136" i="22"/>
  <c r="T136" i="22"/>
  <c r="U136" i="22"/>
  <c r="S137" i="22"/>
  <c r="T137" i="22"/>
  <c r="U137" i="22"/>
  <c r="S138" i="22"/>
  <c r="T138" i="22"/>
  <c r="U138" i="22"/>
  <c r="S139" i="22"/>
  <c r="T139" i="22"/>
  <c r="U139" i="22"/>
  <c r="S140" i="22"/>
  <c r="T140" i="22"/>
  <c r="U140" i="22"/>
  <c r="S141" i="22"/>
  <c r="T141" i="22"/>
  <c r="U141" i="22"/>
  <c r="S142" i="22"/>
  <c r="T142" i="22"/>
  <c r="U142" i="22"/>
  <c r="S143" i="22"/>
  <c r="T143" i="22"/>
  <c r="U143" i="22"/>
  <c r="S144" i="22"/>
  <c r="T144" i="22"/>
  <c r="U144" i="22"/>
  <c r="S145" i="22"/>
  <c r="T145" i="22"/>
  <c r="U145" i="22"/>
  <c r="S146" i="22"/>
  <c r="T146" i="22"/>
  <c r="U146" i="22"/>
  <c r="S147" i="22"/>
  <c r="T147" i="22"/>
  <c r="U147" i="22"/>
  <c r="S148" i="22"/>
  <c r="T148" i="22"/>
  <c r="U148" i="22"/>
  <c r="S149" i="22"/>
  <c r="T149" i="22"/>
  <c r="U149" i="22"/>
  <c r="S150" i="22"/>
  <c r="T150" i="22"/>
  <c r="U150" i="22"/>
  <c r="S151" i="22"/>
  <c r="T151" i="22"/>
  <c r="U151" i="22"/>
  <c r="S152" i="22"/>
  <c r="T152" i="22"/>
  <c r="U152" i="22"/>
  <c r="S153" i="22"/>
  <c r="T153" i="22"/>
  <c r="U153" i="22"/>
  <c r="S154" i="22"/>
  <c r="T154" i="22"/>
  <c r="U154" i="22"/>
  <c r="S155" i="22"/>
  <c r="T155" i="22"/>
  <c r="U155" i="22"/>
  <c r="S156" i="22"/>
  <c r="T156" i="22"/>
  <c r="U156" i="22"/>
  <c r="S157" i="22"/>
  <c r="T157" i="22"/>
  <c r="U157" i="22"/>
  <c r="S158" i="22"/>
  <c r="T158" i="22"/>
  <c r="U158" i="22"/>
  <c r="S159" i="22"/>
  <c r="T159" i="22"/>
  <c r="U159" i="22"/>
  <c r="S160" i="22"/>
  <c r="T160" i="22"/>
  <c r="U160" i="22"/>
  <c r="S161" i="22"/>
  <c r="T161" i="22"/>
  <c r="U161" i="22"/>
  <c r="S162" i="22"/>
  <c r="T162" i="22"/>
  <c r="U162" i="22"/>
  <c r="S163" i="22"/>
  <c r="T163" i="22"/>
  <c r="U163" i="22"/>
  <c r="S164" i="22"/>
  <c r="T164" i="22"/>
  <c r="U164" i="22"/>
  <c r="S165" i="22"/>
  <c r="T165" i="22"/>
  <c r="U165" i="22"/>
  <c r="S166" i="22"/>
  <c r="T166" i="22"/>
  <c r="U166" i="22"/>
  <c r="S167" i="22"/>
  <c r="T167" i="22"/>
  <c r="U167" i="22"/>
  <c r="S168" i="22"/>
  <c r="T168" i="22"/>
  <c r="U168" i="22"/>
  <c r="S169" i="22"/>
  <c r="T169" i="22"/>
  <c r="U169" i="22"/>
  <c r="S170" i="22"/>
  <c r="T170" i="22"/>
  <c r="U170" i="22"/>
  <c r="S171" i="22"/>
  <c r="T171" i="22"/>
  <c r="U171" i="22"/>
  <c r="S172" i="22"/>
  <c r="T172" i="22"/>
  <c r="U172" i="22"/>
  <c r="S173" i="22"/>
  <c r="T173" i="22"/>
  <c r="U173" i="22"/>
  <c r="S174" i="22"/>
  <c r="T174" i="22"/>
  <c r="U174" i="22"/>
  <c r="S175" i="22"/>
  <c r="T175" i="22"/>
  <c r="U175" i="22"/>
  <c r="S176" i="22"/>
  <c r="T176" i="22"/>
  <c r="U176" i="22"/>
  <c r="S177" i="22"/>
  <c r="T177" i="22"/>
  <c r="U177" i="22"/>
  <c r="S178" i="22"/>
  <c r="T178" i="22"/>
  <c r="U178" i="22"/>
  <c r="S179" i="22"/>
  <c r="T179" i="22"/>
  <c r="U179" i="22"/>
  <c r="S180" i="22"/>
  <c r="T180" i="22"/>
  <c r="U180" i="22"/>
  <c r="S181" i="22"/>
  <c r="T181" i="22"/>
  <c r="U181" i="22"/>
  <c r="S182" i="22"/>
  <c r="T182" i="22"/>
  <c r="U182" i="22"/>
  <c r="S183" i="22"/>
  <c r="T183" i="22"/>
  <c r="U183" i="22"/>
  <c r="S184" i="22"/>
  <c r="T184" i="22"/>
  <c r="U184" i="22"/>
  <c r="S185" i="22"/>
  <c r="T185" i="22"/>
  <c r="U185" i="22"/>
  <c r="S186" i="22"/>
  <c r="T186" i="22"/>
  <c r="U186" i="22"/>
  <c r="S187" i="22"/>
  <c r="T187" i="22"/>
  <c r="U187" i="22"/>
  <c r="S188" i="22"/>
  <c r="T188" i="22"/>
  <c r="U188" i="22"/>
  <c r="S189" i="22"/>
  <c r="T189" i="22"/>
  <c r="U189" i="22"/>
  <c r="S190" i="22"/>
  <c r="T190" i="22"/>
  <c r="U190" i="22"/>
  <c r="S191" i="22"/>
  <c r="T191" i="22"/>
  <c r="U191" i="22"/>
  <c r="S192" i="22"/>
  <c r="T192" i="22"/>
  <c r="U192" i="22"/>
  <c r="S193" i="22"/>
  <c r="T193" i="22"/>
  <c r="U193" i="22"/>
  <c r="S194" i="22"/>
  <c r="T194" i="22"/>
  <c r="U194" i="22"/>
  <c r="S195" i="22"/>
  <c r="T195" i="22"/>
  <c r="U195" i="22"/>
  <c r="S196" i="22"/>
  <c r="T196" i="22"/>
  <c r="U196" i="22"/>
  <c r="S197" i="22"/>
  <c r="T197" i="22"/>
  <c r="U197" i="22"/>
  <c r="S198" i="22"/>
  <c r="T198" i="22"/>
  <c r="U198" i="22"/>
  <c r="S199" i="22"/>
  <c r="T199" i="22"/>
  <c r="U199" i="22"/>
  <c r="S200" i="22"/>
  <c r="T200" i="22"/>
  <c r="U200" i="22"/>
  <c r="S201" i="22"/>
  <c r="T201" i="22"/>
  <c r="U201" i="22"/>
  <c r="S202" i="22"/>
  <c r="T202" i="22"/>
  <c r="U202" i="22"/>
  <c r="S203" i="22"/>
  <c r="T203" i="22"/>
  <c r="U203" i="22"/>
  <c r="S204" i="22"/>
  <c r="T204" i="22"/>
  <c r="U204" i="22"/>
  <c r="S205" i="22"/>
  <c r="T205" i="22"/>
  <c r="U205" i="22"/>
  <c r="S206" i="22"/>
  <c r="T206" i="22"/>
  <c r="U206" i="22"/>
  <c r="S207" i="22"/>
  <c r="T207" i="22"/>
  <c r="U207" i="22"/>
  <c r="S208" i="22"/>
  <c r="T208" i="22"/>
  <c r="U208" i="22"/>
  <c r="S209" i="22"/>
  <c r="T209" i="22"/>
  <c r="U209" i="22"/>
  <c r="S210" i="22"/>
  <c r="T210" i="22"/>
  <c r="U210" i="22"/>
  <c r="S211" i="22"/>
  <c r="T211" i="22"/>
  <c r="U211" i="22"/>
  <c r="S212" i="22"/>
  <c r="T212" i="22"/>
  <c r="U212" i="22"/>
  <c r="S213" i="22"/>
  <c r="T213" i="22"/>
  <c r="U213" i="22"/>
  <c r="S214" i="22"/>
  <c r="T214" i="22"/>
  <c r="U214" i="22"/>
  <c r="S215" i="22"/>
  <c r="T215" i="22"/>
  <c r="U215" i="22"/>
  <c r="S216" i="22"/>
  <c r="T216" i="22"/>
  <c r="U216" i="22"/>
  <c r="S217" i="22"/>
  <c r="T217" i="22"/>
  <c r="U217" i="22"/>
  <c r="S218" i="22"/>
  <c r="T218" i="22"/>
  <c r="U218" i="22"/>
  <c r="S219" i="22"/>
  <c r="T219" i="22"/>
  <c r="U219" i="22"/>
  <c r="S220" i="22"/>
  <c r="T220" i="22"/>
  <c r="U220" i="22"/>
  <c r="M63" i="24"/>
  <c r="N63" i="24"/>
  <c r="O63" i="24"/>
  <c r="M64" i="24"/>
  <c r="N64" i="24"/>
  <c r="O64" i="24"/>
  <c r="M65" i="24"/>
  <c r="N65" i="24"/>
  <c r="O65" i="24"/>
  <c r="M66" i="24"/>
  <c r="N66" i="24"/>
  <c r="O66" i="24"/>
  <c r="M67" i="24"/>
  <c r="N67" i="24"/>
  <c r="O67" i="24"/>
  <c r="M68" i="24"/>
  <c r="N68" i="24"/>
  <c r="O68" i="24"/>
  <c r="M69" i="24"/>
  <c r="N69" i="24"/>
  <c r="O69" i="24"/>
  <c r="M70" i="24"/>
  <c r="N70" i="24"/>
  <c r="O70" i="24"/>
  <c r="M71" i="24"/>
  <c r="N71" i="24"/>
  <c r="O71" i="24"/>
  <c r="M72" i="24"/>
  <c r="N72" i="24"/>
  <c r="O72" i="24"/>
  <c r="M73" i="24"/>
  <c r="N73" i="24"/>
  <c r="O73" i="24"/>
  <c r="M74" i="24"/>
  <c r="N74" i="24"/>
  <c r="O74" i="24"/>
  <c r="M75" i="24"/>
  <c r="N75" i="24"/>
  <c r="O75" i="24"/>
  <c r="M76" i="24"/>
  <c r="N76" i="24"/>
  <c r="O76" i="24"/>
  <c r="M77" i="24"/>
  <c r="N77" i="24"/>
  <c r="O77" i="24"/>
  <c r="M78" i="24"/>
  <c r="N78" i="24"/>
  <c r="O78" i="24"/>
  <c r="M79" i="24"/>
  <c r="N79" i="24"/>
  <c r="O79" i="24"/>
  <c r="M80" i="24"/>
  <c r="N80" i="24"/>
  <c r="O80" i="24"/>
  <c r="M81" i="24"/>
  <c r="N81" i="24"/>
  <c r="O81" i="24"/>
  <c r="M82" i="24"/>
  <c r="N82" i="24"/>
  <c r="O82" i="24"/>
  <c r="M83" i="24"/>
  <c r="N83" i="24"/>
  <c r="O83" i="24"/>
  <c r="M84" i="24"/>
  <c r="N84" i="24"/>
  <c r="O84" i="24"/>
  <c r="M85" i="24"/>
  <c r="N85" i="24"/>
  <c r="O85" i="24"/>
  <c r="M86" i="24"/>
  <c r="N86" i="24"/>
  <c r="O86" i="24"/>
  <c r="M87" i="24"/>
  <c r="N87" i="24"/>
  <c r="O87" i="24"/>
  <c r="M88" i="24"/>
  <c r="N88" i="24"/>
  <c r="O88" i="24"/>
  <c r="M89" i="24"/>
  <c r="N89" i="24"/>
  <c r="O89" i="24"/>
  <c r="M90" i="24"/>
  <c r="N90" i="24"/>
  <c r="O90" i="24"/>
  <c r="M91" i="24"/>
  <c r="N91" i="24"/>
  <c r="O91" i="24"/>
  <c r="M92" i="24"/>
  <c r="N92" i="24"/>
  <c r="O92" i="24"/>
  <c r="M93" i="24"/>
  <c r="N93" i="24"/>
  <c r="O93" i="24"/>
  <c r="M94" i="24"/>
  <c r="N94" i="24"/>
  <c r="O94" i="24"/>
  <c r="M95" i="24"/>
  <c r="N95" i="24"/>
  <c r="O95" i="24"/>
  <c r="M96" i="24"/>
  <c r="N96" i="24"/>
  <c r="O96" i="24"/>
  <c r="M97" i="24"/>
  <c r="N97" i="24"/>
  <c r="O97" i="24"/>
  <c r="M98" i="24"/>
  <c r="N98" i="24"/>
  <c r="O98" i="24"/>
  <c r="M99" i="24"/>
  <c r="N99" i="24"/>
  <c r="O99" i="24"/>
  <c r="M100" i="24"/>
  <c r="N100" i="24"/>
  <c r="O100" i="24"/>
  <c r="M101" i="24"/>
  <c r="N101" i="24"/>
  <c r="O101" i="24"/>
  <c r="M102" i="24"/>
  <c r="N102" i="24"/>
  <c r="O102" i="24"/>
  <c r="M103" i="24"/>
  <c r="N103" i="24"/>
  <c r="O103" i="24"/>
  <c r="M104" i="24"/>
  <c r="N104" i="24"/>
  <c r="O104" i="24"/>
  <c r="M105" i="24"/>
  <c r="N105" i="24"/>
  <c r="O105" i="24"/>
  <c r="M106" i="24"/>
  <c r="N106" i="24"/>
  <c r="O106" i="24"/>
  <c r="M107" i="24"/>
  <c r="N107" i="24"/>
  <c r="O107" i="24"/>
  <c r="M108" i="24"/>
  <c r="N108" i="24"/>
  <c r="O108" i="24"/>
  <c r="M109" i="24"/>
  <c r="N109" i="24"/>
  <c r="O109" i="24"/>
  <c r="M110" i="24"/>
  <c r="N110" i="24"/>
  <c r="O110" i="24"/>
  <c r="M111" i="24"/>
  <c r="N111" i="24"/>
  <c r="O111" i="24"/>
  <c r="M112" i="24"/>
  <c r="N112" i="24"/>
  <c r="O112" i="24"/>
  <c r="M113" i="24"/>
  <c r="N113" i="24"/>
  <c r="O113" i="24"/>
  <c r="M114" i="24"/>
  <c r="N114" i="24"/>
  <c r="O114" i="24"/>
  <c r="M115" i="24"/>
  <c r="N115" i="24"/>
  <c r="O115" i="24"/>
  <c r="M116" i="24"/>
  <c r="N116" i="24"/>
  <c r="O116" i="24"/>
  <c r="M117" i="24"/>
  <c r="N117" i="24"/>
  <c r="O117" i="24"/>
  <c r="M118" i="24"/>
  <c r="N118" i="24"/>
  <c r="O118" i="24"/>
  <c r="M119" i="24"/>
  <c r="N119" i="24"/>
  <c r="O119" i="24"/>
  <c r="M120" i="24"/>
  <c r="N120" i="24"/>
  <c r="O120" i="24"/>
  <c r="M121" i="24"/>
  <c r="N121" i="24"/>
  <c r="O121" i="24"/>
  <c r="M122" i="24"/>
  <c r="N122" i="24"/>
  <c r="O122" i="24"/>
  <c r="M123" i="24"/>
  <c r="N123" i="24"/>
  <c r="O123" i="24"/>
  <c r="M124" i="24"/>
  <c r="N124" i="24"/>
  <c r="O124" i="24"/>
  <c r="M125" i="24"/>
  <c r="N125" i="24"/>
  <c r="O125" i="24"/>
  <c r="M126" i="24"/>
  <c r="N126" i="24"/>
  <c r="O126" i="24"/>
  <c r="M127" i="24"/>
  <c r="N127" i="24"/>
  <c r="O127" i="24"/>
  <c r="M128" i="24"/>
  <c r="N128" i="24"/>
  <c r="O128" i="24"/>
  <c r="M129" i="24"/>
  <c r="N129" i="24"/>
  <c r="O129" i="24"/>
  <c r="M130" i="24"/>
  <c r="N130" i="24"/>
  <c r="O130" i="24"/>
  <c r="M131" i="24"/>
  <c r="N131" i="24"/>
  <c r="O131" i="24"/>
  <c r="M132" i="24"/>
  <c r="N132" i="24"/>
  <c r="O132" i="24"/>
  <c r="M133" i="24"/>
  <c r="N133" i="24"/>
  <c r="O133" i="24"/>
  <c r="M134" i="24"/>
  <c r="N134" i="24"/>
  <c r="O134" i="24"/>
  <c r="M135" i="24"/>
  <c r="N135" i="24"/>
  <c r="O135" i="24"/>
  <c r="M136" i="24"/>
  <c r="N136" i="24"/>
  <c r="O136" i="24"/>
  <c r="M137" i="24"/>
  <c r="N137" i="24"/>
  <c r="O137" i="24"/>
  <c r="M138" i="24"/>
  <c r="N138" i="24"/>
  <c r="O138" i="24"/>
  <c r="M139" i="24"/>
  <c r="N139" i="24"/>
  <c r="O139" i="24"/>
  <c r="M140" i="24"/>
  <c r="N140" i="24"/>
  <c r="O140" i="24"/>
  <c r="M141" i="24"/>
  <c r="N141" i="24"/>
  <c r="O141" i="24"/>
  <c r="M142" i="24"/>
  <c r="N142" i="24"/>
  <c r="O142" i="24"/>
  <c r="M143" i="24"/>
  <c r="N143" i="24"/>
  <c r="O143" i="24"/>
  <c r="M144" i="24"/>
  <c r="N144" i="24"/>
  <c r="O144" i="24"/>
  <c r="M145" i="24"/>
  <c r="N145" i="24"/>
  <c r="O145" i="24"/>
  <c r="M146" i="24"/>
  <c r="N146" i="24"/>
  <c r="O146" i="24"/>
  <c r="M147" i="24"/>
  <c r="N147" i="24"/>
  <c r="O147" i="24"/>
  <c r="M148" i="24"/>
  <c r="N148" i="24"/>
  <c r="O148" i="24"/>
  <c r="M149" i="24"/>
  <c r="N149" i="24"/>
  <c r="O149" i="24"/>
  <c r="M150" i="24"/>
  <c r="N150" i="24"/>
  <c r="O150" i="24"/>
  <c r="M151" i="24"/>
  <c r="N151" i="24"/>
  <c r="O151" i="24"/>
  <c r="M152" i="24"/>
  <c r="N152" i="24"/>
  <c r="O152" i="24"/>
  <c r="M153" i="24"/>
  <c r="N153" i="24"/>
  <c r="O153" i="24"/>
  <c r="M154" i="24"/>
  <c r="N154" i="24"/>
  <c r="O154" i="24"/>
  <c r="M155" i="24"/>
  <c r="N155" i="24"/>
  <c r="O155" i="24"/>
  <c r="M156" i="24"/>
  <c r="N156" i="24"/>
  <c r="O156" i="24"/>
  <c r="M157" i="24"/>
  <c r="N157" i="24"/>
  <c r="O157" i="24"/>
  <c r="M158" i="24"/>
  <c r="N158" i="24"/>
  <c r="O158" i="24"/>
  <c r="M159" i="24"/>
  <c r="N159" i="24"/>
  <c r="O159" i="24"/>
  <c r="M160" i="24"/>
  <c r="N160" i="24"/>
  <c r="O160" i="24"/>
  <c r="M161" i="24"/>
  <c r="N161" i="24"/>
  <c r="O161" i="24"/>
  <c r="M162" i="24"/>
  <c r="N162" i="24"/>
  <c r="O162" i="24"/>
  <c r="M163" i="24"/>
  <c r="N163" i="24"/>
  <c r="O163" i="24"/>
  <c r="M164" i="24"/>
  <c r="N164" i="24"/>
  <c r="O164" i="24"/>
  <c r="M165" i="24"/>
  <c r="N165" i="24"/>
  <c r="O165" i="24"/>
  <c r="M166" i="24"/>
  <c r="N166" i="24"/>
  <c r="O166" i="24"/>
  <c r="M167" i="24"/>
  <c r="N167" i="24"/>
  <c r="O167" i="24"/>
  <c r="M168" i="24"/>
  <c r="N168" i="24"/>
  <c r="O168" i="24"/>
  <c r="M169" i="24"/>
  <c r="N169" i="24"/>
  <c r="O169" i="24"/>
  <c r="M170" i="24"/>
  <c r="N170" i="24"/>
  <c r="O170" i="24"/>
  <c r="M171" i="24"/>
  <c r="N171" i="24"/>
  <c r="O171" i="24"/>
  <c r="M172" i="24"/>
  <c r="N172" i="24"/>
  <c r="O172" i="24"/>
  <c r="M173" i="24"/>
  <c r="N173" i="24"/>
  <c r="O173" i="24"/>
  <c r="M174" i="24"/>
  <c r="N174" i="24"/>
  <c r="O174" i="24"/>
  <c r="M175" i="24"/>
  <c r="N175" i="24"/>
  <c r="O175" i="24"/>
  <c r="M176" i="24"/>
  <c r="N176" i="24"/>
  <c r="O176" i="24"/>
  <c r="M177" i="24"/>
  <c r="N177" i="24"/>
  <c r="O177" i="24"/>
  <c r="M178" i="24"/>
  <c r="N178" i="24"/>
  <c r="O178" i="24"/>
  <c r="M179" i="24"/>
  <c r="N179" i="24"/>
  <c r="O179" i="24"/>
  <c r="M180" i="24"/>
  <c r="N180" i="24"/>
  <c r="O180" i="24"/>
  <c r="M181" i="24"/>
  <c r="N181" i="24"/>
  <c r="O181" i="24"/>
  <c r="M182" i="24"/>
  <c r="N182" i="24"/>
  <c r="O182" i="24"/>
  <c r="M183" i="24"/>
  <c r="N183" i="24"/>
  <c r="O183" i="24"/>
  <c r="M184" i="24"/>
  <c r="N184" i="24"/>
  <c r="O184" i="24"/>
  <c r="M185" i="24"/>
  <c r="N185" i="24"/>
  <c r="O185" i="24"/>
  <c r="M186" i="24"/>
  <c r="N186" i="24"/>
  <c r="O186" i="24"/>
  <c r="M187" i="24"/>
  <c r="N187" i="24"/>
  <c r="O187" i="24"/>
  <c r="M188" i="24"/>
  <c r="N188" i="24"/>
  <c r="O188" i="24"/>
  <c r="M189" i="24"/>
  <c r="N189" i="24"/>
  <c r="O189" i="24"/>
  <c r="M190" i="24"/>
  <c r="N190" i="24"/>
  <c r="O190" i="24"/>
  <c r="M191" i="24"/>
  <c r="N191" i="24"/>
  <c r="O191" i="24"/>
  <c r="M192" i="24"/>
  <c r="N192" i="24"/>
  <c r="O192" i="24"/>
  <c r="M193" i="24"/>
  <c r="N193" i="24"/>
  <c r="O193" i="24"/>
  <c r="M194" i="24"/>
  <c r="N194" i="24"/>
  <c r="O194" i="24"/>
  <c r="M195" i="24"/>
  <c r="N195" i="24"/>
  <c r="O195" i="24"/>
  <c r="M196" i="24"/>
  <c r="N196" i="24"/>
  <c r="O196" i="24"/>
  <c r="M197" i="24"/>
  <c r="N197" i="24"/>
  <c r="O197" i="24"/>
  <c r="M198" i="24"/>
  <c r="N198" i="24"/>
  <c r="O198" i="24"/>
  <c r="M199" i="24"/>
  <c r="N199" i="24"/>
  <c r="O199" i="24"/>
  <c r="M200" i="24"/>
  <c r="N200" i="24"/>
  <c r="O200" i="24"/>
  <c r="M201" i="24"/>
  <c r="N201" i="24"/>
  <c r="O201" i="24"/>
  <c r="M202" i="24"/>
  <c r="N202" i="24"/>
  <c r="O202" i="24"/>
  <c r="M203" i="24"/>
  <c r="N203" i="24"/>
  <c r="O203" i="24"/>
  <c r="M204" i="24"/>
  <c r="N204" i="24"/>
  <c r="O204" i="24"/>
  <c r="M205" i="24"/>
  <c r="N205" i="24"/>
  <c r="O205" i="24"/>
  <c r="M206" i="24"/>
  <c r="N206" i="24"/>
  <c r="O206" i="24"/>
  <c r="M207" i="24"/>
  <c r="N207" i="24"/>
  <c r="O207" i="24"/>
  <c r="M208" i="24"/>
  <c r="N208" i="24"/>
  <c r="O208" i="24"/>
  <c r="M209" i="24"/>
  <c r="N209" i="24"/>
  <c r="O209" i="24"/>
  <c r="M210" i="24"/>
  <c r="N210" i="24"/>
  <c r="O210" i="24"/>
  <c r="M211" i="24"/>
  <c r="N211" i="24"/>
  <c r="O211" i="24"/>
  <c r="M212" i="24"/>
  <c r="N212" i="24"/>
  <c r="O212" i="24"/>
  <c r="M213" i="24"/>
  <c r="N213" i="24"/>
  <c r="O213" i="24"/>
  <c r="M214" i="24"/>
  <c r="N214" i="24"/>
  <c r="O214" i="24"/>
  <c r="M215" i="24"/>
  <c r="N215" i="24"/>
  <c r="O215" i="24"/>
  <c r="M216" i="24"/>
  <c r="N216" i="24"/>
  <c r="O216" i="24"/>
  <c r="M63" i="25"/>
  <c r="N63" i="25"/>
  <c r="O63" i="25"/>
  <c r="M64" i="25"/>
  <c r="N64" i="25"/>
  <c r="O64" i="25"/>
  <c r="M65" i="25"/>
  <c r="N65" i="25"/>
  <c r="O65" i="25"/>
  <c r="M66" i="25"/>
  <c r="N66" i="25"/>
  <c r="O66" i="25"/>
  <c r="M67" i="25"/>
  <c r="N67" i="25"/>
  <c r="O67" i="25"/>
  <c r="M68" i="25"/>
  <c r="N68" i="25"/>
  <c r="O68" i="25"/>
  <c r="M69" i="25"/>
  <c r="N69" i="25"/>
  <c r="O69" i="25"/>
  <c r="M70" i="25"/>
  <c r="N70" i="25"/>
  <c r="O70" i="25"/>
  <c r="M71" i="25"/>
  <c r="N71" i="25"/>
  <c r="O71" i="25"/>
  <c r="M72" i="25"/>
  <c r="N72" i="25"/>
  <c r="O72" i="25"/>
  <c r="M73" i="25"/>
  <c r="N73" i="25"/>
  <c r="O73" i="25"/>
  <c r="M74" i="25"/>
  <c r="N74" i="25"/>
  <c r="O74" i="25"/>
  <c r="M75" i="25"/>
  <c r="N75" i="25"/>
  <c r="O75" i="25"/>
  <c r="M76" i="25"/>
  <c r="N76" i="25"/>
  <c r="O76" i="25"/>
  <c r="M77" i="25"/>
  <c r="N77" i="25"/>
  <c r="O77" i="25"/>
  <c r="M78" i="25"/>
  <c r="N78" i="25"/>
  <c r="O78" i="25"/>
  <c r="M79" i="25"/>
  <c r="N79" i="25"/>
  <c r="O79" i="25"/>
  <c r="M80" i="25"/>
  <c r="N80" i="25"/>
  <c r="O80" i="25"/>
  <c r="M81" i="25"/>
  <c r="N81" i="25"/>
  <c r="O81" i="25"/>
  <c r="M82" i="25"/>
  <c r="N82" i="25"/>
  <c r="O82" i="25"/>
  <c r="M83" i="25"/>
  <c r="N83" i="25"/>
  <c r="O83" i="25"/>
  <c r="M84" i="25"/>
  <c r="N84" i="25"/>
  <c r="O84" i="25"/>
  <c r="M85" i="25"/>
  <c r="N85" i="25"/>
  <c r="O85" i="25"/>
  <c r="M86" i="25"/>
  <c r="N86" i="25"/>
  <c r="O86" i="25"/>
  <c r="M87" i="25"/>
  <c r="N87" i="25"/>
  <c r="O87" i="25"/>
  <c r="M88" i="25"/>
  <c r="N88" i="25"/>
  <c r="O88" i="25"/>
  <c r="M89" i="25"/>
  <c r="N89" i="25"/>
  <c r="O89" i="25"/>
  <c r="M90" i="25"/>
  <c r="N90" i="25"/>
  <c r="O90" i="25"/>
  <c r="M91" i="25"/>
  <c r="N91" i="25"/>
  <c r="O91" i="25"/>
  <c r="M92" i="25"/>
  <c r="N92" i="25"/>
  <c r="O92" i="25"/>
  <c r="M93" i="25"/>
  <c r="N93" i="25"/>
  <c r="O93" i="25"/>
  <c r="M94" i="25"/>
  <c r="N94" i="25"/>
  <c r="O94" i="25"/>
  <c r="M95" i="25"/>
  <c r="N95" i="25"/>
  <c r="O95" i="25"/>
  <c r="M96" i="25"/>
  <c r="N96" i="25"/>
  <c r="O96" i="25"/>
  <c r="M97" i="25"/>
  <c r="N97" i="25"/>
  <c r="O97" i="25"/>
  <c r="M98" i="25"/>
  <c r="N98" i="25"/>
  <c r="O98" i="25"/>
  <c r="M99" i="25"/>
  <c r="N99" i="25"/>
  <c r="O99" i="25"/>
  <c r="M100" i="25"/>
  <c r="N100" i="25"/>
  <c r="O100" i="25"/>
  <c r="M101" i="25"/>
  <c r="N101" i="25"/>
  <c r="O101" i="25"/>
  <c r="M102" i="25"/>
  <c r="N102" i="25"/>
  <c r="O102" i="25"/>
  <c r="M103" i="25"/>
  <c r="N103" i="25"/>
  <c r="O103" i="25"/>
  <c r="M104" i="25"/>
  <c r="N104" i="25"/>
  <c r="O104" i="25"/>
  <c r="M105" i="25"/>
  <c r="N105" i="25"/>
  <c r="O105" i="25"/>
  <c r="M106" i="25"/>
  <c r="N106" i="25"/>
  <c r="O106" i="25"/>
  <c r="M107" i="25"/>
  <c r="N107" i="25"/>
  <c r="O107" i="25"/>
  <c r="M108" i="25"/>
  <c r="N108" i="25"/>
  <c r="O108" i="25"/>
  <c r="M109" i="25"/>
  <c r="N109" i="25"/>
  <c r="O109" i="25"/>
  <c r="M110" i="25"/>
  <c r="N110" i="25"/>
  <c r="O110" i="25"/>
  <c r="M111" i="25"/>
  <c r="N111" i="25"/>
  <c r="O111" i="25"/>
  <c r="M112" i="25"/>
  <c r="N112" i="25"/>
  <c r="O112" i="25"/>
  <c r="M113" i="25"/>
  <c r="N113" i="25"/>
  <c r="O113" i="25"/>
  <c r="M114" i="25"/>
  <c r="N114" i="25"/>
  <c r="O114" i="25"/>
  <c r="M115" i="25"/>
  <c r="N115" i="25"/>
  <c r="O115" i="25"/>
  <c r="M116" i="25"/>
  <c r="N116" i="25"/>
  <c r="O116" i="25"/>
  <c r="M117" i="25"/>
  <c r="N117" i="25"/>
  <c r="O117" i="25"/>
  <c r="M118" i="25"/>
  <c r="N118" i="25"/>
  <c r="O118" i="25"/>
  <c r="M119" i="25"/>
  <c r="N119" i="25"/>
  <c r="O119" i="25"/>
  <c r="M120" i="25"/>
  <c r="N120" i="25"/>
  <c r="O120" i="25"/>
  <c r="M121" i="25"/>
  <c r="N121" i="25"/>
  <c r="O121" i="25"/>
  <c r="M122" i="25"/>
  <c r="N122" i="25"/>
  <c r="O122" i="25"/>
  <c r="M123" i="25"/>
  <c r="N123" i="25"/>
  <c r="O123" i="25"/>
  <c r="M124" i="25"/>
  <c r="N124" i="25"/>
  <c r="O124" i="25"/>
  <c r="M125" i="25"/>
  <c r="N125" i="25"/>
  <c r="O125" i="25"/>
  <c r="M126" i="25"/>
  <c r="N126" i="25"/>
  <c r="O126" i="25"/>
  <c r="M127" i="25"/>
  <c r="N127" i="25"/>
  <c r="O127" i="25"/>
  <c r="M128" i="25"/>
  <c r="N128" i="25"/>
  <c r="O128" i="25"/>
  <c r="M129" i="25"/>
  <c r="N129" i="25"/>
  <c r="O129" i="25"/>
  <c r="M130" i="25"/>
  <c r="N130" i="25"/>
  <c r="O130" i="25"/>
  <c r="M131" i="25"/>
  <c r="N131" i="25"/>
  <c r="O131" i="25"/>
  <c r="M132" i="25"/>
  <c r="N132" i="25"/>
  <c r="O132" i="25"/>
  <c r="M133" i="25"/>
  <c r="N133" i="25"/>
  <c r="O133" i="25"/>
  <c r="M134" i="25"/>
  <c r="N134" i="25"/>
  <c r="O134" i="25"/>
  <c r="M135" i="25"/>
  <c r="N135" i="25"/>
  <c r="O135" i="25"/>
  <c r="M136" i="25"/>
  <c r="N136" i="25"/>
  <c r="O136" i="25"/>
  <c r="M137" i="25"/>
  <c r="N137" i="25"/>
  <c r="O137" i="25"/>
  <c r="M138" i="25"/>
  <c r="N138" i="25"/>
  <c r="O138" i="25"/>
  <c r="M139" i="25"/>
  <c r="N139" i="25"/>
  <c r="O139" i="25"/>
  <c r="M140" i="25"/>
  <c r="N140" i="25"/>
  <c r="O140" i="25"/>
  <c r="M141" i="25"/>
  <c r="N141" i="25"/>
  <c r="O141" i="25"/>
  <c r="M142" i="25"/>
  <c r="N142" i="25"/>
  <c r="O142" i="25"/>
  <c r="M143" i="25"/>
  <c r="N143" i="25"/>
  <c r="O143" i="25"/>
  <c r="M144" i="25"/>
  <c r="N144" i="25"/>
  <c r="O144" i="25"/>
  <c r="M145" i="25"/>
  <c r="N145" i="25"/>
  <c r="O145" i="25"/>
  <c r="M146" i="25"/>
  <c r="N146" i="25"/>
  <c r="O146" i="25"/>
  <c r="M147" i="25"/>
  <c r="N147" i="25"/>
  <c r="O147" i="25"/>
  <c r="M148" i="25"/>
  <c r="N148" i="25"/>
  <c r="O148" i="25"/>
  <c r="M149" i="25"/>
  <c r="N149" i="25"/>
  <c r="O149" i="25"/>
  <c r="M150" i="25"/>
  <c r="N150" i="25"/>
  <c r="O150" i="25"/>
  <c r="M151" i="25"/>
  <c r="N151" i="25"/>
  <c r="O151" i="25"/>
  <c r="M152" i="25"/>
  <c r="N152" i="25"/>
  <c r="O152" i="25"/>
  <c r="M153" i="25"/>
  <c r="N153" i="25"/>
  <c r="O153" i="25"/>
  <c r="M154" i="25"/>
  <c r="N154" i="25"/>
  <c r="O154" i="25"/>
  <c r="M155" i="25"/>
  <c r="N155" i="25"/>
  <c r="O155" i="25"/>
  <c r="M156" i="25"/>
  <c r="N156" i="25"/>
  <c r="O156" i="25"/>
  <c r="M157" i="25"/>
  <c r="N157" i="25"/>
  <c r="O157" i="25"/>
  <c r="M158" i="25"/>
  <c r="N158" i="25"/>
  <c r="O158" i="25"/>
  <c r="M159" i="25"/>
  <c r="N159" i="25"/>
  <c r="O159" i="25"/>
  <c r="M160" i="25"/>
  <c r="N160" i="25"/>
  <c r="O160" i="25"/>
  <c r="M161" i="25"/>
  <c r="N161" i="25"/>
  <c r="O161" i="25"/>
  <c r="M162" i="25"/>
  <c r="N162" i="25"/>
  <c r="O162" i="25"/>
  <c r="M163" i="25"/>
  <c r="N163" i="25"/>
  <c r="O163" i="25"/>
  <c r="M164" i="25"/>
  <c r="N164" i="25"/>
  <c r="O164" i="25"/>
  <c r="M165" i="25"/>
  <c r="N165" i="25"/>
  <c r="O165" i="25"/>
  <c r="M166" i="25"/>
  <c r="N166" i="25"/>
  <c r="O166" i="25"/>
  <c r="M167" i="25"/>
  <c r="N167" i="25"/>
  <c r="O167" i="25"/>
  <c r="M168" i="25"/>
  <c r="N168" i="25"/>
  <c r="O168" i="25"/>
  <c r="M169" i="25"/>
  <c r="N169" i="25"/>
  <c r="O169" i="25"/>
  <c r="M170" i="25"/>
  <c r="N170" i="25"/>
  <c r="O170" i="25"/>
  <c r="M171" i="25"/>
  <c r="N171" i="25"/>
  <c r="O171" i="25"/>
  <c r="M172" i="25"/>
  <c r="N172" i="25"/>
  <c r="O172" i="25"/>
  <c r="M173" i="25"/>
  <c r="N173" i="25"/>
  <c r="O173" i="25"/>
  <c r="M174" i="25"/>
  <c r="N174" i="25"/>
  <c r="O174" i="25"/>
  <c r="M175" i="25"/>
  <c r="N175" i="25"/>
  <c r="O175" i="25"/>
  <c r="M176" i="25"/>
  <c r="N176" i="25"/>
  <c r="O176" i="25"/>
  <c r="M177" i="25"/>
  <c r="N177" i="25"/>
  <c r="O177" i="25"/>
  <c r="M178" i="25"/>
  <c r="N178" i="25"/>
  <c r="O178" i="25"/>
  <c r="M179" i="25"/>
  <c r="N179" i="25"/>
  <c r="O179" i="25"/>
  <c r="M180" i="25"/>
  <c r="N180" i="25"/>
  <c r="O180" i="25"/>
  <c r="M181" i="25"/>
  <c r="N181" i="25"/>
  <c r="O181" i="25"/>
  <c r="M182" i="25"/>
  <c r="N182" i="25"/>
  <c r="O182" i="25"/>
  <c r="M183" i="25"/>
  <c r="N183" i="25"/>
  <c r="O183" i="25"/>
  <c r="M184" i="25"/>
  <c r="N184" i="25"/>
  <c r="O184" i="25"/>
  <c r="M185" i="25"/>
  <c r="N185" i="25"/>
  <c r="O185" i="25"/>
  <c r="M186" i="25"/>
  <c r="N186" i="25"/>
  <c r="O186" i="25"/>
  <c r="M187" i="25"/>
  <c r="N187" i="25"/>
  <c r="O187" i="25"/>
  <c r="M188" i="25"/>
  <c r="N188" i="25"/>
  <c r="O188" i="25"/>
  <c r="M189" i="25"/>
  <c r="N189" i="25"/>
  <c r="O189" i="25"/>
  <c r="M190" i="25"/>
  <c r="N190" i="25"/>
  <c r="O190" i="25"/>
  <c r="M191" i="25"/>
  <c r="N191" i="25"/>
  <c r="O191" i="25"/>
  <c r="M192" i="25"/>
  <c r="N192" i="25"/>
  <c r="O192" i="25"/>
  <c r="M193" i="25"/>
  <c r="N193" i="25"/>
  <c r="O193" i="25"/>
  <c r="M194" i="25"/>
  <c r="N194" i="25"/>
  <c r="O194" i="25"/>
  <c r="M195" i="25"/>
  <c r="N195" i="25"/>
  <c r="O195" i="25"/>
  <c r="M196" i="25"/>
  <c r="N196" i="25"/>
  <c r="O196" i="25"/>
  <c r="M197" i="25"/>
  <c r="N197" i="25"/>
  <c r="O197" i="25"/>
  <c r="M198" i="25"/>
  <c r="N198" i="25"/>
  <c r="O198" i="25"/>
  <c r="M199" i="25"/>
  <c r="N199" i="25"/>
  <c r="O199" i="25"/>
  <c r="M200" i="25"/>
  <c r="N200" i="25"/>
  <c r="O200" i="25"/>
  <c r="M201" i="25"/>
  <c r="N201" i="25"/>
  <c r="O201" i="25"/>
  <c r="M202" i="25"/>
  <c r="N202" i="25"/>
  <c r="O202" i="25"/>
  <c r="M203" i="25"/>
  <c r="N203" i="25"/>
  <c r="O203" i="25"/>
  <c r="M204" i="25"/>
  <c r="N204" i="25"/>
  <c r="O204" i="25"/>
  <c r="M205" i="25"/>
  <c r="N205" i="25"/>
  <c r="O205" i="25"/>
  <c r="M206" i="25"/>
  <c r="N206" i="25"/>
  <c r="O206" i="25"/>
  <c r="M207" i="25"/>
  <c r="N207" i="25"/>
  <c r="O207" i="25"/>
  <c r="M208" i="25"/>
  <c r="N208" i="25"/>
  <c r="O208" i="25"/>
  <c r="M209" i="25"/>
  <c r="N209" i="25"/>
  <c r="O209" i="25"/>
  <c r="M210" i="25"/>
  <c r="N210" i="25"/>
  <c r="O210" i="25"/>
  <c r="M211" i="25"/>
  <c r="N211" i="25"/>
  <c r="O211" i="25"/>
  <c r="M212" i="25"/>
  <c r="N212" i="25"/>
  <c r="O212" i="25"/>
  <c r="M213" i="25"/>
  <c r="N213" i="25"/>
  <c r="O213" i="25"/>
  <c r="M214" i="25"/>
  <c r="N214" i="25"/>
  <c r="O214" i="25"/>
  <c r="M215" i="25"/>
  <c r="N215" i="25"/>
  <c r="O215" i="25"/>
  <c r="M216" i="25"/>
  <c r="N216" i="25"/>
  <c r="O216" i="25"/>
  <c r="M67" i="26"/>
  <c r="N67" i="26"/>
  <c r="O67" i="26"/>
  <c r="M68" i="26"/>
  <c r="N68" i="26"/>
  <c r="O68" i="26"/>
  <c r="M69" i="26"/>
  <c r="N69" i="26"/>
  <c r="O69" i="26"/>
  <c r="M70" i="26"/>
  <c r="N70" i="26"/>
  <c r="O70" i="26"/>
  <c r="M71" i="26"/>
  <c r="N71" i="26"/>
  <c r="O71" i="26"/>
  <c r="M72" i="26"/>
  <c r="N72" i="26"/>
  <c r="O72" i="26"/>
  <c r="M73" i="26"/>
  <c r="N73" i="26"/>
  <c r="O73" i="26"/>
  <c r="M74" i="26"/>
  <c r="N74" i="26"/>
  <c r="O74" i="26"/>
  <c r="M75" i="26"/>
  <c r="N75" i="26"/>
  <c r="O75" i="26"/>
  <c r="M76" i="26"/>
  <c r="N76" i="26"/>
  <c r="O76" i="26"/>
  <c r="M77" i="26"/>
  <c r="N77" i="26"/>
  <c r="O77" i="26"/>
  <c r="M78" i="26"/>
  <c r="N78" i="26"/>
  <c r="O78" i="26"/>
  <c r="M79" i="26"/>
  <c r="N79" i="26"/>
  <c r="O79" i="26"/>
  <c r="M80" i="26"/>
  <c r="N80" i="26"/>
  <c r="O80" i="26"/>
  <c r="M81" i="26"/>
  <c r="N81" i="26"/>
  <c r="O81" i="26"/>
  <c r="M82" i="26"/>
  <c r="N82" i="26"/>
  <c r="O82" i="26"/>
  <c r="M83" i="26"/>
  <c r="N83" i="26"/>
  <c r="O83" i="26"/>
  <c r="M84" i="26"/>
  <c r="N84" i="26"/>
  <c r="O84" i="26"/>
  <c r="M85" i="26"/>
  <c r="N85" i="26"/>
  <c r="O85" i="26"/>
  <c r="M86" i="26"/>
  <c r="N86" i="26"/>
  <c r="O86" i="26"/>
  <c r="M87" i="26"/>
  <c r="N87" i="26"/>
  <c r="O87" i="26"/>
  <c r="M88" i="26"/>
  <c r="N88" i="26"/>
  <c r="O88" i="26"/>
  <c r="M89" i="26"/>
  <c r="N89" i="26"/>
  <c r="O89" i="26"/>
  <c r="M90" i="26"/>
  <c r="N90" i="26"/>
  <c r="O90" i="26"/>
  <c r="M91" i="26"/>
  <c r="N91" i="26"/>
  <c r="O91" i="26"/>
  <c r="M92" i="26"/>
  <c r="N92" i="26"/>
  <c r="O92" i="26"/>
  <c r="M93" i="26"/>
  <c r="N93" i="26"/>
  <c r="O93" i="26"/>
  <c r="M94" i="26"/>
  <c r="N94" i="26"/>
  <c r="O94" i="26"/>
  <c r="M95" i="26"/>
  <c r="N95" i="26"/>
  <c r="O95" i="26"/>
  <c r="M96" i="26"/>
  <c r="N96" i="26"/>
  <c r="O96" i="26"/>
  <c r="M97" i="26"/>
  <c r="N97" i="26"/>
  <c r="O97" i="26"/>
  <c r="M98" i="26"/>
  <c r="N98" i="26"/>
  <c r="O98" i="26"/>
  <c r="M99" i="26"/>
  <c r="N99" i="26"/>
  <c r="O99" i="26"/>
  <c r="M100" i="26"/>
  <c r="N100" i="26"/>
  <c r="O100" i="26"/>
  <c r="M101" i="26"/>
  <c r="N101" i="26"/>
  <c r="O101" i="26"/>
  <c r="M102" i="26"/>
  <c r="N102" i="26"/>
  <c r="O102" i="26"/>
  <c r="M103" i="26"/>
  <c r="N103" i="26"/>
  <c r="O103" i="26"/>
  <c r="M104" i="26"/>
  <c r="N104" i="26"/>
  <c r="O104" i="26"/>
  <c r="M105" i="26"/>
  <c r="N105" i="26"/>
  <c r="O105" i="26"/>
  <c r="M106" i="26"/>
  <c r="N106" i="26"/>
  <c r="O106" i="26"/>
  <c r="M107" i="26"/>
  <c r="N107" i="26"/>
  <c r="O107" i="26"/>
  <c r="M108" i="26"/>
  <c r="N108" i="26"/>
  <c r="O108" i="26"/>
  <c r="M109" i="26"/>
  <c r="N109" i="26"/>
  <c r="O109" i="26"/>
  <c r="M110" i="26"/>
  <c r="N110" i="26"/>
  <c r="O110" i="26"/>
  <c r="M111" i="26"/>
  <c r="N111" i="26"/>
  <c r="O111" i="26"/>
  <c r="M112" i="26"/>
  <c r="N112" i="26"/>
  <c r="O112" i="26"/>
  <c r="M113" i="26"/>
  <c r="N113" i="26"/>
  <c r="O113" i="26"/>
  <c r="M114" i="26"/>
  <c r="N114" i="26"/>
  <c r="O114" i="26"/>
  <c r="M115" i="26"/>
  <c r="N115" i="26"/>
  <c r="O115" i="26"/>
  <c r="M116" i="26"/>
  <c r="N116" i="26"/>
  <c r="O116" i="26"/>
  <c r="M117" i="26"/>
  <c r="N117" i="26"/>
  <c r="O117" i="26"/>
  <c r="M118" i="26"/>
  <c r="N118" i="26"/>
  <c r="O118" i="26"/>
  <c r="M119" i="26"/>
  <c r="N119" i="26"/>
  <c r="O119" i="26"/>
  <c r="M120" i="26"/>
  <c r="N120" i="26"/>
  <c r="O120" i="26"/>
  <c r="M121" i="26"/>
  <c r="N121" i="26"/>
  <c r="O121" i="26"/>
  <c r="M122" i="26"/>
  <c r="N122" i="26"/>
  <c r="O122" i="26"/>
  <c r="M123" i="26"/>
  <c r="N123" i="26"/>
  <c r="O123" i="26"/>
  <c r="M124" i="26"/>
  <c r="N124" i="26"/>
  <c r="O124" i="26"/>
  <c r="M125" i="26"/>
  <c r="N125" i="26"/>
  <c r="O125" i="26"/>
  <c r="M126" i="26"/>
  <c r="N126" i="26"/>
  <c r="O126" i="26"/>
  <c r="M127" i="26"/>
  <c r="N127" i="26"/>
  <c r="O127" i="26"/>
  <c r="M128" i="26"/>
  <c r="N128" i="26"/>
  <c r="O128" i="26"/>
  <c r="M129" i="26"/>
  <c r="N129" i="26"/>
  <c r="O129" i="26"/>
  <c r="M130" i="26"/>
  <c r="N130" i="26"/>
  <c r="O130" i="26"/>
  <c r="M131" i="26"/>
  <c r="N131" i="26"/>
  <c r="O131" i="26"/>
  <c r="M132" i="26"/>
  <c r="N132" i="26"/>
  <c r="O132" i="26"/>
  <c r="M133" i="26"/>
  <c r="N133" i="26"/>
  <c r="O133" i="26"/>
  <c r="M134" i="26"/>
  <c r="N134" i="26"/>
  <c r="O134" i="26"/>
  <c r="M135" i="26"/>
  <c r="N135" i="26"/>
  <c r="O135" i="26"/>
  <c r="M136" i="26"/>
  <c r="N136" i="26"/>
  <c r="O136" i="26"/>
  <c r="M137" i="26"/>
  <c r="N137" i="26"/>
  <c r="O137" i="26"/>
  <c r="M138" i="26"/>
  <c r="N138" i="26"/>
  <c r="O138" i="26"/>
  <c r="M139" i="26"/>
  <c r="N139" i="26"/>
  <c r="O139" i="26"/>
  <c r="M140" i="26"/>
  <c r="N140" i="26"/>
  <c r="O140" i="26"/>
  <c r="M141" i="26"/>
  <c r="N141" i="26"/>
  <c r="O141" i="26"/>
  <c r="M142" i="26"/>
  <c r="N142" i="26"/>
  <c r="O142" i="26"/>
  <c r="M143" i="26"/>
  <c r="N143" i="26"/>
  <c r="O143" i="26"/>
  <c r="M144" i="26"/>
  <c r="N144" i="26"/>
  <c r="O144" i="26"/>
  <c r="M145" i="26"/>
  <c r="N145" i="26"/>
  <c r="O145" i="26"/>
  <c r="M146" i="26"/>
  <c r="N146" i="26"/>
  <c r="O146" i="26"/>
  <c r="M147" i="26"/>
  <c r="N147" i="26"/>
  <c r="O147" i="26"/>
  <c r="M148" i="26"/>
  <c r="N148" i="26"/>
  <c r="O148" i="26"/>
  <c r="M149" i="26"/>
  <c r="N149" i="26"/>
  <c r="O149" i="26"/>
  <c r="M150" i="26"/>
  <c r="N150" i="26"/>
  <c r="O150" i="26"/>
  <c r="M151" i="26"/>
  <c r="N151" i="26"/>
  <c r="O151" i="26"/>
  <c r="M152" i="26"/>
  <c r="N152" i="26"/>
  <c r="O152" i="26"/>
  <c r="M153" i="26"/>
  <c r="N153" i="26"/>
  <c r="O153" i="26"/>
  <c r="M154" i="26"/>
  <c r="N154" i="26"/>
  <c r="O154" i="26"/>
  <c r="M155" i="26"/>
  <c r="N155" i="26"/>
  <c r="O155" i="26"/>
  <c r="M156" i="26"/>
  <c r="N156" i="26"/>
  <c r="O156" i="26"/>
  <c r="M157" i="26"/>
  <c r="N157" i="26"/>
  <c r="O157" i="26"/>
  <c r="M158" i="26"/>
  <c r="N158" i="26"/>
  <c r="O158" i="26"/>
  <c r="M159" i="26"/>
  <c r="N159" i="26"/>
  <c r="O159" i="26"/>
  <c r="M160" i="26"/>
  <c r="N160" i="26"/>
  <c r="O160" i="26"/>
  <c r="M161" i="26"/>
  <c r="N161" i="26"/>
  <c r="O161" i="26"/>
  <c r="M162" i="26"/>
  <c r="N162" i="26"/>
  <c r="O162" i="26"/>
  <c r="M163" i="26"/>
  <c r="N163" i="26"/>
  <c r="O163" i="26"/>
  <c r="M164" i="26"/>
  <c r="N164" i="26"/>
  <c r="O164" i="26"/>
  <c r="M165" i="26"/>
  <c r="N165" i="26"/>
  <c r="O165" i="26"/>
  <c r="M166" i="26"/>
  <c r="N166" i="26"/>
  <c r="O166" i="26"/>
  <c r="M167" i="26"/>
  <c r="N167" i="26"/>
  <c r="O167" i="26"/>
  <c r="M168" i="26"/>
  <c r="N168" i="26"/>
  <c r="O168" i="26"/>
  <c r="M169" i="26"/>
  <c r="N169" i="26"/>
  <c r="O169" i="26"/>
  <c r="M170" i="26"/>
  <c r="N170" i="26"/>
  <c r="O170" i="26"/>
  <c r="M171" i="26"/>
  <c r="N171" i="26"/>
  <c r="O171" i="26"/>
  <c r="M172" i="26"/>
  <c r="N172" i="26"/>
  <c r="O172" i="26"/>
  <c r="M173" i="26"/>
  <c r="N173" i="26"/>
  <c r="O173" i="26"/>
  <c r="M174" i="26"/>
  <c r="N174" i="26"/>
  <c r="O174" i="26"/>
  <c r="M175" i="26"/>
  <c r="N175" i="26"/>
  <c r="O175" i="26"/>
  <c r="M176" i="26"/>
  <c r="N176" i="26"/>
  <c r="O176" i="26"/>
  <c r="M177" i="26"/>
  <c r="N177" i="26"/>
  <c r="O177" i="26"/>
  <c r="M178" i="26"/>
  <c r="N178" i="26"/>
  <c r="O178" i="26"/>
  <c r="M179" i="26"/>
  <c r="N179" i="26"/>
  <c r="O179" i="26"/>
  <c r="M180" i="26"/>
  <c r="N180" i="26"/>
  <c r="O180" i="26"/>
  <c r="M181" i="26"/>
  <c r="N181" i="26"/>
  <c r="O181" i="26"/>
  <c r="M182" i="26"/>
  <c r="N182" i="26"/>
  <c r="O182" i="26"/>
  <c r="M183" i="26"/>
  <c r="N183" i="26"/>
  <c r="O183" i="26"/>
  <c r="M184" i="26"/>
  <c r="N184" i="26"/>
  <c r="O184" i="26"/>
  <c r="M185" i="26"/>
  <c r="N185" i="26"/>
  <c r="O185" i="26"/>
  <c r="M186" i="26"/>
  <c r="N186" i="26"/>
  <c r="O186" i="26"/>
  <c r="M187" i="26"/>
  <c r="N187" i="26"/>
  <c r="O187" i="26"/>
  <c r="M188" i="26"/>
  <c r="N188" i="26"/>
  <c r="O188" i="26"/>
  <c r="M189" i="26"/>
  <c r="N189" i="26"/>
  <c r="O189" i="26"/>
  <c r="M190" i="26"/>
  <c r="N190" i="26"/>
  <c r="O190" i="26"/>
  <c r="M191" i="26"/>
  <c r="N191" i="26"/>
  <c r="O191" i="26"/>
  <c r="M192" i="26"/>
  <c r="N192" i="26"/>
  <c r="O192" i="26"/>
  <c r="M193" i="26"/>
  <c r="N193" i="26"/>
  <c r="O193" i="26"/>
  <c r="M194" i="26"/>
  <c r="N194" i="26"/>
  <c r="O194" i="26"/>
  <c r="M195" i="26"/>
  <c r="N195" i="26"/>
  <c r="O195" i="26"/>
  <c r="M196" i="26"/>
  <c r="N196" i="26"/>
  <c r="O196" i="26"/>
  <c r="M197" i="26"/>
  <c r="N197" i="26"/>
  <c r="O197" i="26"/>
  <c r="M198" i="26"/>
  <c r="N198" i="26"/>
  <c r="O198" i="26"/>
  <c r="M199" i="26"/>
  <c r="N199" i="26"/>
  <c r="O199" i="26"/>
  <c r="M200" i="26"/>
  <c r="N200" i="26"/>
  <c r="O200" i="26"/>
  <c r="M201" i="26"/>
  <c r="N201" i="26"/>
  <c r="O201" i="26"/>
  <c r="M202" i="26"/>
  <c r="N202" i="26"/>
  <c r="O202" i="26"/>
  <c r="M203" i="26"/>
  <c r="N203" i="26"/>
  <c r="O203" i="26"/>
  <c r="M204" i="26"/>
  <c r="N204" i="26"/>
  <c r="O204" i="26"/>
  <c r="M205" i="26"/>
  <c r="N205" i="26"/>
  <c r="O205" i="26"/>
  <c r="M206" i="26"/>
  <c r="N206" i="26"/>
  <c r="O206" i="26"/>
  <c r="M207" i="26"/>
  <c r="N207" i="26"/>
  <c r="O207" i="26"/>
  <c r="M208" i="26"/>
  <c r="N208" i="26"/>
  <c r="O208" i="26"/>
  <c r="M209" i="26"/>
  <c r="N209" i="26"/>
  <c r="O209" i="26"/>
  <c r="M210" i="26"/>
  <c r="N210" i="26"/>
  <c r="O210" i="26"/>
  <c r="M211" i="26"/>
  <c r="N211" i="26"/>
  <c r="O211" i="26"/>
  <c r="M212" i="26"/>
  <c r="N212" i="26"/>
  <c r="O212" i="26"/>
  <c r="M213" i="26"/>
  <c r="N213" i="26"/>
  <c r="O213" i="26"/>
  <c r="M214" i="26"/>
  <c r="N214" i="26"/>
  <c r="O214" i="26"/>
  <c r="M215" i="26"/>
  <c r="N215" i="26"/>
  <c r="O215" i="26"/>
  <c r="M216" i="26"/>
  <c r="N216" i="26"/>
  <c r="O216" i="26"/>
  <c r="M217" i="26"/>
  <c r="N217" i="26"/>
  <c r="O217" i="26"/>
  <c r="M218" i="26"/>
  <c r="N218" i="26"/>
  <c r="O218" i="26"/>
  <c r="M219" i="26"/>
  <c r="N219" i="26"/>
  <c r="O219" i="26"/>
  <c r="M220" i="26"/>
  <c r="N220" i="26"/>
  <c r="O220" i="26"/>
  <c r="M67" i="27"/>
  <c r="N67" i="27"/>
  <c r="O67" i="27"/>
  <c r="M68" i="27"/>
  <c r="N68" i="27"/>
  <c r="O68" i="27"/>
  <c r="M69" i="27"/>
  <c r="N69" i="27"/>
  <c r="O69" i="27"/>
  <c r="M70" i="27"/>
  <c r="N70" i="27"/>
  <c r="O70" i="27"/>
  <c r="M71" i="27"/>
  <c r="N71" i="27"/>
  <c r="O71" i="27"/>
  <c r="M72" i="27"/>
  <c r="N72" i="27"/>
  <c r="O72" i="27"/>
  <c r="M73" i="27"/>
  <c r="N73" i="27"/>
  <c r="O73" i="27"/>
  <c r="M74" i="27"/>
  <c r="N74" i="27"/>
  <c r="O74" i="27"/>
  <c r="M75" i="27"/>
  <c r="N75" i="27"/>
  <c r="O75" i="27"/>
  <c r="M76" i="27"/>
  <c r="N76" i="27"/>
  <c r="O76" i="27"/>
  <c r="M77" i="27"/>
  <c r="N77" i="27"/>
  <c r="O77" i="27"/>
  <c r="M78" i="27"/>
  <c r="N78" i="27"/>
  <c r="O78" i="27"/>
  <c r="M79" i="27"/>
  <c r="N79" i="27"/>
  <c r="O79" i="27"/>
  <c r="M80" i="27"/>
  <c r="N80" i="27"/>
  <c r="O80" i="27"/>
  <c r="M81" i="27"/>
  <c r="N81" i="27"/>
  <c r="O81" i="27"/>
  <c r="M82" i="27"/>
  <c r="N82" i="27"/>
  <c r="O82" i="27"/>
  <c r="M83" i="27"/>
  <c r="N83" i="27"/>
  <c r="O83" i="27"/>
  <c r="M84" i="27"/>
  <c r="N84" i="27"/>
  <c r="O84" i="27"/>
  <c r="M85" i="27"/>
  <c r="N85" i="27"/>
  <c r="O85" i="27"/>
  <c r="M86" i="27"/>
  <c r="N86" i="27"/>
  <c r="O86" i="27"/>
  <c r="M87" i="27"/>
  <c r="N87" i="27"/>
  <c r="O87" i="27"/>
  <c r="M88" i="27"/>
  <c r="N88" i="27"/>
  <c r="O88" i="27"/>
  <c r="M89" i="27"/>
  <c r="N89" i="27"/>
  <c r="O89" i="27"/>
  <c r="M90" i="27"/>
  <c r="N90" i="27"/>
  <c r="O90" i="27"/>
  <c r="M91" i="27"/>
  <c r="N91" i="27"/>
  <c r="O91" i="27"/>
  <c r="M92" i="27"/>
  <c r="N92" i="27"/>
  <c r="O92" i="27"/>
  <c r="M93" i="27"/>
  <c r="N93" i="27"/>
  <c r="O93" i="27"/>
  <c r="M94" i="27"/>
  <c r="N94" i="27"/>
  <c r="O94" i="27"/>
  <c r="M95" i="27"/>
  <c r="N95" i="27"/>
  <c r="O95" i="27"/>
  <c r="M96" i="27"/>
  <c r="N96" i="27"/>
  <c r="O96" i="27"/>
  <c r="M97" i="27"/>
  <c r="N97" i="27"/>
  <c r="O97" i="27"/>
  <c r="M98" i="27"/>
  <c r="N98" i="27"/>
  <c r="O98" i="27"/>
  <c r="M99" i="27"/>
  <c r="N99" i="27"/>
  <c r="O99" i="27"/>
  <c r="M100" i="27"/>
  <c r="N100" i="27"/>
  <c r="O100" i="27"/>
  <c r="M101" i="27"/>
  <c r="N101" i="27"/>
  <c r="O101" i="27"/>
  <c r="M102" i="27"/>
  <c r="N102" i="27"/>
  <c r="O102" i="27"/>
  <c r="M103" i="27"/>
  <c r="N103" i="27"/>
  <c r="O103" i="27"/>
  <c r="M104" i="27"/>
  <c r="N104" i="27"/>
  <c r="O104" i="27"/>
  <c r="M105" i="27"/>
  <c r="N105" i="27"/>
  <c r="O105" i="27"/>
  <c r="M106" i="27"/>
  <c r="N106" i="27"/>
  <c r="O106" i="27"/>
  <c r="M107" i="27"/>
  <c r="N107" i="27"/>
  <c r="O107" i="27"/>
  <c r="M108" i="27"/>
  <c r="N108" i="27"/>
  <c r="O108" i="27"/>
  <c r="M109" i="27"/>
  <c r="N109" i="27"/>
  <c r="O109" i="27"/>
  <c r="M110" i="27"/>
  <c r="N110" i="27"/>
  <c r="O110" i="27"/>
  <c r="M111" i="27"/>
  <c r="N111" i="27"/>
  <c r="O111" i="27"/>
  <c r="M112" i="27"/>
  <c r="N112" i="27"/>
  <c r="O112" i="27"/>
  <c r="M113" i="27"/>
  <c r="N113" i="27"/>
  <c r="O113" i="27"/>
  <c r="M114" i="27"/>
  <c r="N114" i="27"/>
  <c r="O114" i="27"/>
  <c r="M115" i="27"/>
  <c r="N115" i="27"/>
  <c r="O115" i="27"/>
  <c r="M116" i="27"/>
  <c r="N116" i="27"/>
  <c r="O116" i="27"/>
  <c r="M117" i="27"/>
  <c r="N117" i="27"/>
  <c r="O117" i="27"/>
  <c r="M118" i="27"/>
  <c r="N118" i="27"/>
  <c r="O118" i="27"/>
  <c r="M119" i="27"/>
  <c r="N119" i="27"/>
  <c r="O119" i="27"/>
  <c r="M120" i="27"/>
  <c r="N120" i="27"/>
  <c r="O120" i="27"/>
  <c r="M121" i="27"/>
  <c r="N121" i="27"/>
  <c r="O121" i="27"/>
  <c r="M122" i="27"/>
  <c r="N122" i="27"/>
  <c r="O122" i="27"/>
  <c r="M123" i="27"/>
  <c r="N123" i="27"/>
  <c r="O123" i="27"/>
  <c r="M124" i="27"/>
  <c r="N124" i="27"/>
  <c r="O124" i="27"/>
  <c r="M125" i="27"/>
  <c r="N125" i="27"/>
  <c r="O125" i="27"/>
  <c r="M126" i="27"/>
  <c r="N126" i="27"/>
  <c r="O126" i="27"/>
  <c r="M127" i="27"/>
  <c r="N127" i="27"/>
  <c r="O127" i="27"/>
  <c r="M128" i="27"/>
  <c r="N128" i="27"/>
  <c r="O128" i="27"/>
  <c r="M129" i="27"/>
  <c r="N129" i="27"/>
  <c r="O129" i="27"/>
  <c r="M130" i="27"/>
  <c r="N130" i="27"/>
  <c r="O130" i="27"/>
  <c r="M131" i="27"/>
  <c r="N131" i="27"/>
  <c r="O131" i="27"/>
  <c r="M132" i="27"/>
  <c r="N132" i="27"/>
  <c r="O132" i="27"/>
  <c r="M133" i="27"/>
  <c r="N133" i="27"/>
  <c r="O133" i="27"/>
  <c r="M134" i="27"/>
  <c r="N134" i="27"/>
  <c r="O134" i="27"/>
  <c r="M135" i="27"/>
  <c r="N135" i="27"/>
  <c r="O135" i="27"/>
  <c r="M136" i="27"/>
  <c r="N136" i="27"/>
  <c r="O136" i="27"/>
  <c r="M137" i="27"/>
  <c r="N137" i="27"/>
  <c r="O137" i="27"/>
  <c r="M138" i="27"/>
  <c r="N138" i="27"/>
  <c r="O138" i="27"/>
  <c r="M139" i="27"/>
  <c r="N139" i="27"/>
  <c r="O139" i="27"/>
  <c r="M140" i="27"/>
  <c r="N140" i="27"/>
  <c r="O140" i="27"/>
  <c r="M141" i="27"/>
  <c r="N141" i="27"/>
  <c r="O141" i="27"/>
  <c r="M142" i="27"/>
  <c r="N142" i="27"/>
  <c r="O142" i="27"/>
  <c r="M143" i="27"/>
  <c r="N143" i="27"/>
  <c r="O143" i="27"/>
  <c r="M144" i="27"/>
  <c r="N144" i="27"/>
  <c r="O144" i="27"/>
  <c r="M145" i="27"/>
  <c r="N145" i="27"/>
  <c r="O145" i="27"/>
  <c r="M146" i="27"/>
  <c r="N146" i="27"/>
  <c r="O146" i="27"/>
  <c r="M147" i="27"/>
  <c r="N147" i="27"/>
  <c r="O147" i="27"/>
  <c r="M148" i="27"/>
  <c r="N148" i="27"/>
  <c r="O148" i="27"/>
  <c r="M149" i="27"/>
  <c r="N149" i="27"/>
  <c r="O149" i="27"/>
  <c r="M150" i="27"/>
  <c r="N150" i="27"/>
  <c r="O150" i="27"/>
  <c r="M151" i="27"/>
  <c r="N151" i="27"/>
  <c r="O151" i="27"/>
  <c r="M152" i="27"/>
  <c r="N152" i="27"/>
  <c r="O152" i="27"/>
  <c r="M153" i="27"/>
  <c r="N153" i="27"/>
  <c r="O153" i="27"/>
  <c r="M154" i="27"/>
  <c r="N154" i="27"/>
  <c r="O154" i="27"/>
  <c r="M155" i="27"/>
  <c r="N155" i="27"/>
  <c r="O155" i="27"/>
  <c r="M156" i="27"/>
  <c r="N156" i="27"/>
  <c r="O156" i="27"/>
  <c r="M157" i="27"/>
  <c r="N157" i="27"/>
  <c r="O157" i="27"/>
  <c r="M158" i="27"/>
  <c r="N158" i="27"/>
  <c r="O158" i="27"/>
  <c r="M159" i="27"/>
  <c r="N159" i="27"/>
  <c r="O159" i="27"/>
  <c r="M160" i="27"/>
  <c r="N160" i="27"/>
  <c r="O160" i="27"/>
  <c r="M161" i="27"/>
  <c r="N161" i="27"/>
  <c r="O161" i="27"/>
  <c r="M162" i="27"/>
  <c r="N162" i="27"/>
  <c r="O162" i="27"/>
  <c r="M163" i="27"/>
  <c r="N163" i="27"/>
  <c r="O163" i="27"/>
  <c r="M164" i="27"/>
  <c r="N164" i="27"/>
  <c r="O164" i="27"/>
  <c r="M165" i="27"/>
  <c r="N165" i="27"/>
  <c r="O165" i="27"/>
  <c r="M166" i="27"/>
  <c r="N166" i="27"/>
  <c r="O166" i="27"/>
  <c r="M167" i="27"/>
  <c r="N167" i="27"/>
  <c r="O167" i="27"/>
  <c r="M168" i="27"/>
  <c r="N168" i="27"/>
  <c r="O168" i="27"/>
  <c r="M169" i="27"/>
  <c r="N169" i="27"/>
  <c r="O169" i="27"/>
  <c r="M170" i="27"/>
  <c r="N170" i="27"/>
  <c r="O170" i="27"/>
  <c r="M171" i="27"/>
  <c r="N171" i="27"/>
  <c r="O171" i="27"/>
  <c r="M172" i="27"/>
  <c r="N172" i="27"/>
  <c r="O172" i="27"/>
  <c r="M173" i="27"/>
  <c r="N173" i="27"/>
  <c r="O173" i="27"/>
  <c r="M174" i="27"/>
  <c r="N174" i="27"/>
  <c r="O174" i="27"/>
  <c r="M175" i="27"/>
  <c r="N175" i="27"/>
  <c r="O175" i="27"/>
  <c r="M176" i="27"/>
  <c r="N176" i="27"/>
  <c r="O176" i="27"/>
  <c r="M177" i="27"/>
  <c r="N177" i="27"/>
  <c r="O177" i="27"/>
  <c r="M178" i="27"/>
  <c r="N178" i="27"/>
  <c r="O178" i="27"/>
  <c r="M179" i="27"/>
  <c r="N179" i="27"/>
  <c r="O179" i="27"/>
  <c r="M180" i="27"/>
  <c r="N180" i="27"/>
  <c r="O180" i="27"/>
  <c r="M181" i="27"/>
  <c r="N181" i="27"/>
  <c r="O181" i="27"/>
  <c r="M182" i="27"/>
  <c r="N182" i="27"/>
  <c r="O182" i="27"/>
  <c r="M183" i="27"/>
  <c r="N183" i="27"/>
  <c r="O183" i="27"/>
  <c r="M184" i="27"/>
  <c r="N184" i="27"/>
  <c r="O184" i="27"/>
  <c r="M185" i="27"/>
  <c r="N185" i="27"/>
  <c r="O185" i="27"/>
  <c r="M186" i="27"/>
  <c r="N186" i="27"/>
  <c r="O186" i="27"/>
  <c r="M187" i="27"/>
  <c r="N187" i="27"/>
  <c r="O187" i="27"/>
  <c r="M188" i="27"/>
  <c r="N188" i="27"/>
  <c r="O188" i="27"/>
  <c r="M189" i="27"/>
  <c r="N189" i="27"/>
  <c r="O189" i="27"/>
  <c r="M190" i="27"/>
  <c r="N190" i="27"/>
  <c r="O190" i="27"/>
  <c r="M191" i="27"/>
  <c r="N191" i="27"/>
  <c r="O191" i="27"/>
  <c r="M192" i="27"/>
  <c r="N192" i="27"/>
  <c r="O192" i="27"/>
  <c r="M193" i="27"/>
  <c r="N193" i="27"/>
  <c r="O193" i="27"/>
  <c r="M194" i="27"/>
  <c r="N194" i="27"/>
  <c r="O194" i="27"/>
  <c r="M195" i="27"/>
  <c r="N195" i="27"/>
  <c r="O195" i="27"/>
  <c r="M196" i="27"/>
  <c r="N196" i="27"/>
  <c r="O196" i="27"/>
  <c r="M197" i="27"/>
  <c r="N197" i="27"/>
  <c r="O197" i="27"/>
  <c r="M198" i="27"/>
  <c r="N198" i="27"/>
  <c r="O198" i="27"/>
  <c r="M199" i="27"/>
  <c r="N199" i="27"/>
  <c r="O199" i="27"/>
  <c r="M200" i="27"/>
  <c r="N200" i="27"/>
  <c r="O200" i="27"/>
  <c r="M201" i="27"/>
  <c r="N201" i="27"/>
  <c r="O201" i="27"/>
  <c r="M202" i="27"/>
  <c r="N202" i="27"/>
  <c r="O202" i="27"/>
  <c r="M203" i="27"/>
  <c r="N203" i="27"/>
  <c r="O203" i="27"/>
  <c r="M204" i="27"/>
  <c r="N204" i="27"/>
  <c r="O204" i="27"/>
  <c r="M205" i="27"/>
  <c r="N205" i="27"/>
  <c r="O205" i="27"/>
  <c r="M206" i="27"/>
  <c r="N206" i="27"/>
  <c r="O206" i="27"/>
  <c r="M207" i="27"/>
  <c r="N207" i="27"/>
  <c r="O207" i="27"/>
  <c r="M208" i="27"/>
  <c r="N208" i="27"/>
  <c r="O208" i="27"/>
  <c r="M209" i="27"/>
  <c r="N209" i="27"/>
  <c r="O209" i="27"/>
  <c r="M210" i="27"/>
  <c r="N210" i="27"/>
  <c r="O210" i="27"/>
  <c r="M211" i="27"/>
  <c r="N211" i="27"/>
  <c r="O211" i="27"/>
  <c r="M212" i="27"/>
  <c r="N212" i="27"/>
  <c r="O212" i="27"/>
  <c r="M213" i="27"/>
  <c r="N213" i="27"/>
  <c r="O213" i="27"/>
  <c r="M214" i="27"/>
  <c r="N214" i="27"/>
  <c r="O214" i="27"/>
  <c r="M215" i="27"/>
  <c r="N215" i="27"/>
  <c r="O215" i="27"/>
  <c r="M216" i="27"/>
  <c r="N216" i="27"/>
  <c r="O216" i="27"/>
  <c r="M217" i="27"/>
  <c r="N217" i="27"/>
  <c r="O217" i="27"/>
  <c r="M218" i="27"/>
  <c r="N218" i="27"/>
  <c r="O218" i="27"/>
  <c r="M219" i="27"/>
  <c r="N219" i="27"/>
  <c r="O219" i="27"/>
  <c r="M220" i="27"/>
  <c r="N220" i="27"/>
  <c r="O220" i="27"/>
  <c r="S67" i="21"/>
  <c r="T67" i="21"/>
  <c r="U67" i="21"/>
  <c r="S68" i="21"/>
  <c r="T68" i="21"/>
  <c r="U68" i="21"/>
  <c r="S69" i="21"/>
  <c r="T69" i="21"/>
  <c r="U69" i="21"/>
  <c r="S70" i="21"/>
  <c r="T70" i="21"/>
  <c r="U70" i="21"/>
  <c r="S71" i="21"/>
  <c r="T71" i="21"/>
  <c r="U71" i="21"/>
  <c r="S72" i="21"/>
  <c r="T72" i="21"/>
  <c r="U72" i="21"/>
  <c r="S73" i="21"/>
  <c r="T73" i="21"/>
  <c r="U73" i="21"/>
  <c r="S74" i="21"/>
  <c r="T74" i="21"/>
  <c r="U74" i="21"/>
  <c r="S75" i="21"/>
  <c r="T75" i="21"/>
  <c r="U75" i="21"/>
  <c r="S76" i="21"/>
  <c r="T76" i="21"/>
  <c r="U76" i="21"/>
  <c r="S77" i="21"/>
  <c r="T77" i="21"/>
  <c r="U77" i="21"/>
  <c r="S78" i="21"/>
  <c r="T78" i="21"/>
  <c r="U78" i="21"/>
  <c r="S79" i="21"/>
  <c r="T79" i="21"/>
  <c r="U79" i="21"/>
  <c r="S80" i="21"/>
  <c r="T80" i="21"/>
  <c r="U80" i="21"/>
  <c r="S81" i="21"/>
  <c r="T81" i="21"/>
  <c r="U81" i="21"/>
  <c r="S82" i="21"/>
  <c r="T82" i="21"/>
  <c r="U82" i="21"/>
  <c r="S83" i="21"/>
  <c r="T83" i="21"/>
  <c r="U83" i="21"/>
  <c r="S84" i="21"/>
  <c r="T84" i="21"/>
  <c r="U84" i="21"/>
  <c r="S85" i="21"/>
  <c r="T85" i="21"/>
  <c r="U85" i="21"/>
  <c r="S86" i="21"/>
  <c r="T86" i="21"/>
  <c r="U86" i="21"/>
  <c r="S87" i="21"/>
  <c r="T87" i="21"/>
  <c r="U87" i="21"/>
  <c r="S88" i="21"/>
  <c r="T88" i="21"/>
  <c r="U88" i="21"/>
  <c r="S89" i="21"/>
  <c r="T89" i="21"/>
  <c r="U89" i="21"/>
  <c r="S90" i="21"/>
  <c r="T90" i="21"/>
  <c r="U90" i="21"/>
  <c r="S91" i="21"/>
  <c r="T91" i="21"/>
  <c r="U91" i="21"/>
  <c r="S92" i="21"/>
  <c r="T92" i="21"/>
  <c r="U92" i="21"/>
  <c r="S93" i="21"/>
  <c r="T93" i="21"/>
  <c r="U93" i="21"/>
  <c r="S94" i="21"/>
  <c r="T94" i="21"/>
  <c r="U94" i="21"/>
  <c r="S95" i="21"/>
  <c r="T95" i="21"/>
  <c r="U95" i="21"/>
  <c r="S96" i="21"/>
  <c r="T96" i="21"/>
  <c r="U96" i="21"/>
  <c r="S97" i="21"/>
  <c r="T97" i="21"/>
  <c r="U97" i="21"/>
  <c r="S98" i="21"/>
  <c r="T98" i="21"/>
  <c r="U98" i="21"/>
  <c r="S99" i="21"/>
  <c r="T99" i="21"/>
  <c r="U99" i="21"/>
  <c r="S100" i="21"/>
  <c r="T100" i="21"/>
  <c r="U100" i="21"/>
  <c r="S101" i="21"/>
  <c r="T101" i="21"/>
  <c r="U101" i="21"/>
  <c r="S102" i="21"/>
  <c r="T102" i="21"/>
  <c r="U102" i="21"/>
  <c r="S103" i="21"/>
  <c r="T103" i="21"/>
  <c r="U103" i="21"/>
  <c r="S104" i="21"/>
  <c r="T104" i="21"/>
  <c r="U104" i="21"/>
  <c r="S105" i="21"/>
  <c r="T105" i="21"/>
  <c r="U105" i="21"/>
  <c r="S106" i="21"/>
  <c r="T106" i="21"/>
  <c r="U106" i="21"/>
  <c r="S107" i="21"/>
  <c r="T107" i="21"/>
  <c r="U107" i="21"/>
  <c r="S108" i="21"/>
  <c r="T108" i="21"/>
  <c r="U108" i="21"/>
  <c r="S109" i="21"/>
  <c r="T109" i="21"/>
  <c r="U109" i="21"/>
  <c r="S110" i="21"/>
  <c r="T110" i="21"/>
  <c r="U110" i="21"/>
  <c r="S111" i="21"/>
  <c r="T111" i="21"/>
  <c r="U111" i="21"/>
  <c r="S112" i="21"/>
  <c r="T112" i="21"/>
  <c r="U112" i="21"/>
  <c r="S113" i="21"/>
  <c r="T113" i="21"/>
  <c r="U113" i="21"/>
  <c r="S114" i="21"/>
  <c r="T114" i="21"/>
  <c r="U114" i="21"/>
  <c r="S115" i="21"/>
  <c r="T115" i="21"/>
  <c r="U115" i="21"/>
  <c r="S116" i="21"/>
  <c r="T116" i="21"/>
  <c r="U116" i="21"/>
  <c r="S117" i="21"/>
  <c r="T117" i="21"/>
  <c r="U117" i="21"/>
  <c r="S118" i="21"/>
  <c r="T118" i="21"/>
  <c r="U118" i="21"/>
  <c r="S119" i="21"/>
  <c r="T119" i="21"/>
  <c r="U119" i="21"/>
  <c r="S120" i="21"/>
  <c r="T120" i="21"/>
  <c r="U120" i="21"/>
  <c r="S121" i="21"/>
  <c r="T121" i="21"/>
  <c r="U121" i="21"/>
  <c r="S122" i="21"/>
  <c r="T122" i="21"/>
  <c r="U122" i="21"/>
  <c r="S123" i="21"/>
  <c r="T123" i="21"/>
  <c r="U123" i="21"/>
  <c r="S124" i="21"/>
  <c r="T124" i="21"/>
  <c r="U124" i="21"/>
  <c r="S125" i="21"/>
  <c r="T125" i="21"/>
  <c r="U125" i="21"/>
  <c r="S126" i="21"/>
  <c r="T126" i="21"/>
  <c r="U126" i="21"/>
  <c r="S127" i="21"/>
  <c r="T127" i="21"/>
  <c r="U127" i="21"/>
  <c r="S128" i="21"/>
  <c r="T128" i="21"/>
  <c r="U128" i="21"/>
  <c r="S129" i="21"/>
  <c r="T129" i="21"/>
  <c r="U129" i="21"/>
  <c r="S130" i="21"/>
  <c r="T130" i="21"/>
  <c r="U130" i="21"/>
  <c r="S131" i="21"/>
  <c r="T131" i="21"/>
  <c r="U131" i="21"/>
  <c r="S132" i="21"/>
  <c r="T132" i="21"/>
  <c r="U132" i="21"/>
  <c r="S133" i="21"/>
  <c r="T133" i="21"/>
  <c r="U133" i="21"/>
  <c r="S134" i="21"/>
  <c r="T134" i="21"/>
  <c r="U134" i="21"/>
  <c r="S135" i="21"/>
  <c r="T135" i="21"/>
  <c r="U135" i="21"/>
  <c r="S136" i="21"/>
  <c r="T136" i="21"/>
  <c r="U136" i="21"/>
  <c r="S137" i="21"/>
  <c r="T137" i="21"/>
  <c r="U137" i="21"/>
  <c r="S138" i="21"/>
  <c r="T138" i="21"/>
  <c r="U138" i="21"/>
  <c r="S139" i="21"/>
  <c r="T139" i="21"/>
  <c r="U139" i="21"/>
  <c r="S140" i="21"/>
  <c r="T140" i="21"/>
  <c r="U140" i="21"/>
  <c r="S141" i="21"/>
  <c r="T141" i="21"/>
  <c r="U141" i="21"/>
  <c r="S142" i="21"/>
  <c r="T142" i="21"/>
  <c r="U142" i="21"/>
  <c r="S143" i="21"/>
  <c r="T143" i="21"/>
  <c r="U143" i="21"/>
  <c r="S144" i="21"/>
  <c r="T144" i="21"/>
  <c r="U144" i="21"/>
  <c r="S145" i="21"/>
  <c r="T145" i="21"/>
  <c r="U145" i="21"/>
  <c r="S146" i="21"/>
  <c r="T146" i="21"/>
  <c r="U146" i="21"/>
  <c r="S147" i="21"/>
  <c r="T147" i="21"/>
  <c r="U147" i="21"/>
  <c r="S148" i="21"/>
  <c r="T148" i="21"/>
  <c r="U148" i="21"/>
  <c r="S149" i="21"/>
  <c r="T149" i="21"/>
  <c r="U149" i="21"/>
  <c r="S150" i="21"/>
  <c r="T150" i="21"/>
  <c r="U150" i="21"/>
  <c r="S151" i="21"/>
  <c r="T151" i="21"/>
  <c r="U151" i="21"/>
  <c r="S152" i="21"/>
  <c r="T152" i="21"/>
  <c r="U152" i="21"/>
  <c r="S153" i="21"/>
  <c r="T153" i="21"/>
  <c r="U153" i="21"/>
  <c r="S154" i="21"/>
  <c r="T154" i="21"/>
  <c r="U154" i="21"/>
  <c r="S155" i="21"/>
  <c r="T155" i="21"/>
  <c r="U155" i="21"/>
  <c r="S156" i="21"/>
  <c r="T156" i="21"/>
  <c r="U156" i="21"/>
  <c r="S157" i="21"/>
  <c r="T157" i="21"/>
  <c r="U157" i="21"/>
  <c r="S158" i="21"/>
  <c r="T158" i="21"/>
  <c r="U158" i="21"/>
  <c r="S159" i="21"/>
  <c r="T159" i="21"/>
  <c r="U159" i="21"/>
  <c r="S160" i="21"/>
  <c r="T160" i="21"/>
  <c r="U160" i="21"/>
  <c r="S161" i="21"/>
  <c r="T161" i="21"/>
  <c r="U161" i="21"/>
  <c r="S162" i="21"/>
  <c r="T162" i="21"/>
  <c r="U162" i="21"/>
  <c r="S163" i="21"/>
  <c r="T163" i="21"/>
  <c r="U163" i="21"/>
  <c r="S164" i="21"/>
  <c r="T164" i="21"/>
  <c r="U164" i="21"/>
  <c r="S165" i="21"/>
  <c r="T165" i="21"/>
  <c r="U165" i="21"/>
  <c r="S166" i="21"/>
  <c r="T166" i="21"/>
  <c r="U166" i="21"/>
  <c r="S167" i="21"/>
  <c r="T167" i="21"/>
  <c r="U167" i="21"/>
  <c r="S168" i="21"/>
  <c r="T168" i="21"/>
  <c r="U168" i="21"/>
  <c r="S169" i="21"/>
  <c r="T169" i="21"/>
  <c r="U169" i="21"/>
  <c r="S170" i="21"/>
  <c r="T170" i="21"/>
  <c r="U170" i="21"/>
  <c r="S171" i="21"/>
  <c r="T171" i="21"/>
  <c r="U171" i="21"/>
  <c r="S172" i="21"/>
  <c r="T172" i="21"/>
  <c r="U172" i="21"/>
  <c r="S173" i="21"/>
  <c r="T173" i="21"/>
  <c r="U173" i="21"/>
  <c r="S174" i="21"/>
  <c r="T174" i="21"/>
  <c r="U174" i="21"/>
  <c r="S175" i="21"/>
  <c r="T175" i="21"/>
  <c r="U175" i="21"/>
  <c r="S176" i="21"/>
  <c r="T176" i="21"/>
  <c r="U176" i="21"/>
  <c r="S177" i="21"/>
  <c r="T177" i="21"/>
  <c r="U177" i="21"/>
  <c r="S178" i="21"/>
  <c r="T178" i="21"/>
  <c r="U178" i="21"/>
  <c r="S179" i="21"/>
  <c r="T179" i="21"/>
  <c r="U179" i="21"/>
  <c r="S180" i="21"/>
  <c r="T180" i="21"/>
  <c r="U180" i="21"/>
  <c r="S181" i="21"/>
  <c r="T181" i="21"/>
  <c r="U181" i="21"/>
  <c r="S182" i="21"/>
  <c r="T182" i="21"/>
  <c r="U182" i="21"/>
  <c r="S183" i="21"/>
  <c r="T183" i="21"/>
  <c r="U183" i="21"/>
  <c r="S184" i="21"/>
  <c r="T184" i="21"/>
  <c r="U184" i="21"/>
  <c r="S185" i="21"/>
  <c r="T185" i="21"/>
  <c r="U185" i="21"/>
  <c r="S186" i="21"/>
  <c r="T186" i="21"/>
  <c r="U186" i="21"/>
  <c r="S187" i="21"/>
  <c r="T187" i="21"/>
  <c r="U187" i="21"/>
  <c r="S188" i="21"/>
  <c r="T188" i="21"/>
  <c r="U188" i="21"/>
  <c r="S189" i="21"/>
  <c r="T189" i="21"/>
  <c r="U189" i="21"/>
  <c r="S190" i="21"/>
  <c r="T190" i="21"/>
  <c r="U190" i="21"/>
  <c r="S191" i="21"/>
  <c r="T191" i="21"/>
  <c r="U191" i="21"/>
  <c r="S192" i="21"/>
  <c r="T192" i="21"/>
  <c r="U192" i="21"/>
  <c r="S193" i="21"/>
  <c r="T193" i="21"/>
  <c r="U193" i="21"/>
  <c r="S194" i="21"/>
  <c r="T194" i="21"/>
  <c r="U194" i="21"/>
  <c r="S195" i="21"/>
  <c r="T195" i="21"/>
  <c r="U195" i="21"/>
  <c r="S196" i="21"/>
  <c r="T196" i="21"/>
  <c r="U196" i="21"/>
  <c r="S197" i="21"/>
  <c r="T197" i="21"/>
  <c r="U197" i="21"/>
  <c r="S198" i="21"/>
  <c r="T198" i="21"/>
  <c r="U198" i="21"/>
  <c r="S199" i="21"/>
  <c r="T199" i="21"/>
  <c r="U199" i="21"/>
  <c r="S200" i="21"/>
  <c r="T200" i="21"/>
  <c r="U200" i="21"/>
  <c r="S201" i="21"/>
  <c r="T201" i="21"/>
  <c r="U201" i="21"/>
  <c r="S202" i="21"/>
  <c r="T202" i="21"/>
  <c r="U202" i="21"/>
  <c r="S203" i="21"/>
  <c r="T203" i="21"/>
  <c r="U203" i="21"/>
  <c r="S204" i="21"/>
  <c r="T204" i="21"/>
  <c r="U204" i="21"/>
  <c r="S205" i="21"/>
  <c r="T205" i="21"/>
  <c r="U205" i="21"/>
  <c r="S206" i="21"/>
  <c r="T206" i="21"/>
  <c r="U206" i="21"/>
  <c r="S207" i="21"/>
  <c r="T207" i="21"/>
  <c r="U207" i="21"/>
  <c r="S208" i="21"/>
  <c r="T208" i="21"/>
  <c r="U208" i="21"/>
  <c r="S209" i="21"/>
  <c r="T209" i="21"/>
  <c r="U209" i="21"/>
  <c r="S210" i="21"/>
  <c r="T210" i="21"/>
  <c r="U210" i="21"/>
  <c r="S211" i="21"/>
  <c r="T211" i="21"/>
  <c r="U211" i="21"/>
  <c r="S212" i="21"/>
  <c r="T212" i="21"/>
  <c r="U212" i="21"/>
  <c r="S213" i="21"/>
  <c r="T213" i="21"/>
  <c r="U213" i="21"/>
  <c r="S214" i="21"/>
  <c r="T214" i="21"/>
  <c r="U214" i="21"/>
  <c r="S215" i="21"/>
  <c r="T215" i="21"/>
  <c r="U215" i="21"/>
  <c r="S216" i="21"/>
  <c r="T216" i="21"/>
  <c r="U216" i="21"/>
  <c r="S217" i="21"/>
  <c r="T217" i="21"/>
  <c r="U217" i="21"/>
  <c r="S218" i="21"/>
  <c r="T218" i="21"/>
  <c r="U218" i="21"/>
  <c r="S219" i="21"/>
  <c r="T219" i="21"/>
  <c r="U219" i="21"/>
  <c r="S220" i="21"/>
  <c r="T220" i="21"/>
  <c r="U220" i="21"/>
  <c r="B327" i="13" l="1"/>
  <c r="D327" i="13" s="1"/>
  <c r="C327" i="13"/>
  <c r="M327" i="13" s="1"/>
  <c r="B328" i="13"/>
  <c r="O328" i="13" s="1"/>
  <c r="C328" i="13"/>
  <c r="M328" i="13" s="1"/>
  <c r="B329" i="13"/>
  <c r="I329" i="13" s="1"/>
  <c r="D150" i="27" s="1"/>
  <c r="C329" i="13"/>
  <c r="V329" i="13" s="1"/>
  <c r="R329" i="13"/>
  <c r="J150" i="27" s="1"/>
  <c r="S329" i="13"/>
  <c r="U329" i="13"/>
  <c r="L150" i="27" s="1"/>
  <c r="B330" i="13"/>
  <c r="C330" i="13"/>
  <c r="M330" i="13" s="1"/>
  <c r="U150" i="27" s="1"/>
  <c r="S330" i="13"/>
  <c r="Y150" i="27" s="1"/>
  <c r="B331" i="13"/>
  <c r="C331" i="13"/>
  <c r="G331" i="13" s="1"/>
  <c r="R331" i="13"/>
  <c r="B332" i="13"/>
  <c r="I332" i="13" s="1"/>
  <c r="C332" i="13"/>
  <c r="M332" i="13" s="1"/>
  <c r="B333" i="13"/>
  <c r="F333" i="13" s="1"/>
  <c r="C333" i="13"/>
  <c r="M333" i="13" s="1"/>
  <c r="B334" i="13"/>
  <c r="R334" i="13" s="1"/>
  <c r="C334" i="13"/>
  <c r="M334" i="13" s="1"/>
  <c r="U334" i="13"/>
  <c r="B335" i="13"/>
  <c r="R335" i="13" s="1"/>
  <c r="C335" i="13"/>
  <c r="M335" i="13" s="1"/>
  <c r="B336" i="13"/>
  <c r="O336" i="13" s="1"/>
  <c r="C336" i="13"/>
  <c r="G336" i="13" s="1"/>
  <c r="L334" i="13" l="1"/>
  <c r="G329" i="13"/>
  <c r="G332" i="13"/>
  <c r="Q98" i="27" s="1"/>
  <c r="D330" i="13"/>
  <c r="F328" i="13"/>
  <c r="D336" i="13"/>
  <c r="D331" i="13"/>
  <c r="H331" i="13" s="1"/>
  <c r="F329" i="13"/>
  <c r="B150" i="27" s="1"/>
  <c r="N331" i="13"/>
  <c r="T331" i="13"/>
  <c r="D332" i="13"/>
  <c r="M331" i="13"/>
  <c r="R330" i="13"/>
  <c r="P329" i="13"/>
  <c r="M336" i="13"/>
  <c r="P334" i="13"/>
  <c r="G334" i="13"/>
  <c r="S333" i="13"/>
  <c r="R332" i="13"/>
  <c r="V331" i="13"/>
  <c r="L331" i="13"/>
  <c r="I330" i="13"/>
  <c r="O329" i="13"/>
  <c r="H150" i="27" s="1"/>
  <c r="U328" i="13"/>
  <c r="R327" i="13"/>
  <c r="S334" i="13"/>
  <c r="I334" i="13"/>
  <c r="U333" i="13"/>
  <c r="V332" i="13"/>
  <c r="M329" i="13"/>
  <c r="S328" i="13"/>
  <c r="P327" i="13"/>
  <c r="J334" i="13"/>
  <c r="O331" i="13"/>
  <c r="H98" i="27" s="1"/>
  <c r="R336" i="13"/>
  <c r="J176" i="27" s="1"/>
  <c r="O334" i="13"/>
  <c r="F334" i="13"/>
  <c r="R333" i="13"/>
  <c r="P332" i="13"/>
  <c r="U331" i="13"/>
  <c r="L98" i="27" s="1"/>
  <c r="I331" i="13"/>
  <c r="V336" i="13"/>
  <c r="F336" i="13"/>
  <c r="J329" i="13"/>
  <c r="R328" i="13"/>
  <c r="J98" i="27" s="1"/>
  <c r="J327" i="13"/>
  <c r="L336" i="13"/>
  <c r="D335" i="13"/>
  <c r="N335" i="13" s="1"/>
  <c r="L333" i="13"/>
  <c r="O332" i="13"/>
  <c r="F331" i="13"/>
  <c r="B98" i="27" s="1"/>
  <c r="U336" i="13"/>
  <c r="E336" i="13"/>
  <c r="V334" i="13"/>
  <c r="D334" i="13"/>
  <c r="D333" i="13"/>
  <c r="K333" i="13" s="1"/>
  <c r="J332" i="13"/>
  <c r="S331" i="13"/>
  <c r="L328" i="13"/>
  <c r="I327" i="13"/>
  <c r="U176" i="27"/>
  <c r="S336" i="13"/>
  <c r="N336" i="13"/>
  <c r="S335" i="13"/>
  <c r="S332" i="13"/>
  <c r="D329" i="13"/>
  <c r="Q329" i="13" s="1"/>
  <c r="S327" i="13"/>
  <c r="K332" i="13"/>
  <c r="T332" i="13"/>
  <c r="Q332" i="13"/>
  <c r="E332" i="13"/>
  <c r="P98" i="27" s="1"/>
  <c r="N332" i="13"/>
  <c r="H332" i="13"/>
  <c r="H329" i="13"/>
  <c r="K330" i="13"/>
  <c r="T150" i="27" s="1"/>
  <c r="T330" i="13"/>
  <c r="Z150" i="27" s="1"/>
  <c r="E330" i="13"/>
  <c r="P150" i="27" s="1"/>
  <c r="N330" i="13"/>
  <c r="V150" i="27" s="1"/>
  <c r="Q330" i="13"/>
  <c r="X150" i="27" s="1"/>
  <c r="H330" i="13"/>
  <c r="R150" i="27" s="1"/>
  <c r="K327" i="13"/>
  <c r="T327" i="13"/>
  <c r="E327" i="13"/>
  <c r="N327" i="13"/>
  <c r="H327" i="13"/>
  <c r="Q327" i="13"/>
  <c r="J335" i="13"/>
  <c r="E331" i="13"/>
  <c r="J330" i="13"/>
  <c r="S150" i="27" s="1"/>
  <c r="D328" i="13"/>
  <c r="I335" i="13"/>
  <c r="K331" i="13"/>
  <c r="P330" i="13"/>
  <c r="W150" i="27" s="1"/>
  <c r="J328" i="13"/>
  <c r="O327" i="13"/>
  <c r="G327" i="13"/>
  <c r="K336" i="13"/>
  <c r="P335" i="13"/>
  <c r="F332" i="13"/>
  <c r="Q336" i="13"/>
  <c r="I336" i="13"/>
  <c r="V335" i="13"/>
  <c r="F335" i="13"/>
  <c r="P333" i="13"/>
  <c r="U332" i="13"/>
  <c r="J331" i="13"/>
  <c r="O330" i="13"/>
  <c r="G330" i="13"/>
  <c r="Q150" i="27" s="1"/>
  <c r="L329" i="13"/>
  <c r="F150" i="27" s="1"/>
  <c r="I328" i="13"/>
  <c r="V327" i="13"/>
  <c r="F327" i="13"/>
  <c r="O333" i="13"/>
  <c r="G333" i="13"/>
  <c r="L332" i="13"/>
  <c r="Q331" i="13"/>
  <c r="V330" i="13"/>
  <c r="AA150" i="27" s="1"/>
  <c r="F330" i="13"/>
  <c r="P328" i="13"/>
  <c r="U327" i="13"/>
  <c r="J333" i="13"/>
  <c r="J336" i="13"/>
  <c r="O335" i="13"/>
  <c r="G335" i="13"/>
  <c r="I333" i="13"/>
  <c r="P336" i="13"/>
  <c r="U335" i="13"/>
  <c r="L335" i="13"/>
  <c r="V333" i="13"/>
  <c r="P331" i="13"/>
  <c r="U330" i="13"/>
  <c r="G328" i="13"/>
  <c r="L327" i="13"/>
  <c r="L330" i="13"/>
  <c r="V328" i="13"/>
  <c r="B371" i="10"/>
  <c r="O371" i="10" s="1"/>
  <c r="C371" i="10"/>
  <c r="M371" i="10" s="1"/>
  <c r="B372" i="10"/>
  <c r="F372" i="10" s="1"/>
  <c r="C372" i="10"/>
  <c r="G372" i="10" s="1"/>
  <c r="B373" i="10"/>
  <c r="F373" i="10" s="1"/>
  <c r="C373" i="10"/>
  <c r="G373" i="10" s="1"/>
  <c r="B374" i="10"/>
  <c r="O374" i="10" s="1"/>
  <c r="C374" i="10"/>
  <c r="P374" i="10" s="1"/>
  <c r="B375" i="10"/>
  <c r="L375" i="10" s="1"/>
  <c r="C375" i="10"/>
  <c r="G375" i="10" s="1"/>
  <c r="B376" i="10"/>
  <c r="R376" i="10" s="1"/>
  <c r="C376" i="10"/>
  <c r="M376" i="10" s="1"/>
  <c r="B377" i="10"/>
  <c r="F377" i="10" s="1"/>
  <c r="C377" i="10"/>
  <c r="P377" i="10" s="1"/>
  <c r="B378" i="10"/>
  <c r="F378" i="10" s="1"/>
  <c r="C378" i="10"/>
  <c r="J378" i="10" s="1"/>
  <c r="B379" i="10"/>
  <c r="O379" i="10" s="1"/>
  <c r="C379" i="10"/>
  <c r="G379" i="10" s="1"/>
  <c r="B380" i="10"/>
  <c r="R380" i="10" s="1"/>
  <c r="C380" i="10"/>
  <c r="J380" i="10" s="1"/>
  <c r="B371" i="11"/>
  <c r="I371" i="11" s="1"/>
  <c r="C371" i="11"/>
  <c r="J371" i="11" s="1"/>
  <c r="P371" i="11"/>
  <c r="B372" i="11"/>
  <c r="O372" i="11" s="1"/>
  <c r="C372" i="11"/>
  <c r="P372" i="11" s="1"/>
  <c r="B373" i="11"/>
  <c r="U373" i="11" s="1"/>
  <c r="C373" i="11"/>
  <c r="G373" i="11" s="1"/>
  <c r="B374" i="11"/>
  <c r="U374" i="11" s="1"/>
  <c r="C374" i="11"/>
  <c r="M374" i="11" s="1"/>
  <c r="B375" i="11"/>
  <c r="O375" i="11" s="1"/>
  <c r="C375" i="11"/>
  <c r="P375" i="11" s="1"/>
  <c r="B376" i="11"/>
  <c r="F376" i="11" s="1"/>
  <c r="C376" i="11"/>
  <c r="G376" i="11" s="1"/>
  <c r="B377" i="11"/>
  <c r="O377" i="11" s="1"/>
  <c r="C377" i="11"/>
  <c r="V377" i="11" s="1"/>
  <c r="B378" i="11"/>
  <c r="O378" i="11" s="1"/>
  <c r="C378" i="11"/>
  <c r="J378" i="11" s="1"/>
  <c r="F378" i="11"/>
  <c r="B379" i="11"/>
  <c r="F379" i="11" s="1"/>
  <c r="C379" i="11"/>
  <c r="J379" i="11" s="1"/>
  <c r="B380" i="11"/>
  <c r="O380" i="11" s="1"/>
  <c r="C380" i="11"/>
  <c r="S380" i="11" s="1"/>
  <c r="B371" i="12"/>
  <c r="F371" i="12" s="1"/>
  <c r="C371" i="12"/>
  <c r="J371" i="12" s="1"/>
  <c r="B372" i="12"/>
  <c r="F372" i="12" s="1"/>
  <c r="C372" i="12"/>
  <c r="M372" i="12" s="1"/>
  <c r="B373" i="12"/>
  <c r="F373" i="12" s="1"/>
  <c r="C373" i="12"/>
  <c r="B374" i="12"/>
  <c r="L374" i="12" s="1"/>
  <c r="C374" i="12"/>
  <c r="P374" i="12" s="1"/>
  <c r="B375" i="12"/>
  <c r="F375" i="12" s="1"/>
  <c r="C375" i="12"/>
  <c r="V375" i="12" s="1"/>
  <c r="B376" i="12"/>
  <c r="L376" i="12" s="1"/>
  <c r="C376" i="12"/>
  <c r="G376" i="12" s="1"/>
  <c r="B377" i="12"/>
  <c r="F377" i="12" s="1"/>
  <c r="C377" i="12"/>
  <c r="J377" i="12" s="1"/>
  <c r="B378" i="12"/>
  <c r="C378" i="12"/>
  <c r="G378" i="12" s="1"/>
  <c r="B379" i="12"/>
  <c r="R379" i="12" s="1"/>
  <c r="C379" i="12"/>
  <c r="S379" i="12" s="1"/>
  <c r="B380" i="12"/>
  <c r="C380" i="12"/>
  <c r="G380" i="12" s="1"/>
  <c r="B371" i="9"/>
  <c r="X371" i="9" s="1"/>
  <c r="C371" i="9"/>
  <c r="P371" i="9" s="1"/>
  <c r="B372" i="9"/>
  <c r="X372" i="9" s="1"/>
  <c r="C372" i="9"/>
  <c r="AB372" i="9" s="1"/>
  <c r="B373" i="9"/>
  <c r="F373" i="9" s="1"/>
  <c r="C373" i="9"/>
  <c r="AE373" i="9" s="1"/>
  <c r="B374" i="9"/>
  <c r="AA374" i="9" s="1"/>
  <c r="C374" i="9"/>
  <c r="P374" i="9" s="1"/>
  <c r="B375" i="9"/>
  <c r="AA375" i="9" s="1"/>
  <c r="C375" i="9"/>
  <c r="P375" i="9" s="1"/>
  <c r="B376" i="9"/>
  <c r="X376" i="9" s="1"/>
  <c r="C376" i="9"/>
  <c r="AB376" i="9" s="1"/>
  <c r="B377" i="9"/>
  <c r="AD377" i="9" s="1"/>
  <c r="C377" i="9"/>
  <c r="AE377" i="9" s="1"/>
  <c r="B378" i="9"/>
  <c r="F378" i="9" s="1"/>
  <c r="C378" i="9"/>
  <c r="V378" i="9" s="1"/>
  <c r="S378" i="9"/>
  <c r="B379" i="9"/>
  <c r="F379" i="9" s="1"/>
  <c r="C379" i="9"/>
  <c r="V379" i="9" s="1"/>
  <c r="B380" i="9"/>
  <c r="F380" i="9" s="1"/>
  <c r="C380" i="9"/>
  <c r="V380" i="9" s="1"/>
  <c r="B371" i="5"/>
  <c r="O371" i="5" s="1"/>
  <c r="C371" i="5"/>
  <c r="AB371" i="5" s="1"/>
  <c r="B372" i="5"/>
  <c r="AA372" i="5" s="1"/>
  <c r="C372" i="5"/>
  <c r="AB372" i="5" s="1"/>
  <c r="B373" i="5"/>
  <c r="X373" i="5" s="1"/>
  <c r="C373" i="5"/>
  <c r="V373" i="5" s="1"/>
  <c r="B374" i="5"/>
  <c r="X374" i="5" s="1"/>
  <c r="C374" i="5"/>
  <c r="J374" i="5" s="1"/>
  <c r="B375" i="5"/>
  <c r="F375" i="5" s="1"/>
  <c r="C375" i="5"/>
  <c r="AB375" i="5" s="1"/>
  <c r="B376" i="5"/>
  <c r="C376" i="5"/>
  <c r="AB376" i="5" s="1"/>
  <c r="B377" i="5"/>
  <c r="F377" i="5" s="1"/>
  <c r="C377" i="5"/>
  <c r="V377" i="5" s="1"/>
  <c r="B378" i="5"/>
  <c r="F378" i="5" s="1"/>
  <c r="C378" i="5"/>
  <c r="G378" i="5" s="1"/>
  <c r="B379" i="5"/>
  <c r="R379" i="5" s="1"/>
  <c r="C379" i="5"/>
  <c r="AB379" i="5" s="1"/>
  <c r="B380" i="5"/>
  <c r="C380" i="5"/>
  <c r="AB380" i="5" s="1"/>
  <c r="J374" i="11" l="1"/>
  <c r="U380" i="9"/>
  <c r="N333" i="13"/>
  <c r="T98" i="27"/>
  <c r="U378" i="9"/>
  <c r="I378" i="9"/>
  <c r="U378" i="10"/>
  <c r="V373" i="10"/>
  <c r="G374" i="11"/>
  <c r="F371" i="11"/>
  <c r="Y98" i="27"/>
  <c r="B98" i="26"/>
  <c r="X98" i="27"/>
  <c r="S98" i="27"/>
  <c r="D98" i="27"/>
  <c r="Q335" i="13"/>
  <c r="F176" i="27"/>
  <c r="W98" i="27"/>
  <c r="M380" i="9"/>
  <c r="Q98" i="26"/>
  <c r="R373" i="11"/>
  <c r="U375" i="10"/>
  <c r="S373" i="10"/>
  <c r="H333" i="13"/>
  <c r="E335" i="13"/>
  <c r="H94" i="25"/>
  <c r="V377" i="10"/>
  <c r="I375" i="10"/>
  <c r="AA98" i="27"/>
  <c r="F98" i="27"/>
  <c r="H176" i="27"/>
  <c r="B176" i="22"/>
  <c r="J375" i="12"/>
  <c r="V374" i="11"/>
  <c r="S377" i="10"/>
  <c r="F375" i="10"/>
  <c r="B94" i="24" s="1"/>
  <c r="L176" i="27"/>
  <c r="AK94" i="21"/>
  <c r="S374" i="11"/>
  <c r="S379" i="10"/>
  <c r="M377" i="10"/>
  <c r="J372" i="10"/>
  <c r="V98" i="27"/>
  <c r="B176" i="27"/>
  <c r="U98" i="27"/>
  <c r="D176" i="27"/>
  <c r="H336" i="13"/>
  <c r="R98" i="27" s="1"/>
  <c r="T336" i="13"/>
  <c r="Z98" i="27" s="1"/>
  <c r="I150" i="27"/>
  <c r="C150" i="27"/>
  <c r="A176" i="27"/>
  <c r="X176" i="27"/>
  <c r="T335" i="13"/>
  <c r="S380" i="9"/>
  <c r="L378" i="9"/>
  <c r="S172" i="25"/>
  <c r="R176" i="27"/>
  <c r="K335" i="13"/>
  <c r="E176" i="27" s="1"/>
  <c r="I176" i="27"/>
  <c r="V176" i="27"/>
  <c r="N329" i="13"/>
  <c r="G176" i="27"/>
  <c r="AC176" i="22"/>
  <c r="S372" i="11"/>
  <c r="P176" i="27"/>
  <c r="E329" i="13"/>
  <c r="Z176" i="27"/>
  <c r="T329" i="13"/>
  <c r="E333" i="13"/>
  <c r="T333" i="13"/>
  <c r="W176" i="27"/>
  <c r="U376" i="11"/>
  <c r="U377" i="9"/>
  <c r="L376" i="11"/>
  <c r="AA176" i="27"/>
  <c r="T176" i="27"/>
  <c r="H335" i="13"/>
  <c r="K329" i="13"/>
  <c r="Q334" i="13"/>
  <c r="H334" i="13"/>
  <c r="E334" i="13"/>
  <c r="N334" i="13"/>
  <c r="T334" i="13"/>
  <c r="G377" i="9"/>
  <c r="U378" i="11"/>
  <c r="U371" i="11"/>
  <c r="Q333" i="13"/>
  <c r="K334" i="13"/>
  <c r="Q176" i="27"/>
  <c r="Y176" i="27"/>
  <c r="S176" i="27"/>
  <c r="E328" i="13"/>
  <c r="A98" i="27" s="1"/>
  <c r="N328" i="13"/>
  <c r="H328" i="13"/>
  <c r="C98" i="27" s="1"/>
  <c r="Q328" i="13"/>
  <c r="I98" i="27" s="1"/>
  <c r="K328" i="13"/>
  <c r="E98" i="27" s="1"/>
  <c r="T328" i="13"/>
  <c r="K98" i="27" s="1"/>
  <c r="U372" i="11"/>
  <c r="V378" i="10"/>
  <c r="S371" i="10"/>
  <c r="U375" i="11"/>
  <c r="U374" i="10"/>
  <c r="R371" i="10"/>
  <c r="V374" i="12"/>
  <c r="R375" i="11"/>
  <c r="P378" i="10"/>
  <c r="J377" i="10"/>
  <c r="R375" i="10"/>
  <c r="S374" i="10"/>
  <c r="V372" i="10"/>
  <c r="U379" i="11"/>
  <c r="U374" i="12"/>
  <c r="S371" i="12"/>
  <c r="I379" i="11"/>
  <c r="L375" i="11"/>
  <c r="L372" i="11"/>
  <c r="O378" i="10"/>
  <c r="I377" i="10"/>
  <c r="O375" i="10"/>
  <c r="S372" i="10"/>
  <c r="J371" i="10"/>
  <c r="X379" i="9"/>
  <c r="S374" i="12"/>
  <c r="O371" i="12"/>
  <c r="S373" i="11"/>
  <c r="G378" i="10"/>
  <c r="M372" i="10"/>
  <c r="G371" i="10"/>
  <c r="J376" i="10"/>
  <c r="S94" i="24" s="1"/>
  <c r="O378" i="9"/>
  <c r="I373" i="12"/>
  <c r="R374" i="10"/>
  <c r="V371" i="11"/>
  <c r="L374" i="10"/>
  <c r="Y378" i="5"/>
  <c r="I374" i="11"/>
  <c r="S371" i="11"/>
  <c r="I374" i="10"/>
  <c r="F374" i="10"/>
  <c r="X378" i="9"/>
  <c r="L380" i="9"/>
  <c r="R373" i="12"/>
  <c r="L371" i="12"/>
  <c r="R373" i="10"/>
  <c r="R380" i="9"/>
  <c r="P373" i="10"/>
  <c r="U372" i="10"/>
  <c r="M373" i="10"/>
  <c r="J373" i="10"/>
  <c r="R378" i="9"/>
  <c r="O373" i="9"/>
  <c r="V371" i="12"/>
  <c r="O374" i="11"/>
  <c r="L373" i="11"/>
  <c r="S378" i="10"/>
  <c r="R377" i="10"/>
  <c r="I373" i="10"/>
  <c r="U379" i="12"/>
  <c r="U371" i="12"/>
  <c r="I373" i="11"/>
  <c r="S376" i="11"/>
  <c r="Y94" i="25" s="1"/>
  <c r="R377" i="12"/>
  <c r="P376" i="11"/>
  <c r="F374" i="11"/>
  <c r="M377" i="5"/>
  <c r="U374" i="5"/>
  <c r="M373" i="9"/>
  <c r="M376" i="11"/>
  <c r="AD374" i="5"/>
  <c r="G373" i="9"/>
  <c r="S375" i="12"/>
  <c r="R374" i="12"/>
  <c r="J372" i="12"/>
  <c r="V376" i="11"/>
  <c r="O373" i="11"/>
  <c r="R372" i="11"/>
  <c r="R371" i="11"/>
  <c r="R379" i="10"/>
  <c r="J172" i="24" s="1"/>
  <c r="M378" i="10"/>
  <c r="L377" i="10"/>
  <c r="V375" i="10"/>
  <c r="P378" i="5"/>
  <c r="M375" i="12"/>
  <c r="J374" i="12"/>
  <c r="S176" i="26" s="1"/>
  <c r="U373" i="12"/>
  <c r="M378" i="9"/>
  <c r="R377" i="9"/>
  <c r="O379" i="12"/>
  <c r="R375" i="12"/>
  <c r="D373" i="10"/>
  <c r="Y380" i="9"/>
  <c r="G380" i="9"/>
  <c r="Y378" i="9"/>
  <c r="J375" i="9"/>
  <c r="R371" i="9"/>
  <c r="L379" i="12"/>
  <c r="O375" i="12"/>
  <c r="V380" i="10"/>
  <c r="J378" i="9"/>
  <c r="F377" i="9"/>
  <c r="O371" i="9"/>
  <c r="I379" i="12"/>
  <c r="S380" i="10"/>
  <c r="L375" i="12"/>
  <c r="M380" i="10"/>
  <c r="S374" i="5"/>
  <c r="R374" i="5"/>
  <c r="P380" i="9"/>
  <c r="U379" i="9"/>
  <c r="L176" i="22" s="1"/>
  <c r="U376" i="9"/>
  <c r="R372" i="9"/>
  <c r="P378" i="12"/>
  <c r="I375" i="12"/>
  <c r="I371" i="12"/>
  <c r="J376" i="11"/>
  <c r="F373" i="11"/>
  <c r="F372" i="11"/>
  <c r="R378" i="10"/>
  <c r="U377" i="10"/>
  <c r="D377" i="10"/>
  <c r="I374" i="5"/>
  <c r="X371" i="5"/>
  <c r="O380" i="9"/>
  <c r="S379" i="9"/>
  <c r="P378" i="9"/>
  <c r="X377" i="9"/>
  <c r="L376" i="9"/>
  <c r="Y373" i="9"/>
  <c r="O372" i="9"/>
  <c r="M378" i="12"/>
  <c r="U375" i="12"/>
  <c r="S375" i="10"/>
  <c r="S373" i="5"/>
  <c r="S378" i="12"/>
  <c r="I377" i="12"/>
  <c r="P372" i="12"/>
  <c r="R371" i="12"/>
  <c r="M380" i="11"/>
  <c r="D372" i="11"/>
  <c r="P379" i="9"/>
  <c r="I376" i="9"/>
  <c r="D373" i="9"/>
  <c r="Z373" i="9" s="1"/>
  <c r="G374" i="5"/>
  <c r="S372" i="5"/>
  <c r="X380" i="9"/>
  <c r="N176" i="22" s="1"/>
  <c r="I380" i="9"/>
  <c r="G379" i="9"/>
  <c r="G378" i="9"/>
  <c r="I377" i="9"/>
  <c r="V373" i="9"/>
  <c r="U372" i="9"/>
  <c r="G379" i="12"/>
  <c r="M374" i="12"/>
  <c r="L373" i="12"/>
  <c r="L378" i="10"/>
  <c r="D376" i="10"/>
  <c r="Q376" i="10" s="1"/>
  <c r="V380" i="12"/>
  <c r="V377" i="12"/>
  <c r="G375" i="12"/>
  <c r="I378" i="10"/>
  <c r="AA377" i="5"/>
  <c r="AE374" i="5"/>
  <c r="D378" i="9"/>
  <c r="I374" i="12"/>
  <c r="V380" i="11"/>
  <c r="I372" i="11"/>
  <c r="V376" i="10"/>
  <c r="AA94" i="24" s="1"/>
  <c r="AB373" i="5"/>
  <c r="L373" i="9"/>
  <c r="V378" i="12"/>
  <c r="M377" i="12"/>
  <c r="G374" i="12"/>
  <c r="U380" i="11"/>
  <c r="L172" i="25" s="1"/>
  <c r="M371" i="11"/>
  <c r="D378" i="10"/>
  <c r="E378" i="10" s="1"/>
  <c r="S376" i="10"/>
  <c r="Y94" i="24" s="1"/>
  <c r="AA374" i="5"/>
  <c r="Y374" i="5"/>
  <c r="U373" i="5"/>
  <c r="AE371" i="5"/>
  <c r="M379" i="9"/>
  <c r="V375" i="9"/>
  <c r="V374" i="9"/>
  <c r="L372" i="9"/>
  <c r="Y371" i="9"/>
  <c r="L371" i="9"/>
  <c r="P380" i="12"/>
  <c r="J378" i="12"/>
  <c r="R380" i="11"/>
  <c r="G377" i="10"/>
  <c r="O376" i="10"/>
  <c r="D374" i="10"/>
  <c r="R372" i="10"/>
  <c r="AA380" i="9"/>
  <c r="AE378" i="9"/>
  <c r="AA376" i="9"/>
  <c r="AE374" i="9"/>
  <c r="AC373" i="9"/>
  <c r="AA372" i="9"/>
  <c r="P98" i="22" s="1"/>
  <c r="D380" i="5"/>
  <c r="D378" i="5"/>
  <c r="Z378" i="5" s="1"/>
  <c r="L379" i="9"/>
  <c r="S375" i="9"/>
  <c r="S374" i="9"/>
  <c r="J372" i="9"/>
  <c r="J371" i="9"/>
  <c r="F379" i="12"/>
  <c r="J375" i="11"/>
  <c r="F380" i="10"/>
  <c r="AD378" i="9"/>
  <c r="AB377" i="9"/>
  <c r="AD374" i="9"/>
  <c r="AB373" i="9"/>
  <c r="X378" i="5"/>
  <c r="AB374" i="5"/>
  <c r="AK172" i="21" s="1"/>
  <c r="P374" i="5"/>
  <c r="D374" i="5"/>
  <c r="D371" i="5"/>
  <c r="O374" i="5"/>
  <c r="D372" i="5"/>
  <c r="O378" i="5"/>
  <c r="M374" i="5"/>
  <c r="L374" i="5"/>
  <c r="AA371" i="5"/>
  <c r="I379" i="5"/>
  <c r="V374" i="5"/>
  <c r="Y371" i="5"/>
  <c r="J380" i="9"/>
  <c r="Y379" i="9"/>
  <c r="J379" i="9"/>
  <c r="R376" i="9"/>
  <c r="M375" i="9"/>
  <c r="O374" i="9"/>
  <c r="U373" i="9"/>
  <c r="V372" i="9"/>
  <c r="I372" i="9"/>
  <c r="V371" i="9"/>
  <c r="I371" i="9"/>
  <c r="P376" i="12"/>
  <c r="P375" i="12"/>
  <c r="D375" i="12"/>
  <c r="E375" i="12" s="1"/>
  <c r="D374" i="12"/>
  <c r="L380" i="11"/>
  <c r="V375" i="11"/>
  <c r="I375" i="11"/>
  <c r="D94" i="25" s="1"/>
  <c r="R374" i="11"/>
  <c r="D373" i="11"/>
  <c r="D371" i="11"/>
  <c r="I376" i="10"/>
  <c r="AE379" i="9"/>
  <c r="AC378" i="9"/>
  <c r="AA377" i="9"/>
  <c r="AE375" i="9"/>
  <c r="AA373" i="9"/>
  <c r="AE371" i="9"/>
  <c r="M374" i="9"/>
  <c r="G372" i="9"/>
  <c r="U371" i="9"/>
  <c r="F371" i="9"/>
  <c r="V372" i="12"/>
  <c r="I380" i="11"/>
  <c r="D172" i="25" s="1"/>
  <c r="G375" i="11"/>
  <c r="G376" i="10"/>
  <c r="U373" i="10"/>
  <c r="D371" i="10"/>
  <c r="AD379" i="9"/>
  <c r="AB378" i="9"/>
  <c r="AD375" i="9"/>
  <c r="AB374" i="9"/>
  <c r="AD371" i="9"/>
  <c r="D379" i="9"/>
  <c r="G375" i="9"/>
  <c r="J374" i="9"/>
  <c r="S372" i="9"/>
  <c r="F372" i="9"/>
  <c r="S371" i="9"/>
  <c r="D371" i="9"/>
  <c r="H371" i="9" s="1"/>
  <c r="U377" i="12"/>
  <c r="S372" i="12"/>
  <c r="F380" i="11"/>
  <c r="B172" i="25" s="1"/>
  <c r="M377" i="11"/>
  <c r="S375" i="11"/>
  <c r="F375" i="11"/>
  <c r="B94" i="25" s="1"/>
  <c r="U380" i="10"/>
  <c r="F376" i="10"/>
  <c r="AE380" i="9"/>
  <c r="AA378" i="9"/>
  <c r="AE376" i="9"/>
  <c r="AE372" i="9"/>
  <c r="D376" i="9"/>
  <c r="G374" i="9"/>
  <c r="D372" i="9"/>
  <c r="H372" i="9" s="1"/>
  <c r="J377" i="11"/>
  <c r="D375" i="11"/>
  <c r="AD380" i="9"/>
  <c r="R176" i="22" s="1"/>
  <c r="AB379" i="9"/>
  <c r="AD376" i="9"/>
  <c r="AB375" i="9"/>
  <c r="AD372" i="9"/>
  <c r="AB371" i="9"/>
  <c r="AA379" i="9"/>
  <c r="AA371" i="9"/>
  <c r="D380" i="9"/>
  <c r="O379" i="9"/>
  <c r="Y374" i="9"/>
  <c r="M371" i="9"/>
  <c r="G372" i="12"/>
  <c r="M375" i="11"/>
  <c r="AB380" i="9"/>
  <c r="AD373" i="9"/>
  <c r="H373" i="9"/>
  <c r="E373" i="9"/>
  <c r="N373" i="9"/>
  <c r="W373" i="9"/>
  <c r="Q373" i="9"/>
  <c r="T373" i="9"/>
  <c r="K373" i="9"/>
  <c r="Q376" i="9"/>
  <c r="P376" i="9"/>
  <c r="AC98" i="22" s="1"/>
  <c r="Y376" i="9"/>
  <c r="AI98" i="22" s="1"/>
  <c r="J376" i="9"/>
  <c r="Y98" i="22" s="1"/>
  <c r="S376" i="9"/>
  <c r="AE98" i="22" s="1"/>
  <c r="X375" i="9"/>
  <c r="N98" i="22" s="1"/>
  <c r="L375" i="9"/>
  <c r="F98" i="22" s="1"/>
  <c r="U375" i="9"/>
  <c r="L98" i="22" s="1"/>
  <c r="F375" i="9"/>
  <c r="B98" i="22" s="1"/>
  <c r="O375" i="9"/>
  <c r="H98" i="22" s="1"/>
  <c r="X374" i="9"/>
  <c r="I374" i="9"/>
  <c r="R374" i="9"/>
  <c r="L374" i="9"/>
  <c r="U374" i="9"/>
  <c r="D374" i="9"/>
  <c r="U380" i="12"/>
  <c r="L176" i="26" s="1"/>
  <c r="I380" i="12"/>
  <c r="D176" i="26" s="1"/>
  <c r="R380" i="12"/>
  <c r="J176" i="26" s="1"/>
  <c r="D380" i="12"/>
  <c r="F380" i="12"/>
  <c r="B176" i="26" s="1"/>
  <c r="O380" i="12"/>
  <c r="H176" i="26" s="1"/>
  <c r="N375" i="12"/>
  <c r="H375" i="12"/>
  <c r="Q375" i="12"/>
  <c r="K375" i="12"/>
  <c r="T375" i="12"/>
  <c r="N376" i="9"/>
  <c r="O378" i="12"/>
  <c r="I378" i="12"/>
  <c r="R378" i="12"/>
  <c r="L378" i="12"/>
  <c r="U378" i="12"/>
  <c r="D378" i="12"/>
  <c r="T379" i="9"/>
  <c r="K378" i="9"/>
  <c r="N378" i="9"/>
  <c r="D377" i="9"/>
  <c r="I375" i="9"/>
  <c r="D98" i="22" s="1"/>
  <c r="K372" i="9"/>
  <c r="L380" i="12"/>
  <c r="F176" i="26" s="1"/>
  <c r="M376" i="12"/>
  <c r="V376" i="12"/>
  <c r="AA98" i="26" s="1"/>
  <c r="J376" i="12"/>
  <c r="S376" i="12"/>
  <c r="U372" i="12"/>
  <c r="I372" i="12"/>
  <c r="R372" i="12"/>
  <c r="L372" i="12"/>
  <c r="D372" i="12"/>
  <c r="W379" i="9"/>
  <c r="P377" i="9"/>
  <c r="J377" i="9"/>
  <c r="S377" i="9"/>
  <c r="M377" i="9"/>
  <c r="V377" i="9"/>
  <c r="M376" i="9"/>
  <c r="AA98" i="22" s="1"/>
  <c r="K380" i="9"/>
  <c r="N380" i="9"/>
  <c r="I379" i="9"/>
  <c r="W380" i="9"/>
  <c r="R379" i="9"/>
  <c r="H379" i="9"/>
  <c r="W378" i="9"/>
  <c r="O377" i="9"/>
  <c r="W376" i="9"/>
  <c r="AH98" i="22" s="1"/>
  <c r="P372" i="9"/>
  <c r="Y372" i="9"/>
  <c r="K371" i="9"/>
  <c r="T371" i="9"/>
  <c r="J379" i="12"/>
  <c r="D379" i="12"/>
  <c r="M379" i="12"/>
  <c r="V379" i="12"/>
  <c r="I376" i="12"/>
  <c r="D376" i="12"/>
  <c r="F376" i="12"/>
  <c r="O376" i="12"/>
  <c r="R376" i="12"/>
  <c r="P378" i="11"/>
  <c r="G378" i="11"/>
  <c r="S378" i="11"/>
  <c r="V378" i="11"/>
  <c r="M378" i="11"/>
  <c r="L377" i="9"/>
  <c r="V376" i="9"/>
  <c r="AG98" i="22" s="1"/>
  <c r="G376" i="9"/>
  <c r="W98" i="22" s="1"/>
  <c r="F374" i="9"/>
  <c r="P373" i="9"/>
  <c r="J373" i="9"/>
  <c r="S373" i="9"/>
  <c r="M372" i="9"/>
  <c r="N371" i="9"/>
  <c r="P379" i="12"/>
  <c r="U376" i="12"/>
  <c r="O372" i="12"/>
  <c r="G379" i="11"/>
  <c r="P379" i="11"/>
  <c r="S379" i="11"/>
  <c r="V379" i="11"/>
  <c r="M379" i="11"/>
  <c r="K379" i="9"/>
  <c r="N379" i="9"/>
  <c r="E379" i="9"/>
  <c r="T378" i="9"/>
  <c r="Y377" i="9"/>
  <c r="R375" i="9"/>
  <c r="J98" i="22" s="1"/>
  <c r="D375" i="9"/>
  <c r="X373" i="9"/>
  <c r="I373" i="9"/>
  <c r="R373" i="9"/>
  <c r="F378" i="12"/>
  <c r="G380" i="11"/>
  <c r="J380" i="11"/>
  <c r="D380" i="11"/>
  <c r="P380" i="11"/>
  <c r="H373" i="11"/>
  <c r="E373" i="11"/>
  <c r="T373" i="11"/>
  <c r="K373" i="11"/>
  <c r="N373" i="11"/>
  <c r="Q373" i="11"/>
  <c r="H376" i="9"/>
  <c r="K376" i="9"/>
  <c r="Z98" i="22" s="1"/>
  <c r="T376" i="9"/>
  <c r="M380" i="12"/>
  <c r="J380" i="12"/>
  <c r="S380" i="12"/>
  <c r="P373" i="12"/>
  <c r="D373" i="12"/>
  <c r="M373" i="12"/>
  <c r="V373" i="12"/>
  <c r="G373" i="12"/>
  <c r="J373" i="12"/>
  <c r="S373" i="12"/>
  <c r="E372" i="11"/>
  <c r="H372" i="11"/>
  <c r="T372" i="11"/>
  <c r="K372" i="11"/>
  <c r="N372" i="11"/>
  <c r="Q372" i="11"/>
  <c r="D379" i="11"/>
  <c r="L379" i="11"/>
  <c r="O379" i="11"/>
  <c r="F377" i="11"/>
  <c r="I377" i="11"/>
  <c r="O376" i="11"/>
  <c r="D376" i="11"/>
  <c r="Q375" i="11"/>
  <c r="P379" i="10"/>
  <c r="H373" i="10"/>
  <c r="Q373" i="10"/>
  <c r="K373" i="10"/>
  <c r="T373" i="10"/>
  <c r="E373" i="10"/>
  <c r="N373" i="10"/>
  <c r="P377" i="12"/>
  <c r="G377" i="12"/>
  <c r="I378" i="11"/>
  <c r="D378" i="11"/>
  <c r="L378" i="11"/>
  <c r="L377" i="11"/>
  <c r="Y375" i="9"/>
  <c r="O377" i="12"/>
  <c r="O374" i="12"/>
  <c r="F374" i="12"/>
  <c r="P371" i="12"/>
  <c r="G371" i="12"/>
  <c r="U377" i="11"/>
  <c r="D374" i="11"/>
  <c r="K371" i="11"/>
  <c r="T371" i="11"/>
  <c r="H375" i="11"/>
  <c r="K375" i="11"/>
  <c r="P373" i="11"/>
  <c r="J373" i="11"/>
  <c r="M373" i="11"/>
  <c r="M372" i="11"/>
  <c r="G372" i="11"/>
  <c r="J372" i="11"/>
  <c r="T378" i="10"/>
  <c r="K376" i="10"/>
  <c r="T376" i="10"/>
  <c r="E376" i="10"/>
  <c r="H376" i="10"/>
  <c r="S377" i="11"/>
  <c r="J379" i="10"/>
  <c r="H378" i="10"/>
  <c r="O376" i="9"/>
  <c r="F376" i="9"/>
  <c r="G371" i="9"/>
  <c r="D377" i="12"/>
  <c r="L377" i="12"/>
  <c r="T374" i="12"/>
  <c r="O373" i="12"/>
  <c r="M371" i="12"/>
  <c r="D371" i="12"/>
  <c r="R379" i="11"/>
  <c r="R378" i="11"/>
  <c r="R377" i="11"/>
  <c r="G377" i="11"/>
  <c r="I376" i="11"/>
  <c r="L374" i="11"/>
  <c r="V373" i="11"/>
  <c r="V372" i="11"/>
  <c r="G380" i="10"/>
  <c r="P380" i="10"/>
  <c r="E377" i="10"/>
  <c r="N377" i="10"/>
  <c r="H377" i="10"/>
  <c r="K377" i="10"/>
  <c r="N376" i="10"/>
  <c r="K374" i="10"/>
  <c r="T374" i="10"/>
  <c r="E374" i="10"/>
  <c r="N374" i="10"/>
  <c r="H374" i="10"/>
  <c r="Q374" i="10"/>
  <c r="S377" i="12"/>
  <c r="P377" i="11"/>
  <c r="R376" i="11"/>
  <c r="T375" i="11"/>
  <c r="O380" i="10"/>
  <c r="H172" i="24" s="1"/>
  <c r="I380" i="10"/>
  <c r="D380" i="10"/>
  <c r="L380" i="10"/>
  <c r="D377" i="11"/>
  <c r="M379" i="10"/>
  <c r="V379" i="10"/>
  <c r="Q378" i="10"/>
  <c r="K378" i="10"/>
  <c r="N378" i="10"/>
  <c r="D379" i="10"/>
  <c r="L379" i="10"/>
  <c r="U379" i="10"/>
  <c r="F379" i="10"/>
  <c r="I379" i="10"/>
  <c r="K371" i="10"/>
  <c r="T371" i="10"/>
  <c r="E371" i="10"/>
  <c r="N371" i="10"/>
  <c r="H371" i="10"/>
  <c r="Q371" i="10"/>
  <c r="P374" i="11"/>
  <c r="O371" i="11"/>
  <c r="G371" i="11"/>
  <c r="P376" i="10"/>
  <c r="W94" i="24" s="1"/>
  <c r="M375" i="10"/>
  <c r="J374" i="10"/>
  <c r="O373" i="10"/>
  <c r="L372" i="10"/>
  <c r="D372" i="10"/>
  <c r="I371" i="10"/>
  <c r="D375" i="10"/>
  <c r="P371" i="10"/>
  <c r="L371" i="11"/>
  <c r="U376" i="10"/>
  <c r="J375" i="10"/>
  <c r="G374" i="10"/>
  <c r="L373" i="10"/>
  <c r="I372" i="10"/>
  <c r="V371" i="10"/>
  <c r="F371" i="10"/>
  <c r="O377" i="10"/>
  <c r="L376" i="10"/>
  <c r="V374" i="10"/>
  <c r="P372" i="10"/>
  <c r="U371" i="10"/>
  <c r="P375" i="10"/>
  <c r="M374" i="10"/>
  <c r="U172" i="24" s="1"/>
  <c r="O372" i="10"/>
  <c r="L371" i="10"/>
  <c r="AD375" i="5"/>
  <c r="R373" i="5"/>
  <c r="V378" i="5"/>
  <c r="AE378" i="5"/>
  <c r="U378" i="5"/>
  <c r="L378" i="5"/>
  <c r="AB377" i="5"/>
  <c r="AA375" i="5"/>
  <c r="P94" i="21" s="1"/>
  <c r="O373" i="5"/>
  <c r="R372" i="5"/>
  <c r="S371" i="5"/>
  <c r="AD378" i="5"/>
  <c r="T378" i="5"/>
  <c r="J378" i="5"/>
  <c r="Y375" i="5"/>
  <c r="M373" i="5"/>
  <c r="J372" i="5"/>
  <c r="R371" i="5"/>
  <c r="AA379" i="5"/>
  <c r="AC378" i="5"/>
  <c r="S378" i="5"/>
  <c r="I378" i="5"/>
  <c r="S375" i="5"/>
  <c r="AD373" i="5"/>
  <c r="L373" i="5"/>
  <c r="M378" i="5"/>
  <c r="X379" i="5"/>
  <c r="AB378" i="5"/>
  <c r="R378" i="5"/>
  <c r="H378" i="5"/>
  <c r="R375" i="5"/>
  <c r="F373" i="5"/>
  <c r="AA378" i="5"/>
  <c r="Q378" i="5"/>
  <c r="I375" i="5"/>
  <c r="AA373" i="5"/>
  <c r="H374" i="5"/>
  <c r="T374" i="5"/>
  <c r="AC374" i="5"/>
  <c r="N374" i="5"/>
  <c r="W374" i="5"/>
  <c r="E374" i="5"/>
  <c r="Y379" i="5"/>
  <c r="D379" i="5"/>
  <c r="W379" i="5" s="1"/>
  <c r="W378" i="5"/>
  <c r="U377" i="5"/>
  <c r="S376" i="5"/>
  <c r="X375" i="5"/>
  <c r="N94" i="21" s="1"/>
  <c r="G375" i="5"/>
  <c r="P371" i="5"/>
  <c r="N378" i="5"/>
  <c r="E378" i="5"/>
  <c r="J376" i="5"/>
  <c r="V375" i="5"/>
  <c r="F374" i="5"/>
  <c r="D373" i="5"/>
  <c r="Q373" i="5" s="1"/>
  <c r="J371" i="5"/>
  <c r="S379" i="5"/>
  <c r="L377" i="5"/>
  <c r="D376" i="5"/>
  <c r="H376" i="5" s="1"/>
  <c r="D375" i="5"/>
  <c r="AC375" i="5" s="1"/>
  <c r="I371" i="5"/>
  <c r="AA380" i="5"/>
  <c r="P172" i="21" s="1"/>
  <c r="P379" i="5"/>
  <c r="AE375" i="5"/>
  <c r="P375" i="5"/>
  <c r="G371" i="5"/>
  <c r="J379" i="5"/>
  <c r="D377" i="5"/>
  <c r="H377" i="5" s="1"/>
  <c r="O375" i="5"/>
  <c r="H94" i="21" s="1"/>
  <c r="J375" i="5"/>
  <c r="Z379" i="5"/>
  <c r="K379" i="5"/>
  <c r="T372" i="5"/>
  <c r="E372" i="5"/>
  <c r="AC372" i="5"/>
  <c r="N372" i="5"/>
  <c r="W372" i="5"/>
  <c r="H372" i="5"/>
  <c r="Z372" i="5"/>
  <c r="Q372" i="5"/>
  <c r="K372" i="5"/>
  <c r="N376" i="5"/>
  <c r="Q376" i="5"/>
  <c r="E375" i="5"/>
  <c r="T380" i="5"/>
  <c r="E380" i="5"/>
  <c r="AC380" i="5"/>
  <c r="Z380" i="5"/>
  <c r="N380" i="5"/>
  <c r="H380" i="5"/>
  <c r="W380" i="5"/>
  <c r="K380" i="5"/>
  <c r="Q380" i="5"/>
  <c r="Z371" i="5"/>
  <c r="K371" i="5"/>
  <c r="T371" i="5"/>
  <c r="E371" i="5"/>
  <c r="AC371" i="5"/>
  <c r="N371" i="5"/>
  <c r="W371" i="5"/>
  <c r="H371" i="5"/>
  <c r="Q371" i="5"/>
  <c r="AA376" i="5"/>
  <c r="R376" i="5"/>
  <c r="Y376" i="5"/>
  <c r="I376" i="5"/>
  <c r="Y372" i="5"/>
  <c r="I372" i="5"/>
  <c r="Y380" i="5"/>
  <c r="I380" i="5"/>
  <c r="D172" i="21" s="1"/>
  <c r="AE379" i="5"/>
  <c r="O379" i="5"/>
  <c r="G379" i="5"/>
  <c r="J373" i="5"/>
  <c r="X372" i="5"/>
  <c r="P372" i="5"/>
  <c r="AD371" i="5"/>
  <c r="V371" i="5"/>
  <c r="F371" i="5"/>
  <c r="S380" i="5"/>
  <c r="J380" i="5"/>
  <c r="AE380" i="5"/>
  <c r="O380" i="5"/>
  <c r="G380" i="5"/>
  <c r="U379" i="5"/>
  <c r="M379" i="5"/>
  <c r="K378" i="5"/>
  <c r="Y377" i="5"/>
  <c r="I377" i="5"/>
  <c r="AE376" i="5"/>
  <c r="AM94" i="21" s="1"/>
  <c r="O376" i="5"/>
  <c r="G376" i="5"/>
  <c r="W94" i="21" s="1"/>
  <c r="U375" i="5"/>
  <c r="M375" i="5"/>
  <c r="K374" i="5"/>
  <c r="Y373" i="5"/>
  <c r="I373" i="5"/>
  <c r="AE372" i="5"/>
  <c r="O372" i="5"/>
  <c r="G372" i="5"/>
  <c r="U371" i="5"/>
  <c r="M371" i="5"/>
  <c r="R380" i="5"/>
  <c r="J172" i="21" s="1"/>
  <c r="S377" i="5"/>
  <c r="X380" i="5"/>
  <c r="P380" i="5"/>
  <c r="AD379" i="5"/>
  <c r="V379" i="5"/>
  <c r="F379" i="5"/>
  <c r="R377" i="5"/>
  <c r="J377" i="5"/>
  <c r="X376" i="5"/>
  <c r="P376" i="5"/>
  <c r="AD380" i="5"/>
  <c r="R172" i="21" s="1"/>
  <c r="V380" i="5"/>
  <c r="F380" i="5"/>
  <c r="L379" i="5"/>
  <c r="X377" i="5"/>
  <c r="P377" i="5"/>
  <c r="AD376" i="5"/>
  <c r="V376" i="5"/>
  <c r="AG94" i="21" s="1"/>
  <c r="F376" i="5"/>
  <c r="L375" i="5"/>
  <c r="Z374" i="5"/>
  <c r="P373" i="5"/>
  <c r="AD372" i="5"/>
  <c r="V372" i="5"/>
  <c r="F372" i="5"/>
  <c r="B94" i="21" s="1"/>
  <c r="L371" i="5"/>
  <c r="U380" i="5"/>
  <c r="M380" i="5"/>
  <c r="AE377" i="5"/>
  <c r="O377" i="5"/>
  <c r="G377" i="5"/>
  <c r="U376" i="5"/>
  <c r="M376" i="5"/>
  <c r="AA94" i="21" s="1"/>
  <c r="Q374" i="5"/>
  <c r="AE373" i="5"/>
  <c r="G373" i="5"/>
  <c r="U372" i="5"/>
  <c r="M372" i="5"/>
  <c r="L380" i="5"/>
  <c r="AD377" i="5"/>
  <c r="L376" i="5"/>
  <c r="L372" i="5"/>
  <c r="B209" i="13"/>
  <c r="C209" i="13"/>
  <c r="M209" i="13" s="1"/>
  <c r="B210" i="13"/>
  <c r="O210" i="13" s="1"/>
  <c r="C210" i="13"/>
  <c r="M210" i="13" s="1"/>
  <c r="B211" i="13"/>
  <c r="R211" i="13" s="1"/>
  <c r="C211" i="13"/>
  <c r="S211" i="13" s="1"/>
  <c r="B212" i="13"/>
  <c r="R212" i="13" s="1"/>
  <c r="C212" i="13"/>
  <c r="M212" i="13" s="1"/>
  <c r="B213" i="13"/>
  <c r="R213" i="13" s="1"/>
  <c r="C213" i="13"/>
  <c r="G213" i="13" s="1"/>
  <c r="B214" i="13"/>
  <c r="F214" i="13" s="1"/>
  <c r="C214" i="13"/>
  <c r="G214" i="13" s="1"/>
  <c r="B215" i="13"/>
  <c r="C215" i="13"/>
  <c r="M215" i="13" s="1"/>
  <c r="B216" i="13"/>
  <c r="C216" i="13"/>
  <c r="J216" i="13" s="1"/>
  <c r="B217" i="13"/>
  <c r="C217" i="13"/>
  <c r="M217" i="13" s="1"/>
  <c r="B218" i="13"/>
  <c r="U218" i="13" s="1"/>
  <c r="C218" i="13"/>
  <c r="S218" i="13" s="1"/>
  <c r="B219" i="13"/>
  <c r="I219" i="13" s="1"/>
  <c r="C219" i="13"/>
  <c r="G219" i="13" s="1"/>
  <c r="B220" i="13"/>
  <c r="C220" i="13"/>
  <c r="M220" i="13" s="1"/>
  <c r="B221" i="13"/>
  <c r="O221" i="13" s="1"/>
  <c r="C221" i="13"/>
  <c r="V221" i="13" s="1"/>
  <c r="B222" i="13"/>
  <c r="I222" i="13" s="1"/>
  <c r="C222" i="13"/>
  <c r="V222" i="13" s="1"/>
  <c r="B223" i="13"/>
  <c r="I223" i="13" s="1"/>
  <c r="C223" i="13"/>
  <c r="J223" i="13" s="1"/>
  <c r="B224" i="13"/>
  <c r="L224" i="13" s="1"/>
  <c r="C224" i="13"/>
  <c r="J224" i="13" s="1"/>
  <c r="B225" i="13"/>
  <c r="C225" i="13"/>
  <c r="G225" i="13" s="1"/>
  <c r="B226" i="13"/>
  <c r="C226" i="13"/>
  <c r="J226" i="13" s="1"/>
  <c r="B227" i="13"/>
  <c r="L227" i="13" s="1"/>
  <c r="F160" i="27" s="1"/>
  <c r="C227" i="13"/>
  <c r="P227" i="13" s="1"/>
  <c r="B228" i="13"/>
  <c r="L228" i="13" s="1"/>
  <c r="C228" i="13"/>
  <c r="P228" i="13" s="1"/>
  <c r="B229" i="13"/>
  <c r="L229" i="13" s="1"/>
  <c r="C229" i="13"/>
  <c r="P229" i="13" s="1"/>
  <c r="B230" i="13"/>
  <c r="O230" i="13" s="1"/>
  <c r="C230" i="13"/>
  <c r="P230" i="13" s="1"/>
  <c r="B231" i="13"/>
  <c r="U231" i="13" s="1"/>
  <c r="C231" i="13"/>
  <c r="J231" i="13" s="1"/>
  <c r="B232" i="13"/>
  <c r="L232" i="13" s="1"/>
  <c r="C232" i="13"/>
  <c r="J232" i="13" s="1"/>
  <c r="B233" i="13"/>
  <c r="I233" i="13" s="1"/>
  <c r="C233" i="13"/>
  <c r="M233" i="13" s="1"/>
  <c r="B234" i="13"/>
  <c r="O234" i="13" s="1"/>
  <c r="H159" i="27" s="1"/>
  <c r="C234" i="13"/>
  <c r="B235" i="13"/>
  <c r="L235" i="13" s="1"/>
  <c r="C235" i="13"/>
  <c r="J235" i="13" s="1"/>
  <c r="B236" i="13"/>
  <c r="O236" i="13" s="1"/>
  <c r="C236" i="13"/>
  <c r="B237" i="13"/>
  <c r="L237" i="13" s="1"/>
  <c r="C237" i="13"/>
  <c r="M237" i="13" s="1"/>
  <c r="B238" i="13"/>
  <c r="U238" i="13" s="1"/>
  <c r="C238" i="13"/>
  <c r="G238" i="13" s="1"/>
  <c r="B239" i="13"/>
  <c r="L239" i="13" s="1"/>
  <c r="C239" i="13"/>
  <c r="M239" i="13" s="1"/>
  <c r="U159" i="27" s="1"/>
  <c r="B240" i="13"/>
  <c r="F240" i="13" s="1"/>
  <c r="C240" i="13"/>
  <c r="J240" i="13" s="1"/>
  <c r="S160" i="27" s="1"/>
  <c r="B241" i="13"/>
  <c r="I241" i="13" s="1"/>
  <c r="C241" i="13"/>
  <c r="M241" i="13" s="1"/>
  <c r="B242" i="13"/>
  <c r="I242" i="13" s="1"/>
  <c r="C242" i="13"/>
  <c r="M242" i="13" s="1"/>
  <c r="B243" i="13"/>
  <c r="F243" i="13" s="1"/>
  <c r="C243" i="13"/>
  <c r="B244" i="13"/>
  <c r="C244" i="13"/>
  <c r="B245" i="13"/>
  <c r="U245" i="13" s="1"/>
  <c r="C245" i="13"/>
  <c r="M245" i="13" s="1"/>
  <c r="B246" i="13"/>
  <c r="O246" i="13" s="1"/>
  <c r="C246" i="13"/>
  <c r="G246" i="13" s="1"/>
  <c r="B247" i="13"/>
  <c r="L247" i="13" s="1"/>
  <c r="C247" i="13"/>
  <c r="M247" i="13" s="1"/>
  <c r="B248" i="13"/>
  <c r="U248" i="13" s="1"/>
  <c r="C248" i="13"/>
  <c r="B249" i="13"/>
  <c r="I249" i="13" s="1"/>
  <c r="C249" i="13"/>
  <c r="P249" i="13" s="1"/>
  <c r="B250" i="13"/>
  <c r="R250" i="13" s="1"/>
  <c r="C250" i="13"/>
  <c r="G250" i="13" s="1"/>
  <c r="B251" i="13"/>
  <c r="O251" i="13" s="1"/>
  <c r="C251" i="13"/>
  <c r="S251" i="13" s="1"/>
  <c r="B252" i="13"/>
  <c r="U252" i="13" s="1"/>
  <c r="L85" i="27" s="1"/>
  <c r="C252" i="13"/>
  <c r="P252" i="13" s="1"/>
  <c r="B253" i="13"/>
  <c r="C253" i="13"/>
  <c r="G253" i="13" s="1"/>
  <c r="Q85" i="27" s="1"/>
  <c r="B254" i="13"/>
  <c r="R254" i="13" s="1"/>
  <c r="C254" i="13"/>
  <c r="G254" i="13" s="1"/>
  <c r="B255" i="13"/>
  <c r="I255" i="13" s="1"/>
  <c r="C255" i="13"/>
  <c r="M255" i="13" s="1"/>
  <c r="B256" i="13"/>
  <c r="C256" i="13"/>
  <c r="B257" i="13"/>
  <c r="C257" i="13"/>
  <c r="M257" i="13" s="1"/>
  <c r="B258" i="13"/>
  <c r="C258" i="13"/>
  <c r="G258" i="13" s="1"/>
  <c r="Q162" i="27" s="1"/>
  <c r="B259" i="13"/>
  <c r="F259" i="13" s="1"/>
  <c r="B162" i="27" s="1"/>
  <c r="C259" i="13"/>
  <c r="S259" i="13" s="1"/>
  <c r="B260" i="13"/>
  <c r="I260" i="13" s="1"/>
  <c r="C260" i="13"/>
  <c r="M260" i="13" s="1"/>
  <c r="B261" i="13"/>
  <c r="I261" i="13" s="1"/>
  <c r="C261" i="13"/>
  <c r="V261" i="13" s="1"/>
  <c r="B262" i="13"/>
  <c r="U262" i="13" s="1"/>
  <c r="C262" i="13"/>
  <c r="G262" i="13" s="1"/>
  <c r="Q161" i="27" s="1"/>
  <c r="B263" i="13"/>
  <c r="I263" i="13" s="1"/>
  <c r="C263" i="13"/>
  <c r="B264" i="13"/>
  <c r="C264" i="13"/>
  <c r="J264" i="13" s="1"/>
  <c r="B265" i="13"/>
  <c r="C265" i="13"/>
  <c r="B266" i="13"/>
  <c r="U266" i="13" s="1"/>
  <c r="C266" i="13"/>
  <c r="S266" i="13" s="1"/>
  <c r="Y149" i="27" s="1"/>
  <c r="B267" i="13"/>
  <c r="F267" i="13" s="1"/>
  <c r="C267" i="13"/>
  <c r="G267" i="13" s="1"/>
  <c r="B268" i="13"/>
  <c r="U268" i="13" s="1"/>
  <c r="C268" i="13"/>
  <c r="M268" i="13" s="1"/>
  <c r="B269" i="13"/>
  <c r="C269" i="13"/>
  <c r="M269" i="13" s="1"/>
  <c r="B270" i="13"/>
  <c r="R270" i="13" s="1"/>
  <c r="C270" i="13"/>
  <c r="M270" i="13" s="1"/>
  <c r="B271" i="13"/>
  <c r="C271" i="13"/>
  <c r="G271" i="13" s="1"/>
  <c r="B272" i="13"/>
  <c r="U272" i="13" s="1"/>
  <c r="C272" i="13"/>
  <c r="G272" i="13" s="1"/>
  <c r="B273" i="13"/>
  <c r="L273" i="13" s="1"/>
  <c r="F86" i="27" s="1"/>
  <c r="C273" i="13"/>
  <c r="S273" i="13" s="1"/>
  <c r="B274" i="13"/>
  <c r="I274" i="13" s="1"/>
  <c r="C274" i="13"/>
  <c r="B275" i="13"/>
  <c r="O275" i="13" s="1"/>
  <c r="C275" i="13"/>
  <c r="J275" i="13" s="1"/>
  <c r="B276" i="13"/>
  <c r="O276" i="13" s="1"/>
  <c r="C276" i="13"/>
  <c r="B277" i="13"/>
  <c r="C277" i="13"/>
  <c r="G277" i="13" s="1"/>
  <c r="B278" i="13"/>
  <c r="I278" i="13" s="1"/>
  <c r="C278" i="13"/>
  <c r="B279" i="13"/>
  <c r="U279" i="13" s="1"/>
  <c r="C279" i="13"/>
  <c r="V279" i="13" s="1"/>
  <c r="B280" i="13"/>
  <c r="F280" i="13" s="1"/>
  <c r="C280" i="13"/>
  <c r="M280" i="13" s="1"/>
  <c r="B281" i="13"/>
  <c r="L281" i="13" s="1"/>
  <c r="C281" i="13"/>
  <c r="P281" i="13" s="1"/>
  <c r="B282" i="13"/>
  <c r="U282" i="13" s="1"/>
  <c r="C282" i="13"/>
  <c r="P282" i="13" s="1"/>
  <c r="B283" i="13"/>
  <c r="O283" i="13" s="1"/>
  <c r="H87" i="27" s="1"/>
  <c r="C283" i="13"/>
  <c r="M283" i="13" s="1"/>
  <c r="B284" i="13"/>
  <c r="F284" i="13" s="1"/>
  <c r="C284" i="13"/>
  <c r="M284" i="13" s="1"/>
  <c r="B285" i="13"/>
  <c r="C285" i="13"/>
  <c r="M285" i="13" s="1"/>
  <c r="B286" i="13"/>
  <c r="C286" i="13"/>
  <c r="B287" i="13"/>
  <c r="F287" i="13" s="1"/>
  <c r="C287" i="13"/>
  <c r="G287" i="13" s="1"/>
  <c r="B288" i="13"/>
  <c r="U288" i="13" s="1"/>
  <c r="C288" i="13"/>
  <c r="V288" i="13" s="1"/>
  <c r="AA90" i="27" s="1"/>
  <c r="B289" i="13"/>
  <c r="O289" i="13" s="1"/>
  <c r="C289" i="13"/>
  <c r="G289" i="13" s="1"/>
  <c r="B290" i="13"/>
  <c r="F290" i="13" s="1"/>
  <c r="C290" i="13"/>
  <c r="P290" i="13" s="1"/>
  <c r="B291" i="13"/>
  <c r="L291" i="13" s="1"/>
  <c r="C291" i="13"/>
  <c r="S291" i="13" s="1"/>
  <c r="B292" i="13"/>
  <c r="L292" i="13" s="1"/>
  <c r="C292" i="13"/>
  <c r="S292" i="13" s="1"/>
  <c r="B293" i="13"/>
  <c r="C293" i="13"/>
  <c r="P293" i="13" s="1"/>
  <c r="B294" i="13"/>
  <c r="U294" i="13" s="1"/>
  <c r="C294" i="13"/>
  <c r="V294" i="13" s="1"/>
  <c r="B295" i="13"/>
  <c r="C295" i="13"/>
  <c r="B296" i="13"/>
  <c r="F296" i="13" s="1"/>
  <c r="B90" i="27" s="1"/>
  <c r="C296" i="13"/>
  <c r="V296" i="13" s="1"/>
  <c r="AA164" i="27" s="1"/>
  <c r="B297" i="13"/>
  <c r="C297" i="13"/>
  <c r="M297" i="13" s="1"/>
  <c r="B298" i="13"/>
  <c r="F298" i="13" s="1"/>
  <c r="C298" i="13"/>
  <c r="S298" i="13" s="1"/>
  <c r="B299" i="13"/>
  <c r="I299" i="13" s="1"/>
  <c r="C299" i="13"/>
  <c r="B300" i="13"/>
  <c r="L300" i="13" s="1"/>
  <c r="F89" i="27" s="1"/>
  <c r="C300" i="13"/>
  <c r="S300" i="13" s="1"/>
  <c r="B301" i="13"/>
  <c r="I301" i="13" s="1"/>
  <c r="C301" i="13"/>
  <c r="V301" i="13" s="1"/>
  <c r="B302" i="13"/>
  <c r="L302" i="13" s="1"/>
  <c r="C302" i="13"/>
  <c r="J302" i="13" s="1"/>
  <c r="B303" i="13"/>
  <c r="I303" i="13" s="1"/>
  <c r="C303" i="13"/>
  <c r="P303" i="13" s="1"/>
  <c r="W87" i="27" s="1"/>
  <c r="B304" i="13"/>
  <c r="I304" i="13" s="1"/>
  <c r="D167" i="27" s="1"/>
  <c r="C304" i="13"/>
  <c r="S304" i="13" s="1"/>
  <c r="Y89" i="27" s="1"/>
  <c r="B305" i="13"/>
  <c r="O305" i="13" s="1"/>
  <c r="C305" i="13"/>
  <c r="V305" i="13" s="1"/>
  <c r="B306" i="13"/>
  <c r="F306" i="13" s="1"/>
  <c r="C306" i="13"/>
  <c r="J306" i="13" s="1"/>
  <c r="B307" i="13"/>
  <c r="C307" i="13"/>
  <c r="S307" i="13" s="1"/>
  <c r="B308" i="13"/>
  <c r="O308" i="13" s="1"/>
  <c r="C308" i="13"/>
  <c r="P308" i="13" s="1"/>
  <c r="B309" i="13"/>
  <c r="R309" i="13" s="1"/>
  <c r="C309" i="13"/>
  <c r="S309" i="13" s="1"/>
  <c r="B310" i="13"/>
  <c r="L310" i="13" s="1"/>
  <c r="C310" i="13"/>
  <c r="V310" i="13" s="1"/>
  <c r="B311" i="13"/>
  <c r="R311" i="13" s="1"/>
  <c r="C311" i="13"/>
  <c r="B312" i="13"/>
  <c r="C312" i="13"/>
  <c r="B313" i="13"/>
  <c r="I313" i="13" s="1"/>
  <c r="C313" i="13"/>
  <c r="P313" i="13" s="1"/>
  <c r="B314" i="13"/>
  <c r="O314" i="13" s="1"/>
  <c r="C314" i="13"/>
  <c r="M314" i="13" s="1"/>
  <c r="B315" i="13"/>
  <c r="C315" i="13"/>
  <c r="J315" i="13" s="1"/>
  <c r="B316" i="13"/>
  <c r="L316" i="13" s="1"/>
  <c r="C316" i="13"/>
  <c r="J316" i="13" s="1"/>
  <c r="B317" i="13"/>
  <c r="O317" i="13" s="1"/>
  <c r="C317" i="13"/>
  <c r="S317" i="13" s="1"/>
  <c r="B318" i="13"/>
  <c r="I318" i="13" s="1"/>
  <c r="D97" i="27" s="1"/>
  <c r="C318" i="13"/>
  <c r="J318" i="13" s="1"/>
  <c r="B319" i="13"/>
  <c r="I319" i="13" s="1"/>
  <c r="C319" i="13"/>
  <c r="V319" i="13" s="1"/>
  <c r="AA97" i="27" s="1"/>
  <c r="B320" i="13"/>
  <c r="O320" i="13" s="1"/>
  <c r="C320" i="13"/>
  <c r="B321" i="13"/>
  <c r="L321" i="13" s="1"/>
  <c r="C321" i="13"/>
  <c r="P321" i="13" s="1"/>
  <c r="B322" i="13"/>
  <c r="C322" i="13"/>
  <c r="S322" i="13" s="1"/>
  <c r="Y96" i="27" s="1"/>
  <c r="B323" i="13"/>
  <c r="L323" i="13" s="1"/>
  <c r="C323" i="13"/>
  <c r="P323" i="13" s="1"/>
  <c r="B324" i="13"/>
  <c r="I324" i="13" s="1"/>
  <c r="C324" i="13"/>
  <c r="J324" i="13" s="1"/>
  <c r="B325" i="13"/>
  <c r="O325" i="13" s="1"/>
  <c r="C325" i="13"/>
  <c r="M325" i="13" s="1"/>
  <c r="B326" i="13"/>
  <c r="O326" i="13" s="1"/>
  <c r="C326" i="13"/>
  <c r="V326" i="13" s="1"/>
  <c r="B253" i="12"/>
  <c r="I253" i="12" s="1"/>
  <c r="C253" i="12"/>
  <c r="P253" i="12" s="1"/>
  <c r="B254" i="12"/>
  <c r="L254" i="12" s="1"/>
  <c r="C254" i="12"/>
  <c r="M254" i="12" s="1"/>
  <c r="B255" i="12"/>
  <c r="O255" i="12" s="1"/>
  <c r="C255" i="12"/>
  <c r="S255" i="12" s="1"/>
  <c r="B256" i="12"/>
  <c r="I256" i="12" s="1"/>
  <c r="C256" i="12"/>
  <c r="P256" i="12" s="1"/>
  <c r="B257" i="12"/>
  <c r="F257" i="12" s="1"/>
  <c r="C257" i="12"/>
  <c r="V257" i="12" s="1"/>
  <c r="B258" i="12"/>
  <c r="I258" i="12" s="1"/>
  <c r="C258" i="12"/>
  <c r="S258" i="12" s="1"/>
  <c r="B259" i="12"/>
  <c r="R259" i="12" s="1"/>
  <c r="C259" i="12"/>
  <c r="J259" i="12" s="1"/>
  <c r="B260" i="12"/>
  <c r="F260" i="12" s="1"/>
  <c r="C260" i="12"/>
  <c r="G260" i="12" s="1"/>
  <c r="B261" i="12"/>
  <c r="I261" i="12" s="1"/>
  <c r="C261" i="12"/>
  <c r="J261" i="12" s="1"/>
  <c r="B262" i="12"/>
  <c r="C262" i="12"/>
  <c r="B263" i="12"/>
  <c r="F263" i="12" s="1"/>
  <c r="C263" i="12"/>
  <c r="B264" i="12"/>
  <c r="C264" i="12"/>
  <c r="J264" i="12" s="1"/>
  <c r="B265" i="12"/>
  <c r="C265" i="12"/>
  <c r="M265" i="12" s="1"/>
  <c r="B266" i="12"/>
  <c r="I266" i="12" s="1"/>
  <c r="C266" i="12"/>
  <c r="P266" i="12" s="1"/>
  <c r="B267" i="12"/>
  <c r="I267" i="12" s="1"/>
  <c r="C267" i="12"/>
  <c r="J267" i="12" s="1"/>
  <c r="B268" i="12"/>
  <c r="I268" i="12" s="1"/>
  <c r="C268" i="12"/>
  <c r="G268" i="12" s="1"/>
  <c r="B269" i="12"/>
  <c r="I269" i="12" s="1"/>
  <c r="C269" i="12"/>
  <c r="M269" i="12" s="1"/>
  <c r="B270" i="12"/>
  <c r="R270" i="12" s="1"/>
  <c r="C270" i="12"/>
  <c r="B271" i="12"/>
  <c r="R271" i="12" s="1"/>
  <c r="C271" i="12"/>
  <c r="P271" i="12" s="1"/>
  <c r="B272" i="12"/>
  <c r="U272" i="12" s="1"/>
  <c r="C272" i="12"/>
  <c r="P272" i="12" s="1"/>
  <c r="B273" i="12"/>
  <c r="F273" i="12" s="1"/>
  <c r="C273" i="12"/>
  <c r="B274" i="12"/>
  <c r="O274" i="12" s="1"/>
  <c r="C274" i="12"/>
  <c r="G274" i="12" s="1"/>
  <c r="B275" i="12"/>
  <c r="F275" i="12" s="1"/>
  <c r="C275" i="12"/>
  <c r="S275" i="12" s="1"/>
  <c r="B276" i="12"/>
  <c r="U276" i="12" s="1"/>
  <c r="C276" i="12"/>
  <c r="M276" i="12" s="1"/>
  <c r="B277" i="12"/>
  <c r="O277" i="12" s="1"/>
  <c r="C277" i="12"/>
  <c r="G277" i="12" s="1"/>
  <c r="B278" i="12"/>
  <c r="F278" i="12" s="1"/>
  <c r="C278" i="12"/>
  <c r="P278" i="12" s="1"/>
  <c r="B279" i="12"/>
  <c r="C279" i="12"/>
  <c r="B280" i="12"/>
  <c r="R280" i="12" s="1"/>
  <c r="C280" i="12"/>
  <c r="B281" i="12"/>
  <c r="F281" i="12" s="1"/>
  <c r="C281" i="12"/>
  <c r="J281" i="12" s="1"/>
  <c r="B282" i="12"/>
  <c r="F282" i="12" s="1"/>
  <c r="C282" i="12"/>
  <c r="B283" i="12"/>
  <c r="O283" i="12" s="1"/>
  <c r="C283" i="12"/>
  <c r="J283" i="12" s="1"/>
  <c r="B284" i="12"/>
  <c r="U284" i="12" s="1"/>
  <c r="C284" i="12"/>
  <c r="B285" i="12"/>
  <c r="C285" i="12"/>
  <c r="B286" i="12"/>
  <c r="C286" i="12"/>
  <c r="J286" i="12" s="1"/>
  <c r="B287" i="12"/>
  <c r="R287" i="12" s="1"/>
  <c r="C287" i="12"/>
  <c r="B288" i="12"/>
  <c r="C288" i="12"/>
  <c r="J288" i="12" s="1"/>
  <c r="B289" i="12"/>
  <c r="I289" i="12" s="1"/>
  <c r="C289" i="12"/>
  <c r="J289" i="12" s="1"/>
  <c r="B290" i="12"/>
  <c r="C290" i="12"/>
  <c r="J290" i="12" s="1"/>
  <c r="B291" i="12"/>
  <c r="L291" i="12" s="1"/>
  <c r="C291" i="12"/>
  <c r="V291" i="12" s="1"/>
  <c r="B292" i="12"/>
  <c r="F292" i="12" s="1"/>
  <c r="C292" i="12"/>
  <c r="P292" i="12" s="1"/>
  <c r="B293" i="12"/>
  <c r="C293" i="12"/>
  <c r="S293" i="12" s="1"/>
  <c r="B294" i="12"/>
  <c r="U294" i="12" s="1"/>
  <c r="C294" i="12"/>
  <c r="M294" i="12" s="1"/>
  <c r="B295" i="12"/>
  <c r="L295" i="12" s="1"/>
  <c r="C295" i="12"/>
  <c r="G295" i="12" s="1"/>
  <c r="B296" i="12"/>
  <c r="R296" i="12" s="1"/>
  <c r="C296" i="12"/>
  <c r="P296" i="12" s="1"/>
  <c r="B297" i="12"/>
  <c r="U297" i="12" s="1"/>
  <c r="C297" i="12"/>
  <c r="V297" i="12" s="1"/>
  <c r="B298" i="12"/>
  <c r="O298" i="12" s="1"/>
  <c r="C298" i="12"/>
  <c r="S298" i="12" s="1"/>
  <c r="B299" i="12"/>
  <c r="I299" i="12" s="1"/>
  <c r="C299" i="12"/>
  <c r="B300" i="12"/>
  <c r="R300" i="12" s="1"/>
  <c r="C300" i="12"/>
  <c r="B301" i="12"/>
  <c r="F301" i="12" s="1"/>
  <c r="C301" i="12"/>
  <c r="J301" i="12" s="1"/>
  <c r="B302" i="12"/>
  <c r="L302" i="12" s="1"/>
  <c r="C302" i="12"/>
  <c r="B303" i="12"/>
  <c r="I303" i="12" s="1"/>
  <c r="C303" i="12"/>
  <c r="B304" i="12"/>
  <c r="O304" i="12" s="1"/>
  <c r="C304" i="12"/>
  <c r="V304" i="12" s="1"/>
  <c r="B305" i="12"/>
  <c r="U305" i="12" s="1"/>
  <c r="C305" i="12"/>
  <c r="M305" i="12" s="1"/>
  <c r="B306" i="12"/>
  <c r="O306" i="12" s="1"/>
  <c r="C306" i="12"/>
  <c r="V306" i="12" s="1"/>
  <c r="B307" i="12"/>
  <c r="I307" i="12" s="1"/>
  <c r="C307" i="12"/>
  <c r="V307" i="12" s="1"/>
  <c r="B308" i="12"/>
  <c r="U308" i="12" s="1"/>
  <c r="C308" i="12"/>
  <c r="S308" i="12" s="1"/>
  <c r="B309" i="12"/>
  <c r="O309" i="12" s="1"/>
  <c r="C309" i="12"/>
  <c r="V309" i="12" s="1"/>
  <c r="B310" i="12"/>
  <c r="I310" i="12" s="1"/>
  <c r="C310" i="12"/>
  <c r="M310" i="12" s="1"/>
  <c r="B311" i="12"/>
  <c r="R311" i="12" s="1"/>
  <c r="C311" i="12"/>
  <c r="M311" i="12" s="1"/>
  <c r="B312" i="12"/>
  <c r="U312" i="12" s="1"/>
  <c r="C312" i="12"/>
  <c r="M312" i="12" s="1"/>
  <c r="B313" i="12"/>
  <c r="I313" i="12" s="1"/>
  <c r="C313" i="12"/>
  <c r="S313" i="12" s="1"/>
  <c r="B314" i="12"/>
  <c r="I314" i="12" s="1"/>
  <c r="C314" i="12"/>
  <c r="J314" i="12" s="1"/>
  <c r="B315" i="12"/>
  <c r="C315" i="12"/>
  <c r="M315" i="12" s="1"/>
  <c r="B316" i="12"/>
  <c r="C316" i="12"/>
  <c r="G316" i="12" s="1"/>
  <c r="B317" i="12"/>
  <c r="C317" i="12"/>
  <c r="P317" i="12" s="1"/>
  <c r="B318" i="12"/>
  <c r="C318" i="12"/>
  <c r="G318" i="12" s="1"/>
  <c r="B319" i="12"/>
  <c r="I319" i="12" s="1"/>
  <c r="C319" i="12"/>
  <c r="P319" i="12" s="1"/>
  <c r="B320" i="12"/>
  <c r="L320" i="12" s="1"/>
  <c r="C320" i="12"/>
  <c r="J320" i="12" s="1"/>
  <c r="B321" i="12"/>
  <c r="C321" i="12"/>
  <c r="J321" i="12" s="1"/>
  <c r="B322" i="12"/>
  <c r="L322" i="12" s="1"/>
  <c r="C322" i="12"/>
  <c r="V322" i="12" s="1"/>
  <c r="B323" i="12"/>
  <c r="F323" i="12" s="1"/>
  <c r="C323" i="12"/>
  <c r="S323" i="12" s="1"/>
  <c r="B324" i="12"/>
  <c r="F324" i="12" s="1"/>
  <c r="C324" i="12"/>
  <c r="J324" i="12" s="1"/>
  <c r="B325" i="12"/>
  <c r="L325" i="12" s="1"/>
  <c r="C325" i="12"/>
  <c r="S325" i="12" s="1"/>
  <c r="B326" i="12"/>
  <c r="R326" i="12" s="1"/>
  <c r="C326" i="12"/>
  <c r="M326" i="12" s="1"/>
  <c r="B327" i="12"/>
  <c r="I327" i="12" s="1"/>
  <c r="C327" i="12"/>
  <c r="P327" i="12" s="1"/>
  <c r="B328" i="12"/>
  <c r="C328" i="12"/>
  <c r="P328" i="12" s="1"/>
  <c r="B329" i="12"/>
  <c r="R329" i="12" s="1"/>
  <c r="C329" i="12"/>
  <c r="P329" i="12" s="1"/>
  <c r="B330" i="12"/>
  <c r="F330" i="12" s="1"/>
  <c r="C330" i="12"/>
  <c r="V330" i="12" s="1"/>
  <c r="B331" i="12"/>
  <c r="O331" i="12" s="1"/>
  <c r="C331" i="12"/>
  <c r="V331" i="12" s="1"/>
  <c r="B332" i="12"/>
  <c r="C332" i="12"/>
  <c r="G332" i="12" s="1"/>
  <c r="B333" i="12"/>
  <c r="I333" i="12" s="1"/>
  <c r="C333" i="12"/>
  <c r="M333" i="12" s="1"/>
  <c r="B334" i="12"/>
  <c r="L334" i="12" s="1"/>
  <c r="C334" i="12"/>
  <c r="J334" i="12" s="1"/>
  <c r="B335" i="12"/>
  <c r="L335" i="12" s="1"/>
  <c r="C335" i="12"/>
  <c r="S335" i="12" s="1"/>
  <c r="B336" i="12"/>
  <c r="O336" i="12" s="1"/>
  <c r="C336" i="12"/>
  <c r="P336" i="12" s="1"/>
  <c r="B337" i="12"/>
  <c r="L337" i="12" s="1"/>
  <c r="C337" i="12"/>
  <c r="G337" i="12" s="1"/>
  <c r="B338" i="12"/>
  <c r="O338" i="12" s="1"/>
  <c r="C338" i="12"/>
  <c r="J338" i="12" s="1"/>
  <c r="B339" i="12"/>
  <c r="C339" i="12"/>
  <c r="J339" i="12" s="1"/>
  <c r="B340" i="12"/>
  <c r="L340" i="12" s="1"/>
  <c r="C340" i="12"/>
  <c r="J340" i="12" s="1"/>
  <c r="B341" i="12"/>
  <c r="O341" i="12" s="1"/>
  <c r="C341" i="12"/>
  <c r="J341" i="12" s="1"/>
  <c r="B342" i="12"/>
  <c r="I342" i="12" s="1"/>
  <c r="C342" i="12"/>
  <c r="P342" i="12" s="1"/>
  <c r="B343" i="12"/>
  <c r="L343" i="12" s="1"/>
  <c r="C343" i="12"/>
  <c r="J343" i="12" s="1"/>
  <c r="B344" i="12"/>
  <c r="F344" i="12" s="1"/>
  <c r="C344" i="12"/>
  <c r="V344" i="12" s="1"/>
  <c r="B345" i="12"/>
  <c r="I345" i="12" s="1"/>
  <c r="C345" i="12"/>
  <c r="B346" i="12"/>
  <c r="O346" i="12" s="1"/>
  <c r="C346" i="12"/>
  <c r="J346" i="12" s="1"/>
  <c r="B347" i="12"/>
  <c r="F347" i="12" s="1"/>
  <c r="C347" i="12"/>
  <c r="G347" i="12" s="1"/>
  <c r="B348" i="12"/>
  <c r="O348" i="12" s="1"/>
  <c r="C348" i="12"/>
  <c r="J348" i="12" s="1"/>
  <c r="B349" i="12"/>
  <c r="O349" i="12" s="1"/>
  <c r="C349" i="12"/>
  <c r="M349" i="12" s="1"/>
  <c r="B350" i="12"/>
  <c r="L350" i="12" s="1"/>
  <c r="C350" i="12"/>
  <c r="P350" i="12" s="1"/>
  <c r="B351" i="12"/>
  <c r="F351" i="12" s="1"/>
  <c r="C351" i="12"/>
  <c r="J351" i="12" s="1"/>
  <c r="B352" i="12"/>
  <c r="F352" i="12" s="1"/>
  <c r="C352" i="12"/>
  <c r="V352" i="12" s="1"/>
  <c r="B353" i="12"/>
  <c r="I353" i="12" s="1"/>
  <c r="C353" i="12"/>
  <c r="M353" i="12" s="1"/>
  <c r="B354" i="12"/>
  <c r="C354" i="12"/>
  <c r="S354" i="12" s="1"/>
  <c r="B355" i="12"/>
  <c r="C355" i="12"/>
  <c r="P355" i="12" s="1"/>
  <c r="B356" i="12"/>
  <c r="L356" i="12" s="1"/>
  <c r="C356" i="12"/>
  <c r="S356" i="12" s="1"/>
  <c r="B357" i="12"/>
  <c r="O357" i="12" s="1"/>
  <c r="C357" i="12"/>
  <c r="M357" i="12" s="1"/>
  <c r="B358" i="12"/>
  <c r="I358" i="12" s="1"/>
  <c r="C358" i="12"/>
  <c r="M358" i="12" s="1"/>
  <c r="B359" i="12"/>
  <c r="C359" i="12"/>
  <c r="P359" i="12" s="1"/>
  <c r="B360" i="12"/>
  <c r="C360" i="12"/>
  <c r="G360" i="12" s="1"/>
  <c r="B361" i="12"/>
  <c r="C361" i="12"/>
  <c r="J361" i="12" s="1"/>
  <c r="B362" i="12"/>
  <c r="L362" i="12" s="1"/>
  <c r="C362" i="12"/>
  <c r="S362" i="12" s="1"/>
  <c r="Y94" i="26" s="1"/>
  <c r="B363" i="12"/>
  <c r="R363" i="12" s="1"/>
  <c r="C363" i="12"/>
  <c r="P363" i="12" s="1"/>
  <c r="B364" i="12"/>
  <c r="U364" i="12" s="1"/>
  <c r="C364" i="12"/>
  <c r="G364" i="12" s="1"/>
  <c r="B365" i="12"/>
  <c r="L365" i="12" s="1"/>
  <c r="C365" i="12"/>
  <c r="S365" i="12" s="1"/>
  <c r="B366" i="12"/>
  <c r="I366" i="12" s="1"/>
  <c r="C366" i="12"/>
  <c r="S366" i="12" s="1"/>
  <c r="B367" i="12"/>
  <c r="F367" i="12" s="1"/>
  <c r="C367" i="12"/>
  <c r="B368" i="12"/>
  <c r="R368" i="12" s="1"/>
  <c r="C368" i="12"/>
  <c r="P368" i="12" s="1"/>
  <c r="B369" i="12"/>
  <c r="F369" i="12" s="1"/>
  <c r="C369" i="12"/>
  <c r="S369" i="12" s="1"/>
  <c r="B370" i="12"/>
  <c r="U370" i="12" s="1"/>
  <c r="C370" i="12"/>
  <c r="V370" i="12" s="1"/>
  <c r="B253" i="11"/>
  <c r="F253" i="11" s="1"/>
  <c r="C253" i="11"/>
  <c r="S253" i="11" s="1"/>
  <c r="B254" i="11"/>
  <c r="R254" i="11" s="1"/>
  <c r="C254" i="11"/>
  <c r="G254" i="11" s="1"/>
  <c r="B255" i="11"/>
  <c r="I255" i="11" s="1"/>
  <c r="C255" i="11"/>
  <c r="J255" i="11" s="1"/>
  <c r="B256" i="11"/>
  <c r="C256" i="11"/>
  <c r="J256" i="11" s="1"/>
  <c r="B257" i="11"/>
  <c r="F257" i="11" s="1"/>
  <c r="C257" i="11"/>
  <c r="P257" i="11" s="1"/>
  <c r="B258" i="11"/>
  <c r="C258" i="11"/>
  <c r="G258" i="11" s="1"/>
  <c r="B259" i="11"/>
  <c r="R259" i="11" s="1"/>
  <c r="C259" i="11"/>
  <c r="M259" i="11" s="1"/>
  <c r="B260" i="11"/>
  <c r="R260" i="11" s="1"/>
  <c r="C260" i="11"/>
  <c r="J260" i="11" s="1"/>
  <c r="B261" i="11"/>
  <c r="R261" i="11" s="1"/>
  <c r="C261" i="11"/>
  <c r="J261" i="11" s="1"/>
  <c r="B262" i="11"/>
  <c r="I262" i="11" s="1"/>
  <c r="C262" i="11"/>
  <c r="S262" i="11" s="1"/>
  <c r="B263" i="11"/>
  <c r="U263" i="11" s="1"/>
  <c r="C263" i="11"/>
  <c r="B264" i="11"/>
  <c r="R264" i="11" s="1"/>
  <c r="C264" i="11"/>
  <c r="G264" i="11" s="1"/>
  <c r="B265" i="11"/>
  <c r="I265" i="11" s="1"/>
  <c r="C265" i="11"/>
  <c r="G265" i="11" s="1"/>
  <c r="B266" i="11"/>
  <c r="F266" i="11" s="1"/>
  <c r="C266" i="11"/>
  <c r="G266" i="11" s="1"/>
  <c r="B267" i="11"/>
  <c r="R267" i="11" s="1"/>
  <c r="C267" i="11"/>
  <c r="S267" i="11" s="1"/>
  <c r="B268" i="11"/>
  <c r="L268" i="11" s="1"/>
  <c r="C268" i="11"/>
  <c r="S268" i="11" s="1"/>
  <c r="B269" i="11"/>
  <c r="O269" i="11" s="1"/>
  <c r="C269" i="11"/>
  <c r="M269" i="11" s="1"/>
  <c r="B270" i="11"/>
  <c r="L270" i="11" s="1"/>
  <c r="C270" i="11"/>
  <c r="M270" i="11" s="1"/>
  <c r="B271" i="11"/>
  <c r="C271" i="11"/>
  <c r="M271" i="11" s="1"/>
  <c r="B272" i="11"/>
  <c r="R272" i="11" s="1"/>
  <c r="C272" i="11"/>
  <c r="J272" i="11" s="1"/>
  <c r="B273" i="11"/>
  <c r="I273" i="11" s="1"/>
  <c r="C273" i="11"/>
  <c r="P273" i="11" s="1"/>
  <c r="B274" i="11"/>
  <c r="U274" i="11" s="1"/>
  <c r="C274" i="11"/>
  <c r="M274" i="11" s="1"/>
  <c r="B275" i="11"/>
  <c r="C275" i="11"/>
  <c r="G275" i="11" s="1"/>
  <c r="B276" i="11"/>
  <c r="R276" i="11" s="1"/>
  <c r="C276" i="11"/>
  <c r="B277" i="11"/>
  <c r="L277" i="11" s="1"/>
  <c r="C277" i="11"/>
  <c r="J277" i="11" s="1"/>
  <c r="B278" i="11"/>
  <c r="F278" i="11" s="1"/>
  <c r="C278" i="11"/>
  <c r="P278" i="11" s="1"/>
  <c r="B279" i="11"/>
  <c r="U279" i="11" s="1"/>
  <c r="C279" i="11"/>
  <c r="B280" i="11"/>
  <c r="C280" i="11"/>
  <c r="V280" i="11" s="1"/>
  <c r="B281" i="11"/>
  <c r="F281" i="11" s="1"/>
  <c r="C281" i="11"/>
  <c r="P281" i="11" s="1"/>
  <c r="B282" i="11"/>
  <c r="F282" i="11" s="1"/>
  <c r="C282" i="11"/>
  <c r="S282" i="11" s="1"/>
  <c r="B283" i="11"/>
  <c r="C283" i="11"/>
  <c r="S283" i="11" s="1"/>
  <c r="B284" i="11"/>
  <c r="I284" i="11" s="1"/>
  <c r="C284" i="11"/>
  <c r="G284" i="11" s="1"/>
  <c r="B285" i="11"/>
  <c r="C285" i="11"/>
  <c r="B286" i="11"/>
  <c r="R286" i="11" s="1"/>
  <c r="C286" i="11"/>
  <c r="P286" i="11" s="1"/>
  <c r="B287" i="11"/>
  <c r="L287" i="11" s="1"/>
  <c r="C287" i="11"/>
  <c r="B288" i="11"/>
  <c r="O288" i="11" s="1"/>
  <c r="C288" i="11"/>
  <c r="J288" i="11" s="1"/>
  <c r="B289" i="11"/>
  <c r="C289" i="11"/>
  <c r="S289" i="11" s="1"/>
  <c r="B290" i="11"/>
  <c r="O290" i="11" s="1"/>
  <c r="C290" i="11"/>
  <c r="G290" i="11" s="1"/>
  <c r="B291" i="11"/>
  <c r="C291" i="11"/>
  <c r="J291" i="11" s="1"/>
  <c r="B292" i="11"/>
  <c r="U292" i="11" s="1"/>
  <c r="C292" i="11"/>
  <c r="B293" i="11"/>
  <c r="C293" i="11"/>
  <c r="B294" i="11"/>
  <c r="U294" i="11" s="1"/>
  <c r="C294" i="11"/>
  <c r="G294" i="11" s="1"/>
  <c r="B295" i="11"/>
  <c r="R295" i="11" s="1"/>
  <c r="C295" i="11"/>
  <c r="B296" i="11"/>
  <c r="F296" i="11" s="1"/>
  <c r="C296" i="11"/>
  <c r="B297" i="11"/>
  <c r="F297" i="11" s="1"/>
  <c r="C297" i="11"/>
  <c r="V297" i="11" s="1"/>
  <c r="B298" i="11"/>
  <c r="C298" i="11"/>
  <c r="S298" i="11" s="1"/>
  <c r="B299" i="11"/>
  <c r="F299" i="11" s="1"/>
  <c r="C299" i="11"/>
  <c r="J299" i="11" s="1"/>
  <c r="B300" i="11"/>
  <c r="O300" i="11" s="1"/>
  <c r="C300" i="11"/>
  <c r="G300" i="11" s="1"/>
  <c r="B301" i="11"/>
  <c r="U301" i="11" s="1"/>
  <c r="C301" i="11"/>
  <c r="M301" i="11" s="1"/>
  <c r="B302" i="11"/>
  <c r="U302" i="11" s="1"/>
  <c r="C302" i="11"/>
  <c r="B303" i="11"/>
  <c r="O303" i="11" s="1"/>
  <c r="C303" i="11"/>
  <c r="M303" i="11" s="1"/>
  <c r="B304" i="11"/>
  <c r="U304" i="11" s="1"/>
  <c r="C304" i="11"/>
  <c r="V304" i="11" s="1"/>
  <c r="B305" i="11"/>
  <c r="U305" i="11" s="1"/>
  <c r="C305" i="11"/>
  <c r="S305" i="11" s="1"/>
  <c r="B306" i="11"/>
  <c r="C306" i="11"/>
  <c r="V306" i="11" s="1"/>
  <c r="B307" i="11"/>
  <c r="F307" i="11" s="1"/>
  <c r="C307" i="11"/>
  <c r="B308" i="11"/>
  <c r="C308" i="11"/>
  <c r="V308" i="11" s="1"/>
  <c r="B309" i="11"/>
  <c r="F309" i="11" s="1"/>
  <c r="C309" i="11"/>
  <c r="B310" i="11"/>
  <c r="L310" i="11" s="1"/>
  <c r="C310" i="11"/>
  <c r="V310" i="11" s="1"/>
  <c r="B311" i="11"/>
  <c r="C311" i="11"/>
  <c r="G311" i="11" s="1"/>
  <c r="B312" i="11"/>
  <c r="O312" i="11" s="1"/>
  <c r="C312" i="11"/>
  <c r="J312" i="11" s="1"/>
  <c r="B313" i="11"/>
  <c r="F313" i="11" s="1"/>
  <c r="C313" i="11"/>
  <c r="M313" i="11" s="1"/>
  <c r="B314" i="11"/>
  <c r="R314" i="11" s="1"/>
  <c r="C314" i="11"/>
  <c r="S314" i="11" s="1"/>
  <c r="B315" i="11"/>
  <c r="C315" i="11"/>
  <c r="J315" i="11" s="1"/>
  <c r="B316" i="11"/>
  <c r="C316" i="11"/>
  <c r="P316" i="11" s="1"/>
  <c r="B317" i="11"/>
  <c r="I317" i="11" s="1"/>
  <c r="C317" i="11"/>
  <c r="G317" i="11" s="1"/>
  <c r="B318" i="11"/>
  <c r="F318" i="11" s="1"/>
  <c r="C318" i="11"/>
  <c r="G318" i="11" s="1"/>
  <c r="B319" i="11"/>
  <c r="L319" i="11" s="1"/>
  <c r="C319" i="11"/>
  <c r="G319" i="11" s="1"/>
  <c r="B320" i="11"/>
  <c r="O320" i="11" s="1"/>
  <c r="C320" i="11"/>
  <c r="M320" i="11" s="1"/>
  <c r="B321" i="11"/>
  <c r="R321" i="11" s="1"/>
  <c r="C321" i="11"/>
  <c r="P321" i="11" s="1"/>
  <c r="B322" i="11"/>
  <c r="I322" i="11" s="1"/>
  <c r="C322" i="11"/>
  <c r="P322" i="11" s="1"/>
  <c r="B323" i="11"/>
  <c r="C323" i="11"/>
  <c r="G323" i="11" s="1"/>
  <c r="B324" i="11"/>
  <c r="C324" i="11"/>
  <c r="G324" i="11" s="1"/>
  <c r="B325" i="11"/>
  <c r="R325" i="11" s="1"/>
  <c r="C325" i="11"/>
  <c r="B326" i="11"/>
  <c r="F326" i="11" s="1"/>
  <c r="C326" i="11"/>
  <c r="B327" i="11"/>
  <c r="R327" i="11" s="1"/>
  <c r="C327" i="11"/>
  <c r="P327" i="11" s="1"/>
  <c r="B328" i="11"/>
  <c r="I328" i="11" s="1"/>
  <c r="C328" i="11"/>
  <c r="B329" i="11"/>
  <c r="L329" i="11" s="1"/>
  <c r="C329" i="11"/>
  <c r="B330" i="11"/>
  <c r="R330" i="11" s="1"/>
  <c r="C330" i="11"/>
  <c r="P330" i="11" s="1"/>
  <c r="B331" i="11"/>
  <c r="I331" i="11" s="1"/>
  <c r="C331" i="11"/>
  <c r="B332" i="11"/>
  <c r="I332" i="11" s="1"/>
  <c r="C332" i="11"/>
  <c r="V332" i="11" s="1"/>
  <c r="B333" i="11"/>
  <c r="I333" i="11" s="1"/>
  <c r="C333" i="11"/>
  <c r="V333" i="11" s="1"/>
  <c r="B334" i="11"/>
  <c r="U334" i="11" s="1"/>
  <c r="C334" i="11"/>
  <c r="V334" i="11" s="1"/>
  <c r="B335" i="11"/>
  <c r="U335" i="11" s="1"/>
  <c r="C335" i="11"/>
  <c r="V335" i="11" s="1"/>
  <c r="B336" i="11"/>
  <c r="I336" i="11" s="1"/>
  <c r="C336" i="11"/>
  <c r="B337" i="11"/>
  <c r="C337" i="11"/>
  <c r="G337" i="11" s="1"/>
  <c r="B338" i="11"/>
  <c r="I338" i="11" s="1"/>
  <c r="C338" i="11"/>
  <c r="M338" i="11" s="1"/>
  <c r="B339" i="11"/>
  <c r="F339" i="11" s="1"/>
  <c r="C339" i="11"/>
  <c r="S339" i="11" s="1"/>
  <c r="B340" i="11"/>
  <c r="F340" i="11" s="1"/>
  <c r="C340" i="11"/>
  <c r="B341" i="11"/>
  <c r="C341" i="11"/>
  <c r="B342" i="11"/>
  <c r="I342" i="11" s="1"/>
  <c r="C342" i="11"/>
  <c r="G342" i="11" s="1"/>
  <c r="B343" i="11"/>
  <c r="R343" i="11" s="1"/>
  <c r="C343" i="11"/>
  <c r="B344" i="11"/>
  <c r="L344" i="11" s="1"/>
  <c r="C344" i="11"/>
  <c r="P344" i="11" s="1"/>
  <c r="B345" i="11"/>
  <c r="O345" i="11" s="1"/>
  <c r="C345" i="11"/>
  <c r="B346" i="11"/>
  <c r="R346" i="11" s="1"/>
  <c r="C346" i="11"/>
  <c r="M346" i="11" s="1"/>
  <c r="B347" i="11"/>
  <c r="C347" i="11"/>
  <c r="S347" i="11" s="1"/>
  <c r="B348" i="11"/>
  <c r="C348" i="11"/>
  <c r="G348" i="11" s="1"/>
  <c r="B349" i="11"/>
  <c r="O349" i="11" s="1"/>
  <c r="C349" i="11"/>
  <c r="P349" i="11" s="1"/>
  <c r="B350" i="11"/>
  <c r="I350" i="11" s="1"/>
  <c r="C350" i="11"/>
  <c r="M350" i="11" s="1"/>
  <c r="B351" i="11"/>
  <c r="U351" i="11" s="1"/>
  <c r="C351" i="11"/>
  <c r="P351" i="11" s="1"/>
  <c r="B352" i="11"/>
  <c r="C352" i="11"/>
  <c r="B353" i="11"/>
  <c r="O353" i="11" s="1"/>
  <c r="C353" i="11"/>
  <c r="V353" i="11" s="1"/>
  <c r="B354" i="11"/>
  <c r="R354" i="11" s="1"/>
  <c r="C354" i="11"/>
  <c r="M354" i="11" s="1"/>
  <c r="B355" i="11"/>
  <c r="U355" i="11" s="1"/>
  <c r="C355" i="11"/>
  <c r="B356" i="11"/>
  <c r="C356" i="11"/>
  <c r="P356" i="11" s="1"/>
  <c r="B357" i="11"/>
  <c r="L357" i="11" s="1"/>
  <c r="C357" i="11"/>
  <c r="P357" i="11" s="1"/>
  <c r="B358" i="11"/>
  <c r="U358" i="11" s="1"/>
  <c r="C358" i="11"/>
  <c r="P358" i="11" s="1"/>
  <c r="B359" i="11"/>
  <c r="C359" i="11"/>
  <c r="M359" i="11" s="1"/>
  <c r="B360" i="11"/>
  <c r="L360" i="11" s="1"/>
  <c r="C360" i="11"/>
  <c r="M360" i="11" s="1"/>
  <c r="B361" i="11"/>
  <c r="R361" i="11" s="1"/>
  <c r="C361" i="11"/>
  <c r="J361" i="11" s="1"/>
  <c r="B362" i="11"/>
  <c r="O362" i="11" s="1"/>
  <c r="C362" i="11"/>
  <c r="G362" i="11" s="1"/>
  <c r="B363" i="11"/>
  <c r="C363" i="11"/>
  <c r="M363" i="11" s="1"/>
  <c r="B364" i="11"/>
  <c r="F364" i="11" s="1"/>
  <c r="C364" i="11"/>
  <c r="B365" i="11"/>
  <c r="O365" i="11" s="1"/>
  <c r="C365" i="11"/>
  <c r="G365" i="11" s="1"/>
  <c r="B366" i="11"/>
  <c r="C366" i="11"/>
  <c r="P366" i="11" s="1"/>
  <c r="W92" i="25" s="1"/>
  <c r="B367" i="11"/>
  <c r="F367" i="11" s="1"/>
  <c r="C367" i="11"/>
  <c r="J367" i="11" s="1"/>
  <c r="B368" i="11"/>
  <c r="C368" i="11"/>
  <c r="M368" i="11" s="1"/>
  <c r="B369" i="11"/>
  <c r="L369" i="11" s="1"/>
  <c r="C369" i="11"/>
  <c r="B370" i="11"/>
  <c r="C370" i="11"/>
  <c r="B253" i="10"/>
  <c r="C253" i="10"/>
  <c r="P253" i="10" s="1"/>
  <c r="B254" i="10"/>
  <c r="O254" i="10" s="1"/>
  <c r="C254" i="10"/>
  <c r="G254" i="10" s="1"/>
  <c r="B255" i="10"/>
  <c r="R255" i="10" s="1"/>
  <c r="C255" i="10"/>
  <c r="V255" i="10" s="1"/>
  <c r="B256" i="10"/>
  <c r="C256" i="10"/>
  <c r="J256" i="10" s="1"/>
  <c r="B257" i="10"/>
  <c r="U257" i="10" s="1"/>
  <c r="C257" i="10"/>
  <c r="G257" i="10" s="1"/>
  <c r="B258" i="10"/>
  <c r="F258" i="10" s="1"/>
  <c r="C258" i="10"/>
  <c r="V258" i="10" s="1"/>
  <c r="B259" i="10"/>
  <c r="C259" i="10"/>
  <c r="B260" i="10"/>
  <c r="I260" i="10" s="1"/>
  <c r="C260" i="10"/>
  <c r="B261" i="10"/>
  <c r="F261" i="10" s="1"/>
  <c r="C261" i="10"/>
  <c r="M261" i="10" s="1"/>
  <c r="B262" i="10"/>
  <c r="C262" i="10"/>
  <c r="M262" i="10" s="1"/>
  <c r="B263" i="10"/>
  <c r="O263" i="10" s="1"/>
  <c r="C263" i="10"/>
  <c r="G263" i="10" s="1"/>
  <c r="B264" i="10"/>
  <c r="C264" i="10"/>
  <c r="B265" i="10"/>
  <c r="L265" i="10" s="1"/>
  <c r="C265" i="10"/>
  <c r="P265" i="10" s="1"/>
  <c r="B266" i="10"/>
  <c r="O266" i="10" s="1"/>
  <c r="C266" i="10"/>
  <c r="S266" i="10" s="1"/>
  <c r="B267" i="10"/>
  <c r="U267" i="10" s="1"/>
  <c r="C267" i="10"/>
  <c r="V267" i="10" s="1"/>
  <c r="B268" i="10"/>
  <c r="L268" i="10" s="1"/>
  <c r="C268" i="10"/>
  <c r="V268" i="10" s="1"/>
  <c r="B269" i="10"/>
  <c r="F269" i="10" s="1"/>
  <c r="C269" i="10"/>
  <c r="M269" i="10" s="1"/>
  <c r="B270" i="10"/>
  <c r="U270" i="10" s="1"/>
  <c r="C270" i="10"/>
  <c r="G270" i="10" s="1"/>
  <c r="B271" i="10"/>
  <c r="C271" i="10"/>
  <c r="G271" i="10" s="1"/>
  <c r="B272" i="10"/>
  <c r="C272" i="10"/>
  <c r="S272" i="10" s="1"/>
  <c r="B273" i="10"/>
  <c r="C273" i="10"/>
  <c r="J273" i="10" s="1"/>
  <c r="B274" i="10"/>
  <c r="F274" i="10" s="1"/>
  <c r="C274" i="10"/>
  <c r="M274" i="10" s="1"/>
  <c r="B275" i="10"/>
  <c r="C275" i="10"/>
  <c r="G275" i="10" s="1"/>
  <c r="B276" i="10"/>
  <c r="L276" i="10" s="1"/>
  <c r="C276" i="10"/>
  <c r="J276" i="10" s="1"/>
  <c r="B277" i="10"/>
  <c r="O277" i="10" s="1"/>
  <c r="C277" i="10"/>
  <c r="B278" i="10"/>
  <c r="L278" i="10" s="1"/>
  <c r="C278" i="10"/>
  <c r="S278" i="10" s="1"/>
  <c r="B279" i="10"/>
  <c r="O279" i="10" s="1"/>
  <c r="C279" i="10"/>
  <c r="V279" i="10" s="1"/>
  <c r="B280" i="10"/>
  <c r="R280" i="10" s="1"/>
  <c r="C280" i="10"/>
  <c r="B281" i="10"/>
  <c r="R281" i="10" s="1"/>
  <c r="C281" i="10"/>
  <c r="B282" i="10"/>
  <c r="I282" i="10" s="1"/>
  <c r="C282" i="10"/>
  <c r="V282" i="10" s="1"/>
  <c r="B283" i="10"/>
  <c r="F283" i="10" s="1"/>
  <c r="C283" i="10"/>
  <c r="J283" i="10" s="1"/>
  <c r="B284" i="10"/>
  <c r="I284" i="10" s="1"/>
  <c r="C284" i="10"/>
  <c r="P284" i="10" s="1"/>
  <c r="B285" i="10"/>
  <c r="F285" i="10" s="1"/>
  <c r="C285" i="10"/>
  <c r="G285" i="10" s="1"/>
  <c r="B286" i="10"/>
  <c r="U286" i="10" s="1"/>
  <c r="C286" i="10"/>
  <c r="S286" i="10" s="1"/>
  <c r="B287" i="10"/>
  <c r="O287" i="10" s="1"/>
  <c r="C287" i="10"/>
  <c r="J287" i="10" s="1"/>
  <c r="B288" i="10"/>
  <c r="L288" i="10" s="1"/>
  <c r="C288" i="10"/>
  <c r="V288" i="10" s="1"/>
  <c r="B289" i="10"/>
  <c r="L289" i="10" s="1"/>
  <c r="C289" i="10"/>
  <c r="M289" i="10" s="1"/>
  <c r="B290" i="10"/>
  <c r="F290" i="10" s="1"/>
  <c r="C290" i="10"/>
  <c r="J290" i="10" s="1"/>
  <c r="B291" i="10"/>
  <c r="C291" i="10"/>
  <c r="P291" i="10" s="1"/>
  <c r="B292" i="10"/>
  <c r="R292" i="10" s="1"/>
  <c r="C292" i="10"/>
  <c r="B293" i="10"/>
  <c r="L293" i="10" s="1"/>
  <c r="C293" i="10"/>
  <c r="J293" i="10" s="1"/>
  <c r="B294" i="10"/>
  <c r="O294" i="10" s="1"/>
  <c r="C294" i="10"/>
  <c r="M294" i="10" s="1"/>
  <c r="B295" i="10"/>
  <c r="O295" i="10" s="1"/>
  <c r="C295" i="10"/>
  <c r="V295" i="10" s="1"/>
  <c r="B296" i="10"/>
  <c r="I296" i="10" s="1"/>
  <c r="C296" i="10"/>
  <c r="P296" i="10" s="1"/>
  <c r="B297" i="10"/>
  <c r="L297" i="10" s="1"/>
  <c r="C297" i="10"/>
  <c r="S297" i="10" s="1"/>
  <c r="B298" i="10"/>
  <c r="I298" i="10" s="1"/>
  <c r="C298" i="10"/>
  <c r="M298" i="10" s="1"/>
  <c r="B299" i="10"/>
  <c r="O299" i="10" s="1"/>
  <c r="C299" i="10"/>
  <c r="J299" i="10" s="1"/>
  <c r="B300" i="10"/>
  <c r="U300" i="10" s="1"/>
  <c r="C300" i="10"/>
  <c r="B301" i="10"/>
  <c r="F301" i="10" s="1"/>
  <c r="C301" i="10"/>
  <c r="J301" i="10" s="1"/>
  <c r="B302" i="10"/>
  <c r="F302" i="10" s="1"/>
  <c r="C302" i="10"/>
  <c r="M302" i="10" s="1"/>
  <c r="B303" i="10"/>
  <c r="L303" i="10" s="1"/>
  <c r="C303" i="10"/>
  <c r="M303" i="10" s="1"/>
  <c r="B304" i="10"/>
  <c r="R304" i="10" s="1"/>
  <c r="C304" i="10"/>
  <c r="B305" i="10"/>
  <c r="O305" i="10" s="1"/>
  <c r="C305" i="10"/>
  <c r="S305" i="10" s="1"/>
  <c r="B306" i="10"/>
  <c r="L306" i="10" s="1"/>
  <c r="C306" i="10"/>
  <c r="J306" i="10" s="1"/>
  <c r="B307" i="10"/>
  <c r="I307" i="10" s="1"/>
  <c r="C307" i="10"/>
  <c r="S307" i="10" s="1"/>
  <c r="B308" i="10"/>
  <c r="I308" i="10" s="1"/>
  <c r="C308" i="10"/>
  <c r="G308" i="10" s="1"/>
  <c r="B309" i="10"/>
  <c r="I309" i="10" s="1"/>
  <c r="C309" i="10"/>
  <c r="G309" i="10" s="1"/>
  <c r="B310" i="10"/>
  <c r="O310" i="10" s="1"/>
  <c r="C310" i="10"/>
  <c r="B311" i="10"/>
  <c r="C311" i="10"/>
  <c r="J311" i="10" s="1"/>
  <c r="B312" i="10"/>
  <c r="R312" i="10" s="1"/>
  <c r="C312" i="10"/>
  <c r="P312" i="10" s="1"/>
  <c r="B313" i="10"/>
  <c r="F313" i="10" s="1"/>
  <c r="C313" i="10"/>
  <c r="P313" i="10" s="1"/>
  <c r="B314" i="10"/>
  <c r="U314" i="10" s="1"/>
  <c r="C314" i="10"/>
  <c r="V314" i="10" s="1"/>
  <c r="B315" i="10"/>
  <c r="R315" i="10" s="1"/>
  <c r="C315" i="10"/>
  <c r="S315" i="10" s="1"/>
  <c r="B316" i="10"/>
  <c r="O316" i="10" s="1"/>
  <c r="C316" i="10"/>
  <c r="M316" i="10" s="1"/>
  <c r="B317" i="10"/>
  <c r="R317" i="10" s="1"/>
  <c r="C317" i="10"/>
  <c r="P317" i="10" s="1"/>
  <c r="B318" i="10"/>
  <c r="C318" i="10"/>
  <c r="S318" i="10" s="1"/>
  <c r="B319" i="10"/>
  <c r="F319" i="10" s="1"/>
  <c r="C319" i="10"/>
  <c r="S319" i="10" s="1"/>
  <c r="B320" i="10"/>
  <c r="R320" i="10" s="1"/>
  <c r="C320" i="10"/>
  <c r="J320" i="10" s="1"/>
  <c r="B321" i="10"/>
  <c r="F321" i="10" s="1"/>
  <c r="C321" i="10"/>
  <c r="V321" i="10" s="1"/>
  <c r="B322" i="10"/>
  <c r="L322" i="10" s="1"/>
  <c r="C322" i="10"/>
  <c r="G322" i="10" s="1"/>
  <c r="B323" i="10"/>
  <c r="U323" i="10" s="1"/>
  <c r="C323" i="10"/>
  <c r="B324" i="10"/>
  <c r="C324" i="10"/>
  <c r="P324" i="10" s="1"/>
  <c r="B325" i="10"/>
  <c r="L325" i="10" s="1"/>
  <c r="C325" i="10"/>
  <c r="M325" i="10" s="1"/>
  <c r="B326" i="10"/>
  <c r="O326" i="10" s="1"/>
  <c r="C326" i="10"/>
  <c r="J326" i="10" s="1"/>
  <c r="B327" i="10"/>
  <c r="C327" i="10"/>
  <c r="G327" i="10" s="1"/>
  <c r="B328" i="10"/>
  <c r="O328" i="10" s="1"/>
  <c r="C328" i="10"/>
  <c r="S328" i="10" s="1"/>
  <c r="B329" i="10"/>
  <c r="O329" i="10" s="1"/>
  <c r="C329" i="10"/>
  <c r="P329" i="10" s="1"/>
  <c r="B330" i="10"/>
  <c r="O330" i="10" s="1"/>
  <c r="C330" i="10"/>
  <c r="M330" i="10" s="1"/>
  <c r="B331" i="10"/>
  <c r="O331" i="10" s="1"/>
  <c r="C331" i="10"/>
  <c r="B332" i="10"/>
  <c r="L332" i="10" s="1"/>
  <c r="C332" i="10"/>
  <c r="G332" i="10" s="1"/>
  <c r="B333" i="10"/>
  <c r="L333" i="10" s="1"/>
  <c r="C333" i="10"/>
  <c r="B334" i="10"/>
  <c r="L334" i="10" s="1"/>
  <c r="C334" i="10"/>
  <c r="B335" i="10"/>
  <c r="C335" i="10"/>
  <c r="J335" i="10" s="1"/>
  <c r="B336" i="10"/>
  <c r="U336" i="10" s="1"/>
  <c r="C336" i="10"/>
  <c r="B337" i="10"/>
  <c r="R337" i="10" s="1"/>
  <c r="C337" i="10"/>
  <c r="B338" i="10"/>
  <c r="C338" i="10"/>
  <c r="S338" i="10" s="1"/>
  <c r="B339" i="10"/>
  <c r="C339" i="10"/>
  <c r="B340" i="10"/>
  <c r="C340" i="10"/>
  <c r="P340" i="10" s="1"/>
  <c r="B341" i="10"/>
  <c r="F341" i="10" s="1"/>
  <c r="C341" i="10"/>
  <c r="G341" i="10" s="1"/>
  <c r="B342" i="10"/>
  <c r="O342" i="10" s="1"/>
  <c r="C342" i="10"/>
  <c r="S342" i="10" s="1"/>
  <c r="B343" i="10"/>
  <c r="L343" i="10" s="1"/>
  <c r="C343" i="10"/>
  <c r="G343" i="10" s="1"/>
  <c r="B344" i="10"/>
  <c r="C344" i="10"/>
  <c r="G344" i="10" s="1"/>
  <c r="B345" i="10"/>
  <c r="F345" i="10" s="1"/>
  <c r="C345" i="10"/>
  <c r="M345" i="10" s="1"/>
  <c r="B346" i="10"/>
  <c r="C346" i="10"/>
  <c r="P346" i="10" s="1"/>
  <c r="B347" i="10"/>
  <c r="F347" i="10" s="1"/>
  <c r="C347" i="10"/>
  <c r="M347" i="10" s="1"/>
  <c r="B348" i="10"/>
  <c r="L348" i="10" s="1"/>
  <c r="C348" i="10"/>
  <c r="M348" i="10" s="1"/>
  <c r="B349" i="10"/>
  <c r="L349" i="10" s="1"/>
  <c r="C349" i="10"/>
  <c r="M349" i="10" s="1"/>
  <c r="B350" i="10"/>
  <c r="C350" i="10"/>
  <c r="M350" i="10" s="1"/>
  <c r="B351" i="10"/>
  <c r="I351" i="10" s="1"/>
  <c r="C351" i="10"/>
  <c r="B352" i="10"/>
  <c r="F352" i="10" s="1"/>
  <c r="C352" i="10"/>
  <c r="M352" i="10" s="1"/>
  <c r="B353" i="10"/>
  <c r="U353" i="10" s="1"/>
  <c r="C353" i="10"/>
  <c r="J353" i="10" s="1"/>
  <c r="B354" i="10"/>
  <c r="L354" i="10" s="1"/>
  <c r="C354" i="10"/>
  <c r="M354" i="10" s="1"/>
  <c r="B355" i="10"/>
  <c r="U355" i="10" s="1"/>
  <c r="C355" i="10"/>
  <c r="V355" i="10" s="1"/>
  <c r="B356" i="10"/>
  <c r="I356" i="10" s="1"/>
  <c r="C356" i="10"/>
  <c r="B357" i="10"/>
  <c r="I357" i="10" s="1"/>
  <c r="C357" i="10"/>
  <c r="B358" i="10"/>
  <c r="L358" i="10" s="1"/>
  <c r="C358" i="10"/>
  <c r="P358" i="10" s="1"/>
  <c r="B359" i="10"/>
  <c r="U359" i="10" s="1"/>
  <c r="C359" i="10"/>
  <c r="B360" i="10"/>
  <c r="C360" i="10"/>
  <c r="G360" i="10" s="1"/>
  <c r="B361" i="10"/>
  <c r="O361" i="10" s="1"/>
  <c r="C361" i="10"/>
  <c r="S361" i="10" s="1"/>
  <c r="B362" i="10"/>
  <c r="F362" i="10" s="1"/>
  <c r="C362" i="10"/>
  <c r="M362" i="10" s="1"/>
  <c r="B363" i="10"/>
  <c r="U363" i="10" s="1"/>
  <c r="C363" i="10"/>
  <c r="M363" i="10" s="1"/>
  <c r="B364" i="10"/>
  <c r="F364" i="10" s="1"/>
  <c r="C364" i="10"/>
  <c r="G364" i="10" s="1"/>
  <c r="B365" i="10"/>
  <c r="C365" i="10"/>
  <c r="B366" i="10"/>
  <c r="C366" i="10"/>
  <c r="J366" i="10" s="1"/>
  <c r="B367" i="10"/>
  <c r="F367" i="10" s="1"/>
  <c r="C367" i="10"/>
  <c r="M367" i="10" s="1"/>
  <c r="B368" i="10"/>
  <c r="C368" i="10"/>
  <c r="J368" i="10" s="1"/>
  <c r="B369" i="10"/>
  <c r="U369" i="10" s="1"/>
  <c r="C369" i="10"/>
  <c r="B370" i="10"/>
  <c r="C370" i="10"/>
  <c r="J370" i="10" s="1"/>
  <c r="B352" i="9"/>
  <c r="AD352" i="9" s="1"/>
  <c r="C352" i="9"/>
  <c r="P352" i="9" s="1"/>
  <c r="B353" i="9"/>
  <c r="R353" i="9" s="1"/>
  <c r="C353" i="9"/>
  <c r="B354" i="9"/>
  <c r="C354" i="9"/>
  <c r="M354" i="9" s="1"/>
  <c r="B355" i="9"/>
  <c r="R355" i="9" s="1"/>
  <c r="C355" i="9"/>
  <c r="G355" i="9" s="1"/>
  <c r="B356" i="9"/>
  <c r="C356" i="9"/>
  <c r="Y356" i="9" s="1"/>
  <c r="B357" i="9"/>
  <c r="X357" i="9" s="1"/>
  <c r="C357" i="9"/>
  <c r="AB357" i="9" s="1"/>
  <c r="B358" i="9"/>
  <c r="C358" i="9"/>
  <c r="M358" i="9" s="1"/>
  <c r="B359" i="9"/>
  <c r="I359" i="9" s="1"/>
  <c r="C359" i="9"/>
  <c r="J359" i="9" s="1"/>
  <c r="B360" i="9"/>
  <c r="X360" i="9" s="1"/>
  <c r="C360" i="9"/>
  <c r="J360" i="9" s="1"/>
  <c r="B361" i="9"/>
  <c r="AA361" i="9" s="1"/>
  <c r="C361" i="9"/>
  <c r="B362" i="9"/>
  <c r="AA362" i="9" s="1"/>
  <c r="C362" i="9"/>
  <c r="AE362" i="9" s="1"/>
  <c r="B363" i="9"/>
  <c r="L363" i="9" s="1"/>
  <c r="C363" i="9"/>
  <c r="M363" i="9" s="1"/>
  <c r="B364" i="9"/>
  <c r="O364" i="9" s="1"/>
  <c r="C364" i="9"/>
  <c r="B365" i="9"/>
  <c r="U365" i="9" s="1"/>
  <c r="C365" i="9"/>
  <c r="M365" i="9" s="1"/>
  <c r="B366" i="9"/>
  <c r="C366" i="9"/>
  <c r="B367" i="9"/>
  <c r="F367" i="9" s="1"/>
  <c r="C367" i="9"/>
  <c r="AB367" i="9" s="1"/>
  <c r="B368" i="9"/>
  <c r="I368" i="9" s="1"/>
  <c r="C368" i="9"/>
  <c r="J368" i="9" s="1"/>
  <c r="B369" i="9"/>
  <c r="R369" i="9" s="1"/>
  <c r="C369" i="9"/>
  <c r="S369" i="9" s="1"/>
  <c r="B370" i="9"/>
  <c r="O370" i="9" s="1"/>
  <c r="C370" i="9"/>
  <c r="M370" i="9" s="1"/>
  <c r="B253" i="9"/>
  <c r="I253" i="9" s="1"/>
  <c r="C253" i="9"/>
  <c r="AB253" i="9" s="1"/>
  <c r="B254" i="9"/>
  <c r="C254" i="9"/>
  <c r="AB254" i="9" s="1"/>
  <c r="B255" i="9"/>
  <c r="U255" i="9" s="1"/>
  <c r="C255" i="9"/>
  <c r="G255" i="9" s="1"/>
  <c r="B256" i="9"/>
  <c r="AA256" i="9" s="1"/>
  <c r="C256" i="9"/>
  <c r="S256" i="9" s="1"/>
  <c r="B257" i="9"/>
  <c r="C257" i="9"/>
  <c r="B258" i="9"/>
  <c r="L258" i="9" s="1"/>
  <c r="C258" i="9"/>
  <c r="B259" i="9"/>
  <c r="F259" i="9" s="1"/>
  <c r="C259" i="9"/>
  <c r="S259" i="9" s="1"/>
  <c r="B260" i="9"/>
  <c r="F260" i="9" s="1"/>
  <c r="C260" i="9"/>
  <c r="M260" i="9" s="1"/>
  <c r="B261" i="9"/>
  <c r="O261" i="9" s="1"/>
  <c r="C261" i="9"/>
  <c r="P261" i="9" s="1"/>
  <c r="B262" i="9"/>
  <c r="AA262" i="9" s="1"/>
  <c r="C262" i="9"/>
  <c r="S262" i="9" s="1"/>
  <c r="B263" i="9"/>
  <c r="U263" i="9" s="1"/>
  <c r="C263" i="9"/>
  <c r="AE263" i="9" s="1"/>
  <c r="B264" i="9"/>
  <c r="L264" i="9" s="1"/>
  <c r="C264" i="9"/>
  <c r="AB264" i="9" s="1"/>
  <c r="B265" i="9"/>
  <c r="C265" i="9"/>
  <c r="J265" i="9" s="1"/>
  <c r="B266" i="9"/>
  <c r="L266" i="9" s="1"/>
  <c r="C266" i="9"/>
  <c r="B267" i="9"/>
  <c r="C267" i="9"/>
  <c r="B268" i="9"/>
  <c r="C268" i="9"/>
  <c r="P268" i="9" s="1"/>
  <c r="B269" i="9"/>
  <c r="O269" i="9" s="1"/>
  <c r="C269" i="9"/>
  <c r="V269" i="9" s="1"/>
  <c r="B270" i="9"/>
  <c r="AA270" i="9" s="1"/>
  <c r="C270" i="9"/>
  <c r="M270" i="9" s="1"/>
  <c r="B271" i="9"/>
  <c r="F271" i="9" s="1"/>
  <c r="C271" i="9"/>
  <c r="J271" i="9" s="1"/>
  <c r="B272" i="9"/>
  <c r="R272" i="9" s="1"/>
  <c r="C272" i="9"/>
  <c r="Y272" i="9" s="1"/>
  <c r="B273" i="9"/>
  <c r="AA273" i="9" s="1"/>
  <c r="C273" i="9"/>
  <c r="G273" i="9" s="1"/>
  <c r="B274" i="9"/>
  <c r="C274" i="9"/>
  <c r="P274" i="9" s="1"/>
  <c r="B275" i="9"/>
  <c r="C275" i="9"/>
  <c r="G275" i="9" s="1"/>
  <c r="B276" i="9"/>
  <c r="C276" i="9"/>
  <c r="J276" i="9" s="1"/>
  <c r="B277" i="9"/>
  <c r="AA277" i="9" s="1"/>
  <c r="C277" i="9"/>
  <c r="B278" i="9"/>
  <c r="AA278" i="9" s="1"/>
  <c r="C278" i="9"/>
  <c r="B279" i="9"/>
  <c r="R279" i="9" s="1"/>
  <c r="C279" i="9"/>
  <c r="B280" i="9"/>
  <c r="C280" i="9"/>
  <c r="S280" i="9" s="1"/>
  <c r="B281" i="9"/>
  <c r="AD281" i="9" s="1"/>
  <c r="C281" i="9"/>
  <c r="B282" i="9"/>
  <c r="I282" i="9" s="1"/>
  <c r="C282" i="9"/>
  <c r="S282" i="9" s="1"/>
  <c r="B283" i="9"/>
  <c r="O283" i="9" s="1"/>
  <c r="C283" i="9"/>
  <c r="AE283" i="9" s="1"/>
  <c r="B284" i="9"/>
  <c r="C284" i="9"/>
  <c r="G284" i="9" s="1"/>
  <c r="B285" i="9"/>
  <c r="F285" i="9" s="1"/>
  <c r="C285" i="9"/>
  <c r="M285" i="9" s="1"/>
  <c r="B286" i="9"/>
  <c r="I286" i="9" s="1"/>
  <c r="C286" i="9"/>
  <c r="AE286" i="9" s="1"/>
  <c r="B287" i="9"/>
  <c r="C287" i="9"/>
  <c r="J287" i="9" s="1"/>
  <c r="B288" i="9"/>
  <c r="C288" i="9"/>
  <c r="S288" i="9" s="1"/>
  <c r="B289" i="9"/>
  <c r="AD289" i="9" s="1"/>
  <c r="C289" i="9"/>
  <c r="B290" i="9"/>
  <c r="R290" i="9" s="1"/>
  <c r="C290" i="9"/>
  <c r="M290" i="9" s="1"/>
  <c r="B291" i="9"/>
  <c r="C291" i="9"/>
  <c r="G291" i="9" s="1"/>
  <c r="B292" i="9"/>
  <c r="O292" i="9" s="1"/>
  <c r="C292" i="9"/>
  <c r="M292" i="9" s="1"/>
  <c r="B293" i="9"/>
  <c r="C293" i="9"/>
  <c r="V293" i="9" s="1"/>
  <c r="B294" i="9"/>
  <c r="R294" i="9" s="1"/>
  <c r="C294" i="9"/>
  <c r="AE294" i="9" s="1"/>
  <c r="B295" i="9"/>
  <c r="R295" i="9" s="1"/>
  <c r="C295" i="9"/>
  <c r="P295" i="9" s="1"/>
  <c r="B296" i="9"/>
  <c r="F296" i="9" s="1"/>
  <c r="C296" i="9"/>
  <c r="J296" i="9" s="1"/>
  <c r="B297" i="9"/>
  <c r="C297" i="9"/>
  <c r="M297" i="9" s="1"/>
  <c r="B298" i="9"/>
  <c r="O298" i="9" s="1"/>
  <c r="C298" i="9"/>
  <c r="P298" i="9" s="1"/>
  <c r="B299" i="9"/>
  <c r="O299" i="9" s="1"/>
  <c r="C299" i="9"/>
  <c r="J299" i="9" s="1"/>
  <c r="B300" i="9"/>
  <c r="AD300" i="9" s="1"/>
  <c r="C300" i="9"/>
  <c r="V300" i="9" s="1"/>
  <c r="B301" i="9"/>
  <c r="C301" i="9"/>
  <c r="V301" i="9" s="1"/>
  <c r="B302" i="9"/>
  <c r="R302" i="9" s="1"/>
  <c r="C302" i="9"/>
  <c r="G302" i="9" s="1"/>
  <c r="B303" i="9"/>
  <c r="F303" i="9" s="1"/>
  <c r="C303" i="9"/>
  <c r="AE303" i="9" s="1"/>
  <c r="B304" i="9"/>
  <c r="AA304" i="9" s="1"/>
  <c r="C304" i="9"/>
  <c r="V304" i="9" s="1"/>
  <c r="B305" i="9"/>
  <c r="C305" i="9"/>
  <c r="M305" i="9" s="1"/>
  <c r="B306" i="9"/>
  <c r="R306" i="9" s="1"/>
  <c r="C306" i="9"/>
  <c r="Y306" i="9" s="1"/>
  <c r="B307" i="9"/>
  <c r="U307" i="9" s="1"/>
  <c r="C307" i="9"/>
  <c r="G307" i="9" s="1"/>
  <c r="B308" i="9"/>
  <c r="AA308" i="9" s="1"/>
  <c r="C308" i="9"/>
  <c r="J308" i="9" s="1"/>
  <c r="B309" i="9"/>
  <c r="L309" i="9" s="1"/>
  <c r="C309" i="9"/>
  <c r="G309" i="9" s="1"/>
  <c r="B310" i="9"/>
  <c r="R310" i="9" s="1"/>
  <c r="C310" i="9"/>
  <c r="M310" i="9" s="1"/>
  <c r="B311" i="9"/>
  <c r="X311" i="9" s="1"/>
  <c r="C311" i="9"/>
  <c r="G311" i="9" s="1"/>
  <c r="B312" i="9"/>
  <c r="AD312" i="9" s="1"/>
  <c r="C312" i="9"/>
  <c r="B313" i="9"/>
  <c r="U313" i="9" s="1"/>
  <c r="C313" i="9"/>
  <c r="Y313" i="9" s="1"/>
  <c r="B314" i="9"/>
  <c r="X314" i="9" s="1"/>
  <c r="C314" i="9"/>
  <c r="B315" i="9"/>
  <c r="X315" i="9" s="1"/>
  <c r="C315" i="9"/>
  <c r="G315" i="9" s="1"/>
  <c r="B316" i="9"/>
  <c r="R316" i="9" s="1"/>
  <c r="C316" i="9"/>
  <c r="M316" i="9" s="1"/>
  <c r="B317" i="9"/>
  <c r="L317" i="9" s="1"/>
  <c r="C317" i="9"/>
  <c r="G317" i="9" s="1"/>
  <c r="B318" i="9"/>
  <c r="X318" i="9" s="1"/>
  <c r="C318" i="9"/>
  <c r="AB318" i="9" s="1"/>
  <c r="B319" i="9"/>
  <c r="O319" i="9" s="1"/>
  <c r="C319" i="9"/>
  <c r="V319" i="9" s="1"/>
  <c r="B320" i="9"/>
  <c r="C320" i="9"/>
  <c r="J320" i="9" s="1"/>
  <c r="B321" i="9"/>
  <c r="U321" i="9" s="1"/>
  <c r="C321" i="9"/>
  <c r="G321" i="9" s="1"/>
  <c r="B322" i="9"/>
  <c r="X322" i="9" s="1"/>
  <c r="C322" i="9"/>
  <c r="AB322" i="9" s="1"/>
  <c r="B323" i="9"/>
  <c r="AA323" i="9" s="1"/>
  <c r="C323" i="9"/>
  <c r="B324" i="9"/>
  <c r="X324" i="9" s="1"/>
  <c r="C324" i="9"/>
  <c r="G324" i="9" s="1"/>
  <c r="B325" i="9"/>
  <c r="O325" i="9" s="1"/>
  <c r="C325" i="9"/>
  <c r="M325" i="9" s="1"/>
  <c r="B326" i="9"/>
  <c r="R326" i="9" s="1"/>
  <c r="C326" i="9"/>
  <c r="S326" i="9" s="1"/>
  <c r="B327" i="9"/>
  <c r="AA327" i="9" s="1"/>
  <c r="C327" i="9"/>
  <c r="P327" i="9" s="1"/>
  <c r="B328" i="9"/>
  <c r="C328" i="9"/>
  <c r="M328" i="9" s="1"/>
  <c r="B329" i="9"/>
  <c r="I329" i="9" s="1"/>
  <c r="C329" i="9"/>
  <c r="J329" i="9" s="1"/>
  <c r="B330" i="9"/>
  <c r="L330" i="9" s="1"/>
  <c r="C330" i="9"/>
  <c r="B331" i="9"/>
  <c r="AA331" i="9" s="1"/>
  <c r="C331" i="9"/>
  <c r="S331" i="9" s="1"/>
  <c r="B332" i="9"/>
  <c r="R332" i="9" s="1"/>
  <c r="C332" i="9"/>
  <c r="S332" i="9" s="1"/>
  <c r="B333" i="9"/>
  <c r="O333" i="9" s="1"/>
  <c r="C333" i="9"/>
  <c r="S333" i="9" s="1"/>
  <c r="B334" i="9"/>
  <c r="C334" i="9"/>
  <c r="V334" i="9" s="1"/>
  <c r="B335" i="9"/>
  <c r="C335" i="9"/>
  <c r="J335" i="9" s="1"/>
  <c r="B336" i="9"/>
  <c r="AA336" i="9" s="1"/>
  <c r="C336" i="9"/>
  <c r="P336" i="9" s="1"/>
  <c r="B337" i="9"/>
  <c r="C337" i="9"/>
  <c r="B338" i="9"/>
  <c r="U338" i="9" s="1"/>
  <c r="C338" i="9"/>
  <c r="AB338" i="9" s="1"/>
  <c r="B339" i="9"/>
  <c r="X339" i="9" s="1"/>
  <c r="C339" i="9"/>
  <c r="G339" i="9" s="1"/>
  <c r="B340" i="9"/>
  <c r="AD340" i="9" s="1"/>
  <c r="C340" i="9"/>
  <c r="B341" i="9"/>
  <c r="L341" i="9" s="1"/>
  <c r="C341" i="9"/>
  <c r="M341" i="9" s="1"/>
  <c r="B342" i="9"/>
  <c r="U342" i="9" s="1"/>
  <c r="C342" i="9"/>
  <c r="Y342" i="9" s="1"/>
  <c r="B343" i="9"/>
  <c r="I343" i="9" s="1"/>
  <c r="C343" i="9"/>
  <c r="B344" i="9"/>
  <c r="U344" i="9" s="1"/>
  <c r="C344" i="9"/>
  <c r="J344" i="9" s="1"/>
  <c r="B345" i="9"/>
  <c r="X345" i="9" s="1"/>
  <c r="C345" i="9"/>
  <c r="M345" i="9" s="1"/>
  <c r="B346" i="9"/>
  <c r="O346" i="9" s="1"/>
  <c r="C346" i="9"/>
  <c r="G346" i="9" s="1"/>
  <c r="B347" i="9"/>
  <c r="X347" i="9" s="1"/>
  <c r="C347" i="9"/>
  <c r="B348" i="9"/>
  <c r="AD348" i="9" s="1"/>
  <c r="C348" i="9"/>
  <c r="B349" i="9"/>
  <c r="C349" i="9"/>
  <c r="B350" i="9"/>
  <c r="O350" i="9" s="1"/>
  <c r="C350" i="9"/>
  <c r="Y350" i="9" s="1"/>
  <c r="B351" i="9"/>
  <c r="I351" i="9" s="1"/>
  <c r="C351" i="9"/>
  <c r="J351" i="9" s="1"/>
  <c r="B253" i="5"/>
  <c r="R253" i="5" s="1"/>
  <c r="C253" i="5"/>
  <c r="G253" i="5" s="1"/>
  <c r="B254" i="5"/>
  <c r="R254" i="5" s="1"/>
  <c r="C254" i="5"/>
  <c r="V254" i="5" s="1"/>
  <c r="B255" i="5"/>
  <c r="L255" i="5" s="1"/>
  <c r="C255" i="5"/>
  <c r="B256" i="5"/>
  <c r="F256" i="5" s="1"/>
  <c r="C256" i="5"/>
  <c r="B257" i="5"/>
  <c r="X257" i="5" s="1"/>
  <c r="C257" i="5"/>
  <c r="P257" i="5" s="1"/>
  <c r="B258" i="5"/>
  <c r="U258" i="5" s="1"/>
  <c r="C258" i="5"/>
  <c r="J258" i="5" s="1"/>
  <c r="B259" i="5"/>
  <c r="AA259" i="5" s="1"/>
  <c r="C259" i="5"/>
  <c r="S259" i="5" s="1"/>
  <c r="B260" i="5"/>
  <c r="AD260" i="5" s="1"/>
  <c r="C260" i="5"/>
  <c r="S260" i="5" s="1"/>
  <c r="B261" i="5"/>
  <c r="X261" i="5" s="1"/>
  <c r="C261" i="5"/>
  <c r="G261" i="5" s="1"/>
  <c r="B262" i="5"/>
  <c r="C262" i="5"/>
  <c r="AB262" i="5" s="1"/>
  <c r="B263" i="5"/>
  <c r="C263" i="5"/>
  <c r="V263" i="5" s="1"/>
  <c r="B264" i="5"/>
  <c r="F264" i="5" s="1"/>
  <c r="C264" i="5"/>
  <c r="AE264" i="5" s="1"/>
  <c r="B265" i="5"/>
  <c r="X265" i="5" s="1"/>
  <c r="C265" i="5"/>
  <c r="P265" i="5" s="1"/>
  <c r="B266" i="5"/>
  <c r="X266" i="5" s="1"/>
  <c r="C266" i="5"/>
  <c r="AB266" i="5" s="1"/>
  <c r="B267" i="5"/>
  <c r="O267" i="5" s="1"/>
  <c r="C267" i="5"/>
  <c r="B268" i="5"/>
  <c r="I268" i="5" s="1"/>
  <c r="C268" i="5"/>
  <c r="B269" i="5"/>
  <c r="AA269" i="5" s="1"/>
  <c r="C269" i="5"/>
  <c r="AB269" i="5" s="1"/>
  <c r="B270" i="5"/>
  <c r="F270" i="5" s="1"/>
  <c r="C270" i="5"/>
  <c r="Y270" i="5" s="1"/>
  <c r="B271" i="5"/>
  <c r="AD271" i="5" s="1"/>
  <c r="C271" i="5"/>
  <c r="M271" i="5" s="1"/>
  <c r="B272" i="5"/>
  <c r="U272" i="5" s="1"/>
  <c r="C272" i="5"/>
  <c r="AB272" i="5" s="1"/>
  <c r="B273" i="5"/>
  <c r="X273" i="5" s="1"/>
  <c r="C273" i="5"/>
  <c r="AB273" i="5" s="1"/>
  <c r="B274" i="5"/>
  <c r="U274" i="5" s="1"/>
  <c r="C274" i="5"/>
  <c r="J274" i="5" s="1"/>
  <c r="B275" i="5"/>
  <c r="U275" i="5" s="1"/>
  <c r="C275" i="5"/>
  <c r="J275" i="5" s="1"/>
  <c r="B276" i="5"/>
  <c r="O276" i="5" s="1"/>
  <c r="C276" i="5"/>
  <c r="V276" i="5" s="1"/>
  <c r="B277" i="5"/>
  <c r="O277" i="5" s="1"/>
  <c r="C277" i="5"/>
  <c r="G277" i="5" s="1"/>
  <c r="B278" i="5"/>
  <c r="I278" i="5" s="1"/>
  <c r="C278" i="5"/>
  <c r="M278" i="5" s="1"/>
  <c r="B279" i="5"/>
  <c r="L279" i="5" s="1"/>
  <c r="C279" i="5"/>
  <c r="AB279" i="5" s="1"/>
  <c r="B280" i="5"/>
  <c r="C280" i="5"/>
  <c r="B281" i="5"/>
  <c r="C281" i="5"/>
  <c r="M281" i="5" s="1"/>
  <c r="B282" i="5"/>
  <c r="U282" i="5" s="1"/>
  <c r="C282" i="5"/>
  <c r="P282" i="5" s="1"/>
  <c r="B283" i="5"/>
  <c r="L283" i="5" s="1"/>
  <c r="C283" i="5"/>
  <c r="S283" i="5" s="1"/>
  <c r="B284" i="5"/>
  <c r="R284" i="5" s="1"/>
  <c r="C284" i="5"/>
  <c r="S284" i="5" s="1"/>
  <c r="B285" i="5"/>
  <c r="C285" i="5"/>
  <c r="M285" i="5" s="1"/>
  <c r="B286" i="5"/>
  <c r="U286" i="5" s="1"/>
  <c r="C286" i="5"/>
  <c r="V286" i="5" s="1"/>
  <c r="B287" i="5"/>
  <c r="U287" i="5" s="1"/>
  <c r="C287" i="5"/>
  <c r="G287" i="5" s="1"/>
  <c r="B288" i="5"/>
  <c r="AA288" i="5" s="1"/>
  <c r="C288" i="5"/>
  <c r="V288" i="5" s="1"/>
  <c r="B289" i="5"/>
  <c r="U289" i="5" s="1"/>
  <c r="C289" i="5"/>
  <c r="V289" i="5" s="1"/>
  <c r="B290" i="5"/>
  <c r="C290" i="5"/>
  <c r="Y290" i="5" s="1"/>
  <c r="B291" i="5"/>
  <c r="R291" i="5" s="1"/>
  <c r="C291" i="5"/>
  <c r="S291" i="5" s="1"/>
  <c r="B292" i="5"/>
  <c r="R292" i="5" s="1"/>
  <c r="C292" i="5"/>
  <c r="B293" i="5"/>
  <c r="U293" i="5" s="1"/>
  <c r="C293" i="5"/>
  <c r="AB293" i="5" s="1"/>
  <c r="B294" i="5"/>
  <c r="C294" i="5"/>
  <c r="AB294" i="5" s="1"/>
  <c r="B295" i="5"/>
  <c r="F295" i="5" s="1"/>
  <c r="C295" i="5"/>
  <c r="B296" i="5"/>
  <c r="I296" i="5" s="1"/>
  <c r="C296" i="5"/>
  <c r="B297" i="5"/>
  <c r="F297" i="5" s="1"/>
  <c r="C297" i="5"/>
  <c r="S297" i="5" s="1"/>
  <c r="B298" i="5"/>
  <c r="C298" i="5"/>
  <c r="P298" i="5" s="1"/>
  <c r="B299" i="5"/>
  <c r="R299" i="5" s="1"/>
  <c r="C299" i="5"/>
  <c r="Y299" i="5" s="1"/>
  <c r="B300" i="5"/>
  <c r="F300" i="5" s="1"/>
  <c r="C300" i="5"/>
  <c r="G300" i="5" s="1"/>
  <c r="B301" i="5"/>
  <c r="L301" i="5" s="1"/>
  <c r="C301" i="5"/>
  <c r="M301" i="5" s="1"/>
  <c r="B302" i="5"/>
  <c r="C302" i="5"/>
  <c r="M302" i="5" s="1"/>
  <c r="B303" i="5"/>
  <c r="AD303" i="5" s="1"/>
  <c r="C303" i="5"/>
  <c r="J303" i="5" s="1"/>
  <c r="B304" i="5"/>
  <c r="F304" i="5" s="1"/>
  <c r="C304" i="5"/>
  <c r="V304" i="5" s="1"/>
  <c r="B305" i="5"/>
  <c r="U305" i="5" s="1"/>
  <c r="C305" i="5"/>
  <c r="S305" i="5" s="1"/>
  <c r="B306" i="5"/>
  <c r="O306" i="5" s="1"/>
  <c r="C306" i="5"/>
  <c r="G306" i="5" s="1"/>
  <c r="B307" i="5"/>
  <c r="R307" i="5" s="1"/>
  <c r="C307" i="5"/>
  <c r="M307" i="5" s="1"/>
  <c r="B308" i="5"/>
  <c r="AD308" i="5" s="1"/>
  <c r="C308" i="5"/>
  <c r="Y308" i="5" s="1"/>
  <c r="B309" i="5"/>
  <c r="C309" i="5"/>
  <c r="M309" i="5" s="1"/>
  <c r="B310" i="5"/>
  <c r="L310" i="5" s="1"/>
  <c r="C310" i="5"/>
  <c r="M310" i="5" s="1"/>
  <c r="B311" i="5"/>
  <c r="X311" i="5" s="1"/>
  <c r="C311" i="5"/>
  <c r="J311" i="5" s="1"/>
  <c r="B312" i="5"/>
  <c r="X312" i="5" s="1"/>
  <c r="C312" i="5"/>
  <c r="V312" i="5" s="1"/>
  <c r="B313" i="5"/>
  <c r="C313" i="5"/>
  <c r="B314" i="5"/>
  <c r="U314" i="5" s="1"/>
  <c r="C314" i="5"/>
  <c r="P314" i="5" s="1"/>
  <c r="B315" i="5"/>
  <c r="X315" i="5" s="1"/>
  <c r="C315" i="5"/>
  <c r="P315" i="5" s="1"/>
  <c r="B316" i="5"/>
  <c r="R316" i="5" s="1"/>
  <c r="C316" i="5"/>
  <c r="B317" i="5"/>
  <c r="L317" i="5" s="1"/>
  <c r="C317" i="5"/>
  <c r="V317" i="5" s="1"/>
  <c r="B318" i="5"/>
  <c r="L318" i="5" s="1"/>
  <c r="C318" i="5"/>
  <c r="B319" i="5"/>
  <c r="U319" i="5" s="1"/>
  <c r="C319" i="5"/>
  <c r="P319" i="5" s="1"/>
  <c r="B320" i="5"/>
  <c r="O320" i="5" s="1"/>
  <c r="C320" i="5"/>
  <c r="P320" i="5" s="1"/>
  <c r="B321" i="5"/>
  <c r="U321" i="5" s="1"/>
  <c r="C321" i="5"/>
  <c r="B322" i="5"/>
  <c r="O322" i="5" s="1"/>
  <c r="C322" i="5"/>
  <c r="M322" i="5" s="1"/>
  <c r="B323" i="5"/>
  <c r="X323" i="5" s="1"/>
  <c r="C323" i="5"/>
  <c r="Y323" i="5" s="1"/>
  <c r="B324" i="5"/>
  <c r="R324" i="5" s="1"/>
  <c r="C324" i="5"/>
  <c r="AE324" i="5" s="1"/>
  <c r="B325" i="5"/>
  <c r="F325" i="5" s="1"/>
  <c r="C325" i="5"/>
  <c r="P325" i="5" s="1"/>
  <c r="B326" i="5"/>
  <c r="U326" i="5" s="1"/>
  <c r="C326" i="5"/>
  <c r="V326" i="5" s="1"/>
  <c r="B327" i="5"/>
  <c r="C327" i="5"/>
  <c r="AB327" i="5" s="1"/>
  <c r="B328" i="5"/>
  <c r="L328" i="5" s="1"/>
  <c r="C328" i="5"/>
  <c r="J328" i="5" s="1"/>
  <c r="B329" i="5"/>
  <c r="AD329" i="5" s="1"/>
  <c r="C329" i="5"/>
  <c r="J329" i="5" s="1"/>
  <c r="B330" i="5"/>
  <c r="C330" i="5"/>
  <c r="B331" i="5"/>
  <c r="F331" i="5" s="1"/>
  <c r="C331" i="5"/>
  <c r="B332" i="5"/>
  <c r="AD332" i="5" s="1"/>
  <c r="C332" i="5"/>
  <c r="M332" i="5" s="1"/>
  <c r="B333" i="5"/>
  <c r="L333" i="5" s="1"/>
  <c r="C333" i="5"/>
  <c r="AB333" i="5" s="1"/>
  <c r="B334" i="5"/>
  <c r="C334" i="5"/>
  <c r="J334" i="5" s="1"/>
  <c r="B335" i="5"/>
  <c r="X335" i="5" s="1"/>
  <c r="C335" i="5"/>
  <c r="M335" i="5" s="1"/>
  <c r="B336" i="5"/>
  <c r="C336" i="5"/>
  <c r="S336" i="5" s="1"/>
  <c r="B337" i="5"/>
  <c r="L337" i="5" s="1"/>
  <c r="C337" i="5"/>
  <c r="V337" i="5" s="1"/>
  <c r="B338" i="5"/>
  <c r="X338" i="5" s="1"/>
  <c r="C338" i="5"/>
  <c r="P338" i="5" s="1"/>
  <c r="B339" i="5"/>
  <c r="C339" i="5"/>
  <c r="B340" i="5"/>
  <c r="AD340" i="5" s="1"/>
  <c r="C340" i="5"/>
  <c r="J340" i="5" s="1"/>
  <c r="B341" i="5"/>
  <c r="I341" i="5" s="1"/>
  <c r="C341" i="5"/>
  <c r="V341" i="5" s="1"/>
  <c r="B342" i="5"/>
  <c r="X342" i="5" s="1"/>
  <c r="C342" i="5"/>
  <c r="Y342" i="5" s="1"/>
  <c r="B343" i="5"/>
  <c r="AA343" i="5" s="1"/>
  <c r="C343" i="5"/>
  <c r="J343" i="5" s="1"/>
  <c r="B344" i="5"/>
  <c r="F344" i="5" s="1"/>
  <c r="C344" i="5"/>
  <c r="S344" i="5" s="1"/>
  <c r="B345" i="5"/>
  <c r="U345" i="5" s="1"/>
  <c r="C345" i="5"/>
  <c r="B346" i="5"/>
  <c r="I346" i="5" s="1"/>
  <c r="C346" i="5"/>
  <c r="M346" i="5" s="1"/>
  <c r="B347" i="5"/>
  <c r="R347" i="5" s="1"/>
  <c r="C347" i="5"/>
  <c r="B348" i="5"/>
  <c r="U348" i="5" s="1"/>
  <c r="C348" i="5"/>
  <c r="M348" i="5" s="1"/>
  <c r="B349" i="5"/>
  <c r="AD349" i="5" s="1"/>
  <c r="C349" i="5"/>
  <c r="B350" i="5"/>
  <c r="U350" i="5" s="1"/>
  <c r="C350" i="5"/>
  <c r="B351" i="5"/>
  <c r="C351" i="5"/>
  <c r="P351" i="5" s="1"/>
  <c r="B352" i="5"/>
  <c r="U352" i="5" s="1"/>
  <c r="C352" i="5"/>
  <c r="J352" i="5" s="1"/>
  <c r="B353" i="5"/>
  <c r="U353" i="5" s="1"/>
  <c r="C353" i="5"/>
  <c r="M353" i="5" s="1"/>
  <c r="B354" i="5"/>
  <c r="O354" i="5" s="1"/>
  <c r="C354" i="5"/>
  <c r="J354" i="5" s="1"/>
  <c r="B355" i="5"/>
  <c r="I355" i="5" s="1"/>
  <c r="C355" i="5"/>
  <c r="B356" i="5"/>
  <c r="AA356" i="5" s="1"/>
  <c r="C356" i="5"/>
  <c r="P356" i="5" s="1"/>
  <c r="B357" i="5"/>
  <c r="U357" i="5" s="1"/>
  <c r="C357" i="5"/>
  <c r="Y357" i="5" s="1"/>
  <c r="B358" i="5"/>
  <c r="R358" i="5" s="1"/>
  <c r="C358" i="5"/>
  <c r="J358" i="5" s="1"/>
  <c r="B359" i="5"/>
  <c r="X359" i="5" s="1"/>
  <c r="C359" i="5"/>
  <c r="G359" i="5" s="1"/>
  <c r="B360" i="5"/>
  <c r="X360" i="5" s="1"/>
  <c r="C360" i="5"/>
  <c r="AB360" i="5" s="1"/>
  <c r="B361" i="5"/>
  <c r="R361" i="5" s="1"/>
  <c r="C361" i="5"/>
  <c r="M361" i="5" s="1"/>
  <c r="B362" i="5"/>
  <c r="X362" i="5" s="1"/>
  <c r="C362" i="5"/>
  <c r="B363" i="5"/>
  <c r="F363" i="5" s="1"/>
  <c r="C363" i="5"/>
  <c r="B364" i="5"/>
  <c r="F364" i="5" s="1"/>
  <c r="C364" i="5"/>
  <c r="V364" i="5" s="1"/>
  <c r="B365" i="5"/>
  <c r="C365" i="5"/>
  <c r="M365" i="5" s="1"/>
  <c r="B366" i="5"/>
  <c r="AD366" i="5" s="1"/>
  <c r="C366" i="5"/>
  <c r="J366" i="5" s="1"/>
  <c r="B367" i="5"/>
  <c r="C367" i="5"/>
  <c r="M367" i="5" s="1"/>
  <c r="B368" i="5"/>
  <c r="I368" i="5" s="1"/>
  <c r="C368" i="5"/>
  <c r="G368" i="5" s="1"/>
  <c r="B369" i="5"/>
  <c r="U369" i="5" s="1"/>
  <c r="L88" i="21" s="1"/>
  <c r="C369" i="5"/>
  <c r="S369" i="5" s="1"/>
  <c r="B370" i="5"/>
  <c r="I370" i="5" s="1"/>
  <c r="C370" i="5"/>
  <c r="G370" i="5" s="1"/>
  <c r="AE94" i="21" l="1"/>
  <c r="AC94" i="21"/>
  <c r="N172" i="21"/>
  <c r="Q371" i="9"/>
  <c r="L94" i="25"/>
  <c r="W98" i="26"/>
  <c r="L94" i="21"/>
  <c r="U94" i="25"/>
  <c r="H165" i="25"/>
  <c r="H169" i="27"/>
  <c r="W88" i="21"/>
  <c r="AG171" i="21"/>
  <c r="F170" i="26"/>
  <c r="H165" i="27"/>
  <c r="L172" i="21"/>
  <c r="AB94" i="21"/>
  <c r="D94" i="21"/>
  <c r="N93" i="21"/>
  <c r="S98" i="26"/>
  <c r="AB98" i="22"/>
  <c r="B172" i="24"/>
  <c r="D98" i="26"/>
  <c r="H98" i="26"/>
  <c r="J98" i="26"/>
  <c r="F176" i="22"/>
  <c r="AI94" i="21"/>
  <c r="F172" i="24"/>
  <c r="AM98" i="22"/>
  <c r="F98" i="26"/>
  <c r="F97" i="26"/>
  <c r="U93" i="24"/>
  <c r="J94" i="24"/>
  <c r="L94" i="24"/>
  <c r="L84" i="27"/>
  <c r="L161" i="27"/>
  <c r="R94" i="21"/>
  <c r="U93" i="25"/>
  <c r="W97" i="26"/>
  <c r="U98" i="26"/>
  <c r="Q94" i="24"/>
  <c r="W94" i="25"/>
  <c r="F94" i="25"/>
  <c r="K176" i="27"/>
  <c r="F94" i="24"/>
  <c r="D94" i="24"/>
  <c r="D172" i="24"/>
  <c r="H93" i="25"/>
  <c r="C176" i="27"/>
  <c r="U94" i="24"/>
  <c r="D173" i="27"/>
  <c r="F172" i="21"/>
  <c r="J94" i="21"/>
  <c r="P97" i="22"/>
  <c r="J172" i="25"/>
  <c r="J176" i="22"/>
  <c r="J94" i="25"/>
  <c r="G98" i="27"/>
  <c r="Y88" i="27"/>
  <c r="Y163" i="27"/>
  <c r="L172" i="24"/>
  <c r="R98" i="22"/>
  <c r="AK98" i="22"/>
  <c r="L166" i="27"/>
  <c r="B172" i="21"/>
  <c r="Y94" i="21"/>
  <c r="F172" i="25"/>
  <c r="L98" i="26"/>
  <c r="H176" i="22"/>
  <c r="S94" i="25"/>
  <c r="AA97" i="22"/>
  <c r="H94" i="24"/>
  <c r="Q94" i="25"/>
  <c r="U165" i="27"/>
  <c r="F94" i="21"/>
  <c r="H172" i="21"/>
  <c r="AD94" i="21"/>
  <c r="X94" i="21"/>
  <c r="B93" i="24"/>
  <c r="Y98" i="26"/>
  <c r="P176" i="22"/>
  <c r="D176" i="22"/>
  <c r="AA94" i="25"/>
  <c r="W172" i="25"/>
  <c r="H172" i="25"/>
  <c r="AI167" i="21"/>
  <c r="AA170" i="26"/>
  <c r="L149" i="27"/>
  <c r="AA172" i="21"/>
  <c r="AG172" i="21"/>
  <c r="AD172" i="21"/>
  <c r="X172" i="21"/>
  <c r="AH172" i="21"/>
  <c r="AB172" i="21"/>
  <c r="AL172" i="21"/>
  <c r="V172" i="21"/>
  <c r="AF172" i="21"/>
  <c r="Z172" i="21"/>
  <c r="AJ172" i="21"/>
  <c r="E172" i="21"/>
  <c r="M172" i="21"/>
  <c r="O172" i="21"/>
  <c r="A94" i="21"/>
  <c r="W172" i="21"/>
  <c r="Q94" i="21"/>
  <c r="Y172" i="21"/>
  <c r="AC172" i="21"/>
  <c r="AE172" i="21"/>
  <c r="AA172" i="24"/>
  <c r="W172" i="24"/>
  <c r="Q172" i="25"/>
  <c r="X172" i="24"/>
  <c r="R172" i="24"/>
  <c r="V172" i="24"/>
  <c r="P172" i="24"/>
  <c r="Z172" i="24"/>
  <c r="T172" i="24"/>
  <c r="K94" i="25"/>
  <c r="U176" i="26"/>
  <c r="W176" i="22"/>
  <c r="E94" i="25"/>
  <c r="C94" i="25"/>
  <c r="Q176" i="26"/>
  <c r="W176" i="26"/>
  <c r="I94" i="25"/>
  <c r="M176" i="22"/>
  <c r="G176" i="22"/>
  <c r="E176" i="22"/>
  <c r="AA176" i="22"/>
  <c r="AK176" i="22"/>
  <c r="AE176" i="22"/>
  <c r="AM176" i="22"/>
  <c r="AG176" i="22"/>
  <c r="AI172" i="21"/>
  <c r="Y176" i="22"/>
  <c r="AI176" i="22"/>
  <c r="AM172" i="21"/>
  <c r="U172" i="25"/>
  <c r="AA176" i="26"/>
  <c r="Y172" i="25"/>
  <c r="AA172" i="25"/>
  <c r="Q172" i="24"/>
  <c r="S172" i="24"/>
  <c r="Y176" i="26"/>
  <c r="Y172" i="24"/>
  <c r="E150" i="27"/>
  <c r="K150" i="27"/>
  <c r="A150" i="27"/>
  <c r="G150" i="27"/>
  <c r="AC376" i="5"/>
  <c r="AL94" i="21" s="1"/>
  <c r="M262" i="5"/>
  <c r="T376" i="5"/>
  <c r="AF94" i="21" s="1"/>
  <c r="W375" i="5"/>
  <c r="E379" i="5"/>
  <c r="N375" i="5"/>
  <c r="H379" i="5"/>
  <c r="C172" i="21" s="1"/>
  <c r="Z373" i="5"/>
  <c r="K376" i="5"/>
  <c r="Z94" i="21" s="1"/>
  <c r="Q379" i="5"/>
  <c r="I172" i="21" s="1"/>
  <c r="W372" i="9"/>
  <c r="Z376" i="5"/>
  <c r="AJ94" i="21" s="1"/>
  <c r="AC379" i="5"/>
  <c r="N372" i="9"/>
  <c r="E372" i="9"/>
  <c r="T377" i="10"/>
  <c r="Q377" i="10"/>
  <c r="W376" i="5"/>
  <c r="AH94" i="21" s="1"/>
  <c r="N379" i="5"/>
  <c r="G172" i="21" s="1"/>
  <c r="T372" i="9"/>
  <c r="W377" i="5"/>
  <c r="H373" i="5"/>
  <c r="E373" i="5"/>
  <c r="T375" i="5"/>
  <c r="Z378" i="9"/>
  <c r="E378" i="9"/>
  <c r="Q378" i="9"/>
  <c r="H378" i="9"/>
  <c r="Y309" i="5"/>
  <c r="H375" i="5"/>
  <c r="Q377" i="5"/>
  <c r="K377" i="5"/>
  <c r="K373" i="5"/>
  <c r="K375" i="5"/>
  <c r="Z375" i="9"/>
  <c r="AC375" i="9"/>
  <c r="H371" i="11"/>
  <c r="N371" i="11"/>
  <c r="Q371" i="11"/>
  <c r="E371" i="11"/>
  <c r="Z377" i="5"/>
  <c r="Q375" i="5"/>
  <c r="Z375" i="5"/>
  <c r="E376" i="5"/>
  <c r="V94" i="21" s="1"/>
  <c r="T379" i="5"/>
  <c r="AC380" i="9"/>
  <c r="Q380" i="9"/>
  <c r="AD98" i="22" s="1"/>
  <c r="H380" i="9"/>
  <c r="X98" i="22" s="1"/>
  <c r="T380" i="9"/>
  <c r="AF98" i="22" s="1"/>
  <c r="Z380" i="9"/>
  <c r="E380" i="9"/>
  <c r="Q379" i="9"/>
  <c r="Z379" i="9"/>
  <c r="AC379" i="9"/>
  <c r="O356" i="10"/>
  <c r="E375" i="11"/>
  <c r="N375" i="11"/>
  <c r="Z374" i="9"/>
  <c r="AC374" i="9"/>
  <c r="E371" i="9"/>
  <c r="Z371" i="9"/>
  <c r="AC371" i="9"/>
  <c r="W371" i="9"/>
  <c r="AC372" i="9"/>
  <c r="Q372" i="9"/>
  <c r="Z372" i="9"/>
  <c r="S213" i="13"/>
  <c r="AC373" i="5"/>
  <c r="Z377" i="9"/>
  <c r="AC377" i="9"/>
  <c r="E376" i="9"/>
  <c r="V98" i="22" s="1"/>
  <c r="AC376" i="9"/>
  <c r="AL98" i="22" s="1"/>
  <c r="Z376" i="9"/>
  <c r="AJ98" i="22" s="1"/>
  <c r="K374" i="12"/>
  <c r="H374" i="12"/>
  <c r="N374" i="12"/>
  <c r="E374" i="12"/>
  <c r="Q374" i="12"/>
  <c r="W373" i="5"/>
  <c r="N375" i="10"/>
  <c r="H375" i="10"/>
  <c r="Q375" i="10"/>
  <c r="K375" i="10"/>
  <c r="T375" i="10"/>
  <c r="E375" i="10"/>
  <c r="E372" i="10"/>
  <c r="N372" i="10"/>
  <c r="H372" i="10"/>
  <c r="Q372" i="10"/>
  <c r="K372" i="10"/>
  <c r="T372" i="10"/>
  <c r="T379" i="10"/>
  <c r="E379" i="10"/>
  <c r="N379" i="10"/>
  <c r="Q379" i="10"/>
  <c r="H379" i="10"/>
  <c r="K379" i="10"/>
  <c r="N377" i="11"/>
  <c r="Q377" i="11"/>
  <c r="E377" i="11"/>
  <c r="H377" i="11"/>
  <c r="K377" i="11"/>
  <c r="T377" i="11"/>
  <c r="H380" i="10"/>
  <c r="R94" i="24" s="1"/>
  <c r="Q380" i="10"/>
  <c r="X94" i="24" s="1"/>
  <c r="T380" i="10"/>
  <c r="Z94" i="24" s="1"/>
  <c r="N380" i="10"/>
  <c r="V94" i="24" s="1"/>
  <c r="E380" i="10"/>
  <c r="P94" i="24" s="1"/>
  <c r="K380" i="10"/>
  <c r="T94" i="24" s="1"/>
  <c r="K371" i="12"/>
  <c r="T371" i="12"/>
  <c r="E371" i="12"/>
  <c r="N371" i="12"/>
  <c r="H371" i="12"/>
  <c r="Q371" i="12"/>
  <c r="T377" i="12"/>
  <c r="K377" i="12"/>
  <c r="N377" i="12"/>
  <c r="Q377" i="12"/>
  <c r="E377" i="12"/>
  <c r="H377" i="12"/>
  <c r="K374" i="11"/>
  <c r="E374" i="11"/>
  <c r="H374" i="11"/>
  <c r="T374" i="11"/>
  <c r="N374" i="11"/>
  <c r="Q374" i="11"/>
  <c r="Q378" i="11"/>
  <c r="T378" i="11"/>
  <c r="E378" i="11"/>
  <c r="H378" i="11"/>
  <c r="K378" i="11"/>
  <c r="N378" i="11"/>
  <c r="K376" i="11"/>
  <c r="N376" i="11"/>
  <c r="E376" i="11"/>
  <c r="Q376" i="11"/>
  <c r="H376" i="11"/>
  <c r="T376" i="11"/>
  <c r="T379" i="11"/>
  <c r="E379" i="11"/>
  <c r="Q379" i="11"/>
  <c r="H379" i="11"/>
  <c r="K379" i="11"/>
  <c r="N379" i="11"/>
  <c r="H373" i="12"/>
  <c r="E373" i="12"/>
  <c r="N373" i="12"/>
  <c r="Q373" i="12"/>
  <c r="K373" i="12"/>
  <c r="T373" i="12"/>
  <c r="N380" i="11"/>
  <c r="E380" i="11"/>
  <c r="Q380" i="11"/>
  <c r="H380" i="11"/>
  <c r="K380" i="11"/>
  <c r="T380" i="11"/>
  <c r="H375" i="9"/>
  <c r="Q375" i="9"/>
  <c r="N375" i="9"/>
  <c r="E375" i="9"/>
  <c r="T375" i="9"/>
  <c r="W375" i="9"/>
  <c r="K375" i="9"/>
  <c r="Q376" i="12"/>
  <c r="E376" i="12"/>
  <c r="N376" i="12"/>
  <c r="H376" i="12"/>
  <c r="T376" i="12"/>
  <c r="K376" i="12"/>
  <c r="E379" i="12"/>
  <c r="N379" i="12"/>
  <c r="H379" i="12"/>
  <c r="Q379" i="12"/>
  <c r="T379" i="12"/>
  <c r="K379" i="12"/>
  <c r="E372" i="12"/>
  <c r="A98" i="26" s="1"/>
  <c r="H372" i="12"/>
  <c r="Q372" i="12"/>
  <c r="I98" i="26" s="1"/>
  <c r="N372" i="12"/>
  <c r="K372" i="12"/>
  <c r="T372" i="12"/>
  <c r="K98" i="26" s="1"/>
  <c r="H377" i="9"/>
  <c r="E377" i="9"/>
  <c r="N377" i="9"/>
  <c r="W377" i="9"/>
  <c r="K377" i="9"/>
  <c r="Q377" i="9"/>
  <c r="T377" i="9"/>
  <c r="H378" i="12"/>
  <c r="Q378" i="12"/>
  <c r="E378" i="12"/>
  <c r="T378" i="12"/>
  <c r="K378" i="12"/>
  <c r="N378" i="12"/>
  <c r="E380" i="12"/>
  <c r="N380" i="12"/>
  <c r="H380" i="12"/>
  <c r="K380" i="12"/>
  <c r="Q380" i="12"/>
  <c r="T380" i="12"/>
  <c r="H374" i="9"/>
  <c r="X176" i="22" s="1"/>
  <c r="E374" i="9"/>
  <c r="Q374" i="9"/>
  <c r="K374" i="9"/>
  <c r="W374" i="9"/>
  <c r="T374" i="9"/>
  <c r="AF176" i="22" s="1"/>
  <c r="N374" i="9"/>
  <c r="AB176" i="22" s="1"/>
  <c r="D285" i="13"/>
  <c r="N285" i="13" s="1"/>
  <c r="F259" i="5"/>
  <c r="D209" i="13"/>
  <c r="G315" i="11"/>
  <c r="O311" i="9"/>
  <c r="V341" i="10"/>
  <c r="AA87" i="24" s="1"/>
  <c r="R306" i="10"/>
  <c r="F282" i="13"/>
  <c r="U336" i="12"/>
  <c r="J270" i="13"/>
  <c r="AD256" i="5"/>
  <c r="U359" i="9"/>
  <c r="AB260" i="9"/>
  <c r="V370" i="10"/>
  <c r="N373" i="5"/>
  <c r="T373" i="5"/>
  <c r="V268" i="12"/>
  <c r="AD311" i="9"/>
  <c r="X266" i="9"/>
  <c r="L275" i="12"/>
  <c r="U268" i="12"/>
  <c r="AE344" i="5"/>
  <c r="AA311" i="9"/>
  <c r="G296" i="9"/>
  <c r="I266" i="9"/>
  <c r="V287" i="10"/>
  <c r="P338" i="11"/>
  <c r="M267" i="11"/>
  <c r="F306" i="12"/>
  <c r="S268" i="12"/>
  <c r="N377" i="5"/>
  <c r="AC377" i="5"/>
  <c r="E377" i="5"/>
  <c r="T377" i="5"/>
  <c r="R271" i="5"/>
  <c r="S253" i="5"/>
  <c r="J312" i="5"/>
  <c r="V315" i="5"/>
  <c r="F312" i="5"/>
  <c r="AD297" i="5"/>
  <c r="M342" i="5"/>
  <c r="L311" i="9"/>
  <c r="R340" i="11"/>
  <c r="F219" i="13"/>
  <c r="I311" i="9"/>
  <c r="G358" i="10"/>
  <c r="O355" i="10"/>
  <c r="U303" i="11"/>
  <c r="U300" i="12"/>
  <c r="L174" i="26" s="1"/>
  <c r="U306" i="13"/>
  <c r="U276" i="13"/>
  <c r="L254" i="13"/>
  <c r="G324" i="5"/>
  <c r="AB275" i="5"/>
  <c r="U268" i="5"/>
  <c r="M254" i="5"/>
  <c r="AE335" i="9"/>
  <c r="I316" i="9"/>
  <c r="J266" i="10"/>
  <c r="F255" i="10"/>
  <c r="R329" i="11"/>
  <c r="R303" i="11"/>
  <c r="L300" i="12"/>
  <c r="V325" i="13"/>
  <c r="M306" i="13"/>
  <c r="M272" i="13"/>
  <c r="V265" i="9"/>
  <c r="V269" i="10"/>
  <c r="U332" i="11"/>
  <c r="L325" i="11"/>
  <c r="I300" i="12"/>
  <c r="S368" i="10"/>
  <c r="F353" i="11"/>
  <c r="V365" i="12"/>
  <c r="D361" i="12"/>
  <c r="R263" i="13"/>
  <c r="S359" i="9"/>
  <c r="R335" i="11"/>
  <c r="J267" i="11"/>
  <c r="S336" i="12"/>
  <c r="L268" i="12"/>
  <c r="S232" i="13"/>
  <c r="P369" i="5"/>
  <c r="F354" i="5"/>
  <c r="L273" i="5"/>
  <c r="O268" i="5"/>
  <c r="J262" i="5"/>
  <c r="O253" i="5"/>
  <c r="D335" i="9"/>
  <c r="AD319" i="9"/>
  <c r="D366" i="9"/>
  <c r="W366" i="9" s="1"/>
  <c r="O359" i="9"/>
  <c r="M368" i="10"/>
  <c r="M336" i="12"/>
  <c r="S269" i="12"/>
  <c r="L260" i="12"/>
  <c r="F232" i="13"/>
  <c r="R268" i="5"/>
  <c r="G332" i="5"/>
  <c r="L321" i="5"/>
  <c r="J273" i="5"/>
  <c r="L268" i="5"/>
  <c r="F319" i="9"/>
  <c r="O319" i="10"/>
  <c r="U316" i="10"/>
  <c r="D263" i="11"/>
  <c r="L255" i="11"/>
  <c r="L336" i="12"/>
  <c r="P269" i="12"/>
  <c r="U256" i="12"/>
  <c r="U305" i="13"/>
  <c r="S214" i="13"/>
  <c r="U298" i="12"/>
  <c r="F305" i="13"/>
  <c r="F250" i="13"/>
  <c r="S349" i="12"/>
  <c r="R298" i="12"/>
  <c r="V318" i="13"/>
  <c r="X312" i="9"/>
  <c r="D316" i="5"/>
  <c r="I312" i="9"/>
  <c r="Y284" i="9"/>
  <c r="R258" i="10"/>
  <c r="O346" i="11"/>
  <c r="F265" i="11"/>
  <c r="L298" i="12"/>
  <c r="O227" i="13"/>
  <c r="H160" i="27" s="1"/>
  <c r="O297" i="5"/>
  <c r="AB299" i="5"/>
  <c r="D297" i="5"/>
  <c r="W297" i="5" s="1"/>
  <c r="F267" i="5"/>
  <c r="AA257" i="5"/>
  <c r="Y318" i="9"/>
  <c r="X278" i="9"/>
  <c r="L363" i="5"/>
  <c r="F89" i="21" s="1"/>
  <c r="F348" i="5"/>
  <c r="X299" i="5"/>
  <c r="J289" i="5"/>
  <c r="D267" i="5"/>
  <c r="AE346" i="9"/>
  <c r="G318" i="9"/>
  <c r="S295" i="9"/>
  <c r="AE173" i="22" s="1"/>
  <c r="M284" i="9"/>
  <c r="X281" i="9"/>
  <c r="M358" i="10"/>
  <c r="S352" i="10"/>
  <c r="Y166" i="24" s="1"/>
  <c r="R306" i="13"/>
  <c r="M267" i="13"/>
  <c r="O219" i="13"/>
  <c r="S313" i="9"/>
  <c r="R303" i="9"/>
  <c r="P296" i="9"/>
  <c r="G295" i="9"/>
  <c r="R289" i="9"/>
  <c r="J92" i="22" s="1"/>
  <c r="AA353" i="9"/>
  <c r="S367" i="10"/>
  <c r="Y168" i="24" s="1"/>
  <c r="D357" i="10"/>
  <c r="K357" i="10" s="1"/>
  <c r="I354" i="10"/>
  <c r="F343" i="10"/>
  <c r="M341" i="10"/>
  <c r="U330" i="10"/>
  <c r="U274" i="10"/>
  <c r="M271" i="10"/>
  <c r="F263" i="10"/>
  <c r="R254" i="10"/>
  <c r="L265" i="11"/>
  <c r="U259" i="11"/>
  <c r="F327" i="12"/>
  <c r="L320" i="13"/>
  <c r="P285" i="13"/>
  <c r="I273" i="13"/>
  <c r="D86" i="27" s="1"/>
  <c r="O249" i="13"/>
  <c r="I246" i="13"/>
  <c r="P233" i="13"/>
  <c r="J271" i="10"/>
  <c r="S268" i="10"/>
  <c r="G312" i="11"/>
  <c r="L262" i="11"/>
  <c r="S351" i="12"/>
  <c r="R313" i="12"/>
  <c r="R310" i="12"/>
  <c r="D293" i="12"/>
  <c r="Q293" i="12" s="1"/>
  <c r="R256" i="12"/>
  <c r="D320" i="13"/>
  <c r="H320" i="13" s="1"/>
  <c r="J317" i="13"/>
  <c r="R305" i="13"/>
  <c r="V254" i="13"/>
  <c r="P239" i="13"/>
  <c r="W159" i="27" s="1"/>
  <c r="O233" i="13"/>
  <c r="P344" i="5"/>
  <c r="F321" i="5"/>
  <c r="F273" i="5"/>
  <c r="F339" i="9"/>
  <c r="V315" i="12"/>
  <c r="S288" i="12"/>
  <c r="S254" i="13"/>
  <c r="M344" i="5"/>
  <c r="AB334" i="5"/>
  <c r="M314" i="5"/>
  <c r="AA305" i="5"/>
  <c r="F274" i="5"/>
  <c r="R270" i="5"/>
  <c r="O322" i="9"/>
  <c r="O315" i="9"/>
  <c r="AE304" i="9"/>
  <c r="S294" i="9"/>
  <c r="AE284" i="9"/>
  <c r="X364" i="9"/>
  <c r="AE355" i="9"/>
  <c r="AM169" i="22" s="1"/>
  <c r="D271" i="10"/>
  <c r="E271" i="10" s="1"/>
  <c r="L336" i="11"/>
  <c r="M281" i="11"/>
  <c r="I357" i="12"/>
  <c r="P315" i="12"/>
  <c r="L303" i="12"/>
  <c r="P298" i="12"/>
  <c r="P288" i="12"/>
  <c r="V284" i="13"/>
  <c r="R278" i="13"/>
  <c r="V272" i="13"/>
  <c r="M254" i="13"/>
  <c r="J304" i="9"/>
  <c r="Y295" i="9"/>
  <c r="J281" i="11"/>
  <c r="J315" i="12"/>
  <c r="M288" i="12"/>
  <c r="J255" i="12"/>
  <c r="S284" i="13"/>
  <c r="P272" i="13"/>
  <c r="G260" i="13"/>
  <c r="D257" i="13"/>
  <c r="T257" i="13" s="1"/>
  <c r="G241" i="13"/>
  <c r="V232" i="13"/>
  <c r="X262" i="9"/>
  <c r="AD348" i="5"/>
  <c r="AB348" i="5"/>
  <c r="M336" i="5"/>
  <c r="AE333" i="5"/>
  <c r="AE273" i="5"/>
  <c r="AE269" i="5"/>
  <c r="R331" i="9"/>
  <c r="L321" i="9"/>
  <c r="AE316" i="9"/>
  <c r="J274" i="9"/>
  <c r="R262" i="9"/>
  <c r="R370" i="9"/>
  <c r="S370" i="10"/>
  <c r="S341" i="10"/>
  <c r="V266" i="10"/>
  <c r="O258" i="10"/>
  <c r="F287" i="11"/>
  <c r="L352" i="12"/>
  <c r="V349" i="12"/>
  <c r="D288" i="12"/>
  <c r="O269" i="12"/>
  <c r="S318" i="13"/>
  <c r="S315" i="13"/>
  <c r="G308" i="13"/>
  <c r="S280" i="13"/>
  <c r="P277" i="13"/>
  <c r="J272" i="13"/>
  <c r="G266" i="13"/>
  <c r="Q149" i="27" s="1"/>
  <c r="G232" i="13"/>
  <c r="V229" i="13"/>
  <c r="L219" i="13"/>
  <c r="G348" i="5"/>
  <c r="AD273" i="5"/>
  <c r="R267" i="5"/>
  <c r="AD264" i="5"/>
  <c r="AA344" i="9"/>
  <c r="O331" i="9"/>
  <c r="AE318" i="9"/>
  <c r="X316" i="9"/>
  <c r="AA303" i="9"/>
  <c r="AE296" i="9"/>
  <c r="J295" i="9"/>
  <c r="I262" i="9"/>
  <c r="G370" i="10"/>
  <c r="P341" i="10"/>
  <c r="V330" i="10"/>
  <c r="I323" i="10"/>
  <c r="S271" i="10"/>
  <c r="M266" i="10"/>
  <c r="R260" i="10"/>
  <c r="M358" i="11"/>
  <c r="J351" i="11"/>
  <c r="U276" i="11"/>
  <c r="P324" i="12"/>
  <c r="J269" i="12"/>
  <c r="M315" i="13"/>
  <c r="U168" i="27" s="1"/>
  <c r="U303" i="13"/>
  <c r="V285" i="13"/>
  <c r="U246" i="13"/>
  <c r="L169" i="27" s="1"/>
  <c r="I243" i="13"/>
  <c r="D237" i="13"/>
  <c r="N237" i="13" s="1"/>
  <c r="R364" i="9"/>
  <c r="L347" i="10"/>
  <c r="J279" i="10"/>
  <c r="L335" i="11"/>
  <c r="F327" i="11"/>
  <c r="D325" i="9"/>
  <c r="T325" i="9" s="1"/>
  <c r="S308" i="9"/>
  <c r="V286" i="9"/>
  <c r="P314" i="10"/>
  <c r="G279" i="10"/>
  <c r="Q87" i="24" s="1"/>
  <c r="P261" i="10"/>
  <c r="G256" i="10"/>
  <c r="V313" i="11"/>
  <c r="G281" i="11"/>
  <c r="V274" i="11"/>
  <c r="J355" i="12"/>
  <c r="S261" i="12"/>
  <c r="L305" i="13"/>
  <c r="J284" i="13"/>
  <c r="L260" i="13"/>
  <c r="V246" i="13"/>
  <c r="O241" i="13"/>
  <c r="AB329" i="9"/>
  <c r="AD345" i="5"/>
  <c r="G344" i="5"/>
  <c r="AE328" i="5"/>
  <c r="G317" i="5"/>
  <c r="J315" i="5"/>
  <c r="V293" i="5"/>
  <c r="AD291" i="5"/>
  <c r="S263" i="5"/>
  <c r="AB351" i="9"/>
  <c r="R346" i="9"/>
  <c r="P329" i="9"/>
  <c r="M304" i="9"/>
  <c r="V271" i="9"/>
  <c r="M370" i="10"/>
  <c r="J349" i="10"/>
  <c r="G326" i="10"/>
  <c r="D275" i="10"/>
  <c r="E275" i="10" s="1"/>
  <c r="O334" i="11"/>
  <c r="R299" i="11"/>
  <c r="M282" i="11"/>
  <c r="L357" i="12"/>
  <c r="U341" i="12"/>
  <c r="S324" i="12"/>
  <c r="U306" i="12"/>
  <c r="I298" i="12"/>
  <c r="V295" i="12"/>
  <c r="S292" i="12"/>
  <c r="R289" i="12"/>
  <c r="I281" i="12"/>
  <c r="J256" i="12"/>
  <c r="U324" i="13"/>
  <c r="V317" i="13"/>
  <c r="M308" i="13"/>
  <c r="P306" i="13"/>
  <c r="U287" i="13"/>
  <c r="S285" i="13"/>
  <c r="L278" i="13"/>
  <c r="U273" i="13"/>
  <c r="L86" i="27" s="1"/>
  <c r="D266" i="13"/>
  <c r="T266" i="13" s="1"/>
  <c r="R222" i="13"/>
  <c r="R329" i="9"/>
  <c r="S328" i="5"/>
  <c r="Y273" i="5"/>
  <c r="L334" i="11"/>
  <c r="I299" i="11"/>
  <c r="R306" i="12"/>
  <c r="S304" i="12"/>
  <c r="P289" i="12"/>
  <c r="O270" i="12"/>
  <c r="U260" i="12"/>
  <c r="F258" i="12"/>
  <c r="R324" i="13"/>
  <c r="U319" i="13"/>
  <c r="U298" i="13"/>
  <c r="U289" i="13"/>
  <c r="R287" i="13"/>
  <c r="O345" i="5"/>
  <c r="AA322" i="5"/>
  <c r="O329" i="9"/>
  <c r="I345" i="5"/>
  <c r="X322" i="5"/>
  <c r="P312" i="5"/>
  <c r="AD307" i="5"/>
  <c r="P293" i="5"/>
  <c r="I291" i="5"/>
  <c r="X284" i="5"/>
  <c r="X277" i="5"/>
  <c r="F265" i="5"/>
  <c r="O351" i="9"/>
  <c r="I346" i="9"/>
  <c r="AA339" i="9"/>
  <c r="M329" i="9"/>
  <c r="R285" i="9"/>
  <c r="L277" i="9"/>
  <c r="S358" i="9"/>
  <c r="R354" i="10"/>
  <c r="U345" i="10"/>
  <c r="P283" i="10"/>
  <c r="O280" i="10"/>
  <c r="I334" i="11"/>
  <c r="U325" i="11"/>
  <c r="D280" i="11"/>
  <c r="I324" i="12"/>
  <c r="F308" i="12"/>
  <c r="L306" i="12"/>
  <c r="M304" i="12"/>
  <c r="M289" i="12"/>
  <c r="L283" i="12"/>
  <c r="L273" i="12"/>
  <c r="R260" i="12"/>
  <c r="L324" i="13"/>
  <c r="S321" i="13"/>
  <c r="R310" i="13"/>
  <c r="J301" i="13"/>
  <c r="R298" i="13"/>
  <c r="L289" i="13"/>
  <c r="M287" i="13"/>
  <c r="V275" i="13"/>
  <c r="U255" i="13"/>
  <c r="L173" i="27" s="1"/>
  <c r="U250" i="13"/>
  <c r="V237" i="13"/>
  <c r="U232" i="13"/>
  <c r="U346" i="9"/>
  <c r="AA291" i="5"/>
  <c r="AA351" i="9"/>
  <c r="U285" i="9"/>
  <c r="M359" i="5"/>
  <c r="M356" i="5"/>
  <c r="M328" i="5"/>
  <c r="V369" i="5"/>
  <c r="F359" i="5"/>
  <c r="F356" i="5"/>
  <c r="V353" i="5"/>
  <c r="P336" i="5"/>
  <c r="D319" i="5"/>
  <c r="X316" i="5"/>
  <c r="M312" i="5"/>
  <c r="O307" i="5"/>
  <c r="J293" i="5"/>
  <c r="F277" i="5"/>
  <c r="P273" i="5"/>
  <c r="U267" i="5"/>
  <c r="U339" i="9"/>
  <c r="AA322" i="9"/>
  <c r="I309" i="9"/>
  <c r="V295" i="9"/>
  <c r="U270" i="9"/>
  <c r="S268" i="9"/>
  <c r="S362" i="9"/>
  <c r="AB359" i="9"/>
  <c r="G358" i="9"/>
  <c r="Y352" i="9"/>
  <c r="J325" i="10"/>
  <c r="S308" i="10"/>
  <c r="I301" i="10"/>
  <c r="L283" i="10"/>
  <c r="M257" i="10"/>
  <c r="S338" i="11"/>
  <c r="F334" i="11"/>
  <c r="I301" i="11"/>
  <c r="I287" i="11"/>
  <c r="L284" i="11"/>
  <c r="S281" i="11"/>
  <c r="O268" i="11"/>
  <c r="O263" i="11"/>
  <c r="S353" i="12"/>
  <c r="I306" i="12"/>
  <c r="D175" i="26" s="1"/>
  <c r="G304" i="12"/>
  <c r="P297" i="12"/>
  <c r="M291" i="12"/>
  <c r="I283" i="12"/>
  <c r="D168" i="26" s="1"/>
  <c r="P260" i="12"/>
  <c r="F324" i="13"/>
  <c r="R321" i="13"/>
  <c r="F310" i="13"/>
  <c r="G298" i="13"/>
  <c r="I289" i="13"/>
  <c r="R282" i="13"/>
  <c r="S277" i="13"/>
  <c r="G275" i="13"/>
  <c r="R255" i="13"/>
  <c r="J173" i="27" s="1"/>
  <c r="M250" i="13"/>
  <c r="V242" i="13"/>
  <c r="R227" i="13"/>
  <c r="J160" i="27" s="1"/>
  <c r="R322" i="5"/>
  <c r="S322" i="9"/>
  <c r="O318" i="9"/>
  <c r="O316" i="9"/>
  <c r="R315" i="9"/>
  <c r="F355" i="9"/>
  <c r="P356" i="10"/>
  <c r="V356" i="10"/>
  <c r="G356" i="10"/>
  <c r="AE325" i="5"/>
  <c r="L322" i="5"/>
  <c r="V309" i="5"/>
  <c r="D302" i="5"/>
  <c r="P299" i="5"/>
  <c r="D273" i="5"/>
  <c r="D268" i="5"/>
  <c r="P339" i="9"/>
  <c r="AA335" i="9"/>
  <c r="AB326" i="9"/>
  <c r="R322" i="9"/>
  <c r="L318" i="9"/>
  <c r="P315" i="9"/>
  <c r="X313" i="9"/>
  <c r="G305" i="9"/>
  <c r="Y302" i="9"/>
  <c r="O296" i="9"/>
  <c r="U283" i="9"/>
  <c r="R270" i="9"/>
  <c r="L262" i="9"/>
  <c r="D254" i="9"/>
  <c r="AA363" i="9"/>
  <c r="S357" i="9"/>
  <c r="U367" i="10"/>
  <c r="J358" i="10"/>
  <c r="O354" i="10"/>
  <c r="U354" i="10"/>
  <c r="F344" i="10"/>
  <c r="U344" i="10"/>
  <c r="O344" i="10"/>
  <c r="S334" i="10"/>
  <c r="G334" i="10"/>
  <c r="P334" i="10"/>
  <c r="X341" i="5"/>
  <c r="Y266" i="5"/>
  <c r="O343" i="9"/>
  <c r="R283" i="9"/>
  <c r="J168" i="22" s="1"/>
  <c r="O370" i="10"/>
  <c r="D370" i="10"/>
  <c r="E370" i="10" s="1"/>
  <c r="O339" i="9"/>
  <c r="R335" i="9"/>
  <c r="X323" i="9"/>
  <c r="P364" i="5"/>
  <c r="D353" i="5"/>
  <c r="N353" i="5" s="1"/>
  <c r="F341" i="5"/>
  <c r="S338" i="5"/>
  <c r="O325" i="5"/>
  <c r="F322" i="5"/>
  <c r="G315" i="5"/>
  <c r="AA304" i="5"/>
  <c r="AA296" i="5"/>
  <c r="AD274" i="5"/>
  <c r="AD268" i="5"/>
  <c r="AD267" i="5"/>
  <c r="P266" i="5"/>
  <c r="AE350" i="9"/>
  <c r="AA347" i="9"/>
  <c r="L339" i="9"/>
  <c r="O323" i="9"/>
  <c r="I322" i="9"/>
  <c r="F318" i="9"/>
  <c r="AD316" i="9"/>
  <c r="F316" i="9"/>
  <c r="F315" i="9"/>
  <c r="R313" i="9"/>
  <c r="X303" i="9"/>
  <c r="I283" i="9"/>
  <c r="L270" i="9"/>
  <c r="M268" i="9"/>
  <c r="AB256" i="9"/>
  <c r="I363" i="9"/>
  <c r="D369" i="10"/>
  <c r="J337" i="10"/>
  <c r="S337" i="10"/>
  <c r="G333" i="10"/>
  <c r="M333" i="10"/>
  <c r="U322" i="5"/>
  <c r="AD353" i="5"/>
  <c r="U364" i="5"/>
  <c r="L353" i="5"/>
  <c r="F164" i="21" s="1"/>
  <c r="Y338" i="5"/>
  <c r="AB325" i="5"/>
  <c r="I322" i="5"/>
  <c r="D347" i="5"/>
  <c r="G325" i="5"/>
  <c r="AD322" i="5"/>
  <c r="D322" i="5"/>
  <c r="AB312" i="5"/>
  <c r="L306" i="5"/>
  <c r="L296" i="5"/>
  <c r="Y293" i="5"/>
  <c r="L274" i="5"/>
  <c r="S273" i="5"/>
  <c r="V272" i="5"/>
  <c r="S270" i="5"/>
  <c r="X268" i="5"/>
  <c r="AA267" i="5"/>
  <c r="M266" i="5"/>
  <c r="I339" i="9"/>
  <c r="U325" i="9"/>
  <c r="F322" i="9"/>
  <c r="AE319" i="9"/>
  <c r="AA318" i="9"/>
  <c r="D318" i="9"/>
  <c r="AA316" i="9"/>
  <c r="D313" i="9"/>
  <c r="N313" i="9" s="1"/>
  <c r="Y310" i="9"/>
  <c r="U303" i="9"/>
  <c r="J292" i="9"/>
  <c r="Y286" i="9"/>
  <c r="AB271" i="9"/>
  <c r="AA370" i="9"/>
  <c r="G367" i="10"/>
  <c r="V367" i="10"/>
  <c r="L346" i="10"/>
  <c r="I346" i="10"/>
  <c r="U346" i="10"/>
  <c r="R356" i="9"/>
  <c r="I356" i="9"/>
  <c r="S329" i="10"/>
  <c r="AD339" i="9"/>
  <c r="M334" i="9"/>
  <c r="AD331" i="9"/>
  <c r="AE322" i="9"/>
  <c r="U318" i="9"/>
  <c r="AE317" i="9"/>
  <c r="U316" i="9"/>
  <c r="AA315" i="9"/>
  <c r="R370" i="10"/>
  <c r="R318" i="9"/>
  <c r="S291" i="9"/>
  <c r="U262" i="9"/>
  <c r="S309" i="10"/>
  <c r="P294" i="10"/>
  <c r="P287" i="10"/>
  <c r="P279" i="10"/>
  <c r="M275" i="10"/>
  <c r="D269" i="10"/>
  <c r="M255" i="10"/>
  <c r="U336" i="11"/>
  <c r="R326" i="11"/>
  <c r="R287" i="11"/>
  <c r="L278" i="11"/>
  <c r="R367" i="12"/>
  <c r="F364" i="12"/>
  <c r="V357" i="12"/>
  <c r="I343" i="12"/>
  <c r="G319" i="12"/>
  <c r="V316" i="12"/>
  <c r="P314" i="12"/>
  <c r="P305" i="12"/>
  <c r="U303" i="12"/>
  <c r="D292" i="12"/>
  <c r="Q292" i="12" s="1"/>
  <c r="F289" i="12"/>
  <c r="B92" i="26" s="1"/>
  <c r="L284" i="12"/>
  <c r="U273" i="12"/>
  <c r="M272" i="12"/>
  <c r="V267" i="12"/>
  <c r="O266" i="12"/>
  <c r="U263" i="12"/>
  <c r="P255" i="12"/>
  <c r="J253" i="12"/>
  <c r="L319" i="13"/>
  <c r="S316" i="13"/>
  <c r="O309" i="13"/>
  <c r="P304" i="13"/>
  <c r="W89" i="27" s="1"/>
  <c r="J288" i="13"/>
  <c r="S90" i="27" s="1"/>
  <c r="S281" i="13"/>
  <c r="F274" i="13"/>
  <c r="S271" i="13"/>
  <c r="I266" i="13"/>
  <c r="M259" i="13"/>
  <c r="I251" i="13"/>
  <c r="O243" i="13"/>
  <c r="J242" i="13"/>
  <c r="S168" i="27" s="1"/>
  <c r="S240" i="13"/>
  <c r="Y160" i="27" s="1"/>
  <c r="L236" i="13"/>
  <c r="F91" i="27" s="1"/>
  <c r="F234" i="13"/>
  <c r="B159" i="27" s="1"/>
  <c r="F233" i="13"/>
  <c r="I232" i="13"/>
  <c r="V230" i="13"/>
  <c r="D226" i="13"/>
  <c r="E226" i="13" s="1"/>
  <c r="J222" i="13"/>
  <c r="D220" i="13"/>
  <c r="Q220" i="13" s="1"/>
  <c r="L326" i="10"/>
  <c r="M309" i="10"/>
  <c r="U305" i="10"/>
  <c r="V302" i="10"/>
  <c r="I294" i="10"/>
  <c r="M288" i="10"/>
  <c r="M287" i="10"/>
  <c r="F277" i="10"/>
  <c r="J275" i="10"/>
  <c r="P266" i="10"/>
  <c r="V261" i="10"/>
  <c r="I255" i="10"/>
  <c r="J253" i="10"/>
  <c r="M353" i="11"/>
  <c r="M344" i="11"/>
  <c r="V338" i="11"/>
  <c r="R336" i="11"/>
  <c r="O330" i="11"/>
  <c r="R317" i="11"/>
  <c r="R307" i="11"/>
  <c r="S299" i="11"/>
  <c r="P297" i="11"/>
  <c r="O287" i="11"/>
  <c r="J280" i="11"/>
  <c r="U268" i="11"/>
  <c r="I264" i="11"/>
  <c r="S258" i="11"/>
  <c r="U255" i="11"/>
  <c r="G370" i="12"/>
  <c r="R357" i="12"/>
  <c r="G335" i="12"/>
  <c r="D319" i="12"/>
  <c r="R303" i="12"/>
  <c r="S297" i="12"/>
  <c r="U289" i="12"/>
  <c r="D284" i="12"/>
  <c r="S281" i="12"/>
  <c r="R275" i="12"/>
  <c r="O273" i="12"/>
  <c r="S267" i="12"/>
  <c r="F266" i="12"/>
  <c r="M255" i="12"/>
  <c r="V322" i="13"/>
  <c r="G319" i="13"/>
  <c r="Q97" i="27" s="1"/>
  <c r="G316" i="13"/>
  <c r="U314" i="13"/>
  <c r="G309" i="13"/>
  <c r="J304" i="13"/>
  <c r="S89" i="27" s="1"/>
  <c r="S283" i="13"/>
  <c r="M281" i="13"/>
  <c r="G279" i="13"/>
  <c r="D274" i="13"/>
  <c r="U263" i="13"/>
  <c r="J259" i="13"/>
  <c r="P253" i="13"/>
  <c r="W85" i="27" s="1"/>
  <c r="V249" i="13"/>
  <c r="U247" i="13"/>
  <c r="L170" i="27" s="1"/>
  <c r="L243" i="13"/>
  <c r="F242" i="13"/>
  <c r="P240" i="13"/>
  <c r="W160" i="27" s="1"/>
  <c r="S225" i="13"/>
  <c r="S223" i="13"/>
  <c r="G222" i="13"/>
  <c r="V219" i="13"/>
  <c r="D212" i="13"/>
  <c r="P302" i="10"/>
  <c r="G287" i="10"/>
  <c r="F355" i="11"/>
  <c r="L330" i="11"/>
  <c r="O307" i="11"/>
  <c r="G289" i="11"/>
  <c r="R267" i="12"/>
  <c r="U299" i="10"/>
  <c r="O296" i="10"/>
  <c r="D355" i="11"/>
  <c r="H355" i="11" s="1"/>
  <c r="I330" i="11"/>
  <c r="L307" i="11"/>
  <c r="J297" i="12"/>
  <c r="P295" i="12"/>
  <c r="V293" i="13"/>
  <c r="O291" i="13"/>
  <c r="F263" i="13"/>
  <c r="M249" i="13"/>
  <c r="D235" i="13"/>
  <c r="K235" i="13" s="1"/>
  <c r="R233" i="13"/>
  <c r="I227" i="13"/>
  <c r="D160" i="27" s="1"/>
  <c r="D225" i="13"/>
  <c r="Q225" i="13" s="1"/>
  <c r="D317" i="10"/>
  <c r="H317" i="10" s="1"/>
  <c r="V308" i="10"/>
  <c r="V293" i="10"/>
  <c r="P290" i="10"/>
  <c r="D330" i="11"/>
  <c r="J319" i="11"/>
  <c r="D301" i="11"/>
  <c r="M257" i="11"/>
  <c r="O289" i="12"/>
  <c r="G317" i="13"/>
  <c r="Q174" i="27" s="1"/>
  <c r="V313" i="13"/>
  <c r="D277" i="13"/>
  <c r="T277" i="13" s="1"/>
  <c r="R273" i="13"/>
  <c r="J86" i="27" s="1"/>
  <c r="J249" i="13"/>
  <c r="S94" i="27" s="1"/>
  <c r="D240" i="13"/>
  <c r="Q240" i="13" s="1"/>
  <c r="X160" i="27" s="1"/>
  <c r="S224" i="13"/>
  <c r="S222" i="13"/>
  <c r="M213" i="13"/>
  <c r="D363" i="9"/>
  <c r="Q363" i="9" s="1"/>
  <c r="V352" i="9"/>
  <c r="D359" i="10"/>
  <c r="N359" i="10" s="1"/>
  <c r="U342" i="10"/>
  <c r="J341" i="10"/>
  <c r="S87" i="24" s="1"/>
  <c r="V338" i="10"/>
  <c r="R316" i="10"/>
  <c r="U313" i="10"/>
  <c r="R308" i="10"/>
  <c r="O306" i="10"/>
  <c r="V303" i="10"/>
  <c r="AA165" i="24" s="1"/>
  <c r="O298" i="10"/>
  <c r="S287" i="10"/>
  <c r="R278" i="10"/>
  <c r="V275" i="10"/>
  <c r="S269" i="10"/>
  <c r="F265" i="10"/>
  <c r="I254" i="10"/>
  <c r="F369" i="11"/>
  <c r="O354" i="11"/>
  <c r="L286" i="11"/>
  <c r="U278" i="11"/>
  <c r="O276" i="11"/>
  <c r="L267" i="11"/>
  <c r="I356" i="12"/>
  <c r="L341" i="12"/>
  <c r="J336" i="12"/>
  <c r="R333" i="12"/>
  <c r="F298" i="12"/>
  <c r="U296" i="12"/>
  <c r="R292" i="12"/>
  <c r="V290" i="12"/>
  <c r="L289" i="12"/>
  <c r="R276" i="12"/>
  <c r="R272" i="12"/>
  <c r="L270" i="12"/>
  <c r="G269" i="12"/>
  <c r="V266" i="12"/>
  <c r="O261" i="12"/>
  <c r="I260" i="12"/>
  <c r="J325" i="13"/>
  <c r="F321" i="13"/>
  <c r="O319" i="13"/>
  <c r="M318" i="13"/>
  <c r="L303" i="13"/>
  <c r="D293" i="13"/>
  <c r="K293" i="13" s="1"/>
  <c r="E88" i="27" s="1"/>
  <c r="U290" i="13"/>
  <c r="D287" i="13"/>
  <c r="J285" i="13"/>
  <c r="L276" i="13"/>
  <c r="U274" i="13"/>
  <c r="G273" i="13"/>
  <c r="V266" i="13"/>
  <c r="AA149" i="27" s="1"/>
  <c r="S262" i="13"/>
  <c r="Y161" i="27" s="1"/>
  <c r="O257" i="13"/>
  <c r="O255" i="13"/>
  <c r="J254" i="13"/>
  <c r="M251" i="13"/>
  <c r="U173" i="27" s="1"/>
  <c r="D250" i="13"/>
  <c r="D244" i="13"/>
  <c r="H244" i="13" s="1"/>
  <c r="S242" i="13"/>
  <c r="Y168" i="27" s="1"/>
  <c r="J239" i="13"/>
  <c r="S159" i="27" s="1"/>
  <c r="L234" i="13"/>
  <c r="F159" i="27" s="1"/>
  <c r="R232" i="13"/>
  <c r="S226" i="13"/>
  <c r="G224" i="13"/>
  <c r="P222" i="13"/>
  <c r="S220" i="13"/>
  <c r="D213" i="13"/>
  <c r="R342" i="10"/>
  <c r="U332" i="10"/>
  <c r="G318" i="10"/>
  <c r="V309" i="10"/>
  <c r="O292" i="10"/>
  <c r="R287" i="10"/>
  <c r="U282" i="10"/>
  <c r="S275" i="10"/>
  <c r="J269" i="10"/>
  <c r="R257" i="10"/>
  <c r="L365" i="11"/>
  <c r="S362" i="11"/>
  <c r="V351" i="11"/>
  <c r="P348" i="11"/>
  <c r="I335" i="11"/>
  <c r="I329" i="11"/>
  <c r="M321" i="11"/>
  <c r="U287" i="11"/>
  <c r="R278" i="11"/>
  <c r="S361" i="12"/>
  <c r="F356" i="12"/>
  <c r="I341" i="12"/>
  <c r="L301" i="12"/>
  <c r="O296" i="12"/>
  <c r="R294" i="12"/>
  <c r="M292" i="12"/>
  <c r="O284" i="12"/>
  <c r="R266" i="12"/>
  <c r="L257" i="12"/>
  <c r="R253" i="12"/>
  <c r="D321" i="13"/>
  <c r="N321" i="13" s="1"/>
  <c r="M319" i="13"/>
  <c r="U97" i="27" s="1"/>
  <c r="V316" i="13"/>
  <c r="I306" i="13"/>
  <c r="F303" i="13"/>
  <c r="P288" i="13"/>
  <c r="W90" i="27" s="1"/>
  <c r="G285" i="13"/>
  <c r="F276" i="13"/>
  <c r="O274" i="13"/>
  <c r="F273" i="13"/>
  <c r="B86" i="27" s="1"/>
  <c r="F262" i="13"/>
  <c r="L257" i="13"/>
  <c r="F255" i="13"/>
  <c r="B173" i="27" s="1"/>
  <c r="L251" i="13"/>
  <c r="R243" i="13"/>
  <c r="R242" i="13"/>
  <c r="I234" i="13"/>
  <c r="D159" i="27" s="1"/>
  <c r="G233" i="13"/>
  <c r="M222" i="13"/>
  <c r="AA256" i="5"/>
  <c r="V313" i="9"/>
  <c r="J313" i="9"/>
  <c r="AB313" i="9"/>
  <c r="M313" i="9"/>
  <c r="AE313" i="9"/>
  <c r="G299" i="9"/>
  <c r="M299" i="9"/>
  <c r="AA95" i="22" s="1"/>
  <c r="P299" i="9"/>
  <c r="Y299" i="9"/>
  <c r="L287" i="9"/>
  <c r="R287" i="9"/>
  <c r="AA276" i="9"/>
  <c r="X276" i="9"/>
  <c r="AA257" i="9"/>
  <c r="AD257" i="9"/>
  <c r="V361" i="10"/>
  <c r="J361" i="10"/>
  <c r="R338" i="10"/>
  <c r="F338" i="10"/>
  <c r="L338" i="10"/>
  <c r="X314" i="5"/>
  <c r="I320" i="9"/>
  <c r="O320" i="9"/>
  <c r="L364" i="5"/>
  <c r="I361" i="5"/>
  <c r="D92" i="21" s="1"/>
  <c r="J336" i="5"/>
  <c r="AB332" i="5"/>
  <c r="Y335" i="9"/>
  <c r="X335" i="9"/>
  <c r="U335" i="9"/>
  <c r="F331" i="9"/>
  <c r="L307" i="9"/>
  <c r="F305" i="9"/>
  <c r="AA305" i="9"/>
  <c r="O285" i="9"/>
  <c r="AA279" i="9"/>
  <c r="S272" i="9"/>
  <c r="P269" i="9"/>
  <c r="Y269" i="9"/>
  <c r="AE269" i="9"/>
  <c r="AE264" i="9"/>
  <c r="Y261" i="9"/>
  <c r="S261" i="9"/>
  <c r="AE261" i="9"/>
  <c r="G261" i="9"/>
  <c r="O367" i="9"/>
  <c r="X367" i="9"/>
  <c r="AD367" i="9"/>
  <c r="G363" i="9"/>
  <c r="W97" i="22" s="1"/>
  <c r="L364" i="10"/>
  <c r="U364" i="10"/>
  <c r="AE332" i="5"/>
  <c r="X304" i="5"/>
  <c r="V357" i="5"/>
  <c r="R353" i="5"/>
  <c r="F345" i="5"/>
  <c r="R314" i="5"/>
  <c r="AA278" i="5"/>
  <c r="AE277" i="5"/>
  <c r="U256" i="5"/>
  <c r="L323" i="9"/>
  <c r="AA370" i="5"/>
  <c r="G357" i="5"/>
  <c r="AE353" i="5"/>
  <c r="P353" i="5"/>
  <c r="AE352" i="5"/>
  <c r="D345" i="5"/>
  <c r="AB340" i="5"/>
  <c r="AE336" i="5"/>
  <c r="G336" i="5"/>
  <c r="Y332" i="5"/>
  <c r="AD316" i="5"/>
  <c r="AE312" i="5"/>
  <c r="G312" i="5"/>
  <c r="R304" i="5"/>
  <c r="V297" i="5"/>
  <c r="AD296" i="5"/>
  <c r="AD295" i="5"/>
  <c r="Y289" i="5"/>
  <c r="V278" i="5"/>
  <c r="Y277" i="5"/>
  <c r="AD276" i="5"/>
  <c r="D272" i="5"/>
  <c r="O256" i="5"/>
  <c r="S254" i="5"/>
  <c r="F351" i="9"/>
  <c r="L351" i="9"/>
  <c r="L343" i="9"/>
  <c r="AA343" i="9"/>
  <c r="V335" i="9"/>
  <c r="S323" i="9"/>
  <c r="AB323" i="9"/>
  <c r="X320" i="9"/>
  <c r="W313" i="9"/>
  <c r="M309" i="9"/>
  <c r="I307" i="9"/>
  <c r="J298" i="9"/>
  <c r="J290" i="9"/>
  <c r="G288" i="9"/>
  <c r="V288" i="9"/>
  <c r="F279" i="9"/>
  <c r="J259" i="9"/>
  <c r="AB259" i="9"/>
  <c r="AE259" i="9"/>
  <c r="G259" i="9"/>
  <c r="O355" i="9"/>
  <c r="U355" i="9"/>
  <c r="X355" i="9"/>
  <c r="U370" i="5"/>
  <c r="AA358" i="5"/>
  <c r="V352" i="5"/>
  <c r="AD350" i="5"/>
  <c r="AB336" i="5"/>
  <c r="O304" i="5"/>
  <c r="U278" i="5"/>
  <c r="L256" i="5"/>
  <c r="R325" i="9"/>
  <c r="X325" i="9"/>
  <c r="I301" i="9"/>
  <c r="AA301" i="9"/>
  <c r="P279" i="9"/>
  <c r="AB279" i="9"/>
  <c r="AE276" i="9"/>
  <c r="U259" i="9"/>
  <c r="AD259" i="9"/>
  <c r="F364" i="9"/>
  <c r="I364" i="9"/>
  <c r="AA364" i="9"/>
  <c r="J363" i="9"/>
  <c r="Y97" i="22" s="1"/>
  <c r="P363" i="9"/>
  <c r="AC97" i="22" s="1"/>
  <c r="S363" i="9"/>
  <c r="AE97" i="22" s="1"/>
  <c r="AE363" i="9"/>
  <c r="AM97" i="22" s="1"/>
  <c r="F368" i="10"/>
  <c r="I368" i="10"/>
  <c r="D91" i="24" s="1"/>
  <c r="O368" i="10"/>
  <c r="J354" i="10"/>
  <c r="S354" i="10"/>
  <c r="D354" i="10"/>
  <c r="E354" i="10" s="1"/>
  <c r="O352" i="10"/>
  <c r="I352" i="10"/>
  <c r="R352" i="10"/>
  <c r="U352" i="10"/>
  <c r="AA314" i="5"/>
  <c r="Y336" i="5"/>
  <c r="D336" i="5"/>
  <c r="N336" i="5" s="1"/>
  <c r="R333" i="5"/>
  <c r="S332" i="5"/>
  <c r="X317" i="5"/>
  <c r="U316" i="5"/>
  <c r="L314" i="5"/>
  <c r="Y312" i="5"/>
  <c r="L304" i="5"/>
  <c r="AB302" i="5"/>
  <c r="V300" i="5"/>
  <c r="L297" i="5"/>
  <c r="U296" i="5"/>
  <c r="M279" i="5"/>
  <c r="P278" i="5"/>
  <c r="AE265" i="5"/>
  <c r="U259" i="5"/>
  <c r="I256" i="5"/>
  <c r="R320" i="9"/>
  <c r="J315" i="9"/>
  <c r="M315" i="9"/>
  <c r="AE287" i="9"/>
  <c r="I285" i="9"/>
  <c r="AD285" i="9"/>
  <c r="L285" i="9"/>
  <c r="AD276" i="9"/>
  <c r="F272" i="9"/>
  <c r="X272" i="9"/>
  <c r="AD272" i="9"/>
  <c r="P264" i="9"/>
  <c r="S264" i="9"/>
  <c r="V264" i="9"/>
  <c r="G264" i="9"/>
  <c r="D256" i="9"/>
  <c r="O256" i="9"/>
  <c r="AB363" i="9"/>
  <c r="AK97" i="22" s="1"/>
  <c r="P354" i="9"/>
  <c r="V354" i="9"/>
  <c r="AB354" i="9"/>
  <c r="AE354" i="9"/>
  <c r="J354" i="9"/>
  <c r="J351" i="10"/>
  <c r="M351" i="10"/>
  <c r="G336" i="10"/>
  <c r="V336" i="10"/>
  <c r="S353" i="5"/>
  <c r="X347" i="5"/>
  <c r="V340" i="5"/>
  <c r="V332" i="5"/>
  <c r="AE300" i="5"/>
  <c r="X276" i="5"/>
  <c r="V320" i="9"/>
  <c r="AA350" i="9"/>
  <c r="O335" i="9"/>
  <c r="AE334" i="9"/>
  <c r="AB334" i="9"/>
  <c r="D365" i="5"/>
  <c r="U358" i="5"/>
  <c r="AD354" i="5"/>
  <c r="Y353" i="5"/>
  <c r="G353" i="5"/>
  <c r="M352" i="5"/>
  <c r="AA166" i="21" s="1"/>
  <c r="F350" i="5"/>
  <c r="P348" i="5"/>
  <c r="O347" i="5"/>
  <c r="X345" i="5"/>
  <c r="V344" i="5"/>
  <c r="P332" i="5"/>
  <c r="S325" i="5"/>
  <c r="V324" i="5"/>
  <c r="V319" i="5"/>
  <c r="L316" i="5"/>
  <c r="I304" i="5"/>
  <c r="P300" i="5"/>
  <c r="J297" i="5"/>
  <c r="R296" i="5"/>
  <c r="J277" i="5"/>
  <c r="F276" i="5"/>
  <c r="Y274" i="5"/>
  <c r="S262" i="5"/>
  <c r="Y262" i="5"/>
  <c r="U351" i="9"/>
  <c r="V329" i="9"/>
  <c r="Y329" i="9"/>
  <c r="G320" i="9"/>
  <c r="J319" i="9"/>
  <c r="M319" i="9"/>
  <c r="D315" i="9"/>
  <c r="Q315" i="9" s="1"/>
  <c r="L315" i="9"/>
  <c r="AD315" i="9"/>
  <c r="P313" i="9"/>
  <c r="V312" i="9"/>
  <c r="M312" i="9"/>
  <c r="AB287" i="9"/>
  <c r="AA285" i="9"/>
  <c r="O276" i="9"/>
  <c r="S274" i="9"/>
  <c r="AB274" i="9"/>
  <c r="I264" i="9"/>
  <c r="R264" i="9"/>
  <c r="S255" i="9"/>
  <c r="V354" i="10"/>
  <c r="I353" i="10"/>
  <c r="X331" i="9"/>
  <c r="I331" i="9"/>
  <c r="L370" i="5"/>
  <c r="AD368" i="5"/>
  <c r="R91" i="21" s="1"/>
  <c r="V358" i="5"/>
  <c r="AB353" i="5"/>
  <c r="J353" i="5"/>
  <c r="I350" i="5"/>
  <c r="S348" i="5"/>
  <c r="U347" i="5"/>
  <c r="AA345" i="5"/>
  <c r="O341" i="5"/>
  <c r="U340" i="5"/>
  <c r="L341" i="5"/>
  <c r="S340" i="5"/>
  <c r="V336" i="5"/>
  <c r="D314" i="5"/>
  <c r="AC314" i="5" s="1"/>
  <c r="AD343" i="9"/>
  <c r="V336" i="9"/>
  <c r="S336" i="9"/>
  <c r="L335" i="9"/>
  <c r="U331" i="9"/>
  <c r="X364" i="5"/>
  <c r="I358" i="5"/>
  <c r="O356" i="5"/>
  <c r="L354" i="5"/>
  <c r="X353" i="5"/>
  <c r="F353" i="5"/>
  <c r="G352" i="5"/>
  <c r="L347" i="5"/>
  <c r="R345" i="5"/>
  <c r="D343" i="5"/>
  <c r="W343" i="5" s="1"/>
  <c r="J332" i="5"/>
  <c r="L324" i="5"/>
  <c r="I316" i="5"/>
  <c r="S312" i="5"/>
  <c r="AD304" i="5"/>
  <c r="O296" i="5"/>
  <c r="AD284" i="5"/>
  <c r="J279" i="5"/>
  <c r="F278" i="5"/>
  <c r="D276" i="5"/>
  <c r="E276" i="5" s="1"/>
  <c r="X274" i="5"/>
  <c r="V265" i="5"/>
  <c r="R259" i="5"/>
  <c r="D256" i="5"/>
  <c r="X253" i="5"/>
  <c r="S351" i="9"/>
  <c r="U343" i="9"/>
  <c r="R339" i="9"/>
  <c r="AD338" i="9"/>
  <c r="F335" i="9"/>
  <c r="AE329" i="9"/>
  <c r="AE325" i="9"/>
  <c r="V322" i="9"/>
  <c r="AA321" i="9"/>
  <c r="F320" i="9"/>
  <c r="M318" i="9"/>
  <c r="U315" i="9"/>
  <c r="E313" i="9"/>
  <c r="U312" i="9"/>
  <c r="R312" i="9"/>
  <c r="F311" i="9"/>
  <c r="R311" i="9"/>
  <c r="U311" i="9"/>
  <c r="AD303" i="9"/>
  <c r="I303" i="9"/>
  <c r="L303" i="9"/>
  <c r="O303" i="9"/>
  <c r="AB299" i="9"/>
  <c r="U297" i="9"/>
  <c r="I297" i="9"/>
  <c r="AA297" i="9"/>
  <c r="F292" i="9"/>
  <c r="X292" i="9"/>
  <c r="AD292" i="9"/>
  <c r="X285" i="9"/>
  <c r="AE260" i="9"/>
  <c r="S260" i="9"/>
  <c r="V260" i="9"/>
  <c r="J260" i="9"/>
  <c r="I257" i="9"/>
  <c r="AD364" i="9"/>
  <c r="V363" i="9"/>
  <c r="AG97" i="22" s="1"/>
  <c r="O364" i="10"/>
  <c r="X256" i="5"/>
  <c r="R256" i="5"/>
  <c r="V287" i="9"/>
  <c r="M287" i="9"/>
  <c r="Y287" i="9"/>
  <c r="M276" i="9"/>
  <c r="P276" i="9"/>
  <c r="AB276" i="9"/>
  <c r="I260" i="9"/>
  <c r="AA260" i="9"/>
  <c r="J255" i="9"/>
  <c r="V255" i="9"/>
  <c r="U358" i="9"/>
  <c r="O358" i="9"/>
  <c r="P353" i="9"/>
  <c r="S353" i="9"/>
  <c r="F350" i="10"/>
  <c r="L350" i="10"/>
  <c r="F259" i="10"/>
  <c r="I259" i="10"/>
  <c r="O359" i="11"/>
  <c r="I359" i="11"/>
  <c r="I352" i="11"/>
  <c r="L352" i="11"/>
  <c r="P328" i="11"/>
  <c r="M328" i="11"/>
  <c r="V328" i="11"/>
  <c r="J326" i="11"/>
  <c r="M326" i="11"/>
  <c r="R280" i="11"/>
  <c r="J87" i="25" s="1"/>
  <c r="F356" i="9"/>
  <c r="J355" i="9"/>
  <c r="F355" i="10"/>
  <c r="V337" i="10"/>
  <c r="I334" i="10"/>
  <c r="J333" i="10"/>
  <c r="D324" i="10"/>
  <c r="S320" i="10"/>
  <c r="V313" i="10"/>
  <c r="V311" i="10"/>
  <c r="R305" i="10"/>
  <c r="O300" i="10"/>
  <c r="H170" i="24" s="1"/>
  <c r="L300" i="10"/>
  <c r="L298" i="10"/>
  <c r="J294" i="10"/>
  <c r="S170" i="24" s="1"/>
  <c r="P268" i="10"/>
  <c r="D263" i="10"/>
  <c r="Q263" i="10" s="1"/>
  <c r="R263" i="10"/>
  <c r="U263" i="10"/>
  <c r="M254" i="10"/>
  <c r="I364" i="11"/>
  <c r="L364" i="11"/>
  <c r="O364" i="11"/>
  <c r="U364" i="11"/>
  <c r="P340" i="11"/>
  <c r="V340" i="11"/>
  <c r="F328" i="11"/>
  <c r="O328" i="11"/>
  <c r="F324" i="11"/>
  <c r="R324" i="11"/>
  <c r="R315" i="11"/>
  <c r="I315" i="11"/>
  <c r="J307" i="11"/>
  <c r="G307" i="11"/>
  <c r="S335" i="10"/>
  <c r="M305" i="10"/>
  <c r="U168" i="24" s="1"/>
  <c r="G298" i="10"/>
  <c r="V285" i="10"/>
  <c r="M268" i="10"/>
  <c r="D260" i="10"/>
  <c r="U258" i="10"/>
  <c r="I343" i="11"/>
  <c r="F343" i="11"/>
  <c r="U343" i="11"/>
  <c r="O321" i="11"/>
  <c r="F321" i="11"/>
  <c r="I321" i="11"/>
  <c r="F289" i="11"/>
  <c r="O289" i="11"/>
  <c r="V324" i="10"/>
  <c r="U321" i="10"/>
  <c r="V317" i="10"/>
  <c r="S316" i="10"/>
  <c r="R309" i="10"/>
  <c r="L301" i="10"/>
  <c r="U301" i="10"/>
  <c r="L89" i="24" s="1"/>
  <c r="S299" i="10"/>
  <c r="P285" i="10"/>
  <c r="F278" i="10"/>
  <c r="I278" i="10"/>
  <c r="S273" i="10"/>
  <c r="O262" i="10"/>
  <c r="I262" i="10"/>
  <c r="F260" i="10"/>
  <c r="L260" i="10"/>
  <c r="O260" i="10"/>
  <c r="L366" i="11"/>
  <c r="O366" i="11"/>
  <c r="R366" i="11"/>
  <c r="J345" i="11"/>
  <c r="M345" i="11"/>
  <c r="J287" i="11"/>
  <c r="G287" i="11"/>
  <c r="P287" i="11"/>
  <c r="S324" i="10"/>
  <c r="R321" i="10"/>
  <c r="U310" i="10"/>
  <c r="U259" i="10"/>
  <c r="D348" i="11"/>
  <c r="N348" i="11" s="1"/>
  <c r="R348" i="11"/>
  <c r="F345" i="11"/>
  <c r="R345" i="11"/>
  <c r="U345" i="11"/>
  <c r="S307" i="11"/>
  <c r="M279" i="11"/>
  <c r="S279" i="11"/>
  <c r="V279" i="11"/>
  <c r="O271" i="11"/>
  <c r="D271" i="11"/>
  <c r="I271" i="11"/>
  <c r="L278" i="9"/>
  <c r="P256" i="9"/>
  <c r="U353" i="9"/>
  <c r="M364" i="10"/>
  <c r="F356" i="10"/>
  <c r="F346" i="10"/>
  <c r="I344" i="10"/>
  <c r="I342" i="10"/>
  <c r="D335" i="10"/>
  <c r="V333" i="10"/>
  <c r="O332" i="10"/>
  <c r="S325" i="10"/>
  <c r="M324" i="10"/>
  <c r="U322" i="10"/>
  <c r="I321" i="10"/>
  <c r="M317" i="10"/>
  <c r="I314" i="10"/>
  <c r="R310" i="10"/>
  <c r="L309" i="10"/>
  <c r="F308" i="10"/>
  <c r="I304" i="10"/>
  <c r="R300" i="10"/>
  <c r="J170" i="24" s="1"/>
  <c r="R297" i="10"/>
  <c r="R282" i="10"/>
  <c r="I280" i="10"/>
  <c r="S279" i="10"/>
  <c r="M279" i="10"/>
  <c r="L263" i="10"/>
  <c r="R259" i="10"/>
  <c r="I258" i="10"/>
  <c r="M355" i="11"/>
  <c r="U165" i="25" s="1"/>
  <c r="S355" i="11"/>
  <c r="O351" i="11"/>
  <c r="F351" i="11"/>
  <c r="I351" i="11"/>
  <c r="U327" i="11"/>
  <c r="I327" i="11"/>
  <c r="O327" i="11"/>
  <c r="V287" i="11"/>
  <c r="D350" i="9"/>
  <c r="M308" i="9"/>
  <c r="S254" i="9"/>
  <c r="R363" i="9"/>
  <c r="AB362" i="9"/>
  <c r="V355" i="9"/>
  <c r="J364" i="10"/>
  <c r="S89" i="24" s="1"/>
  <c r="L359" i="10"/>
  <c r="V353" i="10"/>
  <c r="J352" i="10"/>
  <c r="O336" i="10"/>
  <c r="U334" i="10"/>
  <c r="U333" i="10"/>
  <c r="R325" i="10"/>
  <c r="J324" i="10"/>
  <c r="P322" i="10"/>
  <c r="J317" i="10"/>
  <c r="L316" i="10"/>
  <c r="G314" i="10"/>
  <c r="L310" i="10"/>
  <c r="I300" i="10"/>
  <c r="S298" i="10"/>
  <c r="P297" i="10"/>
  <c r="V286" i="10"/>
  <c r="O282" i="10"/>
  <c r="P271" i="10"/>
  <c r="V271" i="10"/>
  <c r="M265" i="10"/>
  <c r="I263" i="10"/>
  <c r="L259" i="10"/>
  <c r="J258" i="10"/>
  <c r="G258" i="10"/>
  <c r="V254" i="10"/>
  <c r="F359" i="11"/>
  <c r="R355" i="11"/>
  <c r="L355" i="11"/>
  <c r="R353" i="11"/>
  <c r="U353" i="11"/>
  <c r="I341" i="11"/>
  <c r="L341" i="11"/>
  <c r="S326" i="11"/>
  <c r="O325" i="11"/>
  <c r="F325" i="11"/>
  <c r="I325" i="11"/>
  <c r="U321" i="11"/>
  <c r="D316" i="11"/>
  <c r="P307" i="11"/>
  <c r="G302" i="11"/>
  <c r="P302" i="11"/>
  <c r="Y265" i="9"/>
  <c r="L369" i="10"/>
  <c r="F88" i="24" s="1"/>
  <c r="F359" i="10"/>
  <c r="R357" i="10"/>
  <c r="P347" i="10"/>
  <c r="F336" i="10"/>
  <c r="S333" i="10"/>
  <c r="G324" i="10"/>
  <c r="F322" i="10"/>
  <c r="D321" i="10"/>
  <c r="M318" i="10"/>
  <c r="D316" i="10"/>
  <c r="Q316" i="10" s="1"/>
  <c r="V305" i="10"/>
  <c r="AA168" i="24" s="1"/>
  <c r="S301" i="10"/>
  <c r="F300" i="10"/>
  <c r="R298" i="10"/>
  <c r="G297" i="10"/>
  <c r="S294" i="10"/>
  <c r="Y170" i="24" s="1"/>
  <c r="L286" i="10"/>
  <c r="F282" i="10"/>
  <c r="U278" i="10"/>
  <c r="P276" i="10"/>
  <c r="O267" i="10"/>
  <c r="L267" i="10"/>
  <c r="R267" i="10"/>
  <c r="S254" i="10"/>
  <c r="I253" i="10"/>
  <c r="R253" i="10"/>
  <c r="V367" i="11"/>
  <c r="S352" i="11"/>
  <c r="J352" i="11"/>
  <c r="V336" i="11"/>
  <c r="G336" i="11"/>
  <c r="J336" i="11"/>
  <c r="S332" i="11"/>
  <c r="P324" i="11"/>
  <c r="R310" i="11"/>
  <c r="U310" i="11"/>
  <c r="U289" i="11"/>
  <c r="P276" i="11"/>
  <c r="V276" i="11"/>
  <c r="L265" i="12"/>
  <c r="I265" i="12"/>
  <c r="S263" i="12"/>
  <c r="P263" i="12"/>
  <c r="J311" i="13"/>
  <c r="G311" i="13"/>
  <c r="P311" i="13"/>
  <c r="G306" i="13"/>
  <c r="V306" i="13"/>
  <c r="R304" i="13"/>
  <c r="J167" i="27" s="1"/>
  <c r="D297" i="13"/>
  <c r="O290" i="13"/>
  <c r="S287" i="13"/>
  <c r="I285" i="13"/>
  <c r="D163" i="27" s="1"/>
  <c r="U285" i="13"/>
  <c r="L163" i="27" s="1"/>
  <c r="R277" i="13"/>
  <c r="V255" i="13"/>
  <c r="G330" i="11"/>
  <c r="I307" i="11"/>
  <c r="I278" i="11"/>
  <c r="L276" i="11"/>
  <c r="I268" i="11"/>
  <c r="D267" i="11"/>
  <c r="T267" i="11" s="1"/>
  <c r="M258" i="11"/>
  <c r="O367" i="12"/>
  <c r="U365" i="12"/>
  <c r="L172" i="26" s="1"/>
  <c r="P362" i="12"/>
  <c r="S357" i="12"/>
  <c r="Y171" i="26" s="1"/>
  <c r="R352" i="12"/>
  <c r="M351" i="12"/>
  <c r="P349" i="12"/>
  <c r="V341" i="12"/>
  <c r="S337" i="12"/>
  <c r="D336" i="12"/>
  <c r="Q336" i="12" s="1"/>
  <c r="M321" i="12"/>
  <c r="S316" i="12"/>
  <c r="S314" i="12"/>
  <c r="P304" i="12"/>
  <c r="O303" i="12"/>
  <c r="V301" i="12"/>
  <c r="F300" i="12"/>
  <c r="M298" i="12"/>
  <c r="M297" i="12"/>
  <c r="J294" i="12"/>
  <c r="S174" i="26" s="1"/>
  <c r="O292" i="12"/>
  <c r="J291" i="12"/>
  <c r="D289" i="12"/>
  <c r="K289" i="12" s="1"/>
  <c r="P276" i="12"/>
  <c r="M268" i="12"/>
  <c r="G261" i="12"/>
  <c r="P309" i="13"/>
  <c r="J309" i="13"/>
  <c r="V303" i="13"/>
  <c r="AA87" i="27" s="1"/>
  <c r="S303" i="13"/>
  <c r="Y87" i="27" s="1"/>
  <c r="G303" i="13"/>
  <c r="Q87" i="27" s="1"/>
  <c r="F294" i="13"/>
  <c r="L294" i="13"/>
  <c r="I290" i="13"/>
  <c r="I279" i="13"/>
  <c r="L279" i="13"/>
  <c r="V269" i="13"/>
  <c r="G269" i="13"/>
  <c r="J269" i="13"/>
  <c r="P269" i="13"/>
  <c r="S269" i="13"/>
  <c r="I253" i="13"/>
  <c r="R253" i="13"/>
  <c r="U253" i="13"/>
  <c r="U339" i="11"/>
  <c r="R333" i="11"/>
  <c r="L326" i="11"/>
  <c r="U284" i="11"/>
  <c r="I276" i="11"/>
  <c r="V271" i="11"/>
  <c r="F268" i="11"/>
  <c r="V262" i="11"/>
  <c r="V254" i="11"/>
  <c r="L367" i="12"/>
  <c r="O362" i="12"/>
  <c r="H97" i="26" s="1"/>
  <c r="U356" i="12"/>
  <c r="O352" i="12"/>
  <c r="I351" i="12"/>
  <c r="V343" i="12"/>
  <c r="I340" i="12"/>
  <c r="O325" i="12"/>
  <c r="S309" i="12"/>
  <c r="J285" i="12"/>
  <c r="G285" i="12"/>
  <c r="V283" i="12"/>
  <c r="R282" i="12"/>
  <c r="L277" i="12"/>
  <c r="O276" i="12"/>
  <c r="F267" i="12"/>
  <c r="J319" i="13"/>
  <c r="S97" i="27" s="1"/>
  <c r="D319" i="13"/>
  <c r="P319" i="13"/>
  <c r="W97" i="27" s="1"/>
  <c r="O318" i="13"/>
  <c r="H97" i="27" s="1"/>
  <c r="L318" i="13"/>
  <c r="F97" i="27" s="1"/>
  <c r="R318" i="13"/>
  <c r="J97" i="27" s="1"/>
  <c r="F318" i="13"/>
  <c r="B97" i="27" s="1"/>
  <c r="I315" i="13"/>
  <c r="U315" i="13"/>
  <c r="I277" i="13"/>
  <c r="G245" i="13"/>
  <c r="S245" i="13"/>
  <c r="V245" i="13"/>
  <c r="D341" i="11"/>
  <c r="Q341" i="11" s="1"/>
  <c r="F336" i="11"/>
  <c r="R334" i="11"/>
  <c r="O322" i="11"/>
  <c r="P312" i="11"/>
  <c r="U307" i="11"/>
  <c r="I302" i="11"/>
  <c r="M286" i="11"/>
  <c r="U164" i="25" s="1"/>
  <c r="M284" i="11"/>
  <c r="S280" i="11"/>
  <c r="F276" i="11"/>
  <c r="J271" i="11"/>
  <c r="D268" i="11"/>
  <c r="H268" i="11" s="1"/>
  <c r="L264" i="11"/>
  <c r="R262" i="11"/>
  <c r="V255" i="11"/>
  <c r="S254" i="11"/>
  <c r="I362" i="12"/>
  <c r="D97" i="26" s="1"/>
  <c r="M359" i="12"/>
  <c r="P357" i="12"/>
  <c r="M352" i="12"/>
  <c r="U346" i="12"/>
  <c r="U343" i="12"/>
  <c r="S341" i="12"/>
  <c r="U333" i="12"/>
  <c r="G327" i="12"/>
  <c r="J318" i="12"/>
  <c r="P309" i="12"/>
  <c r="J308" i="12"/>
  <c r="S305" i="12"/>
  <c r="J304" i="12"/>
  <c r="F303" i="12"/>
  <c r="L292" i="12"/>
  <c r="S283" i="12"/>
  <c r="I277" i="12"/>
  <c r="V271" i="12"/>
  <c r="R265" i="12"/>
  <c r="V263" i="12"/>
  <c r="U261" i="12"/>
  <c r="L261" i="12"/>
  <c r="D261" i="12"/>
  <c r="J260" i="12"/>
  <c r="S260" i="12"/>
  <c r="O257" i="12"/>
  <c r="U254" i="12"/>
  <c r="M253" i="12"/>
  <c r="S253" i="12"/>
  <c r="S319" i="13"/>
  <c r="Y97" i="27" s="1"/>
  <c r="P300" i="13"/>
  <c r="V300" i="13"/>
  <c r="G300" i="13"/>
  <c r="J290" i="13"/>
  <c r="G290" i="13"/>
  <c r="V290" i="13"/>
  <c r="M290" i="13"/>
  <c r="V268" i="13"/>
  <c r="G243" i="13"/>
  <c r="V243" i="13"/>
  <c r="M243" i="13"/>
  <c r="U257" i="11"/>
  <c r="M341" i="12"/>
  <c r="O335" i="12"/>
  <c r="M283" i="12"/>
  <c r="L276" i="12"/>
  <c r="S271" i="12"/>
  <c r="O265" i="12"/>
  <c r="S254" i="12"/>
  <c r="R317" i="13"/>
  <c r="P314" i="13"/>
  <c r="F300" i="13"/>
  <c r="B89" i="27" s="1"/>
  <c r="R300" i="13"/>
  <c r="J89" i="27" s="1"/>
  <c r="U296" i="13"/>
  <c r="L90" i="27" s="1"/>
  <c r="O296" i="13"/>
  <c r="H90" i="27" s="1"/>
  <c r="L290" i="13"/>
  <c r="D290" i="13"/>
  <c r="H290" i="13" s="1"/>
  <c r="R290" i="13"/>
  <c r="G280" i="13"/>
  <c r="V280" i="13"/>
  <c r="P280" i="13"/>
  <c r="G255" i="13"/>
  <c r="E250" i="13"/>
  <c r="N250" i="13"/>
  <c r="D339" i="11"/>
  <c r="D310" i="11"/>
  <c r="H310" i="11" s="1"/>
  <c r="F290" i="11"/>
  <c r="G286" i="11"/>
  <c r="P280" i="11"/>
  <c r="L273" i="11"/>
  <c r="S257" i="11"/>
  <c r="S255" i="11"/>
  <c r="V368" i="12"/>
  <c r="J357" i="12"/>
  <c r="U348" i="12"/>
  <c r="M309" i="12"/>
  <c r="G293" i="12"/>
  <c r="P293" i="12"/>
  <c r="O287" i="12"/>
  <c r="U287" i="12"/>
  <c r="M284" i="12"/>
  <c r="U281" i="12"/>
  <c r="I276" i="12"/>
  <c r="M271" i="12"/>
  <c r="M263" i="12"/>
  <c r="R261" i="12"/>
  <c r="L326" i="13"/>
  <c r="I321" i="13"/>
  <c r="O321" i="13"/>
  <c r="U318" i="13"/>
  <c r="L97" i="27" s="1"/>
  <c r="V311" i="13"/>
  <c r="M298" i="13"/>
  <c r="P298" i="13"/>
  <c r="D291" i="13"/>
  <c r="R291" i="13"/>
  <c r="J287" i="13"/>
  <c r="P287" i="13"/>
  <c r="V287" i="13"/>
  <c r="S278" i="13"/>
  <c r="G278" i="13"/>
  <c r="J278" i="13"/>
  <c r="U277" i="13"/>
  <c r="F277" i="13"/>
  <c r="S268" i="13"/>
  <c r="G268" i="13"/>
  <c r="J268" i="13"/>
  <c r="P268" i="13"/>
  <c r="G248" i="13"/>
  <c r="S248" i="13"/>
  <c r="V268" i="11"/>
  <c r="M255" i="11"/>
  <c r="I348" i="12"/>
  <c r="J313" i="12"/>
  <c r="J309" i="12"/>
  <c r="G306" i="12"/>
  <c r="O302" i="12"/>
  <c r="S286" i="12"/>
  <c r="F276" i="12"/>
  <c r="J271" i="12"/>
  <c r="F265" i="12"/>
  <c r="J263" i="12"/>
  <c r="V314" i="13"/>
  <c r="S314" i="13"/>
  <c r="S311" i="13"/>
  <c r="Y169" i="27" s="1"/>
  <c r="F288" i="13"/>
  <c r="O288" i="13"/>
  <c r="L284" i="13"/>
  <c r="I284" i="13"/>
  <c r="S243" i="13"/>
  <c r="G357" i="12"/>
  <c r="U351" i="12"/>
  <c r="G341" i="12"/>
  <c r="F319" i="12"/>
  <c r="G309" i="12"/>
  <c r="D305" i="12"/>
  <c r="H305" i="12" s="1"/>
  <c r="S294" i="12"/>
  <c r="Y174" i="26" s="1"/>
  <c r="V289" i="12"/>
  <c r="G289" i="12"/>
  <c r="Q175" i="26" s="1"/>
  <c r="L288" i="12"/>
  <c r="D286" i="12"/>
  <c r="G284" i="12"/>
  <c r="D283" i="12"/>
  <c r="N283" i="12" s="1"/>
  <c r="L281" i="12"/>
  <c r="M278" i="12"/>
  <c r="G276" i="12"/>
  <c r="V276" i="12"/>
  <c r="G271" i="12"/>
  <c r="D265" i="12"/>
  <c r="G263" i="12"/>
  <c r="I257" i="12"/>
  <c r="U257" i="12"/>
  <c r="O254" i="12"/>
  <c r="R254" i="12"/>
  <c r="M311" i="13"/>
  <c r="G301" i="13"/>
  <c r="P301" i="13"/>
  <c r="U299" i="13"/>
  <c r="L299" i="13"/>
  <c r="R299" i="13"/>
  <c r="P292" i="13"/>
  <c r="G292" i="13"/>
  <c r="J292" i="13"/>
  <c r="P286" i="13"/>
  <c r="G286" i="13"/>
  <c r="R275" i="13"/>
  <c r="F275" i="13"/>
  <c r="D256" i="13"/>
  <c r="O306" i="13"/>
  <c r="D278" i="13"/>
  <c r="Q278" i="13" s="1"/>
  <c r="D276" i="13"/>
  <c r="O263" i="13"/>
  <c r="F260" i="13"/>
  <c r="G259" i="13"/>
  <c r="Q169" i="27" s="1"/>
  <c r="G249" i="13"/>
  <c r="S247" i="13"/>
  <c r="D245" i="13"/>
  <c r="E245" i="13" s="1"/>
  <c r="D242" i="13"/>
  <c r="F241" i="13"/>
  <c r="M240" i="13"/>
  <c r="U160" i="27" s="1"/>
  <c r="U239" i="13"/>
  <c r="V238" i="13"/>
  <c r="V235" i="13"/>
  <c r="D232" i="13"/>
  <c r="Q232" i="13" s="1"/>
  <c r="U230" i="13"/>
  <c r="M227" i="13"/>
  <c r="R226" i="13"/>
  <c r="P225" i="13"/>
  <c r="M224" i="13"/>
  <c r="F222" i="13"/>
  <c r="R220" i="13"/>
  <c r="D217" i="13"/>
  <c r="R214" i="13"/>
  <c r="O213" i="13"/>
  <c r="J247" i="13"/>
  <c r="L240" i="13"/>
  <c r="S239" i="13"/>
  <c r="Y159" i="27" s="1"/>
  <c r="U235" i="13"/>
  <c r="P232" i="13"/>
  <c r="J227" i="13"/>
  <c r="L226" i="13"/>
  <c r="O225" i="13"/>
  <c r="O214" i="13"/>
  <c r="K240" i="13"/>
  <c r="T160" i="27" s="1"/>
  <c r="S238" i="13"/>
  <c r="O235" i="13"/>
  <c r="M232" i="13"/>
  <c r="S231" i="13"/>
  <c r="F226" i="13"/>
  <c r="K225" i="13"/>
  <c r="D216" i="13"/>
  <c r="I214" i="13"/>
  <c r="R276" i="13"/>
  <c r="O273" i="13"/>
  <c r="H86" i="27" s="1"/>
  <c r="D265" i="13"/>
  <c r="U260" i="13"/>
  <c r="U259" i="13"/>
  <c r="L162" i="27" s="1"/>
  <c r="F256" i="13"/>
  <c r="S253" i="13"/>
  <c r="Y85" i="27" s="1"/>
  <c r="U251" i="13"/>
  <c r="S249" i="13"/>
  <c r="S241" i="13"/>
  <c r="V240" i="13"/>
  <c r="AA160" i="27" s="1"/>
  <c r="I240" i="13"/>
  <c r="P238" i="13"/>
  <c r="P231" i="13"/>
  <c r="V227" i="13"/>
  <c r="G227" i="13"/>
  <c r="I225" i="13"/>
  <c r="S221" i="13"/>
  <c r="S215" i="13"/>
  <c r="F210" i="13"/>
  <c r="D270" i="12"/>
  <c r="O324" i="13"/>
  <c r="R319" i="13"/>
  <c r="F319" i="13"/>
  <c r="M316" i="13"/>
  <c r="S308" i="13"/>
  <c r="R303" i="13"/>
  <c r="R289" i="13"/>
  <c r="M288" i="13"/>
  <c r="U90" i="27" s="1"/>
  <c r="M277" i="13"/>
  <c r="M276" i="13"/>
  <c r="U86" i="27" s="1"/>
  <c r="P275" i="13"/>
  <c r="R274" i="13"/>
  <c r="S272" i="13"/>
  <c r="L266" i="13"/>
  <c r="O260" i="13"/>
  <c r="R259" i="13"/>
  <c r="J162" i="27" s="1"/>
  <c r="P254" i="13"/>
  <c r="U243" i="13"/>
  <c r="D243" i="13"/>
  <c r="L242" i="13"/>
  <c r="R241" i="13"/>
  <c r="U240" i="13"/>
  <c r="G240" i="13"/>
  <c r="Q160" i="27" s="1"/>
  <c r="M238" i="13"/>
  <c r="M231" i="13"/>
  <c r="M229" i="13"/>
  <c r="S227" i="13"/>
  <c r="F227" i="13"/>
  <c r="B160" i="27" s="1"/>
  <c r="O222" i="13"/>
  <c r="U219" i="13"/>
  <c r="S217" i="13"/>
  <c r="J215" i="13"/>
  <c r="S212" i="13"/>
  <c r="P217" i="13"/>
  <c r="O303" i="13"/>
  <c r="D299" i="13"/>
  <c r="I276" i="13"/>
  <c r="J260" i="13"/>
  <c r="L259" i="13"/>
  <c r="F162" i="27" s="1"/>
  <c r="R240" i="13"/>
  <c r="V224" i="13"/>
  <c r="G217" i="13"/>
  <c r="D215" i="13"/>
  <c r="R225" i="13"/>
  <c r="Y363" i="5"/>
  <c r="AI93" i="21" s="1"/>
  <c r="AE363" i="5"/>
  <c r="AM93" i="21" s="1"/>
  <c r="M348" i="9"/>
  <c r="Y348" i="9"/>
  <c r="M363" i="5"/>
  <c r="AA93" i="21" s="1"/>
  <c r="V361" i="5"/>
  <c r="AB358" i="5"/>
  <c r="M355" i="5"/>
  <c r="V355" i="5"/>
  <c r="G351" i="5"/>
  <c r="I349" i="5"/>
  <c r="Y337" i="5"/>
  <c r="P335" i="5"/>
  <c r="F334" i="5"/>
  <c r="X334" i="5"/>
  <c r="M333" i="5"/>
  <c r="P333" i="5"/>
  <c r="Y333" i="5"/>
  <c r="Y331" i="5"/>
  <c r="G331" i="5"/>
  <c r="L326" i="5"/>
  <c r="O323" i="5"/>
  <c r="O309" i="5"/>
  <c r="U309" i="5"/>
  <c r="F309" i="5"/>
  <c r="AD309" i="5"/>
  <c r="M308" i="5"/>
  <c r="AE308" i="5"/>
  <c r="P308" i="5"/>
  <c r="I299" i="5"/>
  <c r="D169" i="21" s="1"/>
  <c r="D299" i="5"/>
  <c r="L299" i="5"/>
  <c r="J296" i="5"/>
  <c r="S296" i="5"/>
  <c r="D289" i="5"/>
  <c r="K289" i="5" s="1"/>
  <c r="J287" i="5"/>
  <c r="Y276" i="5"/>
  <c r="AB274" i="5"/>
  <c r="D274" i="5"/>
  <c r="AB268" i="5"/>
  <c r="J268" i="5"/>
  <c r="X260" i="5"/>
  <c r="F260" i="5"/>
  <c r="AE256" i="5"/>
  <c r="V255" i="5"/>
  <c r="S255" i="5"/>
  <c r="S348" i="9"/>
  <c r="D368" i="5"/>
  <c r="Q368" i="5" s="1"/>
  <c r="F367" i="5"/>
  <c r="R367" i="5"/>
  <c r="D358" i="5"/>
  <c r="W358" i="5" s="1"/>
  <c r="X339" i="5"/>
  <c r="O339" i="5"/>
  <c r="I308" i="5"/>
  <c r="D91" i="21" s="1"/>
  <c r="F308" i="5"/>
  <c r="AA303" i="5"/>
  <c r="U303" i="5"/>
  <c r="V298" i="5"/>
  <c r="AB295" i="5"/>
  <c r="S295" i="5"/>
  <c r="AE169" i="21" s="1"/>
  <c r="AA293" i="5"/>
  <c r="L293" i="5"/>
  <c r="AD293" i="5"/>
  <c r="R293" i="5"/>
  <c r="J281" i="5"/>
  <c r="S281" i="5"/>
  <c r="AE276" i="5"/>
  <c r="G276" i="5"/>
  <c r="AB276" i="5"/>
  <c r="P276" i="5"/>
  <c r="Y272" i="5"/>
  <c r="P272" i="5"/>
  <c r="AE272" i="5"/>
  <c r="J264" i="5"/>
  <c r="S264" i="5"/>
  <c r="S258" i="5"/>
  <c r="M258" i="5"/>
  <c r="J348" i="9"/>
  <c r="J350" i="5"/>
  <c r="Y350" i="5"/>
  <c r="M321" i="5"/>
  <c r="P321" i="5"/>
  <c r="AB287" i="5"/>
  <c r="P287" i="5"/>
  <c r="Y287" i="5"/>
  <c r="AA281" i="5"/>
  <c r="I281" i="5"/>
  <c r="O295" i="5"/>
  <c r="I295" i="5"/>
  <c r="AA368" i="5"/>
  <c r="L368" i="5"/>
  <c r="Y340" i="9"/>
  <c r="J340" i="9"/>
  <c r="P340" i="9"/>
  <c r="S340" i="9"/>
  <c r="V368" i="5"/>
  <c r="V360" i="5"/>
  <c r="S358" i="5"/>
  <c r="V356" i="5"/>
  <c r="Y356" i="5"/>
  <c r="AA349" i="5"/>
  <c r="R344" i="5"/>
  <c r="X343" i="5"/>
  <c r="F336" i="5"/>
  <c r="P328" i="5"/>
  <c r="Y328" i="5"/>
  <c r="M325" i="5"/>
  <c r="J325" i="5"/>
  <c r="P309" i="5"/>
  <c r="V308" i="5"/>
  <c r="X295" i="5"/>
  <c r="S265" i="5"/>
  <c r="R257" i="5"/>
  <c r="S256" i="5"/>
  <c r="AB255" i="5"/>
  <c r="P344" i="9"/>
  <c r="M344" i="9"/>
  <c r="S344" i="9"/>
  <c r="V344" i="9"/>
  <c r="Y344" i="9"/>
  <c r="L272" i="5"/>
  <c r="I272" i="5"/>
  <c r="G268" i="5"/>
  <c r="V268" i="5"/>
  <c r="X264" i="5"/>
  <c r="I264" i="5"/>
  <c r="O370" i="5"/>
  <c r="R370" i="5"/>
  <c r="AE367" i="5"/>
  <c r="R365" i="5"/>
  <c r="AD362" i="5"/>
  <c r="R93" i="21" s="1"/>
  <c r="AA350" i="5"/>
  <c r="J348" i="5"/>
  <c r="AE348" i="5"/>
  <c r="Y334" i="5"/>
  <c r="AA323" i="5"/>
  <c r="AB320" i="5"/>
  <c r="S314" i="5"/>
  <c r="AB314" i="5"/>
  <c r="R303" i="5"/>
  <c r="M299" i="5"/>
  <c r="AA91" i="21" s="1"/>
  <c r="P296" i="5"/>
  <c r="AE294" i="5"/>
  <c r="V294" i="5"/>
  <c r="I284" i="5"/>
  <c r="AB278" i="5"/>
  <c r="S278" i="5"/>
  <c r="M276" i="5"/>
  <c r="M274" i="5"/>
  <c r="R272" i="5"/>
  <c r="V264" i="5"/>
  <c r="F340" i="9"/>
  <c r="X340" i="9"/>
  <c r="I340" i="9"/>
  <c r="U340" i="9"/>
  <c r="AD369" i="5"/>
  <c r="U368" i="5"/>
  <c r="AB367" i="5"/>
  <c r="I365" i="5"/>
  <c r="L362" i="5"/>
  <c r="F93" i="21" s="1"/>
  <c r="P360" i="5"/>
  <c r="X350" i="5"/>
  <c r="R349" i="5"/>
  <c r="Y348" i="5"/>
  <c r="X346" i="5"/>
  <c r="O343" i="5"/>
  <c r="U341" i="5"/>
  <c r="R341" i="5"/>
  <c r="AD341" i="5"/>
  <c r="V338" i="5"/>
  <c r="M338" i="5"/>
  <c r="S334" i="5"/>
  <c r="AD331" i="5"/>
  <c r="Y325" i="5"/>
  <c r="U325" i="5"/>
  <c r="D325" i="5"/>
  <c r="N325" i="5" s="1"/>
  <c r="X325" i="5"/>
  <c r="AD325" i="5"/>
  <c r="AB317" i="5"/>
  <c r="P317" i="5"/>
  <c r="Y317" i="5"/>
  <c r="G316" i="5"/>
  <c r="S316" i="5"/>
  <c r="O308" i="5"/>
  <c r="O303" i="5"/>
  <c r="G302" i="5"/>
  <c r="V302" i="5"/>
  <c r="M300" i="5"/>
  <c r="Y300" i="5"/>
  <c r="U297" i="5"/>
  <c r="I297" i="5"/>
  <c r="U295" i="5"/>
  <c r="I293" i="5"/>
  <c r="AD287" i="5"/>
  <c r="D284" i="5"/>
  <c r="H284" i="5" s="1"/>
  <c r="Y281" i="5"/>
  <c r="J276" i="5"/>
  <c r="M272" i="5"/>
  <c r="P268" i="5"/>
  <c r="R264" i="5"/>
  <c r="AA261" i="5"/>
  <c r="O260" i="5"/>
  <c r="O257" i="5"/>
  <c r="U255" i="5"/>
  <c r="AD351" i="9"/>
  <c r="F350" i="9"/>
  <c r="AD350" i="9"/>
  <c r="L350" i="9"/>
  <c r="R350" i="9"/>
  <c r="X351" i="5"/>
  <c r="R351" i="5"/>
  <c r="D323" i="5"/>
  <c r="Q323" i="5" s="1"/>
  <c r="F323" i="5"/>
  <c r="U323" i="5"/>
  <c r="O358" i="5"/>
  <c r="F358" i="5"/>
  <c r="X358" i="5"/>
  <c r="Z343" i="5"/>
  <c r="I330" i="5"/>
  <c r="AA330" i="5"/>
  <c r="R309" i="5"/>
  <c r="X308" i="5"/>
  <c r="X303" i="5"/>
  <c r="AA295" i="5"/>
  <c r="O293" i="5"/>
  <c r="S279" i="5"/>
  <c r="V279" i="5"/>
  <c r="AG87" i="21" s="1"/>
  <c r="G279" i="5"/>
  <c r="AE279" i="5"/>
  <c r="S276" i="5"/>
  <c r="P274" i="5"/>
  <c r="S272" i="5"/>
  <c r="S268" i="5"/>
  <c r="Y264" i="5"/>
  <c r="U260" i="5"/>
  <c r="AD370" i="5"/>
  <c r="R368" i="5"/>
  <c r="V367" i="5"/>
  <c r="V363" i="5"/>
  <c r="AG93" i="21" s="1"/>
  <c r="J360" i="5"/>
  <c r="I359" i="5"/>
  <c r="O359" i="5"/>
  <c r="L358" i="5"/>
  <c r="AE355" i="5"/>
  <c r="O349" i="5"/>
  <c r="V348" i="5"/>
  <c r="AA347" i="5"/>
  <c r="M343" i="5"/>
  <c r="AA341" i="5"/>
  <c r="R339" i="5"/>
  <c r="P334" i="5"/>
  <c r="J333" i="5"/>
  <c r="U332" i="5"/>
  <c r="U331" i="5"/>
  <c r="V325" i="5"/>
  <c r="V323" i="5"/>
  <c r="AA321" i="5"/>
  <c r="D320" i="5"/>
  <c r="U318" i="5"/>
  <c r="F311" i="5"/>
  <c r="U311" i="5"/>
  <c r="I309" i="5"/>
  <c r="G308" i="5"/>
  <c r="U306" i="5"/>
  <c r="L303" i="5"/>
  <c r="F299" i="5"/>
  <c r="R297" i="5"/>
  <c r="AE296" i="5"/>
  <c r="R295" i="5"/>
  <c r="F293" i="5"/>
  <c r="V287" i="5"/>
  <c r="J285" i="5"/>
  <c r="AE284" i="5"/>
  <c r="Y284" i="5"/>
  <c r="X281" i="5"/>
  <c r="Y279" i="5"/>
  <c r="Y278" i="5"/>
  <c r="R277" i="5"/>
  <c r="AA277" i="5"/>
  <c r="U273" i="5"/>
  <c r="I273" i="5"/>
  <c r="O273" i="5"/>
  <c r="J272" i="5"/>
  <c r="M264" i="5"/>
  <c r="L263" i="5"/>
  <c r="F263" i="5"/>
  <c r="AD263" i="5"/>
  <c r="O261" i="5"/>
  <c r="L260" i="5"/>
  <c r="R255" i="5"/>
  <c r="AA253" i="5"/>
  <c r="V349" i="9"/>
  <c r="AE349" i="9"/>
  <c r="X337" i="9"/>
  <c r="AA337" i="9"/>
  <c r="Q318" i="9"/>
  <c r="Z318" i="9"/>
  <c r="AB368" i="5"/>
  <c r="S333" i="5"/>
  <c r="M368" i="5"/>
  <c r="U363" i="5"/>
  <c r="G360" i="5"/>
  <c r="AD358" i="5"/>
  <c r="J355" i="5"/>
  <c r="Y165" i="21" s="1"/>
  <c r="L351" i="5"/>
  <c r="S350" i="5"/>
  <c r="L349" i="5"/>
  <c r="L343" i="5"/>
  <c r="L339" i="5"/>
  <c r="AE337" i="5"/>
  <c r="I336" i="5"/>
  <c r="L336" i="5"/>
  <c r="R336" i="5"/>
  <c r="G333" i="5"/>
  <c r="P331" i="5"/>
  <c r="R323" i="5"/>
  <c r="X321" i="5"/>
  <c r="M320" i="5"/>
  <c r="G320" i="5"/>
  <c r="AE320" i="5"/>
  <c r="D318" i="5"/>
  <c r="E318" i="5" s="1"/>
  <c r="AB315" i="5"/>
  <c r="D308" i="5"/>
  <c r="I303" i="5"/>
  <c r="AD299" i="5"/>
  <c r="R169" i="21" s="1"/>
  <c r="D296" i="5"/>
  <c r="W296" i="5" s="1"/>
  <c r="P295" i="5"/>
  <c r="AC169" i="21" s="1"/>
  <c r="X293" i="5"/>
  <c r="D293" i="5"/>
  <c r="W293" i="5" s="1"/>
  <c r="R281" i="5"/>
  <c r="P279" i="5"/>
  <c r="AD272" i="5"/>
  <c r="G272" i="5"/>
  <c r="Y265" i="5"/>
  <c r="J265" i="5"/>
  <c r="G264" i="5"/>
  <c r="I261" i="5"/>
  <c r="Y258" i="5"/>
  <c r="O255" i="5"/>
  <c r="R351" i="9"/>
  <c r="X351" i="9"/>
  <c r="I347" i="9"/>
  <c r="O347" i="9"/>
  <c r="O338" i="9"/>
  <c r="Y332" i="9"/>
  <c r="AA326" i="9"/>
  <c r="AD324" i="9"/>
  <c r="R305" i="9"/>
  <c r="L338" i="9"/>
  <c r="AA330" i="9"/>
  <c r="S329" i="9"/>
  <c r="U326" i="9"/>
  <c r="Y320" i="9"/>
  <c r="L313" i="9"/>
  <c r="O305" i="9"/>
  <c r="V292" i="9"/>
  <c r="G285" i="9"/>
  <c r="Y285" i="9"/>
  <c r="AB285" i="9"/>
  <c r="P285" i="9"/>
  <c r="D285" i="9"/>
  <c r="T285" i="9" s="1"/>
  <c r="S285" i="9"/>
  <c r="J267" i="9"/>
  <c r="M267" i="9"/>
  <c r="V267" i="9"/>
  <c r="AE267" i="9"/>
  <c r="Y339" i="9"/>
  <c r="D338" i="9"/>
  <c r="J332" i="9"/>
  <c r="O330" i="9"/>
  <c r="S328" i="9"/>
  <c r="L326" i="9"/>
  <c r="AD314" i="9"/>
  <c r="AA309" i="9"/>
  <c r="AE308" i="9"/>
  <c r="AE307" i="9"/>
  <c r="L305" i="9"/>
  <c r="F304" i="9"/>
  <c r="M302" i="9"/>
  <c r="V299" i="9"/>
  <c r="AB296" i="9"/>
  <c r="S292" i="9"/>
  <c r="AE291" i="9"/>
  <c r="AE290" i="9"/>
  <c r="AA287" i="9"/>
  <c r="N310" i="11"/>
  <c r="I326" i="9"/>
  <c r="U314" i="9"/>
  <c r="I313" i="9"/>
  <c r="U309" i="9"/>
  <c r="Y308" i="9"/>
  <c r="AA307" i="9"/>
  <c r="AA300" i="9"/>
  <c r="P174" i="22" s="1"/>
  <c r="S299" i="9"/>
  <c r="Y296" i="9"/>
  <c r="P292" i="9"/>
  <c r="Y291" i="9"/>
  <c r="O289" i="9"/>
  <c r="F289" i="9"/>
  <c r="X289" i="9"/>
  <c r="AA289" i="9"/>
  <c r="X286" i="9"/>
  <c r="AA281" i="9"/>
  <c r="F281" i="9"/>
  <c r="L281" i="9"/>
  <c r="O281" i="9"/>
  <c r="R281" i="9"/>
  <c r="D333" i="5"/>
  <c r="W333" i="5" s="1"/>
  <c r="F314" i="5"/>
  <c r="X296" i="5"/>
  <c r="F296" i="5"/>
  <c r="M289" i="5"/>
  <c r="L267" i="5"/>
  <c r="Y254" i="5"/>
  <c r="AD335" i="9"/>
  <c r="I335" i="9"/>
  <c r="L331" i="9"/>
  <c r="L325" i="9"/>
  <c r="I318" i="9"/>
  <c r="Y315" i="9"/>
  <c r="I315" i="9"/>
  <c r="L314" i="9"/>
  <c r="G313" i="9"/>
  <c r="R309" i="9"/>
  <c r="V308" i="9"/>
  <c r="I300" i="9"/>
  <c r="V296" i="9"/>
  <c r="AA294" i="9"/>
  <c r="AE292" i="9"/>
  <c r="V291" i="9"/>
  <c r="U287" i="9"/>
  <c r="AE275" i="9"/>
  <c r="I274" i="9"/>
  <c r="AA274" i="9"/>
  <c r="X305" i="9"/>
  <c r="AB292" i="9"/>
  <c r="G292" i="9"/>
  <c r="J291" i="9"/>
  <c r="V290" i="9"/>
  <c r="AB290" i="9"/>
  <c r="X280" i="9"/>
  <c r="AA280" i="9"/>
  <c r="F280" i="9"/>
  <c r="I280" i="9"/>
  <c r="O280" i="9"/>
  <c r="H91" i="22" s="1"/>
  <c r="R280" i="9"/>
  <c r="J266" i="9"/>
  <c r="M266" i="9"/>
  <c r="S266" i="9"/>
  <c r="D307" i="5"/>
  <c r="Q307" i="5" s="1"/>
  <c r="AE339" i="9"/>
  <c r="D331" i="9"/>
  <c r="E331" i="9" s="1"/>
  <c r="G329" i="9"/>
  <c r="S318" i="9"/>
  <c r="G310" i="9"/>
  <c r="G308" i="9"/>
  <c r="U305" i="9"/>
  <c r="AE299" i="9"/>
  <c r="Y292" i="9"/>
  <c r="D292" i="9"/>
  <c r="K292" i="9" s="1"/>
  <c r="U290" i="9"/>
  <c r="AA290" i="9"/>
  <c r="L284" i="9"/>
  <c r="O284" i="9"/>
  <c r="P363" i="10"/>
  <c r="W93" i="24" s="1"/>
  <c r="P343" i="10"/>
  <c r="M342" i="10"/>
  <c r="F329" i="10"/>
  <c r="M321" i="10"/>
  <c r="I268" i="10"/>
  <c r="J267" i="10"/>
  <c r="I261" i="10"/>
  <c r="R369" i="11"/>
  <c r="S360" i="11"/>
  <c r="F348" i="11"/>
  <c r="M340" i="11"/>
  <c r="R332" i="11"/>
  <c r="V276" i="9"/>
  <c r="I276" i="9"/>
  <c r="AE273" i="9"/>
  <c r="O272" i="9"/>
  <c r="I270" i="9"/>
  <c r="G269" i="9"/>
  <c r="G268" i="9"/>
  <c r="D267" i="9"/>
  <c r="Y264" i="9"/>
  <c r="J264" i="9"/>
  <c r="M263" i="9"/>
  <c r="P262" i="9"/>
  <c r="AD260" i="9"/>
  <c r="R260" i="9"/>
  <c r="D260" i="9"/>
  <c r="R259" i="9"/>
  <c r="I256" i="9"/>
  <c r="O255" i="9"/>
  <c r="D370" i="9"/>
  <c r="AA368" i="9"/>
  <c r="P95" i="22" s="1"/>
  <c r="P367" i="9"/>
  <c r="U363" i="9"/>
  <c r="L355" i="9"/>
  <c r="S354" i="9"/>
  <c r="G368" i="10"/>
  <c r="R367" i="10"/>
  <c r="J90" i="24" s="1"/>
  <c r="I364" i="10"/>
  <c r="J363" i="10"/>
  <c r="S93" i="24" s="1"/>
  <c r="L362" i="10"/>
  <c r="F93" i="24" s="1"/>
  <c r="V360" i="10"/>
  <c r="V357" i="10"/>
  <c r="U356" i="10"/>
  <c r="D356" i="10"/>
  <c r="F354" i="10"/>
  <c r="J350" i="10"/>
  <c r="D349" i="10"/>
  <c r="R344" i="10"/>
  <c r="J343" i="10"/>
  <c r="J342" i="10"/>
  <c r="L341" i="10"/>
  <c r="S336" i="10"/>
  <c r="P333" i="10"/>
  <c r="D329" i="10"/>
  <c r="P325" i="10"/>
  <c r="V319" i="10"/>
  <c r="I316" i="10"/>
  <c r="O309" i="10"/>
  <c r="U308" i="10"/>
  <c r="S306" i="10"/>
  <c r="S302" i="10"/>
  <c r="U292" i="10"/>
  <c r="O290" i="10"/>
  <c r="I286" i="10"/>
  <c r="D285" i="10"/>
  <c r="E285" i="10" s="1"/>
  <c r="S283" i="10"/>
  <c r="O276" i="10"/>
  <c r="F268" i="10"/>
  <c r="I267" i="10"/>
  <c r="G266" i="10"/>
  <c r="J263" i="10"/>
  <c r="L262" i="10"/>
  <c r="G261" i="10"/>
  <c r="D255" i="10"/>
  <c r="S253" i="10"/>
  <c r="O369" i="11"/>
  <c r="H88" i="25" s="1"/>
  <c r="P360" i="11"/>
  <c r="G359" i="11"/>
  <c r="D358" i="11"/>
  <c r="M351" i="11"/>
  <c r="L349" i="11"/>
  <c r="P333" i="11"/>
  <c r="L328" i="11"/>
  <c r="R328" i="11"/>
  <c r="U328" i="11"/>
  <c r="O279" i="9"/>
  <c r="U276" i="9"/>
  <c r="F276" i="9"/>
  <c r="O273" i="9"/>
  <c r="L272" i="9"/>
  <c r="X261" i="9"/>
  <c r="O260" i="9"/>
  <c r="M255" i="9"/>
  <c r="AD370" i="9"/>
  <c r="R174" i="22" s="1"/>
  <c r="X368" i="9"/>
  <c r="Y367" i="9"/>
  <c r="AA366" i="9"/>
  <c r="F363" i="9"/>
  <c r="AE359" i="9"/>
  <c r="AM168" i="22" s="1"/>
  <c r="G359" i="9"/>
  <c r="F370" i="10"/>
  <c r="V368" i="10"/>
  <c r="O367" i="10"/>
  <c r="H90" i="24" s="1"/>
  <c r="G363" i="10"/>
  <c r="Q93" i="24" s="1"/>
  <c r="D362" i="10"/>
  <c r="M360" i="10"/>
  <c r="S357" i="10"/>
  <c r="R356" i="10"/>
  <c r="G350" i="10"/>
  <c r="P336" i="10"/>
  <c r="P319" i="10"/>
  <c r="F316" i="10"/>
  <c r="R314" i="10"/>
  <c r="J288" i="10"/>
  <c r="G276" i="10"/>
  <c r="U268" i="10"/>
  <c r="D267" i="10"/>
  <c r="S258" i="10"/>
  <c r="V361" i="11"/>
  <c r="D340" i="11"/>
  <c r="K340" i="11" s="1"/>
  <c r="P335" i="11"/>
  <c r="M333" i="11"/>
  <c r="I324" i="11"/>
  <c r="D276" i="9"/>
  <c r="T276" i="9" s="1"/>
  <c r="J262" i="9"/>
  <c r="L255" i="9"/>
  <c r="O368" i="9"/>
  <c r="M367" i="9"/>
  <c r="AA172" i="22" s="1"/>
  <c r="I348" i="11"/>
  <c r="L348" i="11"/>
  <c r="X283" i="9"/>
  <c r="R276" i="9"/>
  <c r="AB268" i="9"/>
  <c r="D264" i="9"/>
  <c r="Y262" i="9"/>
  <c r="X260" i="9"/>
  <c r="AE255" i="9"/>
  <c r="Y253" i="9"/>
  <c r="AA369" i="9"/>
  <c r="P92" i="22" s="1"/>
  <c r="J367" i="9"/>
  <c r="AC363" i="9"/>
  <c r="Y359" i="9"/>
  <c r="D359" i="9"/>
  <c r="M357" i="9"/>
  <c r="AD355" i="9"/>
  <c r="G354" i="9"/>
  <c r="P368" i="10"/>
  <c r="D367" i="10"/>
  <c r="R364" i="10"/>
  <c r="L357" i="10"/>
  <c r="M356" i="10"/>
  <c r="P355" i="10"/>
  <c r="R346" i="10"/>
  <c r="J87" i="24" s="1"/>
  <c r="I345" i="10"/>
  <c r="M336" i="10"/>
  <c r="R329" i="10"/>
  <c r="I328" i="10"/>
  <c r="G325" i="10"/>
  <c r="R322" i="10"/>
  <c r="G319" i="10"/>
  <c r="S317" i="10"/>
  <c r="O314" i="10"/>
  <c r="L313" i="10"/>
  <c r="S311" i="10"/>
  <c r="D310" i="10"/>
  <c r="O308" i="10"/>
  <c r="R307" i="10"/>
  <c r="L305" i="10"/>
  <c r="J302" i="10"/>
  <c r="R301" i="10"/>
  <c r="F298" i="10"/>
  <c r="V294" i="10"/>
  <c r="AA170" i="24" s="1"/>
  <c r="U293" i="10"/>
  <c r="D292" i="10"/>
  <c r="Q292" i="10" s="1"/>
  <c r="U284" i="10"/>
  <c r="R268" i="10"/>
  <c r="O265" i="10"/>
  <c r="J257" i="10"/>
  <c r="R364" i="11"/>
  <c r="P361" i="11"/>
  <c r="D360" i="11"/>
  <c r="U348" i="11"/>
  <c r="V347" i="11"/>
  <c r="J335" i="11"/>
  <c r="E316" i="11"/>
  <c r="Q316" i="11"/>
  <c r="V311" i="11"/>
  <c r="J311" i="11"/>
  <c r="M311" i="11"/>
  <c r="P311" i="11"/>
  <c r="S311" i="11"/>
  <c r="D281" i="9"/>
  <c r="D280" i="9"/>
  <c r="Q280" i="9" s="1"/>
  <c r="Y268" i="9"/>
  <c r="D262" i="9"/>
  <c r="K262" i="9" s="1"/>
  <c r="L260" i="9"/>
  <c r="AA255" i="9"/>
  <c r="S253" i="9"/>
  <c r="U370" i="9"/>
  <c r="V367" i="9"/>
  <c r="G367" i="9"/>
  <c r="U362" i="10"/>
  <c r="L93" i="24" s="1"/>
  <c r="L356" i="10"/>
  <c r="U349" i="10"/>
  <c r="O346" i="10"/>
  <c r="H87" i="24" s="1"/>
  <c r="M338" i="10"/>
  <c r="M337" i="10"/>
  <c r="J336" i="10"/>
  <c r="S321" i="10"/>
  <c r="P311" i="10"/>
  <c r="L308" i="10"/>
  <c r="L307" i="10"/>
  <c r="D305" i="10"/>
  <c r="E305" i="10" s="1"/>
  <c r="D303" i="10"/>
  <c r="O301" i="10"/>
  <c r="O293" i="10"/>
  <c r="R284" i="10"/>
  <c r="G361" i="11"/>
  <c r="Q170" i="25" s="1"/>
  <c r="S359" i="11"/>
  <c r="V356" i="11"/>
  <c r="M356" i="11"/>
  <c r="M352" i="11"/>
  <c r="P352" i="11"/>
  <c r="F261" i="9"/>
  <c r="X258" i="9"/>
  <c r="F255" i="9"/>
  <c r="P253" i="9"/>
  <c r="Y360" i="9"/>
  <c r="V363" i="10"/>
  <c r="AA93" i="24" s="1"/>
  <c r="R362" i="10"/>
  <c r="J93" i="24" s="1"/>
  <c r="J355" i="10"/>
  <c r="P350" i="10"/>
  <c r="L329" i="10"/>
  <c r="V325" i="10"/>
  <c r="R323" i="10"/>
  <c r="O322" i="10"/>
  <c r="P320" i="10"/>
  <c r="L315" i="10"/>
  <c r="D309" i="10"/>
  <c r="G302" i="10"/>
  <c r="O285" i="10"/>
  <c r="V276" i="10"/>
  <c r="P359" i="11"/>
  <c r="W164" i="25" s="1"/>
  <c r="D352" i="11"/>
  <c r="G343" i="11"/>
  <c r="J343" i="11"/>
  <c r="U323" i="11"/>
  <c r="F323" i="11"/>
  <c r="R323" i="11"/>
  <c r="G296" i="11"/>
  <c r="J296" i="11"/>
  <c r="S296" i="11"/>
  <c r="X271" i="9"/>
  <c r="AD264" i="9"/>
  <c r="M264" i="9"/>
  <c r="U260" i="9"/>
  <c r="D258" i="9"/>
  <c r="J253" i="9"/>
  <c r="AE367" i="9"/>
  <c r="S367" i="9"/>
  <c r="D367" i="9"/>
  <c r="X363" i="9"/>
  <c r="S360" i="9"/>
  <c r="P359" i="9"/>
  <c r="S363" i="10"/>
  <c r="Y93" i="24" s="1"/>
  <c r="O362" i="10"/>
  <c r="H93" i="24" s="1"/>
  <c r="S343" i="10"/>
  <c r="I329" i="10"/>
  <c r="L323" i="10"/>
  <c r="I322" i="10"/>
  <c r="P321" i="10"/>
  <c r="D302" i="10"/>
  <c r="D291" i="10"/>
  <c r="P288" i="10"/>
  <c r="L285" i="10"/>
  <c r="S276" i="10"/>
  <c r="M263" i="10"/>
  <c r="U262" i="10"/>
  <c r="J261" i="10"/>
  <c r="J362" i="11"/>
  <c r="O355" i="11"/>
  <c r="I355" i="11"/>
  <c r="O348" i="11"/>
  <c r="D336" i="11"/>
  <c r="M336" i="11"/>
  <c r="S333" i="11"/>
  <c r="J327" i="11"/>
  <c r="S327" i="11"/>
  <c r="V327" i="11"/>
  <c r="O326" i="11"/>
  <c r="I326" i="11"/>
  <c r="U326" i="11"/>
  <c r="D326" i="11"/>
  <c r="T326" i="11" s="1"/>
  <c r="U324" i="11"/>
  <c r="S304" i="11"/>
  <c r="I303" i="11"/>
  <c r="J300" i="11"/>
  <c r="R289" i="11"/>
  <c r="M287" i="11"/>
  <c r="I280" i="11"/>
  <c r="G278" i="11"/>
  <c r="P272" i="11"/>
  <c r="S271" i="11"/>
  <c r="U266" i="11"/>
  <c r="I263" i="11"/>
  <c r="O260" i="11"/>
  <c r="P255" i="11"/>
  <c r="G255" i="11"/>
  <c r="D254" i="11"/>
  <c r="E254" i="11" s="1"/>
  <c r="M370" i="12"/>
  <c r="L369" i="12"/>
  <c r="F92" i="26" s="1"/>
  <c r="J368" i="12"/>
  <c r="M365" i="12"/>
  <c r="M364" i="12"/>
  <c r="R361" i="12"/>
  <c r="P343" i="12"/>
  <c r="S342" i="12"/>
  <c r="V340" i="12"/>
  <c r="S334" i="12"/>
  <c r="V332" i="12"/>
  <c r="V328" i="12"/>
  <c r="M327" i="12"/>
  <c r="S326" i="12"/>
  <c r="M319" i="12"/>
  <c r="E305" i="12"/>
  <c r="G301" i="12"/>
  <c r="D294" i="12"/>
  <c r="T244" i="13"/>
  <c r="P319" i="11"/>
  <c r="M307" i="11"/>
  <c r="P304" i="11"/>
  <c r="L301" i="11"/>
  <c r="R296" i="11"/>
  <c r="P289" i="11"/>
  <c r="V286" i="11"/>
  <c r="G280" i="11"/>
  <c r="D279" i="11"/>
  <c r="O273" i="11"/>
  <c r="O272" i="11"/>
  <c r="R268" i="11"/>
  <c r="P267" i="11"/>
  <c r="O264" i="11"/>
  <c r="F263" i="11"/>
  <c r="M260" i="11"/>
  <c r="V258" i="11"/>
  <c r="V257" i="11"/>
  <c r="O255" i="11"/>
  <c r="F255" i="11"/>
  <c r="I370" i="12"/>
  <c r="D369" i="12"/>
  <c r="G368" i="12"/>
  <c r="L364" i="12"/>
  <c r="U362" i="12"/>
  <c r="L97" i="26" s="1"/>
  <c r="D355" i="12"/>
  <c r="U352" i="12"/>
  <c r="V351" i="12"/>
  <c r="D349" i="12"/>
  <c r="V346" i="12"/>
  <c r="M344" i="12"/>
  <c r="M343" i="12"/>
  <c r="O342" i="12"/>
  <c r="P341" i="12"/>
  <c r="U340" i="12"/>
  <c r="V336" i="12"/>
  <c r="F334" i="12"/>
  <c r="S332" i="12"/>
  <c r="U330" i="12"/>
  <c r="M328" i="12"/>
  <c r="J327" i="12"/>
  <c r="P326" i="12"/>
  <c r="J323" i="12"/>
  <c r="J319" i="12"/>
  <c r="D316" i="12"/>
  <c r="D309" i="12"/>
  <c r="R297" i="12"/>
  <c r="U283" i="12"/>
  <c r="D269" i="12"/>
  <c r="O296" i="11"/>
  <c r="M290" i="11"/>
  <c r="L272" i="11"/>
  <c r="D255" i="11"/>
  <c r="J365" i="12"/>
  <c r="J364" i="12"/>
  <c r="R358" i="12"/>
  <c r="M342" i="12"/>
  <c r="S340" i="12"/>
  <c r="S338" i="12"/>
  <c r="P332" i="12"/>
  <c r="L330" i="12"/>
  <c r="J328" i="12"/>
  <c r="J326" i="12"/>
  <c r="V317" i="12"/>
  <c r="V307" i="11"/>
  <c r="S302" i="11"/>
  <c r="G301" i="11"/>
  <c r="J289" i="11"/>
  <c r="S278" i="11"/>
  <c r="F273" i="11"/>
  <c r="G269" i="11"/>
  <c r="P258" i="11"/>
  <c r="V253" i="11"/>
  <c r="S360" i="12"/>
  <c r="P346" i="12"/>
  <c r="G343" i="12"/>
  <c r="J342" i="12"/>
  <c r="M332" i="12"/>
  <c r="G328" i="12"/>
  <c r="G326" i="12"/>
  <c r="V320" i="12"/>
  <c r="G317" i="12"/>
  <c r="H250" i="13"/>
  <c r="S260" i="11"/>
  <c r="J258" i="11"/>
  <c r="J257" i="11"/>
  <c r="U369" i="12"/>
  <c r="L92" i="26" s="1"/>
  <c r="S368" i="12"/>
  <c r="D365" i="12"/>
  <c r="N305" i="12"/>
  <c r="S301" i="12"/>
  <c r="L294" i="12"/>
  <c r="K257" i="13"/>
  <c r="D307" i="11"/>
  <c r="V291" i="11"/>
  <c r="D287" i="11"/>
  <c r="M280" i="11"/>
  <c r="J278" i="11"/>
  <c r="S272" i="11"/>
  <c r="U271" i="11"/>
  <c r="R263" i="11"/>
  <c r="G257" i="11"/>
  <c r="R255" i="11"/>
  <c r="V364" i="12"/>
  <c r="AA93" i="26" s="1"/>
  <c r="V359" i="12"/>
  <c r="J353" i="12"/>
  <c r="I352" i="12"/>
  <c r="G351" i="12"/>
  <c r="U347" i="12"/>
  <c r="R345" i="12"/>
  <c r="S343" i="12"/>
  <c r="V342" i="12"/>
  <c r="V339" i="12"/>
  <c r="M337" i="12"/>
  <c r="S331" i="12"/>
  <c r="V327" i="12"/>
  <c r="V319" i="12"/>
  <c r="D315" i="12"/>
  <c r="P301" i="12"/>
  <c r="R295" i="12"/>
  <c r="R273" i="11"/>
  <c r="T271" i="11"/>
  <c r="P260" i="11"/>
  <c r="M368" i="12"/>
  <c r="O365" i="12"/>
  <c r="D351" i="12"/>
  <c r="K351" i="12" s="1"/>
  <c r="R343" i="12"/>
  <c r="U342" i="12"/>
  <c r="G339" i="12"/>
  <c r="V334" i="12"/>
  <c r="S327" i="12"/>
  <c r="V326" i="12"/>
  <c r="S319" i="12"/>
  <c r="L305" i="12"/>
  <c r="I294" i="12"/>
  <c r="P290" i="12"/>
  <c r="N331" i="9"/>
  <c r="E347" i="5"/>
  <c r="T347" i="5"/>
  <c r="Z347" i="5"/>
  <c r="K347" i="5"/>
  <c r="W307" i="5"/>
  <c r="Z307" i="5"/>
  <c r="H333" i="5"/>
  <c r="Q333" i="5"/>
  <c r="Z333" i="5"/>
  <c r="N333" i="5"/>
  <c r="K365" i="5"/>
  <c r="N365" i="5"/>
  <c r="W365" i="5"/>
  <c r="H350" i="9"/>
  <c r="N350" i="9"/>
  <c r="E350" i="9"/>
  <c r="W350" i="9"/>
  <c r="E338" i="9"/>
  <c r="T338" i="9"/>
  <c r="Q338" i="9"/>
  <c r="Z338" i="9"/>
  <c r="K256" i="5"/>
  <c r="Q256" i="5"/>
  <c r="Z256" i="5"/>
  <c r="T256" i="5"/>
  <c r="AC256" i="5"/>
  <c r="H256" i="5"/>
  <c r="N256" i="5"/>
  <c r="W256" i="5"/>
  <c r="E256" i="5"/>
  <c r="J364" i="5"/>
  <c r="D340" i="5"/>
  <c r="R340" i="5"/>
  <c r="P330" i="5"/>
  <c r="J330" i="5"/>
  <c r="S330" i="5"/>
  <c r="V330" i="5"/>
  <c r="E319" i="5"/>
  <c r="W319" i="5"/>
  <c r="O312" i="5"/>
  <c r="I312" i="5"/>
  <c r="AE307" i="5"/>
  <c r="Y301" i="5"/>
  <c r="AD300" i="5"/>
  <c r="R170" i="21" s="1"/>
  <c r="L300" i="5"/>
  <c r="F170" i="21" s="1"/>
  <c r="Y292" i="5"/>
  <c r="G292" i="5"/>
  <c r="AE292" i="5"/>
  <c r="P292" i="5"/>
  <c r="P290" i="5"/>
  <c r="G290" i="5"/>
  <c r="S290" i="5"/>
  <c r="V290" i="5"/>
  <c r="AG89" i="21" s="1"/>
  <c r="AD288" i="5"/>
  <c r="Y283" i="5"/>
  <c r="E272" i="5"/>
  <c r="Z272" i="5"/>
  <c r="L262" i="5"/>
  <c r="R262" i="5"/>
  <c r="D262" i="5"/>
  <c r="AA262" i="5"/>
  <c r="AB260" i="5"/>
  <c r="P260" i="5"/>
  <c r="Y260" i="5"/>
  <c r="J260" i="5"/>
  <c r="AE260" i="5"/>
  <c r="P342" i="9"/>
  <c r="AE342" i="9"/>
  <c r="G342" i="9"/>
  <c r="AB342" i="9"/>
  <c r="S342" i="9"/>
  <c r="O332" i="9"/>
  <c r="AA332" i="9"/>
  <c r="AD332" i="9"/>
  <c r="F332" i="9"/>
  <c r="U332" i="9"/>
  <c r="I332" i="9"/>
  <c r="X332" i="9"/>
  <c r="M331" i="9"/>
  <c r="P362" i="5"/>
  <c r="AC90" i="21" s="1"/>
  <c r="AB362" i="5"/>
  <c r="AK90" i="21" s="1"/>
  <c r="J362" i="5"/>
  <c r="Y90" i="21" s="1"/>
  <c r="V362" i="5"/>
  <c r="AG90" i="21" s="1"/>
  <c r="AE347" i="5"/>
  <c r="AD367" i="5"/>
  <c r="G364" i="5"/>
  <c r="S362" i="5"/>
  <c r="O362" i="5"/>
  <c r="H93" i="21" s="1"/>
  <c r="D362" i="5"/>
  <c r="I362" i="5"/>
  <c r="D93" i="21" s="1"/>
  <c r="U362" i="5"/>
  <c r="L93" i="21" s="1"/>
  <c r="P349" i="5"/>
  <c r="Y349" i="5"/>
  <c r="AB347" i="5"/>
  <c r="R346" i="5"/>
  <c r="U337" i="5"/>
  <c r="D337" i="5"/>
  <c r="R337" i="5"/>
  <c r="AD337" i="5"/>
  <c r="I337" i="5"/>
  <c r="X337" i="5"/>
  <c r="Y324" i="5"/>
  <c r="M324" i="5"/>
  <c r="P324" i="5"/>
  <c r="AC319" i="5"/>
  <c r="Y319" i="5"/>
  <c r="G319" i="5"/>
  <c r="AE319" i="5"/>
  <c r="M319" i="5"/>
  <c r="U317" i="5"/>
  <c r="R317" i="5"/>
  <c r="I317" i="5"/>
  <c r="AA317" i="5"/>
  <c r="AE311" i="5"/>
  <c r="M311" i="5"/>
  <c r="Y306" i="5"/>
  <c r="M306" i="5"/>
  <c r="P306" i="5"/>
  <c r="S306" i="5"/>
  <c r="AE306" i="5"/>
  <c r="O305" i="5"/>
  <c r="F305" i="5"/>
  <c r="AD305" i="5"/>
  <c r="R305" i="5"/>
  <c r="V301" i="5"/>
  <c r="AA300" i="5"/>
  <c r="P170" i="21" s="1"/>
  <c r="S298" i="5"/>
  <c r="AB292" i="5"/>
  <c r="F292" i="5"/>
  <c r="X292" i="5"/>
  <c r="O292" i="5"/>
  <c r="P291" i="5"/>
  <c r="J291" i="5"/>
  <c r="AB291" i="5"/>
  <c r="V283" i="5"/>
  <c r="N276" i="5"/>
  <c r="Z276" i="5"/>
  <c r="E274" i="5"/>
  <c r="N274" i="5"/>
  <c r="I271" i="5"/>
  <c r="AA271" i="5"/>
  <c r="U271" i="5"/>
  <c r="F271" i="5"/>
  <c r="L271" i="5"/>
  <c r="AE261" i="5"/>
  <c r="M260" i="5"/>
  <c r="AE259" i="5"/>
  <c r="V259" i="5"/>
  <c r="J253" i="5"/>
  <c r="P253" i="5"/>
  <c r="E281" i="9"/>
  <c r="AC281" i="9"/>
  <c r="N281" i="9"/>
  <c r="W281" i="9"/>
  <c r="H280" i="9"/>
  <c r="N280" i="9"/>
  <c r="E316" i="5"/>
  <c r="Z316" i="5"/>
  <c r="J350" i="9"/>
  <c r="U349" i="9"/>
  <c r="I349" i="9"/>
  <c r="L349" i="9"/>
  <c r="I348" i="9"/>
  <c r="D347" i="9"/>
  <c r="AE347" i="9"/>
  <c r="D343" i="9"/>
  <c r="P343" i="9"/>
  <c r="AE343" i="9"/>
  <c r="G343" i="9"/>
  <c r="Y343" i="9"/>
  <c r="AD342" i="9"/>
  <c r="L342" i="9"/>
  <c r="R342" i="9"/>
  <c r="P338" i="9"/>
  <c r="G338" i="9"/>
  <c r="V338" i="9"/>
  <c r="J338" i="9"/>
  <c r="Y338" i="9"/>
  <c r="AE338" i="9"/>
  <c r="V333" i="9"/>
  <c r="P333" i="9"/>
  <c r="Y333" i="9"/>
  <c r="AB333" i="9"/>
  <c r="G333" i="9"/>
  <c r="J333" i="9"/>
  <c r="M333" i="9"/>
  <c r="AB369" i="5"/>
  <c r="Z368" i="5"/>
  <c r="Y367" i="5"/>
  <c r="S367" i="5"/>
  <c r="AE168" i="21" s="1"/>
  <c r="J367" i="5"/>
  <c r="L365" i="5"/>
  <c r="R362" i="5"/>
  <c r="J93" i="21" s="1"/>
  <c r="AE361" i="5"/>
  <c r="M360" i="5"/>
  <c r="Y360" i="5"/>
  <c r="S360" i="5"/>
  <c r="AE360" i="5"/>
  <c r="P358" i="5"/>
  <c r="M358" i="5"/>
  <c r="AB355" i="5"/>
  <c r="W353" i="5"/>
  <c r="S352" i="5"/>
  <c r="AB349" i="5"/>
  <c r="U349" i="5"/>
  <c r="D349" i="5"/>
  <c r="X349" i="5"/>
  <c r="F349" i="5"/>
  <c r="J344" i="5"/>
  <c r="Y92" i="21" s="1"/>
  <c r="Y344" i="5"/>
  <c r="AB344" i="5"/>
  <c r="O340" i="5"/>
  <c r="S337" i="5"/>
  <c r="AD326" i="5"/>
  <c r="AB324" i="5"/>
  <c r="AA324" i="5"/>
  <c r="I324" i="5"/>
  <c r="Y320" i="5"/>
  <c r="AB319" i="5"/>
  <c r="AD319" i="5"/>
  <c r="L319" i="5"/>
  <c r="AE316" i="5"/>
  <c r="J316" i="5"/>
  <c r="Y315" i="5"/>
  <c r="M315" i="5"/>
  <c r="AE315" i="5"/>
  <c r="S315" i="5"/>
  <c r="L312" i="5"/>
  <c r="AD311" i="5"/>
  <c r="I307" i="5"/>
  <c r="V306" i="5"/>
  <c r="I306" i="5"/>
  <c r="X306" i="5"/>
  <c r="D306" i="5"/>
  <c r="AD306" i="5"/>
  <c r="R171" i="21" s="1"/>
  <c r="F306" i="5"/>
  <c r="P302" i="5"/>
  <c r="P301" i="5"/>
  <c r="W299" i="5"/>
  <c r="AB296" i="5"/>
  <c r="AA292" i="5"/>
  <c r="J288" i="5"/>
  <c r="P284" i="5"/>
  <c r="G282" i="5"/>
  <c r="V282" i="5"/>
  <c r="AE282" i="5"/>
  <c r="M282" i="5"/>
  <c r="U277" i="5"/>
  <c r="L277" i="5"/>
  <c r="Q276" i="5"/>
  <c r="M275" i="5"/>
  <c r="L264" i="5"/>
  <c r="U263" i="5"/>
  <c r="U262" i="5"/>
  <c r="AB259" i="5"/>
  <c r="X259" i="5"/>
  <c r="O259" i="5"/>
  <c r="D259" i="5"/>
  <c r="AD259" i="5"/>
  <c r="L259" i="5"/>
  <c r="AB256" i="5"/>
  <c r="AE253" i="5"/>
  <c r="AB348" i="9"/>
  <c r="P348" i="9"/>
  <c r="AE348" i="9"/>
  <c r="G348" i="9"/>
  <c r="V348" i="9"/>
  <c r="L347" i="9"/>
  <c r="F347" i="9"/>
  <c r="AD347" i="9"/>
  <c r="R347" i="9"/>
  <c r="U347" i="9"/>
  <c r="X344" i="9"/>
  <c r="R343" i="9"/>
  <c r="F343" i="9"/>
  <c r="X343" i="9"/>
  <c r="AB341" i="9"/>
  <c r="AK91" i="22" s="1"/>
  <c r="G330" i="9"/>
  <c r="Y330" i="9"/>
  <c r="AD328" i="9"/>
  <c r="U328" i="9"/>
  <c r="Y311" i="5"/>
  <c r="V311" i="5"/>
  <c r="P311" i="5"/>
  <c r="AB311" i="5"/>
  <c r="AB307" i="5"/>
  <c r="J307" i="5"/>
  <c r="V307" i="5"/>
  <c r="V303" i="5"/>
  <c r="AG165" i="21" s="1"/>
  <c r="Y303" i="5"/>
  <c r="AI165" i="21" s="1"/>
  <c r="P303" i="5"/>
  <c r="AC302" i="5"/>
  <c r="T302" i="5"/>
  <c r="U300" i="5"/>
  <c r="L170" i="21" s="1"/>
  <c r="I300" i="5"/>
  <c r="D170" i="21" s="1"/>
  <c r="X300" i="5"/>
  <c r="Q297" i="5"/>
  <c r="Z297" i="5"/>
  <c r="U288" i="5"/>
  <c r="X288" i="5"/>
  <c r="F288" i="5"/>
  <c r="L288" i="5"/>
  <c r="Y286" i="5"/>
  <c r="G286" i="5"/>
  <c r="W164" i="21" s="1"/>
  <c r="AB286" i="5"/>
  <c r="M286" i="5"/>
  <c r="AA164" i="21" s="1"/>
  <c r="M283" i="5"/>
  <c r="AE283" i="5"/>
  <c r="G283" i="5"/>
  <c r="AB283" i="5"/>
  <c r="J283" i="5"/>
  <c r="AA266" i="5"/>
  <c r="U266" i="5"/>
  <c r="R266" i="5"/>
  <c r="D266" i="5"/>
  <c r="H266" i="5" s="1"/>
  <c r="P350" i="9"/>
  <c r="AB350" i="9"/>
  <c r="S350" i="9"/>
  <c r="V350" i="9"/>
  <c r="P346" i="9"/>
  <c r="S346" i="9"/>
  <c r="J346" i="9"/>
  <c r="Y346" i="9"/>
  <c r="M346" i="9"/>
  <c r="AB346" i="9"/>
  <c r="AB324" i="9"/>
  <c r="V324" i="9"/>
  <c r="Y324" i="9"/>
  <c r="J324" i="9"/>
  <c r="M324" i="9"/>
  <c r="P324" i="9"/>
  <c r="S324" i="9"/>
  <c r="H368" i="5"/>
  <c r="I367" i="5"/>
  <c r="D367" i="5"/>
  <c r="X367" i="5"/>
  <c r="L367" i="5"/>
  <c r="AA367" i="5"/>
  <c r="P90" i="21" s="1"/>
  <c r="Y364" i="5"/>
  <c r="AI89" i="21" s="1"/>
  <c r="S364" i="5"/>
  <c r="AE89" i="21" s="1"/>
  <c r="AE364" i="5"/>
  <c r="AA360" i="5"/>
  <c r="D360" i="5"/>
  <c r="AD360" i="5"/>
  <c r="F360" i="5"/>
  <c r="Y359" i="5"/>
  <c r="J359" i="5"/>
  <c r="AE359" i="5"/>
  <c r="P359" i="5"/>
  <c r="S359" i="5"/>
  <c r="J347" i="5"/>
  <c r="U344" i="5"/>
  <c r="D344" i="5"/>
  <c r="O344" i="5"/>
  <c r="P337" i="5"/>
  <c r="I331" i="5"/>
  <c r="X331" i="5"/>
  <c r="L331" i="5"/>
  <c r="O331" i="5"/>
  <c r="O315" i="5"/>
  <c r="AA315" i="5"/>
  <c r="D315" i="5"/>
  <c r="R315" i="5"/>
  <c r="F315" i="5"/>
  <c r="G311" i="5"/>
  <c r="Y307" i="5"/>
  <c r="G307" i="5"/>
  <c r="S304" i="5"/>
  <c r="J304" i="5"/>
  <c r="AB304" i="5"/>
  <c r="S303" i="5"/>
  <c r="G303" i="5"/>
  <c r="D300" i="5"/>
  <c r="T299" i="5"/>
  <c r="H299" i="5"/>
  <c r="N299" i="5"/>
  <c r="Z299" i="5"/>
  <c r="M298" i="5"/>
  <c r="Y298" i="5"/>
  <c r="G298" i="5"/>
  <c r="J298" i="5"/>
  <c r="T297" i="5"/>
  <c r="H297" i="5"/>
  <c r="V292" i="5"/>
  <c r="AE290" i="5"/>
  <c r="I288" i="5"/>
  <c r="F285" i="5"/>
  <c r="L285" i="5"/>
  <c r="U285" i="5"/>
  <c r="X285" i="5"/>
  <c r="P283" i="5"/>
  <c r="I282" i="5"/>
  <c r="L282" i="5"/>
  <c r="M269" i="5"/>
  <c r="S269" i="5"/>
  <c r="J269" i="5"/>
  <c r="V269" i="5"/>
  <c r="H268" i="5"/>
  <c r="Q268" i="5"/>
  <c r="T268" i="5"/>
  <c r="W268" i="5"/>
  <c r="L266" i="5"/>
  <c r="V260" i="5"/>
  <c r="G256" i="5"/>
  <c r="P256" i="5"/>
  <c r="J256" i="5"/>
  <c r="O348" i="9"/>
  <c r="AA348" i="9"/>
  <c r="F348" i="9"/>
  <c r="U348" i="9"/>
  <c r="U367" i="5"/>
  <c r="L90" i="21" s="1"/>
  <c r="AA364" i="5"/>
  <c r="D364" i="5"/>
  <c r="O364" i="5"/>
  <c r="R364" i="5"/>
  <c r="AD364" i="5"/>
  <c r="I364" i="5"/>
  <c r="I363" i="5"/>
  <c r="O363" i="5"/>
  <c r="X363" i="5"/>
  <c r="D363" i="5"/>
  <c r="Q363" i="5" s="1"/>
  <c r="AD363" i="5"/>
  <c r="M362" i="5"/>
  <c r="U360" i="5"/>
  <c r="AB359" i="5"/>
  <c r="M351" i="5"/>
  <c r="S351" i="5"/>
  <c r="AB351" i="5"/>
  <c r="P350" i="5"/>
  <c r="S349" i="5"/>
  <c r="AE343" i="5"/>
  <c r="P343" i="5"/>
  <c r="S343" i="5"/>
  <c r="L340" i="5"/>
  <c r="O337" i="5"/>
  <c r="M334" i="5"/>
  <c r="V334" i="5"/>
  <c r="AA331" i="5"/>
  <c r="AB330" i="5"/>
  <c r="V329" i="5"/>
  <c r="AB329" i="5"/>
  <c r="S324" i="5"/>
  <c r="I323" i="5"/>
  <c r="L323" i="5"/>
  <c r="AD323" i="5"/>
  <c r="O317" i="5"/>
  <c r="Y316" i="5"/>
  <c r="X305" i="5"/>
  <c r="D303" i="5"/>
  <c r="R300" i="5"/>
  <c r="J170" i="21" s="1"/>
  <c r="Q299" i="5"/>
  <c r="I169" i="21" s="1"/>
  <c r="S292" i="5"/>
  <c r="V291" i="5"/>
  <c r="AB290" i="5"/>
  <c r="J286" i="5"/>
  <c r="P281" i="5"/>
  <c r="AB281" i="5"/>
  <c r="D281" i="5"/>
  <c r="V281" i="5"/>
  <c r="AE275" i="5"/>
  <c r="X271" i="5"/>
  <c r="Y268" i="5"/>
  <c r="AE268" i="5"/>
  <c r="M268" i="5"/>
  <c r="G260" i="5"/>
  <c r="Y256" i="5"/>
  <c r="M256" i="5"/>
  <c r="X255" i="5"/>
  <c r="AA255" i="5"/>
  <c r="D255" i="5"/>
  <c r="AD255" i="5"/>
  <c r="F255" i="5"/>
  <c r="X348" i="9"/>
  <c r="V346" i="9"/>
  <c r="F346" i="9"/>
  <c r="B91" i="22" s="1"/>
  <c r="L346" i="9"/>
  <c r="D346" i="9"/>
  <c r="V343" i="9"/>
  <c r="V342" i="9"/>
  <c r="S338" i="9"/>
  <c r="P341" i="9"/>
  <c r="AC91" i="22" s="1"/>
  <c r="G341" i="9"/>
  <c r="D337" i="9"/>
  <c r="P337" i="9"/>
  <c r="AB337" i="9"/>
  <c r="F327" i="9"/>
  <c r="AD327" i="9"/>
  <c r="U327" i="9"/>
  <c r="X327" i="9"/>
  <c r="I327" i="9"/>
  <c r="O327" i="9"/>
  <c r="L327" i="9"/>
  <c r="R327" i="9"/>
  <c r="AB331" i="9"/>
  <c r="V331" i="9"/>
  <c r="M369" i="5"/>
  <c r="Y369" i="5"/>
  <c r="G369" i="5"/>
  <c r="AE369" i="5"/>
  <c r="J369" i="5"/>
  <c r="J368" i="5"/>
  <c r="S368" i="5"/>
  <c r="AE368" i="5"/>
  <c r="Y368" i="5"/>
  <c r="O367" i="5"/>
  <c r="H90" i="21" s="1"/>
  <c r="O366" i="5"/>
  <c r="H171" i="21" s="1"/>
  <c r="L366" i="5"/>
  <c r="U366" i="5"/>
  <c r="U365" i="5"/>
  <c r="F365" i="5"/>
  <c r="B168" i="21" s="1"/>
  <c r="AA365" i="5"/>
  <c r="O365" i="5"/>
  <c r="M364" i="5"/>
  <c r="AA362" i="5"/>
  <c r="P93" i="21" s="1"/>
  <c r="F362" i="5"/>
  <c r="B93" i="21" s="1"/>
  <c r="O360" i="5"/>
  <c r="V359" i="5"/>
  <c r="AG164" i="21" s="1"/>
  <c r="Y355" i="5"/>
  <c r="G355" i="5"/>
  <c r="P355" i="5"/>
  <c r="S355" i="5"/>
  <c r="Y352" i="5"/>
  <c r="P352" i="5"/>
  <c r="AD344" i="5"/>
  <c r="L344" i="5"/>
  <c r="I340" i="5"/>
  <c r="AB337" i="5"/>
  <c r="G337" i="5"/>
  <c r="U333" i="5"/>
  <c r="AA333" i="5"/>
  <c r="I333" i="5"/>
  <c r="R331" i="5"/>
  <c r="R330" i="5"/>
  <c r="V328" i="5"/>
  <c r="G328" i="5"/>
  <c r="H325" i="5"/>
  <c r="W325" i="5"/>
  <c r="Z325" i="5"/>
  <c r="Q322" i="5"/>
  <c r="H322" i="5"/>
  <c r="K319" i="5"/>
  <c r="O318" i="5"/>
  <c r="F318" i="5"/>
  <c r="X318" i="5"/>
  <c r="AD318" i="5"/>
  <c r="V316" i="5"/>
  <c r="M316" i="5"/>
  <c r="P316" i="5"/>
  <c r="AB316" i="5"/>
  <c r="D312" i="5"/>
  <c r="S311" i="5"/>
  <c r="L311" i="5"/>
  <c r="D311" i="5"/>
  <c r="O311" i="5"/>
  <c r="F307" i="5"/>
  <c r="U307" i="5"/>
  <c r="L307" i="5"/>
  <c r="L305" i="5"/>
  <c r="Y302" i="5"/>
  <c r="J302" i="5"/>
  <c r="S302" i="5"/>
  <c r="O301" i="5"/>
  <c r="U301" i="5"/>
  <c r="D301" i="5"/>
  <c r="AD301" i="5"/>
  <c r="F301" i="5"/>
  <c r="B89" i="21" s="1"/>
  <c r="O300" i="5"/>
  <c r="H170" i="21" s="1"/>
  <c r="AE298" i="5"/>
  <c r="AC297" i="5"/>
  <c r="AE297" i="5"/>
  <c r="P297" i="5"/>
  <c r="Y297" i="5"/>
  <c r="G297" i="5"/>
  <c r="E296" i="5"/>
  <c r="Z296" i="5"/>
  <c r="M292" i="5"/>
  <c r="M290" i="5"/>
  <c r="I287" i="5"/>
  <c r="D287" i="5"/>
  <c r="W287" i="5" s="1"/>
  <c r="D286" i="5"/>
  <c r="L286" i="5"/>
  <c r="M284" i="5"/>
  <c r="V284" i="5"/>
  <c r="J284" i="5"/>
  <c r="AB284" i="5"/>
  <c r="U283" i="5"/>
  <c r="L164" i="21" s="1"/>
  <c r="AD283" i="5"/>
  <c r="R164" i="21" s="1"/>
  <c r="P280" i="5"/>
  <c r="AB280" i="5"/>
  <c r="Y275" i="5"/>
  <c r="P275" i="5"/>
  <c r="G275" i="5"/>
  <c r="S275" i="5"/>
  <c r="O271" i="5"/>
  <c r="M270" i="5"/>
  <c r="AB270" i="5"/>
  <c r="J270" i="5"/>
  <c r="P270" i="5"/>
  <c r="AC268" i="5"/>
  <c r="AB263" i="5"/>
  <c r="M263" i="5"/>
  <c r="I262" i="5"/>
  <c r="I258" i="5"/>
  <c r="G257" i="5"/>
  <c r="S257" i="5"/>
  <c r="V256" i="5"/>
  <c r="AA349" i="9"/>
  <c r="R348" i="9"/>
  <c r="V347" i="9"/>
  <c r="M342" i="9"/>
  <c r="X341" i="9"/>
  <c r="R341" i="9"/>
  <c r="U341" i="9"/>
  <c r="D339" i="9"/>
  <c r="S339" i="9"/>
  <c r="AB339" i="9"/>
  <c r="V339" i="9"/>
  <c r="M338" i="9"/>
  <c r="R337" i="9"/>
  <c r="U337" i="9"/>
  <c r="H335" i="9"/>
  <c r="N335" i="9"/>
  <c r="Q335" i="9"/>
  <c r="R334" i="9"/>
  <c r="U334" i="9"/>
  <c r="D334" i="9"/>
  <c r="L334" i="9"/>
  <c r="K368" i="5"/>
  <c r="E368" i="5"/>
  <c r="N368" i="5"/>
  <c r="W368" i="5"/>
  <c r="M347" i="5"/>
  <c r="G347" i="5"/>
  <c r="Z308" i="5"/>
  <c r="Q308" i="5"/>
  <c r="S307" i="5"/>
  <c r="AE303" i="5"/>
  <c r="AM165" i="21" s="1"/>
  <c r="Q284" i="5"/>
  <c r="Z284" i="5"/>
  <c r="P368" i="5"/>
  <c r="X365" i="5"/>
  <c r="AB364" i="5"/>
  <c r="AK89" i="21" s="1"/>
  <c r="Y362" i="5"/>
  <c r="AI90" i="21" s="1"/>
  <c r="U361" i="5"/>
  <c r="L92" i="21" s="1"/>
  <c r="L361" i="5"/>
  <c r="AA361" i="5"/>
  <c r="P92" i="21" s="1"/>
  <c r="AD361" i="5"/>
  <c r="R92" i="21" s="1"/>
  <c r="L360" i="5"/>
  <c r="M357" i="5"/>
  <c r="P357" i="5"/>
  <c r="AE357" i="5"/>
  <c r="S356" i="5"/>
  <c r="G356" i="5"/>
  <c r="AB356" i="5"/>
  <c r="J356" i="5"/>
  <c r="AE356" i="5"/>
  <c r="AB352" i="5"/>
  <c r="D352" i="5"/>
  <c r="I352" i="5"/>
  <c r="R352" i="5"/>
  <c r="P347" i="5"/>
  <c r="AD346" i="5"/>
  <c r="I344" i="5"/>
  <c r="M340" i="5"/>
  <c r="Y340" i="5"/>
  <c r="P340" i="5"/>
  <c r="AE340" i="5"/>
  <c r="G340" i="5"/>
  <c r="AA337" i="5"/>
  <c r="F337" i="5"/>
  <c r="AD333" i="5"/>
  <c r="M330" i="5"/>
  <c r="AB328" i="5"/>
  <c r="AA328" i="5"/>
  <c r="O328" i="5"/>
  <c r="F328" i="5"/>
  <c r="X328" i="5"/>
  <c r="O326" i="5"/>
  <c r="X326" i="5"/>
  <c r="Q325" i="5"/>
  <c r="J324" i="5"/>
  <c r="P322" i="5"/>
  <c r="Y322" i="5"/>
  <c r="J320" i="5"/>
  <c r="S320" i="5"/>
  <c r="V320" i="5"/>
  <c r="J319" i="5"/>
  <c r="AD317" i="5"/>
  <c r="F317" i="5"/>
  <c r="T316" i="5"/>
  <c r="R312" i="5"/>
  <c r="R311" i="5"/>
  <c r="P307" i="5"/>
  <c r="AB306" i="5"/>
  <c r="J306" i="5"/>
  <c r="I305" i="5"/>
  <c r="AB303" i="5"/>
  <c r="AK165" i="21" s="1"/>
  <c r="M303" i="5"/>
  <c r="AA165" i="21" s="1"/>
  <c r="AE302" i="5"/>
  <c r="AB298" i="5"/>
  <c r="AB297" i="5"/>
  <c r="M297" i="5"/>
  <c r="Y296" i="5"/>
  <c r="G296" i="5"/>
  <c r="M296" i="5"/>
  <c r="J294" i="5"/>
  <c r="S294" i="5"/>
  <c r="G293" i="5"/>
  <c r="S293" i="5"/>
  <c r="AE293" i="5"/>
  <c r="M293" i="5"/>
  <c r="J292" i="5"/>
  <c r="M291" i="5"/>
  <c r="J290" i="5"/>
  <c r="AE286" i="5"/>
  <c r="AD285" i="5"/>
  <c r="U284" i="5"/>
  <c r="L284" i="5"/>
  <c r="F284" i="5"/>
  <c r="AA284" i="5"/>
  <c r="O284" i="5"/>
  <c r="AD282" i="5"/>
  <c r="D280" i="5"/>
  <c r="W276" i="5"/>
  <c r="V275" i="5"/>
  <c r="L275" i="5"/>
  <c r="AA275" i="5"/>
  <c r="D275" i="5"/>
  <c r="R275" i="5"/>
  <c r="AA264" i="5"/>
  <c r="D264" i="5"/>
  <c r="U264" i="5"/>
  <c r="O264" i="5"/>
  <c r="X263" i="5"/>
  <c r="R263" i="5"/>
  <c r="D263" i="5"/>
  <c r="AA263" i="5"/>
  <c r="O263" i="5"/>
  <c r="D260" i="5"/>
  <c r="G259" i="5"/>
  <c r="M350" i="9"/>
  <c r="R349" i="9"/>
  <c r="J169" i="22" s="1"/>
  <c r="U345" i="9"/>
  <c r="L345" i="9"/>
  <c r="F344" i="9"/>
  <c r="J342" i="9"/>
  <c r="AE333" i="9"/>
  <c r="AB332" i="9"/>
  <c r="M332" i="9"/>
  <c r="P332" i="9"/>
  <c r="AE332" i="9"/>
  <c r="G332" i="9"/>
  <c r="V332" i="9"/>
  <c r="AE324" i="9"/>
  <c r="I323" i="9"/>
  <c r="AD323" i="9"/>
  <c r="F307" i="9"/>
  <c r="X307" i="9"/>
  <c r="AD297" i="9"/>
  <c r="F294" i="9"/>
  <c r="X294" i="9"/>
  <c r="O286" i="9"/>
  <c r="R286" i="9"/>
  <c r="U286" i="9"/>
  <c r="AD286" i="9"/>
  <c r="F286" i="9"/>
  <c r="AD282" i="9"/>
  <c r="M272" i="9"/>
  <c r="X330" i="9"/>
  <c r="I330" i="9"/>
  <c r="G301" i="9"/>
  <c r="S301" i="9"/>
  <c r="M301" i="9"/>
  <c r="AB301" i="9"/>
  <c r="Q285" i="9"/>
  <c r="K285" i="9"/>
  <c r="AE281" i="9"/>
  <c r="G281" i="9"/>
  <c r="V281" i="9"/>
  <c r="P281" i="9"/>
  <c r="M281" i="9"/>
  <c r="J280" i="9"/>
  <c r="F265" i="9"/>
  <c r="R265" i="9"/>
  <c r="X265" i="9"/>
  <c r="AA265" i="9"/>
  <c r="E325" i="9"/>
  <c r="AC325" i="9"/>
  <c r="O368" i="5"/>
  <c r="H91" i="21" s="1"/>
  <c r="F368" i="5"/>
  <c r="B91" i="21" s="1"/>
  <c r="U354" i="5"/>
  <c r="AA353" i="5"/>
  <c r="O353" i="5"/>
  <c r="L345" i="5"/>
  <c r="D339" i="5"/>
  <c r="E339" i="5" s="1"/>
  <c r="J338" i="5"/>
  <c r="AD336" i="5"/>
  <c r="D334" i="5"/>
  <c r="AC334" i="5" s="1"/>
  <c r="V333" i="5"/>
  <c r="AE323" i="5"/>
  <c r="M323" i="5"/>
  <c r="O321" i="5"/>
  <c r="J317" i="5"/>
  <c r="R308" i="5"/>
  <c r="F303" i="5"/>
  <c r="L295" i="5"/>
  <c r="R273" i="5"/>
  <c r="M273" i="5"/>
  <c r="G273" i="5"/>
  <c r="V273" i="5"/>
  <c r="AA268" i="5"/>
  <c r="F268" i="5"/>
  <c r="AB264" i="5"/>
  <c r="P264" i="5"/>
  <c r="AA260" i="5"/>
  <c r="I260" i="5"/>
  <c r="R260" i="5"/>
  <c r="J254" i="5"/>
  <c r="AA340" i="9"/>
  <c r="AB335" i="9"/>
  <c r="P335" i="9"/>
  <c r="U330" i="9"/>
  <c r="AA325" i="9"/>
  <c r="U323" i="9"/>
  <c r="AD322" i="9"/>
  <c r="M322" i="9"/>
  <c r="X321" i="9"/>
  <c r="AD320" i="9"/>
  <c r="M320" i="9"/>
  <c r="AA319" i="9"/>
  <c r="L319" i="9"/>
  <c r="AD318" i="9"/>
  <c r="P318" i="9"/>
  <c r="J318" i="9"/>
  <c r="V318" i="9"/>
  <c r="AB316" i="9"/>
  <c r="V316" i="9"/>
  <c r="O313" i="9"/>
  <c r="AA313" i="9"/>
  <c r="R307" i="9"/>
  <c r="M306" i="9"/>
  <c r="Y304" i="9"/>
  <c r="D303" i="9"/>
  <c r="G303" i="9"/>
  <c r="W169" i="22" s="1"/>
  <c r="AE301" i="9"/>
  <c r="D301" i="9"/>
  <c r="F301" i="9"/>
  <c r="L295" i="9"/>
  <c r="O295" i="9"/>
  <c r="F295" i="9"/>
  <c r="X295" i="9"/>
  <c r="T292" i="9"/>
  <c r="AE289" i="9"/>
  <c r="G289" i="9"/>
  <c r="Y289" i="9"/>
  <c r="M289" i="9"/>
  <c r="AC285" i="9"/>
  <c r="S281" i="9"/>
  <c r="AD277" i="9"/>
  <c r="Y275" i="9"/>
  <c r="S275" i="9"/>
  <c r="M275" i="9"/>
  <c r="AB275" i="9"/>
  <c r="AB272" i="9"/>
  <c r="J272" i="9"/>
  <c r="Y271" i="9"/>
  <c r="P271" i="9"/>
  <c r="S271" i="9"/>
  <c r="M271" i="9"/>
  <c r="AE271" i="9"/>
  <c r="G271" i="9"/>
  <c r="D270" i="9"/>
  <c r="AB270" i="9"/>
  <c r="M287" i="5"/>
  <c r="AE287" i="5"/>
  <c r="D278" i="5"/>
  <c r="R278" i="5"/>
  <c r="I276" i="5"/>
  <c r="U276" i="5"/>
  <c r="R330" i="9"/>
  <c r="O326" i="9"/>
  <c r="R323" i="9"/>
  <c r="L322" i="9"/>
  <c r="R321" i="9"/>
  <c r="AA320" i="9"/>
  <c r="X319" i="9"/>
  <c r="I319" i="9"/>
  <c r="O312" i="9"/>
  <c r="F312" i="9"/>
  <c r="AA312" i="9"/>
  <c r="F308" i="9"/>
  <c r="O307" i="9"/>
  <c r="G306" i="9"/>
  <c r="AB298" i="9"/>
  <c r="S297" i="9"/>
  <c r="R293" i="9"/>
  <c r="J171" i="22" s="1"/>
  <c r="AD293" i="9"/>
  <c r="R171" i="22" s="1"/>
  <c r="I293" i="9"/>
  <c r="D171" i="22" s="1"/>
  <c r="L289" i="9"/>
  <c r="U289" i="9"/>
  <c r="I289" i="9"/>
  <c r="F275" i="9"/>
  <c r="AD275" i="9"/>
  <c r="O321" i="9"/>
  <c r="F309" i="9"/>
  <c r="X309" i="9"/>
  <c r="O309" i="9"/>
  <c r="Y301" i="9"/>
  <c r="F282" i="9"/>
  <c r="X282" i="9"/>
  <c r="AA282" i="9"/>
  <c r="O282" i="9"/>
  <c r="R282" i="9"/>
  <c r="O274" i="9"/>
  <c r="L274" i="9"/>
  <c r="F274" i="9"/>
  <c r="AD274" i="9"/>
  <c r="U274" i="9"/>
  <c r="D274" i="9"/>
  <c r="E274" i="9" s="1"/>
  <c r="X274" i="9"/>
  <c r="P272" i="9"/>
  <c r="G272" i="9"/>
  <c r="V272" i="9"/>
  <c r="AE272" i="9"/>
  <c r="U269" i="9"/>
  <c r="I269" i="9"/>
  <c r="AA269" i="9"/>
  <c r="L269" i="9"/>
  <c r="AD269" i="9"/>
  <c r="F269" i="9"/>
  <c r="X269" i="9"/>
  <c r="AD265" i="9"/>
  <c r="P280" i="9"/>
  <c r="AB280" i="9"/>
  <c r="Y280" i="9"/>
  <c r="M280" i="9"/>
  <c r="AE280" i="9"/>
  <c r="G280" i="9"/>
  <c r="V280" i="9"/>
  <c r="Q276" i="9"/>
  <c r="H276" i="9"/>
  <c r="AC276" i="9"/>
  <c r="Z276" i="9"/>
  <c r="W276" i="9"/>
  <c r="AA268" i="9"/>
  <c r="D268" i="9"/>
  <c r="Z268" i="9" s="1"/>
  <c r="R268" i="9"/>
  <c r="I268" i="9"/>
  <c r="L268" i="9"/>
  <c r="O268" i="9"/>
  <c r="AD268" i="9"/>
  <c r="F268" i="9"/>
  <c r="U268" i="9"/>
  <c r="I353" i="5"/>
  <c r="L348" i="5"/>
  <c r="U336" i="5"/>
  <c r="D329" i="5"/>
  <c r="AC329" i="5" s="1"/>
  <c r="D326" i="5"/>
  <c r="H326" i="5" s="1"/>
  <c r="AA308" i="5"/>
  <c r="U299" i="5"/>
  <c r="L169" i="21" s="1"/>
  <c r="L291" i="5"/>
  <c r="D291" i="5"/>
  <c r="U291" i="5"/>
  <c r="L166" i="21" s="1"/>
  <c r="AB289" i="5"/>
  <c r="AK171" i="21" s="1"/>
  <c r="P289" i="5"/>
  <c r="AC171" i="21" s="1"/>
  <c r="S287" i="5"/>
  <c r="D285" i="5"/>
  <c r="L278" i="5"/>
  <c r="D277" i="5"/>
  <c r="P277" i="5"/>
  <c r="AA273" i="5"/>
  <c r="AA270" i="5"/>
  <c r="I270" i="5"/>
  <c r="V258" i="5"/>
  <c r="AB258" i="5"/>
  <c r="AB254" i="5"/>
  <c r="D253" i="5"/>
  <c r="H253" i="5" s="1"/>
  <c r="X350" i="9"/>
  <c r="I350" i="9"/>
  <c r="U350" i="9"/>
  <c r="R340" i="9"/>
  <c r="Y336" i="9"/>
  <c r="J336" i="9"/>
  <c r="G335" i="9"/>
  <c r="AD326" i="9"/>
  <c r="F326" i="9"/>
  <c r="F323" i="9"/>
  <c r="U322" i="9"/>
  <c r="D322" i="9"/>
  <c r="E322" i="9" s="1"/>
  <c r="I321" i="9"/>
  <c r="AB320" i="9"/>
  <c r="P320" i="9"/>
  <c r="AE320" i="9"/>
  <c r="U319" i="9"/>
  <c r="D319" i="9"/>
  <c r="P317" i="9"/>
  <c r="Y317" i="9"/>
  <c r="P301" i="9"/>
  <c r="D300" i="9"/>
  <c r="P300" i="9"/>
  <c r="S298" i="9"/>
  <c r="G298" i="9"/>
  <c r="N292" i="9"/>
  <c r="V283" i="9"/>
  <c r="S283" i="9"/>
  <c r="M283" i="9"/>
  <c r="D283" i="9"/>
  <c r="E283" i="9" s="1"/>
  <c r="Y283" i="9"/>
  <c r="G283" i="9"/>
  <c r="AB283" i="9"/>
  <c r="AB281" i="9"/>
  <c r="U277" i="9"/>
  <c r="F277" i="9"/>
  <c r="R277" i="9"/>
  <c r="O277" i="9"/>
  <c r="X277" i="9"/>
  <c r="I277" i="9"/>
  <c r="S335" i="9"/>
  <c r="AD330" i="9"/>
  <c r="F330" i="9"/>
  <c r="P322" i="9"/>
  <c r="J322" i="9"/>
  <c r="Y322" i="9"/>
  <c r="S320" i="9"/>
  <c r="R319" i="9"/>
  <c r="D314" i="9"/>
  <c r="AD307" i="9"/>
  <c r="D307" i="9"/>
  <c r="Q307" i="9" s="1"/>
  <c r="S304" i="9"/>
  <c r="G304" i="9"/>
  <c r="J301" i="9"/>
  <c r="O297" i="9"/>
  <c r="L297" i="9"/>
  <c r="X297" i="9"/>
  <c r="R297" i="9"/>
  <c r="Y294" i="9"/>
  <c r="AB294" i="9"/>
  <c r="V294" i="9"/>
  <c r="J294" i="9"/>
  <c r="M294" i="9"/>
  <c r="U288" i="9"/>
  <c r="L288" i="9"/>
  <c r="R274" i="9"/>
  <c r="R269" i="9"/>
  <c r="X268" i="9"/>
  <c r="O265" i="9"/>
  <c r="R263" i="9"/>
  <c r="L263" i="9"/>
  <c r="F263" i="9"/>
  <c r="O263" i="9"/>
  <c r="AA263" i="9"/>
  <c r="AD263" i="9"/>
  <c r="H256" i="9"/>
  <c r="Q256" i="9"/>
  <c r="W256" i="9"/>
  <c r="N256" i="9"/>
  <c r="T256" i="9"/>
  <c r="T260" i="9"/>
  <c r="AC260" i="9"/>
  <c r="N366" i="9"/>
  <c r="AC366" i="9"/>
  <c r="M291" i="9"/>
  <c r="AB291" i="9"/>
  <c r="AD284" i="9"/>
  <c r="U279" i="9"/>
  <c r="L276" i="9"/>
  <c r="AA272" i="9"/>
  <c r="D272" i="9"/>
  <c r="U272" i="9"/>
  <c r="AB267" i="9"/>
  <c r="G267" i="9"/>
  <c r="P266" i="9"/>
  <c r="Y266" i="9"/>
  <c r="G265" i="9"/>
  <c r="AC262" i="9"/>
  <c r="AA261" i="9"/>
  <c r="J261" i="9"/>
  <c r="V261" i="9"/>
  <c r="P258" i="9"/>
  <c r="AE256" i="9"/>
  <c r="F256" i="9"/>
  <c r="R254" i="9"/>
  <c r="P370" i="9"/>
  <c r="V370" i="9"/>
  <c r="AG92" i="22" s="1"/>
  <c r="S370" i="9"/>
  <c r="AE370" i="9"/>
  <c r="V366" i="9"/>
  <c r="AG96" i="22" s="1"/>
  <c r="M366" i="9"/>
  <c r="AA96" i="22" s="1"/>
  <c r="AE366" i="9"/>
  <c r="G366" i="9"/>
  <c r="AB366" i="9"/>
  <c r="F362" i="9"/>
  <c r="B97" i="22" s="1"/>
  <c r="R362" i="9"/>
  <c r="J97" i="22" s="1"/>
  <c r="U362" i="9"/>
  <c r="L97" i="22" s="1"/>
  <c r="L362" i="9"/>
  <c r="F97" i="22" s="1"/>
  <c r="O362" i="9"/>
  <c r="H97" i="22" s="1"/>
  <c r="M295" i="9"/>
  <c r="AB295" i="9"/>
  <c r="AE295" i="9"/>
  <c r="Y288" i="9"/>
  <c r="M288" i="9"/>
  <c r="P287" i="9"/>
  <c r="G286" i="9"/>
  <c r="W168" i="22" s="1"/>
  <c r="P286" i="9"/>
  <c r="AC168" i="22" s="1"/>
  <c r="J278" i="9"/>
  <c r="Y278" i="9"/>
  <c r="D277" i="9"/>
  <c r="Y274" i="9"/>
  <c r="V274" i="9"/>
  <c r="D271" i="9"/>
  <c r="T271" i="9" s="1"/>
  <c r="J268" i="9"/>
  <c r="V268" i="9"/>
  <c r="AE268" i="9"/>
  <c r="U264" i="9"/>
  <c r="Z262" i="9"/>
  <c r="AD256" i="9"/>
  <c r="R256" i="9"/>
  <c r="T370" i="9"/>
  <c r="F366" i="9"/>
  <c r="O366" i="9"/>
  <c r="R366" i="9"/>
  <c r="J175" i="22" s="1"/>
  <c r="L366" i="9"/>
  <c r="F354" i="9"/>
  <c r="R354" i="9"/>
  <c r="O354" i="9"/>
  <c r="G256" i="9"/>
  <c r="Y256" i="9"/>
  <c r="D253" i="9"/>
  <c r="AA253" i="9"/>
  <c r="X253" i="9"/>
  <c r="D360" i="9"/>
  <c r="R360" i="9"/>
  <c r="O360" i="9"/>
  <c r="I360" i="9"/>
  <c r="F360" i="9"/>
  <c r="K369" i="10"/>
  <c r="T369" i="10"/>
  <c r="U258" i="9"/>
  <c r="AA258" i="9"/>
  <c r="R258" i="9"/>
  <c r="L256" i="9"/>
  <c r="U256" i="9"/>
  <c r="U366" i="9"/>
  <c r="U354" i="9"/>
  <c r="F366" i="10"/>
  <c r="I366" i="10"/>
  <c r="O366" i="10"/>
  <c r="R366" i="10"/>
  <c r="E262" i="9"/>
  <c r="H262" i="9"/>
  <c r="Q260" i="9"/>
  <c r="H260" i="9"/>
  <c r="P259" i="9"/>
  <c r="M259" i="9"/>
  <c r="X256" i="9"/>
  <c r="AC370" i="9"/>
  <c r="T366" i="9"/>
  <c r="D365" i="9"/>
  <c r="AA365" i="9"/>
  <c r="R365" i="9"/>
  <c r="J364" i="9"/>
  <c r="Y93" i="22" s="1"/>
  <c r="S364" i="9"/>
  <c r="AD360" i="9"/>
  <c r="M365" i="10"/>
  <c r="P365" i="10"/>
  <c r="S365" i="10"/>
  <c r="Y91" i="24" s="1"/>
  <c r="V365" i="10"/>
  <c r="G365" i="10"/>
  <c r="J365" i="10"/>
  <c r="S91" i="24" s="1"/>
  <c r="D257" i="5"/>
  <c r="I305" i="9"/>
  <c r="M296" i="9"/>
  <c r="S296" i="9"/>
  <c r="P291" i="9"/>
  <c r="AE288" i="9"/>
  <c r="G287" i="9"/>
  <c r="P284" i="9"/>
  <c r="J284" i="9"/>
  <c r="S284" i="9"/>
  <c r="I281" i="9"/>
  <c r="U281" i="9"/>
  <c r="D279" i="9"/>
  <c r="G276" i="9"/>
  <c r="Y276" i="9"/>
  <c r="S276" i="9"/>
  <c r="M274" i="9"/>
  <c r="I272" i="9"/>
  <c r="O271" i="9"/>
  <c r="S267" i="9"/>
  <c r="Q264" i="9"/>
  <c r="M262" i="9"/>
  <c r="AB262" i="9"/>
  <c r="I261" i="9"/>
  <c r="Y260" i="9"/>
  <c r="P260" i="9"/>
  <c r="G260" i="9"/>
  <c r="V259" i="9"/>
  <c r="D259" i="9"/>
  <c r="L259" i="9"/>
  <c r="M256" i="9"/>
  <c r="X255" i="9"/>
  <c r="D255" i="9"/>
  <c r="R255" i="9"/>
  <c r="AD255" i="9"/>
  <c r="R253" i="9"/>
  <c r="AB370" i="9"/>
  <c r="G370" i="9"/>
  <c r="AB369" i="9"/>
  <c r="M369" i="9"/>
  <c r="S366" i="9"/>
  <c r="AE96" i="22" s="1"/>
  <c r="AA360" i="9"/>
  <c r="H359" i="9"/>
  <c r="T359" i="9"/>
  <c r="AC359" i="9"/>
  <c r="Q359" i="9"/>
  <c r="N359" i="9"/>
  <c r="W359" i="9"/>
  <c r="H362" i="10"/>
  <c r="E362" i="10"/>
  <c r="N362" i="10"/>
  <c r="U284" i="9"/>
  <c r="D284" i="9"/>
  <c r="I279" i="9"/>
  <c r="L279" i="9"/>
  <c r="X279" i="9"/>
  <c r="V273" i="9"/>
  <c r="P273" i="9"/>
  <c r="AA264" i="9"/>
  <c r="F264" i="9"/>
  <c r="X264" i="9"/>
  <c r="O264" i="9"/>
  <c r="AB258" i="9"/>
  <c r="V256" i="9"/>
  <c r="J256" i="9"/>
  <c r="AA254" i="9"/>
  <c r="E370" i="9"/>
  <c r="D369" i="9"/>
  <c r="U369" i="9"/>
  <c r="H367" i="9"/>
  <c r="N367" i="9"/>
  <c r="E366" i="9"/>
  <c r="H363" i="9"/>
  <c r="E363" i="9"/>
  <c r="W363" i="9"/>
  <c r="T363" i="9"/>
  <c r="N363" i="9"/>
  <c r="D362" i="9"/>
  <c r="D352" i="9"/>
  <c r="AA352" i="9"/>
  <c r="R352" i="9"/>
  <c r="X352" i="9"/>
  <c r="F352" i="9"/>
  <c r="I352" i="9"/>
  <c r="L283" i="9"/>
  <c r="AA283" i="9"/>
  <c r="P168" i="22" s="1"/>
  <c r="AB282" i="9"/>
  <c r="Y282" i="9"/>
  <c r="O270" i="9"/>
  <c r="F270" i="9"/>
  <c r="AD270" i="9"/>
  <c r="P255" i="9"/>
  <c r="AB255" i="9"/>
  <c r="X370" i="9"/>
  <c r="L370" i="9"/>
  <c r="F370" i="9"/>
  <c r="AA367" i="9"/>
  <c r="P94" i="22" s="1"/>
  <c r="I367" i="9"/>
  <c r="D94" i="22" s="1"/>
  <c r="R367" i="9"/>
  <c r="J94" i="22" s="1"/>
  <c r="L367" i="9"/>
  <c r="F94" i="22" s="1"/>
  <c r="U367" i="9"/>
  <c r="L94" i="22" s="1"/>
  <c r="Y363" i="9"/>
  <c r="AI97" i="22" s="1"/>
  <c r="O363" i="9"/>
  <c r="AD363" i="9"/>
  <c r="AB361" i="9"/>
  <c r="S361" i="9"/>
  <c r="M359" i="9"/>
  <c r="V358" i="9"/>
  <c r="AA357" i="9"/>
  <c r="Y355" i="9"/>
  <c r="AB353" i="9"/>
  <c r="M353" i="9"/>
  <c r="P370" i="10"/>
  <c r="I370" i="10"/>
  <c r="L370" i="10"/>
  <c r="U370" i="10"/>
  <c r="L170" i="24" s="1"/>
  <c r="M366" i="10"/>
  <c r="P364" i="10"/>
  <c r="W89" i="24" s="1"/>
  <c r="V364" i="10"/>
  <c r="D364" i="10"/>
  <c r="S364" i="10"/>
  <c r="F361" i="10"/>
  <c r="B92" i="24" s="1"/>
  <c r="H354" i="10"/>
  <c r="N354" i="10"/>
  <c r="G346" i="10"/>
  <c r="O341" i="10"/>
  <c r="I341" i="10"/>
  <c r="U341" i="10"/>
  <c r="D341" i="10"/>
  <c r="R341" i="10"/>
  <c r="I338" i="10"/>
  <c r="U338" i="10"/>
  <c r="D338" i="10"/>
  <c r="O338" i="10"/>
  <c r="G335" i="10"/>
  <c r="V335" i="10"/>
  <c r="M335" i="10"/>
  <c r="P335" i="10"/>
  <c r="V334" i="10"/>
  <c r="J334" i="10"/>
  <c r="M334" i="10"/>
  <c r="AB365" i="9"/>
  <c r="AK95" i="22" s="1"/>
  <c r="S365" i="9"/>
  <c r="AE95" i="22" s="1"/>
  <c r="D361" i="9"/>
  <c r="R361" i="9"/>
  <c r="V359" i="9"/>
  <c r="M355" i="9"/>
  <c r="D353" i="9"/>
  <c r="X353" i="9"/>
  <c r="R369" i="10"/>
  <c r="J362" i="10"/>
  <c r="S90" i="24" s="1"/>
  <c r="V362" i="10"/>
  <c r="AA90" i="24" s="1"/>
  <c r="F358" i="10"/>
  <c r="I358" i="10"/>
  <c r="O358" i="10"/>
  <c r="U358" i="10"/>
  <c r="P351" i="10"/>
  <c r="V351" i="10"/>
  <c r="G351" i="10"/>
  <c r="S351" i="10"/>
  <c r="V346" i="10"/>
  <c r="V340" i="10"/>
  <c r="H367" i="10"/>
  <c r="N367" i="10"/>
  <c r="G366" i="10"/>
  <c r="Q92" i="24" s="1"/>
  <c r="V366" i="10"/>
  <c r="P366" i="10"/>
  <c r="G357" i="10"/>
  <c r="Q167" i="24" s="1"/>
  <c r="J357" i="10"/>
  <c r="M340" i="10"/>
  <c r="I337" i="10"/>
  <c r="U337" i="10"/>
  <c r="D337" i="10"/>
  <c r="J327" i="10"/>
  <c r="S327" i="10"/>
  <c r="M327" i="10"/>
  <c r="D315" i="10"/>
  <c r="N315" i="10" s="1"/>
  <c r="G353" i="10"/>
  <c r="S353" i="10"/>
  <c r="P348" i="10"/>
  <c r="V348" i="10"/>
  <c r="G345" i="10"/>
  <c r="J345" i="10"/>
  <c r="S345" i="10"/>
  <c r="I327" i="10"/>
  <c r="F327" i="10"/>
  <c r="D327" i="10"/>
  <c r="R327" i="10"/>
  <c r="L327" i="10"/>
  <c r="V362" i="9"/>
  <c r="AG94" i="22" s="1"/>
  <c r="G362" i="9"/>
  <c r="M362" i="9"/>
  <c r="AD359" i="9"/>
  <c r="R359" i="9"/>
  <c r="J356" i="9"/>
  <c r="S356" i="9"/>
  <c r="M369" i="10"/>
  <c r="S369" i="10"/>
  <c r="I367" i="10"/>
  <c r="L367" i="10"/>
  <c r="F90" i="24" s="1"/>
  <c r="F365" i="10"/>
  <c r="D365" i="10"/>
  <c r="U365" i="10"/>
  <c r="L365" i="10"/>
  <c r="F168" i="24" s="1"/>
  <c r="Q359" i="10"/>
  <c r="E359" i="10"/>
  <c r="O353" i="10"/>
  <c r="D353" i="10"/>
  <c r="L353" i="10"/>
  <c r="F353" i="10"/>
  <c r="B164" i="24" s="1"/>
  <c r="R353" i="10"/>
  <c r="G352" i="10"/>
  <c r="V352" i="10"/>
  <c r="P352" i="10"/>
  <c r="O345" i="10"/>
  <c r="L345" i="10"/>
  <c r="D345" i="10"/>
  <c r="R345" i="10"/>
  <c r="U343" i="10"/>
  <c r="O343" i="10"/>
  <c r="D340" i="10"/>
  <c r="L340" i="10"/>
  <c r="R328" i="10"/>
  <c r="F328" i="10"/>
  <c r="M323" i="10"/>
  <c r="J323" i="10"/>
  <c r="S323" i="10"/>
  <c r="F311" i="10"/>
  <c r="O311" i="10"/>
  <c r="U311" i="10"/>
  <c r="D357" i="9"/>
  <c r="R357" i="9"/>
  <c r="U357" i="9"/>
  <c r="D356" i="9"/>
  <c r="X356" i="9"/>
  <c r="T370" i="10"/>
  <c r="S366" i="10"/>
  <c r="R361" i="10"/>
  <c r="J92" i="24" s="1"/>
  <c r="G359" i="10"/>
  <c r="M359" i="10"/>
  <c r="P357" i="10"/>
  <c r="H356" i="10"/>
  <c r="Q356" i="10"/>
  <c r="M355" i="10"/>
  <c r="U165" i="24" s="1"/>
  <c r="G355" i="10"/>
  <c r="S355" i="10"/>
  <c r="F342" i="10"/>
  <c r="L342" i="10"/>
  <c r="D342" i="10"/>
  <c r="M339" i="10"/>
  <c r="P339" i="10"/>
  <c r="V339" i="10"/>
  <c r="L337" i="10"/>
  <c r="U327" i="10"/>
  <c r="L359" i="9"/>
  <c r="F359" i="9"/>
  <c r="AA359" i="9"/>
  <c r="P358" i="9"/>
  <c r="J358" i="9"/>
  <c r="AE358" i="9"/>
  <c r="AD356" i="9"/>
  <c r="S355" i="9"/>
  <c r="AB355" i="9"/>
  <c r="H370" i="10"/>
  <c r="N370" i="10"/>
  <c r="I360" i="10"/>
  <c r="U360" i="10"/>
  <c r="I359" i="10"/>
  <c r="O359" i="10"/>
  <c r="M357" i="10"/>
  <c r="P353" i="10"/>
  <c r="P345" i="10"/>
  <c r="R343" i="10"/>
  <c r="U339" i="10"/>
  <c r="L339" i="10"/>
  <c r="R335" i="10"/>
  <c r="Q329" i="10"/>
  <c r="H329" i="10"/>
  <c r="P327" i="10"/>
  <c r="E321" i="10"/>
  <c r="H321" i="10"/>
  <c r="U361" i="9"/>
  <c r="L96" i="22" s="1"/>
  <c r="X359" i="9"/>
  <c r="AB358" i="9"/>
  <c r="F358" i="9"/>
  <c r="R358" i="9"/>
  <c r="AA356" i="9"/>
  <c r="P355" i="9"/>
  <c r="I355" i="9"/>
  <c r="D355" i="9"/>
  <c r="AA355" i="9"/>
  <c r="I361" i="10"/>
  <c r="D92" i="24" s="1"/>
  <c r="V359" i="10"/>
  <c r="R358" i="10"/>
  <c r="D358" i="10"/>
  <c r="M353" i="10"/>
  <c r="L351" i="10"/>
  <c r="F167" i="24" s="1"/>
  <c r="G349" i="10"/>
  <c r="V349" i="10"/>
  <c r="P349" i="10"/>
  <c r="S349" i="10"/>
  <c r="P344" i="10"/>
  <c r="J338" i="10"/>
  <c r="G338" i="10"/>
  <c r="P338" i="10"/>
  <c r="L330" i="10"/>
  <c r="R330" i="10"/>
  <c r="F330" i="10"/>
  <c r="I330" i="10"/>
  <c r="G329" i="10"/>
  <c r="M329" i="10"/>
  <c r="O327" i="10"/>
  <c r="P326" i="10"/>
  <c r="S326" i="10"/>
  <c r="K303" i="10"/>
  <c r="E303" i="10"/>
  <c r="J296" i="10"/>
  <c r="G296" i="10"/>
  <c r="S296" i="10"/>
  <c r="F272" i="10"/>
  <c r="L272" i="10"/>
  <c r="R272" i="10"/>
  <c r="U272" i="10"/>
  <c r="G264" i="10"/>
  <c r="P264" i="10"/>
  <c r="I368" i="11"/>
  <c r="D368" i="11"/>
  <c r="N368" i="11" s="1"/>
  <c r="L368" i="11"/>
  <c r="R368" i="11"/>
  <c r="U368" i="11"/>
  <c r="O363" i="11"/>
  <c r="F363" i="11"/>
  <c r="L363" i="11"/>
  <c r="F89" i="25" s="1"/>
  <c r="R363" i="11"/>
  <c r="U363" i="11"/>
  <c r="L89" i="25" s="1"/>
  <c r="N330" i="11"/>
  <c r="H330" i="11"/>
  <c r="E330" i="11"/>
  <c r="Q330" i="11"/>
  <c r="K305" i="10"/>
  <c r="N305" i="10"/>
  <c r="V304" i="10"/>
  <c r="G304" i="10"/>
  <c r="P292" i="10"/>
  <c r="M292" i="10"/>
  <c r="L279" i="10"/>
  <c r="F279" i="10"/>
  <c r="R279" i="10"/>
  <c r="I279" i="10"/>
  <c r="H271" i="10"/>
  <c r="Q271" i="10"/>
  <c r="K269" i="10"/>
  <c r="T269" i="10"/>
  <c r="O264" i="10"/>
  <c r="L264" i="10"/>
  <c r="D333" i="10"/>
  <c r="G328" i="10"/>
  <c r="M320" i="10"/>
  <c r="M319" i="10"/>
  <c r="P316" i="10"/>
  <c r="J316" i="10"/>
  <c r="F314" i="10"/>
  <c r="S310" i="10"/>
  <c r="P306" i="10"/>
  <c r="T305" i="10"/>
  <c r="R299" i="10"/>
  <c r="P298" i="10"/>
  <c r="V298" i="10"/>
  <c r="F292" i="10"/>
  <c r="I292" i="10"/>
  <c r="D280" i="10"/>
  <c r="I361" i="11"/>
  <c r="L361" i="11"/>
  <c r="D361" i="11"/>
  <c r="U361" i="11"/>
  <c r="L92" i="25" s="1"/>
  <c r="F361" i="11"/>
  <c r="B92" i="25" s="1"/>
  <c r="O361" i="11"/>
  <c r="H92" i="25" s="1"/>
  <c r="G361" i="10"/>
  <c r="P361" i="10"/>
  <c r="F357" i="10"/>
  <c r="U357" i="10"/>
  <c r="R355" i="10"/>
  <c r="D331" i="10"/>
  <c r="R326" i="10"/>
  <c r="J319" i="10"/>
  <c r="D318" i="10"/>
  <c r="G317" i="10"/>
  <c r="S313" i="10"/>
  <c r="M313" i="10"/>
  <c r="P309" i="10"/>
  <c r="P299" i="10"/>
  <c r="D297" i="10"/>
  <c r="I297" i="10"/>
  <c r="M296" i="10"/>
  <c r="L295" i="10"/>
  <c r="I293" i="10"/>
  <c r="D167" i="24" s="1"/>
  <c r="F293" i="10"/>
  <c r="L291" i="10"/>
  <c r="F166" i="24" s="1"/>
  <c r="O284" i="10"/>
  <c r="V280" i="10"/>
  <c r="J280" i="10"/>
  <c r="M280" i="10"/>
  <c r="G277" i="10"/>
  <c r="V277" i="10"/>
  <c r="M273" i="10"/>
  <c r="G273" i="10"/>
  <c r="P273" i="10"/>
  <c r="F271" i="10"/>
  <c r="O271" i="10"/>
  <c r="I271" i="10"/>
  <c r="R271" i="10"/>
  <c r="L271" i="10"/>
  <c r="U271" i="10"/>
  <c r="D256" i="10"/>
  <c r="R256" i="10"/>
  <c r="O256" i="10"/>
  <c r="J365" i="11"/>
  <c r="S91" i="25" s="1"/>
  <c r="P365" i="11"/>
  <c r="S365" i="11"/>
  <c r="Y91" i="25" s="1"/>
  <c r="R356" i="11"/>
  <c r="O356" i="11"/>
  <c r="D356" i="11"/>
  <c r="F356" i="11"/>
  <c r="I356" i="11"/>
  <c r="U356" i="11"/>
  <c r="L356" i="11"/>
  <c r="U331" i="10"/>
  <c r="L331" i="10"/>
  <c r="D330" i="10"/>
  <c r="D325" i="10"/>
  <c r="F325" i="10"/>
  <c r="U325" i="10"/>
  <c r="O313" i="10"/>
  <c r="I313" i="10"/>
  <c r="S304" i="10"/>
  <c r="U303" i="10"/>
  <c r="M299" i="10"/>
  <c r="V296" i="10"/>
  <c r="L296" i="10"/>
  <c r="S295" i="10"/>
  <c r="Y169" i="24" s="1"/>
  <c r="J295" i="10"/>
  <c r="M295" i="10"/>
  <c r="U169" i="24" s="1"/>
  <c r="G290" i="10"/>
  <c r="Q89" i="24" s="1"/>
  <c r="V290" i="10"/>
  <c r="M290" i="10"/>
  <c r="J286" i="10"/>
  <c r="L281" i="10"/>
  <c r="F273" i="10"/>
  <c r="O273" i="10"/>
  <c r="N271" i="10"/>
  <c r="K263" i="10"/>
  <c r="H263" i="10"/>
  <c r="J262" i="10"/>
  <c r="S262" i="10"/>
  <c r="J364" i="11"/>
  <c r="V364" i="11"/>
  <c r="M364" i="11"/>
  <c r="U89" i="25" s="1"/>
  <c r="G364" i="11"/>
  <c r="Q89" i="25" s="1"/>
  <c r="S364" i="11"/>
  <c r="G306" i="10"/>
  <c r="P304" i="10"/>
  <c r="N303" i="10"/>
  <c r="V300" i="10"/>
  <c r="D300" i="10"/>
  <c r="E300" i="10" s="1"/>
  <c r="A170" i="24" s="1"/>
  <c r="I299" i="10"/>
  <c r="D169" i="24" s="1"/>
  <c r="U296" i="10"/>
  <c r="U290" i="10"/>
  <c r="L165" i="24" s="1"/>
  <c r="I290" i="10"/>
  <c r="G281" i="10"/>
  <c r="P281" i="10"/>
  <c r="F276" i="10"/>
  <c r="U276" i="10"/>
  <c r="I276" i="10"/>
  <c r="P263" i="10"/>
  <c r="S263" i="10"/>
  <c r="V263" i="10"/>
  <c r="J369" i="11"/>
  <c r="M369" i="11"/>
  <c r="P369" i="11"/>
  <c r="V369" i="11"/>
  <c r="G310" i="10"/>
  <c r="J310" i="10"/>
  <c r="M304" i="10"/>
  <c r="U302" i="10"/>
  <c r="L302" i="10"/>
  <c r="O302" i="10"/>
  <c r="G299" i="10"/>
  <c r="F296" i="10"/>
  <c r="S290" i="10"/>
  <c r="P289" i="10"/>
  <c r="W171" i="24" s="1"/>
  <c r="F284" i="10"/>
  <c r="L284" i="10"/>
  <c r="U279" i="10"/>
  <c r="I272" i="10"/>
  <c r="J268" i="10"/>
  <c r="G268" i="10"/>
  <c r="F266" i="10"/>
  <c r="I265" i="10"/>
  <c r="R265" i="10"/>
  <c r="U265" i="10"/>
  <c r="D368" i="9"/>
  <c r="R368" i="9"/>
  <c r="J352" i="9"/>
  <c r="S352" i="9"/>
  <c r="D368" i="10"/>
  <c r="R368" i="10"/>
  <c r="J91" i="24" s="1"/>
  <c r="I362" i="10"/>
  <c r="D93" i="24" s="1"/>
  <c r="M361" i="10"/>
  <c r="U170" i="24" s="1"/>
  <c r="V358" i="10"/>
  <c r="S358" i="10"/>
  <c r="I355" i="10"/>
  <c r="V350" i="10"/>
  <c r="S350" i="10"/>
  <c r="I349" i="10"/>
  <c r="D334" i="10"/>
  <c r="I326" i="10"/>
  <c r="O321" i="10"/>
  <c r="L321" i="10"/>
  <c r="U319" i="10"/>
  <c r="R318" i="10"/>
  <c r="V316" i="10"/>
  <c r="G316" i="10"/>
  <c r="I315" i="10"/>
  <c r="L314" i="10"/>
  <c r="R313" i="10"/>
  <c r="S312" i="10"/>
  <c r="J312" i="10"/>
  <c r="G311" i="10"/>
  <c r="M311" i="10"/>
  <c r="J309" i="10"/>
  <c r="P308" i="10"/>
  <c r="M308" i="10"/>
  <c r="D308" i="10"/>
  <c r="V306" i="10"/>
  <c r="F306" i="10"/>
  <c r="B171" i="24" s="1"/>
  <c r="U306" i="10"/>
  <c r="I306" i="10"/>
  <c r="D171" i="24" s="1"/>
  <c r="F305" i="10"/>
  <c r="J304" i="10"/>
  <c r="V299" i="10"/>
  <c r="F299" i="10"/>
  <c r="B169" i="24" s="1"/>
  <c r="J298" i="10"/>
  <c r="O297" i="10"/>
  <c r="R296" i="10"/>
  <c r="D296" i="10"/>
  <c r="R293" i="10"/>
  <c r="L292" i="10"/>
  <c r="R290" i="10"/>
  <c r="O288" i="10"/>
  <c r="U288" i="10"/>
  <c r="M282" i="10"/>
  <c r="S280" i="10"/>
  <c r="D279" i="10"/>
  <c r="J278" i="10"/>
  <c r="V278" i="10"/>
  <c r="D278" i="10"/>
  <c r="R276" i="10"/>
  <c r="V274" i="10"/>
  <c r="P274" i="10"/>
  <c r="D268" i="10"/>
  <c r="G267" i="10"/>
  <c r="M267" i="10"/>
  <c r="S267" i="10"/>
  <c r="J264" i="10"/>
  <c r="V262" i="10"/>
  <c r="M370" i="11"/>
  <c r="S370" i="11"/>
  <c r="P370" i="11"/>
  <c r="P364" i="11"/>
  <c r="M293" i="10"/>
  <c r="U90" i="24" s="1"/>
  <c r="I287" i="10"/>
  <c r="P257" i="10"/>
  <c r="S257" i="10"/>
  <c r="V257" i="10"/>
  <c r="U255" i="10"/>
  <c r="J255" i="10"/>
  <c r="G255" i="10"/>
  <c r="S255" i="10"/>
  <c r="L254" i="10"/>
  <c r="I369" i="11"/>
  <c r="D369" i="11"/>
  <c r="U369" i="11"/>
  <c r="L88" i="25" s="1"/>
  <c r="S367" i="11"/>
  <c r="Y168" i="25" s="1"/>
  <c r="P362" i="11"/>
  <c r="L358" i="11"/>
  <c r="J353" i="11"/>
  <c r="G353" i="11"/>
  <c r="S353" i="11"/>
  <c r="P353" i="11"/>
  <c r="S351" i="11"/>
  <c r="G351" i="11"/>
  <c r="J346" i="11"/>
  <c r="S343" i="11"/>
  <c r="P341" i="11"/>
  <c r="Q340" i="11"/>
  <c r="J340" i="11"/>
  <c r="S340" i="11"/>
  <c r="G340" i="11"/>
  <c r="R338" i="11"/>
  <c r="S337" i="11"/>
  <c r="U319" i="11"/>
  <c r="U318" i="11"/>
  <c r="V317" i="11"/>
  <c r="M316" i="11"/>
  <c r="S316" i="11"/>
  <c r="G316" i="11"/>
  <c r="T310" i="11"/>
  <c r="P310" i="11"/>
  <c r="G310" i="11"/>
  <c r="S310" i="11"/>
  <c r="G306" i="11"/>
  <c r="J306" i="11"/>
  <c r="M306" i="11"/>
  <c r="P306" i="11"/>
  <c r="S306" i="11"/>
  <c r="G293" i="11"/>
  <c r="Q90" i="25" s="1"/>
  <c r="J293" i="11"/>
  <c r="S293" i="11"/>
  <c r="H255" i="10"/>
  <c r="T255" i="10"/>
  <c r="P367" i="11"/>
  <c r="F358" i="11"/>
  <c r="I353" i="11"/>
  <c r="D353" i="11"/>
  <c r="S342" i="11"/>
  <c r="I340" i="11"/>
  <c r="U340" i="11"/>
  <c r="P337" i="11"/>
  <c r="H336" i="11"/>
  <c r="N336" i="11"/>
  <c r="G332" i="11"/>
  <c r="J332" i="11"/>
  <c r="M332" i="11"/>
  <c r="V330" i="11"/>
  <c r="J330" i="11"/>
  <c r="S330" i="11"/>
  <c r="G329" i="11"/>
  <c r="V329" i="11"/>
  <c r="P329" i="11"/>
  <c r="P325" i="11"/>
  <c r="D325" i="11"/>
  <c r="V325" i="11"/>
  <c r="V320" i="11"/>
  <c r="S318" i="11"/>
  <c r="F315" i="11"/>
  <c r="U315" i="11"/>
  <c r="L315" i="11"/>
  <c r="O315" i="11"/>
  <c r="F310" i="11"/>
  <c r="O310" i="11"/>
  <c r="I310" i="11"/>
  <c r="F293" i="11"/>
  <c r="B167" i="25" s="1"/>
  <c r="L293" i="11"/>
  <c r="O293" i="11"/>
  <c r="H167" i="25" s="1"/>
  <c r="U293" i="11"/>
  <c r="L167" i="25" s="1"/>
  <c r="R283" i="11"/>
  <c r="J164" i="25" s="1"/>
  <c r="U283" i="11"/>
  <c r="L164" i="25" s="1"/>
  <c r="D364" i="9"/>
  <c r="D289" i="10"/>
  <c r="D286" i="10"/>
  <c r="O268" i="10"/>
  <c r="S261" i="10"/>
  <c r="U260" i="10"/>
  <c r="D258" i="10"/>
  <c r="P255" i="10"/>
  <c r="F254" i="10"/>
  <c r="I366" i="11"/>
  <c r="F366" i="11"/>
  <c r="M361" i="11"/>
  <c r="J359" i="11"/>
  <c r="V359" i="11"/>
  <c r="N355" i="11"/>
  <c r="V350" i="11"/>
  <c r="J349" i="11"/>
  <c r="M348" i="11"/>
  <c r="O343" i="11"/>
  <c r="O342" i="11"/>
  <c r="O340" i="11"/>
  <c r="O338" i="11"/>
  <c r="M337" i="11"/>
  <c r="O336" i="11"/>
  <c r="M335" i="11"/>
  <c r="S335" i="11"/>
  <c r="G335" i="11"/>
  <c r="G333" i="11"/>
  <c r="J333" i="11"/>
  <c r="F330" i="11"/>
  <c r="U330" i="11"/>
  <c r="D329" i="11"/>
  <c r="D328" i="11"/>
  <c r="O323" i="11"/>
  <c r="U320" i="11"/>
  <c r="O319" i="11"/>
  <c r="R318" i="11"/>
  <c r="V315" i="11"/>
  <c r="U309" i="11"/>
  <c r="V294" i="11"/>
  <c r="AA170" i="25" s="1"/>
  <c r="H263" i="11"/>
  <c r="N263" i="11"/>
  <c r="R261" i="10"/>
  <c r="P258" i="10"/>
  <c r="O255" i="10"/>
  <c r="U254" i="10"/>
  <c r="D254" i="10"/>
  <c r="M253" i="10"/>
  <c r="V253" i="10"/>
  <c r="M362" i="11"/>
  <c r="V362" i="11"/>
  <c r="S350" i="11"/>
  <c r="J347" i="11"/>
  <c r="M347" i="11"/>
  <c r="V345" i="11"/>
  <c r="M343" i="11"/>
  <c r="L342" i="11"/>
  <c r="N340" i="11"/>
  <c r="J337" i="11"/>
  <c r="O333" i="11"/>
  <c r="F333" i="11"/>
  <c r="U331" i="11"/>
  <c r="M330" i="11"/>
  <c r="S329" i="11"/>
  <c r="R320" i="11"/>
  <c r="P318" i="11"/>
  <c r="S315" i="11"/>
  <c r="M310" i="11"/>
  <c r="L309" i="11"/>
  <c r="D298" i="11"/>
  <c r="V292" i="11"/>
  <c r="P292" i="11"/>
  <c r="S292" i="11"/>
  <c r="D253" i="10"/>
  <c r="F253" i="10"/>
  <c r="G367" i="11"/>
  <c r="M367" i="11"/>
  <c r="I358" i="11"/>
  <c r="O358" i="11"/>
  <c r="L353" i="11"/>
  <c r="D349" i="11"/>
  <c r="R349" i="11"/>
  <c r="O347" i="11"/>
  <c r="L347" i="11"/>
  <c r="J342" i="11"/>
  <c r="L331" i="11"/>
  <c r="P317" i="11"/>
  <c r="S317" i="11"/>
  <c r="J317" i="11"/>
  <c r="M317" i="11"/>
  <c r="V305" i="11"/>
  <c r="AA168" i="25" s="1"/>
  <c r="M305" i="11"/>
  <c r="P305" i="11"/>
  <c r="W168" i="25" s="1"/>
  <c r="H301" i="11"/>
  <c r="Q301" i="11"/>
  <c r="T301" i="11"/>
  <c r="S294" i="11"/>
  <c r="O292" i="11"/>
  <c r="F292" i="11"/>
  <c r="I292" i="11"/>
  <c r="L292" i="11"/>
  <c r="R292" i="11"/>
  <c r="D272" i="10"/>
  <c r="M258" i="10"/>
  <c r="M256" i="10"/>
  <c r="S256" i="10"/>
  <c r="L255" i="10"/>
  <c r="S368" i="11"/>
  <c r="P368" i="11"/>
  <c r="R358" i="11"/>
  <c r="J356" i="11"/>
  <c r="G356" i="11"/>
  <c r="S356" i="11"/>
  <c r="L350" i="11"/>
  <c r="V346" i="11"/>
  <c r="O341" i="11"/>
  <c r="R341" i="11"/>
  <c r="L340" i="11"/>
  <c r="J338" i="11"/>
  <c r="G338" i="11"/>
  <c r="D337" i="11"/>
  <c r="O337" i="11"/>
  <c r="M329" i="11"/>
  <c r="M327" i="11"/>
  <c r="G327" i="11"/>
  <c r="M325" i="11"/>
  <c r="D317" i="11"/>
  <c r="P315" i="11"/>
  <c r="J310" i="11"/>
  <c r="J309" i="11"/>
  <c r="S309" i="11"/>
  <c r="F305" i="11"/>
  <c r="I305" i="11"/>
  <c r="O305" i="11"/>
  <c r="R305" i="11"/>
  <c r="O298" i="11"/>
  <c r="I298" i="11"/>
  <c r="L298" i="11"/>
  <c r="F298" i="11"/>
  <c r="R298" i="11"/>
  <c r="U298" i="11"/>
  <c r="K287" i="11"/>
  <c r="T287" i="11"/>
  <c r="Q287" i="11"/>
  <c r="H287" i="11"/>
  <c r="P350" i="11"/>
  <c r="G350" i="11"/>
  <c r="K348" i="11"/>
  <c r="H348" i="11"/>
  <c r="P342" i="11"/>
  <c r="M342" i="11"/>
  <c r="V342" i="11"/>
  <c r="D320" i="11"/>
  <c r="J320" i="11"/>
  <c r="R319" i="11"/>
  <c r="I319" i="11"/>
  <c r="M318" i="11"/>
  <c r="J318" i="11"/>
  <c r="O309" i="11"/>
  <c r="R309" i="11"/>
  <c r="I309" i="11"/>
  <c r="P294" i="11"/>
  <c r="W170" i="25" s="1"/>
  <c r="J294" i="11"/>
  <c r="S170" i="25" s="1"/>
  <c r="M294" i="11"/>
  <c r="U170" i="25" s="1"/>
  <c r="D357" i="11"/>
  <c r="O357" i="11"/>
  <c r="J348" i="11"/>
  <c r="S348" i="11"/>
  <c r="V348" i="11"/>
  <c r="V343" i="11"/>
  <c r="P343" i="11"/>
  <c r="V337" i="11"/>
  <c r="J329" i="11"/>
  <c r="E326" i="11"/>
  <c r="K326" i="11"/>
  <c r="I320" i="11"/>
  <c r="F320" i="11"/>
  <c r="L320" i="11"/>
  <c r="V318" i="11"/>
  <c r="L318" i="11"/>
  <c r="I318" i="11"/>
  <c r="K310" i="11"/>
  <c r="E310" i="11"/>
  <c r="Q310" i="11"/>
  <c r="D294" i="11"/>
  <c r="Q294" i="11" s="1"/>
  <c r="F294" i="11"/>
  <c r="R294" i="11"/>
  <c r="I294" i="11"/>
  <c r="L294" i="11"/>
  <c r="O294" i="11"/>
  <c r="R291" i="11"/>
  <c r="D291" i="11"/>
  <c r="E291" i="11" s="1"/>
  <c r="F291" i="11"/>
  <c r="S288" i="11"/>
  <c r="M288" i="11"/>
  <c r="M285" i="11"/>
  <c r="S285" i="11"/>
  <c r="V285" i="11"/>
  <c r="G285" i="11"/>
  <c r="J275" i="11"/>
  <c r="D270" i="11"/>
  <c r="U260" i="11"/>
  <c r="I260" i="11"/>
  <c r="L260" i="11"/>
  <c r="F370" i="12"/>
  <c r="L370" i="12"/>
  <c r="D370" i="12"/>
  <c r="O370" i="12"/>
  <c r="R370" i="12"/>
  <c r="J174" i="26" s="1"/>
  <c r="J268" i="11"/>
  <c r="M268" i="11"/>
  <c r="P265" i="11"/>
  <c r="M265" i="11"/>
  <c r="S265" i="11"/>
  <c r="S263" i="11"/>
  <c r="M256" i="11"/>
  <c r="S256" i="11"/>
  <c r="D359" i="12"/>
  <c r="O359" i="12"/>
  <c r="F359" i="12"/>
  <c r="R359" i="12"/>
  <c r="U359" i="12"/>
  <c r="E349" i="12"/>
  <c r="N349" i="12"/>
  <c r="Q309" i="12"/>
  <c r="H309" i="12"/>
  <c r="T309" i="12"/>
  <c r="U285" i="11"/>
  <c r="I285" i="11"/>
  <c r="L285" i="11"/>
  <c r="F275" i="11"/>
  <c r="I275" i="11"/>
  <c r="J266" i="11"/>
  <c r="M266" i="11"/>
  <c r="J263" i="11"/>
  <c r="V263" i="11"/>
  <c r="M263" i="11"/>
  <c r="K361" i="12"/>
  <c r="T361" i="12"/>
  <c r="U313" i="11"/>
  <c r="O313" i="11"/>
  <c r="F308" i="11"/>
  <c r="O308" i="11"/>
  <c r="J302" i="11"/>
  <c r="M302" i="11"/>
  <c r="M300" i="11"/>
  <c r="S300" i="11"/>
  <c r="V300" i="11"/>
  <c r="M291" i="11"/>
  <c r="V284" i="11"/>
  <c r="P279" i="11"/>
  <c r="D278" i="11"/>
  <c r="O278" i="11"/>
  <c r="V275" i="11"/>
  <c r="P271" i="11"/>
  <c r="G271" i="11"/>
  <c r="P268" i="11"/>
  <c r="V266" i="11"/>
  <c r="O266" i="11"/>
  <c r="I266" i="11"/>
  <c r="P263" i="11"/>
  <c r="O262" i="11"/>
  <c r="U262" i="11"/>
  <c r="D262" i="11"/>
  <c r="F262" i="11"/>
  <c r="O254" i="11"/>
  <c r="F254" i="11"/>
  <c r="U254" i="11"/>
  <c r="I254" i="11"/>
  <c r="L254" i="11"/>
  <c r="K365" i="12"/>
  <c r="N365" i="12"/>
  <c r="Q365" i="12"/>
  <c r="H365" i="12"/>
  <c r="V303" i="11"/>
  <c r="J303" i="11"/>
  <c r="D300" i="11"/>
  <c r="F300" i="11"/>
  <c r="L299" i="11"/>
  <c r="F169" i="25" s="1"/>
  <c r="O299" i="11"/>
  <c r="D286" i="11"/>
  <c r="K286" i="11" s="1"/>
  <c r="I286" i="11"/>
  <c r="J284" i="11"/>
  <c r="P284" i="11"/>
  <c r="V277" i="11"/>
  <c r="S275" i="11"/>
  <c r="N271" i="11"/>
  <c r="F271" i="11"/>
  <c r="R271" i="11"/>
  <c r="V265" i="11"/>
  <c r="S261" i="11"/>
  <c r="F354" i="12"/>
  <c r="I354" i="12"/>
  <c r="L354" i="12"/>
  <c r="O354" i="12"/>
  <c r="R354" i="12"/>
  <c r="U354" i="12"/>
  <c r="G304" i="11"/>
  <c r="J304" i="11"/>
  <c r="M304" i="11"/>
  <c r="F303" i="11"/>
  <c r="L303" i="11"/>
  <c r="V299" i="11"/>
  <c r="G297" i="11"/>
  <c r="M297" i="11"/>
  <c r="L295" i="11"/>
  <c r="P290" i="11"/>
  <c r="V290" i="11"/>
  <c r="U286" i="11"/>
  <c r="S284" i="11"/>
  <c r="D284" i="11"/>
  <c r="F284" i="11"/>
  <c r="R284" i="11"/>
  <c r="O282" i="11"/>
  <c r="U282" i="11"/>
  <c r="D281" i="11"/>
  <c r="R281" i="11"/>
  <c r="L279" i="11"/>
  <c r="S277" i="11"/>
  <c r="R275" i="11"/>
  <c r="V272" i="11"/>
  <c r="G272" i="11"/>
  <c r="V270" i="11"/>
  <c r="S266" i="11"/>
  <c r="F259" i="11"/>
  <c r="L259" i="11"/>
  <c r="P356" i="12"/>
  <c r="G356" i="12"/>
  <c r="V356" i="12"/>
  <c r="J356" i="12"/>
  <c r="M356" i="12"/>
  <c r="D364" i="11"/>
  <c r="I346" i="11"/>
  <c r="D87" i="25" s="1"/>
  <c r="F346" i="11"/>
  <c r="I345" i="11"/>
  <c r="L345" i="11"/>
  <c r="P336" i="11"/>
  <c r="S336" i="11"/>
  <c r="D304" i="11"/>
  <c r="V302" i="11"/>
  <c r="P300" i="11"/>
  <c r="U299" i="11"/>
  <c r="L169" i="25" s="1"/>
  <c r="S286" i="11"/>
  <c r="Y164" i="25" s="1"/>
  <c r="O284" i="11"/>
  <c r="V281" i="11"/>
  <c r="F279" i="11"/>
  <c r="P275" i="11"/>
  <c r="F272" i="11"/>
  <c r="U272" i="11"/>
  <c r="I272" i="11"/>
  <c r="L271" i="11"/>
  <c r="R270" i="11"/>
  <c r="G268" i="11"/>
  <c r="R266" i="11"/>
  <c r="J265" i="11"/>
  <c r="F260" i="11"/>
  <c r="T254" i="11"/>
  <c r="M253" i="11"/>
  <c r="J253" i="11"/>
  <c r="P367" i="12"/>
  <c r="G367" i="12"/>
  <c r="V367" i="12"/>
  <c r="M367" i="12"/>
  <c r="U172" i="26" s="1"/>
  <c r="D367" i="12"/>
  <c r="S367" i="12"/>
  <c r="G291" i="11"/>
  <c r="P291" i="11"/>
  <c r="S291" i="11"/>
  <c r="R285" i="11"/>
  <c r="J283" i="11"/>
  <c r="G279" i="11"/>
  <c r="J279" i="11"/>
  <c r="M275" i="11"/>
  <c r="F270" i="11"/>
  <c r="P266" i="11"/>
  <c r="D264" i="11"/>
  <c r="S264" i="11"/>
  <c r="G263" i="11"/>
  <c r="I257" i="11"/>
  <c r="L257" i="11"/>
  <c r="D257" i="11"/>
  <c r="O257" i="11"/>
  <c r="R257" i="11"/>
  <c r="O368" i="12"/>
  <c r="I368" i="12"/>
  <c r="D363" i="12"/>
  <c r="V360" i="12"/>
  <c r="O360" i="12"/>
  <c r="I360" i="12"/>
  <c r="M354" i="12"/>
  <c r="G354" i="12"/>
  <c r="V354" i="12"/>
  <c r="V348" i="12"/>
  <c r="V338" i="12"/>
  <c r="P337" i="12"/>
  <c r="L309" i="12"/>
  <c r="P299" i="12"/>
  <c r="S299" i="12"/>
  <c r="Y95" i="26" s="1"/>
  <c r="V299" i="12"/>
  <c r="F290" i="12"/>
  <c r="I290" i="12"/>
  <c r="G345" i="12"/>
  <c r="J345" i="12"/>
  <c r="I329" i="12"/>
  <c r="O329" i="12"/>
  <c r="U329" i="12"/>
  <c r="L329" i="12"/>
  <c r="D328" i="12"/>
  <c r="O328" i="12"/>
  <c r="L328" i="12"/>
  <c r="I325" i="12"/>
  <c r="U323" i="12"/>
  <c r="O323" i="12"/>
  <c r="R323" i="12"/>
  <c r="V321" i="12"/>
  <c r="G321" i="12"/>
  <c r="S321" i="12"/>
  <c r="P321" i="12"/>
  <c r="D303" i="12"/>
  <c r="N303" i="12" s="1"/>
  <c r="G303" i="12"/>
  <c r="J303" i="12"/>
  <c r="S169" i="26" s="1"/>
  <c r="V303" i="12"/>
  <c r="M254" i="11"/>
  <c r="R253" i="11"/>
  <c r="I367" i="12"/>
  <c r="U367" i="12"/>
  <c r="L94" i="26" s="1"/>
  <c r="I365" i="12"/>
  <c r="G362" i="12"/>
  <c r="Q94" i="26" s="1"/>
  <c r="L361" i="12"/>
  <c r="R360" i="12"/>
  <c r="F357" i="12"/>
  <c r="O356" i="12"/>
  <c r="D356" i="12"/>
  <c r="R356" i="12"/>
  <c r="R351" i="12"/>
  <c r="S348" i="12"/>
  <c r="R347" i="12"/>
  <c r="M346" i="12"/>
  <c r="F343" i="12"/>
  <c r="R340" i="12"/>
  <c r="S339" i="12"/>
  <c r="P338" i="12"/>
  <c r="R334" i="12"/>
  <c r="P333" i="12"/>
  <c r="M330" i="12"/>
  <c r="F325" i="12"/>
  <c r="M322" i="12"/>
  <c r="O321" i="12"/>
  <c r="R321" i="12"/>
  <c r="O311" i="12"/>
  <c r="F311" i="12"/>
  <c r="U309" i="12"/>
  <c r="I309" i="12"/>
  <c r="S303" i="12"/>
  <c r="R265" i="11"/>
  <c r="L263" i="11"/>
  <c r="V260" i="11"/>
  <c r="V369" i="12"/>
  <c r="M369" i="12"/>
  <c r="R366" i="12"/>
  <c r="R365" i="12"/>
  <c r="S364" i="12"/>
  <c r="O364" i="12"/>
  <c r="D364" i="12"/>
  <c r="F362" i="12"/>
  <c r="B97" i="26" s="1"/>
  <c r="I361" i="12"/>
  <c r="D96" i="26" s="1"/>
  <c r="P360" i="12"/>
  <c r="S359" i="12"/>
  <c r="D357" i="12"/>
  <c r="S355" i="12"/>
  <c r="P354" i="12"/>
  <c r="Q351" i="12"/>
  <c r="J349" i="12"/>
  <c r="R348" i="12"/>
  <c r="I347" i="12"/>
  <c r="G346" i="12"/>
  <c r="D343" i="12"/>
  <c r="L342" i="12"/>
  <c r="R341" i="12"/>
  <c r="F341" i="12"/>
  <c r="P339" i="12"/>
  <c r="M338" i="12"/>
  <c r="V337" i="12"/>
  <c r="J337" i="12"/>
  <c r="U328" i="12"/>
  <c r="D327" i="12"/>
  <c r="Q327" i="12" s="1"/>
  <c r="O327" i="12"/>
  <c r="D325" i="12"/>
  <c r="P308" i="12"/>
  <c r="G308" i="12"/>
  <c r="D311" i="11"/>
  <c r="S287" i="11"/>
  <c r="U273" i="11"/>
  <c r="G260" i="11"/>
  <c r="D259" i="11"/>
  <c r="T255" i="11"/>
  <c r="S370" i="12"/>
  <c r="P370" i="12"/>
  <c r="L366" i="12"/>
  <c r="F365" i="12"/>
  <c r="R364" i="12"/>
  <c r="S363" i="12"/>
  <c r="Y97" i="26" s="1"/>
  <c r="R362" i="12"/>
  <c r="J97" i="26" s="1"/>
  <c r="D362" i="12"/>
  <c r="F361" i="12"/>
  <c r="M360" i="12"/>
  <c r="R355" i="12"/>
  <c r="D352" i="12"/>
  <c r="N352" i="12" s="1"/>
  <c r="P351" i="12"/>
  <c r="G349" i="12"/>
  <c r="L348" i="12"/>
  <c r="F346" i="12"/>
  <c r="O343" i="12"/>
  <c r="D341" i="12"/>
  <c r="M340" i="12"/>
  <c r="M339" i="12"/>
  <c r="G338" i="12"/>
  <c r="G336" i="12"/>
  <c r="J335" i="12"/>
  <c r="O332" i="12"/>
  <c r="L332" i="12"/>
  <c r="S328" i="12"/>
  <c r="R327" i="12"/>
  <c r="U325" i="12"/>
  <c r="M325" i="12"/>
  <c r="V325" i="12"/>
  <c r="O324" i="12"/>
  <c r="U324" i="12"/>
  <c r="R324" i="12"/>
  <c r="L324" i="12"/>
  <c r="R318" i="12"/>
  <c r="L318" i="12"/>
  <c r="O314" i="12"/>
  <c r="P310" i="12"/>
  <c r="I308" i="12"/>
  <c r="R308" i="12"/>
  <c r="J95" i="26" s="1"/>
  <c r="L308" i="12"/>
  <c r="O308" i="12"/>
  <c r="P303" i="12"/>
  <c r="W169" i="26" s="1"/>
  <c r="I286" i="12"/>
  <c r="F286" i="12"/>
  <c r="U286" i="12"/>
  <c r="R286" i="12"/>
  <c r="L286" i="12"/>
  <c r="O286" i="12"/>
  <c r="M362" i="12"/>
  <c r="V362" i="12"/>
  <c r="J360" i="12"/>
  <c r="F342" i="12"/>
  <c r="K336" i="12"/>
  <c r="N336" i="12"/>
  <c r="D333" i="12"/>
  <c r="K333" i="12" s="1"/>
  <c r="V333" i="12"/>
  <c r="F320" i="12"/>
  <c r="L293" i="12"/>
  <c r="O293" i="12"/>
  <c r="R293" i="12"/>
  <c r="F293" i="12"/>
  <c r="B171" i="26" s="1"/>
  <c r="U293" i="12"/>
  <c r="L171" i="26" s="1"/>
  <c r="I293" i="12"/>
  <c r="D171" i="26" s="1"/>
  <c r="K284" i="12"/>
  <c r="H284" i="12"/>
  <c r="T284" i="12"/>
  <c r="N284" i="12"/>
  <c r="E284" i="12"/>
  <c r="Q284" i="12"/>
  <c r="S279" i="12"/>
  <c r="V279" i="12"/>
  <c r="G279" i="12"/>
  <c r="J279" i="12"/>
  <c r="S91" i="26" s="1"/>
  <c r="M279" i="12"/>
  <c r="P279" i="12"/>
  <c r="D253" i="11"/>
  <c r="I253" i="11"/>
  <c r="J363" i="12"/>
  <c r="S97" i="26" s="1"/>
  <c r="G359" i="12"/>
  <c r="U357" i="12"/>
  <c r="F348" i="12"/>
  <c r="O347" i="12"/>
  <c r="L347" i="12"/>
  <c r="D340" i="12"/>
  <c r="F333" i="12"/>
  <c r="O333" i="12"/>
  <c r="L333" i="12"/>
  <c r="M331" i="12"/>
  <c r="I330" i="12"/>
  <c r="O330" i="12"/>
  <c r="R330" i="12"/>
  <c r="R325" i="12"/>
  <c r="I323" i="12"/>
  <c r="I322" i="12"/>
  <c r="D322" i="12"/>
  <c r="Q322" i="12" s="1"/>
  <c r="O322" i="12"/>
  <c r="G320" i="12"/>
  <c r="S320" i="12"/>
  <c r="M320" i="12"/>
  <c r="P320" i="12"/>
  <c r="N319" i="12"/>
  <c r="Q319" i="12"/>
  <c r="F309" i="12"/>
  <c r="R309" i="12"/>
  <c r="M303" i="12"/>
  <c r="R299" i="12"/>
  <c r="J173" i="26" s="1"/>
  <c r="G365" i="12"/>
  <c r="P365" i="12"/>
  <c r="W95" i="26" s="1"/>
  <c r="O361" i="12"/>
  <c r="U361" i="12"/>
  <c r="H351" i="12"/>
  <c r="U349" i="12"/>
  <c r="F349" i="12"/>
  <c r="S345" i="12"/>
  <c r="F339" i="12"/>
  <c r="O339" i="12"/>
  <c r="U334" i="12"/>
  <c r="O334" i="12"/>
  <c r="I334" i="12"/>
  <c r="D334" i="12"/>
  <c r="E334" i="12" s="1"/>
  <c r="L314" i="12"/>
  <c r="R314" i="12"/>
  <c r="U314" i="12"/>
  <c r="F314" i="12"/>
  <c r="F312" i="12"/>
  <c r="O312" i="12"/>
  <c r="V310" i="12"/>
  <c r="S310" i="12"/>
  <c r="J310" i="12"/>
  <c r="G310" i="12"/>
  <c r="U307" i="12"/>
  <c r="L307" i="12"/>
  <c r="F307" i="12"/>
  <c r="O307" i="12"/>
  <c r="R307" i="12"/>
  <c r="P306" i="12"/>
  <c r="M306" i="12"/>
  <c r="F299" i="12"/>
  <c r="M287" i="12"/>
  <c r="P287" i="12"/>
  <c r="S287" i="12"/>
  <c r="V287" i="12"/>
  <c r="G287" i="12"/>
  <c r="J287" i="12"/>
  <c r="I285" i="12"/>
  <c r="R285" i="12"/>
  <c r="L285" i="12"/>
  <c r="O285" i="12"/>
  <c r="M317" i="12"/>
  <c r="V314" i="12"/>
  <c r="V296" i="12"/>
  <c r="G296" i="12"/>
  <c r="J296" i="12"/>
  <c r="J295" i="12"/>
  <c r="M295" i="12"/>
  <c r="T294" i="12"/>
  <c r="Z174" i="26" s="1"/>
  <c r="Q294" i="12"/>
  <c r="M293" i="12"/>
  <c r="U292" i="12"/>
  <c r="I292" i="12"/>
  <c r="I288" i="12"/>
  <c r="O281" i="12"/>
  <c r="R281" i="12"/>
  <c r="J278" i="12"/>
  <c r="J276" i="12"/>
  <c r="S276" i="12"/>
  <c r="J272" i="12"/>
  <c r="S272" i="12"/>
  <c r="H269" i="12"/>
  <c r="Q269" i="12"/>
  <c r="T269" i="12"/>
  <c r="G262" i="12"/>
  <c r="S262" i="12"/>
  <c r="D335" i="12"/>
  <c r="N335" i="12" s="1"/>
  <c r="I335" i="12"/>
  <c r="J317" i="12"/>
  <c r="P316" i="12"/>
  <c r="M316" i="12"/>
  <c r="O313" i="12"/>
  <c r="L313" i="12"/>
  <c r="M301" i="12"/>
  <c r="U301" i="12"/>
  <c r="I301" i="12"/>
  <c r="R301" i="12"/>
  <c r="J93" i="26" s="1"/>
  <c r="I287" i="12"/>
  <c r="M286" i="12"/>
  <c r="U168" i="26" s="1"/>
  <c r="P284" i="12"/>
  <c r="U280" i="12"/>
  <c r="M274" i="12"/>
  <c r="V274" i="12"/>
  <c r="J274" i="12"/>
  <c r="S274" i="12"/>
  <c r="S264" i="12"/>
  <c r="D262" i="12"/>
  <c r="R262" i="12"/>
  <c r="L262" i="12"/>
  <c r="H261" i="12"/>
  <c r="Q261" i="12"/>
  <c r="D258" i="12"/>
  <c r="K258" i="12" s="1"/>
  <c r="O258" i="12"/>
  <c r="R258" i="12"/>
  <c r="J284" i="12"/>
  <c r="S284" i="12"/>
  <c r="L280" i="12"/>
  <c r="P273" i="12"/>
  <c r="M273" i="12"/>
  <c r="U271" i="12"/>
  <c r="F271" i="12"/>
  <c r="P264" i="12"/>
  <c r="U313" i="12"/>
  <c r="O300" i="12"/>
  <c r="H174" i="26" s="1"/>
  <c r="S296" i="12"/>
  <c r="S295" i="12"/>
  <c r="Y173" i="26" s="1"/>
  <c r="M290" i="12"/>
  <c r="G290" i="12"/>
  <c r="Q93" i="26" s="1"/>
  <c r="F287" i="12"/>
  <c r="R284" i="12"/>
  <c r="I284" i="12"/>
  <c r="I278" i="12"/>
  <c r="O278" i="12"/>
  <c r="R278" i="12"/>
  <c r="M275" i="12"/>
  <c r="V273" i="12"/>
  <c r="D273" i="12"/>
  <c r="R273" i="12"/>
  <c r="L269" i="12"/>
  <c r="O268" i="12"/>
  <c r="D268" i="12"/>
  <c r="F268" i="12"/>
  <c r="R268" i="12"/>
  <c r="M326" i="13"/>
  <c r="G320" i="13"/>
  <c r="Q93" i="27" s="1"/>
  <c r="P320" i="13"/>
  <c r="V264" i="12"/>
  <c r="M264" i="12"/>
  <c r="M259" i="12"/>
  <c r="S259" i="12"/>
  <c r="V259" i="12"/>
  <c r="T274" i="13"/>
  <c r="K274" i="13"/>
  <c r="E274" i="13"/>
  <c r="N274" i="13"/>
  <c r="J293" i="12"/>
  <c r="V293" i="12"/>
  <c r="P286" i="12"/>
  <c r="W168" i="26" s="1"/>
  <c r="G286" i="12"/>
  <c r="Q168" i="26" s="1"/>
  <c r="V286" i="12"/>
  <c r="AA168" i="26" s="1"/>
  <c r="V284" i="12"/>
  <c r="D280" i="12"/>
  <c r="M280" i="12"/>
  <c r="O279" i="12"/>
  <c r="R279" i="12"/>
  <c r="O271" i="12"/>
  <c r="G270" i="12"/>
  <c r="R264" i="12"/>
  <c r="U264" i="12"/>
  <c r="D255" i="12"/>
  <c r="F255" i="12"/>
  <c r="U255" i="12"/>
  <c r="I255" i="12"/>
  <c r="E321" i="13"/>
  <c r="J322" i="13"/>
  <c r="P322" i="13"/>
  <c r="W96" i="27" s="1"/>
  <c r="G322" i="13"/>
  <c r="Q96" i="27" s="1"/>
  <c r="M322" i="13"/>
  <c r="U335" i="12"/>
  <c r="U319" i="12"/>
  <c r="S317" i="12"/>
  <c r="J316" i="12"/>
  <c r="G314" i="12"/>
  <c r="F313" i="12"/>
  <c r="G305" i="12"/>
  <c r="Q172" i="26" s="1"/>
  <c r="V305" i="12"/>
  <c r="AA172" i="26" s="1"/>
  <c r="O301" i="12"/>
  <c r="D301" i="12"/>
  <c r="M296" i="12"/>
  <c r="D295" i="12"/>
  <c r="T295" i="12" s="1"/>
  <c r="G294" i="12"/>
  <c r="J292" i="12"/>
  <c r="G292" i="12"/>
  <c r="V292" i="12"/>
  <c r="S290" i="12"/>
  <c r="T289" i="12"/>
  <c r="F284" i="12"/>
  <c r="O282" i="12"/>
  <c r="L278" i="12"/>
  <c r="P277" i="12"/>
  <c r="S277" i="12"/>
  <c r="D276" i="12"/>
  <c r="O275" i="12"/>
  <c r="U275" i="12"/>
  <c r="I273" i="12"/>
  <c r="I272" i="12"/>
  <c r="J262" i="12"/>
  <c r="R255" i="12"/>
  <c r="F322" i="13"/>
  <c r="O322" i="13"/>
  <c r="M261" i="12"/>
  <c r="P261" i="12"/>
  <c r="D259" i="12"/>
  <c r="N259" i="12" s="1"/>
  <c r="F259" i="12"/>
  <c r="V256" i="12"/>
  <c r="M256" i="12"/>
  <c r="I317" i="13"/>
  <c r="D96" i="27" s="1"/>
  <c r="O316" i="13"/>
  <c r="P312" i="13"/>
  <c r="J312" i="13"/>
  <c r="I308" i="13"/>
  <c r="L308" i="13"/>
  <c r="V295" i="13"/>
  <c r="M295" i="13"/>
  <c r="E291" i="13"/>
  <c r="N291" i="13"/>
  <c r="H265" i="13"/>
  <c r="Q265" i="13"/>
  <c r="E265" i="13"/>
  <c r="N265" i="13"/>
  <c r="R263" i="12"/>
  <c r="O263" i="12"/>
  <c r="D260" i="12"/>
  <c r="O260" i="12"/>
  <c r="S257" i="12"/>
  <c r="D256" i="12"/>
  <c r="E256" i="12" s="1"/>
  <c r="F254" i="12"/>
  <c r="M321" i="13"/>
  <c r="U95" i="27" s="1"/>
  <c r="R320" i="13"/>
  <c r="L315" i="13"/>
  <c r="O312" i="13"/>
  <c r="L312" i="13"/>
  <c r="L311" i="13"/>
  <c r="M303" i="13"/>
  <c r="U87" i="27" s="1"/>
  <c r="M302" i="13"/>
  <c r="J298" i="13"/>
  <c r="V298" i="13"/>
  <c r="I295" i="13"/>
  <c r="F295" i="13"/>
  <c r="O295" i="13"/>
  <c r="R295" i="13"/>
  <c r="O293" i="13"/>
  <c r="H88" i="27" s="1"/>
  <c r="M291" i="13"/>
  <c r="J291" i="13"/>
  <c r="P279" i="13"/>
  <c r="J279" i="13"/>
  <c r="M279" i="13"/>
  <c r="S279" i="13"/>
  <c r="K277" i="13"/>
  <c r="Q277" i="13"/>
  <c r="H277" i="13"/>
  <c r="O271" i="13"/>
  <c r="F271" i="13"/>
  <c r="U271" i="13"/>
  <c r="I271" i="13"/>
  <c r="D310" i="12"/>
  <c r="T310" i="12" s="1"/>
  <c r="O294" i="12"/>
  <c r="J268" i="12"/>
  <c r="P268" i="12"/>
  <c r="U265" i="12"/>
  <c r="V260" i="12"/>
  <c r="M260" i="12"/>
  <c r="R257" i="12"/>
  <c r="S256" i="12"/>
  <c r="V255" i="12"/>
  <c r="G255" i="12"/>
  <c r="F317" i="13"/>
  <c r="G314" i="13"/>
  <c r="J314" i="13"/>
  <c r="I311" i="13"/>
  <c r="D310" i="13"/>
  <c r="T310" i="13" s="1"/>
  <c r="M309" i="13"/>
  <c r="V309" i="13"/>
  <c r="D307" i="13"/>
  <c r="N307" i="13" s="1"/>
  <c r="R307" i="13"/>
  <c r="M301" i="13"/>
  <c r="S301" i="13"/>
  <c r="D298" i="13"/>
  <c r="H298" i="13" s="1"/>
  <c r="I298" i="13"/>
  <c r="O298" i="13"/>
  <c r="J296" i="13"/>
  <c r="S164" i="27" s="1"/>
  <c r="G296" i="13"/>
  <c r="Q164" i="27" s="1"/>
  <c r="M296" i="13"/>
  <c r="U164" i="27" s="1"/>
  <c r="P296" i="13"/>
  <c r="W164" i="27" s="1"/>
  <c r="L293" i="13"/>
  <c r="F88" i="27" s="1"/>
  <c r="U291" i="13"/>
  <c r="I291" i="13"/>
  <c r="F291" i="13"/>
  <c r="V274" i="13"/>
  <c r="M274" i="13"/>
  <c r="P257" i="12"/>
  <c r="G321" i="13"/>
  <c r="Q95" i="27" s="1"/>
  <c r="H319" i="13"/>
  <c r="M317" i="13"/>
  <c r="P317" i="13"/>
  <c r="U311" i="13"/>
  <c r="V291" i="13"/>
  <c r="O286" i="13"/>
  <c r="H164" i="27" s="1"/>
  <c r="L286" i="13"/>
  <c r="F164" i="27" s="1"/>
  <c r="O269" i="13"/>
  <c r="U269" i="13"/>
  <c r="I269" i="13"/>
  <c r="R269" i="13"/>
  <c r="F311" i="13"/>
  <c r="U308" i="13"/>
  <c r="F308" i="13"/>
  <c r="V302" i="13"/>
  <c r="S302" i="13"/>
  <c r="I300" i="13"/>
  <c r="D89" i="27" s="1"/>
  <c r="D300" i="13"/>
  <c r="H300" i="13" s="1"/>
  <c r="C89" i="27" s="1"/>
  <c r="U300" i="13"/>
  <c r="L89" i="27" s="1"/>
  <c r="S295" i="13"/>
  <c r="G293" i="13"/>
  <c r="J293" i="13"/>
  <c r="M293" i="13"/>
  <c r="I280" i="13"/>
  <c r="O280" i="13"/>
  <c r="I316" i="13"/>
  <c r="U316" i="13"/>
  <c r="F316" i="13"/>
  <c r="M313" i="13"/>
  <c r="P295" i="13"/>
  <c r="I293" i="13"/>
  <c r="D88" i="27" s="1"/>
  <c r="F293" i="13"/>
  <c r="B88" i="27" s="1"/>
  <c r="U293" i="13"/>
  <c r="L88" i="27" s="1"/>
  <c r="K285" i="13"/>
  <c r="T285" i="13"/>
  <c r="E285" i="13"/>
  <c r="Q285" i="13"/>
  <c r="H285" i="13"/>
  <c r="O311" i="13"/>
  <c r="D311" i="13"/>
  <c r="Q311" i="13" s="1"/>
  <c r="D308" i="13"/>
  <c r="H308" i="13" s="1"/>
  <c r="O297" i="13"/>
  <c r="R297" i="13"/>
  <c r="I297" i="13"/>
  <c r="L297" i="13"/>
  <c r="U297" i="13"/>
  <c r="J295" i="13"/>
  <c r="E287" i="13"/>
  <c r="N287" i="13"/>
  <c r="R316" i="13"/>
  <c r="R308" i="13"/>
  <c r="J303" i="13"/>
  <c r="S87" i="27" s="1"/>
  <c r="D303" i="13"/>
  <c r="K303" i="13" s="1"/>
  <c r="T87" i="27" s="1"/>
  <c r="O300" i="13"/>
  <c r="H89" i="27" s="1"/>
  <c r="G295" i="13"/>
  <c r="S293" i="13"/>
  <c r="L285" i="13"/>
  <c r="F163" i="27" s="1"/>
  <c r="O285" i="13"/>
  <c r="H163" i="27" s="1"/>
  <c r="F285" i="13"/>
  <c r="B163" i="27" s="1"/>
  <c r="R285" i="13"/>
  <c r="J163" i="27" s="1"/>
  <c r="I282" i="13"/>
  <c r="L282" i="13"/>
  <c r="O282" i="13"/>
  <c r="R280" i="13"/>
  <c r="R271" i="13"/>
  <c r="O265" i="13"/>
  <c r="G265" i="13"/>
  <c r="S265" i="13"/>
  <c r="G252" i="13"/>
  <c r="S252" i="13"/>
  <c r="I248" i="13"/>
  <c r="L248" i="13"/>
  <c r="M234" i="13"/>
  <c r="S234" i="13"/>
  <c r="M258" i="13"/>
  <c r="U162" i="27" s="1"/>
  <c r="V258" i="13"/>
  <c r="AA162" i="27" s="1"/>
  <c r="S256" i="13"/>
  <c r="J256" i="13"/>
  <c r="I252" i="13"/>
  <c r="D85" i="27" s="1"/>
  <c r="F252" i="13"/>
  <c r="B85" i="27" s="1"/>
  <c r="R252" i="13"/>
  <c r="J85" i="27" s="1"/>
  <c r="P235" i="13"/>
  <c r="G235" i="13"/>
  <c r="S235" i="13"/>
  <c r="S306" i="13"/>
  <c r="G288" i="13"/>
  <c r="Q90" i="27" s="1"/>
  <c r="I287" i="13"/>
  <c r="O287" i="13"/>
  <c r="U284" i="13"/>
  <c r="D284" i="13"/>
  <c r="N284" i="13" s="1"/>
  <c r="O277" i="13"/>
  <c r="P271" i="13"/>
  <c r="U270" i="13"/>
  <c r="M266" i="13"/>
  <c r="U149" i="27" s="1"/>
  <c r="J266" i="13"/>
  <c r="S149" i="27" s="1"/>
  <c r="M265" i="13"/>
  <c r="V264" i="13"/>
  <c r="P262" i="13"/>
  <c r="W161" i="27" s="1"/>
  <c r="D262" i="13"/>
  <c r="K262" i="13" s="1"/>
  <c r="R262" i="13"/>
  <c r="V260" i="13"/>
  <c r="G257" i="13"/>
  <c r="V257" i="13"/>
  <c r="I256" i="13"/>
  <c r="L256" i="13"/>
  <c r="F174" i="27" s="1"/>
  <c r="O253" i="13"/>
  <c r="O252" i="13"/>
  <c r="H85" i="27" s="1"/>
  <c r="R248" i="13"/>
  <c r="M246" i="13"/>
  <c r="R244" i="13"/>
  <c r="K243" i="13"/>
  <c r="E243" i="13"/>
  <c r="Q243" i="13"/>
  <c r="F235" i="13"/>
  <c r="R235" i="13"/>
  <c r="I235" i="13"/>
  <c r="K232" i="13"/>
  <c r="H216" i="13"/>
  <c r="E216" i="13"/>
  <c r="T216" i="13"/>
  <c r="N216" i="13"/>
  <c r="M271" i="13"/>
  <c r="S270" i="13"/>
  <c r="I268" i="13"/>
  <c r="L268" i="13"/>
  <c r="L265" i="13"/>
  <c r="S264" i="13"/>
  <c r="U261" i="13"/>
  <c r="S257" i="13"/>
  <c r="F257" i="13"/>
  <c r="U257" i="13"/>
  <c r="I257" i="13"/>
  <c r="D93" i="27" s="1"/>
  <c r="J255" i="13"/>
  <c r="P255" i="13"/>
  <c r="W95" i="27" s="1"/>
  <c r="P248" i="13"/>
  <c r="J246" i="13"/>
  <c r="O245" i="13"/>
  <c r="H92" i="27" s="1"/>
  <c r="O244" i="13"/>
  <c r="J243" i="13"/>
  <c r="P243" i="13"/>
  <c r="T240" i="13"/>
  <c r="Z160" i="27" s="1"/>
  <c r="H240" i="13"/>
  <c r="R160" i="27" s="1"/>
  <c r="N235" i="13"/>
  <c r="V234" i="13"/>
  <c r="G230" i="13"/>
  <c r="J230" i="13"/>
  <c r="M230" i="13"/>
  <c r="S230" i="13"/>
  <c r="N213" i="13"/>
  <c r="T213" i="13"/>
  <c r="L287" i="13"/>
  <c r="R284" i="13"/>
  <c r="J280" i="13"/>
  <c r="O279" i="13"/>
  <c r="P278" i="13"/>
  <c r="V277" i="13"/>
  <c r="L277" i="13"/>
  <c r="V276" i="13"/>
  <c r="AA86" i="27" s="1"/>
  <c r="M275" i="13"/>
  <c r="S275" i="13"/>
  <c r="L274" i="13"/>
  <c r="J271" i="13"/>
  <c r="P270" i="13"/>
  <c r="P266" i="13"/>
  <c r="W149" i="27" s="1"/>
  <c r="V265" i="13"/>
  <c r="I265" i="13"/>
  <c r="P264" i="13"/>
  <c r="M262" i="13"/>
  <c r="U161" i="27" s="1"/>
  <c r="S261" i="13"/>
  <c r="S260" i="13"/>
  <c r="R257" i="13"/>
  <c r="V256" i="13"/>
  <c r="AA92" i="27" s="1"/>
  <c r="M252" i="13"/>
  <c r="D251" i="13"/>
  <c r="E251" i="13" s="1"/>
  <c r="F251" i="13"/>
  <c r="R251" i="13"/>
  <c r="O248" i="13"/>
  <c r="I247" i="13"/>
  <c r="D170" i="27" s="1"/>
  <c r="L244" i="13"/>
  <c r="M235" i="13"/>
  <c r="U91" i="27" s="1"/>
  <c r="T232" i="13"/>
  <c r="H232" i="13"/>
  <c r="D224" i="13"/>
  <c r="H224" i="13" s="1"/>
  <c r="O224" i="13"/>
  <c r="F224" i="13"/>
  <c r="R224" i="13"/>
  <c r="I224" i="13"/>
  <c r="D253" i="12"/>
  <c r="H253" i="12" s="1"/>
  <c r="V308" i="13"/>
  <c r="D306" i="13"/>
  <c r="T306" i="13" s="1"/>
  <c r="R301" i="13"/>
  <c r="S288" i="13"/>
  <c r="Y90" i="27" s="1"/>
  <c r="O284" i="13"/>
  <c r="I283" i="13"/>
  <c r="D87" i="27" s="1"/>
  <c r="O278" i="13"/>
  <c r="J277" i="13"/>
  <c r="P273" i="13"/>
  <c r="F272" i="13"/>
  <c r="D272" i="13"/>
  <c r="Q272" i="13" s="1"/>
  <c r="R268" i="13"/>
  <c r="L267" i="13"/>
  <c r="O266" i="13"/>
  <c r="U265" i="13"/>
  <c r="F265" i="13"/>
  <c r="L262" i="13"/>
  <c r="R261" i="13"/>
  <c r="P260" i="13"/>
  <c r="S258" i="13"/>
  <c r="Y162" i="27" s="1"/>
  <c r="R256" i="13"/>
  <c r="U254" i="13"/>
  <c r="F254" i="13"/>
  <c r="V253" i="13"/>
  <c r="AA85" i="27" s="1"/>
  <c r="J253" i="13"/>
  <c r="S85" i="27" s="1"/>
  <c r="M253" i="13"/>
  <c r="U85" i="27" s="1"/>
  <c r="L252" i="13"/>
  <c r="F85" i="27" s="1"/>
  <c r="O250" i="13"/>
  <c r="I250" i="13"/>
  <c r="L250" i="13"/>
  <c r="L245" i="13"/>
  <c r="K244" i="13"/>
  <c r="N243" i="13"/>
  <c r="J234" i="13"/>
  <c r="V271" i="13"/>
  <c r="I267" i="13"/>
  <c r="R265" i="13"/>
  <c r="V262" i="13"/>
  <c r="AA161" i="27" s="1"/>
  <c r="J262" i="13"/>
  <c r="S161" i="27" s="1"/>
  <c r="P261" i="13"/>
  <c r="W172" i="27" s="1"/>
  <c r="P258" i="13"/>
  <c r="W162" i="27" s="1"/>
  <c r="P256" i="13"/>
  <c r="J252" i="13"/>
  <c r="F248" i="13"/>
  <c r="P246" i="13"/>
  <c r="S246" i="13"/>
  <c r="P244" i="13"/>
  <c r="J244" i="13"/>
  <c r="U224" i="13"/>
  <c r="I221" i="13"/>
  <c r="D221" i="13"/>
  <c r="T221" i="13" s="1"/>
  <c r="U221" i="13"/>
  <c r="F221" i="13"/>
  <c r="L221" i="13"/>
  <c r="R221" i="13"/>
  <c r="J282" i="13"/>
  <c r="G282" i="13"/>
  <c r="G270" i="13"/>
  <c r="V270" i="13"/>
  <c r="L264" i="13"/>
  <c r="R264" i="13"/>
  <c r="O261" i="13"/>
  <c r="J258" i="13"/>
  <c r="S162" i="27" s="1"/>
  <c r="V252" i="13"/>
  <c r="D252" i="13"/>
  <c r="K252" i="13" s="1"/>
  <c r="E85" i="27" s="1"/>
  <c r="R249" i="13"/>
  <c r="F249" i="13"/>
  <c r="E235" i="13"/>
  <c r="D231" i="13"/>
  <c r="T231" i="13" s="1"/>
  <c r="L231" i="13"/>
  <c r="D228" i="13"/>
  <c r="K228" i="13" s="1"/>
  <c r="M219" i="13"/>
  <c r="D219" i="13"/>
  <c r="R217" i="13"/>
  <c r="V216" i="13"/>
  <c r="M216" i="13"/>
  <c r="P211" i="13"/>
  <c r="D211" i="13"/>
  <c r="Q211" i="13" s="1"/>
  <c r="S209" i="13"/>
  <c r="U216" i="13"/>
  <c r="L216" i="13"/>
  <c r="P214" i="13"/>
  <c r="D214" i="13"/>
  <c r="H214" i="13" s="1"/>
  <c r="L213" i="13"/>
  <c r="I212" i="13"/>
  <c r="O211" i="13"/>
  <c r="U210" i="13"/>
  <c r="R209" i="13"/>
  <c r="D255" i="13"/>
  <c r="T255" i="13" s="1"/>
  <c r="O240" i="13"/>
  <c r="J238" i="13"/>
  <c r="O232" i="13"/>
  <c r="U227" i="13"/>
  <c r="L160" i="27" s="1"/>
  <c r="D227" i="13"/>
  <c r="M221" i="13"/>
  <c r="P220" i="13"/>
  <c r="S219" i="13"/>
  <c r="J219" i="13"/>
  <c r="O217" i="13"/>
  <c r="I216" i="13"/>
  <c r="R215" i="13"/>
  <c r="V213" i="13"/>
  <c r="I213" i="13"/>
  <c r="M211" i="13"/>
  <c r="S210" i="13"/>
  <c r="P209" i="13"/>
  <c r="D281" i="13"/>
  <c r="H281" i="13" s="1"/>
  <c r="R234" i="13"/>
  <c r="J159" i="27" s="1"/>
  <c r="S233" i="13"/>
  <c r="F225" i="13"/>
  <c r="P224" i="13"/>
  <c r="J220" i="13"/>
  <c r="R219" i="13"/>
  <c r="R218" i="13"/>
  <c r="J217" i="13"/>
  <c r="S216" i="13"/>
  <c r="G216" i="13"/>
  <c r="M214" i="13"/>
  <c r="U213" i="13"/>
  <c r="F213" i="13"/>
  <c r="J211" i="13"/>
  <c r="R210" i="13"/>
  <c r="J209" i="13"/>
  <c r="O228" i="13"/>
  <c r="I220" i="13"/>
  <c r="L218" i="13"/>
  <c r="I217" i="13"/>
  <c r="R216" i="13"/>
  <c r="F216" i="13"/>
  <c r="J214" i="13"/>
  <c r="V211" i="13"/>
  <c r="I211" i="13"/>
  <c r="L210" i="13"/>
  <c r="I209" i="13"/>
  <c r="P219" i="13"/>
  <c r="P216" i="13"/>
  <c r="U211" i="13"/>
  <c r="G211" i="13"/>
  <c r="O216" i="13"/>
  <c r="V214" i="13"/>
  <c r="F211" i="13"/>
  <c r="E307" i="13"/>
  <c r="H321" i="13"/>
  <c r="Q321" i="13"/>
  <c r="D326" i="13"/>
  <c r="V315" i="13"/>
  <c r="G315" i="13"/>
  <c r="O313" i="13"/>
  <c r="D312" i="13"/>
  <c r="J310" i="13"/>
  <c r="I307" i="13"/>
  <c r="D171" i="27" s="1"/>
  <c r="G305" i="13"/>
  <c r="P305" i="13"/>
  <c r="J305" i="13"/>
  <c r="F302" i="13"/>
  <c r="O302" i="13"/>
  <c r="H91" i="27" s="1"/>
  <c r="I302" i="13"/>
  <c r="E299" i="13"/>
  <c r="N299" i="13"/>
  <c r="H299" i="13"/>
  <c r="E297" i="13"/>
  <c r="N297" i="13"/>
  <c r="H297" i="13"/>
  <c r="Q297" i="13"/>
  <c r="K297" i="13"/>
  <c r="T297" i="13"/>
  <c r="E320" i="13"/>
  <c r="N320" i="13"/>
  <c r="U326" i="13"/>
  <c r="G326" i="13"/>
  <c r="P326" i="13"/>
  <c r="W92" i="27" s="1"/>
  <c r="D325" i="13"/>
  <c r="L325" i="13"/>
  <c r="F92" i="27" s="1"/>
  <c r="U325" i="13"/>
  <c r="L92" i="27" s="1"/>
  <c r="D324" i="13"/>
  <c r="D323" i="13"/>
  <c r="Q320" i="13"/>
  <c r="F315" i="13"/>
  <c r="O315" i="13"/>
  <c r="D313" i="13"/>
  <c r="M312" i="13"/>
  <c r="V312" i="13"/>
  <c r="S310" i="13"/>
  <c r="D309" i="13"/>
  <c r="L309" i="13"/>
  <c r="F168" i="27" s="1"/>
  <c r="U309" i="13"/>
  <c r="F309" i="13"/>
  <c r="R302" i="13"/>
  <c r="T299" i="13"/>
  <c r="M299" i="13"/>
  <c r="V299" i="13"/>
  <c r="G299" i="13"/>
  <c r="P299" i="13"/>
  <c r="J299" i="13"/>
  <c r="G297" i="13"/>
  <c r="P297" i="13"/>
  <c r="J297" i="13"/>
  <c r="S297" i="13"/>
  <c r="H276" i="13"/>
  <c r="R86" i="27" s="1"/>
  <c r="E276" i="13"/>
  <c r="P86" i="27" s="1"/>
  <c r="Q276" i="13"/>
  <c r="X86" i="27" s="1"/>
  <c r="K276" i="13"/>
  <c r="T86" i="27" s="1"/>
  <c r="T276" i="13"/>
  <c r="Z86" i="27" s="1"/>
  <c r="N276" i="13"/>
  <c r="V86" i="27" s="1"/>
  <c r="D314" i="13"/>
  <c r="L314" i="13"/>
  <c r="U312" i="13"/>
  <c r="F312" i="13"/>
  <c r="E310" i="13"/>
  <c r="M307" i="13"/>
  <c r="V307" i="13"/>
  <c r="G307" i="13"/>
  <c r="P307" i="13"/>
  <c r="M305" i="13"/>
  <c r="M304" i="13"/>
  <c r="U89" i="27" s="1"/>
  <c r="V304" i="13"/>
  <c r="AA89" i="27" s="1"/>
  <c r="G304" i="13"/>
  <c r="Q89" i="27" s="1"/>
  <c r="S299" i="13"/>
  <c r="V297" i="13"/>
  <c r="V324" i="13"/>
  <c r="M324" i="13"/>
  <c r="V323" i="13"/>
  <c r="AA172" i="27" s="1"/>
  <c r="G323" i="13"/>
  <c r="D304" i="13"/>
  <c r="L304" i="13"/>
  <c r="F167" i="27" s="1"/>
  <c r="U304" i="13"/>
  <c r="L167" i="27" s="1"/>
  <c r="F304" i="13"/>
  <c r="B167" i="27" s="1"/>
  <c r="O304" i="13"/>
  <c r="H167" i="27" s="1"/>
  <c r="D301" i="13"/>
  <c r="L301" i="13"/>
  <c r="F301" i="13"/>
  <c r="U301" i="13"/>
  <c r="M323" i="13"/>
  <c r="F323" i="13"/>
  <c r="O323" i="13"/>
  <c r="U320" i="13"/>
  <c r="F320" i="13"/>
  <c r="Q299" i="13"/>
  <c r="L313" i="13"/>
  <c r="J326" i="13"/>
  <c r="S92" i="27" s="1"/>
  <c r="S325" i="13"/>
  <c r="Y173" i="27" s="1"/>
  <c r="I325" i="13"/>
  <c r="U323" i="13"/>
  <c r="D322" i="13"/>
  <c r="L322" i="13"/>
  <c r="I314" i="13"/>
  <c r="U313" i="13"/>
  <c r="M320" i="13"/>
  <c r="V320" i="13"/>
  <c r="AA93" i="27" s="1"/>
  <c r="D318" i="13"/>
  <c r="S313" i="13"/>
  <c r="G313" i="13"/>
  <c r="R312" i="13"/>
  <c r="U302" i="13"/>
  <c r="D302" i="13"/>
  <c r="O301" i="13"/>
  <c r="K299" i="13"/>
  <c r="U307" i="13"/>
  <c r="F307" i="13"/>
  <c r="O307" i="13"/>
  <c r="N310" i="13"/>
  <c r="G310" i="13"/>
  <c r="P310" i="13"/>
  <c r="S326" i="13"/>
  <c r="Y92" i="27" s="1"/>
  <c r="I326" i="13"/>
  <c r="R325" i="13"/>
  <c r="S324" i="13"/>
  <c r="J323" i="13"/>
  <c r="U322" i="13"/>
  <c r="L175" i="27" s="1"/>
  <c r="V321" i="13"/>
  <c r="AA95" i="27" s="1"/>
  <c r="K320" i="13"/>
  <c r="P316" i="13"/>
  <c r="R315" i="13"/>
  <c r="R314" i="13"/>
  <c r="J313" i="13"/>
  <c r="S171" i="27" s="1"/>
  <c r="S312" i="13"/>
  <c r="I312" i="13"/>
  <c r="M310" i="13"/>
  <c r="O310" i="13"/>
  <c r="I310" i="13"/>
  <c r="I309" i="13"/>
  <c r="L307" i="13"/>
  <c r="R326" i="13"/>
  <c r="F326" i="13"/>
  <c r="G325" i="13"/>
  <c r="G324" i="13"/>
  <c r="S323" i="13"/>
  <c r="I323" i="13"/>
  <c r="D94" i="27" s="1"/>
  <c r="I322" i="13"/>
  <c r="U321" i="13"/>
  <c r="K321" i="13"/>
  <c r="T320" i="13"/>
  <c r="J320" i="13"/>
  <c r="P325" i="13"/>
  <c r="F325" i="13"/>
  <c r="P324" i="13"/>
  <c r="R323" i="13"/>
  <c r="J94" i="27" s="1"/>
  <c r="R322" i="13"/>
  <c r="T321" i="13"/>
  <c r="J321" i="13"/>
  <c r="S95" i="27" s="1"/>
  <c r="S320" i="13"/>
  <c r="Y93" i="27" s="1"/>
  <c r="I320" i="13"/>
  <c r="T319" i="13"/>
  <c r="G318" i="13"/>
  <c r="Q94" i="27" s="1"/>
  <c r="P318" i="13"/>
  <c r="W94" i="27" s="1"/>
  <c r="D317" i="13"/>
  <c r="L317" i="13"/>
  <c r="U317" i="13"/>
  <c r="D316" i="13"/>
  <c r="P315" i="13"/>
  <c r="D315" i="13"/>
  <c r="F314" i="13"/>
  <c r="R313" i="13"/>
  <c r="F313" i="13"/>
  <c r="G312" i="13"/>
  <c r="H311" i="13"/>
  <c r="U310" i="13"/>
  <c r="J307" i="13"/>
  <c r="S305" i="13"/>
  <c r="D305" i="13"/>
  <c r="M300" i="13"/>
  <c r="S294" i="13"/>
  <c r="J294" i="13"/>
  <c r="N293" i="13"/>
  <c r="G88" i="27" s="1"/>
  <c r="E293" i="13"/>
  <c r="A88" i="27" s="1"/>
  <c r="R292" i="13"/>
  <c r="I292" i="13"/>
  <c r="T291" i="13"/>
  <c r="K291" i="13"/>
  <c r="S289" i="13"/>
  <c r="J289" i="13"/>
  <c r="D286" i="13"/>
  <c r="V282" i="13"/>
  <c r="M282" i="13"/>
  <c r="D282" i="13"/>
  <c r="R279" i="13"/>
  <c r="H278" i="13"/>
  <c r="D275" i="13"/>
  <c r="L275" i="13"/>
  <c r="U275" i="13"/>
  <c r="P274" i="13"/>
  <c r="J274" i="13"/>
  <c r="L272" i="13"/>
  <c r="L270" i="13"/>
  <c r="U258" i="13"/>
  <c r="D258" i="13"/>
  <c r="K258" i="13" s="1"/>
  <c r="T162" i="27" s="1"/>
  <c r="O258" i="13"/>
  <c r="F258" i="13"/>
  <c r="I258" i="13"/>
  <c r="R294" i="13"/>
  <c r="I294" i="13"/>
  <c r="N290" i="13"/>
  <c r="E290" i="13"/>
  <c r="D288" i="13"/>
  <c r="L288" i="13"/>
  <c r="H287" i="13"/>
  <c r="Q287" i="13"/>
  <c r="M286" i="13"/>
  <c r="V286" i="13"/>
  <c r="V283" i="13"/>
  <c r="J283" i="13"/>
  <c r="V281" i="13"/>
  <c r="G281" i="13"/>
  <c r="F279" i="13"/>
  <c r="G276" i="13"/>
  <c r="Q86" i="27" s="1"/>
  <c r="P276" i="13"/>
  <c r="W86" i="27" s="1"/>
  <c r="S267" i="13"/>
  <c r="Q266" i="13"/>
  <c r="H266" i="13"/>
  <c r="N266" i="13"/>
  <c r="R258" i="13"/>
  <c r="D296" i="13"/>
  <c r="L296" i="13"/>
  <c r="F90" i="27" s="1"/>
  <c r="T293" i="13"/>
  <c r="K88" i="27" s="1"/>
  <c r="O292" i="13"/>
  <c r="F292" i="13"/>
  <c r="E278" i="13"/>
  <c r="N278" i="13"/>
  <c r="U286" i="13"/>
  <c r="L164" i="27" s="1"/>
  <c r="F286" i="13"/>
  <c r="B164" i="27" s="1"/>
  <c r="F281" i="13"/>
  <c r="O281" i="13"/>
  <c r="J308" i="13"/>
  <c r="L306" i="13"/>
  <c r="F170" i="27" s="1"/>
  <c r="I305" i="13"/>
  <c r="P302" i="13"/>
  <c r="J300" i="13"/>
  <c r="O299" i="13"/>
  <c r="L298" i="13"/>
  <c r="S296" i="13"/>
  <c r="Y164" i="27" s="1"/>
  <c r="D295" i="13"/>
  <c r="P294" i="13"/>
  <c r="G294" i="13"/>
  <c r="Q291" i="13"/>
  <c r="H291" i="13"/>
  <c r="T290" i="13"/>
  <c r="P289" i="13"/>
  <c r="F289" i="13"/>
  <c r="R288" i="13"/>
  <c r="I288" i="13"/>
  <c r="R283" i="13"/>
  <c r="J87" i="27" s="1"/>
  <c r="S282" i="13"/>
  <c r="U281" i="13"/>
  <c r="D280" i="13"/>
  <c r="L280" i="13"/>
  <c r="D279" i="13"/>
  <c r="M278" i="13"/>
  <c r="V278" i="13"/>
  <c r="I275" i="13"/>
  <c r="L258" i="13"/>
  <c r="G302" i="13"/>
  <c r="F299" i="13"/>
  <c r="F297" i="13"/>
  <c r="R296" i="13"/>
  <c r="J90" i="27" s="1"/>
  <c r="I296" i="13"/>
  <c r="D90" i="27" s="1"/>
  <c r="U295" i="13"/>
  <c r="L295" i="13"/>
  <c r="O294" i="13"/>
  <c r="R293" i="13"/>
  <c r="J88" i="27" s="1"/>
  <c r="V292" i="13"/>
  <c r="M292" i="13"/>
  <c r="D292" i="13"/>
  <c r="P291" i="13"/>
  <c r="G291" i="13"/>
  <c r="S290" i="13"/>
  <c r="K290" i="13"/>
  <c r="T287" i="13"/>
  <c r="K287" i="13"/>
  <c r="J286" i="13"/>
  <c r="G283" i="13"/>
  <c r="J281" i="13"/>
  <c r="U280" i="13"/>
  <c r="U278" i="13"/>
  <c r="F278" i="13"/>
  <c r="S276" i="13"/>
  <c r="Y86" i="27" s="1"/>
  <c r="J276" i="13"/>
  <c r="S86" i="27" s="1"/>
  <c r="S274" i="13"/>
  <c r="G274" i="13"/>
  <c r="F270" i="13"/>
  <c r="J267" i="13"/>
  <c r="M294" i="13"/>
  <c r="D294" i="13"/>
  <c r="Q293" i="13"/>
  <c r="I88" i="27" s="1"/>
  <c r="H293" i="13"/>
  <c r="C88" i="27" s="1"/>
  <c r="U292" i="13"/>
  <c r="V289" i="13"/>
  <c r="M289" i="13"/>
  <c r="D289" i="13"/>
  <c r="S286" i="13"/>
  <c r="I286" i="13"/>
  <c r="D164" i="27" s="1"/>
  <c r="P283" i="13"/>
  <c r="F283" i="13"/>
  <c r="B87" i="27" s="1"/>
  <c r="I281" i="13"/>
  <c r="K278" i="13"/>
  <c r="N277" i="13"/>
  <c r="E277" i="13"/>
  <c r="I264" i="13"/>
  <c r="D95" i="27" s="1"/>
  <c r="D264" i="13"/>
  <c r="F264" i="13"/>
  <c r="H257" i="13"/>
  <c r="E257" i="13"/>
  <c r="Q257" i="13"/>
  <c r="Q290" i="13"/>
  <c r="R286" i="13"/>
  <c r="J164" i="27" s="1"/>
  <c r="R281" i="13"/>
  <c r="T278" i="13"/>
  <c r="I270" i="13"/>
  <c r="D270" i="13"/>
  <c r="O270" i="13"/>
  <c r="J263" i="13"/>
  <c r="S263" i="13"/>
  <c r="M263" i="13"/>
  <c r="V263" i="13"/>
  <c r="P263" i="13"/>
  <c r="G263" i="13"/>
  <c r="E256" i="13"/>
  <c r="Q256" i="13"/>
  <c r="H256" i="13"/>
  <c r="T256" i="13"/>
  <c r="K256" i="13"/>
  <c r="N256" i="13"/>
  <c r="G284" i="13"/>
  <c r="P284" i="13"/>
  <c r="D283" i="13"/>
  <c r="L283" i="13"/>
  <c r="F87" i="27" s="1"/>
  <c r="U283" i="13"/>
  <c r="L87" i="27" s="1"/>
  <c r="H274" i="13"/>
  <c r="Q274" i="13"/>
  <c r="J273" i="13"/>
  <c r="D273" i="13"/>
  <c r="M273" i="13"/>
  <c r="V273" i="13"/>
  <c r="O272" i="13"/>
  <c r="I272" i="13"/>
  <c r="R272" i="13"/>
  <c r="N257" i="13"/>
  <c r="Q250" i="13"/>
  <c r="U267" i="13"/>
  <c r="G261" i="13"/>
  <c r="Q172" i="27" s="1"/>
  <c r="R260" i="13"/>
  <c r="I259" i="13"/>
  <c r="D162" i="27" s="1"/>
  <c r="D254" i="13"/>
  <c r="P250" i="13"/>
  <c r="W174" i="27" s="1"/>
  <c r="N245" i="13"/>
  <c r="V175" i="27" s="1"/>
  <c r="F268" i="13"/>
  <c r="R267" i="13"/>
  <c r="R266" i="13"/>
  <c r="T265" i="13"/>
  <c r="K265" i="13"/>
  <c r="D263" i="13"/>
  <c r="M261" i="13"/>
  <c r="D260" i="13"/>
  <c r="K260" i="13" s="1"/>
  <c r="O259" i="13"/>
  <c r="H162" i="27" s="1"/>
  <c r="D259" i="13"/>
  <c r="H259" i="13" s="1"/>
  <c r="S255" i="13"/>
  <c r="V250" i="13"/>
  <c r="AA174" i="27" s="1"/>
  <c r="K245" i="13"/>
  <c r="O268" i="13"/>
  <c r="J250" i="13"/>
  <c r="S174" i="27" s="1"/>
  <c r="D268" i="13"/>
  <c r="O267" i="13"/>
  <c r="D267" i="13"/>
  <c r="F266" i="13"/>
  <c r="J261" i="13"/>
  <c r="S250" i="13"/>
  <c r="Y174" i="27" s="1"/>
  <c r="D271" i="13"/>
  <c r="L271" i="13"/>
  <c r="D269" i="13"/>
  <c r="L269" i="13"/>
  <c r="F269" i="13"/>
  <c r="V267" i="13"/>
  <c r="P267" i="13"/>
  <c r="K266" i="13"/>
  <c r="E266" i="13"/>
  <c r="P265" i="13"/>
  <c r="J265" i="13"/>
  <c r="M264" i="13"/>
  <c r="G264" i="13"/>
  <c r="U264" i="13"/>
  <c r="O264" i="13"/>
  <c r="O262" i="13"/>
  <c r="H175" i="27" s="1"/>
  <c r="I262" i="13"/>
  <c r="D261" i="13"/>
  <c r="L261" i="13"/>
  <c r="F261" i="13"/>
  <c r="V259" i="13"/>
  <c r="AA169" i="27" s="1"/>
  <c r="P259" i="13"/>
  <c r="W169" i="27" s="1"/>
  <c r="P257" i="13"/>
  <c r="J257" i="13"/>
  <c r="M256" i="13"/>
  <c r="G256" i="13"/>
  <c r="U256" i="13"/>
  <c r="L174" i="27" s="1"/>
  <c r="O256" i="13"/>
  <c r="H174" i="27" s="1"/>
  <c r="O254" i="13"/>
  <c r="I254" i="13"/>
  <c r="D253" i="13"/>
  <c r="L253" i="13"/>
  <c r="F253" i="13"/>
  <c r="J251" i="13"/>
  <c r="S173" i="27" s="1"/>
  <c r="V251" i="13"/>
  <c r="AA173" i="27" s="1"/>
  <c r="G251" i="13"/>
  <c r="P251" i="13"/>
  <c r="K250" i="13"/>
  <c r="T250" i="13"/>
  <c r="D249" i="13"/>
  <c r="L249" i="13"/>
  <c r="F171" i="27" s="1"/>
  <c r="U249" i="13"/>
  <c r="L171" i="27" s="1"/>
  <c r="J248" i="13"/>
  <c r="D248" i="13"/>
  <c r="M248" i="13"/>
  <c r="V248" i="13"/>
  <c r="V247" i="13"/>
  <c r="G247" i="13"/>
  <c r="P247" i="13"/>
  <c r="F247" i="13"/>
  <c r="B170" i="27" s="1"/>
  <c r="O247" i="13"/>
  <c r="H170" i="27" s="1"/>
  <c r="D247" i="13"/>
  <c r="R247" i="13"/>
  <c r="J170" i="27" s="1"/>
  <c r="D246" i="13"/>
  <c r="L246" i="13"/>
  <c r="F169" i="27" s="1"/>
  <c r="F246" i="13"/>
  <c r="B169" i="27" s="1"/>
  <c r="R246" i="13"/>
  <c r="J169" i="27" s="1"/>
  <c r="H245" i="13"/>
  <c r="R175" i="27" s="1"/>
  <c r="Q245" i="13"/>
  <c r="X175" i="27" s="1"/>
  <c r="T245" i="13"/>
  <c r="P245" i="13"/>
  <c r="W175" i="27" s="1"/>
  <c r="J245" i="13"/>
  <c r="I245" i="13"/>
  <c r="F245" i="13"/>
  <c r="R245" i="13"/>
  <c r="E244" i="13"/>
  <c r="N244" i="13"/>
  <c r="Q244" i="13"/>
  <c r="M244" i="13"/>
  <c r="V244" i="13"/>
  <c r="G244" i="13"/>
  <c r="S244" i="13"/>
  <c r="U244" i="13"/>
  <c r="F244" i="13"/>
  <c r="I244" i="13"/>
  <c r="H242" i="13"/>
  <c r="E242" i="13"/>
  <c r="Q242" i="13"/>
  <c r="K242" i="13"/>
  <c r="O242" i="13"/>
  <c r="U242" i="13"/>
  <c r="F239" i="13"/>
  <c r="B168" i="27" s="1"/>
  <c r="O239" i="13"/>
  <c r="H168" i="27" s="1"/>
  <c r="I239" i="13"/>
  <c r="D168" i="27" s="1"/>
  <c r="D239" i="13"/>
  <c r="R239" i="13"/>
  <c r="J168" i="27" s="1"/>
  <c r="D238" i="13"/>
  <c r="N238" i="13" s="1"/>
  <c r="L238" i="13"/>
  <c r="I238" i="13"/>
  <c r="O238" i="13"/>
  <c r="F238" i="13"/>
  <c r="R238" i="13"/>
  <c r="H237" i="13"/>
  <c r="Q237" i="13"/>
  <c r="K237" i="13"/>
  <c r="E237" i="13"/>
  <c r="T237" i="13"/>
  <c r="P237" i="13"/>
  <c r="G237" i="13"/>
  <c r="S237" i="13"/>
  <c r="J237" i="13"/>
  <c r="I237" i="13"/>
  <c r="U237" i="13"/>
  <c r="O237" i="13"/>
  <c r="F237" i="13"/>
  <c r="R237" i="13"/>
  <c r="M236" i="13"/>
  <c r="V236" i="13"/>
  <c r="J236" i="13"/>
  <c r="P236" i="13"/>
  <c r="G236" i="13"/>
  <c r="S236" i="13"/>
  <c r="U236" i="13"/>
  <c r="F236" i="13"/>
  <c r="D236" i="13"/>
  <c r="K236" i="13" s="1"/>
  <c r="R236" i="13"/>
  <c r="I236" i="13"/>
  <c r="I229" i="13"/>
  <c r="U229" i="13"/>
  <c r="D229" i="13"/>
  <c r="O229" i="13"/>
  <c r="F229" i="13"/>
  <c r="R229" i="13"/>
  <c r="T235" i="13"/>
  <c r="D234" i="13"/>
  <c r="T234" i="13" s="1"/>
  <c r="K159" i="27" s="1"/>
  <c r="R231" i="13"/>
  <c r="R230" i="13"/>
  <c r="J229" i="13"/>
  <c r="S228" i="13"/>
  <c r="I228" i="13"/>
  <c r="M226" i="13"/>
  <c r="O226" i="13"/>
  <c r="I226" i="13"/>
  <c r="H225" i="13"/>
  <c r="K217" i="13"/>
  <c r="T217" i="13"/>
  <c r="E217" i="13"/>
  <c r="N217" i="13"/>
  <c r="H217" i="13"/>
  <c r="Q217" i="13"/>
  <c r="L263" i="13"/>
  <c r="L255" i="13"/>
  <c r="F173" i="27" s="1"/>
  <c r="T243" i="13"/>
  <c r="G242" i="13"/>
  <c r="Q168" i="27" s="1"/>
  <c r="P242" i="13"/>
  <c r="W168" i="27" s="1"/>
  <c r="D241" i="13"/>
  <c r="L241" i="13"/>
  <c r="U241" i="13"/>
  <c r="N240" i="13"/>
  <c r="V160" i="27" s="1"/>
  <c r="E240" i="13"/>
  <c r="P160" i="27" s="1"/>
  <c r="G234" i="13"/>
  <c r="P234" i="13"/>
  <c r="D233" i="13"/>
  <c r="Q233" i="13" s="1"/>
  <c r="L233" i="13"/>
  <c r="U233" i="13"/>
  <c r="N232" i="13"/>
  <c r="E232" i="13"/>
  <c r="S229" i="13"/>
  <c r="G229" i="13"/>
  <c r="R228" i="13"/>
  <c r="F230" i="13"/>
  <c r="G228" i="13"/>
  <c r="V226" i="13"/>
  <c r="K226" i="13"/>
  <c r="H243" i="13"/>
  <c r="V241" i="13"/>
  <c r="J241" i="13"/>
  <c r="V239" i="13"/>
  <c r="AA159" i="27" s="1"/>
  <c r="G239" i="13"/>
  <c r="Q159" i="27" s="1"/>
  <c r="Q235" i="13"/>
  <c r="H235" i="13"/>
  <c r="U234" i="13"/>
  <c r="L159" i="27" s="1"/>
  <c r="V233" i="13"/>
  <c r="J233" i="13"/>
  <c r="V231" i="13"/>
  <c r="G231" i="13"/>
  <c r="U226" i="13"/>
  <c r="J225" i="13"/>
  <c r="M225" i="13"/>
  <c r="V225" i="13"/>
  <c r="F231" i="13"/>
  <c r="O231" i="13"/>
  <c r="M228" i="13"/>
  <c r="V228" i="13"/>
  <c r="T226" i="13"/>
  <c r="T225" i="13"/>
  <c r="E225" i="13"/>
  <c r="N225" i="13"/>
  <c r="M223" i="13"/>
  <c r="V223" i="13"/>
  <c r="G223" i="13"/>
  <c r="P223" i="13"/>
  <c r="K212" i="13"/>
  <c r="T212" i="13"/>
  <c r="E212" i="13"/>
  <c r="N212" i="13"/>
  <c r="H212" i="13"/>
  <c r="Q212" i="13"/>
  <c r="D230" i="13"/>
  <c r="L230" i="13"/>
  <c r="U228" i="13"/>
  <c r="F228" i="13"/>
  <c r="D223" i="13"/>
  <c r="L223" i="13"/>
  <c r="U223" i="13"/>
  <c r="F223" i="13"/>
  <c r="O223" i="13"/>
  <c r="K220" i="13"/>
  <c r="T220" i="13"/>
  <c r="E220" i="13"/>
  <c r="N220" i="13"/>
  <c r="H220" i="13"/>
  <c r="H226" i="13"/>
  <c r="Q226" i="13"/>
  <c r="M218" i="13"/>
  <c r="V218" i="13"/>
  <c r="G218" i="13"/>
  <c r="P218" i="13"/>
  <c r="J218" i="13"/>
  <c r="D218" i="13"/>
  <c r="T215" i="13"/>
  <c r="E215" i="13"/>
  <c r="N215" i="13"/>
  <c r="H215" i="13"/>
  <c r="Q215" i="13"/>
  <c r="K215" i="13"/>
  <c r="P241" i="13"/>
  <c r="I231" i="13"/>
  <c r="I230" i="13"/>
  <c r="J228" i="13"/>
  <c r="N226" i="13"/>
  <c r="G226" i="13"/>
  <c r="P226" i="13"/>
  <c r="R223" i="13"/>
  <c r="K209" i="13"/>
  <c r="T209" i="13"/>
  <c r="E209" i="13"/>
  <c r="N209" i="13"/>
  <c r="H209" i="13"/>
  <c r="Q209" i="13"/>
  <c r="E213" i="13"/>
  <c r="J212" i="13"/>
  <c r="D210" i="13"/>
  <c r="I215" i="13"/>
  <c r="K213" i="13"/>
  <c r="P212" i="13"/>
  <c r="J210" i="13"/>
  <c r="O209" i="13"/>
  <c r="G209" i="13"/>
  <c r="U222" i="13"/>
  <c r="J221" i="13"/>
  <c r="O220" i="13"/>
  <c r="G220" i="13"/>
  <c r="I218" i="13"/>
  <c r="V217" i="13"/>
  <c r="F217" i="13"/>
  <c r="K216" i="13"/>
  <c r="P215" i="13"/>
  <c r="U214" i="13"/>
  <c r="J213" i="13"/>
  <c r="O212" i="13"/>
  <c r="G212" i="13"/>
  <c r="L211" i="13"/>
  <c r="I210" i="13"/>
  <c r="V209" i="13"/>
  <c r="F209" i="13"/>
  <c r="U225" i="13"/>
  <c r="L222" i="13"/>
  <c r="D222" i="13"/>
  <c r="V220" i="13"/>
  <c r="F220" i="13"/>
  <c r="U217" i="13"/>
  <c r="O215" i="13"/>
  <c r="G215" i="13"/>
  <c r="L214" i="13"/>
  <c r="Q213" i="13"/>
  <c r="V212" i="13"/>
  <c r="F212" i="13"/>
  <c r="P210" i="13"/>
  <c r="U209" i="13"/>
  <c r="L225" i="13"/>
  <c r="P221" i="13"/>
  <c r="U220" i="13"/>
  <c r="O218" i="13"/>
  <c r="L217" i="13"/>
  <c r="Q216" i="13"/>
  <c r="V215" i="13"/>
  <c r="F215" i="13"/>
  <c r="P213" i="13"/>
  <c r="H213" i="13"/>
  <c r="U212" i="13"/>
  <c r="G210" i="13"/>
  <c r="L209" i="13"/>
  <c r="G221" i="13"/>
  <c r="L220" i="13"/>
  <c r="F218" i="13"/>
  <c r="U215" i="13"/>
  <c r="L212" i="13"/>
  <c r="V210" i="13"/>
  <c r="L215" i="13"/>
  <c r="H333" i="12"/>
  <c r="T333" i="12"/>
  <c r="N333" i="12"/>
  <c r="E333" i="12"/>
  <c r="Q333" i="12"/>
  <c r="H327" i="12"/>
  <c r="E327" i="12"/>
  <c r="K327" i="12"/>
  <c r="N327" i="12"/>
  <c r="E315" i="12"/>
  <c r="Q315" i="12"/>
  <c r="T315" i="12"/>
  <c r="H315" i="12"/>
  <c r="K315" i="12"/>
  <c r="N315" i="12"/>
  <c r="T359" i="12"/>
  <c r="E359" i="12"/>
  <c r="H359" i="12"/>
  <c r="Q359" i="12"/>
  <c r="N359" i="12"/>
  <c r="K359" i="12"/>
  <c r="H355" i="12"/>
  <c r="K355" i="12"/>
  <c r="T355" i="12"/>
  <c r="E355" i="12"/>
  <c r="N355" i="12"/>
  <c r="Q355" i="12"/>
  <c r="H316" i="12"/>
  <c r="T316" i="12"/>
  <c r="N316" i="12"/>
  <c r="E316" i="12"/>
  <c r="K316" i="12"/>
  <c r="Q316" i="12"/>
  <c r="K328" i="12"/>
  <c r="H328" i="12"/>
  <c r="Q328" i="12"/>
  <c r="N328" i="12"/>
  <c r="E328" i="12"/>
  <c r="T328" i="12"/>
  <c r="H363" i="12"/>
  <c r="K363" i="12"/>
  <c r="T363" i="12"/>
  <c r="N363" i="12"/>
  <c r="E363" i="12"/>
  <c r="Q363" i="12"/>
  <c r="S358" i="12"/>
  <c r="I363" i="12"/>
  <c r="D93" i="26" s="1"/>
  <c r="R369" i="12"/>
  <c r="J92" i="26" s="1"/>
  <c r="J369" i="12"/>
  <c r="F368" i="12"/>
  <c r="B95" i="26" s="1"/>
  <c r="F360" i="12"/>
  <c r="P358" i="12"/>
  <c r="O355" i="12"/>
  <c r="G355" i="12"/>
  <c r="D354" i="12"/>
  <c r="P353" i="12"/>
  <c r="G353" i="12"/>
  <c r="S352" i="12"/>
  <c r="J352" i="12"/>
  <c r="N351" i="12"/>
  <c r="E351" i="12"/>
  <c r="R350" i="12"/>
  <c r="I350" i="12"/>
  <c r="T349" i="12"/>
  <c r="K349" i="12"/>
  <c r="S347" i="12"/>
  <c r="J347" i="12"/>
  <c r="O345" i="12"/>
  <c r="F345" i="12"/>
  <c r="R344" i="12"/>
  <c r="I344" i="12"/>
  <c r="G342" i="12"/>
  <c r="O340" i="12"/>
  <c r="F340" i="12"/>
  <c r="D339" i="12"/>
  <c r="L339" i="12"/>
  <c r="I339" i="12"/>
  <c r="R339" i="12"/>
  <c r="E336" i="12"/>
  <c r="Q335" i="12"/>
  <c r="F335" i="12"/>
  <c r="Q334" i="12"/>
  <c r="G333" i="12"/>
  <c r="J332" i="12"/>
  <c r="U331" i="12"/>
  <c r="J331" i="12"/>
  <c r="J330" i="12"/>
  <c r="E325" i="12"/>
  <c r="G324" i="12"/>
  <c r="M324" i="12"/>
  <c r="V324" i="12"/>
  <c r="M323" i="12"/>
  <c r="U322" i="12"/>
  <c r="F322" i="12"/>
  <c r="O320" i="12"/>
  <c r="L319" i="12"/>
  <c r="F318" i="12"/>
  <c r="D318" i="12"/>
  <c r="U318" i="12"/>
  <c r="I318" i="12"/>
  <c r="K369" i="12"/>
  <c r="E92" i="26" s="1"/>
  <c r="J366" i="12"/>
  <c r="Q369" i="12"/>
  <c r="I369" i="12"/>
  <c r="D92" i="26" s="1"/>
  <c r="J367" i="12"/>
  <c r="O366" i="12"/>
  <c r="H175" i="26" s="1"/>
  <c r="G366" i="12"/>
  <c r="K362" i="12"/>
  <c r="P361" i="12"/>
  <c r="H361" i="12"/>
  <c r="U360" i="12"/>
  <c r="J359" i="12"/>
  <c r="S168" i="26" s="1"/>
  <c r="O358" i="12"/>
  <c r="G358" i="12"/>
  <c r="O353" i="12"/>
  <c r="H168" i="26" s="1"/>
  <c r="F353" i="12"/>
  <c r="F337" i="12"/>
  <c r="O337" i="12"/>
  <c r="I332" i="12"/>
  <c r="I331" i="12"/>
  <c r="S330" i="12"/>
  <c r="J329" i="12"/>
  <c r="U326" i="12"/>
  <c r="F326" i="12"/>
  <c r="O326" i="12"/>
  <c r="L326" i="12"/>
  <c r="E322" i="12"/>
  <c r="N322" i="12"/>
  <c r="F321" i="12"/>
  <c r="L321" i="12"/>
  <c r="U321" i="12"/>
  <c r="V312" i="12"/>
  <c r="J358" i="12"/>
  <c r="I355" i="12"/>
  <c r="K367" i="12"/>
  <c r="P366" i="12"/>
  <c r="O363" i="12"/>
  <c r="H93" i="26" s="1"/>
  <c r="G363" i="12"/>
  <c r="Q97" i="26" s="1"/>
  <c r="Q361" i="12"/>
  <c r="P369" i="12"/>
  <c r="H369" i="12"/>
  <c r="U368" i="12"/>
  <c r="L95" i="26" s="1"/>
  <c r="Q356" i="12"/>
  <c r="V355" i="12"/>
  <c r="F355" i="12"/>
  <c r="G350" i="12"/>
  <c r="D346" i="12"/>
  <c r="L346" i="12"/>
  <c r="F91" i="26" s="1"/>
  <c r="K340" i="12"/>
  <c r="I338" i="12"/>
  <c r="L338" i="12"/>
  <c r="U338" i="12"/>
  <c r="J370" i="12"/>
  <c r="O369" i="12"/>
  <c r="H92" i="26" s="1"/>
  <c r="G369" i="12"/>
  <c r="Q173" i="26" s="1"/>
  <c r="L368" i="12"/>
  <c r="F95" i="26" s="1"/>
  <c r="D368" i="12"/>
  <c r="Q367" i="12"/>
  <c r="V366" i="12"/>
  <c r="AA96" i="26" s="1"/>
  <c r="F366" i="12"/>
  <c r="P364" i="12"/>
  <c r="W93" i="26" s="1"/>
  <c r="H364" i="12"/>
  <c r="U363" i="12"/>
  <c r="L93" i="26" s="1"/>
  <c r="M363" i="12"/>
  <c r="U97" i="26" s="1"/>
  <c r="J362" i="12"/>
  <c r="S94" i="26" s="1"/>
  <c r="G361" i="12"/>
  <c r="L360" i="12"/>
  <c r="D360" i="12"/>
  <c r="I359" i="12"/>
  <c r="V358" i="12"/>
  <c r="F358" i="12"/>
  <c r="K357" i="12"/>
  <c r="H356" i="12"/>
  <c r="U355" i="12"/>
  <c r="M355" i="12"/>
  <c r="J354" i="12"/>
  <c r="Q352" i="12"/>
  <c r="H352" i="12"/>
  <c r="T351" i="12"/>
  <c r="L351" i="12"/>
  <c r="O350" i="12"/>
  <c r="F350" i="12"/>
  <c r="R349" i="12"/>
  <c r="I349" i="12"/>
  <c r="M348" i="12"/>
  <c r="D348" i="12"/>
  <c r="S346" i="12"/>
  <c r="V345" i="12"/>
  <c r="M345" i="12"/>
  <c r="D345" i="12"/>
  <c r="P344" i="12"/>
  <c r="G344" i="12"/>
  <c r="D342" i="12"/>
  <c r="T340" i="12"/>
  <c r="U339" i="12"/>
  <c r="U337" i="12"/>
  <c r="P335" i="12"/>
  <c r="M335" i="12"/>
  <c r="V335" i="12"/>
  <c r="N334" i="12"/>
  <c r="M334" i="12"/>
  <c r="G334" i="12"/>
  <c r="P334" i="12"/>
  <c r="R332" i="12"/>
  <c r="R331" i="12"/>
  <c r="G331" i="12"/>
  <c r="G330" i="12"/>
  <c r="S329" i="12"/>
  <c r="L327" i="12"/>
  <c r="U327" i="12"/>
  <c r="J325" i="12"/>
  <c r="G325" i="12"/>
  <c r="P325" i="12"/>
  <c r="V323" i="12"/>
  <c r="R322" i="12"/>
  <c r="J322" i="12"/>
  <c r="S322" i="12"/>
  <c r="G322" i="12"/>
  <c r="P322" i="12"/>
  <c r="O318" i="12"/>
  <c r="L317" i="12"/>
  <c r="I317" i="12"/>
  <c r="U317" i="12"/>
  <c r="D317" i="12"/>
  <c r="O317" i="12"/>
  <c r="F317" i="12"/>
  <c r="R317" i="12"/>
  <c r="K370" i="12"/>
  <c r="Q364" i="12"/>
  <c r="I364" i="12"/>
  <c r="V363" i="12"/>
  <c r="AA97" i="26" s="1"/>
  <c r="F363" i="12"/>
  <c r="B93" i="26" s="1"/>
  <c r="N369" i="12"/>
  <c r="U366" i="12"/>
  <c r="M366" i="12"/>
  <c r="U96" i="26" s="1"/>
  <c r="L363" i="12"/>
  <c r="F93" i="26" s="1"/>
  <c r="Q362" i="12"/>
  <c r="X94" i="26" s="1"/>
  <c r="V361" i="12"/>
  <c r="N361" i="12"/>
  <c r="U358" i="12"/>
  <c r="L355" i="12"/>
  <c r="V353" i="12"/>
  <c r="D353" i="12"/>
  <c r="P352" i="12"/>
  <c r="G352" i="12"/>
  <c r="Q349" i="12"/>
  <c r="H349" i="12"/>
  <c r="P347" i="12"/>
  <c r="R346" i="12"/>
  <c r="J91" i="26" s="1"/>
  <c r="I346" i="12"/>
  <c r="U345" i="12"/>
  <c r="L345" i="12"/>
  <c r="O344" i="12"/>
  <c r="I336" i="12"/>
  <c r="R336" i="12"/>
  <c r="F332" i="12"/>
  <c r="P331" i="12"/>
  <c r="F331" i="12"/>
  <c r="P330" i="12"/>
  <c r="I328" i="12"/>
  <c r="U320" i="12"/>
  <c r="I320" i="12"/>
  <c r="D366" i="12"/>
  <c r="N364" i="12"/>
  <c r="M361" i="12"/>
  <c r="U174" i="26" s="1"/>
  <c r="E361" i="12"/>
  <c r="L358" i="12"/>
  <c r="D358" i="12"/>
  <c r="N356" i="12"/>
  <c r="U353" i="12"/>
  <c r="L353" i="12"/>
  <c r="E352" i="12"/>
  <c r="V350" i="12"/>
  <c r="M350" i="12"/>
  <c r="D350" i="12"/>
  <c r="D344" i="12"/>
  <c r="N341" i="12"/>
  <c r="E341" i="12"/>
  <c r="H340" i="12"/>
  <c r="R338" i="12"/>
  <c r="I337" i="12"/>
  <c r="T336" i="12"/>
  <c r="K334" i="12"/>
  <c r="J333" i="12"/>
  <c r="S333" i="12"/>
  <c r="D332" i="12"/>
  <c r="G329" i="12"/>
  <c r="R328" i="12"/>
  <c r="I326" i="12"/>
  <c r="T325" i="12"/>
  <c r="K325" i="12"/>
  <c r="I321" i="12"/>
  <c r="F316" i="12"/>
  <c r="O316" i="12"/>
  <c r="L316" i="12"/>
  <c r="U316" i="12"/>
  <c r="I316" i="12"/>
  <c r="R316" i="12"/>
  <c r="U350" i="12"/>
  <c r="V347" i="12"/>
  <c r="M347" i="12"/>
  <c r="D347" i="12"/>
  <c r="U344" i="12"/>
  <c r="L344" i="12"/>
  <c r="Q340" i="12"/>
  <c r="F338" i="12"/>
  <c r="R337" i="12"/>
  <c r="H336" i="12"/>
  <c r="T334" i="12"/>
  <c r="D330" i="12"/>
  <c r="F328" i="12"/>
  <c r="G323" i="12"/>
  <c r="P323" i="12"/>
  <c r="R320" i="12"/>
  <c r="K319" i="12"/>
  <c r="H319" i="12"/>
  <c r="T319" i="12"/>
  <c r="E319" i="12"/>
  <c r="D331" i="12"/>
  <c r="L331" i="12"/>
  <c r="V329" i="12"/>
  <c r="M329" i="12"/>
  <c r="J312" i="12"/>
  <c r="S312" i="12"/>
  <c r="G312" i="12"/>
  <c r="P312" i="12"/>
  <c r="L359" i="12"/>
  <c r="R353" i="12"/>
  <c r="T352" i="12"/>
  <c r="K352" i="12"/>
  <c r="O351" i="12"/>
  <c r="S350" i="12"/>
  <c r="J350" i="12"/>
  <c r="L349" i="12"/>
  <c r="P348" i="12"/>
  <c r="G348" i="12"/>
  <c r="P345" i="12"/>
  <c r="S344" i="12"/>
  <c r="Y96" i="26" s="1"/>
  <c r="J344" i="12"/>
  <c r="N343" i="12"/>
  <c r="E343" i="12"/>
  <c r="R342" i="12"/>
  <c r="K341" i="12"/>
  <c r="G340" i="12"/>
  <c r="P340" i="12"/>
  <c r="D338" i="12"/>
  <c r="D337" i="12"/>
  <c r="F336" i="12"/>
  <c r="R335" i="12"/>
  <c r="H334" i="12"/>
  <c r="U332" i="12"/>
  <c r="F329" i="12"/>
  <c r="D329" i="12"/>
  <c r="D326" i="12"/>
  <c r="H322" i="12"/>
  <c r="D321" i="12"/>
  <c r="D320" i="12"/>
  <c r="O319" i="12"/>
  <c r="R319" i="12"/>
  <c r="P318" i="12"/>
  <c r="M318" i="12"/>
  <c r="V318" i="12"/>
  <c r="S318" i="12"/>
  <c r="U315" i="12"/>
  <c r="I315" i="12"/>
  <c r="R315" i="12"/>
  <c r="F315" i="12"/>
  <c r="O315" i="12"/>
  <c r="L315" i="12"/>
  <c r="N310" i="12"/>
  <c r="E310" i="12"/>
  <c r="K310" i="12"/>
  <c r="Q310" i="12"/>
  <c r="M307" i="12"/>
  <c r="G307" i="12"/>
  <c r="P307" i="12"/>
  <c r="M302" i="12"/>
  <c r="V302" i="12"/>
  <c r="P302" i="12"/>
  <c r="J302" i="12"/>
  <c r="G302" i="12"/>
  <c r="S302" i="12"/>
  <c r="D323" i="12"/>
  <c r="L323" i="12"/>
  <c r="D312" i="12"/>
  <c r="L312" i="12"/>
  <c r="I312" i="12"/>
  <c r="R312" i="12"/>
  <c r="F310" i="12"/>
  <c r="L310" i="12"/>
  <c r="U310" i="12"/>
  <c r="O310" i="12"/>
  <c r="K309" i="12"/>
  <c r="E309" i="12"/>
  <c r="N309" i="12"/>
  <c r="S307" i="12"/>
  <c r="Q305" i="12"/>
  <c r="T305" i="12"/>
  <c r="K305" i="12"/>
  <c r="H303" i="12"/>
  <c r="Q303" i="12"/>
  <c r="K303" i="12"/>
  <c r="E303" i="12"/>
  <c r="P169" i="26" s="1"/>
  <c r="T303" i="12"/>
  <c r="Z169" i="26" s="1"/>
  <c r="D302" i="12"/>
  <c r="M300" i="12"/>
  <c r="G300" i="12"/>
  <c r="P300" i="12"/>
  <c r="J300" i="12"/>
  <c r="D300" i="12"/>
  <c r="V300" i="12"/>
  <c r="AA92" i="26" s="1"/>
  <c r="S300" i="12"/>
  <c r="I311" i="12"/>
  <c r="D311" i="12"/>
  <c r="L311" i="12"/>
  <c r="U311" i="12"/>
  <c r="D304" i="12"/>
  <c r="L304" i="12"/>
  <c r="F304" i="12"/>
  <c r="I304" i="12"/>
  <c r="U304" i="12"/>
  <c r="D324" i="12"/>
  <c r="S315" i="12"/>
  <c r="G315" i="12"/>
  <c r="J307" i="12"/>
  <c r="R304" i="12"/>
  <c r="G313" i="12"/>
  <c r="M313" i="12"/>
  <c r="V313" i="12"/>
  <c r="P313" i="12"/>
  <c r="J306" i="12"/>
  <c r="D306" i="12"/>
  <c r="S306" i="12"/>
  <c r="V308" i="12"/>
  <c r="M308" i="12"/>
  <c r="D308" i="12"/>
  <c r="O305" i="12"/>
  <c r="I305" i="12"/>
  <c r="I302" i="12"/>
  <c r="O295" i="12"/>
  <c r="F288" i="12"/>
  <c r="O288" i="12"/>
  <c r="R288" i="12"/>
  <c r="U288" i="12"/>
  <c r="M282" i="12"/>
  <c r="P282" i="12"/>
  <c r="G282" i="12"/>
  <c r="S282" i="12"/>
  <c r="J282" i="12"/>
  <c r="V282" i="12"/>
  <c r="K294" i="12"/>
  <c r="T174" i="26" s="1"/>
  <c r="E294" i="12"/>
  <c r="N294" i="12"/>
  <c r="H294" i="12"/>
  <c r="R174" i="26" s="1"/>
  <c r="N280" i="12"/>
  <c r="E280" i="12"/>
  <c r="Q280" i="12"/>
  <c r="T280" i="12"/>
  <c r="D313" i="12"/>
  <c r="S311" i="12"/>
  <c r="J311" i="12"/>
  <c r="D307" i="12"/>
  <c r="J305" i="12"/>
  <c r="S172" i="26" s="1"/>
  <c r="R302" i="12"/>
  <c r="I296" i="12"/>
  <c r="D296" i="12"/>
  <c r="L296" i="12"/>
  <c r="F296" i="12"/>
  <c r="H283" i="12"/>
  <c r="E283" i="12"/>
  <c r="Q283" i="12"/>
  <c r="T283" i="12"/>
  <c r="K283" i="12"/>
  <c r="N265" i="12"/>
  <c r="Q265" i="12"/>
  <c r="E265" i="12"/>
  <c r="H265" i="12"/>
  <c r="T265" i="12"/>
  <c r="K265" i="12"/>
  <c r="H293" i="12"/>
  <c r="C171" i="26" s="1"/>
  <c r="K293" i="12"/>
  <c r="E171" i="26" s="1"/>
  <c r="E293" i="12"/>
  <c r="A171" i="26" s="1"/>
  <c r="K292" i="12"/>
  <c r="E292" i="12"/>
  <c r="H292" i="12"/>
  <c r="T292" i="12"/>
  <c r="H286" i="12"/>
  <c r="R168" i="26" s="1"/>
  <c r="Q286" i="12"/>
  <c r="X168" i="26" s="1"/>
  <c r="T286" i="12"/>
  <c r="E286" i="12"/>
  <c r="P168" i="26" s="1"/>
  <c r="N270" i="12"/>
  <c r="H270" i="12"/>
  <c r="Q270" i="12"/>
  <c r="E270" i="12"/>
  <c r="T270" i="12"/>
  <c r="K270" i="12"/>
  <c r="E262" i="12"/>
  <c r="N262" i="12"/>
  <c r="H262" i="12"/>
  <c r="Q262" i="12"/>
  <c r="T262" i="12"/>
  <c r="K262" i="12"/>
  <c r="P311" i="12"/>
  <c r="G311" i="12"/>
  <c r="R305" i="12"/>
  <c r="F305" i="12"/>
  <c r="U302" i="12"/>
  <c r="F302" i="12"/>
  <c r="K301" i="12"/>
  <c r="E301" i="12"/>
  <c r="G298" i="12"/>
  <c r="J298" i="12"/>
  <c r="D298" i="12"/>
  <c r="V298" i="12"/>
  <c r="N293" i="12"/>
  <c r="G171" i="26" s="1"/>
  <c r="N286" i="12"/>
  <c r="V168" i="26" s="1"/>
  <c r="N295" i="12"/>
  <c r="V173" i="26" s="1"/>
  <c r="H295" i="12"/>
  <c r="E295" i="12"/>
  <c r="N292" i="12"/>
  <c r="Q289" i="12"/>
  <c r="X175" i="26" s="1"/>
  <c r="H289" i="12"/>
  <c r="R175" i="26" s="1"/>
  <c r="E289" i="12"/>
  <c r="N289" i="12"/>
  <c r="V175" i="26" s="1"/>
  <c r="J299" i="12"/>
  <c r="M299" i="12"/>
  <c r="G299" i="12"/>
  <c r="T293" i="12"/>
  <c r="K171" i="26" s="1"/>
  <c r="O291" i="12"/>
  <c r="H170" i="26" s="1"/>
  <c r="D291" i="12"/>
  <c r="F291" i="12"/>
  <c r="B170" i="26" s="1"/>
  <c r="R291" i="12"/>
  <c r="J170" i="26" s="1"/>
  <c r="I291" i="12"/>
  <c r="D170" i="26" s="1"/>
  <c r="U291" i="12"/>
  <c r="N288" i="12"/>
  <c r="H288" i="12"/>
  <c r="T288" i="12"/>
  <c r="K288" i="12"/>
  <c r="E288" i="12"/>
  <c r="Q288" i="12"/>
  <c r="M285" i="12"/>
  <c r="V285" i="12"/>
  <c r="S285" i="12"/>
  <c r="D285" i="12"/>
  <c r="P285" i="12"/>
  <c r="M314" i="12"/>
  <c r="D314" i="12"/>
  <c r="V311" i="12"/>
  <c r="D299" i="12"/>
  <c r="D297" i="12"/>
  <c r="L297" i="12"/>
  <c r="F297" i="12"/>
  <c r="O297" i="12"/>
  <c r="I297" i="12"/>
  <c r="F295" i="12"/>
  <c r="I295" i="12"/>
  <c r="U295" i="12"/>
  <c r="K286" i="12"/>
  <c r="T168" i="26" s="1"/>
  <c r="G291" i="12"/>
  <c r="P291" i="12"/>
  <c r="D290" i="12"/>
  <c r="L290" i="12"/>
  <c r="F169" i="26" s="1"/>
  <c r="U290" i="12"/>
  <c r="L169" i="26" s="1"/>
  <c r="V281" i="12"/>
  <c r="M281" i="12"/>
  <c r="D281" i="12"/>
  <c r="P280" i="12"/>
  <c r="F279" i="12"/>
  <c r="U269" i="12"/>
  <c r="F269" i="12"/>
  <c r="H268" i="12"/>
  <c r="K268" i="12"/>
  <c r="O262" i="12"/>
  <c r="T261" i="12"/>
  <c r="V280" i="12"/>
  <c r="G280" i="12"/>
  <c r="D277" i="12"/>
  <c r="J275" i="12"/>
  <c r="I274" i="12"/>
  <c r="T273" i="12"/>
  <c r="K273" i="12"/>
  <c r="V270" i="12"/>
  <c r="P270" i="12"/>
  <c r="J266" i="12"/>
  <c r="M266" i="12"/>
  <c r="V265" i="12"/>
  <c r="G265" i="12"/>
  <c r="J265" i="12"/>
  <c r="H255" i="12"/>
  <c r="Q255" i="12"/>
  <c r="K255" i="12"/>
  <c r="T255" i="12"/>
  <c r="E255" i="12"/>
  <c r="N255" i="12"/>
  <c r="O299" i="12"/>
  <c r="H173" i="26" s="1"/>
  <c r="P294" i="12"/>
  <c r="W174" i="26" s="1"/>
  <c r="V288" i="12"/>
  <c r="G288" i="12"/>
  <c r="I282" i="12"/>
  <c r="F280" i="12"/>
  <c r="O280" i="12"/>
  <c r="H91" i="26" s="1"/>
  <c r="D278" i="12"/>
  <c r="M277" i="12"/>
  <c r="V277" i="12"/>
  <c r="I275" i="12"/>
  <c r="R274" i="12"/>
  <c r="S273" i="12"/>
  <c r="M270" i="12"/>
  <c r="F270" i="12"/>
  <c r="I270" i="12"/>
  <c r="D266" i="12"/>
  <c r="I264" i="12"/>
  <c r="D279" i="12"/>
  <c r="L279" i="12"/>
  <c r="U277" i="12"/>
  <c r="F277" i="12"/>
  <c r="K261" i="12"/>
  <c r="E261" i="12"/>
  <c r="N261" i="12"/>
  <c r="U299" i="12"/>
  <c r="L173" i="26" s="1"/>
  <c r="G297" i="12"/>
  <c r="V294" i="12"/>
  <c r="AA174" i="26" s="1"/>
  <c r="F294" i="12"/>
  <c r="S291" i="12"/>
  <c r="R290" i="12"/>
  <c r="S289" i="12"/>
  <c r="Y175" i="26" s="1"/>
  <c r="D287" i="12"/>
  <c r="L287" i="12"/>
  <c r="U285" i="12"/>
  <c r="F285" i="12"/>
  <c r="R283" i="12"/>
  <c r="F283" i="12"/>
  <c r="B168" i="26" s="1"/>
  <c r="J280" i="12"/>
  <c r="U279" i="12"/>
  <c r="V278" i="12"/>
  <c r="P274" i="12"/>
  <c r="F274" i="12"/>
  <c r="V272" i="12"/>
  <c r="G272" i="12"/>
  <c r="I271" i="12"/>
  <c r="D271" i="12"/>
  <c r="L271" i="12"/>
  <c r="M267" i="12"/>
  <c r="G267" i="12"/>
  <c r="P267" i="12"/>
  <c r="I263" i="12"/>
  <c r="D263" i="12"/>
  <c r="L263" i="12"/>
  <c r="K256" i="12"/>
  <c r="T256" i="12"/>
  <c r="N256" i="12"/>
  <c r="H256" i="12"/>
  <c r="Q256" i="12"/>
  <c r="L299" i="12"/>
  <c r="P281" i="12"/>
  <c r="G281" i="12"/>
  <c r="S280" i="12"/>
  <c r="I280" i="12"/>
  <c r="I279" i="12"/>
  <c r="U278" i="12"/>
  <c r="J277" i="12"/>
  <c r="D275" i="12"/>
  <c r="E273" i="12"/>
  <c r="D272" i="12"/>
  <c r="L272" i="12"/>
  <c r="F272" i="12"/>
  <c r="O272" i="12"/>
  <c r="U270" i="12"/>
  <c r="J270" i="12"/>
  <c r="R269" i="12"/>
  <c r="D267" i="12"/>
  <c r="L267" i="12"/>
  <c r="U267" i="12"/>
  <c r="O267" i="12"/>
  <c r="S265" i="12"/>
  <c r="G275" i="12"/>
  <c r="P275" i="12"/>
  <c r="D274" i="12"/>
  <c r="L274" i="12"/>
  <c r="U274" i="12"/>
  <c r="K269" i="12"/>
  <c r="E269" i="12"/>
  <c r="N269" i="12"/>
  <c r="D264" i="12"/>
  <c r="L264" i="12"/>
  <c r="F264" i="12"/>
  <c r="O264" i="12"/>
  <c r="M262" i="12"/>
  <c r="V262" i="12"/>
  <c r="P262" i="12"/>
  <c r="J258" i="12"/>
  <c r="M258" i="12"/>
  <c r="V258" i="12"/>
  <c r="G258" i="12"/>
  <c r="P258" i="12"/>
  <c r="O290" i="12"/>
  <c r="H169" i="26" s="1"/>
  <c r="G283" i="12"/>
  <c r="P283" i="12"/>
  <c r="D282" i="12"/>
  <c r="L282" i="12"/>
  <c r="U282" i="12"/>
  <c r="S278" i="12"/>
  <c r="G278" i="12"/>
  <c r="R277" i="12"/>
  <c r="V275" i="12"/>
  <c r="G273" i="12"/>
  <c r="J273" i="12"/>
  <c r="S270" i="12"/>
  <c r="S266" i="12"/>
  <c r="G266" i="12"/>
  <c r="P265" i="12"/>
  <c r="U262" i="12"/>
  <c r="F262" i="12"/>
  <c r="I262" i="12"/>
  <c r="T259" i="12"/>
  <c r="E259" i="12"/>
  <c r="H259" i="12"/>
  <c r="Q259" i="12"/>
  <c r="K259" i="12"/>
  <c r="Q258" i="12"/>
  <c r="T258" i="12"/>
  <c r="E258" i="12"/>
  <c r="N258" i="12"/>
  <c r="H258" i="12"/>
  <c r="T253" i="12"/>
  <c r="E253" i="12"/>
  <c r="N253" i="12"/>
  <c r="Q253" i="12"/>
  <c r="M257" i="12"/>
  <c r="D254" i="12"/>
  <c r="D257" i="12"/>
  <c r="I259" i="12"/>
  <c r="J254" i="12"/>
  <c r="O253" i="12"/>
  <c r="G253" i="12"/>
  <c r="V269" i="12"/>
  <c r="U266" i="12"/>
  <c r="G264" i="12"/>
  <c r="V261" i="12"/>
  <c r="F261" i="12"/>
  <c r="K260" i="12"/>
  <c r="P259" i="12"/>
  <c r="U258" i="12"/>
  <c r="J257" i="12"/>
  <c r="O256" i="12"/>
  <c r="G256" i="12"/>
  <c r="L255" i="12"/>
  <c r="I254" i="12"/>
  <c r="V253" i="12"/>
  <c r="F253" i="12"/>
  <c r="L266" i="12"/>
  <c r="O259" i="12"/>
  <c r="G259" i="12"/>
  <c r="L258" i="12"/>
  <c r="F256" i="12"/>
  <c r="P254" i="12"/>
  <c r="U253" i="12"/>
  <c r="G254" i="12"/>
  <c r="L253" i="12"/>
  <c r="U259" i="12"/>
  <c r="G257" i="12"/>
  <c r="L256" i="12"/>
  <c r="V254" i="12"/>
  <c r="L259" i="12"/>
  <c r="N352" i="11"/>
  <c r="H352" i="11"/>
  <c r="T352" i="11"/>
  <c r="K352" i="11"/>
  <c r="E352" i="11"/>
  <c r="Q352" i="11"/>
  <c r="E349" i="11"/>
  <c r="N349" i="11"/>
  <c r="H349" i="11"/>
  <c r="T349" i="11"/>
  <c r="K349" i="11"/>
  <c r="Q349" i="11"/>
  <c r="K337" i="11"/>
  <c r="E337" i="11"/>
  <c r="N337" i="11"/>
  <c r="H337" i="11"/>
  <c r="Q337" i="11"/>
  <c r="T337" i="11"/>
  <c r="Q339" i="11"/>
  <c r="H339" i="11"/>
  <c r="T339" i="11"/>
  <c r="K339" i="11"/>
  <c r="N339" i="11"/>
  <c r="E339" i="11"/>
  <c r="N360" i="11"/>
  <c r="T360" i="11"/>
  <c r="K360" i="11"/>
  <c r="E360" i="11"/>
  <c r="Q360" i="11"/>
  <c r="H360" i="11"/>
  <c r="E357" i="11"/>
  <c r="N357" i="11"/>
  <c r="T357" i="11"/>
  <c r="K357" i="11"/>
  <c r="Q357" i="11"/>
  <c r="H357" i="11"/>
  <c r="D370" i="11"/>
  <c r="L370" i="11"/>
  <c r="U370" i="11"/>
  <c r="D367" i="11"/>
  <c r="L367" i="11"/>
  <c r="M366" i="11"/>
  <c r="U92" i="25" s="1"/>
  <c r="I360" i="11"/>
  <c r="V366" i="11"/>
  <c r="R360" i="11"/>
  <c r="R359" i="11"/>
  <c r="T358" i="11"/>
  <c r="J358" i="11"/>
  <c r="S357" i="11"/>
  <c r="I357" i="11"/>
  <c r="U347" i="11"/>
  <c r="F344" i="11"/>
  <c r="O344" i="11"/>
  <c r="D342" i="11"/>
  <c r="M341" i="11"/>
  <c r="U87" i="25" s="1"/>
  <c r="V341" i="11"/>
  <c r="AA87" i="25" s="1"/>
  <c r="I370" i="11"/>
  <c r="T369" i="11"/>
  <c r="K369" i="11"/>
  <c r="R370" i="11"/>
  <c r="S369" i="11"/>
  <c r="H369" i="11"/>
  <c r="T368" i="11"/>
  <c r="J368" i="11"/>
  <c r="U367" i="11"/>
  <c r="L90" i="25" s="1"/>
  <c r="F362" i="11"/>
  <c r="B93" i="25" s="1"/>
  <c r="G355" i="11"/>
  <c r="P355" i="11"/>
  <c r="D354" i="11"/>
  <c r="L354" i="11"/>
  <c r="U354" i="11"/>
  <c r="R350" i="11"/>
  <c r="F350" i="11"/>
  <c r="G349" i="11"/>
  <c r="G370" i="11"/>
  <c r="Q88" i="25" s="1"/>
  <c r="G369" i="11"/>
  <c r="I367" i="11"/>
  <c r="D90" i="25" s="1"/>
  <c r="U366" i="11"/>
  <c r="D363" i="11"/>
  <c r="E361" i="11"/>
  <c r="S358" i="11"/>
  <c r="G358" i="11"/>
  <c r="R357" i="11"/>
  <c r="V355" i="11"/>
  <c r="V352" i="11"/>
  <c r="G352" i="11"/>
  <c r="O350" i="11"/>
  <c r="Q348" i="11"/>
  <c r="S346" i="11"/>
  <c r="U344" i="11"/>
  <c r="D343" i="11"/>
  <c r="L343" i="11"/>
  <c r="U341" i="11"/>
  <c r="F341" i="11"/>
  <c r="E340" i="11"/>
  <c r="R339" i="11"/>
  <c r="F338" i="11"/>
  <c r="L338" i="11"/>
  <c r="D338" i="11"/>
  <c r="U338" i="11"/>
  <c r="L337" i="11"/>
  <c r="G331" i="11"/>
  <c r="P331" i="11"/>
  <c r="J331" i="11"/>
  <c r="S331" i="11"/>
  <c r="D331" i="11"/>
  <c r="M331" i="11"/>
  <c r="V331" i="11"/>
  <c r="K368" i="11"/>
  <c r="F370" i="11"/>
  <c r="I365" i="11"/>
  <c r="G357" i="11"/>
  <c r="K355" i="11"/>
  <c r="V354" i="11"/>
  <c r="J354" i="11"/>
  <c r="F352" i="11"/>
  <c r="O352" i="11"/>
  <c r="D350" i="11"/>
  <c r="M349" i="11"/>
  <c r="V349" i="11"/>
  <c r="I347" i="11"/>
  <c r="S345" i="11"/>
  <c r="J344" i="11"/>
  <c r="K341" i="11"/>
  <c r="G339" i="11"/>
  <c r="P339" i="11"/>
  <c r="H317" i="11"/>
  <c r="K317" i="11"/>
  <c r="N317" i="11"/>
  <c r="Q317" i="11"/>
  <c r="E317" i="11"/>
  <c r="T317" i="11"/>
  <c r="H368" i="11"/>
  <c r="R367" i="11"/>
  <c r="J90" i="25" s="1"/>
  <c r="J366" i="11"/>
  <c r="G363" i="11"/>
  <c r="Q93" i="25" s="1"/>
  <c r="P363" i="11"/>
  <c r="W93" i="25" s="1"/>
  <c r="D362" i="11"/>
  <c r="L362" i="11"/>
  <c r="F93" i="25" s="1"/>
  <c r="U362" i="11"/>
  <c r="L93" i="25" s="1"/>
  <c r="O370" i="11"/>
  <c r="H170" i="25" s="1"/>
  <c r="E369" i="11"/>
  <c r="Q368" i="11"/>
  <c r="E368" i="11"/>
  <c r="S366" i="11"/>
  <c r="G366" i="11"/>
  <c r="R365" i="11"/>
  <c r="V363" i="11"/>
  <c r="AA93" i="25" s="1"/>
  <c r="V360" i="11"/>
  <c r="G360" i="11"/>
  <c r="T355" i="11"/>
  <c r="J355" i="11"/>
  <c r="S354" i="11"/>
  <c r="I354" i="11"/>
  <c r="T353" i="11"/>
  <c r="K353" i="11"/>
  <c r="U352" i="11"/>
  <c r="D351" i="11"/>
  <c r="L351" i="11"/>
  <c r="U349" i="11"/>
  <c r="F349" i="11"/>
  <c r="E348" i="11"/>
  <c r="R347" i="11"/>
  <c r="F347" i="11"/>
  <c r="G346" i="11"/>
  <c r="G345" i="11"/>
  <c r="S344" i="11"/>
  <c r="I344" i="11"/>
  <c r="U342" i="11"/>
  <c r="T341" i="11"/>
  <c r="J341" i="11"/>
  <c r="S87" i="25" s="1"/>
  <c r="M339" i="11"/>
  <c r="O339" i="11"/>
  <c r="I339" i="11"/>
  <c r="U337" i="11"/>
  <c r="N311" i="11"/>
  <c r="E311" i="11"/>
  <c r="Q311" i="11"/>
  <c r="H311" i="11"/>
  <c r="T311" i="11"/>
  <c r="K311" i="11"/>
  <c r="H358" i="11"/>
  <c r="Q358" i="11"/>
  <c r="P346" i="11"/>
  <c r="P345" i="11"/>
  <c r="R344" i="11"/>
  <c r="S341" i="11"/>
  <c r="Y87" i="25" s="1"/>
  <c r="T340" i="11"/>
  <c r="L339" i="11"/>
  <c r="F337" i="11"/>
  <c r="D332" i="11"/>
  <c r="L332" i="11"/>
  <c r="F332" i="11"/>
  <c r="O332" i="11"/>
  <c r="Q320" i="11"/>
  <c r="K320" i="11"/>
  <c r="T320" i="11"/>
  <c r="E320" i="11"/>
  <c r="N320" i="11"/>
  <c r="H320" i="11"/>
  <c r="D365" i="11"/>
  <c r="U357" i="11"/>
  <c r="F357" i="11"/>
  <c r="D347" i="11"/>
  <c r="H341" i="11"/>
  <c r="V339" i="11"/>
  <c r="K329" i="11"/>
  <c r="T329" i="11"/>
  <c r="E329" i="11"/>
  <c r="N329" i="11"/>
  <c r="H329" i="11"/>
  <c r="Q329" i="11"/>
  <c r="Q304" i="11"/>
  <c r="H304" i="11"/>
  <c r="E304" i="11"/>
  <c r="N304" i="11"/>
  <c r="K304" i="11"/>
  <c r="T304" i="11"/>
  <c r="F360" i="11"/>
  <c r="O360" i="11"/>
  <c r="M357" i="11"/>
  <c r="V357" i="11"/>
  <c r="AA167" i="25" s="1"/>
  <c r="V368" i="11"/>
  <c r="G368" i="11"/>
  <c r="O367" i="11"/>
  <c r="H90" i="25" s="1"/>
  <c r="J363" i="11"/>
  <c r="S93" i="25" s="1"/>
  <c r="I362" i="11"/>
  <c r="D93" i="25" s="1"/>
  <c r="T361" i="11"/>
  <c r="K361" i="11"/>
  <c r="U360" i="11"/>
  <c r="D359" i="11"/>
  <c r="L359" i="11"/>
  <c r="G354" i="11"/>
  <c r="U350" i="11"/>
  <c r="V370" i="11"/>
  <c r="AA88" i="25" s="1"/>
  <c r="J370" i="11"/>
  <c r="S88" i="25" s="1"/>
  <c r="F368" i="11"/>
  <c r="O368" i="11"/>
  <c r="H91" i="25" s="1"/>
  <c r="D366" i="11"/>
  <c r="M365" i="11"/>
  <c r="V365" i="11"/>
  <c r="AA91" i="25" s="1"/>
  <c r="S363" i="11"/>
  <c r="Y93" i="25" s="1"/>
  <c r="I363" i="11"/>
  <c r="D89" i="25" s="1"/>
  <c r="R362" i="11"/>
  <c r="J93" i="25" s="1"/>
  <c r="S361" i="11"/>
  <c r="H361" i="11"/>
  <c r="J360" i="11"/>
  <c r="U359" i="11"/>
  <c r="V358" i="11"/>
  <c r="Q355" i="11"/>
  <c r="E355" i="11"/>
  <c r="P354" i="11"/>
  <c r="F354" i="11"/>
  <c r="R352" i="11"/>
  <c r="R351" i="11"/>
  <c r="J350" i="11"/>
  <c r="S349" i="11"/>
  <c r="I349" i="11"/>
  <c r="T348" i="11"/>
  <c r="G347" i="11"/>
  <c r="P347" i="11"/>
  <c r="D346" i="11"/>
  <c r="L346" i="11"/>
  <c r="U346" i="11"/>
  <c r="D345" i="11"/>
  <c r="D344" i="11"/>
  <c r="R342" i="11"/>
  <c r="F342" i="11"/>
  <c r="G341" i="11"/>
  <c r="Q87" i="25" s="1"/>
  <c r="H340" i="11"/>
  <c r="J339" i="11"/>
  <c r="H328" i="11"/>
  <c r="Q328" i="11"/>
  <c r="K328" i="11"/>
  <c r="T328" i="11"/>
  <c r="E328" i="11"/>
  <c r="N328" i="11"/>
  <c r="U365" i="11"/>
  <c r="F365" i="11"/>
  <c r="B168" i="25" s="1"/>
  <c r="K358" i="11"/>
  <c r="J357" i="11"/>
  <c r="V344" i="11"/>
  <c r="G344" i="11"/>
  <c r="E341" i="11"/>
  <c r="N341" i="11"/>
  <c r="I337" i="11"/>
  <c r="R337" i="11"/>
  <c r="J334" i="11"/>
  <c r="G334" i="11"/>
  <c r="P334" i="11"/>
  <c r="S334" i="11"/>
  <c r="D334" i="11"/>
  <c r="M334" i="11"/>
  <c r="E325" i="11"/>
  <c r="P323" i="11"/>
  <c r="D322" i="11"/>
  <c r="G314" i="11"/>
  <c r="M314" i="11"/>
  <c r="V314" i="11"/>
  <c r="P314" i="11"/>
  <c r="R308" i="11"/>
  <c r="G322" i="11"/>
  <c r="V322" i="11"/>
  <c r="O314" i="11"/>
  <c r="D314" i="11"/>
  <c r="F314" i="11"/>
  <c r="I312" i="11"/>
  <c r="L312" i="11"/>
  <c r="U312" i="11"/>
  <c r="D312" i="11"/>
  <c r="O306" i="11"/>
  <c r="H171" i="25" s="1"/>
  <c r="I306" i="11"/>
  <c r="D171" i="25" s="1"/>
  <c r="R306" i="11"/>
  <c r="J171" i="25" s="1"/>
  <c r="L306" i="11"/>
  <c r="F171" i="25" s="1"/>
  <c r="U306" i="11"/>
  <c r="L171" i="25" s="1"/>
  <c r="F306" i="11"/>
  <c r="B171" i="25" s="1"/>
  <c r="G325" i="11"/>
  <c r="J325" i="11"/>
  <c r="M322" i="11"/>
  <c r="I311" i="11"/>
  <c r="L308" i="11"/>
  <c r="O335" i="11"/>
  <c r="F335" i="11"/>
  <c r="D333" i="11"/>
  <c r="P332" i="11"/>
  <c r="D327" i="11"/>
  <c r="Q326" i="11"/>
  <c r="H326" i="11"/>
  <c r="M324" i="11"/>
  <c r="D324" i="11"/>
  <c r="L324" i="11"/>
  <c r="O324" i="11"/>
  <c r="M323" i="11"/>
  <c r="I323" i="11"/>
  <c r="D323" i="11"/>
  <c r="L323" i="11"/>
  <c r="L322" i="11"/>
  <c r="V321" i="11"/>
  <c r="J321" i="11"/>
  <c r="S319" i="11"/>
  <c r="N316" i="11"/>
  <c r="U316" i="11"/>
  <c r="F316" i="11"/>
  <c r="O316" i="11"/>
  <c r="I316" i="11"/>
  <c r="R316" i="11"/>
  <c r="L314" i="11"/>
  <c r="E307" i="11"/>
  <c r="N307" i="11"/>
  <c r="H307" i="11"/>
  <c r="Q307" i="11"/>
  <c r="K307" i="11"/>
  <c r="T307" i="11"/>
  <c r="L304" i="11"/>
  <c r="T336" i="11"/>
  <c r="K336" i="11"/>
  <c r="D335" i="11"/>
  <c r="U333" i="11"/>
  <c r="L333" i="11"/>
  <c r="R331" i="11"/>
  <c r="T330" i="11"/>
  <c r="K330" i="11"/>
  <c r="O329" i="11"/>
  <c r="F329" i="11"/>
  <c r="S328" i="11"/>
  <c r="J328" i="11"/>
  <c r="L327" i="11"/>
  <c r="P326" i="11"/>
  <c r="G326" i="11"/>
  <c r="T325" i="11"/>
  <c r="K325" i="11"/>
  <c r="V324" i="11"/>
  <c r="V323" i="11"/>
  <c r="U322" i="11"/>
  <c r="S320" i="11"/>
  <c r="G320" i="11"/>
  <c r="O318" i="11"/>
  <c r="D318" i="11"/>
  <c r="L316" i="11"/>
  <c r="G313" i="11"/>
  <c r="P313" i="11"/>
  <c r="J313" i="11"/>
  <c r="S313" i="11"/>
  <c r="R311" i="11"/>
  <c r="P309" i="11"/>
  <c r="G309" i="11"/>
  <c r="D309" i="11"/>
  <c r="M309" i="11"/>
  <c r="V309" i="11"/>
  <c r="I308" i="11"/>
  <c r="J305" i="11"/>
  <c r="S168" i="25" s="1"/>
  <c r="G305" i="11"/>
  <c r="Q168" i="25" s="1"/>
  <c r="S325" i="11"/>
  <c r="J324" i="11"/>
  <c r="J323" i="11"/>
  <c r="J322" i="11"/>
  <c r="S321" i="11"/>
  <c r="G321" i="11"/>
  <c r="V319" i="11"/>
  <c r="M319" i="11"/>
  <c r="L317" i="11"/>
  <c r="U317" i="11"/>
  <c r="F317" i="11"/>
  <c r="O317" i="11"/>
  <c r="K316" i="11"/>
  <c r="J314" i="11"/>
  <c r="D313" i="11"/>
  <c r="L313" i="11"/>
  <c r="I313" i="11"/>
  <c r="R313" i="11"/>
  <c r="K298" i="11"/>
  <c r="T298" i="11"/>
  <c r="H298" i="11"/>
  <c r="Q298" i="11"/>
  <c r="N298" i="11"/>
  <c r="E298" i="11"/>
  <c r="O331" i="11"/>
  <c r="F331" i="11"/>
  <c r="U329" i="11"/>
  <c r="G328" i="11"/>
  <c r="V326" i="11"/>
  <c r="N326" i="11"/>
  <c r="H325" i="11"/>
  <c r="S324" i="11"/>
  <c r="S323" i="11"/>
  <c r="S322" i="11"/>
  <c r="P320" i="11"/>
  <c r="F319" i="11"/>
  <c r="D319" i="11"/>
  <c r="V316" i="11"/>
  <c r="J316" i="11"/>
  <c r="U314" i="11"/>
  <c r="I314" i="11"/>
  <c r="F312" i="11"/>
  <c r="M308" i="11"/>
  <c r="J308" i="11"/>
  <c r="S308" i="11"/>
  <c r="G308" i="11"/>
  <c r="P308" i="11"/>
  <c r="F302" i="11"/>
  <c r="O302" i="11"/>
  <c r="L302" i="11"/>
  <c r="R302" i="11"/>
  <c r="D302" i="11"/>
  <c r="R322" i="11"/>
  <c r="F322" i="11"/>
  <c r="T316" i="11"/>
  <c r="H316" i="11"/>
  <c r="R312" i="11"/>
  <c r="F311" i="11"/>
  <c r="L311" i="11"/>
  <c r="U311" i="11"/>
  <c r="O311" i="11"/>
  <c r="U308" i="11"/>
  <c r="D308" i="11"/>
  <c r="D306" i="11"/>
  <c r="I304" i="11"/>
  <c r="R304" i="11"/>
  <c r="O304" i="11"/>
  <c r="F304" i="11"/>
  <c r="D321" i="11"/>
  <c r="L321" i="11"/>
  <c r="M315" i="11"/>
  <c r="D315" i="11"/>
  <c r="V312" i="11"/>
  <c r="M312" i="11"/>
  <c r="P303" i="11"/>
  <c r="W165" i="25" s="1"/>
  <c r="D303" i="11"/>
  <c r="N301" i="11"/>
  <c r="P301" i="11"/>
  <c r="J301" i="11"/>
  <c r="S301" i="11"/>
  <c r="N300" i="11"/>
  <c r="U300" i="11"/>
  <c r="L300" i="11"/>
  <c r="F170" i="25" s="1"/>
  <c r="I300" i="11"/>
  <c r="D170" i="25" s="1"/>
  <c r="R300" i="11"/>
  <c r="J298" i="11"/>
  <c r="U297" i="11"/>
  <c r="D295" i="11"/>
  <c r="I293" i="11"/>
  <c r="D167" i="25" s="1"/>
  <c r="R293" i="11"/>
  <c r="D293" i="11"/>
  <c r="K291" i="11"/>
  <c r="Q281" i="11"/>
  <c r="H281" i="11"/>
  <c r="T281" i="11"/>
  <c r="K281" i="11"/>
  <c r="N281" i="11"/>
  <c r="E281" i="11"/>
  <c r="F301" i="11"/>
  <c r="O301" i="11"/>
  <c r="V298" i="11"/>
  <c r="J297" i="11"/>
  <c r="S297" i="11"/>
  <c r="V295" i="11"/>
  <c r="AA169" i="25" s="1"/>
  <c r="J295" i="11"/>
  <c r="S169" i="25" s="1"/>
  <c r="S295" i="11"/>
  <c r="Y169" i="25" s="1"/>
  <c r="G295" i="11"/>
  <c r="Q169" i="25" s="1"/>
  <c r="P295" i="11"/>
  <c r="W169" i="25" s="1"/>
  <c r="U291" i="11"/>
  <c r="L166" i="25" s="1"/>
  <c r="D290" i="11"/>
  <c r="L290" i="11"/>
  <c r="F165" i="25" s="1"/>
  <c r="R290" i="11"/>
  <c r="J165" i="25" s="1"/>
  <c r="I290" i="11"/>
  <c r="D165" i="25" s="1"/>
  <c r="U290" i="11"/>
  <c r="R288" i="11"/>
  <c r="N280" i="11"/>
  <c r="E280" i="11"/>
  <c r="H280" i="11"/>
  <c r="T280" i="11"/>
  <c r="K280" i="11"/>
  <c r="D297" i="11"/>
  <c r="L297" i="11"/>
  <c r="I297" i="11"/>
  <c r="R297" i="11"/>
  <c r="F295" i="11"/>
  <c r="O295" i="11"/>
  <c r="K294" i="11"/>
  <c r="T170" i="25" s="1"/>
  <c r="E294" i="11"/>
  <c r="P170" i="25" s="1"/>
  <c r="N294" i="11"/>
  <c r="D288" i="11"/>
  <c r="S312" i="11"/>
  <c r="V301" i="11"/>
  <c r="K301" i="11"/>
  <c r="T300" i="11"/>
  <c r="H300" i="11"/>
  <c r="O297" i="11"/>
  <c r="M295" i="11"/>
  <c r="U169" i="25" s="1"/>
  <c r="H286" i="11"/>
  <c r="E286" i="11"/>
  <c r="N286" i="11"/>
  <c r="T286" i="11"/>
  <c r="Q286" i="11"/>
  <c r="Q280" i="11"/>
  <c r="H291" i="11"/>
  <c r="Q291" i="11"/>
  <c r="T291" i="11"/>
  <c r="F288" i="11"/>
  <c r="I288" i="11"/>
  <c r="G298" i="11"/>
  <c r="P298" i="11"/>
  <c r="T294" i="11"/>
  <c r="Z170" i="25" s="1"/>
  <c r="N291" i="11"/>
  <c r="L288" i="11"/>
  <c r="S303" i="11"/>
  <c r="Y165" i="25" s="1"/>
  <c r="G303" i="11"/>
  <c r="Q165" i="25" s="1"/>
  <c r="R301" i="11"/>
  <c r="E301" i="11"/>
  <c r="M298" i="11"/>
  <c r="I296" i="11"/>
  <c r="L296" i="11"/>
  <c r="U296" i="11"/>
  <c r="D296" i="11"/>
  <c r="I295" i="11"/>
  <c r="J292" i="11"/>
  <c r="D292" i="11"/>
  <c r="M292" i="11"/>
  <c r="G292" i="11"/>
  <c r="O291" i="11"/>
  <c r="H166" i="25" s="1"/>
  <c r="I291" i="11"/>
  <c r="D166" i="25" s="1"/>
  <c r="I289" i="11"/>
  <c r="D289" i="11"/>
  <c r="K279" i="11"/>
  <c r="Q279" i="11"/>
  <c r="H279" i="11"/>
  <c r="T279" i="11"/>
  <c r="N279" i="11"/>
  <c r="E279" i="11"/>
  <c r="U295" i="11"/>
  <c r="H294" i="11"/>
  <c r="R170" i="25" s="1"/>
  <c r="P293" i="11"/>
  <c r="M293" i="11"/>
  <c r="V293" i="11"/>
  <c r="L291" i="11"/>
  <c r="F166" i="25" s="1"/>
  <c r="L289" i="11"/>
  <c r="F88" i="25" s="1"/>
  <c r="U288" i="11"/>
  <c r="D274" i="11"/>
  <c r="L274" i="11"/>
  <c r="F274" i="11"/>
  <c r="O274" i="11"/>
  <c r="E264" i="11"/>
  <c r="N264" i="11"/>
  <c r="T264" i="11"/>
  <c r="K264" i="11"/>
  <c r="Q264" i="11"/>
  <c r="H264" i="11"/>
  <c r="D305" i="11"/>
  <c r="L305" i="11"/>
  <c r="M299" i="11"/>
  <c r="D299" i="11"/>
  <c r="V296" i="11"/>
  <c r="M296" i="11"/>
  <c r="F286" i="11"/>
  <c r="P285" i="11"/>
  <c r="F285" i="11"/>
  <c r="Q284" i="11"/>
  <c r="H284" i="11"/>
  <c r="I283" i="11"/>
  <c r="D164" i="25" s="1"/>
  <c r="O281" i="11"/>
  <c r="O279" i="11"/>
  <c r="J276" i="11"/>
  <c r="S276" i="11"/>
  <c r="D276" i="11"/>
  <c r="M276" i="11"/>
  <c r="R274" i="11"/>
  <c r="N267" i="11"/>
  <c r="H267" i="11"/>
  <c r="K267" i="11"/>
  <c r="E267" i="11"/>
  <c r="Q267" i="11"/>
  <c r="O286" i="11"/>
  <c r="O285" i="11"/>
  <c r="D285" i="11"/>
  <c r="G282" i="11"/>
  <c r="P282" i="11"/>
  <c r="F280" i="11"/>
  <c r="L280" i="11"/>
  <c r="U280" i="11"/>
  <c r="O280" i="11"/>
  <c r="H278" i="11"/>
  <c r="K278" i="11"/>
  <c r="T278" i="11"/>
  <c r="J273" i="11"/>
  <c r="S273" i="11"/>
  <c r="D273" i="11"/>
  <c r="M273" i="11"/>
  <c r="V273" i="11"/>
  <c r="H270" i="11"/>
  <c r="E270" i="11"/>
  <c r="Q270" i="11"/>
  <c r="T270" i="11"/>
  <c r="K270" i="11"/>
  <c r="D282" i="11"/>
  <c r="L282" i="11"/>
  <c r="I282" i="11"/>
  <c r="R282" i="11"/>
  <c r="M277" i="11"/>
  <c r="G277" i="11"/>
  <c r="P277" i="11"/>
  <c r="N259" i="11"/>
  <c r="H259" i="11"/>
  <c r="Q259" i="11"/>
  <c r="T259" i="11"/>
  <c r="E259" i="11"/>
  <c r="K259" i="11"/>
  <c r="N284" i="11"/>
  <c r="E284" i="11"/>
  <c r="G283" i="11"/>
  <c r="M283" i="11"/>
  <c r="V283" i="11"/>
  <c r="P283" i="11"/>
  <c r="I281" i="11"/>
  <c r="L281" i="11"/>
  <c r="U281" i="11"/>
  <c r="I279" i="11"/>
  <c r="R279" i="11"/>
  <c r="U277" i="11"/>
  <c r="D277" i="11"/>
  <c r="F277" i="11"/>
  <c r="O277" i="11"/>
  <c r="I277" i="11"/>
  <c r="R277" i="11"/>
  <c r="O270" i="11"/>
  <c r="I270" i="11"/>
  <c r="U270" i="11"/>
  <c r="O283" i="11"/>
  <c r="H164" i="25" s="1"/>
  <c r="D283" i="11"/>
  <c r="F283" i="11"/>
  <c r="B164" i="25" s="1"/>
  <c r="I274" i="11"/>
  <c r="P299" i="11"/>
  <c r="G299" i="11"/>
  <c r="Q91" i="25" s="1"/>
  <c r="P296" i="11"/>
  <c r="J290" i="11"/>
  <c r="S290" i="11"/>
  <c r="M289" i="11"/>
  <c r="U171" i="25" s="1"/>
  <c r="V289" i="11"/>
  <c r="AA171" i="25" s="1"/>
  <c r="V288" i="11"/>
  <c r="G288" i="11"/>
  <c r="P288" i="11"/>
  <c r="J286" i="11"/>
  <c r="S164" i="25" s="1"/>
  <c r="J285" i="11"/>
  <c r="L283" i="11"/>
  <c r="F164" i="25" s="1"/>
  <c r="V282" i="11"/>
  <c r="J282" i="11"/>
  <c r="G276" i="11"/>
  <c r="O275" i="11"/>
  <c r="L275" i="11"/>
  <c r="U275" i="11"/>
  <c r="D275" i="11"/>
  <c r="N270" i="11"/>
  <c r="G274" i="11"/>
  <c r="P274" i="11"/>
  <c r="J274" i="11"/>
  <c r="S274" i="11"/>
  <c r="G273" i="11"/>
  <c r="Q268" i="11"/>
  <c r="K268" i="11"/>
  <c r="T268" i="11"/>
  <c r="E268" i="11"/>
  <c r="N268" i="11"/>
  <c r="G270" i="11"/>
  <c r="P270" i="11"/>
  <c r="D269" i="11"/>
  <c r="L269" i="11"/>
  <c r="U269" i="11"/>
  <c r="M261" i="11"/>
  <c r="V261" i="11"/>
  <c r="G261" i="11"/>
  <c r="D258" i="11"/>
  <c r="L258" i="11"/>
  <c r="U258" i="11"/>
  <c r="F258" i="11"/>
  <c r="O258" i="11"/>
  <c r="U256" i="11"/>
  <c r="F256" i="11"/>
  <c r="O256" i="11"/>
  <c r="I256" i="11"/>
  <c r="D261" i="11"/>
  <c r="L261" i="11"/>
  <c r="U261" i="11"/>
  <c r="F261" i="11"/>
  <c r="O261" i="11"/>
  <c r="V278" i="11"/>
  <c r="M278" i="11"/>
  <c r="M272" i="11"/>
  <c r="D272" i="11"/>
  <c r="Q271" i="11"/>
  <c r="H271" i="11"/>
  <c r="V269" i="11"/>
  <c r="J269" i="11"/>
  <c r="V267" i="11"/>
  <c r="G267" i="11"/>
  <c r="O265" i="11"/>
  <c r="P264" i="11"/>
  <c r="Q263" i="11"/>
  <c r="T262" i="11"/>
  <c r="J270" i="11"/>
  <c r="S269" i="11"/>
  <c r="I269" i="11"/>
  <c r="F267" i="11"/>
  <c r="O267" i="11"/>
  <c r="D265" i="11"/>
  <c r="M264" i="11"/>
  <c r="V264" i="11"/>
  <c r="P261" i="11"/>
  <c r="V259" i="11"/>
  <c r="G259" i="11"/>
  <c r="P259" i="11"/>
  <c r="J259" i="11"/>
  <c r="R256" i="11"/>
  <c r="S270" i="11"/>
  <c r="R269" i="11"/>
  <c r="U267" i="11"/>
  <c r="D266" i="11"/>
  <c r="L266" i="11"/>
  <c r="U264" i="11"/>
  <c r="F264" i="11"/>
  <c r="E262" i="11"/>
  <c r="S259" i="11"/>
  <c r="I258" i="11"/>
  <c r="L256" i="11"/>
  <c r="K263" i="11"/>
  <c r="E263" i="11"/>
  <c r="P269" i="11"/>
  <c r="F269" i="11"/>
  <c r="I267" i="11"/>
  <c r="U265" i="11"/>
  <c r="J264" i="11"/>
  <c r="N262" i="11"/>
  <c r="G262" i="11"/>
  <c r="P262" i="11"/>
  <c r="J262" i="11"/>
  <c r="I261" i="11"/>
  <c r="D256" i="11"/>
  <c r="T263" i="11"/>
  <c r="M262" i="11"/>
  <c r="R258" i="11"/>
  <c r="K253" i="11"/>
  <c r="T253" i="11"/>
  <c r="E253" i="11"/>
  <c r="N253" i="11"/>
  <c r="H253" i="11"/>
  <c r="Q253" i="11"/>
  <c r="K254" i="11"/>
  <c r="P253" i="11"/>
  <c r="D260" i="11"/>
  <c r="I259" i="11"/>
  <c r="K257" i="11"/>
  <c r="P256" i="11"/>
  <c r="E255" i="11"/>
  <c r="J254" i="11"/>
  <c r="O253" i="11"/>
  <c r="G253" i="11"/>
  <c r="G256" i="11"/>
  <c r="Q254" i="11"/>
  <c r="O259" i="11"/>
  <c r="Q257" i="11"/>
  <c r="V256" i="11"/>
  <c r="P254" i="11"/>
  <c r="H254" i="11"/>
  <c r="U253" i="11"/>
  <c r="L253" i="11"/>
  <c r="N254" i="11"/>
  <c r="Q368" i="10"/>
  <c r="K368" i="10"/>
  <c r="T368" i="10"/>
  <c r="N368" i="10"/>
  <c r="H368" i="10"/>
  <c r="E368" i="10"/>
  <c r="E331" i="10"/>
  <c r="N331" i="10"/>
  <c r="Q331" i="10"/>
  <c r="H331" i="10"/>
  <c r="T331" i="10"/>
  <c r="K331" i="10"/>
  <c r="H324" i="10"/>
  <c r="K324" i="10"/>
  <c r="N324" i="10"/>
  <c r="E324" i="10"/>
  <c r="Q324" i="10"/>
  <c r="T324" i="10"/>
  <c r="Q335" i="10"/>
  <c r="T335" i="10"/>
  <c r="K335" i="10"/>
  <c r="N335" i="10"/>
  <c r="E335" i="10"/>
  <c r="H335" i="10"/>
  <c r="K325" i="10"/>
  <c r="H325" i="10"/>
  <c r="Q325" i="10"/>
  <c r="T325" i="10"/>
  <c r="N325" i="10"/>
  <c r="E325" i="10"/>
  <c r="K330" i="10"/>
  <c r="E330" i="10"/>
  <c r="Q330" i="10"/>
  <c r="H330" i="10"/>
  <c r="T330" i="10"/>
  <c r="N330" i="10"/>
  <c r="N318" i="10"/>
  <c r="H318" i="10"/>
  <c r="Q318" i="10"/>
  <c r="K318" i="10"/>
  <c r="T318" i="10"/>
  <c r="E318" i="10"/>
  <c r="H340" i="10"/>
  <c r="E340" i="10"/>
  <c r="N340" i="10"/>
  <c r="Q340" i="10"/>
  <c r="K340" i="10"/>
  <c r="T340" i="10"/>
  <c r="N334" i="10"/>
  <c r="E334" i="10"/>
  <c r="K334" i="10"/>
  <c r="Q334" i="10"/>
  <c r="H334" i="10"/>
  <c r="T334" i="10"/>
  <c r="N356" i="10"/>
  <c r="E356" i="10"/>
  <c r="T354" i="10"/>
  <c r="H342" i="10"/>
  <c r="I333" i="10"/>
  <c r="R333" i="10"/>
  <c r="D332" i="10"/>
  <c r="P328" i="10"/>
  <c r="I325" i="10"/>
  <c r="V323" i="10"/>
  <c r="V322" i="10"/>
  <c r="D320" i="10"/>
  <c r="L320" i="10"/>
  <c r="F320" i="10"/>
  <c r="O320" i="10"/>
  <c r="I320" i="10"/>
  <c r="U320" i="10"/>
  <c r="T365" i="10"/>
  <c r="S360" i="10"/>
  <c r="J360" i="10"/>
  <c r="Q369" i="10"/>
  <c r="I369" i="10"/>
  <c r="K367" i="10"/>
  <c r="E90" i="24" s="1"/>
  <c r="K354" i="10"/>
  <c r="F348" i="10"/>
  <c r="O348" i="10"/>
  <c r="V331" i="10"/>
  <c r="J330" i="10"/>
  <c r="S330" i="10"/>
  <c r="E329" i="10"/>
  <c r="N329" i="10"/>
  <c r="I324" i="10"/>
  <c r="L318" i="10"/>
  <c r="K317" i="10"/>
  <c r="E317" i="10"/>
  <c r="N317" i="10"/>
  <c r="T317" i="10"/>
  <c r="H316" i="10"/>
  <c r="K316" i="10"/>
  <c r="T316" i="10"/>
  <c r="E316" i="10"/>
  <c r="T362" i="10"/>
  <c r="R360" i="10"/>
  <c r="K370" i="10"/>
  <c r="P369" i="10"/>
  <c r="H369" i="10"/>
  <c r="U368" i="10"/>
  <c r="L91" i="24" s="1"/>
  <c r="J367" i="10"/>
  <c r="R351" i="10"/>
  <c r="R349" i="10"/>
  <c r="H349" i="10"/>
  <c r="U348" i="10"/>
  <c r="V347" i="10"/>
  <c r="F335" i="10"/>
  <c r="R334" i="10"/>
  <c r="H333" i="10"/>
  <c r="J332" i="10"/>
  <c r="J331" i="10"/>
  <c r="Q327" i="10"/>
  <c r="K327" i="10"/>
  <c r="T327" i="10"/>
  <c r="R324" i="10"/>
  <c r="Q317" i="10"/>
  <c r="N316" i="10"/>
  <c r="E315" i="10"/>
  <c r="H315" i="10"/>
  <c r="K315" i="10"/>
  <c r="Q315" i="10"/>
  <c r="D360" i="10"/>
  <c r="L360" i="10"/>
  <c r="R363" i="10"/>
  <c r="J89" i="24" s="1"/>
  <c r="I363" i="10"/>
  <c r="D89" i="24" s="1"/>
  <c r="R365" i="10"/>
  <c r="I365" i="10"/>
  <c r="R350" i="10"/>
  <c r="J346" i="10"/>
  <c r="D346" i="10"/>
  <c r="M346" i="10"/>
  <c r="O363" i="10"/>
  <c r="H89" i="24" s="1"/>
  <c r="F363" i="10"/>
  <c r="B89" i="24" s="1"/>
  <c r="D361" i="10"/>
  <c r="P360" i="10"/>
  <c r="S359" i="10"/>
  <c r="Y164" i="24" s="1"/>
  <c r="J359" i="10"/>
  <c r="T356" i="10"/>
  <c r="K356" i="10"/>
  <c r="D355" i="10"/>
  <c r="Q354" i="10"/>
  <c r="F351" i="10"/>
  <c r="J348" i="10"/>
  <c r="J347" i="10"/>
  <c r="J344" i="10"/>
  <c r="S92" i="24" s="1"/>
  <c r="S344" i="10"/>
  <c r="M343" i="10"/>
  <c r="V343" i="10"/>
  <c r="V342" i="10"/>
  <c r="G342" i="10"/>
  <c r="P342" i="10"/>
  <c r="J340" i="10"/>
  <c r="J339" i="10"/>
  <c r="O335" i="10"/>
  <c r="Q333" i="10"/>
  <c r="S332" i="10"/>
  <c r="I332" i="10"/>
  <c r="S331" i="10"/>
  <c r="I331" i="10"/>
  <c r="V329" i="10"/>
  <c r="M328" i="10"/>
  <c r="D328" i="10"/>
  <c r="L328" i="10"/>
  <c r="V326" i="10"/>
  <c r="M326" i="10"/>
  <c r="O325" i="10"/>
  <c r="F324" i="10"/>
  <c r="S322" i="10"/>
  <c r="U317" i="10"/>
  <c r="F317" i="10"/>
  <c r="I317" i="10"/>
  <c r="O317" i="10"/>
  <c r="J369" i="10"/>
  <c r="I350" i="10"/>
  <c r="U347" i="10"/>
  <c r="I347" i="10"/>
  <c r="R347" i="10"/>
  <c r="S362" i="10"/>
  <c r="K362" i="10"/>
  <c r="T359" i="10"/>
  <c r="K359" i="10"/>
  <c r="Q357" i="10"/>
  <c r="H357" i="10"/>
  <c r="H345" i="10"/>
  <c r="Q345" i="10"/>
  <c r="Q341" i="10"/>
  <c r="H341" i="10"/>
  <c r="U340" i="10"/>
  <c r="O369" i="10"/>
  <c r="G369" i="10"/>
  <c r="L368" i="10"/>
  <c r="F91" i="24" s="1"/>
  <c r="Q367" i="10"/>
  <c r="D366" i="10"/>
  <c r="Q365" i="10"/>
  <c r="H365" i="10"/>
  <c r="Q349" i="10"/>
  <c r="Q370" i="10"/>
  <c r="V369" i="10"/>
  <c r="AA169" i="24" s="1"/>
  <c r="N369" i="10"/>
  <c r="F369" i="10"/>
  <c r="P367" i="10"/>
  <c r="U366" i="10"/>
  <c r="L366" i="10"/>
  <c r="F171" i="24" s="1"/>
  <c r="T364" i="10"/>
  <c r="K364" i="10"/>
  <c r="D363" i="10"/>
  <c r="Q362" i="10"/>
  <c r="U361" i="10"/>
  <c r="L92" i="24" s="1"/>
  <c r="L361" i="10"/>
  <c r="F92" i="24" s="1"/>
  <c r="O360" i="10"/>
  <c r="F360" i="10"/>
  <c r="R359" i="10"/>
  <c r="H359" i="10"/>
  <c r="T358" i="10"/>
  <c r="K358" i="10"/>
  <c r="O357" i="10"/>
  <c r="S356" i="10"/>
  <c r="J356" i="10"/>
  <c r="L355" i="10"/>
  <c r="P354" i="10"/>
  <c r="G354" i="10"/>
  <c r="T353" i="10"/>
  <c r="O351" i="10"/>
  <c r="D351" i="10"/>
  <c r="O350" i="10"/>
  <c r="D350" i="10"/>
  <c r="F349" i="10"/>
  <c r="B165" i="24" s="1"/>
  <c r="S348" i="10"/>
  <c r="I348" i="10"/>
  <c r="S347" i="10"/>
  <c r="V345" i="10"/>
  <c r="M344" i="10"/>
  <c r="D344" i="10"/>
  <c r="L344" i="10"/>
  <c r="I343" i="10"/>
  <c r="D343" i="10"/>
  <c r="S340" i="10"/>
  <c r="I340" i="10"/>
  <c r="S339" i="10"/>
  <c r="I339" i="10"/>
  <c r="K338" i="10"/>
  <c r="G337" i="10"/>
  <c r="P337" i="10"/>
  <c r="F333" i="10"/>
  <c r="R332" i="10"/>
  <c r="R331" i="10"/>
  <c r="U329" i="10"/>
  <c r="K329" i="10"/>
  <c r="V328" i="10"/>
  <c r="V327" i="10"/>
  <c r="F326" i="10"/>
  <c r="D326" i="10"/>
  <c r="O324" i="10"/>
  <c r="G323" i="10"/>
  <c r="Q321" i="10"/>
  <c r="K321" i="10"/>
  <c r="T321" i="10"/>
  <c r="T315" i="10"/>
  <c r="U315" i="10"/>
  <c r="O315" i="10"/>
  <c r="F315" i="10"/>
  <c r="K309" i="10"/>
  <c r="E309" i="10"/>
  <c r="N309" i="10"/>
  <c r="T309" i="10"/>
  <c r="Q309" i="10"/>
  <c r="H309" i="10"/>
  <c r="E369" i="10"/>
  <c r="O365" i="10"/>
  <c r="L363" i="10"/>
  <c r="F89" i="24" s="1"/>
  <c r="P362" i="10"/>
  <c r="G362" i="10"/>
  <c r="P359" i="10"/>
  <c r="N357" i="10"/>
  <c r="E357" i="10"/>
  <c r="O349" i="10"/>
  <c r="R348" i="10"/>
  <c r="G348" i="10"/>
  <c r="G347" i="10"/>
  <c r="S346" i="10"/>
  <c r="K345" i="10"/>
  <c r="V344" i="10"/>
  <c r="K342" i="10"/>
  <c r="N341" i="10"/>
  <c r="E341" i="10"/>
  <c r="R340" i="10"/>
  <c r="G340" i="10"/>
  <c r="R339" i="10"/>
  <c r="G339" i="10"/>
  <c r="O337" i="10"/>
  <c r="F337" i="10"/>
  <c r="D336" i="10"/>
  <c r="L336" i="10"/>
  <c r="I336" i="10"/>
  <c r="R336" i="10"/>
  <c r="O333" i="10"/>
  <c r="E333" i="10"/>
  <c r="F332" i="10"/>
  <c r="F331" i="10"/>
  <c r="G330" i="10"/>
  <c r="T329" i="10"/>
  <c r="J329" i="10"/>
  <c r="U328" i="10"/>
  <c r="J328" i="10"/>
  <c r="U326" i="10"/>
  <c r="P323" i="10"/>
  <c r="D323" i="10"/>
  <c r="N321" i="10"/>
  <c r="G321" i="10"/>
  <c r="J321" i="10"/>
  <c r="L317" i="10"/>
  <c r="G313" i="10"/>
  <c r="J313" i="10"/>
  <c r="D313" i="10"/>
  <c r="D312" i="10"/>
  <c r="L312" i="10"/>
  <c r="F312" i="10"/>
  <c r="O312" i="10"/>
  <c r="I312" i="10"/>
  <c r="U312" i="10"/>
  <c r="K349" i="10"/>
  <c r="T349" i="10"/>
  <c r="F340" i="10"/>
  <c r="F339" i="10"/>
  <c r="I335" i="10"/>
  <c r="L335" i="10"/>
  <c r="U335" i="10"/>
  <c r="F334" i="10"/>
  <c r="O334" i="10"/>
  <c r="P330" i="10"/>
  <c r="H327" i="10"/>
  <c r="J322" i="10"/>
  <c r="M322" i="10"/>
  <c r="D322" i="10"/>
  <c r="F318" i="10"/>
  <c r="I318" i="10"/>
  <c r="U318" i="10"/>
  <c r="O318" i="10"/>
  <c r="T357" i="10"/>
  <c r="U351" i="10"/>
  <c r="U350" i="10"/>
  <c r="D348" i="10"/>
  <c r="O347" i="10"/>
  <c r="D347" i="10"/>
  <c r="O340" i="10"/>
  <c r="O339" i="10"/>
  <c r="D339" i="10"/>
  <c r="P332" i="10"/>
  <c r="M332" i="10"/>
  <c r="V332" i="10"/>
  <c r="M331" i="10"/>
  <c r="G331" i="10"/>
  <c r="P331" i="10"/>
  <c r="L324" i="10"/>
  <c r="U324" i="10"/>
  <c r="N310" i="10"/>
  <c r="H310" i="10"/>
  <c r="Q310" i="10"/>
  <c r="K310" i="10"/>
  <c r="E310" i="10"/>
  <c r="T310" i="10"/>
  <c r="M307" i="10"/>
  <c r="V307" i="10"/>
  <c r="G307" i="10"/>
  <c r="P307" i="10"/>
  <c r="D352" i="10"/>
  <c r="L352" i="10"/>
  <c r="O323" i="10"/>
  <c r="F323" i="10"/>
  <c r="R319" i="10"/>
  <c r="V318" i="10"/>
  <c r="P318" i="10"/>
  <c r="M315" i="10"/>
  <c r="G315" i="10"/>
  <c r="P315" i="10"/>
  <c r="J314" i="10"/>
  <c r="D314" i="10"/>
  <c r="M314" i="10"/>
  <c r="M312" i="10"/>
  <c r="U307" i="10"/>
  <c r="F307" i="10"/>
  <c r="O307" i="10"/>
  <c r="E302" i="10"/>
  <c r="K302" i="10"/>
  <c r="T302" i="10"/>
  <c r="L304" i="10"/>
  <c r="D304" i="10"/>
  <c r="U304" i="10"/>
  <c r="F304" i="10"/>
  <c r="O304" i="10"/>
  <c r="H300" i="10"/>
  <c r="C170" i="24" s="1"/>
  <c r="Q300" i="10"/>
  <c r="I170" i="24" s="1"/>
  <c r="K300" i="10"/>
  <c r="E170" i="24" s="1"/>
  <c r="T300" i="10"/>
  <c r="K170" i="24" s="1"/>
  <c r="N272" i="10"/>
  <c r="E272" i="10"/>
  <c r="H272" i="10"/>
  <c r="Q272" i="10"/>
  <c r="K272" i="10"/>
  <c r="T272" i="10"/>
  <c r="H303" i="10"/>
  <c r="Q303" i="10"/>
  <c r="G300" i="10"/>
  <c r="P300" i="10"/>
  <c r="J300" i="10"/>
  <c r="S88" i="24" s="1"/>
  <c r="S300" i="10"/>
  <c r="V320" i="10"/>
  <c r="G320" i="10"/>
  <c r="I319" i="10"/>
  <c r="D319" i="10"/>
  <c r="L319" i="10"/>
  <c r="R311" i="10"/>
  <c r="V310" i="10"/>
  <c r="P310" i="10"/>
  <c r="H308" i="10"/>
  <c r="K308" i="10"/>
  <c r="H305" i="10"/>
  <c r="Q305" i="10"/>
  <c r="P303" i="10"/>
  <c r="W165" i="24" s="1"/>
  <c r="G303" i="10"/>
  <c r="Q165" i="24" s="1"/>
  <c r="J303" i="10"/>
  <c r="S165" i="24" s="1"/>
  <c r="S303" i="10"/>
  <c r="Y165" i="24" s="1"/>
  <c r="N300" i="10"/>
  <c r="G170" i="24" s="1"/>
  <c r="J318" i="10"/>
  <c r="V315" i="10"/>
  <c r="J315" i="10"/>
  <c r="S314" i="10"/>
  <c r="M310" i="10"/>
  <c r="F310" i="10"/>
  <c r="I310" i="10"/>
  <c r="U309" i="10"/>
  <c r="F309" i="10"/>
  <c r="N308" i="10"/>
  <c r="J307" i="10"/>
  <c r="G305" i="10"/>
  <c r="Q168" i="24" s="1"/>
  <c r="P305" i="10"/>
  <c r="W168" i="24" s="1"/>
  <c r="J305" i="10"/>
  <c r="S168" i="24" s="1"/>
  <c r="T303" i="10"/>
  <c r="F303" i="10"/>
  <c r="O303" i="10"/>
  <c r="I303" i="10"/>
  <c r="R303" i="10"/>
  <c r="M300" i="10"/>
  <c r="N291" i="10"/>
  <c r="E291" i="10"/>
  <c r="Q291" i="10"/>
  <c r="T291" i="10"/>
  <c r="H291" i="10"/>
  <c r="K291" i="10"/>
  <c r="V312" i="10"/>
  <c r="G312" i="10"/>
  <c r="I311" i="10"/>
  <c r="D311" i="10"/>
  <c r="L311" i="10"/>
  <c r="D307" i="10"/>
  <c r="E297" i="10"/>
  <c r="N297" i="10"/>
  <c r="Q297" i="10"/>
  <c r="H297" i="10"/>
  <c r="T297" i="10"/>
  <c r="K297" i="10"/>
  <c r="Q289" i="10"/>
  <c r="E289" i="10"/>
  <c r="N289" i="10"/>
  <c r="H289" i="10"/>
  <c r="T289" i="10"/>
  <c r="Z171" i="24" s="1"/>
  <c r="K289" i="10"/>
  <c r="T171" i="24" s="1"/>
  <c r="H286" i="10"/>
  <c r="R164" i="24" s="1"/>
  <c r="Q286" i="10"/>
  <c r="X164" i="24" s="1"/>
  <c r="K286" i="10"/>
  <c r="T164" i="24" s="1"/>
  <c r="N286" i="10"/>
  <c r="V164" i="24" s="1"/>
  <c r="E286" i="10"/>
  <c r="P164" i="24" s="1"/>
  <c r="T286" i="10"/>
  <c r="Z164" i="24" s="1"/>
  <c r="J284" i="10"/>
  <c r="D284" i="10"/>
  <c r="M284" i="10"/>
  <c r="V284" i="10"/>
  <c r="N280" i="10"/>
  <c r="H280" i="10"/>
  <c r="Q280" i="10"/>
  <c r="M277" i="10"/>
  <c r="J277" i="10"/>
  <c r="S277" i="10"/>
  <c r="T275" i="10"/>
  <c r="L270" i="10"/>
  <c r="U269" i="10"/>
  <c r="I269" i="10"/>
  <c r="R269" i="10"/>
  <c r="L269" i="10"/>
  <c r="M306" i="10"/>
  <c r="P301" i="10"/>
  <c r="G301" i="10"/>
  <c r="D298" i="10"/>
  <c r="M297" i="10"/>
  <c r="V297" i="10"/>
  <c r="I295" i="10"/>
  <c r="R294" i="10"/>
  <c r="S293" i="10"/>
  <c r="T292" i="10"/>
  <c r="K292" i="10"/>
  <c r="V291" i="10"/>
  <c r="V289" i="10"/>
  <c r="AA171" i="24" s="1"/>
  <c r="G288" i="10"/>
  <c r="M285" i="10"/>
  <c r="J285" i="10"/>
  <c r="S285" i="10"/>
  <c r="J282" i="10"/>
  <c r="S282" i="10"/>
  <c r="G282" i="10"/>
  <c r="P282" i="10"/>
  <c r="M278" i="10"/>
  <c r="U277" i="10"/>
  <c r="I277" i="10"/>
  <c r="R277" i="10"/>
  <c r="D277" i="10"/>
  <c r="O275" i="10"/>
  <c r="F275" i="10"/>
  <c r="I275" i="10"/>
  <c r="R275" i="10"/>
  <c r="L275" i="10"/>
  <c r="U275" i="10"/>
  <c r="G274" i="10"/>
  <c r="K271" i="10"/>
  <c r="T271" i="10"/>
  <c r="O269" i="10"/>
  <c r="J308" i="10"/>
  <c r="D306" i="10"/>
  <c r="I305" i="10"/>
  <c r="D299" i="10"/>
  <c r="L299" i="10"/>
  <c r="F169" i="24" s="1"/>
  <c r="U297" i="10"/>
  <c r="F297" i="10"/>
  <c r="E296" i="10"/>
  <c r="R295" i="10"/>
  <c r="F295" i="10"/>
  <c r="G294" i="10"/>
  <c r="Q170" i="24" s="1"/>
  <c r="G293" i="10"/>
  <c r="S292" i="10"/>
  <c r="U291" i="10"/>
  <c r="L166" i="24" s="1"/>
  <c r="U289" i="10"/>
  <c r="L88" i="24" s="1"/>
  <c r="J289" i="10"/>
  <c r="S171" i="24" s="1"/>
  <c r="S288" i="10"/>
  <c r="F287" i="10"/>
  <c r="R286" i="10"/>
  <c r="N285" i="10"/>
  <c r="U285" i="10"/>
  <c r="I285" i="10"/>
  <c r="R285" i="10"/>
  <c r="U283" i="10"/>
  <c r="L164" i="24" s="1"/>
  <c r="F280" i="10"/>
  <c r="L280" i="10"/>
  <c r="U280" i="10"/>
  <c r="P277" i="10"/>
  <c r="N275" i="10"/>
  <c r="M272" i="10"/>
  <c r="I270" i="10"/>
  <c r="N269" i="10"/>
  <c r="V301" i="10"/>
  <c r="F294" i="10"/>
  <c r="P293" i="10"/>
  <c r="H292" i="10"/>
  <c r="F291" i="10"/>
  <c r="B166" i="24" s="1"/>
  <c r="D288" i="10"/>
  <c r="P286" i="10"/>
  <c r="W164" i="24" s="1"/>
  <c r="G286" i="10"/>
  <c r="Q164" i="24" s="1"/>
  <c r="U281" i="10"/>
  <c r="J274" i="10"/>
  <c r="S274" i="10"/>
  <c r="E267" i="10"/>
  <c r="N267" i="10"/>
  <c r="H267" i="10"/>
  <c r="Q267" i="10"/>
  <c r="K267" i="10"/>
  <c r="T267" i="10"/>
  <c r="R302" i="10"/>
  <c r="I302" i="10"/>
  <c r="M301" i="10"/>
  <c r="D301" i="10"/>
  <c r="U298" i="10"/>
  <c r="J297" i="10"/>
  <c r="D295" i="10"/>
  <c r="G292" i="10"/>
  <c r="S289" i="10"/>
  <c r="Y171" i="24" s="1"/>
  <c r="G289" i="10"/>
  <c r="Q171" i="24" s="1"/>
  <c r="M286" i="10"/>
  <c r="U164" i="24" s="1"/>
  <c r="F286" i="10"/>
  <c r="O286" i="10"/>
  <c r="K285" i="10"/>
  <c r="G283" i="10"/>
  <c r="M283" i="10"/>
  <c r="V283" i="10"/>
  <c r="F281" i="10"/>
  <c r="K280" i="10"/>
  <c r="L277" i="10"/>
  <c r="K275" i="10"/>
  <c r="J272" i="10"/>
  <c r="P270" i="10"/>
  <c r="M270" i="10"/>
  <c r="V270" i="10"/>
  <c r="J270" i="10"/>
  <c r="S270" i="10"/>
  <c r="G295" i="10"/>
  <c r="Q169" i="24" s="1"/>
  <c r="P295" i="10"/>
  <c r="W169" i="24" s="1"/>
  <c r="D294" i="10"/>
  <c r="L294" i="10"/>
  <c r="U294" i="10"/>
  <c r="D293" i="10"/>
  <c r="R289" i="10"/>
  <c r="F288" i="10"/>
  <c r="I288" i="10"/>
  <c r="R288" i="10"/>
  <c r="L287" i="10"/>
  <c r="D287" i="10"/>
  <c r="U287" i="10"/>
  <c r="H285" i="10"/>
  <c r="S284" i="10"/>
  <c r="O283" i="10"/>
  <c r="H164" i="24" s="1"/>
  <c r="I283" i="10"/>
  <c r="D164" i="24" s="1"/>
  <c r="R283" i="10"/>
  <c r="J164" i="24" s="1"/>
  <c r="D283" i="10"/>
  <c r="M281" i="10"/>
  <c r="V281" i="10"/>
  <c r="J281" i="10"/>
  <c r="S281" i="10"/>
  <c r="H278" i="10"/>
  <c r="E278" i="10"/>
  <c r="N278" i="10"/>
  <c r="Q278" i="10"/>
  <c r="K278" i="10"/>
  <c r="T278" i="10"/>
  <c r="D270" i="10"/>
  <c r="F270" i="10"/>
  <c r="O270" i="10"/>
  <c r="E292" i="10"/>
  <c r="N292" i="10"/>
  <c r="G291" i="10"/>
  <c r="J291" i="10"/>
  <c r="S291" i="10"/>
  <c r="T285" i="10"/>
  <c r="G284" i="10"/>
  <c r="I281" i="10"/>
  <c r="D281" i="10"/>
  <c r="P278" i="10"/>
  <c r="G278" i="10"/>
  <c r="I273" i="10"/>
  <c r="L273" i="10"/>
  <c r="U273" i="10"/>
  <c r="D273" i="10"/>
  <c r="R273" i="10"/>
  <c r="R270" i="10"/>
  <c r="E269" i="10"/>
  <c r="H269" i="10"/>
  <c r="Q269" i="10"/>
  <c r="H260" i="10"/>
  <c r="Q260" i="10"/>
  <c r="E260" i="10"/>
  <c r="K260" i="10"/>
  <c r="N260" i="10"/>
  <c r="T260" i="10"/>
  <c r="U295" i="10"/>
  <c r="J292" i="10"/>
  <c r="V292" i="10"/>
  <c r="M291" i="10"/>
  <c r="O291" i="10"/>
  <c r="H166" i="24" s="1"/>
  <c r="I291" i="10"/>
  <c r="D166" i="24" s="1"/>
  <c r="R291" i="10"/>
  <c r="J166" i="24" s="1"/>
  <c r="I289" i="10"/>
  <c r="F289" i="10"/>
  <c r="O289" i="10"/>
  <c r="Q285" i="10"/>
  <c r="O281" i="10"/>
  <c r="T280" i="10"/>
  <c r="E280" i="10"/>
  <c r="H275" i="10"/>
  <c r="Q275" i="10"/>
  <c r="V272" i="10"/>
  <c r="G272" i="10"/>
  <c r="P272" i="10"/>
  <c r="G260" i="10"/>
  <c r="M259" i="10"/>
  <c r="V259" i="10"/>
  <c r="G259" i="10"/>
  <c r="J259" i="10"/>
  <c r="D264" i="10"/>
  <c r="S260" i="10"/>
  <c r="K258" i="10"/>
  <c r="T258" i="10"/>
  <c r="N258" i="10"/>
  <c r="O274" i="10"/>
  <c r="D265" i="10"/>
  <c r="M264" i="10"/>
  <c r="V264" i="10"/>
  <c r="P259" i="10"/>
  <c r="K256" i="10"/>
  <c r="T256" i="10"/>
  <c r="E256" i="10"/>
  <c r="N256" i="10"/>
  <c r="H256" i="10"/>
  <c r="Q256" i="10"/>
  <c r="D266" i="10"/>
  <c r="L266" i="10"/>
  <c r="U264" i="10"/>
  <c r="F264" i="10"/>
  <c r="P260" i="10"/>
  <c r="J260" i="10"/>
  <c r="M260" i="10"/>
  <c r="F257" i="10"/>
  <c r="O257" i="10"/>
  <c r="I257" i="10"/>
  <c r="D257" i="10"/>
  <c r="L257" i="10"/>
  <c r="U266" i="10"/>
  <c r="V265" i="10"/>
  <c r="N263" i="10"/>
  <c r="E263" i="10"/>
  <c r="R262" i="10"/>
  <c r="F262" i="10"/>
  <c r="H258" i="10"/>
  <c r="D274" i="10"/>
  <c r="L274" i="10"/>
  <c r="I266" i="10"/>
  <c r="D261" i="10"/>
  <c r="L261" i="10"/>
  <c r="U261" i="10"/>
  <c r="D282" i="10"/>
  <c r="L282" i="10"/>
  <c r="T279" i="10"/>
  <c r="O278" i="10"/>
  <c r="M276" i="10"/>
  <c r="D276" i="10"/>
  <c r="V273" i="10"/>
  <c r="T268" i="10"/>
  <c r="P267" i="10"/>
  <c r="F267" i="10"/>
  <c r="R266" i="10"/>
  <c r="J265" i="10"/>
  <c r="S264" i="10"/>
  <c r="I264" i="10"/>
  <c r="T263" i="10"/>
  <c r="D262" i="10"/>
  <c r="O261" i="10"/>
  <c r="V260" i="10"/>
  <c r="Q258" i="10"/>
  <c r="D290" i="10"/>
  <c r="L290" i="10"/>
  <c r="F165" i="24" s="1"/>
  <c r="P280" i="10"/>
  <c r="G280" i="10"/>
  <c r="P275" i="10"/>
  <c r="R274" i="10"/>
  <c r="I274" i="10"/>
  <c r="O272" i="10"/>
  <c r="P269" i="10"/>
  <c r="G269" i="10"/>
  <c r="S265" i="10"/>
  <c r="G265" i="10"/>
  <c r="R264" i="10"/>
  <c r="G262" i="10"/>
  <c r="P262" i="10"/>
  <c r="S259" i="10"/>
  <c r="D259" i="10"/>
  <c r="E258" i="10"/>
  <c r="K253" i="10"/>
  <c r="T253" i="10"/>
  <c r="E253" i="10"/>
  <c r="N253" i="10"/>
  <c r="H253" i="10"/>
  <c r="Q253" i="10"/>
  <c r="I256" i="10"/>
  <c r="N255" i="10"/>
  <c r="K254" i="10"/>
  <c r="P256" i="10"/>
  <c r="E255" i="10"/>
  <c r="J254" i="10"/>
  <c r="O253" i="10"/>
  <c r="G253" i="10"/>
  <c r="O259" i="10"/>
  <c r="L258" i="10"/>
  <c r="V256" i="10"/>
  <c r="F256" i="10"/>
  <c r="K255" i="10"/>
  <c r="P254" i="10"/>
  <c r="H254" i="10"/>
  <c r="U253" i="10"/>
  <c r="U256" i="10"/>
  <c r="L253" i="10"/>
  <c r="L256" i="10"/>
  <c r="Q255" i="10"/>
  <c r="N254" i="10"/>
  <c r="Z360" i="9"/>
  <c r="K360" i="9"/>
  <c r="T360" i="9"/>
  <c r="Q360" i="9"/>
  <c r="E360" i="9"/>
  <c r="AC360" i="9"/>
  <c r="N360" i="9"/>
  <c r="W360" i="9"/>
  <c r="H360" i="9"/>
  <c r="Z364" i="9"/>
  <c r="K364" i="9"/>
  <c r="T364" i="9"/>
  <c r="W364" i="9"/>
  <c r="E364" i="9"/>
  <c r="AC364" i="9"/>
  <c r="H364" i="9"/>
  <c r="N364" i="9"/>
  <c r="Q364" i="9"/>
  <c r="T361" i="9"/>
  <c r="E361" i="9"/>
  <c r="AC361" i="9"/>
  <c r="N361" i="9"/>
  <c r="H361" i="9"/>
  <c r="W361" i="9"/>
  <c r="Q361" i="9"/>
  <c r="Z361" i="9"/>
  <c r="K361" i="9"/>
  <c r="T353" i="9"/>
  <c r="E353" i="9"/>
  <c r="AC353" i="9"/>
  <c r="N353" i="9"/>
  <c r="W353" i="9"/>
  <c r="H353" i="9"/>
  <c r="Q353" i="9"/>
  <c r="Z353" i="9"/>
  <c r="K353" i="9"/>
  <c r="T357" i="9"/>
  <c r="E357" i="9"/>
  <c r="AC357" i="9"/>
  <c r="N357" i="9"/>
  <c r="W357" i="9"/>
  <c r="H357" i="9"/>
  <c r="Q357" i="9"/>
  <c r="Z357" i="9"/>
  <c r="K357" i="9"/>
  <c r="Z356" i="9"/>
  <c r="K356" i="9"/>
  <c r="T356" i="9"/>
  <c r="E356" i="9"/>
  <c r="AC356" i="9"/>
  <c r="N356" i="9"/>
  <c r="W356" i="9"/>
  <c r="H356" i="9"/>
  <c r="Q356" i="9"/>
  <c r="Z368" i="9"/>
  <c r="T368" i="9"/>
  <c r="Q368" i="9"/>
  <c r="E368" i="9"/>
  <c r="AC368" i="9"/>
  <c r="N368" i="9"/>
  <c r="H368" i="9"/>
  <c r="W368" i="9"/>
  <c r="K368" i="9"/>
  <c r="T369" i="9"/>
  <c r="N369" i="9"/>
  <c r="K369" i="9"/>
  <c r="W369" i="9"/>
  <c r="H369" i="9"/>
  <c r="E369" i="9"/>
  <c r="Q369" i="9"/>
  <c r="Z369" i="9"/>
  <c r="AC369" i="9"/>
  <c r="T365" i="9"/>
  <c r="E365" i="9"/>
  <c r="AC365" i="9"/>
  <c r="N365" i="9"/>
  <c r="Q365" i="9"/>
  <c r="W365" i="9"/>
  <c r="H365" i="9"/>
  <c r="Z365" i="9"/>
  <c r="K365" i="9"/>
  <c r="Z352" i="9"/>
  <c r="K352" i="9"/>
  <c r="T352" i="9"/>
  <c r="E352" i="9"/>
  <c r="AC352" i="9"/>
  <c r="N352" i="9"/>
  <c r="W352" i="9"/>
  <c r="H352" i="9"/>
  <c r="Q352" i="9"/>
  <c r="S368" i="9"/>
  <c r="Y364" i="9"/>
  <c r="J365" i="9"/>
  <c r="Y95" i="22" s="1"/>
  <c r="J361" i="9"/>
  <c r="P360" i="9"/>
  <c r="L358" i="9"/>
  <c r="D358" i="9"/>
  <c r="J357" i="9"/>
  <c r="Y171" i="22" s="1"/>
  <c r="P356" i="9"/>
  <c r="N355" i="9"/>
  <c r="L354" i="9"/>
  <c r="D354" i="9"/>
  <c r="J353" i="9"/>
  <c r="K370" i="9"/>
  <c r="Y369" i="9"/>
  <c r="I369" i="9"/>
  <c r="D92" i="22" s="1"/>
  <c r="AE368" i="9"/>
  <c r="K362" i="9"/>
  <c r="Y361" i="9"/>
  <c r="I361" i="9"/>
  <c r="AE360" i="9"/>
  <c r="G360" i="9"/>
  <c r="E359" i="9"/>
  <c r="AA358" i="9"/>
  <c r="Y357" i="9"/>
  <c r="I357" i="9"/>
  <c r="AE356" i="9"/>
  <c r="O356" i="9"/>
  <c r="G356" i="9"/>
  <c r="AC355" i="9"/>
  <c r="E355" i="9"/>
  <c r="AA354" i="9"/>
  <c r="Y353" i="9"/>
  <c r="I353" i="9"/>
  <c r="AE352" i="9"/>
  <c r="O352" i="9"/>
  <c r="G352" i="9"/>
  <c r="W170" i="22" s="1"/>
  <c r="P368" i="9"/>
  <c r="V364" i="9"/>
  <c r="AG93" i="22" s="1"/>
  <c r="P357" i="9"/>
  <c r="P364" i="9"/>
  <c r="G364" i="9"/>
  <c r="J370" i="9"/>
  <c r="X369" i="9"/>
  <c r="N92" i="22" s="1"/>
  <c r="P369" i="9"/>
  <c r="AC173" i="22" s="1"/>
  <c r="AD368" i="9"/>
  <c r="V368" i="9"/>
  <c r="F368" i="9"/>
  <c r="B95" i="22" s="1"/>
  <c r="Z366" i="9"/>
  <c r="J366" i="9"/>
  <c r="Y96" i="22" s="1"/>
  <c r="X365" i="9"/>
  <c r="P365" i="9"/>
  <c r="AC95" i="22" s="1"/>
  <c r="Z362" i="9"/>
  <c r="V360" i="9"/>
  <c r="V356" i="9"/>
  <c r="Y370" i="9"/>
  <c r="Q370" i="9"/>
  <c r="I370" i="9"/>
  <c r="AE369" i="9"/>
  <c r="O369" i="9"/>
  <c r="H92" i="22" s="1"/>
  <c r="G369" i="9"/>
  <c r="U368" i="9"/>
  <c r="M368" i="9"/>
  <c r="K367" i="9"/>
  <c r="Y366" i="9"/>
  <c r="AI96" i="22" s="1"/>
  <c r="Q366" i="9"/>
  <c r="I366" i="9"/>
  <c r="AE365" i="9"/>
  <c r="AM95" i="22" s="1"/>
  <c r="O365" i="9"/>
  <c r="G365" i="9"/>
  <c r="W95" i="22" s="1"/>
  <c r="U364" i="9"/>
  <c r="M364" i="9"/>
  <c r="AA93" i="22" s="1"/>
  <c r="K363" i="9"/>
  <c r="Y362" i="9"/>
  <c r="Q362" i="9"/>
  <c r="I362" i="9"/>
  <c r="D97" i="22" s="1"/>
  <c r="AE361" i="9"/>
  <c r="AM174" i="22" s="1"/>
  <c r="O361" i="9"/>
  <c r="G361" i="9"/>
  <c r="U360" i="9"/>
  <c r="M360" i="9"/>
  <c r="K359" i="9"/>
  <c r="Y358" i="9"/>
  <c r="I358" i="9"/>
  <c r="AE357" i="9"/>
  <c r="O357" i="9"/>
  <c r="G357" i="9"/>
  <c r="U356" i="9"/>
  <c r="M356" i="9"/>
  <c r="K355" i="9"/>
  <c r="Y354" i="9"/>
  <c r="I354" i="9"/>
  <c r="AE353" i="9"/>
  <c r="O353" i="9"/>
  <c r="H168" i="22" s="1"/>
  <c r="G353" i="9"/>
  <c r="U352" i="9"/>
  <c r="M352" i="9"/>
  <c r="Y368" i="9"/>
  <c r="J369" i="9"/>
  <c r="G368" i="9"/>
  <c r="K366" i="9"/>
  <c r="Y365" i="9"/>
  <c r="AI95" i="22" s="1"/>
  <c r="I365" i="9"/>
  <c r="AE364" i="9"/>
  <c r="AM93" i="22" s="1"/>
  <c r="Z370" i="9"/>
  <c r="J362" i="9"/>
  <c r="X361" i="9"/>
  <c r="N96" i="22" s="1"/>
  <c r="P361" i="9"/>
  <c r="H370" i="9"/>
  <c r="AD369" i="9"/>
  <c r="R92" i="22" s="1"/>
  <c r="V369" i="9"/>
  <c r="F369" i="9"/>
  <c r="B92" i="22" s="1"/>
  <c r="AB368" i="9"/>
  <c r="L368" i="9"/>
  <c r="Z367" i="9"/>
  <c r="X366" i="9"/>
  <c r="P366" i="9"/>
  <c r="AC96" i="22" s="1"/>
  <c r="H366" i="9"/>
  <c r="AD365" i="9"/>
  <c r="V365" i="9"/>
  <c r="AG95" i="22" s="1"/>
  <c r="F365" i="9"/>
  <c r="AB364" i="9"/>
  <c r="AK93" i="22" s="1"/>
  <c r="L364" i="9"/>
  <c r="Z363" i="9"/>
  <c r="X362" i="9"/>
  <c r="N97" i="22" s="1"/>
  <c r="P362" i="9"/>
  <c r="H362" i="9"/>
  <c r="AD361" i="9"/>
  <c r="V361" i="9"/>
  <c r="F361" i="9"/>
  <c r="AB360" i="9"/>
  <c r="L360" i="9"/>
  <c r="Z359" i="9"/>
  <c r="X358" i="9"/>
  <c r="AD357" i="9"/>
  <c r="V357" i="9"/>
  <c r="F357" i="9"/>
  <c r="AB356" i="9"/>
  <c r="L356" i="9"/>
  <c r="Z355" i="9"/>
  <c r="X354" i="9"/>
  <c r="AD353" i="9"/>
  <c r="V353" i="9"/>
  <c r="F353" i="9"/>
  <c r="AB352" i="9"/>
  <c r="L352" i="9"/>
  <c r="M361" i="9"/>
  <c r="L369" i="9"/>
  <c r="F92" i="22" s="1"/>
  <c r="AD366" i="9"/>
  <c r="L365" i="9"/>
  <c r="AD362" i="9"/>
  <c r="R97" i="22" s="1"/>
  <c r="L361" i="9"/>
  <c r="F96" i="22" s="1"/>
  <c r="AD358" i="9"/>
  <c r="L357" i="9"/>
  <c r="AD354" i="9"/>
  <c r="L353" i="9"/>
  <c r="N337" i="9"/>
  <c r="W337" i="9"/>
  <c r="Q337" i="9"/>
  <c r="Z337" i="9"/>
  <c r="AC337" i="9"/>
  <c r="E337" i="9"/>
  <c r="H337" i="9"/>
  <c r="T337" i="9"/>
  <c r="K337" i="9"/>
  <c r="H314" i="9"/>
  <c r="E314" i="9"/>
  <c r="N314" i="9"/>
  <c r="W314" i="9"/>
  <c r="K314" i="9"/>
  <c r="T314" i="9"/>
  <c r="AC314" i="9"/>
  <c r="Q314" i="9"/>
  <c r="Z314" i="9"/>
  <c r="Z347" i="9"/>
  <c r="E347" i="9"/>
  <c r="H347" i="9"/>
  <c r="K347" i="9"/>
  <c r="T347" i="9"/>
  <c r="AC347" i="9"/>
  <c r="N347" i="9"/>
  <c r="W347" i="9"/>
  <c r="Q347" i="9"/>
  <c r="Z343" i="9"/>
  <c r="E343" i="9"/>
  <c r="AC343" i="9"/>
  <c r="H343" i="9"/>
  <c r="K343" i="9"/>
  <c r="T343" i="9"/>
  <c r="N343" i="9"/>
  <c r="W343" i="9"/>
  <c r="Q343" i="9"/>
  <c r="F349" i="9"/>
  <c r="AD349" i="9"/>
  <c r="Y347" i="9"/>
  <c r="G347" i="9"/>
  <c r="F342" i="9"/>
  <c r="AA341" i="9"/>
  <c r="J337" i="9"/>
  <c r="H334" i="9"/>
  <c r="Q334" i="9"/>
  <c r="X333" i="9"/>
  <c r="J331" i="9"/>
  <c r="G331" i="9"/>
  <c r="P331" i="9"/>
  <c r="F329" i="9"/>
  <c r="AD329" i="9"/>
  <c r="L329" i="9"/>
  <c r="U329" i="9"/>
  <c r="D329" i="9"/>
  <c r="AB328" i="9"/>
  <c r="G328" i="9"/>
  <c r="P328" i="9"/>
  <c r="Y328" i="9"/>
  <c r="P326" i="9"/>
  <c r="M326" i="9"/>
  <c r="V326" i="9"/>
  <c r="AE326" i="9"/>
  <c r="G326" i="9"/>
  <c r="N325" i="9"/>
  <c r="H325" i="9"/>
  <c r="Q325" i="9"/>
  <c r="Z325" i="9"/>
  <c r="D324" i="9"/>
  <c r="L324" i="9"/>
  <c r="I324" i="9"/>
  <c r="R324" i="9"/>
  <c r="AA324" i="9"/>
  <c r="N322" i="9"/>
  <c r="V321" i="9"/>
  <c r="J321" i="9"/>
  <c r="S321" i="9"/>
  <c r="AB321" i="9"/>
  <c r="M321" i="9"/>
  <c r="U317" i="9"/>
  <c r="M314" i="9"/>
  <c r="AB312" i="9"/>
  <c r="J312" i="9"/>
  <c r="S312" i="9"/>
  <c r="G312" i="9"/>
  <c r="P312" i="9"/>
  <c r="Y312" i="9"/>
  <c r="X310" i="9"/>
  <c r="D310" i="9"/>
  <c r="L310" i="9"/>
  <c r="O310" i="9"/>
  <c r="F310" i="9"/>
  <c r="AA310" i="9"/>
  <c r="I310" i="9"/>
  <c r="AD310" i="9"/>
  <c r="U310" i="9"/>
  <c r="V345" i="9"/>
  <c r="Y345" i="9"/>
  <c r="S345" i="9"/>
  <c r="D336" i="9"/>
  <c r="L336" i="9"/>
  <c r="U336" i="9"/>
  <c r="O336" i="9"/>
  <c r="AE351" i="9"/>
  <c r="V351" i="9"/>
  <c r="AB345" i="9"/>
  <c r="R345" i="9"/>
  <c r="G345" i="9"/>
  <c r="AB340" i="9"/>
  <c r="G340" i="9"/>
  <c r="AE340" i="9"/>
  <c r="Z339" i="9"/>
  <c r="E339" i="9"/>
  <c r="AC339" i="9"/>
  <c r="H338" i="9"/>
  <c r="K338" i="9"/>
  <c r="M351" i="9"/>
  <c r="D351" i="9"/>
  <c r="Z350" i="9"/>
  <c r="Q350" i="9"/>
  <c r="G350" i="9"/>
  <c r="AB349" i="9"/>
  <c r="S349" i="9"/>
  <c r="J349" i="9"/>
  <c r="P347" i="9"/>
  <c r="Z346" i="9"/>
  <c r="Q346" i="9"/>
  <c r="I91" i="22" s="1"/>
  <c r="AA345" i="9"/>
  <c r="P345" i="9"/>
  <c r="AB344" i="9"/>
  <c r="G344" i="9"/>
  <c r="AE344" i="9"/>
  <c r="O342" i="9"/>
  <c r="O341" i="9"/>
  <c r="D341" i="9"/>
  <c r="M340" i="9"/>
  <c r="D340" i="9"/>
  <c r="L340" i="9"/>
  <c r="O340" i="9"/>
  <c r="N339" i="9"/>
  <c r="J339" i="9"/>
  <c r="M339" i="9"/>
  <c r="W338" i="9"/>
  <c r="N338" i="9"/>
  <c r="T335" i="9"/>
  <c r="AD334" i="9"/>
  <c r="P334" i="9"/>
  <c r="G334" i="9"/>
  <c r="Y334" i="9"/>
  <c r="J334" i="9"/>
  <c r="S334" i="9"/>
  <c r="AE331" i="9"/>
  <c r="P330" i="9"/>
  <c r="J330" i="9"/>
  <c r="S330" i="9"/>
  <c r="AB330" i="9"/>
  <c r="M330" i="9"/>
  <c r="V330" i="9"/>
  <c r="AE330" i="9"/>
  <c r="X329" i="9"/>
  <c r="AE328" i="9"/>
  <c r="D328" i="9"/>
  <c r="L328" i="9"/>
  <c r="F328" i="9"/>
  <c r="O328" i="9"/>
  <c r="X328" i="9"/>
  <c r="I328" i="9"/>
  <c r="R328" i="9"/>
  <c r="AA328" i="9"/>
  <c r="V327" i="9"/>
  <c r="X326" i="9"/>
  <c r="D326" i="9"/>
  <c r="V325" i="9"/>
  <c r="G325" i="9"/>
  <c r="P325" i="9"/>
  <c r="Y325" i="9"/>
  <c r="J325" i="9"/>
  <c r="S325" i="9"/>
  <c r="AB325" i="9"/>
  <c r="D321" i="9"/>
  <c r="U320" i="9"/>
  <c r="P311" i="9"/>
  <c r="Z303" i="9"/>
  <c r="N303" i="9"/>
  <c r="AB169" i="22" s="1"/>
  <c r="E303" i="9"/>
  <c r="V169" i="22" s="1"/>
  <c r="Q303" i="9"/>
  <c r="H303" i="9"/>
  <c r="AC303" i="9"/>
  <c r="K303" i="9"/>
  <c r="T303" i="9"/>
  <c r="W303" i="9"/>
  <c r="D348" i="9"/>
  <c r="L348" i="9"/>
  <c r="E346" i="9"/>
  <c r="O345" i="9"/>
  <c r="D345" i="9"/>
  <c r="D344" i="9"/>
  <c r="L344" i="9"/>
  <c r="O344" i="9"/>
  <c r="J343" i="9"/>
  <c r="M343" i="9"/>
  <c r="D342" i="9"/>
  <c r="V341" i="9"/>
  <c r="Y341" i="9"/>
  <c r="V340" i="9"/>
  <c r="X338" i="9"/>
  <c r="I338" i="9"/>
  <c r="AA338" i="9"/>
  <c r="S337" i="9"/>
  <c r="X336" i="9"/>
  <c r="AC334" i="9"/>
  <c r="N334" i="9"/>
  <c r="F334" i="9"/>
  <c r="O334" i="9"/>
  <c r="X334" i="9"/>
  <c r="AA334" i="9"/>
  <c r="T331" i="9"/>
  <c r="K331" i="9"/>
  <c r="AE327" i="9"/>
  <c r="F325" i="9"/>
  <c r="AD325" i="9"/>
  <c r="U324" i="9"/>
  <c r="W322" i="9"/>
  <c r="AE321" i="9"/>
  <c r="P321" i="9"/>
  <c r="H318" i="9"/>
  <c r="K318" i="9"/>
  <c r="T318" i="9"/>
  <c r="AC318" i="9"/>
  <c r="E318" i="9"/>
  <c r="N318" i="9"/>
  <c r="W318" i="9"/>
  <c r="AE314" i="9"/>
  <c r="G314" i="9"/>
  <c r="AE312" i="9"/>
  <c r="J347" i="9"/>
  <c r="M347" i="9"/>
  <c r="F341" i="9"/>
  <c r="AD341" i="9"/>
  <c r="I341" i="9"/>
  <c r="I336" i="9"/>
  <c r="AC331" i="9"/>
  <c r="J323" i="9"/>
  <c r="D323" i="9"/>
  <c r="M323" i="9"/>
  <c r="V323" i="9"/>
  <c r="AE323" i="9"/>
  <c r="G323" i="9"/>
  <c r="P323" i="9"/>
  <c r="E300" i="9"/>
  <c r="A174" i="22" s="1"/>
  <c r="AC300" i="9"/>
  <c r="Q174" i="22" s="1"/>
  <c r="H300" i="9"/>
  <c r="T300" i="9"/>
  <c r="K174" i="22" s="1"/>
  <c r="K300" i="9"/>
  <c r="E174" i="22" s="1"/>
  <c r="W300" i="9"/>
  <c r="N300" i="9"/>
  <c r="Z300" i="9"/>
  <c r="O174" i="22" s="1"/>
  <c r="Q300" i="9"/>
  <c r="I174" i="22" s="1"/>
  <c r="V337" i="9"/>
  <c r="G337" i="9"/>
  <c r="AE337" i="9"/>
  <c r="Y337" i="9"/>
  <c r="H331" i="9"/>
  <c r="G327" i="9"/>
  <c r="H315" i="9"/>
  <c r="P314" i="9"/>
  <c r="Y314" i="9"/>
  <c r="J314" i="9"/>
  <c r="S314" i="9"/>
  <c r="AB314" i="9"/>
  <c r="Y349" i="9"/>
  <c r="P349" i="9"/>
  <c r="G349" i="9"/>
  <c r="X346" i="9"/>
  <c r="N91" i="22" s="1"/>
  <c r="AA346" i="9"/>
  <c r="P91" i="22" s="1"/>
  <c r="AD344" i="9"/>
  <c r="AE341" i="9"/>
  <c r="J341" i="9"/>
  <c r="H339" i="9"/>
  <c r="AC338" i="9"/>
  <c r="M337" i="9"/>
  <c r="F337" i="9"/>
  <c r="AD337" i="9"/>
  <c r="O337" i="9"/>
  <c r="I337" i="9"/>
  <c r="R336" i="9"/>
  <c r="F336" i="9"/>
  <c r="Z335" i="9"/>
  <c r="K335" i="9"/>
  <c r="E335" i="9"/>
  <c r="AC335" i="9"/>
  <c r="W334" i="9"/>
  <c r="K334" i="9"/>
  <c r="D333" i="9"/>
  <c r="Q331" i="9"/>
  <c r="J328" i="9"/>
  <c r="Y326" i="9"/>
  <c r="J326" i="9"/>
  <c r="K325" i="9"/>
  <c r="F324" i="9"/>
  <c r="Y323" i="9"/>
  <c r="Y321" i="9"/>
  <c r="D320" i="9"/>
  <c r="L320" i="9"/>
  <c r="Z319" i="9"/>
  <c r="H319" i="9"/>
  <c r="Q319" i="9"/>
  <c r="K319" i="9"/>
  <c r="T319" i="9"/>
  <c r="AC319" i="9"/>
  <c r="V314" i="9"/>
  <c r="W301" i="9"/>
  <c r="H301" i="9"/>
  <c r="Q301" i="9"/>
  <c r="Z301" i="9"/>
  <c r="K301" i="9"/>
  <c r="N301" i="9"/>
  <c r="E301" i="9"/>
  <c r="AC301" i="9"/>
  <c r="T301" i="9"/>
  <c r="F345" i="9"/>
  <c r="AD345" i="9"/>
  <c r="I345" i="9"/>
  <c r="X342" i="9"/>
  <c r="AA342" i="9"/>
  <c r="Y351" i="9"/>
  <c r="X349" i="9"/>
  <c r="O349" i="9"/>
  <c r="I344" i="9"/>
  <c r="AB343" i="9"/>
  <c r="S343" i="9"/>
  <c r="P351" i="9"/>
  <c r="G351" i="9"/>
  <c r="AC350" i="9"/>
  <c r="T350" i="9"/>
  <c r="K350" i="9"/>
  <c r="M349" i="9"/>
  <c r="D349" i="9"/>
  <c r="AB347" i="9"/>
  <c r="S347" i="9"/>
  <c r="AD346" i="9"/>
  <c r="AE345" i="9"/>
  <c r="J345" i="9"/>
  <c r="R344" i="9"/>
  <c r="I342" i="9"/>
  <c r="S341" i="9"/>
  <c r="Q339" i="9"/>
  <c r="R338" i="9"/>
  <c r="F338" i="9"/>
  <c r="L337" i="9"/>
  <c r="AD336" i="9"/>
  <c r="AB336" i="9"/>
  <c r="M336" i="9"/>
  <c r="G336" i="9"/>
  <c r="AE336" i="9"/>
  <c r="W335" i="9"/>
  <c r="I334" i="9"/>
  <c r="Y331" i="9"/>
  <c r="AA329" i="9"/>
  <c r="V328" i="9"/>
  <c r="Y327" i="9"/>
  <c r="W325" i="9"/>
  <c r="I325" i="9"/>
  <c r="O324" i="9"/>
  <c r="V317" i="9"/>
  <c r="M317" i="9"/>
  <c r="J317" i="9"/>
  <c r="S317" i="9"/>
  <c r="AB317" i="9"/>
  <c r="Z307" i="9"/>
  <c r="N307" i="9"/>
  <c r="E307" i="9"/>
  <c r="H307" i="9"/>
  <c r="AC307" i="9"/>
  <c r="K307" i="9"/>
  <c r="T307" i="9"/>
  <c r="W307" i="9"/>
  <c r="H346" i="9"/>
  <c r="C91" i="22" s="1"/>
  <c r="K346" i="9"/>
  <c r="AC346" i="9"/>
  <c r="F333" i="9"/>
  <c r="AD333" i="9"/>
  <c r="I333" i="9"/>
  <c r="R333" i="9"/>
  <c r="AA333" i="9"/>
  <c r="L333" i="9"/>
  <c r="U333" i="9"/>
  <c r="Z331" i="9"/>
  <c r="W331" i="9"/>
  <c r="J327" i="9"/>
  <c r="S327" i="9"/>
  <c r="AB327" i="9"/>
  <c r="D327" i="9"/>
  <c r="M327" i="9"/>
  <c r="H322" i="9"/>
  <c r="Q322" i="9"/>
  <c r="Z322" i="9"/>
  <c r="K322" i="9"/>
  <c r="T322" i="9"/>
  <c r="AC322" i="9"/>
  <c r="F317" i="9"/>
  <c r="AD317" i="9"/>
  <c r="D317" i="9"/>
  <c r="O317" i="9"/>
  <c r="X317" i="9"/>
  <c r="I317" i="9"/>
  <c r="R317" i="9"/>
  <c r="AA317" i="9"/>
  <c r="Z315" i="9"/>
  <c r="K315" i="9"/>
  <c r="T315" i="9"/>
  <c r="AC315" i="9"/>
  <c r="E315" i="9"/>
  <c r="N315" i="9"/>
  <c r="W315" i="9"/>
  <c r="J311" i="9"/>
  <c r="V311" i="9"/>
  <c r="AE311" i="9"/>
  <c r="Y311" i="9"/>
  <c r="S311" i="9"/>
  <c r="AB311" i="9"/>
  <c r="D311" i="9"/>
  <c r="M311" i="9"/>
  <c r="P310" i="9"/>
  <c r="AB310" i="9"/>
  <c r="V309" i="9"/>
  <c r="J309" i="9"/>
  <c r="D308" i="9"/>
  <c r="L308" i="9"/>
  <c r="X308" i="9"/>
  <c r="M307" i="9"/>
  <c r="P306" i="9"/>
  <c r="AB306" i="9"/>
  <c r="V305" i="9"/>
  <c r="AG172" i="22" s="1"/>
  <c r="J305" i="9"/>
  <c r="Y172" i="22" s="1"/>
  <c r="D304" i="9"/>
  <c r="L304" i="9"/>
  <c r="X304" i="9"/>
  <c r="M303" i="9"/>
  <c r="AA169" i="22" s="1"/>
  <c r="P302" i="9"/>
  <c r="AB302" i="9"/>
  <c r="X299" i="9"/>
  <c r="N173" i="22" s="1"/>
  <c r="U298" i="9"/>
  <c r="G297" i="9"/>
  <c r="AE297" i="9"/>
  <c r="P297" i="9"/>
  <c r="Y297" i="9"/>
  <c r="I294" i="9"/>
  <c r="D294" i="9"/>
  <c r="L294" i="9"/>
  <c r="U294" i="9"/>
  <c r="AD294" i="9"/>
  <c r="G293" i="9"/>
  <c r="AE293" i="9"/>
  <c r="AM94" i="22" s="1"/>
  <c r="P293" i="9"/>
  <c r="Y293" i="9"/>
  <c r="J293" i="9"/>
  <c r="S293" i="9"/>
  <c r="AB293" i="9"/>
  <c r="I288" i="9"/>
  <c r="E279" i="9"/>
  <c r="N279" i="9"/>
  <c r="K279" i="9"/>
  <c r="W279" i="9"/>
  <c r="T279" i="9"/>
  <c r="H279" i="9"/>
  <c r="Z279" i="9"/>
  <c r="Q279" i="9"/>
  <c r="AC279" i="9"/>
  <c r="J307" i="9"/>
  <c r="V307" i="9"/>
  <c r="X306" i="9"/>
  <c r="N175" i="22" s="1"/>
  <c r="D306" i="9"/>
  <c r="L306" i="9"/>
  <c r="F175" i="22" s="1"/>
  <c r="J303" i="9"/>
  <c r="Y169" i="22" s="1"/>
  <c r="V303" i="9"/>
  <c r="AG169" i="22" s="1"/>
  <c r="X302" i="9"/>
  <c r="D302" i="9"/>
  <c r="L302" i="9"/>
  <c r="M300" i="9"/>
  <c r="AA92" i="22" s="1"/>
  <c r="J300" i="9"/>
  <c r="S300" i="9"/>
  <c r="AB300" i="9"/>
  <c r="AA299" i="9"/>
  <c r="P173" i="22" s="1"/>
  <c r="I299" i="9"/>
  <c r="D173" i="22" s="1"/>
  <c r="R299" i="9"/>
  <c r="J173" i="22" s="1"/>
  <c r="O293" i="9"/>
  <c r="H171" i="22" s="1"/>
  <c r="F293" i="9"/>
  <c r="B171" i="22" s="1"/>
  <c r="X293" i="9"/>
  <c r="N171" i="22" s="1"/>
  <c r="AA291" i="9"/>
  <c r="P170" i="22" s="1"/>
  <c r="D291" i="9"/>
  <c r="U291" i="9"/>
  <c r="L170" i="22" s="1"/>
  <c r="AD291" i="9"/>
  <c r="R170" i="22" s="1"/>
  <c r="X291" i="9"/>
  <c r="N170" i="22" s="1"/>
  <c r="L291" i="9"/>
  <c r="F170" i="22" s="1"/>
  <c r="D290" i="9"/>
  <c r="L290" i="9"/>
  <c r="F169" i="22" s="1"/>
  <c r="O290" i="9"/>
  <c r="H169" i="22" s="1"/>
  <c r="I290" i="9"/>
  <c r="D169" i="22" s="1"/>
  <c r="X290" i="9"/>
  <c r="V310" i="9"/>
  <c r="AE309" i="9"/>
  <c r="U308" i="9"/>
  <c r="V306" i="9"/>
  <c r="AE305" i="9"/>
  <c r="AM172" i="22" s="1"/>
  <c r="U304" i="9"/>
  <c r="V302" i="9"/>
  <c r="U300" i="9"/>
  <c r="L174" i="22" s="1"/>
  <c r="F300" i="9"/>
  <c r="B174" i="22" s="1"/>
  <c r="O300" i="9"/>
  <c r="H174" i="22" s="1"/>
  <c r="X300" i="9"/>
  <c r="N174" i="22" s="1"/>
  <c r="L299" i="9"/>
  <c r="F173" i="22" s="1"/>
  <c r="AD298" i="9"/>
  <c r="F298" i="9"/>
  <c r="M293" i="9"/>
  <c r="E292" i="9"/>
  <c r="AC292" i="9"/>
  <c r="H292" i="9"/>
  <c r="Q292" i="9"/>
  <c r="Z292" i="9"/>
  <c r="P288" i="9"/>
  <c r="J288" i="9"/>
  <c r="D316" i="9"/>
  <c r="L316" i="9"/>
  <c r="AE310" i="9"/>
  <c r="J310" i="9"/>
  <c r="S309" i="9"/>
  <c r="AD308" i="9"/>
  <c r="I308" i="9"/>
  <c r="D95" i="22" s="1"/>
  <c r="S307" i="9"/>
  <c r="AE306" i="9"/>
  <c r="U306" i="9"/>
  <c r="L175" i="22" s="1"/>
  <c r="J306" i="9"/>
  <c r="S305" i="9"/>
  <c r="AE172" i="22" s="1"/>
  <c r="AD304" i="9"/>
  <c r="I304" i="9"/>
  <c r="S303" i="9"/>
  <c r="AE169" i="22" s="1"/>
  <c r="AE302" i="9"/>
  <c r="U302" i="9"/>
  <c r="J302" i="9"/>
  <c r="R301" i="9"/>
  <c r="Y300" i="9"/>
  <c r="L300" i="9"/>
  <c r="F174" i="22" s="1"/>
  <c r="U299" i="9"/>
  <c r="L173" i="22" s="1"/>
  <c r="V297" i="9"/>
  <c r="J297" i="9"/>
  <c r="AD296" i="9"/>
  <c r="AA293" i="9"/>
  <c r="P171" i="22" s="1"/>
  <c r="L293" i="9"/>
  <c r="F171" i="22" s="1"/>
  <c r="I291" i="9"/>
  <c r="D170" i="22" s="1"/>
  <c r="AD290" i="9"/>
  <c r="R169" i="22" s="1"/>
  <c r="J289" i="9"/>
  <c r="Y175" i="22" s="1"/>
  <c r="S289" i="9"/>
  <c r="AE175" i="22" s="1"/>
  <c r="AB289" i="9"/>
  <c r="AK175" i="22" s="1"/>
  <c r="D289" i="9"/>
  <c r="X288" i="9"/>
  <c r="F288" i="9"/>
  <c r="AA288" i="9"/>
  <c r="AD288" i="9"/>
  <c r="D288" i="9"/>
  <c r="O288" i="9"/>
  <c r="M335" i="9"/>
  <c r="D330" i="9"/>
  <c r="AB319" i="9"/>
  <c r="S319" i="9"/>
  <c r="S316" i="9"/>
  <c r="J316" i="9"/>
  <c r="AE315" i="9"/>
  <c r="V315" i="9"/>
  <c r="AA314" i="9"/>
  <c r="R314" i="9"/>
  <c r="I314" i="9"/>
  <c r="AC313" i="9"/>
  <c r="T313" i="9"/>
  <c r="K313" i="9"/>
  <c r="F313" i="9"/>
  <c r="AD313" i="9"/>
  <c r="S310" i="9"/>
  <c r="AB309" i="9"/>
  <c r="R308" i="9"/>
  <c r="AB307" i="9"/>
  <c r="AD306" i="9"/>
  <c r="R175" i="22" s="1"/>
  <c r="S306" i="9"/>
  <c r="I306" i="9"/>
  <c r="D175" i="22" s="1"/>
  <c r="AB305" i="9"/>
  <c r="AK172" i="22" s="1"/>
  <c r="R304" i="9"/>
  <c r="AB303" i="9"/>
  <c r="AK169" i="22" s="1"/>
  <c r="AD302" i="9"/>
  <c r="S302" i="9"/>
  <c r="I302" i="9"/>
  <c r="AD299" i="9"/>
  <c r="R173" i="22" s="1"/>
  <c r="Y298" i="9"/>
  <c r="M298" i="9"/>
  <c r="V298" i="9"/>
  <c r="AE298" i="9"/>
  <c r="AA295" i="9"/>
  <c r="D295" i="9"/>
  <c r="U295" i="9"/>
  <c r="AD295" i="9"/>
  <c r="U292" i="9"/>
  <c r="I292" i="9"/>
  <c r="R292" i="9"/>
  <c r="AA292" i="9"/>
  <c r="L292" i="9"/>
  <c r="R291" i="9"/>
  <c r="J170" i="22" s="1"/>
  <c r="P289" i="9"/>
  <c r="AC175" i="22" s="1"/>
  <c r="R288" i="9"/>
  <c r="F287" i="9"/>
  <c r="AD287" i="9"/>
  <c r="D287" i="9"/>
  <c r="O287" i="9"/>
  <c r="I287" i="9"/>
  <c r="X287" i="9"/>
  <c r="I298" i="9"/>
  <c r="D298" i="9"/>
  <c r="R298" i="9"/>
  <c r="AA298" i="9"/>
  <c r="U296" i="9"/>
  <c r="I296" i="9"/>
  <c r="R296" i="9"/>
  <c r="AA296" i="9"/>
  <c r="D296" i="9"/>
  <c r="F321" i="9"/>
  <c r="AD321" i="9"/>
  <c r="Y319" i="9"/>
  <c r="O314" i="9"/>
  <c r="F314" i="9"/>
  <c r="D312" i="9"/>
  <c r="L312" i="9"/>
  <c r="Y309" i="9"/>
  <c r="P309" i="9"/>
  <c r="O308" i="9"/>
  <c r="Y307" i="9"/>
  <c r="P307" i="9"/>
  <c r="AA306" i="9"/>
  <c r="P175" i="22" s="1"/>
  <c r="F306" i="9"/>
  <c r="B175" i="22" s="1"/>
  <c r="Y305" i="9"/>
  <c r="AI172" i="22" s="1"/>
  <c r="P305" i="9"/>
  <c r="AC172" i="22" s="1"/>
  <c r="O304" i="9"/>
  <c r="Y303" i="9"/>
  <c r="AI169" i="22" s="1"/>
  <c r="P303" i="9"/>
  <c r="AC169" i="22" s="1"/>
  <c r="AA302" i="9"/>
  <c r="F302" i="9"/>
  <c r="O301" i="9"/>
  <c r="L301" i="9"/>
  <c r="F93" i="22" s="1"/>
  <c r="U301" i="9"/>
  <c r="AD301" i="9"/>
  <c r="F299" i="9"/>
  <c r="B173" i="22" s="1"/>
  <c r="X298" i="9"/>
  <c r="L298" i="9"/>
  <c r="L296" i="9"/>
  <c r="U293" i="9"/>
  <c r="L171" i="22" s="1"/>
  <c r="F291" i="9"/>
  <c r="B170" i="22" s="1"/>
  <c r="D332" i="9"/>
  <c r="L332" i="9"/>
  <c r="G322" i="9"/>
  <c r="P319" i="9"/>
  <c r="G319" i="9"/>
  <c r="Y316" i="9"/>
  <c r="P316" i="9"/>
  <c r="G316" i="9"/>
  <c r="AB315" i="9"/>
  <c r="S315" i="9"/>
  <c r="Z313" i="9"/>
  <c r="Q313" i="9"/>
  <c r="H313" i="9"/>
  <c r="D309" i="9"/>
  <c r="AB308" i="9"/>
  <c r="P308" i="9"/>
  <c r="O306" i="9"/>
  <c r="H175" i="22" s="1"/>
  <c r="D305" i="9"/>
  <c r="AB304" i="9"/>
  <c r="P304" i="9"/>
  <c r="O302" i="9"/>
  <c r="X301" i="9"/>
  <c r="AE300" i="9"/>
  <c r="R300" i="9"/>
  <c r="J174" i="22" s="1"/>
  <c r="G300" i="9"/>
  <c r="D299" i="9"/>
  <c r="AB297" i="9"/>
  <c r="D297" i="9"/>
  <c r="X296" i="9"/>
  <c r="I295" i="9"/>
  <c r="O294" i="9"/>
  <c r="D293" i="9"/>
  <c r="W292" i="9"/>
  <c r="O291" i="9"/>
  <c r="H170" i="22" s="1"/>
  <c r="F290" i="9"/>
  <c r="V289" i="9"/>
  <c r="AG175" i="22" s="1"/>
  <c r="AB288" i="9"/>
  <c r="E277" i="9"/>
  <c r="AC277" i="9"/>
  <c r="N277" i="9"/>
  <c r="Z277" i="9"/>
  <c r="K277" i="9"/>
  <c r="W277" i="9"/>
  <c r="Q277" i="9"/>
  <c r="T277" i="9"/>
  <c r="H277" i="9"/>
  <c r="G290" i="9"/>
  <c r="P290" i="9"/>
  <c r="Y290" i="9"/>
  <c r="M286" i="9"/>
  <c r="AA168" i="22" s="1"/>
  <c r="D286" i="9"/>
  <c r="L286" i="9"/>
  <c r="V284" i="9"/>
  <c r="X284" i="9"/>
  <c r="I284" i="9"/>
  <c r="R284" i="9"/>
  <c r="AA284" i="9"/>
  <c r="J283" i="9"/>
  <c r="AE282" i="9"/>
  <c r="U282" i="9"/>
  <c r="J282" i="9"/>
  <c r="T281" i="9"/>
  <c r="K281" i="9"/>
  <c r="T280" i="9"/>
  <c r="P278" i="9"/>
  <c r="V279" i="9"/>
  <c r="S279" i="9"/>
  <c r="M279" i="9"/>
  <c r="AA91" i="22" s="1"/>
  <c r="J279" i="9"/>
  <c r="AE279" i="9"/>
  <c r="H283" i="9"/>
  <c r="C168" i="22" s="1"/>
  <c r="I275" i="9"/>
  <c r="R275" i="9"/>
  <c r="AA275" i="9"/>
  <c r="L275" i="9"/>
  <c r="X275" i="9"/>
  <c r="O275" i="9"/>
  <c r="D275" i="9"/>
  <c r="U275" i="9"/>
  <c r="H285" i="9"/>
  <c r="Q283" i="9"/>
  <c r="I168" i="22" s="1"/>
  <c r="G282" i="9"/>
  <c r="AB278" i="9"/>
  <c r="V277" i="9"/>
  <c r="AD309" i="9"/>
  <c r="AD305" i="9"/>
  <c r="F297" i="9"/>
  <c r="P294" i="9"/>
  <c r="AC174" i="22" s="1"/>
  <c r="G294" i="9"/>
  <c r="W174" i="22" s="1"/>
  <c r="S290" i="9"/>
  <c r="S287" i="9"/>
  <c r="AA286" i="9"/>
  <c r="AB284" i="9"/>
  <c r="Q284" i="9"/>
  <c r="F284" i="9"/>
  <c r="Z283" i="9"/>
  <c r="O168" i="22" s="1"/>
  <c r="P283" i="9"/>
  <c r="P282" i="9"/>
  <c r="Z280" i="9"/>
  <c r="E280" i="9"/>
  <c r="Y279" i="9"/>
  <c r="N283" i="9"/>
  <c r="G168" i="22" s="1"/>
  <c r="K283" i="9"/>
  <c r="E168" i="22" s="1"/>
  <c r="T283" i="9"/>
  <c r="K168" i="22" s="1"/>
  <c r="AC283" i="9"/>
  <c r="Q168" i="22" s="1"/>
  <c r="Z281" i="9"/>
  <c r="H281" i="9"/>
  <c r="Q281" i="9"/>
  <c r="G278" i="9"/>
  <c r="AE278" i="9"/>
  <c r="M278" i="9"/>
  <c r="V278" i="9"/>
  <c r="S278" i="9"/>
  <c r="M277" i="9"/>
  <c r="J277" i="9"/>
  <c r="S277" i="9"/>
  <c r="AB277" i="9"/>
  <c r="G277" i="9"/>
  <c r="P277" i="9"/>
  <c r="Y277" i="9"/>
  <c r="H267" i="9"/>
  <c r="Q267" i="9"/>
  <c r="W267" i="9"/>
  <c r="E267" i="9"/>
  <c r="T267" i="9"/>
  <c r="K267" i="9"/>
  <c r="AC267" i="9"/>
  <c r="N267" i="9"/>
  <c r="Z267" i="9"/>
  <c r="Z285" i="9"/>
  <c r="E285" i="9"/>
  <c r="N285" i="9"/>
  <c r="M282" i="9"/>
  <c r="D282" i="9"/>
  <c r="L282" i="9"/>
  <c r="J281" i="9"/>
  <c r="Y281" i="9"/>
  <c r="W280" i="9"/>
  <c r="G279" i="9"/>
  <c r="O278" i="9"/>
  <c r="D278" i="9"/>
  <c r="F278" i="9"/>
  <c r="AD278" i="9"/>
  <c r="I278" i="9"/>
  <c r="R278" i="9"/>
  <c r="AB286" i="9"/>
  <c r="AK168" i="22" s="1"/>
  <c r="J286" i="9"/>
  <c r="Y168" i="22" s="1"/>
  <c r="S286" i="9"/>
  <c r="AE168" i="22" s="1"/>
  <c r="W285" i="9"/>
  <c r="J285" i="9"/>
  <c r="V285" i="9"/>
  <c r="AE285" i="9"/>
  <c r="W283" i="9"/>
  <c r="M168" i="22" s="1"/>
  <c r="V282" i="9"/>
  <c r="K280" i="9"/>
  <c r="U278" i="9"/>
  <c r="AE277" i="9"/>
  <c r="W270" i="9"/>
  <c r="E270" i="9"/>
  <c r="N270" i="9"/>
  <c r="H270" i="9"/>
  <c r="Q270" i="9"/>
  <c r="Z270" i="9"/>
  <c r="K270" i="9"/>
  <c r="T270" i="9"/>
  <c r="AC270" i="9"/>
  <c r="J275" i="9"/>
  <c r="N274" i="9"/>
  <c r="G274" i="9"/>
  <c r="AE274" i="9"/>
  <c r="I273" i="9"/>
  <c r="AC272" i="9"/>
  <c r="P270" i="9"/>
  <c r="Z271" i="9"/>
  <c r="K271" i="9"/>
  <c r="R273" i="9"/>
  <c r="K268" i="9"/>
  <c r="T268" i="9"/>
  <c r="AC268" i="9"/>
  <c r="E268" i="9"/>
  <c r="N268" i="9"/>
  <c r="W268" i="9"/>
  <c r="H268" i="9"/>
  <c r="Q268" i="9"/>
  <c r="U267" i="9"/>
  <c r="F266" i="9"/>
  <c r="AD266" i="9"/>
  <c r="O266" i="9"/>
  <c r="U266" i="9"/>
  <c r="D266" i="9"/>
  <c r="R266" i="9"/>
  <c r="P275" i="9"/>
  <c r="AD273" i="9"/>
  <c r="F273" i="9"/>
  <c r="K272" i="9"/>
  <c r="H272" i="9"/>
  <c r="Q272" i="9"/>
  <c r="E272" i="9"/>
  <c r="N272" i="9"/>
  <c r="Y270" i="9"/>
  <c r="J270" i="9"/>
  <c r="P263" i="9"/>
  <c r="Y263" i="9"/>
  <c r="V263" i="9"/>
  <c r="D263" i="9"/>
  <c r="AB263" i="9"/>
  <c r="G263" i="9"/>
  <c r="S263" i="9"/>
  <c r="J263" i="9"/>
  <c r="N258" i="9"/>
  <c r="W258" i="9"/>
  <c r="Q258" i="9"/>
  <c r="AC258" i="9"/>
  <c r="E258" i="9"/>
  <c r="H258" i="9"/>
  <c r="T258" i="9"/>
  <c r="K258" i="9"/>
  <c r="Z258" i="9"/>
  <c r="M273" i="9"/>
  <c r="J273" i="9"/>
  <c r="S273" i="9"/>
  <c r="AB273" i="9"/>
  <c r="V270" i="9"/>
  <c r="X267" i="9"/>
  <c r="I267" i="9"/>
  <c r="O267" i="9"/>
  <c r="AA267" i="9"/>
  <c r="F267" i="9"/>
  <c r="R267" i="9"/>
  <c r="AD267" i="9"/>
  <c r="H259" i="9"/>
  <c r="Q259" i="9"/>
  <c r="K259" i="9"/>
  <c r="T259" i="9"/>
  <c r="W259" i="9"/>
  <c r="N259" i="9"/>
  <c r="Z259" i="9"/>
  <c r="E259" i="9"/>
  <c r="AC259" i="9"/>
  <c r="U273" i="9"/>
  <c r="D273" i="9"/>
  <c r="Q271" i="9"/>
  <c r="E271" i="9"/>
  <c r="N271" i="9"/>
  <c r="W271" i="9"/>
  <c r="H271" i="9"/>
  <c r="F283" i="9"/>
  <c r="B168" i="22" s="1"/>
  <c r="AD283" i="9"/>
  <c r="R168" i="22" s="1"/>
  <c r="AD280" i="9"/>
  <c r="U280" i="9"/>
  <c r="L280" i="9"/>
  <c r="K276" i="9"/>
  <c r="E276" i="9"/>
  <c r="N276" i="9"/>
  <c r="Y273" i="9"/>
  <c r="L273" i="9"/>
  <c r="S270" i="9"/>
  <c r="M269" i="9"/>
  <c r="J269" i="9"/>
  <c r="S269" i="9"/>
  <c r="AB269" i="9"/>
  <c r="L267" i="9"/>
  <c r="AA266" i="9"/>
  <c r="AB265" i="9"/>
  <c r="M265" i="9"/>
  <c r="S265" i="9"/>
  <c r="AE265" i="9"/>
  <c r="P265" i="9"/>
  <c r="V275" i="9"/>
  <c r="W274" i="9"/>
  <c r="K274" i="9"/>
  <c r="T274" i="9"/>
  <c r="AC274" i="9"/>
  <c r="H274" i="9"/>
  <c r="Q274" i="9"/>
  <c r="Z274" i="9"/>
  <c r="X273" i="9"/>
  <c r="AC271" i="9"/>
  <c r="I271" i="9"/>
  <c r="L271" i="9"/>
  <c r="U271" i="9"/>
  <c r="AD271" i="9"/>
  <c r="R271" i="9"/>
  <c r="AA271" i="9"/>
  <c r="G270" i="9"/>
  <c r="AE270" i="9"/>
  <c r="AB257" i="9"/>
  <c r="M257" i="9"/>
  <c r="G257" i="9"/>
  <c r="AE257" i="9"/>
  <c r="P257" i="9"/>
  <c r="D257" i="9"/>
  <c r="L257" i="9"/>
  <c r="U257" i="9"/>
  <c r="O257" i="9"/>
  <c r="D269" i="9"/>
  <c r="AB266" i="9"/>
  <c r="Q262" i="9"/>
  <c r="AB261" i="9"/>
  <c r="M261" i="9"/>
  <c r="O259" i="9"/>
  <c r="J258" i="9"/>
  <c r="N262" i="9"/>
  <c r="W262" i="9"/>
  <c r="D261" i="9"/>
  <c r="L261" i="9"/>
  <c r="U261" i="9"/>
  <c r="Y257" i="9"/>
  <c r="D265" i="9"/>
  <c r="L265" i="9"/>
  <c r="U265" i="9"/>
  <c r="N264" i="9"/>
  <c r="V262" i="9"/>
  <c r="G262" i="9"/>
  <c r="AE262" i="9"/>
  <c r="Z260" i="9"/>
  <c r="K260" i="9"/>
  <c r="E260" i="9"/>
  <c r="X259" i="9"/>
  <c r="I259" i="9"/>
  <c r="AA259" i="9"/>
  <c r="S258" i="9"/>
  <c r="X257" i="9"/>
  <c r="J257" i="9"/>
  <c r="V266" i="9"/>
  <c r="G266" i="9"/>
  <c r="AE266" i="9"/>
  <c r="Z264" i="9"/>
  <c r="K264" i="9"/>
  <c r="F262" i="9"/>
  <c r="AD262" i="9"/>
  <c r="O262" i="9"/>
  <c r="V257" i="9"/>
  <c r="T254" i="9"/>
  <c r="E254" i="9"/>
  <c r="AC254" i="9"/>
  <c r="N254" i="9"/>
  <c r="W254" i="9"/>
  <c r="H254" i="9"/>
  <c r="Q254" i="9"/>
  <c r="Z254" i="9"/>
  <c r="K254" i="9"/>
  <c r="V258" i="9"/>
  <c r="G258" i="9"/>
  <c r="AE258" i="9"/>
  <c r="Y258" i="9"/>
  <c r="S257" i="9"/>
  <c r="AD279" i="9"/>
  <c r="X270" i="9"/>
  <c r="P267" i="9"/>
  <c r="Y267" i="9"/>
  <c r="I265" i="9"/>
  <c r="AC264" i="9"/>
  <c r="X263" i="9"/>
  <c r="I263" i="9"/>
  <c r="T262" i="9"/>
  <c r="AD261" i="9"/>
  <c r="R261" i="9"/>
  <c r="M258" i="9"/>
  <c r="F258" i="9"/>
  <c r="AD258" i="9"/>
  <c r="O258" i="9"/>
  <c r="I258" i="9"/>
  <c r="R257" i="9"/>
  <c r="F257" i="9"/>
  <c r="Z253" i="9"/>
  <c r="K253" i="9"/>
  <c r="T253" i="9"/>
  <c r="E253" i="9"/>
  <c r="AC253" i="9"/>
  <c r="N253" i="9"/>
  <c r="W253" i="9"/>
  <c r="H253" i="9"/>
  <c r="Q253" i="9"/>
  <c r="J254" i="9"/>
  <c r="AC256" i="9"/>
  <c r="E256" i="9"/>
  <c r="K255" i="9"/>
  <c r="Y254" i="9"/>
  <c r="I254" i="9"/>
  <c r="AE253" i="9"/>
  <c r="O253" i="9"/>
  <c r="G253" i="9"/>
  <c r="X254" i="9"/>
  <c r="P254" i="9"/>
  <c r="AD253" i="9"/>
  <c r="V253" i="9"/>
  <c r="F253" i="9"/>
  <c r="Y259" i="9"/>
  <c r="K256" i="9"/>
  <c r="Y255" i="9"/>
  <c r="Q255" i="9"/>
  <c r="I255" i="9"/>
  <c r="AE254" i="9"/>
  <c r="O254" i="9"/>
  <c r="G254" i="9"/>
  <c r="U253" i="9"/>
  <c r="M253" i="9"/>
  <c r="Z256" i="9"/>
  <c r="H255" i="9"/>
  <c r="AD254" i="9"/>
  <c r="V254" i="9"/>
  <c r="F254" i="9"/>
  <c r="L253" i="9"/>
  <c r="U254" i="9"/>
  <c r="M254" i="9"/>
  <c r="L254" i="9"/>
  <c r="Z345" i="5"/>
  <c r="E345" i="5"/>
  <c r="AC345" i="5"/>
  <c r="Q345" i="5"/>
  <c r="H345" i="5"/>
  <c r="K345" i="5"/>
  <c r="T345" i="5"/>
  <c r="N345" i="5"/>
  <c r="W345" i="5"/>
  <c r="E329" i="5"/>
  <c r="Z329" i="5"/>
  <c r="N329" i="5"/>
  <c r="T329" i="5"/>
  <c r="W329" i="5"/>
  <c r="K329" i="5"/>
  <c r="W326" i="5"/>
  <c r="Z326" i="5"/>
  <c r="K326" i="5"/>
  <c r="T326" i="5"/>
  <c r="AC326" i="5"/>
  <c r="N326" i="5"/>
  <c r="E326" i="5"/>
  <c r="H352" i="5"/>
  <c r="K352" i="5"/>
  <c r="AC352" i="5"/>
  <c r="T352" i="5"/>
  <c r="N352" i="5"/>
  <c r="Q352" i="5"/>
  <c r="Z352" i="5"/>
  <c r="E352" i="5"/>
  <c r="W352" i="5"/>
  <c r="Q339" i="5"/>
  <c r="W334" i="5"/>
  <c r="K334" i="5"/>
  <c r="N334" i="5"/>
  <c r="Z334" i="5"/>
  <c r="E334" i="5"/>
  <c r="Q334" i="5"/>
  <c r="T334" i="5"/>
  <c r="L357" i="5"/>
  <c r="X356" i="5"/>
  <c r="V354" i="5"/>
  <c r="M354" i="5"/>
  <c r="D354" i="5"/>
  <c r="P346" i="5"/>
  <c r="E343" i="5"/>
  <c r="AB342" i="5"/>
  <c r="G342" i="5"/>
  <c r="AE342" i="5"/>
  <c r="J341" i="5"/>
  <c r="Y87" i="21" s="1"/>
  <c r="M341" i="5"/>
  <c r="AA87" i="21" s="1"/>
  <c r="W340" i="5"/>
  <c r="D338" i="5"/>
  <c r="L338" i="5"/>
  <c r="O338" i="5"/>
  <c r="H336" i="5"/>
  <c r="K336" i="5"/>
  <c r="V335" i="5"/>
  <c r="Y335" i="5"/>
  <c r="Y327" i="5"/>
  <c r="M327" i="5"/>
  <c r="V327" i="5"/>
  <c r="AE327" i="5"/>
  <c r="G327" i="5"/>
  <c r="P327" i="5"/>
  <c r="K320" i="5"/>
  <c r="T320" i="5"/>
  <c r="AC320" i="5"/>
  <c r="E320" i="5"/>
  <c r="N320" i="5"/>
  <c r="Q320" i="5"/>
  <c r="Z320" i="5"/>
  <c r="H320" i="5"/>
  <c r="W320" i="5"/>
  <c r="G313" i="5"/>
  <c r="AE313" i="5"/>
  <c r="M313" i="5"/>
  <c r="AB313" i="5"/>
  <c r="J313" i="5"/>
  <c r="V313" i="5"/>
  <c r="Y313" i="5"/>
  <c r="P313" i="5"/>
  <c r="Z349" i="5"/>
  <c r="E349" i="5"/>
  <c r="AC349" i="5"/>
  <c r="Y346" i="5"/>
  <c r="J345" i="5"/>
  <c r="M345" i="5"/>
  <c r="D342" i="5"/>
  <c r="L342" i="5"/>
  <c r="O342" i="5"/>
  <c r="H340" i="5"/>
  <c r="K340" i="5"/>
  <c r="F335" i="5"/>
  <c r="AD335" i="5"/>
  <c r="I335" i="5"/>
  <c r="I327" i="5"/>
  <c r="D327" i="5"/>
  <c r="F327" i="5"/>
  <c r="O327" i="5"/>
  <c r="X327" i="5"/>
  <c r="R327" i="5"/>
  <c r="AA327" i="5"/>
  <c r="Y370" i="5"/>
  <c r="AI88" i="21" s="1"/>
  <c r="P370" i="5"/>
  <c r="AC88" i="21" s="1"/>
  <c r="F370" i="5"/>
  <c r="B170" i="21" s="1"/>
  <c r="AA369" i="5"/>
  <c r="R369" i="5"/>
  <c r="I369" i="5"/>
  <c r="Z367" i="5"/>
  <c r="P367" i="5"/>
  <c r="G367" i="5"/>
  <c r="AB366" i="5"/>
  <c r="AK92" i="21" s="1"/>
  <c r="S366" i="5"/>
  <c r="AE92" i="21" s="1"/>
  <c r="AE365" i="5"/>
  <c r="V365" i="5"/>
  <c r="AC363" i="5"/>
  <c r="T363" i="5"/>
  <c r="K89" i="21" s="1"/>
  <c r="K363" i="5"/>
  <c r="Y361" i="5"/>
  <c r="P361" i="5"/>
  <c r="G361" i="5"/>
  <c r="Z358" i="5"/>
  <c r="Q358" i="5"/>
  <c r="H358" i="5"/>
  <c r="AB357" i="5"/>
  <c r="S357" i="5"/>
  <c r="J357" i="5"/>
  <c r="AA355" i="5"/>
  <c r="R355" i="5"/>
  <c r="E353" i="5"/>
  <c r="AC353" i="5"/>
  <c r="F352" i="5"/>
  <c r="AA351" i="5"/>
  <c r="AB350" i="5"/>
  <c r="G350" i="5"/>
  <c r="AE350" i="5"/>
  <c r="W349" i="5"/>
  <c r="N349" i="5"/>
  <c r="J349" i="5"/>
  <c r="M349" i="5"/>
  <c r="O348" i="5"/>
  <c r="N347" i="5"/>
  <c r="Q347" i="5"/>
  <c r="D346" i="5"/>
  <c r="L346" i="5"/>
  <c r="O346" i="5"/>
  <c r="V345" i="5"/>
  <c r="H344" i="5"/>
  <c r="K344" i="5"/>
  <c r="V343" i="5"/>
  <c r="Y343" i="5"/>
  <c r="V342" i="5"/>
  <c r="AE341" i="5"/>
  <c r="AM87" i="21" s="1"/>
  <c r="F339" i="5"/>
  <c r="AD339" i="5"/>
  <c r="I339" i="5"/>
  <c r="U338" i="5"/>
  <c r="T336" i="5"/>
  <c r="X336" i="5"/>
  <c r="AA336" i="5"/>
  <c r="U335" i="5"/>
  <c r="U327" i="5"/>
  <c r="AD357" i="5"/>
  <c r="AB346" i="5"/>
  <c r="G346" i="5"/>
  <c r="AE346" i="5"/>
  <c r="V339" i="5"/>
  <c r="Y339" i="5"/>
  <c r="L335" i="5"/>
  <c r="W318" i="5"/>
  <c r="K318" i="5"/>
  <c r="T318" i="5"/>
  <c r="AC318" i="5"/>
  <c r="H318" i="5"/>
  <c r="N318" i="5"/>
  <c r="Z318" i="5"/>
  <c r="W364" i="5"/>
  <c r="G362" i="5"/>
  <c r="W90" i="21" s="1"/>
  <c r="AE362" i="5"/>
  <c r="AM90" i="21" s="1"/>
  <c r="X361" i="5"/>
  <c r="N92" i="21" s="1"/>
  <c r="O361" i="5"/>
  <c r="H92" i="21" s="1"/>
  <c r="F361" i="5"/>
  <c r="B92" i="21" s="1"/>
  <c r="Z360" i="5"/>
  <c r="R360" i="5"/>
  <c r="I360" i="5"/>
  <c r="D359" i="5"/>
  <c r="Y358" i="5"/>
  <c r="AA357" i="5"/>
  <c r="R357" i="5"/>
  <c r="I357" i="5"/>
  <c r="AD356" i="5"/>
  <c r="U356" i="5"/>
  <c r="D356" i="5"/>
  <c r="AB354" i="5"/>
  <c r="S354" i="5"/>
  <c r="O352" i="5"/>
  <c r="O351" i="5"/>
  <c r="D351" i="5"/>
  <c r="M350" i="5"/>
  <c r="D350" i="5"/>
  <c r="L350" i="5"/>
  <c r="O350" i="5"/>
  <c r="V349" i="5"/>
  <c r="D348" i="5"/>
  <c r="V347" i="5"/>
  <c r="Y347" i="5"/>
  <c r="V346" i="5"/>
  <c r="AE345" i="5"/>
  <c r="F343" i="5"/>
  <c r="AD343" i="5"/>
  <c r="I343" i="5"/>
  <c r="U342" i="5"/>
  <c r="J342" i="5"/>
  <c r="S341" i="5"/>
  <c r="AE87" i="21" s="1"/>
  <c r="T340" i="5"/>
  <c r="X340" i="5"/>
  <c r="AA340" i="5"/>
  <c r="U339" i="5"/>
  <c r="AD338" i="5"/>
  <c r="I338" i="5"/>
  <c r="H337" i="5"/>
  <c r="AC336" i="5"/>
  <c r="AE335" i="5"/>
  <c r="J335" i="5"/>
  <c r="D332" i="5"/>
  <c r="M329" i="5"/>
  <c r="G329" i="5"/>
  <c r="P329" i="5"/>
  <c r="Y329" i="5"/>
  <c r="G326" i="5"/>
  <c r="AE326" i="5"/>
  <c r="P326" i="5"/>
  <c r="Y326" i="5"/>
  <c r="J326" i="5"/>
  <c r="S326" i="5"/>
  <c r="AB326" i="5"/>
  <c r="G366" i="5"/>
  <c r="W92" i="21" s="1"/>
  <c r="AE366" i="5"/>
  <c r="AM92" i="21" s="1"/>
  <c r="G354" i="5"/>
  <c r="AE354" i="5"/>
  <c r="N343" i="5"/>
  <c r="Q343" i="5"/>
  <c r="M339" i="5"/>
  <c r="X370" i="5"/>
  <c r="AC368" i="5"/>
  <c r="T368" i="5"/>
  <c r="K91" i="21" s="1"/>
  <c r="AA366" i="5"/>
  <c r="R366" i="5"/>
  <c r="I366" i="5"/>
  <c r="AD365" i="5"/>
  <c r="T365" i="5"/>
  <c r="AF91" i="21" s="1"/>
  <c r="AB363" i="5"/>
  <c r="AK93" i="21" s="1"/>
  <c r="S363" i="5"/>
  <c r="AE93" i="21" s="1"/>
  <c r="J363" i="5"/>
  <c r="Y93" i="21" s="1"/>
  <c r="AE370" i="5"/>
  <c r="AM88" i="21" s="1"/>
  <c r="V370" i="5"/>
  <c r="AG88" i="21" s="1"/>
  <c r="M370" i="5"/>
  <c r="AA88" i="21" s="1"/>
  <c r="D370" i="5"/>
  <c r="W367" i="5"/>
  <c r="N367" i="5"/>
  <c r="E367" i="5"/>
  <c r="AB365" i="5"/>
  <c r="AK91" i="21" s="1"/>
  <c r="S365" i="5"/>
  <c r="J365" i="5"/>
  <c r="N364" i="5"/>
  <c r="E364" i="5"/>
  <c r="AA363" i="5"/>
  <c r="R363" i="5"/>
  <c r="H363" i="5"/>
  <c r="AC362" i="5"/>
  <c r="T362" i="5"/>
  <c r="K362" i="5"/>
  <c r="D361" i="5"/>
  <c r="Q360" i="5"/>
  <c r="H360" i="5"/>
  <c r="AD359" i="5"/>
  <c r="U359" i="5"/>
  <c r="L359" i="5"/>
  <c r="N358" i="5"/>
  <c r="E358" i="5"/>
  <c r="L356" i="5"/>
  <c r="X355" i="5"/>
  <c r="O355" i="5"/>
  <c r="F355" i="5"/>
  <c r="AA354" i="5"/>
  <c r="R354" i="5"/>
  <c r="I354" i="5"/>
  <c r="T353" i="5"/>
  <c r="K353" i="5"/>
  <c r="V351" i="5"/>
  <c r="Y351" i="5"/>
  <c r="V350" i="5"/>
  <c r="AE349" i="5"/>
  <c r="T349" i="5"/>
  <c r="K349" i="5"/>
  <c r="W347" i="5"/>
  <c r="F347" i="5"/>
  <c r="AD347" i="5"/>
  <c r="I347" i="5"/>
  <c r="U346" i="5"/>
  <c r="J346" i="5"/>
  <c r="S345" i="5"/>
  <c r="T344" i="5"/>
  <c r="X344" i="5"/>
  <c r="AA344" i="5"/>
  <c r="U343" i="5"/>
  <c r="K343" i="5"/>
  <c r="AD342" i="5"/>
  <c r="S342" i="5"/>
  <c r="I342" i="5"/>
  <c r="AB341" i="5"/>
  <c r="AK87" i="21" s="1"/>
  <c r="AC340" i="5"/>
  <c r="AE339" i="5"/>
  <c r="J339" i="5"/>
  <c r="R338" i="5"/>
  <c r="S335" i="5"/>
  <c r="U329" i="5"/>
  <c r="F329" i="5"/>
  <c r="O329" i="5"/>
  <c r="X329" i="5"/>
  <c r="I329" i="5"/>
  <c r="R329" i="5"/>
  <c r="AA329" i="5"/>
  <c r="S327" i="5"/>
  <c r="Q314" i="5"/>
  <c r="W314" i="5"/>
  <c r="T314" i="5"/>
  <c r="E314" i="5"/>
  <c r="H314" i="5"/>
  <c r="K314" i="5"/>
  <c r="Z314" i="5"/>
  <c r="N314" i="5"/>
  <c r="E365" i="5"/>
  <c r="AC365" i="5"/>
  <c r="P366" i="5"/>
  <c r="AC92" i="21" s="1"/>
  <c r="Z363" i="5"/>
  <c r="P363" i="5"/>
  <c r="AC93" i="21" s="1"/>
  <c r="G363" i="5"/>
  <c r="W93" i="21" s="1"/>
  <c r="F351" i="5"/>
  <c r="AD351" i="5"/>
  <c r="I351" i="5"/>
  <c r="X348" i="5"/>
  <c r="AA348" i="5"/>
  <c r="S346" i="5"/>
  <c r="AB345" i="5"/>
  <c r="T343" i="5"/>
  <c r="R342" i="5"/>
  <c r="G341" i="5"/>
  <c r="W87" i="21" s="1"/>
  <c r="S339" i="5"/>
  <c r="AA338" i="5"/>
  <c r="F338" i="5"/>
  <c r="Z336" i="5"/>
  <c r="Q336" i="5"/>
  <c r="AB335" i="5"/>
  <c r="R335" i="5"/>
  <c r="G335" i="5"/>
  <c r="O334" i="5"/>
  <c r="I334" i="5"/>
  <c r="R334" i="5"/>
  <c r="AA334" i="5"/>
  <c r="L334" i="5"/>
  <c r="U334" i="5"/>
  <c r="AD334" i="5"/>
  <c r="AA332" i="5"/>
  <c r="F332" i="5"/>
  <c r="O332" i="5"/>
  <c r="X332" i="5"/>
  <c r="I332" i="5"/>
  <c r="R332" i="5"/>
  <c r="S329" i="5"/>
  <c r="L327" i="5"/>
  <c r="Q318" i="5"/>
  <c r="X369" i="5"/>
  <c r="O369" i="5"/>
  <c r="H88" i="21" s="1"/>
  <c r="F369" i="5"/>
  <c r="Y366" i="5"/>
  <c r="AI92" i="21" s="1"/>
  <c r="F366" i="5"/>
  <c r="G358" i="5"/>
  <c r="AE358" i="5"/>
  <c r="X357" i="5"/>
  <c r="O357" i="5"/>
  <c r="F357" i="5"/>
  <c r="R356" i="5"/>
  <c r="I356" i="5"/>
  <c r="X352" i="5"/>
  <c r="AA352" i="5"/>
  <c r="U351" i="5"/>
  <c r="L167" i="21" s="1"/>
  <c r="Z340" i="5"/>
  <c r="Q340" i="5"/>
  <c r="AA335" i="5"/>
  <c r="O330" i="5"/>
  <c r="L330" i="5"/>
  <c r="U330" i="5"/>
  <c r="AD330" i="5"/>
  <c r="D330" i="5"/>
  <c r="X330" i="5"/>
  <c r="F330" i="5"/>
  <c r="D369" i="5"/>
  <c r="X366" i="5"/>
  <c r="Z365" i="5"/>
  <c r="AJ91" i="21" s="1"/>
  <c r="Q365" i="5"/>
  <c r="AD91" i="21" s="1"/>
  <c r="H365" i="5"/>
  <c r="X91" i="21" s="1"/>
  <c r="AC364" i="5"/>
  <c r="T364" i="5"/>
  <c r="W360" i="5"/>
  <c r="D355" i="5"/>
  <c r="Y354" i="5"/>
  <c r="P354" i="5"/>
  <c r="AD352" i="5"/>
  <c r="L352" i="5"/>
  <c r="H349" i="5"/>
  <c r="G345" i="5"/>
  <c r="AC343" i="5"/>
  <c r="H343" i="5"/>
  <c r="AA342" i="5"/>
  <c r="F342" i="5"/>
  <c r="Y341" i="5"/>
  <c r="AI87" i="21" s="1"/>
  <c r="P341" i="5"/>
  <c r="AC87" i="21" s="1"/>
  <c r="AB339" i="5"/>
  <c r="G339" i="5"/>
  <c r="Z337" i="5"/>
  <c r="E337" i="5"/>
  <c r="AC337" i="5"/>
  <c r="AB370" i="5"/>
  <c r="S370" i="5"/>
  <c r="J370" i="5"/>
  <c r="L369" i="5"/>
  <c r="X368" i="5"/>
  <c r="N91" i="21" s="1"/>
  <c r="AC367" i="5"/>
  <c r="T367" i="5"/>
  <c r="K367" i="5"/>
  <c r="V366" i="5"/>
  <c r="AG92" i="21" s="1"/>
  <c r="M366" i="5"/>
  <c r="AA92" i="21" s="1"/>
  <c r="D366" i="5"/>
  <c r="Y365" i="5"/>
  <c r="AI91" i="21" s="1"/>
  <c r="P365" i="5"/>
  <c r="AC91" i="21" s="1"/>
  <c r="G365" i="5"/>
  <c r="W363" i="5"/>
  <c r="N363" i="5"/>
  <c r="E363" i="5"/>
  <c r="Z362" i="5"/>
  <c r="Q362" i="5"/>
  <c r="H362" i="5"/>
  <c r="X90" i="21" s="1"/>
  <c r="AB361" i="5"/>
  <c r="AK170" i="21" s="1"/>
  <c r="S361" i="5"/>
  <c r="J361" i="5"/>
  <c r="N360" i="5"/>
  <c r="E360" i="5"/>
  <c r="AA359" i="5"/>
  <c r="R359" i="5"/>
  <c r="AC358" i="5"/>
  <c r="T358" i="5"/>
  <c r="K358" i="5"/>
  <c r="D357" i="5"/>
  <c r="AD355" i="5"/>
  <c r="U355" i="5"/>
  <c r="L355" i="5"/>
  <c r="X354" i="5"/>
  <c r="Z353" i="5"/>
  <c r="Q353" i="5"/>
  <c r="H353" i="5"/>
  <c r="AE351" i="5"/>
  <c r="J351" i="5"/>
  <c r="R350" i="5"/>
  <c r="J166" i="21" s="1"/>
  <c r="Q349" i="5"/>
  <c r="G349" i="5"/>
  <c r="R348" i="5"/>
  <c r="I348" i="5"/>
  <c r="AC347" i="5"/>
  <c r="S347" i="5"/>
  <c r="H347" i="5"/>
  <c r="AA346" i="5"/>
  <c r="F346" i="5"/>
  <c r="Y345" i="5"/>
  <c r="P345" i="5"/>
  <c r="Z344" i="5"/>
  <c r="Q344" i="5"/>
  <c r="AB343" i="5"/>
  <c r="R343" i="5"/>
  <c r="G343" i="5"/>
  <c r="P342" i="5"/>
  <c r="D341" i="5"/>
  <c r="F340" i="5"/>
  <c r="AA339" i="5"/>
  <c r="P339" i="5"/>
  <c r="AB338" i="5"/>
  <c r="G338" i="5"/>
  <c r="AE338" i="5"/>
  <c r="W337" i="5"/>
  <c r="N337" i="5"/>
  <c r="J337" i="5"/>
  <c r="M337" i="5"/>
  <c r="W336" i="5"/>
  <c r="O336" i="5"/>
  <c r="E336" i="5"/>
  <c r="O335" i="5"/>
  <c r="D335" i="5"/>
  <c r="L332" i="5"/>
  <c r="AE329" i="5"/>
  <c r="L329" i="5"/>
  <c r="AD327" i="5"/>
  <c r="J327" i="5"/>
  <c r="M326" i="5"/>
  <c r="S313" i="5"/>
  <c r="W323" i="5"/>
  <c r="N323" i="5"/>
  <c r="E323" i="5"/>
  <c r="Z322" i="5"/>
  <c r="Y321" i="5"/>
  <c r="D321" i="5"/>
  <c r="X320" i="5"/>
  <c r="AB318" i="5"/>
  <c r="P318" i="5"/>
  <c r="O313" i="5"/>
  <c r="U313" i="5"/>
  <c r="R313" i="5"/>
  <c r="K311" i="5"/>
  <c r="Q311" i="5"/>
  <c r="H311" i="5"/>
  <c r="AC311" i="5"/>
  <c r="T311" i="5"/>
  <c r="E322" i="5"/>
  <c r="N322" i="5"/>
  <c r="W322" i="5"/>
  <c r="AA320" i="5"/>
  <c r="L320" i="5"/>
  <c r="G318" i="5"/>
  <c r="AE318" i="5"/>
  <c r="G310" i="5"/>
  <c r="P310" i="5"/>
  <c r="Y310" i="5"/>
  <c r="AE310" i="5"/>
  <c r="AB310" i="5"/>
  <c r="S310" i="5"/>
  <c r="J310" i="5"/>
  <c r="V310" i="5"/>
  <c r="U294" i="5"/>
  <c r="D294" i="5"/>
  <c r="F294" i="5"/>
  <c r="R294" i="5"/>
  <c r="AD294" i="5"/>
  <c r="I294" i="5"/>
  <c r="X294" i="5"/>
  <c r="L294" i="5"/>
  <c r="O294" i="5"/>
  <c r="AA294" i="5"/>
  <c r="E325" i="5"/>
  <c r="AC325" i="5"/>
  <c r="G322" i="5"/>
  <c r="AE322" i="5"/>
  <c r="T319" i="5"/>
  <c r="Y318" i="5"/>
  <c r="M318" i="5"/>
  <c r="AC316" i="5"/>
  <c r="AD313" i="5"/>
  <c r="E312" i="5"/>
  <c r="AC312" i="5"/>
  <c r="K312" i="5"/>
  <c r="H312" i="5"/>
  <c r="Q312" i="5"/>
  <c r="Z312" i="5"/>
  <c r="T312" i="5"/>
  <c r="I310" i="5"/>
  <c r="D310" i="5"/>
  <c r="R310" i="5"/>
  <c r="F310" i="5"/>
  <c r="AD310" i="5"/>
  <c r="U310" i="5"/>
  <c r="G334" i="5"/>
  <c r="AE334" i="5"/>
  <c r="X333" i="5"/>
  <c r="O333" i="5"/>
  <c r="F333" i="5"/>
  <c r="AE331" i="5"/>
  <c r="V331" i="5"/>
  <c r="M331" i="5"/>
  <c r="D331" i="5"/>
  <c r="Y330" i="5"/>
  <c r="AD328" i="5"/>
  <c r="U328" i="5"/>
  <c r="D328" i="5"/>
  <c r="L325" i="5"/>
  <c r="X324" i="5"/>
  <c r="AC323" i="5"/>
  <c r="T323" i="5"/>
  <c r="K323" i="5"/>
  <c r="V322" i="5"/>
  <c r="V321" i="5"/>
  <c r="U320" i="5"/>
  <c r="I320" i="5"/>
  <c r="S319" i="5"/>
  <c r="AE317" i="5"/>
  <c r="S317" i="5"/>
  <c r="Z315" i="5"/>
  <c r="E315" i="5"/>
  <c r="AA313" i="5"/>
  <c r="L313" i="5"/>
  <c r="N312" i="5"/>
  <c r="AA310" i="5"/>
  <c r="E333" i="5"/>
  <c r="AC333" i="5"/>
  <c r="AA326" i="5"/>
  <c r="R326" i="5"/>
  <c r="I326" i="5"/>
  <c r="T325" i="5"/>
  <c r="K325" i="5"/>
  <c r="O324" i="5"/>
  <c r="F324" i="5"/>
  <c r="AB323" i="5"/>
  <c r="S323" i="5"/>
  <c r="J323" i="5"/>
  <c r="K322" i="5"/>
  <c r="AE321" i="5"/>
  <c r="J321" i="5"/>
  <c r="AD320" i="5"/>
  <c r="Q319" i="5"/>
  <c r="H319" i="5"/>
  <c r="V318" i="5"/>
  <c r="J318" i="5"/>
  <c r="K316" i="5"/>
  <c r="W316" i="5"/>
  <c r="H316" i="5"/>
  <c r="Q316" i="5"/>
  <c r="I313" i="5"/>
  <c r="H323" i="5"/>
  <c r="AC322" i="5"/>
  <c r="T322" i="5"/>
  <c r="J322" i="5"/>
  <c r="AD321" i="5"/>
  <c r="S321" i="5"/>
  <c r="I321" i="5"/>
  <c r="R320" i="5"/>
  <c r="N319" i="5"/>
  <c r="N316" i="5"/>
  <c r="W315" i="5"/>
  <c r="F313" i="5"/>
  <c r="W312" i="5"/>
  <c r="X310" i="5"/>
  <c r="E308" i="5"/>
  <c r="AC308" i="5"/>
  <c r="H308" i="5"/>
  <c r="T308" i="5"/>
  <c r="K308" i="5"/>
  <c r="W308" i="5"/>
  <c r="N308" i="5"/>
  <c r="T333" i="5"/>
  <c r="K333" i="5"/>
  <c r="AB331" i="5"/>
  <c r="S331" i="5"/>
  <c r="J331" i="5"/>
  <c r="G330" i="5"/>
  <c r="AE330" i="5"/>
  <c r="R328" i="5"/>
  <c r="I328" i="5"/>
  <c r="F326" i="5"/>
  <c r="AA325" i="5"/>
  <c r="R325" i="5"/>
  <c r="I325" i="5"/>
  <c r="AD324" i="5"/>
  <c r="U324" i="5"/>
  <c r="D324" i="5"/>
  <c r="Z323" i="5"/>
  <c r="P323" i="5"/>
  <c r="G323" i="5"/>
  <c r="AB322" i="5"/>
  <c r="S322" i="5"/>
  <c r="AB321" i="5"/>
  <c r="R321" i="5"/>
  <c r="G321" i="5"/>
  <c r="F320" i="5"/>
  <c r="Z319" i="5"/>
  <c r="I319" i="5"/>
  <c r="F319" i="5"/>
  <c r="O319" i="5"/>
  <c r="X319" i="5"/>
  <c r="R319" i="5"/>
  <c r="AA319" i="5"/>
  <c r="S318" i="5"/>
  <c r="M317" i="5"/>
  <c r="D317" i="5"/>
  <c r="AA316" i="5"/>
  <c r="F316" i="5"/>
  <c r="O316" i="5"/>
  <c r="K315" i="5"/>
  <c r="I315" i="5"/>
  <c r="L315" i="5"/>
  <c r="U315" i="5"/>
  <c r="AD315" i="5"/>
  <c r="X313" i="5"/>
  <c r="D313" i="5"/>
  <c r="O310" i="5"/>
  <c r="K307" i="5"/>
  <c r="E307" i="5"/>
  <c r="N307" i="5"/>
  <c r="G305" i="5"/>
  <c r="W168" i="21" s="1"/>
  <c r="AE305" i="5"/>
  <c r="AM168" i="21" s="1"/>
  <c r="D305" i="5"/>
  <c r="M305" i="5"/>
  <c r="AA168" i="21" s="1"/>
  <c r="V305" i="5"/>
  <c r="AG168" i="21" s="1"/>
  <c r="I302" i="5"/>
  <c r="F302" i="5"/>
  <c r="O302" i="5"/>
  <c r="X302" i="5"/>
  <c r="R302" i="5"/>
  <c r="AA302" i="5"/>
  <c r="L302" i="5"/>
  <c r="U302" i="5"/>
  <c r="AD302" i="5"/>
  <c r="I290" i="5"/>
  <c r="D165" i="21" s="1"/>
  <c r="L290" i="5"/>
  <c r="F165" i="21" s="1"/>
  <c r="U290" i="5"/>
  <c r="L165" i="21" s="1"/>
  <c r="D290" i="5"/>
  <c r="X290" i="5"/>
  <c r="N165" i="21" s="1"/>
  <c r="F290" i="5"/>
  <c r="B165" i="21" s="1"/>
  <c r="R290" i="5"/>
  <c r="J165" i="21" s="1"/>
  <c r="AA290" i="5"/>
  <c r="P165" i="21" s="1"/>
  <c r="O290" i="5"/>
  <c r="H165" i="21" s="1"/>
  <c r="AD290" i="5"/>
  <c r="R165" i="21" s="1"/>
  <c r="Y314" i="5"/>
  <c r="G314" i="5"/>
  <c r="AE314" i="5"/>
  <c r="U312" i="5"/>
  <c r="AA312" i="5"/>
  <c r="D309" i="5"/>
  <c r="U308" i="5"/>
  <c r="L308" i="5"/>
  <c r="AB305" i="5"/>
  <c r="AK168" i="21" s="1"/>
  <c r="M304" i="5"/>
  <c r="G304" i="5"/>
  <c r="P304" i="5"/>
  <c r="Y304" i="5"/>
  <c r="W301" i="5"/>
  <c r="H301" i="5"/>
  <c r="Q301" i="5"/>
  <c r="Z301" i="5"/>
  <c r="K301" i="5"/>
  <c r="T301" i="5"/>
  <c r="AC301" i="5"/>
  <c r="E301" i="5"/>
  <c r="N301" i="5"/>
  <c r="V314" i="5"/>
  <c r="I314" i="5"/>
  <c r="O314" i="5"/>
  <c r="AD312" i="5"/>
  <c r="AA311" i="5"/>
  <c r="I311" i="5"/>
  <c r="AA309" i="5"/>
  <c r="G309" i="5"/>
  <c r="AE309" i="5"/>
  <c r="J309" i="5"/>
  <c r="S309" i="5"/>
  <c r="AB309" i="5"/>
  <c r="AA307" i="5"/>
  <c r="X307" i="5"/>
  <c r="P305" i="5"/>
  <c r="AE304" i="5"/>
  <c r="U304" i="5"/>
  <c r="D304" i="5"/>
  <c r="G301" i="5"/>
  <c r="AE301" i="5"/>
  <c r="J301" i="5"/>
  <c r="S301" i="5"/>
  <c r="AB301" i="5"/>
  <c r="T307" i="5"/>
  <c r="K302" i="5"/>
  <c r="K293" i="5"/>
  <c r="H293" i="5"/>
  <c r="Q293" i="5"/>
  <c r="E293" i="5"/>
  <c r="Z293" i="5"/>
  <c r="T293" i="5"/>
  <c r="AC293" i="5"/>
  <c r="AA318" i="5"/>
  <c r="R318" i="5"/>
  <c r="I318" i="5"/>
  <c r="AD314" i="5"/>
  <c r="J314" i="5"/>
  <c r="X309" i="5"/>
  <c r="L309" i="5"/>
  <c r="AC307" i="5"/>
  <c r="Y305" i="5"/>
  <c r="AI168" i="21" s="1"/>
  <c r="J305" i="5"/>
  <c r="Y168" i="21" s="1"/>
  <c r="U298" i="5"/>
  <c r="L298" i="5"/>
  <c r="D298" i="5"/>
  <c r="O298" i="5"/>
  <c r="X298" i="5"/>
  <c r="F298" i="5"/>
  <c r="R298" i="5"/>
  <c r="AA298" i="5"/>
  <c r="I298" i="5"/>
  <c r="AD298" i="5"/>
  <c r="N293" i="5"/>
  <c r="H307" i="5"/>
  <c r="Q306" i="5"/>
  <c r="K306" i="5"/>
  <c r="T306" i="5"/>
  <c r="AC306" i="5"/>
  <c r="H306" i="5"/>
  <c r="Q302" i="5"/>
  <c r="E302" i="5"/>
  <c r="N302" i="5"/>
  <c r="W302" i="5"/>
  <c r="Z302" i="5"/>
  <c r="H302" i="5"/>
  <c r="AB308" i="5"/>
  <c r="S308" i="5"/>
  <c r="J308" i="5"/>
  <c r="AA306" i="5"/>
  <c r="R306" i="5"/>
  <c r="Q303" i="5"/>
  <c r="H303" i="5"/>
  <c r="X301" i="5"/>
  <c r="Z300" i="5"/>
  <c r="Q300" i="5"/>
  <c r="AC299" i="5"/>
  <c r="AA297" i="5"/>
  <c r="X297" i="5"/>
  <c r="V296" i="5"/>
  <c r="AD289" i="5"/>
  <c r="L289" i="5"/>
  <c r="Q286" i="5"/>
  <c r="W286" i="5"/>
  <c r="E286" i="5"/>
  <c r="H286" i="5"/>
  <c r="AC286" i="5"/>
  <c r="T286" i="5"/>
  <c r="Z289" i="5"/>
  <c r="E277" i="5"/>
  <c r="AC277" i="5"/>
  <c r="H277" i="5"/>
  <c r="Q277" i="5"/>
  <c r="Z277" i="5"/>
  <c r="K277" i="5"/>
  <c r="W277" i="5"/>
  <c r="N277" i="5"/>
  <c r="T277" i="5"/>
  <c r="G295" i="5"/>
  <c r="W169" i="21" s="1"/>
  <c r="AE295" i="5"/>
  <c r="AM169" i="21" s="1"/>
  <c r="M295" i="5"/>
  <c r="AA169" i="21" s="1"/>
  <c r="V295" i="5"/>
  <c r="AG169" i="21" s="1"/>
  <c r="M288" i="5"/>
  <c r="Y288" i="5"/>
  <c r="P288" i="5"/>
  <c r="G288" i="5"/>
  <c r="AB288" i="5"/>
  <c r="S288" i="5"/>
  <c r="K287" i="5"/>
  <c r="T287" i="5"/>
  <c r="AC287" i="5"/>
  <c r="E287" i="5"/>
  <c r="Q287" i="5"/>
  <c r="Z287" i="5"/>
  <c r="H287" i="5"/>
  <c r="W285" i="5"/>
  <c r="N285" i="5"/>
  <c r="E285" i="5"/>
  <c r="Z285" i="5"/>
  <c r="Q285" i="5"/>
  <c r="H285" i="5"/>
  <c r="AC285" i="5"/>
  <c r="K285" i="5"/>
  <c r="E300" i="5"/>
  <c r="AC300" i="5"/>
  <c r="W289" i="5"/>
  <c r="AH171" i="21" s="1"/>
  <c r="E289" i="5"/>
  <c r="V171" i="21" s="1"/>
  <c r="N289" i="5"/>
  <c r="Q289" i="5"/>
  <c r="H289" i="5"/>
  <c r="AC289" i="5"/>
  <c r="Y295" i="5"/>
  <c r="AI169" i="21" s="1"/>
  <c r="W291" i="5"/>
  <c r="E291" i="5"/>
  <c r="N291" i="5"/>
  <c r="H291" i="5"/>
  <c r="Q291" i="5"/>
  <c r="Z291" i="5"/>
  <c r="AA287" i="5"/>
  <c r="L287" i="5"/>
  <c r="O287" i="5"/>
  <c r="X287" i="5"/>
  <c r="F287" i="5"/>
  <c r="R287" i="5"/>
  <c r="AC303" i="5"/>
  <c r="T303" i="5"/>
  <c r="AA301" i="5"/>
  <c r="R301" i="5"/>
  <c r="I301" i="5"/>
  <c r="T300" i="5"/>
  <c r="K300" i="5"/>
  <c r="G299" i="5"/>
  <c r="J299" i="5"/>
  <c r="S299" i="5"/>
  <c r="Q296" i="5"/>
  <c r="H296" i="5"/>
  <c r="K296" i="5"/>
  <c r="T296" i="5"/>
  <c r="AC296" i="5"/>
  <c r="J295" i="5"/>
  <c r="Y169" i="21" s="1"/>
  <c r="I292" i="5"/>
  <c r="L292" i="5"/>
  <c r="F80" i="21" s="1"/>
  <c r="U292" i="5"/>
  <c r="AD292" i="5"/>
  <c r="D292" i="5"/>
  <c r="T289" i="5"/>
  <c r="O289" i="5"/>
  <c r="X289" i="5"/>
  <c r="F289" i="5"/>
  <c r="AA289" i="5"/>
  <c r="R289" i="5"/>
  <c r="I289" i="5"/>
  <c r="N287" i="5"/>
  <c r="M280" i="5"/>
  <c r="G280" i="5"/>
  <c r="S280" i="5"/>
  <c r="AE280" i="5"/>
  <c r="J280" i="5"/>
  <c r="V280" i="5"/>
  <c r="Y280" i="5"/>
  <c r="AB300" i="5"/>
  <c r="S300" i="5"/>
  <c r="J300" i="5"/>
  <c r="AE299" i="5"/>
  <c r="V299" i="5"/>
  <c r="O299" i="5"/>
  <c r="H169" i="21" s="1"/>
  <c r="AA299" i="5"/>
  <c r="P169" i="21" s="1"/>
  <c r="K297" i="5"/>
  <c r="E297" i="5"/>
  <c r="N297" i="5"/>
  <c r="N296" i="5"/>
  <c r="M294" i="5"/>
  <c r="AA170" i="21" s="1"/>
  <c r="G294" i="5"/>
  <c r="P294" i="5"/>
  <c r="Y294" i="5"/>
  <c r="AI170" i="21" s="1"/>
  <c r="O291" i="5"/>
  <c r="X291" i="5"/>
  <c r="N166" i="21" s="1"/>
  <c r="F291" i="5"/>
  <c r="B166" i="21" s="1"/>
  <c r="AE288" i="5"/>
  <c r="T285" i="5"/>
  <c r="E280" i="5"/>
  <c r="AC280" i="5"/>
  <c r="H280" i="5"/>
  <c r="T280" i="5"/>
  <c r="K280" i="5"/>
  <c r="W280" i="5"/>
  <c r="N280" i="5"/>
  <c r="Z280" i="5"/>
  <c r="Q280" i="5"/>
  <c r="I286" i="5"/>
  <c r="F286" i="5"/>
  <c r="O286" i="5"/>
  <c r="X286" i="5"/>
  <c r="AA283" i="5"/>
  <c r="P164" i="21" s="1"/>
  <c r="F283" i="5"/>
  <c r="B164" i="21" s="1"/>
  <c r="O283" i="5"/>
  <c r="H164" i="21" s="1"/>
  <c r="AD280" i="5"/>
  <c r="AA279" i="5"/>
  <c r="I279" i="5"/>
  <c r="R279" i="5"/>
  <c r="D279" i="5"/>
  <c r="U279" i="5"/>
  <c r="AD279" i="5"/>
  <c r="N272" i="5"/>
  <c r="AD286" i="5"/>
  <c r="S285" i="5"/>
  <c r="I283" i="5"/>
  <c r="D164" i="21" s="1"/>
  <c r="U280" i="5"/>
  <c r="F280" i="5"/>
  <c r="O280" i="5"/>
  <c r="X280" i="5"/>
  <c r="I280" i="5"/>
  <c r="D87" i="21" s="1"/>
  <c r="R280" i="5"/>
  <c r="AA280" i="5"/>
  <c r="W278" i="5"/>
  <c r="E278" i="5"/>
  <c r="N278" i="5"/>
  <c r="T278" i="5"/>
  <c r="D295" i="5"/>
  <c r="S289" i="5"/>
  <c r="AE171" i="21" s="1"/>
  <c r="R288" i="5"/>
  <c r="S286" i="5"/>
  <c r="AE164" i="21" s="1"/>
  <c r="AB285" i="5"/>
  <c r="G284" i="5"/>
  <c r="R283" i="5"/>
  <c r="J164" i="21" s="1"/>
  <c r="R282" i="5"/>
  <c r="Q281" i="5"/>
  <c r="E281" i="5"/>
  <c r="L280" i="5"/>
  <c r="E273" i="5"/>
  <c r="AC273" i="5"/>
  <c r="K273" i="5"/>
  <c r="T273" i="5"/>
  <c r="H273" i="5"/>
  <c r="W273" i="5"/>
  <c r="N273" i="5"/>
  <c r="Q273" i="5"/>
  <c r="Y291" i="5"/>
  <c r="R286" i="5"/>
  <c r="P285" i="5"/>
  <c r="AA282" i="5"/>
  <c r="F282" i="5"/>
  <c r="M277" i="5"/>
  <c r="S277" i="5"/>
  <c r="V277" i="5"/>
  <c r="Z274" i="5"/>
  <c r="O288" i="5"/>
  <c r="D288" i="5"/>
  <c r="AA286" i="5"/>
  <c r="P286" i="5"/>
  <c r="AC164" i="21" s="1"/>
  <c r="Y285" i="5"/>
  <c r="E284" i="5"/>
  <c r="AC284" i="5"/>
  <c r="K284" i="5"/>
  <c r="T284" i="5"/>
  <c r="O282" i="5"/>
  <c r="F279" i="5"/>
  <c r="G285" i="5"/>
  <c r="AE285" i="5"/>
  <c r="N284" i="5"/>
  <c r="X283" i="5"/>
  <c r="N164" i="21" s="1"/>
  <c r="D283" i="5"/>
  <c r="X282" i="5"/>
  <c r="D282" i="5"/>
  <c r="O281" i="5"/>
  <c r="L281" i="5"/>
  <c r="U281" i="5"/>
  <c r="AD281" i="5"/>
  <c r="F281" i="5"/>
  <c r="O279" i="5"/>
  <c r="K278" i="5"/>
  <c r="AB277" i="5"/>
  <c r="Z273" i="5"/>
  <c r="G291" i="5"/>
  <c r="AE291" i="5"/>
  <c r="G289" i="5"/>
  <c r="W171" i="21" s="1"/>
  <c r="AE289" i="5"/>
  <c r="AM171" i="21" s="1"/>
  <c r="V285" i="5"/>
  <c r="O285" i="5"/>
  <c r="I285" i="5"/>
  <c r="R285" i="5"/>
  <c r="AA285" i="5"/>
  <c r="W284" i="5"/>
  <c r="Y282" i="5"/>
  <c r="J282" i="5"/>
  <c r="S282" i="5"/>
  <c r="AB282" i="5"/>
  <c r="K281" i="5"/>
  <c r="X279" i="5"/>
  <c r="W274" i="5"/>
  <c r="H274" i="5"/>
  <c r="AC274" i="5"/>
  <c r="T274" i="5"/>
  <c r="K274" i="5"/>
  <c r="Q274" i="5"/>
  <c r="K272" i="5"/>
  <c r="W272" i="5"/>
  <c r="H272" i="5"/>
  <c r="AC272" i="5"/>
  <c r="T272" i="5"/>
  <c r="Q272" i="5"/>
  <c r="H267" i="5"/>
  <c r="Q267" i="5"/>
  <c r="K267" i="5"/>
  <c r="E267" i="5"/>
  <c r="AC267" i="5"/>
  <c r="W267" i="5"/>
  <c r="Z267" i="5"/>
  <c r="N267" i="5"/>
  <c r="T267" i="5"/>
  <c r="Y271" i="5"/>
  <c r="J271" i="5"/>
  <c r="S271" i="5"/>
  <c r="AB271" i="5"/>
  <c r="U269" i="5"/>
  <c r="F269" i="5"/>
  <c r="O269" i="5"/>
  <c r="X269" i="5"/>
  <c r="L269" i="5"/>
  <c r="P267" i="5"/>
  <c r="Y267" i="5"/>
  <c r="AE267" i="5"/>
  <c r="V267" i="5"/>
  <c r="G267" i="5"/>
  <c r="S267" i="5"/>
  <c r="K276" i="5"/>
  <c r="T276" i="5"/>
  <c r="AC276" i="5"/>
  <c r="G274" i="5"/>
  <c r="AE274" i="5"/>
  <c r="V271" i="5"/>
  <c r="AB267" i="5"/>
  <c r="D265" i="5"/>
  <c r="L265" i="5"/>
  <c r="U265" i="5"/>
  <c r="AA265" i="5"/>
  <c r="R265" i="5"/>
  <c r="AD265" i="5"/>
  <c r="I265" i="5"/>
  <c r="O265" i="5"/>
  <c r="N255" i="5"/>
  <c r="W255" i="5"/>
  <c r="H255" i="5"/>
  <c r="Q255" i="5"/>
  <c r="Z255" i="5"/>
  <c r="K255" i="5"/>
  <c r="E255" i="5"/>
  <c r="AC255" i="5"/>
  <c r="T255" i="5"/>
  <c r="G278" i="5"/>
  <c r="AE278" i="5"/>
  <c r="W275" i="5"/>
  <c r="V274" i="5"/>
  <c r="O274" i="5"/>
  <c r="I274" i="5"/>
  <c r="R274" i="5"/>
  <c r="AA274" i="5"/>
  <c r="AA272" i="5"/>
  <c r="F272" i="5"/>
  <c r="O272" i="5"/>
  <c r="X272" i="5"/>
  <c r="G271" i="5"/>
  <c r="I269" i="5"/>
  <c r="M267" i="5"/>
  <c r="Z266" i="5"/>
  <c r="Z257" i="5"/>
  <c r="T257" i="5"/>
  <c r="E257" i="5"/>
  <c r="AC257" i="5"/>
  <c r="N257" i="5"/>
  <c r="Q257" i="5"/>
  <c r="H257" i="5"/>
  <c r="K257" i="5"/>
  <c r="W257" i="5"/>
  <c r="O278" i="5"/>
  <c r="X278" i="5"/>
  <c r="AA276" i="5"/>
  <c r="L276" i="5"/>
  <c r="I275" i="5"/>
  <c r="F275" i="5"/>
  <c r="O275" i="5"/>
  <c r="X275" i="5"/>
  <c r="AE271" i="5"/>
  <c r="O270" i="5"/>
  <c r="L270" i="5"/>
  <c r="U270" i="5"/>
  <c r="AD270" i="5"/>
  <c r="D270" i="5"/>
  <c r="N266" i="5"/>
  <c r="W266" i="5"/>
  <c r="AC266" i="5"/>
  <c r="T266" i="5"/>
  <c r="K266" i="5"/>
  <c r="E266" i="5"/>
  <c r="Q266" i="5"/>
  <c r="P271" i="5"/>
  <c r="D269" i="5"/>
  <c r="J267" i="5"/>
  <c r="G281" i="5"/>
  <c r="AE281" i="5"/>
  <c r="AD278" i="5"/>
  <c r="J278" i="5"/>
  <c r="AD277" i="5"/>
  <c r="I277" i="5"/>
  <c r="R276" i="5"/>
  <c r="H276" i="5"/>
  <c r="AD275" i="5"/>
  <c r="T275" i="5"/>
  <c r="S274" i="5"/>
  <c r="D271" i="5"/>
  <c r="X270" i="5"/>
  <c r="AD269" i="5"/>
  <c r="R269" i="5"/>
  <c r="K268" i="5"/>
  <c r="Z268" i="5"/>
  <c r="E268" i="5"/>
  <c r="N268" i="5"/>
  <c r="H263" i="5"/>
  <c r="Q263" i="5"/>
  <c r="AC263" i="5"/>
  <c r="T263" i="5"/>
  <c r="K263" i="5"/>
  <c r="W263" i="5"/>
  <c r="N263" i="5"/>
  <c r="Z263" i="5"/>
  <c r="E263" i="5"/>
  <c r="AB265" i="5"/>
  <c r="M265" i="5"/>
  <c r="K262" i="5"/>
  <c r="P261" i="5"/>
  <c r="D261" i="5"/>
  <c r="L261" i="5"/>
  <c r="U261" i="5"/>
  <c r="F261" i="5"/>
  <c r="AD261" i="5"/>
  <c r="W259" i="5"/>
  <c r="J257" i="5"/>
  <c r="AB257" i="5"/>
  <c r="M257" i="5"/>
  <c r="V257" i="5"/>
  <c r="Y257" i="5"/>
  <c r="V266" i="5"/>
  <c r="G266" i="5"/>
  <c r="AE266" i="5"/>
  <c r="Z264" i="5"/>
  <c r="K264" i="5"/>
  <c r="P263" i="5"/>
  <c r="Y263" i="5"/>
  <c r="J263" i="5"/>
  <c r="T262" i="5"/>
  <c r="Y261" i="5"/>
  <c r="F266" i="5"/>
  <c r="AD266" i="5"/>
  <c r="O266" i="5"/>
  <c r="J261" i="5"/>
  <c r="N262" i="5"/>
  <c r="W262" i="5"/>
  <c r="H262" i="5"/>
  <c r="H259" i="5"/>
  <c r="Q259" i="5"/>
  <c r="Z259" i="5"/>
  <c r="E259" i="5"/>
  <c r="AC259" i="5"/>
  <c r="D258" i="5"/>
  <c r="L258" i="5"/>
  <c r="F258" i="5"/>
  <c r="AD258" i="5"/>
  <c r="O258" i="5"/>
  <c r="X258" i="5"/>
  <c r="AA258" i="5"/>
  <c r="D254" i="5"/>
  <c r="L254" i="5"/>
  <c r="U254" i="5"/>
  <c r="F254" i="5"/>
  <c r="AD254" i="5"/>
  <c r="O254" i="5"/>
  <c r="X254" i="5"/>
  <c r="I254" i="5"/>
  <c r="AA254" i="5"/>
  <c r="V270" i="5"/>
  <c r="Y269" i="5"/>
  <c r="P269" i="5"/>
  <c r="G269" i="5"/>
  <c r="X267" i="5"/>
  <c r="I267" i="5"/>
  <c r="J266" i="5"/>
  <c r="AE263" i="5"/>
  <c r="Q262" i="5"/>
  <c r="V262" i="5"/>
  <c r="G262" i="5"/>
  <c r="AE262" i="5"/>
  <c r="P262" i="5"/>
  <c r="S261" i="5"/>
  <c r="P259" i="5"/>
  <c r="Y259" i="5"/>
  <c r="J259" i="5"/>
  <c r="M259" i="5"/>
  <c r="R258" i="5"/>
  <c r="AE257" i="5"/>
  <c r="G270" i="5"/>
  <c r="AE270" i="5"/>
  <c r="S266" i="5"/>
  <c r="I266" i="5"/>
  <c r="G265" i="5"/>
  <c r="Q264" i="5"/>
  <c r="H264" i="5"/>
  <c r="G263" i="5"/>
  <c r="F262" i="5"/>
  <c r="AD262" i="5"/>
  <c r="O262" i="5"/>
  <c r="X262" i="5"/>
  <c r="R261" i="5"/>
  <c r="Z262" i="5"/>
  <c r="AB261" i="5"/>
  <c r="M261" i="5"/>
  <c r="V261" i="5"/>
  <c r="N259" i="5"/>
  <c r="Z253" i="5"/>
  <c r="K253" i="5"/>
  <c r="T253" i="5"/>
  <c r="E253" i="5"/>
  <c r="AC253" i="5"/>
  <c r="N253" i="5"/>
  <c r="W253" i="5"/>
  <c r="Q253" i="5"/>
  <c r="I257" i="5"/>
  <c r="M255" i="5"/>
  <c r="Y253" i="5"/>
  <c r="I253" i="5"/>
  <c r="P258" i="5"/>
  <c r="AD257" i="5"/>
  <c r="F257" i="5"/>
  <c r="J255" i="5"/>
  <c r="P254" i="5"/>
  <c r="AD253" i="5"/>
  <c r="V253" i="5"/>
  <c r="F253" i="5"/>
  <c r="I263" i="5"/>
  <c r="K260" i="5"/>
  <c r="I259" i="5"/>
  <c r="AE258" i="5"/>
  <c r="G258" i="5"/>
  <c r="U257" i="5"/>
  <c r="Y255" i="5"/>
  <c r="I255" i="5"/>
  <c r="AE254" i="5"/>
  <c r="G254" i="5"/>
  <c r="U253" i="5"/>
  <c r="M253" i="5"/>
  <c r="L257" i="5"/>
  <c r="P255" i="5"/>
  <c r="AB253" i="5"/>
  <c r="L253" i="5"/>
  <c r="AE255" i="5"/>
  <c r="G255" i="5"/>
  <c r="B233" i="9"/>
  <c r="O233" i="9" s="1"/>
  <c r="C233" i="9"/>
  <c r="AB233" i="9" s="1"/>
  <c r="AK161" i="22" s="1"/>
  <c r="B234" i="9"/>
  <c r="F234" i="9" s="1"/>
  <c r="C234" i="9"/>
  <c r="S234" i="9" s="1"/>
  <c r="AE162" i="22" s="1"/>
  <c r="B235" i="9"/>
  <c r="X235" i="9" s="1"/>
  <c r="C235" i="9"/>
  <c r="G235" i="9" s="1"/>
  <c r="B236" i="9"/>
  <c r="F236" i="9" s="1"/>
  <c r="C236" i="9"/>
  <c r="V236" i="9" s="1"/>
  <c r="AG165" i="22" s="1"/>
  <c r="B237" i="9"/>
  <c r="I237" i="9" s="1"/>
  <c r="D163" i="22" s="1"/>
  <c r="C237" i="9"/>
  <c r="AB237" i="9" s="1"/>
  <c r="B238" i="9"/>
  <c r="F238" i="9" s="1"/>
  <c r="C238" i="9"/>
  <c r="B239" i="9"/>
  <c r="X239" i="9" s="1"/>
  <c r="C239" i="9"/>
  <c r="AE239" i="9" s="1"/>
  <c r="AM160" i="22" s="1"/>
  <c r="B240" i="9"/>
  <c r="O240" i="9" s="1"/>
  <c r="H162" i="22" s="1"/>
  <c r="C240" i="9"/>
  <c r="J240" i="9" s="1"/>
  <c r="B241" i="9"/>
  <c r="O241" i="9" s="1"/>
  <c r="H165" i="22" s="1"/>
  <c r="C241" i="9"/>
  <c r="V241" i="9" s="1"/>
  <c r="B242" i="9"/>
  <c r="X242" i="9" s="1"/>
  <c r="C242" i="9"/>
  <c r="P242" i="9" s="1"/>
  <c r="B243" i="9"/>
  <c r="F243" i="9" s="1"/>
  <c r="B164" i="22" s="1"/>
  <c r="C243" i="9"/>
  <c r="B244" i="9"/>
  <c r="AA244" i="9" s="1"/>
  <c r="C244" i="9"/>
  <c r="J244" i="9" s="1"/>
  <c r="B245" i="9"/>
  <c r="X245" i="9" s="1"/>
  <c r="N161" i="22" s="1"/>
  <c r="C245" i="9"/>
  <c r="P245" i="9" s="1"/>
  <c r="B246" i="9"/>
  <c r="X246" i="9" s="1"/>
  <c r="C246" i="9"/>
  <c r="AB246" i="9" s="1"/>
  <c r="AK159" i="22" s="1"/>
  <c r="B247" i="9"/>
  <c r="F247" i="9" s="1"/>
  <c r="C247" i="9"/>
  <c r="V247" i="9" s="1"/>
  <c r="B248" i="9"/>
  <c r="L248" i="9" s="1"/>
  <c r="C248" i="9"/>
  <c r="P248" i="9" s="1"/>
  <c r="AC164" i="22" s="1"/>
  <c r="B249" i="9"/>
  <c r="C249" i="9"/>
  <c r="Y249" i="9" s="1"/>
  <c r="AI163" i="22" s="1"/>
  <c r="B250" i="9"/>
  <c r="L250" i="9" s="1"/>
  <c r="F167" i="22" s="1"/>
  <c r="C250" i="9"/>
  <c r="M250" i="9" s="1"/>
  <c r="B251" i="9"/>
  <c r="O251" i="9" s="1"/>
  <c r="C251" i="9"/>
  <c r="M251" i="9" s="1"/>
  <c r="AA167" i="22" s="1"/>
  <c r="B252" i="9"/>
  <c r="I252" i="9" s="1"/>
  <c r="C252" i="9"/>
  <c r="Y252" i="9" s="1"/>
  <c r="B233" i="10"/>
  <c r="F233" i="10" s="1"/>
  <c r="C233" i="10"/>
  <c r="G233" i="10" s="1"/>
  <c r="Q157" i="24" s="1"/>
  <c r="B234" i="10"/>
  <c r="O234" i="10" s="1"/>
  <c r="C234" i="10"/>
  <c r="M234" i="10" s="1"/>
  <c r="U158" i="24" s="1"/>
  <c r="B235" i="10"/>
  <c r="L235" i="10" s="1"/>
  <c r="F162" i="24" s="1"/>
  <c r="C235" i="10"/>
  <c r="S235" i="10" s="1"/>
  <c r="B236" i="10"/>
  <c r="F236" i="10" s="1"/>
  <c r="C236" i="10"/>
  <c r="S236" i="10" s="1"/>
  <c r="Y161" i="24" s="1"/>
  <c r="B237" i="10"/>
  <c r="U237" i="10" s="1"/>
  <c r="L159" i="24" s="1"/>
  <c r="C237" i="10"/>
  <c r="G237" i="10" s="1"/>
  <c r="B238" i="10"/>
  <c r="L238" i="10" s="1"/>
  <c r="C238" i="10"/>
  <c r="B239" i="10"/>
  <c r="F239" i="10" s="1"/>
  <c r="C239" i="10"/>
  <c r="S239" i="10" s="1"/>
  <c r="Y156" i="24" s="1"/>
  <c r="B240" i="10"/>
  <c r="F240" i="10" s="1"/>
  <c r="B158" i="24" s="1"/>
  <c r="C240" i="10"/>
  <c r="V240" i="10" s="1"/>
  <c r="B241" i="10"/>
  <c r="U241" i="10" s="1"/>
  <c r="L161" i="24" s="1"/>
  <c r="C241" i="10"/>
  <c r="J241" i="10" s="1"/>
  <c r="B242" i="10"/>
  <c r="C242" i="10"/>
  <c r="B243" i="10"/>
  <c r="U243" i="10" s="1"/>
  <c r="L160" i="24" s="1"/>
  <c r="C243" i="10"/>
  <c r="M243" i="10" s="1"/>
  <c r="B244" i="10"/>
  <c r="U244" i="10" s="1"/>
  <c r="C244" i="10"/>
  <c r="V244" i="10" s="1"/>
  <c r="B245" i="10"/>
  <c r="U245" i="10" s="1"/>
  <c r="L157" i="24" s="1"/>
  <c r="C245" i="10"/>
  <c r="M245" i="10" s="1"/>
  <c r="B246" i="10"/>
  <c r="I246" i="10" s="1"/>
  <c r="C246" i="10"/>
  <c r="G246" i="10" s="1"/>
  <c r="Q155" i="24" s="1"/>
  <c r="B247" i="10"/>
  <c r="L247" i="10" s="1"/>
  <c r="F155" i="24" s="1"/>
  <c r="C247" i="10"/>
  <c r="S247" i="10" s="1"/>
  <c r="B248" i="10"/>
  <c r="U248" i="10" s="1"/>
  <c r="C248" i="10"/>
  <c r="B249" i="10"/>
  <c r="O249" i="10" s="1"/>
  <c r="C249" i="10"/>
  <c r="B250" i="10"/>
  <c r="I250" i="10" s="1"/>
  <c r="D163" i="24" s="1"/>
  <c r="C250" i="10"/>
  <c r="B251" i="10"/>
  <c r="U251" i="10" s="1"/>
  <c r="C251" i="10"/>
  <c r="G251" i="10" s="1"/>
  <c r="Q163" i="24" s="1"/>
  <c r="B252" i="10"/>
  <c r="F252" i="10" s="1"/>
  <c r="B156" i="24" s="1"/>
  <c r="C252" i="10"/>
  <c r="M252" i="10" s="1"/>
  <c r="B233" i="11"/>
  <c r="F233" i="11" s="1"/>
  <c r="C233" i="11"/>
  <c r="V233" i="11" s="1"/>
  <c r="AA157" i="25" s="1"/>
  <c r="B234" i="11"/>
  <c r="R234" i="11" s="1"/>
  <c r="C234" i="11"/>
  <c r="B235" i="11"/>
  <c r="C235" i="11"/>
  <c r="G235" i="11" s="1"/>
  <c r="B236" i="11"/>
  <c r="L236" i="11" s="1"/>
  <c r="C236" i="11"/>
  <c r="S236" i="11" s="1"/>
  <c r="Y161" i="25" s="1"/>
  <c r="B237" i="11"/>
  <c r="L237" i="11" s="1"/>
  <c r="F159" i="25" s="1"/>
  <c r="C237" i="11"/>
  <c r="J237" i="11" s="1"/>
  <c r="B238" i="11"/>
  <c r="R238" i="11" s="1"/>
  <c r="C238" i="11"/>
  <c r="M238" i="11" s="1"/>
  <c r="U162" i="25" s="1"/>
  <c r="B239" i="11"/>
  <c r="F239" i="11" s="1"/>
  <c r="C239" i="11"/>
  <c r="M239" i="11" s="1"/>
  <c r="U156" i="25" s="1"/>
  <c r="B240" i="11"/>
  <c r="R240" i="11" s="1"/>
  <c r="J158" i="25" s="1"/>
  <c r="C240" i="11"/>
  <c r="S240" i="11" s="1"/>
  <c r="B241" i="11"/>
  <c r="F241" i="11" s="1"/>
  <c r="B161" i="25" s="1"/>
  <c r="C241" i="11"/>
  <c r="S241" i="11" s="1"/>
  <c r="B242" i="11"/>
  <c r="F242" i="11" s="1"/>
  <c r="C242" i="11"/>
  <c r="G242" i="11" s="1"/>
  <c r="B243" i="11"/>
  <c r="O243" i="11" s="1"/>
  <c r="H160" i="25" s="1"/>
  <c r="C243" i="11"/>
  <c r="V243" i="11" s="1"/>
  <c r="B244" i="11"/>
  <c r="R244" i="11" s="1"/>
  <c r="C244" i="11"/>
  <c r="M244" i="11" s="1"/>
  <c r="B245" i="11"/>
  <c r="U245" i="11" s="1"/>
  <c r="L157" i="25" s="1"/>
  <c r="C245" i="11"/>
  <c r="G245" i="11" s="1"/>
  <c r="B246" i="11"/>
  <c r="C246" i="11"/>
  <c r="P246" i="11" s="1"/>
  <c r="W155" i="25" s="1"/>
  <c r="B247" i="11"/>
  <c r="C247" i="11"/>
  <c r="M247" i="11" s="1"/>
  <c r="B248" i="11"/>
  <c r="F248" i="11" s="1"/>
  <c r="C248" i="11"/>
  <c r="P248" i="11" s="1"/>
  <c r="W160" i="25" s="1"/>
  <c r="B249" i="11"/>
  <c r="R249" i="11" s="1"/>
  <c r="C249" i="11"/>
  <c r="M249" i="11" s="1"/>
  <c r="U159" i="25" s="1"/>
  <c r="B250" i="11"/>
  <c r="R250" i="11" s="1"/>
  <c r="J163" i="25" s="1"/>
  <c r="C250" i="11"/>
  <c r="G250" i="11" s="1"/>
  <c r="B251" i="11"/>
  <c r="L251" i="11" s="1"/>
  <c r="C251" i="11"/>
  <c r="G251" i="11" s="1"/>
  <c r="Q163" i="25" s="1"/>
  <c r="B252" i="11"/>
  <c r="R252" i="11" s="1"/>
  <c r="J156" i="25" s="1"/>
  <c r="C252" i="11"/>
  <c r="B233" i="12"/>
  <c r="F233" i="12" s="1"/>
  <c r="C233" i="12"/>
  <c r="P233" i="12" s="1"/>
  <c r="W161" i="26" s="1"/>
  <c r="B234" i="12"/>
  <c r="F234" i="12" s="1"/>
  <c r="C234" i="12"/>
  <c r="M234" i="12" s="1"/>
  <c r="U162" i="26" s="1"/>
  <c r="B235" i="12"/>
  <c r="O235" i="12" s="1"/>
  <c r="H166" i="26" s="1"/>
  <c r="C235" i="12"/>
  <c r="G235" i="12" s="1"/>
  <c r="B236" i="12"/>
  <c r="R236" i="12" s="1"/>
  <c r="C236" i="12"/>
  <c r="M236" i="12" s="1"/>
  <c r="U165" i="26" s="1"/>
  <c r="B237" i="12"/>
  <c r="O237" i="12" s="1"/>
  <c r="H163" i="26" s="1"/>
  <c r="C237" i="12"/>
  <c r="B238" i="12"/>
  <c r="R238" i="12" s="1"/>
  <c r="C238" i="12"/>
  <c r="V238" i="12" s="1"/>
  <c r="AA166" i="26" s="1"/>
  <c r="B239" i="12"/>
  <c r="U239" i="12" s="1"/>
  <c r="C239" i="12"/>
  <c r="J239" i="12" s="1"/>
  <c r="S160" i="26" s="1"/>
  <c r="B240" i="12"/>
  <c r="U240" i="12" s="1"/>
  <c r="L162" i="26" s="1"/>
  <c r="C240" i="12"/>
  <c r="J240" i="12" s="1"/>
  <c r="B241" i="12"/>
  <c r="C241" i="12"/>
  <c r="J241" i="12" s="1"/>
  <c r="B242" i="12"/>
  <c r="U242" i="12" s="1"/>
  <c r="C242" i="12"/>
  <c r="G242" i="12" s="1"/>
  <c r="B243" i="12"/>
  <c r="I243" i="12" s="1"/>
  <c r="D164" i="26" s="1"/>
  <c r="C243" i="12"/>
  <c r="G243" i="12" s="1"/>
  <c r="B244" i="12"/>
  <c r="I244" i="12" s="1"/>
  <c r="C244" i="12"/>
  <c r="B245" i="12"/>
  <c r="F245" i="12" s="1"/>
  <c r="B161" i="26" s="1"/>
  <c r="C245" i="12"/>
  <c r="M245" i="12" s="1"/>
  <c r="B246" i="12"/>
  <c r="L246" i="12" s="1"/>
  <c r="C246" i="12"/>
  <c r="G246" i="12" s="1"/>
  <c r="Q159" i="26" s="1"/>
  <c r="B247" i="12"/>
  <c r="U247" i="12" s="1"/>
  <c r="L159" i="26" s="1"/>
  <c r="C247" i="12"/>
  <c r="B248" i="12"/>
  <c r="F248" i="12" s="1"/>
  <c r="C248" i="12"/>
  <c r="M248" i="12" s="1"/>
  <c r="U164" i="26" s="1"/>
  <c r="B249" i="12"/>
  <c r="U249" i="12" s="1"/>
  <c r="C249" i="12"/>
  <c r="G249" i="12" s="1"/>
  <c r="Q163" i="26" s="1"/>
  <c r="B250" i="12"/>
  <c r="L250" i="12" s="1"/>
  <c r="F167" i="26" s="1"/>
  <c r="C250" i="12"/>
  <c r="S250" i="12" s="1"/>
  <c r="B251" i="12"/>
  <c r="F251" i="12" s="1"/>
  <c r="C251" i="12"/>
  <c r="P251" i="12" s="1"/>
  <c r="W167" i="26" s="1"/>
  <c r="B252" i="12"/>
  <c r="F252" i="12" s="1"/>
  <c r="B160" i="26" s="1"/>
  <c r="C252" i="12"/>
  <c r="V252" i="12" s="1"/>
  <c r="B233" i="5"/>
  <c r="O233" i="5" s="1"/>
  <c r="C233" i="5"/>
  <c r="Y233" i="5" s="1"/>
  <c r="AI157" i="21" s="1"/>
  <c r="B234" i="5"/>
  <c r="L234" i="5" s="1"/>
  <c r="C234" i="5"/>
  <c r="Y234" i="5" s="1"/>
  <c r="AI158" i="21" s="1"/>
  <c r="B235" i="5"/>
  <c r="R235" i="5" s="1"/>
  <c r="C235" i="5"/>
  <c r="V235" i="5" s="1"/>
  <c r="B236" i="5"/>
  <c r="L236" i="5" s="1"/>
  <c r="C236" i="5"/>
  <c r="M236" i="5" s="1"/>
  <c r="AA161" i="21" s="1"/>
  <c r="B237" i="5"/>
  <c r="F237" i="5" s="1"/>
  <c r="C237" i="5"/>
  <c r="S237" i="5" s="1"/>
  <c r="B238" i="5"/>
  <c r="I238" i="5" s="1"/>
  <c r="C238" i="5"/>
  <c r="Y238" i="5" s="1"/>
  <c r="AI162" i="21" s="1"/>
  <c r="B239" i="5"/>
  <c r="F239" i="5" s="1"/>
  <c r="C239" i="5"/>
  <c r="P239" i="5" s="1"/>
  <c r="AC156" i="21" s="1"/>
  <c r="B240" i="5"/>
  <c r="I240" i="5" s="1"/>
  <c r="D158" i="21" s="1"/>
  <c r="C240" i="5"/>
  <c r="J240" i="5" s="1"/>
  <c r="B241" i="5"/>
  <c r="L241" i="5" s="1"/>
  <c r="F161" i="21" s="1"/>
  <c r="C241" i="5"/>
  <c r="G241" i="5" s="1"/>
  <c r="B242" i="5"/>
  <c r="C242" i="5"/>
  <c r="V242" i="5" s="1"/>
  <c r="B243" i="5"/>
  <c r="AA243" i="5" s="1"/>
  <c r="P160" i="21" s="1"/>
  <c r="C243" i="5"/>
  <c r="V243" i="5" s="1"/>
  <c r="B244" i="5"/>
  <c r="X244" i="5" s="1"/>
  <c r="C244" i="5"/>
  <c r="P244" i="5" s="1"/>
  <c r="B245" i="5"/>
  <c r="C245" i="5"/>
  <c r="S245" i="5" s="1"/>
  <c r="B246" i="5"/>
  <c r="I246" i="5" s="1"/>
  <c r="C246" i="5"/>
  <c r="B247" i="5"/>
  <c r="F247" i="5" s="1"/>
  <c r="B155" i="21" s="1"/>
  <c r="C247" i="5"/>
  <c r="AB247" i="5" s="1"/>
  <c r="B248" i="5"/>
  <c r="U248" i="5" s="1"/>
  <c r="C248" i="5"/>
  <c r="B249" i="5"/>
  <c r="O249" i="5" s="1"/>
  <c r="C249" i="5"/>
  <c r="Y249" i="5" s="1"/>
  <c r="AI159" i="21" s="1"/>
  <c r="B250" i="5"/>
  <c r="R250" i="5" s="1"/>
  <c r="C250" i="5"/>
  <c r="Y250" i="5" s="1"/>
  <c r="B251" i="5"/>
  <c r="AD251" i="5" s="1"/>
  <c r="C251" i="5"/>
  <c r="Y251" i="5" s="1"/>
  <c r="AI163" i="21" s="1"/>
  <c r="B252" i="5"/>
  <c r="O252" i="5" s="1"/>
  <c r="H156" i="21" s="1"/>
  <c r="C252" i="5"/>
  <c r="V252" i="5" s="1"/>
  <c r="B159" i="21" l="1"/>
  <c r="F96" i="27"/>
  <c r="H94" i="27"/>
  <c r="J168" i="26"/>
  <c r="B159" i="22"/>
  <c r="R173" i="26"/>
  <c r="N166" i="22"/>
  <c r="AL169" i="22"/>
  <c r="L165" i="25"/>
  <c r="L170" i="25"/>
  <c r="F173" i="26"/>
  <c r="AC92" i="22"/>
  <c r="AM164" i="21"/>
  <c r="AL91" i="21"/>
  <c r="E89" i="21"/>
  <c r="V174" i="26"/>
  <c r="W170" i="21"/>
  <c r="B169" i="22"/>
  <c r="T169" i="26"/>
  <c r="L94" i="27"/>
  <c r="J171" i="26"/>
  <c r="C169" i="21"/>
  <c r="J170" i="25"/>
  <c r="J169" i="26"/>
  <c r="L92" i="22"/>
  <c r="AB171" i="21"/>
  <c r="F88" i="21"/>
  <c r="AG91" i="21"/>
  <c r="S175" i="27"/>
  <c r="Z95" i="27"/>
  <c r="AI164" i="21"/>
  <c r="J171" i="21"/>
  <c r="AD90" i="21"/>
  <c r="H87" i="21"/>
  <c r="P88" i="21"/>
  <c r="AJ169" i="22"/>
  <c r="Z168" i="26"/>
  <c r="X169" i="26"/>
  <c r="W173" i="27"/>
  <c r="U94" i="26"/>
  <c r="J162" i="21"/>
  <c r="G89" i="21"/>
  <c r="B88" i="21"/>
  <c r="C174" i="22"/>
  <c r="J167" i="25"/>
  <c r="L170" i="26"/>
  <c r="U172" i="27"/>
  <c r="AE165" i="21"/>
  <c r="M89" i="21"/>
  <c r="AL90" i="21"/>
  <c r="A88" i="24"/>
  <c r="Y92" i="25"/>
  <c r="D175" i="27"/>
  <c r="Q96" i="26"/>
  <c r="J91" i="27"/>
  <c r="AC168" i="21"/>
  <c r="P89" i="21"/>
  <c r="J88" i="21"/>
  <c r="I90" i="24"/>
  <c r="Y164" i="21"/>
  <c r="X94" i="25"/>
  <c r="D160" i="22"/>
  <c r="R169" i="26"/>
  <c r="Z175" i="27"/>
  <c r="U173" i="26"/>
  <c r="U94" i="27"/>
  <c r="Y91" i="21"/>
  <c r="J167" i="21"/>
  <c r="F169" i="21"/>
  <c r="AC165" i="21"/>
  <c r="AE83" i="21"/>
  <c r="AC170" i="21"/>
  <c r="Q91" i="21"/>
  <c r="T175" i="27"/>
  <c r="S93" i="27"/>
  <c r="T311" i="13"/>
  <c r="AL171" i="21"/>
  <c r="H166" i="21"/>
  <c r="AF90" i="21"/>
  <c r="AE91" i="21"/>
  <c r="N169" i="22"/>
  <c r="AI91" i="22"/>
  <c r="E91" i="22"/>
  <c r="AK87" i="22"/>
  <c r="AG91" i="22"/>
  <c r="J163" i="21"/>
  <c r="D81" i="21"/>
  <c r="B85" i="22"/>
  <c r="W91" i="21"/>
  <c r="N88" i="21"/>
  <c r="C89" i="21"/>
  <c r="Y85" i="22"/>
  <c r="AE91" i="22"/>
  <c r="A91" i="22"/>
  <c r="F90" i="22"/>
  <c r="F88" i="26"/>
  <c r="J85" i="26"/>
  <c r="S86" i="26"/>
  <c r="S82" i="24"/>
  <c r="L87" i="21"/>
  <c r="J89" i="21"/>
  <c r="Q89" i="21"/>
  <c r="D88" i="21"/>
  <c r="P96" i="22"/>
  <c r="B96" i="22"/>
  <c r="F95" i="22"/>
  <c r="Y94" i="22"/>
  <c r="AI94" i="22"/>
  <c r="AM91" i="21"/>
  <c r="B83" i="21"/>
  <c r="B86" i="25"/>
  <c r="AF171" i="21"/>
  <c r="P171" i="21"/>
  <c r="B87" i="21"/>
  <c r="AJ90" i="21"/>
  <c r="O93" i="21"/>
  <c r="AE88" i="21"/>
  <c r="F87" i="21"/>
  <c r="Y88" i="21"/>
  <c r="Q84" i="25"/>
  <c r="U85" i="24"/>
  <c r="Y84" i="24"/>
  <c r="Q169" i="21"/>
  <c r="P87" i="21"/>
  <c r="A89" i="21"/>
  <c r="AK88" i="21"/>
  <c r="O89" i="21"/>
  <c r="Z90" i="21"/>
  <c r="E93" i="21"/>
  <c r="AG84" i="21"/>
  <c r="N86" i="22"/>
  <c r="R91" i="22"/>
  <c r="AM91" i="22"/>
  <c r="C97" i="22"/>
  <c r="X88" i="24"/>
  <c r="H88" i="24"/>
  <c r="J85" i="25"/>
  <c r="Z87" i="25"/>
  <c r="Q92" i="25"/>
  <c r="I94" i="26"/>
  <c r="AC94" i="22"/>
  <c r="H96" i="22"/>
  <c r="L95" i="22"/>
  <c r="R95" i="22"/>
  <c r="Z92" i="22"/>
  <c r="L86" i="24"/>
  <c r="Y86" i="24"/>
  <c r="C91" i="24"/>
  <c r="F90" i="25"/>
  <c r="C92" i="26"/>
  <c r="X92" i="22"/>
  <c r="C88" i="24"/>
  <c r="D88" i="24"/>
  <c r="G91" i="24"/>
  <c r="L87" i="25"/>
  <c r="U91" i="25"/>
  <c r="P174" i="26"/>
  <c r="O93" i="22"/>
  <c r="AJ97" i="22"/>
  <c r="D96" i="22"/>
  <c r="Y90" i="24"/>
  <c r="I88" i="24"/>
  <c r="Y82" i="25"/>
  <c r="F87" i="25"/>
  <c r="S92" i="25"/>
  <c r="Y92" i="22"/>
  <c r="T88" i="24"/>
  <c r="E91" i="24"/>
  <c r="B94" i="26"/>
  <c r="D91" i="26"/>
  <c r="L87" i="26"/>
  <c r="B90" i="26"/>
  <c r="W93" i="22"/>
  <c r="E97" i="22"/>
  <c r="AI93" i="22"/>
  <c r="Q90" i="24"/>
  <c r="B88" i="24"/>
  <c r="V87" i="25"/>
  <c r="B91" i="25"/>
  <c r="B169" i="25"/>
  <c r="R87" i="25"/>
  <c r="G92" i="26"/>
  <c r="Y91" i="22"/>
  <c r="O91" i="22"/>
  <c r="AJ92" i="22"/>
  <c r="E93" i="22"/>
  <c r="Z97" i="22"/>
  <c r="AD92" i="22"/>
  <c r="AC93" i="22"/>
  <c r="AA81" i="24"/>
  <c r="Q83" i="24"/>
  <c r="W90" i="24"/>
  <c r="G88" i="24"/>
  <c r="P87" i="25"/>
  <c r="T87" i="25"/>
  <c r="AA92" i="25"/>
  <c r="Z169" i="22"/>
  <c r="R96" i="22"/>
  <c r="AI92" i="22"/>
  <c r="B82" i="25"/>
  <c r="L89" i="26"/>
  <c r="L86" i="26"/>
  <c r="E94" i="26"/>
  <c r="S96" i="26"/>
  <c r="D166" i="27"/>
  <c r="K93" i="27"/>
  <c r="Z97" i="27"/>
  <c r="B92" i="27"/>
  <c r="H96" i="27"/>
  <c r="U93" i="27"/>
  <c r="U175" i="27"/>
  <c r="Q166" i="27"/>
  <c r="R166" i="27"/>
  <c r="J84" i="27"/>
  <c r="J161" i="27"/>
  <c r="J175" i="27"/>
  <c r="A163" i="27"/>
  <c r="Y167" i="27"/>
  <c r="U96" i="27"/>
  <c r="W93" i="27"/>
  <c r="U169" i="26"/>
  <c r="W92" i="26"/>
  <c r="U90" i="25"/>
  <c r="Y89" i="25"/>
  <c r="Y171" i="25"/>
  <c r="H89" i="25"/>
  <c r="D84" i="24"/>
  <c r="C90" i="24"/>
  <c r="M93" i="22"/>
  <c r="AH97" i="22"/>
  <c r="V92" i="22"/>
  <c r="U91" i="24"/>
  <c r="AL92" i="22"/>
  <c r="B165" i="27"/>
  <c r="J166" i="27"/>
  <c r="AA166" i="27"/>
  <c r="V166" i="27"/>
  <c r="T161" i="27"/>
  <c r="K163" i="27"/>
  <c r="B96" i="26"/>
  <c r="Y92" i="26"/>
  <c r="D94" i="26"/>
  <c r="D169" i="26"/>
  <c r="D95" i="26"/>
  <c r="D173" i="26"/>
  <c r="U81" i="25"/>
  <c r="B166" i="25"/>
  <c r="AA85" i="25"/>
  <c r="Y170" i="25"/>
  <c r="W87" i="25"/>
  <c r="J167" i="24"/>
  <c r="B90" i="24"/>
  <c r="W91" i="25"/>
  <c r="L91" i="25"/>
  <c r="B83" i="24"/>
  <c r="A93" i="22"/>
  <c r="V97" i="22"/>
  <c r="AM173" i="22"/>
  <c r="AK96" i="22"/>
  <c r="T94" i="26"/>
  <c r="A93" i="26"/>
  <c r="L91" i="27"/>
  <c r="X166" i="27"/>
  <c r="Y91" i="27"/>
  <c r="Y165" i="27"/>
  <c r="U166" i="27"/>
  <c r="Z91" i="27"/>
  <c r="Z165" i="27"/>
  <c r="P166" i="27"/>
  <c r="E163" i="27"/>
  <c r="R88" i="27"/>
  <c r="R163" i="27"/>
  <c r="U167" i="27"/>
  <c r="U92" i="27"/>
  <c r="B91" i="26"/>
  <c r="B169" i="26"/>
  <c r="H95" i="26"/>
  <c r="H169" i="25"/>
  <c r="U86" i="25"/>
  <c r="W89" i="25"/>
  <c r="S169" i="24"/>
  <c r="B80" i="24"/>
  <c r="J91" i="25"/>
  <c r="V88" i="24"/>
  <c r="J96" i="22"/>
  <c r="Y89" i="24"/>
  <c r="W88" i="24"/>
  <c r="C93" i="22"/>
  <c r="X97" i="22"/>
  <c r="AE93" i="22"/>
  <c r="AK173" i="22"/>
  <c r="W96" i="22"/>
  <c r="S172" i="27"/>
  <c r="L96" i="27"/>
  <c r="S91" i="27"/>
  <c r="S165" i="27"/>
  <c r="Z166" i="27"/>
  <c r="T91" i="27"/>
  <c r="T165" i="27"/>
  <c r="D91" i="27"/>
  <c r="J174" i="27"/>
  <c r="H84" i="27"/>
  <c r="H161" i="27"/>
  <c r="Y172" i="27"/>
  <c r="C93" i="27"/>
  <c r="R97" i="27"/>
  <c r="AA88" i="27"/>
  <c r="AA163" i="27"/>
  <c r="AA167" i="27"/>
  <c r="Q174" i="26"/>
  <c r="S96" i="27"/>
  <c r="L96" i="26"/>
  <c r="J166" i="25"/>
  <c r="W90" i="25"/>
  <c r="W88" i="25"/>
  <c r="L171" i="24"/>
  <c r="AA89" i="25"/>
  <c r="F91" i="25"/>
  <c r="R88" i="24"/>
  <c r="AA94" i="22"/>
  <c r="R93" i="22"/>
  <c r="K88" i="24"/>
  <c r="W91" i="27"/>
  <c r="W165" i="27"/>
  <c r="X91" i="27"/>
  <c r="X165" i="27"/>
  <c r="B84" i="27"/>
  <c r="B161" i="27"/>
  <c r="D174" i="27"/>
  <c r="F84" i="27"/>
  <c r="F161" i="27"/>
  <c r="S88" i="27"/>
  <c r="S163" i="27"/>
  <c r="X174" i="26"/>
  <c r="H96" i="26"/>
  <c r="Y93" i="26"/>
  <c r="Y169" i="26"/>
  <c r="AA169" i="26"/>
  <c r="B87" i="25"/>
  <c r="B170" i="25"/>
  <c r="Y88" i="25"/>
  <c r="S89" i="25"/>
  <c r="F81" i="24"/>
  <c r="H92" i="24"/>
  <c r="D90" i="24"/>
  <c r="W94" i="22"/>
  <c r="W92" i="24"/>
  <c r="AA89" i="24"/>
  <c r="H93" i="22"/>
  <c r="Q91" i="24"/>
  <c r="S92" i="26"/>
  <c r="E93" i="26"/>
  <c r="R169" i="27"/>
  <c r="C162" i="27"/>
  <c r="H166" i="27"/>
  <c r="AA91" i="27"/>
  <c r="AA165" i="27"/>
  <c r="Q91" i="27"/>
  <c r="Q165" i="27"/>
  <c r="R91" i="27"/>
  <c r="R165" i="27"/>
  <c r="B91" i="27"/>
  <c r="B171" i="27"/>
  <c r="D84" i="27"/>
  <c r="D161" i="27"/>
  <c r="Q167" i="27"/>
  <c r="S167" i="27"/>
  <c r="B96" i="27"/>
  <c r="F96" i="26"/>
  <c r="F80" i="25"/>
  <c r="S83" i="25"/>
  <c r="U88" i="25"/>
  <c r="J95" i="22"/>
  <c r="S164" i="24"/>
  <c r="J169" i="24"/>
  <c r="J89" i="25"/>
  <c r="D91" i="25"/>
  <c r="AA92" i="24"/>
  <c r="J88" i="24"/>
  <c r="W92" i="22"/>
  <c r="AA91" i="24"/>
  <c r="Y174" i="22"/>
  <c r="A168" i="22"/>
  <c r="Q89" i="26"/>
  <c r="W96" i="26"/>
  <c r="Q88" i="26"/>
  <c r="Q173" i="27"/>
  <c r="J92" i="27"/>
  <c r="D92" i="27"/>
  <c r="B94" i="27"/>
  <c r="Y166" i="27"/>
  <c r="S166" i="27"/>
  <c r="Q92" i="27"/>
  <c r="V91" i="27"/>
  <c r="V165" i="27"/>
  <c r="J171" i="27"/>
  <c r="C163" i="27"/>
  <c r="W167" i="27"/>
  <c r="Q95" i="26"/>
  <c r="H171" i="26"/>
  <c r="Q169" i="26"/>
  <c r="S165" i="25"/>
  <c r="B90" i="25"/>
  <c r="U168" i="25"/>
  <c r="F167" i="25"/>
  <c r="B167" i="24"/>
  <c r="F92" i="25"/>
  <c r="Y92" i="24"/>
  <c r="U92" i="24"/>
  <c r="F168" i="22"/>
  <c r="G93" i="22"/>
  <c r="AB97" i="22"/>
  <c r="AK92" i="22"/>
  <c r="I92" i="26"/>
  <c r="F94" i="27"/>
  <c r="T166" i="27"/>
  <c r="W166" i="27"/>
  <c r="P91" i="27"/>
  <c r="P165" i="27"/>
  <c r="F175" i="27"/>
  <c r="I163" i="27"/>
  <c r="S173" i="26"/>
  <c r="B173" i="26"/>
  <c r="F171" i="26"/>
  <c r="AA94" i="26"/>
  <c r="V169" i="26"/>
  <c r="AA165" i="25"/>
  <c r="AA90" i="25"/>
  <c r="D88" i="25"/>
  <c r="J165" i="24"/>
  <c r="D165" i="24"/>
  <c r="D92" i="25"/>
  <c r="B89" i="25"/>
  <c r="Z88" i="24"/>
  <c r="G90" i="24"/>
  <c r="K93" i="22"/>
  <c r="AF97" i="22"/>
  <c r="W91" i="24"/>
  <c r="AI174" i="22"/>
  <c r="E91" i="21"/>
  <c r="F91" i="22"/>
  <c r="N89" i="21"/>
  <c r="W165" i="21"/>
  <c r="B171" i="21"/>
  <c r="O91" i="21"/>
  <c r="D84" i="21"/>
  <c r="AB91" i="21"/>
  <c r="J81" i="25"/>
  <c r="L167" i="24"/>
  <c r="Q93" i="22"/>
  <c r="AL97" i="22"/>
  <c r="W82" i="21"/>
  <c r="AM170" i="21"/>
  <c r="R167" i="21"/>
  <c r="B93" i="27"/>
  <c r="B165" i="25"/>
  <c r="U91" i="26"/>
  <c r="J92" i="25"/>
  <c r="L86" i="21"/>
  <c r="AE170" i="21"/>
  <c r="AC81" i="21"/>
  <c r="H89" i="21"/>
  <c r="S171" i="25"/>
  <c r="P169" i="22"/>
  <c r="N88" i="22"/>
  <c r="B167" i="21"/>
  <c r="AG85" i="21"/>
  <c r="F167" i="21"/>
  <c r="J93" i="27"/>
  <c r="J96" i="27"/>
  <c r="F94" i="26"/>
  <c r="B170" i="24"/>
  <c r="AA164" i="24"/>
  <c r="Y170" i="21"/>
  <c r="W91" i="22"/>
  <c r="D89" i="21"/>
  <c r="H85" i="21"/>
  <c r="J96" i="26"/>
  <c r="N168" i="22"/>
  <c r="L169" i="22"/>
  <c r="L89" i="21"/>
  <c r="J91" i="21"/>
  <c r="J169" i="21"/>
  <c r="N87" i="21"/>
  <c r="L91" i="21"/>
  <c r="P167" i="21"/>
  <c r="H95" i="27"/>
  <c r="B174" i="27"/>
  <c r="AA175" i="26"/>
  <c r="B87" i="24"/>
  <c r="AA173" i="22"/>
  <c r="AM96" i="22"/>
  <c r="F166" i="21"/>
  <c r="AG90" i="22"/>
  <c r="AA89" i="21"/>
  <c r="N87" i="22"/>
  <c r="O169" i="21"/>
  <c r="F90" i="21"/>
  <c r="AK164" i="21"/>
  <c r="N171" i="21"/>
  <c r="W91" i="26"/>
  <c r="U93" i="26"/>
  <c r="B93" i="22"/>
  <c r="AA171" i="21"/>
  <c r="R88" i="21"/>
  <c r="P175" i="27"/>
  <c r="B84" i="22"/>
  <c r="E88" i="24"/>
  <c r="AA174" i="22"/>
  <c r="AA175" i="22"/>
  <c r="G169" i="21"/>
  <c r="N90" i="21"/>
  <c r="N170" i="21"/>
  <c r="D171" i="21"/>
  <c r="U95" i="26"/>
  <c r="L93" i="22"/>
  <c r="F91" i="21"/>
  <c r="AK169" i="21"/>
  <c r="J165" i="27"/>
  <c r="X87" i="25"/>
  <c r="W94" i="26"/>
  <c r="D170" i="24"/>
  <c r="AK94" i="22"/>
  <c r="U89" i="24"/>
  <c r="U171" i="24"/>
  <c r="AI175" i="22"/>
  <c r="M91" i="21"/>
  <c r="AA90" i="21"/>
  <c r="M169" i="21"/>
  <c r="J87" i="21"/>
  <c r="AE90" i="21"/>
  <c r="Y89" i="21"/>
  <c r="L168" i="26"/>
  <c r="S90" i="25"/>
  <c r="H167" i="24"/>
  <c r="D174" i="22"/>
  <c r="B169" i="21"/>
  <c r="P91" i="21"/>
  <c r="J90" i="21"/>
  <c r="Y91" i="26"/>
  <c r="AA175" i="27"/>
  <c r="J93" i="22"/>
  <c r="F170" i="24"/>
  <c r="AF92" i="22"/>
  <c r="AM92" i="22"/>
  <c r="AG174" i="22"/>
  <c r="W175" i="22"/>
  <c r="R87" i="21"/>
  <c r="G91" i="21"/>
  <c r="R89" i="21"/>
  <c r="K169" i="21"/>
  <c r="D90" i="21"/>
  <c r="W89" i="21"/>
  <c r="S93" i="26"/>
  <c r="S175" i="26"/>
  <c r="AA164" i="25"/>
  <c r="H95" i="22"/>
  <c r="H173" i="22"/>
  <c r="N95" i="22"/>
  <c r="H165" i="24"/>
  <c r="J88" i="25"/>
  <c r="H167" i="21"/>
  <c r="D167" i="21"/>
  <c r="B90" i="21"/>
  <c r="Y168" i="26"/>
  <c r="W88" i="27"/>
  <c r="W163" i="27"/>
  <c r="Y175" i="27"/>
  <c r="F166" i="27"/>
  <c r="B174" i="26"/>
  <c r="H94" i="26"/>
  <c r="J92" i="21"/>
  <c r="AE92" i="22"/>
  <c r="AK174" i="22"/>
  <c r="AM175" i="22"/>
  <c r="F92" i="21"/>
  <c r="A91" i="21"/>
  <c r="I89" i="21"/>
  <c r="AD93" i="21"/>
  <c r="AM89" i="21"/>
  <c r="C91" i="21"/>
  <c r="R90" i="21"/>
  <c r="W88" i="22"/>
  <c r="AH91" i="21"/>
  <c r="S95" i="26"/>
  <c r="W171" i="25"/>
  <c r="U92" i="26"/>
  <c r="N93" i="22"/>
  <c r="N167" i="21"/>
  <c r="L171" i="21"/>
  <c r="AG170" i="21"/>
  <c r="I91" i="21"/>
  <c r="L168" i="27"/>
  <c r="Q91" i="26"/>
  <c r="U88" i="27"/>
  <c r="U163" i="27"/>
  <c r="Q164" i="25"/>
  <c r="Y172" i="26"/>
  <c r="L91" i="26"/>
  <c r="Q175" i="27"/>
  <c r="B166" i="27"/>
  <c r="AA91" i="26"/>
  <c r="Y90" i="25"/>
  <c r="I93" i="22"/>
  <c r="L168" i="22"/>
  <c r="L91" i="22"/>
  <c r="U175" i="26"/>
  <c r="L165" i="27"/>
  <c r="L95" i="27"/>
  <c r="R166" i="21"/>
  <c r="D169" i="27"/>
  <c r="B175" i="26"/>
  <c r="X98" i="26"/>
  <c r="A93" i="24"/>
  <c r="O97" i="22"/>
  <c r="K93" i="21"/>
  <c r="Q93" i="21"/>
  <c r="B94" i="22"/>
  <c r="H173" i="27"/>
  <c r="L169" i="24"/>
  <c r="F171" i="21"/>
  <c r="AG173" i="22"/>
  <c r="D91" i="22"/>
  <c r="J175" i="26"/>
  <c r="U88" i="24"/>
  <c r="B83" i="25"/>
  <c r="Y173" i="22"/>
  <c r="H171" i="27"/>
  <c r="H87" i="25"/>
  <c r="K93" i="24"/>
  <c r="I97" i="22"/>
  <c r="K172" i="21"/>
  <c r="R94" i="22"/>
  <c r="J84" i="26"/>
  <c r="J94" i="26"/>
  <c r="L90" i="24"/>
  <c r="D165" i="27"/>
  <c r="F175" i="26"/>
  <c r="L93" i="27"/>
  <c r="D169" i="25"/>
  <c r="Z94" i="25"/>
  <c r="H91" i="24"/>
  <c r="H169" i="24"/>
  <c r="AI171" i="21"/>
  <c r="N94" i="22"/>
  <c r="B175" i="27"/>
  <c r="W173" i="26"/>
  <c r="Q171" i="25"/>
  <c r="W172" i="26"/>
  <c r="D93" i="22"/>
  <c r="P88" i="24"/>
  <c r="W172" i="22"/>
  <c r="Q88" i="27"/>
  <c r="Q163" i="27"/>
  <c r="Y95" i="27"/>
  <c r="J95" i="27"/>
  <c r="Y171" i="21"/>
  <c r="AA95" i="26"/>
  <c r="T98" i="26"/>
  <c r="R94" i="25"/>
  <c r="I93" i="21"/>
  <c r="E98" i="26"/>
  <c r="H94" i="22"/>
  <c r="S169" i="27"/>
  <c r="W170" i="24"/>
  <c r="AI168" i="22"/>
  <c r="H85" i="24"/>
  <c r="P93" i="22"/>
  <c r="AA168" i="27"/>
  <c r="F95" i="27"/>
  <c r="J169" i="25"/>
  <c r="W173" i="22"/>
  <c r="N169" i="21"/>
  <c r="G163" i="27"/>
  <c r="Z98" i="26"/>
  <c r="E93" i="24"/>
  <c r="T172" i="25"/>
  <c r="A172" i="21"/>
  <c r="B91" i="24"/>
  <c r="Q92" i="26"/>
  <c r="L87" i="24"/>
  <c r="U174" i="27"/>
  <c r="AA173" i="26"/>
  <c r="J91" i="22"/>
  <c r="Y94" i="27"/>
  <c r="Y87" i="24"/>
  <c r="U87" i="24"/>
  <c r="E97" i="26"/>
  <c r="R98" i="26"/>
  <c r="P94" i="25"/>
  <c r="C93" i="24"/>
  <c r="G98" i="26"/>
  <c r="AD176" i="22"/>
  <c r="Z172" i="25"/>
  <c r="H93" i="27"/>
  <c r="B88" i="25"/>
  <c r="U169" i="27"/>
  <c r="D87" i="24"/>
  <c r="B95" i="27"/>
  <c r="AE94" i="22"/>
  <c r="D166" i="21"/>
  <c r="AG168" i="22"/>
  <c r="W87" i="24"/>
  <c r="Y88" i="24"/>
  <c r="AI173" i="22"/>
  <c r="D174" i="26"/>
  <c r="F174" i="26"/>
  <c r="J171" i="24"/>
  <c r="V98" i="26"/>
  <c r="V94" i="25"/>
  <c r="I93" i="24"/>
  <c r="C93" i="21"/>
  <c r="Q172" i="21"/>
  <c r="AG86" i="22"/>
  <c r="AK86" i="21"/>
  <c r="H171" i="24"/>
  <c r="AA96" i="27"/>
  <c r="F93" i="27"/>
  <c r="F87" i="24"/>
  <c r="D168" i="22"/>
  <c r="AC89" i="21"/>
  <c r="F164" i="24"/>
  <c r="P166" i="21"/>
  <c r="F165" i="27"/>
  <c r="F168" i="26"/>
  <c r="W175" i="26"/>
  <c r="L175" i="26"/>
  <c r="Q88" i="24"/>
  <c r="AE174" i="22"/>
  <c r="I171" i="26"/>
  <c r="AA94" i="27"/>
  <c r="AA88" i="24"/>
  <c r="I97" i="26"/>
  <c r="P98" i="26"/>
  <c r="T94" i="25"/>
  <c r="G93" i="24"/>
  <c r="AD97" i="22"/>
  <c r="C98" i="26"/>
  <c r="Z176" i="22"/>
  <c r="G168" i="21"/>
  <c r="A168" i="21"/>
  <c r="E168" i="21"/>
  <c r="N168" i="21"/>
  <c r="P168" i="21"/>
  <c r="Y167" i="21"/>
  <c r="AE167" i="21"/>
  <c r="AK167" i="21"/>
  <c r="X166" i="21"/>
  <c r="AL166" i="21"/>
  <c r="AF166" i="21"/>
  <c r="AB166" i="21"/>
  <c r="V166" i="21"/>
  <c r="Z166" i="21"/>
  <c r="B172" i="22"/>
  <c r="AC171" i="22"/>
  <c r="AK171" i="22"/>
  <c r="AC170" i="22"/>
  <c r="AI170" i="22"/>
  <c r="AK170" i="22"/>
  <c r="AE170" i="22"/>
  <c r="AG170" i="22"/>
  <c r="Y170" i="22"/>
  <c r="Y84" i="22"/>
  <c r="AA170" i="22"/>
  <c r="AH170" i="22"/>
  <c r="AF170" i="22"/>
  <c r="Z170" i="22"/>
  <c r="AL170" i="22"/>
  <c r="X170" i="22"/>
  <c r="V170" i="22"/>
  <c r="AB170" i="22"/>
  <c r="AJ170" i="22"/>
  <c r="B168" i="24"/>
  <c r="L168" i="24"/>
  <c r="S167" i="24"/>
  <c r="K168" i="24"/>
  <c r="C168" i="24"/>
  <c r="I168" i="24"/>
  <c r="S166" i="24"/>
  <c r="V167" i="24"/>
  <c r="X168" i="24"/>
  <c r="R168" i="24"/>
  <c r="T167" i="24"/>
  <c r="R167" i="24"/>
  <c r="W166" i="24"/>
  <c r="Q166" i="24"/>
  <c r="AA166" i="24"/>
  <c r="AA80" i="24"/>
  <c r="U166" i="24"/>
  <c r="H168" i="25"/>
  <c r="J168" i="25"/>
  <c r="D168" i="25"/>
  <c r="F168" i="25"/>
  <c r="L168" i="25"/>
  <c r="W167" i="25"/>
  <c r="Q167" i="25"/>
  <c r="Y167" i="25"/>
  <c r="S167" i="25"/>
  <c r="U167" i="25"/>
  <c r="Z166" i="25"/>
  <c r="T166" i="25"/>
  <c r="X166" i="25"/>
  <c r="R166" i="25"/>
  <c r="V166" i="25"/>
  <c r="P166" i="25"/>
  <c r="D172" i="26"/>
  <c r="H172" i="26"/>
  <c r="B172" i="26"/>
  <c r="F172" i="26"/>
  <c r="U171" i="26"/>
  <c r="AA171" i="26"/>
  <c r="S170" i="26"/>
  <c r="S84" i="26"/>
  <c r="T172" i="26"/>
  <c r="X172" i="26"/>
  <c r="Y170" i="26"/>
  <c r="W170" i="26"/>
  <c r="Q170" i="26"/>
  <c r="U170" i="26"/>
  <c r="B172" i="27"/>
  <c r="F172" i="27"/>
  <c r="Q171" i="27"/>
  <c r="U171" i="27"/>
  <c r="P149" i="27"/>
  <c r="T149" i="27"/>
  <c r="H149" i="27"/>
  <c r="B149" i="27"/>
  <c r="Q84" i="27"/>
  <c r="Q170" i="27"/>
  <c r="W84" i="27"/>
  <c r="W170" i="27"/>
  <c r="AA170" i="27"/>
  <c r="AA84" i="27"/>
  <c r="U170" i="27"/>
  <c r="U84" i="27"/>
  <c r="Y84" i="27"/>
  <c r="Y170" i="27"/>
  <c r="S170" i="27"/>
  <c r="S84" i="27"/>
  <c r="V149" i="27"/>
  <c r="R149" i="27"/>
  <c r="X149" i="27"/>
  <c r="J149" i="27"/>
  <c r="W171" i="27"/>
  <c r="Y171" i="27"/>
  <c r="F149" i="27"/>
  <c r="D149" i="27"/>
  <c r="H172" i="27"/>
  <c r="AA171" i="27"/>
  <c r="Q171" i="26"/>
  <c r="W171" i="26"/>
  <c r="H168" i="24"/>
  <c r="U167" i="24"/>
  <c r="W167" i="24"/>
  <c r="D168" i="24"/>
  <c r="V168" i="24"/>
  <c r="T168" i="24"/>
  <c r="J172" i="22"/>
  <c r="N172" i="22"/>
  <c r="F172" i="22"/>
  <c r="H172" i="22"/>
  <c r="AD170" i="22"/>
  <c r="R172" i="22"/>
  <c r="AC166" i="21"/>
  <c r="AE166" i="21"/>
  <c r="Q168" i="21"/>
  <c r="C168" i="21"/>
  <c r="K168" i="21"/>
  <c r="W166" i="21"/>
  <c r="AI166" i="21"/>
  <c r="O168" i="21"/>
  <c r="I168" i="21"/>
  <c r="AG166" i="21"/>
  <c r="Y166" i="21"/>
  <c r="Y80" i="21"/>
  <c r="AK166" i="21"/>
  <c r="AM166" i="21"/>
  <c r="AJ166" i="21"/>
  <c r="AH166" i="21"/>
  <c r="AA166" i="25"/>
  <c r="J172" i="26"/>
  <c r="U166" i="25"/>
  <c r="W171" i="22"/>
  <c r="AD166" i="21"/>
  <c r="AG171" i="22"/>
  <c r="AI171" i="22"/>
  <c r="AM170" i="22"/>
  <c r="AM171" i="22"/>
  <c r="J168" i="21"/>
  <c r="W167" i="21"/>
  <c r="D168" i="21"/>
  <c r="L168" i="21"/>
  <c r="AG167" i="21"/>
  <c r="AC167" i="21"/>
  <c r="AM167" i="21"/>
  <c r="AA167" i="21"/>
  <c r="S171" i="26"/>
  <c r="L172" i="27"/>
  <c r="J172" i="27"/>
  <c r="D172" i="27"/>
  <c r="W166" i="25"/>
  <c r="AA171" i="22"/>
  <c r="J168" i="24"/>
  <c r="Y166" i="25"/>
  <c r="Y80" i="25"/>
  <c r="Q166" i="25"/>
  <c r="S166" i="25"/>
  <c r="P172" i="22"/>
  <c r="D172" i="22"/>
  <c r="L172" i="22"/>
  <c r="F168" i="21"/>
  <c r="AA167" i="24"/>
  <c r="Y167" i="24"/>
  <c r="Z149" i="27"/>
  <c r="AE171" i="22"/>
  <c r="M168" i="21"/>
  <c r="H168" i="21"/>
  <c r="R168" i="21"/>
  <c r="AF93" i="21"/>
  <c r="AB93" i="21"/>
  <c r="K176" i="26"/>
  <c r="I176" i="26"/>
  <c r="E176" i="26"/>
  <c r="C176" i="26"/>
  <c r="G176" i="26"/>
  <c r="A176" i="26"/>
  <c r="E98" i="22"/>
  <c r="M98" i="22"/>
  <c r="K98" i="22"/>
  <c r="A98" i="22"/>
  <c r="G98" i="22"/>
  <c r="I98" i="22"/>
  <c r="C98" i="22"/>
  <c r="K172" i="25"/>
  <c r="E172" i="25"/>
  <c r="C172" i="25"/>
  <c r="I172" i="25"/>
  <c r="A172" i="25"/>
  <c r="G172" i="25"/>
  <c r="Z97" i="26"/>
  <c r="T97" i="26"/>
  <c r="X97" i="26"/>
  <c r="V97" i="26"/>
  <c r="P97" i="26"/>
  <c r="R97" i="26"/>
  <c r="X176" i="26"/>
  <c r="R176" i="26"/>
  <c r="V176" i="26"/>
  <c r="P176" i="26"/>
  <c r="Z176" i="26"/>
  <c r="T176" i="26"/>
  <c r="E172" i="24"/>
  <c r="A172" i="24"/>
  <c r="G172" i="24"/>
  <c r="K172" i="24"/>
  <c r="I172" i="24"/>
  <c r="C172" i="24"/>
  <c r="A94" i="24"/>
  <c r="K94" i="24"/>
  <c r="E94" i="24"/>
  <c r="I94" i="24"/>
  <c r="C94" i="24"/>
  <c r="G94" i="24"/>
  <c r="AH93" i="21"/>
  <c r="AL93" i="21"/>
  <c r="AH176" i="22"/>
  <c r="AL176" i="22"/>
  <c r="AJ176" i="22"/>
  <c r="V176" i="22"/>
  <c r="G94" i="25"/>
  <c r="A94" i="25"/>
  <c r="A176" i="22"/>
  <c r="O176" i="22"/>
  <c r="K176" i="22"/>
  <c r="C176" i="22"/>
  <c r="I176" i="22"/>
  <c r="Q176" i="22"/>
  <c r="O94" i="21"/>
  <c r="I94" i="21"/>
  <c r="P172" i="25"/>
  <c r="X172" i="25"/>
  <c r="V172" i="25"/>
  <c r="R172" i="25"/>
  <c r="Q98" i="22"/>
  <c r="O98" i="22"/>
  <c r="E94" i="21"/>
  <c r="Z93" i="21"/>
  <c r="C94" i="21"/>
  <c r="K94" i="21"/>
  <c r="V93" i="21"/>
  <c r="X93" i="21"/>
  <c r="AJ93" i="21"/>
  <c r="G94" i="21"/>
  <c r="M94" i="21"/>
  <c r="E211" i="13"/>
  <c r="K298" i="13"/>
  <c r="N214" i="13"/>
  <c r="H228" i="13"/>
  <c r="E228" i="13"/>
  <c r="N298" i="13"/>
  <c r="K295" i="12"/>
  <c r="T173" i="26" s="1"/>
  <c r="K253" i="12"/>
  <c r="Q295" i="12"/>
  <c r="X173" i="26" s="1"/>
  <c r="T327" i="12"/>
  <c r="E311" i="13"/>
  <c r="H310" i="12"/>
  <c r="T307" i="13"/>
  <c r="Q231" i="13"/>
  <c r="K308" i="13"/>
  <c r="N231" i="13"/>
  <c r="Q308" i="13"/>
  <c r="K221" i="13"/>
  <c r="Q224" i="13"/>
  <c r="E214" i="13"/>
  <c r="E306" i="13"/>
  <c r="Q214" i="13"/>
  <c r="H272" i="13"/>
  <c r="T272" i="13"/>
  <c r="Q221" i="13"/>
  <c r="Q300" i="13"/>
  <c r="I89" i="27" s="1"/>
  <c r="K224" i="13"/>
  <c r="N228" i="13"/>
  <c r="K272" i="13"/>
  <c r="Q281" i="13"/>
  <c r="E281" i="13"/>
  <c r="H221" i="13"/>
  <c r="T214" i="13"/>
  <c r="T211" i="13"/>
  <c r="Q228" i="13"/>
  <c r="N251" i="13"/>
  <c r="H262" i="13"/>
  <c r="N281" i="13"/>
  <c r="N221" i="13"/>
  <c r="K214" i="13"/>
  <c r="H211" i="13"/>
  <c r="T228" i="13"/>
  <c r="T284" i="13"/>
  <c r="E221" i="13"/>
  <c r="Q298" i="13"/>
  <c r="T281" i="13"/>
  <c r="AC280" i="9"/>
  <c r="Q91" i="22" s="1"/>
  <c r="E231" i="13"/>
  <c r="E255" i="13"/>
  <c r="Q307" i="13"/>
  <c r="N211" i="13"/>
  <c r="K231" i="13"/>
  <c r="E300" i="13"/>
  <c r="A89" i="27" s="1"/>
  <c r="K281" i="13"/>
  <c r="H307" i="13"/>
  <c r="K211" i="13"/>
  <c r="E298" i="13"/>
  <c r="Q284" i="13"/>
  <c r="T298" i="13"/>
  <c r="H284" i="13"/>
  <c r="H334" i="5"/>
  <c r="Z339" i="5"/>
  <c r="N339" i="5"/>
  <c r="Q326" i="5"/>
  <c r="Q329" i="5"/>
  <c r="W339" i="5"/>
  <c r="H329" i="5"/>
  <c r="K339" i="5"/>
  <c r="T339" i="5"/>
  <c r="AC339" i="5"/>
  <c r="H339" i="5"/>
  <c r="E252" i="13"/>
  <c r="A85" i="27" s="1"/>
  <c r="K310" i="13"/>
  <c r="K300" i="13"/>
  <c r="E89" i="27" s="1"/>
  <c r="K306" i="13"/>
  <c r="K307" i="13"/>
  <c r="E258" i="13"/>
  <c r="P162" i="27" s="1"/>
  <c r="H306" i="13"/>
  <c r="S233" i="9"/>
  <c r="AE161" i="22" s="1"/>
  <c r="Q252" i="13"/>
  <c r="I85" i="27" s="1"/>
  <c r="N255" i="13"/>
  <c r="K284" i="13"/>
  <c r="K255" i="13"/>
  <c r="E284" i="13"/>
  <c r="H231" i="13"/>
  <c r="Q255" i="13"/>
  <c r="T252" i="13"/>
  <c r="K85" i="27" s="1"/>
  <c r="S241" i="9"/>
  <c r="K319" i="13"/>
  <c r="N319" i="13"/>
  <c r="Q319" i="13"/>
  <c r="E319" i="13"/>
  <c r="K271" i="11"/>
  <c r="E271" i="11"/>
  <c r="N242" i="13"/>
  <c r="T242" i="13"/>
  <c r="AA233" i="9"/>
  <c r="K255" i="11"/>
  <c r="H255" i="11"/>
  <c r="Q255" i="11"/>
  <c r="N255" i="11"/>
  <c r="E367" i="9"/>
  <c r="T367" i="9"/>
  <c r="W367" i="9"/>
  <c r="AC367" i="9"/>
  <c r="Q367" i="9"/>
  <c r="G247" i="9"/>
  <c r="Y233" i="9"/>
  <c r="AI161" i="22" s="1"/>
  <c r="E336" i="11"/>
  <c r="Q336" i="11"/>
  <c r="E367" i="10"/>
  <c r="A90" i="24" s="1"/>
  <c r="T367" i="10"/>
  <c r="K90" i="24" s="1"/>
  <c r="E299" i="5"/>
  <c r="K299" i="5"/>
  <c r="W260" i="9"/>
  <c r="N260" i="9"/>
  <c r="R233" i="9"/>
  <c r="H255" i="13"/>
  <c r="T365" i="12"/>
  <c r="E365" i="12"/>
  <c r="N259" i="13"/>
  <c r="N287" i="11"/>
  <c r="E287" i="11"/>
  <c r="N302" i="10"/>
  <c r="H302" i="10"/>
  <c r="Q302" i="10"/>
  <c r="E358" i="11"/>
  <c r="N358" i="11"/>
  <c r="E349" i="10"/>
  <c r="N349" i="10"/>
  <c r="E369" i="12"/>
  <c r="T369" i="12"/>
  <c r="E264" i="9"/>
  <c r="T264" i="9"/>
  <c r="H264" i="9"/>
  <c r="W264" i="9"/>
  <c r="N370" i="9"/>
  <c r="W370" i="9"/>
  <c r="L236" i="9"/>
  <c r="Q260" i="13"/>
  <c r="K227" i="13"/>
  <c r="E160" i="27" s="1"/>
  <c r="T227" i="13"/>
  <c r="K160" i="27" s="1"/>
  <c r="N227" i="13"/>
  <c r="G160" i="27" s="1"/>
  <c r="E227" i="13"/>
  <c r="A160" i="27" s="1"/>
  <c r="Q227" i="13"/>
  <c r="I160" i="27" s="1"/>
  <c r="H227" i="13"/>
  <c r="C160" i="27" s="1"/>
  <c r="N300" i="13"/>
  <c r="G89" i="27" s="1"/>
  <c r="T300" i="13"/>
  <c r="K89" i="27" s="1"/>
  <c r="T322" i="12"/>
  <c r="K322" i="12"/>
  <c r="E362" i="12"/>
  <c r="P94" i="26" s="1"/>
  <c r="N362" i="12"/>
  <c r="V94" i="26" s="1"/>
  <c r="T362" i="12"/>
  <c r="Z94" i="26" s="1"/>
  <c r="H362" i="12"/>
  <c r="R94" i="26" s="1"/>
  <c r="Q325" i="12"/>
  <c r="H325" i="12"/>
  <c r="N325" i="12"/>
  <c r="K364" i="12"/>
  <c r="T364" i="12"/>
  <c r="E364" i="12"/>
  <c r="H262" i="11"/>
  <c r="Q262" i="11"/>
  <c r="K262" i="11"/>
  <c r="Q325" i="11"/>
  <c r="N325" i="11"/>
  <c r="K279" i="10"/>
  <c r="H279" i="10"/>
  <c r="R87" i="24" s="1"/>
  <c r="Q279" i="10"/>
  <c r="X87" i="24" s="1"/>
  <c r="E279" i="10"/>
  <c r="P87" i="24" s="1"/>
  <c r="N279" i="10"/>
  <c r="V87" i="24" s="1"/>
  <c r="K296" i="10"/>
  <c r="Q296" i="10"/>
  <c r="T296" i="10"/>
  <c r="H296" i="10"/>
  <c r="N296" i="10"/>
  <c r="N342" i="10"/>
  <c r="Q342" i="10"/>
  <c r="E342" i="10"/>
  <c r="T342" i="10"/>
  <c r="E345" i="10"/>
  <c r="N345" i="10"/>
  <c r="T345" i="10"/>
  <c r="K341" i="10"/>
  <c r="T341" i="10"/>
  <c r="Z87" i="24" s="1"/>
  <c r="N255" i="9"/>
  <c r="AC255" i="9"/>
  <c r="E255" i="9"/>
  <c r="T255" i="9"/>
  <c r="W255" i="9"/>
  <c r="Z255" i="9"/>
  <c r="T291" i="5"/>
  <c r="K291" i="5"/>
  <c r="AC291" i="5"/>
  <c r="E334" i="9"/>
  <c r="T334" i="9"/>
  <c r="Z334" i="9"/>
  <c r="W281" i="5"/>
  <c r="N281" i="5"/>
  <c r="AC281" i="5"/>
  <c r="T281" i="5"/>
  <c r="H281" i="5"/>
  <c r="Z281" i="5"/>
  <c r="Q315" i="5"/>
  <c r="N315" i="5"/>
  <c r="T315" i="5"/>
  <c r="H315" i="5"/>
  <c r="AC315" i="5"/>
  <c r="T259" i="5"/>
  <c r="K259" i="5"/>
  <c r="E306" i="5"/>
  <c r="N306" i="5"/>
  <c r="W306" i="5"/>
  <c r="Z306" i="5"/>
  <c r="E262" i="5"/>
  <c r="AC262" i="5"/>
  <c r="I236" i="9"/>
  <c r="E308" i="13"/>
  <c r="T308" i="13"/>
  <c r="N308" i="13"/>
  <c r="H335" i="12"/>
  <c r="E335" i="12"/>
  <c r="K335" i="12"/>
  <c r="T335" i="12"/>
  <c r="T284" i="11"/>
  <c r="K284" i="11"/>
  <c r="Q370" i="12"/>
  <c r="N370" i="12"/>
  <c r="E370" i="12"/>
  <c r="H370" i="12"/>
  <c r="T370" i="12"/>
  <c r="E254" i="10"/>
  <c r="Q254" i="10"/>
  <c r="T254" i="10"/>
  <c r="Q353" i="11"/>
  <c r="E353" i="11"/>
  <c r="H353" i="11"/>
  <c r="N353" i="11"/>
  <c r="K268" i="10"/>
  <c r="N268" i="10"/>
  <c r="E268" i="10"/>
  <c r="Q268" i="10"/>
  <c r="H268" i="10"/>
  <c r="K353" i="10"/>
  <c r="N353" i="10"/>
  <c r="H353" i="10"/>
  <c r="Q353" i="10"/>
  <c r="E353" i="10"/>
  <c r="H364" i="10"/>
  <c r="N364" i="10"/>
  <c r="E364" i="10"/>
  <c r="Q364" i="10"/>
  <c r="Z311" i="5"/>
  <c r="E311" i="5"/>
  <c r="W311" i="5"/>
  <c r="N311" i="5"/>
  <c r="K303" i="5"/>
  <c r="E303" i="5"/>
  <c r="Z303" i="5"/>
  <c r="N303" i="5"/>
  <c r="W303" i="5"/>
  <c r="N344" i="5"/>
  <c r="E344" i="5"/>
  <c r="AC344" i="5"/>
  <c r="W344" i="5"/>
  <c r="K311" i="13"/>
  <c r="N311" i="13"/>
  <c r="N358" i="10"/>
  <c r="H358" i="10"/>
  <c r="E358" i="10"/>
  <c r="Q358" i="10"/>
  <c r="Q275" i="5"/>
  <c r="E275" i="5"/>
  <c r="AC275" i="5"/>
  <c r="Z275" i="5"/>
  <c r="K275" i="5"/>
  <c r="H275" i="5"/>
  <c r="N275" i="5"/>
  <c r="E272" i="13"/>
  <c r="N272" i="13"/>
  <c r="N224" i="13"/>
  <c r="E224" i="13"/>
  <c r="T224" i="13"/>
  <c r="E268" i="12"/>
  <c r="Q268" i="12"/>
  <c r="N268" i="12"/>
  <c r="T268" i="12"/>
  <c r="E340" i="12"/>
  <c r="N340" i="12"/>
  <c r="K343" i="12"/>
  <c r="T343" i="12"/>
  <c r="Q343" i="12"/>
  <c r="H343" i="12"/>
  <c r="N357" i="12"/>
  <c r="E357" i="12"/>
  <c r="T357" i="12"/>
  <c r="Q357" i="12"/>
  <c r="H357" i="12"/>
  <c r="H257" i="11"/>
  <c r="N257" i="11"/>
  <c r="E257" i="11"/>
  <c r="T257" i="11"/>
  <c r="E300" i="11"/>
  <c r="Q300" i="11"/>
  <c r="K300" i="11"/>
  <c r="K356" i="11"/>
  <c r="H356" i="11"/>
  <c r="E356" i="11"/>
  <c r="Q356" i="11"/>
  <c r="T356" i="11"/>
  <c r="N356" i="11"/>
  <c r="Q361" i="11"/>
  <c r="N361" i="11"/>
  <c r="N362" i="9"/>
  <c r="W362" i="9"/>
  <c r="AC362" i="9"/>
  <c r="E362" i="9"/>
  <c r="T362" i="9"/>
  <c r="K360" i="5"/>
  <c r="T360" i="5"/>
  <c r="AC360" i="5"/>
  <c r="Q367" i="5"/>
  <c r="H367" i="5"/>
  <c r="Q337" i="5"/>
  <c r="K337" i="5"/>
  <c r="T337" i="5"/>
  <c r="W362" i="5"/>
  <c r="E362" i="5"/>
  <c r="V90" i="21" s="1"/>
  <c r="N362" i="5"/>
  <c r="AB90" i="21" s="1"/>
  <c r="Q306" i="13"/>
  <c r="N306" i="13"/>
  <c r="Q251" i="13"/>
  <c r="T251" i="13"/>
  <c r="H251" i="13"/>
  <c r="K251" i="13"/>
  <c r="T301" i="12"/>
  <c r="K93" i="26" s="1"/>
  <c r="N301" i="12"/>
  <c r="G93" i="26" s="1"/>
  <c r="H301" i="12"/>
  <c r="C93" i="26" s="1"/>
  <c r="Q301" i="12"/>
  <c r="I93" i="26" s="1"/>
  <c r="H367" i="12"/>
  <c r="C94" i="26" s="1"/>
  <c r="N367" i="12"/>
  <c r="G94" i="26" s="1"/>
  <c r="E367" i="12"/>
  <c r="A94" i="26" s="1"/>
  <c r="T367" i="12"/>
  <c r="K94" i="26" s="1"/>
  <c r="K364" i="11"/>
  <c r="N364" i="11"/>
  <c r="E364" i="11"/>
  <c r="Q364" i="11"/>
  <c r="H364" i="11"/>
  <c r="T364" i="11"/>
  <c r="E278" i="11"/>
  <c r="Q278" i="11"/>
  <c r="N278" i="11"/>
  <c r="Q369" i="11"/>
  <c r="N369" i="11"/>
  <c r="Q308" i="10"/>
  <c r="I91" i="24" s="1"/>
  <c r="E308" i="10"/>
  <c r="A91" i="24" s="1"/>
  <c r="T308" i="10"/>
  <c r="K91" i="24" s="1"/>
  <c r="T337" i="10"/>
  <c r="N337" i="10"/>
  <c r="Q337" i="10"/>
  <c r="H337" i="10"/>
  <c r="K337" i="10"/>
  <c r="E337" i="10"/>
  <c r="T338" i="10"/>
  <c r="Q338" i="10"/>
  <c r="E338" i="10"/>
  <c r="H338" i="10"/>
  <c r="N338" i="10"/>
  <c r="H284" i="9"/>
  <c r="T284" i="9"/>
  <c r="AC284" i="9"/>
  <c r="W284" i="9"/>
  <c r="E284" i="9"/>
  <c r="Z284" i="9"/>
  <c r="K284" i="9"/>
  <c r="N284" i="9"/>
  <c r="K339" i="9"/>
  <c r="W339" i="9"/>
  <c r="T339" i="9"/>
  <c r="E340" i="5"/>
  <c r="N340" i="5"/>
  <c r="K219" i="13"/>
  <c r="H219" i="13"/>
  <c r="Q219" i="13"/>
  <c r="T219" i="13"/>
  <c r="E219" i="13"/>
  <c r="N219" i="13"/>
  <c r="H252" i="13"/>
  <c r="C85" i="27" s="1"/>
  <c r="N252" i="13"/>
  <c r="G85" i="27" s="1"/>
  <c r="Q303" i="13"/>
  <c r="X87" i="27" s="1"/>
  <c r="T303" i="13"/>
  <c r="Z87" i="27" s="1"/>
  <c r="N303" i="13"/>
  <c r="V87" i="27" s="1"/>
  <c r="E303" i="13"/>
  <c r="P87" i="27" s="1"/>
  <c r="H303" i="13"/>
  <c r="R87" i="27" s="1"/>
  <c r="K333" i="10"/>
  <c r="T333" i="10"/>
  <c r="N333" i="10"/>
  <c r="T346" i="9"/>
  <c r="K91" i="22" s="1"/>
  <c r="W346" i="9"/>
  <c r="M91" i="22" s="1"/>
  <c r="N346" i="9"/>
  <c r="G91" i="22" s="1"/>
  <c r="K364" i="5"/>
  <c r="H364" i="5"/>
  <c r="Q364" i="5"/>
  <c r="Z364" i="5"/>
  <c r="H300" i="5"/>
  <c r="W300" i="5"/>
  <c r="N300" i="5"/>
  <c r="K276" i="12"/>
  <c r="T276" i="12"/>
  <c r="N276" i="12"/>
  <c r="E276" i="12"/>
  <c r="Q276" i="12"/>
  <c r="H276" i="12"/>
  <c r="K280" i="12"/>
  <c r="H280" i="12"/>
  <c r="T341" i="12"/>
  <c r="Q341" i="12"/>
  <c r="H341" i="12"/>
  <c r="N327" i="10"/>
  <c r="E327" i="10"/>
  <c r="T272" i="9"/>
  <c r="Z272" i="9"/>
  <c r="W272" i="9"/>
  <c r="AC278" i="5"/>
  <c r="Z278" i="5"/>
  <c r="Q278" i="5"/>
  <c r="H278" i="5"/>
  <c r="Z286" i="5"/>
  <c r="K286" i="5"/>
  <c r="N286" i="5"/>
  <c r="AD236" i="9"/>
  <c r="AA236" i="9"/>
  <c r="Q262" i="13"/>
  <c r="N262" i="13"/>
  <c r="E262" i="13"/>
  <c r="T262" i="13"/>
  <c r="H310" i="13"/>
  <c r="Q310" i="13"/>
  <c r="H260" i="12"/>
  <c r="N260" i="12"/>
  <c r="E260" i="12"/>
  <c r="T260" i="12"/>
  <c r="Q260" i="12"/>
  <c r="Q273" i="12"/>
  <c r="N273" i="12"/>
  <c r="H273" i="12"/>
  <c r="K356" i="12"/>
  <c r="E356" i="12"/>
  <c r="T356" i="12"/>
  <c r="H355" i="9"/>
  <c r="X169" i="22" s="1"/>
  <c r="Q355" i="9"/>
  <c r="AD169" i="22" s="1"/>
  <c r="T355" i="9"/>
  <c r="AF169" i="22" s="1"/>
  <c r="W355" i="9"/>
  <c r="AH169" i="22" s="1"/>
  <c r="K365" i="10"/>
  <c r="N365" i="10"/>
  <c r="E365" i="10"/>
  <c r="A168" i="24" s="1"/>
  <c r="W319" i="9"/>
  <c r="N319" i="9"/>
  <c r="E319" i="9"/>
  <c r="Z260" i="5"/>
  <c r="T260" i="5"/>
  <c r="E260" i="5"/>
  <c r="Q260" i="5"/>
  <c r="H260" i="5"/>
  <c r="W260" i="5"/>
  <c r="N260" i="5"/>
  <c r="AC260" i="5"/>
  <c r="N264" i="5"/>
  <c r="W264" i="5"/>
  <c r="E264" i="5"/>
  <c r="T264" i="5"/>
  <c r="AC264" i="5"/>
  <c r="N246" i="13"/>
  <c r="E246" i="13"/>
  <c r="Q246" i="13"/>
  <c r="E273" i="13"/>
  <c r="A86" i="27" s="1"/>
  <c r="N273" i="13"/>
  <c r="G86" i="27" s="1"/>
  <c r="Q273" i="13"/>
  <c r="I86" i="27" s="1"/>
  <c r="H273" i="13"/>
  <c r="C86" i="27" s="1"/>
  <c r="T273" i="13"/>
  <c r="K86" i="27" s="1"/>
  <c r="K273" i="13"/>
  <c r="E86" i="27" s="1"/>
  <c r="E264" i="13"/>
  <c r="T264" i="13"/>
  <c r="K264" i="13"/>
  <c r="Q264" i="13"/>
  <c r="H264" i="13"/>
  <c r="N264" i="13"/>
  <c r="Q282" i="13"/>
  <c r="E282" i="13"/>
  <c r="N282" i="13"/>
  <c r="H282" i="13"/>
  <c r="K282" i="13"/>
  <c r="T282" i="13"/>
  <c r="H305" i="13"/>
  <c r="Q305" i="13"/>
  <c r="E305" i="13"/>
  <c r="T305" i="13"/>
  <c r="K305" i="13"/>
  <c r="N305" i="13"/>
  <c r="T317" i="13"/>
  <c r="E317" i="13"/>
  <c r="P174" i="27" s="1"/>
  <c r="N317" i="13"/>
  <c r="Q317" i="13"/>
  <c r="H317" i="13"/>
  <c r="K317" i="13"/>
  <c r="N302" i="13"/>
  <c r="H302" i="13"/>
  <c r="Q302" i="13"/>
  <c r="K302" i="13"/>
  <c r="E91" i="27" s="1"/>
  <c r="T302" i="13"/>
  <c r="E302" i="13"/>
  <c r="H318" i="13"/>
  <c r="N318" i="13"/>
  <c r="E318" i="13"/>
  <c r="Q318" i="13"/>
  <c r="T318" i="13"/>
  <c r="K318" i="13"/>
  <c r="K309" i="13"/>
  <c r="T309" i="13"/>
  <c r="E309" i="13"/>
  <c r="N309" i="13"/>
  <c r="H309" i="13"/>
  <c r="Q309" i="13"/>
  <c r="N323" i="13"/>
  <c r="H323" i="13"/>
  <c r="T323" i="13"/>
  <c r="K323" i="13"/>
  <c r="E323" i="13"/>
  <c r="Q323" i="13"/>
  <c r="K239" i="13"/>
  <c r="T239" i="13"/>
  <c r="E269" i="13"/>
  <c r="K269" i="13"/>
  <c r="Q269" i="13"/>
  <c r="H269" i="13"/>
  <c r="E267" i="13"/>
  <c r="Q267" i="13"/>
  <c r="K267" i="13"/>
  <c r="T267" i="13"/>
  <c r="Q254" i="13"/>
  <c r="H254" i="13"/>
  <c r="T254" i="13"/>
  <c r="K254" i="13"/>
  <c r="N254" i="13"/>
  <c r="E254" i="13"/>
  <c r="K280" i="13"/>
  <c r="T280" i="13"/>
  <c r="Q280" i="13"/>
  <c r="H280" i="13"/>
  <c r="N280" i="13"/>
  <c r="E280" i="13"/>
  <c r="Q324" i="13"/>
  <c r="I95" i="27" s="1"/>
  <c r="H324" i="13"/>
  <c r="C95" i="27" s="1"/>
  <c r="K324" i="13"/>
  <c r="T324" i="13"/>
  <c r="N324" i="13"/>
  <c r="G95" i="27" s="1"/>
  <c r="E324" i="13"/>
  <c r="A95" i="27" s="1"/>
  <c r="K241" i="13"/>
  <c r="Q241" i="13"/>
  <c r="H241" i="13"/>
  <c r="Q247" i="13"/>
  <c r="I170" i="27" s="1"/>
  <c r="E247" i="13"/>
  <c r="A170" i="27" s="1"/>
  <c r="T247" i="13"/>
  <c r="K170" i="27" s="1"/>
  <c r="K247" i="13"/>
  <c r="E170" i="27" s="1"/>
  <c r="Q248" i="13"/>
  <c r="H248" i="13"/>
  <c r="T248" i="13"/>
  <c r="K248" i="13"/>
  <c r="N248" i="13"/>
  <c r="E248" i="13"/>
  <c r="N294" i="13"/>
  <c r="K294" i="13"/>
  <c r="T294" i="13"/>
  <c r="E294" i="13"/>
  <c r="H294" i="13"/>
  <c r="Q294" i="13"/>
  <c r="T296" i="13"/>
  <c r="H296" i="13"/>
  <c r="Q296" i="13"/>
  <c r="K296" i="13"/>
  <c r="E296" i="13"/>
  <c r="N296" i="13"/>
  <c r="Q253" i="13"/>
  <c r="H253" i="13"/>
  <c r="K253" i="13"/>
  <c r="E253" i="13"/>
  <c r="H267" i="13"/>
  <c r="T271" i="13"/>
  <c r="K271" i="13"/>
  <c r="N271" i="13"/>
  <c r="E271" i="13"/>
  <c r="Q271" i="13"/>
  <c r="H271" i="13"/>
  <c r="N268" i="13"/>
  <c r="E268" i="13"/>
  <c r="T268" i="13"/>
  <c r="H268" i="13"/>
  <c r="E259" i="13"/>
  <c r="Q259" i="13"/>
  <c r="T259" i="13"/>
  <c r="K259" i="13"/>
  <c r="E286" i="13"/>
  <c r="A164" i="27" s="1"/>
  <c r="N286" i="13"/>
  <c r="G164" i="27" s="1"/>
  <c r="Q286" i="13"/>
  <c r="I164" i="27" s="1"/>
  <c r="H286" i="13"/>
  <c r="C164" i="27" s="1"/>
  <c r="T286" i="13"/>
  <c r="K164" i="27" s="1"/>
  <c r="K286" i="13"/>
  <c r="E164" i="27" s="1"/>
  <c r="N315" i="13"/>
  <c r="H315" i="13"/>
  <c r="R168" i="27" s="1"/>
  <c r="E315" i="13"/>
  <c r="P168" i="27" s="1"/>
  <c r="Q315" i="13"/>
  <c r="X168" i="27" s="1"/>
  <c r="K315" i="13"/>
  <c r="T168" i="27" s="1"/>
  <c r="T315" i="13"/>
  <c r="T304" i="13"/>
  <c r="E304" i="13"/>
  <c r="N304" i="13"/>
  <c r="K304" i="13"/>
  <c r="Q304" i="13"/>
  <c r="H304" i="13"/>
  <c r="E312" i="13"/>
  <c r="N312" i="13"/>
  <c r="Q312" i="13"/>
  <c r="H312" i="13"/>
  <c r="K312" i="13"/>
  <c r="T312" i="13"/>
  <c r="N267" i="13"/>
  <c r="K289" i="13"/>
  <c r="T289" i="13"/>
  <c r="E289" i="13"/>
  <c r="N289" i="13"/>
  <c r="H289" i="13"/>
  <c r="Q289" i="13"/>
  <c r="H313" i="13"/>
  <c r="Q313" i="13"/>
  <c r="T313" i="13"/>
  <c r="K313" i="13"/>
  <c r="N313" i="13"/>
  <c r="E313" i="13"/>
  <c r="T325" i="13"/>
  <c r="K92" i="27" s="1"/>
  <c r="E325" i="13"/>
  <c r="Q325" i="13"/>
  <c r="I92" i="27" s="1"/>
  <c r="H325" i="13"/>
  <c r="C92" i="27" s="1"/>
  <c r="K325" i="13"/>
  <c r="E92" i="27" s="1"/>
  <c r="N325" i="13"/>
  <c r="G92" i="27" s="1"/>
  <c r="K268" i="13"/>
  <c r="N260" i="13"/>
  <c r="E260" i="13"/>
  <c r="H260" i="13"/>
  <c r="T260" i="13"/>
  <c r="T288" i="13"/>
  <c r="Z90" i="27" s="1"/>
  <c r="E288" i="13"/>
  <c r="P90" i="27" s="1"/>
  <c r="N288" i="13"/>
  <c r="V90" i="27" s="1"/>
  <c r="H288" i="13"/>
  <c r="R90" i="27" s="1"/>
  <c r="Q288" i="13"/>
  <c r="X90" i="27" s="1"/>
  <c r="K288" i="13"/>
  <c r="T90" i="27" s="1"/>
  <c r="N258" i="13"/>
  <c r="V162" i="27" s="1"/>
  <c r="Q258" i="13"/>
  <c r="X162" i="27" s="1"/>
  <c r="T258" i="13"/>
  <c r="Z162" i="27" s="1"/>
  <c r="H258" i="13"/>
  <c r="R162" i="27" s="1"/>
  <c r="K275" i="13"/>
  <c r="T275" i="13"/>
  <c r="E275" i="13"/>
  <c r="Q275" i="13"/>
  <c r="H275" i="13"/>
  <c r="N275" i="13"/>
  <c r="Q316" i="13"/>
  <c r="N316" i="13"/>
  <c r="E316" i="13"/>
  <c r="K316" i="13"/>
  <c r="T316" i="13"/>
  <c r="H316" i="13"/>
  <c r="H249" i="13"/>
  <c r="C171" i="27" s="1"/>
  <c r="Q249" i="13"/>
  <c r="I171" i="27" s="1"/>
  <c r="K261" i="13"/>
  <c r="Q261" i="13"/>
  <c r="H261" i="13"/>
  <c r="E261" i="13"/>
  <c r="Q268" i="13"/>
  <c r="T283" i="13"/>
  <c r="K87" i="27" s="1"/>
  <c r="E283" i="13"/>
  <c r="A87" i="27" s="1"/>
  <c r="N283" i="13"/>
  <c r="G87" i="27" s="1"/>
  <c r="Q283" i="13"/>
  <c r="I87" i="27" s="1"/>
  <c r="H283" i="13"/>
  <c r="C87" i="27" s="1"/>
  <c r="K283" i="13"/>
  <c r="E87" i="27" s="1"/>
  <c r="Q270" i="13"/>
  <c r="N270" i="13"/>
  <c r="E270" i="13"/>
  <c r="H270" i="13"/>
  <c r="T270" i="13"/>
  <c r="K270" i="13"/>
  <c r="H292" i="13"/>
  <c r="K292" i="13"/>
  <c r="T292" i="13"/>
  <c r="E292" i="13"/>
  <c r="N292" i="13"/>
  <c r="Q292" i="13"/>
  <c r="Q295" i="13"/>
  <c r="H295" i="13"/>
  <c r="K295" i="13"/>
  <c r="T295" i="13"/>
  <c r="E295" i="13"/>
  <c r="N295" i="13"/>
  <c r="K322" i="13"/>
  <c r="T322" i="13"/>
  <c r="Z96" i="27" s="1"/>
  <c r="H322" i="13"/>
  <c r="R96" i="27" s="1"/>
  <c r="E322" i="13"/>
  <c r="P96" i="27" s="1"/>
  <c r="N322" i="13"/>
  <c r="V96" i="27" s="1"/>
  <c r="Q322" i="13"/>
  <c r="X96" i="27" s="1"/>
  <c r="K301" i="13"/>
  <c r="T301" i="13"/>
  <c r="N301" i="13"/>
  <c r="E301" i="13"/>
  <c r="H301" i="13"/>
  <c r="Q301" i="13"/>
  <c r="T263" i="13"/>
  <c r="K263" i="13"/>
  <c r="Q263" i="13"/>
  <c r="E263" i="13"/>
  <c r="H263" i="13"/>
  <c r="N263" i="13"/>
  <c r="H279" i="13"/>
  <c r="Q279" i="13"/>
  <c r="K279" i="13"/>
  <c r="T279" i="13"/>
  <c r="N279" i="13"/>
  <c r="E279" i="13"/>
  <c r="K314" i="13"/>
  <c r="T314" i="13"/>
  <c r="H314" i="13"/>
  <c r="Q314" i="13"/>
  <c r="N314" i="13"/>
  <c r="E314" i="13"/>
  <c r="H326" i="13"/>
  <c r="E326" i="13"/>
  <c r="Q326" i="13"/>
  <c r="T326" i="13"/>
  <c r="K326" i="13"/>
  <c r="N326" i="13"/>
  <c r="Q222" i="13"/>
  <c r="K222" i="13"/>
  <c r="T222" i="13"/>
  <c r="E222" i="13"/>
  <c r="H222" i="13"/>
  <c r="N222" i="13"/>
  <c r="E210" i="13"/>
  <c r="N210" i="13"/>
  <c r="H210" i="13"/>
  <c r="Q210" i="13"/>
  <c r="K210" i="13"/>
  <c r="T210" i="13"/>
  <c r="E218" i="13"/>
  <c r="N218" i="13"/>
  <c r="H218" i="13"/>
  <c r="Q218" i="13"/>
  <c r="T218" i="13"/>
  <c r="K218" i="13"/>
  <c r="T223" i="13"/>
  <c r="E223" i="13"/>
  <c r="N223" i="13"/>
  <c r="H223" i="13"/>
  <c r="K223" i="13"/>
  <c r="Q223" i="13"/>
  <c r="K230" i="13"/>
  <c r="T230" i="13"/>
  <c r="N230" i="13"/>
  <c r="E230" i="13"/>
  <c r="Q230" i="13"/>
  <c r="H230" i="13"/>
  <c r="T233" i="13"/>
  <c r="E233" i="13"/>
  <c r="H233" i="13"/>
  <c r="K233" i="13"/>
  <c r="N233" i="13"/>
  <c r="T241" i="13"/>
  <c r="E241" i="13"/>
  <c r="N241" i="13"/>
  <c r="H234" i="13"/>
  <c r="C159" i="27" s="1"/>
  <c r="E234" i="13"/>
  <c r="A159" i="27" s="1"/>
  <c r="Q234" i="13"/>
  <c r="I159" i="27" s="1"/>
  <c r="K234" i="13"/>
  <c r="E159" i="27" s="1"/>
  <c r="N234" i="13"/>
  <c r="G159" i="27" s="1"/>
  <c r="H229" i="13"/>
  <c r="Q229" i="13"/>
  <c r="K229" i="13"/>
  <c r="N229" i="13"/>
  <c r="E229" i="13"/>
  <c r="T229" i="13"/>
  <c r="E236" i="13"/>
  <c r="N236" i="13"/>
  <c r="T236" i="13"/>
  <c r="Q236" i="13"/>
  <c r="H236" i="13"/>
  <c r="K238" i="13"/>
  <c r="T238" i="13"/>
  <c r="E238" i="13"/>
  <c r="Q238" i="13"/>
  <c r="H238" i="13"/>
  <c r="N239" i="13"/>
  <c r="E239" i="13"/>
  <c r="Q239" i="13"/>
  <c r="H239" i="13"/>
  <c r="K246" i="13"/>
  <c r="T246" i="13"/>
  <c r="H246" i="13"/>
  <c r="C169" i="27" s="1"/>
  <c r="N247" i="13"/>
  <c r="G170" i="27" s="1"/>
  <c r="H247" i="13"/>
  <c r="C170" i="27" s="1"/>
  <c r="T249" i="13"/>
  <c r="K171" i="27" s="1"/>
  <c r="E249" i="13"/>
  <c r="A171" i="27" s="1"/>
  <c r="K249" i="13"/>
  <c r="E171" i="27" s="1"/>
  <c r="N249" i="13"/>
  <c r="G171" i="27" s="1"/>
  <c r="T253" i="13"/>
  <c r="N253" i="13"/>
  <c r="T261" i="13"/>
  <c r="N261" i="13"/>
  <c r="T269" i="13"/>
  <c r="N269" i="13"/>
  <c r="T272" i="12"/>
  <c r="N272" i="12"/>
  <c r="K272" i="12"/>
  <c r="Q272" i="12"/>
  <c r="E272" i="12"/>
  <c r="H272" i="12"/>
  <c r="E285" i="12"/>
  <c r="N285" i="12"/>
  <c r="K285" i="12"/>
  <c r="H285" i="12"/>
  <c r="T285" i="12"/>
  <c r="Q285" i="12"/>
  <c r="Q296" i="12"/>
  <c r="K296" i="12"/>
  <c r="T296" i="12"/>
  <c r="N296" i="12"/>
  <c r="H296" i="12"/>
  <c r="E296" i="12"/>
  <c r="E300" i="12"/>
  <c r="A174" i="26" s="1"/>
  <c r="H300" i="12"/>
  <c r="C174" i="26" s="1"/>
  <c r="N300" i="12"/>
  <c r="G174" i="26" s="1"/>
  <c r="Q300" i="12"/>
  <c r="I174" i="26" s="1"/>
  <c r="T300" i="12"/>
  <c r="K174" i="26" s="1"/>
  <c r="K300" i="12"/>
  <c r="N337" i="12"/>
  <c r="E337" i="12"/>
  <c r="Q337" i="12"/>
  <c r="H337" i="12"/>
  <c r="T337" i="12"/>
  <c r="K337" i="12"/>
  <c r="H350" i="12"/>
  <c r="E350" i="12"/>
  <c r="N350" i="12"/>
  <c r="Q350" i="12"/>
  <c r="K350" i="12"/>
  <c r="T350" i="12"/>
  <c r="Q353" i="12"/>
  <c r="I168" i="26" s="1"/>
  <c r="H353" i="12"/>
  <c r="C168" i="26" s="1"/>
  <c r="K353" i="12"/>
  <c r="E168" i="26" s="1"/>
  <c r="T353" i="12"/>
  <c r="K168" i="26" s="1"/>
  <c r="E353" i="12"/>
  <c r="A168" i="26" s="1"/>
  <c r="N353" i="12"/>
  <c r="G168" i="26" s="1"/>
  <c r="H263" i="12"/>
  <c r="Q263" i="12"/>
  <c r="K263" i="12"/>
  <c r="T263" i="12"/>
  <c r="N263" i="12"/>
  <c r="E263" i="12"/>
  <c r="Q298" i="12"/>
  <c r="T298" i="12"/>
  <c r="N298" i="12"/>
  <c r="K298" i="12"/>
  <c r="H298" i="12"/>
  <c r="E298" i="12"/>
  <c r="K304" i="12"/>
  <c r="T304" i="12"/>
  <c r="N304" i="12"/>
  <c r="E304" i="12"/>
  <c r="Q304" i="12"/>
  <c r="H304" i="12"/>
  <c r="T312" i="12"/>
  <c r="E312" i="12"/>
  <c r="N312" i="12"/>
  <c r="H312" i="12"/>
  <c r="K312" i="12"/>
  <c r="Q312" i="12"/>
  <c r="E326" i="12"/>
  <c r="Q326" i="12"/>
  <c r="H326" i="12"/>
  <c r="T326" i="12"/>
  <c r="K326" i="12"/>
  <c r="N326" i="12"/>
  <c r="Q338" i="12"/>
  <c r="N338" i="12"/>
  <c r="E338" i="12"/>
  <c r="H338" i="12"/>
  <c r="T338" i="12"/>
  <c r="K338" i="12"/>
  <c r="T346" i="12"/>
  <c r="K91" i="26" s="1"/>
  <c r="E346" i="12"/>
  <c r="A91" i="26" s="1"/>
  <c r="N346" i="12"/>
  <c r="G91" i="26" s="1"/>
  <c r="H346" i="12"/>
  <c r="C91" i="26" s="1"/>
  <c r="Q346" i="12"/>
  <c r="I91" i="26" s="1"/>
  <c r="K346" i="12"/>
  <c r="E91" i="26" s="1"/>
  <c r="T274" i="12"/>
  <c r="E274" i="12"/>
  <c r="K274" i="12"/>
  <c r="N274" i="12"/>
  <c r="Q274" i="12"/>
  <c r="H274" i="12"/>
  <c r="Q281" i="12"/>
  <c r="E281" i="12"/>
  <c r="N281" i="12"/>
  <c r="H281" i="12"/>
  <c r="K281" i="12"/>
  <c r="T281" i="12"/>
  <c r="T297" i="12"/>
  <c r="N297" i="12"/>
  <c r="Q297" i="12"/>
  <c r="K297" i="12"/>
  <c r="E297" i="12"/>
  <c r="H297" i="12"/>
  <c r="T306" i="12"/>
  <c r="H306" i="12"/>
  <c r="Q306" i="12"/>
  <c r="K306" i="12"/>
  <c r="E306" i="12"/>
  <c r="A175" i="26" s="1"/>
  <c r="N306" i="12"/>
  <c r="N329" i="12"/>
  <c r="E329" i="12"/>
  <c r="Q329" i="12"/>
  <c r="H329" i="12"/>
  <c r="T329" i="12"/>
  <c r="K329" i="12"/>
  <c r="H348" i="12"/>
  <c r="Q348" i="12"/>
  <c r="K348" i="12"/>
  <c r="T348" i="12"/>
  <c r="E348" i="12"/>
  <c r="N348" i="12"/>
  <c r="T339" i="12"/>
  <c r="N339" i="12"/>
  <c r="E339" i="12"/>
  <c r="Q339" i="12"/>
  <c r="H339" i="12"/>
  <c r="K339" i="12"/>
  <c r="T267" i="12"/>
  <c r="E267" i="12"/>
  <c r="H267" i="12"/>
  <c r="N267" i="12"/>
  <c r="Q267" i="12"/>
  <c r="K267" i="12"/>
  <c r="H275" i="12"/>
  <c r="N275" i="12"/>
  <c r="E275" i="12"/>
  <c r="Q275" i="12"/>
  <c r="T275" i="12"/>
  <c r="K275" i="12"/>
  <c r="N257" i="12"/>
  <c r="Q257" i="12"/>
  <c r="K257" i="12"/>
  <c r="T257" i="12"/>
  <c r="E257" i="12"/>
  <c r="H257" i="12"/>
  <c r="K279" i="12"/>
  <c r="T91" i="26" s="1"/>
  <c r="T279" i="12"/>
  <c r="Q279" i="12"/>
  <c r="N279" i="12"/>
  <c r="V91" i="26" s="1"/>
  <c r="E279" i="12"/>
  <c r="P91" i="26" s="1"/>
  <c r="H279" i="12"/>
  <c r="T299" i="12"/>
  <c r="E299" i="12"/>
  <c r="Q299" i="12"/>
  <c r="H299" i="12"/>
  <c r="K299" i="12"/>
  <c r="N299" i="12"/>
  <c r="T323" i="12"/>
  <c r="K323" i="12"/>
  <c r="E323" i="12"/>
  <c r="N323" i="12"/>
  <c r="Q323" i="12"/>
  <c r="H323" i="12"/>
  <c r="K317" i="12"/>
  <c r="T317" i="12"/>
  <c r="H317" i="12"/>
  <c r="Q317" i="12"/>
  <c r="N317" i="12"/>
  <c r="E317" i="12"/>
  <c r="E342" i="12"/>
  <c r="H342" i="12"/>
  <c r="K342" i="12"/>
  <c r="T342" i="12"/>
  <c r="N342" i="12"/>
  <c r="Q342" i="12"/>
  <c r="H318" i="12"/>
  <c r="K318" i="12"/>
  <c r="E318" i="12"/>
  <c r="Q318" i="12"/>
  <c r="N318" i="12"/>
  <c r="T318" i="12"/>
  <c r="K264" i="12"/>
  <c r="T264" i="12"/>
  <c r="N264" i="12"/>
  <c r="Q264" i="12"/>
  <c r="E264" i="12"/>
  <c r="H264" i="12"/>
  <c r="E307" i="12"/>
  <c r="H307" i="12"/>
  <c r="Q307" i="12"/>
  <c r="K307" i="12"/>
  <c r="T307" i="12"/>
  <c r="N307" i="12"/>
  <c r="K324" i="12"/>
  <c r="T324" i="12"/>
  <c r="E324" i="12"/>
  <c r="Q324" i="12"/>
  <c r="H324" i="12"/>
  <c r="N324" i="12"/>
  <c r="Q311" i="12"/>
  <c r="K311" i="12"/>
  <c r="N311" i="12"/>
  <c r="E311" i="12"/>
  <c r="H311" i="12"/>
  <c r="T311" i="12"/>
  <c r="T331" i="12"/>
  <c r="H331" i="12"/>
  <c r="Q331" i="12"/>
  <c r="K331" i="12"/>
  <c r="N331" i="12"/>
  <c r="E331" i="12"/>
  <c r="Q366" i="12"/>
  <c r="X96" i="26" s="1"/>
  <c r="K366" i="12"/>
  <c r="T366" i="12"/>
  <c r="E366" i="12"/>
  <c r="N366" i="12"/>
  <c r="H366" i="12"/>
  <c r="K360" i="12"/>
  <c r="T360" i="12"/>
  <c r="E360" i="12"/>
  <c r="N360" i="12"/>
  <c r="H360" i="12"/>
  <c r="Q360" i="12"/>
  <c r="T282" i="12"/>
  <c r="E282" i="12"/>
  <c r="N282" i="12"/>
  <c r="Q282" i="12"/>
  <c r="K282" i="12"/>
  <c r="H282" i="12"/>
  <c r="K287" i="12"/>
  <c r="T287" i="12"/>
  <c r="H287" i="12"/>
  <c r="E287" i="12"/>
  <c r="Q287" i="12"/>
  <c r="N287" i="12"/>
  <c r="Q266" i="12"/>
  <c r="T266" i="12"/>
  <c r="E266" i="12"/>
  <c r="H266" i="12"/>
  <c r="K266" i="12"/>
  <c r="N266" i="12"/>
  <c r="H314" i="12"/>
  <c r="N314" i="12"/>
  <c r="E314" i="12"/>
  <c r="Q314" i="12"/>
  <c r="T314" i="12"/>
  <c r="K314" i="12"/>
  <c r="E302" i="12"/>
  <c r="N302" i="12"/>
  <c r="H302" i="12"/>
  <c r="T302" i="12"/>
  <c r="Q302" i="12"/>
  <c r="K302" i="12"/>
  <c r="Q330" i="12"/>
  <c r="K330" i="12"/>
  <c r="T330" i="12"/>
  <c r="N330" i="12"/>
  <c r="E330" i="12"/>
  <c r="H330" i="12"/>
  <c r="K347" i="12"/>
  <c r="T347" i="12"/>
  <c r="E347" i="12"/>
  <c r="N347" i="12"/>
  <c r="H347" i="12"/>
  <c r="Q347" i="12"/>
  <c r="E332" i="12"/>
  <c r="N332" i="12"/>
  <c r="K332" i="12"/>
  <c r="Q332" i="12"/>
  <c r="H332" i="12"/>
  <c r="T332" i="12"/>
  <c r="H278" i="12"/>
  <c r="Q278" i="12"/>
  <c r="K278" i="12"/>
  <c r="N278" i="12"/>
  <c r="E278" i="12"/>
  <c r="T278" i="12"/>
  <c r="H291" i="12"/>
  <c r="C170" i="26" s="1"/>
  <c r="N291" i="12"/>
  <c r="G170" i="26" s="1"/>
  <c r="K291" i="12"/>
  <c r="E170" i="26" s="1"/>
  <c r="T291" i="12"/>
  <c r="K170" i="26" s="1"/>
  <c r="E291" i="12"/>
  <c r="A170" i="26" s="1"/>
  <c r="Q291" i="12"/>
  <c r="I170" i="26" s="1"/>
  <c r="H308" i="12"/>
  <c r="E308" i="12"/>
  <c r="N308" i="12"/>
  <c r="K308" i="12"/>
  <c r="T308" i="12"/>
  <c r="Q308" i="12"/>
  <c r="K320" i="12"/>
  <c r="T320" i="12"/>
  <c r="E320" i="12"/>
  <c r="N320" i="12"/>
  <c r="Q320" i="12"/>
  <c r="H320" i="12"/>
  <c r="Q345" i="12"/>
  <c r="K345" i="12"/>
  <c r="T345" i="12"/>
  <c r="E345" i="12"/>
  <c r="N345" i="12"/>
  <c r="H345" i="12"/>
  <c r="E354" i="12"/>
  <c r="H354" i="12"/>
  <c r="Q354" i="12"/>
  <c r="K354" i="12"/>
  <c r="T354" i="12"/>
  <c r="N354" i="12"/>
  <c r="E254" i="12"/>
  <c r="N254" i="12"/>
  <c r="H254" i="12"/>
  <c r="Q254" i="12"/>
  <c r="K254" i="12"/>
  <c r="T254" i="12"/>
  <c r="Q271" i="12"/>
  <c r="K271" i="12"/>
  <c r="T271" i="12"/>
  <c r="H271" i="12"/>
  <c r="N271" i="12"/>
  <c r="E271" i="12"/>
  <c r="E277" i="12"/>
  <c r="N277" i="12"/>
  <c r="H277" i="12"/>
  <c r="T277" i="12"/>
  <c r="K277" i="12"/>
  <c r="Q277" i="12"/>
  <c r="T290" i="12"/>
  <c r="K169" i="26" s="1"/>
  <c r="E290" i="12"/>
  <c r="A169" i="26" s="1"/>
  <c r="Q290" i="12"/>
  <c r="H290" i="12"/>
  <c r="N290" i="12"/>
  <c r="K290" i="12"/>
  <c r="E169" i="26" s="1"/>
  <c r="H313" i="12"/>
  <c r="Q313" i="12"/>
  <c r="E313" i="12"/>
  <c r="K313" i="12"/>
  <c r="N313" i="12"/>
  <c r="T313" i="12"/>
  <c r="N321" i="12"/>
  <c r="H321" i="12"/>
  <c r="Q321" i="12"/>
  <c r="E321" i="12"/>
  <c r="T321" i="12"/>
  <c r="K321" i="12"/>
  <c r="N344" i="12"/>
  <c r="E344" i="12"/>
  <c r="H344" i="12"/>
  <c r="Q344" i="12"/>
  <c r="K344" i="12"/>
  <c r="T344" i="12"/>
  <c r="Q358" i="12"/>
  <c r="T358" i="12"/>
  <c r="E358" i="12"/>
  <c r="N358" i="12"/>
  <c r="H358" i="12"/>
  <c r="K358" i="12"/>
  <c r="H368" i="12"/>
  <c r="C95" i="26" s="1"/>
  <c r="K368" i="12"/>
  <c r="E95" i="26" s="1"/>
  <c r="Q368" i="12"/>
  <c r="T368" i="12"/>
  <c r="K95" i="26" s="1"/>
  <c r="E368" i="12"/>
  <c r="N368" i="12"/>
  <c r="G95" i="26" s="1"/>
  <c r="T269" i="11"/>
  <c r="E269" i="11"/>
  <c r="H269" i="11"/>
  <c r="N269" i="11"/>
  <c r="K269" i="11"/>
  <c r="Q269" i="11"/>
  <c r="N295" i="11"/>
  <c r="V169" i="25" s="1"/>
  <c r="E295" i="11"/>
  <c r="P169" i="25" s="1"/>
  <c r="H295" i="11"/>
  <c r="R169" i="25" s="1"/>
  <c r="K295" i="11"/>
  <c r="T169" i="25" s="1"/>
  <c r="Q295" i="11"/>
  <c r="X169" i="25" s="1"/>
  <c r="T295" i="11"/>
  <c r="Z169" i="25" s="1"/>
  <c r="K315" i="11"/>
  <c r="T315" i="11"/>
  <c r="N315" i="11"/>
  <c r="E315" i="11"/>
  <c r="Q315" i="11"/>
  <c r="H315" i="11"/>
  <c r="E306" i="11"/>
  <c r="N306" i="11"/>
  <c r="T306" i="11"/>
  <c r="H306" i="11"/>
  <c r="K306" i="11"/>
  <c r="Q306" i="11"/>
  <c r="E322" i="11"/>
  <c r="N322" i="11"/>
  <c r="Q322" i="11"/>
  <c r="H322" i="11"/>
  <c r="T322" i="11"/>
  <c r="K322" i="11"/>
  <c r="K367" i="11"/>
  <c r="T367" i="11"/>
  <c r="N367" i="11"/>
  <c r="E367" i="11"/>
  <c r="Q367" i="11"/>
  <c r="H367" i="11"/>
  <c r="K256" i="11"/>
  <c r="E256" i="11"/>
  <c r="N256" i="11"/>
  <c r="H256" i="11"/>
  <c r="Q256" i="11"/>
  <c r="T256" i="11"/>
  <c r="H265" i="11"/>
  <c r="Q265" i="11"/>
  <c r="T265" i="11"/>
  <c r="K265" i="11"/>
  <c r="N265" i="11"/>
  <c r="E265" i="11"/>
  <c r="N272" i="11"/>
  <c r="K272" i="11"/>
  <c r="T272" i="11"/>
  <c r="E272" i="11"/>
  <c r="Q272" i="11"/>
  <c r="H272" i="11"/>
  <c r="T261" i="11"/>
  <c r="E261" i="11"/>
  <c r="N261" i="11"/>
  <c r="H261" i="11"/>
  <c r="K261" i="11"/>
  <c r="Q261" i="11"/>
  <c r="E299" i="11"/>
  <c r="A169" i="25" s="1"/>
  <c r="Q299" i="11"/>
  <c r="I169" i="25" s="1"/>
  <c r="T299" i="11"/>
  <c r="K169" i="25" s="1"/>
  <c r="K299" i="11"/>
  <c r="E169" i="25" s="1"/>
  <c r="N299" i="11"/>
  <c r="G169" i="25" s="1"/>
  <c r="H299" i="11"/>
  <c r="C169" i="25" s="1"/>
  <c r="E308" i="11"/>
  <c r="A91" i="25" s="1"/>
  <c r="N308" i="11"/>
  <c r="G91" i="25" s="1"/>
  <c r="H308" i="11"/>
  <c r="C91" i="25" s="1"/>
  <c r="Q308" i="11"/>
  <c r="I91" i="25" s="1"/>
  <c r="T308" i="11"/>
  <c r="K91" i="25" s="1"/>
  <c r="K308" i="11"/>
  <c r="E91" i="25" s="1"/>
  <c r="T313" i="11"/>
  <c r="N313" i="11"/>
  <c r="Q313" i="11"/>
  <c r="E313" i="11"/>
  <c r="H313" i="11"/>
  <c r="K313" i="11"/>
  <c r="Q323" i="11"/>
  <c r="T323" i="11"/>
  <c r="H323" i="11"/>
  <c r="K323" i="11"/>
  <c r="N323" i="11"/>
  <c r="E323" i="11"/>
  <c r="H366" i="11"/>
  <c r="Q366" i="11"/>
  <c r="N366" i="11"/>
  <c r="E366" i="11"/>
  <c r="T366" i="11"/>
  <c r="K366" i="11"/>
  <c r="K359" i="11"/>
  <c r="T164" i="25" s="1"/>
  <c r="T359" i="11"/>
  <c r="Z164" i="25" s="1"/>
  <c r="N359" i="11"/>
  <c r="V164" i="25" s="1"/>
  <c r="E359" i="11"/>
  <c r="P164" i="25" s="1"/>
  <c r="Q359" i="11"/>
  <c r="X164" i="25" s="1"/>
  <c r="H359" i="11"/>
  <c r="R164" i="25" s="1"/>
  <c r="T332" i="11"/>
  <c r="E332" i="11"/>
  <c r="N332" i="11"/>
  <c r="H332" i="11"/>
  <c r="Q332" i="11"/>
  <c r="K332" i="11"/>
  <c r="H363" i="11"/>
  <c r="T363" i="11"/>
  <c r="K363" i="11"/>
  <c r="N363" i="11"/>
  <c r="E363" i="11"/>
  <c r="Q363" i="11"/>
  <c r="K258" i="11"/>
  <c r="T258" i="11"/>
  <c r="E258" i="11"/>
  <c r="N258" i="11"/>
  <c r="H258" i="11"/>
  <c r="Q258" i="11"/>
  <c r="E285" i="11"/>
  <c r="H285" i="11"/>
  <c r="Q285" i="11"/>
  <c r="T285" i="11"/>
  <c r="K285" i="11"/>
  <c r="N285" i="11"/>
  <c r="T290" i="11"/>
  <c r="K165" i="25" s="1"/>
  <c r="N290" i="11"/>
  <c r="G165" i="25" s="1"/>
  <c r="H290" i="11"/>
  <c r="C165" i="25" s="1"/>
  <c r="E290" i="11"/>
  <c r="A165" i="25" s="1"/>
  <c r="K290" i="11"/>
  <c r="E165" i="25" s="1"/>
  <c r="Q290" i="11"/>
  <c r="I165" i="25" s="1"/>
  <c r="E327" i="11"/>
  <c r="K327" i="11"/>
  <c r="T327" i="11"/>
  <c r="N327" i="11"/>
  <c r="H327" i="11"/>
  <c r="Q327" i="11"/>
  <c r="Q312" i="11"/>
  <c r="E312" i="11"/>
  <c r="T312" i="11"/>
  <c r="H312" i="11"/>
  <c r="K312" i="11"/>
  <c r="N312" i="11"/>
  <c r="T346" i="11"/>
  <c r="K87" i="25" s="1"/>
  <c r="E346" i="11"/>
  <c r="A87" i="25" s="1"/>
  <c r="K346" i="11"/>
  <c r="E87" i="25" s="1"/>
  <c r="N346" i="11"/>
  <c r="G87" i="25" s="1"/>
  <c r="Q346" i="11"/>
  <c r="I87" i="25" s="1"/>
  <c r="H346" i="11"/>
  <c r="C87" i="25" s="1"/>
  <c r="K351" i="11"/>
  <c r="T351" i="11"/>
  <c r="H351" i="11"/>
  <c r="N351" i="11"/>
  <c r="E351" i="11"/>
  <c r="Q351" i="11"/>
  <c r="H350" i="11"/>
  <c r="C166" i="25" s="1"/>
  <c r="Q350" i="11"/>
  <c r="I166" i="25" s="1"/>
  <c r="T350" i="11"/>
  <c r="K166" i="25" s="1"/>
  <c r="K350" i="11"/>
  <c r="E166" i="25" s="1"/>
  <c r="N350" i="11"/>
  <c r="G166" i="25" s="1"/>
  <c r="E350" i="11"/>
  <c r="A166" i="25" s="1"/>
  <c r="H342" i="11"/>
  <c r="Q342" i="11"/>
  <c r="E342" i="11"/>
  <c r="T342" i="11"/>
  <c r="K342" i="11"/>
  <c r="N342" i="11"/>
  <c r="Q292" i="11"/>
  <c r="H292" i="11"/>
  <c r="E292" i="11"/>
  <c r="T292" i="11"/>
  <c r="K292" i="11"/>
  <c r="N292" i="11"/>
  <c r="T321" i="11"/>
  <c r="H321" i="11"/>
  <c r="Q321" i="11"/>
  <c r="K321" i="11"/>
  <c r="E321" i="11"/>
  <c r="N321" i="11"/>
  <c r="N319" i="11"/>
  <c r="H319" i="11"/>
  <c r="Q319" i="11"/>
  <c r="E319" i="11"/>
  <c r="T319" i="11"/>
  <c r="K319" i="11"/>
  <c r="E335" i="11"/>
  <c r="K335" i="11"/>
  <c r="T335" i="11"/>
  <c r="N335" i="11"/>
  <c r="Q335" i="11"/>
  <c r="H335" i="11"/>
  <c r="T354" i="11"/>
  <c r="E354" i="11"/>
  <c r="Q354" i="11"/>
  <c r="H354" i="11"/>
  <c r="K354" i="11"/>
  <c r="N354" i="11"/>
  <c r="T370" i="11"/>
  <c r="E370" i="11"/>
  <c r="P88" i="25" s="1"/>
  <c r="K370" i="11"/>
  <c r="T88" i="25" s="1"/>
  <c r="Q370" i="11"/>
  <c r="X88" i="25" s="1"/>
  <c r="H370" i="11"/>
  <c r="N370" i="11"/>
  <c r="N283" i="11"/>
  <c r="G164" i="25" s="1"/>
  <c r="Q283" i="11"/>
  <c r="I164" i="25" s="1"/>
  <c r="E283" i="11"/>
  <c r="A164" i="25" s="1"/>
  <c r="H283" i="11"/>
  <c r="C164" i="25" s="1"/>
  <c r="T283" i="11"/>
  <c r="K164" i="25" s="1"/>
  <c r="K283" i="11"/>
  <c r="E164" i="25" s="1"/>
  <c r="H276" i="11"/>
  <c r="Q276" i="11"/>
  <c r="K276" i="11"/>
  <c r="T276" i="11"/>
  <c r="N276" i="11"/>
  <c r="E276" i="11"/>
  <c r="K305" i="11"/>
  <c r="T305" i="11"/>
  <c r="E305" i="11"/>
  <c r="Q305" i="11"/>
  <c r="H305" i="11"/>
  <c r="N305" i="11"/>
  <c r="N303" i="11"/>
  <c r="V165" i="25" s="1"/>
  <c r="K303" i="11"/>
  <c r="T165" i="25" s="1"/>
  <c r="T303" i="11"/>
  <c r="Z165" i="25" s="1"/>
  <c r="H303" i="11"/>
  <c r="R165" i="25" s="1"/>
  <c r="Q303" i="11"/>
  <c r="X165" i="25" s="1"/>
  <c r="E303" i="11"/>
  <c r="P165" i="25" s="1"/>
  <c r="K302" i="11"/>
  <c r="T302" i="11"/>
  <c r="N302" i="11"/>
  <c r="Q302" i="11"/>
  <c r="E302" i="11"/>
  <c r="H302" i="11"/>
  <c r="K333" i="11"/>
  <c r="T333" i="11"/>
  <c r="E333" i="11"/>
  <c r="N333" i="11"/>
  <c r="H333" i="11"/>
  <c r="Q333" i="11"/>
  <c r="H334" i="11"/>
  <c r="Q334" i="11"/>
  <c r="K334" i="11"/>
  <c r="T334" i="11"/>
  <c r="E334" i="11"/>
  <c r="N334" i="11"/>
  <c r="H347" i="11"/>
  <c r="N347" i="11"/>
  <c r="E347" i="11"/>
  <c r="Q347" i="11"/>
  <c r="T347" i="11"/>
  <c r="K347" i="11"/>
  <c r="Q260" i="11"/>
  <c r="K260" i="11"/>
  <c r="T260" i="11"/>
  <c r="E260" i="11"/>
  <c r="H260" i="11"/>
  <c r="N260" i="11"/>
  <c r="K266" i="11"/>
  <c r="T266" i="11"/>
  <c r="H266" i="11"/>
  <c r="N266" i="11"/>
  <c r="E266" i="11"/>
  <c r="Q266" i="11"/>
  <c r="E277" i="11"/>
  <c r="N277" i="11"/>
  <c r="Q277" i="11"/>
  <c r="T277" i="11"/>
  <c r="H277" i="11"/>
  <c r="K277" i="11"/>
  <c r="Q289" i="11"/>
  <c r="X171" i="25" s="1"/>
  <c r="N289" i="11"/>
  <c r="V171" i="25" s="1"/>
  <c r="H289" i="11"/>
  <c r="T289" i="11"/>
  <c r="E289" i="11"/>
  <c r="K289" i="11"/>
  <c r="H293" i="11"/>
  <c r="C167" i="25" s="1"/>
  <c r="E293" i="11"/>
  <c r="A167" i="25" s="1"/>
  <c r="N293" i="11"/>
  <c r="G167" i="25" s="1"/>
  <c r="T293" i="11"/>
  <c r="K167" i="25" s="1"/>
  <c r="K293" i="11"/>
  <c r="E167" i="25" s="1"/>
  <c r="Q293" i="11"/>
  <c r="I167" i="25" s="1"/>
  <c r="H309" i="11"/>
  <c r="Q309" i="11"/>
  <c r="K309" i="11"/>
  <c r="T309" i="11"/>
  <c r="E309" i="11"/>
  <c r="N309" i="11"/>
  <c r="T338" i="11"/>
  <c r="E338" i="11"/>
  <c r="N338" i="11"/>
  <c r="Q338" i="11"/>
  <c r="H338" i="11"/>
  <c r="K338" i="11"/>
  <c r="K343" i="11"/>
  <c r="T343" i="11"/>
  <c r="E343" i="11"/>
  <c r="Q343" i="11"/>
  <c r="H343" i="11"/>
  <c r="N343" i="11"/>
  <c r="E275" i="11"/>
  <c r="N275" i="11"/>
  <c r="H275" i="11"/>
  <c r="Q275" i="11"/>
  <c r="T275" i="11"/>
  <c r="K275" i="11"/>
  <c r="T282" i="11"/>
  <c r="K282" i="11"/>
  <c r="N282" i="11"/>
  <c r="E282" i="11"/>
  <c r="Q282" i="11"/>
  <c r="H282" i="11"/>
  <c r="Q273" i="11"/>
  <c r="H273" i="11"/>
  <c r="K273" i="11"/>
  <c r="T273" i="11"/>
  <c r="N273" i="11"/>
  <c r="E273" i="11"/>
  <c r="T274" i="11"/>
  <c r="H274" i="11"/>
  <c r="Q274" i="11"/>
  <c r="E274" i="11"/>
  <c r="K274" i="11"/>
  <c r="N274" i="11"/>
  <c r="Q296" i="11"/>
  <c r="N296" i="11"/>
  <c r="E296" i="11"/>
  <c r="T296" i="11"/>
  <c r="H296" i="11"/>
  <c r="K296" i="11"/>
  <c r="N288" i="11"/>
  <c r="T288" i="11"/>
  <c r="K288" i="11"/>
  <c r="Q288" i="11"/>
  <c r="E288" i="11"/>
  <c r="H288" i="11"/>
  <c r="K318" i="11"/>
  <c r="H318" i="11"/>
  <c r="Q318" i="11"/>
  <c r="T318" i="11"/>
  <c r="N318" i="11"/>
  <c r="E318" i="11"/>
  <c r="T324" i="11"/>
  <c r="H324" i="11"/>
  <c r="K324" i="11"/>
  <c r="N324" i="11"/>
  <c r="E324" i="11"/>
  <c r="Q324" i="11"/>
  <c r="N344" i="11"/>
  <c r="E344" i="11"/>
  <c r="Q344" i="11"/>
  <c r="H344" i="11"/>
  <c r="T344" i="11"/>
  <c r="K344" i="11"/>
  <c r="T362" i="11"/>
  <c r="E362" i="11"/>
  <c r="H362" i="11"/>
  <c r="K362" i="11"/>
  <c r="N362" i="11"/>
  <c r="Q362" i="11"/>
  <c r="Q331" i="11"/>
  <c r="H331" i="11"/>
  <c r="K331" i="11"/>
  <c r="T331" i="11"/>
  <c r="N331" i="11"/>
  <c r="E331" i="11"/>
  <c r="T297" i="11"/>
  <c r="E297" i="11"/>
  <c r="N297" i="11"/>
  <c r="H297" i="11"/>
  <c r="K297" i="11"/>
  <c r="Q297" i="11"/>
  <c r="H314" i="11"/>
  <c r="Q314" i="11"/>
  <c r="E314" i="11"/>
  <c r="T314" i="11"/>
  <c r="K314" i="11"/>
  <c r="N314" i="11"/>
  <c r="Q345" i="11"/>
  <c r="N345" i="11"/>
  <c r="E345" i="11"/>
  <c r="H345" i="11"/>
  <c r="K345" i="11"/>
  <c r="T345" i="11"/>
  <c r="E365" i="11"/>
  <c r="P91" i="25" s="1"/>
  <c r="N365" i="11"/>
  <c r="V91" i="25" s="1"/>
  <c r="Q365" i="11"/>
  <c r="X91" i="25" s="1"/>
  <c r="H365" i="11"/>
  <c r="R91" i="25" s="1"/>
  <c r="T365" i="11"/>
  <c r="Z91" i="25" s="1"/>
  <c r="K365" i="11"/>
  <c r="T91" i="25" s="1"/>
  <c r="E259" i="10"/>
  <c r="N259" i="10"/>
  <c r="H259" i="10"/>
  <c r="T259" i="10"/>
  <c r="K259" i="10"/>
  <c r="Q259" i="10"/>
  <c r="T274" i="10"/>
  <c r="K274" i="10"/>
  <c r="N274" i="10"/>
  <c r="Q274" i="10"/>
  <c r="E274" i="10"/>
  <c r="H274" i="10"/>
  <c r="H270" i="10"/>
  <c r="E270" i="10"/>
  <c r="N270" i="10"/>
  <c r="Q270" i="10"/>
  <c r="T270" i="10"/>
  <c r="K270" i="10"/>
  <c r="Q293" i="10"/>
  <c r="N293" i="10"/>
  <c r="E293" i="10"/>
  <c r="H293" i="10"/>
  <c r="K293" i="10"/>
  <c r="T293" i="10"/>
  <c r="K306" i="10"/>
  <c r="T306" i="10"/>
  <c r="E306" i="10"/>
  <c r="H306" i="10"/>
  <c r="N306" i="10"/>
  <c r="Q306" i="10"/>
  <c r="E307" i="10"/>
  <c r="N307" i="10"/>
  <c r="H307" i="10"/>
  <c r="T307" i="10"/>
  <c r="K307" i="10"/>
  <c r="Q307" i="10"/>
  <c r="N257" i="10"/>
  <c r="H257" i="10"/>
  <c r="Q257" i="10"/>
  <c r="K257" i="10"/>
  <c r="T257" i="10"/>
  <c r="E257" i="10"/>
  <c r="T352" i="10"/>
  <c r="K352" i="10"/>
  <c r="N352" i="10"/>
  <c r="E352" i="10"/>
  <c r="Q352" i="10"/>
  <c r="H352" i="10"/>
  <c r="H348" i="10"/>
  <c r="N348" i="10"/>
  <c r="E348" i="10"/>
  <c r="Q348" i="10"/>
  <c r="T348" i="10"/>
  <c r="K348" i="10"/>
  <c r="E322" i="10"/>
  <c r="H322" i="10"/>
  <c r="Q322" i="10"/>
  <c r="K322" i="10"/>
  <c r="T322" i="10"/>
  <c r="N322" i="10"/>
  <c r="E363" i="10"/>
  <c r="K363" i="10"/>
  <c r="T363" i="10"/>
  <c r="N363" i="10"/>
  <c r="H363" i="10"/>
  <c r="Q363" i="10"/>
  <c r="K361" i="10"/>
  <c r="E92" i="24" s="1"/>
  <c r="T361" i="10"/>
  <c r="K92" i="24" s="1"/>
  <c r="E361" i="10"/>
  <c r="A92" i="24" s="1"/>
  <c r="N361" i="10"/>
  <c r="G92" i="24" s="1"/>
  <c r="H361" i="10"/>
  <c r="C92" i="24" s="1"/>
  <c r="Q361" i="10"/>
  <c r="I92" i="24" s="1"/>
  <c r="K287" i="10"/>
  <c r="T287" i="10"/>
  <c r="N287" i="10"/>
  <c r="E287" i="10"/>
  <c r="Q287" i="10"/>
  <c r="H287" i="10"/>
  <c r="H295" i="10"/>
  <c r="R169" i="24" s="1"/>
  <c r="K295" i="10"/>
  <c r="T169" i="24" s="1"/>
  <c r="N295" i="10"/>
  <c r="V169" i="24" s="1"/>
  <c r="E295" i="10"/>
  <c r="P169" i="24" s="1"/>
  <c r="Q295" i="10"/>
  <c r="X169" i="24" s="1"/>
  <c r="T295" i="10"/>
  <c r="Z169" i="24" s="1"/>
  <c r="H298" i="10"/>
  <c r="Q298" i="10"/>
  <c r="T298" i="10"/>
  <c r="K298" i="10"/>
  <c r="N298" i="10"/>
  <c r="E298" i="10"/>
  <c r="Q311" i="10"/>
  <c r="K311" i="10"/>
  <c r="T311" i="10"/>
  <c r="N311" i="10"/>
  <c r="E311" i="10"/>
  <c r="H311" i="10"/>
  <c r="T282" i="10"/>
  <c r="K282" i="10"/>
  <c r="H282" i="10"/>
  <c r="N282" i="10"/>
  <c r="Q282" i="10"/>
  <c r="E282" i="10"/>
  <c r="H262" i="10"/>
  <c r="N262" i="10"/>
  <c r="E262" i="10"/>
  <c r="Q262" i="10"/>
  <c r="T262" i="10"/>
  <c r="K262" i="10"/>
  <c r="K266" i="10"/>
  <c r="T266" i="10"/>
  <c r="Q266" i="10"/>
  <c r="H266" i="10"/>
  <c r="N266" i="10"/>
  <c r="E266" i="10"/>
  <c r="E264" i="10"/>
  <c r="N264" i="10"/>
  <c r="H264" i="10"/>
  <c r="T264" i="10"/>
  <c r="K264" i="10"/>
  <c r="Q264" i="10"/>
  <c r="H283" i="10"/>
  <c r="C164" i="24" s="1"/>
  <c r="Q283" i="10"/>
  <c r="I164" i="24" s="1"/>
  <c r="N283" i="10"/>
  <c r="G164" i="24" s="1"/>
  <c r="E283" i="10"/>
  <c r="A164" i="24" s="1"/>
  <c r="T283" i="10"/>
  <c r="K164" i="24" s="1"/>
  <c r="K283" i="10"/>
  <c r="E164" i="24" s="1"/>
  <c r="T294" i="10"/>
  <c r="E294" i="10"/>
  <c r="P170" i="24" s="1"/>
  <c r="K294" i="10"/>
  <c r="N294" i="10"/>
  <c r="V170" i="24" s="1"/>
  <c r="Q294" i="10"/>
  <c r="X170" i="24" s="1"/>
  <c r="H294" i="10"/>
  <c r="R170" i="24" s="1"/>
  <c r="T336" i="10"/>
  <c r="K336" i="10"/>
  <c r="N336" i="10"/>
  <c r="E336" i="10"/>
  <c r="Q336" i="10"/>
  <c r="H336" i="10"/>
  <c r="N326" i="10"/>
  <c r="T326" i="10"/>
  <c r="K326" i="10"/>
  <c r="E326" i="10"/>
  <c r="Q326" i="10"/>
  <c r="H326" i="10"/>
  <c r="Q343" i="10"/>
  <c r="H343" i="10"/>
  <c r="T343" i="10"/>
  <c r="K343" i="10"/>
  <c r="N343" i="10"/>
  <c r="E343" i="10"/>
  <c r="E355" i="10"/>
  <c r="P165" i="24" s="1"/>
  <c r="K355" i="10"/>
  <c r="T165" i="24" s="1"/>
  <c r="T355" i="10"/>
  <c r="Z165" i="24" s="1"/>
  <c r="N355" i="10"/>
  <c r="V165" i="24" s="1"/>
  <c r="H355" i="10"/>
  <c r="R165" i="24" s="1"/>
  <c r="Q355" i="10"/>
  <c r="X165" i="24" s="1"/>
  <c r="H332" i="10"/>
  <c r="N332" i="10"/>
  <c r="E332" i="10"/>
  <c r="Q332" i="10"/>
  <c r="T332" i="10"/>
  <c r="K332" i="10"/>
  <c r="N288" i="10"/>
  <c r="H288" i="10"/>
  <c r="Q288" i="10"/>
  <c r="K288" i="10"/>
  <c r="E288" i="10"/>
  <c r="T288" i="10"/>
  <c r="E277" i="10"/>
  <c r="H277" i="10"/>
  <c r="Q277" i="10"/>
  <c r="N277" i="10"/>
  <c r="K277" i="10"/>
  <c r="T277" i="10"/>
  <c r="E284" i="10"/>
  <c r="N284" i="10"/>
  <c r="Q284" i="10"/>
  <c r="H284" i="10"/>
  <c r="T284" i="10"/>
  <c r="K284" i="10"/>
  <c r="K304" i="10"/>
  <c r="T304" i="10"/>
  <c r="E304" i="10"/>
  <c r="N304" i="10"/>
  <c r="H304" i="10"/>
  <c r="Q304" i="10"/>
  <c r="E339" i="10"/>
  <c r="H339" i="10"/>
  <c r="Q339" i="10"/>
  <c r="T339" i="10"/>
  <c r="K339" i="10"/>
  <c r="N339" i="10"/>
  <c r="T312" i="10"/>
  <c r="N312" i="10"/>
  <c r="Q312" i="10"/>
  <c r="H312" i="10"/>
  <c r="E312" i="10"/>
  <c r="K312" i="10"/>
  <c r="E323" i="10"/>
  <c r="N323" i="10"/>
  <c r="Q323" i="10"/>
  <c r="H323" i="10"/>
  <c r="T323" i="10"/>
  <c r="K323" i="10"/>
  <c r="T276" i="10"/>
  <c r="E276" i="10"/>
  <c r="N276" i="10"/>
  <c r="H276" i="10"/>
  <c r="Q276" i="10"/>
  <c r="K276" i="10"/>
  <c r="K261" i="10"/>
  <c r="T261" i="10"/>
  <c r="E261" i="10"/>
  <c r="H261" i="10"/>
  <c r="N261" i="10"/>
  <c r="Q261" i="10"/>
  <c r="H265" i="10"/>
  <c r="Q265" i="10"/>
  <c r="T265" i="10"/>
  <c r="K265" i="10"/>
  <c r="N265" i="10"/>
  <c r="E265" i="10"/>
  <c r="Q281" i="10"/>
  <c r="E281" i="10"/>
  <c r="N281" i="10"/>
  <c r="T281" i="10"/>
  <c r="H281" i="10"/>
  <c r="K281" i="10"/>
  <c r="E301" i="10"/>
  <c r="N301" i="10"/>
  <c r="H301" i="10"/>
  <c r="T301" i="10"/>
  <c r="K301" i="10"/>
  <c r="Q301" i="10"/>
  <c r="Q319" i="10"/>
  <c r="K319" i="10"/>
  <c r="T319" i="10"/>
  <c r="N319" i="10"/>
  <c r="E319" i="10"/>
  <c r="H319" i="10"/>
  <c r="Q313" i="10"/>
  <c r="T313" i="10"/>
  <c r="K313" i="10"/>
  <c r="N313" i="10"/>
  <c r="E313" i="10"/>
  <c r="H313" i="10"/>
  <c r="N350" i="10"/>
  <c r="G166" i="24" s="1"/>
  <c r="H350" i="10"/>
  <c r="C166" i="24" s="1"/>
  <c r="Q350" i="10"/>
  <c r="I166" i="24" s="1"/>
  <c r="K350" i="10"/>
  <c r="E166" i="24" s="1"/>
  <c r="E350" i="10"/>
  <c r="A166" i="24" s="1"/>
  <c r="T350" i="10"/>
  <c r="K166" i="24" s="1"/>
  <c r="T328" i="10"/>
  <c r="H328" i="10"/>
  <c r="Q328" i="10"/>
  <c r="K328" i="10"/>
  <c r="N328" i="10"/>
  <c r="E328" i="10"/>
  <c r="Q346" i="10"/>
  <c r="I87" i="24" s="1"/>
  <c r="H346" i="10"/>
  <c r="C87" i="24" s="1"/>
  <c r="K346" i="10"/>
  <c r="E87" i="24" s="1"/>
  <c r="T346" i="10"/>
  <c r="K87" i="24" s="1"/>
  <c r="N346" i="10"/>
  <c r="G87" i="24" s="1"/>
  <c r="E346" i="10"/>
  <c r="A87" i="24" s="1"/>
  <c r="T360" i="10"/>
  <c r="E360" i="10"/>
  <c r="N360" i="10"/>
  <c r="H360" i="10"/>
  <c r="Q360" i="10"/>
  <c r="K360" i="10"/>
  <c r="K299" i="10"/>
  <c r="E169" i="24" s="1"/>
  <c r="T299" i="10"/>
  <c r="H299" i="10"/>
  <c r="N299" i="10"/>
  <c r="G169" i="24" s="1"/>
  <c r="E299" i="10"/>
  <c r="A169" i="24" s="1"/>
  <c r="Q299" i="10"/>
  <c r="T314" i="10"/>
  <c r="E314" i="10"/>
  <c r="Q314" i="10"/>
  <c r="K314" i="10"/>
  <c r="H314" i="10"/>
  <c r="N314" i="10"/>
  <c r="T344" i="10"/>
  <c r="H344" i="10"/>
  <c r="K344" i="10"/>
  <c r="N344" i="10"/>
  <c r="E344" i="10"/>
  <c r="Q344" i="10"/>
  <c r="N366" i="10"/>
  <c r="K366" i="10"/>
  <c r="T366" i="10"/>
  <c r="Z92" i="24" s="1"/>
  <c r="E366" i="10"/>
  <c r="P92" i="24" s="1"/>
  <c r="H366" i="10"/>
  <c r="Q366" i="10"/>
  <c r="T320" i="10"/>
  <c r="N320" i="10"/>
  <c r="Q320" i="10"/>
  <c r="E320" i="10"/>
  <c r="H320" i="10"/>
  <c r="K320" i="10"/>
  <c r="T290" i="10"/>
  <c r="K290" i="10"/>
  <c r="N290" i="10"/>
  <c r="G165" i="24" s="1"/>
  <c r="E290" i="10"/>
  <c r="A165" i="24" s="1"/>
  <c r="Q290" i="10"/>
  <c r="I165" i="24" s="1"/>
  <c r="H290" i="10"/>
  <c r="C165" i="24" s="1"/>
  <c r="Q273" i="10"/>
  <c r="E273" i="10"/>
  <c r="N273" i="10"/>
  <c r="H273" i="10"/>
  <c r="T273" i="10"/>
  <c r="K273" i="10"/>
  <c r="E347" i="10"/>
  <c r="Q347" i="10"/>
  <c r="H347" i="10"/>
  <c r="T347" i="10"/>
  <c r="K347" i="10"/>
  <c r="N347" i="10"/>
  <c r="Q351" i="10"/>
  <c r="E351" i="10"/>
  <c r="N351" i="10"/>
  <c r="K351" i="10"/>
  <c r="H351" i="10"/>
  <c r="T351" i="10"/>
  <c r="N354" i="9"/>
  <c r="W354" i="9"/>
  <c r="H354" i="9"/>
  <c r="Q354" i="9"/>
  <c r="Z354" i="9"/>
  <c r="K354" i="9"/>
  <c r="T354" i="9"/>
  <c r="E354" i="9"/>
  <c r="AC354" i="9"/>
  <c r="N358" i="9"/>
  <c r="W358" i="9"/>
  <c r="H358" i="9"/>
  <c r="Q358" i="9"/>
  <c r="Z358" i="9"/>
  <c r="K358" i="9"/>
  <c r="T358" i="9"/>
  <c r="E358" i="9"/>
  <c r="AC358" i="9"/>
  <c r="T265" i="9"/>
  <c r="E265" i="9"/>
  <c r="AC265" i="9"/>
  <c r="K265" i="9"/>
  <c r="W265" i="9"/>
  <c r="N265" i="9"/>
  <c r="Z265" i="9"/>
  <c r="H265" i="9"/>
  <c r="Q265" i="9"/>
  <c r="T261" i="9"/>
  <c r="E261" i="9"/>
  <c r="AC261" i="9"/>
  <c r="H261" i="9"/>
  <c r="K261" i="9"/>
  <c r="W261" i="9"/>
  <c r="N261" i="9"/>
  <c r="Z261" i="9"/>
  <c r="Q261" i="9"/>
  <c r="E269" i="9"/>
  <c r="AC269" i="9"/>
  <c r="H269" i="9"/>
  <c r="Q269" i="9"/>
  <c r="Z269" i="9"/>
  <c r="K269" i="9"/>
  <c r="T269" i="9"/>
  <c r="N269" i="9"/>
  <c r="W269" i="9"/>
  <c r="T257" i="9"/>
  <c r="E257" i="9"/>
  <c r="AC257" i="9"/>
  <c r="W257" i="9"/>
  <c r="H257" i="9"/>
  <c r="K257" i="9"/>
  <c r="N257" i="9"/>
  <c r="Z257" i="9"/>
  <c r="Q257" i="9"/>
  <c r="E273" i="9"/>
  <c r="AC273" i="9"/>
  <c r="N273" i="9"/>
  <c r="W273" i="9"/>
  <c r="K273" i="9"/>
  <c r="Z273" i="9"/>
  <c r="Q273" i="9"/>
  <c r="H273" i="9"/>
  <c r="T273" i="9"/>
  <c r="H263" i="9"/>
  <c r="Q263" i="9"/>
  <c r="N263" i="9"/>
  <c r="Z263" i="9"/>
  <c r="E263" i="9"/>
  <c r="AC263" i="9"/>
  <c r="T263" i="9"/>
  <c r="W263" i="9"/>
  <c r="K263" i="9"/>
  <c r="N266" i="9"/>
  <c r="W266" i="9"/>
  <c r="K266" i="9"/>
  <c r="Z266" i="9"/>
  <c r="H266" i="9"/>
  <c r="AC266" i="9"/>
  <c r="Q266" i="9"/>
  <c r="T266" i="9"/>
  <c r="E266" i="9"/>
  <c r="W278" i="9"/>
  <c r="H278" i="9"/>
  <c r="Q278" i="9"/>
  <c r="Z278" i="9"/>
  <c r="T278" i="9"/>
  <c r="E278" i="9"/>
  <c r="AC278" i="9"/>
  <c r="K278" i="9"/>
  <c r="N278" i="9"/>
  <c r="T282" i="9"/>
  <c r="E282" i="9"/>
  <c r="N282" i="9"/>
  <c r="W282" i="9"/>
  <c r="K282" i="9"/>
  <c r="Z282" i="9"/>
  <c r="Q282" i="9"/>
  <c r="H282" i="9"/>
  <c r="AC282" i="9"/>
  <c r="Q275" i="9"/>
  <c r="H275" i="9"/>
  <c r="E275" i="9"/>
  <c r="N275" i="9"/>
  <c r="W275" i="9"/>
  <c r="K275" i="9"/>
  <c r="AC275" i="9"/>
  <c r="T275" i="9"/>
  <c r="Z275" i="9"/>
  <c r="T286" i="9"/>
  <c r="AF168" i="22" s="1"/>
  <c r="AC286" i="9"/>
  <c r="AL168" i="22" s="1"/>
  <c r="N286" i="9"/>
  <c r="AB168" i="22" s="1"/>
  <c r="E286" i="9"/>
  <c r="V168" i="22" s="1"/>
  <c r="Q286" i="9"/>
  <c r="AD168" i="22" s="1"/>
  <c r="H286" i="9"/>
  <c r="X168" i="22" s="1"/>
  <c r="W286" i="9"/>
  <c r="AH168" i="22" s="1"/>
  <c r="K286" i="9"/>
  <c r="Z168" i="22" s="1"/>
  <c r="Z286" i="9"/>
  <c r="AJ168" i="22" s="1"/>
  <c r="W293" i="9"/>
  <c r="E293" i="9"/>
  <c r="N293" i="9"/>
  <c r="T293" i="9"/>
  <c r="H293" i="9"/>
  <c r="K293" i="9"/>
  <c r="Z293" i="9"/>
  <c r="AC293" i="9"/>
  <c r="Q293" i="9"/>
  <c r="W297" i="9"/>
  <c r="K297" i="9"/>
  <c r="T297" i="9"/>
  <c r="AC297" i="9"/>
  <c r="Q297" i="9"/>
  <c r="E297" i="9"/>
  <c r="H297" i="9"/>
  <c r="Z297" i="9"/>
  <c r="N297" i="9"/>
  <c r="K299" i="9"/>
  <c r="Z299" i="9"/>
  <c r="E299" i="9"/>
  <c r="N299" i="9"/>
  <c r="Q299" i="9"/>
  <c r="AC299" i="9"/>
  <c r="H299" i="9"/>
  <c r="T299" i="9"/>
  <c r="W299" i="9"/>
  <c r="N305" i="9"/>
  <c r="G94" i="22" s="1"/>
  <c r="Z305" i="9"/>
  <c r="O94" i="22" s="1"/>
  <c r="E305" i="9"/>
  <c r="H305" i="9"/>
  <c r="C94" i="22" s="1"/>
  <c r="AC305" i="9"/>
  <c r="K305" i="9"/>
  <c r="E94" i="22" s="1"/>
  <c r="T305" i="9"/>
  <c r="W305" i="9"/>
  <c r="Q305" i="9"/>
  <c r="N309" i="9"/>
  <c r="Z309" i="9"/>
  <c r="E309" i="9"/>
  <c r="H309" i="9"/>
  <c r="AC309" i="9"/>
  <c r="K309" i="9"/>
  <c r="T309" i="9"/>
  <c r="W309" i="9"/>
  <c r="Q309" i="9"/>
  <c r="T332" i="9"/>
  <c r="K332" i="9"/>
  <c r="N332" i="9"/>
  <c r="W332" i="9"/>
  <c r="E332" i="9"/>
  <c r="Q332" i="9"/>
  <c r="Z332" i="9"/>
  <c r="H332" i="9"/>
  <c r="AC332" i="9"/>
  <c r="T312" i="9"/>
  <c r="AC312" i="9"/>
  <c r="K312" i="9"/>
  <c r="E312" i="9"/>
  <c r="N312" i="9"/>
  <c r="W312" i="9"/>
  <c r="H312" i="9"/>
  <c r="Z312" i="9"/>
  <c r="Q312" i="9"/>
  <c r="E296" i="9"/>
  <c r="AC296" i="9"/>
  <c r="N296" i="9"/>
  <c r="W296" i="9"/>
  <c r="K296" i="9"/>
  <c r="Z296" i="9"/>
  <c r="Q296" i="9"/>
  <c r="H296" i="9"/>
  <c r="T296" i="9"/>
  <c r="Q298" i="9"/>
  <c r="H298" i="9"/>
  <c r="K298" i="9"/>
  <c r="W298" i="9"/>
  <c r="N298" i="9"/>
  <c r="Z298" i="9"/>
  <c r="E298" i="9"/>
  <c r="AC298" i="9"/>
  <c r="T298" i="9"/>
  <c r="N287" i="9"/>
  <c r="H287" i="9"/>
  <c r="Q287" i="9"/>
  <c r="Z287" i="9"/>
  <c r="AC287" i="9"/>
  <c r="K287" i="9"/>
  <c r="E287" i="9"/>
  <c r="T287" i="9"/>
  <c r="W287" i="9"/>
  <c r="K295" i="9"/>
  <c r="Z173" i="22" s="1"/>
  <c r="H295" i="9"/>
  <c r="X173" i="22" s="1"/>
  <c r="Q295" i="9"/>
  <c r="AD173" i="22" s="1"/>
  <c r="AC295" i="9"/>
  <c r="AL173" i="22" s="1"/>
  <c r="T295" i="9"/>
  <c r="AF173" i="22" s="1"/>
  <c r="W295" i="9"/>
  <c r="AH173" i="22" s="1"/>
  <c r="N295" i="9"/>
  <c r="AB173" i="22" s="1"/>
  <c r="E295" i="9"/>
  <c r="V173" i="22" s="1"/>
  <c r="Z295" i="9"/>
  <c r="AJ173" i="22" s="1"/>
  <c r="H330" i="9"/>
  <c r="K330" i="9"/>
  <c r="T330" i="9"/>
  <c r="AC330" i="9"/>
  <c r="W330" i="9"/>
  <c r="Z330" i="9"/>
  <c r="N330" i="9"/>
  <c r="Q330" i="9"/>
  <c r="E330" i="9"/>
  <c r="H288" i="9"/>
  <c r="E288" i="9"/>
  <c r="N288" i="9"/>
  <c r="W288" i="9"/>
  <c r="Q288" i="9"/>
  <c r="T288" i="9"/>
  <c r="Z288" i="9"/>
  <c r="K288" i="9"/>
  <c r="AC288" i="9"/>
  <c r="Z289" i="9"/>
  <c r="K289" i="9"/>
  <c r="E289" i="9"/>
  <c r="H289" i="9"/>
  <c r="AC289" i="9"/>
  <c r="N289" i="9"/>
  <c r="W289" i="9"/>
  <c r="Q289" i="9"/>
  <c r="T289" i="9"/>
  <c r="T316" i="9"/>
  <c r="H316" i="9"/>
  <c r="Q316" i="9"/>
  <c r="Z316" i="9"/>
  <c r="AC316" i="9"/>
  <c r="K316" i="9"/>
  <c r="E316" i="9"/>
  <c r="W316" i="9"/>
  <c r="N316" i="9"/>
  <c r="T290" i="9"/>
  <c r="E290" i="9"/>
  <c r="Z290" i="9"/>
  <c r="AC290" i="9"/>
  <c r="N290" i="9"/>
  <c r="H290" i="9"/>
  <c r="W290" i="9"/>
  <c r="K290" i="9"/>
  <c r="Q290" i="9"/>
  <c r="K291" i="9"/>
  <c r="E170" i="22" s="1"/>
  <c r="T291" i="9"/>
  <c r="K170" i="22" s="1"/>
  <c r="AC291" i="9"/>
  <c r="Q170" i="22" s="1"/>
  <c r="E291" i="9"/>
  <c r="A170" i="22" s="1"/>
  <c r="Z291" i="9"/>
  <c r="O170" i="22" s="1"/>
  <c r="Q291" i="9"/>
  <c r="I170" i="22" s="1"/>
  <c r="H291" i="9"/>
  <c r="C170" i="22" s="1"/>
  <c r="W291" i="9"/>
  <c r="M170" i="22" s="1"/>
  <c r="N291" i="9"/>
  <c r="G170" i="22" s="1"/>
  <c r="H302" i="9"/>
  <c r="T302" i="9"/>
  <c r="E302" i="9"/>
  <c r="Z302" i="9"/>
  <c r="Q302" i="9"/>
  <c r="AC302" i="9"/>
  <c r="K302" i="9"/>
  <c r="W302" i="9"/>
  <c r="N302" i="9"/>
  <c r="H306" i="9"/>
  <c r="C175" i="22" s="1"/>
  <c r="T306" i="9"/>
  <c r="K175" i="22" s="1"/>
  <c r="E306" i="9"/>
  <c r="A175" i="22" s="1"/>
  <c r="Z306" i="9"/>
  <c r="O175" i="22" s="1"/>
  <c r="Q306" i="9"/>
  <c r="I175" i="22" s="1"/>
  <c r="K306" i="9"/>
  <c r="E175" i="22" s="1"/>
  <c r="W306" i="9"/>
  <c r="M175" i="22" s="1"/>
  <c r="N306" i="9"/>
  <c r="G175" i="22" s="1"/>
  <c r="AC306" i="9"/>
  <c r="Q175" i="22" s="1"/>
  <c r="Q294" i="9"/>
  <c r="AD174" i="22" s="1"/>
  <c r="Z294" i="9"/>
  <c r="AJ174" i="22" s="1"/>
  <c r="E294" i="9"/>
  <c r="V174" i="22" s="1"/>
  <c r="AC294" i="9"/>
  <c r="AL174" i="22" s="1"/>
  <c r="H294" i="9"/>
  <c r="X174" i="22" s="1"/>
  <c r="T294" i="9"/>
  <c r="AF174" i="22" s="1"/>
  <c r="K294" i="9"/>
  <c r="Z174" i="22" s="1"/>
  <c r="W294" i="9"/>
  <c r="AH174" i="22" s="1"/>
  <c r="N294" i="9"/>
  <c r="AB174" i="22" s="1"/>
  <c r="T304" i="9"/>
  <c r="H304" i="9"/>
  <c r="N304" i="9"/>
  <c r="E304" i="9"/>
  <c r="Z304" i="9"/>
  <c r="Q304" i="9"/>
  <c r="AC304" i="9"/>
  <c r="K304" i="9"/>
  <c r="W304" i="9"/>
  <c r="T308" i="9"/>
  <c r="K95" i="22" s="1"/>
  <c r="H308" i="9"/>
  <c r="C95" i="22" s="1"/>
  <c r="N308" i="9"/>
  <c r="G95" i="22" s="1"/>
  <c r="E308" i="9"/>
  <c r="A95" i="22" s="1"/>
  <c r="Z308" i="9"/>
  <c r="O95" i="22" s="1"/>
  <c r="AC308" i="9"/>
  <c r="Q95" i="22" s="1"/>
  <c r="W308" i="9"/>
  <c r="M95" i="22" s="1"/>
  <c r="K308" i="9"/>
  <c r="E95" i="22" s="1"/>
  <c r="Q308" i="9"/>
  <c r="I95" i="22" s="1"/>
  <c r="Z311" i="9"/>
  <c r="E311" i="9"/>
  <c r="N311" i="9"/>
  <c r="W311" i="9"/>
  <c r="H311" i="9"/>
  <c r="Q311" i="9"/>
  <c r="K311" i="9"/>
  <c r="T311" i="9"/>
  <c r="AC311" i="9"/>
  <c r="N317" i="9"/>
  <c r="W317" i="9"/>
  <c r="E317" i="9"/>
  <c r="H317" i="9"/>
  <c r="Q317" i="9"/>
  <c r="Z317" i="9"/>
  <c r="AC317" i="9"/>
  <c r="K317" i="9"/>
  <c r="T317" i="9"/>
  <c r="Z327" i="9"/>
  <c r="K327" i="9"/>
  <c r="E327" i="9"/>
  <c r="Q327" i="9"/>
  <c r="AC327" i="9"/>
  <c r="H327" i="9"/>
  <c r="T327" i="9"/>
  <c r="N327" i="9"/>
  <c r="W327" i="9"/>
  <c r="N349" i="9"/>
  <c r="W349" i="9"/>
  <c r="E349" i="9"/>
  <c r="H349" i="9"/>
  <c r="Q349" i="9"/>
  <c r="Z349" i="9"/>
  <c r="K349" i="9"/>
  <c r="T349" i="9"/>
  <c r="AC349" i="9"/>
  <c r="T320" i="9"/>
  <c r="E320" i="9"/>
  <c r="N320" i="9"/>
  <c r="W320" i="9"/>
  <c r="H320" i="9"/>
  <c r="Q320" i="9"/>
  <c r="Z320" i="9"/>
  <c r="K320" i="9"/>
  <c r="AC320" i="9"/>
  <c r="N333" i="9"/>
  <c r="Z333" i="9"/>
  <c r="E333" i="9"/>
  <c r="Q333" i="9"/>
  <c r="AC333" i="9"/>
  <c r="H333" i="9"/>
  <c r="T333" i="9"/>
  <c r="W333" i="9"/>
  <c r="K333" i="9"/>
  <c r="Z323" i="9"/>
  <c r="E323" i="9"/>
  <c r="N323" i="9"/>
  <c r="K323" i="9"/>
  <c r="W323" i="9"/>
  <c r="Q323" i="9"/>
  <c r="AC323" i="9"/>
  <c r="H323" i="9"/>
  <c r="T323" i="9"/>
  <c r="H342" i="9"/>
  <c r="K342" i="9"/>
  <c r="AC342" i="9"/>
  <c r="T342" i="9"/>
  <c r="N342" i="9"/>
  <c r="W342" i="9"/>
  <c r="E342" i="9"/>
  <c r="Q342" i="9"/>
  <c r="Z342" i="9"/>
  <c r="T344" i="9"/>
  <c r="W344" i="9"/>
  <c r="H344" i="9"/>
  <c r="AC344" i="9"/>
  <c r="K344" i="9"/>
  <c r="N344" i="9"/>
  <c r="E344" i="9"/>
  <c r="Z344" i="9"/>
  <c r="Q344" i="9"/>
  <c r="N345" i="9"/>
  <c r="Q345" i="9"/>
  <c r="T345" i="9"/>
  <c r="K345" i="9"/>
  <c r="W345" i="9"/>
  <c r="Z345" i="9"/>
  <c r="E345" i="9"/>
  <c r="H345" i="9"/>
  <c r="AC345" i="9"/>
  <c r="T348" i="9"/>
  <c r="H348" i="9"/>
  <c r="Q348" i="9"/>
  <c r="Z348" i="9"/>
  <c r="K348" i="9"/>
  <c r="AC348" i="9"/>
  <c r="E348" i="9"/>
  <c r="N348" i="9"/>
  <c r="W348" i="9"/>
  <c r="N321" i="9"/>
  <c r="K321" i="9"/>
  <c r="T321" i="9"/>
  <c r="AC321" i="9"/>
  <c r="W321" i="9"/>
  <c r="E321" i="9"/>
  <c r="H321" i="9"/>
  <c r="Z321" i="9"/>
  <c r="Q321" i="9"/>
  <c r="H326" i="9"/>
  <c r="E326" i="9"/>
  <c r="N326" i="9"/>
  <c r="W326" i="9"/>
  <c r="Q326" i="9"/>
  <c r="Z326" i="9"/>
  <c r="T326" i="9"/>
  <c r="K326" i="9"/>
  <c r="AC326" i="9"/>
  <c r="T328" i="9"/>
  <c r="E328" i="9"/>
  <c r="H328" i="9"/>
  <c r="W328" i="9"/>
  <c r="K328" i="9"/>
  <c r="Z328" i="9"/>
  <c r="AC328" i="9"/>
  <c r="N328" i="9"/>
  <c r="Q328" i="9"/>
  <c r="T340" i="9"/>
  <c r="W340" i="9"/>
  <c r="Z340" i="9"/>
  <c r="Q340" i="9"/>
  <c r="H340" i="9"/>
  <c r="AC340" i="9"/>
  <c r="K340" i="9"/>
  <c r="N340" i="9"/>
  <c r="E340" i="9"/>
  <c r="N341" i="9"/>
  <c r="AB91" i="22" s="1"/>
  <c r="Q341" i="9"/>
  <c r="AD91" i="22" s="1"/>
  <c r="H341" i="9"/>
  <c r="X91" i="22" s="1"/>
  <c r="AC341" i="9"/>
  <c r="AL91" i="22" s="1"/>
  <c r="T341" i="9"/>
  <c r="AF91" i="22" s="1"/>
  <c r="K341" i="9"/>
  <c r="Z91" i="22" s="1"/>
  <c r="W341" i="9"/>
  <c r="AH91" i="22" s="1"/>
  <c r="Z341" i="9"/>
  <c r="AJ91" i="22" s="1"/>
  <c r="E341" i="9"/>
  <c r="V91" i="22" s="1"/>
  <c r="Z351" i="9"/>
  <c r="H351" i="9"/>
  <c r="Q351" i="9"/>
  <c r="K351" i="9"/>
  <c r="T351" i="9"/>
  <c r="AC351" i="9"/>
  <c r="E351" i="9"/>
  <c r="N351" i="9"/>
  <c r="W351" i="9"/>
  <c r="T336" i="9"/>
  <c r="E336" i="9"/>
  <c r="AC336" i="9"/>
  <c r="W336" i="9"/>
  <c r="Q336" i="9"/>
  <c r="H336" i="9"/>
  <c r="K336" i="9"/>
  <c r="N336" i="9"/>
  <c r="Z336" i="9"/>
  <c r="H310" i="9"/>
  <c r="T310" i="9"/>
  <c r="E310" i="9"/>
  <c r="Z310" i="9"/>
  <c r="Q310" i="9"/>
  <c r="K310" i="9"/>
  <c r="N310" i="9"/>
  <c r="W310" i="9"/>
  <c r="AC310" i="9"/>
  <c r="T324" i="9"/>
  <c r="AC324" i="9"/>
  <c r="N324" i="9"/>
  <c r="E324" i="9"/>
  <c r="Z324" i="9"/>
  <c r="Q324" i="9"/>
  <c r="H324" i="9"/>
  <c r="K324" i="9"/>
  <c r="W324" i="9"/>
  <c r="N329" i="9"/>
  <c r="W329" i="9"/>
  <c r="Z329" i="9"/>
  <c r="E329" i="9"/>
  <c r="Q329" i="9"/>
  <c r="H329" i="9"/>
  <c r="AC329" i="9"/>
  <c r="T329" i="9"/>
  <c r="K329" i="9"/>
  <c r="E298" i="5"/>
  <c r="AC298" i="5"/>
  <c r="N298" i="5"/>
  <c r="W298" i="5"/>
  <c r="Q298" i="5"/>
  <c r="Z298" i="5"/>
  <c r="H298" i="5"/>
  <c r="T298" i="5"/>
  <c r="K298" i="5"/>
  <c r="K279" i="5"/>
  <c r="Z279" i="5"/>
  <c r="N279" i="5"/>
  <c r="E279" i="5"/>
  <c r="Q279" i="5"/>
  <c r="AC279" i="5"/>
  <c r="H279" i="5"/>
  <c r="T279" i="5"/>
  <c r="W279" i="5"/>
  <c r="Q292" i="5"/>
  <c r="E292" i="5"/>
  <c r="N292" i="5"/>
  <c r="W292" i="5"/>
  <c r="Z292" i="5"/>
  <c r="AC292" i="5"/>
  <c r="H292" i="5"/>
  <c r="T292" i="5"/>
  <c r="K292" i="5"/>
  <c r="Q290" i="5"/>
  <c r="I165" i="21" s="1"/>
  <c r="AC290" i="5"/>
  <c r="N290" i="5"/>
  <c r="Z290" i="5"/>
  <c r="O165" i="21" s="1"/>
  <c r="H290" i="5"/>
  <c r="C165" i="21" s="1"/>
  <c r="E290" i="5"/>
  <c r="T290" i="5"/>
  <c r="W290" i="5"/>
  <c r="K290" i="5"/>
  <c r="E165" i="21" s="1"/>
  <c r="E317" i="5"/>
  <c r="AC317" i="5"/>
  <c r="K317" i="5"/>
  <c r="T317" i="5"/>
  <c r="N317" i="5"/>
  <c r="W317" i="5"/>
  <c r="Q317" i="5"/>
  <c r="H317" i="5"/>
  <c r="Z317" i="5"/>
  <c r="T350" i="5"/>
  <c r="W350" i="5"/>
  <c r="M166" i="21" s="1"/>
  <c r="H350" i="5"/>
  <c r="C166" i="21" s="1"/>
  <c r="AC350" i="5"/>
  <c r="K350" i="5"/>
  <c r="E350" i="5"/>
  <c r="A166" i="21" s="1"/>
  <c r="N350" i="5"/>
  <c r="G166" i="21" s="1"/>
  <c r="Z350" i="5"/>
  <c r="O166" i="21" s="1"/>
  <c r="Q350" i="5"/>
  <c r="I166" i="21" s="1"/>
  <c r="T346" i="5"/>
  <c r="K87" i="21" s="1"/>
  <c r="W346" i="5"/>
  <c r="M87" i="21" s="1"/>
  <c r="Q346" i="5"/>
  <c r="I87" i="21" s="1"/>
  <c r="AC346" i="5"/>
  <c r="Q87" i="21" s="1"/>
  <c r="H346" i="5"/>
  <c r="C87" i="21" s="1"/>
  <c r="K346" i="5"/>
  <c r="E87" i="21" s="1"/>
  <c r="N346" i="5"/>
  <c r="G87" i="21" s="1"/>
  <c r="E346" i="5"/>
  <c r="A87" i="21" s="1"/>
  <c r="Z346" i="5"/>
  <c r="O87" i="21" s="1"/>
  <c r="T342" i="5"/>
  <c r="W342" i="5"/>
  <c r="E342" i="5"/>
  <c r="Z342" i="5"/>
  <c r="Q342" i="5"/>
  <c r="H342" i="5"/>
  <c r="AC342" i="5"/>
  <c r="K342" i="5"/>
  <c r="N342" i="5"/>
  <c r="T261" i="5"/>
  <c r="E261" i="5"/>
  <c r="AC261" i="5"/>
  <c r="N261" i="5"/>
  <c r="Q261" i="5"/>
  <c r="H261" i="5"/>
  <c r="W261" i="5"/>
  <c r="K261" i="5"/>
  <c r="Z261" i="5"/>
  <c r="E304" i="5"/>
  <c r="AC304" i="5"/>
  <c r="H304" i="5"/>
  <c r="Q304" i="5"/>
  <c r="Z304" i="5"/>
  <c r="N304" i="5"/>
  <c r="W304" i="5"/>
  <c r="K304" i="5"/>
  <c r="T304" i="5"/>
  <c r="E321" i="5"/>
  <c r="AC321" i="5"/>
  <c r="H321" i="5"/>
  <c r="Q321" i="5"/>
  <c r="Z321" i="5"/>
  <c r="T321" i="5"/>
  <c r="K321" i="5"/>
  <c r="W321" i="5"/>
  <c r="N321" i="5"/>
  <c r="E357" i="5"/>
  <c r="V167" i="21" s="1"/>
  <c r="AC357" i="5"/>
  <c r="AL167" i="21" s="1"/>
  <c r="N357" i="5"/>
  <c r="AB167" i="21" s="1"/>
  <c r="W357" i="5"/>
  <c r="AH167" i="21" s="1"/>
  <c r="H357" i="5"/>
  <c r="X167" i="21" s="1"/>
  <c r="Q357" i="5"/>
  <c r="AD167" i="21" s="1"/>
  <c r="Z357" i="5"/>
  <c r="AJ167" i="21" s="1"/>
  <c r="K357" i="5"/>
  <c r="Z167" i="21" s="1"/>
  <c r="T357" i="5"/>
  <c r="AF167" i="21" s="1"/>
  <c r="Q355" i="5"/>
  <c r="AD165" i="21" s="1"/>
  <c r="E355" i="5"/>
  <c r="N355" i="5"/>
  <c r="W355" i="5"/>
  <c r="Z355" i="5"/>
  <c r="H355" i="5"/>
  <c r="X165" i="21" s="1"/>
  <c r="K355" i="5"/>
  <c r="T355" i="5"/>
  <c r="AF165" i="21" s="1"/>
  <c r="AC355" i="5"/>
  <c r="AL165" i="21" s="1"/>
  <c r="E369" i="5"/>
  <c r="A88" i="21" s="1"/>
  <c r="AC369" i="5"/>
  <c r="Q88" i="21" s="1"/>
  <c r="N369" i="5"/>
  <c r="G88" i="21" s="1"/>
  <c r="W369" i="5"/>
  <c r="M88" i="21" s="1"/>
  <c r="H369" i="5"/>
  <c r="C88" i="21" s="1"/>
  <c r="Q369" i="5"/>
  <c r="I88" i="21" s="1"/>
  <c r="Z369" i="5"/>
  <c r="O88" i="21" s="1"/>
  <c r="K369" i="5"/>
  <c r="E88" i="21" s="1"/>
  <c r="T369" i="5"/>
  <c r="K88" i="21" s="1"/>
  <c r="N351" i="5"/>
  <c r="G167" i="21" s="1"/>
  <c r="Q351" i="5"/>
  <c r="I167" i="21" s="1"/>
  <c r="T351" i="5"/>
  <c r="K167" i="21" s="1"/>
  <c r="K351" i="5"/>
  <c r="E167" i="21" s="1"/>
  <c r="W351" i="5"/>
  <c r="M167" i="21" s="1"/>
  <c r="Z351" i="5"/>
  <c r="O167" i="21" s="1"/>
  <c r="E351" i="5"/>
  <c r="A167" i="21" s="1"/>
  <c r="H351" i="5"/>
  <c r="C167" i="21" s="1"/>
  <c r="AC351" i="5"/>
  <c r="Q167" i="21" s="1"/>
  <c r="E288" i="5"/>
  <c r="AC288" i="5"/>
  <c r="H288" i="5"/>
  <c r="Q288" i="5"/>
  <c r="Z288" i="5"/>
  <c r="W288" i="5"/>
  <c r="K288" i="5"/>
  <c r="N288" i="5"/>
  <c r="T288" i="5"/>
  <c r="T254" i="5"/>
  <c r="E254" i="5"/>
  <c r="AC254" i="5"/>
  <c r="N254" i="5"/>
  <c r="W254" i="5"/>
  <c r="H254" i="5"/>
  <c r="Q254" i="5"/>
  <c r="K254" i="5"/>
  <c r="Z254" i="5"/>
  <c r="K283" i="5"/>
  <c r="E164" i="21" s="1"/>
  <c r="W283" i="5"/>
  <c r="M164" i="21" s="1"/>
  <c r="N283" i="5"/>
  <c r="G164" i="21" s="1"/>
  <c r="E283" i="5"/>
  <c r="A164" i="21" s="1"/>
  <c r="Q283" i="5"/>
  <c r="I164" i="21" s="1"/>
  <c r="Z283" i="5"/>
  <c r="O164" i="21" s="1"/>
  <c r="H283" i="5"/>
  <c r="C164" i="21" s="1"/>
  <c r="AC283" i="5"/>
  <c r="Q164" i="21" s="1"/>
  <c r="T283" i="5"/>
  <c r="K164" i="21" s="1"/>
  <c r="K324" i="5"/>
  <c r="E324" i="5"/>
  <c r="N324" i="5"/>
  <c r="W324" i="5"/>
  <c r="H324" i="5"/>
  <c r="Q324" i="5"/>
  <c r="T324" i="5"/>
  <c r="Z324" i="5"/>
  <c r="AC324" i="5"/>
  <c r="K328" i="5"/>
  <c r="Z328" i="5"/>
  <c r="T328" i="5"/>
  <c r="AC328" i="5"/>
  <c r="E328" i="5"/>
  <c r="N328" i="5"/>
  <c r="Q328" i="5"/>
  <c r="W328" i="5"/>
  <c r="H328" i="5"/>
  <c r="E269" i="5"/>
  <c r="AC269" i="5"/>
  <c r="H269" i="5"/>
  <c r="T269" i="5"/>
  <c r="W269" i="5"/>
  <c r="K269" i="5"/>
  <c r="Z269" i="5"/>
  <c r="N269" i="5"/>
  <c r="Q269" i="5"/>
  <c r="T265" i="5"/>
  <c r="E265" i="5"/>
  <c r="AC265" i="5"/>
  <c r="Q265" i="5"/>
  <c r="H265" i="5"/>
  <c r="K265" i="5"/>
  <c r="W265" i="5"/>
  <c r="N265" i="5"/>
  <c r="Z265" i="5"/>
  <c r="W309" i="5"/>
  <c r="H309" i="5"/>
  <c r="Q309" i="5"/>
  <c r="Z309" i="5"/>
  <c r="K309" i="5"/>
  <c r="N309" i="5"/>
  <c r="AC309" i="5"/>
  <c r="E309" i="5"/>
  <c r="T309" i="5"/>
  <c r="Q310" i="5"/>
  <c r="E310" i="5"/>
  <c r="N310" i="5"/>
  <c r="W310" i="5"/>
  <c r="AC310" i="5"/>
  <c r="H310" i="5"/>
  <c r="T310" i="5"/>
  <c r="K310" i="5"/>
  <c r="Z310" i="5"/>
  <c r="H348" i="5"/>
  <c r="K348" i="5"/>
  <c r="AC348" i="5"/>
  <c r="T348" i="5"/>
  <c r="N348" i="5"/>
  <c r="E348" i="5"/>
  <c r="W348" i="5"/>
  <c r="Q348" i="5"/>
  <c r="Z348" i="5"/>
  <c r="T338" i="5"/>
  <c r="W338" i="5"/>
  <c r="N338" i="5"/>
  <c r="Z338" i="5"/>
  <c r="E338" i="5"/>
  <c r="Q338" i="5"/>
  <c r="H338" i="5"/>
  <c r="AC338" i="5"/>
  <c r="K338" i="5"/>
  <c r="Q271" i="5"/>
  <c r="K271" i="5"/>
  <c r="T271" i="5"/>
  <c r="AC271" i="5"/>
  <c r="E271" i="5"/>
  <c r="H271" i="5"/>
  <c r="N271" i="5"/>
  <c r="Z271" i="5"/>
  <c r="W271" i="5"/>
  <c r="T258" i="5"/>
  <c r="N258" i="5"/>
  <c r="W258" i="5"/>
  <c r="H258" i="5"/>
  <c r="K258" i="5"/>
  <c r="AC258" i="5"/>
  <c r="Q258" i="5"/>
  <c r="E258" i="5"/>
  <c r="Z258" i="5"/>
  <c r="Q282" i="5"/>
  <c r="W282" i="5"/>
  <c r="N282" i="5"/>
  <c r="E282" i="5"/>
  <c r="Z282" i="5"/>
  <c r="AC282" i="5"/>
  <c r="H282" i="5"/>
  <c r="T282" i="5"/>
  <c r="K282" i="5"/>
  <c r="W270" i="5"/>
  <c r="K270" i="5"/>
  <c r="N270" i="5"/>
  <c r="Z270" i="5"/>
  <c r="E270" i="5"/>
  <c r="Q270" i="5"/>
  <c r="AC270" i="5"/>
  <c r="H270" i="5"/>
  <c r="T270" i="5"/>
  <c r="W330" i="5"/>
  <c r="E330" i="5"/>
  <c r="N330" i="5"/>
  <c r="Q330" i="5"/>
  <c r="AC330" i="5"/>
  <c r="H330" i="5"/>
  <c r="T330" i="5"/>
  <c r="Z330" i="5"/>
  <c r="K330" i="5"/>
  <c r="W354" i="5"/>
  <c r="E354" i="5"/>
  <c r="N354" i="5"/>
  <c r="H354" i="5"/>
  <c r="Q354" i="5"/>
  <c r="Z354" i="5"/>
  <c r="K354" i="5"/>
  <c r="T354" i="5"/>
  <c r="AC354" i="5"/>
  <c r="W295" i="5"/>
  <c r="AH169" i="21" s="1"/>
  <c r="K295" i="5"/>
  <c r="T295" i="5"/>
  <c r="AF169" i="21" s="1"/>
  <c r="AC295" i="5"/>
  <c r="N295" i="5"/>
  <c r="Z295" i="5"/>
  <c r="E295" i="5"/>
  <c r="V169" i="21" s="1"/>
  <c r="Q295" i="5"/>
  <c r="H295" i="5"/>
  <c r="W313" i="5"/>
  <c r="E313" i="5"/>
  <c r="AC313" i="5"/>
  <c r="H313" i="5"/>
  <c r="T313" i="5"/>
  <c r="K313" i="5"/>
  <c r="Z313" i="5"/>
  <c r="N313" i="5"/>
  <c r="Q313" i="5"/>
  <c r="E294" i="5"/>
  <c r="AC294" i="5"/>
  <c r="N294" i="5"/>
  <c r="W294" i="5"/>
  <c r="Q294" i="5"/>
  <c r="AD170" i="21" s="1"/>
  <c r="H294" i="5"/>
  <c r="X170" i="21" s="1"/>
  <c r="T294" i="5"/>
  <c r="K294" i="5"/>
  <c r="Z294" i="5"/>
  <c r="Z341" i="5"/>
  <c r="E341" i="5"/>
  <c r="V87" i="21" s="1"/>
  <c r="AC341" i="5"/>
  <c r="Q341" i="5"/>
  <c r="AD87" i="21" s="1"/>
  <c r="H341" i="5"/>
  <c r="X87" i="21" s="1"/>
  <c r="K341" i="5"/>
  <c r="T341" i="5"/>
  <c r="N341" i="5"/>
  <c r="W341" i="5"/>
  <c r="W366" i="5"/>
  <c r="AH92" i="21" s="1"/>
  <c r="E366" i="5"/>
  <c r="V92" i="21" s="1"/>
  <c r="N366" i="5"/>
  <c r="AB92" i="21" s="1"/>
  <c r="K366" i="5"/>
  <c r="T366" i="5"/>
  <c r="AC366" i="5"/>
  <c r="H366" i="5"/>
  <c r="Q366" i="5"/>
  <c r="Z366" i="5"/>
  <c r="AJ92" i="21" s="1"/>
  <c r="W370" i="5"/>
  <c r="AH88" i="21" s="1"/>
  <c r="H370" i="5"/>
  <c r="X88" i="21" s="1"/>
  <c r="Q370" i="5"/>
  <c r="Z370" i="5"/>
  <c r="K370" i="5"/>
  <c r="T370" i="5"/>
  <c r="AC370" i="5"/>
  <c r="E370" i="5"/>
  <c r="N370" i="5"/>
  <c r="AB88" i="21" s="1"/>
  <c r="Q359" i="5"/>
  <c r="AD164" i="21" s="1"/>
  <c r="H359" i="5"/>
  <c r="X164" i="21" s="1"/>
  <c r="K359" i="5"/>
  <c r="T359" i="5"/>
  <c r="AF164" i="21" s="1"/>
  <c r="AC359" i="5"/>
  <c r="AL164" i="21" s="1"/>
  <c r="E359" i="5"/>
  <c r="V164" i="21" s="1"/>
  <c r="N359" i="5"/>
  <c r="W359" i="5"/>
  <c r="AH164" i="21" s="1"/>
  <c r="Z359" i="5"/>
  <c r="W305" i="5"/>
  <c r="M90" i="21" s="1"/>
  <c r="E305" i="5"/>
  <c r="A90" i="21" s="1"/>
  <c r="N305" i="5"/>
  <c r="G90" i="21" s="1"/>
  <c r="K305" i="5"/>
  <c r="E90" i="21" s="1"/>
  <c r="T305" i="5"/>
  <c r="K90" i="21" s="1"/>
  <c r="AC305" i="5"/>
  <c r="Q90" i="21" s="1"/>
  <c r="H305" i="5"/>
  <c r="Z305" i="5"/>
  <c r="O90" i="21" s="1"/>
  <c r="Q305" i="5"/>
  <c r="Q331" i="5"/>
  <c r="K331" i="5"/>
  <c r="T331" i="5"/>
  <c r="AC331" i="5"/>
  <c r="N331" i="5"/>
  <c r="E331" i="5"/>
  <c r="H331" i="5"/>
  <c r="W331" i="5"/>
  <c r="Z331" i="5"/>
  <c r="N335" i="5"/>
  <c r="Q335" i="5"/>
  <c r="Z335" i="5"/>
  <c r="E335" i="5"/>
  <c r="H335" i="5"/>
  <c r="AC335" i="5"/>
  <c r="T335" i="5"/>
  <c r="W335" i="5"/>
  <c r="K335" i="5"/>
  <c r="E361" i="5"/>
  <c r="A92" i="21" s="1"/>
  <c r="AC361" i="5"/>
  <c r="Q92" i="21" s="1"/>
  <c r="K361" i="5"/>
  <c r="E92" i="21" s="1"/>
  <c r="T361" i="5"/>
  <c r="K92" i="21" s="1"/>
  <c r="N361" i="5"/>
  <c r="G92" i="21" s="1"/>
  <c r="W361" i="5"/>
  <c r="M92" i="21" s="1"/>
  <c r="H361" i="5"/>
  <c r="C92" i="21" s="1"/>
  <c r="Q361" i="5"/>
  <c r="I92" i="21" s="1"/>
  <c r="Z361" i="5"/>
  <c r="O92" i="21" s="1"/>
  <c r="K332" i="5"/>
  <c r="W332" i="5"/>
  <c r="H332" i="5"/>
  <c r="Q332" i="5"/>
  <c r="Z332" i="5"/>
  <c r="N332" i="5"/>
  <c r="AC332" i="5"/>
  <c r="E332" i="5"/>
  <c r="T332" i="5"/>
  <c r="K356" i="5"/>
  <c r="H356" i="5"/>
  <c r="Q356" i="5"/>
  <c r="Z356" i="5"/>
  <c r="T356" i="5"/>
  <c r="AC356" i="5"/>
  <c r="E356" i="5"/>
  <c r="N356" i="5"/>
  <c r="W356" i="5"/>
  <c r="Q327" i="5"/>
  <c r="E327" i="5"/>
  <c r="N327" i="5"/>
  <c r="W327" i="5"/>
  <c r="Z327" i="5"/>
  <c r="H327" i="5"/>
  <c r="K327" i="5"/>
  <c r="T327" i="5"/>
  <c r="AC327" i="5"/>
  <c r="M242" i="5"/>
  <c r="G239" i="5"/>
  <c r="W156" i="21" s="1"/>
  <c r="S244" i="10"/>
  <c r="AE241" i="9"/>
  <c r="P238" i="12"/>
  <c r="W166" i="26" s="1"/>
  <c r="J247" i="5"/>
  <c r="U242" i="9"/>
  <c r="P248" i="12"/>
  <c r="W164" i="26" s="1"/>
  <c r="P241" i="10"/>
  <c r="I242" i="9"/>
  <c r="I233" i="11"/>
  <c r="F240" i="12"/>
  <c r="B162" i="26" s="1"/>
  <c r="V245" i="5"/>
  <c r="Y241" i="9"/>
  <c r="R240" i="12"/>
  <c r="J162" i="26" s="1"/>
  <c r="G239" i="10"/>
  <c r="Q156" i="24" s="1"/>
  <c r="R236" i="9"/>
  <c r="F236" i="12"/>
  <c r="M245" i="11"/>
  <c r="F234" i="10"/>
  <c r="F251" i="9"/>
  <c r="V245" i="9"/>
  <c r="J241" i="9"/>
  <c r="R244" i="5"/>
  <c r="F250" i="5"/>
  <c r="B163" i="21" s="1"/>
  <c r="V233" i="5"/>
  <c r="AG157" i="21" s="1"/>
  <c r="M246" i="10"/>
  <c r="U155" i="24" s="1"/>
  <c r="P243" i="10"/>
  <c r="G237" i="9"/>
  <c r="G236" i="10"/>
  <c r="Q161" i="24" s="1"/>
  <c r="O245" i="11"/>
  <c r="H157" i="25" s="1"/>
  <c r="R242" i="11"/>
  <c r="M241" i="10"/>
  <c r="R251" i="9"/>
  <c r="AA248" i="9"/>
  <c r="Y245" i="9"/>
  <c r="P241" i="9"/>
  <c r="M236" i="9"/>
  <c r="AA165" i="22" s="1"/>
  <c r="R248" i="10"/>
  <c r="J236" i="10"/>
  <c r="S161" i="24" s="1"/>
  <c r="L234" i="11"/>
  <c r="F251" i="10"/>
  <c r="O248" i="10"/>
  <c r="AD250" i="5"/>
  <c r="R163" i="21" s="1"/>
  <c r="O244" i="12"/>
  <c r="L250" i="5"/>
  <c r="F163" i="21" s="1"/>
  <c r="M247" i="5"/>
  <c r="I241" i="11"/>
  <c r="D161" i="25" s="1"/>
  <c r="AE252" i="9"/>
  <c r="I236" i="5"/>
  <c r="O242" i="12"/>
  <c r="G236" i="12"/>
  <c r="Q165" i="26" s="1"/>
  <c r="J249" i="11"/>
  <c r="S159" i="25" s="1"/>
  <c r="O240" i="5"/>
  <c r="H158" i="21" s="1"/>
  <c r="R234" i="5"/>
  <c r="R251" i="12"/>
  <c r="U244" i="12"/>
  <c r="I242" i="12"/>
  <c r="V250" i="11"/>
  <c r="I242" i="11"/>
  <c r="S239" i="11"/>
  <c r="Y156" i="25" s="1"/>
  <c r="V245" i="10"/>
  <c r="U234" i="10"/>
  <c r="AE240" i="9"/>
  <c r="X240" i="5"/>
  <c r="N158" i="21" s="1"/>
  <c r="AE245" i="5"/>
  <c r="L240" i="5"/>
  <c r="F158" i="21" s="1"/>
  <c r="R244" i="12"/>
  <c r="V239" i="12"/>
  <c r="AA160" i="26" s="1"/>
  <c r="O236" i="12"/>
  <c r="S250" i="11"/>
  <c r="V252" i="10"/>
  <c r="R247" i="10"/>
  <c r="J155" i="24" s="1"/>
  <c r="S245" i="10"/>
  <c r="X241" i="9"/>
  <c r="N165" i="22" s="1"/>
  <c r="AB240" i="9"/>
  <c r="P250" i="11"/>
  <c r="U252" i="10"/>
  <c r="L156" i="24" s="1"/>
  <c r="F249" i="10"/>
  <c r="G247" i="10"/>
  <c r="M243" i="11"/>
  <c r="I241" i="9"/>
  <c r="D165" i="22" s="1"/>
  <c r="D238" i="10"/>
  <c r="K238" i="10" s="1"/>
  <c r="U235" i="12"/>
  <c r="L166" i="26" s="1"/>
  <c r="O247" i="12"/>
  <c r="H159" i="26" s="1"/>
  <c r="I235" i="12"/>
  <c r="D166" i="26" s="1"/>
  <c r="R245" i="11"/>
  <c r="J157" i="25" s="1"/>
  <c r="O241" i="11"/>
  <c r="H161" i="25" s="1"/>
  <c r="AA250" i="9"/>
  <c r="P167" i="22" s="1"/>
  <c r="X250" i="9"/>
  <c r="N167" i="22" s="1"/>
  <c r="L244" i="5"/>
  <c r="U242" i="11"/>
  <c r="AA251" i="9"/>
  <c r="L240" i="12"/>
  <c r="F162" i="26" s="1"/>
  <c r="O242" i="11"/>
  <c r="O233" i="11"/>
  <c r="AA238" i="9"/>
  <c r="AA243" i="9"/>
  <c r="P164" i="22" s="1"/>
  <c r="D238" i="9"/>
  <c r="D246" i="11"/>
  <c r="H246" i="11" s="1"/>
  <c r="C84" i="25" s="1"/>
  <c r="O252" i="10"/>
  <c r="H156" i="24" s="1"/>
  <c r="Y244" i="9"/>
  <c r="D244" i="9"/>
  <c r="E244" i="9" s="1"/>
  <c r="AD239" i="9"/>
  <c r="Y245" i="5"/>
  <c r="J244" i="5"/>
  <c r="D242" i="5"/>
  <c r="H242" i="5" s="1"/>
  <c r="F234" i="5"/>
  <c r="I249" i="12"/>
  <c r="I247" i="12"/>
  <c r="D159" i="26" s="1"/>
  <c r="P243" i="11"/>
  <c r="V239" i="11"/>
  <c r="AA156" i="25" s="1"/>
  <c r="U236" i="11"/>
  <c r="R233" i="11"/>
  <c r="J245" i="9"/>
  <c r="X244" i="9"/>
  <c r="AD243" i="9"/>
  <c r="R164" i="22" s="1"/>
  <c r="AA239" i="9"/>
  <c r="Y238" i="9"/>
  <c r="AI166" i="22" s="1"/>
  <c r="U234" i="9"/>
  <c r="L252" i="10"/>
  <c r="F156" i="24" s="1"/>
  <c r="U244" i="9"/>
  <c r="U239" i="9"/>
  <c r="X238" i="9"/>
  <c r="U237" i="12"/>
  <c r="L163" i="26" s="1"/>
  <c r="R243" i="10"/>
  <c r="J160" i="24" s="1"/>
  <c r="O236" i="10"/>
  <c r="AB248" i="9"/>
  <c r="AK164" i="22" s="1"/>
  <c r="S244" i="9"/>
  <c r="R239" i="9"/>
  <c r="U238" i="9"/>
  <c r="R234" i="9"/>
  <c r="O245" i="10"/>
  <c r="H157" i="24" s="1"/>
  <c r="AE244" i="9"/>
  <c r="P244" i="9"/>
  <c r="L239" i="9"/>
  <c r="R238" i="9"/>
  <c r="AA235" i="9"/>
  <c r="P166" i="22" s="1"/>
  <c r="L234" i="9"/>
  <c r="L237" i="12"/>
  <c r="F163" i="26" s="1"/>
  <c r="AE244" i="5"/>
  <c r="R240" i="5"/>
  <c r="J158" i="21" s="1"/>
  <c r="U238" i="5"/>
  <c r="S233" i="5"/>
  <c r="AE157" i="21" s="1"/>
  <c r="U250" i="12"/>
  <c r="L167" i="26" s="1"/>
  <c r="I248" i="12"/>
  <c r="D241" i="12"/>
  <c r="H241" i="12" s="1"/>
  <c r="G239" i="12"/>
  <c r="Q160" i="26" s="1"/>
  <c r="F237" i="12"/>
  <c r="B163" i="26" s="1"/>
  <c r="D247" i="11"/>
  <c r="Q247" i="11" s="1"/>
  <c r="D249" i="10"/>
  <c r="Q249" i="10" s="1"/>
  <c r="L245" i="10"/>
  <c r="F157" i="24" s="1"/>
  <c r="F243" i="10"/>
  <c r="B160" i="24" s="1"/>
  <c r="U238" i="10"/>
  <c r="P250" i="9"/>
  <c r="V248" i="9"/>
  <c r="AG164" i="22" s="1"/>
  <c r="AD244" i="9"/>
  <c r="L244" i="9"/>
  <c r="AA240" i="9"/>
  <c r="P162" i="22" s="1"/>
  <c r="F239" i="9"/>
  <c r="L238" i="9"/>
  <c r="V235" i="9"/>
  <c r="I234" i="9"/>
  <c r="P242" i="5"/>
  <c r="S238" i="5"/>
  <c r="AE162" i="21" s="1"/>
  <c r="G250" i="12"/>
  <c r="V245" i="12"/>
  <c r="V240" i="12"/>
  <c r="V246" i="11"/>
  <c r="AA155" i="25" s="1"/>
  <c r="J251" i="10"/>
  <c r="S163" i="24" s="1"/>
  <c r="G240" i="10"/>
  <c r="P238" i="10"/>
  <c r="W162" i="24" s="1"/>
  <c r="G248" i="9"/>
  <c r="W164" i="22" s="1"/>
  <c r="AB244" i="9"/>
  <c r="I244" i="9"/>
  <c r="I238" i="9"/>
  <c r="M235" i="9"/>
  <c r="G233" i="12"/>
  <c r="Q161" i="26" s="1"/>
  <c r="S235" i="11"/>
  <c r="P233" i="10"/>
  <c r="W157" i="24" s="1"/>
  <c r="AD235" i="9"/>
  <c r="R166" i="22" s="1"/>
  <c r="D235" i="11"/>
  <c r="T235" i="11" s="1"/>
  <c r="U240" i="9"/>
  <c r="L162" i="22" s="1"/>
  <c r="AA250" i="5"/>
  <c r="P163" i="21" s="1"/>
  <c r="U249" i="5"/>
  <c r="D245" i="5"/>
  <c r="H245" i="5" s="1"/>
  <c r="G244" i="5"/>
  <c r="AB242" i="5"/>
  <c r="AE240" i="5"/>
  <c r="D240" i="5"/>
  <c r="T240" i="5" s="1"/>
  <c r="AF80" i="21" s="1"/>
  <c r="AD235" i="5"/>
  <c r="R162" i="21" s="1"/>
  <c r="U234" i="5"/>
  <c r="S245" i="12"/>
  <c r="L242" i="12"/>
  <c r="O240" i="12"/>
  <c r="H162" i="26" s="1"/>
  <c r="D236" i="12"/>
  <c r="Q236" i="12" s="1"/>
  <c r="I84" i="26" s="1"/>
  <c r="M250" i="11"/>
  <c r="D248" i="11"/>
  <c r="T248" i="11" s="1"/>
  <c r="K86" i="25" s="1"/>
  <c r="L242" i="11"/>
  <c r="O234" i="11"/>
  <c r="D251" i="10"/>
  <c r="Q251" i="10" s="1"/>
  <c r="J245" i="10"/>
  <c r="I243" i="10"/>
  <c r="D160" i="24" s="1"/>
  <c r="J238" i="10"/>
  <c r="S162" i="24" s="1"/>
  <c r="U248" i="9"/>
  <c r="S240" i="9"/>
  <c r="U235" i="9"/>
  <c r="L166" i="22" s="1"/>
  <c r="V234" i="5"/>
  <c r="AG158" i="21" s="1"/>
  <c r="P245" i="12"/>
  <c r="V244" i="11"/>
  <c r="O240" i="11"/>
  <c r="H158" i="25" s="1"/>
  <c r="U239" i="10"/>
  <c r="R248" i="9"/>
  <c r="R240" i="9"/>
  <c r="J162" i="22" s="1"/>
  <c r="V239" i="9"/>
  <c r="AG160" i="22" s="1"/>
  <c r="R235" i="9"/>
  <c r="J166" i="22" s="1"/>
  <c r="AD242" i="5"/>
  <c r="AA235" i="5"/>
  <c r="P162" i="21" s="1"/>
  <c r="S252" i="12"/>
  <c r="AE252" i="5"/>
  <c r="X250" i="5"/>
  <c r="N163" i="21" s="1"/>
  <c r="Y244" i="5"/>
  <c r="D244" i="5"/>
  <c r="H244" i="5" s="1"/>
  <c r="O242" i="5"/>
  <c r="S240" i="5"/>
  <c r="X235" i="5"/>
  <c r="N162" i="21" s="1"/>
  <c r="P252" i="12"/>
  <c r="V250" i="12"/>
  <c r="G245" i="12"/>
  <c r="P243" i="12"/>
  <c r="P236" i="12"/>
  <c r="W165" i="26" s="1"/>
  <c r="R235" i="12"/>
  <c r="J166" i="26" s="1"/>
  <c r="V233" i="12"/>
  <c r="AA161" i="26" s="1"/>
  <c r="J251" i="11"/>
  <c r="S163" i="25" s="1"/>
  <c r="U244" i="11"/>
  <c r="G243" i="11"/>
  <c r="M240" i="11"/>
  <c r="S238" i="11"/>
  <c r="Y162" i="25" s="1"/>
  <c r="V251" i="10"/>
  <c r="AA163" i="24" s="1"/>
  <c r="S240" i="10"/>
  <c r="O239" i="10"/>
  <c r="U252" i="9"/>
  <c r="L160" i="22" s="1"/>
  <c r="I248" i="9"/>
  <c r="Y246" i="9"/>
  <c r="AI159" i="22" s="1"/>
  <c r="R244" i="9"/>
  <c r="M240" i="9"/>
  <c r="D236" i="9"/>
  <c r="Z236" i="9" s="1"/>
  <c r="O84" i="22" s="1"/>
  <c r="O235" i="9"/>
  <c r="H166" i="22" s="1"/>
  <c r="U243" i="5"/>
  <c r="L160" i="21" s="1"/>
  <c r="O235" i="5"/>
  <c r="H162" i="21" s="1"/>
  <c r="J252" i="12"/>
  <c r="O243" i="12"/>
  <c r="H164" i="26" s="1"/>
  <c r="P235" i="12"/>
  <c r="S233" i="12"/>
  <c r="Y161" i="26" s="1"/>
  <c r="S249" i="11"/>
  <c r="Y159" i="25" s="1"/>
  <c r="P247" i="11"/>
  <c r="P244" i="11"/>
  <c r="L240" i="11"/>
  <c r="F158" i="25" s="1"/>
  <c r="I238" i="11"/>
  <c r="V235" i="11"/>
  <c r="U249" i="10"/>
  <c r="M240" i="10"/>
  <c r="O237" i="10"/>
  <c r="H159" i="24" s="1"/>
  <c r="L252" i="9"/>
  <c r="F160" i="22" s="1"/>
  <c r="L240" i="9"/>
  <c r="F162" i="22" s="1"/>
  <c r="I250" i="5"/>
  <c r="D163" i="21" s="1"/>
  <c r="AB245" i="5"/>
  <c r="S244" i="5"/>
  <c r="G243" i="5"/>
  <c r="P240" i="5"/>
  <c r="AE236" i="5"/>
  <c r="AM161" i="21" s="1"/>
  <c r="F235" i="5"/>
  <c r="B162" i="21" s="1"/>
  <c r="G252" i="12"/>
  <c r="D249" i="12"/>
  <c r="H249" i="12" s="1"/>
  <c r="L243" i="12"/>
  <c r="F164" i="26" s="1"/>
  <c r="J236" i="12"/>
  <c r="S165" i="26" s="1"/>
  <c r="L235" i="12"/>
  <c r="F166" i="26" s="1"/>
  <c r="J233" i="12"/>
  <c r="S161" i="26" s="1"/>
  <c r="G247" i="11"/>
  <c r="P245" i="11"/>
  <c r="G244" i="11"/>
  <c r="U235" i="11"/>
  <c r="L162" i="25" s="1"/>
  <c r="S233" i="11"/>
  <c r="Y157" i="25" s="1"/>
  <c r="P251" i="10"/>
  <c r="W163" i="24" s="1"/>
  <c r="J240" i="10"/>
  <c r="I237" i="10"/>
  <c r="D159" i="24" s="1"/>
  <c r="R235" i="10"/>
  <c r="J162" i="24" s="1"/>
  <c r="V233" i="10"/>
  <c r="AA157" i="24" s="1"/>
  <c r="AD248" i="9"/>
  <c r="O244" i="9"/>
  <c r="AD240" i="9"/>
  <c r="R162" i="22" s="1"/>
  <c r="I240" i="9"/>
  <c r="D162" i="22" s="1"/>
  <c r="L235" i="9"/>
  <c r="F166" i="22" s="1"/>
  <c r="D233" i="9"/>
  <c r="W233" i="9" s="1"/>
  <c r="Q244" i="9"/>
  <c r="X246" i="5"/>
  <c r="AB236" i="5"/>
  <c r="AK161" i="21" s="1"/>
  <c r="Y240" i="5"/>
  <c r="U239" i="5"/>
  <c r="P236" i="5"/>
  <c r="AC161" i="21" s="1"/>
  <c r="AD234" i="5"/>
  <c r="O234" i="5"/>
  <c r="AA233" i="5"/>
  <c r="I233" i="5"/>
  <c r="O250" i="5"/>
  <c r="H163" i="21" s="1"/>
  <c r="F246" i="5"/>
  <c r="O244" i="5"/>
  <c r="R242" i="5"/>
  <c r="J239" i="5"/>
  <c r="Y156" i="21" s="1"/>
  <c r="J236" i="5"/>
  <c r="Y161" i="21" s="1"/>
  <c r="S235" i="5"/>
  <c r="X234" i="5"/>
  <c r="I234" i="5"/>
  <c r="J250" i="12"/>
  <c r="R248" i="12"/>
  <c r="R247" i="12"/>
  <c r="J159" i="26" s="1"/>
  <c r="J246" i="12"/>
  <c r="S159" i="26" s="1"/>
  <c r="R243" i="12"/>
  <c r="J164" i="26" s="1"/>
  <c r="R242" i="12"/>
  <c r="I240" i="12"/>
  <c r="D162" i="26" s="1"/>
  <c r="M239" i="12"/>
  <c r="U160" i="26" s="1"/>
  <c r="G238" i="12"/>
  <c r="Q166" i="26" s="1"/>
  <c r="F235" i="12"/>
  <c r="B166" i="26" s="1"/>
  <c r="M233" i="12"/>
  <c r="U161" i="26" s="1"/>
  <c r="D252" i="11"/>
  <c r="E252" i="11" s="1"/>
  <c r="L247" i="11"/>
  <c r="F155" i="25" s="1"/>
  <c r="S243" i="11"/>
  <c r="R241" i="11"/>
  <c r="J161" i="25" s="1"/>
  <c r="R252" i="10"/>
  <c r="J156" i="24" s="1"/>
  <c r="D252" i="10"/>
  <c r="Q252" i="10" s="1"/>
  <c r="L251" i="10"/>
  <c r="R250" i="10"/>
  <c r="J163" i="24" s="1"/>
  <c r="J247" i="10"/>
  <c r="P245" i="10"/>
  <c r="F245" i="10"/>
  <c r="B157" i="24" s="1"/>
  <c r="R239" i="10"/>
  <c r="S238" i="10"/>
  <c r="Y162" i="24" s="1"/>
  <c r="R237" i="10"/>
  <c r="J159" i="24" s="1"/>
  <c r="P236" i="10"/>
  <c r="W161" i="24" s="1"/>
  <c r="AA252" i="9"/>
  <c r="P160" i="22" s="1"/>
  <c r="D252" i="9"/>
  <c r="Q252" i="9" s="1"/>
  <c r="F244" i="9"/>
  <c r="AA241" i="9"/>
  <c r="P165" i="22" s="1"/>
  <c r="F241" i="9"/>
  <c r="B165" i="22" s="1"/>
  <c r="S237" i="9"/>
  <c r="G240" i="12"/>
  <c r="F246" i="10"/>
  <c r="D245" i="10"/>
  <c r="K245" i="10" s="1"/>
  <c r="G239" i="9"/>
  <c r="W160" i="22" s="1"/>
  <c r="J237" i="9"/>
  <c r="D250" i="12"/>
  <c r="K250" i="12" s="1"/>
  <c r="J248" i="12"/>
  <c r="S164" i="26" s="1"/>
  <c r="S240" i="12"/>
  <c r="I233" i="12"/>
  <c r="L241" i="11"/>
  <c r="F161" i="25" s="1"/>
  <c r="V238" i="11"/>
  <c r="AA162" i="25" s="1"/>
  <c r="I251" i="10"/>
  <c r="I239" i="10"/>
  <c r="L237" i="10"/>
  <c r="F159" i="24" s="1"/>
  <c r="R234" i="10"/>
  <c r="X252" i="9"/>
  <c r="N160" i="22" s="1"/>
  <c r="D248" i="9"/>
  <c r="AC248" i="9" s="1"/>
  <c r="U251" i="11"/>
  <c r="AD247" i="5"/>
  <c r="R155" i="21" s="1"/>
  <c r="L233" i="5"/>
  <c r="U247" i="5"/>
  <c r="L155" i="21" s="1"/>
  <c r="U246" i="5"/>
  <c r="U244" i="5"/>
  <c r="AB240" i="5"/>
  <c r="U236" i="5"/>
  <c r="P234" i="5"/>
  <c r="AC158" i="21" s="1"/>
  <c r="AD233" i="5"/>
  <c r="M252" i="12"/>
  <c r="L244" i="12"/>
  <c r="F242" i="12"/>
  <c r="P240" i="12"/>
  <c r="S238" i="12"/>
  <c r="Y166" i="26" s="1"/>
  <c r="O251" i="11"/>
  <c r="S247" i="11"/>
  <c r="J243" i="11"/>
  <c r="S251" i="10"/>
  <c r="Y163" i="24" s="1"/>
  <c r="D248" i="10"/>
  <c r="E248" i="10" s="1"/>
  <c r="A86" i="24" s="1"/>
  <c r="U246" i="10"/>
  <c r="D239" i="10"/>
  <c r="Q239" i="10" s="1"/>
  <c r="I83" i="24" s="1"/>
  <c r="G238" i="10"/>
  <c r="Q162" i="24" s="1"/>
  <c r="F237" i="10"/>
  <c r="B159" i="24" s="1"/>
  <c r="L234" i="10"/>
  <c r="R252" i="9"/>
  <c r="J160" i="22" s="1"/>
  <c r="U246" i="11"/>
  <c r="I252" i="10"/>
  <c r="D156" i="24" s="1"/>
  <c r="O246" i="10"/>
  <c r="I245" i="10"/>
  <c r="D157" i="24" s="1"/>
  <c r="R244" i="10"/>
  <c r="O252" i="9"/>
  <c r="H160" i="22" s="1"/>
  <c r="V246" i="12"/>
  <c r="AA159" i="26" s="1"/>
  <c r="U250" i="5"/>
  <c r="L163" i="21" s="1"/>
  <c r="AD241" i="5"/>
  <c r="R161" i="21" s="1"/>
  <c r="S239" i="5"/>
  <c r="AE156" i="21" s="1"/>
  <c r="AB234" i="5"/>
  <c r="AK158" i="21" s="1"/>
  <c r="F233" i="5"/>
  <c r="V248" i="12"/>
  <c r="AA164" i="26" s="1"/>
  <c r="D248" i="12"/>
  <c r="K248" i="12" s="1"/>
  <c r="E90" i="26" s="1"/>
  <c r="P246" i="12"/>
  <c r="W159" i="26" s="1"/>
  <c r="M238" i="12"/>
  <c r="U166" i="26" s="1"/>
  <c r="O247" i="11"/>
  <c r="H155" i="25" s="1"/>
  <c r="L246" i="11"/>
  <c r="R245" i="10"/>
  <c r="J157" i="24" s="1"/>
  <c r="O244" i="10"/>
  <c r="AE237" i="9"/>
  <c r="AA246" i="5"/>
  <c r="R233" i="5"/>
  <c r="R246" i="5"/>
  <c r="O246" i="5"/>
  <c r="M234" i="5"/>
  <c r="AA158" i="21" s="1"/>
  <c r="L246" i="5"/>
  <c r="X243" i="5"/>
  <c r="N160" i="21" s="1"/>
  <c r="S242" i="5"/>
  <c r="AA241" i="5"/>
  <c r="P161" i="21" s="1"/>
  <c r="U240" i="5"/>
  <c r="L158" i="21" s="1"/>
  <c r="M239" i="5"/>
  <c r="AA156" i="21" s="1"/>
  <c r="AA234" i="5"/>
  <c r="D233" i="5"/>
  <c r="AC233" i="5" s="1"/>
  <c r="S248" i="12"/>
  <c r="Y164" i="26" s="1"/>
  <c r="M246" i="12"/>
  <c r="U159" i="26" s="1"/>
  <c r="U243" i="12"/>
  <c r="L164" i="26" s="1"/>
  <c r="S242" i="12"/>
  <c r="S239" i="12"/>
  <c r="Y160" i="26" s="1"/>
  <c r="J238" i="12"/>
  <c r="S166" i="26" s="1"/>
  <c r="L252" i="11"/>
  <c r="F156" i="25" s="1"/>
  <c r="J250" i="11"/>
  <c r="F246" i="11"/>
  <c r="D243" i="11"/>
  <c r="Q243" i="11" s="1"/>
  <c r="X85" i="25" s="1"/>
  <c r="V240" i="11"/>
  <c r="R239" i="11"/>
  <c r="M251" i="10"/>
  <c r="U163" i="24" s="1"/>
  <c r="U250" i="10"/>
  <c r="L163" i="24" s="1"/>
  <c r="L246" i="10"/>
  <c r="G245" i="10"/>
  <c r="L244" i="10"/>
  <c r="P240" i="10"/>
  <c r="D234" i="10"/>
  <c r="N234" i="10" s="1"/>
  <c r="AD252" i="9"/>
  <c r="R160" i="22" s="1"/>
  <c r="F252" i="9"/>
  <c r="B160" i="22" s="1"/>
  <c r="O248" i="9"/>
  <c r="V244" i="9"/>
  <c r="G244" i="9"/>
  <c r="R243" i="9"/>
  <c r="J164" i="22" s="1"/>
  <c r="G241" i="9"/>
  <c r="V240" i="9"/>
  <c r="D240" i="9"/>
  <c r="H240" i="9" s="1"/>
  <c r="X84" i="22" s="1"/>
  <c r="O239" i="9"/>
  <c r="Y237" i="9"/>
  <c r="U236" i="9"/>
  <c r="F235" i="9"/>
  <c r="B166" i="22" s="1"/>
  <c r="D234" i="9"/>
  <c r="Z234" i="9" s="1"/>
  <c r="T246" i="11"/>
  <c r="K84" i="25" s="1"/>
  <c r="K246" i="11"/>
  <c r="E84" i="25" s="1"/>
  <c r="R246" i="12"/>
  <c r="R243" i="5"/>
  <c r="J160" i="21" s="1"/>
  <c r="AA242" i="5"/>
  <c r="F249" i="11"/>
  <c r="O249" i="11"/>
  <c r="P250" i="10"/>
  <c r="S250" i="10"/>
  <c r="V250" i="10"/>
  <c r="M250" i="10"/>
  <c r="G242" i="10"/>
  <c r="M242" i="10"/>
  <c r="P242" i="10"/>
  <c r="J242" i="10"/>
  <c r="S242" i="10"/>
  <c r="V242" i="10"/>
  <c r="H252" i="9"/>
  <c r="V251" i="12"/>
  <c r="AA167" i="26" s="1"/>
  <c r="J251" i="12"/>
  <c r="S167" i="26" s="1"/>
  <c r="Y252" i="5"/>
  <c r="S249" i="5"/>
  <c r="AE159" i="21" s="1"/>
  <c r="AA248" i="5"/>
  <c r="AE247" i="5"/>
  <c r="R238" i="5"/>
  <c r="AB237" i="5"/>
  <c r="S252" i="11"/>
  <c r="M252" i="11"/>
  <c r="G252" i="11"/>
  <c r="R249" i="5"/>
  <c r="X248" i="5"/>
  <c r="J245" i="5"/>
  <c r="O243" i="5"/>
  <c r="H160" i="21" s="1"/>
  <c r="Y242" i="5"/>
  <c r="L242" i="5"/>
  <c r="O241" i="5"/>
  <c r="H161" i="21" s="1"/>
  <c r="V240" i="5"/>
  <c r="G240" i="5"/>
  <c r="O238" i="5"/>
  <c r="AA237" i="5"/>
  <c r="P159" i="21" s="1"/>
  <c r="V236" i="5"/>
  <c r="AG161" i="21" s="1"/>
  <c r="G236" i="5"/>
  <c r="W161" i="21" s="1"/>
  <c r="Y236" i="5"/>
  <c r="AI161" i="21" s="1"/>
  <c r="M251" i="12"/>
  <c r="U167" i="26" s="1"/>
  <c r="J235" i="12"/>
  <c r="D235" i="12"/>
  <c r="M235" i="12"/>
  <c r="V235" i="12"/>
  <c r="S235" i="12"/>
  <c r="U233" i="12"/>
  <c r="R233" i="12"/>
  <c r="AB251" i="5"/>
  <c r="AK163" i="21" s="1"/>
  <c r="G251" i="5"/>
  <c r="W163" i="21" s="1"/>
  <c r="AE251" i="5"/>
  <c r="AM163" i="21" s="1"/>
  <c r="P237" i="12"/>
  <c r="D237" i="12"/>
  <c r="H237" i="12" s="1"/>
  <c r="S241" i="12"/>
  <c r="V248" i="11"/>
  <c r="AA160" i="25" s="1"/>
  <c r="U248" i="11"/>
  <c r="L248" i="11"/>
  <c r="S251" i="5"/>
  <c r="AE163" i="21" s="1"/>
  <c r="AB250" i="5"/>
  <c r="S250" i="5"/>
  <c r="R248" i="5"/>
  <c r="V247" i="5"/>
  <c r="AD246" i="5"/>
  <c r="I245" i="5"/>
  <c r="D157" i="21" s="1"/>
  <c r="V244" i="5"/>
  <c r="M244" i="5"/>
  <c r="AB244" i="5"/>
  <c r="X242" i="5"/>
  <c r="I242" i="5"/>
  <c r="I241" i="5"/>
  <c r="D161" i="21" s="1"/>
  <c r="M240" i="5"/>
  <c r="M238" i="5"/>
  <c r="AA162" i="21" s="1"/>
  <c r="Y237" i="5"/>
  <c r="L251" i="12"/>
  <c r="P250" i="12"/>
  <c r="D247" i="12"/>
  <c r="K247" i="12" s="1"/>
  <c r="O245" i="12"/>
  <c r="H161" i="26" s="1"/>
  <c r="J242" i="12"/>
  <c r="O241" i="12"/>
  <c r="H165" i="26" s="1"/>
  <c r="M240" i="12"/>
  <c r="D240" i="12"/>
  <c r="T240" i="12" s="1"/>
  <c r="V236" i="12"/>
  <c r="AA165" i="26" s="1"/>
  <c r="O233" i="12"/>
  <c r="U252" i="11"/>
  <c r="L156" i="25" s="1"/>
  <c r="V251" i="11"/>
  <c r="AA163" i="25" s="1"/>
  <c r="D251" i="11"/>
  <c r="T251" i="11" s="1"/>
  <c r="P251" i="11"/>
  <c r="W163" i="25" s="1"/>
  <c r="M251" i="11"/>
  <c r="U163" i="25" s="1"/>
  <c r="U247" i="11"/>
  <c r="L155" i="25" s="1"/>
  <c r="J245" i="11"/>
  <c r="M242" i="11"/>
  <c r="U240" i="11"/>
  <c r="L158" i="25" s="1"/>
  <c r="I240" i="11"/>
  <c r="D158" i="25" s="1"/>
  <c r="P238" i="11"/>
  <c r="W162" i="25" s="1"/>
  <c r="J238" i="11"/>
  <c r="S162" i="25" s="1"/>
  <c r="V234" i="11"/>
  <c r="AA158" i="25" s="1"/>
  <c r="M234" i="11"/>
  <c r="U158" i="25" s="1"/>
  <c r="S252" i="10"/>
  <c r="P247" i="10"/>
  <c r="D247" i="10"/>
  <c r="Q247" i="10" s="1"/>
  <c r="V247" i="10"/>
  <c r="M247" i="10"/>
  <c r="O246" i="12"/>
  <c r="F246" i="12"/>
  <c r="X249" i="5"/>
  <c r="L249" i="5"/>
  <c r="AD249" i="5"/>
  <c r="AE237" i="5"/>
  <c r="V241" i="12"/>
  <c r="P252" i="5"/>
  <c r="V251" i="5"/>
  <c r="AG163" i="21" s="1"/>
  <c r="M252" i="5"/>
  <c r="P251" i="5"/>
  <c r="AC163" i="21" s="1"/>
  <c r="J249" i="5"/>
  <c r="Y159" i="21" s="1"/>
  <c r="O248" i="5"/>
  <c r="G245" i="5"/>
  <c r="F243" i="5"/>
  <c r="B160" i="21" s="1"/>
  <c r="F241" i="5"/>
  <c r="B161" i="21" s="1"/>
  <c r="AE239" i="5"/>
  <c r="AM156" i="21" s="1"/>
  <c r="AD238" i="5"/>
  <c r="L238" i="5"/>
  <c r="L237" i="5"/>
  <c r="F159" i="21" s="1"/>
  <c r="S236" i="5"/>
  <c r="AE161" i="21" s="1"/>
  <c r="D234" i="5"/>
  <c r="AC234" i="5" s="1"/>
  <c r="I251" i="12"/>
  <c r="M250" i="12"/>
  <c r="L247" i="12"/>
  <c r="F159" i="26" s="1"/>
  <c r="F247" i="12"/>
  <c r="B159" i="26" s="1"/>
  <c r="I246" i="12"/>
  <c r="M241" i="12"/>
  <c r="U234" i="12"/>
  <c r="L249" i="11"/>
  <c r="R248" i="11"/>
  <c r="G240" i="11"/>
  <c r="R236" i="11"/>
  <c r="L235" i="11"/>
  <c r="F162" i="25" s="1"/>
  <c r="G233" i="11"/>
  <c r="Q157" i="25" s="1"/>
  <c r="O251" i="10"/>
  <c r="R251" i="10"/>
  <c r="V248" i="10"/>
  <c r="AA160" i="24" s="1"/>
  <c r="G248" i="10"/>
  <c r="Q160" i="24" s="1"/>
  <c r="M248" i="10"/>
  <c r="U160" i="24" s="1"/>
  <c r="P248" i="10"/>
  <c r="W160" i="24" s="1"/>
  <c r="L245" i="5"/>
  <c r="F157" i="21" s="1"/>
  <c r="R241" i="5"/>
  <c r="J161" i="21" s="1"/>
  <c r="G252" i="5"/>
  <c r="M251" i="5"/>
  <c r="AA163" i="21" s="1"/>
  <c r="AB249" i="5"/>
  <c r="AK159" i="21" s="1"/>
  <c r="I249" i="5"/>
  <c r="L248" i="5"/>
  <c r="S247" i="5"/>
  <c r="AD243" i="5"/>
  <c r="R160" i="21" s="1"/>
  <c r="AA238" i="5"/>
  <c r="F238" i="5"/>
  <c r="J237" i="5"/>
  <c r="U251" i="12"/>
  <c r="D246" i="12"/>
  <c r="N246" i="12" s="1"/>
  <c r="V242" i="12"/>
  <c r="U236" i="12"/>
  <c r="L236" i="12"/>
  <c r="I236" i="12"/>
  <c r="P252" i="11"/>
  <c r="L250" i="11"/>
  <c r="F163" i="25" s="1"/>
  <c r="I250" i="11"/>
  <c r="D163" i="25" s="1"/>
  <c r="O248" i="11"/>
  <c r="I247" i="11"/>
  <c r="D155" i="25" s="1"/>
  <c r="F247" i="11"/>
  <c r="B155" i="25" s="1"/>
  <c r="R247" i="11"/>
  <c r="J155" i="25" s="1"/>
  <c r="V245" i="11"/>
  <c r="S245" i="11"/>
  <c r="G239" i="11"/>
  <c r="Q156" i="25" s="1"/>
  <c r="P239" i="11"/>
  <c r="W156" i="25" s="1"/>
  <c r="J239" i="11"/>
  <c r="S156" i="25" s="1"/>
  <c r="V237" i="11"/>
  <c r="J235" i="11"/>
  <c r="F248" i="10"/>
  <c r="I248" i="10"/>
  <c r="L248" i="10"/>
  <c r="J251" i="5"/>
  <c r="Y163" i="21" s="1"/>
  <c r="AA249" i="5"/>
  <c r="F249" i="5"/>
  <c r="I248" i="5"/>
  <c r="F242" i="5"/>
  <c r="U242" i="5"/>
  <c r="X238" i="5"/>
  <c r="G237" i="5"/>
  <c r="S251" i="12"/>
  <c r="Y167" i="26" s="1"/>
  <c r="D251" i="12"/>
  <c r="N251" i="12" s="1"/>
  <c r="U246" i="12"/>
  <c r="F241" i="12"/>
  <c r="B165" i="26" s="1"/>
  <c r="M237" i="12"/>
  <c r="U249" i="11"/>
  <c r="I249" i="11"/>
  <c r="I248" i="11"/>
  <c r="I245" i="11"/>
  <c r="D157" i="25" s="1"/>
  <c r="F245" i="11"/>
  <c r="B157" i="25" s="1"/>
  <c r="V242" i="11"/>
  <c r="J240" i="11"/>
  <c r="P240" i="11"/>
  <c r="S237" i="11"/>
  <c r="V236" i="11"/>
  <c r="AA161" i="25" s="1"/>
  <c r="M236" i="11"/>
  <c r="U161" i="25" s="1"/>
  <c r="M233" i="11"/>
  <c r="U157" i="25" s="1"/>
  <c r="J233" i="11"/>
  <c r="S157" i="25" s="1"/>
  <c r="D233" i="11"/>
  <c r="T233" i="11" s="1"/>
  <c r="P233" i="11"/>
  <c r="W157" i="25" s="1"/>
  <c r="D252" i="5"/>
  <c r="E252" i="5" s="1"/>
  <c r="AA252" i="5"/>
  <c r="P156" i="21" s="1"/>
  <c r="D242" i="12"/>
  <c r="T242" i="12" s="1"/>
  <c r="P242" i="12"/>
  <c r="M242" i="12"/>
  <c r="P241" i="12"/>
  <c r="G241" i="12"/>
  <c r="D249" i="11"/>
  <c r="H249" i="11" s="1"/>
  <c r="F240" i="11"/>
  <c r="B158" i="25" s="1"/>
  <c r="D240" i="11"/>
  <c r="H240" i="11" s="1"/>
  <c r="R80" i="25" s="1"/>
  <c r="F236" i="11"/>
  <c r="O236" i="11"/>
  <c r="I236" i="11"/>
  <c r="P235" i="11"/>
  <c r="M235" i="11"/>
  <c r="J250" i="10"/>
  <c r="D242" i="11"/>
  <c r="T242" i="11" s="1"/>
  <c r="P242" i="11"/>
  <c r="P237" i="11"/>
  <c r="M237" i="11"/>
  <c r="G237" i="11"/>
  <c r="G250" i="10"/>
  <c r="V243" i="10"/>
  <c r="G235" i="10"/>
  <c r="AB251" i="9"/>
  <c r="AK167" i="22" s="1"/>
  <c r="L246" i="9"/>
  <c r="D243" i="9"/>
  <c r="M243" i="9"/>
  <c r="Q238" i="10"/>
  <c r="V238" i="10"/>
  <c r="AA162" i="24" s="1"/>
  <c r="M238" i="10"/>
  <c r="U162" i="24" s="1"/>
  <c r="U235" i="10"/>
  <c r="L162" i="24" s="1"/>
  <c r="F235" i="10"/>
  <c r="B162" i="24" s="1"/>
  <c r="V252" i="9"/>
  <c r="Y250" i="9"/>
  <c r="X249" i="9"/>
  <c r="O249" i="9"/>
  <c r="R247" i="9"/>
  <c r="J159" i="22" s="1"/>
  <c r="D246" i="9"/>
  <c r="H246" i="9" s="1"/>
  <c r="C88" i="22" s="1"/>
  <c r="D235" i="10"/>
  <c r="Q235" i="10" s="1"/>
  <c r="G252" i="9"/>
  <c r="O247" i="9"/>
  <c r="H159" i="22" s="1"/>
  <c r="J235" i="10"/>
  <c r="V235" i="10"/>
  <c r="M235" i="10"/>
  <c r="V239" i="10"/>
  <c r="AA156" i="24" s="1"/>
  <c r="M239" i="10"/>
  <c r="U156" i="24" s="1"/>
  <c r="P235" i="10"/>
  <c r="P239" i="10"/>
  <c r="W156" i="24" s="1"/>
  <c r="O235" i="10"/>
  <c r="H162" i="24" s="1"/>
  <c r="D250" i="9"/>
  <c r="E250" i="9" s="1"/>
  <c r="J248" i="9"/>
  <c r="Y164" i="22" s="1"/>
  <c r="M248" i="9"/>
  <c r="AA164" i="22" s="1"/>
  <c r="Y248" i="9"/>
  <c r="AI164" i="22" s="1"/>
  <c r="S248" i="9"/>
  <c r="AE164" i="22" s="1"/>
  <c r="AE248" i="9"/>
  <c r="AM164" i="22" s="1"/>
  <c r="J247" i="9"/>
  <c r="AB247" i="9"/>
  <c r="AE247" i="9"/>
  <c r="M247" i="9"/>
  <c r="S247" i="9"/>
  <c r="J252" i="9"/>
  <c r="S252" i="9"/>
  <c r="AB252" i="9"/>
  <c r="P252" i="9"/>
  <c r="J251" i="9"/>
  <c r="Y167" i="22" s="1"/>
  <c r="G251" i="9"/>
  <c r="W167" i="22" s="1"/>
  <c r="S251" i="9"/>
  <c r="AE167" i="22" s="1"/>
  <c r="AD247" i="9"/>
  <c r="R159" i="22" s="1"/>
  <c r="L247" i="9"/>
  <c r="F159" i="22" s="1"/>
  <c r="D247" i="9"/>
  <c r="Z247" i="9" s="1"/>
  <c r="D246" i="10"/>
  <c r="T246" i="10" s="1"/>
  <c r="V246" i="10"/>
  <c r="AA155" i="24" s="1"/>
  <c r="G248" i="12"/>
  <c r="Q164" i="26" s="1"/>
  <c r="S246" i="12"/>
  <c r="Y159" i="26" s="1"/>
  <c r="J245" i="12"/>
  <c r="F244" i="12"/>
  <c r="F244" i="10"/>
  <c r="I244" i="10"/>
  <c r="O243" i="10"/>
  <c r="H160" i="24" s="1"/>
  <c r="L243" i="10"/>
  <c r="F160" i="24" s="1"/>
  <c r="J239" i="10"/>
  <c r="S156" i="24" s="1"/>
  <c r="M236" i="10"/>
  <c r="U161" i="24" s="1"/>
  <c r="V236" i="10"/>
  <c r="AA161" i="24" s="1"/>
  <c r="I235" i="10"/>
  <c r="D162" i="24" s="1"/>
  <c r="M252" i="9"/>
  <c r="R250" i="9"/>
  <c r="J167" i="22" s="1"/>
  <c r="U250" i="9"/>
  <c r="L167" i="22" s="1"/>
  <c r="I250" i="9"/>
  <c r="D167" i="22" s="1"/>
  <c r="AA247" i="9"/>
  <c r="P159" i="22" s="1"/>
  <c r="D251" i="9"/>
  <c r="H251" i="9" s="1"/>
  <c r="F248" i="9"/>
  <c r="U243" i="9"/>
  <c r="L164" i="22" s="1"/>
  <c r="Y242" i="9"/>
  <c r="D242" i="9"/>
  <c r="Z242" i="9" s="1"/>
  <c r="AB236" i="9"/>
  <c r="AK165" i="22" s="1"/>
  <c r="S236" i="9"/>
  <c r="AE165" i="22" s="1"/>
  <c r="J236" i="9"/>
  <c r="Y165" i="22" s="1"/>
  <c r="O243" i="9"/>
  <c r="H164" i="22" s="1"/>
  <c r="Y236" i="9"/>
  <c r="AI165" i="22" s="1"/>
  <c r="S242" i="9"/>
  <c r="Y240" i="9"/>
  <c r="G240" i="9"/>
  <c r="X236" i="9"/>
  <c r="P236" i="9"/>
  <c r="AC165" i="22" s="1"/>
  <c r="G236" i="9"/>
  <c r="W165" i="22" s="1"/>
  <c r="J233" i="9"/>
  <c r="Y161" i="22" s="1"/>
  <c r="L251" i="9"/>
  <c r="P246" i="9"/>
  <c r="AC159" i="22" s="1"/>
  <c r="N244" i="9"/>
  <c r="L243" i="9"/>
  <c r="F164" i="22" s="1"/>
  <c r="M242" i="9"/>
  <c r="X240" i="9"/>
  <c r="N162" i="22" s="1"/>
  <c r="P240" i="9"/>
  <c r="F240" i="9"/>
  <c r="B162" i="22" s="1"/>
  <c r="O236" i="9"/>
  <c r="I233" i="9"/>
  <c r="D240" i="10"/>
  <c r="T240" i="10" s="1"/>
  <c r="L239" i="10"/>
  <c r="AD251" i="9"/>
  <c r="X248" i="9"/>
  <c r="M246" i="9"/>
  <c r="AA159" i="22" s="1"/>
  <c r="M244" i="9"/>
  <c r="L242" i="9"/>
  <c r="S239" i="9"/>
  <c r="AE160" i="22" s="1"/>
  <c r="AE236" i="9"/>
  <c r="AM165" i="22" s="1"/>
  <c r="N236" i="9"/>
  <c r="G84" i="22" s="1"/>
  <c r="S235" i="9"/>
  <c r="AA234" i="9"/>
  <c r="AE233" i="9"/>
  <c r="AM161" i="22" s="1"/>
  <c r="G233" i="9"/>
  <c r="W161" i="22" s="1"/>
  <c r="AC236" i="9"/>
  <c r="Q84" i="22" s="1"/>
  <c r="K245" i="5"/>
  <c r="I252" i="5"/>
  <c r="D156" i="21" s="1"/>
  <c r="D251" i="5"/>
  <c r="L251" i="5"/>
  <c r="I251" i="5"/>
  <c r="R251" i="5"/>
  <c r="AA251" i="5"/>
  <c r="F251" i="5"/>
  <c r="O251" i="5"/>
  <c r="X251" i="5"/>
  <c r="D248" i="5"/>
  <c r="X252" i="5"/>
  <c r="N156" i="21" s="1"/>
  <c r="D247" i="5"/>
  <c r="L247" i="5"/>
  <c r="F155" i="21" s="1"/>
  <c r="I247" i="5"/>
  <c r="D155" i="21" s="1"/>
  <c r="R247" i="5"/>
  <c r="J155" i="21" s="1"/>
  <c r="AA247" i="5"/>
  <c r="P155" i="21" s="1"/>
  <c r="O247" i="5"/>
  <c r="H155" i="21" s="1"/>
  <c r="Y243" i="5"/>
  <c r="AB243" i="5"/>
  <c r="S243" i="5"/>
  <c r="J243" i="5"/>
  <c r="AE243" i="5"/>
  <c r="M243" i="5"/>
  <c r="P243" i="5"/>
  <c r="AA239" i="5"/>
  <c r="AA236" i="5"/>
  <c r="F236" i="5"/>
  <c r="AD236" i="5"/>
  <c r="R236" i="5"/>
  <c r="D236" i="5"/>
  <c r="O236" i="5"/>
  <c r="X236" i="5"/>
  <c r="AB241" i="5"/>
  <c r="R252" i="5"/>
  <c r="J156" i="21" s="1"/>
  <c r="X245" i="5"/>
  <c r="N157" i="21" s="1"/>
  <c r="U245" i="5"/>
  <c r="L157" i="21" s="1"/>
  <c r="AD245" i="5"/>
  <c r="R157" i="21" s="1"/>
  <c r="F245" i="5"/>
  <c r="B157" i="21" s="1"/>
  <c r="R245" i="5"/>
  <c r="J157" i="21" s="1"/>
  <c r="AA245" i="5"/>
  <c r="P157" i="21" s="1"/>
  <c r="I239" i="5"/>
  <c r="D239" i="5"/>
  <c r="L239" i="5"/>
  <c r="R239" i="5"/>
  <c r="AD239" i="5"/>
  <c r="X239" i="5"/>
  <c r="O239" i="5"/>
  <c r="G238" i="5"/>
  <c r="W162" i="21" s="1"/>
  <c r="AE238" i="5"/>
  <c r="AM162" i="21" s="1"/>
  <c r="J238" i="5"/>
  <c r="Y162" i="21" s="1"/>
  <c r="AB238" i="5"/>
  <c r="AK162" i="21" s="1"/>
  <c r="D238" i="5"/>
  <c r="V238" i="5"/>
  <c r="AG162" i="21" s="1"/>
  <c r="V248" i="5"/>
  <c r="AG160" i="21" s="1"/>
  <c r="J248" i="5"/>
  <c r="Y160" i="21" s="1"/>
  <c r="S248" i="5"/>
  <c r="AE160" i="21" s="1"/>
  <c r="AB248" i="5"/>
  <c r="AK160" i="21" s="1"/>
  <c r="M248" i="5"/>
  <c r="AA160" i="21" s="1"/>
  <c r="G248" i="5"/>
  <c r="W160" i="21" s="1"/>
  <c r="P248" i="5"/>
  <c r="AC160" i="21" s="1"/>
  <c r="Y248" i="5"/>
  <c r="AI160" i="21" s="1"/>
  <c r="N244" i="5"/>
  <c r="W244" i="5"/>
  <c r="E244" i="5"/>
  <c r="T242" i="5"/>
  <c r="U237" i="5"/>
  <c r="L159" i="21" s="1"/>
  <c r="X237" i="5"/>
  <c r="N159" i="21" s="1"/>
  <c r="R237" i="5"/>
  <c r="J159" i="21" s="1"/>
  <c r="I237" i="5"/>
  <c r="D159" i="21" s="1"/>
  <c r="AD237" i="5"/>
  <c r="R159" i="21" s="1"/>
  <c r="D237" i="5"/>
  <c r="O237" i="5"/>
  <c r="H159" i="21" s="1"/>
  <c r="J250" i="5"/>
  <c r="D250" i="5"/>
  <c r="M250" i="5"/>
  <c r="V250" i="5"/>
  <c r="AE250" i="5"/>
  <c r="G250" i="5"/>
  <c r="P250" i="5"/>
  <c r="U251" i="5"/>
  <c r="P249" i="5"/>
  <c r="AC159" i="21" s="1"/>
  <c r="G249" i="5"/>
  <c r="W159" i="21" s="1"/>
  <c r="D249" i="5"/>
  <c r="M249" i="5"/>
  <c r="AA159" i="21" s="1"/>
  <c r="V249" i="5"/>
  <c r="AG159" i="21" s="1"/>
  <c r="AE249" i="5"/>
  <c r="AM159" i="21" s="1"/>
  <c r="X247" i="5"/>
  <c r="N155" i="21" s="1"/>
  <c r="O245" i="5"/>
  <c r="H157" i="21" s="1"/>
  <c r="AA244" i="5"/>
  <c r="F244" i="5"/>
  <c r="AD244" i="5"/>
  <c r="I244" i="5"/>
  <c r="Y241" i="5"/>
  <c r="P238" i="5"/>
  <c r="AC162" i="21" s="1"/>
  <c r="W242" i="5"/>
  <c r="K242" i="5"/>
  <c r="AC242" i="5"/>
  <c r="E242" i="5"/>
  <c r="M241" i="5"/>
  <c r="P241" i="5"/>
  <c r="S241" i="5"/>
  <c r="J241" i="5"/>
  <c r="AE241" i="5"/>
  <c r="D241" i="5"/>
  <c r="F252" i="5"/>
  <c r="B156" i="21" s="1"/>
  <c r="AD252" i="5"/>
  <c r="R156" i="21" s="1"/>
  <c r="L252" i="5"/>
  <c r="F156" i="21" s="1"/>
  <c r="U252" i="5"/>
  <c r="L156" i="21" s="1"/>
  <c r="J246" i="5"/>
  <c r="Y155" i="21" s="1"/>
  <c r="G246" i="5"/>
  <c r="W155" i="21" s="1"/>
  <c r="P246" i="5"/>
  <c r="AC155" i="21" s="1"/>
  <c r="Y246" i="5"/>
  <c r="AI155" i="21" s="1"/>
  <c r="S246" i="5"/>
  <c r="AE155" i="21" s="1"/>
  <c r="AB246" i="5"/>
  <c r="AK155" i="21" s="1"/>
  <c r="D246" i="5"/>
  <c r="M246" i="5"/>
  <c r="AA155" i="21" s="1"/>
  <c r="V246" i="5"/>
  <c r="AG155" i="21" s="1"/>
  <c r="AE246" i="5"/>
  <c r="AM155" i="21" s="1"/>
  <c r="V241" i="5"/>
  <c r="AE248" i="5"/>
  <c r="AM160" i="21" s="1"/>
  <c r="I252" i="12"/>
  <c r="D160" i="26" s="1"/>
  <c r="R252" i="12"/>
  <c r="J160" i="26" s="1"/>
  <c r="L252" i="12"/>
  <c r="F160" i="26" s="1"/>
  <c r="U252" i="12"/>
  <c r="L160" i="26" s="1"/>
  <c r="Y235" i="5"/>
  <c r="AB235" i="5"/>
  <c r="M233" i="5"/>
  <c r="AA157" i="21" s="1"/>
  <c r="P233" i="5"/>
  <c r="AC157" i="21" s="1"/>
  <c r="R245" i="12"/>
  <c r="J161" i="26" s="1"/>
  <c r="G244" i="12"/>
  <c r="P244" i="12"/>
  <c r="N240" i="5"/>
  <c r="AB80" i="21" s="1"/>
  <c r="Y239" i="5"/>
  <c r="AI156" i="21" s="1"/>
  <c r="AB239" i="5"/>
  <c r="AK156" i="21" s="1"/>
  <c r="M237" i="5"/>
  <c r="P237" i="5"/>
  <c r="M235" i="5"/>
  <c r="I235" i="5"/>
  <c r="D162" i="21" s="1"/>
  <c r="D235" i="5"/>
  <c r="L235" i="5"/>
  <c r="F162" i="21" s="1"/>
  <c r="G234" i="5"/>
  <c r="W158" i="21" s="1"/>
  <c r="AE234" i="5"/>
  <c r="AM158" i="21" s="1"/>
  <c r="J234" i="5"/>
  <c r="Y158" i="21" s="1"/>
  <c r="U233" i="5"/>
  <c r="X233" i="5"/>
  <c r="R249" i="12"/>
  <c r="F249" i="12"/>
  <c r="M244" i="12"/>
  <c r="L238" i="12"/>
  <c r="L234" i="12"/>
  <c r="F239" i="12"/>
  <c r="R239" i="12"/>
  <c r="D239" i="12"/>
  <c r="O239" i="12"/>
  <c r="D245" i="12"/>
  <c r="L245" i="12"/>
  <c r="F161" i="26" s="1"/>
  <c r="AB252" i="5"/>
  <c r="S252" i="5"/>
  <c r="J252" i="5"/>
  <c r="Y247" i="5"/>
  <c r="P247" i="5"/>
  <c r="G247" i="5"/>
  <c r="M245" i="5"/>
  <c r="P245" i="5"/>
  <c r="I243" i="5"/>
  <c r="D160" i="21" s="1"/>
  <c r="D243" i="5"/>
  <c r="L243" i="5"/>
  <c r="F160" i="21" s="1"/>
  <c r="G242" i="5"/>
  <c r="AE242" i="5"/>
  <c r="J242" i="5"/>
  <c r="U241" i="5"/>
  <c r="L161" i="21" s="1"/>
  <c r="X241" i="5"/>
  <c r="N161" i="21" s="1"/>
  <c r="AA240" i="5"/>
  <c r="P158" i="21" s="1"/>
  <c r="F240" i="5"/>
  <c r="B158" i="21" s="1"/>
  <c r="AD240" i="5"/>
  <c r="R158" i="21" s="1"/>
  <c r="V239" i="5"/>
  <c r="AG156" i="21" s="1"/>
  <c r="V237" i="5"/>
  <c r="AE235" i="5"/>
  <c r="U235" i="5"/>
  <c r="L162" i="21" s="1"/>
  <c r="J235" i="5"/>
  <c r="S234" i="5"/>
  <c r="AE158" i="21" s="1"/>
  <c r="AE233" i="5"/>
  <c r="AM157" i="21" s="1"/>
  <c r="J233" i="5"/>
  <c r="Y157" i="21" s="1"/>
  <c r="G251" i="12"/>
  <c r="Q167" i="26" s="1"/>
  <c r="O249" i="12"/>
  <c r="P249" i="12"/>
  <c r="W163" i="26" s="1"/>
  <c r="J249" i="12"/>
  <c r="S163" i="26" s="1"/>
  <c r="S249" i="12"/>
  <c r="Y163" i="26" s="1"/>
  <c r="M249" i="12"/>
  <c r="U163" i="26" s="1"/>
  <c r="V249" i="12"/>
  <c r="AA163" i="26" s="1"/>
  <c r="O248" i="12"/>
  <c r="V244" i="12"/>
  <c r="J244" i="12"/>
  <c r="Q241" i="12"/>
  <c r="P239" i="12"/>
  <c r="W160" i="26" s="1"/>
  <c r="I238" i="12"/>
  <c r="J247" i="12"/>
  <c r="G247" i="12"/>
  <c r="P247" i="12"/>
  <c r="S247" i="12"/>
  <c r="U238" i="12"/>
  <c r="G234" i="12"/>
  <c r="Q162" i="26" s="1"/>
  <c r="J234" i="12"/>
  <c r="S162" i="26" s="1"/>
  <c r="S234" i="12"/>
  <c r="Y162" i="26" s="1"/>
  <c r="P234" i="12"/>
  <c r="W162" i="26" s="1"/>
  <c r="E240" i="12"/>
  <c r="F248" i="5"/>
  <c r="AD248" i="5"/>
  <c r="G235" i="5"/>
  <c r="AB233" i="5"/>
  <c r="AK157" i="21" s="1"/>
  <c r="G233" i="5"/>
  <c r="W157" i="21" s="1"/>
  <c r="N250" i="12"/>
  <c r="L249" i="12"/>
  <c r="U248" i="12"/>
  <c r="L248" i="12"/>
  <c r="M247" i="12"/>
  <c r="S244" i="12"/>
  <c r="E242" i="12"/>
  <c r="N241" i="12"/>
  <c r="L239" i="12"/>
  <c r="F238" i="12"/>
  <c r="V234" i="12"/>
  <c r="AA162" i="26" s="1"/>
  <c r="O234" i="12"/>
  <c r="I234" i="12"/>
  <c r="D234" i="12"/>
  <c r="R234" i="12"/>
  <c r="P235" i="5"/>
  <c r="O252" i="12"/>
  <c r="H160" i="26" s="1"/>
  <c r="D252" i="12"/>
  <c r="F250" i="12"/>
  <c r="B167" i="26" s="1"/>
  <c r="O250" i="12"/>
  <c r="H167" i="26" s="1"/>
  <c r="I250" i="12"/>
  <c r="D167" i="26" s="1"/>
  <c r="R250" i="12"/>
  <c r="J167" i="26" s="1"/>
  <c r="V247" i="12"/>
  <c r="U245" i="12"/>
  <c r="L161" i="26" s="1"/>
  <c r="I245" i="12"/>
  <c r="D161" i="26" s="1"/>
  <c r="V243" i="12"/>
  <c r="J243" i="12"/>
  <c r="S243" i="12"/>
  <c r="M243" i="12"/>
  <c r="I241" i="12"/>
  <c r="D165" i="26" s="1"/>
  <c r="R241" i="12"/>
  <c r="J165" i="26" s="1"/>
  <c r="L241" i="12"/>
  <c r="F165" i="26" s="1"/>
  <c r="U241" i="12"/>
  <c r="L165" i="26" s="1"/>
  <c r="D238" i="12"/>
  <c r="H252" i="11"/>
  <c r="D244" i="12"/>
  <c r="F243" i="12"/>
  <c r="B164" i="26" s="1"/>
  <c r="D243" i="12"/>
  <c r="K241" i="12"/>
  <c r="I239" i="12"/>
  <c r="O238" i="12"/>
  <c r="K237" i="12"/>
  <c r="N236" i="12"/>
  <c r="G84" i="26" s="1"/>
  <c r="O251" i="12"/>
  <c r="V237" i="12"/>
  <c r="I237" i="12"/>
  <c r="D163" i="26" s="1"/>
  <c r="R237" i="12"/>
  <c r="J163" i="26" s="1"/>
  <c r="V252" i="11"/>
  <c r="I252" i="11"/>
  <c r="D156" i="25" s="1"/>
  <c r="F252" i="11"/>
  <c r="B156" i="25" s="1"/>
  <c r="O252" i="11"/>
  <c r="H156" i="25" s="1"/>
  <c r="F251" i="11"/>
  <c r="I251" i="11"/>
  <c r="R251" i="11"/>
  <c r="Q246" i="11"/>
  <c r="I84" i="25" s="1"/>
  <c r="E246" i="11"/>
  <c r="A84" i="25" s="1"/>
  <c r="J244" i="11"/>
  <c r="S244" i="11"/>
  <c r="I244" i="11"/>
  <c r="F244" i="11"/>
  <c r="O244" i="11"/>
  <c r="J237" i="12"/>
  <c r="S236" i="12"/>
  <c r="Y165" i="26" s="1"/>
  <c r="J252" i="11"/>
  <c r="D250" i="11"/>
  <c r="U250" i="11"/>
  <c r="L163" i="25" s="1"/>
  <c r="P249" i="11"/>
  <c r="W159" i="25" s="1"/>
  <c r="G249" i="11"/>
  <c r="Q159" i="25" s="1"/>
  <c r="M248" i="11"/>
  <c r="U160" i="25" s="1"/>
  <c r="J248" i="11"/>
  <c r="S160" i="25" s="1"/>
  <c r="S248" i="11"/>
  <c r="Y160" i="25" s="1"/>
  <c r="N246" i="11"/>
  <c r="G84" i="25" s="1"/>
  <c r="G246" i="11"/>
  <c r="Q155" i="25" s="1"/>
  <c r="J246" i="11"/>
  <c r="S155" i="25" s="1"/>
  <c r="S246" i="11"/>
  <c r="Y155" i="25" s="1"/>
  <c r="S237" i="12"/>
  <c r="G237" i="12"/>
  <c r="S251" i="11"/>
  <c r="Y163" i="25" s="1"/>
  <c r="V249" i="11"/>
  <c r="AA159" i="25" s="1"/>
  <c r="J247" i="11"/>
  <c r="V247" i="11"/>
  <c r="M246" i="11"/>
  <c r="U155" i="25" s="1"/>
  <c r="O246" i="11"/>
  <c r="I246" i="11"/>
  <c r="R246" i="11"/>
  <c r="L244" i="11"/>
  <c r="S242" i="11"/>
  <c r="J242" i="11"/>
  <c r="Q235" i="11"/>
  <c r="K249" i="10"/>
  <c r="N249" i="10"/>
  <c r="H246" i="10"/>
  <c r="F243" i="11"/>
  <c r="B160" i="25" s="1"/>
  <c r="I243" i="11"/>
  <c r="D160" i="25" s="1"/>
  <c r="R243" i="11"/>
  <c r="J160" i="25" s="1"/>
  <c r="L243" i="11"/>
  <c r="F160" i="25" s="1"/>
  <c r="U243" i="11"/>
  <c r="L160" i="25" s="1"/>
  <c r="M241" i="11"/>
  <c r="J241" i="11"/>
  <c r="V241" i="11"/>
  <c r="G241" i="11"/>
  <c r="D233" i="12"/>
  <c r="L233" i="12"/>
  <c r="O250" i="11"/>
  <c r="H163" i="25" s="1"/>
  <c r="F250" i="11"/>
  <c r="B163" i="25" s="1"/>
  <c r="G248" i="11"/>
  <c r="Q160" i="25" s="1"/>
  <c r="H247" i="11"/>
  <c r="D244" i="11"/>
  <c r="P241" i="11"/>
  <c r="I237" i="11"/>
  <c r="D159" i="25" s="1"/>
  <c r="R237" i="11"/>
  <c r="J159" i="25" s="1"/>
  <c r="D237" i="11"/>
  <c r="O237" i="11"/>
  <c r="H159" i="25" s="1"/>
  <c r="F237" i="11"/>
  <c r="B159" i="25" s="1"/>
  <c r="U237" i="11"/>
  <c r="L159" i="25" s="1"/>
  <c r="O239" i="11"/>
  <c r="L239" i="11"/>
  <c r="U239" i="11"/>
  <c r="D238" i="11"/>
  <c r="L238" i="11"/>
  <c r="F238" i="11"/>
  <c r="O238" i="11"/>
  <c r="F234" i="11"/>
  <c r="J249" i="10"/>
  <c r="S159" i="24" s="1"/>
  <c r="I239" i="11"/>
  <c r="U238" i="11"/>
  <c r="J236" i="11"/>
  <c r="S161" i="25" s="1"/>
  <c r="D234" i="11"/>
  <c r="S249" i="10"/>
  <c r="Y159" i="24" s="1"/>
  <c r="J243" i="10"/>
  <c r="G243" i="10"/>
  <c r="D243" i="10"/>
  <c r="S243" i="10"/>
  <c r="F235" i="11"/>
  <c r="B162" i="25" s="1"/>
  <c r="O235" i="11"/>
  <c r="H162" i="25" s="1"/>
  <c r="P234" i="11"/>
  <c r="W158" i="25" s="1"/>
  <c r="J234" i="11"/>
  <c r="S158" i="25" s="1"/>
  <c r="S234" i="11"/>
  <c r="Y158" i="25" s="1"/>
  <c r="F247" i="10"/>
  <c r="B155" i="24" s="1"/>
  <c r="O247" i="10"/>
  <c r="H155" i="24" s="1"/>
  <c r="G241" i="10"/>
  <c r="S241" i="10"/>
  <c r="G249" i="10"/>
  <c r="Q159" i="24" s="1"/>
  <c r="P249" i="10"/>
  <c r="W159" i="24" s="1"/>
  <c r="U241" i="11"/>
  <c r="L161" i="25" s="1"/>
  <c r="D241" i="11"/>
  <c r="G238" i="11"/>
  <c r="Q162" i="25" s="1"/>
  <c r="G236" i="11"/>
  <c r="Q161" i="25" s="1"/>
  <c r="I235" i="11"/>
  <c r="D162" i="25" s="1"/>
  <c r="U234" i="11"/>
  <c r="K233" i="11"/>
  <c r="U233" i="11"/>
  <c r="L233" i="11"/>
  <c r="M249" i="10"/>
  <c r="U159" i="24" s="1"/>
  <c r="I249" i="10"/>
  <c r="R249" i="10"/>
  <c r="U247" i="10"/>
  <c r="L155" i="24" s="1"/>
  <c r="M244" i="10"/>
  <c r="J244" i="10"/>
  <c r="D244" i="10"/>
  <c r="P244" i="10"/>
  <c r="G244" i="10"/>
  <c r="D245" i="11"/>
  <c r="L245" i="11"/>
  <c r="F157" i="25" s="1"/>
  <c r="D239" i="11"/>
  <c r="P236" i="11"/>
  <c r="W161" i="25" s="1"/>
  <c r="R235" i="11"/>
  <c r="J162" i="25" s="1"/>
  <c r="I234" i="11"/>
  <c r="J252" i="10"/>
  <c r="G252" i="10"/>
  <c r="P252" i="10"/>
  <c r="D250" i="10"/>
  <c r="L250" i="10"/>
  <c r="F163" i="24" s="1"/>
  <c r="F250" i="10"/>
  <c r="B163" i="24" s="1"/>
  <c r="O250" i="10"/>
  <c r="H163" i="24" s="1"/>
  <c r="L249" i="10"/>
  <c r="H248" i="10"/>
  <c r="C86" i="24" s="1"/>
  <c r="I247" i="10"/>
  <c r="D155" i="24" s="1"/>
  <c r="D236" i="11"/>
  <c r="G234" i="11"/>
  <c r="Q158" i="25" s="1"/>
  <c r="V249" i="10"/>
  <c r="AA159" i="24" s="1"/>
  <c r="P246" i="10"/>
  <c r="W155" i="24" s="1"/>
  <c r="J246" i="10"/>
  <c r="S155" i="24" s="1"/>
  <c r="S246" i="10"/>
  <c r="Y155" i="24" s="1"/>
  <c r="V241" i="10"/>
  <c r="F242" i="10"/>
  <c r="O242" i="10"/>
  <c r="L242" i="10"/>
  <c r="W251" i="9"/>
  <c r="N251" i="9"/>
  <c r="T242" i="9"/>
  <c r="O233" i="10"/>
  <c r="U242" i="10"/>
  <c r="K239" i="10"/>
  <c r="E83" i="24" s="1"/>
  <c r="I236" i="10"/>
  <c r="I242" i="10"/>
  <c r="O240" i="10"/>
  <c r="H158" i="24" s="1"/>
  <c r="J233" i="10"/>
  <c r="S157" i="24" s="1"/>
  <c r="K248" i="9"/>
  <c r="S248" i="10"/>
  <c r="Y160" i="24" s="1"/>
  <c r="J248" i="10"/>
  <c r="S160" i="24" s="1"/>
  <c r="R246" i="10"/>
  <c r="R242" i="10"/>
  <c r="I238" i="10"/>
  <c r="R238" i="10"/>
  <c r="F238" i="10"/>
  <c r="O238" i="10"/>
  <c r="R236" i="10"/>
  <c r="G234" i="10"/>
  <c r="Q158" i="24" s="1"/>
  <c r="P234" i="10"/>
  <c r="W158" i="24" s="1"/>
  <c r="J234" i="10"/>
  <c r="S158" i="24" s="1"/>
  <c r="V234" i="10"/>
  <c r="AA158" i="24" s="1"/>
  <c r="S234" i="10"/>
  <c r="Y158" i="24" s="1"/>
  <c r="W247" i="9"/>
  <c r="E238" i="9"/>
  <c r="N238" i="9"/>
  <c r="W238" i="9"/>
  <c r="H238" i="9"/>
  <c r="Z238" i="9"/>
  <c r="T238" i="9"/>
  <c r="K238" i="9"/>
  <c r="Q238" i="9"/>
  <c r="AC238" i="9"/>
  <c r="I240" i="10"/>
  <c r="D158" i="24" s="1"/>
  <c r="L240" i="10"/>
  <c r="F158" i="24" s="1"/>
  <c r="U240" i="10"/>
  <c r="L158" i="24" s="1"/>
  <c r="R240" i="10"/>
  <c r="J158" i="24" s="1"/>
  <c r="N250" i="9"/>
  <c r="T250" i="9"/>
  <c r="K250" i="9"/>
  <c r="H250" i="9"/>
  <c r="AC250" i="9"/>
  <c r="N248" i="9"/>
  <c r="W246" i="9"/>
  <c r="M88" i="22" s="1"/>
  <c r="AC246" i="9"/>
  <c r="Q88" i="22" s="1"/>
  <c r="K246" i="9"/>
  <c r="E88" i="22" s="1"/>
  <c r="E246" i="9"/>
  <c r="A88" i="22" s="1"/>
  <c r="Q246" i="9"/>
  <c r="I88" i="22" s="1"/>
  <c r="D242" i="10"/>
  <c r="D241" i="10"/>
  <c r="L241" i="10"/>
  <c r="F161" i="24" s="1"/>
  <c r="I241" i="10"/>
  <c r="D161" i="24" s="1"/>
  <c r="R241" i="10"/>
  <c r="J161" i="24" s="1"/>
  <c r="F241" i="10"/>
  <c r="B161" i="24" s="1"/>
  <c r="O241" i="10"/>
  <c r="H161" i="24" s="1"/>
  <c r="M233" i="10"/>
  <c r="U157" i="24" s="1"/>
  <c r="S233" i="10"/>
  <c r="Y157" i="24" s="1"/>
  <c r="V250" i="9"/>
  <c r="G250" i="9"/>
  <c r="AE250" i="9"/>
  <c r="J250" i="9"/>
  <c r="AB250" i="9"/>
  <c r="S250" i="9"/>
  <c r="AB249" i="9"/>
  <c r="AK163" i="22" s="1"/>
  <c r="M249" i="9"/>
  <c r="AA163" i="22" s="1"/>
  <c r="S249" i="9"/>
  <c r="AE163" i="22" s="1"/>
  <c r="AE249" i="9"/>
  <c r="AM163" i="22" s="1"/>
  <c r="J249" i="9"/>
  <c r="Y163" i="22" s="1"/>
  <c r="V249" i="9"/>
  <c r="AG163" i="22" s="1"/>
  <c r="P249" i="9"/>
  <c r="AC163" i="22" s="1"/>
  <c r="G249" i="9"/>
  <c r="W163" i="22" s="1"/>
  <c r="W248" i="9"/>
  <c r="D245" i="9"/>
  <c r="L245" i="9"/>
  <c r="F161" i="22" s="1"/>
  <c r="U245" i="9"/>
  <c r="L161" i="22" s="1"/>
  <c r="AA245" i="9"/>
  <c r="P161" i="22" s="1"/>
  <c r="R245" i="9"/>
  <c r="J161" i="22" s="1"/>
  <c r="AD245" i="9"/>
  <c r="R161" i="22" s="1"/>
  <c r="I245" i="9"/>
  <c r="D161" i="22" s="1"/>
  <c r="O245" i="9"/>
  <c r="H161" i="22" s="1"/>
  <c r="F245" i="9"/>
  <c r="B161" i="22" s="1"/>
  <c r="H243" i="9"/>
  <c r="Q243" i="9"/>
  <c r="T243" i="9"/>
  <c r="K243" i="9"/>
  <c r="W243" i="9"/>
  <c r="N243" i="9"/>
  <c r="Z243" i="9"/>
  <c r="E243" i="9"/>
  <c r="AC243" i="9"/>
  <c r="P237" i="10"/>
  <c r="D237" i="10"/>
  <c r="M237" i="10"/>
  <c r="V237" i="10"/>
  <c r="J237" i="10"/>
  <c r="S237" i="10"/>
  <c r="U236" i="10"/>
  <c r="D236" i="10"/>
  <c r="L236" i="10"/>
  <c r="D233" i="10"/>
  <c r="L233" i="10"/>
  <c r="U233" i="10"/>
  <c r="I233" i="10"/>
  <c r="R233" i="10"/>
  <c r="Q250" i="9"/>
  <c r="D249" i="9"/>
  <c r="L249" i="9"/>
  <c r="U249" i="9"/>
  <c r="R249" i="9"/>
  <c r="AD249" i="9"/>
  <c r="I249" i="9"/>
  <c r="F249" i="9"/>
  <c r="AA249" i="9"/>
  <c r="Z246" i="9"/>
  <c r="O88" i="22" s="1"/>
  <c r="F246" i="9"/>
  <c r="AD246" i="9"/>
  <c r="O246" i="9"/>
  <c r="I246" i="9"/>
  <c r="U246" i="9"/>
  <c r="AA246" i="9"/>
  <c r="R246" i="9"/>
  <c r="I234" i="10"/>
  <c r="AE251" i="9"/>
  <c r="AM167" i="22" s="1"/>
  <c r="U251" i="9"/>
  <c r="S243" i="9"/>
  <c r="G243" i="9"/>
  <c r="AA242" i="9"/>
  <c r="AB241" i="9"/>
  <c r="M241" i="9"/>
  <c r="M239" i="9"/>
  <c r="AA160" i="22" s="1"/>
  <c r="AB245" i="9"/>
  <c r="M245" i="9"/>
  <c r="AB243" i="9"/>
  <c r="D241" i="9"/>
  <c r="L241" i="9"/>
  <c r="F165" i="22" s="1"/>
  <c r="U241" i="9"/>
  <c r="L165" i="22" s="1"/>
  <c r="AB238" i="9"/>
  <c r="AK166" i="22" s="1"/>
  <c r="V242" i="9"/>
  <c r="G242" i="9"/>
  <c r="AE242" i="9"/>
  <c r="V246" i="9"/>
  <c r="AG159" i="22" s="1"/>
  <c r="G246" i="9"/>
  <c r="W159" i="22" s="1"/>
  <c r="AE246" i="9"/>
  <c r="AM159" i="22" s="1"/>
  <c r="Z244" i="9"/>
  <c r="K244" i="9"/>
  <c r="F242" i="9"/>
  <c r="AD242" i="9"/>
  <c r="O242" i="9"/>
  <c r="E234" i="9"/>
  <c r="AC234" i="9"/>
  <c r="H234" i="9"/>
  <c r="Q234" i="9"/>
  <c r="P243" i="9"/>
  <c r="Y243" i="9"/>
  <c r="AA237" i="9"/>
  <c r="P163" i="22" s="1"/>
  <c r="D237" i="9"/>
  <c r="L237" i="9"/>
  <c r="F163" i="22" s="1"/>
  <c r="U237" i="9"/>
  <c r="L163" i="22" s="1"/>
  <c r="F237" i="9"/>
  <c r="B163" i="22" s="1"/>
  <c r="AD237" i="9"/>
  <c r="R163" i="22" s="1"/>
  <c r="X237" i="9"/>
  <c r="N163" i="22" s="1"/>
  <c r="F250" i="9"/>
  <c r="B167" i="22" s="1"/>
  <c r="AD250" i="9"/>
  <c r="R167" i="22" s="1"/>
  <c r="O250" i="9"/>
  <c r="H167" i="22" s="1"/>
  <c r="P247" i="9"/>
  <c r="Y247" i="9"/>
  <c r="AE245" i="9"/>
  <c r="S245" i="9"/>
  <c r="AC244" i="9"/>
  <c r="T244" i="9"/>
  <c r="V243" i="9"/>
  <c r="X243" i="9"/>
  <c r="N164" i="22" s="1"/>
  <c r="I243" i="9"/>
  <c r="D164" i="22" s="1"/>
  <c r="J242" i="9"/>
  <c r="AD241" i="9"/>
  <c r="R165" i="22" s="1"/>
  <c r="R241" i="9"/>
  <c r="J165" i="22" s="1"/>
  <c r="R237" i="9"/>
  <c r="J163" i="22" s="1"/>
  <c r="P251" i="9"/>
  <c r="AC167" i="22" s="1"/>
  <c r="Y251" i="9"/>
  <c r="AI167" i="22" s="1"/>
  <c r="X247" i="9"/>
  <c r="N159" i="22" s="1"/>
  <c r="I247" i="9"/>
  <c r="D159" i="22" s="1"/>
  <c r="J246" i="9"/>
  <c r="Y159" i="22" s="1"/>
  <c r="AE243" i="9"/>
  <c r="P239" i="9"/>
  <c r="AC160" i="22" s="1"/>
  <c r="Y239" i="9"/>
  <c r="AI160" i="22" s="1"/>
  <c r="J239" i="9"/>
  <c r="Y160" i="22" s="1"/>
  <c r="D239" i="9"/>
  <c r="AB239" i="9"/>
  <c r="AK160" i="22" s="1"/>
  <c r="M238" i="9"/>
  <c r="AA166" i="22" s="1"/>
  <c r="V238" i="9"/>
  <c r="AG166" i="22" s="1"/>
  <c r="G238" i="9"/>
  <c r="W166" i="22" s="1"/>
  <c r="AE238" i="9"/>
  <c r="AM166" i="22" s="1"/>
  <c r="P238" i="9"/>
  <c r="AC166" i="22" s="1"/>
  <c r="J238" i="9"/>
  <c r="Y166" i="22" s="1"/>
  <c r="V251" i="9"/>
  <c r="AG167" i="22" s="1"/>
  <c r="X251" i="9"/>
  <c r="I251" i="9"/>
  <c r="U247" i="9"/>
  <c r="L159" i="22" s="1"/>
  <c r="S246" i="9"/>
  <c r="AE159" i="22" s="1"/>
  <c r="G245" i="9"/>
  <c r="H244" i="9"/>
  <c r="J243" i="9"/>
  <c r="AB242" i="9"/>
  <c r="R242" i="9"/>
  <c r="S238" i="9"/>
  <c r="AE166" i="22" s="1"/>
  <c r="O237" i="9"/>
  <c r="H163" i="22" s="1"/>
  <c r="AC233" i="9"/>
  <c r="N233" i="9"/>
  <c r="Q233" i="9"/>
  <c r="P237" i="9"/>
  <c r="AB235" i="9"/>
  <c r="D235" i="9"/>
  <c r="J234" i="9"/>
  <c r="Y162" i="22" s="1"/>
  <c r="X233" i="9"/>
  <c r="P233" i="9"/>
  <c r="AC161" i="22" s="1"/>
  <c r="Y234" i="9"/>
  <c r="AI162" i="22" s="1"/>
  <c r="V237" i="9"/>
  <c r="J235" i="9"/>
  <c r="X234" i="9"/>
  <c r="P234" i="9"/>
  <c r="AC162" i="22" s="1"/>
  <c r="AD233" i="9"/>
  <c r="V233" i="9"/>
  <c r="AG161" i="22" s="1"/>
  <c r="F233" i="9"/>
  <c r="I239" i="9"/>
  <c r="O238" i="9"/>
  <c r="M237" i="9"/>
  <c r="Y235" i="9"/>
  <c r="I235" i="9"/>
  <c r="D166" i="22" s="1"/>
  <c r="AE234" i="9"/>
  <c r="AM162" i="22" s="1"/>
  <c r="O234" i="9"/>
  <c r="G234" i="9"/>
  <c r="W162" i="22" s="1"/>
  <c r="U233" i="9"/>
  <c r="M233" i="9"/>
  <c r="AA161" i="22" s="1"/>
  <c r="AD238" i="9"/>
  <c r="P235" i="9"/>
  <c r="AD234" i="9"/>
  <c r="V234" i="9"/>
  <c r="AG162" i="22" s="1"/>
  <c r="L233" i="9"/>
  <c r="AE235" i="9"/>
  <c r="M234" i="9"/>
  <c r="AA162" i="22" s="1"/>
  <c r="AB234" i="9"/>
  <c r="AK162" i="22" s="1"/>
  <c r="O66" i="27"/>
  <c r="N66" i="27"/>
  <c r="M66" i="27"/>
  <c r="O65" i="27"/>
  <c r="N65" i="27"/>
  <c r="M65" i="27"/>
  <c r="O64" i="27"/>
  <c r="N64" i="27"/>
  <c r="M64" i="27"/>
  <c r="O63" i="27"/>
  <c r="N63" i="27"/>
  <c r="M63" i="27"/>
  <c r="O62" i="27"/>
  <c r="N62" i="27"/>
  <c r="M62" i="27"/>
  <c r="O61" i="27"/>
  <c r="N61" i="27"/>
  <c r="M61" i="27"/>
  <c r="O60" i="27"/>
  <c r="N60" i="27"/>
  <c r="M60" i="27"/>
  <c r="O59" i="27"/>
  <c r="N59" i="27"/>
  <c r="M59" i="27"/>
  <c r="O58" i="27"/>
  <c r="N58" i="27"/>
  <c r="M58" i="27"/>
  <c r="O57" i="27"/>
  <c r="N57" i="27"/>
  <c r="M57" i="27"/>
  <c r="O56" i="27"/>
  <c r="N56" i="27"/>
  <c r="M56" i="27"/>
  <c r="O55" i="27"/>
  <c r="N55" i="27"/>
  <c r="M55" i="27"/>
  <c r="O54" i="27"/>
  <c r="N54" i="27"/>
  <c r="M54" i="27"/>
  <c r="O53" i="27"/>
  <c r="N53" i="27"/>
  <c r="M53" i="27"/>
  <c r="O52" i="27"/>
  <c r="N52" i="27"/>
  <c r="M52" i="27"/>
  <c r="O51" i="27"/>
  <c r="N51" i="27"/>
  <c r="M51" i="27"/>
  <c r="O50" i="27"/>
  <c r="N50" i="27"/>
  <c r="M50" i="27"/>
  <c r="O49" i="27"/>
  <c r="N49" i="27"/>
  <c r="M49" i="27"/>
  <c r="O48" i="27"/>
  <c r="N48" i="27"/>
  <c r="M48" i="27"/>
  <c r="O47" i="27"/>
  <c r="N47" i="27"/>
  <c r="M47" i="27"/>
  <c r="O46" i="27"/>
  <c r="N46" i="27"/>
  <c r="M46" i="27"/>
  <c r="O45" i="27"/>
  <c r="N45" i="27"/>
  <c r="M45" i="27"/>
  <c r="O44" i="27"/>
  <c r="N44" i="27"/>
  <c r="M44" i="27"/>
  <c r="O43" i="27"/>
  <c r="N43" i="27"/>
  <c r="M43" i="27"/>
  <c r="O42" i="27"/>
  <c r="N42" i="27"/>
  <c r="M42" i="27"/>
  <c r="O41" i="27"/>
  <c r="N41" i="27"/>
  <c r="M41" i="27"/>
  <c r="O40" i="27"/>
  <c r="N40" i="27"/>
  <c r="M40" i="27"/>
  <c r="O39" i="27"/>
  <c r="N39" i="27"/>
  <c r="M39" i="27"/>
  <c r="O38" i="27"/>
  <c r="N38" i="27"/>
  <c r="M38" i="27"/>
  <c r="O37" i="27"/>
  <c r="N37" i="27"/>
  <c r="M37" i="27"/>
  <c r="O36" i="27"/>
  <c r="N36" i="27"/>
  <c r="M36" i="27"/>
  <c r="O35" i="27"/>
  <c r="N35" i="27"/>
  <c r="M35" i="27"/>
  <c r="O34" i="27"/>
  <c r="N34" i="27"/>
  <c r="M34" i="27"/>
  <c r="O33" i="27"/>
  <c r="N33" i="27"/>
  <c r="M33" i="27"/>
  <c r="O32" i="27"/>
  <c r="N32" i="27"/>
  <c r="M32" i="27"/>
  <c r="O31" i="27"/>
  <c r="N31" i="27"/>
  <c r="M31" i="27"/>
  <c r="O30" i="27"/>
  <c r="N30" i="27"/>
  <c r="M30" i="27"/>
  <c r="O29" i="27"/>
  <c r="N29" i="27"/>
  <c r="M29" i="27"/>
  <c r="O28" i="27"/>
  <c r="N28" i="27"/>
  <c r="M28" i="27"/>
  <c r="O27" i="27"/>
  <c r="N27" i="27"/>
  <c r="M27" i="27"/>
  <c r="O26" i="27"/>
  <c r="N26" i="27"/>
  <c r="M26" i="27"/>
  <c r="O25" i="27"/>
  <c r="N25" i="27"/>
  <c r="M25" i="27"/>
  <c r="O24" i="27"/>
  <c r="N24" i="27"/>
  <c r="M24" i="27"/>
  <c r="O23" i="27"/>
  <c r="N23" i="27"/>
  <c r="M23" i="27"/>
  <c r="O22" i="27"/>
  <c r="N22" i="27"/>
  <c r="M22" i="27"/>
  <c r="O21" i="27"/>
  <c r="N21" i="27"/>
  <c r="M21" i="27"/>
  <c r="O20" i="27"/>
  <c r="N20" i="27"/>
  <c r="M20" i="27"/>
  <c r="O19" i="27"/>
  <c r="N19" i="27"/>
  <c r="M19" i="27"/>
  <c r="O18" i="27"/>
  <c r="N18" i="27"/>
  <c r="M18" i="27"/>
  <c r="O17" i="27"/>
  <c r="N17" i="27"/>
  <c r="M17" i="27"/>
  <c r="O16" i="27"/>
  <c r="N16" i="27"/>
  <c r="M16" i="27"/>
  <c r="O15" i="27"/>
  <c r="N15" i="27"/>
  <c r="M15" i="27"/>
  <c r="O14" i="27"/>
  <c r="N14" i="27"/>
  <c r="M14" i="27"/>
  <c r="O13" i="27"/>
  <c r="N13" i="27"/>
  <c r="M13" i="27"/>
  <c r="O12" i="27"/>
  <c r="N12" i="27"/>
  <c r="M12" i="27"/>
  <c r="O11" i="27"/>
  <c r="N11" i="27"/>
  <c r="M11" i="27"/>
  <c r="O10" i="27"/>
  <c r="N10" i="27"/>
  <c r="M10" i="27"/>
  <c r="O9" i="27"/>
  <c r="N9" i="27"/>
  <c r="M9" i="27"/>
  <c r="O8" i="27"/>
  <c r="N8" i="27"/>
  <c r="M8" i="27"/>
  <c r="O7" i="27"/>
  <c r="N7" i="27"/>
  <c r="M7" i="27"/>
  <c r="O6" i="27"/>
  <c r="N6" i="27"/>
  <c r="M6" i="27"/>
  <c r="O5" i="27"/>
  <c r="N5" i="27"/>
  <c r="M5" i="27"/>
  <c r="O4" i="27"/>
  <c r="N4" i="27"/>
  <c r="M4" i="27"/>
  <c r="O3" i="27"/>
  <c r="N3" i="27"/>
  <c r="M3" i="27"/>
  <c r="O2" i="27"/>
  <c r="N2" i="27"/>
  <c r="M2" i="27"/>
  <c r="C208" i="13"/>
  <c r="J208" i="13" s="1"/>
  <c r="S131" i="27" s="1"/>
  <c r="B208" i="13"/>
  <c r="I208" i="13" s="1"/>
  <c r="D74" i="27" s="1"/>
  <c r="C207" i="13"/>
  <c r="M207" i="13" s="1"/>
  <c r="B207" i="13"/>
  <c r="I207" i="13" s="1"/>
  <c r="C206" i="13"/>
  <c r="V206" i="13" s="1"/>
  <c r="B206" i="13"/>
  <c r="R206" i="13" s="1"/>
  <c r="J133" i="27" s="1"/>
  <c r="C205" i="13"/>
  <c r="J205" i="13" s="1"/>
  <c r="S72" i="27" s="1"/>
  <c r="B205" i="13"/>
  <c r="L205" i="13" s="1"/>
  <c r="C204" i="13"/>
  <c r="S204" i="13" s="1"/>
  <c r="B204" i="13"/>
  <c r="L204" i="13" s="1"/>
  <c r="C203" i="13"/>
  <c r="S203" i="13" s="1"/>
  <c r="B203" i="13"/>
  <c r="R203" i="13" s="1"/>
  <c r="C202" i="13"/>
  <c r="P202" i="13" s="1"/>
  <c r="B202" i="13"/>
  <c r="I202" i="13" s="1"/>
  <c r="C201" i="13"/>
  <c r="S201" i="13" s="1"/>
  <c r="B201" i="13"/>
  <c r="R201" i="13" s="1"/>
  <c r="C200" i="13"/>
  <c r="M200" i="13" s="1"/>
  <c r="B200" i="13"/>
  <c r="C199" i="13"/>
  <c r="M199" i="13" s="1"/>
  <c r="B199" i="13"/>
  <c r="I199" i="13" s="1"/>
  <c r="C198" i="13"/>
  <c r="S198" i="13" s="1"/>
  <c r="Y75" i="27" s="1"/>
  <c r="B198" i="13"/>
  <c r="R198" i="13" s="1"/>
  <c r="C197" i="13"/>
  <c r="J197" i="13" s="1"/>
  <c r="B197" i="13"/>
  <c r="I197" i="13" s="1"/>
  <c r="D73" i="27" s="1"/>
  <c r="C196" i="13"/>
  <c r="S196" i="13" s="1"/>
  <c r="B196" i="13"/>
  <c r="L196" i="13" s="1"/>
  <c r="F153" i="27" s="1"/>
  <c r="C195" i="13"/>
  <c r="J195" i="13" s="1"/>
  <c r="B195" i="13"/>
  <c r="L195" i="13" s="1"/>
  <c r="C194" i="13"/>
  <c r="J194" i="13" s="1"/>
  <c r="B194" i="13"/>
  <c r="O194" i="13" s="1"/>
  <c r="C193" i="13"/>
  <c r="S193" i="13" s="1"/>
  <c r="B193" i="13"/>
  <c r="R193" i="13" s="1"/>
  <c r="C192" i="13"/>
  <c r="M192" i="13" s="1"/>
  <c r="B192" i="13"/>
  <c r="R192" i="13" s="1"/>
  <c r="C191" i="13"/>
  <c r="M191" i="13" s="1"/>
  <c r="B191" i="13"/>
  <c r="O191" i="13" s="1"/>
  <c r="C190" i="13"/>
  <c r="S190" i="13" s="1"/>
  <c r="B190" i="13"/>
  <c r="R190" i="13" s="1"/>
  <c r="C189" i="13"/>
  <c r="P189" i="13" s="1"/>
  <c r="B189" i="13"/>
  <c r="R189" i="13" s="1"/>
  <c r="C188" i="13"/>
  <c r="S188" i="13" s="1"/>
  <c r="B188" i="13"/>
  <c r="L188" i="13" s="1"/>
  <c r="C187" i="13"/>
  <c r="V187" i="13" s="1"/>
  <c r="B187" i="13"/>
  <c r="C186" i="13"/>
  <c r="P186" i="13" s="1"/>
  <c r="W79" i="27" s="1"/>
  <c r="B186" i="13"/>
  <c r="R186" i="13" s="1"/>
  <c r="J146" i="27" s="1"/>
  <c r="C185" i="13"/>
  <c r="S185" i="13" s="1"/>
  <c r="B185" i="13"/>
  <c r="R185" i="13" s="1"/>
  <c r="C184" i="13"/>
  <c r="M184" i="13" s="1"/>
  <c r="B184" i="13"/>
  <c r="R184" i="13" s="1"/>
  <c r="C183" i="13"/>
  <c r="M183" i="13" s="1"/>
  <c r="U76" i="27" s="1"/>
  <c r="B183" i="13"/>
  <c r="O183" i="13" s="1"/>
  <c r="C182" i="13"/>
  <c r="S182" i="13" s="1"/>
  <c r="Y146" i="27" s="1"/>
  <c r="B182" i="13"/>
  <c r="R182" i="13" s="1"/>
  <c r="C181" i="13"/>
  <c r="P181" i="13" s="1"/>
  <c r="W147" i="27" s="1"/>
  <c r="B181" i="13"/>
  <c r="R181" i="13" s="1"/>
  <c r="C180" i="13"/>
  <c r="P180" i="13" s="1"/>
  <c r="W137" i="27" s="1"/>
  <c r="B180" i="13"/>
  <c r="F180" i="13" s="1"/>
  <c r="C179" i="13"/>
  <c r="P179" i="13" s="1"/>
  <c r="B179" i="13"/>
  <c r="L179" i="13" s="1"/>
  <c r="C178" i="13"/>
  <c r="S178" i="13" s="1"/>
  <c r="Y145" i="27" s="1"/>
  <c r="B178" i="13"/>
  <c r="O178" i="13" s="1"/>
  <c r="C177" i="13"/>
  <c r="P177" i="13" s="1"/>
  <c r="W78" i="27" s="1"/>
  <c r="B177" i="13"/>
  <c r="R177" i="13" s="1"/>
  <c r="C176" i="13"/>
  <c r="P176" i="13" s="1"/>
  <c r="B176" i="13"/>
  <c r="L176" i="13" s="1"/>
  <c r="C175" i="13"/>
  <c r="G175" i="13" s="1"/>
  <c r="Q77" i="27" s="1"/>
  <c r="B175" i="13"/>
  <c r="R175" i="13" s="1"/>
  <c r="J154" i="27" s="1"/>
  <c r="C174" i="13"/>
  <c r="B174" i="13"/>
  <c r="C173" i="13"/>
  <c r="P173" i="13" s="1"/>
  <c r="B173" i="13"/>
  <c r="U173" i="13" s="1"/>
  <c r="C172" i="13"/>
  <c r="B172" i="13"/>
  <c r="I172" i="13" s="1"/>
  <c r="D77" i="27" s="1"/>
  <c r="C171" i="13"/>
  <c r="S171" i="13" s="1"/>
  <c r="Y138" i="27" s="1"/>
  <c r="B171" i="13"/>
  <c r="F171" i="13" s="1"/>
  <c r="C170" i="13"/>
  <c r="S170" i="13" s="1"/>
  <c r="B170" i="13"/>
  <c r="U170" i="13" s="1"/>
  <c r="C169" i="13"/>
  <c r="S169" i="13" s="1"/>
  <c r="Y154" i="27" s="1"/>
  <c r="B169" i="13"/>
  <c r="R169" i="13" s="1"/>
  <c r="J76" i="27" s="1"/>
  <c r="C168" i="13"/>
  <c r="J168" i="13" s="1"/>
  <c r="B168" i="13"/>
  <c r="U168" i="13" s="1"/>
  <c r="C167" i="13"/>
  <c r="V167" i="13" s="1"/>
  <c r="B167" i="13"/>
  <c r="R167" i="13" s="1"/>
  <c r="J157" i="27" s="1"/>
  <c r="C166" i="13"/>
  <c r="B166" i="13"/>
  <c r="O166" i="13" s="1"/>
  <c r="C165" i="13"/>
  <c r="B165" i="13"/>
  <c r="F165" i="13" s="1"/>
  <c r="C164" i="13"/>
  <c r="M164" i="13" s="1"/>
  <c r="U158" i="27" s="1"/>
  <c r="B164" i="13"/>
  <c r="I164" i="13" s="1"/>
  <c r="C163" i="13"/>
  <c r="V163" i="13" s="1"/>
  <c r="B163" i="13"/>
  <c r="R163" i="13" s="1"/>
  <c r="C162" i="13"/>
  <c r="B162" i="13"/>
  <c r="U162" i="13" s="1"/>
  <c r="C161" i="13"/>
  <c r="M161" i="13" s="1"/>
  <c r="B161" i="13"/>
  <c r="F161" i="13" s="1"/>
  <c r="C160" i="13"/>
  <c r="M160" i="13" s="1"/>
  <c r="B160" i="13"/>
  <c r="R160" i="13" s="1"/>
  <c r="C159" i="13"/>
  <c r="S159" i="13" s="1"/>
  <c r="B159" i="13"/>
  <c r="R159" i="13" s="1"/>
  <c r="C158" i="13"/>
  <c r="G158" i="13" s="1"/>
  <c r="B158" i="13"/>
  <c r="I158" i="13" s="1"/>
  <c r="C157" i="13"/>
  <c r="G157" i="13" s="1"/>
  <c r="B157" i="13"/>
  <c r="R157" i="13" s="1"/>
  <c r="C156" i="13"/>
  <c r="G156" i="13" s="1"/>
  <c r="B156" i="13"/>
  <c r="O156" i="13" s="1"/>
  <c r="C155" i="13"/>
  <c r="S155" i="13" s="1"/>
  <c r="B155" i="13"/>
  <c r="C154" i="13"/>
  <c r="S154" i="13" s="1"/>
  <c r="B154" i="13"/>
  <c r="C153" i="13"/>
  <c r="S153" i="13" s="1"/>
  <c r="B153" i="13"/>
  <c r="F153" i="13" s="1"/>
  <c r="C152" i="13"/>
  <c r="V152" i="13" s="1"/>
  <c r="AA157" i="27" s="1"/>
  <c r="B152" i="13"/>
  <c r="U152" i="13" s="1"/>
  <c r="C151" i="13"/>
  <c r="P151" i="13" s="1"/>
  <c r="B151" i="13"/>
  <c r="R151" i="13" s="1"/>
  <c r="C150" i="13"/>
  <c r="S150" i="13" s="1"/>
  <c r="B150" i="13"/>
  <c r="L150" i="13" s="1"/>
  <c r="C149" i="13"/>
  <c r="J149" i="13" s="1"/>
  <c r="B149" i="13"/>
  <c r="I149" i="13" s="1"/>
  <c r="D141" i="27" s="1"/>
  <c r="C148" i="13"/>
  <c r="M148" i="13" s="1"/>
  <c r="B148" i="13"/>
  <c r="U148" i="13" s="1"/>
  <c r="C147" i="13"/>
  <c r="V147" i="13" s="1"/>
  <c r="B147" i="13"/>
  <c r="O147" i="13" s="1"/>
  <c r="C146" i="13"/>
  <c r="V146" i="13" s="1"/>
  <c r="B146" i="13"/>
  <c r="I146" i="13" s="1"/>
  <c r="C145" i="13"/>
  <c r="G145" i="13" s="1"/>
  <c r="Q143" i="27" s="1"/>
  <c r="B145" i="13"/>
  <c r="L145" i="13" s="1"/>
  <c r="C144" i="13"/>
  <c r="M144" i="13" s="1"/>
  <c r="B144" i="13"/>
  <c r="F144" i="13" s="1"/>
  <c r="B143" i="27" s="1"/>
  <c r="C143" i="13"/>
  <c r="J143" i="13" s="1"/>
  <c r="S142" i="27" s="1"/>
  <c r="B143" i="13"/>
  <c r="C142" i="13"/>
  <c r="V142" i="13" s="1"/>
  <c r="B142" i="13"/>
  <c r="U142" i="13" s="1"/>
  <c r="C141" i="13"/>
  <c r="S141" i="13" s="1"/>
  <c r="B141" i="13"/>
  <c r="I141" i="13" s="1"/>
  <c r="C140" i="13"/>
  <c r="V140" i="13" s="1"/>
  <c r="B140" i="13"/>
  <c r="O140" i="13" s="1"/>
  <c r="H142" i="27" s="1"/>
  <c r="C139" i="13"/>
  <c r="V139" i="13" s="1"/>
  <c r="B139" i="13"/>
  <c r="U139" i="13" s="1"/>
  <c r="C138" i="13"/>
  <c r="V138" i="13" s="1"/>
  <c r="AA141" i="27" s="1"/>
  <c r="B138" i="13"/>
  <c r="I138" i="13" s="1"/>
  <c r="C137" i="13"/>
  <c r="V137" i="13" s="1"/>
  <c r="B137" i="13"/>
  <c r="C136" i="13"/>
  <c r="S136" i="13" s="1"/>
  <c r="B136" i="13"/>
  <c r="C135" i="13"/>
  <c r="P135" i="13" s="1"/>
  <c r="W155" i="27" s="1"/>
  <c r="B135" i="13"/>
  <c r="I135" i="13" s="1"/>
  <c r="C134" i="13"/>
  <c r="M134" i="13" s="1"/>
  <c r="B134" i="13"/>
  <c r="C133" i="13"/>
  <c r="J133" i="13" s="1"/>
  <c r="B133" i="13"/>
  <c r="U133" i="13" s="1"/>
  <c r="C132" i="13"/>
  <c r="G132" i="13" s="1"/>
  <c r="B132" i="13"/>
  <c r="I132" i="13" s="1"/>
  <c r="C131" i="13"/>
  <c r="P131" i="13" s="1"/>
  <c r="W112" i="27" s="1"/>
  <c r="B131" i="13"/>
  <c r="I131" i="13" s="1"/>
  <c r="C130" i="13"/>
  <c r="P130" i="13" s="1"/>
  <c r="B130" i="13"/>
  <c r="L130" i="13" s="1"/>
  <c r="F116" i="27" s="1"/>
  <c r="C129" i="13"/>
  <c r="M129" i="13" s="1"/>
  <c r="B129" i="13"/>
  <c r="F129" i="13" s="1"/>
  <c r="B115" i="27" s="1"/>
  <c r="C128" i="13"/>
  <c r="S128" i="13" s="1"/>
  <c r="B128" i="13"/>
  <c r="C127" i="13"/>
  <c r="B127" i="13"/>
  <c r="L127" i="13" s="1"/>
  <c r="C126" i="13"/>
  <c r="M126" i="13" s="1"/>
  <c r="B126" i="13"/>
  <c r="U126" i="13" s="1"/>
  <c r="C125" i="13"/>
  <c r="V125" i="13" s="1"/>
  <c r="B125" i="13"/>
  <c r="R125" i="13" s="1"/>
  <c r="J113" i="27" s="1"/>
  <c r="C124" i="13"/>
  <c r="B124" i="13"/>
  <c r="L124" i="13" s="1"/>
  <c r="C123" i="13"/>
  <c r="V123" i="13" s="1"/>
  <c r="AA113" i="27" s="1"/>
  <c r="B123" i="13"/>
  <c r="R123" i="13" s="1"/>
  <c r="J200" i="27" s="1"/>
  <c r="C122" i="13"/>
  <c r="S122" i="13" s="1"/>
  <c r="Y111" i="27" s="1"/>
  <c r="B122" i="13"/>
  <c r="C121" i="13"/>
  <c r="M121" i="13" s="1"/>
  <c r="B121" i="13"/>
  <c r="C120" i="13"/>
  <c r="S120" i="13" s="1"/>
  <c r="B120" i="13"/>
  <c r="U120" i="13" s="1"/>
  <c r="C119" i="13"/>
  <c r="P119" i="13" s="1"/>
  <c r="B119" i="13"/>
  <c r="I119" i="13" s="1"/>
  <c r="D197" i="27" s="1"/>
  <c r="C118" i="13"/>
  <c r="M118" i="13" s="1"/>
  <c r="U197" i="27" s="1"/>
  <c r="B118" i="13"/>
  <c r="C117" i="13"/>
  <c r="J117" i="13" s="1"/>
  <c r="S115" i="27" s="1"/>
  <c r="B117" i="13"/>
  <c r="L117" i="13" s="1"/>
  <c r="F196" i="27" s="1"/>
  <c r="C116" i="13"/>
  <c r="G116" i="13" s="1"/>
  <c r="B116" i="13"/>
  <c r="C115" i="13"/>
  <c r="V115" i="13" s="1"/>
  <c r="B115" i="13"/>
  <c r="C114" i="13"/>
  <c r="S114" i="13" s="1"/>
  <c r="B114" i="13"/>
  <c r="I114" i="13" s="1"/>
  <c r="C113" i="13"/>
  <c r="P113" i="13" s="1"/>
  <c r="B113" i="13"/>
  <c r="F113" i="13" s="1"/>
  <c r="C112" i="13"/>
  <c r="S112" i="13" s="1"/>
  <c r="B112" i="13"/>
  <c r="F112" i="13" s="1"/>
  <c r="C111" i="13"/>
  <c r="S111" i="13" s="1"/>
  <c r="Y114" i="27" s="1"/>
  <c r="B111" i="13"/>
  <c r="U111" i="13" s="1"/>
  <c r="C110" i="13"/>
  <c r="P110" i="13" s="1"/>
  <c r="B110" i="13"/>
  <c r="U110" i="13" s="1"/>
  <c r="C109" i="13"/>
  <c r="J109" i="13" s="1"/>
  <c r="B109" i="13"/>
  <c r="R109" i="13" s="1"/>
  <c r="C108" i="13"/>
  <c r="M108" i="13" s="1"/>
  <c r="U217" i="27" s="1"/>
  <c r="B108" i="13"/>
  <c r="O108" i="13" s="1"/>
  <c r="C107" i="13"/>
  <c r="P107" i="13" s="1"/>
  <c r="W220" i="27" s="1"/>
  <c r="B107" i="13"/>
  <c r="R107" i="13" s="1"/>
  <c r="J70" i="27" s="1"/>
  <c r="C106" i="13"/>
  <c r="G106" i="13" s="1"/>
  <c r="B106" i="13"/>
  <c r="F106" i="13" s="1"/>
  <c r="B69" i="27" s="1"/>
  <c r="C105" i="13"/>
  <c r="S105" i="13" s="1"/>
  <c r="Y216" i="27" s="1"/>
  <c r="B105" i="13"/>
  <c r="F105" i="13" s="1"/>
  <c r="C104" i="13"/>
  <c r="S104" i="13" s="1"/>
  <c r="Y215" i="27" s="1"/>
  <c r="B104" i="13"/>
  <c r="I104" i="13" s="1"/>
  <c r="C103" i="13"/>
  <c r="M103" i="13" s="1"/>
  <c r="B103" i="13"/>
  <c r="F103" i="13" s="1"/>
  <c r="C102" i="13"/>
  <c r="B102" i="13"/>
  <c r="U102" i="13" s="1"/>
  <c r="C101" i="13"/>
  <c r="J101" i="13" s="1"/>
  <c r="B101" i="13"/>
  <c r="R101" i="13" s="1"/>
  <c r="C100" i="13"/>
  <c r="G100" i="13" s="1"/>
  <c r="B100" i="13"/>
  <c r="F100" i="13" s="1"/>
  <c r="C99" i="13"/>
  <c r="G99" i="13" s="1"/>
  <c r="B99" i="13"/>
  <c r="O99" i="13" s="1"/>
  <c r="H127" i="27" s="1"/>
  <c r="C98" i="13"/>
  <c r="S98" i="13" s="1"/>
  <c r="B98" i="13"/>
  <c r="I98" i="13" s="1"/>
  <c r="C97" i="13"/>
  <c r="P97" i="13" s="1"/>
  <c r="B97" i="13"/>
  <c r="F97" i="13" s="1"/>
  <c r="C96" i="13"/>
  <c r="S96" i="13" s="1"/>
  <c r="B96" i="13"/>
  <c r="O96" i="13" s="1"/>
  <c r="H220" i="27" s="1"/>
  <c r="C95" i="13"/>
  <c r="P95" i="13" s="1"/>
  <c r="B95" i="13"/>
  <c r="L95" i="13" s="1"/>
  <c r="F126" i="27" s="1"/>
  <c r="C94" i="13"/>
  <c r="B94" i="13"/>
  <c r="U94" i="13" s="1"/>
  <c r="L219" i="27" s="1"/>
  <c r="C93" i="13"/>
  <c r="J93" i="13" s="1"/>
  <c r="B93" i="13"/>
  <c r="R93" i="13" s="1"/>
  <c r="J125" i="27" s="1"/>
  <c r="C92" i="13"/>
  <c r="G92" i="13" s="1"/>
  <c r="B92" i="13"/>
  <c r="U92" i="13" s="1"/>
  <c r="L218" i="27" s="1"/>
  <c r="C91" i="13"/>
  <c r="M91" i="13" s="1"/>
  <c r="U219" i="27" s="1"/>
  <c r="B91" i="13"/>
  <c r="F91" i="13" s="1"/>
  <c r="B124" i="27" s="1"/>
  <c r="C90" i="13"/>
  <c r="V90" i="13" s="1"/>
  <c r="B90" i="13"/>
  <c r="I90" i="13" s="1"/>
  <c r="D217" i="27" s="1"/>
  <c r="C89" i="13"/>
  <c r="J89" i="13" s="1"/>
  <c r="S124" i="27" s="1"/>
  <c r="B89" i="13"/>
  <c r="U89" i="13" s="1"/>
  <c r="L216" i="27" s="1"/>
  <c r="C88" i="13"/>
  <c r="S88" i="13" s="1"/>
  <c r="Y125" i="27" s="1"/>
  <c r="B88" i="13"/>
  <c r="C87" i="13"/>
  <c r="P87" i="13" s="1"/>
  <c r="W214" i="27" s="1"/>
  <c r="B87" i="13"/>
  <c r="U87" i="13" s="1"/>
  <c r="L123" i="27" s="1"/>
  <c r="C86" i="13"/>
  <c r="P86" i="13" s="1"/>
  <c r="B86" i="13"/>
  <c r="L86" i="13" s="1"/>
  <c r="F214" i="27" s="1"/>
  <c r="C85" i="13"/>
  <c r="M85" i="13" s="1"/>
  <c r="U218" i="27" s="1"/>
  <c r="B85" i="13"/>
  <c r="R85" i="13" s="1"/>
  <c r="C84" i="13"/>
  <c r="G84" i="13" s="1"/>
  <c r="B84" i="13"/>
  <c r="O84" i="13" s="1"/>
  <c r="C83" i="13"/>
  <c r="S83" i="13" s="1"/>
  <c r="B83" i="13"/>
  <c r="U83" i="13" s="1"/>
  <c r="C82" i="13"/>
  <c r="S82" i="13" s="1"/>
  <c r="B82" i="13"/>
  <c r="I82" i="13" s="1"/>
  <c r="D213" i="27" s="1"/>
  <c r="C81" i="13"/>
  <c r="G81" i="13" s="1"/>
  <c r="B81" i="13"/>
  <c r="L81" i="13" s="1"/>
  <c r="C80" i="13"/>
  <c r="S80" i="13" s="1"/>
  <c r="B80" i="13"/>
  <c r="C79" i="13"/>
  <c r="S79" i="13" s="1"/>
  <c r="B79" i="13"/>
  <c r="L79" i="13" s="1"/>
  <c r="C78" i="13"/>
  <c r="P78" i="13" s="1"/>
  <c r="B78" i="13"/>
  <c r="L78" i="13" s="1"/>
  <c r="C77" i="13"/>
  <c r="B77" i="13"/>
  <c r="R77" i="13" s="1"/>
  <c r="C76" i="13"/>
  <c r="G76" i="13" s="1"/>
  <c r="B76" i="13"/>
  <c r="O76" i="13" s="1"/>
  <c r="H209" i="27" s="1"/>
  <c r="C75" i="13"/>
  <c r="P75" i="13" s="1"/>
  <c r="B75" i="13"/>
  <c r="U75" i="13" s="1"/>
  <c r="C74" i="13"/>
  <c r="S74" i="13" s="1"/>
  <c r="B74" i="13"/>
  <c r="U74" i="13" s="1"/>
  <c r="C73" i="13"/>
  <c r="B73" i="13"/>
  <c r="O73" i="13" s="1"/>
  <c r="C72" i="13"/>
  <c r="S72" i="13" s="1"/>
  <c r="Y207" i="27" s="1"/>
  <c r="B72" i="13"/>
  <c r="C71" i="13"/>
  <c r="S71" i="13" s="1"/>
  <c r="B71" i="13"/>
  <c r="C70" i="13"/>
  <c r="B70" i="13"/>
  <c r="U70" i="13" s="1"/>
  <c r="C69" i="13"/>
  <c r="G69" i="13" s="1"/>
  <c r="B69" i="13"/>
  <c r="R69" i="13" s="1"/>
  <c r="C68" i="13"/>
  <c r="B68" i="13"/>
  <c r="L68" i="13" s="1"/>
  <c r="C67" i="13"/>
  <c r="B67" i="13"/>
  <c r="O67" i="13" s="1"/>
  <c r="H206" i="27" s="1"/>
  <c r="C66" i="13"/>
  <c r="P66" i="13" s="1"/>
  <c r="W208" i="27" s="1"/>
  <c r="B66" i="13"/>
  <c r="L66" i="13" s="1"/>
  <c r="C65" i="13"/>
  <c r="B65" i="13"/>
  <c r="R65" i="13" s="1"/>
  <c r="C64" i="13"/>
  <c r="B64" i="13"/>
  <c r="L64" i="13" s="1"/>
  <c r="C63" i="13"/>
  <c r="B63" i="13"/>
  <c r="C62" i="13"/>
  <c r="M62" i="13" s="1"/>
  <c r="U152" i="27" s="1"/>
  <c r="B62" i="13"/>
  <c r="C61" i="13"/>
  <c r="P61" i="13" s="1"/>
  <c r="B61" i="13"/>
  <c r="R61" i="13" s="1"/>
  <c r="C60" i="13"/>
  <c r="B60" i="13"/>
  <c r="C59" i="13"/>
  <c r="V59" i="13" s="1"/>
  <c r="B59" i="13"/>
  <c r="C58" i="13"/>
  <c r="V58" i="13" s="1"/>
  <c r="B58" i="13"/>
  <c r="U58" i="13" s="1"/>
  <c r="L151" i="27" s="1"/>
  <c r="C57" i="13"/>
  <c r="V57" i="13" s="1"/>
  <c r="B57" i="13"/>
  <c r="O57" i="13" s="1"/>
  <c r="C56" i="13"/>
  <c r="B56" i="13"/>
  <c r="C55" i="13"/>
  <c r="M55" i="13" s="1"/>
  <c r="B55" i="13"/>
  <c r="C54" i="13"/>
  <c r="M54" i="13" s="1"/>
  <c r="B54" i="13"/>
  <c r="C53" i="13"/>
  <c r="G53" i="13" s="1"/>
  <c r="B53" i="13"/>
  <c r="O53" i="13" s="1"/>
  <c r="C52" i="13"/>
  <c r="B52" i="13"/>
  <c r="O52" i="13" s="1"/>
  <c r="C51" i="13"/>
  <c r="V51" i="13" s="1"/>
  <c r="B51" i="13"/>
  <c r="U51" i="13" s="1"/>
  <c r="C50" i="13"/>
  <c r="M50" i="13" s="1"/>
  <c r="B50" i="13"/>
  <c r="U50" i="13" s="1"/>
  <c r="C49" i="13"/>
  <c r="V49" i="13" s="1"/>
  <c r="B49" i="13"/>
  <c r="U49" i="13" s="1"/>
  <c r="C48" i="13"/>
  <c r="S48" i="13" s="1"/>
  <c r="Y151" i="27" s="1"/>
  <c r="B48" i="13"/>
  <c r="O48" i="13" s="1"/>
  <c r="C47" i="13"/>
  <c r="P47" i="13" s="1"/>
  <c r="B47" i="13"/>
  <c r="U47" i="13" s="1"/>
  <c r="C46" i="13"/>
  <c r="V46" i="13" s="1"/>
  <c r="B46" i="13"/>
  <c r="L46" i="13" s="1"/>
  <c r="C45" i="13"/>
  <c r="J45" i="13" s="1"/>
  <c r="B45" i="13"/>
  <c r="R45" i="13" s="1"/>
  <c r="C44" i="13"/>
  <c r="V44" i="13" s="1"/>
  <c r="B44" i="13"/>
  <c r="I44" i="13" s="1"/>
  <c r="C43" i="13"/>
  <c r="P43" i="13" s="1"/>
  <c r="B43" i="13"/>
  <c r="O43" i="13" s="1"/>
  <c r="C42" i="13"/>
  <c r="M42" i="13" s="1"/>
  <c r="B42" i="13"/>
  <c r="O42" i="13" s="1"/>
  <c r="C41" i="13"/>
  <c r="P41" i="13" s="1"/>
  <c r="B41" i="13"/>
  <c r="U41" i="13" s="1"/>
  <c r="C40" i="13"/>
  <c r="S40" i="13" s="1"/>
  <c r="B40" i="13"/>
  <c r="L40" i="13" s="1"/>
  <c r="C39" i="13"/>
  <c r="P39" i="13" s="1"/>
  <c r="B39" i="13"/>
  <c r="O39" i="13" s="1"/>
  <c r="C38" i="13"/>
  <c r="J38" i="13" s="1"/>
  <c r="B38" i="13"/>
  <c r="R38" i="13" s="1"/>
  <c r="C37" i="13"/>
  <c r="M37" i="13" s="1"/>
  <c r="B37" i="13"/>
  <c r="L37" i="13" s="1"/>
  <c r="C36" i="13"/>
  <c r="S36" i="13" s="1"/>
  <c r="B36" i="13"/>
  <c r="C35" i="13"/>
  <c r="B35" i="13"/>
  <c r="C34" i="13"/>
  <c r="P34" i="13" s="1"/>
  <c r="B34" i="13"/>
  <c r="C33" i="13"/>
  <c r="B33" i="13"/>
  <c r="O33" i="13" s="1"/>
  <c r="C32" i="13"/>
  <c r="M32" i="13" s="1"/>
  <c r="B32" i="13"/>
  <c r="C31" i="13"/>
  <c r="B31" i="13"/>
  <c r="O31" i="13" s="1"/>
  <c r="C30" i="13"/>
  <c r="V30" i="13" s="1"/>
  <c r="B30" i="13"/>
  <c r="R30" i="13" s="1"/>
  <c r="C29" i="13"/>
  <c r="B29" i="13"/>
  <c r="U29" i="13" s="1"/>
  <c r="C28" i="13"/>
  <c r="V28" i="13" s="1"/>
  <c r="B28" i="13"/>
  <c r="U28" i="13" s="1"/>
  <c r="C27" i="13"/>
  <c r="J27" i="13" s="1"/>
  <c r="B27" i="13"/>
  <c r="F27" i="13" s="1"/>
  <c r="C26" i="13"/>
  <c r="V26" i="13" s="1"/>
  <c r="B26" i="13"/>
  <c r="C25" i="13"/>
  <c r="B25" i="13"/>
  <c r="I25" i="13" s="1"/>
  <c r="C24" i="13"/>
  <c r="G24" i="13" s="1"/>
  <c r="B24" i="13"/>
  <c r="C23" i="13"/>
  <c r="J23" i="13" s="1"/>
  <c r="B23" i="13"/>
  <c r="I23" i="13" s="1"/>
  <c r="C22" i="13"/>
  <c r="P22" i="13" s="1"/>
  <c r="B22" i="13"/>
  <c r="U22" i="13" s="1"/>
  <c r="L184" i="27" s="1"/>
  <c r="C21" i="13"/>
  <c r="J21" i="13" s="1"/>
  <c r="S177" i="27" s="1"/>
  <c r="B21" i="13"/>
  <c r="C20" i="13"/>
  <c r="M20" i="13" s="1"/>
  <c r="B20" i="13"/>
  <c r="U20" i="13" s="1"/>
  <c r="L183" i="27" s="1"/>
  <c r="C19" i="13"/>
  <c r="G19" i="13" s="1"/>
  <c r="B19" i="13"/>
  <c r="C18" i="13"/>
  <c r="M18" i="13" s="1"/>
  <c r="B18" i="13"/>
  <c r="R18" i="13" s="1"/>
  <c r="C17" i="13"/>
  <c r="G17" i="13" s="1"/>
  <c r="B17" i="13"/>
  <c r="R17" i="13" s="1"/>
  <c r="J181" i="27" s="1"/>
  <c r="C16" i="13"/>
  <c r="G16" i="13" s="1"/>
  <c r="B16" i="13"/>
  <c r="F16" i="13" s="1"/>
  <c r="B180" i="27" s="1"/>
  <c r="C15" i="13"/>
  <c r="S15" i="13" s="1"/>
  <c r="B15" i="13"/>
  <c r="C14" i="13"/>
  <c r="B14" i="13"/>
  <c r="U14" i="13" s="1"/>
  <c r="L179" i="27" s="1"/>
  <c r="C13" i="13"/>
  <c r="V13" i="13" s="1"/>
  <c r="AA184" i="27" s="1"/>
  <c r="B13" i="13"/>
  <c r="F13" i="13" s="1"/>
  <c r="C12" i="13"/>
  <c r="V12" i="13" s="1"/>
  <c r="B12" i="13"/>
  <c r="I12" i="13" s="1"/>
  <c r="C11" i="13"/>
  <c r="M11" i="13" s="1"/>
  <c r="B11" i="13"/>
  <c r="O11" i="13" s="1"/>
  <c r="C10" i="13"/>
  <c r="J10" i="13" s="1"/>
  <c r="S182" i="27" s="1"/>
  <c r="B10" i="13"/>
  <c r="I10" i="13" s="1"/>
  <c r="D99" i="27" s="1"/>
  <c r="C9" i="13"/>
  <c r="V9" i="13" s="1"/>
  <c r="AA179" i="27" s="1"/>
  <c r="B9" i="13"/>
  <c r="I9" i="13" s="1"/>
  <c r="C8" i="13"/>
  <c r="P8" i="13" s="1"/>
  <c r="W178" i="27" s="1"/>
  <c r="B8" i="13"/>
  <c r="U8" i="13" s="1"/>
  <c r="C7" i="13"/>
  <c r="B7" i="13"/>
  <c r="O7" i="13" s="1"/>
  <c r="C6" i="13"/>
  <c r="J6" i="13" s="1"/>
  <c r="S183" i="27" s="1"/>
  <c r="B6" i="13"/>
  <c r="R6" i="13" s="1"/>
  <c r="C5" i="13"/>
  <c r="S5" i="13" s="1"/>
  <c r="Y180" i="27" s="1"/>
  <c r="B5" i="13"/>
  <c r="F5" i="13" s="1"/>
  <c r="C4" i="13"/>
  <c r="P4" i="13" s="1"/>
  <c r="W99" i="27" s="1"/>
  <c r="B4" i="13"/>
  <c r="C3" i="13"/>
  <c r="S3" i="13" s="1"/>
  <c r="B3" i="13"/>
  <c r="R3" i="13" s="1"/>
  <c r="J178" i="27" s="1"/>
  <c r="O66" i="26"/>
  <c r="N66" i="26"/>
  <c r="M66" i="26"/>
  <c r="O65" i="26"/>
  <c r="N65" i="26"/>
  <c r="M65" i="26"/>
  <c r="O64" i="26"/>
  <c r="N64" i="26"/>
  <c r="M64" i="26"/>
  <c r="O63" i="26"/>
  <c r="N63" i="26"/>
  <c r="M63" i="26"/>
  <c r="O62" i="26"/>
  <c r="N62" i="26"/>
  <c r="M62" i="26"/>
  <c r="O61" i="26"/>
  <c r="N61" i="26"/>
  <c r="M61" i="26"/>
  <c r="O60" i="26"/>
  <c r="N60" i="26"/>
  <c r="M60" i="26"/>
  <c r="O59" i="26"/>
  <c r="N59" i="26"/>
  <c r="M59" i="26"/>
  <c r="O58" i="26"/>
  <c r="N58" i="26"/>
  <c r="M58" i="26"/>
  <c r="O57" i="26"/>
  <c r="N57" i="26"/>
  <c r="M57" i="26"/>
  <c r="O56" i="26"/>
  <c r="N56" i="26"/>
  <c r="M56" i="26"/>
  <c r="O55" i="26"/>
  <c r="N55" i="26"/>
  <c r="M55" i="26"/>
  <c r="O54" i="26"/>
  <c r="N54" i="26"/>
  <c r="M54" i="26"/>
  <c r="O53" i="26"/>
  <c r="N53" i="26"/>
  <c r="M53" i="26"/>
  <c r="O52" i="26"/>
  <c r="N52" i="26"/>
  <c r="M52" i="26"/>
  <c r="O51" i="26"/>
  <c r="N51" i="26"/>
  <c r="M51" i="26"/>
  <c r="O50" i="26"/>
  <c r="N50" i="26"/>
  <c r="M50" i="26"/>
  <c r="O49" i="26"/>
  <c r="N49" i="26"/>
  <c r="M49" i="26"/>
  <c r="O48" i="26"/>
  <c r="N48" i="26"/>
  <c r="M48" i="26"/>
  <c r="O47" i="26"/>
  <c r="N47" i="26"/>
  <c r="M47" i="26"/>
  <c r="O46" i="26"/>
  <c r="N46" i="26"/>
  <c r="M46" i="26"/>
  <c r="O45" i="26"/>
  <c r="N45" i="26"/>
  <c r="M45" i="26"/>
  <c r="O44" i="26"/>
  <c r="N44" i="26"/>
  <c r="M44" i="26"/>
  <c r="O43" i="26"/>
  <c r="N43" i="26"/>
  <c r="M43" i="26"/>
  <c r="O42" i="26"/>
  <c r="N42" i="26"/>
  <c r="M42" i="26"/>
  <c r="O41" i="26"/>
  <c r="N41" i="26"/>
  <c r="M41" i="26"/>
  <c r="O40" i="26"/>
  <c r="N40" i="26"/>
  <c r="M40" i="26"/>
  <c r="O39" i="26"/>
  <c r="N39" i="26"/>
  <c r="M39" i="26"/>
  <c r="O38" i="26"/>
  <c r="N38" i="26"/>
  <c r="M38" i="26"/>
  <c r="O37" i="26"/>
  <c r="N37" i="26"/>
  <c r="M37" i="26"/>
  <c r="O36" i="26"/>
  <c r="N36" i="26"/>
  <c r="M36" i="26"/>
  <c r="O35" i="26"/>
  <c r="N35" i="26"/>
  <c r="M35" i="26"/>
  <c r="O34" i="26"/>
  <c r="N34" i="26"/>
  <c r="M34" i="26"/>
  <c r="O33" i="26"/>
  <c r="N33" i="26"/>
  <c r="M33" i="26"/>
  <c r="O32" i="26"/>
  <c r="N32" i="26"/>
  <c r="M32" i="26"/>
  <c r="O31" i="26"/>
  <c r="N31" i="26"/>
  <c r="M31" i="26"/>
  <c r="O30" i="26"/>
  <c r="N30" i="26"/>
  <c r="M30" i="26"/>
  <c r="O29" i="26"/>
  <c r="N29" i="26"/>
  <c r="M29" i="26"/>
  <c r="O28" i="26"/>
  <c r="N28" i="26"/>
  <c r="M28" i="26"/>
  <c r="O27" i="26"/>
  <c r="N27" i="26"/>
  <c r="M27" i="26"/>
  <c r="O26" i="26"/>
  <c r="N26" i="26"/>
  <c r="M26" i="26"/>
  <c r="O25" i="26"/>
  <c r="N25" i="26"/>
  <c r="M25" i="26"/>
  <c r="O24" i="26"/>
  <c r="N24" i="26"/>
  <c r="M24" i="26"/>
  <c r="O23" i="26"/>
  <c r="N23" i="26"/>
  <c r="M23" i="26"/>
  <c r="O22" i="26"/>
  <c r="N22" i="26"/>
  <c r="M22" i="26"/>
  <c r="O21" i="26"/>
  <c r="N21" i="26"/>
  <c r="M21" i="26"/>
  <c r="O20" i="26"/>
  <c r="N20" i="26"/>
  <c r="M20" i="26"/>
  <c r="O19" i="26"/>
  <c r="N19" i="26"/>
  <c r="M19" i="26"/>
  <c r="O18" i="26"/>
  <c r="N18" i="26"/>
  <c r="M18" i="26"/>
  <c r="O17" i="26"/>
  <c r="N17" i="26"/>
  <c r="M17" i="26"/>
  <c r="O16" i="26"/>
  <c r="N16" i="26"/>
  <c r="M16" i="26"/>
  <c r="O15" i="26"/>
  <c r="N15" i="26"/>
  <c r="M15" i="26"/>
  <c r="O14" i="26"/>
  <c r="N14" i="26"/>
  <c r="M14" i="26"/>
  <c r="O13" i="26"/>
  <c r="N13" i="26"/>
  <c r="M13" i="26"/>
  <c r="O12" i="26"/>
  <c r="N12" i="26"/>
  <c r="M12" i="26"/>
  <c r="O11" i="26"/>
  <c r="N11" i="26"/>
  <c r="M11" i="26"/>
  <c r="O10" i="26"/>
  <c r="N10" i="26"/>
  <c r="M10" i="26"/>
  <c r="O9" i="26"/>
  <c r="N9" i="26"/>
  <c r="M9" i="26"/>
  <c r="O8" i="26"/>
  <c r="N8" i="26"/>
  <c r="M8" i="26"/>
  <c r="O7" i="26"/>
  <c r="N7" i="26"/>
  <c r="M7" i="26"/>
  <c r="O6" i="26"/>
  <c r="N6" i="26"/>
  <c r="M6" i="26"/>
  <c r="O5" i="26"/>
  <c r="N5" i="26"/>
  <c r="M5" i="26"/>
  <c r="O4" i="26"/>
  <c r="N4" i="26"/>
  <c r="M4" i="26"/>
  <c r="O3" i="26"/>
  <c r="N3" i="26"/>
  <c r="M3" i="26"/>
  <c r="O2" i="26"/>
  <c r="N2" i="26"/>
  <c r="M2" i="26"/>
  <c r="C232" i="12"/>
  <c r="S232" i="12" s="1"/>
  <c r="B232" i="12"/>
  <c r="O232" i="12" s="1"/>
  <c r="C231" i="12"/>
  <c r="P231" i="12" s="1"/>
  <c r="B231" i="12"/>
  <c r="I231" i="12" s="1"/>
  <c r="C230" i="12"/>
  <c r="V230" i="12" s="1"/>
  <c r="B230" i="12"/>
  <c r="I230" i="12" s="1"/>
  <c r="C229" i="12"/>
  <c r="S229" i="12" s="1"/>
  <c r="B229" i="12"/>
  <c r="O229" i="12" s="1"/>
  <c r="C228" i="12"/>
  <c r="V228" i="12" s="1"/>
  <c r="B228" i="12"/>
  <c r="R228" i="12" s="1"/>
  <c r="C227" i="12"/>
  <c r="S227" i="12" s="1"/>
  <c r="B227" i="12"/>
  <c r="F227" i="12" s="1"/>
  <c r="C226" i="12"/>
  <c r="P226" i="12" s="1"/>
  <c r="B226" i="12"/>
  <c r="R226" i="12" s="1"/>
  <c r="C225" i="12"/>
  <c r="V225" i="12" s="1"/>
  <c r="B225" i="12"/>
  <c r="O225" i="12" s="1"/>
  <c r="C224" i="12"/>
  <c r="V224" i="12" s="1"/>
  <c r="B224" i="12"/>
  <c r="C223" i="12"/>
  <c r="M223" i="12" s="1"/>
  <c r="B223" i="12"/>
  <c r="C222" i="12"/>
  <c r="S222" i="12" s="1"/>
  <c r="B222" i="12"/>
  <c r="O222" i="12" s="1"/>
  <c r="C221" i="12"/>
  <c r="S221" i="12" s="1"/>
  <c r="B221" i="12"/>
  <c r="C220" i="12"/>
  <c r="M220" i="12" s="1"/>
  <c r="B220" i="12"/>
  <c r="U220" i="12" s="1"/>
  <c r="C219" i="12"/>
  <c r="B219" i="12"/>
  <c r="C218" i="12"/>
  <c r="M218" i="12" s="1"/>
  <c r="B218" i="12"/>
  <c r="R218" i="12" s="1"/>
  <c r="C217" i="12"/>
  <c r="B217" i="12"/>
  <c r="O217" i="12" s="1"/>
  <c r="C216" i="12"/>
  <c r="M216" i="12" s="1"/>
  <c r="B216" i="12"/>
  <c r="O216" i="12" s="1"/>
  <c r="C215" i="12"/>
  <c r="M215" i="12" s="1"/>
  <c r="B215" i="12"/>
  <c r="I215" i="12" s="1"/>
  <c r="C214" i="12"/>
  <c r="M214" i="12" s="1"/>
  <c r="B214" i="12"/>
  <c r="F214" i="12" s="1"/>
  <c r="C213" i="12"/>
  <c r="M213" i="12" s="1"/>
  <c r="U150" i="26" s="1"/>
  <c r="B213" i="12"/>
  <c r="U213" i="12" s="1"/>
  <c r="C212" i="12"/>
  <c r="V212" i="12" s="1"/>
  <c r="AA149" i="26" s="1"/>
  <c r="B212" i="12"/>
  <c r="L212" i="12" s="1"/>
  <c r="C211" i="12"/>
  <c r="B211" i="12"/>
  <c r="L211" i="12" s="1"/>
  <c r="C210" i="12"/>
  <c r="B210" i="12"/>
  <c r="O210" i="12" s="1"/>
  <c r="C209" i="12"/>
  <c r="J209" i="12" s="1"/>
  <c r="B209" i="12"/>
  <c r="O209" i="12" s="1"/>
  <c r="C208" i="12"/>
  <c r="B208" i="12"/>
  <c r="I208" i="12" s="1"/>
  <c r="D74" i="26" s="1"/>
  <c r="C207" i="12"/>
  <c r="J207" i="12" s="1"/>
  <c r="B207" i="12"/>
  <c r="U207" i="12" s="1"/>
  <c r="C206" i="12"/>
  <c r="M206" i="12" s="1"/>
  <c r="B206" i="12"/>
  <c r="F206" i="12" s="1"/>
  <c r="B133" i="26" s="1"/>
  <c r="C205" i="12"/>
  <c r="V205" i="12" s="1"/>
  <c r="AA72" i="26" s="1"/>
  <c r="B205" i="12"/>
  <c r="L205" i="12" s="1"/>
  <c r="C204" i="12"/>
  <c r="J204" i="12" s="1"/>
  <c r="B204" i="12"/>
  <c r="O204" i="12" s="1"/>
  <c r="C203" i="12"/>
  <c r="V203" i="12" s="1"/>
  <c r="B203" i="12"/>
  <c r="F203" i="12" s="1"/>
  <c r="C202" i="12"/>
  <c r="V202" i="12" s="1"/>
  <c r="B202" i="12"/>
  <c r="R202" i="12" s="1"/>
  <c r="C201" i="12"/>
  <c r="B201" i="12"/>
  <c r="F201" i="12" s="1"/>
  <c r="C200" i="12"/>
  <c r="J200" i="12" s="1"/>
  <c r="B200" i="12"/>
  <c r="R200" i="12" s="1"/>
  <c r="C199" i="12"/>
  <c r="M199" i="12" s="1"/>
  <c r="B199" i="12"/>
  <c r="C198" i="12"/>
  <c r="V198" i="12" s="1"/>
  <c r="AA75" i="26" s="1"/>
  <c r="B198" i="12"/>
  <c r="O198" i="12" s="1"/>
  <c r="C197" i="12"/>
  <c r="S197" i="12" s="1"/>
  <c r="B197" i="12"/>
  <c r="L197" i="12" s="1"/>
  <c r="F73" i="26" s="1"/>
  <c r="C196" i="12"/>
  <c r="P196" i="12" s="1"/>
  <c r="B196" i="12"/>
  <c r="F196" i="12" s="1"/>
  <c r="C195" i="12"/>
  <c r="M195" i="12" s="1"/>
  <c r="B195" i="12"/>
  <c r="U195" i="12" s="1"/>
  <c r="C194" i="12"/>
  <c r="J194" i="12" s="1"/>
  <c r="B194" i="12"/>
  <c r="R194" i="12" s="1"/>
  <c r="C193" i="12"/>
  <c r="G193" i="12" s="1"/>
  <c r="B193" i="12"/>
  <c r="L193" i="12" s="1"/>
  <c r="C192" i="12"/>
  <c r="M192" i="12" s="1"/>
  <c r="B192" i="12"/>
  <c r="O192" i="12" s="1"/>
  <c r="C191" i="12"/>
  <c r="M191" i="12" s="1"/>
  <c r="B191" i="12"/>
  <c r="I191" i="12" s="1"/>
  <c r="C190" i="12"/>
  <c r="M190" i="12" s="1"/>
  <c r="B190" i="12"/>
  <c r="F190" i="12" s="1"/>
  <c r="C189" i="12"/>
  <c r="S189" i="12" s="1"/>
  <c r="B189" i="12"/>
  <c r="U189" i="12" s="1"/>
  <c r="C188" i="12"/>
  <c r="M188" i="12" s="1"/>
  <c r="B188" i="12"/>
  <c r="F188" i="12" s="1"/>
  <c r="C187" i="12"/>
  <c r="S187" i="12" s="1"/>
  <c r="B187" i="12"/>
  <c r="C186" i="12"/>
  <c r="V186" i="12" s="1"/>
  <c r="AA79" i="26" s="1"/>
  <c r="B186" i="12"/>
  <c r="R186" i="12" s="1"/>
  <c r="C185" i="12"/>
  <c r="B185" i="12"/>
  <c r="L185" i="12" s="1"/>
  <c r="C184" i="12"/>
  <c r="V184" i="12" s="1"/>
  <c r="B184" i="12"/>
  <c r="U184" i="12" s="1"/>
  <c r="C183" i="12"/>
  <c r="M183" i="12" s="1"/>
  <c r="U76" i="26" s="1"/>
  <c r="B183" i="12"/>
  <c r="U183" i="12" s="1"/>
  <c r="C182" i="12"/>
  <c r="V182" i="12" s="1"/>
  <c r="B182" i="12"/>
  <c r="C181" i="12"/>
  <c r="S181" i="12" s="1"/>
  <c r="B181" i="12"/>
  <c r="R181" i="12" s="1"/>
  <c r="C180" i="12"/>
  <c r="G180" i="12" s="1"/>
  <c r="Q137" i="26" s="1"/>
  <c r="B180" i="12"/>
  <c r="U180" i="12" s="1"/>
  <c r="C179" i="12"/>
  <c r="M179" i="12" s="1"/>
  <c r="B179" i="12"/>
  <c r="R179" i="12" s="1"/>
  <c r="C178" i="12"/>
  <c r="J178" i="12" s="1"/>
  <c r="B178" i="12"/>
  <c r="R178" i="12" s="1"/>
  <c r="C177" i="12"/>
  <c r="V177" i="12" s="1"/>
  <c r="AA78" i="26" s="1"/>
  <c r="B177" i="12"/>
  <c r="O177" i="12" s="1"/>
  <c r="C176" i="12"/>
  <c r="V176" i="12" s="1"/>
  <c r="B176" i="12"/>
  <c r="I176" i="12" s="1"/>
  <c r="C175" i="12"/>
  <c r="G175" i="12" s="1"/>
  <c r="Q77" i="26" s="1"/>
  <c r="B175" i="12"/>
  <c r="O175" i="12" s="1"/>
  <c r="C174" i="12"/>
  <c r="S174" i="12" s="1"/>
  <c r="B174" i="12"/>
  <c r="C173" i="12"/>
  <c r="V173" i="12" s="1"/>
  <c r="B173" i="12"/>
  <c r="I173" i="12" s="1"/>
  <c r="C172" i="12"/>
  <c r="V172" i="12" s="1"/>
  <c r="B172" i="12"/>
  <c r="F172" i="12" s="1"/>
  <c r="B77" i="26" s="1"/>
  <c r="C171" i="12"/>
  <c r="S171" i="12" s="1"/>
  <c r="Y138" i="26" s="1"/>
  <c r="B171" i="12"/>
  <c r="R171" i="12" s="1"/>
  <c r="C170" i="12"/>
  <c r="P170" i="12" s="1"/>
  <c r="B170" i="12"/>
  <c r="C169" i="12"/>
  <c r="M169" i="12" s="1"/>
  <c r="B169" i="12"/>
  <c r="U169" i="12" s="1"/>
  <c r="L76" i="26" s="1"/>
  <c r="C168" i="12"/>
  <c r="J168" i="12" s="1"/>
  <c r="B168" i="12"/>
  <c r="R168" i="12" s="1"/>
  <c r="C167" i="12"/>
  <c r="G167" i="12" s="1"/>
  <c r="B167" i="12"/>
  <c r="C166" i="12"/>
  <c r="P166" i="12" s="1"/>
  <c r="B166" i="12"/>
  <c r="R166" i="12" s="1"/>
  <c r="C165" i="12"/>
  <c r="B165" i="12"/>
  <c r="I165" i="12" s="1"/>
  <c r="C164" i="12"/>
  <c r="S164" i="12" s="1"/>
  <c r="Y158" i="26" s="1"/>
  <c r="B164" i="12"/>
  <c r="F164" i="12" s="1"/>
  <c r="C163" i="12"/>
  <c r="G163" i="12" s="1"/>
  <c r="B163" i="12"/>
  <c r="O163" i="12" s="1"/>
  <c r="C162" i="12"/>
  <c r="B162" i="12"/>
  <c r="R162" i="12" s="1"/>
  <c r="C161" i="12"/>
  <c r="M161" i="12" s="1"/>
  <c r="B161" i="12"/>
  <c r="O161" i="12" s="1"/>
  <c r="C160" i="12"/>
  <c r="J160" i="12" s="1"/>
  <c r="B160" i="12"/>
  <c r="R160" i="12" s="1"/>
  <c r="C159" i="12"/>
  <c r="B159" i="12"/>
  <c r="O159" i="12" s="1"/>
  <c r="C158" i="12"/>
  <c r="G158" i="12" s="1"/>
  <c r="B158" i="12"/>
  <c r="R158" i="12" s="1"/>
  <c r="C157" i="12"/>
  <c r="V157" i="12" s="1"/>
  <c r="AA83" i="26" s="1"/>
  <c r="B157" i="12"/>
  <c r="I157" i="12" s="1"/>
  <c r="C156" i="12"/>
  <c r="S156" i="12" s="1"/>
  <c r="B156" i="12"/>
  <c r="C155" i="12"/>
  <c r="B155" i="12"/>
  <c r="U155" i="12" s="1"/>
  <c r="C154" i="12"/>
  <c r="P154" i="12" s="1"/>
  <c r="B154" i="12"/>
  <c r="O154" i="12" s="1"/>
  <c r="C153" i="12"/>
  <c r="M153" i="12" s="1"/>
  <c r="B153" i="12"/>
  <c r="C152" i="12"/>
  <c r="J152" i="12" s="1"/>
  <c r="S157" i="26" s="1"/>
  <c r="B152" i="12"/>
  <c r="R152" i="12" s="1"/>
  <c r="C151" i="12"/>
  <c r="V151" i="12" s="1"/>
  <c r="B151" i="12"/>
  <c r="O151" i="12" s="1"/>
  <c r="C150" i="12"/>
  <c r="V150" i="12" s="1"/>
  <c r="B150" i="12"/>
  <c r="U150" i="12" s="1"/>
  <c r="C149" i="12"/>
  <c r="P149" i="12" s="1"/>
  <c r="B149" i="12"/>
  <c r="I149" i="12" s="1"/>
  <c r="C148" i="12"/>
  <c r="P148" i="12" s="1"/>
  <c r="B148" i="12"/>
  <c r="L148" i="12" s="1"/>
  <c r="C147" i="12"/>
  <c r="V147" i="12" s="1"/>
  <c r="B147" i="12"/>
  <c r="C146" i="12"/>
  <c r="P146" i="12" s="1"/>
  <c r="B146" i="12"/>
  <c r="O146" i="12" s="1"/>
  <c r="C145" i="12"/>
  <c r="V145" i="12" s="1"/>
  <c r="AA143" i="26" s="1"/>
  <c r="B145" i="12"/>
  <c r="O145" i="12" s="1"/>
  <c r="C144" i="12"/>
  <c r="S144" i="12" s="1"/>
  <c r="B144" i="12"/>
  <c r="R144" i="12" s="1"/>
  <c r="J143" i="26" s="1"/>
  <c r="C143" i="12"/>
  <c r="G143" i="12" s="1"/>
  <c r="Q142" i="26" s="1"/>
  <c r="B143" i="12"/>
  <c r="C142" i="12"/>
  <c r="P142" i="12" s="1"/>
  <c r="B142" i="12"/>
  <c r="F142" i="12" s="1"/>
  <c r="C141" i="12"/>
  <c r="S141" i="12" s="1"/>
  <c r="B141" i="12"/>
  <c r="F141" i="12" s="1"/>
  <c r="C140" i="12"/>
  <c r="B140" i="12"/>
  <c r="F140" i="12" s="1"/>
  <c r="B142" i="26" s="1"/>
  <c r="C139" i="12"/>
  <c r="S139" i="12" s="1"/>
  <c r="B139" i="12"/>
  <c r="I139" i="12" s="1"/>
  <c r="C138" i="12"/>
  <c r="J138" i="12" s="1"/>
  <c r="B138" i="12"/>
  <c r="O138" i="12" s="1"/>
  <c r="C137" i="12"/>
  <c r="B137" i="12"/>
  <c r="R137" i="12" s="1"/>
  <c r="C136" i="12"/>
  <c r="P136" i="12" s="1"/>
  <c r="B136" i="12"/>
  <c r="I136" i="12" s="1"/>
  <c r="C135" i="12"/>
  <c r="S135" i="12" s="1"/>
  <c r="Y155" i="26" s="1"/>
  <c r="B135" i="12"/>
  <c r="C134" i="12"/>
  <c r="M134" i="12" s="1"/>
  <c r="B134" i="12"/>
  <c r="I134" i="12" s="1"/>
  <c r="C133" i="12"/>
  <c r="P133" i="12" s="1"/>
  <c r="B133" i="12"/>
  <c r="I133" i="12" s="1"/>
  <c r="C132" i="12"/>
  <c r="V132" i="12" s="1"/>
  <c r="B132" i="12"/>
  <c r="C131" i="12"/>
  <c r="J131" i="12" s="1"/>
  <c r="B131" i="12"/>
  <c r="L131" i="12" s="1"/>
  <c r="C130" i="12"/>
  <c r="J130" i="12" s="1"/>
  <c r="B130" i="12"/>
  <c r="I130" i="12" s="1"/>
  <c r="C129" i="12"/>
  <c r="B129" i="12"/>
  <c r="O129" i="12" s="1"/>
  <c r="C128" i="12"/>
  <c r="V128" i="12" s="1"/>
  <c r="AA195" i="26" s="1"/>
  <c r="B128" i="12"/>
  <c r="R128" i="12" s="1"/>
  <c r="C127" i="12"/>
  <c r="P127" i="12" s="1"/>
  <c r="B127" i="12"/>
  <c r="O127" i="12" s="1"/>
  <c r="C126" i="12"/>
  <c r="V126" i="12" s="1"/>
  <c r="B126" i="12"/>
  <c r="C125" i="12"/>
  <c r="M125" i="12" s="1"/>
  <c r="B125" i="12"/>
  <c r="I125" i="12" s="1"/>
  <c r="C124" i="12"/>
  <c r="V124" i="12" s="1"/>
  <c r="B124" i="12"/>
  <c r="I124" i="12" s="1"/>
  <c r="C123" i="12"/>
  <c r="S123" i="12" s="1"/>
  <c r="B123" i="12"/>
  <c r="I123" i="12" s="1"/>
  <c r="C122" i="12"/>
  <c r="M122" i="12" s="1"/>
  <c r="B122" i="12"/>
  <c r="I122" i="12" s="1"/>
  <c r="C121" i="12"/>
  <c r="M121" i="12" s="1"/>
  <c r="B121" i="12"/>
  <c r="I121" i="12" s="1"/>
  <c r="D139" i="26" s="1"/>
  <c r="C120" i="12"/>
  <c r="S120" i="12" s="1"/>
  <c r="B120" i="12"/>
  <c r="R120" i="12" s="1"/>
  <c r="C119" i="12"/>
  <c r="M119" i="12" s="1"/>
  <c r="B119" i="12"/>
  <c r="O119" i="12" s="1"/>
  <c r="C118" i="12"/>
  <c r="V118" i="12" s="1"/>
  <c r="B118" i="12"/>
  <c r="I118" i="12" s="1"/>
  <c r="C117" i="12"/>
  <c r="J117" i="12" s="1"/>
  <c r="B117" i="12"/>
  <c r="L117" i="12" s="1"/>
  <c r="C116" i="12"/>
  <c r="B116" i="12"/>
  <c r="L116" i="12" s="1"/>
  <c r="C115" i="12"/>
  <c r="S115" i="12" s="1"/>
  <c r="B115" i="12"/>
  <c r="O115" i="12" s="1"/>
  <c r="C114" i="12"/>
  <c r="J114" i="12" s="1"/>
  <c r="B114" i="12"/>
  <c r="U114" i="12" s="1"/>
  <c r="C113" i="12"/>
  <c r="V113" i="12" s="1"/>
  <c r="B113" i="12"/>
  <c r="U113" i="12" s="1"/>
  <c r="C112" i="12"/>
  <c r="G112" i="12" s="1"/>
  <c r="B112" i="12"/>
  <c r="R112" i="12" s="1"/>
  <c r="C111" i="12"/>
  <c r="J111" i="12" s="1"/>
  <c r="B111" i="12"/>
  <c r="U111" i="12" s="1"/>
  <c r="C110" i="12"/>
  <c r="M110" i="12" s="1"/>
  <c r="B110" i="12"/>
  <c r="I110" i="12" s="1"/>
  <c r="C109" i="12"/>
  <c r="B109" i="12"/>
  <c r="L109" i="12" s="1"/>
  <c r="C108" i="12"/>
  <c r="V108" i="12" s="1"/>
  <c r="AA217" i="26" s="1"/>
  <c r="B108" i="12"/>
  <c r="I108" i="12" s="1"/>
  <c r="C107" i="12"/>
  <c r="S107" i="12" s="1"/>
  <c r="Y220" i="26" s="1"/>
  <c r="B107" i="12"/>
  <c r="C106" i="12"/>
  <c r="B106" i="12"/>
  <c r="L106" i="12" s="1"/>
  <c r="C105" i="12"/>
  <c r="M105" i="12" s="1"/>
  <c r="U216" i="26" s="1"/>
  <c r="B105" i="12"/>
  <c r="I105" i="12" s="1"/>
  <c r="C104" i="12"/>
  <c r="B104" i="12"/>
  <c r="R104" i="12" s="1"/>
  <c r="C103" i="12"/>
  <c r="P103" i="12" s="1"/>
  <c r="B103" i="12"/>
  <c r="L103" i="12" s="1"/>
  <c r="C102" i="12"/>
  <c r="V102" i="12" s="1"/>
  <c r="AA123" i="26" s="1"/>
  <c r="B102" i="12"/>
  <c r="I102" i="12" s="1"/>
  <c r="C101" i="12"/>
  <c r="P101" i="12" s="1"/>
  <c r="B101" i="12"/>
  <c r="C100" i="12"/>
  <c r="V100" i="12" s="1"/>
  <c r="B100" i="12"/>
  <c r="C99" i="12"/>
  <c r="S99" i="12" s="1"/>
  <c r="B99" i="12"/>
  <c r="I99" i="12" s="1"/>
  <c r="D127" i="26" s="1"/>
  <c r="C98" i="12"/>
  <c r="M98" i="12" s="1"/>
  <c r="B98" i="12"/>
  <c r="C97" i="12"/>
  <c r="M97" i="12" s="1"/>
  <c r="B97" i="12"/>
  <c r="C96" i="12"/>
  <c r="J96" i="12" s="1"/>
  <c r="B96" i="12"/>
  <c r="R96" i="12" s="1"/>
  <c r="J220" i="26" s="1"/>
  <c r="C95" i="12"/>
  <c r="V95" i="12" s="1"/>
  <c r="B95" i="12"/>
  <c r="R95" i="12" s="1"/>
  <c r="J126" i="26" s="1"/>
  <c r="C94" i="12"/>
  <c r="V94" i="12" s="1"/>
  <c r="B94" i="12"/>
  <c r="O94" i="12" s="1"/>
  <c r="H219" i="26" s="1"/>
  <c r="C93" i="12"/>
  <c r="G93" i="12" s="1"/>
  <c r="B93" i="12"/>
  <c r="O93" i="12" s="1"/>
  <c r="H125" i="26" s="1"/>
  <c r="C92" i="12"/>
  <c r="S92" i="12" s="1"/>
  <c r="B92" i="12"/>
  <c r="U92" i="12" s="1"/>
  <c r="L218" i="26" s="1"/>
  <c r="C91" i="12"/>
  <c r="S91" i="12" s="1"/>
  <c r="Y219" i="26" s="1"/>
  <c r="B91" i="12"/>
  <c r="O91" i="12" s="1"/>
  <c r="H124" i="26" s="1"/>
  <c r="C90" i="12"/>
  <c r="P90" i="12" s="1"/>
  <c r="B90" i="12"/>
  <c r="C89" i="12"/>
  <c r="V89" i="12" s="1"/>
  <c r="AA124" i="26" s="1"/>
  <c r="B89" i="12"/>
  <c r="I89" i="12" s="1"/>
  <c r="D216" i="26" s="1"/>
  <c r="C88" i="12"/>
  <c r="M88" i="12" s="1"/>
  <c r="U125" i="26" s="1"/>
  <c r="B88" i="12"/>
  <c r="R88" i="12" s="1"/>
  <c r="J215" i="26" s="1"/>
  <c r="C87" i="12"/>
  <c r="G87" i="12" s="1"/>
  <c r="Q214" i="26" s="1"/>
  <c r="B87" i="12"/>
  <c r="C86" i="12"/>
  <c r="J86" i="12" s="1"/>
  <c r="B86" i="12"/>
  <c r="I86" i="12" s="1"/>
  <c r="D214" i="26" s="1"/>
  <c r="C85" i="12"/>
  <c r="M85" i="12" s="1"/>
  <c r="U218" i="26" s="1"/>
  <c r="B85" i="12"/>
  <c r="C84" i="12"/>
  <c r="M84" i="12" s="1"/>
  <c r="U211" i="26" s="1"/>
  <c r="B84" i="12"/>
  <c r="F84" i="12" s="1"/>
  <c r="C83" i="12"/>
  <c r="S83" i="12" s="1"/>
  <c r="B83" i="12"/>
  <c r="L83" i="12" s="1"/>
  <c r="C82" i="12"/>
  <c r="P82" i="12" s="1"/>
  <c r="B82" i="12"/>
  <c r="C81" i="12"/>
  <c r="B81" i="12"/>
  <c r="U81" i="12" s="1"/>
  <c r="C80" i="12"/>
  <c r="P80" i="12" s="1"/>
  <c r="B80" i="12"/>
  <c r="R80" i="12" s="1"/>
  <c r="J211" i="26" s="1"/>
  <c r="C79" i="12"/>
  <c r="G79" i="12" s="1"/>
  <c r="Q213" i="26" s="1"/>
  <c r="B79" i="12"/>
  <c r="L79" i="12" s="1"/>
  <c r="C78" i="12"/>
  <c r="V78" i="12" s="1"/>
  <c r="B78" i="12"/>
  <c r="F78" i="12" s="1"/>
  <c r="C77" i="12"/>
  <c r="S77" i="12" s="1"/>
  <c r="Y206" i="26" s="1"/>
  <c r="B77" i="12"/>
  <c r="L77" i="12" s="1"/>
  <c r="C76" i="12"/>
  <c r="V76" i="12" s="1"/>
  <c r="B76" i="12"/>
  <c r="I76" i="12" s="1"/>
  <c r="D209" i="26" s="1"/>
  <c r="C75" i="12"/>
  <c r="S75" i="12" s="1"/>
  <c r="B75" i="12"/>
  <c r="F75" i="12" s="1"/>
  <c r="C74" i="12"/>
  <c r="G74" i="12" s="1"/>
  <c r="B74" i="12"/>
  <c r="I74" i="12" s="1"/>
  <c r="D208" i="26" s="1"/>
  <c r="C73" i="12"/>
  <c r="P73" i="12" s="1"/>
  <c r="B73" i="12"/>
  <c r="F73" i="12" s="1"/>
  <c r="C72" i="12"/>
  <c r="B72" i="12"/>
  <c r="R72" i="12" s="1"/>
  <c r="C71" i="12"/>
  <c r="B71" i="12"/>
  <c r="C70" i="12"/>
  <c r="V70" i="12" s="1"/>
  <c r="B70" i="12"/>
  <c r="U70" i="12" s="1"/>
  <c r="C69" i="12"/>
  <c r="V69" i="12" s="1"/>
  <c r="B69" i="12"/>
  <c r="I69" i="12" s="1"/>
  <c r="C68" i="12"/>
  <c r="S68" i="12" s="1"/>
  <c r="B68" i="12"/>
  <c r="O68" i="12" s="1"/>
  <c r="C67" i="12"/>
  <c r="J67" i="12" s="1"/>
  <c r="B67" i="12"/>
  <c r="O67" i="12" s="1"/>
  <c r="H206" i="26" s="1"/>
  <c r="C66" i="12"/>
  <c r="G66" i="12" s="1"/>
  <c r="Q208" i="26" s="1"/>
  <c r="B66" i="12"/>
  <c r="I66" i="12" s="1"/>
  <c r="C65" i="12"/>
  <c r="P65" i="12" s="1"/>
  <c r="W210" i="26" s="1"/>
  <c r="B65" i="12"/>
  <c r="U65" i="12" s="1"/>
  <c r="C64" i="12"/>
  <c r="V64" i="12" s="1"/>
  <c r="B64" i="12"/>
  <c r="F64" i="12" s="1"/>
  <c r="C63" i="12"/>
  <c r="S63" i="12" s="1"/>
  <c r="B63" i="12"/>
  <c r="L63" i="12" s="1"/>
  <c r="C62" i="12"/>
  <c r="V62" i="12" s="1"/>
  <c r="AA152" i="26" s="1"/>
  <c r="B62" i="12"/>
  <c r="L62" i="12" s="1"/>
  <c r="C61" i="12"/>
  <c r="B61" i="12"/>
  <c r="U61" i="12" s="1"/>
  <c r="C60" i="12"/>
  <c r="P60" i="12" s="1"/>
  <c r="B60" i="12"/>
  <c r="C59" i="12"/>
  <c r="G59" i="12" s="1"/>
  <c r="B59" i="12"/>
  <c r="C58" i="12"/>
  <c r="M58" i="12" s="1"/>
  <c r="B58" i="12"/>
  <c r="F58" i="12" s="1"/>
  <c r="C57" i="12"/>
  <c r="G57" i="12" s="1"/>
  <c r="B57" i="12"/>
  <c r="C56" i="12"/>
  <c r="V56" i="12" s="1"/>
  <c r="B56" i="12"/>
  <c r="C55" i="12"/>
  <c r="S55" i="12" s="1"/>
  <c r="B55" i="12"/>
  <c r="L55" i="12" s="1"/>
  <c r="C54" i="12"/>
  <c r="P54" i="12" s="1"/>
  <c r="B54" i="12"/>
  <c r="C53" i="12"/>
  <c r="J53" i="12" s="1"/>
  <c r="B53" i="12"/>
  <c r="O53" i="12" s="1"/>
  <c r="C52" i="12"/>
  <c r="M52" i="12" s="1"/>
  <c r="B52" i="12"/>
  <c r="U52" i="12" s="1"/>
  <c r="C51" i="12"/>
  <c r="V51" i="12" s="1"/>
  <c r="B51" i="12"/>
  <c r="C50" i="12"/>
  <c r="M50" i="12" s="1"/>
  <c r="B50" i="12"/>
  <c r="O50" i="12" s="1"/>
  <c r="C49" i="12"/>
  <c r="B49" i="12"/>
  <c r="L49" i="12" s="1"/>
  <c r="C48" i="12"/>
  <c r="B48" i="12"/>
  <c r="O48" i="12" s="1"/>
  <c r="C47" i="12"/>
  <c r="B47" i="12"/>
  <c r="F47" i="12" s="1"/>
  <c r="C46" i="12"/>
  <c r="B46" i="12"/>
  <c r="O46" i="12" s="1"/>
  <c r="C45" i="12"/>
  <c r="B45" i="12"/>
  <c r="I45" i="12" s="1"/>
  <c r="C44" i="12"/>
  <c r="V44" i="12" s="1"/>
  <c r="B44" i="12"/>
  <c r="U44" i="12" s="1"/>
  <c r="C43" i="12"/>
  <c r="B43" i="12"/>
  <c r="O43" i="12" s="1"/>
  <c r="C42" i="12"/>
  <c r="M42" i="12" s="1"/>
  <c r="B42" i="12"/>
  <c r="O42" i="12" s="1"/>
  <c r="C41" i="12"/>
  <c r="B41" i="12"/>
  <c r="L41" i="12" s="1"/>
  <c r="C40" i="12"/>
  <c r="B40" i="12"/>
  <c r="O40" i="12" s="1"/>
  <c r="C39" i="12"/>
  <c r="S39" i="12" s="1"/>
  <c r="B39" i="12"/>
  <c r="F39" i="12" s="1"/>
  <c r="C38" i="12"/>
  <c r="B38" i="12"/>
  <c r="L38" i="12" s="1"/>
  <c r="C37" i="12"/>
  <c r="G37" i="12" s="1"/>
  <c r="B37" i="12"/>
  <c r="I37" i="12" s="1"/>
  <c r="C36" i="12"/>
  <c r="S36" i="12" s="1"/>
  <c r="B36" i="12"/>
  <c r="L36" i="12" s="1"/>
  <c r="C35" i="12"/>
  <c r="B35" i="12"/>
  <c r="L35" i="12" s="1"/>
  <c r="C34" i="12"/>
  <c r="G34" i="12" s="1"/>
  <c r="B34" i="12"/>
  <c r="C33" i="12"/>
  <c r="B33" i="12"/>
  <c r="F33" i="12" s="1"/>
  <c r="C32" i="12"/>
  <c r="J32" i="12" s="1"/>
  <c r="B32" i="12"/>
  <c r="I32" i="12" s="1"/>
  <c r="C31" i="12"/>
  <c r="V31" i="12" s="1"/>
  <c r="B31" i="12"/>
  <c r="L31" i="12" s="1"/>
  <c r="C30" i="12"/>
  <c r="J30" i="12" s="1"/>
  <c r="B30" i="12"/>
  <c r="C29" i="12"/>
  <c r="J29" i="12" s="1"/>
  <c r="B29" i="12"/>
  <c r="L29" i="12" s="1"/>
  <c r="C28" i="12"/>
  <c r="V28" i="12" s="1"/>
  <c r="B28" i="12"/>
  <c r="C27" i="12"/>
  <c r="P27" i="12" s="1"/>
  <c r="B27" i="12"/>
  <c r="U27" i="12" s="1"/>
  <c r="C26" i="12"/>
  <c r="M26" i="12" s="1"/>
  <c r="B26" i="12"/>
  <c r="O26" i="12" s="1"/>
  <c r="C25" i="12"/>
  <c r="V25" i="12" s="1"/>
  <c r="B25" i="12"/>
  <c r="U25" i="12" s="1"/>
  <c r="C24" i="12"/>
  <c r="V24" i="12" s="1"/>
  <c r="B24" i="12"/>
  <c r="C23" i="12"/>
  <c r="S23" i="12" s="1"/>
  <c r="B23" i="12"/>
  <c r="R23" i="12" s="1"/>
  <c r="C22" i="12"/>
  <c r="G22" i="12" s="1"/>
  <c r="B22" i="12"/>
  <c r="L22" i="12" s="1"/>
  <c r="F184" i="26" s="1"/>
  <c r="C21" i="12"/>
  <c r="B21" i="12"/>
  <c r="O21" i="12" s="1"/>
  <c r="C20" i="12"/>
  <c r="S20" i="12" s="1"/>
  <c r="B20" i="12"/>
  <c r="U20" i="12" s="1"/>
  <c r="L183" i="26" s="1"/>
  <c r="C19" i="12"/>
  <c r="V19" i="12" s="1"/>
  <c r="B19" i="12"/>
  <c r="C18" i="12"/>
  <c r="M18" i="12" s="1"/>
  <c r="B18" i="12"/>
  <c r="C17" i="12"/>
  <c r="M17" i="12" s="1"/>
  <c r="B17" i="12"/>
  <c r="R17" i="12" s="1"/>
  <c r="J181" i="26" s="1"/>
  <c r="C16" i="12"/>
  <c r="G16" i="12" s="1"/>
  <c r="B16" i="12"/>
  <c r="L16" i="12" s="1"/>
  <c r="F180" i="26" s="1"/>
  <c r="C15" i="12"/>
  <c r="V15" i="12" s="1"/>
  <c r="B15" i="12"/>
  <c r="I15" i="12" s="1"/>
  <c r="C14" i="12"/>
  <c r="B14" i="12"/>
  <c r="I14" i="12" s="1"/>
  <c r="D179" i="26" s="1"/>
  <c r="C13" i="12"/>
  <c r="P13" i="12" s="1"/>
  <c r="W184" i="26" s="1"/>
  <c r="B13" i="12"/>
  <c r="R13" i="12" s="1"/>
  <c r="C12" i="12"/>
  <c r="S12" i="12" s="1"/>
  <c r="B12" i="12"/>
  <c r="C11" i="12"/>
  <c r="V11" i="12" s="1"/>
  <c r="B11" i="12"/>
  <c r="L11" i="12" s="1"/>
  <c r="C10" i="12"/>
  <c r="B10" i="12"/>
  <c r="I10" i="12" s="1"/>
  <c r="D99" i="26" s="1"/>
  <c r="C9" i="12"/>
  <c r="B9" i="12"/>
  <c r="F9" i="12" s="1"/>
  <c r="C8" i="12"/>
  <c r="M8" i="12" s="1"/>
  <c r="U178" i="26" s="1"/>
  <c r="B8" i="12"/>
  <c r="L8" i="12" s="1"/>
  <c r="C7" i="12"/>
  <c r="M7" i="12" s="1"/>
  <c r="U181" i="26" s="1"/>
  <c r="B7" i="12"/>
  <c r="O7" i="12" s="1"/>
  <c r="C6" i="12"/>
  <c r="S6" i="12" s="1"/>
  <c r="Y183" i="26" s="1"/>
  <c r="B6" i="12"/>
  <c r="C5" i="12"/>
  <c r="S5" i="12" s="1"/>
  <c r="Y180" i="26" s="1"/>
  <c r="B5" i="12"/>
  <c r="U5" i="12" s="1"/>
  <c r="C4" i="12"/>
  <c r="S4" i="12" s="1"/>
  <c r="Y99" i="26" s="1"/>
  <c r="B4" i="12"/>
  <c r="L4" i="12" s="1"/>
  <c r="F177" i="26" s="1"/>
  <c r="C3" i="12"/>
  <c r="B3" i="12"/>
  <c r="O62" i="25"/>
  <c r="N62" i="25"/>
  <c r="M62" i="25"/>
  <c r="O61" i="25"/>
  <c r="N61" i="25"/>
  <c r="M61" i="25"/>
  <c r="O60" i="25"/>
  <c r="N60" i="25"/>
  <c r="M60" i="25"/>
  <c r="O59" i="25"/>
  <c r="N59" i="25"/>
  <c r="M59" i="25"/>
  <c r="O58" i="25"/>
  <c r="N58" i="25"/>
  <c r="M58" i="25"/>
  <c r="O57" i="25"/>
  <c r="N57" i="25"/>
  <c r="M57" i="25"/>
  <c r="O56" i="25"/>
  <c r="N56" i="25"/>
  <c r="M56" i="25"/>
  <c r="O55" i="25"/>
  <c r="N55" i="25"/>
  <c r="M55" i="25"/>
  <c r="O54" i="25"/>
  <c r="N54" i="25"/>
  <c r="M54" i="25"/>
  <c r="O53" i="25"/>
  <c r="N53" i="25"/>
  <c r="M53" i="25"/>
  <c r="O52" i="25"/>
  <c r="N52" i="25"/>
  <c r="M52" i="25"/>
  <c r="O51" i="25"/>
  <c r="N51" i="25"/>
  <c r="M51" i="25"/>
  <c r="O50" i="25"/>
  <c r="N50" i="25"/>
  <c r="M50" i="25"/>
  <c r="O49" i="25"/>
  <c r="N49" i="25"/>
  <c r="M49" i="25"/>
  <c r="O48" i="25"/>
  <c r="N48" i="25"/>
  <c r="M48" i="25"/>
  <c r="O47" i="25"/>
  <c r="N47" i="25"/>
  <c r="M47" i="25"/>
  <c r="O46" i="25"/>
  <c r="N46" i="25"/>
  <c r="M46" i="25"/>
  <c r="O45" i="25"/>
  <c r="N45" i="25"/>
  <c r="M45" i="25"/>
  <c r="O44" i="25"/>
  <c r="N44" i="25"/>
  <c r="M44" i="25"/>
  <c r="O43" i="25"/>
  <c r="N43" i="25"/>
  <c r="M43" i="25"/>
  <c r="O42" i="25"/>
  <c r="N42" i="25"/>
  <c r="M42" i="25"/>
  <c r="O41" i="25"/>
  <c r="N41" i="25"/>
  <c r="M41" i="25"/>
  <c r="O40" i="25"/>
  <c r="N40" i="25"/>
  <c r="M40" i="25"/>
  <c r="O39" i="25"/>
  <c r="N39" i="25"/>
  <c r="M39" i="25"/>
  <c r="O38" i="25"/>
  <c r="N38" i="25"/>
  <c r="M38" i="25"/>
  <c r="O37" i="25"/>
  <c r="N37" i="25"/>
  <c r="M37" i="25"/>
  <c r="O36" i="25"/>
  <c r="N36" i="25"/>
  <c r="M36" i="25"/>
  <c r="O35" i="25"/>
  <c r="N35" i="25"/>
  <c r="M35" i="25"/>
  <c r="O34" i="25"/>
  <c r="N34" i="25"/>
  <c r="M34" i="25"/>
  <c r="O33" i="25"/>
  <c r="N33" i="25"/>
  <c r="M33" i="25"/>
  <c r="O32" i="25"/>
  <c r="N32" i="25"/>
  <c r="M32" i="25"/>
  <c r="O31" i="25"/>
  <c r="N31" i="25"/>
  <c r="M31" i="25"/>
  <c r="O30" i="25"/>
  <c r="N30" i="25"/>
  <c r="M30" i="25"/>
  <c r="O29" i="25"/>
  <c r="N29" i="25"/>
  <c r="M29" i="25"/>
  <c r="O28" i="25"/>
  <c r="N28" i="25"/>
  <c r="M28" i="25"/>
  <c r="O27" i="25"/>
  <c r="N27" i="25"/>
  <c r="M27" i="25"/>
  <c r="O26" i="25"/>
  <c r="N26" i="25"/>
  <c r="M26" i="25"/>
  <c r="O25" i="25"/>
  <c r="N25" i="25"/>
  <c r="M25" i="25"/>
  <c r="O24" i="25"/>
  <c r="N24" i="25"/>
  <c r="M24" i="25"/>
  <c r="O23" i="25"/>
  <c r="N23" i="25"/>
  <c r="M23" i="25"/>
  <c r="O22" i="25"/>
  <c r="N22" i="25"/>
  <c r="M22" i="25"/>
  <c r="O21" i="25"/>
  <c r="N21" i="25"/>
  <c r="M21" i="25"/>
  <c r="O20" i="25"/>
  <c r="N20" i="25"/>
  <c r="M20" i="25"/>
  <c r="O19" i="25"/>
  <c r="N19" i="25"/>
  <c r="M19" i="25"/>
  <c r="O18" i="25"/>
  <c r="N18" i="25"/>
  <c r="M18" i="25"/>
  <c r="O17" i="25"/>
  <c r="N17" i="25"/>
  <c r="M17" i="25"/>
  <c r="O16" i="25"/>
  <c r="N16" i="25"/>
  <c r="M16" i="25"/>
  <c r="O15" i="25"/>
  <c r="N15" i="25"/>
  <c r="M15" i="25"/>
  <c r="O14" i="25"/>
  <c r="N14" i="25"/>
  <c r="M14" i="25"/>
  <c r="O13" i="25"/>
  <c r="N13" i="25"/>
  <c r="M13" i="25"/>
  <c r="O12" i="25"/>
  <c r="N12" i="25"/>
  <c r="M12" i="25"/>
  <c r="O11" i="25"/>
  <c r="N11" i="25"/>
  <c r="M11" i="25"/>
  <c r="O10" i="25"/>
  <c r="N10" i="25"/>
  <c r="M10" i="25"/>
  <c r="O9" i="25"/>
  <c r="N9" i="25"/>
  <c r="M9" i="25"/>
  <c r="O8" i="25"/>
  <c r="N8" i="25"/>
  <c r="M8" i="25"/>
  <c r="O7" i="25"/>
  <c r="N7" i="25"/>
  <c r="M7" i="25"/>
  <c r="O6" i="25"/>
  <c r="N6" i="25"/>
  <c r="M6" i="25"/>
  <c r="O5" i="25"/>
  <c r="N5" i="25"/>
  <c r="M5" i="25"/>
  <c r="O4" i="25"/>
  <c r="N4" i="25"/>
  <c r="M4" i="25"/>
  <c r="O3" i="25"/>
  <c r="N3" i="25"/>
  <c r="M3" i="25"/>
  <c r="O2" i="25"/>
  <c r="N2" i="25"/>
  <c r="M2" i="25"/>
  <c r="C232" i="11"/>
  <c r="V232" i="11" s="1"/>
  <c r="B232" i="11"/>
  <c r="C231" i="11"/>
  <c r="V231" i="11" s="1"/>
  <c r="B231" i="11"/>
  <c r="C230" i="11"/>
  <c r="G230" i="11" s="1"/>
  <c r="B230" i="11"/>
  <c r="C229" i="11"/>
  <c r="B229" i="11"/>
  <c r="F229" i="11" s="1"/>
  <c r="C228" i="11"/>
  <c r="P228" i="11" s="1"/>
  <c r="B228" i="11"/>
  <c r="U228" i="11" s="1"/>
  <c r="C227" i="11"/>
  <c r="M227" i="11" s="1"/>
  <c r="B227" i="11"/>
  <c r="U227" i="11" s="1"/>
  <c r="C226" i="11"/>
  <c r="J226" i="11" s="1"/>
  <c r="B226" i="11"/>
  <c r="R226" i="11" s="1"/>
  <c r="C225" i="11"/>
  <c r="J225" i="11" s="1"/>
  <c r="B225" i="11"/>
  <c r="U225" i="11" s="1"/>
  <c r="C224" i="11"/>
  <c r="S224" i="11" s="1"/>
  <c r="B224" i="11"/>
  <c r="U224" i="11" s="1"/>
  <c r="L146" i="25" s="1"/>
  <c r="C223" i="11"/>
  <c r="V223" i="11" s="1"/>
  <c r="B223" i="11"/>
  <c r="F223" i="11" s="1"/>
  <c r="C222" i="11"/>
  <c r="V222" i="11" s="1"/>
  <c r="B222" i="11"/>
  <c r="U222" i="11" s="1"/>
  <c r="C221" i="11"/>
  <c r="S221" i="11" s="1"/>
  <c r="B221" i="11"/>
  <c r="L221" i="11" s="1"/>
  <c r="F145" i="25" s="1"/>
  <c r="C220" i="11"/>
  <c r="P220" i="11" s="1"/>
  <c r="B220" i="11"/>
  <c r="I220" i="11" s="1"/>
  <c r="C219" i="11"/>
  <c r="B219" i="11"/>
  <c r="C218" i="11"/>
  <c r="M218" i="11" s="1"/>
  <c r="B218" i="11"/>
  <c r="R218" i="11" s="1"/>
  <c r="C217" i="11"/>
  <c r="G217" i="11" s="1"/>
  <c r="B217" i="11"/>
  <c r="C216" i="11"/>
  <c r="V216" i="11" s="1"/>
  <c r="B216" i="11"/>
  <c r="I216" i="11" s="1"/>
  <c r="C215" i="11"/>
  <c r="P215" i="11" s="1"/>
  <c r="B215" i="11"/>
  <c r="U215" i="11" s="1"/>
  <c r="C214" i="11"/>
  <c r="P214" i="11" s="1"/>
  <c r="B214" i="11"/>
  <c r="O214" i="11" s="1"/>
  <c r="C213" i="11"/>
  <c r="S213" i="11" s="1"/>
  <c r="Y146" i="25" s="1"/>
  <c r="B213" i="11"/>
  <c r="L213" i="11" s="1"/>
  <c r="C212" i="11"/>
  <c r="J212" i="11" s="1"/>
  <c r="S145" i="25" s="1"/>
  <c r="B212" i="11"/>
  <c r="C211" i="11"/>
  <c r="M211" i="11" s="1"/>
  <c r="B211" i="11"/>
  <c r="U211" i="11" s="1"/>
  <c r="C210" i="11"/>
  <c r="M210" i="11" s="1"/>
  <c r="B210" i="11"/>
  <c r="R210" i="11" s="1"/>
  <c r="C209" i="11"/>
  <c r="S209" i="11" s="1"/>
  <c r="B209" i="11"/>
  <c r="C208" i="11"/>
  <c r="M208" i="11" s="1"/>
  <c r="U127" i="25" s="1"/>
  <c r="B208" i="11"/>
  <c r="O208" i="11" s="1"/>
  <c r="H70" i="25" s="1"/>
  <c r="C207" i="11"/>
  <c r="M207" i="11" s="1"/>
  <c r="B207" i="11"/>
  <c r="C206" i="11"/>
  <c r="M206" i="11" s="1"/>
  <c r="B206" i="11"/>
  <c r="L206" i="11" s="1"/>
  <c r="F129" i="25" s="1"/>
  <c r="C205" i="11"/>
  <c r="S205" i="11" s="1"/>
  <c r="Y68" i="25" s="1"/>
  <c r="B205" i="11"/>
  <c r="I205" i="11" s="1"/>
  <c r="C204" i="11"/>
  <c r="M204" i="11" s="1"/>
  <c r="B204" i="11"/>
  <c r="L204" i="11" s="1"/>
  <c r="C203" i="11"/>
  <c r="J203" i="11" s="1"/>
  <c r="B203" i="11"/>
  <c r="U203" i="11" s="1"/>
  <c r="C202" i="11"/>
  <c r="J202" i="11" s="1"/>
  <c r="B202" i="11"/>
  <c r="R202" i="11" s="1"/>
  <c r="C201" i="11"/>
  <c r="G201" i="11" s="1"/>
  <c r="B201" i="11"/>
  <c r="L201" i="11" s="1"/>
  <c r="C200" i="11"/>
  <c r="G200" i="11" s="1"/>
  <c r="B200" i="11"/>
  <c r="U200" i="11" s="1"/>
  <c r="C199" i="11"/>
  <c r="S199" i="11" s="1"/>
  <c r="B199" i="11"/>
  <c r="I199" i="11" s="1"/>
  <c r="C198" i="11"/>
  <c r="M198" i="11" s="1"/>
  <c r="U71" i="25" s="1"/>
  <c r="B198" i="11"/>
  <c r="F198" i="11" s="1"/>
  <c r="C197" i="11"/>
  <c r="S197" i="11" s="1"/>
  <c r="B197" i="11"/>
  <c r="F197" i="11" s="1"/>
  <c r="B69" i="25" s="1"/>
  <c r="C196" i="11"/>
  <c r="V196" i="11" s="1"/>
  <c r="B196" i="11"/>
  <c r="L196" i="11" s="1"/>
  <c r="C195" i="11"/>
  <c r="J195" i="11" s="1"/>
  <c r="B195" i="11"/>
  <c r="C194" i="11"/>
  <c r="M194" i="11" s="1"/>
  <c r="B194" i="11"/>
  <c r="R194" i="11" s="1"/>
  <c r="C193" i="11"/>
  <c r="G193" i="11" s="1"/>
  <c r="B193" i="11"/>
  <c r="L193" i="11" s="1"/>
  <c r="C192" i="11"/>
  <c r="G192" i="11" s="1"/>
  <c r="B192" i="11"/>
  <c r="O192" i="11" s="1"/>
  <c r="C191" i="11"/>
  <c r="P191" i="11" s="1"/>
  <c r="B191" i="11"/>
  <c r="I191" i="11" s="1"/>
  <c r="C190" i="11"/>
  <c r="G190" i="11" s="1"/>
  <c r="B190" i="11"/>
  <c r="I190" i="11" s="1"/>
  <c r="C189" i="11"/>
  <c r="M189" i="11" s="1"/>
  <c r="B189" i="11"/>
  <c r="O189" i="11" s="1"/>
  <c r="C188" i="11"/>
  <c r="P188" i="11" s="1"/>
  <c r="B188" i="11"/>
  <c r="U188" i="11" s="1"/>
  <c r="C187" i="11"/>
  <c r="B187" i="11"/>
  <c r="U187" i="11" s="1"/>
  <c r="L134" i="25" s="1"/>
  <c r="C186" i="11"/>
  <c r="J186" i="11" s="1"/>
  <c r="S75" i="25" s="1"/>
  <c r="B186" i="11"/>
  <c r="R186" i="11" s="1"/>
  <c r="C185" i="11"/>
  <c r="B185" i="11"/>
  <c r="O185" i="11" s="1"/>
  <c r="C184" i="11"/>
  <c r="J184" i="11" s="1"/>
  <c r="B184" i="11"/>
  <c r="I184" i="11" s="1"/>
  <c r="C183" i="11"/>
  <c r="M183" i="11" s="1"/>
  <c r="U72" i="25" s="1"/>
  <c r="B183" i="11"/>
  <c r="F183" i="11" s="1"/>
  <c r="C182" i="11"/>
  <c r="P182" i="11" s="1"/>
  <c r="B182" i="11"/>
  <c r="L182" i="11" s="1"/>
  <c r="C181" i="11"/>
  <c r="J181" i="11" s="1"/>
  <c r="B181" i="11"/>
  <c r="R181" i="11" s="1"/>
  <c r="C180" i="11"/>
  <c r="M180" i="11" s="1"/>
  <c r="U133" i="25" s="1"/>
  <c r="B180" i="11"/>
  <c r="C179" i="11"/>
  <c r="P179" i="11" s="1"/>
  <c r="B179" i="11"/>
  <c r="C178" i="11"/>
  <c r="B178" i="11"/>
  <c r="R178" i="11" s="1"/>
  <c r="C177" i="11"/>
  <c r="G177" i="11" s="1"/>
  <c r="Q74" i="25" s="1"/>
  <c r="B177" i="11"/>
  <c r="I177" i="11" s="1"/>
  <c r="C176" i="11"/>
  <c r="P176" i="11" s="1"/>
  <c r="B176" i="11"/>
  <c r="U176" i="11" s="1"/>
  <c r="C175" i="11"/>
  <c r="J175" i="11" s="1"/>
  <c r="S73" i="25" s="1"/>
  <c r="B175" i="11"/>
  <c r="C174" i="11"/>
  <c r="B174" i="11"/>
  <c r="R174" i="11" s="1"/>
  <c r="C173" i="11"/>
  <c r="M173" i="11" s="1"/>
  <c r="B173" i="11"/>
  <c r="U173" i="11" s="1"/>
  <c r="C172" i="11"/>
  <c r="S172" i="11" s="1"/>
  <c r="B172" i="11"/>
  <c r="C171" i="11"/>
  <c r="B171" i="11"/>
  <c r="L171" i="11" s="1"/>
  <c r="C170" i="11"/>
  <c r="B170" i="11"/>
  <c r="I170" i="11" s="1"/>
  <c r="C169" i="11"/>
  <c r="B169" i="11"/>
  <c r="C168" i="11"/>
  <c r="M168" i="11" s="1"/>
  <c r="B168" i="11"/>
  <c r="O168" i="11" s="1"/>
  <c r="C167" i="11"/>
  <c r="G167" i="11" s="1"/>
  <c r="B167" i="11"/>
  <c r="O167" i="11" s="1"/>
  <c r="H153" i="25" s="1"/>
  <c r="C166" i="11"/>
  <c r="G166" i="11" s="1"/>
  <c r="B166" i="11"/>
  <c r="O166" i="11" s="1"/>
  <c r="C165" i="11"/>
  <c r="B165" i="11"/>
  <c r="L165" i="11" s="1"/>
  <c r="C164" i="11"/>
  <c r="G164" i="11" s="1"/>
  <c r="Q154" i="25" s="1"/>
  <c r="B164" i="11"/>
  <c r="C163" i="11"/>
  <c r="M163" i="11" s="1"/>
  <c r="B163" i="11"/>
  <c r="R163" i="11" s="1"/>
  <c r="C162" i="11"/>
  <c r="P162" i="11" s="1"/>
  <c r="B162" i="11"/>
  <c r="L162" i="11" s="1"/>
  <c r="C161" i="11"/>
  <c r="B161" i="11"/>
  <c r="L161" i="11" s="1"/>
  <c r="C160" i="11"/>
  <c r="B160" i="11"/>
  <c r="U160" i="11" s="1"/>
  <c r="C159" i="11"/>
  <c r="P159" i="11" s="1"/>
  <c r="B159" i="11"/>
  <c r="C158" i="11"/>
  <c r="G158" i="11" s="1"/>
  <c r="B158" i="11"/>
  <c r="O158" i="11" s="1"/>
  <c r="C157" i="11"/>
  <c r="G157" i="11" s="1"/>
  <c r="B157" i="11"/>
  <c r="C156" i="11"/>
  <c r="B156" i="11"/>
  <c r="L156" i="11" s="1"/>
  <c r="C155" i="11"/>
  <c r="M155" i="11" s="1"/>
  <c r="B155" i="11"/>
  <c r="F155" i="11" s="1"/>
  <c r="C154" i="11"/>
  <c r="J154" i="11" s="1"/>
  <c r="B154" i="11"/>
  <c r="L154" i="11" s="1"/>
  <c r="C153" i="11"/>
  <c r="S153" i="11" s="1"/>
  <c r="B153" i="11"/>
  <c r="U153" i="11" s="1"/>
  <c r="C152" i="11"/>
  <c r="P152" i="11" s="1"/>
  <c r="W153" i="25" s="1"/>
  <c r="B152" i="11"/>
  <c r="F152" i="11" s="1"/>
  <c r="C151" i="11"/>
  <c r="M151" i="11" s="1"/>
  <c r="B151" i="11"/>
  <c r="R151" i="11" s="1"/>
  <c r="C150" i="11"/>
  <c r="V150" i="11" s="1"/>
  <c r="B150" i="11"/>
  <c r="C149" i="11"/>
  <c r="S149" i="11" s="1"/>
  <c r="B149" i="11"/>
  <c r="I149" i="11" s="1"/>
  <c r="C148" i="11"/>
  <c r="P148" i="11" s="1"/>
  <c r="B148" i="11"/>
  <c r="I148" i="11" s="1"/>
  <c r="C147" i="11"/>
  <c r="M147" i="11" s="1"/>
  <c r="B147" i="11"/>
  <c r="L147" i="11" s="1"/>
  <c r="C146" i="11"/>
  <c r="M146" i="11" s="1"/>
  <c r="B146" i="11"/>
  <c r="R146" i="11" s="1"/>
  <c r="C145" i="11"/>
  <c r="G145" i="11" s="1"/>
  <c r="Q139" i="25" s="1"/>
  <c r="B145" i="11"/>
  <c r="I145" i="11" s="1"/>
  <c r="C144" i="11"/>
  <c r="V144" i="11" s="1"/>
  <c r="B144" i="11"/>
  <c r="C143" i="11"/>
  <c r="P143" i="11" s="1"/>
  <c r="W138" i="25" s="1"/>
  <c r="B143" i="11"/>
  <c r="U143" i="11" s="1"/>
  <c r="C142" i="11"/>
  <c r="M142" i="11" s="1"/>
  <c r="B142" i="11"/>
  <c r="F142" i="11" s="1"/>
  <c r="C141" i="11"/>
  <c r="S141" i="11" s="1"/>
  <c r="B141" i="11"/>
  <c r="L141" i="11" s="1"/>
  <c r="C140" i="11"/>
  <c r="M140" i="11" s="1"/>
  <c r="B140" i="11"/>
  <c r="U140" i="11" s="1"/>
  <c r="L138" i="25" s="1"/>
  <c r="C139" i="11"/>
  <c r="B139" i="11"/>
  <c r="U139" i="11" s="1"/>
  <c r="C138" i="11"/>
  <c r="J138" i="11" s="1"/>
  <c r="B138" i="11"/>
  <c r="R138" i="11" s="1"/>
  <c r="C137" i="11"/>
  <c r="G137" i="11" s="1"/>
  <c r="B137" i="11"/>
  <c r="L137" i="11" s="1"/>
  <c r="C136" i="11"/>
  <c r="S136" i="11" s="1"/>
  <c r="B136" i="11"/>
  <c r="U136" i="11" s="1"/>
  <c r="C135" i="11"/>
  <c r="J135" i="11" s="1"/>
  <c r="B135" i="11"/>
  <c r="R135" i="11" s="1"/>
  <c r="C134" i="11"/>
  <c r="G134" i="11" s="1"/>
  <c r="B134" i="11"/>
  <c r="C133" i="11"/>
  <c r="V133" i="11" s="1"/>
  <c r="B133" i="11"/>
  <c r="R133" i="11" s="1"/>
  <c r="C132" i="11"/>
  <c r="V132" i="11" s="1"/>
  <c r="B132" i="11"/>
  <c r="F132" i="11" s="1"/>
  <c r="C131" i="11"/>
  <c r="V131" i="11" s="1"/>
  <c r="B131" i="11"/>
  <c r="F131" i="11" s="1"/>
  <c r="B198" i="25" s="1"/>
  <c r="C130" i="11"/>
  <c r="S130" i="11" s="1"/>
  <c r="B130" i="11"/>
  <c r="R130" i="11" s="1"/>
  <c r="C129" i="11"/>
  <c r="P129" i="11" s="1"/>
  <c r="B129" i="11"/>
  <c r="O129" i="11" s="1"/>
  <c r="C128" i="11"/>
  <c r="M128" i="11" s="1"/>
  <c r="B128" i="11"/>
  <c r="U128" i="11" s="1"/>
  <c r="C127" i="11"/>
  <c r="J127" i="11" s="1"/>
  <c r="B127" i="11"/>
  <c r="R127" i="11" s="1"/>
  <c r="C126" i="11"/>
  <c r="G126" i="11" s="1"/>
  <c r="B126" i="11"/>
  <c r="U126" i="11" s="1"/>
  <c r="C125" i="11"/>
  <c r="G125" i="11" s="1"/>
  <c r="B125" i="11"/>
  <c r="O125" i="11" s="1"/>
  <c r="C124" i="11"/>
  <c r="P124" i="11" s="1"/>
  <c r="B124" i="11"/>
  <c r="I124" i="11" s="1"/>
  <c r="D197" i="25" s="1"/>
  <c r="C123" i="11"/>
  <c r="V123" i="11" s="1"/>
  <c r="B123" i="11"/>
  <c r="F123" i="11" s="1"/>
  <c r="C122" i="11"/>
  <c r="S122" i="11" s="1"/>
  <c r="B122" i="11"/>
  <c r="U122" i="11" s="1"/>
  <c r="C121" i="11"/>
  <c r="P121" i="11" s="1"/>
  <c r="B121" i="11"/>
  <c r="L121" i="11" s="1"/>
  <c r="C120" i="11"/>
  <c r="M120" i="11" s="1"/>
  <c r="B120" i="11"/>
  <c r="U120" i="11" s="1"/>
  <c r="C119" i="11"/>
  <c r="J119" i="11" s="1"/>
  <c r="B119" i="11"/>
  <c r="R119" i="11" s="1"/>
  <c r="C118" i="11"/>
  <c r="G118" i="11" s="1"/>
  <c r="B118" i="11"/>
  <c r="O118" i="11" s="1"/>
  <c r="C117" i="11"/>
  <c r="M117" i="11" s="1"/>
  <c r="B117" i="11"/>
  <c r="U117" i="11" s="1"/>
  <c r="C116" i="11"/>
  <c r="M116" i="11" s="1"/>
  <c r="B116" i="11"/>
  <c r="I116" i="11" s="1"/>
  <c r="C115" i="11"/>
  <c r="S115" i="11" s="1"/>
  <c r="B115" i="11"/>
  <c r="U115" i="11" s="1"/>
  <c r="C114" i="11"/>
  <c r="S114" i="11" s="1"/>
  <c r="B114" i="11"/>
  <c r="O114" i="11" s="1"/>
  <c r="H191" i="25" s="1"/>
  <c r="C113" i="11"/>
  <c r="P113" i="11" s="1"/>
  <c r="B113" i="11"/>
  <c r="R113" i="11" s="1"/>
  <c r="C112" i="11"/>
  <c r="M112" i="11" s="1"/>
  <c r="B112" i="11"/>
  <c r="R112" i="11" s="1"/>
  <c r="C111" i="11"/>
  <c r="S111" i="11" s="1"/>
  <c r="B111" i="11"/>
  <c r="R111" i="11" s="1"/>
  <c r="C110" i="11"/>
  <c r="G110" i="11" s="1"/>
  <c r="B110" i="11"/>
  <c r="O110" i="11" s="1"/>
  <c r="C109" i="11"/>
  <c r="M109" i="11" s="1"/>
  <c r="B109" i="11"/>
  <c r="I109" i="11" s="1"/>
  <c r="C108" i="11"/>
  <c r="V108" i="11" s="1"/>
  <c r="AA213" i="25" s="1"/>
  <c r="B108" i="11"/>
  <c r="I108" i="11" s="1"/>
  <c r="C107" i="11"/>
  <c r="P107" i="11" s="1"/>
  <c r="W216" i="25" s="1"/>
  <c r="B107" i="11"/>
  <c r="F107" i="11" s="1"/>
  <c r="B66" i="25" s="1"/>
  <c r="C106" i="11"/>
  <c r="S106" i="11" s="1"/>
  <c r="B106" i="11"/>
  <c r="R106" i="11" s="1"/>
  <c r="C105" i="11"/>
  <c r="J105" i="11" s="1"/>
  <c r="S212" i="25" s="1"/>
  <c r="B105" i="11"/>
  <c r="C104" i="11"/>
  <c r="V104" i="11" s="1"/>
  <c r="AA211" i="25" s="1"/>
  <c r="B104" i="11"/>
  <c r="L104" i="11" s="1"/>
  <c r="C103" i="11"/>
  <c r="S103" i="11" s="1"/>
  <c r="B103" i="11"/>
  <c r="R103" i="11" s="1"/>
  <c r="C102" i="11"/>
  <c r="P102" i="11" s="1"/>
  <c r="W119" i="25" s="1"/>
  <c r="B102" i="11"/>
  <c r="O102" i="11" s="1"/>
  <c r="C101" i="11"/>
  <c r="P101" i="11" s="1"/>
  <c r="B101" i="11"/>
  <c r="U101" i="11" s="1"/>
  <c r="C100" i="11"/>
  <c r="B100" i="11"/>
  <c r="U100" i="11" s="1"/>
  <c r="C99" i="11"/>
  <c r="M99" i="11" s="1"/>
  <c r="B99" i="11"/>
  <c r="F99" i="11" s="1"/>
  <c r="B123" i="25" s="1"/>
  <c r="C98" i="11"/>
  <c r="S98" i="11" s="1"/>
  <c r="B98" i="11"/>
  <c r="O98" i="11" s="1"/>
  <c r="C97" i="11"/>
  <c r="G97" i="11" s="1"/>
  <c r="B97" i="11"/>
  <c r="R97" i="11" s="1"/>
  <c r="C96" i="11"/>
  <c r="V96" i="11" s="1"/>
  <c r="B96" i="11"/>
  <c r="U96" i="11" s="1"/>
  <c r="L216" i="25" s="1"/>
  <c r="C95" i="11"/>
  <c r="B95" i="11"/>
  <c r="R95" i="11" s="1"/>
  <c r="J122" i="25" s="1"/>
  <c r="C94" i="11"/>
  <c r="J94" i="11" s="1"/>
  <c r="B94" i="11"/>
  <c r="U94" i="11" s="1"/>
  <c r="L215" i="25" s="1"/>
  <c r="C93" i="11"/>
  <c r="J93" i="11" s="1"/>
  <c r="B93" i="11"/>
  <c r="O93" i="11" s="1"/>
  <c r="H121" i="25" s="1"/>
  <c r="C92" i="11"/>
  <c r="V92" i="11" s="1"/>
  <c r="B92" i="11"/>
  <c r="I92" i="11" s="1"/>
  <c r="D214" i="25" s="1"/>
  <c r="C91" i="11"/>
  <c r="V91" i="11" s="1"/>
  <c r="AA215" i="25" s="1"/>
  <c r="B91" i="11"/>
  <c r="R91" i="11" s="1"/>
  <c r="J120" i="25" s="1"/>
  <c r="C90" i="11"/>
  <c r="S90" i="11" s="1"/>
  <c r="B90" i="11"/>
  <c r="L90" i="11" s="1"/>
  <c r="F213" i="25" s="1"/>
  <c r="C89" i="11"/>
  <c r="M89" i="11" s="1"/>
  <c r="U120" i="25" s="1"/>
  <c r="B89" i="11"/>
  <c r="O89" i="11" s="1"/>
  <c r="H212" i="25" s="1"/>
  <c r="C88" i="11"/>
  <c r="M88" i="11" s="1"/>
  <c r="U121" i="25" s="1"/>
  <c r="B88" i="11"/>
  <c r="R88" i="11" s="1"/>
  <c r="J211" i="25" s="1"/>
  <c r="C87" i="11"/>
  <c r="M87" i="11" s="1"/>
  <c r="U210" i="25" s="1"/>
  <c r="B87" i="11"/>
  <c r="R87" i="11" s="1"/>
  <c r="J119" i="25" s="1"/>
  <c r="C86" i="11"/>
  <c r="P86" i="11" s="1"/>
  <c r="B86" i="11"/>
  <c r="L86" i="11" s="1"/>
  <c r="F210" i="25" s="1"/>
  <c r="C85" i="11"/>
  <c r="V85" i="11" s="1"/>
  <c r="AA214" i="25" s="1"/>
  <c r="B85" i="11"/>
  <c r="R85" i="11" s="1"/>
  <c r="C84" i="11"/>
  <c r="M84" i="11" s="1"/>
  <c r="U207" i="25" s="1"/>
  <c r="B84" i="11"/>
  <c r="U84" i="11" s="1"/>
  <c r="C83" i="11"/>
  <c r="V83" i="11" s="1"/>
  <c r="B83" i="11"/>
  <c r="O83" i="11" s="1"/>
  <c r="C82" i="11"/>
  <c r="S82" i="11" s="1"/>
  <c r="B82" i="11"/>
  <c r="I82" i="11" s="1"/>
  <c r="D209" i="25" s="1"/>
  <c r="C81" i="11"/>
  <c r="P81" i="11" s="1"/>
  <c r="B81" i="11"/>
  <c r="C80" i="11"/>
  <c r="M80" i="11" s="1"/>
  <c r="B80" i="11"/>
  <c r="U80" i="11" s="1"/>
  <c r="L207" i="25" s="1"/>
  <c r="C79" i="11"/>
  <c r="J79" i="11" s="1"/>
  <c r="S209" i="25" s="1"/>
  <c r="B79" i="11"/>
  <c r="R79" i="11" s="1"/>
  <c r="C78" i="11"/>
  <c r="G78" i="11" s="1"/>
  <c r="B78" i="11"/>
  <c r="C77" i="11"/>
  <c r="V77" i="11" s="1"/>
  <c r="AA202" i="25" s="1"/>
  <c r="B77" i="11"/>
  <c r="F77" i="11" s="1"/>
  <c r="C76" i="11"/>
  <c r="P76" i="11" s="1"/>
  <c r="B76" i="11"/>
  <c r="C75" i="11"/>
  <c r="V75" i="11" s="1"/>
  <c r="B75" i="11"/>
  <c r="F75" i="11" s="1"/>
  <c r="C74" i="11"/>
  <c r="S74" i="11" s="1"/>
  <c r="B74" i="11"/>
  <c r="R74" i="11" s="1"/>
  <c r="J204" i="25" s="1"/>
  <c r="C73" i="11"/>
  <c r="P73" i="11" s="1"/>
  <c r="B73" i="11"/>
  <c r="C72" i="11"/>
  <c r="M72" i="11" s="1"/>
  <c r="U203" i="25" s="1"/>
  <c r="B72" i="11"/>
  <c r="U72" i="11" s="1"/>
  <c r="C71" i="11"/>
  <c r="J71" i="11" s="1"/>
  <c r="B71" i="11"/>
  <c r="C70" i="11"/>
  <c r="G70" i="11" s="1"/>
  <c r="B70" i="11"/>
  <c r="C69" i="11"/>
  <c r="J69" i="11" s="1"/>
  <c r="B69" i="11"/>
  <c r="O69" i="11" s="1"/>
  <c r="C68" i="11"/>
  <c r="B68" i="11"/>
  <c r="I68" i="11" s="1"/>
  <c r="C67" i="11"/>
  <c r="P67" i="11" s="1"/>
  <c r="B67" i="11"/>
  <c r="F67" i="11" s="1"/>
  <c r="B202" i="25" s="1"/>
  <c r="C66" i="11"/>
  <c r="S66" i="11" s="1"/>
  <c r="Y204" i="25" s="1"/>
  <c r="B66" i="11"/>
  <c r="L66" i="11" s="1"/>
  <c r="C65" i="11"/>
  <c r="S65" i="11" s="1"/>
  <c r="Y206" i="25" s="1"/>
  <c r="B65" i="11"/>
  <c r="I65" i="11" s="1"/>
  <c r="C64" i="11"/>
  <c r="M64" i="11" s="1"/>
  <c r="B64" i="11"/>
  <c r="O64" i="11" s="1"/>
  <c r="C63" i="11"/>
  <c r="B63" i="11"/>
  <c r="F63" i="11" s="1"/>
  <c r="C62" i="11"/>
  <c r="B62" i="11"/>
  <c r="L62" i="11" s="1"/>
  <c r="C61" i="11"/>
  <c r="B61" i="11"/>
  <c r="R61" i="11" s="1"/>
  <c r="C60" i="11"/>
  <c r="M60" i="11" s="1"/>
  <c r="B60" i="11"/>
  <c r="I60" i="11" s="1"/>
  <c r="C59" i="11"/>
  <c r="B59" i="11"/>
  <c r="R59" i="11" s="1"/>
  <c r="C58" i="11"/>
  <c r="S58" i="11" s="1"/>
  <c r="B58" i="11"/>
  <c r="R58" i="11" s="1"/>
  <c r="C57" i="11"/>
  <c r="S57" i="11" s="1"/>
  <c r="B57" i="11"/>
  <c r="U57" i="11" s="1"/>
  <c r="C56" i="11"/>
  <c r="G56" i="11" s="1"/>
  <c r="B56" i="11"/>
  <c r="R56" i="11" s="1"/>
  <c r="C55" i="11"/>
  <c r="B55" i="11"/>
  <c r="R55" i="11" s="1"/>
  <c r="C54" i="11"/>
  <c r="B54" i="11"/>
  <c r="O54" i="11" s="1"/>
  <c r="C53" i="11"/>
  <c r="V53" i="11" s="1"/>
  <c r="B53" i="11"/>
  <c r="R53" i="11" s="1"/>
  <c r="C52" i="11"/>
  <c r="J52" i="11" s="1"/>
  <c r="B52" i="11"/>
  <c r="U52" i="11" s="1"/>
  <c r="C51" i="11"/>
  <c r="M51" i="11" s="1"/>
  <c r="B51" i="11"/>
  <c r="F51" i="11" s="1"/>
  <c r="C50" i="11"/>
  <c r="S50" i="11" s="1"/>
  <c r="B50" i="11"/>
  <c r="L50" i="11" s="1"/>
  <c r="C49" i="11"/>
  <c r="J49" i="11" s="1"/>
  <c r="B49" i="11"/>
  <c r="U49" i="11" s="1"/>
  <c r="C48" i="11"/>
  <c r="V48" i="11" s="1"/>
  <c r="B48" i="11"/>
  <c r="R48" i="11" s="1"/>
  <c r="C47" i="11"/>
  <c r="G47" i="11" s="1"/>
  <c r="B47" i="11"/>
  <c r="R47" i="11" s="1"/>
  <c r="C46" i="11"/>
  <c r="J46" i="11" s="1"/>
  <c r="B46" i="11"/>
  <c r="R46" i="11" s="1"/>
  <c r="C45" i="11"/>
  <c r="B45" i="11"/>
  <c r="O45" i="11" s="1"/>
  <c r="C44" i="11"/>
  <c r="B44" i="11"/>
  <c r="O44" i="11" s="1"/>
  <c r="C43" i="11"/>
  <c r="V43" i="11" s="1"/>
  <c r="B43" i="11"/>
  <c r="C42" i="11"/>
  <c r="S42" i="11" s="1"/>
  <c r="B42" i="11"/>
  <c r="L42" i="11" s="1"/>
  <c r="C41" i="11"/>
  <c r="G41" i="11" s="1"/>
  <c r="B41" i="11"/>
  <c r="L41" i="11" s="1"/>
  <c r="C40" i="11"/>
  <c r="M40" i="11" s="1"/>
  <c r="B40" i="11"/>
  <c r="R40" i="11" s="1"/>
  <c r="C39" i="11"/>
  <c r="G39" i="11" s="1"/>
  <c r="B39" i="11"/>
  <c r="R39" i="11" s="1"/>
  <c r="C38" i="11"/>
  <c r="P38" i="11" s="1"/>
  <c r="B38" i="11"/>
  <c r="L38" i="11" s="1"/>
  <c r="C37" i="11"/>
  <c r="V37" i="11" s="1"/>
  <c r="B37" i="11"/>
  <c r="I37" i="11" s="1"/>
  <c r="C36" i="11"/>
  <c r="P36" i="11" s="1"/>
  <c r="B36" i="11"/>
  <c r="L36" i="11" s="1"/>
  <c r="C35" i="11"/>
  <c r="V35" i="11" s="1"/>
  <c r="B35" i="11"/>
  <c r="U35" i="11" s="1"/>
  <c r="C34" i="11"/>
  <c r="S34" i="11" s="1"/>
  <c r="B34" i="11"/>
  <c r="R34" i="11" s="1"/>
  <c r="C33" i="11"/>
  <c r="M33" i="11" s="1"/>
  <c r="B33" i="11"/>
  <c r="C32" i="11"/>
  <c r="J32" i="11" s="1"/>
  <c r="B32" i="11"/>
  <c r="L32" i="11" s="1"/>
  <c r="C31" i="11"/>
  <c r="J31" i="11" s="1"/>
  <c r="B31" i="11"/>
  <c r="R31" i="11" s="1"/>
  <c r="C30" i="11"/>
  <c r="S30" i="11" s="1"/>
  <c r="B30" i="11"/>
  <c r="R30" i="11" s="1"/>
  <c r="C29" i="11"/>
  <c r="P29" i="11" s="1"/>
  <c r="B29" i="11"/>
  <c r="C28" i="11"/>
  <c r="S28" i="11" s="1"/>
  <c r="B28" i="11"/>
  <c r="R28" i="11" s="1"/>
  <c r="C27" i="11"/>
  <c r="G27" i="11" s="1"/>
  <c r="B27" i="11"/>
  <c r="R27" i="11" s="1"/>
  <c r="C26" i="11"/>
  <c r="S26" i="11" s="1"/>
  <c r="B26" i="11"/>
  <c r="O26" i="11" s="1"/>
  <c r="C25" i="11"/>
  <c r="P25" i="11" s="1"/>
  <c r="B25" i="11"/>
  <c r="C24" i="11"/>
  <c r="V24" i="11" s="1"/>
  <c r="B24" i="11"/>
  <c r="I24" i="11" s="1"/>
  <c r="C23" i="11"/>
  <c r="M23" i="11" s="1"/>
  <c r="B23" i="11"/>
  <c r="R23" i="11" s="1"/>
  <c r="C22" i="11"/>
  <c r="G22" i="11" s="1"/>
  <c r="B22" i="11"/>
  <c r="C21" i="11"/>
  <c r="J21" i="11" s="1"/>
  <c r="S173" i="25" s="1"/>
  <c r="B21" i="11"/>
  <c r="I21" i="11" s="1"/>
  <c r="C20" i="11"/>
  <c r="J20" i="11" s="1"/>
  <c r="B20" i="11"/>
  <c r="L20" i="11" s="1"/>
  <c r="F179" i="25" s="1"/>
  <c r="C19" i="11"/>
  <c r="M19" i="11" s="1"/>
  <c r="B19" i="11"/>
  <c r="F19" i="11" s="1"/>
  <c r="C18" i="11"/>
  <c r="S18" i="11" s="1"/>
  <c r="B18" i="11"/>
  <c r="L18" i="11" s="1"/>
  <c r="C17" i="11"/>
  <c r="P17" i="11" s="1"/>
  <c r="B17" i="11"/>
  <c r="U17" i="11" s="1"/>
  <c r="L177" i="25" s="1"/>
  <c r="C16" i="11"/>
  <c r="M16" i="11" s="1"/>
  <c r="B16" i="11"/>
  <c r="U16" i="11" s="1"/>
  <c r="L176" i="25" s="1"/>
  <c r="C15" i="11"/>
  <c r="S15" i="11" s="1"/>
  <c r="B15" i="11"/>
  <c r="R15" i="11" s="1"/>
  <c r="J131" i="25" s="1"/>
  <c r="C14" i="11"/>
  <c r="V14" i="11" s="1"/>
  <c r="B14" i="11"/>
  <c r="L14" i="11" s="1"/>
  <c r="F175" i="25" s="1"/>
  <c r="C13" i="11"/>
  <c r="B13" i="11"/>
  <c r="R13" i="11" s="1"/>
  <c r="C12" i="11"/>
  <c r="M12" i="11" s="1"/>
  <c r="B12" i="11"/>
  <c r="O12" i="11" s="1"/>
  <c r="C11" i="11"/>
  <c r="M11" i="11" s="1"/>
  <c r="B11" i="11"/>
  <c r="U11" i="11" s="1"/>
  <c r="C10" i="11"/>
  <c r="S10" i="11" s="1"/>
  <c r="Y178" i="25" s="1"/>
  <c r="B10" i="11"/>
  <c r="R10" i="11" s="1"/>
  <c r="J95" i="25" s="1"/>
  <c r="C9" i="11"/>
  <c r="P9" i="11" s="1"/>
  <c r="W175" i="25" s="1"/>
  <c r="B9" i="11"/>
  <c r="U9" i="11" s="1"/>
  <c r="C8" i="11"/>
  <c r="J8" i="11" s="1"/>
  <c r="S174" i="25" s="1"/>
  <c r="B8" i="11"/>
  <c r="U8" i="11" s="1"/>
  <c r="C7" i="11"/>
  <c r="G7" i="11" s="1"/>
  <c r="Q177" i="25" s="1"/>
  <c r="B7" i="11"/>
  <c r="R7" i="11" s="1"/>
  <c r="C6" i="11"/>
  <c r="G6" i="11" s="1"/>
  <c r="Q179" i="25" s="1"/>
  <c r="B6" i="11"/>
  <c r="O6" i="11" s="1"/>
  <c r="C5" i="11"/>
  <c r="S5" i="11" s="1"/>
  <c r="Y176" i="25" s="1"/>
  <c r="B5" i="11"/>
  <c r="F5" i="11" s="1"/>
  <c r="C4" i="11"/>
  <c r="P4" i="11" s="1"/>
  <c r="W95" i="25" s="1"/>
  <c r="B4" i="11"/>
  <c r="I4" i="11" s="1"/>
  <c r="D173" i="25" s="1"/>
  <c r="C3" i="11"/>
  <c r="S3" i="11" s="1"/>
  <c r="B3" i="11"/>
  <c r="L3" i="11" s="1"/>
  <c r="F174" i="25" s="1"/>
  <c r="O62" i="24"/>
  <c r="N62" i="24"/>
  <c r="M62" i="24"/>
  <c r="O61" i="24"/>
  <c r="N61" i="24"/>
  <c r="M61" i="24"/>
  <c r="O60" i="24"/>
  <c r="N60" i="24"/>
  <c r="M60" i="24"/>
  <c r="O59" i="24"/>
  <c r="N59" i="24"/>
  <c r="M59" i="24"/>
  <c r="O58" i="24"/>
  <c r="N58" i="24"/>
  <c r="M58" i="24"/>
  <c r="O57" i="24"/>
  <c r="N57" i="24"/>
  <c r="M57" i="24"/>
  <c r="O56" i="24"/>
  <c r="N56" i="24"/>
  <c r="M56" i="24"/>
  <c r="O55" i="24"/>
  <c r="N55" i="24"/>
  <c r="M55" i="24"/>
  <c r="O54" i="24"/>
  <c r="N54" i="24"/>
  <c r="M54" i="24"/>
  <c r="O53" i="24"/>
  <c r="N53" i="24"/>
  <c r="M53" i="24"/>
  <c r="O52" i="24"/>
  <c r="N52" i="24"/>
  <c r="M52" i="24"/>
  <c r="O51" i="24"/>
  <c r="N51" i="24"/>
  <c r="M51" i="24"/>
  <c r="O50" i="24"/>
  <c r="N50" i="24"/>
  <c r="M50" i="24"/>
  <c r="O49" i="24"/>
  <c r="N49" i="24"/>
  <c r="M49" i="24"/>
  <c r="O48" i="24"/>
  <c r="N48" i="24"/>
  <c r="M48" i="24"/>
  <c r="O47" i="24"/>
  <c r="N47" i="24"/>
  <c r="M47" i="24"/>
  <c r="O46" i="24"/>
  <c r="N46" i="24"/>
  <c r="M46" i="24"/>
  <c r="O45" i="24"/>
  <c r="N45" i="24"/>
  <c r="M45" i="24"/>
  <c r="O44" i="24"/>
  <c r="N44" i="24"/>
  <c r="M44" i="24"/>
  <c r="O43" i="24"/>
  <c r="N43" i="24"/>
  <c r="M43" i="24"/>
  <c r="O42" i="24"/>
  <c r="N42" i="24"/>
  <c r="M42" i="24"/>
  <c r="O41" i="24"/>
  <c r="N41" i="24"/>
  <c r="M41" i="24"/>
  <c r="O40" i="24"/>
  <c r="N40" i="24"/>
  <c r="M40" i="24"/>
  <c r="O39" i="24"/>
  <c r="N39" i="24"/>
  <c r="M39" i="24"/>
  <c r="O38" i="24"/>
  <c r="N38" i="24"/>
  <c r="M38" i="24"/>
  <c r="O37" i="24"/>
  <c r="N37" i="24"/>
  <c r="M37" i="24"/>
  <c r="O36" i="24"/>
  <c r="N36" i="24"/>
  <c r="M36" i="24"/>
  <c r="O35" i="24"/>
  <c r="N35" i="24"/>
  <c r="M35" i="24"/>
  <c r="O34" i="24"/>
  <c r="N34" i="24"/>
  <c r="M34" i="24"/>
  <c r="O33" i="24"/>
  <c r="N33" i="24"/>
  <c r="M33" i="24"/>
  <c r="O32" i="24"/>
  <c r="N32" i="24"/>
  <c r="M32" i="24"/>
  <c r="O31" i="24"/>
  <c r="N31" i="24"/>
  <c r="M31" i="24"/>
  <c r="O30" i="24"/>
  <c r="N30" i="24"/>
  <c r="M30" i="24"/>
  <c r="O29" i="24"/>
  <c r="N29" i="24"/>
  <c r="M29" i="24"/>
  <c r="O28" i="24"/>
  <c r="N28" i="24"/>
  <c r="M28" i="24"/>
  <c r="O27" i="24"/>
  <c r="N27" i="24"/>
  <c r="M27" i="24"/>
  <c r="O26" i="24"/>
  <c r="N26" i="24"/>
  <c r="M26" i="24"/>
  <c r="O25" i="24"/>
  <c r="N25" i="24"/>
  <c r="M25" i="24"/>
  <c r="O24" i="24"/>
  <c r="N24" i="24"/>
  <c r="M24" i="24"/>
  <c r="O23" i="24"/>
  <c r="N23" i="24"/>
  <c r="M23" i="24"/>
  <c r="O22" i="24"/>
  <c r="N22" i="24"/>
  <c r="M22" i="24"/>
  <c r="O21" i="24"/>
  <c r="N21" i="24"/>
  <c r="M21" i="24"/>
  <c r="O20" i="24"/>
  <c r="N20" i="24"/>
  <c r="M20" i="24"/>
  <c r="O19" i="24"/>
  <c r="N19" i="24"/>
  <c r="M19" i="24"/>
  <c r="O18" i="24"/>
  <c r="N18" i="24"/>
  <c r="M18" i="24"/>
  <c r="O17" i="24"/>
  <c r="N17" i="24"/>
  <c r="M17" i="24"/>
  <c r="O16" i="24"/>
  <c r="N16" i="24"/>
  <c r="M16" i="24"/>
  <c r="O15" i="24"/>
  <c r="N15" i="24"/>
  <c r="M15" i="24"/>
  <c r="O14" i="24"/>
  <c r="N14" i="24"/>
  <c r="M14" i="24"/>
  <c r="O13" i="24"/>
  <c r="N13" i="24"/>
  <c r="M13" i="24"/>
  <c r="O12" i="24"/>
  <c r="N12" i="24"/>
  <c r="M12" i="24"/>
  <c r="O11" i="24"/>
  <c r="N11" i="24"/>
  <c r="M11" i="24"/>
  <c r="O10" i="24"/>
  <c r="N10" i="24"/>
  <c r="M10" i="24"/>
  <c r="O9" i="24"/>
  <c r="N9" i="24"/>
  <c r="M9" i="24"/>
  <c r="O8" i="24"/>
  <c r="N8" i="24"/>
  <c r="M8" i="24"/>
  <c r="O7" i="24"/>
  <c r="N7" i="24"/>
  <c r="M7" i="24"/>
  <c r="O6" i="24"/>
  <c r="N6" i="24"/>
  <c r="M6" i="24"/>
  <c r="O5" i="24"/>
  <c r="N5" i="24"/>
  <c r="M5" i="24"/>
  <c r="O4" i="24"/>
  <c r="N4" i="24"/>
  <c r="M4" i="24"/>
  <c r="O3" i="24"/>
  <c r="N3" i="24"/>
  <c r="M3" i="24"/>
  <c r="O2" i="24"/>
  <c r="N2" i="24"/>
  <c r="M2" i="24"/>
  <c r="C232" i="10"/>
  <c r="G232" i="10" s="1"/>
  <c r="B232" i="10"/>
  <c r="R232" i="10" s="1"/>
  <c r="C231" i="10"/>
  <c r="G231" i="10" s="1"/>
  <c r="B231" i="10"/>
  <c r="O231" i="10" s="1"/>
  <c r="C230" i="10"/>
  <c r="G230" i="10" s="1"/>
  <c r="B230" i="10"/>
  <c r="U230" i="10" s="1"/>
  <c r="C229" i="10"/>
  <c r="M229" i="10" s="1"/>
  <c r="B229" i="10"/>
  <c r="I229" i="10" s="1"/>
  <c r="C228" i="10"/>
  <c r="J228" i="10" s="1"/>
  <c r="B228" i="10"/>
  <c r="U228" i="10" s="1"/>
  <c r="C227" i="10"/>
  <c r="S227" i="10" s="1"/>
  <c r="B227" i="10"/>
  <c r="R227" i="10" s="1"/>
  <c r="C226" i="10"/>
  <c r="P226" i="10" s="1"/>
  <c r="B226" i="10"/>
  <c r="R226" i="10" s="1"/>
  <c r="C225" i="10"/>
  <c r="V225" i="10" s="1"/>
  <c r="B225" i="10"/>
  <c r="I225" i="10" s="1"/>
  <c r="C224" i="10"/>
  <c r="S224" i="10" s="1"/>
  <c r="B224" i="10"/>
  <c r="I224" i="10" s="1"/>
  <c r="D146" i="24" s="1"/>
  <c r="C223" i="10"/>
  <c r="J223" i="10" s="1"/>
  <c r="B223" i="10"/>
  <c r="L223" i="10" s="1"/>
  <c r="C222" i="10"/>
  <c r="S222" i="10" s="1"/>
  <c r="B222" i="10"/>
  <c r="I222" i="10" s="1"/>
  <c r="C221" i="10"/>
  <c r="P221" i="10" s="1"/>
  <c r="B221" i="10"/>
  <c r="O221" i="10" s="1"/>
  <c r="H145" i="24" s="1"/>
  <c r="C220" i="10"/>
  <c r="M220" i="10" s="1"/>
  <c r="B220" i="10"/>
  <c r="L220" i="10" s="1"/>
  <c r="C219" i="10"/>
  <c r="V219" i="10" s="1"/>
  <c r="B219" i="10"/>
  <c r="R219" i="10" s="1"/>
  <c r="C218" i="10"/>
  <c r="G218" i="10" s="1"/>
  <c r="B218" i="10"/>
  <c r="O218" i="10" s="1"/>
  <c r="C217" i="10"/>
  <c r="P217" i="10" s="1"/>
  <c r="B217" i="10"/>
  <c r="C216" i="10"/>
  <c r="M216" i="10" s="1"/>
  <c r="B216" i="10"/>
  <c r="I216" i="10" s="1"/>
  <c r="C215" i="10"/>
  <c r="B215" i="10"/>
  <c r="L215" i="10" s="1"/>
  <c r="C214" i="10"/>
  <c r="S214" i="10" s="1"/>
  <c r="B214" i="10"/>
  <c r="R214" i="10" s="1"/>
  <c r="C213" i="10"/>
  <c r="V213" i="10" s="1"/>
  <c r="AA146" i="24" s="1"/>
  <c r="B213" i="10"/>
  <c r="I213" i="10" s="1"/>
  <c r="C212" i="10"/>
  <c r="V212" i="10" s="1"/>
  <c r="AA145" i="24" s="1"/>
  <c r="B212" i="10"/>
  <c r="U212" i="10" s="1"/>
  <c r="C211" i="10"/>
  <c r="G211" i="10" s="1"/>
  <c r="B211" i="10"/>
  <c r="R211" i="10" s="1"/>
  <c r="C210" i="10"/>
  <c r="J210" i="10" s="1"/>
  <c r="B210" i="10"/>
  <c r="R210" i="10" s="1"/>
  <c r="C209" i="10"/>
  <c r="G209" i="10" s="1"/>
  <c r="B209" i="10"/>
  <c r="O209" i="10" s="1"/>
  <c r="C208" i="10"/>
  <c r="S208" i="10" s="1"/>
  <c r="Y127" i="24" s="1"/>
  <c r="B208" i="10"/>
  <c r="R208" i="10" s="1"/>
  <c r="J70" i="24" s="1"/>
  <c r="C207" i="10"/>
  <c r="V207" i="10" s="1"/>
  <c r="B207" i="10"/>
  <c r="I207" i="10" s="1"/>
  <c r="C206" i="10"/>
  <c r="V206" i="10" s="1"/>
  <c r="B206" i="10"/>
  <c r="F206" i="10" s="1"/>
  <c r="B129" i="24" s="1"/>
  <c r="C205" i="10"/>
  <c r="S205" i="10" s="1"/>
  <c r="Y68" i="24" s="1"/>
  <c r="B205" i="10"/>
  <c r="R205" i="10" s="1"/>
  <c r="C204" i="10"/>
  <c r="P204" i="10" s="1"/>
  <c r="B204" i="10"/>
  <c r="C203" i="10"/>
  <c r="M203" i="10" s="1"/>
  <c r="B203" i="10"/>
  <c r="U203" i="10" s="1"/>
  <c r="C202" i="10"/>
  <c r="J202" i="10" s="1"/>
  <c r="B202" i="10"/>
  <c r="R202" i="10" s="1"/>
  <c r="C201" i="10"/>
  <c r="G201" i="10" s="1"/>
  <c r="B201" i="10"/>
  <c r="O201" i="10" s="1"/>
  <c r="C200" i="10"/>
  <c r="P200" i="10" s="1"/>
  <c r="B200" i="10"/>
  <c r="I200" i="10" s="1"/>
  <c r="C199" i="10"/>
  <c r="S199" i="10" s="1"/>
  <c r="B199" i="10"/>
  <c r="I199" i="10" s="1"/>
  <c r="C198" i="10"/>
  <c r="V198" i="10" s="1"/>
  <c r="AA71" i="24" s="1"/>
  <c r="B198" i="10"/>
  <c r="F198" i="10" s="1"/>
  <c r="C197" i="10"/>
  <c r="S197" i="10" s="1"/>
  <c r="B197" i="10"/>
  <c r="O197" i="10" s="1"/>
  <c r="H69" i="24" s="1"/>
  <c r="C196" i="10"/>
  <c r="P196" i="10" s="1"/>
  <c r="B196" i="10"/>
  <c r="C195" i="10"/>
  <c r="M195" i="10" s="1"/>
  <c r="B195" i="10"/>
  <c r="U195" i="10" s="1"/>
  <c r="C194" i="10"/>
  <c r="J194" i="10" s="1"/>
  <c r="B194" i="10"/>
  <c r="R194" i="10" s="1"/>
  <c r="C193" i="10"/>
  <c r="G193" i="10" s="1"/>
  <c r="B193" i="10"/>
  <c r="O193" i="10" s="1"/>
  <c r="C192" i="10"/>
  <c r="V192" i="10" s="1"/>
  <c r="B192" i="10"/>
  <c r="R192" i="10" s="1"/>
  <c r="C191" i="10"/>
  <c r="B191" i="10"/>
  <c r="I191" i="10" s="1"/>
  <c r="C190" i="10"/>
  <c r="V190" i="10" s="1"/>
  <c r="B190" i="10"/>
  <c r="F190" i="10" s="1"/>
  <c r="C189" i="10"/>
  <c r="S189" i="10" s="1"/>
  <c r="B189" i="10"/>
  <c r="U189" i="10" s="1"/>
  <c r="C188" i="10"/>
  <c r="B188" i="10"/>
  <c r="O188" i="10" s="1"/>
  <c r="C187" i="10"/>
  <c r="M187" i="10" s="1"/>
  <c r="B187" i="10"/>
  <c r="O187" i="10" s="1"/>
  <c r="H134" i="24" s="1"/>
  <c r="C186" i="10"/>
  <c r="J186" i="10" s="1"/>
  <c r="S75" i="24" s="1"/>
  <c r="B186" i="10"/>
  <c r="R186" i="10" s="1"/>
  <c r="C185" i="10"/>
  <c r="B185" i="10"/>
  <c r="O185" i="10" s="1"/>
  <c r="C184" i="10"/>
  <c r="V184" i="10" s="1"/>
  <c r="B184" i="10"/>
  <c r="U184" i="10" s="1"/>
  <c r="C183" i="10"/>
  <c r="J183" i="10" s="1"/>
  <c r="S72" i="24" s="1"/>
  <c r="B183" i="10"/>
  <c r="I183" i="10" s="1"/>
  <c r="C182" i="10"/>
  <c r="V182" i="10" s="1"/>
  <c r="B182" i="10"/>
  <c r="C181" i="10"/>
  <c r="S181" i="10" s="1"/>
  <c r="B181" i="10"/>
  <c r="C180" i="10"/>
  <c r="P180" i="10" s="1"/>
  <c r="W133" i="24" s="1"/>
  <c r="B180" i="10"/>
  <c r="U180" i="10" s="1"/>
  <c r="C179" i="10"/>
  <c r="M179" i="10" s="1"/>
  <c r="B179" i="10"/>
  <c r="C178" i="10"/>
  <c r="J178" i="10" s="1"/>
  <c r="B178" i="10"/>
  <c r="R178" i="10" s="1"/>
  <c r="C177" i="10"/>
  <c r="B177" i="10"/>
  <c r="O177" i="10" s="1"/>
  <c r="C176" i="10"/>
  <c r="V176" i="10" s="1"/>
  <c r="B176" i="10"/>
  <c r="U176" i="10" s="1"/>
  <c r="C175" i="10"/>
  <c r="J175" i="10" s="1"/>
  <c r="S73" i="24" s="1"/>
  <c r="B175" i="10"/>
  <c r="C174" i="10"/>
  <c r="V174" i="10" s="1"/>
  <c r="B174" i="10"/>
  <c r="F174" i="10" s="1"/>
  <c r="C173" i="10"/>
  <c r="S173" i="10" s="1"/>
  <c r="B173" i="10"/>
  <c r="C172" i="10"/>
  <c r="P172" i="10" s="1"/>
  <c r="B172" i="10"/>
  <c r="C171" i="10"/>
  <c r="M171" i="10" s="1"/>
  <c r="U134" i="24" s="1"/>
  <c r="B171" i="10"/>
  <c r="C170" i="10"/>
  <c r="B170" i="10"/>
  <c r="R170" i="10" s="1"/>
  <c r="C169" i="10"/>
  <c r="G169" i="10" s="1"/>
  <c r="B169" i="10"/>
  <c r="C168" i="10"/>
  <c r="B168" i="10"/>
  <c r="C167" i="10"/>
  <c r="S167" i="10" s="1"/>
  <c r="B167" i="10"/>
  <c r="C166" i="10"/>
  <c r="V166" i="10" s="1"/>
  <c r="B166" i="10"/>
  <c r="F166" i="10" s="1"/>
  <c r="C165" i="10"/>
  <c r="G165" i="10" s="1"/>
  <c r="B165" i="10"/>
  <c r="R165" i="10" s="1"/>
  <c r="C164" i="10"/>
  <c r="M164" i="10" s="1"/>
  <c r="U154" i="24" s="1"/>
  <c r="B164" i="10"/>
  <c r="C163" i="10"/>
  <c r="M163" i="10" s="1"/>
  <c r="B163" i="10"/>
  <c r="C162" i="10"/>
  <c r="G162" i="10" s="1"/>
  <c r="B162" i="10"/>
  <c r="C161" i="10"/>
  <c r="M161" i="10" s="1"/>
  <c r="B161" i="10"/>
  <c r="F161" i="10" s="1"/>
  <c r="C160" i="10"/>
  <c r="J160" i="10" s="1"/>
  <c r="B160" i="10"/>
  <c r="C159" i="10"/>
  <c r="B159" i="10"/>
  <c r="I159" i="10" s="1"/>
  <c r="C158" i="10"/>
  <c r="B158" i="10"/>
  <c r="F158" i="10" s="1"/>
  <c r="C157" i="10"/>
  <c r="V157" i="10" s="1"/>
  <c r="B157" i="10"/>
  <c r="U157" i="10" s="1"/>
  <c r="C156" i="10"/>
  <c r="V156" i="10" s="1"/>
  <c r="B156" i="10"/>
  <c r="O156" i="10" s="1"/>
  <c r="C155" i="10"/>
  <c r="M155" i="10" s="1"/>
  <c r="B155" i="10"/>
  <c r="O155" i="10" s="1"/>
  <c r="C154" i="10"/>
  <c r="B154" i="10"/>
  <c r="O154" i="10" s="1"/>
  <c r="C153" i="10"/>
  <c r="M153" i="10" s="1"/>
  <c r="B153" i="10"/>
  <c r="O153" i="10" s="1"/>
  <c r="C152" i="10"/>
  <c r="V152" i="10" s="1"/>
  <c r="AA153" i="24" s="1"/>
  <c r="B152" i="10"/>
  <c r="U152" i="10" s="1"/>
  <c r="C151" i="10"/>
  <c r="B151" i="10"/>
  <c r="C150" i="10"/>
  <c r="P150" i="10" s="1"/>
  <c r="B150" i="10"/>
  <c r="L150" i="10" s="1"/>
  <c r="C149" i="10"/>
  <c r="M149" i="10" s="1"/>
  <c r="B149" i="10"/>
  <c r="O149" i="10" s="1"/>
  <c r="C148" i="10"/>
  <c r="P148" i="10" s="1"/>
  <c r="B148" i="10"/>
  <c r="L148" i="10" s="1"/>
  <c r="C147" i="10"/>
  <c r="V147" i="10" s="1"/>
  <c r="B147" i="10"/>
  <c r="L147" i="10" s="1"/>
  <c r="C146" i="10"/>
  <c r="B146" i="10"/>
  <c r="R146" i="10" s="1"/>
  <c r="C145" i="10"/>
  <c r="G145" i="10" s="1"/>
  <c r="Q139" i="24" s="1"/>
  <c r="B145" i="10"/>
  <c r="O145" i="10" s="1"/>
  <c r="C144" i="10"/>
  <c r="M144" i="10" s="1"/>
  <c r="B144" i="10"/>
  <c r="I144" i="10" s="1"/>
  <c r="D139" i="24" s="1"/>
  <c r="C143" i="10"/>
  <c r="S143" i="10" s="1"/>
  <c r="Y138" i="24" s="1"/>
  <c r="B143" i="10"/>
  <c r="U143" i="10" s="1"/>
  <c r="C142" i="10"/>
  <c r="M142" i="10" s="1"/>
  <c r="B142" i="10"/>
  <c r="F142" i="10" s="1"/>
  <c r="C141" i="10"/>
  <c r="S141" i="10" s="1"/>
  <c r="B141" i="10"/>
  <c r="L141" i="10" s="1"/>
  <c r="C140" i="10"/>
  <c r="S140" i="10" s="1"/>
  <c r="B140" i="10"/>
  <c r="C139" i="10"/>
  <c r="V139" i="10" s="1"/>
  <c r="B139" i="10"/>
  <c r="U139" i="10" s="1"/>
  <c r="C138" i="10"/>
  <c r="G138" i="10" s="1"/>
  <c r="B138" i="10"/>
  <c r="R138" i="10" s="1"/>
  <c r="C137" i="10"/>
  <c r="S137" i="10" s="1"/>
  <c r="B137" i="10"/>
  <c r="U137" i="10" s="1"/>
  <c r="C136" i="10"/>
  <c r="M136" i="10" s="1"/>
  <c r="B136" i="10"/>
  <c r="U136" i="10" s="1"/>
  <c r="C135" i="10"/>
  <c r="G135" i="10" s="1"/>
  <c r="B135" i="10"/>
  <c r="R135" i="10" s="1"/>
  <c r="C134" i="10"/>
  <c r="V134" i="10" s="1"/>
  <c r="B134" i="10"/>
  <c r="R134" i="10" s="1"/>
  <c r="C133" i="10"/>
  <c r="S133" i="10" s="1"/>
  <c r="B133" i="10"/>
  <c r="L133" i="10" s="1"/>
  <c r="C132" i="10"/>
  <c r="G132" i="10" s="1"/>
  <c r="B132" i="10"/>
  <c r="L132" i="10" s="1"/>
  <c r="C131" i="10"/>
  <c r="M131" i="10" s="1"/>
  <c r="B131" i="10"/>
  <c r="R131" i="10" s="1"/>
  <c r="C130" i="10"/>
  <c r="P130" i="10" s="1"/>
  <c r="B130" i="10"/>
  <c r="R130" i="10" s="1"/>
  <c r="C129" i="10"/>
  <c r="B129" i="10"/>
  <c r="U129" i="10" s="1"/>
  <c r="C128" i="10"/>
  <c r="V128" i="10" s="1"/>
  <c r="B128" i="10"/>
  <c r="R128" i="10" s="1"/>
  <c r="C127" i="10"/>
  <c r="M127" i="10" s="1"/>
  <c r="B127" i="10"/>
  <c r="C126" i="10"/>
  <c r="V126" i="10" s="1"/>
  <c r="B126" i="10"/>
  <c r="O126" i="10" s="1"/>
  <c r="C125" i="10"/>
  <c r="S125" i="10" s="1"/>
  <c r="B125" i="10"/>
  <c r="I125" i="10" s="1"/>
  <c r="C124" i="10"/>
  <c r="M124" i="10" s="1"/>
  <c r="B124" i="10"/>
  <c r="I124" i="10" s="1"/>
  <c r="C123" i="10"/>
  <c r="M123" i="10" s="1"/>
  <c r="B123" i="10"/>
  <c r="F123" i="10" s="1"/>
  <c r="C122" i="10"/>
  <c r="J122" i="10" s="1"/>
  <c r="B122" i="10"/>
  <c r="R122" i="10" s="1"/>
  <c r="C121" i="10"/>
  <c r="M121" i="10" s="1"/>
  <c r="B121" i="10"/>
  <c r="R121" i="10" s="1"/>
  <c r="C120" i="10"/>
  <c r="V120" i="10" s="1"/>
  <c r="B120" i="10"/>
  <c r="U120" i="10" s="1"/>
  <c r="C119" i="10"/>
  <c r="P119" i="10" s="1"/>
  <c r="B119" i="10"/>
  <c r="R119" i="10" s="1"/>
  <c r="C118" i="10"/>
  <c r="V118" i="10" s="1"/>
  <c r="B118" i="10"/>
  <c r="L118" i="10" s="1"/>
  <c r="C117" i="10"/>
  <c r="S117" i="10" s="1"/>
  <c r="B117" i="10"/>
  <c r="I117" i="10" s="1"/>
  <c r="C116" i="10"/>
  <c r="P116" i="10" s="1"/>
  <c r="W197" i="24" s="1"/>
  <c r="B116" i="10"/>
  <c r="I116" i="10" s="1"/>
  <c r="C115" i="10"/>
  <c r="M115" i="10" s="1"/>
  <c r="B115" i="10"/>
  <c r="L115" i="10" s="1"/>
  <c r="C114" i="10"/>
  <c r="J114" i="10" s="1"/>
  <c r="B114" i="10"/>
  <c r="R114" i="10" s="1"/>
  <c r="C113" i="10"/>
  <c r="G113" i="10" s="1"/>
  <c r="B113" i="10"/>
  <c r="R113" i="10" s="1"/>
  <c r="C112" i="10"/>
  <c r="P112" i="10" s="1"/>
  <c r="B112" i="10"/>
  <c r="U112" i="10" s="1"/>
  <c r="C111" i="10"/>
  <c r="P111" i="10" s="1"/>
  <c r="B111" i="10"/>
  <c r="O111" i="10" s="1"/>
  <c r="C110" i="10"/>
  <c r="V110" i="10" s="1"/>
  <c r="B110" i="10"/>
  <c r="F110" i="10" s="1"/>
  <c r="C109" i="10"/>
  <c r="S109" i="10" s="1"/>
  <c r="B109" i="10"/>
  <c r="R109" i="10" s="1"/>
  <c r="C108" i="10"/>
  <c r="P108" i="10" s="1"/>
  <c r="W213" i="24" s="1"/>
  <c r="B108" i="10"/>
  <c r="F108" i="10" s="1"/>
  <c r="C107" i="10"/>
  <c r="M107" i="10" s="1"/>
  <c r="U216" i="24" s="1"/>
  <c r="B107" i="10"/>
  <c r="U107" i="10" s="1"/>
  <c r="L66" i="24" s="1"/>
  <c r="C106" i="10"/>
  <c r="J106" i="10" s="1"/>
  <c r="B106" i="10"/>
  <c r="R106" i="10" s="1"/>
  <c r="C105" i="10"/>
  <c r="G105" i="10" s="1"/>
  <c r="Q212" i="24" s="1"/>
  <c r="B105" i="10"/>
  <c r="F105" i="10" s="1"/>
  <c r="C104" i="10"/>
  <c r="P104" i="10" s="1"/>
  <c r="W211" i="24" s="1"/>
  <c r="B104" i="10"/>
  <c r="O104" i="10" s="1"/>
  <c r="C103" i="10"/>
  <c r="M103" i="10" s="1"/>
  <c r="B103" i="10"/>
  <c r="I103" i="10" s="1"/>
  <c r="C102" i="10"/>
  <c r="V102" i="10" s="1"/>
  <c r="AA119" i="24" s="1"/>
  <c r="B102" i="10"/>
  <c r="F102" i="10" s="1"/>
  <c r="C101" i="10"/>
  <c r="S101" i="10" s="1"/>
  <c r="B101" i="10"/>
  <c r="I101" i="10" s="1"/>
  <c r="C100" i="10"/>
  <c r="P100" i="10" s="1"/>
  <c r="B100" i="10"/>
  <c r="R100" i="10" s="1"/>
  <c r="C99" i="10"/>
  <c r="M99" i="10" s="1"/>
  <c r="B99" i="10"/>
  <c r="U99" i="10" s="1"/>
  <c r="L123" i="24" s="1"/>
  <c r="C98" i="10"/>
  <c r="J98" i="10" s="1"/>
  <c r="B98" i="10"/>
  <c r="R98" i="10" s="1"/>
  <c r="C97" i="10"/>
  <c r="G97" i="10" s="1"/>
  <c r="B97" i="10"/>
  <c r="L97" i="10" s="1"/>
  <c r="C96" i="10"/>
  <c r="J96" i="10" s="1"/>
  <c r="B96" i="10"/>
  <c r="C95" i="10"/>
  <c r="V95" i="10" s="1"/>
  <c r="B95" i="10"/>
  <c r="I95" i="10" s="1"/>
  <c r="D122" i="24" s="1"/>
  <c r="C94" i="10"/>
  <c r="B94" i="10"/>
  <c r="C93" i="10"/>
  <c r="S93" i="10" s="1"/>
  <c r="B93" i="10"/>
  <c r="L93" i="10" s="1"/>
  <c r="F121" i="24" s="1"/>
  <c r="C92" i="10"/>
  <c r="P92" i="10" s="1"/>
  <c r="B92" i="10"/>
  <c r="L92" i="10" s="1"/>
  <c r="F214" i="24" s="1"/>
  <c r="C91" i="10"/>
  <c r="M91" i="10" s="1"/>
  <c r="U215" i="24" s="1"/>
  <c r="B91" i="10"/>
  <c r="R91" i="10" s="1"/>
  <c r="J120" i="24" s="1"/>
  <c r="C90" i="10"/>
  <c r="V90" i="10" s="1"/>
  <c r="B90" i="10"/>
  <c r="R90" i="10" s="1"/>
  <c r="J213" i="24" s="1"/>
  <c r="C89" i="10"/>
  <c r="G89" i="10" s="1"/>
  <c r="Q120" i="24" s="1"/>
  <c r="B89" i="10"/>
  <c r="O89" i="10" s="1"/>
  <c r="H212" i="24" s="1"/>
  <c r="C88" i="10"/>
  <c r="S88" i="10" s="1"/>
  <c r="Y121" i="24" s="1"/>
  <c r="B88" i="10"/>
  <c r="I88" i="10" s="1"/>
  <c r="D211" i="24" s="1"/>
  <c r="C87" i="10"/>
  <c r="J87" i="10" s="1"/>
  <c r="S210" i="24" s="1"/>
  <c r="B87" i="10"/>
  <c r="U87" i="10" s="1"/>
  <c r="L119" i="24" s="1"/>
  <c r="C86" i="10"/>
  <c r="G86" i="10" s="1"/>
  <c r="B86" i="10"/>
  <c r="U86" i="10" s="1"/>
  <c r="L210" i="24" s="1"/>
  <c r="C85" i="10"/>
  <c r="S85" i="10" s="1"/>
  <c r="Y214" i="24" s="1"/>
  <c r="B85" i="10"/>
  <c r="I85" i="10" s="1"/>
  <c r="C84" i="10"/>
  <c r="V84" i="10" s="1"/>
  <c r="AA207" i="24" s="1"/>
  <c r="B84" i="10"/>
  <c r="L84" i="10" s="1"/>
  <c r="C83" i="10"/>
  <c r="P83" i="10" s="1"/>
  <c r="B83" i="10"/>
  <c r="F83" i="10" s="1"/>
  <c r="C82" i="10"/>
  <c r="G82" i="10" s="1"/>
  <c r="B82" i="10"/>
  <c r="R82" i="10" s="1"/>
  <c r="J209" i="24" s="1"/>
  <c r="C81" i="10"/>
  <c r="M81" i="10" s="1"/>
  <c r="B81" i="10"/>
  <c r="O81" i="10" s="1"/>
  <c r="C80" i="10"/>
  <c r="P80" i="10" s="1"/>
  <c r="B80" i="10"/>
  <c r="U80" i="10" s="1"/>
  <c r="L207" i="24" s="1"/>
  <c r="C79" i="10"/>
  <c r="P79" i="10" s="1"/>
  <c r="W209" i="24" s="1"/>
  <c r="B79" i="10"/>
  <c r="U79" i="10" s="1"/>
  <c r="C78" i="10"/>
  <c r="M78" i="10" s="1"/>
  <c r="B78" i="10"/>
  <c r="F78" i="10" s="1"/>
  <c r="C77" i="10"/>
  <c r="S77" i="10" s="1"/>
  <c r="Y202" i="24" s="1"/>
  <c r="B77" i="10"/>
  <c r="U77" i="10" s="1"/>
  <c r="C76" i="10"/>
  <c r="J76" i="10" s="1"/>
  <c r="B76" i="10"/>
  <c r="U76" i="10" s="1"/>
  <c r="L205" i="24" s="1"/>
  <c r="C75" i="10"/>
  <c r="V75" i="10" s="1"/>
  <c r="B75" i="10"/>
  <c r="U75" i="10" s="1"/>
  <c r="C74" i="10"/>
  <c r="B74" i="10"/>
  <c r="R74" i="10" s="1"/>
  <c r="J204" i="24" s="1"/>
  <c r="C73" i="10"/>
  <c r="P73" i="10" s="1"/>
  <c r="B73" i="10"/>
  <c r="I73" i="10" s="1"/>
  <c r="C72" i="10"/>
  <c r="M72" i="10" s="1"/>
  <c r="U203" i="24" s="1"/>
  <c r="B72" i="10"/>
  <c r="I72" i="10" s="1"/>
  <c r="C71" i="10"/>
  <c r="P71" i="10" s="1"/>
  <c r="B71" i="10"/>
  <c r="L71" i="10" s="1"/>
  <c r="F203" i="24" s="1"/>
  <c r="C70" i="10"/>
  <c r="B70" i="10"/>
  <c r="C69" i="10"/>
  <c r="S69" i="10" s="1"/>
  <c r="B69" i="10"/>
  <c r="L69" i="10" s="1"/>
  <c r="C68" i="10"/>
  <c r="B68" i="10"/>
  <c r="L68" i="10" s="1"/>
  <c r="C67" i="10"/>
  <c r="M67" i="10" s="1"/>
  <c r="B67" i="10"/>
  <c r="O67" i="10" s="1"/>
  <c r="H202" i="24" s="1"/>
  <c r="C66" i="10"/>
  <c r="J66" i="10" s="1"/>
  <c r="S204" i="24" s="1"/>
  <c r="B66" i="10"/>
  <c r="R66" i="10" s="1"/>
  <c r="C65" i="10"/>
  <c r="V65" i="10" s="1"/>
  <c r="AA206" i="24" s="1"/>
  <c r="B65" i="10"/>
  <c r="O65" i="10" s="1"/>
  <c r="C64" i="10"/>
  <c r="V64" i="10" s="1"/>
  <c r="B64" i="10"/>
  <c r="U64" i="10" s="1"/>
  <c r="C63" i="10"/>
  <c r="S63" i="10" s="1"/>
  <c r="B63" i="10"/>
  <c r="U63" i="10" s="1"/>
  <c r="L201" i="24" s="1"/>
  <c r="C62" i="10"/>
  <c r="V62" i="10" s="1"/>
  <c r="B62" i="10"/>
  <c r="U62" i="10" s="1"/>
  <c r="C61" i="10"/>
  <c r="S61" i="10" s="1"/>
  <c r="B61" i="10"/>
  <c r="I61" i="10" s="1"/>
  <c r="C60" i="10"/>
  <c r="S60" i="10" s="1"/>
  <c r="B60" i="10"/>
  <c r="I60" i="10" s="1"/>
  <c r="C59" i="10"/>
  <c r="B59" i="10"/>
  <c r="L59" i="10" s="1"/>
  <c r="C58" i="10"/>
  <c r="J58" i="10" s="1"/>
  <c r="B58" i="10"/>
  <c r="R58" i="10" s="1"/>
  <c r="C57" i="10"/>
  <c r="M57" i="10" s="1"/>
  <c r="B57" i="10"/>
  <c r="U57" i="10" s="1"/>
  <c r="C56" i="10"/>
  <c r="B56" i="10"/>
  <c r="U56" i="10" s="1"/>
  <c r="C55" i="10"/>
  <c r="M55" i="10" s="1"/>
  <c r="B55" i="10"/>
  <c r="R55" i="10" s="1"/>
  <c r="C54" i="10"/>
  <c r="V54" i="10" s="1"/>
  <c r="B54" i="10"/>
  <c r="U54" i="10" s="1"/>
  <c r="C53" i="10"/>
  <c r="P53" i="10" s="1"/>
  <c r="B53" i="10"/>
  <c r="I53" i="10" s="1"/>
  <c r="C52" i="10"/>
  <c r="P52" i="10" s="1"/>
  <c r="B52" i="10"/>
  <c r="F52" i="10" s="1"/>
  <c r="C51" i="10"/>
  <c r="S51" i="10" s="1"/>
  <c r="B51" i="10"/>
  <c r="R51" i="10" s="1"/>
  <c r="C50" i="10"/>
  <c r="S50" i="10" s="1"/>
  <c r="B50" i="10"/>
  <c r="R50" i="10" s="1"/>
  <c r="C49" i="10"/>
  <c r="G49" i="10" s="1"/>
  <c r="B49" i="10"/>
  <c r="F49" i="10" s="1"/>
  <c r="C48" i="10"/>
  <c r="V48" i="10" s="1"/>
  <c r="B48" i="10"/>
  <c r="I48" i="10" s="1"/>
  <c r="C47" i="10"/>
  <c r="M47" i="10" s="1"/>
  <c r="B47" i="10"/>
  <c r="O47" i="10" s="1"/>
  <c r="C46" i="10"/>
  <c r="V46" i="10" s="1"/>
  <c r="B46" i="10"/>
  <c r="F46" i="10" s="1"/>
  <c r="C45" i="10"/>
  <c r="S45" i="10" s="1"/>
  <c r="B45" i="10"/>
  <c r="L45" i="10" s="1"/>
  <c r="C44" i="10"/>
  <c r="M44" i="10" s="1"/>
  <c r="B44" i="10"/>
  <c r="U44" i="10" s="1"/>
  <c r="C43" i="10"/>
  <c r="S43" i="10" s="1"/>
  <c r="B43" i="10"/>
  <c r="U43" i="10" s="1"/>
  <c r="C42" i="10"/>
  <c r="J42" i="10" s="1"/>
  <c r="B42" i="10"/>
  <c r="C41" i="10"/>
  <c r="B41" i="10"/>
  <c r="L41" i="10" s="1"/>
  <c r="C40" i="10"/>
  <c r="J40" i="10" s="1"/>
  <c r="B40" i="10"/>
  <c r="I40" i="10" s="1"/>
  <c r="C39" i="10"/>
  <c r="B39" i="10"/>
  <c r="R39" i="10" s="1"/>
  <c r="C38" i="10"/>
  <c r="S38" i="10" s="1"/>
  <c r="B38" i="10"/>
  <c r="R38" i="10" s="1"/>
  <c r="C37" i="10"/>
  <c r="S37" i="10" s="1"/>
  <c r="B37" i="10"/>
  <c r="L37" i="10" s="1"/>
  <c r="F183" i="24" s="1"/>
  <c r="C36" i="10"/>
  <c r="P36" i="10" s="1"/>
  <c r="B36" i="10"/>
  <c r="C35" i="10"/>
  <c r="M35" i="10" s="1"/>
  <c r="B35" i="10"/>
  <c r="F35" i="10" s="1"/>
  <c r="C34" i="10"/>
  <c r="G34" i="10" s="1"/>
  <c r="B34" i="10"/>
  <c r="C33" i="10"/>
  <c r="J33" i="10" s="1"/>
  <c r="B33" i="10"/>
  <c r="O33" i="10" s="1"/>
  <c r="C32" i="10"/>
  <c r="G32" i="10" s="1"/>
  <c r="B32" i="10"/>
  <c r="U32" i="10" s="1"/>
  <c r="C31" i="10"/>
  <c r="P31" i="10" s="1"/>
  <c r="B31" i="10"/>
  <c r="I31" i="10" s="1"/>
  <c r="C30" i="10"/>
  <c r="S30" i="10" s="1"/>
  <c r="B30" i="10"/>
  <c r="O30" i="10" s="1"/>
  <c r="C29" i="10"/>
  <c r="S29" i="10" s="1"/>
  <c r="B29" i="10"/>
  <c r="U29" i="10" s="1"/>
  <c r="C28" i="10"/>
  <c r="J28" i="10" s="1"/>
  <c r="B28" i="10"/>
  <c r="F28" i="10" s="1"/>
  <c r="C27" i="10"/>
  <c r="P27" i="10" s="1"/>
  <c r="B27" i="10"/>
  <c r="I27" i="10" s="1"/>
  <c r="C26" i="10"/>
  <c r="V26" i="10" s="1"/>
  <c r="B26" i="10"/>
  <c r="C25" i="10"/>
  <c r="M25" i="10" s="1"/>
  <c r="B25" i="10"/>
  <c r="O25" i="10" s="1"/>
  <c r="C24" i="10"/>
  <c r="M24" i="10" s="1"/>
  <c r="B24" i="10"/>
  <c r="R24" i="10" s="1"/>
  <c r="C23" i="10"/>
  <c r="B23" i="10"/>
  <c r="F23" i="10" s="1"/>
  <c r="C22" i="10"/>
  <c r="M22" i="10" s="1"/>
  <c r="B22" i="10"/>
  <c r="R22" i="10" s="1"/>
  <c r="J180" i="24" s="1"/>
  <c r="C21" i="10"/>
  <c r="S21" i="10" s="1"/>
  <c r="Y173" i="24" s="1"/>
  <c r="B21" i="10"/>
  <c r="U21" i="10" s="1"/>
  <c r="C20" i="10"/>
  <c r="M20" i="10" s="1"/>
  <c r="B20" i="10"/>
  <c r="R20" i="10" s="1"/>
  <c r="J179" i="24" s="1"/>
  <c r="C19" i="10"/>
  <c r="M19" i="10" s="1"/>
  <c r="B19" i="10"/>
  <c r="R19" i="10" s="1"/>
  <c r="J96" i="24" s="1"/>
  <c r="C18" i="10"/>
  <c r="J18" i="10" s="1"/>
  <c r="B18" i="10"/>
  <c r="R18" i="10" s="1"/>
  <c r="C17" i="10"/>
  <c r="M17" i="10" s="1"/>
  <c r="B17" i="10"/>
  <c r="C16" i="10"/>
  <c r="V16" i="10" s="1"/>
  <c r="B16" i="10"/>
  <c r="U16" i="10" s="1"/>
  <c r="L176" i="24" s="1"/>
  <c r="C15" i="10"/>
  <c r="P15" i="10" s="1"/>
  <c r="B15" i="10"/>
  <c r="I15" i="10" s="1"/>
  <c r="C14" i="10"/>
  <c r="J14" i="10" s="1"/>
  <c r="B14" i="10"/>
  <c r="L14" i="10" s="1"/>
  <c r="F175" i="24" s="1"/>
  <c r="C13" i="10"/>
  <c r="B13" i="10"/>
  <c r="F13" i="10" s="1"/>
  <c r="C12" i="10"/>
  <c r="B12" i="10"/>
  <c r="O12" i="10" s="1"/>
  <c r="C11" i="10"/>
  <c r="M11" i="10" s="1"/>
  <c r="B11" i="10"/>
  <c r="L11" i="10" s="1"/>
  <c r="C10" i="10"/>
  <c r="J10" i="10" s="1"/>
  <c r="S178" i="24" s="1"/>
  <c r="B10" i="10"/>
  <c r="R10" i="10" s="1"/>
  <c r="J95" i="24" s="1"/>
  <c r="C9" i="10"/>
  <c r="M9" i="10" s="1"/>
  <c r="U175" i="24" s="1"/>
  <c r="B9" i="10"/>
  <c r="L9" i="10" s="1"/>
  <c r="C8" i="10"/>
  <c r="P8" i="10" s="1"/>
  <c r="W174" i="24" s="1"/>
  <c r="B8" i="10"/>
  <c r="U8" i="10" s="1"/>
  <c r="C7" i="10"/>
  <c r="S7" i="10" s="1"/>
  <c r="Y177" i="24" s="1"/>
  <c r="B7" i="10"/>
  <c r="R7" i="10" s="1"/>
  <c r="C6" i="10"/>
  <c r="V6" i="10" s="1"/>
  <c r="AA179" i="24" s="1"/>
  <c r="B6" i="10"/>
  <c r="C5" i="10"/>
  <c r="M5" i="10" s="1"/>
  <c r="U176" i="24" s="1"/>
  <c r="B5" i="10"/>
  <c r="L5" i="10" s="1"/>
  <c r="C4" i="10"/>
  <c r="V4" i="10" s="1"/>
  <c r="AA95" i="24" s="1"/>
  <c r="B4" i="10"/>
  <c r="R4" i="10" s="1"/>
  <c r="J173" i="24" s="1"/>
  <c r="C3" i="10"/>
  <c r="M3" i="10" s="1"/>
  <c r="B3" i="10"/>
  <c r="I3" i="10" s="1"/>
  <c r="D174" i="24" s="1"/>
  <c r="U66" i="22"/>
  <c r="T66" i="22"/>
  <c r="S66" i="22"/>
  <c r="U65" i="22"/>
  <c r="T65" i="22"/>
  <c r="S65" i="22"/>
  <c r="U64" i="22"/>
  <c r="T64" i="22"/>
  <c r="S64" i="22"/>
  <c r="U63" i="22"/>
  <c r="T63" i="22"/>
  <c r="S63" i="22"/>
  <c r="U62" i="22"/>
  <c r="T62" i="22"/>
  <c r="S62" i="22"/>
  <c r="U61" i="22"/>
  <c r="T61" i="22"/>
  <c r="S61" i="22"/>
  <c r="U60" i="22"/>
  <c r="T60" i="22"/>
  <c r="S60" i="22"/>
  <c r="U59" i="22"/>
  <c r="T59" i="22"/>
  <c r="S59" i="22"/>
  <c r="U58" i="22"/>
  <c r="T58" i="22"/>
  <c r="S58" i="22"/>
  <c r="U57" i="22"/>
  <c r="T57" i="22"/>
  <c r="S57" i="22"/>
  <c r="U56" i="22"/>
  <c r="T56" i="22"/>
  <c r="S56" i="22"/>
  <c r="U55" i="22"/>
  <c r="T55" i="22"/>
  <c r="S55" i="22"/>
  <c r="U54" i="22"/>
  <c r="T54" i="22"/>
  <c r="S54" i="22"/>
  <c r="U53" i="22"/>
  <c r="T53" i="22"/>
  <c r="S53" i="22"/>
  <c r="U52" i="22"/>
  <c r="T52" i="22"/>
  <c r="S52" i="22"/>
  <c r="U51" i="22"/>
  <c r="T51" i="22"/>
  <c r="S51" i="22"/>
  <c r="U50" i="22"/>
  <c r="T50" i="22"/>
  <c r="S50" i="22"/>
  <c r="U49" i="22"/>
  <c r="T49" i="22"/>
  <c r="S49" i="22"/>
  <c r="U48" i="22"/>
  <c r="T48" i="22"/>
  <c r="S48" i="22"/>
  <c r="U47" i="22"/>
  <c r="T47" i="22"/>
  <c r="S47" i="22"/>
  <c r="U46" i="22"/>
  <c r="T46" i="22"/>
  <c r="S46" i="22"/>
  <c r="U45" i="22"/>
  <c r="T45" i="22"/>
  <c r="S45" i="22"/>
  <c r="U44" i="22"/>
  <c r="T44" i="22"/>
  <c r="S44" i="22"/>
  <c r="U43" i="22"/>
  <c r="T43" i="22"/>
  <c r="S43" i="22"/>
  <c r="U42" i="22"/>
  <c r="T42" i="22"/>
  <c r="S42" i="22"/>
  <c r="U41" i="22"/>
  <c r="T41" i="22"/>
  <c r="S41" i="22"/>
  <c r="U40" i="22"/>
  <c r="T40" i="22"/>
  <c r="S40" i="22"/>
  <c r="U39" i="22"/>
  <c r="T39" i="22"/>
  <c r="S39" i="22"/>
  <c r="U38" i="22"/>
  <c r="T38" i="22"/>
  <c r="S38" i="22"/>
  <c r="U37" i="22"/>
  <c r="T37" i="22"/>
  <c r="S37" i="22"/>
  <c r="U36" i="22"/>
  <c r="T36" i="22"/>
  <c r="S36" i="22"/>
  <c r="U35" i="22"/>
  <c r="T35" i="22"/>
  <c r="S35" i="22"/>
  <c r="U34" i="22"/>
  <c r="T34" i="22"/>
  <c r="S34" i="22"/>
  <c r="U33" i="22"/>
  <c r="T33" i="22"/>
  <c r="S33" i="22"/>
  <c r="U32" i="22"/>
  <c r="T32" i="22"/>
  <c r="S32" i="22"/>
  <c r="U31" i="22"/>
  <c r="T31" i="22"/>
  <c r="S31" i="22"/>
  <c r="U30" i="22"/>
  <c r="T30" i="22"/>
  <c r="S30" i="22"/>
  <c r="U29" i="22"/>
  <c r="T29" i="22"/>
  <c r="S29" i="22"/>
  <c r="U28" i="22"/>
  <c r="T28" i="22"/>
  <c r="S28" i="22"/>
  <c r="U27" i="22"/>
  <c r="T27" i="22"/>
  <c r="S27" i="22"/>
  <c r="U26" i="22"/>
  <c r="T26" i="22"/>
  <c r="S26" i="22"/>
  <c r="U25" i="22"/>
  <c r="T25" i="22"/>
  <c r="S25" i="22"/>
  <c r="U24" i="22"/>
  <c r="T24" i="22"/>
  <c r="S24" i="22"/>
  <c r="U23" i="22"/>
  <c r="T23" i="22"/>
  <c r="S23" i="22"/>
  <c r="U22" i="22"/>
  <c r="T22" i="22"/>
  <c r="S22" i="22"/>
  <c r="U21" i="22"/>
  <c r="T21" i="22"/>
  <c r="S21" i="22"/>
  <c r="U20" i="22"/>
  <c r="T20" i="22"/>
  <c r="S20" i="22"/>
  <c r="U19" i="22"/>
  <c r="T19" i="22"/>
  <c r="S19" i="22"/>
  <c r="U18" i="22"/>
  <c r="T18" i="22"/>
  <c r="S18" i="22"/>
  <c r="U17" i="22"/>
  <c r="T17" i="22"/>
  <c r="S17" i="22"/>
  <c r="U16" i="22"/>
  <c r="T16" i="22"/>
  <c r="S16" i="22"/>
  <c r="U15" i="22"/>
  <c r="T15" i="22"/>
  <c r="S15" i="22"/>
  <c r="U14" i="22"/>
  <c r="T14" i="22"/>
  <c r="S14" i="22"/>
  <c r="U13" i="22"/>
  <c r="T13" i="22"/>
  <c r="S13" i="22"/>
  <c r="U12" i="22"/>
  <c r="T12" i="22"/>
  <c r="S12" i="22"/>
  <c r="U11" i="22"/>
  <c r="T11" i="22"/>
  <c r="S11" i="22"/>
  <c r="U10" i="22"/>
  <c r="T10" i="22"/>
  <c r="S10" i="22"/>
  <c r="U9" i="22"/>
  <c r="T9" i="22"/>
  <c r="S9" i="22"/>
  <c r="U8" i="22"/>
  <c r="T8" i="22"/>
  <c r="S8" i="22"/>
  <c r="U7" i="22"/>
  <c r="T7" i="22"/>
  <c r="S7" i="22"/>
  <c r="U6" i="22"/>
  <c r="T6" i="22"/>
  <c r="S6" i="22"/>
  <c r="U5" i="22"/>
  <c r="T5" i="22"/>
  <c r="S5" i="22"/>
  <c r="U4" i="22"/>
  <c r="T4" i="22"/>
  <c r="S4" i="22"/>
  <c r="U3" i="22"/>
  <c r="T3" i="22"/>
  <c r="S3" i="22"/>
  <c r="U2" i="22"/>
  <c r="T2" i="22"/>
  <c r="S2" i="22"/>
  <c r="C232" i="9"/>
  <c r="V232" i="9" s="1"/>
  <c r="B232" i="9"/>
  <c r="X232" i="9" s="1"/>
  <c r="C231" i="9"/>
  <c r="AB231" i="9" s="1"/>
  <c r="B231" i="9"/>
  <c r="U231" i="9" s="1"/>
  <c r="C230" i="9"/>
  <c r="J230" i="9" s="1"/>
  <c r="B230" i="9"/>
  <c r="AA230" i="9" s="1"/>
  <c r="C229" i="9"/>
  <c r="P229" i="9" s="1"/>
  <c r="B229" i="9"/>
  <c r="C228" i="9"/>
  <c r="V228" i="9" s="1"/>
  <c r="B228" i="9"/>
  <c r="AA228" i="9" s="1"/>
  <c r="C227" i="9"/>
  <c r="AB227" i="9" s="1"/>
  <c r="B227" i="9"/>
  <c r="AA227" i="9" s="1"/>
  <c r="C226" i="9"/>
  <c r="J226" i="9" s="1"/>
  <c r="B226" i="9"/>
  <c r="O226" i="9" s="1"/>
  <c r="C225" i="9"/>
  <c r="AB225" i="9" s="1"/>
  <c r="B225" i="9"/>
  <c r="X225" i="9" s="1"/>
  <c r="C224" i="9"/>
  <c r="B224" i="9"/>
  <c r="O224" i="9" s="1"/>
  <c r="H150" i="22" s="1"/>
  <c r="C223" i="9"/>
  <c r="Y223" i="9" s="1"/>
  <c r="B223" i="9"/>
  <c r="C222" i="9"/>
  <c r="B222" i="9"/>
  <c r="AA222" i="9" s="1"/>
  <c r="C221" i="9"/>
  <c r="V221" i="9" s="1"/>
  <c r="B221" i="9"/>
  <c r="L221" i="9" s="1"/>
  <c r="F149" i="22" s="1"/>
  <c r="C220" i="9"/>
  <c r="B220" i="9"/>
  <c r="U220" i="9" s="1"/>
  <c r="C219" i="9"/>
  <c r="AB219" i="9" s="1"/>
  <c r="B219" i="9"/>
  <c r="R219" i="9" s="1"/>
  <c r="C218" i="9"/>
  <c r="M218" i="9" s="1"/>
  <c r="B218" i="9"/>
  <c r="AD218" i="9" s="1"/>
  <c r="C217" i="9"/>
  <c r="Y217" i="9" s="1"/>
  <c r="B217" i="9"/>
  <c r="C216" i="9"/>
  <c r="V216" i="9" s="1"/>
  <c r="B216" i="9"/>
  <c r="C215" i="9"/>
  <c r="B215" i="9"/>
  <c r="C214" i="9"/>
  <c r="V214" i="9" s="1"/>
  <c r="B214" i="9"/>
  <c r="AA214" i="9" s="1"/>
  <c r="C213" i="9"/>
  <c r="AE213" i="9" s="1"/>
  <c r="AM150" i="22" s="1"/>
  <c r="B213" i="9"/>
  <c r="C212" i="9"/>
  <c r="B212" i="9"/>
  <c r="U212" i="9" s="1"/>
  <c r="C211" i="9"/>
  <c r="AB211" i="9" s="1"/>
  <c r="B211" i="9"/>
  <c r="U211" i="9" s="1"/>
  <c r="C210" i="9"/>
  <c r="B210" i="9"/>
  <c r="R210" i="9" s="1"/>
  <c r="C209" i="9"/>
  <c r="P209" i="9" s="1"/>
  <c r="B209" i="9"/>
  <c r="AA209" i="9" s="1"/>
  <c r="C208" i="9"/>
  <c r="V208" i="9" s="1"/>
  <c r="AG131" i="22" s="1"/>
  <c r="B208" i="9"/>
  <c r="I208" i="9" s="1"/>
  <c r="D74" i="22" s="1"/>
  <c r="C207" i="9"/>
  <c r="G207" i="9" s="1"/>
  <c r="B207" i="9"/>
  <c r="U207" i="9" s="1"/>
  <c r="C206" i="9"/>
  <c r="V206" i="9" s="1"/>
  <c r="B206" i="9"/>
  <c r="I206" i="9" s="1"/>
  <c r="D133" i="22" s="1"/>
  <c r="C205" i="9"/>
  <c r="M205" i="9" s="1"/>
  <c r="AA72" i="22" s="1"/>
  <c r="B205" i="9"/>
  <c r="I205" i="9" s="1"/>
  <c r="C204" i="9"/>
  <c r="B204" i="9"/>
  <c r="U204" i="9" s="1"/>
  <c r="C203" i="9"/>
  <c r="P203" i="9" s="1"/>
  <c r="B203" i="9"/>
  <c r="U203" i="9" s="1"/>
  <c r="C202" i="9"/>
  <c r="J202" i="9" s="1"/>
  <c r="B202" i="9"/>
  <c r="U202" i="9" s="1"/>
  <c r="C201" i="9"/>
  <c r="J201" i="9" s="1"/>
  <c r="B201" i="9"/>
  <c r="L201" i="9" s="1"/>
  <c r="C200" i="9"/>
  <c r="V200" i="9" s="1"/>
  <c r="B200" i="9"/>
  <c r="O200" i="9" s="1"/>
  <c r="C199" i="9"/>
  <c r="S199" i="9" s="1"/>
  <c r="B199" i="9"/>
  <c r="L199" i="9" s="1"/>
  <c r="C198" i="9"/>
  <c r="P198" i="9" s="1"/>
  <c r="AC75" i="22" s="1"/>
  <c r="B198" i="9"/>
  <c r="R198" i="9" s="1"/>
  <c r="C197" i="9"/>
  <c r="S197" i="9" s="1"/>
  <c r="B197" i="9"/>
  <c r="U197" i="9" s="1"/>
  <c r="L73" i="22" s="1"/>
  <c r="C196" i="9"/>
  <c r="V196" i="9" s="1"/>
  <c r="B196" i="9"/>
  <c r="U196" i="9" s="1"/>
  <c r="C195" i="9"/>
  <c r="B195" i="9"/>
  <c r="R195" i="9" s="1"/>
  <c r="C194" i="9"/>
  <c r="P194" i="9" s="1"/>
  <c r="B194" i="9"/>
  <c r="O194" i="9" s="1"/>
  <c r="C193" i="9"/>
  <c r="V193" i="9" s="1"/>
  <c r="B193" i="9"/>
  <c r="C192" i="9"/>
  <c r="B192" i="9"/>
  <c r="I192" i="9" s="1"/>
  <c r="C191" i="9"/>
  <c r="P191" i="9" s="1"/>
  <c r="B191" i="9"/>
  <c r="F191" i="9" s="1"/>
  <c r="C190" i="9"/>
  <c r="Y190" i="9" s="1"/>
  <c r="B190" i="9"/>
  <c r="R190" i="9" s="1"/>
  <c r="C189" i="9"/>
  <c r="M189" i="9" s="1"/>
  <c r="B189" i="9"/>
  <c r="X189" i="9" s="1"/>
  <c r="C188" i="9"/>
  <c r="V188" i="9" s="1"/>
  <c r="B188" i="9"/>
  <c r="C187" i="9"/>
  <c r="Y187" i="9" s="1"/>
  <c r="B187" i="9"/>
  <c r="AA187" i="9" s="1"/>
  <c r="P138" i="22" s="1"/>
  <c r="C186" i="9"/>
  <c r="B186" i="9"/>
  <c r="R186" i="9" s="1"/>
  <c r="C185" i="9"/>
  <c r="P185" i="9" s="1"/>
  <c r="B185" i="9"/>
  <c r="AA185" i="9" s="1"/>
  <c r="C184" i="9"/>
  <c r="M184" i="9" s="1"/>
  <c r="B184" i="9"/>
  <c r="R184" i="9" s="1"/>
  <c r="C183" i="9"/>
  <c r="P183" i="9" s="1"/>
  <c r="AC76" i="22" s="1"/>
  <c r="B183" i="9"/>
  <c r="U183" i="9" s="1"/>
  <c r="C182" i="9"/>
  <c r="Y182" i="9" s="1"/>
  <c r="B182" i="9"/>
  <c r="R182" i="9" s="1"/>
  <c r="C181" i="9"/>
  <c r="V181" i="9" s="1"/>
  <c r="B181" i="9"/>
  <c r="O181" i="9" s="1"/>
  <c r="C180" i="9"/>
  <c r="S180" i="9" s="1"/>
  <c r="AE137" i="22" s="1"/>
  <c r="B180" i="9"/>
  <c r="U180" i="9" s="1"/>
  <c r="C179" i="9"/>
  <c r="G179" i="9" s="1"/>
  <c r="B179" i="9"/>
  <c r="AA179" i="9" s="1"/>
  <c r="C178" i="9"/>
  <c r="AB178" i="9" s="1"/>
  <c r="B178" i="9"/>
  <c r="R178" i="9" s="1"/>
  <c r="C177" i="9"/>
  <c r="AB177" i="9" s="1"/>
  <c r="AK78" i="22" s="1"/>
  <c r="B177" i="9"/>
  <c r="O177" i="9" s="1"/>
  <c r="C176" i="9"/>
  <c r="AE176" i="9" s="1"/>
  <c r="B176" i="9"/>
  <c r="X176" i="9" s="1"/>
  <c r="C175" i="9"/>
  <c r="AB175" i="9" s="1"/>
  <c r="AK77" i="22" s="1"/>
  <c r="B175" i="9"/>
  <c r="AA175" i="9" s="1"/>
  <c r="C174" i="9"/>
  <c r="AB174" i="9" s="1"/>
  <c r="B174" i="9"/>
  <c r="R174" i="9" s="1"/>
  <c r="C173" i="9"/>
  <c r="M173" i="9" s="1"/>
  <c r="B173" i="9"/>
  <c r="AD173" i="9" s="1"/>
  <c r="C172" i="9"/>
  <c r="V172" i="9" s="1"/>
  <c r="B172" i="9"/>
  <c r="R172" i="9" s="1"/>
  <c r="J77" i="22" s="1"/>
  <c r="C171" i="9"/>
  <c r="AB171" i="9" s="1"/>
  <c r="AK138" i="22" s="1"/>
  <c r="B171" i="9"/>
  <c r="AA171" i="9" s="1"/>
  <c r="C170" i="9"/>
  <c r="J170" i="9" s="1"/>
  <c r="B170" i="9"/>
  <c r="R170" i="9" s="1"/>
  <c r="C169" i="9"/>
  <c r="P169" i="9" s="1"/>
  <c r="B169" i="9"/>
  <c r="R169" i="9" s="1"/>
  <c r="J76" i="22" s="1"/>
  <c r="C168" i="9"/>
  <c r="V168" i="9" s="1"/>
  <c r="B168" i="9"/>
  <c r="U168" i="9" s="1"/>
  <c r="C167" i="9"/>
  <c r="AE167" i="9" s="1"/>
  <c r="B167" i="9"/>
  <c r="AD167" i="9" s="1"/>
  <c r="R157" i="22" s="1"/>
  <c r="C166" i="9"/>
  <c r="J166" i="9" s="1"/>
  <c r="B166" i="9"/>
  <c r="R166" i="9" s="1"/>
  <c r="C165" i="9"/>
  <c r="P165" i="9" s="1"/>
  <c r="B165" i="9"/>
  <c r="R165" i="9" s="1"/>
  <c r="J82" i="22" s="1"/>
  <c r="C164" i="9"/>
  <c r="AE164" i="9" s="1"/>
  <c r="AM158" i="22" s="1"/>
  <c r="B164" i="9"/>
  <c r="C163" i="9"/>
  <c r="AB163" i="9" s="1"/>
  <c r="B163" i="9"/>
  <c r="I163" i="9" s="1"/>
  <c r="C162" i="9"/>
  <c r="J162" i="9" s="1"/>
  <c r="B162" i="9"/>
  <c r="R162" i="9" s="1"/>
  <c r="C161" i="9"/>
  <c r="V161" i="9" s="1"/>
  <c r="B161" i="9"/>
  <c r="C160" i="9"/>
  <c r="V160" i="9" s="1"/>
  <c r="B160" i="9"/>
  <c r="L160" i="9" s="1"/>
  <c r="C159" i="9"/>
  <c r="P159" i="9" s="1"/>
  <c r="B159" i="9"/>
  <c r="O159" i="9" s="1"/>
  <c r="C158" i="9"/>
  <c r="B158" i="9"/>
  <c r="R158" i="9" s="1"/>
  <c r="C157" i="9"/>
  <c r="Y157" i="9" s="1"/>
  <c r="B157" i="9"/>
  <c r="X157" i="9" s="1"/>
  <c r="C156" i="9"/>
  <c r="AE156" i="9" s="1"/>
  <c r="B156" i="9"/>
  <c r="R156" i="9" s="1"/>
  <c r="C155" i="9"/>
  <c r="AB155" i="9" s="1"/>
  <c r="B155" i="9"/>
  <c r="O155" i="9" s="1"/>
  <c r="C154" i="9"/>
  <c r="V154" i="9" s="1"/>
  <c r="B154" i="9"/>
  <c r="R154" i="9" s="1"/>
  <c r="C153" i="9"/>
  <c r="G153" i="9" s="1"/>
  <c r="B153" i="9"/>
  <c r="X153" i="9" s="1"/>
  <c r="C152" i="9"/>
  <c r="V152" i="9" s="1"/>
  <c r="AG157" i="22" s="1"/>
  <c r="B152" i="9"/>
  <c r="O152" i="9" s="1"/>
  <c r="C151" i="9"/>
  <c r="V151" i="9" s="1"/>
  <c r="B151" i="9"/>
  <c r="U151" i="9" s="1"/>
  <c r="C150" i="9"/>
  <c r="J150" i="9" s="1"/>
  <c r="B150" i="9"/>
  <c r="R150" i="9" s="1"/>
  <c r="C149" i="9"/>
  <c r="G149" i="9" s="1"/>
  <c r="B149" i="9"/>
  <c r="L149" i="9" s="1"/>
  <c r="C148" i="9"/>
  <c r="M148" i="9" s="1"/>
  <c r="B148" i="9"/>
  <c r="O148" i="9" s="1"/>
  <c r="C147" i="9"/>
  <c r="AB147" i="9" s="1"/>
  <c r="B147" i="9"/>
  <c r="F147" i="9" s="1"/>
  <c r="C146" i="9"/>
  <c r="J146" i="9" s="1"/>
  <c r="B146" i="9"/>
  <c r="U146" i="9" s="1"/>
  <c r="C145" i="9"/>
  <c r="B145" i="9"/>
  <c r="L145" i="9" s="1"/>
  <c r="C144" i="9"/>
  <c r="B144" i="9"/>
  <c r="U144" i="9" s="1"/>
  <c r="L143" i="22" s="1"/>
  <c r="C143" i="9"/>
  <c r="B143" i="9"/>
  <c r="AA143" i="9" s="1"/>
  <c r="C142" i="9"/>
  <c r="S142" i="9" s="1"/>
  <c r="B142" i="9"/>
  <c r="R142" i="9" s="1"/>
  <c r="C141" i="9"/>
  <c r="P141" i="9" s="1"/>
  <c r="B141" i="9"/>
  <c r="C140" i="9"/>
  <c r="J140" i="9" s="1"/>
  <c r="B140" i="9"/>
  <c r="I140" i="9" s="1"/>
  <c r="D142" i="22" s="1"/>
  <c r="C139" i="9"/>
  <c r="M139" i="9" s="1"/>
  <c r="B139" i="9"/>
  <c r="C138" i="9"/>
  <c r="B138" i="9"/>
  <c r="R138" i="9" s="1"/>
  <c r="C137" i="9"/>
  <c r="S137" i="9" s="1"/>
  <c r="B137" i="9"/>
  <c r="AD137" i="9" s="1"/>
  <c r="C136" i="9"/>
  <c r="AB136" i="9" s="1"/>
  <c r="B136" i="9"/>
  <c r="X136" i="9" s="1"/>
  <c r="C135" i="9"/>
  <c r="V135" i="9" s="1"/>
  <c r="B135" i="9"/>
  <c r="X135" i="9" s="1"/>
  <c r="C134" i="9"/>
  <c r="B134" i="9"/>
  <c r="L134" i="9" s="1"/>
  <c r="C133" i="9"/>
  <c r="S133" i="9" s="1"/>
  <c r="B133" i="9"/>
  <c r="L133" i="9" s="1"/>
  <c r="C132" i="9"/>
  <c r="J132" i="9" s="1"/>
  <c r="B132" i="9"/>
  <c r="X132" i="9" s="1"/>
  <c r="C131" i="9"/>
  <c r="AB131" i="9" s="1"/>
  <c r="B131" i="9"/>
  <c r="C130" i="9"/>
  <c r="J130" i="9" s="1"/>
  <c r="B130" i="9"/>
  <c r="AA130" i="9" s="1"/>
  <c r="C129" i="9"/>
  <c r="B129" i="9"/>
  <c r="U129" i="9" s="1"/>
  <c r="C128" i="9"/>
  <c r="AE128" i="9" s="1"/>
  <c r="B128" i="9"/>
  <c r="O128" i="9" s="1"/>
  <c r="C127" i="9"/>
  <c r="AB127" i="9" s="1"/>
  <c r="B127" i="9"/>
  <c r="O127" i="9" s="1"/>
  <c r="C126" i="9"/>
  <c r="V126" i="9" s="1"/>
  <c r="B126" i="9"/>
  <c r="O126" i="9" s="1"/>
  <c r="C125" i="9"/>
  <c r="P125" i="9" s="1"/>
  <c r="B125" i="9"/>
  <c r="X125" i="9" s="1"/>
  <c r="C124" i="9"/>
  <c r="P124" i="9" s="1"/>
  <c r="B124" i="9"/>
  <c r="U124" i="9" s="1"/>
  <c r="C123" i="9"/>
  <c r="V123" i="9" s="1"/>
  <c r="B123" i="9"/>
  <c r="C122" i="9"/>
  <c r="AE122" i="9" s="1"/>
  <c r="B122" i="9"/>
  <c r="R122" i="9" s="1"/>
  <c r="C121" i="9"/>
  <c r="S121" i="9" s="1"/>
  <c r="B121" i="9"/>
  <c r="AA121" i="9" s="1"/>
  <c r="C120" i="9"/>
  <c r="AB120" i="9" s="1"/>
  <c r="B120" i="9"/>
  <c r="X120" i="9" s="1"/>
  <c r="C119" i="9"/>
  <c r="AB119" i="9" s="1"/>
  <c r="B119" i="9"/>
  <c r="F119" i="9" s="1"/>
  <c r="C118" i="9"/>
  <c r="J118" i="9" s="1"/>
  <c r="B118" i="9"/>
  <c r="R118" i="9" s="1"/>
  <c r="C117" i="9"/>
  <c r="G117" i="9" s="1"/>
  <c r="B117" i="9"/>
  <c r="U117" i="9" s="1"/>
  <c r="C116" i="9"/>
  <c r="V116" i="9" s="1"/>
  <c r="AG201" i="22" s="1"/>
  <c r="B116" i="9"/>
  <c r="O116" i="9" s="1"/>
  <c r="C115" i="9"/>
  <c r="B115" i="9"/>
  <c r="R115" i="9" s="1"/>
  <c r="C114" i="9"/>
  <c r="M114" i="9" s="1"/>
  <c r="B114" i="9"/>
  <c r="I114" i="9" s="1"/>
  <c r="C113" i="9"/>
  <c r="AB113" i="9" s="1"/>
  <c r="B113" i="9"/>
  <c r="F113" i="9" s="1"/>
  <c r="C112" i="9"/>
  <c r="V112" i="9" s="1"/>
  <c r="B112" i="9"/>
  <c r="AA112" i="9" s="1"/>
  <c r="C111" i="9"/>
  <c r="AB111" i="9" s="1"/>
  <c r="B111" i="9"/>
  <c r="O111" i="9" s="1"/>
  <c r="C110" i="9"/>
  <c r="V110" i="9" s="1"/>
  <c r="B110" i="9"/>
  <c r="R110" i="9" s="1"/>
  <c r="C109" i="9"/>
  <c r="P109" i="9" s="1"/>
  <c r="B109" i="9"/>
  <c r="X109" i="9" s="1"/>
  <c r="C108" i="9"/>
  <c r="B108" i="9"/>
  <c r="U108" i="9" s="1"/>
  <c r="C107" i="9"/>
  <c r="AE107" i="9" s="1"/>
  <c r="AM220" i="22" s="1"/>
  <c r="B107" i="9"/>
  <c r="I107" i="9" s="1"/>
  <c r="D70" i="22" s="1"/>
  <c r="C106" i="9"/>
  <c r="B106" i="9"/>
  <c r="R106" i="9" s="1"/>
  <c r="C105" i="9"/>
  <c r="J105" i="9" s="1"/>
  <c r="Y216" i="22" s="1"/>
  <c r="B105" i="9"/>
  <c r="L105" i="9" s="1"/>
  <c r="C104" i="9"/>
  <c r="S104" i="9" s="1"/>
  <c r="AE215" i="22" s="1"/>
  <c r="B104" i="9"/>
  <c r="U104" i="9" s="1"/>
  <c r="C103" i="9"/>
  <c r="AB103" i="9" s="1"/>
  <c r="B103" i="9"/>
  <c r="AD103" i="9" s="1"/>
  <c r="C102" i="9"/>
  <c r="J102" i="9" s="1"/>
  <c r="Y123" i="22" s="1"/>
  <c r="B102" i="9"/>
  <c r="R102" i="9" s="1"/>
  <c r="C101" i="9"/>
  <c r="M101" i="9" s="1"/>
  <c r="B101" i="9"/>
  <c r="U101" i="9" s="1"/>
  <c r="C100" i="9"/>
  <c r="V100" i="9" s="1"/>
  <c r="B100" i="9"/>
  <c r="L100" i="9" s="1"/>
  <c r="C99" i="9"/>
  <c r="AB99" i="9" s="1"/>
  <c r="B99" i="9"/>
  <c r="X99" i="9" s="1"/>
  <c r="N127" i="22" s="1"/>
  <c r="C98" i="9"/>
  <c r="J98" i="9" s="1"/>
  <c r="B98" i="9"/>
  <c r="R98" i="9" s="1"/>
  <c r="C97" i="9"/>
  <c r="P97" i="9" s="1"/>
  <c r="B97" i="9"/>
  <c r="AD97" i="9" s="1"/>
  <c r="C96" i="9"/>
  <c r="V96" i="9" s="1"/>
  <c r="B96" i="9"/>
  <c r="U96" i="9" s="1"/>
  <c r="L220" i="22" s="1"/>
  <c r="C95" i="9"/>
  <c r="Y95" i="9" s="1"/>
  <c r="B95" i="9"/>
  <c r="C94" i="9"/>
  <c r="M94" i="9" s="1"/>
  <c r="B94" i="9"/>
  <c r="R94" i="9" s="1"/>
  <c r="J219" i="22" s="1"/>
  <c r="C93" i="9"/>
  <c r="B93" i="9"/>
  <c r="X93" i="9" s="1"/>
  <c r="N125" i="22" s="1"/>
  <c r="C92" i="9"/>
  <c r="AB92" i="9" s="1"/>
  <c r="B92" i="9"/>
  <c r="AA92" i="9" s="1"/>
  <c r="P218" i="22" s="1"/>
  <c r="C91" i="9"/>
  <c r="S91" i="9" s="1"/>
  <c r="AE219" i="22" s="1"/>
  <c r="B91" i="9"/>
  <c r="O91" i="9" s="1"/>
  <c r="H124" i="22" s="1"/>
  <c r="C90" i="9"/>
  <c r="AE90" i="9" s="1"/>
  <c r="B90" i="9"/>
  <c r="R90" i="9" s="1"/>
  <c r="J217" i="22" s="1"/>
  <c r="C89" i="9"/>
  <c r="S89" i="9" s="1"/>
  <c r="AE124" i="22" s="1"/>
  <c r="B89" i="9"/>
  <c r="L89" i="9" s="1"/>
  <c r="F216" i="22" s="1"/>
  <c r="C88" i="9"/>
  <c r="M88" i="9" s="1"/>
  <c r="AA125" i="22" s="1"/>
  <c r="B88" i="9"/>
  <c r="O88" i="9" s="1"/>
  <c r="H215" i="22" s="1"/>
  <c r="C87" i="9"/>
  <c r="S87" i="9" s="1"/>
  <c r="AE214" i="22" s="1"/>
  <c r="B87" i="9"/>
  <c r="C86" i="9"/>
  <c r="J86" i="9" s="1"/>
  <c r="B86" i="9"/>
  <c r="R86" i="9" s="1"/>
  <c r="J214" i="22" s="1"/>
  <c r="C85" i="9"/>
  <c r="M85" i="9" s="1"/>
  <c r="AA218" i="22" s="1"/>
  <c r="B85" i="9"/>
  <c r="R85" i="9" s="1"/>
  <c r="C84" i="9"/>
  <c r="V84" i="9" s="1"/>
  <c r="B84" i="9"/>
  <c r="O84" i="9" s="1"/>
  <c r="C83" i="9"/>
  <c r="AE83" i="9" s="1"/>
  <c r="B83" i="9"/>
  <c r="R83" i="9" s="1"/>
  <c r="C82" i="9"/>
  <c r="AE82" i="9" s="1"/>
  <c r="B82" i="9"/>
  <c r="R82" i="9" s="1"/>
  <c r="J213" i="22" s="1"/>
  <c r="C81" i="9"/>
  <c r="B81" i="9"/>
  <c r="F81" i="9" s="1"/>
  <c r="C80" i="9"/>
  <c r="S80" i="9" s="1"/>
  <c r="B80" i="9"/>
  <c r="O80" i="9" s="1"/>
  <c r="H211" i="22" s="1"/>
  <c r="C79" i="9"/>
  <c r="AB79" i="9" s="1"/>
  <c r="AK213" i="22" s="1"/>
  <c r="B79" i="9"/>
  <c r="C78" i="9"/>
  <c r="AE78" i="9" s="1"/>
  <c r="B78" i="9"/>
  <c r="R78" i="9" s="1"/>
  <c r="C77" i="9"/>
  <c r="P77" i="9" s="1"/>
  <c r="AC206" i="22" s="1"/>
  <c r="B77" i="9"/>
  <c r="X77" i="9" s="1"/>
  <c r="C76" i="9"/>
  <c r="AB76" i="9" s="1"/>
  <c r="B76" i="9"/>
  <c r="AA76" i="9" s="1"/>
  <c r="P209" i="22" s="1"/>
  <c r="C75" i="9"/>
  <c r="J75" i="9" s="1"/>
  <c r="B75" i="9"/>
  <c r="AD75" i="9" s="1"/>
  <c r="C74" i="9"/>
  <c r="B74" i="9"/>
  <c r="U74" i="9" s="1"/>
  <c r="L208" i="22" s="1"/>
  <c r="C73" i="9"/>
  <c r="AB73" i="9" s="1"/>
  <c r="B73" i="9"/>
  <c r="L73" i="9" s="1"/>
  <c r="C72" i="9"/>
  <c r="AB72" i="9" s="1"/>
  <c r="AK207" i="22" s="1"/>
  <c r="B72" i="9"/>
  <c r="R72" i="9" s="1"/>
  <c r="C71" i="9"/>
  <c r="P71" i="9" s="1"/>
  <c r="B71" i="9"/>
  <c r="F71" i="9" s="1"/>
  <c r="B207" i="22" s="1"/>
  <c r="C70" i="9"/>
  <c r="AB70" i="9" s="1"/>
  <c r="B70" i="9"/>
  <c r="O70" i="9" s="1"/>
  <c r="C69" i="9"/>
  <c r="P69" i="9" s="1"/>
  <c r="B69" i="9"/>
  <c r="U69" i="9" s="1"/>
  <c r="C68" i="9"/>
  <c r="B68" i="9"/>
  <c r="X68" i="9" s="1"/>
  <c r="C67" i="9"/>
  <c r="V67" i="9" s="1"/>
  <c r="B67" i="9"/>
  <c r="L67" i="9" s="1"/>
  <c r="F206" i="22" s="1"/>
  <c r="C66" i="9"/>
  <c r="V66" i="9" s="1"/>
  <c r="AG208" i="22" s="1"/>
  <c r="B66" i="9"/>
  <c r="AA66" i="9" s="1"/>
  <c r="C65" i="9"/>
  <c r="AB65" i="9" s="1"/>
  <c r="AK210" i="22" s="1"/>
  <c r="B65" i="9"/>
  <c r="AA65" i="9" s="1"/>
  <c r="C64" i="9"/>
  <c r="M64" i="9" s="1"/>
  <c r="B64" i="9"/>
  <c r="O64" i="9" s="1"/>
  <c r="C63" i="9"/>
  <c r="M63" i="9" s="1"/>
  <c r="B63" i="9"/>
  <c r="L63" i="9" s="1"/>
  <c r="C62" i="9"/>
  <c r="AE62" i="9" s="1"/>
  <c r="B62" i="9"/>
  <c r="R62" i="9" s="1"/>
  <c r="C61" i="9"/>
  <c r="AE61" i="9" s="1"/>
  <c r="B61" i="9"/>
  <c r="O61" i="9" s="1"/>
  <c r="C60" i="9"/>
  <c r="B60" i="9"/>
  <c r="U60" i="9" s="1"/>
  <c r="C59" i="9"/>
  <c r="M59" i="9" s="1"/>
  <c r="B59" i="9"/>
  <c r="L59" i="9" s="1"/>
  <c r="C58" i="9"/>
  <c r="B58" i="9"/>
  <c r="R58" i="9" s="1"/>
  <c r="C57" i="9"/>
  <c r="B57" i="9"/>
  <c r="C56" i="9"/>
  <c r="P56" i="9" s="1"/>
  <c r="B56" i="9"/>
  <c r="I56" i="9" s="1"/>
  <c r="C55" i="9"/>
  <c r="M55" i="9" s="1"/>
  <c r="B55" i="9"/>
  <c r="L55" i="9" s="1"/>
  <c r="C54" i="9"/>
  <c r="S54" i="9" s="1"/>
  <c r="B54" i="9"/>
  <c r="R54" i="9" s="1"/>
  <c r="C53" i="9"/>
  <c r="AE53" i="9" s="1"/>
  <c r="B53" i="9"/>
  <c r="U53" i="9" s="1"/>
  <c r="C52" i="9"/>
  <c r="M52" i="9" s="1"/>
  <c r="B52" i="9"/>
  <c r="U52" i="9" s="1"/>
  <c r="C51" i="9"/>
  <c r="V51" i="9" s="1"/>
  <c r="B51" i="9"/>
  <c r="L51" i="9" s="1"/>
  <c r="C50" i="9"/>
  <c r="AE50" i="9" s="1"/>
  <c r="B50" i="9"/>
  <c r="R50" i="9" s="1"/>
  <c r="C49" i="9"/>
  <c r="AE49" i="9" s="1"/>
  <c r="B49" i="9"/>
  <c r="U49" i="9" s="1"/>
  <c r="C48" i="9"/>
  <c r="M48" i="9" s="1"/>
  <c r="B48" i="9"/>
  <c r="X48" i="9" s="1"/>
  <c r="C47" i="9"/>
  <c r="V47" i="9" s="1"/>
  <c r="B47" i="9"/>
  <c r="AD47" i="9" s="1"/>
  <c r="C46" i="9"/>
  <c r="Y46" i="9" s="1"/>
  <c r="B46" i="9"/>
  <c r="R46" i="9" s="1"/>
  <c r="C45" i="9"/>
  <c r="G45" i="9" s="1"/>
  <c r="B45" i="9"/>
  <c r="O45" i="9" s="1"/>
  <c r="C44" i="9"/>
  <c r="M44" i="9" s="1"/>
  <c r="B44" i="9"/>
  <c r="AA44" i="9" s="1"/>
  <c r="C43" i="9"/>
  <c r="M43" i="9" s="1"/>
  <c r="B43" i="9"/>
  <c r="L43" i="9" s="1"/>
  <c r="C42" i="9"/>
  <c r="AE42" i="9" s="1"/>
  <c r="B42" i="9"/>
  <c r="R42" i="9" s="1"/>
  <c r="C41" i="9"/>
  <c r="AE41" i="9" s="1"/>
  <c r="B41" i="9"/>
  <c r="U41" i="9" s="1"/>
  <c r="C40" i="9"/>
  <c r="J40" i="9" s="1"/>
  <c r="B40" i="9"/>
  <c r="U40" i="9" s="1"/>
  <c r="C39" i="9"/>
  <c r="B39" i="9"/>
  <c r="C38" i="9"/>
  <c r="AB38" i="9" s="1"/>
  <c r="B38" i="9"/>
  <c r="R38" i="9" s="1"/>
  <c r="C37" i="9"/>
  <c r="Y37" i="9" s="1"/>
  <c r="B37" i="9"/>
  <c r="I37" i="9" s="1"/>
  <c r="C36" i="9"/>
  <c r="AE36" i="9" s="1"/>
  <c r="B36" i="9"/>
  <c r="O36" i="9" s="1"/>
  <c r="C35" i="9"/>
  <c r="AE35" i="9" s="1"/>
  <c r="B35" i="9"/>
  <c r="O35" i="9" s="1"/>
  <c r="C34" i="9"/>
  <c r="G34" i="9" s="1"/>
  <c r="B34" i="9"/>
  <c r="R34" i="9" s="1"/>
  <c r="C33" i="9"/>
  <c r="S33" i="9" s="1"/>
  <c r="B33" i="9"/>
  <c r="R33" i="9" s="1"/>
  <c r="C32" i="9"/>
  <c r="M32" i="9" s="1"/>
  <c r="B32" i="9"/>
  <c r="AA32" i="9" s="1"/>
  <c r="C31" i="9"/>
  <c r="B31" i="9"/>
  <c r="L31" i="9" s="1"/>
  <c r="C30" i="9"/>
  <c r="AE30" i="9" s="1"/>
  <c r="B30" i="9"/>
  <c r="R30" i="9" s="1"/>
  <c r="C29" i="9"/>
  <c r="Y29" i="9" s="1"/>
  <c r="B29" i="9"/>
  <c r="U29" i="9" s="1"/>
  <c r="C28" i="9"/>
  <c r="B28" i="9"/>
  <c r="U28" i="9" s="1"/>
  <c r="C27" i="9"/>
  <c r="Y27" i="9" s="1"/>
  <c r="B27" i="9"/>
  <c r="L27" i="9" s="1"/>
  <c r="C26" i="9"/>
  <c r="M26" i="9" s="1"/>
  <c r="B26" i="9"/>
  <c r="R26" i="9" s="1"/>
  <c r="C25" i="9"/>
  <c r="J25" i="9" s="1"/>
  <c r="B25" i="9"/>
  <c r="U25" i="9" s="1"/>
  <c r="C24" i="9"/>
  <c r="P24" i="9" s="1"/>
  <c r="B24" i="9"/>
  <c r="X24" i="9" s="1"/>
  <c r="C23" i="9"/>
  <c r="M23" i="9" s="1"/>
  <c r="B23" i="9"/>
  <c r="L23" i="9" s="1"/>
  <c r="C22" i="9"/>
  <c r="V22" i="9" s="1"/>
  <c r="B22" i="9"/>
  <c r="R22" i="9" s="1"/>
  <c r="J184" i="22" s="1"/>
  <c r="C21" i="9"/>
  <c r="J21" i="9" s="1"/>
  <c r="Y177" i="22" s="1"/>
  <c r="B21" i="9"/>
  <c r="C20" i="9"/>
  <c r="B20" i="9"/>
  <c r="U20" i="9" s="1"/>
  <c r="L183" i="22" s="1"/>
  <c r="C19" i="9"/>
  <c r="B19" i="9"/>
  <c r="I19" i="9" s="1"/>
  <c r="C18" i="9"/>
  <c r="B18" i="9"/>
  <c r="AA18" i="9" s="1"/>
  <c r="C17" i="9"/>
  <c r="Y17" i="9" s="1"/>
  <c r="B17" i="9"/>
  <c r="C16" i="9"/>
  <c r="S16" i="9" s="1"/>
  <c r="B16" i="9"/>
  <c r="C15" i="9"/>
  <c r="AE15" i="9" s="1"/>
  <c r="B15" i="9"/>
  <c r="L15" i="9" s="1"/>
  <c r="C14" i="9"/>
  <c r="V14" i="9" s="1"/>
  <c r="B14" i="9"/>
  <c r="C13" i="9"/>
  <c r="AE13" i="9" s="1"/>
  <c r="AM184" i="22" s="1"/>
  <c r="B13" i="9"/>
  <c r="U13" i="9" s="1"/>
  <c r="C12" i="9"/>
  <c r="AE12" i="9" s="1"/>
  <c r="B12" i="9"/>
  <c r="U12" i="9" s="1"/>
  <c r="C11" i="9"/>
  <c r="P11" i="9" s="1"/>
  <c r="B11" i="9"/>
  <c r="AD11" i="9" s="1"/>
  <c r="C10" i="9"/>
  <c r="S10" i="9" s="1"/>
  <c r="AE182" i="22" s="1"/>
  <c r="B10" i="9"/>
  <c r="F10" i="9" s="1"/>
  <c r="B99" i="22" s="1"/>
  <c r="C9" i="9"/>
  <c r="M9" i="9" s="1"/>
  <c r="AA179" i="22" s="1"/>
  <c r="B9" i="9"/>
  <c r="C8" i="9"/>
  <c r="P8" i="9" s="1"/>
  <c r="AC178" i="22" s="1"/>
  <c r="B8" i="9"/>
  <c r="O8" i="9" s="1"/>
  <c r="C7" i="9"/>
  <c r="B7" i="9"/>
  <c r="I7" i="9" s="1"/>
  <c r="C6" i="9"/>
  <c r="V6" i="9" s="1"/>
  <c r="AG183" i="22" s="1"/>
  <c r="B6" i="9"/>
  <c r="R6" i="9" s="1"/>
  <c r="C5" i="9"/>
  <c r="M5" i="9" s="1"/>
  <c r="AA180" i="22" s="1"/>
  <c r="B5" i="9"/>
  <c r="C4" i="9"/>
  <c r="AE4" i="9" s="1"/>
  <c r="AM99" i="22" s="1"/>
  <c r="B4" i="9"/>
  <c r="C3" i="9"/>
  <c r="V3" i="9" s="1"/>
  <c r="B3" i="9"/>
  <c r="U3" i="9" s="1"/>
  <c r="L178" i="22" s="1"/>
  <c r="U66" i="21"/>
  <c r="T66" i="21"/>
  <c r="S66" i="21"/>
  <c r="U65" i="21"/>
  <c r="T65" i="21"/>
  <c r="S65" i="21"/>
  <c r="U64" i="21"/>
  <c r="T64" i="21"/>
  <c r="S64" i="21"/>
  <c r="U63" i="21"/>
  <c r="T63" i="21"/>
  <c r="S63" i="21"/>
  <c r="U62" i="21"/>
  <c r="T62" i="21"/>
  <c r="S62" i="21"/>
  <c r="U61" i="21"/>
  <c r="T61" i="21"/>
  <c r="S61" i="21"/>
  <c r="U60" i="21"/>
  <c r="T60" i="21"/>
  <c r="S60" i="21"/>
  <c r="U59" i="21"/>
  <c r="T59" i="21"/>
  <c r="S59" i="21"/>
  <c r="U58" i="21"/>
  <c r="T58" i="21"/>
  <c r="S58" i="21"/>
  <c r="U57" i="21"/>
  <c r="T57" i="21"/>
  <c r="S57" i="21"/>
  <c r="U56" i="21"/>
  <c r="T56" i="21"/>
  <c r="S56" i="21"/>
  <c r="U55" i="21"/>
  <c r="T55" i="21"/>
  <c r="S55" i="21"/>
  <c r="U54" i="21"/>
  <c r="T54" i="21"/>
  <c r="S54" i="21"/>
  <c r="U53" i="21"/>
  <c r="T53" i="21"/>
  <c r="S53" i="21"/>
  <c r="U52" i="21"/>
  <c r="T52" i="21"/>
  <c r="S52" i="21"/>
  <c r="U51" i="21"/>
  <c r="T51" i="21"/>
  <c r="S51" i="21"/>
  <c r="U50" i="21"/>
  <c r="T50" i="21"/>
  <c r="S50" i="21"/>
  <c r="U49" i="21"/>
  <c r="T49" i="21"/>
  <c r="S49" i="21"/>
  <c r="U48" i="21"/>
  <c r="T48" i="21"/>
  <c r="S48" i="21"/>
  <c r="U47" i="21"/>
  <c r="T47" i="21"/>
  <c r="S47" i="21"/>
  <c r="U46" i="21"/>
  <c r="T46" i="21"/>
  <c r="S46" i="21"/>
  <c r="U45" i="21"/>
  <c r="T45" i="21"/>
  <c r="S45" i="21"/>
  <c r="U44" i="21"/>
  <c r="T44" i="21"/>
  <c r="S44" i="21"/>
  <c r="U43" i="21"/>
  <c r="T43" i="21"/>
  <c r="S43" i="21"/>
  <c r="U42" i="21"/>
  <c r="T42" i="21"/>
  <c r="S42" i="21"/>
  <c r="U41" i="21"/>
  <c r="T41" i="21"/>
  <c r="S41" i="21"/>
  <c r="U40" i="21"/>
  <c r="T40" i="21"/>
  <c r="S40" i="21"/>
  <c r="U39" i="21"/>
  <c r="T39" i="21"/>
  <c r="S39" i="21"/>
  <c r="U38" i="21"/>
  <c r="T38" i="21"/>
  <c r="S38" i="21"/>
  <c r="U37" i="21"/>
  <c r="T37" i="21"/>
  <c r="S37" i="21"/>
  <c r="U36" i="21"/>
  <c r="T36" i="21"/>
  <c r="S36" i="21"/>
  <c r="U35" i="21"/>
  <c r="T35" i="21"/>
  <c r="S35" i="21"/>
  <c r="U34" i="21"/>
  <c r="T34" i="21"/>
  <c r="S34" i="21"/>
  <c r="U33" i="21"/>
  <c r="T33" i="21"/>
  <c r="S33" i="21"/>
  <c r="U32" i="21"/>
  <c r="T32" i="21"/>
  <c r="S32" i="21"/>
  <c r="U31" i="21"/>
  <c r="T31" i="21"/>
  <c r="S31" i="21"/>
  <c r="U30" i="21"/>
  <c r="T30" i="21"/>
  <c r="S30" i="21"/>
  <c r="U29" i="21"/>
  <c r="T29" i="21"/>
  <c r="S29" i="21"/>
  <c r="U28" i="21"/>
  <c r="T28" i="21"/>
  <c r="S28" i="21"/>
  <c r="U27" i="21"/>
  <c r="T27" i="21"/>
  <c r="S27" i="21"/>
  <c r="U26" i="21"/>
  <c r="T26" i="21"/>
  <c r="S26" i="21"/>
  <c r="U25" i="21"/>
  <c r="T25" i="21"/>
  <c r="S25" i="21"/>
  <c r="U24" i="21"/>
  <c r="T24" i="21"/>
  <c r="S24" i="21"/>
  <c r="U23" i="21"/>
  <c r="T23" i="21"/>
  <c r="S23" i="21"/>
  <c r="U22" i="21"/>
  <c r="T22" i="21"/>
  <c r="S22" i="21"/>
  <c r="U21" i="21"/>
  <c r="T21" i="21"/>
  <c r="S21" i="21"/>
  <c r="U20" i="21"/>
  <c r="T20" i="21"/>
  <c r="S20" i="21"/>
  <c r="U19" i="21"/>
  <c r="T19" i="21"/>
  <c r="S19" i="21"/>
  <c r="U18" i="21"/>
  <c r="T18" i="21"/>
  <c r="S18" i="21"/>
  <c r="U17" i="21"/>
  <c r="T17" i="21"/>
  <c r="S17" i="21"/>
  <c r="U16" i="21"/>
  <c r="T16" i="21"/>
  <c r="S16" i="21"/>
  <c r="U15" i="21"/>
  <c r="T15" i="21"/>
  <c r="S15" i="21"/>
  <c r="U14" i="21"/>
  <c r="T14" i="21"/>
  <c r="S14" i="21"/>
  <c r="U13" i="21"/>
  <c r="T13" i="21"/>
  <c r="S13" i="21"/>
  <c r="U12" i="21"/>
  <c r="T12" i="21"/>
  <c r="S12" i="21"/>
  <c r="U11" i="21"/>
  <c r="T11" i="21"/>
  <c r="S11" i="21"/>
  <c r="U10" i="21"/>
  <c r="T10" i="21"/>
  <c r="S10" i="21"/>
  <c r="U9" i="21"/>
  <c r="T9" i="21"/>
  <c r="S9" i="21"/>
  <c r="U8" i="21"/>
  <c r="T8" i="21"/>
  <c r="S8" i="21"/>
  <c r="U7" i="21"/>
  <c r="T7" i="21"/>
  <c r="S7" i="21"/>
  <c r="U6" i="21"/>
  <c r="T6" i="21"/>
  <c r="S6" i="21"/>
  <c r="U5" i="21"/>
  <c r="T5" i="21"/>
  <c r="S5" i="21"/>
  <c r="U4" i="21"/>
  <c r="T4" i="21"/>
  <c r="S4" i="21"/>
  <c r="U3" i="21"/>
  <c r="T3" i="21"/>
  <c r="S3" i="21"/>
  <c r="U2" i="21"/>
  <c r="T2" i="21"/>
  <c r="S2" i="21"/>
  <c r="C232" i="5"/>
  <c r="G232" i="5" s="1"/>
  <c r="B232" i="5"/>
  <c r="O232" i="5" s="1"/>
  <c r="C231" i="5"/>
  <c r="AB231" i="5" s="1"/>
  <c r="B231" i="5"/>
  <c r="U231" i="5" s="1"/>
  <c r="C230" i="5"/>
  <c r="AE230" i="5" s="1"/>
  <c r="B230" i="5"/>
  <c r="X230" i="5" s="1"/>
  <c r="C229" i="5"/>
  <c r="P229" i="5" s="1"/>
  <c r="B229" i="5"/>
  <c r="R229" i="5" s="1"/>
  <c r="C228" i="5"/>
  <c r="J228" i="5" s="1"/>
  <c r="B228" i="5"/>
  <c r="I228" i="5" s="1"/>
  <c r="C227" i="5"/>
  <c r="B227" i="5"/>
  <c r="C226" i="5"/>
  <c r="P226" i="5" s="1"/>
  <c r="B226" i="5"/>
  <c r="AA226" i="5" s="1"/>
  <c r="C225" i="5"/>
  <c r="AB225" i="5" s="1"/>
  <c r="B225" i="5"/>
  <c r="U225" i="5" s="1"/>
  <c r="C224" i="5"/>
  <c r="J224" i="5" s="1"/>
  <c r="B224" i="5"/>
  <c r="AD224" i="5" s="1"/>
  <c r="R146" i="21" s="1"/>
  <c r="C223" i="5"/>
  <c r="M223" i="5" s="1"/>
  <c r="B223" i="5"/>
  <c r="X223" i="5" s="1"/>
  <c r="C222" i="5"/>
  <c r="P222" i="5" s="1"/>
  <c r="B222" i="5"/>
  <c r="U222" i="5" s="1"/>
  <c r="C221" i="5"/>
  <c r="M221" i="5" s="1"/>
  <c r="B221" i="5"/>
  <c r="C220" i="5"/>
  <c r="B220" i="5"/>
  <c r="O220" i="5" s="1"/>
  <c r="C219" i="5"/>
  <c r="V219" i="5" s="1"/>
  <c r="B219" i="5"/>
  <c r="X219" i="5" s="1"/>
  <c r="C218" i="5"/>
  <c r="V218" i="5" s="1"/>
  <c r="B218" i="5"/>
  <c r="L218" i="5" s="1"/>
  <c r="C217" i="5"/>
  <c r="B217" i="5"/>
  <c r="AD217" i="5" s="1"/>
  <c r="C216" i="5"/>
  <c r="S216" i="5" s="1"/>
  <c r="B216" i="5"/>
  <c r="O216" i="5" s="1"/>
  <c r="C215" i="5"/>
  <c r="P215" i="5" s="1"/>
  <c r="B215" i="5"/>
  <c r="C214" i="5"/>
  <c r="V214" i="5" s="1"/>
  <c r="B214" i="5"/>
  <c r="AA214" i="5" s="1"/>
  <c r="C213" i="5"/>
  <c r="Y213" i="5" s="1"/>
  <c r="AI146" i="21" s="1"/>
  <c r="B213" i="5"/>
  <c r="I213" i="5" s="1"/>
  <c r="C212" i="5"/>
  <c r="AB212" i="5" s="1"/>
  <c r="AK145" i="21" s="1"/>
  <c r="B212" i="5"/>
  <c r="C211" i="5"/>
  <c r="M211" i="5" s="1"/>
  <c r="B211" i="5"/>
  <c r="F211" i="5" s="1"/>
  <c r="C210" i="5"/>
  <c r="Y210" i="5" s="1"/>
  <c r="B210" i="5"/>
  <c r="I210" i="5" s="1"/>
  <c r="C209" i="5"/>
  <c r="AB209" i="5" s="1"/>
  <c r="B209" i="5"/>
  <c r="C208" i="5"/>
  <c r="M208" i="5" s="1"/>
  <c r="AA127" i="21" s="1"/>
  <c r="B208" i="5"/>
  <c r="C207" i="5"/>
  <c r="B207" i="5"/>
  <c r="R207" i="5" s="1"/>
  <c r="C206" i="5"/>
  <c r="B206" i="5"/>
  <c r="I206" i="5" s="1"/>
  <c r="D129" i="21" s="1"/>
  <c r="C205" i="5"/>
  <c r="V205" i="5" s="1"/>
  <c r="AG68" i="21" s="1"/>
  <c r="B205" i="5"/>
  <c r="U205" i="5" s="1"/>
  <c r="C204" i="5"/>
  <c r="S204" i="5" s="1"/>
  <c r="B204" i="5"/>
  <c r="L204" i="5" s="1"/>
  <c r="C203" i="5"/>
  <c r="G203" i="5" s="1"/>
  <c r="B203" i="5"/>
  <c r="I203" i="5" s="1"/>
  <c r="C202" i="5"/>
  <c r="M202" i="5" s="1"/>
  <c r="B202" i="5"/>
  <c r="F202" i="5" s="1"/>
  <c r="C201" i="5"/>
  <c r="P201" i="5" s="1"/>
  <c r="B201" i="5"/>
  <c r="U201" i="5" s="1"/>
  <c r="C200" i="5"/>
  <c r="B200" i="5"/>
  <c r="U200" i="5" s="1"/>
  <c r="C199" i="5"/>
  <c r="V199" i="5" s="1"/>
  <c r="B199" i="5"/>
  <c r="L199" i="5" s="1"/>
  <c r="C198" i="5"/>
  <c r="M198" i="5" s="1"/>
  <c r="AA71" i="21" s="1"/>
  <c r="B198" i="5"/>
  <c r="U198" i="5" s="1"/>
  <c r="C197" i="5"/>
  <c r="J197" i="5" s="1"/>
  <c r="B197" i="5"/>
  <c r="R197" i="5" s="1"/>
  <c r="J69" i="21" s="1"/>
  <c r="C196" i="5"/>
  <c r="B196" i="5"/>
  <c r="L196" i="5" s="1"/>
  <c r="C195" i="5"/>
  <c r="B195" i="5"/>
  <c r="C194" i="5"/>
  <c r="G194" i="5" s="1"/>
  <c r="B194" i="5"/>
  <c r="F194" i="5" s="1"/>
  <c r="C193" i="5"/>
  <c r="M193" i="5" s="1"/>
  <c r="B193" i="5"/>
  <c r="C192" i="5"/>
  <c r="P192" i="5" s="1"/>
  <c r="B192" i="5"/>
  <c r="U192" i="5" s="1"/>
  <c r="C191" i="5"/>
  <c r="M191" i="5" s="1"/>
  <c r="B191" i="5"/>
  <c r="X191" i="5" s="1"/>
  <c r="C190" i="5"/>
  <c r="J190" i="5" s="1"/>
  <c r="B190" i="5"/>
  <c r="U190" i="5" s="1"/>
  <c r="C189" i="5"/>
  <c r="P189" i="5" s="1"/>
  <c r="B189" i="5"/>
  <c r="C188" i="5"/>
  <c r="M188" i="5" s="1"/>
  <c r="B188" i="5"/>
  <c r="R188" i="5" s="1"/>
  <c r="C187" i="5"/>
  <c r="AB187" i="5" s="1"/>
  <c r="B187" i="5"/>
  <c r="U187" i="5" s="1"/>
  <c r="L134" i="21" s="1"/>
  <c r="C186" i="5"/>
  <c r="M186" i="5" s="1"/>
  <c r="AA75" i="21" s="1"/>
  <c r="B186" i="5"/>
  <c r="AA186" i="5" s="1"/>
  <c r="C185" i="5"/>
  <c r="M185" i="5" s="1"/>
  <c r="B185" i="5"/>
  <c r="C184" i="5"/>
  <c r="S184" i="5" s="1"/>
  <c r="B184" i="5"/>
  <c r="L184" i="5" s="1"/>
  <c r="C183" i="5"/>
  <c r="B183" i="5"/>
  <c r="AD183" i="5" s="1"/>
  <c r="C182" i="5"/>
  <c r="S182" i="5" s="1"/>
  <c r="B182" i="5"/>
  <c r="X182" i="5" s="1"/>
  <c r="C181" i="5"/>
  <c r="B181" i="5"/>
  <c r="L181" i="5" s="1"/>
  <c r="C180" i="5"/>
  <c r="AE180" i="5" s="1"/>
  <c r="AM133" i="21" s="1"/>
  <c r="B180" i="5"/>
  <c r="L180" i="5" s="1"/>
  <c r="C179" i="5"/>
  <c r="J179" i="5" s="1"/>
  <c r="B179" i="5"/>
  <c r="AA179" i="5" s="1"/>
  <c r="C178" i="5"/>
  <c r="J178" i="5" s="1"/>
  <c r="B178" i="5"/>
  <c r="U178" i="5" s="1"/>
  <c r="C177" i="5"/>
  <c r="B177" i="5"/>
  <c r="L177" i="5" s="1"/>
  <c r="C176" i="5"/>
  <c r="Y176" i="5" s="1"/>
  <c r="B176" i="5"/>
  <c r="X176" i="5" s="1"/>
  <c r="N140" i="21" s="1"/>
  <c r="C175" i="5"/>
  <c r="P175" i="5" s="1"/>
  <c r="AC73" i="21" s="1"/>
  <c r="B175" i="5"/>
  <c r="X175" i="5" s="1"/>
  <c r="C174" i="5"/>
  <c r="AB174" i="5" s="1"/>
  <c r="B174" i="5"/>
  <c r="U174" i="5" s="1"/>
  <c r="C173" i="5"/>
  <c r="Y173" i="5" s="1"/>
  <c r="B173" i="5"/>
  <c r="U173" i="5" s="1"/>
  <c r="C172" i="5"/>
  <c r="B172" i="5"/>
  <c r="U172" i="5" s="1"/>
  <c r="L73" i="21" s="1"/>
  <c r="C171" i="5"/>
  <c r="B171" i="5"/>
  <c r="L171" i="5" s="1"/>
  <c r="C170" i="5"/>
  <c r="B170" i="5"/>
  <c r="I170" i="5" s="1"/>
  <c r="C169" i="5"/>
  <c r="V169" i="5" s="1"/>
  <c r="B169" i="5"/>
  <c r="I169" i="5" s="1"/>
  <c r="D72" i="21" s="1"/>
  <c r="C168" i="5"/>
  <c r="AB168" i="5" s="1"/>
  <c r="B168" i="5"/>
  <c r="AD168" i="5" s="1"/>
  <c r="C167" i="5"/>
  <c r="AE167" i="5" s="1"/>
  <c r="B167" i="5"/>
  <c r="L167" i="5" s="1"/>
  <c r="F153" i="21" s="1"/>
  <c r="C166" i="5"/>
  <c r="P166" i="5" s="1"/>
  <c r="B166" i="5"/>
  <c r="O166" i="5" s="1"/>
  <c r="C165" i="5"/>
  <c r="J165" i="5" s="1"/>
  <c r="B165" i="5"/>
  <c r="AA165" i="5" s="1"/>
  <c r="C164" i="5"/>
  <c r="B164" i="5"/>
  <c r="AD164" i="5" s="1"/>
  <c r="C163" i="5"/>
  <c r="AE163" i="5" s="1"/>
  <c r="B163" i="5"/>
  <c r="L163" i="5" s="1"/>
  <c r="C162" i="5"/>
  <c r="P162" i="5" s="1"/>
  <c r="B162" i="5"/>
  <c r="U162" i="5" s="1"/>
  <c r="C161" i="5"/>
  <c r="B161" i="5"/>
  <c r="L161" i="5" s="1"/>
  <c r="C160" i="5"/>
  <c r="B160" i="5"/>
  <c r="AA160" i="5" s="1"/>
  <c r="C159" i="5"/>
  <c r="P159" i="5" s="1"/>
  <c r="B159" i="5"/>
  <c r="C158" i="5"/>
  <c r="M158" i="5" s="1"/>
  <c r="B158" i="5"/>
  <c r="C157" i="5"/>
  <c r="Y157" i="5" s="1"/>
  <c r="B157" i="5"/>
  <c r="O157" i="5" s="1"/>
  <c r="C156" i="5"/>
  <c r="P156" i="5" s="1"/>
  <c r="B156" i="5"/>
  <c r="C155" i="5"/>
  <c r="S155" i="5" s="1"/>
  <c r="B155" i="5"/>
  <c r="U155" i="5" s="1"/>
  <c r="C154" i="5"/>
  <c r="P154" i="5" s="1"/>
  <c r="B154" i="5"/>
  <c r="AD154" i="5" s="1"/>
  <c r="C153" i="5"/>
  <c r="B153" i="5"/>
  <c r="O153" i="5" s="1"/>
  <c r="C152" i="5"/>
  <c r="AE152" i="5" s="1"/>
  <c r="AM153" i="21" s="1"/>
  <c r="B152" i="5"/>
  <c r="AD152" i="5" s="1"/>
  <c r="C151" i="5"/>
  <c r="S151" i="5" s="1"/>
  <c r="B151" i="5"/>
  <c r="C150" i="5"/>
  <c r="Y150" i="5" s="1"/>
  <c r="B150" i="5"/>
  <c r="X150" i="5" s="1"/>
  <c r="C149" i="5"/>
  <c r="AB149" i="5" s="1"/>
  <c r="B149" i="5"/>
  <c r="C148" i="5"/>
  <c r="AE148" i="5" s="1"/>
  <c r="B148" i="5"/>
  <c r="AD148" i="5" s="1"/>
  <c r="C147" i="5"/>
  <c r="S147" i="5" s="1"/>
  <c r="B147" i="5"/>
  <c r="I147" i="5" s="1"/>
  <c r="C146" i="5"/>
  <c r="P146" i="5" s="1"/>
  <c r="B146" i="5"/>
  <c r="L146" i="5" s="1"/>
  <c r="C145" i="5"/>
  <c r="M145" i="5" s="1"/>
  <c r="AA139" i="21" s="1"/>
  <c r="B145" i="5"/>
  <c r="C144" i="5"/>
  <c r="Y144" i="5" s="1"/>
  <c r="B144" i="5"/>
  <c r="AA144" i="5" s="1"/>
  <c r="P139" i="21" s="1"/>
  <c r="C143" i="5"/>
  <c r="S143" i="5" s="1"/>
  <c r="AE138" i="21" s="1"/>
  <c r="B143" i="5"/>
  <c r="X143" i="5" s="1"/>
  <c r="C142" i="5"/>
  <c r="J142" i="5" s="1"/>
  <c r="B142" i="5"/>
  <c r="L142" i="5" s="1"/>
  <c r="C141" i="5"/>
  <c r="B141" i="5"/>
  <c r="AA141" i="5" s="1"/>
  <c r="C140" i="5"/>
  <c r="Y140" i="5" s="1"/>
  <c r="B140" i="5"/>
  <c r="U140" i="5" s="1"/>
  <c r="L138" i="21" s="1"/>
  <c r="C139" i="5"/>
  <c r="AB139" i="5" s="1"/>
  <c r="B139" i="5"/>
  <c r="L139" i="5" s="1"/>
  <c r="C138" i="5"/>
  <c r="V138" i="5" s="1"/>
  <c r="B138" i="5"/>
  <c r="C137" i="5"/>
  <c r="V137" i="5" s="1"/>
  <c r="B137" i="5"/>
  <c r="X137" i="5" s="1"/>
  <c r="C136" i="5"/>
  <c r="AE136" i="5" s="1"/>
  <c r="B136" i="5"/>
  <c r="AD136" i="5" s="1"/>
  <c r="C135" i="5"/>
  <c r="Y135" i="5" s="1"/>
  <c r="B135" i="5"/>
  <c r="F135" i="5" s="1"/>
  <c r="C134" i="5"/>
  <c r="P134" i="5" s="1"/>
  <c r="B134" i="5"/>
  <c r="O134" i="5" s="1"/>
  <c r="C133" i="5"/>
  <c r="AB133" i="5" s="1"/>
  <c r="B133" i="5"/>
  <c r="AA133" i="5" s="1"/>
  <c r="C132" i="5"/>
  <c r="AE132" i="5" s="1"/>
  <c r="B132" i="5"/>
  <c r="X132" i="5" s="1"/>
  <c r="C131" i="5"/>
  <c r="J131" i="5" s="1"/>
  <c r="B131" i="5"/>
  <c r="R131" i="5" s="1"/>
  <c r="C130" i="5"/>
  <c r="AB130" i="5" s="1"/>
  <c r="B130" i="5"/>
  <c r="C129" i="5"/>
  <c r="M129" i="5" s="1"/>
  <c r="B129" i="5"/>
  <c r="X129" i="5" s="1"/>
  <c r="C128" i="5"/>
  <c r="B128" i="5"/>
  <c r="X128" i="5" s="1"/>
  <c r="C127" i="5"/>
  <c r="Y127" i="5" s="1"/>
  <c r="B127" i="5"/>
  <c r="X127" i="5" s="1"/>
  <c r="C126" i="5"/>
  <c r="B126" i="5"/>
  <c r="C125" i="5"/>
  <c r="Y125" i="5" s="1"/>
  <c r="B125" i="5"/>
  <c r="O125" i="5" s="1"/>
  <c r="C124" i="5"/>
  <c r="P124" i="5" s="1"/>
  <c r="B124" i="5"/>
  <c r="R124" i="5" s="1"/>
  <c r="C123" i="5"/>
  <c r="P123" i="5" s="1"/>
  <c r="B123" i="5"/>
  <c r="R123" i="5" s="1"/>
  <c r="C122" i="5"/>
  <c r="G122" i="5" s="1"/>
  <c r="B122" i="5"/>
  <c r="O122" i="5" s="1"/>
  <c r="C121" i="5"/>
  <c r="V121" i="5" s="1"/>
  <c r="B121" i="5"/>
  <c r="F121" i="5" s="1"/>
  <c r="C120" i="5"/>
  <c r="AE120" i="5" s="1"/>
  <c r="B120" i="5"/>
  <c r="AD120" i="5" s="1"/>
  <c r="C119" i="5"/>
  <c r="M119" i="5" s="1"/>
  <c r="B119" i="5"/>
  <c r="C118" i="5"/>
  <c r="V118" i="5" s="1"/>
  <c r="B118" i="5"/>
  <c r="O118" i="5" s="1"/>
  <c r="C117" i="5"/>
  <c r="J117" i="5" s="1"/>
  <c r="B117" i="5"/>
  <c r="L117" i="5" s="1"/>
  <c r="C116" i="5"/>
  <c r="AE116" i="5" s="1"/>
  <c r="B116" i="5"/>
  <c r="C115" i="5"/>
  <c r="P115" i="5" s="1"/>
  <c r="B115" i="5"/>
  <c r="AD115" i="5" s="1"/>
  <c r="C114" i="5"/>
  <c r="J114" i="5" s="1"/>
  <c r="B114" i="5"/>
  <c r="L114" i="5" s="1"/>
  <c r="C113" i="5"/>
  <c r="B113" i="5"/>
  <c r="L113" i="5" s="1"/>
  <c r="C112" i="5"/>
  <c r="AE112" i="5" s="1"/>
  <c r="B112" i="5"/>
  <c r="R112" i="5" s="1"/>
  <c r="C111" i="5"/>
  <c r="AE111" i="5" s="1"/>
  <c r="B111" i="5"/>
  <c r="X111" i="5" s="1"/>
  <c r="C110" i="5"/>
  <c r="M110" i="5" s="1"/>
  <c r="B110" i="5"/>
  <c r="U110" i="5" s="1"/>
  <c r="C109" i="5"/>
  <c r="P109" i="5" s="1"/>
  <c r="B109" i="5"/>
  <c r="U109" i="5" s="1"/>
  <c r="C108" i="5"/>
  <c r="M108" i="5" s="1"/>
  <c r="AA213" i="21" s="1"/>
  <c r="B108" i="5"/>
  <c r="R108" i="5" s="1"/>
  <c r="C107" i="5"/>
  <c r="S107" i="5" s="1"/>
  <c r="AE216" i="21" s="1"/>
  <c r="B107" i="5"/>
  <c r="C106" i="5"/>
  <c r="B106" i="5"/>
  <c r="R106" i="5" s="1"/>
  <c r="C105" i="5"/>
  <c r="V105" i="5" s="1"/>
  <c r="AG212" i="21" s="1"/>
  <c r="B105" i="5"/>
  <c r="O105" i="5" s="1"/>
  <c r="H124" i="21" s="1"/>
  <c r="C104" i="5"/>
  <c r="J104" i="5" s="1"/>
  <c r="Y211" i="21" s="1"/>
  <c r="B104" i="5"/>
  <c r="L104" i="5" s="1"/>
  <c r="C103" i="5"/>
  <c r="M103" i="5" s="1"/>
  <c r="AA122" i="21" s="1"/>
  <c r="B103" i="5"/>
  <c r="AD103" i="5" s="1"/>
  <c r="C102" i="5"/>
  <c r="V102" i="5" s="1"/>
  <c r="AG119" i="21" s="1"/>
  <c r="B102" i="5"/>
  <c r="R102" i="5" s="1"/>
  <c r="J220" i="21" s="1"/>
  <c r="C101" i="5"/>
  <c r="B101" i="5"/>
  <c r="U101" i="5" s="1"/>
  <c r="C100" i="5"/>
  <c r="AE100" i="5" s="1"/>
  <c r="AM125" i="21" s="1"/>
  <c r="B100" i="5"/>
  <c r="AD100" i="5" s="1"/>
  <c r="R219" i="21" s="1"/>
  <c r="C99" i="5"/>
  <c r="B99" i="5"/>
  <c r="X99" i="5" s="1"/>
  <c r="N123" i="21" s="1"/>
  <c r="C98" i="5"/>
  <c r="AB98" i="5" s="1"/>
  <c r="B98" i="5"/>
  <c r="C97" i="5"/>
  <c r="AB97" i="5" s="1"/>
  <c r="AK124" i="21" s="1"/>
  <c r="B97" i="5"/>
  <c r="C96" i="5"/>
  <c r="G96" i="5" s="1"/>
  <c r="B96" i="5"/>
  <c r="C95" i="5"/>
  <c r="B95" i="5"/>
  <c r="C94" i="5"/>
  <c r="S94" i="5" s="1"/>
  <c r="B94" i="5"/>
  <c r="L94" i="5" s="1"/>
  <c r="F215" i="21" s="1"/>
  <c r="C93" i="5"/>
  <c r="B93" i="5"/>
  <c r="U93" i="5" s="1"/>
  <c r="L121" i="21" s="1"/>
  <c r="C92" i="5"/>
  <c r="M92" i="5" s="1"/>
  <c r="AA123" i="21" s="1"/>
  <c r="B92" i="5"/>
  <c r="R92" i="5" s="1"/>
  <c r="J214" i="21" s="1"/>
  <c r="C91" i="5"/>
  <c r="Y91" i="5" s="1"/>
  <c r="AI215" i="21" s="1"/>
  <c r="B91" i="5"/>
  <c r="C90" i="5"/>
  <c r="B90" i="5"/>
  <c r="U90" i="5" s="1"/>
  <c r="L213" i="21" s="1"/>
  <c r="C89" i="5"/>
  <c r="B89" i="5"/>
  <c r="O89" i="5" s="1"/>
  <c r="H212" i="21" s="1"/>
  <c r="C88" i="5"/>
  <c r="AE88" i="5" s="1"/>
  <c r="AM121" i="21" s="1"/>
  <c r="B88" i="5"/>
  <c r="I88" i="5" s="1"/>
  <c r="D211" i="21" s="1"/>
  <c r="C87" i="5"/>
  <c r="S87" i="5" s="1"/>
  <c r="AE210" i="21" s="1"/>
  <c r="B87" i="5"/>
  <c r="L87" i="5" s="1"/>
  <c r="F119" i="21" s="1"/>
  <c r="C86" i="5"/>
  <c r="V86" i="5" s="1"/>
  <c r="B86" i="5"/>
  <c r="C85" i="5"/>
  <c r="B85" i="5"/>
  <c r="C84" i="5"/>
  <c r="B84" i="5"/>
  <c r="C83" i="5"/>
  <c r="V83" i="5" s="1"/>
  <c r="B83" i="5"/>
  <c r="AD83" i="5" s="1"/>
  <c r="C82" i="5"/>
  <c r="B82" i="5"/>
  <c r="C81" i="5"/>
  <c r="B81" i="5"/>
  <c r="U81" i="5" s="1"/>
  <c r="C80" i="5"/>
  <c r="AE80" i="5" s="1"/>
  <c r="B80" i="5"/>
  <c r="U80" i="5" s="1"/>
  <c r="L207" i="21" s="1"/>
  <c r="C79" i="5"/>
  <c r="S79" i="5" s="1"/>
  <c r="AE209" i="21" s="1"/>
  <c r="B79" i="5"/>
  <c r="R79" i="5" s="1"/>
  <c r="C78" i="5"/>
  <c r="B78" i="5"/>
  <c r="L78" i="5" s="1"/>
  <c r="C77" i="5"/>
  <c r="B77" i="5"/>
  <c r="C76" i="5"/>
  <c r="B76" i="5"/>
  <c r="U76" i="5" s="1"/>
  <c r="L205" i="21" s="1"/>
  <c r="C75" i="5"/>
  <c r="S75" i="5" s="1"/>
  <c r="B75" i="5"/>
  <c r="AD75" i="5" s="1"/>
  <c r="C74" i="5"/>
  <c r="M74" i="5" s="1"/>
  <c r="B74" i="5"/>
  <c r="I74" i="5" s="1"/>
  <c r="D204" i="21" s="1"/>
  <c r="C73" i="5"/>
  <c r="B73" i="5"/>
  <c r="C72" i="5"/>
  <c r="B72" i="5"/>
  <c r="AD72" i="5" s="1"/>
  <c r="C71" i="5"/>
  <c r="B71" i="5"/>
  <c r="L71" i="5" s="1"/>
  <c r="F203" i="21" s="1"/>
  <c r="C70" i="5"/>
  <c r="Y70" i="5" s="1"/>
  <c r="B70" i="5"/>
  <c r="R70" i="5" s="1"/>
  <c r="C69" i="5"/>
  <c r="AB69" i="5" s="1"/>
  <c r="B69" i="5"/>
  <c r="AA69" i="5" s="1"/>
  <c r="C68" i="5"/>
  <c r="AE68" i="5" s="1"/>
  <c r="AM200" i="21" s="1"/>
  <c r="B68" i="5"/>
  <c r="AD68" i="5" s="1"/>
  <c r="C67" i="5"/>
  <c r="B67" i="5"/>
  <c r="C66" i="5"/>
  <c r="B66" i="5"/>
  <c r="L66" i="5" s="1"/>
  <c r="C65" i="5"/>
  <c r="M65" i="5" s="1"/>
  <c r="AA206" i="21" s="1"/>
  <c r="B65" i="5"/>
  <c r="L65" i="5" s="1"/>
  <c r="C64" i="5"/>
  <c r="Y64" i="5" s="1"/>
  <c r="B64" i="5"/>
  <c r="U64" i="5" s="1"/>
  <c r="C63" i="5"/>
  <c r="AE63" i="5" s="1"/>
  <c r="B63" i="5"/>
  <c r="C62" i="5"/>
  <c r="J62" i="5" s="1"/>
  <c r="Y148" i="21" s="1"/>
  <c r="B62" i="5"/>
  <c r="L62" i="5" s="1"/>
  <c r="C61" i="5"/>
  <c r="B61" i="5"/>
  <c r="X61" i="5" s="1"/>
  <c r="C60" i="5"/>
  <c r="M60" i="5" s="1"/>
  <c r="B60" i="5"/>
  <c r="U60" i="5" s="1"/>
  <c r="C59" i="5"/>
  <c r="V59" i="5" s="1"/>
  <c r="B59" i="5"/>
  <c r="C58" i="5"/>
  <c r="B58" i="5"/>
  <c r="U58" i="5" s="1"/>
  <c r="C57" i="5"/>
  <c r="AB57" i="5" s="1"/>
  <c r="B57" i="5"/>
  <c r="O57" i="5" s="1"/>
  <c r="C56" i="5"/>
  <c r="B56" i="5"/>
  <c r="I56" i="5" s="1"/>
  <c r="C55" i="5"/>
  <c r="B55" i="5"/>
  <c r="O55" i="5" s="1"/>
  <c r="C54" i="5"/>
  <c r="P54" i="5" s="1"/>
  <c r="B54" i="5"/>
  <c r="I54" i="5" s="1"/>
  <c r="C53" i="5"/>
  <c r="AB53" i="5" s="1"/>
  <c r="B53" i="5"/>
  <c r="L53" i="5" s="1"/>
  <c r="C52" i="5"/>
  <c r="AE52" i="5" s="1"/>
  <c r="B52" i="5"/>
  <c r="C51" i="5"/>
  <c r="S51" i="5" s="1"/>
  <c r="B51" i="5"/>
  <c r="C50" i="5"/>
  <c r="B50" i="5"/>
  <c r="C49" i="5"/>
  <c r="AB49" i="5" s="1"/>
  <c r="B49" i="5"/>
  <c r="X49" i="5" s="1"/>
  <c r="C48" i="5"/>
  <c r="V48" i="5" s="1"/>
  <c r="B48" i="5"/>
  <c r="C47" i="5"/>
  <c r="AB47" i="5" s="1"/>
  <c r="B47" i="5"/>
  <c r="F47" i="5" s="1"/>
  <c r="C46" i="5"/>
  <c r="V46" i="5" s="1"/>
  <c r="B46" i="5"/>
  <c r="C45" i="5"/>
  <c r="M45" i="5" s="1"/>
  <c r="B45" i="5"/>
  <c r="AA45" i="5" s="1"/>
  <c r="C44" i="5"/>
  <c r="M44" i="5" s="1"/>
  <c r="B44" i="5"/>
  <c r="U44" i="5" s="1"/>
  <c r="C43" i="5"/>
  <c r="S43" i="5" s="1"/>
  <c r="B43" i="5"/>
  <c r="L43" i="5" s="1"/>
  <c r="C42" i="5"/>
  <c r="V42" i="5" s="1"/>
  <c r="B42" i="5"/>
  <c r="R42" i="5" s="1"/>
  <c r="C41" i="5"/>
  <c r="Y41" i="5" s="1"/>
  <c r="B41" i="5"/>
  <c r="C40" i="5"/>
  <c r="B40" i="5"/>
  <c r="AD40" i="5" s="1"/>
  <c r="C39" i="5"/>
  <c r="B39" i="5"/>
  <c r="L39" i="5" s="1"/>
  <c r="C38" i="5"/>
  <c r="J38" i="5" s="1"/>
  <c r="B38" i="5"/>
  <c r="I38" i="5" s="1"/>
  <c r="C37" i="5"/>
  <c r="AB37" i="5" s="1"/>
  <c r="B37" i="5"/>
  <c r="C36" i="5"/>
  <c r="V36" i="5" s="1"/>
  <c r="B36" i="5"/>
  <c r="C35" i="5"/>
  <c r="S35" i="5" s="1"/>
  <c r="B35" i="5"/>
  <c r="AD35" i="5" s="1"/>
  <c r="C34" i="5"/>
  <c r="AB34" i="5" s="1"/>
  <c r="B34" i="5"/>
  <c r="C33" i="5"/>
  <c r="B33" i="5"/>
  <c r="C32" i="5"/>
  <c r="V32" i="5" s="1"/>
  <c r="B32" i="5"/>
  <c r="AA32" i="5" s="1"/>
  <c r="C31" i="5"/>
  <c r="AE31" i="5" s="1"/>
  <c r="B31" i="5"/>
  <c r="X31" i="5" s="1"/>
  <c r="C30" i="5"/>
  <c r="V30" i="5" s="1"/>
  <c r="B30" i="5"/>
  <c r="C29" i="5"/>
  <c r="P29" i="5" s="1"/>
  <c r="B29" i="5"/>
  <c r="O29" i="5" s="1"/>
  <c r="C28" i="5"/>
  <c r="Y28" i="5" s="1"/>
  <c r="B28" i="5"/>
  <c r="R28" i="5" s="1"/>
  <c r="C27" i="5"/>
  <c r="M27" i="5" s="1"/>
  <c r="B27" i="5"/>
  <c r="U27" i="5" s="1"/>
  <c r="C26" i="5"/>
  <c r="V26" i="5" s="1"/>
  <c r="B26" i="5"/>
  <c r="X26" i="5" s="1"/>
  <c r="C25" i="5"/>
  <c r="AB25" i="5" s="1"/>
  <c r="B25" i="5"/>
  <c r="O25" i="5" s="1"/>
  <c r="C24" i="5"/>
  <c r="B24" i="5"/>
  <c r="AA24" i="5" s="1"/>
  <c r="C23" i="5"/>
  <c r="AB23" i="5" s="1"/>
  <c r="B23" i="5"/>
  <c r="AD23" i="5" s="1"/>
  <c r="C22" i="5"/>
  <c r="B22" i="5"/>
  <c r="I22" i="5" s="1"/>
  <c r="D180" i="21" s="1"/>
  <c r="C21" i="5"/>
  <c r="AB21" i="5" s="1"/>
  <c r="AK173" i="21" s="1"/>
  <c r="B21" i="5"/>
  <c r="L21" i="5" s="1"/>
  <c r="C20" i="5"/>
  <c r="AE20" i="5" s="1"/>
  <c r="B20" i="5"/>
  <c r="AD20" i="5" s="1"/>
  <c r="R179" i="21" s="1"/>
  <c r="C19" i="5"/>
  <c r="S19" i="5" s="1"/>
  <c r="B19" i="5"/>
  <c r="I19" i="5" s="1"/>
  <c r="C18" i="5"/>
  <c r="P18" i="5" s="1"/>
  <c r="B18" i="5"/>
  <c r="U18" i="5" s="1"/>
  <c r="C17" i="5"/>
  <c r="M17" i="5" s="1"/>
  <c r="B17" i="5"/>
  <c r="X17" i="5" s="1"/>
  <c r="N177" i="21" s="1"/>
  <c r="C16" i="5"/>
  <c r="Y16" i="5" s="1"/>
  <c r="B16" i="5"/>
  <c r="C15" i="5"/>
  <c r="S15" i="5" s="1"/>
  <c r="B15" i="5"/>
  <c r="R15" i="5" s="1"/>
  <c r="C14" i="5"/>
  <c r="J14" i="5" s="1"/>
  <c r="B14" i="5"/>
  <c r="L14" i="5" s="1"/>
  <c r="F175" i="21" s="1"/>
  <c r="C13" i="5"/>
  <c r="B13" i="5"/>
  <c r="R13" i="5" s="1"/>
  <c r="C12" i="5"/>
  <c r="Y12" i="5" s="1"/>
  <c r="B12" i="5"/>
  <c r="U12" i="5" s="1"/>
  <c r="C11" i="5"/>
  <c r="AB11" i="5" s="1"/>
  <c r="B11" i="5"/>
  <c r="AD11" i="5" s="1"/>
  <c r="C10" i="5"/>
  <c r="AE10" i="5" s="1"/>
  <c r="AM178" i="21" s="1"/>
  <c r="B10" i="5"/>
  <c r="O10" i="5" s="1"/>
  <c r="H95" i="21" s="1"/>
  <c r="C9" i="5"/>
  <c r="V9" i="5" s="1"/>
  <c r="AG175" i="21" s="1"/>
  <c r="B9" i="5"/>
  <c r="O9" i="5" s="1"/>
  <c r="C8" i="5"/>
  <c r="V8" i="5" s="1"/>
  <c r="AG174" i="21" s="1"/>
  <c r="B8" i="5"/>
  <c r="L8" i="5" s="1"/>
  <c r="C7" i="5"/>
  <c r="B7" i="5"/>
  <c r="U7" i="5" s="1"/>
  <c r="C6" i="5"/>
  <c r="V6" i="5" s="1"/>
  <c r="AG179" i="21" s="1"/>
  <c r="B6" i="5"/>
  <c r="R6" i="5" s="1"/>
  <c r="C5" i="5"/>
  <c r="AB5" i="5" s="1"/>
  <c r="AK176" i="21" s="1"/>
  <c r="B5" i="5"/>
  <c r="L5" i="5" s="1"/>
  <c r="C4" i="5"/>
  <c r="AE4" i="5" s="1"/>
  <c r="AM95" i="21" s="1"/>
  <c r="B4" i="5"/>
  <c r="C3" i="5"/>
  <c r="J3" i="5" s="1"/>
  <c r="B3" i="5"/>
  <c r="O3" i="5" s="1"/>
  <c r="H174" i="21" s="1"/>
  <c r="AF170" i="21" l="1"/>
  <c r="I95" i="26"/>
  <c r="L195" i="26"/>
  <c r="AH87" i="21"/>
  <c r="AC196" i="22"/>
  <c r="AB87" i="21"/>
  <c r="A95" i="26"/>
  <c r="Z87" i="21"/>
  <c r="X169" i="21"/>
  <c r="AD169" i="21"/>
  <c r="A171" i="25"/>
  <c r="V92" i="24"/>
  <c r="T170" i="24"/>
  <c r="B125" i="24"/>
  <c r="AK70" i="22"/>
  <c r="AK126" i="22"/>
  <c r="AE205" i="21"/>
  <c r="AE118" i="21"/>
  <c r="L67" i="22"/>
  <c r="L71" i="22"/>
  <c r="L129" i="22"/>
  <c r="W123" i="24"/>
  <c r="W125" i="24"/>
  <c r="Y209" i="22"/>
  <c r="Y122" i="22"/>
  <c r="AG211" i="22"/>
  <c r="AG120" i="22"/>
  <c r="AK127" i="22"/>
  <c r="AG129" i="22"/>
  <c r="AM134" i="22"/>
  <c r="AG74" i="22"/>
  <c r="AG130" i="22"/>
  <c r="AG133" i="22"/>
  <c r="H208" i="24"/>
  <c r="H118" i="24"/>
  <c r="B124" i="24"/>
  <c r="H117" i="22"/>
  <c r="B212" i="22"/>
  <c r="B122" i="22"/>
  <c r="F128" i="22"/>
  <c r="R78" i="22"/>
  <c r="R134" i="22"/>
  <c r="Q124" i="24"/>
  <c r="U190" i="24"/>
  <c r="AA79" i="24"/>
  <c r="Y112" i="21"/>
  <c r="W128" i="21"/>
  <c r="F71" i="21"/>
  <c r="F128" i="21"/>
  <c r="L208" i="21"/>
  <c r="L118" i="21"/>
  <c r="AC128" i="22"/>
  <c r="B206" i="24"/>
  <c r="B117" i="24"/>
  <c r="J65" i="24"/>
  <c r="B126" i="24"/>
  <c r="J68" i="21"/>
  <c r="J127" i="21"/>
  <c r="J125" i="21"/>
  <c r="L74" i="21"/>
  <c r="L130" i="21"/>
  <c r="AK185" i="21"/>
  <c r="AG150" i="21"/>
  <c r="J185" i="22"/>
  <c r="J210" i="22"/>
  <c r="J121" i="22"/>
  <c r="J192" i="22"/>
  <c r="J109" i="22"/>
  <c r="J102" i="22"/>
  <c r="J130" i="22"/>
  <c r="AI208" i="21"/>
  <c r="AI117" i="21"/>
  <c r="P76" i="21"/>
  <c r="P133" i="21"/>
  <c r="AI130" i="21"/>
  <c r="L147" i="21"/>
  <c r="F206" i="21"/>
  <c r="F117" i="21"/>
  <c r="L126" i="21"/>
  <c r="AK212" i="22"/>
  <c r="AK121" i="22"/>
  <c r="AC132" i="22"/>
  <c r="F189" i="22"/>
  <c r="P80" i="22"/>
  <c r="P137" i="22"/>
  <c r="F75" i="22"/>
  <c r="F132" i="22"/>
  <c r="L72" i="22"/>
  <c r="L131" i="22"/>
  <c r="AA205" i="24"/>
  <c r="AA118" i="24"/>
  <c r="U66" i="24"/>
  <c r="U122" i="24"/>
  <c r="Q208" i="25"/>
  <c r="Q117" i="25"/>
  <c r="Y135" i="25"/>
  <c r="Y112" i="25"/>
  <c r="Q106" i="25"/>
  <c r="U128" i="25"/>
  <c r="B119" i="26"/>
  <c r="L212" i="26"/>
  <c r="L122" i="26"/>
  <c r="D68" i="26"/>
  <c r="D128" i="26"/>
  <c r="D78" i="26"/>
  <c r="D134" i="26"/>
  <c r="Q117" i="27"/>
  <c r="W69" i="27"/>
  <c r="W128" i="27"/>
  <c r="AA192" i="27"/>
  <c r="AC88" i="22"/>
  <c r="AI88" i="22"/>
  <c r="AK112" i="22"/>
  <c r="AK88" i="22"/>
  <c r="AG89" i="22"/>
  <c r="R86" i="22"/>
  <c r="B88" i="22"/>
  <c r="F118" i="22"/>
  <c r="F89" i="22"/>
  <c r="F107" i="24"/>
  <c r="F80" i="24"/>
  <c r="W83" i="24"/>
  <c r="L82" i="24"/>
  <c r="AA116" i="24"/>
  <c r="AA82" i="24"/>
  <c r="W81" i="24"/>
  <c r="B81" i="25"/>
  <c r="AA86" i="25"/>
  <c r="S113" i="25"/>
  <c r="S81" i="25"/>
  <c r="H85" i="26"/>
  <c r="F87" i="26"/>
  <c r="D113" i="26"/>
  <c r="D85" i="26"/>
  <c r="Y108" i="21"/>
  <c r="Y84" i="21"/>
  <c r="U85" i="26"/>
  <c r="AC82" i="21"/>
  <c r="J83" i="21"/>
  <c r="R80" i="21"/>
  <c r="AE85" i="21"/>
  <c r="N90" i="22"/>
  <c r="Y90" i="22"/>
  <c r="K82" i="25"/>
  <c r="W80" i="25"/>
  <c r="U87" i="26"/>
  <c r="B82" i="21"/>
  <c r="S84" i="25"/>
  <c r="L84" i="26"/>
  <c r="AE86" i="21"/>
  <c r="J80" i="25"/>
  <c r="H88" i="26"/>
  <c r="AA80" i="21"/>
  <c r="R84" i="21"/>
  <c r="L117" i="26"/>
  <c r="AK83" i="21"/>
  <c r="AG84" i="22"/>
  <c r="AA80" i="25"/>
  <c r="AM87" i="22"/>
  <c r="AK80" i="21"/>
  <c r="Y84" i="26"/>
  <c r="AE87" i="22"/>
  <c r="R90" i="22"/>
  <c r="Q81" i="25"/>
  <c r="Q119" i="26"/>
  <c r="W81" i="25"/>
  <c r="H83" i="24"/>
  <c r="AE80" i="21"/>
  <c r="R82" i="21"/>
  <c r="Y118" i="26"/>
  <c r="L85" i="21"/>
  <c r="AA88" i="22"/>
  <c r="F85" i="22"/>
  <c r="J85" i="22"/>
  <c r="AE85" i="22"/>
  <c r="L80" i="25"/>
  <c r="P85" i="22"/>
  <c r="U111" i="25"/>
  <c r="U85" i="25"/>
  <c r="U82" i="24"/>
  <c r="J111" i="22"/>
  <c r="J84" i="22"/>
  <c r="W82" i="24"/>
  <c r="E82" i="21"/>
  <c r="Q90" i="22"/>
  <c r="X89" i="22"/>
  <c r="K96" i="22"/>
  <c r="AL96" i="22"/>
  <c r="O169" i="22"/>
  <c r="AJ93" i="22"/>
  <c r="AL175" i="22"/>
  <c r="Q92" i="22"/>
  <c r="G85" i="22"/>
  <c r="K173" i="22"/>
  <c r="AF95" i="22"/>
  <c r="A171" i="22"/>
  <c r="A171" i="24"/>
  <c r="I167" i="24"/>
  <c r="X90" i="24"/>
  <c r="R171" i="25"/>
  <c r="C88" i="25"/>
  <c r="A89" i="25"/>
  <c r="P93" i="25"/>
  <c r="I90" i="25"/>
  <c r="G96" i="26"/>
  <c r="T90" i="26"/>
  <c r="T87" i="26"/>
  <c r="AA130" i="24"/>
  <c r="W70" i="24"/>
  <c r="W126" i="24"/>
  <c r="W129" i="24"/>
  <c r="J185" i="25"/>
  <c r="D71" i="25"/>
  <c r="D128" i="25"/>
  <c r="U128" i="26"/>
  <c r="U192" i="26"/>
  <c r="L208" i="27"/>
  <c r="L120" i="27"/>
  <c r="F210" i="27"/>
  <c r="F121" i="27"/>
  <c r="L192" i="27"/>
  <c r="J107" i="27"/>
  <c r="J102" i="27"/>
  <c r="J130" i="27"/>
  <c r="R85" i="22"/>
  <c r="AA87" i="22"/>
  <c r="Y88" i="22"/>
  <c r="AC87" i="22"/>
  <c r="Y89" i="22"/>
  <c r="AI89" i="22"/>
  <c r="B86" i="22"/>
  <c r="D115" i="24"/>
  <c r="J80" i="24"/>
  <c r="F85" i="24"/>
  <c r="F81" i="25"/>
  <c r="S86" i="25"/>
  <c r="S115" i="25"/>
  <c r="D87" i="26"/>
  <c r="AC84" i="21"/>
  <c r="B89" i="26"/>
  <c r="W85" i="26"/>
  <c r="AA82" i="21"/>
  <c r="F83" i="21"/>
  <c r="B80" i="21"/>
  <c r="AK85" i="21"/>
  <c r="AE88" i="22"/>
  <c r="N84" i="22"/>
  <c r="AK119" i="22"/>
  <c r="W84" i="24"/>
  <c r="Q84" i="24"/>
  <c r="S80" i="25"/>
  <c r="D116" i="21"/>
  <c r="D86" i="21"/>
  <c r="AA109" i="25"/>
  <c r="AA83" i="25"/>
  <c r="F86" i="21"/>
  <c r="Q80" i="25"/>
  <c r="U86" i="24"/>
  <c r="AG86" i="21"/>
  <c r="Y86" i="26"/>
  <c r="Y88" i="26"/>
  <c r="J81" i="21"/>
  <c r="W86" i="22"/>
  <c r="W80" i="24"/>
  <c r="W84" i="26"/>
  <c r="J83" i="24"/>
  <c r="N84" i="21"/>
  <c r="W86" i="25"/>
  <c r="Y80" i="24"/>
  <c r="H82" i="21"/>
  <c r="D85" i="22"/>
  <c r="AA84" i="26"/>
  <c r="B87" i="22"/>
  <c r="F87" i="22"/>
  <c r="R87" i="22"/>
  <c r="Q86" i="24"/>
  <c r="AM84" i="22"/>
  <c r="J82" i="25"/>
  <c r="AL87" i="21"/>
  <c r="AH170" i="21"/>
  <c r="AJ169" i="21"/>
  <c r="Q82" i="21"/>
  <c r="G165" i="21"/>
  <c r="AB89" i="21"/>
  <c r="AH89" i="22"/>
  <c r="AF89" i="22"/>
  <c r="I96" i="22"/>
  <c r="X96" i="22"/>
  <c r="A169" i="22"/>
  <c r="V93" i="22"/>
  <c r="X175" i="22"/>
  <c r="C92" i="22"/>
  <c r="Q85" i="22"/>
  <c r="AH90" i="22"/>
  <c r="C173" i="22"/>
  <c r="X95" i="22"/>
  <c r="I171" i="22"/>
  <c r="AD94" i="22"/>
  <c r="M171" i="22"/>
  <c r="T92" i="24"/>
  <c r="I89" i="24"/>
  <c r="X93" i="24"/>
  <c r="K171" i="24"/>
  <c r="K92" i="25"/>
  <c r="X90" i="25"/>
  <c r="I93" i="25"/>
  <c r="C85" i="25"/>
  <c r="G89" i="25"/>
  <c r="V93" i="25"/>
  <c r="T92" i="25"/>
  <c r="A90" i="25"/>
  <c r="AA205" i="25"/>
  <c r="AA118" i="25"/>
  <c r="Y66" i="25"/>
  <c r="Y122" i="25"/>
  <c r="U104" i="25"/>
  <c r="S132" i="25"/>
  <c r="S100" i="25"/>
  <c r="H185" i="26"/>
  <c r="B210" i="26"/>
  <c r="B121" i="26"/>
  <c r="B130" i="26"/>
  <c r="Y139" i="27"/>
  <c r="Y116" i="27"/>
  <c r="S132" i="27"/>
  <c r="H85" i="22"/>
  <c r="AG113" i="22"/>
  <c r="AG87" i="22"/>
  <c r="AC89" i="22"/>
  <c r="AA86" i="22"/>
  <c r="J88" i="22"/>
  <c r="P89" i="22"/>
  <c r="L80" i="24"/>
  <c r="H81" i="24"/>
  <c r="S81" i="24"/>
  <c r="AA90" i="26"/>
  <c r="AM84" i="21"/>
  <c r="W107" i="21"/>
  <c r="W86" i="21"/>
  <c r="H115" i="26"/>
  <c r="H87" i="26"/>
  <c r="J89" i="26"/>
  <c r="Q85" i="26"/>
  <c r="P80" i="21"/>
  <c r="AI85" i="21"/>
  <c r="F83" i="24"/>
  <c r="W84" i="22"/>
  <c r="AA85" i="24"/>
  <c r="U84" i="25"/>
  <c r="Q86" i="26"/>
  <c r="L88" i="26"/>
  <c r="B85" i="21"/>
  <c r="H86" i="25"/>
  <c r="D85" i="21"/>
  <c r="J116" i="25"/>
  <c r="J86" i="25"/>
  <c r="D112" i="26"/>
  <c r="AA86" i="26"/>
  <c r="AA86" i="24"/>
  <c r="D82" i="21"/>
  <c r="J86" i="21"/>
  <c r="AA88" i="26"/>
  <c r="AM86" i="21"/>
  <c r="W110" i="24"/>
  <c r="B84" i="25"/>
  <c r="F84" i="21"/>
  <c r="H84" i="24"/>
  <c r="L84" i="24"/>
  <c r="B86" i="26"/>
  <c r="L84" i="21"/>
  <c r="Y85" i="25"/>
  <c r="J114" i="26"/>
  <c r="J86" i="26"/>
  <c r="AE84" i="21"/>
  <c r="Q86" i="25"/>
  <c r="X81" i="21"/>
  <c r="F82" i="25"/>
  <c r="L81" i="21"/>
  <c r="AC117" i="22"/>
  <c r="AC85" i="22"/>
  <c r="H80" i="24"/>
  <c r="W85" i="25"/>
  <c r="H82" i="25"/>
  <c r="B85" i="24"/>
  <c r="Y110" i="25"/>
  <c r="AA86" i="21"/>
  <c r="J116" i="24"/>
  <c r="J86" i="24"/>
  <c r="Y86" i="22"/>
  <c r="L86" i="22"/>
  <c r="V88" i="21"/>
  <c r="A170" i="21"/>
  <c r="AB170" i="21"/>
  <c r="AB169" i="21"/>
  <c r="A82" i="21"/>
  <c r="Q165" i="21"/>
  <c r="AL89" i="21"/>
  <c r="AB89" i="22"/>
  <c r="Q96" i="22"/>
  <c r="G96" i="22"/>
  <c r="AH96" i="22"/>
  <c r="K86" i="22"/>
  <c r="I169" i="22"/>
  <c r="AD93" i="22"/>
  <c r="K169" i="22"/>
  <c r="AF93" i="22"/>
  <c r="V175" i="22"/>
  <c r="A92" i="22"/>
  <c r="K85" i="22"/>
  <c r="A85" i="22"/>
  <c r="Q173" i="22"/>
  <c r="AL95" i="22"/>
  <c r="Q171" i="22"/>
  <c r="C169" i="24"/>
  <c r="R91" i="24"/>
  <c r="C89" i="24"/>
  <c r="R93" i="24"/>
  <c r="E171" i="24"/>
  <c r="E92" i="25"/>
  <c r="V90" i="25"/>
  <c r="G93" i="25"/>
  <c r="Z88" i="25"/>
  <c r="K170" i="25"/>
  <c r="E89" i="25"/>
  <c r="T93" i="25"/>
  <c r="Z92" i="25"/>
  <c r="G90" i="25"/>
  <c r="C89" i="26"/>
  <c r="G169" i="26"/>
  <c r="V93" i="26"/>
  <c r="D125" i="25"/>
  <c r="AA212" i="26"/>
  <c r="AA121" i="26"/>
  <c r="S116" i="26"/>
  <c r="S132" i="26"/>
  <c r="F80" i="27"/>
  <c r="F137" i="27"/>
  <c r="H103" i="27"/>
  <c r="D75" i="27"/>
  <c r="D132" i="27"/>
  <c r="D72" i="27"/>
  <c r="D131" i="27"/>
  <c r="D87" i="22"/>
  <c r="AK86" i="22"/>
  <c r="P116" i="22"/>
  <c r="P88" i="22"/>
  <c r="B89" i="22"/>
  <c r="Y83" i="24"/>
  <c r="B81" i="24"/>
  <c r="U81" i="24"/>
  <c r="Y82" i="24"/>
  <c r="L81" i="25"/>
  <c r="L83" i="25"/>
  <c r="S87" i="26"/>
  <c r="Y85" i="26"/>
  <c r="W84" i="21"/>
  <c r="L85" i="26"/>
  <c r="S85" i="26"/>
  <c r="H89" i="26"/>
  <c r="AG83" i="21"/>
  <c r="AC86" i="21"/>
  <c r="N113" i="21"/>
  <c r="AA84" i="21"/>
  <c r="D83" i="21"/>
  <c r="AK82" i="21"/>
  <c r="P83" i="21"/>
  <c r="AI84" i="22"/>
  <c r="W84" i="25"/>
  <c r="W86" i="26"/>
  <c r="P85" i="21"/>
  <c r="F85" i="25"/>
  <c r="AM83" i="21"/>
  <c r="N110" i="21"/>
  <c r="N82" i="21"/>
  <c r="W87" i="26"/>
  <c r="U88" i="26"/>
  <c r="H109" i="21"/>
  <c r="H81" i="21"/>
  <c r="N86" i="21"/>
  <c r="P86" i="21"/>
  <c r="H85" i="25"/>
  <c r="W85" i="22"/>
  <c r="F84" i="25"/>
  <c r="D83" i="24"/>
  <c r="Y87" i="22"/>
  <c r="AC80" i="21"/>
  <c r="U80" i="24"/>
  <c r="AA116" i="22"/>
  <c r="AA84" i="22"/>
  <c r="W89" i="26"/>
  <c r="AI81" i="21"/>
  <c r="AE84" i="22"/>
  <c r="AK85" i="22"/>
  <c r="AM85" i="22"/>
  <c r="P87" i="22"/>
  <c r="AI85" i="22"/>
  <c r="H84" i="26"/>
  <c r="AI86" i="22"/>
  <c r="Y86" i="21"/>
  <c r="AL88" i="21"/>
  <c r="Q170" i="21"/>
  <c r="AD92" i="21"/>
  <c r="I171" i="21"/>
  <c r="AJ87" i="21"/>
  <c r="AL170" i="21"/>
  <c r="AL169" i="21"/>
  <c r="C82" i="21"/>
  <c r="V89" i="22"/>
  <c r="C96" i="22"/>
  <c r="AD96" i="22"/>
  <c r="AF96" i="22"/>
  <c r="E169" i="22"/>
  <c r="Z93" i="22"/>
  <c r="Z175" i="22"/>
  <c r="E92" i="22"/>
  <c r="C85" i="22"/>
  <c r="I173" i="22"/>
  <c r="AD95" i="22"/>
  <c r="O171" i="22"/>
  <c r="AJ94" i="22"/>
  <c r="I85" i="24"/>
  <c r="K169" i="24"/>
  <c r="Z91" i="24"/>
  <c r="X86" i="24"/>
  <c r="G89" i="24"/>
  <c r="V93" i="24"/>
  <c r="K167" i="24"/>
  <c r="Z90" i="24"/>
  <c r="C92" i="25"/>
  <c r="T90" i="25"/>
  <c r="E93" i="25"/>
  <c r="Z84" i="25"/>
  <c r="K89" i="25"/>
  <c r="Z93" i="25"/>
  <c r="P92" i="25"/>
  <c r="K90" i="25"/>
  <c r="I171" i="25"/>
  <c r="C169" i="26"/>
  <c r="R93" i="26"/>
  <c r="AA123" i="25"/>
  <c r="U189" i="25"/>
  <c r="W130" i="25"/>
  <c r="AA70" i="25"/>
  <c r="AA126" i="25"/>
  <c r="Q129" i="25"/>
  <c r="J80" i="26"/>
  <c r="J137" i="26"/>
  <c r="L72" i="26"/>
  <c r="L131" i="26"/>
  <c r="W209" i="27"/>
  <c r="W122" i="27"/>
  <c r="Y213" i="27"/>
  <c r="Y119" i="27"/>
  <c r="U70" i="27"/>
  <c r="U126" i="27"/>
  <c r="AA106" i="27"/>
  <c r="AM88" i="22"/>
  <c r="AM89" i="22"/>
  <c r="P86" i="22"/>
  <c r="L88" i="22"/>
  <c r="D89" i="22"/>
  <c r="D113" i="24"/>
  <c r="S83" i="24"/>
  <c r="J81" i="24"/>
  <c r="Q82" i="24"/>
  <c r="Y111" i="24"/>
  <c r="Y85" i="24"/>
  <c r="D83" i="25"/>
  <c r="F83" i="25"/>
  <c r="W82" i="25"/>
  <c r="Q82" i="25"/>
  <c r="J112" i="25"/>
  <c r="J84" i="25"/>
  <c r="Q87" i="26"/>
  <c r="AA87" i="26"/>
  <c r="U89" i="26"/>
  <c r="U111" i="26"/>
  <c r="U90" i="26"/>
  <c r="R86" i="21"/>
  <c r="Y90" i="26"/>
  <c r="AA117" i="26"/>
  <c r="AA85" i="26"/>
  <c r="AI86" i="21"/>
  <c r="J87" i="26"/>
  <c r="AC109" i="21"/>
  <c r="AC83" i="21"/>
  <c r="V81" i="21"/>
  <c r="N80" i="21"/>
  <c r="AC85" i="21"/>
  <c r="AE90" i="22"/>
  <c r="U108" i="24"/>
  <c r="U84" i="24"/>
  <c r="H89" i="22"/>
  <c r="Q83" i="25"/>
  <c r="D80" i="25"/>
  <c r="Y83" i="21"/>
  <c r="J108" i="24"/>
  <c r="H86" i="21"/>
  <c r="R85" i="21"/>
  <c r="W86" i="24"/>
  <c r="AK113" i="21"/>
  <c r="AK81" i="21"/>
  <c r="W80" i="21"/>
  <c r="J85" i="21"/>
  <c r="B114" i="25"/>
  <c r="B85" i="25"/>
  <c r="L84" i="22"/>
  <c r="AG85" i="22"/>
  <c r="F84" i="24"/>
  <c r="H84" i="21"/>
  <c r="L84" i="25"/>
  <c r="S107" i="24"/>
  <c r="S86" i="24"/>
  <c r="S112" i="24"/>
  <c r="S80" i="24"/>
  <c r="W85" i="21"/>
  <c r="L114" i="24"/>
  <c r="L85" i="24"/>
  <c r="W88" i="26"/>
  <c r="U80" i="25"/>
  <c r="J90" i="22"/>
  <c r="L120" i="22"/>
  <c r="L90" i="22"/>
  <c r="AM80" i="21"/>
  <c r="AM81" i="21"/>
  <c r="D89" i="26"/>
  <c r="P112" i="22"/>
  <c r="AC86" i="22"/>
  <c r="W87" i="22"/>
  <c r="AF88" i="21"/>
  <c r="K170" i="21"/>
  <c r="X92" i="21"/>
  <c r="C171" i="21"/>
  <c r="AJ170" i="21"/>
  <c r="V170" i="21"/>
  <c r="M165" i="21"/>
  <c r="AH89" i="21"/>
  <c r="M90" i="22"/>
  <c r="AL89" i="22"/>
  <c r="A96" i="22"/>
  <c r="AJ96" i="22"/>
  <c r="M169" i="22"/>
  <c r="AH93" i="22"/>
  <c r="AF175" i="22"/>
  <c r="K92" i="22"/>
  <c r="AJ175" i="22"/>
  <c r="O92" i="22"/>
  <c r="I85" i="22"/>
  <c r="G173" i="22"/>
  <c r="AB95" i="22"/>
  <c r="E171" i="22"/>
  <c r="Z94" i="22"/>
  <c r="Z170" i="24"/>
  <c r="K89" i="24"/>
  <c r="Z93" i="24"/>
  <c r="E167" i="24"/>
  <c r="T90" i="24"/>
  <c r="A92" i="25"/>
  <c r="R90" i="25"/>
  <c r="C93" i="25"/>
  <c r="C89" i="25"/>
  <c r="R93" i="25"/>
  <c r="V92" i="25"/>
  <c r="E90" i="25"/>
  <c r="E171" i="25"/>
  <c r="I169" i="26"/>
  <c r="X93" i="26"/>
  <c r="I96" i="26"/>
  <c r="R87" i="26"/>
  <c r="AA106" i="24"/>
  <c r="S128" i="24"/>
  <c r="J200" i="25"/>
  <c r="F108" i="25"/>
  <c r="F78" i="25"/>
  <c r="L74" i="25"/>
  <c r="L130" i="25"/>
  <c r="Y209" i="26"/>
  <c r="Y122" i="26"/>
  <c r="W70" i="26"/>
  <c r="W126" i="26"/>
  <c r="U144" i="26"/>
  <c r="H129" i="27"/>
  <c r="F144" i="27"/>
  <c r="AI90" i="22"/>
  <c r="W115" i="22"/>
  <c r="W89" i="22"/>
  <c r="D88" i="22"/>
  <c r="R89" i="22"/>
  <c r="AA83" i="24"/>
  <c r="AK114" i="22"/>
  <c r="D109" i="24"/>
  <c r="D81" i="24"/>
  <c r="D82" i="24"/>
  <c r="F82" i="24"/>
  <c r="J85" i="24"/>
  <c r="H111" i="25"/>
  <c r="H83" i="25"/>
  <c r="AA82" i="25"/>
  <c r="D84" i="25"/>
  <c r="Y113" i="26"/>
  <c r="Y87" i="26"/>
  <c r="Y89" i="26"/>
  <c r="F90" i="26"/>
  <c r="B86" i="21"/>
  <c r="W90" i="26"/>
  <c r="H90" i="26"/>
  <c r="B87" i="26"/>
  <c r="AA83" i="21"/>
  <c r="AG82" i="21"/>
  <c r="AM82" i="21"/>
  <c r="AH81" i="21"/>
  <c r="H83" i="21"/>
  <c r="H107" i="21"/>
  <c r="H80" i="21"/>
  <c r="AA85" i="21"/>
  <c r="B108" i="21"/>
  <c r="F86" i="22"/>
  <c r="H84" i="22"/>
  <c r="B90" i="22"/>
  <c r="AA90" i="22"/>
  <c r="AA84" i="24"/>
  <c r="N89" i="22"/>
  <c r="AA89" i="22"/>
  <c r="U83" i="25"/>
  <c r="H107" i="25"/>
  <c r="H80" i="25"/>
  <c r="D86" i="25"/>
  <c r="W83" i="21"/>
  <c r="F86" i="24"/>
  <c r="B81" i="21"/>
  <c r="U120" i="26"/>
  <c r="U86" i="26"/>
  <c r="F85" i="21"/>
  <c r="AA81" i="21"/>
  <c r="S112" i="26"/>
  <c r="S88" i="26"/>
  <c r="AG80" i="21"/>
  <c r="P82" i="21"/>
  <c r="AI87" i="22"/>
  <c r="H90" i="22"/>
  <c r="J84" i="21"/>
  <c r="S85" i="25"/>
  <c r="J82" i="21"/>
  <c r="AE81" i="21"/>
  <c r="AA108" i="25"/>
  <c r="AA84" i="25"/>
  <c r="Q85" i="25"/>
  <c r="L111" i="24"/>
  <c r="L83" i="24"/>
  <c r="N113" i="22"/>
  <c r="N85" i="22"/>
  <c r="L110" i="25"/>
  <c r="L82" i="25"/>
  <c r="AK84" i="22"/>
  <c r="D82" i="25"/>
  <c r="W85" i="24"/>
  <c r="AM86" i="22"/>
  <c r="Z88" i="21"/>
  <c r="E170" i="21"/>
  <c r="AL92" i="21"/>
  <c r="Q171" i="21"/>
  <c r="AF87" i="21"/>
  <c r="Z170" i="21"/>
  <c r="Z169" i="21"/>
  <c r="M82" i="21"/>
  <c r="K165" i="21"/>
  <c r="AF89" i="21"/>
  <c r="Z89" i="22"/>
  <c r="O96" i="22"/>
  <c r="V96" i="22"/>
  <c r="O86" i="22"/>
  <c r="C169" i="22"/>
  <c r="X93" i="22"/>
  <c r="AD175" i="22"/>
  <c r="I92" i="22"/>
  <c r="O85" i="22"/>
  <c r="A173" i="22"/>
  <c r="V95" i="22"/>
  <c r="C171" i="22"/>
  <c r="X94" i="22"/>
  <c r="E165" i="24"/>
  <c r="T89" i="24"/>
  <c r="X92" i="24"/>
  <c r="G85" i="24"/>
  <c r="E89" i="24"/>
  <c r="T93" i="24"/>
  <c r="I171" i="24"/>
  <c r="C167" i="24"/>
  <c r="R90" i="24"/>
  <c r="P90" i="25"/>
  <c r="A93" i="25"/>
  <c r="T171" i="25"/>
  <c r="E88" i="25"/>
  <c r="V88" i="25"/>
  <c r="G170" i="25"/>
  <c r="X84" i="25"/>
  <c r="X92" i="25"/>
  <c r="C171" i="25"/>
  <c r="D99" i="24"/>
  <c r="D71" i="24"/>
  <c r="D128" i="24"/>
  <c r="D68" i="24"/>
  <c r="D127" i="24"/>
  <c r="Q124" i="25"/>
  <c r="D129" i="26"/>
  <c r="Q211" i="27"/>
  <c r="Q120" i="27"/>
  <c r="Q127" i="27"/>
  <c r="Q129" i="27"/>
  <c r="W107" i="27"/>
  <c r="W134" i="27"/>
  <c r="Y74" i="27"/>
  <c r="Y130" i="27"/>
  <c r="U102" i="27"/>
  <c r="U133" i="27"/>
  <c r="AC90" i="22"/>
  <c r="AK89" i="22"/>
  <c r="AE89" i="22"/>
  <c r="H88" i="22"/>
  <c r="J89" i="22"/>
  <c r="U109" i="24"/>
  <c r="U83" i="24"/>
  <c r="J110" i="24"/>
  <c r="J82" i="24"/>
  <c r="D80" i="24"/>
  <c r="H82" i="24"/>
  <c r="W115" i="24"/>
  <c r="D85" i="24"/>
  <c r="Q85" i="24"/>
  <c r="S82" i="25"/>
  <c r="H84" i="25"/>
  <c r="S115" i="26"/>
  <c r="S89" i="26"/>
  <c r="L90" i="26"/>
  <c r="Q90" i="26"/>
  <c r="AE115" i="21"/>
  <c r="AK84" i="21"/>
  <c r="Y82" i="21"/>
  <c r="AB81" i="21"/>
  <c r="N111" i="21"/>
  <c r="N83" i="21"/>
  <c r="AM85" i="21"/>
  <c r="AA85" i="22"/>
  <c r="AM111" i="22"/>
  <c r="AM90" i="22"/>
  <c r="S84" i="24"/>
  <c r="W83" i="25"/>
  <c r="B80" i="25"/>
  <c r="D85" i="25"/>
  <c r="N81" i="21"/>
  <c r="D86" i="24"/>
  <c r="D111" i="26"/>
  <c r="D84" i="26"/>
  <c r="P81" i="21"/>
  <c r="D116" i="26"/>
  <c r="D88" i="26"/>
  <c r="F81" i="21"/>
  <c r="N85" i="21"/>
  <c r="AI83" i="21"/>
  <c r="AG81" i="21"/>
  <c r="F86" i="25"/>
  <c r="H87" i="22"/>
  <c r="Y107" i="25"/>
  <c r="Y86" i="25"/>
  <c r="B84" i="24"/>
  <c r="J90" i="26"/>
  <c r="L83" i="21"/>
  <c r="D81" i="25"/>
  <c r="D90" i="22"/>
  <c r="W81" i="21"/>
  <c r="Y84" i="25"/>
  <c r="Q80" i="24"/>
  <c r="F119" i="22"/>
  <c r="L85" i="22"/>
  <c r="L115" i="22"/>
  <c r="L87" i="22"/>
  <c r="H86" i="26"/>
  <c r="H86" i="24"/>
  <c r="P90" i="22"/>
  <c r="Y113" i="24"/>
  <c r="Y81" i="24"/>
  <c r="AJ88" i="21"/>
  <c r="O170" i="21"/>
  <c r="AF92" i="21"/>
  <c r="K171" i="21"/>
  <c r="A165" i="21"/>
  <c r="V89" i="21"/>
  <c r="G90" i="22"/>
  <c r="AJ89" i="22"/>
  <c r="M96" i="22"/>
  <c r="AB96" i="22"/>
  <c r="G169" i="22"/>
  <c r="AB93" i="22"/>
  <c r="AH175" i="22"/>
  <c r="M92" i="22"/>
  <c r="E85" i="22"/>
  <c r="AJ90" i="22"/>
  <c r="O173" i="22"/>
  <c r="AJ95" i="22"/>
  <c r="K171" i="22"/>
  <c r="K165" i="24"/>
  <c r="Z89" i="24"/>
  <c r="R92" i="24"/>
  <c r="E85" i="24"/>
  <c r="A89" i="24"/>
  <c r="P93" i="24"/>
  <c r="G171" i="24"/>
  <c r="A167" i="24"/>
  <c r="P90" i="24"/>
  <c r="Z90" i="25"/>
  <c r="K93" i="25"/>
  <c r="P171" i="25"/>
  <c r="A88" i="25"/>
  <c r="R88" i="25"/>
  <c r="C170" i="25"/>
  <c r="X86" i="25"/>
  <c r="R92" i="25"/>
  <c r="K171" i="25"/>
  <c r="J101" i="25"/>
  <c r="D126" i="25"/>
  <c r="J100" i="25"/>
  <c r="Y127" i="26"/>
  <c r="AA68" i="26"/>
  <c r="AA129" i="26"/>
  <c r="AA134" i="26"/>
  <c r="W74" i="26"/>
  <c r="W130" i="26"/>
  <c r="S133" i="26"/>
  <c r="J117" i="27"/>
  <c r="H152" i="27"/>
  <c r="H119" i="27"/>
  <c r="F212" i="27"/>
  <c r="F122" i="27"/>
  <c r="B128" i="27"/>
  <c r="L78" i="27"/>
  <c r="L134" i="27"/>
  <c r="J86" i="22"/>
  <c r="H114" i="22"/>
  <c r="H86" i="22"/>
  <c r="R88" i="22"/>
  <c r="L89" i="22"/>
  <c r="J112" i="24"/>
  <c r="J84" i="24"/>
  <c r="B82" i="24"/>
  <c r="Q81" i="24"/>
  <c r="S85" i="24"/>
  <c r="H109" i="25"/>
  <c r="H81" i="25"/>
  <c r="U116" i="25"/>
  <c r="U82" i="25"/>
  <c r="Y81" i="25"/>
  <c r="AA89" i="26"/>
  <c r="B85" i="26"/>
  <c r="F118" i="26"/>
  <c r="F89" i="26"/>
  <c r="S90" i="26"/>
  <c r="F85" i="26"/>
  <c r="AI84" i="21"/>
  <c r="AE82" i="21"/>
  <c r="AI82" i="21"/>
  <c r="AM110" i="21"/>
  <c r="R83" i="21"/>
  <c r="J80" i="21"/>
  <c r="Y111" i="21"/>
  <c r="Y85" i="21"/>
  <c r="AC84" i="22"/>
  <c r="AK90" i="22"/>
  <c r="F88" i="22"/>
  <c r="Y83" i="25"/>
  <c r="L85" i="25"/>
  <c r="L82" i="21"/>
  <c r="B86" i="24"/>
  <c r="F84" i="26"/>
  <c r="R81" i="21"/>
  <c r="B88" i="26"/>
  <c r="U84" i="26"/>
  <c r="L86" i="25"/>
  <c r="F82" i="21"/>
  <c r="J88" i="26"/>
  <c r="J83" i="25"/>
  <c r="P84" i="21"/>
  <c r="L80" i="21"/>
  <c r="Q84" i="26"/>
  <c r="S114" i="26"/>
  <c r="B84" i="21"/>
  <c r="AI80" i="21"/>
  <c r="AA81" i="25"/>
  <c r="F86" i="26"/>
  <c r="AG88" i="22"/>
  <c r="L81" i="24"/>
  <c r="D120" i="26"/>
  <c r="D90" i="26"/>
  <c r="J87" i="22"/>
  <c r="J113" i="25"/>
  <c r="Y81" i="21"/>
  <c r="AM114" i="21"/>
  <c r="D86" i="26"/>
  <c r="D80" i="21"/>
  <c r="B84" i="26"/>
  <c r="D86" i="22"/>
  <c r="AD88" i="21"/>
  <c r="I170" i="21"/>
  <c r="Z92" i="21"/>
  <c r="E171" i="21"/>
  <c r="K82" i="21"/>
  <c r="E90" i="22"/>
  <c r="AD89" i="22"/>
  <c r="E96" i="22"/>
  <c r="Z96" i="22"/>
  <c r="Q169" i="22"/>
  <c r="AL93" i="22"/>
  <c r="AB175" i="22"/>
  <c r="G92" i="22"/>
  <c r="M85" i="22"/>
  <c r="M173" i="22"/>
  <c r="AH95" i="22"/>
  <c r="E173" i="22"/>
  <c r="Z95" i="22"/>
  <c r="G171" i="22"/>
  <c r="I169" i="24"/>
  <c r="X91" i="24"/>
  <c r="C171" i="24"/>
  <c r="G167" i="24"/>
  <c r="V90" i="24"/>
  <c r="Z171" i="25"/>
  <c r="K88" i="25"/>
  <c r="I89" i="25"/>
  <c r="X93" i="25"/>
  <c r="R86" i="25"/>
  <c r="C90" i="25"/>
  <c r="G171" i="25"/>
  <c r="C96" i="26"/>
  <c r="V86" i="26"/>
  <c r="T96" i="26"/>
  <c r="V96" i="26"/>
  <c r="K173" i="26"/>
  <c r="K175" i="26"/>
  <c r="A168" i="27"/>
  <c r="P159" i="27"/>
  <c r="X92" i="27"/>
  <c r="I174" i="27"/>
  <c r="T96" i="27"/>
  <c r="E175" i="27"/>
  <c r="C165" i="27"/>
  <c r="P89" i="27"/>
  <c r="A167" i="27"/>
  <c r="X169" i="27"/>
  <c r="I162" i="27"/>
  <c r="C166" i="27"/>
  <c r="K84" i="27"/>
  <c r="K161" i="27"/>
  <c r="E94" i="27"/>
  <c r="A91" i="27"/>
  <c r="I96" i="27"/>
  <c r="X174" i="27"/>
  <c r="V91" i="24"/>
  <c r="R84" i="22"/>
  <c r="G170" i="21"/>
  <c r="T173" i="27"/>
  <c r="AH90" i="21"/>
  <c r="M93" i="21"/>
  <c r="A170" i="25"/>
  <c r="Z92" i="26"/>
  <c r="T93" i="26"/>
  <c r="T175" i="26"/>
  <c r="C173" i="27"/>
  <c r="R95" i="27"/>
  <c r="A94" i="22"/>
  <c r="I173" i="27"/>
  <c r="X95" i="27"/>
  <c r="V88" i="27"/>
  <c r="V163" i="27"/>
  <c r="V172" i="26"/>
  <c r="R86" i="26"/>
  <c r="P96" i="26"/>
  <c r="G168" i="27"/>
  <c r="V159" i="27"/>
  <c r="P92" i="27"/>
  <c r="A174" i="27"/>
  <c r="V167" i="27"/>
  <c r="G165" i="27"/>
  <c r="Z89" i="27"/>
  <c r="K167" i="27"/>
  <c r="P169" i="27"/>
  <c r="A162" i="27"/>
  <c r="G90" i="27"/>
  <c r="V164" i="27"/>
  <c r="A166" i="27"/>
  <c r="C84" i="27"/>
  <c r="C161" i="27"/>
  <c r="K94" i="27"/>
  <c r="K91" i="27"/>
  <c r="G96" i="27"/>
  <c r="V174" i="27"/>
  <c r="T91" i="24"/>
  <c r="AB164" i="21"/>
  <c r="M170" i="21"/>
  <c r="K84" i="24"/>
  <c r="R173" i="27"/>
  <c r="AF94" i="22"/>
  <c r="K97" i="22"/>
  <c r="R92" i="26"/>
  <c r="O171" i="21"/>
  <c r="X88" i="27"/>
  <c r="X163" i="27"/>
  <c r="C175" i="27"/>
  <c r="R161" i="27"/>
  <c r="X86" i="26"/>
  <c r="Z96" i="26"/>
  <c r="R92" i="27"/>
  <c r="C174" i="27"/>
  <c r="P167" i="27"/>
  <c r="A165" i="27"/>
  <c r="A90" i="27"/>
  <c r="P164" i="27"/>
  <c r="K166" i="27"/>
  <c r="I84" i="27"/>
  <c r="I161" i="27"/>
  <c r="C94" i="27"/>
  <c r="T94" i="27"/>
  <c r="E97" i="27"/>
  <c r="A96" i="27"/>
  <c r="Z164" i="21"/>
  <c r="C170" i="21"/>
  <c r="Z89" i="25"/>
  <c r="Z173" i="27"/>
  <c r="V94" i="22"/>
  <c r="A97" i="22"/>
  <c r="AH165" i="21"/>
  <c r="P92" i="26"/>
  <c r="M171" i="21"/>
  <c r="I81" i="24"/>
  <c r="K92" i="26"/>
  <c r="Z173" i="26"/>
  <c r="A93" i="27"/>
  <c r="P97" i="27"/>
  <c r="V173" i="27"/>
  <c r="R93" i="27"/>
  <c r="C97" i="26"/>
  <c r="K86" i="26"/>
  <c r="G173" i="26"/>
  <c r="V95" i="26"/>
  <c r="G175" i="26"/>
  <c r="Z167" i="27"/>
  <c r="K165" i="27"/>
  <c r="E90" i="27"/>
  <c r="T164" i="27"/>
  <c r="E166" i="27"/>
  <c r="G94" i="27"/>
  <c r="Z94" i="27"/>
  <c r="K97" i="27"/>
  <c r="I91" i="27"/>
  <c r="K96" i="27"/>
  <c r="Z174" i="27"/>
  <c r="K175" i="27"/>
  <c r="Z161" i="27"/>
  <c r="AJ164" i="21"/>
  <c r="AJ89" i="21"/>
  <c r="AJ171" i="21"/>
  <c r="R89" i="25"/>
  <c r="X173" i="27"/>
  <c r="AL94" i="22"/>
  <c r="AB165" i="21"/>
  <c r="X89" i="24"/>
  <c r="X171" i="24"/>
  <c r="V92" i="26"/>
  <c r="G171" i="21"/>
  <c r="E81" i="24"/>
  <c r="F84" i="22"/>
  <c r="A92" i="26"/>
  <c r="P173" i="26"/>
  <c r="I93" i="27"/>
  <c r="X97" i="27"/>
  <c r="E173" i="27"/>
  <c r="T95" i="27"/>
  <c r="Z88" i="27"/>
  <c r="Z163" i="27"/>
  <c r="Z172" i="26"/>
  <c r="W90" i="22"/>
  <c r="E173" i="26"/>
  <c r="T95" i="26"/>
  <c r="K169" i="27"/>
  <c r="Z93" i="27"/>
  <c r="T167" i="27"/>
  <c r="E165" i="27"/>
  <c r="R89" i="27"/>
  <c r="C167" i="27"/>
  <c r="I90" i="27"/>
  <c r="X164" i="27"/>
  <c r="G166" i="27"/>
  <c r="K95" i="27"/>
  <c r="K173" i="27"/>
  <c r="K168" i="27"/>
  <c r="Z159" i="27"/>
  <c r="X94" i="27"/>
  <c r="I97" i="27"/>
  <c r="C91" i="27"/>
  <c r="I169" i="27"/>
  <c r="X93" i="27"/>
  <c r="A175" i="27"/>
  <c r="P161" i="27"/>
  <c r="AD89" i="21"/>
  <c r="AD171" i="21"/>
  <c r="X89" i="25"/>
  <c r="C90" i="21"/>
  <c r="AH94" i="22"/>
  <c r="M97" i="22"/>
  <c r="AJ165" i="21"/>
  <c r="P89" i="24"/>
  <c r="P171" i="24"/>
  <c r="X92" i="26"/>
  <c r="A171" i="21"/>
  <c r="AH92" i="22"/>
  <c r="M174" i="22"/>
  <c r="E169" i="21"/>
  <c r="Z91" i="21"/>
  <c r="I94" i="22"/>
  <c r="G93" i="27"/>
  <c r="V97" i="27"/>
  <c r="T88" i="27"/>
  <c r="T163" i="27"/>
  <c r="G168" i="24"/>
  <c r="G97" i="26"/>
  <c r="A93" i="21"/>
  <c r="A96" i="26"/>
  <c r="C173" i="26"/>
  <c r="R95" i="26"/>
  <c r="E175" i="26"/>
  <c r="E169" i="27"/>
  <c r="T93" i="27"/>
  <c r="V92" i="27"/>
  <c r="G174" i="27"/>
  <c r="R167" i="27"/>
  <c r="X89" i="27"/>
  <c r="I167" i="27"/>
  <c r="C90" i="27"/>
  <c r="R164" i="27"/>
  <c r="A84" i="27"/>
  <c r="A161" i="27"/>
  <c r="E95" i="27"/>
  <c r="E168" i="27"/>
  <c r="T159" i="27"/>
  <c r="P94" i="27"/>
  <c r="A97" i="27"/>
  <c r="G91" i="27"/>
  <c r="A169" i="27"/>
  <c r="P93" i="27"/>
  <c r="G175" i="27"/>
  <c r="V161" i="27"/>
  <c r="R91" i="26"/>
  <c r="X89" i="21"/>
  <c r="X171" i="21"/>
  <c r="G88" i="25"/>
  <c r="P89" i="25"/>
  <c r="I90" i="21"/>
  <c r="AB94" i="22"/>
  <c r="G97" i="22"/>
  <c r="V165" i="21"/>
  <c r="V89" i="24"/>
  <c r="V171" i="24"/>
  <c r="Q166" i="21"/>
  <c r="X84" i="24"/>
  <c r="AB92" i="22"/>
  <c r="G174" i="22"/>
  <c r="V169" i="27"/>
  <c r="G162" i="27"/>
  <c r="A169" i="21"/>
  <c r="V91" i="21"/>
  <c r="Q94" i="22"/>
  <c r="E93" i="27"/>
  <c r="T97" i="27"/>
  <c r="G173" i="27"/>
  <c r="P88" i="27"/>
  <c r="P163" i="27"/>
  <c r="A173" i="27"/>
  <c r="P95" i="27"/>
  <c r="R172" i="26"/>
  <c r="K97" i="26"/>
  <c r="G93" i="21"/>
  <c r="K96" i="26"/>
  <c r="T86" i="26"/>
  <c r="I173" i="26"/>
  <c r="X95" i="26"/>
  <c r="I175" i="26"/>
  <c r="G88" i="26"/>
  <c r="C168" i="27"/>
  <c r="R159" i="27"/>
  <c r="T92" i="27"/>
  <c r="E174" i="27"/>
  <c r="X167" i="27"/>
  <c r="T89" i="27"/>
  <c r="E167" i="27"/>
  <c r="T169" i="27"/>
  <c r="E162" i="27"/>
  <c r="K90" i="27"/>
  <c r="Z164" i="27"/>
  <c r="G84" i="27"/>
  <c r="G161" i="27"/>
  <c r="I94" i="27"/>
  <c r="V94" i="27"/>
  <c r="G97" i="27"/>
  <c r="E96" i="27"/>
  <c r="T174" i="27"/>
  <c r="G169" i="27"/>
  <c r="V93" i="27"/>
  <c r="I175" i="27"/>
  <c r="X161" i="27"/>
  <c r="X91" i="26"/>
  <c r="Z89" i="21"/>
  <c r="C84" i="24"/>
  <c r="I88" i="25"/>
  <c r="V89" i="25"/>
  <c r="G92" i="25"/>
  <c r="V170" i="25"/>
  <c r="E170" i="25"/>
  <c r="Z165" i="21"/>
  <c r="R89" i="24"/>
  <c r="R171" i="24"/>
  <c r="D84" i="22"/>
  <c r="E166" i="21"/>
  <c r="P93" i="26"/>
  <c r="P175" i="26"/>
  <c r="P95" i="26"/>
  <c r="M94" i="22"/>
  <c r="Z168" i="27"/>
  <c r="AE86" i="22"/>
  <c r="P168" i="24"/>
  <c r="V95" i="27"/>
  <c r="A97" i="26"/>
  <c r="Z171" i="21"/>
  <c r="E96" i="26"/>
  <c r="R96" i="26"/>
  <c r="A86" i="26"/>
  <c r="A173" i="26"/>
  <c r="C175" i="26"/>
  <c r="E174" i="26"/>
  <c r="T92" i="26"/>
  <c r="I168" i="27"/>
  <c r="X159" i="27"/>
  <c r="Z92" i="27"/>
  <c r="K174" i="27"/>
  <c r="A92" i="27"/>
  <c r="P173" i="27"/>
  <c r="I165" i="27"/>
  <c r="V89" i="27"/>
  <c r="G167" i="27"/>
  <c r="Z169" i="27"/>
  <c r="K162" i="27"/>
  <c r="I166" i="27"/>
  <c r="E84" i="27"/>
  <c r="E161" i="27"/>
  <c r="A94" i="27"/>
  <c r="R94" i="27"/>
  <c r="C97" i="27"/>
  <c r="C96" i="27"/>
  <c r="R174" i="27"/>
  <c r="P91" i="24"/>
  <c r="P84" i="22"/>
  <c r="Z91" i="26"/>
  <c r="T89" i="25"/>
  <c r="I92" i="25"/>
  <c r="X170" i="25"/>
  <c r="I170" i="25"/>
  <c r="K166" i="21"/>
  <c r="T87" i="24"/>
  <c r="Z93" i="26"/>
  <c r="Z175" i="26"/>
  <c r="Z95" i="26"/>
  <c r="K94" i="22"/>
  <c r="V168" i="27"/>
  <c r="P172" i="26"/>
  <c r="Z168" i="24"/>
  <c r="E168" i="24"/>
  <c r="Q97" i="22"/>
  <c r="S24" i="14"/>
  <c r="L178" i="21"/>
  <c r="R152" i="21"/>
  <c r="L75" i="21"/>
  <c r="L144" i="21"/>
  <c r="AA69" i="21"/>
  <c r="P182" i="22"/>
  <c r="J156" i="22"/>
  <c r="H158" i="22"/>
  <c r="AG156" i="22"/>
  <c r="AK80" i="22"/>
  <c r="J79" i="22"/>
  <c r="AC148" i="22"/>
  <c r="AG73" i="22"/>
  <c r="J178" i="24"/>
  <c r="H152" i="24"/>
  <c r="D154" i="24"/>
  <c r="U152" i="24"/>
  <c r="U76" i="24"/>
  <c r="B75" i="24"/>
  <c r="L77" i="24"/>
  <c r="Q69" i="24"/>
  <c r="F178" i="25"/>
  <c r="F152" i="25"/>
  <c r="J75" i="25"/>
  <c r="Q69" i="25"/>
  <c r="H156" i="26"/>
  <c r="H158" i="26"/>
  <c r="U156" i="26"/>
  <c r="Y80" i="26"/>
  <c r="Q73" i="26"/>
  <c r="J182" i="27"/>
  <c r="J158" i="27"/>
  <c r="U156" i="27"/>
  <c r="Y80" i="27"/>
  <c r="B145" i="27"/>
  <c r="Y148" i="27"/>
  <c r="F147" i="27"/>
  <c r="Y73" i="27"/>
  <c r="Y153" i="27"/>
  <c r="AD161" i="22"/>
  <c r="AB161" i="22"/>
  <c r="AL161" i="22"/>
  <c r="AD162" i="22"/>
  <c r="X162" i="22"/>
  <c r="AL162" i="22"/>
  <c r="V162" i="22"/>
  <c r="AJ159" i="22"/>
  <c r="I167" i="22"/>
  <c r="Q164" i="22"/>
  <c r="A164" i="22"/>
  <c r="O164" i="22"/>
  <c r="G164" i="22"/>
  <c r="M164" i="22"/>
  <c r="E164" i="22"/>
  <c r="K164" i="22"/>
  <c r="I164" i="22"/>
  <c r="C164" i="22"/>
  <c r="AH164" i="22"/>
  <c r="AD159" i="22"/>
  <c r="V159" i="22"/>
  <c r="Z159" i="22"/>
  <c r="AL159" i="22"/>
  <c r="AH159" i="22"/>
  <c r="AB164" i="22"/>
  <c r="Q167" i="22"/>
  <c r="C167" i="22"/>
  <c r="E167" i="22"/>
  <c r="K167" i="22"/>
  <c r="G167" i="22"/>
  <c r="AL166" i="22"/>
  <c r="AD166" i="22"/>
  <c r="Z166" i="22"/>
  <c r="AF166" i="22"/>
  <c r="AJ166" i="22"/>
  <c r="X166" i="22"/>
  <c r="AH166" i="22"/>
  <c r="AB166" i="22"/>
  <c r="V166" i="22"/>
  <c r="M159" i="22"/>
  <c r="Z164" i="22"/>
  <c r="T156" i="24"/>
  <c r="AB167" i="22"/>
  <c r="AH167" i="22"/>
  <c r="R160" i="24"/>
  <c r="T157" i="25"/>
  <c r="C155" i="25"/>
  <c r="R155" i="24"/>
  <c r="V159" i="24"/>
  <c r="T159" i="24"/>
  <c r="I162" i="25"/>
  <c r="V155" i="25"/>
  <c r="P155" i="25"/>
  <c r="X155" i="25"/>
  <c r="V165" i="26"/>
  <c r="E163" i="26"/>
  <c r="E165" i="26"/>
  <c r="C156" i="25"/>
  <c r="G165" i="26"/>
  <c r="G167" i="26"/>
  <c r="A162" i="26"/>
  <c r="I165" i="26"/>
  <c r="G158" i="21"/>
  <c r="E157" i="21"/>
  <c r="AL165" i="22"/>
  <c r="AB165" i="22"/>
  <c r="K158" i="24"/>
  <c r="X167" i="22"/>
  <c r="Z155" i="24"/>
  <c r="O159" i="22"/>
  <c r="A167" i="22"/>
  <c r="I162" i="24"/>
  <c r="X159" i="22"/>
  <c r="X162" i="24"/>
  <c r="C158" i="25"/>
  <c r="R159" i="25"/>
  <c r="A156" i="21"/>
  <c r="Z157" i="25"/>
  <c r="V167" i="26"/>
  <c r="V159" i="26"/>
  <c r="AL158" i="21"/>
  <c r="I155" i="24"/>
  <c r="Z163" i="25"/>
  <c r="K162" i="26"/>
  <c r="E159" i="26"/>
  <c r="C163" i="26"/>
  <c r="C160" i="22"/>
  <c r="T155" i="25"/>
  <c r="Z155" i="25"/>
  <c r="AJ162" i="22"/>
  <c r="C162" i="22"/>
  <c r="V158" i="24"/>
  <c r="I160" i="25"/>
  <c r="AL157" i="21"/>
  <c r="T164" i="26"/>
  <c r="X156" i="24"/>
  <c r="P160" i="24"/>
  <c r="AL164" i="22"/>
  <c r="E167" i="26"/>
  <c r="E157" i="24"/>
  <c r="I160" i="22"/>
  <c r="I156" i="24"/>
  <c r="A156" i="25"/>
  <c r="AH161" i="22"/>
  <c r="R163" i="26"/>
  <c r="AJ165" i="22"/>
  <c r="X163" i="24"/>
  <c r="Z160" i="25"/>
  <c r="X165" i="26"/>
  <c r="K158" i="21"/>
  <c r="C157" i="21"/>
  <c r="K162" i="25"/>
  <c r="X159" i="24"/>
  <c r="I155" i="25"/>
  <c r="C165" i="26"/>
  <c r="R155" i="25"/>
  <c r="T162" i="24"/>
  <c r="AD168" i="21"/>
  <c r="AJ168" i="21"/>
  <c r="X168" i="21"/>
  <c r="AL168" i="21"/>
  <c r="AF168" i="21"/>
  <c r="Z168" i="21"/>
  <c r="AB168" i="21"/>
  <c r="V168" i="21"/>
  <c r="AH168" i="21"/>
  <c r="AD171" i="22"/>
  <c r="Z171" i="22"/>
  <c r="AH171" i="22"/>
  <c r="AL171" i="22"/>
  <c r="AJ171" i="22"/>
  <c r="V171" i="22"/>
  <c r="AB171" i="22"/>
  <c r="X171" i="22"/>
  <c r="AF171" i="22"/>
  <c r="AD172" i="22"/>
  <c r="AH172" i="22"/>
  <c r="AF172" i="22"/>
  <c r="Z172" i="22"/>
  <c r="AL172" i="22"/>
  <c r="X172" i="22"/>
  <c r="V172" i="22"/>
  <c r="AJ172" i="22"/>
  <c r="AB172" i="22"/>
  <c r="G172" i="22"/>
  <c r="AB85" i="22"/>
  <c r="AJ85" i="22"/>
  <c r="O172" i="22"/>
  <c r="C172" i="22"/>
  <c r="X85" i="22"/>
  <c r="A172" i="22"/>
  <c r="V85" i="22"/>
  <c r="AD85" i="22"/>
  <c r="I172" i="22"/>
  <c r="AL85" i="22"/>
  <c r="Q172" i="22"/>
  <c r="K172" i="22"/>
  <c r="AF85" i="22"/>
  <c r="Z85" i="22"/>
  <c r="E172" i="22"/>
  <c r="M172" i="22"/>
  <c r="X166" i="24"/>
  <c r="T166" i="24"/>
  <c r="Z80" i="24"/>
  <c r="Z166" i="24"/>
  <c r="R166" i="24"/>
  <c r="V166" i="24"/>
  <c r="P166" i="24"/>
  <c r="I168" i="25"/>
  <c r="E168" i="25"/>
  <c r="C168" i="25"/>
  <c r="G168" i="25"/>
  <c r="A168" i="25"/>
  <c r="K168" i="25"/>
  <c r="V168" i="25"/>
  <c r="R168" i="25"/>
  <c r="X168" i="25"/>
  <c r="P168" i="25"/>
  <c r="Z168" i="25"/>
  <c r="T168" i="25"/>
  <c r="T167" i="25"/>
  <c r="Z167" i="25"/>
  <c r="X167" i="25"/>
  <c r="R167" i="25"/>
  <c r="V167" i="25"/>
  <c r="P167" i="25"/>
  <c r="X171" i="26"/>
  <c r="Z171" i="26"/>
  <c r="T171" i="26"/>
  <c r="V171" i="26"/>
  <c r="P171" i="26"/>
  <c r="R171" i="26"/>
  <c r="V170" i="26"/>
  <c r="Z170" i="26"/>
  <c r="Z84" i="26"/>
  <c r="T170" i="26"/>
  <c r="X170" i="26"/>
  <c r="R170" i="26"/>
  <c r="P170" i="26"/>
  <c r="P84" i="26"/>
  <c r="C172" i="26"/>
  <c r="A172" i="26"/>
  <c r="E172" i="26"/>
  <c r="I172" i="26"/>
  <c r="G172" i="26"/>
  <c r="K172" i="26"/>
  <c r="V172" i="27"/>
  <c r="Z172" i="27"/>
  <c r="G172" i="27"/>
  <c r="V85" i="27"/>
  <c r="Z85" i="27"/>
  <c r="K172" i="27"/>
  <c r="V84" i="27"/>
  <c r="V170" i="27"/>
  <c r="R170" i="27"/>
  <c r="R84" i="27"/>
  <c r="P84" i="27"/>
  <c r="P170" i="27"/>
  <c r="X84" i="27"/>
  <c r="X170" i="27"/>
  <c r="T84" i="27"/>
  <c r="T170" i="27"/>
  <c r="Z170" i="27"/>
  <c r="Z84" i="27"/>
  <c r="I149" i="27"/>
  <c r="P172" i="27"/>
  <c r="R172" i="27"/>
  <c r="X172" i="27"/>
  <c r="T172" i="27"/>
  <c r="E149" i="27"/>
  <c r="C149" i="27"/>
  <c r="K149" i="27"/>
  <c r="A149" i="27"/>
  <c r="G149" i="27"/>
  <c r="P85" i="27"/>
  <c r="A172" i="27"/>
  <c r="T85" i="27"/>
  <c r="E172" i="27"/>
  <c r="R85" i="27"/>
  <c r="C172" i="27"/>
  <c r="X85" i="27"/>
  <c r="I172" i="27"/>
  <c r="V171" i="27"/>
  <c r="R171" i="27"/>
  <c r="X171" i="27"/>
  <c r="T171" i="27"/>
  <c r="Z171" i="27"/>
  <c r="P171" i="27"/>
  <c r="Z167" i="24"/>
  <c r="P167" i="24"/>
  <c r="X167" i="24"/>
  <c r="E239" i="10"/>
  <c r="A83" i="24" s="1"/>
  <c r="K236" i="12"/>
  <c r="E84" i="26" s="1"/>
  <c r="E236" i="12"/>
  <c r="A84" i="26" s="1"/>
  <c r="E249" i="11"/>
  <c r="A85" i="25" s="1"/>
  <c r="T243" i="11"/>
  <c r="Z85" i="25" s="1"/>
  <c r="T245" i="10"/>
  <c r="T235" i="10"/>
  <c r="Z84" i="24" s="1"/>
  <c r="E243" i="11"/>
  <c r="P85" i="25" s="1"/>
  <c r="K249" i="11"/>
  <c r="E85" i="25" s="1"/>
  <c r="K243" i="11"/>
  <c r="T85" i="25" s="1"/>
  <c r="T239" i="10"/>
  <c r="K83" i="24" s="1"/>
  <c r="Q249" i="11"/>
  <c r="I85" i="25" s="1"/>
  <c r="N243" i="11"/>
  <c r="V85" i="25" s="1"/>
  <c r="T234" i="10"/>
  <c r="N239" i="10"/>
  <c r="G83" i="24" s="1"/>
  <c r="H236" i="12"/>
  <c r="C84" i="26" s="1"/>
  <c r="H251" i="11"/>
  <c r="T236" i="12"/>
  <c r="K84" i="26" s="1"/>
  <c r="N251" i="11"/>
  <c r="AC242" i="9"/>
  <c r="T246" i="9"/>
  <c r="K88" i="22" s="1"/>
  <c r="K247" i="9"/>
  <c r="Z90" i="22" s="1"/>
  <c r="N237" i="12"/>
  <c r="V87" i="26" s="1"/>
  <c r="T237" i="12"/>
  <c r="Z87" i="26" s="1"/>
  <c r="N247" i="9"/>
  <c r="AB90" i="22" s="1"/>
  <c r="N246" i="9"/>
  <c r="G88" i="22" s="1"/>
  <c r="H233" i="11"/>
  <c r="W240" i="9"/>
  <c r="AH84" i="22" s="1"/>
  <c r="K244" i="5"/>
  <c r="T248" i="9"/>
  <c r="K90" i="22" s="1"/>
  <c r="H248" i="12"/>
  <c r="C90" i="26" s="1"/>
  <c r="H235" i="11"/>
  <c r="R84" i="25" s="1"/>
  <c r="Z245" i="5"/>
  <c r="Q234" i="10"/>
  <c r="H234" i="10"/>
  <c r="N247" i="10"/>
  <c r="V86" i="24" s="1"/>
  <c r="K249" i="12"/>
  <c r="E89" i="26" s="1"/>
  <c r="K240" i="10"/>
  <c r="T80" i="24" s="1"/>
  <c r="E233" i="5"/>
  <c r="W234" i="9"/>
  <c r="H248" i="9"/>
  <c r="C90" i="22" s="1"/>
  <c r="T249" i="10"/>
  <c r="K85" i="24" s="1"/>
  <c r="H250" i="12"/>
  <c r="Q248" i="12"/>
  <c r="I90" i="26" s="1"/>
  <c r="E248" i="11"/>
  <c r="A86" i="25" s="1"/>
  <c r="K240" i="9"/>
  <c r="Z84" i="22" s="1"/>
  <c r="H233" i="9"/>
  <c r="N234" i="9"/>
  <c r="Q248" i="9"/>
  <c r="I90" i="22" s="1"/>
  <c r="Q242" i="9"/>
  <c r="E249" i="10"/>
  <c r="A85" i="24" s="1"/>
  <c r="N240" i="12"/>
  <c r="V84" i="26" s="1"/>
  <c r="K240" i="12"/>
  <c r="T84" i="26" s="1"/>
  <c r="E241" i="12"/>
  <c r="P86" i="26" s="1"/>
  <c r="K246" i="12"/>
  <c r="E88" i="26" s="1"/>
  <c r="Q242" i="5"/>
  <c r="Z242" i="5"/>
  <c r="Q244" i="5"/>
  <c r="E248" i="12"/>
  <c r="A90" i="26" s="1"/>
  <c r="W244" i="9"/>
  <c r="W236" i="9"/>
  <c r="M84" i="22" s="1"/>
  <c r="H236" i="9"/>
  <c r="C84" i="22" s="1"/>
  <c r="E233" i="9"/>
  <c r="K234" i="9"/>
  <c r="T234" i="9"/>
  <c r="N242" i="9"/>
  <c r="Q240" i="11"/>
  <c r="X80" i="25" s="1"/>
  <c r="K248" i="10"/>
  <c r="E86" i="24" s="1"/>
  <c r="H249" i="10"/>
  <c r="C85" i="24" s="1"/>
  <c r="K242" i="12"/>
  <c r="E250" i="12"/>
  <c r="T241" i="12"/>
  <c r="Z86" i="26" s="1"/>
  <c r="W234" i="5"/>
  <c r="T244" i="5"/>
  <c r="N242" i="5"/>
  <c r="AC245" i="5"/>
  <c r="E238" i="10"/>
  <c r="A81" i="24" s="1"/>
  <c r="K236" i="9"/>
  <c r="E84" i="22" s="1"/>
  <c r="Z233" i="9"/>
  <c r="K251" i="9"/>
  <c r="N248" i="10"/>
  <c r="G86" i="24" s="1"/>
  <c r="K242" i="11"/>
  <c r="Q234" i="5"/>
  <c r="Q250" i="12"/>
  <c r="AC244" i="5"/>
  <c r="T236" i="9"/>
  <c r="K84" i="22" s="1"/>
  <c r="T238" i="10"/>
  <c r="K81" i="24" s="1"/>
  <c r="T233" i="9"/>
  <c r="K252" i="9"/>
  <c r="AC251" i="9"/>
  <c r="Z248" i="9"/>
  <c r="O90" i="22" s="1"/>
  <c r="E242" i="9"/>
  <c r="T251" i="9"/>
  <c r="T251" i="10"/>
  <c r="E247" i="10"/>
  <c r="P86" i="24" s="1"/>
  <c r="K235" i="11"/>
  <c r="T84" i="25" s="1"/>
  <c r="N248" i="11"/>
  <c r="G86" i="25" s="1"/>
  <c r="K251" i="12"/>
  <c r="K234" i="5"/>
  <c r="Q245" i="5"/>
  <c r="T240" i="9"/>
  <c r="AF84" i="22" s="1"/>
  <c r="K233" i="9"/>
  <c r="Z252" i="9"/>
  <c r="E251" i="9"/>
  <c r="K242" i="9"/>
  <c r="Z251" i="9"/>
  <c r="K251" i="10"/>
  <c r="T248" i="10"/>
  <c r="K86" i="24" s="1"/>
  <c r="Q248" i="11"/>
  <c r="I86" i="25" s="1"/>
  <c r="K248" i="11"/>
  <c r="E86" i="25" s="1"/>
  <c r="T252" i="11"/>
  <c r="E246" i="12"/>
  <c r="A88" i="26" s="1"/>
  <c r="W245" i="5"/>
  <c r="AC240" i="9"/>
  <c r="AL84" i="22" s="1"/>
  <c r="E248" i="9"/>
  <c r="A90" i="22" s="1"/>
  <c r="H235" i="10"/>
  <c r="R84" i="24" s="1"/>
  <c r="H242" i="9"/>
  <c r="Q251" i="9"/>
  <c r="E240" i="10"/>
  <c r="P80" i="24" s="1"/>
  <c r="Q248" i="10"/>
  <c r="I86" i="24" s="1"/>
  <c r="E247" i="11"/>
  <c r="P86" i="25" s="1"/>
  <c r="N248" i="12"/>
  <c r="G90" i="26" s="1"/>
  <c r="T245" i="5"/>
  <c r="K235" i="10"/>
  <c r="T84" i="24" s="1"/>
  <c r="W242" i="9"/>
  <c r="H247" i="10"/>
  <c r="R86" i="24" s="1"/>
  <c r="N240" i="10"/>
  <c r="V80" i="24" s="1"/>
  <c r="K252" i="11"/>
  <c r="Z234" i="5"/>
  <c r="T233" i="5"/>
  <c r="T248" i="12"/>
  <c r="K90" i="26" s="1"/>
  <c r="E245" i="5"/>
  <c r="W233" i="5"/>
  <c r="Q233" i="5"/>
  <c r="T246" i="12"/>
  <c r="K88" i="26" s="1"/>
  <c r="Q247" i="9"/>
  <c r="AD90" i="22" s="1"/>
  <c r="H242" i="11"/>
  <c r="K240" i="5"/>
  <c r="Z80" i="21" s="1"/>
  <c r="T247" i="12"/>
  <c r="Z90" i="26" s="1"/>
  <c r="T247" i="11"/>
  <c r="Z86" i="25" s="1"/>
  <c r="E249" i="12"/>
  <c r="A89" i="26" s="1"/>
  <c r="H247" i="9"/>
  <c r="X90" i="22" s="1"/>
  <c r="Z250" i="9"/>
  <c r="N245" i="5"/>
  <c r="T247" i="9"/>
  <c r="AF90" i="22" s="1"/>
  <c r="N246" i="10"/>
  <c r="G84" i="24" s="1"/>
  <c r="E251" i="12"/>
  <c r="Q240" i="5"/>
  <c r="AD80" i="21" s="1"/>
  <c r="N238" i="10"/>
  <c r="G81" i="24" s="1"/>
  <c r="W250" i="9"/>
  <c r="E247" i="9"/>
  <c r="V90" i="22" s="1"/>
  <c r="T247" i="10"/>
  <c r="Z86" i="24" s="1"/>
  <c r="K247" i="10"/>
  <c r="T86" i="24" s="1"/>
  <c r="K246" i="10"/>
  <c r="E84" i="24" s="1"/>
  <c r="E235" i="11"/>
  <c r="P84" i="25" s="1"/>
  <c r="N247" i="11"/>
  <c r="V86" i="25" s="1"/>
  <c r="Q252" i="11"/>
  <c r="H234" i="5"/>
  <c r="T251" i="12"/>
  <c r="H243" i="11"/>
  <c r="R85" i="25" s="1"/>
  <c r="Z244" i="5"/>
  <c r="Q252" i="5"/>
  <c r="E236" i="9"/>
  <c r="A84" i="22" s="1"/>
  <c r="Q236" i="9"/>
  <c r="I84" i="22" s="1"/>
  <c r="H238" i="10"/>
  <c r="C81" i="24" s="1"/>
  <c r="H233" i="5"/>
  <c r="H252" i="5"/>
  <c r="T250" i="12"/>
  <c r="N233" i="5"/>
  <c r="K252" i="5"/>
  <c r="T252" i="5"/>
  <c r="AC247" i="9"/>
  <c r="AL90" i="22" s="1"/>
  <c r="Q246" i="10"/>
  <c r="I84" i="24" s="1"/>
  <c r="AC252" i="5"/>
  <c r="N251" i="10"/>
  <c r="Z252" i="5"/>
  <c r="N252" i="10"/>
  <c r="N252" i="5"/>
  <c r="H239" i="10"/>
  <c r="C83" i="24" s="1"/>
  <c r="W252" i="5"/>
  <c r="AC252" i="9"/>
  <c r="Q242" i="12"/>
  <c r="H247" i="12"/>
  <c r="R90" i="26" s="1"/>
  <c r="Q240" i="9"/>
  <c r="AD84" i="22" s="1"/>
  <c r="H248" i="11"/>
  <c r="C86" i="25" s="1"/>
  <c r="W240" i="5"/>
  <c r="AH80" i="21" s="1"/>
  <c r="N235" i="11"/>
  <c r="V84" i="25" s="1"/>
  <c r="E251" i="10"/>
  <c r="T252" i="9"/>
  <c r="Q249" i="12"/>
  <c r="I89" i="26" s="1"/>
  <c r="H240" i="10"/>
  <c r="R80" i="24" s="1"/>
  <c r="E242" i="11"/>
  <c r="H242" i="12"/>
  <c r="N247" i="12"/>
  <c r="V90" i="26" s="1"/>
  <c r="N252" i="11"/>
  <c r="H251" i="10"/>
  <c r="T249" i="12"/>
  <c r="K89" i="26" s="1"/>
  <c r="Q240" i="10"/>
  <c r="X80" i="24" s="1"/>
  <c r="N242" i="12"/>
  <c r="K247" i="11"/>
  <c r="T86" i="25" s="1"/>
  <c r="W252" i="9"/>
  <c r="E246" i="10"/>
  <c r="A84" i="24" s="1"/>
  <c r="E252" i="9"/>
  <c r="Z240" i="5"/>
  <c r="AJ80" i="21" s="1"/>
  <c r="H240" i="5"/>
  <c r="X80" i="21" s="1"/>
  <c r="E240" i="9"/>
  <c r="V84" i="22" s="1"/>
  <c r="N252" i="9"/>
  <c r="O81" i="12"/>
  <c r="J161" i="9"/>
  <c r="D173" i="10"/>
  <c r="T173" i="10" s="1"/>
  <c r="AB100" i="9"/>
  <c r="J200" i="9"/>
  <c r="P96" i="13"/>
  <c r="O195" i="10"/>
  <c r="P107" i="12"/>
  <c r="W220" i="26" s="1"/>
  <c r="F17" i="13"/>
  <c r="B181" i="27" s="1"/>
  <c r="O129" i="9"/>
  <c r="H115" i="22" s="1"/>
  <c r="I12" i="10"/>
  <c r="S193" i="12"/>
  <c r="G225" i="9"/>
  <c r="I228" i="9"/>
  <c r="M145" i="10"/>
  <c r="U139" i="24" s="1"/>
  <c r="U97" i="11"/>
  <c r="S100" i="9"/>
  <c r="S145" i="10"/>
  <c r="Y139" i="24" s="1"/>
  <c r="S46" i="11"/>
  <c r="AB226" i="9"/>
  <c r="P229" i="10"/>
  <c r="J230" i="11"/>
  <c r="F220" i="5"/>
  <c r="U2" i="24"/>
  <c r="D161" i="9"/>
  <c r="S108" i="10"/>
  <c r="Y213" i="24" s="1"/>
  <c r="P169" i="10"/>
  <c r="M227" i="10"/>
  <c r="O25" i="12"/>
  <c r="D151" i="10"/>
  <c r="V169" i="10"/>
  <c r="AA150" i="24" s="1"/>
  <c r="R224" i="9"/>
  <c r="J150" i="22" s="1"/>
  <c r="AE230" i="9"/>
  <c r="I4" i="10"/>
  <c r="D173" i="24" s="1"/>
  <c r="V106" i="10"/>
  <c r="G109" i="10"/>
  <c r="G167" i="10"/>
  <c r="L209" i="10"/>
  <c r="M22" i="11"/>
  <c r="S105" i="12"/>
  <c r="Y216" i="26" s="1"/>
  <c r="L92" i="9"/>
  <c r="F218" i="22" s="1"/>
  <c r="I148" i="10"/>
  <c r="D59" i="12"/>
  <c r="I175" i="9"/>
  <c r="G36" i="12"/>
  <c r="O134" i="12"/>
  <c r="V23" i="13"/>
  <c r="L162" i="13"/>
  <c r="O186" i="10"/>
  <c r="O126" i="13"/>
  <c r="Y100" i="9"/>
  <c r="O7" i="10"/>
  <c r="V60" i="10"/>
  <c r="M113" i="10"/>
  <c r="I128" i="10"/>
  <c r="D110" i="24" s="1"/>
  <c r="J106" i="11"/>
  <c r="G39" i="12"/>
  <c r="F134" i="12"/>
  <c r="S161" i="12"/>
  <c r="I212" i="12"/>
  <c r="U6" i="13"/>
  <c r="V96" i="13"/>
  <c r="AA104" i="5"/>
  <c r="I200" i="11"/>
  <c r="J39" i="12"/>
  <c r="S186" i="26" s="1"/>
  <c r="N249" i="12"/>
  <c r="G89" i="26" s="1"/>
  <c r="M24" i="9"/>
  <c r="P30" i="10"/>
  <c r="V88" i="10"/>
  <c r="AA121" i="24" s="1"/>
  <c r="S88" i="11"/>
  <c r="Y121" i="25" s="1"/>
  <c r="M154" i="11"/>
  <c r="V55" i="12"/>
  <c r="S82" i="12"/>
  <c r="V101" i="12"/>
  <c r="G159" i="13"/>
  <c r="AA216" i="5"/>
  <c r="I223" i="5"/>
  <c r="J99" i="9"/>
  <c r="G19" i="10"/>
  <c r="P133" i="10"/>
  <c r="P173" i="10"/>
  <c r="V127" i="11"/>
  <c r="O174" i="11"/>
  <c r="P232" i="11"/>
  <c r="J94" i="12"/>
  <c r="P105" i="12"/>
  <c r="W216" i="26" s="1"/>
  <c r="I105" i="13"/>
  <c r="J141" i="9"/>
  <c r="P127" i="10"/>
  <c r="J9" i="11"/>
  <c r="S175" i="25" s="1"/>
  <c r="J43" i="11"/>
  <c r="G50" i="11"/>
  <c r="G23" i="12"/>
  <c r="J171" i="13"/>
  <c r="S138" i="27" s="1"/>
  <c r="G202" i="13"/>
  <c r="V87" i="5"/>
  <c r="AG210" i="21" s="1"/>
  <c r="R122" i="5"/>
  <c r="G100" i="9"/>
  <c r="R157" i="9"/>
  <c r="V211" i="9"/>
  <c r="I186" i="10"/>
  <c r="F13" i="11"/>
  <c r="G32" i="11"/>
  <c r="D126" i="13"/>
  <c r="Q126" i="13" s="1"/>
  <c r="F168" i="13"/>
  <c r="O60" i="9"/>
  <c r="AA12" i="5"/>
  <c r="F83" i="5"/>
  <c r="AD7" i="9"/>
  <c r="I72" i="9"/>
  <c r="J137" i="9"/>
  <c r="S140" i="9"/>
  <c r="AB161" i="9"/>
  <c r="R187" i="9"/>
  <c r="J138" i="22" s="1"/>
  <c r="F218" i="9"/>
  <c r="M133" i="10"/>
  <c r="U136" i="24" s="1"/>
  <c r="D204" i="10"/>
  <c r="L80" i="11"/>
  <c r="F207" i="25" s="1"/>
  <c r="I106" i="11"/>
  <c r="F117" i="11"/>
  <c r="U183" i="11"/>
  <c r="M23" i="12"/>
  <c r="R58" i="12"/>
  <c r="O189" i="12"/>
  <c r="U151" i="13"/>
  <c r="V154" i="13"/>
  <c r="P157" i="13"/>
  <c r="V157" i="13"/>
  <c r="AA83" i="27" s="1"/>
  <c r="S166" i="5"/>
  <c r="J101" i="9"/>
  <c r="Y112" i="9"/>
  <c r="S177" i="9"/>
  <c r="AE78" i="22" s="1"/>
  <c r="P216" i="9"/>
  <c r="V34" i="10"/>
  <c r="J109" i="10"/>
  <c r="V133" i="10"/>
  <c r="G36" i="11"/>
  <c r="M58" i="11"/>
  <c r="G92" i="11"/>
  <c r="M132" i="11"/>
  <c r="I139" i="11"/>
  <c r="M162" i="11"/>
  <c r="S202" i="11"/>
  <c r="S232" i="11"/>
  <c r="O45" i="12"/>
  <c r="R52" i="13"/>
  <c r="X170" i="5"/>
  <c r="N136" i="21" s="1"/>
  <c r="I205" i="5"/>
  <c r="G47" i="9"/>
  <c r="F73" i="9"/>
  <c r="G141" i="9"/>
  <c r="F181" i="9"/>
  <c r="AA192" i="9"/>
  <c r="Y216" i="9"/>
  <c r="U219" i="9"/>
  <c r="I24" i="10"/>
  <c r="D182" i="24" s="1"/>
  <c r="P81" i="10"/>
  <c r="P109" i="10"/>
  <c r="J145" i="10"/>
  <c r="S139" i="24" s="1"/>
  <c r="S166" i="10"/>
  <c r="M169" i="10"/>
  <c r="V197" i="10"/>
  <c r="I27" i="11"/>
  <c r="I74" i="11"/>
  <c r="I188" i="11"/>
  <c r="V93" i="12"/>
  <c r="M96" i="12"/>
  <c r="V183" i="12"/>
  <c r="AA76" i="26" s="1"/>
  <c r="V72" i="13"/>
  <c r="AA207" i="27" s="1"/>
  <c r="O24" i="10"/>
  <c r="U27" i="11"/>
  <c r="J139" i="9"/>
  <c r="D59" i="10"/>
  <c r="J195" i="10"/>
  <c r="S132" i="24" s="1"/>
  <c r="M232" i="10"/>
  <c r="J133" i="11"/>
  <c r="S54" i="12"/>
  <c r="V149" i="12"/>
  <c r="J30" i="13"/>
  <c r="P207" i="13"/>
  <c r="F31" i="11"/>
  <c r="O72" i="12"/>
  <c r="L195" i="12"/>
  <c r="F196" i="26" s="1"/>
  <c r="M100" i="13"/>
  <c r="F204" i="13"/>
  <c r="AB191" i="5"/>
  <c r="V210" i="5"/>
  <c r="V79" i="5"/>
  <c r="AE210" i="5"/>
  <c r="V103" i="9"/>
  <c r="O114" i="9"/>
  <c r="G137" i="9"/>
  <c r="M161" i="9"/>
  <c r="S201" i="9"/>
  <c r="R204" i="9"/>
  <c r="AE211" i="9"/>
  <c r="J133" i="10"/>
  <c r="F153" i="10"/>
  <c r="B79" i="24" s="1"/>
  <c r="P7" i="11"/>
  <c r="W177" i="25" s="1"/>
  <c r="J28" i="11"/>
  <c r="S120" i="11"/>
  <c r="O131" i="11"/>
  <c r="J172" i="11"/>
  <c r="F204" i="11"/>
  <c r="U16" i="12"/>
  <c r="L180" i="26" s="1"/>
  <c r="J23" i="12"/>
  <c r="R69" i="12"/>
  <c r="R5" i="13"/>
  <c r="J154" i="13"/>
  <c r="M157" i="13"/>
  <c r="AE175" i="5"/>
  <c r="AM73" i="21" s="1"/>
  <c r="P9" i="5"/>
  <c r="AC175" i="21" s="1"/>
  <c r="O12" i="5"/>
  <c r="L56" i="5"/>
  <c r="Y103" i="5"/>
  <c r="AI122" i="21" s="1"/>
  <c r="AE143" i="5"/>
  <c r="AM138" i="21" s="1"/>
  <c r="AE150" i="5"/>
  <c r="AB169" i="5"/>
  <c r="AA172" i="5"/>
  <c r="P73" i="21" s="1"/>
  <c r="M179" i="5"/>
  <c r="J210" i="5"/>
  <c r="X12" i="5"/>
  <c r="X22" i="5"/>
  <c r="N180" i="21" s="1"/>
  <c r="AA56" i="5"/>
  <c r="O71" i="5"/>
  <c r="H203" i="21" s="1"/>
  <c r="AE147" i="5"/>
  <c r="AB167" i="5"/>
  <c r="V179" i="5"/>
  <c r="O207" i="5"/>
  <c r="M210" i="5"/>
  <c r="AE212" i="5"/>
  <c r="AM145" i="21" s="1"/>
  <c r="AA229" i="5"/>
  <c r="U6" i="9"/>
  <c r="AE22" i="9"/>
  <c r="O31" i="9"/>
  <c r="AA34" i="9"/>
  <c r="AE45" i="9"/>
  <c r="AM191" i="22" s="1"/>
  <c r="Y62" i="9"/>
  <c r="U65" i="9"/>
  <c r="S67" i="9"/>
  <c r="X70" i="9"/>
  <c r="O103" i="9"/>
  <c r="X151" i="9"/>
  <c r="G161" i="9"/>
  <c r="J177" i="9"/>
  <c r="Y78" i="22" s="1"/>
  <c r="G189" i="9"/>
  <c r="U192" i="9"/>
  <c r="S211" i="9"/>
  <c r="Y213" i="9"/>
  <c r="AI150" i="22" s="1"/>
  <c r="J216" i="9"/>
  <c r="V230" i="9"/>
  <c r="J30" i="10"/>
  <c r="P48" i="10"/>
  <c r="W147" i="24" s="1"/>
  <c r="V58" i="10"/>
  <c r="G111" i="10"/>
  <c r="Q110" i="24" s="1"/>
  <c r="P117" i="10"/>
  <c r="W111" i="24" s="1"/>
  <c r="F186" i="10"/>
  <c r="G225" i="10"/>
  <c r="V29" i="11"/>
  <c r="J66" i="11"/>
  <c r="S204" i="25" s="1"/>
  <c r="L95" i="11"/>
  <c r="F122" i="25" s="1"/>
  <c r="V112" i="11"/>
  <c r="V125" i="11"/>
  <c r="G128" i="11"/>
  <c r="J147" i="11"/>
  <c r="J150" i="11"/>
  <c r="G211" i="11"/>
  <c r="D24" i="12"/>
  <c r="Q24" i="12" s="1"/>
  <c r="M34" i="12"/>
  <c r="F37" i="12"/>
  <c r="R46" i="12"/>
  <c r="U63" i="12"/>
  <c r="U77" i="12"/>
  <c r="V90" i="12"/>
  <c r="M93" i="12"/>
  <c r="P161" i="12"/>
  <c r="V171" i="12"/>
  <c r="AA138" i="26" s="1"/>
  <c r="R197" i="12"/>
  <c r="J73" i="26" s="1"/>
  <c r="F152" i="13"/>
  <c r="O181" i="13"/>
  <c r="AE25" i="9"/>
  <c r="J134" i="11"/>
  <c r="P18" i="12"/>
  <c r="S24" i="12"/>
  <c r="P121" i="12"/>
  <c r="J182" i="12"/>
  <c r="J36" i="13"/>
  <c r="J57" i="13"/>
  <c r="AE151" i="5"/>
  <c r="AM104" i="21" s="1"/>
  <c r="P187" i="5"/>
  <c r="M4" i="9"/>
  <c r="AA99" i="22" s="1"/>
  <c r="L69" i="5"/>
  <c r="P87" i="5"/>
  <c r="AC210" i="21" s="1"/>
  <c r="Y108" i="5"/>
  <c r="AI213" i="21" s="1"/>
  <c r="J166" i="5"/>
  <c r="G191" i="5"/>
  <c r="L205" i="5"/>
  <c r="X220" i="5"/>
  <c r="I10" i="9"/>
  <c r="D99" i="22" s="1"/>
  <c r="X23" i="9"/>
  <c r="O29" i="9"/>
  <c r="I32" i="9"/>
  <c r="I46" i="9"/>
  <c r="R68" i="9"/>
  <c r="X71" i="9"/>
  <c r="N207" i="22" s="1"/>
  <c r="S139" i="9"/>
  <c r="J168" i="9"/>
  <c r="R175" i="9"/>
  <c r="M181" i="9"/>
  <c r="S200" i="9"/>
  <c r="G11" i="10"/>
  <c r="U18" i="10"/>
  <c r="M28" i="10"/>
  <c r="P49" i="10"/>
  <c r="O59" i="10"/>
  <c r="P122" i="10"/>
  <c r="W107" i="24" s="1"/>
  <c r="G176" i="10"/>
  <c r="P190" i="10"/>
  <c r="N10" i="14" s="1"/>
  <c r="S204" i="10"/>
  <c r="V30" i="11"/>
  <c r="J36" i="11"/>
  <c r="S181" i="25" s="1"/>
  <c r="L60" i="11"/>
  <c r="F96" i="11"/>
  <c r="B216" i="25" s="1"/>
  <c r="F113" i="11"/>
  <c r="G129" i="11"/>
  <c r="M134" i="11"/>
  <c r="J148" i="11"/>
  <c r="D39" i="12"/>
  <c r="D61" i="12"/>
  <c r="L64" i="12"/>
  <c r="S78" i="12"/>
  <c r="P91" i="12"/>
  <c r="W219" i="26" s="1"/>
  <c r="U148" i="12"/>
  <c r="S172" i="12"/>
  <c r="M198" i="12"/>
  <c r="U75" i="26" s="1"/>
  <c r="I209" i="12"/>
  <c r="R212" i="12"/>
  <c r="M19" i="13"/>
  <c r="M36" i="13"/>
  <c r="G39" i="13"/>
  <c r="L102" i="13"/>
  <c r="J153" i="13"/>
  <c r="G194" i="13"/>
  <c r="AB66" i="9"/>
  <c r="AK208" i="22" s="1"/>
  <c r="F74" i="9"/>
  <c r="I231" i="9"/>
  <c r="L143" i="10"/>
  <c r="U47" i="11"/>
  <c r="I90" i="11"/>
  <c r="D213" i="25" s="1"/>
  <c r="J113" i="11"/>
  <c r="S134" i="11"/>
  <c r="U170" i="11"/>
  <c r="I55" i="12"/>
  <c r="R180" i="12"/>
  <c r="O196" i="12"/>
  <c r="L202" i="12"/>
  <c r="V36" i="13"/>
  <c r="AA185" i="27" s="1"/>
  <c r="I47" i="13"/>
  <c r="L77" i="13"/>
  <c r="D125" i="13"/>
  <c r="K125" i="13" s="1"/>
  <c r="I205" i="13"/>
  <c r="L10" i="9"/>
  <c r="F99" i="22" s="1"/>
  <c r="J157" i="9"/>
  <c r="G160" i="9"/>
  <c r="G185" i="9"/>
  <c r="J188" i="9"/>
  <c r="J191" i="9"/>
  <c r="Y197" i="22" s="1"/>
  <c r="P207" i="9"/>
  <c r="S82" i="10"/>
  <c r="J113" i="10"/>
  <c r="M116" i="10"/>
  <c r="J82" i="12"/>
  <c r="V152" i="12"/>
  <c r="AA157" i="26" s="1"/>
  <c r="U196" i="12"/>
  <c r="O77" i="13"/>
  <c r="M114" i="13"/>
  <c r="F125" i="13"/>
  <c r="B113" i="27" s="1"/>
  <c r="S180" i="13"/>
  <c r="Y137" i="27" s="1"/>
  <c r="V91" i="5"/>
  <c r="AG215" i="21" s="1"/>
  <c r="V120" i="5"/>
  <c r="AE166" i="5"/>
  <c r="S185" i="5"/>
  <c r="P203" i="5"/>
  <c r="Y44" i="5"/>
  <c r="M143" i="5"/>
  <c r="AA138" i="21" s="1"/>
  <c r="AB156" i="5"/>
  <c r="Y169" i="5"/>
  <c r="S117" i="11"/>
  <c r="Y111" i="25" s="1"/>
  <c r="P130" i="11"/>
  <c r="U125" i="13"/>
  <c r="L113" i="27" s="1"/>
  <c r="P44" i="5"/>
  <c r="AE135" i="5"/>
  <c r="Y156" i="5"/>
  <c r="P169" i="5"/>
  <c r="O10" i="9"/>
  <c r="H99" i="22" s="1"/>
  <c r="I12" i="5"/>
  <c r="V14" i="5"/>
  <c r="AE91" i="5"/>
  <c r="AM215" i="21" s="1"/>
  <c r="U10" i="9"/>
  <c r="L99" i="22" s="1"/>
  <c r="J229" i="5"/>
  <c r="S24" i="9"/>
  <c r="S47" i="9"/>
  <c r="J65" i="9"/>
  <c r="Y210" i="22" s="1"/>
  <c r="M67" i="9"/>
  <c r="O75" i="9"/>
  <c r="M103" i="9"/>
  <c r="S131" i="9"/>
  <c r="AE112" i="22" s="1"/>
  <c r="S147" i="9"/>
  <c r="J211" i="9"/>
  <c r="J213" i="9"/>
  <c r="Y150" i="22" s="1"/>
  <c r="G216" i="9"/>
  <c r="Y227" i="9"/>
  <c r="G230" i="9"/>
  <c r="F44" i="10"/>
  <c r="I54" i="10"/>
  <c r="O68" i="10"/>
  <c r="F225" i="10"/>
  <c r="R5" i="11"/>
  <c r="G15" i="11"/>
  <c r="N16" i="14" s="1"/>
  <c r="F48" i="11"/>
  <c r="L51" i="11"/>
  <c r="I168" i="11"/>
  <c r="G90" i="12"/>
  <c r="J171" i="12"/>
  <c r="S138" i="26" s="1"/>
  <c r="J181" i="12"/>
  <c r="S147" i="26" s="1"/>
  <c r="S191" i="12"/>
  <c r="Y43" i="5"/>
  <c r="J121" i="5"/>
  <c r="J134" i="5"/>
  <c r="Y140" i="21" s="1"/>
  <c r="M205" i="5"/>
  <c r="AA68" i="21" s="1"/>
  <c r="S15" i="9"/>
  <c r="AB21" i="9"/>
  <c r="AK177" i="22" s="1"/>
  <c r="U38" i="9"/>
  <c r="J73" i="9"/>
  <c r="Y96" i="9"/>
  <c r="J104" i="9"/>
  <c r="Y215" i="22" s="1"/>
  <c r="R111" i="9"/>
  <c r="Y116" i="9"/>
  <c r="R42" i="10"/>
  <c r="L42" i="10"/>
  <c r="I42" i="10"/>
  <c r="F42" i="10"/>
  <c r="M109" i="5"/>
  <c r="G151" i="5"/>
  <c r="AE8" i="5"/>
  <c r="AM174" i="21" s="1"/>
  <c r="F54" i="5"/>
  <c r="M70" i="5"/>
  <c r="G119" i="5"/>
  <c r="V152" i="5"/>
  <c r="AG153" i="21" s="1"/>
  <c r="AA38" i="9"/>
  <c r="R41" i="9"/>
  <c r="I65" i="9"/>
  <c r="AA69" i="9"/>
  <c r="I76" i="9"/>
  <c r="D209" i="22" s="1"/>
  <c r="O86" i="9"/>
  <c r="H214" i="22" s="1"/>
  <c r="I93" i="9"/>
  <c r="D125" i="22" s="1"/>
  <c r="O99" i="9"/>
  <c r="H127" i="22" s="1"/>
  <c r="F103" i="9"/>
  <c r="U111" i="9"/>
  <c r="Y137" i="9"/>
  <c r="V141" i="9"/>
  <c r="G201" i="9"/>
  <c r="P230" i="9"/>
  <c r="G232" i="9"/>
  <c r="O9" i="10"/>
  <c r="I9" i="10"/>
  <c r="U9" i="10"/>
  <c r="M197" i="5"/>
  <c r="J223" i="5"/>
  <c r="M107" i="5"/>
  <c r="AA216" i="21" s="1"/>
  <c r="G35" i="5"/>
  <c r="P51" i="5"/>
  <c r="G83" i="5"/>
  <c r="M121" i="5"/>
  <c r="AA190" i="21" s="1"/>
  <c r="AB123" i="5"/>
  <c r="AK109" i="21" s="1"/>
  <c r="S134" i="5"/>
  <c r="J155" i="5"/>
  <c r="G18" i="5"/>
  <c r="O54" i="5"/>
  <c r="AB70" i="5"/>
  <c r="I83" i="5"/>
  <c r="M151" i="5"/>
  <c r="M189" i="5"/>
  <c r="I198" i="5"/>
  <c r="R201" i="5"/>
  <c r="F204" i="5"/>
  <c r="V215" i="5"/>
  <c r="O230" i="5"/>
  <c r="P232" i="5"/>
  <c r="R24" i="9"/>
  <c r="S44" i="9"/>
  <c r="AE194" i="22" s="1"/>
  <c r="V99" i="9"/>
  <c r="AB137" i="9"/>
  <c r="F204" i="9"/>
  <c r="U6" i="10"/>
  <c r="I6" i="10"/>
  <c r="P12" i="10"/>
  <c r="G12" i="10"/>
  <c r="S53" i="10"/>
  <c r="Y187" i="24" s="1"/>
  <c r="M53" i="10"/>
  <c r="G53" i="10"/>
  <c r="J56" i="10"/>
  <c r="G56" i="10"/>
  <c r="V70" i="10"/>
  <c r="M70" i="10"/>
  <c r="V43" i="5"/>
  <c r="Y115" i="5"/>
  <c r="AE231" i="5"/>
  <c r="AB8" i="5"/>
  <c r="AK174" i="21" s="1"/>
  <c r="AB107" i="5"/>
  <c r="AK216" i="21" s="1"/>
  <c r="F147" i="5"/>
  <c r="J35" i="5"/>
  <c r="AD56" i="5"/>
  <c r="G147" i="5"/>
  <c r="AB152" i="5"/>
  <c r="AK153" i="21" s="1"/>
  <c r="G167" i="5"/>
  <c r="D170" i="5"/>
  <c r="P6" i="5"/>
  <c r="AC179" i="21" s="1"/>
  <c r="AB35" i="5"/>
  <c r="F44" i="5"/>
  <c r="J49" i="5"/>
  <c r="Y60" i="5"/>
  <c r="S92" i="5"/>
  <c r="AE123" i="21" s="1"/>
  <c r="V110" i="5"/>
  <c r="V151" i="5"/>
  <c r="AG104" i="21" s="1"/>
  <c r="M167" i="5"/>
  <c r="L170" i="5"/>
  <c r="O204" i="5"/>
  <c r="R213" i="5"/>
  <c r="V3" i="10"/>
  <c r="M39" i="10"/>
  <c r="S39" i="10"/>
  <c r="Y182" i="24" s="1"/>
  <c r="J123" i="5"/>
  <c r="Y109" i="21" s="1"/>
  <c r="J152" i="5"/>
  <c r="Y153" i="21" s="1"/>
  <c r="J151" i="5"/>
  <c r="P15" i="5"/>
  <c r="AB38" i="5"/>
  <c r="AE51" i="5"/>
  <c r="U13" i="5"/>
  <c r="F22" i="5"/>
  <c r="B180" i="21" s="1"/>
  <c r="AA54" i="5"/>
  <c r="U83" i="5"/>
  <c r="G103" i="5"/>
  <c r="W122" i="21" s="1"/>
  <c r="I105" i="5"/>
  <c r="D124" i="21" s="1"/>
  <c r="L147" i="5"/>
  <c r="J169" i="5"/>
  <c r="I172" i="5"/>
  <c r="D73" i="21" s="1"/>
  <c r="V180" i="5"/>
  <c r="AG133" i="21" s="1"/>
  <c r="Y192" i="5"/>
  <c r="AI194" i="21" s="1"/>
  <c r="L211" i="5"/>
  <c r="M9" i="5"/>
  <c r="AA175" i="21" s="1"/>
  <c r="F12" i="5"/>
  <c r="AA13" i="5"/>
  <c r="O22" i="5"/>
  <c r="H180" i="21" s="1"/>
  <c r="G44" i="5"/>
  <c r="V49" i="5"/>
  <c r="L74" i="5"/>
  <c r="Y96" i="5"/>
  <c r="O103" i="5"/>
  <c r="J108" i="5"/>
  <c r="Y213" i="21" s="1"/>
  <c r="M147" i="5"/>
  <c r="M150" i="5"/>
  <c r="AB151" i="5"/>
  <c r="G156" i="5"/>
  <c r="Y167" i="5"/>
  <c r="M169" i="5"/>
  <c r="R170" i="5"/>
  <c r="O172" i="5"/>
  <c r="H73" i="21" s="1"/>
  <c r="Y175" i="5"/>
  <c r="AI73" i="21" s="1"/>
  <c r="AB178" i="5"/>
  <c r="I187" i="5"/>
  <c r="D134" i="21" s="1"/>
  <c r="G210" i="5"/>
  <c r="AD211" i="5"/>
  <c r="X213" i="5"/>
  <c r="I229" i="5"/>
  <c r="AA10" i="9"/>
  <c r="P99" i="22" s="1"/>
  <c r="AE24" i="9"/>
  <c r="U42" i="9"/>
  <c r="M47" i="9"/>
  <c r="X50" i="9"/>
  <c r="I63" i="9"/>
  <c r="F70" i="9"/>
  <c r="F77" i="9"/>
  <c r="I80" i="9"/>
  <c r="D211" i="22" s="1"/>
  <c r="S101" i="9"/>
  <c r="P103" i="9"/>
  <c r="J112" i="9"/>
  <c r="Y140" i="9"/>
  <c r="F142" i="9"/>
  <c r="AD145" i="9"/>
  <c r="F151" i="9"/>
  <c r="G172" i="9"/>
  <c r="P175" i="9"/>
  <c r="AC77" i="22" s="1"/>
  <c r="R26" i="10"/>
  <c r="U26" i="10"/>
  <c r="I36" i="10"/>
  <c r="R36" i="10"/>
  <c r="I58" i="9"/>
  <c r="G77" i="9"/>
  <c r="W206" i="22" s="1"/>
  <c r="S13" i="10"/>
  <c r="Y180" i="24" s="1"/>
  <c r="P13" i="10"/>
  <c r="W180" i="24" s="1"/>
  <c r="M23" i="10"/>
  <c r="S23" i="10"/>
  <c r="M43" i="5"/>
  <c r="G47" i="5"/>
  <c r="V159" i="5"/>
  <c r="S169" i="5"/>
  <c r="AD170" i="5"/>
  <c r="M231" i="5"/>
  <c r="G21" i="9"/>
  <c r="W177" i="22" s="1"/>
  <c r="P40" i="9"/>
  <c r="X58" i="9"/>
  <c r="N151" i="22" s="1"/>
  <c r="M163" i="9"/>
  <c r="G166" i="9"/>
  <c r="S178" i="9"/>
  <c r="S205" i="9"/>
  <c r="AE72" i="22" s="1"/>
  <c r="X224" i="9"/>
  <c r="N150" i="22" s="1"/>
  <c r="G13" i="10"/>
  <c r="Q180" i="24" s="1"/>
  <c r="S21" i="9"/>
  <c r="AE177" i="22" s="1"/>
  <c r="O38" i="9"/>
  <c r="X43" i="9"/>
  <c r="G73" i="9"/>
  <c r="F99" i="9"/>
  <c r="B127" i="22" s="1"/>
  <c r="F111" i="9"/>
  <c r="X143" i="9"/>
  <c r="N155" i="22" s="1"/>
  <c r="P146" i="9"/>
  <c r="AC205" i="22" s="1"/>
  <c r="S163" i="9"/>
  <c r="U222" i="9"/>
  <c r="AA224" i="9"/>
  <c r="P150" i="22" s="1"/>
  <c r="J13" i="10"/>
  <c r="S180" i="24" s="1"/>
  <c r="R34" i="10"/>
  <c r="F34" i="10"/>
  <c r="G41" i="10"/>
  <c r="P41" i="10"/>
  <c r="W183" i="24" s="1"/>
  <c r="J41" i="10"/>
  <c r="G85" i="10"/>
  <c r="Q214" i="24" s="1"/>
  <c r="J91" i="10"/>
  <c r="S215" i="24" s="1"/>
  <c r="J123" i="10"/>
  <c r="S109" i="24" s="1"/>
  <c r="I153" i="10"/>
  <c r="G182" i="10"/>
  <c r="Q142" i="24" s="1"/>
  <c r="S190" i="10"/>
  <c r="P15" i="11"/>
  <c r="V18" i="11"/>
  <c r="O60" i="11"/>
  <c r="U63" i="11"/>
  <c r="P66" i="11"/>
  <c r="W204" i="25" s="1"/>
  <c r="M73" i="11"/>
  <c r="O113" i="11"/>
  <c r="S154" i="11"/>
  <c r="R168" i="11"/>
  <c r="P34" i="12"/>
  <c r="O36" i="12"/>
  <c r="H190" i="26" s="1"/>
  <c r="S150" i="12"/>
  <c r="F177" i="12"/>
  <c r="M231" i="12"/>
  <c r="L17" i="13"/>
  <c r="F181" i="27" s="1"/>
  <c r="F40" i="13"/>
  <c r="P69" i="13"/>
  <c r="M79" i="13"/>
  <c r="P114" i="13"/>
  <c r="F126" i="13"/>
  <c r="V161" i="13"/>
  <c r="J170" i="13"/>
  <c r="G191" i="13"/>
  <c r="G198" i="13"/>
  <c r="Q75" i="27" s="1"/>
  <c r="L98" i="10"/>
  <c r="U121" i="10"/>
  <c r="F136" i="10"/>
  <c r="F138" i="10"/>
  <c r="F145" i="10"/>
  <c r="P182" i="10"/>
  <c r="F224" i="10"/>
  <c r="B146" i="24" s="1"/>
  <c r="F229" i="10"/>
  <c r="V60" i="11"/>
  <c r="P112" i="11"/>
  <c r="O146" i="11"/>
  <c r="U152" i="11"/>
  <c r="V154" i="11"/>
  <c r="I185" i="11"/>
  <c r="J207" i="11"/>
  <c r="V221" i="11"/>
  <c r="S32" i="12"/>
  <c r="V34" i="12"/>
  <c r="P36" i="12"/>
  <c r="R66" i="12"/>
  <c r="O112" i="12"/>
  <c r="H108" i="26" s="1"/>
  <c r="L141" i="12"/>
  <c r="O144" i="12"/>
  <c r="H143" i="26" s="1"/>
  <c r="P183" i="12"/>
  <c r="W76" i="26" s="1"/>
  <c r="M193" i="12"/>
  <c r="R201" i="12"/>
  <c r="R214" i="12"/>
  <c r="F217" i="12"/>
  <c r="R231" i="12"/>
  <c r="U17" i="13"/>
  <c r="L181" i="27" s="1"/>
  <c r="G36" i="13"/>
  <c r="U38" i="13"/>
  <c r="U40" i="13"/>
  <c r="D55" i="13"/>
  <c r="J87" i="13"/>
  <c r="S214" i="27" s="1"/>
  <c r="L104" i="13"/>
  <c r="F67" i="27" s="1"/>
  <c r="J126" i="13"/>
  <c r="S203" i="27" s="1"/>
  <c r="D134" i="13"/>
  <c r="O168" i="13"/>
  <c r="M173" i="13"/>
  <c r="M179" i="13"/>
  <c r="U144" i="27" s="1"/>
  <c r="J59" i="10"/>
  <c r="S186" i="24" s="1"/>
  <c r="V83" i="10"/>
  <c r="P85" i="10"/>
  <c r="W214" i="24" s="1"/>
  <c r="G106" i="10"/>
  <c r="G116" i="10"/>
  <c r="I136" i="10"/>
  <c r="J197" i="10"/>
  <c r="U103" i="12"/>
  <c r="I217" i="12"/>
  <c r="R173" i="13"/>
  <c r="P54" i="10"/>
  <c r="S106" i="10"/>
  <c r="J116" i="10"/>
  <c r="F148" i="10"/>
  <c r="J189" i="10"/>
  <c r="M197" i="10"/>
  <c r="J227" i="10"/>
  <c r="V56" i="11"/>
  <c r="J67" i="11"/>
  <c r="S192" i="11"/>
  <c r="M70" i="12"/>
  <c r="J77" i="12"/>
  <c r="S206" i="26" s="1"/>
  <c r="R217" i="12"/>
  <c r="M122" i="13"/>
  <c r="U111" i="27" s="1"/>
  <c r="G199" i="13"/>
  <c r="G202" i="11"/>
  <c r="L10" i="12"/>
  <c r="F99" i="26" s="1"/>
  <c r="U110" i="12"/>
  <c r="L12" i="13"/>
  <c r="G169" i="13"/>
  <c r="Q154" i="27" s="1"/>
  <c r="D180" i="13"/>
  <c r="K180" i="13" s="1"/>
  <c r="T137" i="27" s="1"/>
  <c r="J199" i="13"/>
  <c r="S97" i="10"/>
  <c r="F114" i="10"/>
  <c r="S122" i="10"/>
  <c r="Y107" i="24" s="1"/>
  <c r="J137" i="10"/>
  <c r="P192" i="10"/>
  <c r="P201" i="10"/>
  <c r="S219" i="10"/>
  <c r="S17" i="11"/>
  <c r="G29" i="11"/>
  <c r="Q182" i="25" s="1"/>
  <c r="P78" i="11"/>
  <c r="G81" i="11"/>
  <c r="G88" i="11"/>
  <c r="Q121" i="25" s="1"/>
  <c r="G115" i="11"/>
  <c r="G130" i="11"/>
  <c r="P28" i="13"/>
  <c r="S39" i="13"/>
  <c r="J120" i="13"/>
  <c r="I147" i="13"/>
  <c r="F160" i="13"/>
  <c r="U169" i="13"/>
  <c r="L76" i="27" s="1"/>
  <c r="G178" i="13"/>
  <c r="Q145" i="27" s="1"/>
  <c r="G180" i="13"/>
  <c r="Q137" i="27" s="1"/>
  <c r="V190" i="13"/>
  <c r="P199" i="13"/>
  <c r="G29" i="10"/>
  <c r="G58" i="10"/>
  <c r="M60" i="10"/>
  <c r="V97" i="10"/>
  <c r="M109" i="10"/>
  <c r="U192" i="24" s="1"/>
  <c r="G120" i="10"/>
  <c r="V165" i="10"/>
  <c r="M190" i="10"/>
  <c r="D196" i="10"/>
  <c r="U216" i="10"/>
  <c r="P225" i="10"/>
  <c r="G24" i="11"/>
  <c r="M29" i="11"/>
  <c r="P31" i="11"/>
  <c r="U54" i="11"/>
  <c r="I57" i="11"/>
  <c r="J60" i="11"/>
  <c r="J75" i="11"/>
  <c r="J81" i="11"/>
  <c r="I88" i="11"/>
  <c r="D211" i="25" s="1"/>
  <c r="D105" i="11"/>
  <c r="I113" i="11"/>
  <c r="P115" i="11"/>
  <c r="G121" i="11"/>
  <c r="M130" i="11"/>
  <c r="S132" i="11"/>
  <c r="P134" i="11"/>
  <c r="W140" i="25" s="1"/>
  <c r="G154" i="11"/>
  <c r="P177" i="11"/>
  <c r="W74" i="25" s="1"/>
  <c r="F200" i="11"/>
  <c r="M216" i="11"/>
  <c r="F36" i="12"/>
  <c r="P56" i="12"/>
  <c r="V65" i="12"/>
  <c r="AA210" i="26" s="1"/>
  <c r="I81" i="12"/>
  <c r="M83" i="12"/>
  <c r="S90" i="12"/>
  <c r="L95" i="12"/>
  <c r="F126" i="26" s="1"/>
  <c r="U136" i="12"/>
  <c r="M143" i="12"/>
  <c r="U142" i="26" s="1"/>
  <c r="J166" i="12"/>
  <c r="M182" i="12"/>
  <c r="F197" i="12"/>
  <c r="B73" i="26" s="1"/>
  <c r="P216" i="12"/>
  <c r="J100" i="13"/>
  <c r="V120" i="13"/>
  <c r="F151" i="13"/>
  <c r="G153" i="13"/>
  <c r="R178" i="13"/>
  <c r="R180" i="13"/>
  <c r="V199" i="13"/>
  <c r="X25" i="5"/>
  <c r="I60" i="5"/>
  <c r="AA67" i="5"/>
  <c r="P202" i="21" s="1"/>
  <c r="R67" i="5"/>
  <c r="J202" i="21" s="1"/>
  <c r="L72" i="5"/>
  <c r="L183" i="5"/>
  <c r="R214" i="5"/>
  <c r="F214" i="5"/>
  <c r="D227" i="5"/>
  <c r="N227" i="5" s="1"/>
  <c r="F131" i="9"/>
  <c r="R131" i="9"/>
  <c r="O131" i="9"/>
  <c r="I175" i="5"/>
  <c r="F197" i="5"/>
  <c r="B69" i="21" s="1"/>
  <c r="U227" i="5"/>
  <c r="O227" i="5"/>
  <c r="AA25" i="5"/>
  <c r="AA50" i="5"/>
  <c r="U50" i="5"/>
  <c r="L188" i="21" s="1"/>
  <c r="O60" i="5"/>
  <c r="R121" i="5"/>
  <c r="D123" i="5"/>
  <c r="F125" i="5"/>
  <c r="B109" i="21" s="1"/>
  <c r="I131" i="5"/>
  <c r="AA152" i="5"/>
  <c r="O183" i="5"/>
  <c r="I230" i="5"/>
  <c r="U230" i="5"/>
  <c r="U95" i="9"/>
  <c r="L126" i="22" s="1"/>
  <c r="AD95" i="9"/>
  <c r="R126" i="22" s="1"/>
  <c r="I95" i="9"/>
  <c r="D126" i="22" s="1"/>
  <c r="X217" i="9"/>
  <c r="I217" i="9"/>
  <c r="F60" i="5"/>
  <c r="F183" i="5"/>
  <c r="R14" i="9"/>
  <c r="J179" i="22" s="1"/>
  <c r="X14" i="9"/>
  <c r="N179" i="22" s="1"/>
  <c r="L17" i="5"/>
  <c r="F177" i="21" s="1"/>
  <c r="R32" i="5"/>
  <c r="I122" i="5"/>
  <c r="X122" i="5"/>
  <c r="I123" i="5"/>
  <c r="D196" i="21" s="1"/>
  <c r="I125" i="5"/>
  <c r="D109" i="21" s="1"/>
  <c r="O131" i="5"/>
  <c r="L155" i="5"/>
  <c r="F157" i="5"/>
  <c r="U183" i="5"/>
  <c r="L214" i="5"/>
  <c r="F141" i="21" s="1"/>
  <c r="AA7" i="9"/>
  <c r="U7" i="9"/>
  <c r="L46" i="9"/>
  <c r="F38" i="5"/>
  <c r="I42" i="5"/>
  <c r="F42" i="5"/>
  <c r="I36" i="9"/>
  <c r="L39" i="9"/>
  <c r="O39" i="9"/>
  <c r="L47" i="9"/>
  <c r="AA47" i="9"/>
  <c r="O95" i="9"/>
  <c r="H126" i="22" s="1"/>
  <c r="U106" i="9"/>
  <c r="F25" i="5"/>
  <c r="I89" i="5"/>
  <c r="D212" i="21" s="1"/>
  <c r="R96" i="5"/>
  <c r="J216" i="21" s="1"/>
  <c r="L96" i="5"/>
  <c r="F216" i="21" s="1"/>
  <c r="O45" i="5"/>
  <c r="L45" i="5"/>
  <c r="O137" i="5"/>
  <c r="R137" i="5"/>
  <c r="F150" i="5"/>
  <c r="F45" i="5"/>
  <c r="O64" i="5"/>
  <c r="U125" i="5"/>
  <c r="L109" i="21" s="1"/>
  <c r="U135" i="5"/>
  <c r="AD135" i="5"/>
  <c r="F137" i="5"/>
  <c r="R160" i="5"/>
  <c r="R205" i="5"/>
  <c r="O214" i="5"/>
  <c r="O229" i="5"/>
  <c r="X229" i="5"/>
  <c r="F230" i="5"/>
  <c r="L14" i="9"/>
  <c r="F179" i="22" s="1"/>
  <c r="I13" i="5"/>
  <c r="R26" i="5"/>
  <c r="J181" i="21" s="1"/>
  <c r="R45" i="5"/>
  <c r="I80" i="5"/>
  <c r="D207" i="21" s="1"/>
  <c r="F111" i="5"/>
  <c r="L122" i="5"/>
  <c r="F195" i="21" s="1"/>
  <c r="AA125" i="5"/>
  <c r="P109" i="21" s="1"/>
  <c r="I137" i="5"/>
  <c r="D136" i="21" s="1"/>
  <c r="AA176" i="5"/>
  <c r="U214" i="5"/>
  <c r="L230" i="5"/>
  <c r="F149" i="21" s="1"/>
  <c r="F7" i="9"/>
  <c r="AA14" i="9"/>
  <c r="P179" i="22" s="1"/>
  <c r="R126" i="9"/>
  <c r="L126" i="9"/>
  <c r="I126" i="9"/>
  <c r="R70" i="9"/>
  <c r="U70" i="9"/>
  <c r="I70" i="9"/>
  <c r="R74" i="9"/>
  <c r="I74" i="9"/>
  <c r="AA123" i="9"/>
  <c r="U123" i="9"/>
  <c r="I123" i="9"/>
  <c r="F123" i="9"/>
  <c r="X123" i="9"/>
  <c r="R146" i="9"/>
  <c r="D146" i="9"/>
  <c r="K146" i="9" s="1"/>
  <c r="U103" i="5"/>
  <c r="D103" i="5"/>
  <c r="N103" i="5" s="1"/>
  <c r="AB122" i="21" s="1"/>
  <c r="AA137" i="5"/>
  <c r="D183" i="5"/>
  <c r="AD214" i="5"/>
  <c r="R230" i="5"/>
  <c r="L35" i="9"/>
  <c r="X35" i="9"/>
  <c r="O15" i="9"/>
  <c r="L19" i="9"/>
  <c r="F100" i="22" s="1"/>
  <c r="X19" i="9"/>
  <c r="F19" i="9"/>
  <c r="U61" i="9"/>
  <c r="R61" i="9"/>
  <c r="R66" i="9"/>
  <c r="I66" i="9"/>
  <c r="R114" i="9"/>
  <c r="X114" i="9"/>
  <c r="N195" i="22" s="1"/>
  <c r="L114" i="9"/>
  <c r="R123" i="9"/>
  <c r="J200" i="22" s="1"/>
  <c r="AD142" i="9"/>
  <c r="L195" i="9"/>
  <c r="F198" i="9"/>
  <c r="I32" i="10"/>
  <c r="O74" i="10"/>
  <c r="F92" i="10"/>
  <c r="B214" i="24" s="1"/>
  <c r="U95" i="10"/>
  <c r="L122" i="24" s="1"/>
  <c r="I104" i="10"/>
  <c r="D63" i="24" s="1"/>
  <c r="F111" i="10"/>
  <c r="I150" i="10"/>
  <c r="I165" i="10"/>
  <c r="D227" i="10"/>
  <c r="H227" i="10" s="1"/>
  <c r="O18" i="11"/>
  <c r="I34" i="11"/>
  <c r="O39" i="11"/>
  <c r="F66" i="11"/>
  <c r="I72" i="11"/>
  <c r="F112" i="11"/>
  <c r="I174" i="11"/>
  <c r="I176" i="11"/>
  <c r="U198" i="11"/>
  <c r="F224" i="11"/>
  <c r="B146" i="25" s="1"/>
  <c r="I20" i="12"/>
  <c r="D183" i="26" s="1"/>
  <c r="F25" i="12"/>
  <c r="I58" i="12"/>
  <c r="F81" i="12"/>
  <c r="U205" i="12"/>
  <c r="L220" i="12"/>
  <c r="F52" i="13"/>
  <c r="I75" i="13"/>
  <c r="R81" i="13"/>
  <c r="L90" i="13"/>
  <c r="F217" i="27" s="1"/>
  <c r="F93" i="13"/>
  <c r="B125" i="27" s="1"/>
  <c r="O188" i="13"/>
  <c r="I194" i="13"/>
  <c r="U195" i="9"/>
  <c r="L196" i="22" s="1"/>
  <c r="O32" i="10"/>
  <c r="R92" i="10"/>
  <c r="J214" i="24" s="1"/>
  <c r="O165" i="10"/>
  <c r="O112" i="11"/>
  <c r="L174" i="11"/>
  <c r="L25" i="12"/>
  <c r="O58" i="12"/>
  <c r="H151" i="26" s="1"/>
  <c r="I52" i="13"/>
  <c r="U81" i="13"/>
  <c r="O90" i="13"/>
  <c r="H217" i="27" s="1"/>
  <c r="U93" i="13"/>
  <c r="L125" i="27" s="1"/>
  <c r="AD129" i="9"/>
  <c r="R115" i="22" s="1"/>
  <c r="O143" i="9"/>
  <c r="O151" i="9"/>
  <c r="I154" i="9"/>
  <c r="O157" i="9"/>
  <c r="O170" i="9"/>
  <c r="L204" i="9"/>
  <c r="D75" i="10"/>
  <c r="H75" i="10" s="1"/>
  <c r="O102" i="10"/>
  <c r="I157" i="10"/>
  <c r="F230" i="10"/>
  <c r="F7" i="11"/>
  <c r="R37" i="11"/>
  <c r="O47" i="11"/>
  <c r="F79" i="11"/>
  <c r="F85" i="11"/>
  <c r="O116" i="11"/>
  <c r="I128" i="11"/>
  <c r="D110" i="25" s="1"/>
  <c r="U174" i="11"/>
  <c r="F201" i="11"/>
  <c r="F215" i="11"/>
  <c r="R21" i="12"/>
  <c r="L32" i="12"/>
  <c r="D38" i="12"/>
  <c r="R81" i="12"/>
  <c r="L114" i="12"/>
  <c r="D186" i="12"/>
  <c r="Q186" i="12" s="1"/>
  <c r="O197" i="12"/>
  <c r="O37" i="13"/>
  <c r="L70" i="13"/>
  <c r="I182" i="13"/>
  <c r="L203" i="13"/>
  <c r="F36" i="10"/>
  <c r="O43" i="10"/>
  <c r="F79" i="10"/>
  <c r="I99" i="10"/>
  <c r="D123" i="24" s="1"/>
  <c r="O135" i="10"/>
  <c r="L174" i="10"/>
  <c r="O207" i="10"/>
  <c r="D35" i="11"/>
  <c r="T35" i="11" s="1"/>
  <c r="I59" i="11"/>
  <c r="O187" i="11"/>
  <c r="H134" i="25" s="1"/>
  <c r="U199" i="11"/>
  <c r="I201" i="11"/>
  <c r="I203" i="11"/>
  <c r="U206" i="11"/>
  <c r="L129" i="25" s="1"/>
  <c r="R67" i="12"/>
  <c r="J206" i="26" s="1"/>
  <c r="R105" i="12"/>
  <c r="R114" i="12"/>
  <c r="O70" i="13"/>
  <c r="U82" i="13"/>
  <c r="L213" i="27" s="1"/>
  <c r="F85" i="13"/>
  <c r="F94" i="13"/>
  <c r="B219" i="27" s="1"/>
  <c r="O123" i="13"/>
  <c r="I125" i="13"/>
  <c r="D113" i="27" s="1"/>
  <c r="O145" i="13"/>
  <c r="R166" i="13"/>
  <c r="I173" i="13"/>
  <c r="F38" i="9"/>
  <c r="O49" i="9"/>
  <c r="F93" i="9"/>
  <c r="B125" i="22" s="1"/>
  <c r="U103" i="9"/>
  <c r="AD125" i="9"/>
  <c r="R113" i="22" s="1"/>
  <c r="AA127" i="9"/>
  <c r="I136" i="9"/>
  <c r="L162" i="9"/>
  <c r="I168" i="9"/>
  <c r="I194" i="9"/>
  <c r="L36" i="10"/>
  <c r="L53" i="10"/>
  <c r="I66" i="10"/>
  <c r="I149" i="10"/>
  <c r="O174" i="10"/>
  <c r="O184" i="10"/>
  <c r="O192" i="10"/>
  <c r="R207" i="10"/>
  <c r="O210" i="10"/>
  <c r="D224" i="10"/>
  <c r="I23" i="11"/>
  <c r="I95" i="11"/>
  <c r="D122" i="25" s="1"/>
  <c r="O97" i="11"/>
  <c r="F168" i="11"/>
  <c r="U181" i="11"/>
  <c r="U201" i="11"/>
  <c r="L226" i="11"/>
  <c r="F59" i="12"/>
  <c r="U67" i="12"/>
  <c r="L206" i="26" s="1"/>
  <c r="O136" i="12"/>
  <c r="I169" i="12"/>
  <c r="I175" i="12"/>
  <c r="D154" i="26" s="1"/>
  <c r="D196" i="12"/>
  <c r="H196" i="12" s="1"/>
  <c r="R130" i="26" s="1"/>
  <c r="F6" i="13"/>
  <c r="I20" i="13"/>
  <c r="D183" i="27" s="1"/>
  <c r="L125" i="13"/>
  <c r="F113" i="27" s="1"/>
  <c r="R138" i="13"/>
  <c r="R161" i="13"/>
  <c r="I171" i="13"/>
  <c r="R176" i="13"/>
  <c r="F196" i="13"/>
  <c r="B153" i="27" s="1"/>
  <c r="I142" i="9"/>
  <c r="U36" i="10"/>
  <c r="L186" i="24" s="1"/>
  <c r="L139" i="11"/>
  <c r="R12" i="13"/>
  <c r="U61" i="13"/>
  <c r="R83" i="13"/>
  <c r="U124" i="13"/>
  <c r="F164" i="13"/>
  <c r="L167" i="13"/>
  <c r="F157" i="27" s="1"/>
  <c r="F181" i="13"/>
  <c r="O199" i="13"/>
  <c r="AE69" i="9"/>
  <c r="AA80" i="9"/>
  <c r="P211" i="22" s="1"/>
  <c r="AB86" i="9"/>
  <c r="U110" i="9"/>
  <c r="O122" i="9"/>
  <c r="R125" i="9"/>
  <c r="J113" i="22" s="1"/>
  <c r="AE132" i="9"/>
  <c r="X138" i="9"/>
  <c r="U162" i="9"/>
  <c r="S171" i="9"/>
  <c r="AE138" i="22" s="1"/>
  <c r="R10" i="5"/>
  <c r="J95" i="21" s="1"/>
  <c r="X13" i="5"/>
  <c r="S28" i="5"/>
  <c r="AB36" i="5"/>
  <c r="P43" i="5"/>
  <c r="J44" i="5"/>
  <c r="Y47" i="5"/>
  <c r="O58" i="5"/>
  <c r="U62" i="5"/>
  <c r="X67" i="5"/>
  <c r="N202" i="21" s="1"/>
  <c r="O76" i="5"/>
  <c r="H205" i="21" s="1"/>
  <c r="L83" i="5"/>
  <c r="M87" i="5"/>
  <c r="AA210" i="21" s="1"/>
  <c r="X89" i="5"/>
  <c r="N212" i="21" s="1"/>
  <c r="J98" i="5"/>
  <c r="G107" i="5"/>
  <c r="W216" i="21" s="1"/>
  <c r="F122" i="5"/>
  <c r="B195" i="21" s="1"/>
  <c r="V139" i="5"/>
  <c r="R141" i="5"/>
  <c r="P143" i="5"/>
  <c r="AC138" i="21" s="1"/>
  <c r="J145" i="5"/>
  <c r="Y139" i="21" s="1"/>
  <c r="J147" i="5"/>
  <c r="P150" i="5"/>
  <c r="D155" i="5"/>
  <c r="Z155" i="5" s="1"/>
  <c r="F160" i="5"/>
  <c r="J205" i="5"/>
  <c r="Y68" i="21" s="1"/>
  <c r="L207" i="5"/>
  <c r="AA220" i="5"/>
  <c r="V227" i="5"/>
  <c r="AG137" i="21" s="1"/>
  <c r="P231" i="5"/>
  <c r="S23" i="9"/>
  <c r="R29" i="9"/>
  <c r="J44" i="9"/>
  <c r="L58" i="9"/>
  <c r="S66" i="9"/>
  <c r="AE208" i="22" s="1"/>
  <c r="O83" i="9"/>
  <c r="G99" i="9"/>
  <c r="J100" i="9"/>
  <c r="AB104" i="9"/>
  <c r="AK215" i="22" s="1"/>
  <c r="X106" i="9"/>
  <c r="U112" i="9"/>
  <c r="AA125" i="9"/>
  <c r="P113" i="22" s="1"/>
  <c r="AD126" i="9"/>
  <c r="R143" i="9"/>
  <c r="I147" i="9"/>
  <c r="J149" i="9"/>
  <c r="M151" i="9"/>
  <c r="AB165" i="9"/>
  <c r="L170" i="9"/>
  <c r="AE171" i="9"/>
  <c r="AM138" i="22" s="1"/>
  <c r="P178" i="9"/>
  <c r="Y181" i="9"/>
  <c r="J181" i="9"/>
  <c r="J186" i="9"/>
  <c r="Y79" i="22" s="1"/>
  <c r="Y186" i="9"/>
  <c r="AI79" i="22" s="1"/>
  <c r="V197" i="9"/>
  <c r="F7" i="5"/>
  <c r="R52" i="9"/>
  <c r="AD149" i="9"/>
  <c r="P202" i="9"/>
  <c r="V202" i="9"/>
  <c r="I15" i="5"/>
  <c r="D17" i="5"/>
  <c r="N17" i="5" s="1"/>
  <c r="G177" i="21" s="1"/>
  <c r="G80" i="5"/>
  <c r="G188" i="5"/>
  <c r="Y23" i="9"/>
  <c r="M27" i="9"/>
  <c r="AE46" i="9"/>
  <c r="J56" i="9"/>
  <c r="G71" i="9"/>
  <c r="D86" i="9"/>
  <c r="Z86" i="9" s="1"/>
  <c r="O214" i="22" s="1"/>
  <c r="J124" i="9"/>
  <c r="V133" i="9"/>
  <c r="O192" i="9"/>
  <c r="F194" i="9"/>
  <c r="P200" i="9"/>
  <c r="G202" i="9"/>
  <c r="AB210" i="9"/>
  <c r="S210" i="9"/>
  <c r="V210" i="9"/>
  <c r="F9" i="5"/>
  <c r="F15" i="5"/>
  <c r="J25" i="5"/>
  <c r="F29" i="5"/>
  <c r="J37" i="5"/>
  <c r="AB44" i="5"/>
  <c r="I57" i="5"/>
  <c r="AB59" i="5"/>
  <c r="M75" i="5"/>
  <c r="X83" i="5"/>
  <c r="O90" i="5"/>
  <c r="H213" i="21" s="1"/>
  <c r="I99" i="5"/>
  <c r="D123" i="21" s="1"/>
  <c r="AA117" i="5"/>
  <c r="L129" i="5"/>
  <c r="F111" i="21" s="1"/>
  <c r="G146" i="5"/>
  <c r="V147" i="5"/>
  <c r="X153" i="5"/>
  <c r="P173" i="5"/>
  <c r="R182" i="5"/>
  <c r="J188" i="5"/>
  <c r="U204" i="5"/>
  <c r="L132" i="21" s="1"/>
  <c r="AA213" i="5"/>
  <c r="J221" i="5"/>
  <c r="AB229" i="5"/>
  <c r="F6" i="9"/>
  <c r="I13" i="9"/>
  <c r="AE23" i="9"/>
  <c r="J33" i="9"/>
  <c r="P35" i="9"/>
  <c r="Y50" i="9"/>
  <c r="L84" i="9"/>
  <c r="G86" i="9"/>
  <c r="M91" i="9"/>
  <c r="AA219" i="22" s="1"/>
  <c r="M107" i="9"/>
  <c r="AA220" i="22" s="1"/>
  <c r="F110" i="9"/>
  <c r="AA5" i="5"/>
  <c r="J19" i="5"/>
  <c r="J23" i="5"/>
  <c r="M31" i="5"/>
  <c r="U35" i="5"/>
  <c r="AE43" i="5"/>
  <c r="AB68" i="5"/>
  <c r="M97" i="5"/>
  <c r="AA124" i="21" s="1"/>
  <c r="I140" i="5"/>
  <c r="D138" i="21" s="1"/>
  <c r="V155" i="5"/>
  <c r="F6" i="5"/>
  <c r="S9" i="5"/>
  <c r="AE175" i="21" s="1"/>
  <c r="M14" i="5"/>
  <c r="AB15" i="5"/>
  <c r="U17" i="5"/>
  <c r="L177" i="21" s="1"/>
  <c r="V19" i="5"/>
  <c r="U23" i="5"/>
  <c r="R25" i="5"/>
  <c r="I27" i="5"/>
  <c r="M29" i="5"/>
  <c r="Y35" i="5"/>
  <c r="AB46" i="5"/>
  <c r="J51" i="5"/>
  <c r="R57" i="5"/>
  <c r="R61" i="5"/>
  <c r="F67" i="5"/>
  <c r="B202" i="21" s="1"/>
  <c r="AE70" i="5"/>
  <c r="P75" i="5"/>
  <c r="P80" i="5"/>
  <c r="D83" i="5"/>
  <c r="AA90" i="5"/>
  <c r="P213" i="21" s="1"/>
  <c r="O92" i="5"/>
  <c r="H214" i="21" s="1"/>
  <c r="V97" i="5"/>
  <c r="AG124" i="21" s="1"/>
  <c r="F106" i="5"/>
  <c r="J110" i="5"/>
  <c r="F112" i="5"/>
  <c r="S121" i="5"/>
  <c r="V122" i="5"/>
  <c r="AG107" i="21" s="1"/>
  <c r="M123" i="5"/>
  <c r="AA109" i="21" s="1"/>
  <c r="L125" i="5"/>
  <c r="F109" i="21" s="1"/>
  <c r="G127" i="5"/>
  <c r="O140" i="5"/>
  <c r="H138" i="21" s="1"/>
  <c r="L144" i="5"/>
  <c r="F139" i="21" s="1"/>
  <c r="X147" i="5"/>
  <c r="Y155" i="5"/>
  <c r="M159" i="5"/>
  <c r="P178" i="5"/>
  <c r="P188" i="5"/>
  <c r="M190" i="5"/>
  <c r="L192" i="5"/>
  <c r="I200" i="5"/>
  <c r="J203" i="5"/>
  <c r="P210" i="5"/>
  <c r="V221" i="5"/>
  <c r="AB223" i="5"/>
  <c r="I6" i="9"/>
  <c r="O7" i="9"/>
  <c r="D10" i="9"/>
  <c r="N10" i="9" s="1"/>
  <c r="J13" i="9"/>
  <c r="Y184" i="22" s="1"/>
  <c r="AA20" i="9"/>
  <c r="P183" i="22" s="1"/>
  <c r="Y22" i="9"/>
  <c r="AE33" i="9"/>
  <c r="S35" i="9"/>
  <c r="U37" i="9"/>
  <c r="L187" i="22" s="1"/>
  <c r="G41" i="9"/>
  <c r="F43" i="9"/>
  <c r="J45" i="9"/>
  <c r="AE65" i="9"/>
  <c r="AM210" i="22" s="1"/>
  <c r="I69" i="9"/>
  <c r="L70" i="9"/>
  <c r="AE75" i="9"/>
  <c r="L77" i="9"/>
  <c r="L80" i="9"/>
  <c r="F211" i="22" s="1"/>
  <c r="I82" i="9"/>
  <c r="D213" i="22" s="1"/>
  <c r="P84" i="9"/>
  <c r="M86" i="9"/>
  <c r="V91" i="9"/>
  <c r="AG219" i="22" s="1"/>
  <c r="U93" i="9"/>
  <c r="L125" i="22" s="1"/>
  <c r="I98" i="9"/>
  <c r="AE99" i="9"/>
  <c r="AE100" i="9"/>
  <c r="AE103" i="9"/>
  <c r="S107" i="9"/>
  <c r="AE220" i="22" s="1"/>
  <c r="I110" i="9"/>
  <c r="I122" i="9"/>
  <c r="O123" i="9"/>
  <c r="F126" i="9"/>
  <c r="AD127" i="9"/>
  <c r="D132" i="9"/>
  <c r="D134" i="9"/>
  <c r="V139" i="9"/>
  <c r="AA144" i="9"/>
  <c r="P143" i="22" s="1"/>
  <c r="S146" i="9"/>
  <c r="L148" i="9"/>
  <c r="AA150" i="9"/>
  <c r="S155" i="9"/>
  <c r="G162" i="9"/>
  <c r="V166" i="9"/>
  <c r="J171" i="9"/>
  <c r="Y138" i="22" s="1"/>
  <c r="V177" i="9"/>
  <c r="AG78" i="22" s="1"/>
  <c r="X192" i="9"/>
  <c r="M194" i="9"/>
  <c r="L196" i="9"/>
  <c r="I198" i="9"/>
  <c r="M202" i="9"/>
  <c r="R208" i="9"/>
  <c r="J74" i="22" s="1"/>
  <c r="F208" i="9"/>
  <c r="B74" i="22" s="1"/>
  <c r="O70" i="5"/>
  <c r="AA9" i="5"/>
  <c r="AB19" i="5"/>
  <c r="AA57" i="5"/>
  <c r="V80" i="5"/>
  <c r="L112" i="5"/>
  <c r="Y121" i="5"/>
  <c r="AI190" i="21" s="1"/>
  <c r="I127" i="5"/>
  <c r="X144" i="5"/>
  <c r="N139" i="21" s="1"/>
  <c r="Y147" i="5"/>
  <c r="AI79" i="21" s="1"/>
  <c r="Y188" i="5"/>
  <c r="L6" i="9"/>
  <c r="AB13" i="9"/>
  <c r="AK184" i="22" s="1"/>
  <c r="R64" i="9"/>
  <c r="R80" i="9"/>
  <c r="J211" i="22" s="1"/>
  <c r="L82" i="9"/>
  <c r="F213" i="22" s="1"/>
  <c r="U84" i="9"/>
  <c r="F106" i="9"/>
  <c r="L110" i="9"/>
  <c r="L122" i="9"/>
  <c r="F199" i="22" s="1"/>
  <c r="F125" i="9"/>
  <c r="B113" i="22" s="1"/>
  <c r="I134" i="9"/>
  <c r="L138" i="9"/>
  <c r="AE139" i="9"/>
  <c r="X148" i="9"/>
  <c r="I162" i="9"/>
  <c r="I169" i="9"/>
  <c r="D76" i="22" s="1"/>
  <c r="P171" i="9"/>
  <c r="AC138" i="22" s="1"/>
  <c r="S175" i="9"/>
  <c r="AE77" i="22" s="1"/>
  <c r="AE177" i="9"/>
  <c r="AM78" i="22" s="1"/>
  <c r="AB191" i="9"/>
  <c r="S191" i="9"/>
  <c r="R194" i="9"/>
  <c r="S196" i="9"/>
  <c r="O17" i="10"/>
  <c r="H177" i="24" s="1"/>
  <c r="F17" i="10"/>
  <c r="B177" i="24" s="1"/>
  <c r="G75" i="5"/>
  <c r="J97" i="5"/>
  <c r="Y124" i="21" s="1"/>
  <c r="P194" i="5"/>
  <c r="V29" i="5"/>
  <c r="I67" i="5"/>
  <c r="D202" i="21" s="1"/>
  <c r="AA106" i="5"/>
  <c r="AA140" i="5"/>
  <c r="P138" i="21" s="1"/>
  <c r="AB14" i="5"/>
  <c r="AA29" i="5"/>
  <c r="P34" i="5"/>
  <c r="G43" i="5"/>
  <c r="V51" i="5"/>
  <c r="L67" i="5"/>
  <c r="F202" i="21" s="1"/>
  <c r="Y80" i="5"/>
  <c r="J87" i="5"/>
  <c r="Y210" i="21" s="1"/>
  <c r="AD104" i="5"/>
  <c r="AB110" i="5"/>
  <c r="X112" i="5"/>
  <c r="AD122" i="5"/>
  <c r="V125" i="5"/>
  <c r="J127" i="5"/>
  <c r="L135" i="5"/>
  <c r="J143" i="5"/>
  <c r="Y138" i="21" s="1"/>
  <c r="AB147" i="5"/>
  <c r="U157" i="5"/>
  <c r="M174" i="5"/>
  <c r="X180" i="5"/>
  <c r="AB188" i="5"/>
  <c r="S203" i="5"/>
  <c r="D205" i="5"/>
  <c r="Z205" i="5" s="1"/>
  <c r="AJ68" i="21" s="1"/>
  <c r="J215" i="5"/>
  <c r="G231" i="5"/>
  <c r="O6" i="9"/>
  <c r="J24" i="9"/>
  <c r="AD35" i="9"/>
  <c r="S41" i="9"/>
  <c r="I47" i="9"/>
  <c r="M51" i="9"/>
  <c r="G62" i="9"/>
  <c r="AA64" i="9"/>
  <c r="AB69" i="9"/>
  <c r="U80" i="9"/>
  <c r="L211" i="22" s="1"/>
  <c r="V86" i="9"/>
  <c r="S96" i="9"/>
  <c r="I106" i="9"/>
  <c r="O110" i="9"/>
  <c r="M122" i="9"/>
  <c r="AA111" i="22" s="1"/>
  <c r="O125" i="9"/>
  <c r="H113" i="22" s="1"/>
  <c r="U138" i="9"/>
  <c r="R171" i="9"/>
  <c r="O185" i="9"/>
  <c r="L193" i="9"/>
  <c r="R193" i="9"/>
  <c r="M49" i="10"/>
  <c r="F66" i="10"/>
  <c r="F68" i="10"/>
  <c r="J70" i="10"/>
  <c r="G79" i="10"/>
  <c r="M88" i="10"/>
  <c r="U121" i="24" s="1"/>
  <c r="O90" i="10"/>
  <c r="H213" i="24" s="1"/>
  <c r="S102" i="10"/>
  <c r="Y119" i="24" s="1"/>
  <c r="L121" i="10"/>
  <c r="J180" i="10"/>
  <c r="S133" i="24" s="1"/>
  <c r="G189" i="10"/>
  <c r="R201" i="10"/>
  <c r="J209" i="10"/>
  <c r="V20" i="11"/>
  <c r="P37" i="11"/>
  <c r="G43" i="11"/>
  <c r="G66" i="11"/>
  <c r="Q204" i="25" s="1"/>
  <c r="O68" i="11"/>
  <c r="S83" i="11"/>
  <c r="P90" i="11"/>
  <c r="G141" i="11"/>
  <c r="F143" i="11"/>
  <c r="F146" i="11"/>
  <c r="P150" i="11"/>
  <c r="J163" i="11"/>
  <c r="M176" i="11"/>
  <c r="F213" i="11"/>
  <c r="O215" i="11"/>
  <c r="S225" i="11"/>
  <c r="R28" i="12"/>
  <c r="O28" i="12"/>
  <c r="I28" i="12"/>
  <c r="J46" i="12"/>
  <c r="S46" i="12"/>
  <c r="M46" i="12"/>
  <c r="G46" i="12"/>
  <c r="F93" i="11"/>
  <c r="B121" i="25" s="1"/>
  <c r="F129" i="11"/>
  <c r="B111" i="25" s="1"/>
  <c r="J141" i="11"/>
  <c r="L167" i="11"/>
  <c r="F153" i="25" s="1"/>
  <c r="F171" i="11"/>
  <c r="F173" i="11"/>
  <c r="J201" i="11"/>
  <c r="P213" i="11"/>
  <c r="W146" i="25" s="1"/>
  <c r="V225" i="11"/>
  <c r="L228" i="11"/>
  <c r="X214" i="9"/>
  <c r="AE226" i="9"/>
  <c r="F5" i="10"/>
  <c r="J19" i="10"/>
  <c r="G22" i="10"/>
  <c r="J29" i="10"/>
  <c r="R32" i="10"/>
  <c r="V49" i="10"/>
  <c r="J52" i="10"/>
  <c r="J57" i="10"/>
  <c r="J61" i="10"/>
  <c r="P70" i="10"/>
  <c r="U73" i="10"/>
  <c r="I75" i="10"/>
  <c r="F77" i="10"/>
  <c r="S84" i="10"/>
  <c r="G101" i="10"/>
  <c r="M105" i="10"/>
  <c r="U212" i="24" s="1"/>
  <c r="I114" i="10"/>
  <c r="P123" i="10"/>
  <c r="W109" i="24" s="1"/>
  <c r="G175" i="10"/>
  <c r="Q73" i="24" s="1"/>
  <c r="G183" i="10"/>
  <c r="Q72" i="24" s="1"/>
  <c r="M189" i="10"/>
  <c r="R193" i="10"/>
  <c r="P195" i="10"/>
  <c r="M209" i="10"/>
  <c r="V214" i="10"/>
  <c r="G217" i="10"/>
  <c r="J222" i="10"/>
  <c r="J6" i="11"/>
  <c r="S179" i="25" s="1"/>
  <c r="U23" i="11"/>
  <c r="G26" i="11"/>
  <c r="S37" i="11"/>
  <c r="M43" i="11"/>
  <c r="O50" i="11"/>
  <c r="H188" i="25" s="1"/>
  <c r="U59" i="11"/>
  <c r="G64" i="11"/>
  <c r="I79" i="11"/>
  <c r="S118" i="11"/>
  <c r="P133" i="11"/>
  <c r="D138" i="11"/>
  <c r="Q138" i="11" s="1"/>
  <c r="M141" i="11"/>
  <c r="G149" i="11"/>
  <c r="I171" i="11"/>
  <c r="L173" i="11"/>
  <c r="S186" i="11"/>
  <c r="Y75" i="25" s="1"/>
  <c r="V199" i="11"/>
  <c r="M199" i="11"/>
  <c r="G203" i="11"/>
  <c r="V208" i="11"/>
  <c r="AA127" i="25" s="1"/>
  <c r="V211" i="11"/>
  <c r="F214" i="11"/>
  <c r="R214" i="11"/>
  <c r="R9" i="12"/>
  <c r="I9" i="12"/>
  <c r="L12" i="12"/>
  <c r="U12" i="12"/>
  <c r="R12" i="12"/>
  <c r="V21" i="12"/>
  <c r="AA177" i="26" s="1"/>
  <c r="S21" i="12"/>
  <c r="Y177" i="26" s="1"/>
  <c r="AD214" i="9"/>
  <c r="I5" i="10"/>
  <c r="J12" i="10"/>
  <c r="L22" i="10"/>
  <c r="F180" i="24" s="1"/>
  <c r="M29" i="10"/>
  <c r="M52" i="10"/>
  <c r="M61" i="10"/>
  <c r="J75" i="10"/>
  <c r="F80" i="10"/>
  <c r="B207" i="24" s="1"/>
  <c r="F93" i="10"/>
  <c r="B121" i="24" s="1"/>
  <c r="M101" i="10"/>
  <c r="F103" i="10"/>
  <c r="F107" i="10"/>
  <c r="B66" i="24" s="1"/>
  <c r="U114" i="10"/>
  <c r="L191" i="24" s="1"/>
  <c r="S116" i="10"/>
  <c r="S123" i="10"/>
  <c r="Y109" i="24" s="1"/>
  <c r="S126" i="10"/>
  <c r="R136" i="10"/>
  <c r="J135" i="24" s="1"/>
  <c r="I138" i="10"/>
  <c r="O148" i="10"/>
  <c r="L166" i="10"/>
  <c r="V173" i="10"/>
  <c r="S175" i="10"/>
  <c r="Y73" i="24" s="1"/>
  <c r="F178" i="10"/>
  <c r="V181" i="10"/>
  <c r="M183" i="10"/>
  <c r="U72" i="24" s="1"/>
  <c r="P189" i="10"/>
  <c r="L202" i="10"/>
  <c r="P209" i="10"/>
  <c r="G212" i="10"/>
  <c r="Q145" i="24" s="1"/>
  <c r="S217" i="10"/>
  <c r="M222" i="10"/>
  <c r="O224" i="10"/>
  <c r="H146" i="24" s="1"/>
  <c r="U226" i="10"/>
  <c r="L228" i="10"/>
  <c r="J230" i="10"/>
  <c r="V6" i="11"/>
  <c r="AA179" i="25" s="1"/>
  <c r="I11" i="11"/>
  <c r="F16" i="11"/>
  <c r="B176" i="25" s="1"/>
  <c r="I19" i="11"/>
  <c r="M21" i="11"/>
  <c r="U173" i="25" s="1"/>
  <c r="J26" i="11"/>
  <c r="R36" i="11"/>
  <c r="L48" i="11"/>
  <c r="U50" i="11"/>
  <c r="G53" i="11"/>
  <c r="I55" i="11"/>
  <c r="D185" i="25" s="1"/>
  <c r="I69" i="11"/>
  <c r="L72" i="11"/>
  <c r="M74" i="11"/>
  <c r="L79" i="11"/>
  <c r="M81" i="11"/>
  <c r="R84" i="11"/>
  <c r="J91" i="11"/>
  <c r="S215" i="25" s="1"/>
  <c r="R96" i="11"/>
  <c r="J216" i="25" s="1"/>
  <c r="F98" i="11"/>
  <c r="I101" i="11"/>
  <c r="V114" i="11"/>
  <c r="R116" i="11"/>
  <c r="S121" i="11"/>
  <c r="S133" i="11"/>
  <c r="F138" i="11"/>
  <c r="P141" i="11"/>
  <c r="G144" i="11"/>
  <c r="O149" i="11"/>
  <c r="J151" i="11"/>
  <c r="R171" i="11"/>
  <c r="O173" i="11"/>
  <c r="G182" i="11"/>
  <c r="Q142" i="25" s="1"/>
  <c r="S189" i="11"/>
  <c r="V189" i="11"/>
  <c r="F199" i="11"/>
  <c r="V201" i="11"/>
  <c r="O212" i="11"/>
  <c r="L212" i="11"/>
  <c r="S229" i="11"/>
  <c r="V229" i="11"/>
  <c r="O16" i="12"/>
  <c r="H180" i="26" s="1"/>
  <c r="F16" i="12"/>
  <c r="B180" i="26" s="1"/>
  <c r="S47" i="12"/>
  <c r="V47" i="12"/>
  <c r="P47" i="12"/>
  <c r="M47" i="12"/>
  <c r="J47" i="12"/>
  <c r="G47" i="12"/>
  <c r="S207" i="9"/>
  <c r="J209" i="9"/>
  <c r="M211" i="9"/>
  <c r="I224" i="9"/>
  <c r="D150" i="22" s="1"/>
  <c r="V229" i="9"/>
  <c r="L12" i="10"/>
  <c r="P29" i="10"/>
  <c r="F31" i="10"/>
  <c r="P45" i="10"/>
  <c r="W187" i="24" s="1"/>
  <c r="R48" i="10"/>
  <c r="J100" i="24" s="1"/>
  <c r="D54" i="10"/>
  <c r="Q54" i="10" s="1"/>
  <c r="P61" i="10"/>
  <c r="F67" i="10"/>
  <c r="B202" i="24" s="1"/>
  <c r="P69" i="10"/>
  <c r="D74" i="10"/>
  <c r="O75" i="10"/>
  <c r="G83" i="10"/>
  <c r="V87" i="10"/>
  <c r="AA210" i="24" s="1"/>
  <c r="I89" i="10"/>
  <c r="D212" i="24" s="1"/>
  <c r="P91" i="10"/>
  <c r="W215" i="24" s="1"/>
  <c r="M93" i="10"/>
  <c r="P101" i="10"/>
  <c r="J103" i="10"/>
  <c r="I107" i="10"/>
  <c r="D66" i="24" s="1"/>
  <c r="I113" i="10"/>
  <c r="G122" i="10"/>
  <c r="Q107" i="24" s="1"/>
  <c r="D127" i="10"/>
  <c r="L129" i="10"/>
  <c r="F111" i="24" s="1"/>
  <c r="L138" i="10"/>
  <c r="J141" i="10"/>
  <c r="S135" i="24" s="1"/>
  <c r="L146" i="10"/>
  <c r="U148" i="10"/>
  <c r="J153" i="10"/>
  <c r="M166" i="10"/>
  <c r="P183" i="10"/>
  <c r="W72" i="24" s="1"/>
  <c r="U185" i="10"/>
  <c r="V189" i="10"/>
  <c r="G198" i="10"/>
  <c r="Q71" i="24" s="1"/>
  <c r="O202" i="10"/>
  <c r="M205" i="10"/>
  <c r="U68" i="24" s="1"/>
  <c r="P212" i="10"/>
  <c r="W145" i="24" s="1"/>
  <c r="V217" i="10"/>
  <c r="AA147" i="24" s="1"/>
  <c r="I220" i="10"/>
  <c r="I9" i="11"/>
  <c r="O11" i="11"/>
  <c r="J16" i="11"/>
  <c r="D18" i="11"/>
  <c r="Q18" i="11" s="1"/>
  <c r="I178" i="25" s="1"/>
  <c r="L19" i="11"/>
  <c r="M26" i="11"/>
  <c r="S36" i="11"/>
  <c r="Y181" i="25" s="1"/>
  <c r="F47" i="11"/>
  <c r="M53" i="11"/>
  <c r="F58" i="11"/>
  <c r="R72" i="11"/>
  <c r="P74" i="11"/>
  <c r="U87" i="11"/>
  <c r="L119" i="25" s="1"/>
  <c r="U89" i="11"/>
  <c r="L212" i="25" s="1"/>
  <c r="U98" i="11"/>
  <c r="V121" i="11"/>
  <c r="I138" i="11"/>
  <c r="F140" i="11"/>
  <c r="B138" i="25" s="1"/>
  <c r="R149" i="11"/>
  <c r="P151" i="11"/>
  <c r="J177" i="11"/>
  <c r="S74" i="25" s="1"/>
  <c r="R182" i="11"/>
  <c r="O184" i="11"/>
  <c r="G189" i="11"/>
  <c r="O191" i="11"/>
  <c r="F194" i="11"/>
  <c r="I197" i="11"/>
  <c r="D69" i="25" s="1"/>
  <c r="G199" i="11"/>
  <c r="V200" i="11"/>
  <c r="R203" i="11"/>
  <c r="P212" i="11"/>
  <c r="W145" i="25" s="1"/>
  <c r="G212" i="11"/>
  <c r="Q145" i="25" s="1"/>
  <c r="F230" i="11"/>
  <c r="L230" i="11"/>
  <c r="F149" i="25" s="1"/>
  <c r="U6" i="12"/>
  <c r="O6" i="12"/>
  <c r="F13" i="12"/>
  <c r="I13" i="12"/>
  <c r="I19" i="12"/>
  <c r="O19" i="12"/>
  <c r="V207" i="9"/>
  <c r="P211" i="9"/>
  <c r="F219" i="9"/>
  <c r="F227" i="9"/>
  <c r="AB229" i="9"/>
  <c r="F11" i="10"/>
  <c r="M12" i="10"/>
  <c r="L20" i="10"/>
  <c r="F179" i="24" s="1"/>
  <c r="L28" i="10"/>
  <c r="R31" i="10"/>
  <c r="J182" i="24" s="1"/>
  <c r="I50" i="10"/>
  <c r="G54" i="10"/>
  <c r="R67" i="10"/>
  <c r="J202" i="24" s="1"/>
  <c r="F74" i="10"/>
  <c r="S75" i="10"/>
  <c r="L89" i="10"/>
  <c r="F212" i="24" s="1"/>
  <c r="D106" i="10"/>
  <c r="K106" i="10" s="1"/>
  <c r="L107" i="10"/>
  <c r="F66" i="24" s="1"/>
  <c r="D109" i="10"/>
  <c r="T109" i="10" s="1"/>
  <c r="U138" i="10"/>
  <c r="L151" i="10"/>
  <c r="R153" i="10"/>
  <c r="R166" i="10"/>
  <c r="S183" i="10"/>
  <c r="Y72" i="24" s="1"/>
  <c r="O194" i="10"/>
  <c r="M198" i="10"/>
  <c r="F201" i="10"/>
  <c r="O205" i="10"/>
  <c r="P11" i="11"/>
  <c r="L16" i="11"/>
  <c r="F176" i="25" s="1"/>
  <c r="F18" i="11"/>
  <c r="O19" i="11"/>
  <c r="H96" i="25" s="1"/>
  <c r="P26" i="11"/>
  <c r="F28" i="11"/>
  <c r="V36" i="11"/>
  <c r="I47" i="11"/>
  <c r="J58" i="11"/>
  <c r="L138" i="11"/>
  <c r="O140" i="11"/>
  <c r="H138" i="25" s="1"/>
  <c r="M177" i="11"/>
  <c r="U74" i="25" s="1"/>
  <c r="U182" i="11"/>
  <c r="L187" i="11"/>
  <c r="F134" i="25" s="1"/>
  <c r="J189" i="11"/>
  <c r="U197" i="11"/>
  <c r="L69" i="25" s="1"/>
  <c r="L199" i="11"/>
  <c r="V230" i="11"/>
  <c r="S230" i="11"/>
  <c r="P48" i="12"/>
  <c r="G48" i="12"/>
  <c r="O107" i="10"/>
  <c r="H66" i="24" s="1"/>
  <c r="S153" i="10"/>
  <c r="V183" i="10"/>
  <c r="AA72" i="24" s="1"/>
  <c r="P198" i="10"/>
  <c r="W71" i="24" s="1"/>
  <c r="I201" i="10"/>
  <c r="O9" i="11"/>
  <c r="R16" i="11"/>
  <c r="J176" i="25" s="1"/>
  <c r="I18" i="11"/>
  <c r="I183" i="11"/>
  <c r="L183" i="11"/>
  <c r="V185" i="11"/>
  <c r="M185" i="11"/>
  <c r="J33" i="12"/>
  <c r="P33" i="12"/>
  <c r="AD219" i="9"/>
  <c r="G226" i="9"/>
  <c r="I26" i="10"/>
  <c r="G30" i="10"/>
  <c r="J49" i="10"/>
  <c r="J54" i="10"/>
  <c r="O56" i="10"/>
  <c r="H102" i="24" s="1"/>
  <c r="G62" i="10"/>
  <c r="G70" i="10"/>
  <c r="J72" i="10"/>
  <c r="S203" i="24" s="1"/>
  <c r="D84" i="10"/>
  <c r="G88" i="10"/>
  <c r="Q121" i="24" s="1"/>
  <c r="J18" i="12"/>
  <c r="J69" i="12"/>
  <c r="V42" i="13"/>
  <c r="I188" i="13"/>
  <c r="D203" i="27" s="1"/>
  <c r="S202" i="13"/>
  <c r="Y195" i="27" s="1"/>
  <c r="D119" i="13"/>
  <c r="T119" i="13" s="1"/>
  <c r="F38" i="12"/>
  <c r="B102" i="26" s="1"/>
  <c r="F46" i="12"/>
  <c r="V54" i="12"/>
  <c r="S69" i="12"/>
  <c r="J74" i="12"/>
  <c r="G76" i="12"/>
  <c r="V82" i="12"/>
  <c r="S84" i="12"/>
  <c r="L127" i="12"/>
  <c r="O130" i="12"/>
  <c r="H116" i="26" s="1"/>
  <c r="F133" i="12"/>
  <c r="R134" i="12"/>
  <c r="G139" i="12"/>
  <c r="S182" i="12"/>
  <c r="I190" i="12"/>
  <c r="U194" i="12"/>
  <c r="R208" i="12"/>
  <c r="J74" i="26" s="1"/>
  <c r="J221" i="12"/>
  <c r="G224" i="12"/>
  <c r="D227" i="12"/>
  <c r="L229" i="12"/>
  <c r="F18" i="13"/>
  <c r="J24" i="13"/>
  <c r="D42" i="13"/>
  <c r="J49" i="13"/>
  <c r="I65" i="13"/>
  <c r="I68" i="13"/>
  <c r="J88" i="13"/>
  <c r="S125" i="27" s="1"/>
  <c r="R90" i="13"/>
  <c r="J217" i="27" s="1"/>
  <c r="L92" i="13"/>
  <c r="F218" i="27" s="1"/>
  <c r="J107" i="13"/>
  <c r="S220" i="27" s="1"/>
  <c r="M116" i="13"/>
  <c r="G119" i="13"/>
  <c r="J123" i="13"/>
  <c r="S113" i="27" s="1"/>
  <c r="P141" i="13"/>
  <c r="I150" i="13"/>
  <c r="F166" i="13"/>
  <c r="U33" i="12"/>
  <c r="U38" i="12"/>
  <c r="R68" i="12"/>
  <c r="M74" i="12"/>
  <c r="J76" i="12"/>
  <c r="F80" i="12"/>
  <c r="B211" i="26" s="1"/>
  <c r="D93" i="12"/>
  <c r="Q93" i="12" s="1"/>
  <c r="I125" i="26" s="1"/>
  <c r="R102" i="12"/>
  <c r="O104" i="12"/>
  <c r="O108" i="12"/>
  <c r="V115" i="12"/>
  <c r="AA199" i="26" s="1"/>
  <c r="R127" i="12"/>
  <c r="L133" i="12"/>
  <c r="J139" i="12"/>
  <c r="G152" i="12"/>
  <c r="Q157" i="26" s="1"/>
  <c r="V154" i="12"/>
  <c r="M157" i="12"/>
  <c r="L165" i="12"/>
  <c r="F168" i="12"/>
  <c r="O176" i="12"/>
  <c r="O190" i="12"/>
  <c r="R192" i="12"/>
  <c r="D198" i="12"/>
  <c r="M221" i="12"/>
  <c r="O13" i="13"/>
  <c r="L18" i="13"/>
  <c r="D41" i="13"/>
  <c r="F42" i="13"/>
  <c r="U68" i="13"/>
  <c r="L76" i="13"/>
  <c r="F209" i="27" s="1"/>
  <c r="I87" i="13"/>
  <c r="D123" i="27" s="1"/>
  <c r="M92" i="13"/>
  <c r="R148" i="13"/>
  <c r="U68" i="12"/>
  <c r="V74" i="12"/>
  <c r="M76" i="12"/>
  <c r="J78" i="12"/>
  <c r="L80" i="12"/>
  <c r="F211" i="26" s="1"/>
  <c r="F93" i="12"/>
  <c r="B125" i="26" s="1"/>
  <c r="M94" i="12"/>
  <c r="G100" i="12"/>
  <c r="U104" i="12"/>
  <c r="P108" i="12"/>
  <c r="W217" i="26" s="1"/>
  <c r="S111" i="12"/>
  <c r="Y114" i="26" s="1"/>
  <c r="L122" i="12"/>
  <c r="U125" i="12"/>
  <c r="L113" i="26" s="1"/>
  <c r="O133" i="12"/>
  <c r="O137" i="12"/>
  <c r="V139" i="12"/>
  <c r="I145" i="12"/>
  <c r="G150" i="12"/>
  <c r="M152" i="12"/>
  <c r="R157" i="12"/>
  <c r="O160" i="12"/>
  <c r="M171" i="12"/>
  <c r="U138" i="26" s="1"/>
  <c r="R176" i="12"/>
  <c r="G179" i="12"/>
  <c r="M181" i="12"/>
  <c r="R190" i="12"/>
  <c r="G198" i="12"/>
  <c r="Q75" i="26" s="1"/>
  <c r="L203" i="12"/>
  <c r="J227" i="12"/>
  <c r="S141" i="26" s="1"/>
  <c r="M232" i="12"/>
  <c r="P18" i="13"/>
  <c r="S32" i="13"/>
  <c r="R76" i="13"/>
  <c r="J209" i="27" s="1"/>
  <c r="I78" i="13"/>
  <c r="O82" i="13"/>
  <c r="H213" i="27" s="1"/>
  <c r="J97" i="13"/>
  <c r="D103" i="13"/>
  <c r="K103" i="13" s="1"/>
  <c r="D129" i="13"/>
  <c r="Q129" i="13" s="1"/>
  <c r="M154" i="13"/>
  <c r="I160" i="13"/>
  <c r="R162" i="13"/>
  <c r="U166" i="13"/>
  <c r="P170" i="13"/>
  <c r="W81" i="27" s="1"/>
  <c r="G177" i="13"/>
  <c r="Q78" i="27" s="1"/>
  <c r="I189" i="13"/>
  <c r="J191" i="13"/>
  <c r="G193" i="13"/>
  <c r="M198" i="13"/>
  <c r="U75" i="27" s="1"/>
  <c r="J202" i="13"/>
  <c r="S208" i="13"/>
  <c r="Y131" i="27" s="1"/>
  <c r="J24" i="12"/>
  <c r="O47" i="12"/>
  <c r="F49" i="12"/>
  <c r="G55" i="12"/>
  <c r="U64" i="12"/>
  <c r="J70" i="12"/>
  <c r="U72" i="12"/>
  <c r="S76" i="12"/>
  <c r="M78" i="12"/>
  <c r="O80" i="12"/>
  <c r="H211" i="26" s="1"/>
  <c r="D82" i="12"/>
  <c r="J83" i="12"/>
  <c r="F91" i="12"/>
  <c r="B124" i="26" s="1"/>
  <c r="J93" i="12"/>
  <c r="S94" i="12"/>
  <c r="P100" i="12"/>
  <c r="U106" i="12"/>
  <c r="F114" i="12"/>
  <c r="O122" i="12"/>
  <c r="H199" i="26" s="1"/>
  <c r="M131" i="12"/>
  <c r="U112" i="26" s="1"/>
  <c r="R133" i="12"/>
  <c r="J150" i="12"/>
  <c r="S152" i="12"/>
  <c r="Y157" i="26" s="1"/>
  <c r="P171" i="12"/>
  <c r="W138" i="26" s="1"/>
  <c r="S179" i="12"/>
  <c r="G183" i="12"/>
  <c r="Q76" i="26" s="1"/>
  <c r="I189" i="12"/>
  <c r="U190" i="12"/>
  <c r="F195" i="12"/>
  <c r="J198" i="12"/>
  <c r="S75" i="26" s="1"/>
  <c r="L201" i="12"/>
  <c r="F209" i="12"/>
  <c r="S230" i="12"/>
  <c r="F12" i="13"/>
  <c r="G28" i="13"/>
  <c r="G30" i="13"/>
  <c r="U37" i="13"/>
  <c r="L187" i="27" s="1"/>
  <c r="I41" i="13"/>
  <c r="J42" i="13"/>
  <c r="L44" i="13"/>
  <c r="L74" i="13"/>
  <c r="R82" i="13"/>
  <c r="J213" i="27" s="1"/>
  <c r="L87" i="13"/>
  <c r="F123" i="27" s="1"/>
  <c r="R89" i="13"/>
  <c r="J216" i="27" s="1"/>
  <c r="I91" i="13"/>
  <c r="D124" i="27" s="1"/>
  <c r="S103" i="13"/>
  <c r="R105" i="13"/>
  <c r="V108" i="13"/>
  <c r="AA217" i="27" s="1"/>
  <c r="G122" i="13"/>
  <c r="Q111" i="27" s="1"/>
  <c r="S126" i="13"/>
  <c r="Y203" i="27" s="1"/>
  <c r="F133" i="13"/>
  <c r="F140" i="13"/>
  <c r="B142" i="27" s="1"/>
  <c r="P154" i="13"/>
  <c r="V158" i="13"/>
  <c r="I175" i="13"/>
  <c r="D154" i="27" s="1"/>
  <c r="I177" i="13"/>
  <c r="J189" i="13"/>
  <c r="P191" i="13"/>
  <c r="V193" i="13"/>
  <c r="V198" i="13"/>
  <c r="D200" i="13"/>
  <c r="Q200" i="13" s="1"/>
  <c r="O202" i="13"/>
  <c r="H104" i="27" s="1"/>
  <c r="G206" i="13"/>
  <c r="U80" i="12"/>
  <c r="L211" i="26" s="1"/>
  <c r="R42" i="13"/>
  <c r="I81" i="13"/>
  <c r="R87" i="13"/>
  <c r="J123" i="27" s="1"/>
  <c r="O91" i="13"/>
  <c r="H124" i="27" s="1"/>
  <c r="V103" i="13"/>
  <c r="I112" i="13"/>
  <c r="L140" i="13"/>
  <c r="F142" i="27" s="1"/>
  <c r="I165" i="13"/>
  <c r="D82" i="27" s="1"/>
  <c r="F169" i="13"/>
  <c r="B76" i="27" s="1"/>
  <c r="O175" i="13"/>
  <c r="H154" i="27" s="1"/>
  <c r="J177" i="13"/>
  <c r="S78" i="27" s="1"/>
  <c r="R191" i="13"/>
  <c r="L206" i="13"/>
  <c r="F133" i="27" s="1"/>
  <c r="G18" i="12"/>
  <c r="R45" i="12"/>
  <c r="J55" i="12"/>
  <c r="S103" i="26" s="1"/>
  <c r="U59" i="12"/>
  <c r="D69" i="12"/>
  <c r="H69" i="12" s="1"/>
  <c r="P70" i="12"/>
  <c r="V75" i="12"/>
  <c r="G82" i="12"/>
  <c r="R83" i="12"/>
  <c r="G86" i="12"/>
  <c r="P93" i="12"/>
  <c r="R103" i="12"/>
  <c r="F105" i="12"/>
  <c r="I112" i="12"/>
  <c r="O114" i="12"/>
  <c r="H195" i="26" s="1"/>
  <c r="M126" i="12"/>
  <c r="F136" i="12"/>
  <c r="S138" i="12"/>
  <c r="Y141" i="26" s="1"/>
  <c r="M146" i="12"/>
  <c r="J161" i="12"/>
  <c r="G182" i="12"/>
  <c r="R189" i="12"/>
  <c r="U209" i="12"/>
  <c r="J3" i="13"/>
  <c r="O12" i="13"/>
  <c r="R41" i="13"/>
  <c r="S42" i="13"/>
  <c r="G48" i="13"/>
  <c r="Q151" i="27" s="1"/>
  <c r="G57" i="13"/>
  <c r="P72" i="13"/>
  <c r="W207" i="27" s="1"/>
  <c r="I77" i="13"/>
  <c r="J79" i="13"/>
  <c r="V87" i="13"/>
  <c r="AA214" i="27" s="1"/>
  <c r="R91" i="13"/>
  <c r="J124" i="27" s="1"/>
  <c r="O93" i="13"/>
  <c r="H125" i="27" s="1"/>
  <c r="P115" i="13"/>
  <c r="M120" i="13"/>
  <c r="P122" i="13"/>
  <c r="W111" i="27" s="1"/>
  <c r="R140" i="13"/>
  <c r="J142" i="27" s="1"/>
  <c r="M151" i="13"/>
  <c r="U108" i="27" s="1"/>
  <c r="M163" i="13"/>
  <c r="R165" i="13"/>
  <c r="J82" i="27" s="1"/>
  <c r="S177" i="13"/>
  <c r="Y78" i="27" s="1"/>
  <c r="V191" i="13"/>
  <c r="R202" i="13"/>
  <c r="X63" i="5"/>
  <c r="I63" i="5"/>
  <c r="F63" i="5"/>
  <c r="R86" i="5"/>
  <c r="J210" i="21" s="1"/>
  <c r="X86" i="5"/>
  <c r="N210" i="21" s="1"/>
  <c r="F86" i="5"/>
  <c r="B210" i="21" s="1"/>
  <c r="I5" i="5"/>
  <c r="AA16" i="5"/>
  <c r="P176" i="21" s="1"/>
  <c r="X16" i="5"/>
  <c r="N176" i="21" s="1"/>
  <c r="L18" i="5"/>
  <c r="AA18" i="5"/>
  <c r="X19" i="5"/>
  <c r="S23" i="5"/>
  <c r="Y23" i="5"/>
  <c r="V23" i="5"/>
  <c r="M23" i="5"/>
  <c r="G23" i="5"/>
  <c r="AE23" i="5"/>
  <c r="Y38" i="5"/>
  <c r="G38" i="5"/>
  <c r="AE38" i="5"/>
  <c r="V38" i="5"/>
  <c r="P38" i="5"/>
  <c r="M38" i="5"/>
  <c r="AE54" i="5"/>
  <c r="S54" i="5"/>
  <c r="H83" i="5"/>
  <c r="Q83" i="5"/>
  <c r="Y22" i="5"/>
  <c r="G22" i="5"/>
  <c r="AE22" i="5"/>
  <c r="AM131" i="21" s="1"/>
  <c r="M22" i="5"/>
  <c r="S89" i="5"/>
  <c r="AE120" i="21" s="1"/>
  <c r="P89" i="5"/>
  <c r="AC120" i="21" s="1"/>
  <c r="AA98" i="5"/>
  <c r="P218" i="21" s="1"/>
  <c r="U98" i="5"/>
  <c r="L218" i="21" s="1"/>
  <c r="L98" i="5"/>
  <c r="F218" i="21" s="1"/>
  <c r="AE3" i="5"/>
  <c r="AB6" i="5"/>
  <c r="AK179" i="21" s="1"/>
  <c r="M6" i="5"/>
  <c r="AA179" i="21" s="1"/>
  <c r="J22" i="5"/>
  <c r="S27" i="5"/>
  <c r="J27" i="5"/>
  <c r="G27" i="5"/>
  <c r="Y27" i="5"/>
  <c r="AA37" i="5"/>
  <c r="I37" i="5"/>
  <c r="U37" i="5"/>
  <c r="L37" i="5"/>
  <c r="M58" i="5"/>
  <c r="P58" i="5"/>
  <c r="M76" i="5"/>
  <c r="P76" i="5"/>
  <c r="Y11" i="5"/>
  <c r="V11" i="5"/>
  <c r="AA51" i="5"/>
  <c r="D51" i="5"/>
  <c r="Q51" i="5" s="1"/>
  <c r="R51" i="5"/>
  <c r="M81" i="5"/>
  <c r="AB81" i="5"/>
  <c r="L97" i="5"/>
  <c r="F217" i="21" s="1"/>
  <c r="X97" i="5"/>
  <c r="N217" i="21" s="1"/>
  <c r="U97" i="5"/>
  <c r="L217" i="21" s="1"/>
  <c r="Z170" i="5"/>
  <c r="W170" i="5"/>
  <c r="N170" i="5"/>
  <c r="T183" i="5"/>
  <c r="AF72" i="21" s="1"/>
  <c r="N183" i="5"/>
  <c r="AB72" i="21" s="1"/>
  <c r="AB50" i="5"/>
  <c r="P50" i="5"/>
  <c r="J50" i="5"/>
  <c r="AE24" i="5"/>
  <c r="V24" i="5"/>
  <c r="S39" i="5"/>
  <c r="Y39" i="5"/>
  <c r="AI182" i="21" s="1"/>
  <c r="P39" i="5"/>
  <c r="AC182" i="21" s="1"/>
  <c r="M39" i="5"/>
  <c r="AA182" i="21" s="1"/>
  <c r="J39" i="5"/>
  <c r="L59" i="5"/>
  <c r="U59" i="5"/>
  <c r="L101" i="21" s="1"/>
  <c r="I59" i="5"/>
  <c r="AB22" i="5"/>
  <c r="J24" i="5"/>
  <c r="V27" i="5"/>
  <c r="F51" i="5"/>
  <c r="S55" i="5"/>
  <c r="J55" i="5"/>
  <c r="G55" i="5"/>
  <c r="W99" i="21" s="1"/>
  <c r="Y55" i="5"/>
  <c r="V55" i="5"/>
  <c r="P55" i="5"/>
  <c r="AE90" i="5"/>
  <c r="G90" i="5"/>
  <c r="F95" i="5"/>
  <c r="B122" i="21" s="1"/>
  <c r="X95" i="5"/>
  <c r="N122" i="21" s="1"/>
  <c r="Y99" i="5"/>
  <c r="AI217" i="21" s="1"/>
  <c r="V99" i="5"/>
  <c r="AG217" i="21" s="1"/>
  <c r="M99" i="5"/>
  <c r="AA217" i="21" s="1"/>
  <c r="J99" i="5"/>
  <c r="Y217" i="21" s="1"/>
  <c r="G99" i="5"/>
  <c r="W217" i="21" s="1"/>
  <c r="AB99" i="5"/>
  <c r="AK217" i="21" s="1"/>
  <c r="V56" i="5"/>
  <c r="AE56" i="5"/>
  <c r="AB7" i="5"/>
  <c r="AK177" i="21" s="1"/>
  <c r="M7" i="5"/>
  <c r="AA177" i="21" s="1"/>
  <c r="S6" i="5"/>
  <c r="AE179" i="21" s="1"/>
  <c r="AB24" i="5"/>
  <c r="Y32" i="5"/>
  <c r="G32" i="5"/>
  <c r="AE32" i="5"/>
  <c r="M55" i="5"/>
  <c r="Y61" i="5"/>
  <c r="M61" i="5"/>
  <c r="S67" i="5"/>
  <c r="P67" i="5"/>
  <c r="AE67" i="5"/>
  <c r="J67" i="5"/>
  <c r="V67" i="5"/>
  <c r="Y105" i="5"/>
  <c r="AI212" i="21" s="1"/>
  <c r="AE118" i="5"/>
  <c r="AA130" i="5"/>
  <c r="P112" i="21" s="1"/>
  <c r="L130" i="5"/>
  <c r="F112" i="21" s="1"/>
  <c r="Y153" i="5"/>
  <c r="J153" i="5"/>
  <c r="AE170" i="5"/>
  <c r="AM77" i="21" s="1"/>
  <c r="AE184" i="5"/>
  <c r="I191" i="5"/>
  <c r="L193" i="5"/>
  <c r="U193" i="5"/>
  <c r="U4" i="9"/>
  <c r="L177" i="22" s="1"/>
  <c r="I4" i="9"/>
  <c r="D177" i="22" s="1"/>
  <c r="J9" i="5"/>
  <c r="Y175" i="21" s="1"/>
  <c r="AB9" i="5"/>
  <c r="AK175" i="21" s="1"/>
  <c r="X15" i="5"/>
  <c r="M19" i="5"/>
  <c r="D23" i="5"/>
  <c r="W23" i="5" s="1"/>
  <c r="Y25" i="5"/>
  <c r="AI96" i="21" s="1"/>
  <c r="D27" i="5"/>
  <c r="T27" i="5" s="1"/>
  <c r="I29" i="5"/>
  <c r="U42" i="5"/>
  <c r="I45" i="5"/>
  <c r="G51" i="5"/>
  <c r="X57" i="5"/>
  <c r="N189" i="21" s="1"/>
  <c r="G60" i="5"/>
  <c r="V64" i="5"/>
  <c r="D67" i="5"/>
  <c r="U67" i="5"/>
  <c r="L202" i="21" s="1"/>
  <c r="I72" i="5"/>
  <c r="O74" i="5"/>
  <c r="J75" i="5"/>
  <c r="F76" i="5"/>
  <c r="B205" i="21" s="1"/>
  <c r="O80" i="5"/>
  <c r="H207" i="21" s="1"/>
  <c r="F89" i="5"/>
  <c r="B212" i="21" s="1"/>
  <c r="AB92" i="5"/>
  <c r="AK123" i="21" s="1"/>
  <c r="AD99" i="5"/>
  <c r="R123" i="21" s="1"/>
  <c r="P103" i="5"/>
  <c r="AC122" i="21" s="1"/>
  <c r="F105" i="5"/>
  <c r="B124" i="21" s="1"/>
  <c r="AA105" i="5"/>
  <c r="P124" i="21" s="1"/>
  <c r="D107" i="5"/>
  <c r="AE107" i="5"/>
  <c r="AM216" i="21" s="1"/>
  <c r="L110" i="5"/>
  <c r="D112" i="5"/>
  <c r="G118" i="5"/>
  <c r="W193" i="21" s="1"/>
  <c r="S124" i="5"/>
  <c r="U131" i="5"/>
  <c r="L198" i="21" s="1"/>
  <c r="P138" i="5"/>
  <c r="G140" i="5"/>
  <c r="J150" i="5"/>
  <c r="F153" i="5"/>
  <c r="X157" i="5"/>
  <c r="X160" i="5"/>
  <c r="J163" i="5"/>
  <c r="AA166" i="5"/>
  <c r="M170" i="5"/>
  <c r="AA77" i="21" s="1"/>
  <c r="J175" i="5"/>
  <c r="Y73" i="21" s="1"/>
  <c r="R186" i="5"/>
  <c r="Y187" i="5"/>
  <c r="R204" i="5"/>
  <c r="F207" i="5"/>
  <c r="G214" i="5"/>
  <c r="AE214" i="5"/>
  <c r="AB215" i="5"/>
  <c r="U220" i="5"/>
  <c r="I220" i="5"/>
  <c r="U221" i="5"/>
  <c r="L145" i="21" s="1"/>
  <c r="D221" i="5"/>
  <c r="N221" i="5" s="1"/>
  <c r="G145" i="21" s="1"/>
  <c r="AE223" i="5"/>
  <c r="S4" i="9"/>
  <c r="AE99" i="22" s="1"/>
  <c r="J4" i="9"/>
  <c r="Y99" i="22" s="1"/>
  <c r="Y15" i="5"/>
  <c r="AE42" i="5"/>
  <c r="X44" i="5"/>
  <c r="Y57" i="5"/>
  <c r="R74" i="5"/>
  <c r="J83" i="5"/>
  <c r="Y83" i="5"/>
  <c r="V104" i="5"/>
  <c r="AG211" i="21" s="1"/>
  <c r="AB105" i="5"/>
  <c r="AK212" i="21" s="1"/>
  <c r="J118" i="5"/>
  <c r="S119" i="5"/>
  <c r="Y119" i="5"/>
  <c r="AI103" i="21" s="1"/>
  <c r="AB124" i="5"/>
  <c r="V131" i="5"/>
  <c r="AG108" i="21" s="1"/>
  <c r="X145" i="5"/>
  <c r="L145" i="5"/>
  <c r="M153" i="5"/>
  <c r="U154" i="5"/>
  <c r="X177" i="5"/>
  <c r="F179" i="5"/>
  <c r="D180" i="5"/>
  <c r="K180" i="5" s="1"/>
  <c r="Z133" i="21" s="1"/>
  <c r="J185" i="5"/>
  <c r="AB185" i="5"/>
  <c r="AK198" i="21" s="1"/>
  <c r="L190" i="5"/>
  <c r="I202" i="5"/>
  <c r="X210" i="5"/>
  <c r="AD215" i="5"/>
  <c r="L215" i="5"/>
  <c r="U216" i="5"/>
  <c r="I216" i="5"/>
  <c r="R226" i="5"/>
  <c r="AD227" i="5"/>
  <c r="M232" i="5"/>
  <c r="S232" i="5"/>
  <c r="O121" i="5"/>
  <c r="I121" i="5"/>
  <c r="Y131" i="5"/>
  <c r="AI108" i="21" s="1"/>
  <c r="J137" i="5"/>
  <c r="P153" i="5"/>
  <c r="F180" i="5"/>
  <c r="S187" i="5"/>
  <c r="AE102" i="21" s="1"/>
  <c r="J187" i="5"/>
  <c r="Y102" i="21" s="1"/>
  <c r="U189" i="5"/>
  <c r="F189" i="5"/>
  <c r="L202" i="5"/>
  <c r="M204" i="5"/>
  <c r="G204" i="5"/>
  <c r="I231" i="5"/>
  <c r="U74" i="5"/>
  <c r="J105" i="5"/>
  <c r="Y212" i="21" s="1"/>
  <c r="AA121" i="5"/>
  <c r="U146" i="5"/>
  <c r="AD155" i="5"/>
  <c r="R155" i="5"/>
  <c r="AD157" i="5"/>
  <c r="U160" i="5"/>
  <c r="I160" i="5"/>
  <c r="P163" i="5"/>
  <c r="I179" i="5"/>
  <c r="AE187" i="5"/>
  <c r="AM102" i="21" s="1"/>
  <c r="AD8" i="5"/>
  <c r="R9" i="5"/>
  <c r="F10" i="5"/>
  <c r="B95" i="21" s="1"/>
  <c r="G15" i="5"/>
  <c r="AE15" i="5"/>
  <c r="J17" i="5"/>
  <c r="Y19" i="5"/>
  <c r="AA22" i="5"/>
  <c r="P180" i="21" s="1"/>
  <c r="I24" i="5"/>
  <c r="I25" i="5"/>
  <c r="Y29" i="5"/>
  <c r="P35" i="5"/>
  <c r="AE36" i="5"/>
  <c r="AA38" i="5"/>
  <c r="D42" i="5"/>
  <c r="AA44" i="5"/>
  <c r="X45" i="5"/>
  <c r="J47" i="5"/>
  <c r="M49" i="5"/>
  <c r="F57" i="5"/>
  <c r="X60" i="5"/>
  <c r="Y63" i="5"/>
  <c r="X65" i="5"/>
  <c r="AD67" i="5"/>
  <c r="R202" i="21" s="1"/>
  <c r="AA74" i="5"/>
  <c r="AB75" i="5"/>
  <c r="X76" i="5"/>
  <c r="N205" i="21" s="1"/>
  <c r="Y79" i="5"/>
  <c r="X80" i="5"/>
  <c r="N207" i="21" s="1"/>
  <c r="M83" i="5"/>
  <c r="Y87" i="5"/>
  <c r="AI210" i="21" s="1"/>
  <c r="R89" i="5"/>
  <c r="J212" i="21" s="1"/>
  <c r="AD90" i="5"/>
  <c r="R213" i="21" s="1"/>
  <c r="J92" i="5"/>
  <c r="Y123" i="21" s="1"/>
  <c r="AA93" i="5"/>
  <c r="P121" i="21" s="1"/>
  <c r="E103" i="5"/>
  <c r="V122" i="21" s="1"/>
  <c r="AB103" i="5"/>
  <c r="AK122" i="21" s="1"/>
  <c r="AB104" i="5"/>
  <c r="AK211" i="21" s="1"/>
  <c r="M105" i="5"/>
  <c r="AA212" i="21" s="1"/>
  <c r="J107" i="5"/>
  <c r="Y216" i="21" s="1"/>
  <c r="F108" i="5"/>
  <c r="O112" i="5"/>
  <c r="P118" i="5"/>
  <c r="J119" i="5"/>
  <c r="AB121" i="5"/>
  <c r="AK190" i="21" s="1"/>
  <c r="F131" i="5"/>
  <c r="B198" i="21" s="1"/>
  <c r="S140" i="5"/>
  <c r="V142" i="5"/>
  <c r="AB143" i="5"/>
  <c r="AK138" i="21" s="1"/>
  <c r="D145" i="5"/>
  <c r="AA146" i="5"/>
  <c r="P147" i="5"/>
  <c r="V150" i="5"/>
  <c r="R153" i="5"/>
  <c r="AB155" i="5"/>
  <c r="V157" i="5"/>
  <c r="AG79" i="21" s="1"/>
  <c r="M157" i="5"/>
  <c r="AA79" i="21" s="1"/>
  <c r="D158" i="5"/>
  <c r="N158" i="5" s="1"/>
  <c r="AB163" i="5"/>
  <c r="AA184" i="5"/>
  <c r="AD184" i="5"/>
  <c r="P185" i="5"/>
  <c r="G187" i="5"/>
  <c r="V190" i="5"/>
  <c r="G197" i="5"/>
  <c r="P197" i="5"/>
  <c r="L198" i="5"/>
  <c r="O202" i="5"/>
  <c r="D204" i="5"/>
  <c r="Q204" i="5" s="1"/>
  <c r="V204" i="5"/>
  <c r="U207" i="5"/>
  <c r="F210" i="5"/>
  <c r="G215" i="5"/>
  <c r="G216" i="5"/>
  <c r="L220" i="5"/>
  <c r="L221" i="5"/>
  <c r="F145" i="21" s="1"/>
  <c r="AE224" i="5"/>
  <c r="L231" i="5"/>
  <c r="U5" i="9"/>
  <c r="L5" i="9"/>
  <c r="P83" i="5"/>
  <c r="P105" i="5"/>
  <c r="AC212" i="21" s="1"/>
  <c r="S118" i="5"/>
  <c r="S211" i="5"/>
  <c r="AE142" i="21" s="1"/>
  <c r="AB211" i="5"/>
  <c r="X9" i="5"/>
  <c r="X10" i="5"/>
  <c r="N95" i="21" s="1"/>
  <c r="J15" i="5"/>
  <c r="D6" i="14" s="1"/>
  <c r="L24" i="5"/>
  <c r="P25" i="5"/>
  <c r="R27" i="5"/>
  <c r="L42" i="5"/>
  <c r="AB51" i="5"/>
  <c r="AK102" i="21" s="1"/>
  <c r="J57" i="5"/>
  <c r="AA60" i="5"/>
  <c r="O67" i="5"/>
  <c r="H202" i="21" s="1"/>
  <c r="AE75" i="5"/>
  <c r="AA89" i="5"/>
  <c r="P212" i="21" s="1"/>
  <c r="P92" i="5"/>
  <c r="AC123" i="21" s="1"/>
  <c r="J103" i="5"/>
  <c r="Y122" i="21" s="1"/>
  <c r="AE103" i="5"/>
  <c r="AM122" i="21" s="1"/>
  <c r="AE104" i="5"/>
  <c r="AM211" i="21" s="1"/>
  <c r="R105" i="5"/>
  <c r="J124" i="21" s="1"/>
  <c r="U106" i="5"/>
  <c r="P107" i="5"/>
  <c r="AC216" i="21" s="1"/>
  <c r="O108" i="5"/>
  <c r="P119" i="5"/>
  <c r="AE123" i="5"/>
  <c r="AM109" i="21" s="1"/>
  <c r="U145" i="5"/>
  <c r="I150" i="5"/>
  <c r="O150" i="5"/>
  <c r="AA150" i="5"/>
  <c r="AA153" i="5"/>
  <c r="I155" i="5"/>
  <c r="M156" i="5"/>
  <c r="J156" i="5"/>
  <c r="L157" i="5"/>
  <c r="L160" i="5"/>
  <c r="AA178" i="5"/>
  <c r="U179" i="5"/>
  <c r="AD180" i="5"/>
  <c r="Y185" i="5"/>
  <c r="L187" i="5"/>
  <c r="F134" i="21" s="1"/>
  <c r="X189" i="5"/>
  <c r="S191" i="5"/>
  <c r="AE191" i="5"/>
  <c r="R192" i="5"/>
  <c r="S194" i="5"/>
  <c r="I197" i="5"/>
  <c r="D69" i="21" s="1"/>
  <c r="O198" i="5"/>
  <c r="I204" i="5"/>
  <c r="G211" i="5"/>
  <c r="I214" i="5"/>
  <c r="X214" i="5"/>
  <c r="D214" i="5"/>
  <c r="Z214" i="5" s="1"/>
  <c r="M215" i="5"/>
  <c r="P216" i="5"/>
  <c r="R220" i="5"/>
  <c r="AB221" i="5"/>
  <c r="F227" i="5"/>
  <c r="L228" i="5"/>
  <c r="Y232" i="5"/>
  <c r="AD74" i="5"/>
  <c r="P112" i="5"/>
  <c r="R143" i="5"/>
  <c r="F143" i="5"/>
  <c r="P170" i="5"/>
  <c r="AC77" i="21" s="1"/>
  <c r="V170" i="5"/>
  <c r="AG77" i="21" s="1"/>
  <c r="Y9" i="5"/>
  <c r="AI175" i="21" s="1"/>
  <c r="M15" i="5"/>
  <c r="D8" i="14" s="1"/>
  <c r="V17" i="5"/>
  <c r="M42" i="5"/>
  <c r="I44" i="5"/>
  <c r="P57" i="5"/>
  <c r="L64" i="5"/>
  <c r="F74" i="5"/>
  <c r="S105" i="5"/>
  <c r="AE212" i="21" s="1"/>
  <c r="X106" i="5"/>
  <c r="Y107" i="5"/>
  <c r="AI216" i="21" s="1"/>
  <c r="X108" i="5"/>
  <c r="D110" i="5"/>
  <c r="N110" i="5" s="1"/>
  <c r="U112" i="5"/>
  <c r="I112" i="5"/>
  <c r="V112" i="5"/>
  <c r="L115" i="5"/>
  <c r="I118" i="5"/>
  <c r="D107" i="21" s="1"/>
  <c r="AA118" i="5"/>
  <c r="P107" i="21" s="1"/>
  <c r="F118" i="5"/>
  <c r="B107" i="21" s="1"/>
  <c r="X118" i="5"/>
  <c r="N107" i="21" s="1"/>
  <c r="AB119" i="5"/>
  <c r="L131" i="5"/>
  <c r="F198" i="21" s="1"/>
  <c r="I143" i="5"/>
  <c r="V145" i="5"/>
  <c r="AG139" i="21" s="1"/>
  <c r="AB150" i="5"/>
  <c r="AB153" i="5"/>
  <c r="R157" i="5"/>
  <c r="O160" i="5"/>
  <c r="X164" i="5"/>
  <c r="G170" i="5"/>
  <c r="W77" i="21" s="1"/>
  <c r="AB184" i="5"/>
  <c r="M187" i="5"/>
  <c r="AA189" i="5"/>
  <c r="J204" i="5"/>
  <c r="J211" i="5"/>
  <c r="O213" i="5"/>
  <c r="F213" i="5"/>
  <c r="X216" i="5"/>
  <c r="L227" i="5"/>
  <c r="AA228" i="5"/>
  <c r="AD231" i="5"/>
  <c r="AB232" i="5"/>
  <c r="U9" i="9"/>
  <c r="O9" i="9"/>
  <c r="I9" i="9"/>
  <c r="AD34" i="9"/>
  <c r="V38" i="9"/>
  <c r="D53" i="9"/>
  <c r="W53" i="9" s="1"/>
  <c r="AD54" i="9"/>
  <c r="AA83" i="9"/>
  <c r="E86" i="9"/>
  <c r="A214" i="22" s="1"/>
  <c r="Q86" i="9"/>
  <c r="I214" i="22" s="1"/>
  <c r="O92" i="9"/>
  <c r="H218" i="22" s="1"/>
  <c r="AB98" i="9"/>
  <c r="G105" i="9"/>
  <c r="W216" i="22" s="1"/>
  <c r="AD114" i="9"/>
  <c r="S117" i="9"/>
  <c r="AE115" i="22" s="1"/>
  <c r="U122" i="9"/>
  <c r="L199" i="22" s="1"/>
  <c r="S124" i="9"/>
  <c r="L130" i="9"/>
  <c r="F116" i="22" s="1"/>
  <c r="AD14" i="9"/>
  <c r="R179" i="22" s="1"/>
  <c r="X15" i="9"/>
  <c r="AA23" i="9"/>
  <c r="F26" i="9"/>
  <c r="G30" i="9"/>
  <c r="P32" i="9"/>
  <c r="V35" i="9"/>
  <c r="AG101" i="22" s="1"/>
  <c r="J36" i="9"/>
  <c r="Y38" i="9"/>
  <c r="M40" i="9"/>
  <c r="AA190" i="22" s="1"/>
  <c r="O43" i="9"/>
  <c r="H190" i="22" s="1"/>
  <c r="V46" i="9"/>
  <c r="AA49" i="9"/>
  <c r="G53" i="9"/>
  <c r="W191" i="22" s="1"/>
  <c r="F54" i="9"/>
  <c r="S56" i="9"/>
  <c r="U58" i="9"/>
  <c r="AD70" i="9"/>
  <c r="O72" i="9"/>
  <c r="S73" i="9"/>
  <c r="X74" i="9"/>
  <c r="J76" i="9"/>
  <c r="S77" i="9"/>
  <c r="AE206" i="22" s="1"/>
  <c r="U82" i="9"/>
  <c r="L213" i="22" s="1"/>
  <c r="G85" i="9"/>
  <c r="W218" i="22" s="1"/>
  <c r="F86" i="9"/>
  <c r="B214" i="22" s="1"/>
  <c r="S86" i="9"/>
  <c r="F90" i="9"/>
  <c r="B217" i="22" s="1"/>
  <c r="R92" i="9"/>
  <c r="J218" i="22" s="1"/>
  <c r="G96" i="9"/>
  <c r="F97" i="9"/>
  <c r="AD98" i="9"/>
  <c r="S105" i="9"/>
  <c r="AE216" i="22" s="1"/>
  <c r="AA110" i="9"/>
  <c r="F121" i="9"/>
  <c r="AA122" i="9"/>
  <c r="AB124" i="9"/>
  <c r="U128" i="9"/>
  <c r="L114" i="22" s="1"/>
  <c r="U130" i="9"/>
  <c r="L116" i="22" s="1"/>
  <c r="AA131" i="9"/>
  <c r="AD15" i="9"/>
  <c r="L18" i="9"/>
  <c r="F23" i="9"/>
  <c r="I26" i="9"/>
  <c r="Y30" i="9"/>
  <c r="S32" i="9"/>
  <c r="F34" i="9"/>
  <c r="M36" i="9"/>
  <c r="J53" i="9"/>
  <c r="Y191" i="22" s="1"/>
  <c r="G54" i="9"/>
  <c r="I67" i="9"/>
  <c r="D206" i="22" s="1"/>
  <c r="X72" i="9"/>
  <c r="Y76" i="9"/>
  <c r="U77" i="9"/>
  <c r="U81" i="9"/>
  <c r="X82" i="9"/>
  <c r="N213" i="22" s="1"/>
  <c r="I90" i="9"/>
  <c r="D217" i="22" s="1"/>
  <c r="J96" i="9"/>
  <c r="O97" i="9"/>
  <c r="AB105" i="9"/>
  <c r="AK216" i="22" s="1"/>
  <c r="AD110" i="9"/>
  <c r="I121" i="9"/>
  <c r="D122" i="9"/>
  <c r="Z122" i="9" s="1"/>
  <c r="AD122" i="9"/>
  <c r="AE124" i="9"/>
  <c r="AE126" i="9"/>
  <c r="X130" i="9"/>
  <c r="N116" i="22" s="1"/>
  <c r="X140" i="9"/>
  <c r="N142" i="22" s="1"/>
  <c r="L140" i="9"/>
  <c r="F142" i="22" s="1"/>
  <c r="R140" i="9"/>
  <c r="J142" i="22" s="1"/>
  <c r="O140" i="9"/>
  <c r="H142" i="22" s="1"/>
  <c r="AB143" i="9"/>
  <c r="AK142" i="22" s="1"/>
  <c r="J143" i="9"/>
  <c r="Y142" i="22" s="1"/>
  <c r="G145" i="9"/>
  <c r="W143" i="22" s="1"/>
  <c r="S145" i="9"/>
  <c r="AE143" i="22" s="1"/>
  <c r="J145" i="9"/>
  <c r="Y143" i="22" s="1"/>
  <c r="AE145" i="9"/>
  <c r="AM143" i="22" s="1"/>
  <c r="V145" i="9"/>
  <c r="AG143" i="22" s="1"/>
  <c r="X6" i="9"/>
  <c r="X10" i="9"/>
  <c r="N99" i="22" s="1"/>
  <c r="F14" i="9"/>
  <c r="B179" i="22" s="1"/>
  <c r="O20" i="9"/>
  <c r="H183" i="22" s="1"/>
  <c r="G23" i="9"/>
  <c r="L26" i="9"/>
  <c r="I34" i="9"/>
  <c r="F35" i="9"/>
  <c r="Y35" i="9"/>
  <c r="S36" i="9"/>
  <c r="D38" i="9"/>
  <c r="AD38" i="9"/>
  <c r="F42" i="9"/>
  <c r="B185" i="22" s="1"/>
  <c r="AA43" i="9"/>
  <c r="S45" i="9"/>
  <c r="O53" i="9"/>
  <c r="I54" i="9"/>
  <c r="G55" i="9"/>
  <c r="G65" i="9"/>
  <c r="W210" i="22" s="1"/>
  <c r="G66" i="9"/>
  <c r="W208" i="22" s="1"/>
  <c r="AA72" i="9"/>
  <c r="AD73" i="9"/>
  <c r="AE76" i="9"/>
  <c r="AA77" i="9"/>
  <c r="AD81" i="9"/>
  <c r="Y82" i="9"/>
  <c r="V85" i="9"/>
  <c r="AG218" i="22" s="1"/>
  <c r="H86" i="9"/>
  <c r="C214" i="22" s="1"/>
  <c r="W86" i="9"/>
  <c r="M214" i="22" s="1"/>
  <c r="L90" i="9"/>
  <c r="F217" i="22" s="1"/>
  <c r="P96" i="9"/>
  <c r="U97" i="9"/>
  <c r="D110" i="9"/>
  <c r="F114" i="9"/>
  <c r="O121" i="9"/>
  <c r="F122" i="9"/>
  <c r="B199" i="22" s="1"/>
  <c r="AD123" i="9"/>
  <c r="V132" i="9"/>
  <c r="AB132" i="9"/>
  <c r="G132" i="9"/>
  <c r="O137" i="9"/>
  <c r="AD6" i="9"/>
  <c r="F15" i="9"/>
  <c r="F22" i="9"/>
  <c r="B184" i="22" s="1"/>
  <c r="I23" i="9"/>
  <c r="U26" i="9"/>
  <c r="L34" i="9"/>
  <c r="G35" i="9"/>
  <c r="I50" i="9"/>
  <c r="S53" i="9"/>
  <c r="O54" i="9"/>
  <c r="S55" i="9"/>
  <c r="J69" i="9"/>
  <c r="AB77" i="9"/>
  <c r="AK206" i="22" s="1"/>
  <c r="AD82" i="9"/>
  <c r="R213" i="22" s="1"/>
  <c r="AB85" i="9"/>
  <c r="AK218" i="22" s="1"/>
  <c r="I86" i="9"/>
  <c r="D214" i="22" s="1"/>
  <c r="AA86" i="9"/>
  <c r="P214" i="22" s="1"/>
  <c r="O90" i="9"/>
  <c r="H217" i="22" s="1"/>
  <c r="R121" i="9"/>
  <c r="U139" i="9"/>
  <c r="X139" i="9"/>
  <c r="AA122" i="5"/>
  <c r="AD125" i="5"/>
  <c r="R109" i="21" s="1"/>
  <c r="R147" i="5"/>
  <c r="AB210" i="5"/>
  <c r="AD230" i="5"/>
  <c r="AB10" i="9"/>
  <c r="AK182" i="22" s="1"/>
  <c r="G13" i="9"/>
  <c r="W184" i="22" s="1"/>
  <c r="O14" i="9"/>
  <c r="H179" i="22" s="1"/>
  <c r="G15" i="9"/>
  <c r="G22" i="9"/>
  <c r="P23" i="9"/>
  <c r="I24" i="9"/>
  <c r="L25" i="9"/>
  <c r="X26" i="9"/>
  <c r="G33" i="9"/>
  <c r="O34" i="9"/>
  <c r="M35" i="9"/>
  <c r="I38" i="9"/>
  <c r="D41" i="9"/>
  <c r="W41" i="9" s="1"/>
  <c r="AB42" i="9"/>
  <c r="L50" i="9"/>
  <c r="AB53" i="9"/>
  <c r="U54" i="9"/>
  <c r="L81" i="22" s="1"/>
  <c r="Y55" i="9"/>
  <c r="AA67" i="9"/>
  <c r="P206" i="22" s="1"/>
  <c r="S69" i="9"/>
  <c r="U90" i="9"/>
  <c r="L217" i="22" s="1"/>
  <c r="H151" i="10"/>
  <c r="N151" i="10"/>
  <c r="I15" i="9"/>
  <c r="X34" i="9"/>
  <c r="N101" i="22" s="1"/>
  <c r="X54" i="9"/>
  <c r="F58" i="9"/>
  <c r="I64" i="9"/>
  <c r="S65" i="9"/>
  <c r="AE210" i="22" s="1"/>
  <c r="F82" i="9"/>
  <c r="B213" i="22" s="1"/>
  <c r="Y84" i="9"/>
  <c r="N86" i="9"/>
  <c r="G214" i="22" s="1"/>
  <c r="AE86" i="9"/>
  <c r="AA90" i="9"/>
  <c r="P217" i="22" s="1"/>
  <c r="AE96" i="9"/>
  <c r="G98" i="9"/>
  <c r="P111" i="9"/>
  <c r="AC114" i="22" s="1"/>
  <c r="U121" i="9"/>
  <c r="G124" i="9"/>
  <c r="J125" i="9"/>
  <c r="AD130" i="9"/>
  <c r="R116" i="22" s="1"/>
  <c r="F130" i="9"/>
  <c r="B116" i="22" s="1"/>
  <c r="AA54" i="9"/>
  <c r="AD90" i="9"/>
  <c r="R217" i="22" s="1"/>
  <c r="AD121" i="9"/>
  <c r="X137" i="9"/>
  <c r="L137" i="9"/>
  <c r="V144" i="9"/>
  <c r="AB144" i="9"/>
  <c r="Y144" i="9"/>
  <c r="J144" i="9"/>
  <c r="V142" i="9"/>
  <c r="I146" i="9"/>
  <c r="AC146" i="9"/>
  <c r="X147" i="9"/>
  <c r="S152" i="9"/>
  <c r="AE157" i="22" s="1"/>
  <c r="X154" i="9"/>
  <c r="O160" i="9"/>
  <c r="F162" i="9"/>
  <c r="AE168" i="9"/>
  <c r="I172" i="9"/>
  <c r="D77" i="22" s="1"/>
  <c r="L182" i="9"/>
  <c r="AB184" i="9"/>
  <c r="AD187" i="9"/>
  <c r="R138" i="22" s="1"/>
  <c r="R192" i="9"/>
  <c r="V194" i="9"/>
  <c r="I200" i="9"/>
  <c r="I202" i="9"/>
  <c r="I207" i="9"/>
  <c r="S219" i="9"/>
  <c r="R225" i="9"/>
  <c r="J151" i="22" s="1"/>
  <c r="Y226" i="9"/>
  <c r="R227" i="9"/>
  <c r="AA231" i="9"/>
  <c r="P154" i="22" s="1"/>
  <c r="R232" i="9"/>
  <c r="M7" i="10"/>
  <c r="U177" i="24" s="1"/>
  <c r="P10" i="10"/>
  <c r="W178" i="24" s="1"/>
  <c r="P21" i="10"/>
  <c r="W173" i="24" s="1"/>
  <c r="V27" i="10"/>
  <c r="J37" i="10"/>
  <c r="U38" i="10"/>
  <c r="P40" i="10"/>
  <c r="I43" i="10"/>
  <c r="D186" i="24" s="1"/>
  <c r="G50" i="10"/>
  <c r="O55" i="10"/>
  <c r="S58" i="10"/>
  <c r="Y188" i="24" s="1"/>
  <c r="P64" i="10"/>
  <c r="O76" i="10"/>
  <c r="H205" i="24" s="1"/>
  <c r="S128" i="10"/>
  <c r="J134" i="10"/>
  <c r="U145" i="10"/>
  <c r="P149" i="10"/>
  <c r="P151" i="10"/>
  <c r="J151" i="10"/>
  <c r="J154" i="10"/>
  <c r="S154" i="10"/>
  <c r="R157" i="10"/>
  <c r="L159" i="10"/>
  <c r="G161" i="10"/>
  <c r="V161" i="10"/>
  <c r="P161" i="10"/>
  <c r="R163" i="10"/>
  <c r="L163" i="10"/>
  <c r="X142" i="9"/>
  <c r="N83" i="22" s="1"/>
  <c r="O146" i="9"/>
  <c r="AD146" i="9"/>
  <c r="R160" i="9"/>
  <c r="L161" i="9"/>
  <c r="S170" i="9"/>
  <c r="O182" i="9"/>
  <c r="I189" i="9"/>
  <c r="O191" i="9"/>
  <c r="H103" i="22" s="1"/>
  <c r="I201" i="9"/>
  <c r="L207" i="9"/>
  <c r="AD231" i="9"/>
  <c r="S232" i="9"/>
  <c r="V10" i="10"/>
  <c r="AA178" i="24" s="1"/>
  <c r="M37" i="10"/>
  <c r="S40" i="10"/>
  <c r="U92" i="10"/>
  <c r="L214" i="24" s="1"/>
  <c r="D99" i="10"/>
  <c r="N99" i="10" s="1"/>
  <c r="G123" i="24" s="1"/>
  <c r="D102" i="10"/>
  <c r="K102" i="10" s="1"/>
  <c r="T119" i="24" s="1"/>
  <c r="J112" i="10"/>
  <c r="F117" i="10"/>
  <c r="G119" i="10"/>
  <c r="D121" i="10"/>
  <c r="E121" i="10" s="1"/>
  <c r="I122" i="10"/>
  <c r="G123" i="10"/>
  <c r="Q109" i="24" s="1"/>
  <c r="U127" i="10"/>
  <c r="G131" i="10"/>
  <c r="Q108" i="24" s="1"/>
  <c r="M134" i="10"/>
  <c r="U140" i="24" s="1"/>
  <c r="U135" i="10"/>
  <c r="D148" i="10"/>
  <c r="E148" i="10" s="1"/>
  <c r="V148" i="10"/>
  <c r="U149" i="10"/>
  <c r="L137" i="24" s="1"/>
  <c r="R159" i="10"/>
  <c r="D161" i="10"/>
  <c r="T161" i="10" s="1"/>
  <c r="AA142" i="9"/>
  <c r="AE146" i="9"/>
  <c r="V159" i="9"/>
  <c r="U160" i="9"/>
  <c r="Y170" i="9"/>
  <c r="U182" i="9"/>
  <c r="O201" i="9"/>
  <c r="L202" i="9"/>
  <c r="O207" i="9"/>
  <c r="J229" i="9"/>
  <c r="AA232" i="9"/>
  <c r="P155" i="22" s="1"/>
  <c r="P7" i="10"/>
  <c r="W177" i="24" s="1"/>
  <c r="G20" i="10"/>
  <c r="O37" i="10"/>
  <c r="G46" i="10"/>
  <c r="G48" i="10"/>
  <c r="Q147" i="24" s="1"/>
  <c r="L50" i="10"/>
  <c r="J53" i="10"/>
  <c r="L63" i="10"/>
  <c r="R79" i="10"/>
  <c r="I81" i="10"/>
  <c r="D85" i="10"/>
  <c r="V85" i="10"/>
  <c r="AA214" i="24" s="1"/>
  <c r="S91" i="10"/>
  <c r="Y215" i="24" s="1"/>
  <c r="F95" i="10"/>
  <c r="B122" i="24" s="1"/>
  <c r="D101" i="10"/>
  <c r="G102" i="10"/>
  <c r="Q119" i="24" s="1"/>
  <c r="G107" i="10"/>
  <c r="G108" i="10"/>
  <c r="Q213" i="24" s="1"/>
  <c r="I109" i="10"/>
  <c r="P110" i="10"/>
  <c r="V112" i="10"/>
  <c r="AA189" i="24" s="1"/>
  <c r="D116" i="10"/>
  <c r="H116" i="10" s="1"/>
  <c r="J117" i="10"/>
  <c r="S111" i="24" s="1"/>
  <c r="M119" i="10"/>
  <c r="I121" i="10"/>
  <c r="L122" i="10"/>
  <c r="J131" i="10"/>
  <c r="S108" i="24" s="1"/>
  <c r="P134" i="10"/>
  <c r="F137" i="10"/>
  <c r="J140" i="10"/>
  <c r="D142" i="10"/>
  <c r="N142" i="10" s="1"/>
  <c r="D145" i="10"/>
  <c r="N145" i="10" s="1"/>
  <c r="V139" i="24" s="1"/>
  <c r="V149" i="10"/>
  <c r="D157" i="10"/>
  <c r="H157" i="10" s="1"/>
  <c r="O157" i="10"/>
  <c r="F160" i="10"/>
  <c r="O160" i="10"/>
  <c r="D163" i="10"/>
  <c r="N163" i="10" s="1"/>
  <c r="G177" i="10"/>
  <c r="Q74" i="24" s="1"/>
  <c r="P177" i="10"/>
  <c r="W74" i="24" s="1"/>
  <c r="J177" i="10"/>
  <c r="S74" i="24" s="1"/>
  <c r="V177" i="10"/>
  <c r="AA74" i="24" s="1"/>
  <c r="X160" i="9"/>
  <c r="U161" i="9"/>
  <c r="AB170" i="9"/>
  <c r="R200" i="9"/>
  <c r="S6" i="10"/>
  <c r="Y179" i="24" s="1"/>
  <c r="V7" i="10"/>
  <c r="AA177" i="24" s="1"/>
  <c r="I28" i="10"/>
  <c r="P37" i="10"/>
  <c r="J46" i="10"/>
  <c r="J48" i="10"/>
  <c r="M50" i="10"/>
  <c r="G52" i="10"/>
  <c r="J60" i="10"/>
  <c r="D65" i="10"/>
  <c r="L95" i="10"/>
  <c r="F122" i="24" s="1"/>
  <c r="P99" i="10"/>
  <c r="J102" i="10"/>
  <c r="S119" i="24" s="1"/>
  <c r="J108" i="10"/>
  <c r="S213" i="24" s="1"/>
  <c r="O122" i="10"/>
  <c r="S134" i="10"/>
  <c r="S157" i="10"/>
  <c r="G157" i="10"/>
  <c r="O162" i="10"/>
  <c r="I162" i="10"/>
  <c r="F162" i="10"/>
  <c r="AB140" i="9"/>
  <c r="T146" i="9"/>
  <c r="M150" i="9"/>
  <c r="AA160" i="9"/>
  <c r="S162" i="9"/>
  <c r="AD170" i="9"/>
  <c r="R140" i="22" s="1"/>
  <c r="V173" i="9"/>
  <c r="M185" i="9"/>
  <c r="I187" i="9"/>
  <c r="D138" i="22" s="1"/>
  <c r="M188" i="9"/>
  <c r="AA190" i="9"/>
  <c r="J194" i="9"/>
  <c r="U201" i="9"/>
  <c r="O204" i="9"/>
  <c r="F209" i="9"/>
  <c r="S213" i="9"/>
  <c r="AE150" i="22" s="1"/>
  <c r="D232" i="9"/>
  <c r="D21" i="10"/>
  <c r="E21" i="10" s="1"/>
  <c r="P173" i="24" s="1"/>
  <c r="U50" i="10"/>
  <c r="R81" i="10"/>
  <c r="O95" i="10"/>
  <c r="H122" i="24" s="1"/>
  <c r="V99" i="10"/>
  <c r="M108" i="10"/>
  <c r="U213" i="24" s="1"/>
  <c r="V117" i="10"/>
  <c r="AA111" i="24" s="1"/>
  <c r="G128" i="10"/>
  <c r="L137" i="10"/>
  <c r="U146" i="10"/>
  <c r="J148" i="10"/>
  <c r="G149" i="10"/>
  <c r="V151" i="10"/>
  <c r="AA104" i="24" s="1"/>
  <c r="F157" i="10"/>
  <c r="I160" i="10"/>
  <c r="J162" i="10"/>
  <c r="M162" i="10"/>
  <c r="P164" i="10"/>
  <c r="W154" i="24" s="1"/>
  <c r="V164" i="10"/>
  <c r="AA154" i="24" s="1"/>
  <c r="G164" i="10"/>
  <c r="Q154" i="24" s="1"/>
  <c r="AE170" i="9"/>
  <c r="V50" i="10"/>
  <c r="L156" i="10"/>
  <c r="U156" i="10"/>
  <c r="F156" i="10"/>
  <c r="P168" i="10"/>
  <c r="S168" i="10"/>
  <c r="J168" i="10"/>
  <c r="S105" i="24" s="1"/>
  <c r="U171" i="10"/>
  <c r="O171" i="10"/>
  <c r="I171" i="10"/>
  <c r="L142" i="9"/>
  <c r="F143" i="9"/>
  <c r="D144" i="9"/>
  <c r="G146" i="9"/>
  <c r="V146" i="9"/>
  <c r="R147" i="9"/>
  <c r="AB150" i="9"/>
  <c r="O154" i="9"/>
  <c r="X156" i="9"/>
  <c r="F158" i="9"/>
  <c r="I160" i="9"/>
  <c r="X162" i="9"/>
  <c r="M164" i="9"/>
  <c r="AA158" i="22" s="1"/>
  <c r="P168" i="9"/>
  <c r="G170" i="9"/>
  <c r="AE185" i="9"/>
  <c r="U187" i="9"/>
  <c r="L138" i="22" s="1"/>
  <c r="S209" i="9"/>
  <c r="I219" i="9"/>
  <c r="S226" i="9"/>
  <c r="G227" i="9"/>
  <c r="S228" i="9"/>
  <c r="R231" i="9"/>
  <c r="I232" i="9"/>
  <c r="R5" i="10"/>
  <c r="G7" i="10"/>
  <c r="Q177" i="24" s="1"/>
  <c r="J8" i="10"/>
  <c r="S174" i="24" s="1"/>
  <c r="G10" i="10"/>
  <c r="Q178" i="24" s="1"/>
  <c r="S11" i="10"/>
  <c r="V12" i="10"/>
  <c r="L17" i="10"/>
  <c r="F177" i="24" s="1"/>
  <c r="P19" i="10"/>
  <c r="F21" i="10"/>
  <c r="J27" i="10"/>
  <c r="R28" i="10"/>
  <c r="U31" i="10"/>
  <c r="P33" i="10"/>
  <c r="F37" i="10"/>
  <c r="G38" i="10"/>
  <c r="F40" i="10"/>
  <c r="V41" i="10"/>
  <c r="F43" i="10"/>
  <c r="B186" i="24" s="1"/>
  <c r="F47" i="10"/>
  <c r="D50" i="10"/>
  <c r="N50" i="10" s="1"/>
  <c r="S52" i="10"/>
  <c r="M58" i="10"/>
  <c r="J62" i="10"/>
  <c r="S148" i="24" s="1"/>
  <c r="I64" i="10"/>
  <c r="U65" i="10"/>
  <c r="I67" i="10"/>
  <c r="D202" i="24" s="1"/>
  <c r="V72" i="10"/>
  <c r="AA203" i="24" s="1"/>
  <c r="G80" i="10"/>
  <c r="J85" i="10"/>
  <c r="S214" i="24" s="1"/>
  <c r="I92" i="10"/>
  <c r="D214" i="24" s="1"/>
  <c r="U101" i="10"/>
  <c r="P107" i="10"/>
  <c r="W216" i="24" s="1"/>
  <c r="U109" i="10"/>
  <c r="P120" i="10"/>
  <c r="U122" i="10"/>
  <c r="J128" i="10"/>
  <c r="S191" i="24" s="1"/>
  <c r="I130" i="10"/>
  <c r="D112" i="24" s="1"/>
  <c r="G134" i="10"/>
  <c r="F135" i="10"/>
  <c r="O136" i="10"/>
  <c r="O139" i="10"/>
  <c r="O141" i="10"/>
  <c r="R145" i="10"/>
  <c r="R148" i="10"/>
  <c r="J157" i="10"/>
  <c r="R160" i="10"/>
  <c r="L162" i="10"/>
  <c r="F105" i="24" s="1"/>
  <c r="U142" i="9"/>
  <c r="I143" i="9"/>
  <c r="I144" i="9"/>
  <c r="D143" i="22" s="1"/>
  <c r="H146" i="9"/>
  <c r="AA146" i="9"/>
  <c r="U154" i="9"/>
  <c r="I158" i="9"/>
  <c r="AE162" i="9"/>
  <c r="AE166" i="9"/>
  <c r="S168" i="9"/>
  <c r="F182" i="9"/>
  <c r="F189" i="9"/>
  <c r="B101" i="22" s="1"/>
  <c r="I191" i="9"/>
  <c r="F200" i="9"/>
  <c r="F201" i="9"/>
  <c r="O203" i="9"/>
  <c r="F207" i="9"/>
  <c r="V209" i="9"/>
  <c r="AG147" i="22" s="1"/>
  <c r="F211" i="9"/>
  <c r="P219" i="9"/>
  <c r="AC154" i="22" s="1"/>
  <c r="V226" i="9"/>
  <c r="M227" i="9"/>
  <c r="M232" i="9"/>
  <c r="U5" i="10"/>
  <c r="J7" i="10"/>
  <c r="S177" i="24" s="1"/>
  <c r="M10" i="10"/>
  <c r="U178" i="24" s="1"/>
  <c r="S19" i="10"/>
  <c r="M21" i="10"/>
  <c r="U173" i="24" s="1"/>
  <c r="G37" i="10"/>
  <c r="Q185" i="24" s="1"/>
  <c r="L38" i="10"/>
  <c r="M40" i="10"/>
  <c r="G43" i="10"/>
  <c r="U47" i="10"/>
  <c r="F50" i="10"/>
  <c r="B188" i="24" s="1"/>
  <c r="G55" i="10"/>
  <c r="P58" i="10"/>
  <c r="S59" i="10"/>
  <c r="Y186" i="24" s="1"/>
  <c r="P62" i="10"/>
  <c r="O64" i="10"/>
  <c r="J69" i="10"/>
  <c r="S70" i="10"/>
  <c r="I76" i="10"/>
  <c r="D205" i="24" s="1"/>
  <c r="R80" i="10"/>
  <c r="J207" i="24" s="1"/>
  <c r="P82" i="10"/>
  <c r="M85" i="10"/>
  <c r="U214" i="24" s="1"/>
  <c r="S87" i="10"/>
  <c r="Y210" i="24" s="1"/>
  <c r="F91" i="10"/>
  <c r="B120" i="24" s="1"/>
  <c r="O92" i="10"/>
  <c r="H214" i="24" s="1"/>
  <c r="J100" i="10"/>
  <c r="V109" i="10"/>
  <c r="F122" i="10"/>
  <c r="L127" i="10"/>
  <c r="P128" i="10"/>
  <c r="I134" i="10"/>
  <c r="L135" i="10"/>
  <c r="D140" i="10"/>
  <c r="U141" i="10"/>
  <c r="S148" i="10"/>
  <c r="O152" i="10"/>
  <c r="D154" i="10"/>
  <c r="I156" i="10"/>
  <c r="P157" i="10"/>
  <c r="F159" i="10"/>
  <c r="V162" i="10"/>
  <c r="U10" i="11"/>
  <c r="L95" i="25" s="1"/>
  <c r="L15" i="11"/>
  <c r="F131" i="25" s="1"/>
  <c r="R38" i="11"/>
  <c r="S76" i="11"/>
  <c r="U92" i="11"/>
  <c r="L214" i="25" s="1"/>
  <c r="U142" i="11"/>
  <c r="L79" i="25" s="1"/>
  <c r="S165" i="11"/>
  <c r="P165" i="11"/>
  <c r="J165" i="11"/>
  <c r="P169" i="11"/>
  <c r="S169" i="11"/>
  <c r="J169" i="11"/>
  <c r="M187" i="11"/>
  <c r="U102" i="25" s="1"/>
  <c r="J187" i="11"/>
  <c r="G181" i="10"/>
  <c r="Q143" i="24" s="1"/>
  <c r="M186" i="10"/>
  <c r="G187" i="10"/>
  <c r="J231" i="10"/>
  <c r="J3" i="11"/>
  <c r="S14" i="11"/>
  <c r="O15" i="11"/>
  <c r="H131" i="25" s="1"/>
  <c r="G25" i="11"/>
  <c r="U38" i="11"/>
  <c r="P39" i="11"/>
  <c r="W182" i="25" s="1"/>
  <c r="L47" i="11"/>
  <c r="M50" i="11"/>
  <c r="O51" i="11"/>
  <c r="F57" i="11"/>
  <c r="G58" i="11"/>
  <c r="Q188" i="25" s="1"/>
  <c r="L59" i="11"/>
  <c r="R60" i="11"/>
  <c r="R66" i="11"/>
  <c r="J74" i="11"/>
  <c r="O75" i="11"/>
  <c r="V76" i="11"/>
  <c r="J78" i="11"/>
  <c r="G79" i="11"/>
  <c r="F80" i="11"/>
  <c r="B207" i="25" s="1"/>
  <c r="S81" i="11"/>
  <c r="V86" i="11"/>
  <c r="F95" i="11"/>
  <c r="B122" i="25" s="1"/>
  <c r="G98" i="11"/>
  <c r="S108" i="11"/>
  <c r="Y213" i="25" s="1"/>
  <c r="S110" i="11"/>
  <c r="G120" i="11"/>
  <c r="G123" i="11"/>
  <c r="Q109" i="25" s="1"/>
  <c r="D129" i="11"/>
  <c r="H129" i="11" s="1"/>
  <c r="J130" i="11"/>
  <c r="M133" i="11"/>
  <c r="L136" i="11"/>
  <c r="F135" i="25" s="1"/>
  <c r="P144" i="11"/>
  <c r="G146" i="11"/>
  <c r="F148" i="11"/>
  <c r="M149" i="11"/>
  <c r="M153" i="11"/>
  <c r="V159" i="11"/>
  <c r="M165" i="11"/>
  <c r="R170" i="11"/>
  <c r="F170" i="11"/>
  <c r="O170" i="11"/>
  <c r="O177" i="11"/>
  <c r="F177" i="11"/>
  <c r="U177" i="11"/>
  <c r="U165" i="10"/>
  <c r="I170" i="10"/>
  <c r="G180" i="10"/>
  <c r="Q133" i="24" s="1"/>
  <c r="J181" i="10"/>
  <c r="S143" i="24" s="1"/>
  <c r="J187" i="10"/>
  <c r="L194" i="10"/>
  <c r="U202" i="10"/>
  <c r="J204" i="10"/>
  <c r="P205" i="10"/>
  <c r="W68" i="24" s="1"/>
  <c r="O213" i="10"/>
  <c r="M219" i="10"/>
  <c r="S220" i="10"/>
  <c r="V222" i="10"/>
  <c r="L224" i="10"/>
  <c r="F146" i="24" s="1"/>
  <c r="O225" i="10"/>
  <c r="G228" i="10"/>
  <c r="O229" i="10"/>
  <c r="I230" i="10"/>
  <c r="U231" i="10"/>
  <c r="V9" i="11"/>
  <c r="AA175" i="25" s="1"/>
  <c r="V25" i="11"/>
  <c r="G28" i="11"/>
  <c r="S29" i="11"/>
  <c r="M31" i="11"/>
  <c r="D66" i="11"/>
  <c r="H66" i="11" s="1"/>
  <c r="R204" i="25" s="1"/>
  <c r="U66" i="11"/>
  <c r="F68" i="11"/>
  <c r="M78" i="11"/>
  <c r="J80" i="11"/>
  <c r="I83" i="11"/>
  <c r="I89" i="11"/>
  <c r="D212" i="25" s="1"/>
  <c r="F101" i="11"/>
  <c r="F103" i="11"/>
  <c r="P120" i="11"/>
  <c r="G148" i="11"/>
  <c r="S157" i="11"/>
  <c r="P157" i="11"/>
  <c r="I175" i="11"/>
  <c r="L175" i="11"/>
  <c r="U15" i="11"/>
  <c r="L131" i="25" s="1"/>
  <c r="M57" i="11"/>
  <c r="L83" i="11"/>
  <c r="I103" i="11"/>
  <c r="R154" i="11"/>
  <c r="U154" i="11"/>
  <c r="D154" i="11"/>
  <c r="V160" i="11"/>
  <c r="P160" i="11"/>
  <c r="O180" i="11"/>
  <c r="U180" i="11"/>
  <c r="R180" i="11"/>
  <c r="I180" i="11"/>
  <c r="D67" i="25" s="1"/>
  <c r="F180" i="11"/>
  <c r="G163" i="10"/>
  <c r="M173" i="10"/>
  <c r="I177" i="10"/>
  <c r="D197" i="24" s="1"/>
  <c r="U178" i="10"/>
  <c r="M180" i="10"/>
  <c r="U133" i="24" s="1"/>
  <c r="F184" i="10"/>
  <c r="D186" i="10"/>
  <c r="P186" i="10"/>
  <c r="W75" i="24" s="1"/>
  <c r="F193" i="10"/>
  <c r="U194" i="10"/>
  <c r="U204" i="10"/>
  <c r="P208" i="10"/>
  <c r="W127" i="24" s="1"/>
  <c r="S209" i="10"/>
  <c r="Y143" i="24" s="1"/>
  <c r="L216" i="10"/>
  <c r="U219" i="10"/>
  <c r="P224" i="10"/>
  <c r="R225" i="10"/>
  <c r="J147" i="24" s="1"/>
  <c r="S228" i="10"/>
  <c r="R229" i="10"/>
  <c r="O230" i="10"/>
  <c r="P6" i="11"/>
  <c r="W179" i="25" s="1"/>
  <c r="L8" i="11"/>
  <c r="L11" i="11"/>
  <c r="I13" i="11"/>
  <c r="V15" i="11"/>
  <c r="P18" i="11"/>
  <c r="R19" i="11"/>
  <c r="J96" i="25" s="1"/>
  <c r="D22" i="11"/>
  <c r="P28" i="11"/>
  <c r="W181" i="25" s="1"/>
  <c r="U31" i="11"/>
  <c r="G34" i="11"/>
  <c r="K35" i="11"/>
  <c r="F39" i="11"/>
  <c r="B96" i="25" s="1"/>
  <c r="F40" i="11"/>
  <c r="G42" i="11"/>
  <c r="Q98" i="25" s="1"/>
  <c r="R49" i="11"/>
  <c r="J190" i="25" s="1"/>
  <c r="V50" i="11"/>
  <c r="F52" i="11"/>
  <c r="B187" i="25" s="1"/>
  <c r="P58" i="11"/>
  <c r="L63" i="11"/>
  <c r="F65" i="11"/>
  <c r="U68" i="11"/>
  <c r="S73" i="11"/>
  <c r="V74" i="11"/>
  <c r="G76" i="11"/>
  <c r="G77" i="11"/>
  <c r="Q202" i="25" s="1"/>
  <c r="S78" i="11"/>
  <c r="O79" i="11"/>
  <c r="J82" i="11"/>
  <c r="J85" i="11"/>
  <c r="S214" i="25" s="1"/>
  <c r="F87" i="11"/>
  <c r="B119" i="25" s="1"/>
  <c r="O95" i="11"/>
  <c r="H122" i="25" s="1"/>
  <c r="L103" i="11"/>
  <c r="D107" i="11"/>
  <c r="N107" i="11" s="1"/>
  <c r="O109" i="11"/>
  <c r="V111" i="11"/>
  <c r="AA110" i="25" s="1"/>
  <c r="G117" i="11"/>
  <c r="Q111" i="25" s="1"/>
  <c r="V120" i="11"/>
  <c r="J122" i="11"/>
  <c r="S107" i="25" s="1"/>
  <c r="V124" i="11"/>
  <c r="F127" i="11"/>
  <c r="M129" i="11"/>
  <c r="V130" i="11"/>
  <c r="AA198" i="25" s="1"/>
  <c r="P132" i="11"/>
  <c r="D134" i="11"/>
  <c r="K134" i="11" s="1"/>
  <c r="G135" i="11"/>
  <c r="P137" i="11"/>
  <c r="S138" i="11"/>
  <c r="O143" i="11"/>
  <c r="J145" i="11"/>
  <c r="S139" i="25" s="1"/>
  <c r="M148" i="11"/>
  <c r="O175" i="11"/>
  <c r="S180" i="10"/>
  <c r="Y133" i="24" s="1"/>
  <c r="S186" i="10"/>
  <c r="Y75" i="24" s="1"/>
  <c r="U188" i="10"/>
  <c r="L193" i="10"/>
  <c r="O200" i="10"/>
  <c r="S201" i="10"/>
  <c r="F203" i="10"/>
  <c r="I214" i="10"/>
  <c r="F218" i="10"/>
  <c r="R224" i="10"/>
  <c r="J146" i="24" s="1"/>
  <c r="L227" i="10"/>
  <c r="U229" i="10"/>
  <c r="R230" i="10"/>
  <c r="I10" i="11"/>
  <c r="D95" i="25" s="1"/>
  <c r="O13" i="11"/>
  <c r="F15" i="11"/>
  <c r="R18" i="11"/>
  <c r="D26" i="11"/>
  <c r="N26" i="11" s="1"/>
  <c r="V28" i="11"/>
  <c r="F38" i="11"/>
  <c r="I40" i="11"/>
  <c r="J42" i="11"/>
  <c r="L52" i="11"/>
  <c r="V57" i="11"/>
  <c r="I61" i="11"/>
  <c r="I67" i="11"/>
  <c r="D202" i="25" s="1"/>
  <c r="J76" i="11"/>
  <c r="J77" i="11"/>
  <c r="S202" i="25" s="1"/>
  <c r="V78" i="11"/>
  <c r="U79" i="11"/>
  <c r="M82" i="11"/>
  <c r="S85" i="11"/>
  <c r="Y214" i="25" s="1"/>
  <c r="I87" i="11"/>
  <c r="D119" i="25" s="1"/>
  <c r="J88" i="11"/>
  <c r="S121" i="25" s="1"/>
  <c r="F92" i="11"/>
  <c r="B214" i="25" s="1"/>
  <c r="O103" i="11"/>
  <c r="O107" i="11"/>
  <c r="H66" i="25" s="1"/>
  <c r="R109" i="11"/>
  <c r="J114" i="11"/>
  <c r="I117" i="11"/>
  <c r="P119" i="11"/>
  <c r="W103" i="25" s="1"/>
  <c r="L122" i="11"/>
  <c r="F195" i="25" s="1"/>
  <c r="G127" i="11"/>
  <c r="Q194" i="25" s="1"/>
  <c r="J128" i="11"/>
  <c r="S191" i="25" s="1"/>
  <c r="V129" i="11"/>
  <c r="M135" i="11"/>
  <c r="U151" i="25" s="1"/>
  <c r="S137" i="11"/>
  <c r="I142" i="11"/>
  <c r="V145" i="11"/>
  <c r="AA139" i="25" s="1"/>
  <c r="V148" i="11"/>
  <c r="F154" i="11"/>
  <c r="V158" i="11"/>
  <c r="P158" i="11"/>
  <c r="J158" i="11"/>
  <c r="L180" i="11"/>
  <c r="D166" i="10"/>
  <c r="V180" i="10"/>
  <c r="AA133" i="24" s="1"/>
  <c r="P184" i="10"/>
  <c r="V186" i="10"/>
  <c r="AA75" i="24" s="1"/>
  <c r="R200" i="10"/>
  <c r="O203" i="10"/>
  <c r="O214" i="10"/>
  <c r="R218" i="10"/>
  <c r="V229" i="10"/>
  <c r="S230" i="10"/>
  <c r="L10" i="11"/>
  <c r="F95" i="25" s="1"/>
  <c r="L24" i="11"/>
  <c r="J34" i="11"/>
  <c r="G37" i="11"/>
  <c r="I38" i="11"/>
  <c r="D98" i="25" s="1"/>
  <c r="I39" i="11"/>
  <c r="M42" i="11"/>
  <c r="O52" i="11"/>
  <c r="D54" i="11"/>
  <c r="U61" i="11"/>
  <c r="M65" i="11"/>
  <c r="U206" i="25" s="1"/>
  <c r="M76" i="11"/>
  <c r="P77" i="11"/>
  <c r="W202" i="25" s="1"/>
  <c r="V79" i="11"/>
  <c r="P82" i="11"/>
  <c r="L87" i="11"/>
  <c r="F119" i="25" s="1"/>
  <c r="P88" i="11"/>
  <c r="W121" i="25" s="1"/>
  <c r="U103" i="11"/>
  <c r="U107" i="11"/>
  <c r="L66" i="25" s="1"/>
  <c r="U109" i="11"/>
  <c r="D113" i="11"/>
  <c r="M114" i="11"/>
  <c r="F116" i="11"/>
  <c r="O117" i="11"/>
  <c r="S119" i="11"/>
  <c r="M122" i="11"/>
  <c r="U107" i="25" s="1"/>
  <c r="I127" i="11"/>
  <c r="V128" i="11"/>
  <c r="V135" i="11"/>
  <c r="L142" i="11"/>
  <c r="U156" i="11"/>
  <c r="R156" i="11"/>
  <c r="S173" i="11"/>
  <c r="V173" i="11"/>
  <c r="D181" i="11"/>
  <c r="Q181" i="11" s="1"/>
  <c r="F181" i="11"/>
  <c r="L181" i="11"/>
  <c r="I181" i="11"/>
  <c r="S163" i="10"/>
  <c r="G166" i="10"/>
  <c r="R177" i="10"/>
  <c r="P179" i="10"/>
  <c r="W140" i="24" s="1"/>
  <c r="M182" i="10"/>
  <c r="R183" i="10"/>
  <c r="J198" i="24" s="1"/>
  <c r="G186" i="10"/>
  <c r="Q75" i="24" s="1"/>
  <c r="J190" i="10"/>
  <c r="G192" i="10"/>
  <c r="U193" i="10"/>
  <c r="F195" i="10"/>
  <c r="G197" i="10"/>
  <c r="O198" i="10"/>
  <c r="R203" i="10"/>
  <c r="G205" i="10"/>
  <c r="Q68" i="24" s="1"/>
  <c r="L207" i="10"/>
  <c r="D209" i="10"/>
  <c r="Q209" i="10" s="1"/>
  <c r="F210" i="10"/>
  <c r="U218" i="10"/>
  <c r="G220" i="10"/>
  <c r="Q149" i="24" s="1"/>
  <c r="G222" i="10"/>
  <c r="J226" i="10"/>
  <c r="U227" i="10"/>
  <c r="D229" i="10"/>
  <c r="O232" i="10"/>
  <c r="J5" i="11"/>
  <c r="S176" i="25" s="1"/>
  <c r="O10" i="11"/>
  <c r="H95" i="25" s="1"/>
  <c r="I15" i="11"/>
  <c r="D131" i="25" s="1"/>
  <c r="M20" i="11"/>
  <c r="M34" i="11"/>
  <c r="J37" i="11"/>
  <c r="S185" i="25" s="1"/>
  <c r="L39" i="11"/>
  <c r="V42" i="11"/>
  <c r="F50" i="11"/>
  <c r="I51" i="11"/>
  <c r="L54" i="11"/>
  <c r="D57" i="11"/>
  <c r="O66" i="11"/>
  <c r="O67" i="11"/>
  <c r="H202" i="25" s="1"/>
  <c r="G74" i="11"/>
  <c r="D75" i="11"/>
  <c r="D78" i="11"/>
  <c r="V82" i="11"/>
  <c r="O92" i="11"/>
  <c r="H214" i="25" s="1"/>
  <c r="U127" i="11"/>
  <c r="R142" i="11"/>
  <c r="I154" i="11"/>
  <c r="U159" i="11"/>
  <c r="L159" i="11"/>
  <c r="S181" i="11"/>
  <c r="Y143" i="25" s="1"/>
  <c r="V181" i="11"/>
  <c r="M181" i="11"/>
  <c r="G181" i="11"/>
  <c r="K38" i="12"/>
  <c r="N38" i="12"/>
  <c r="G184" i="11"/>
  <c r="Q131" i="25" s="1"/>
  <c r="D185" i="11"/>
  <c r="Q185" i="11" s="1"/>
  <c r="R189" i="11"/>
  <c r="J97" i="25" s="1"/>
  <c r="O198" i="11"/>
  <c r="J200" i="11"/>
  <c r="L202" i="11"/>
  <c r="F100" i="25" s="1"/>
  <c r="J213" i="11"/>
  <c r="S146" i="25" s="1"/>
  <c r="J229" i="11"/>
  <c r="V87" i="12"/>
  <c r="AA214" i="26" s="1"/>
  <c r="I92" i="12"/>
  <c r="D218" i="26" s="1"/>
  <c r="L119" i="12"/>
  <c r="F197" i="26" s="1"/>
  <c r="O121" i="12"/>
  <c r="P124" i="12"/>
  <c r="L129" i="12"/>
  <c r="F115" i="26" s="1"/>
  <c r="U130" i="12"/>
  <c r="L116" i="26" s="1"/>
  <c r="V131" i="12"/>
  <c r="AA112" i="26" s="1"/>
  <c r="I142" i="12"/>
  <c r="I144" i="12"/>
  <c r="D143" i="26" s="1"/>
  <c r="P145" i="12"/>
  <c r="W143" i="26" s="1"/>
  <c r="D152" i="12"/>
  <c r="N152" i="12" s="1"/>
  <c r="V157" i="26" s="1"/>
  <c r="I154" i="12"/>
  <c r="L159" i="12"/>
  <c r="L162" i="12"/>
  <c r="L178" i="12"/>
  <c r="D183" i="12"/>
  <c r="K196" i="12"/>
  <c r="T130" i="26" s="1"/>
  <c r="R198" i="12"/>
  <c r="M200" i="12"/>
  <c r="J206" i="12"/>
  <c r="S206" i="12"/>
  <c r="F210" i="12"/>
  <c r="L218" i="12"/>
  <c r="I225" i="12"/>
  <c r="I227" i="12"/>
  <c r="R227" i="12"/>
  <c r="V229" i="12"/>
  <c r="I232" i="12"/>
  <c r="R232" i="12"/>
  <c r="O10" i="13"/>
  <c r="H99" i="27" s="1"/>
  <c r="D10" i="13"/>
  <c r="K10" i="13" s="1"/>
  <c r="R10" i="13"/>
  <c r="J99" i="27" s="1"/>
  <c r="V21" i="13"/>
  <c r="AA177" i="27" s="1"/>
  <c r="P21" i="13"/>
  <c r="W177" i="27" s="1"/>
  <c r="M21" i="13"/>
  <c r="U177" i="27" s="1"/>
  <c r="R33" i="13"/>
  <c r="J188" i="27" s="1"/>
  <c r="F33" i="13"/>
  <c r="U33" i="13"/>
  <c r="M184" i="11"/>
  <c r="F185" i="11"/>
  <c r="R198" i="11"/>
  <c r="M200" i="11"/>
  <c r="D209" i="11"/>
  <c r="M213" i="11"/>
  <c r="U146" i="25" s="1"/>
  <c r="G228" i="11"/>
  <c r="M229" i="11"/>
  <c r="G20" i="12"/>
  <c r="M24" i="12"/>
  <c r="L28" i="12"/>
  <c r="R32" i="12"/>
  <c r="S33" i="12"/>
  <c r="S58" i="12"/>
  <c r="G63" i="12"/>
  <c r="G73" i="12"/>
  <c r="V77" i="12"/>
  <c r="AA206" i="26" s="1"/>
  <c r="V83" i="12"/>
  <c r="R92" i="12"/>
  <c r="J218" i="26" s="1"/>
  <c r="S100" i="12"/>
  <c r="S102" i="12"/>
  <c r="Y123" i="26" s="1"/>
  <c r="O142" i="12"/>
  <c r="L144" i="12"/>
  <c r="F143" i="26" s="1"/>
  <c r="M149" i="12"/>
  <c r="F152" i="12"/>
  <c r="S157" i="12"/>
  <c r="U159" i="12"/>
  <c r="L175" i="12"/>
  <c r="O178" i="12"/>
  <c r="J184" i="12"/>
  <c r="L189" i="12"/>
  <c r="G192" i="12"/>
  <c r="V193" i="12"/>
  <c r="S198" i="12"/>
  <c r="O200" i="12"/>
  <c r="D202" i="12"/>
  <c r="D206" i="12"/>
  <c r="T206" i="12" s="1"/>
  <c r="U218" i="12"/>
  <c r="O224" i="12"/>
  <c r="H150" i="26" s="1"/>
  <c r="F224" i="12"/>
  <c r="B150" i="26" s="1"/>
  <c r="L225" i="12"/>
  <c r="M227" i="12"/>
  <c r="G227" i="12"/>
  <c r="M228" i="12"/>
  <c r="S4" i="13"/>
  <c r="Y99" i="27" s="1"/>
  <c r="V4" i="13"/>
  <c r="AA99" i="27" s="1"/>
  <c r="S10" i="13"/>
  <c r="Y182" i="27" s="1"/>
  <c r="V10" i="13"/>
  <c r="AA182" i="27" s="1"/>
  <c r="R24" i="13"/>
  <c r="F24" i="13"/>
  <c r="R53" i="13"/>
  <c r="U53" i="13"/>
  <c r="L53" i="13"/>
  <c r="F53" i="13"/>
  <c r="S56" i="13"/>
  <c r="J56" i="13"/>
  <c r="G56" i="13"/>
  <c r="D56" i="13"/>
  <c r="K56" i="13" s="1"/>
  <c r="P56" i="13"/>
  <c r="U59" i="13"/>
  <c r="I59" i="13"/>
  <c r="U202" i="11"/>
  <c r="P63" i="12"/>
  <c r="S66" i="12"/>
  <c r="Y208" i="26" s="1"/>
  <c r="G91" i="12"/>
  <c r="Q219" i="26" s="1"/>
  <c r="F113" i="12"/>
  <c r="B194" i="26" s="1"/>
  <c r="F128" i="12"/>
  <c r="B114" i="26" s="1"/>
  <c r="S175" i="12"/>
  <c r="Y77" i="26" s="1"/>
  <c r="U178" i="12"/>
  <c r="L105" i="26" s="1"/>
  <c r="I199" i="12"/>
  <c r="R199" i="12"/>
  <c r="S200" i="12"/>
  <c r="S205" i="12"/>
  <c r="Y72" i="26" s="1"/>
  <c r="J205" i="12"/>
  <c r="S72" i="26" s="1"/>
  <c r="R225" i="12"/>
  <c r="S20" i="13"/>
  <c r="V20" i="13"/>
  <c r="G20" i="13"/>
  <c r="L22" i="13"/>
  <c r="F184" i="27" s="1"/>
  <c r="F22" i="13"/>
  <c r="B184" i="27" s="1"/>
  <c r="U31" i="13"/>
  <c r="F31" i="13"/>
  <c r="B186" i="27" s="1"/>
  <c r="M56" i="13"/>
  <c r="I63" i="13"/>
  <c r="U63" i="13"/>
  <c r="D150" i="11"/>
  <c r="I182" i="11"/>
  <c r="D103" i="25" s="1"/>
  <c r="R183" i="11"/>
  <c r="P184" i="11"/>
  <c r="J185" i="11"/>
  <c r="F187" i="11"/>
  <c r="B134" i="25" s="1"/>
  <c r="O197" i="11"/>
  <c r="H69" i="25" s="1"/>
  <c r="O204" i="11"/>
  <c r="M209" i="11"/>
  <c r="O211" i="11"/>
  <c r="V212" i="11"/>
  <c r="AA145" i="25" s="1"/>
  <c r="S228" i="11"/>
  <c r="M4" i="12"/>
  <c r="U99" i="26" s="1"/>
  <c r="L9" i="12"/>
  <c r="G12" i="12"/>
  <c r="M13" i="12"/>
  <c r="U184" i="26" s="1"/>
  <c r="G15" i="12"/>
  <c r="V16" i="12"/>
  <c r="AA100" i="26" s="1"/>
  <c r="S18" i="12"/>
  <c r="M20" i="12"/>
  <c r="P23" i="12"/>
  <c r="M31" i="12"/>
  <c r="U32" i="12"/>
  <c r="M39" i="12"/>
  <c r="F44" i="12"/>
  <c r="G56" i="12"/>
  <c r="L61" i="12"/>
  <c r="J65" i="12"/>
  <c r="S210" i="26" s="1"/>
  <c r="I72" i="12"/>
  <c r="G75" i="12"/>
  <c r="P79" i="12"/>
  <c r="F83" i="12"/>
  <c r="F88" i="12"/>
  <c r="B215" i="26" s="1"/>
  <c r="J90" i="12"/>
  <c r="J91" i="12"/>
  <c r="S219" i="26" s="1"/>
  <c r="R93" i="12"/>
  <c r="J125" i="26" s="1"/>
  <c r="P94" i="12"/>
  <c r="W71" i="26" s="1"/>
  <c r="P99" i="12"/>
  <c r="O106" i="12"/>
  <c r="D108" i="12"/>
  <c r="N108" i="12" s="1"/>
  <c r="G129" i="26" s="1"/>
  <c r="F110" i="12"/>
  <c r="L120" i="12"/>
  <c r="F198" i="26" s="1"/>
  <c r="J123" i="12"/>
  <c r="S113" i="26" s="1"/>
  <c r="F125" i="12"/>
  <c r="B113" i="26" s="1"/>
  <c r="F127" i="12"/>
  <c r="I128" i="12"/>
  <c r="D114" i="26" s="1"/>
  <c r="G131" i="12"/>
  <c r="Q112" i="26" s="1"/>
  <c r="S132" i="12"/>
  <c r="U133" i="12"/>
  <c r="U144" i="12"/>
  <c r="L143" i="26" s="1"/>
  <c r="F146" i="12"/>
  <c r="M151" i="12"/>
  <c r="I152" i="12"/>
  <c r="G153" i="12"/>
  <c r="D157" i="12"/>
  <c r="I177" i="12"/>
  <c r="D201" i="26" s="1"/>
  <c r="L183" i="12"/>
  <c r="F202" i="26" s="1"/>
  <c r="G188" i="12"/>
  <c r="S192" i="12"/>
  <c r="S195" i="12"/>
  <c r="G205" i="12"/>
  <c r="Q72" i="26" s="1"/>
  <c r="S213" i="12"/>
  <c r="Y150" i="26" s="1"/>
  <c r="V213" i="12"/>
  <c r="AA150" i="26" s="1"/>
  <c r="M219" i="12"/>
  <c r="U154" i="26" s="1"/>
  <c r="V219" i="12"/>
  <c r="I7" i="13"/>
  <c r="U7" i="13"/>
  <c r="R9" i="13"/>
  <c r="O9" i="13"/>
  <c r="L9" i="13"/>
  <c r="O15" i="13"/>
  <c r="R15" i="13"/>
  <c r="D20" i="13"/>
  <c r="P27" i="13"/>
  <c r="S27" i="13"/>
  <c r="G27" i="13"/>
  <c r="L60" i="13"/>
  <c r="R60" i="13"/>
  <c r="O182" i="11"/>
  <c r="H103" i="25" s="1"/>
  <c r="S184" i="11"/>
  <c r="L185" i="11"/>
  <c r="F189" i="11"/>
  <c r="R197" i="11"/>
  <c r="D202" i="11"/>
  <c r="N202" i="11" s="1"/>
  <c r="R204" i="11"/>
  <c r="J132" i="25" s="1"/>
  <c r="V209" i="11"/>
  <c r="P211" i="11"/>
  <c r="W142" i="25" s="1"/>
  <c r="F218" i="11"/>
  <c r="G223" i="11"/>
  <c r="F227" i="11"/>
  <c r="O12" i="12"/>
  <c r="O13" i="12"/>
  <c r="M22" i="12"/>
  <c r="V23" i="12"/>
  <c r="P31" i="12"/>
  <c r="O38" i="12"/>
  <c r="P39" i="12"/>
  <c r="U41" i="12"/>
  <c r="I44" i="12"/>
  <c r="J56" i="12"/>
  <c r="G58" i="12"/>
  <c r="S65" i="12"/>
  <c r="Y210" i="26" s="1"/>
  <c r="L72" i="12"/>
  <c r="J75" i="12"/>
  <c r="I78" i="12"/>
  <c r="G83" i="12"/>
  <c r="R84" i="12"/>
  <c r="V86" i="12"/>
  <c r="U88" i="12"/>
  <c r="L215" i="26" s="1"/>
  <c r="M90" i="12"/>
  <c r="M91" i="12"/>
  <c r="U219" i="26" s="1"/>
  <c r="S93" i="12"/>
  <c r="R106" i="12"/>
  <c r="J108" i="12"/>
  <c r="S217" i="26" s="1"/>
  <c r="R110" i="12"/>
  <c r="F112" i="12"/>
  <c r="O120" i="12"/>
  <c r="F122" i="12"/>
  <c r="V123" i="12"/>
  <c r="AA113" i="26" s="1"/>
  <c r="O125" i="12"/>
  <c r="H113" i="26" s="1"/>
  <c r="I127" i="12"/>
  <c r="L128" i="12"/>
  <c r="F114" i="26" s="1"/>
  <c r="F130" i="12"/>
  <c r="B116" i="26" s="1"/>
  <c r="I131" i="12"/>
  <c r="F137" i="12"/>
  <c r="G146" i="12"/>
  <c r="R151" i="12"/>
  <c r="L152" i="12"/>
  <c r="J153" i="12"/>
  <c r="I155" i="12"/>
  <c r="G157" i="12"/>
  <c r="I160" i="12"/>
  <c r="R177" i="12"/>
  <c r="G181" i="12"/>
  <c r="V188" i="12"/>
  <c r="O191" i="12"/>
  <c r="H103" i="26" s="1"/>
  <c r="I194" i="12"/>
  <c r="I198" i="12"/>
  <c r="O199" i="12"/>
  <c r="M205" i="12"/>
  <c r="U72" i="26" s="1"/>
  <c r="G213" i="12"/>
  <c r="Q150" i="26" s="1"/>
  <c r="R220" i="12"/>
  <c r="F220" i="12"/>
  <c r="J224" i="12"/>
  <c r="J226" i="12"/>
  <c r="G226" i="12"/>
  <c r="V226" i="12"/>
  <c r="G229" i="12"/>
  <c r="O19" i="13"/>
  <c r="H100" i="27" s="1"/>
  <c r="F19" i="13"/>
  <c r="D19" i="13"/>
  <c r="R25" i="13"/>
  <c r="F25" i="13"/>
  <c r="V184" i="11"/>
  <c r="O190" i="11"/>
  <c r="F202" i="11"/>
  <c r="B100" i="25" s="1"/>
  <c r="I218" i="11"/>
  <c r="P223" i="11"/>
  <c r="L227" i="11"/>
  <c r="V20" i="12"/>
  <c r="O22" i="12"/>
  <c r="H184" i="26" s="1"/>
  <c r="O44" i="12"/>
  <c r="D95" i="12"/>
  <c r="O128" i="12"/>
  <c r="H114" i="26" s="1"/>
  <c r="L130" i="12"/>
  <c r="F116" i="26" s="1"/>
  <c r="I137" i="12"/>
  <c r="J146" i="12"/>
  <c r="S153" i="12"/>
  <c r="R155" i="12"/>
  <c r="J157" i="12"/>
  <c r="O158" i="12"/>
  <c r="L160" i="12"/>
  <c r="U177" i="12"/>
  <c r="R191" i="12"/>
  <c r="L194" i="12"/>
  <c r="J212" i="12"/>
  <c r="S149" i="26" s="1"/>
  <c r="S212" i="12"/>
  <c r="Y149" i="26" s="1"/>
  <c r="J213" i="12"/>
  <c r="S150" i="26" s="1"/>
  <c r="P224" i="12"/>
  <c r="F226" i="12"/>
  <c r="B152" i="26" s="1"/>
  <c r="O227" i="12"/>
  <c r="J229" i="12"/>
  <c r="G3" i="13"/>
  <c r="I5" i="13"/>
  <c r="F7" i="13"/>
  <c r="F9" i="13"/>
  <c r="J20" i="13"/>
  <c r="R27" i="13"/>
  <c r="L32" i="13"/>
  <c r="I32" i="13"/>
  <c r="L35" i="13"/>
  <c r="D35" i="13"/>
  <c r="K35" i="13" s="1"/>
  <c r="S64" i="13"/>
  <c r="P64" i="13"/>
  <c r="J64" i="13"/>
  <c r="U190" i="11"/>
  <c r="O218" i="11"/>
  <c r="S223" i="11"/>
  <c r="O227" i="11"/>
  <c r="U13" i="12"/>
  <c r="D16" i="12"/>
  <c r="E16" i="12" s="1"/>
  <c r="G33" i="12"/>
  <c r="R39" i="12"/>
  <c r="R210" i="12"/>
  <c r="U210" i="12"/>
  <c r="V35" i="13"/>
  <c r="AA101" i="27" s="1"/>
  <c r="J35" i="13"/>
  <c r="S35" i="13"/>
  <c r="F184" i="11"/>
  <c r="M196" i="11"/>
  <c r="I202" i="11"/>
  <c r="G205" i="11"/>
  <c r="Q68" i="25" s="1"/>
  <c r="V210" i="11"/>
  <c r="G213" i="11"/>
  <c r="Q146" i="25" s="1"/>
  <c r="S216" i="11"/>
  <c r="U218" i="11"/>
  <c r="G229" i="11"/>
  <c r="V12" i="12"/>
  <c r="D20" i="12"/>
  <c r="G24" i="12"/>
  <c r="V39" i="12"/>
  <c r="P58" i="12"/>
  <c r="O64" i="12"/>
  <c r="L69" i="12"/>
  <c r="U74" i="12"/>
  <c r="P78" i="12"/>
  <c r="I80" i="12"/>
  <c r="D211" i="26" s="1"/>
  <c r="L81" i="12"/>
  <c r="O83" i="12"/>
  <c r="S87" i="12"/>
  <c r="Y214" i="26" s="1"/>
  <c r="L89" i="12"/>
  <c r="F216" i="26" s="1"/>
  <c r="J95" i="12"/>
  <c r="M100" i="12"/>
  <c r="G102" i="12"/>
  <c r="Q123" i="26" s="1"/>
  <c r="U112" i="12"/>
  <c r="I114" i="12"/>
  <c r="D195" i="26" s="1"/>
  <c r="I119" i="12"/>
  <c r="R122" i="12"/>
  <c r="U127" i="12"/>
  <c r="R130" i="12"/>
  <c r="J116" i="26" s="1"/>
  <c r="R131" i="12"/>
  <c r="G133" i="12"/>
  <c r="P139" i="12"/>
  <c r="F144" i="12"/>
  <c r="B143" i="26" s="1"/>
  <c r="P150" i="12"/>
  <c r="U152" i="12"/>
  <c r="P157" i="12"/>
  <c r="U160" i="12"/>
  <c r="P167" i="12"/>
  <c r="F175" i="12"/>
  <c r="U176" i="12"/>
  <c r="L144" i="26" s="1"/>
  <c r="D187" i="12"/>
  <c r="N187" i="12" s="1"/>
  <c r="F189" i="12"/>
  <c r="P193" i="12"/>
  <c r="O208" i="12"/>
  <c r="H74" i="26" s="1"/>
  <c r="M212" i="12"/>
  <c r="U149" i="26" s="1"/>
  <c r="P213" i="12"/>
  <c r="W150" i="26" s="1"/>
  <c r="O220" i="12"/>
  <c r="I223" i="12"/>
  <c r="F223" i="12"/>
  <c r="U226" i="12"/>
  <c r="M229" i="12"/>
  <c r="R7" i="13"/>
  <c r="U9" i="13"/>
  <c r="L19" i="13"/>
  <c r="L25" i="13"/>
  <c r="S28" i="13"/>
  <c r="Y185" i="27" s="1"/>
  <c r="M28" i="13"/>
  <c r="J28" i="13"/>
  <c r="M35" i="13"/>
  <c r="E42" i="13"/>
  <c r="V65" i="13"/>
  <c r="AA210" i="27" s="1"/>
  <c r="M65" i="13"/>
  <c r="U210" i="27" s="1"/>
  <c r="P68" i="13"/>
  <c r="S68" i="13"/>
  <c r="R86" i="13"/>
  <c r="J214" i="27" s="1"/>
  <c r="P105" i="13"/>
  <c r="W216" i="27" s="1"/>
  <c r="U113" i="13"/>
  <c r="L194" i="27" s="1"/>
  <c r="P133" i="13"/>
  <c r="M147" i="13"/>
  <c r="S156" i="13"/>
  <c r="O172" i="13"/>
  <c r="H77" i="27" s="1"/>
  <c r="M181" i="13"/>
  <c r="U201" i="13"/>
  <c r="P48" i="13"/>
  <c r="W151" i="27" s="1"/>
  <c r="V80" i="13"/>
  <c r="J83" i="13"/>
  <c r="I85" i="13"/>
  <c r="S89" i="13"/>
  <c r="Y124" i="27" s="1"/>
  <c r="R102" i="13"/>
  <c r="S115" i="13"/>
  <c r="Y199" i="27" s="1"/>
  <c r="P118" i="13"/>
  <c r="W197" i="27" s="1"/>
  <c r="H129" i="13"/>
  <c r="M137" i="13"/>
  <c r="R141" i="13"/>
  <c r="P146" i="13"/>
  <c r="S147" i="13"/>
  <c r="G151" i="13"/>
  <c r="J155" i="13"/>
  <c r="L159" i="13"/>
  <c r="P160" i="13"/>
  <c r="O164" i="13"/>
  <c r="O167" i="13"/>
  <c r="H157" i="27" s="1"/>
  <c r="L170" i="13"/>
  <c r="U172" i="13"/>
  <c r="L77" i="27" s="1"/>
  <c r="U179" i="13"/>
  <c r="V201" i="13"/>
  <c r="I204" i="13"/>
  <c r="V207" i="13"/>
  <c r="V221" i="12"/>
  <c r="P225" i="12"/>
  <c r="I229" i="12"/>
  <c r="O6" i="13"/>
  <c r="R13" i="13"/>
  <c r="J51" i="13"/>
  <c r="G55" i="13"/>
  <c r="R68" i="13"/>
  <c r="J72" i="13"/>
  <c r="S207" i="27" s="1"/>
  <c r="F74" i="13"/>
  <c r="F78" i="13"/>
  <c r="V79" i="13"/>
  <c r="M83" i="13"/>
  <c r="O85" i="13"/>
  <c r="D88" i="13"/>
  <c r="J91" i="13"/>
  <c r="S219" i="27" s="1"/>
  <c r="R94" i="13"/>
  <c r="J219" i="27" s="1"/>
  <c r="G96" i="13"/>
  <c r="V100" i="13"/>
  <c r="U104" i="13"/>
  <c r="J108" i="13"/>
  <c r="S217" i="27" s="1"/>
  <c r="L110" i="13"/>
  <c r="J112" i="13"/>
  <c r="G120" i="13"/>
  <c r="D122" i="13"/>
  <c r="F123" i="13"/>
  <c r="B200" i="27" s="1"/>
  <c r="P132" i="13"/>
  <c r="I140" i="13"/>
  <c r="D142" i="27" s="1"/>
  <c r="U146" i="13"/>
  <c r="I151" i="13"/>
  <c r="D153" i="13"/>
  <c r="J158" i="13"/>
  <c r="U159" i="13"/>
  <c r="R164" i="13"/>
  <c r="L166" i="13"/>
  <c r="J169" i="13"/>
  <c r="S154" i="27" s="1"/>
  <c r="M170" i="13"/>
  <c r="L171" i="13"/>
  <c r="V180" i="13"/>
  <c r="AA137" i="27" s="1"/>
  <c r="V181" i="13"/>
  <c r="AA147" i="27" s="1"/>
  <c r="G185" i="13"/>
  <c r="L189" i="13"/>
  <c r="O196" i="13"/>
  <c r="H153" i="27" s="1"/>
  <c r="O204" i="13"/>
  <c r="H136" i="27" s="1"/>
  <c r="M206" i="13"/>
  <c r="F39" i="13"/>
  <c r="P42" i="13"/>
  <c r="J59" i="13"/>
  <c r="I70" i="13"/>
  <c r="M72" i="13"/>
  <c r="U207" i="27" s="1"/>
  <c r="J74" i="13"/>
  <c r="F77" i="13"/>
  <c r="G78" i="13"/>
  <c r="D80" i="13"/>
  <c r="L82" i="13"/>
  <c r="F213" i="27" s="1"/>
  <c r="U85" i="13"/>
  <c r="F87" i="13"/>
  <c r="B123" i="27" s="1"/>
  <c r="J96" i="13"/>
  <c r="F98" i="13"/>
  <c r="M112" i="13"/>
  <c r="O129" i="13"/>
  <c r="H115" i="27" s="1"/>
  <c r="U141" i="13"/>
  <c r="L151" i="13"/>
  <c r="S158" i="13"/>
  <c r="O170" i="13"/>
  <c r="F175" i="13"/>
  <c r="B154" i="27" s="1"/>
  <c r="F177" i="13"/>
  <c r="V183" i="13"/>
  <c r="AA76" i="27" s="1"/>
  <c r="V185" i="13"/>
  <c r="F188" i="13"/>
  <c r="R194" i="13"/>
  <c r="O206" i="13"/>
  <c r="H133" i="27" s="1"/>
  <c r="AC240" i="5"/>
  <c r="AL80" i="21" s="1"/>
  <c r="E240" i="5"/>
  <c r="V80" i="21" s="1"/>
  <c r="O74" i="13"/>
  <c r="J76" i="13"/>
  <c r="R78" i="13"/>
  <c r="G80" i="13"/>
  <c r="V91" i="13"/>
  <c r="AA219" i="27" s="1"/>
  <c r="G95" i="13"/>
  <c r="Q68" i="27" s="1"/>
  <c r="V101" i="13"/>
  <c r="D105" i="13"/>
  <c r="M111" i="13"/>
  <c r="U114" i="27" s="1"/>
  <c r="R120" i="13"/>
  <c r="V128" i="13"/>
  <c r="G147" i="13"/>
  <c r="Q83" i="27" s="1"/>
  <c r="J156" i="13"/>
  <c r="D160" i="13"/>
  <c r="E160" i="13" s="1"/>
  <c r="V170" i="13"/>
  <c r="D182" i="13"/>
  <c r="K182" i="13" s="1"/>
  <c r="R74" i="13"/>
  <c r="M80" i="13"/>
  <c r="F86" i="13"/>
  <c r="J95" i="13"/>
  <c r="L113" i="13"/>
  <c r="G133" i="13"/>
  <c r="V145" i="13"/>
  <c r="AA143" i="27" s="1"/>
  <c r="D170" i="13"/>
  <c r="F172" i="13"/>
  <c r="B77" i="27" s="1"/>
  <c r="J180" i="13"/>
  <c r="S137" i="27" s="1"/>
  <c r="G181" i="13"/>
  <c r="Q147" i="27" s="1"/>
  <c r="J184" i="13"/>
  <c r="J186" i="13"/>
  <c r="G190" i="13"/>
  <c r="M195" i="13"/>
  <c r="F201" i="13"/>
  <c r="J207" i="13"/>
  <c r="D4" i="13"/>
  <c r="I17" i="13"/>
  <c r="D181" i="27" s="1"/>
  <c r="P36" i="13"/>
  <c r="W185" i="27" s="1"/>
  <c r="J41" i="13"/>
  <c r="G42" i="13"/>
  <c r="G45" i="13"/>
  <c r="Q191" i="27" s="1"/>
  <c r="F48" i="13"/>
  <c r="G50" i="13"/>
  <c r="I69" i="13"/>
  <c r="M76" i="13"/>
  <c r="U77" i="13"/>
  <c r="P80" i="13"/>
  <c r="I86" i="13"/>
  <c r="D214" i="27" s="1"/>
  <c r="O87" i="13"/>
  <c r="H123" i="27" s="1"/>
  <c r="L89" i="13"/>
  <c r="F216" i="27" s="1"/>
  <c r="V95" i="13"/>
  <c r="L105" i="13"/>
  <c r="M107" i="13"/>
  <c r="U220" i="27" s="1"/>
  <c r="L109" i="13"/>
  <c r="J115" i="13"/>
  <c r="V119" i="13"/>
  <c r="V122" i="13"/>
  <c r="AA111" i="27" s="1"/>
  <c r="O125" i="13"/>
  <c r="H113" i="27" s="1"/>
  <c r="L133" i="13"/>
  <c r="O141" i="13"/>
  <c r="J147" i="13"/>
  <c r="D151" i="13"/>
  <c r="Q151" i="13" s="1"/>
  <c r="P156" i="13"/>
  <c r="F159" i="13"/>
  <c r="G160" i="13"/>
  <c r="F167" i="13"/>
  <c r="B157" i="27" s="1"/>
  <c r="G170" i="13"/>
  <c r="L172" i="13"/>
  <c r="F77" i="27" s="1"/>
  <c r="O177" i="13"/>
  <c r="G179" i="13"/>
  <c r="M180" i="13"/>
  <c r="U137" i="27" s="1"/>
  <c r="J181" i="13"/>
  <c r="S147" i="27" s="1"/>
  <c r="M190" i="13"/>
  <c r="L201" i="13"/>
  <c r="O207" i="13"/>
  <c r="O77" i="5"/>
  <c r="U77" i="5"/>
  <c r="D77" i="5"/>
  <c r="AD77" i="5"/>
  <c r="AA77" i="5"/>
  <c r="L77" i="5"/>
  <c r="I77" i="5"/>
  <c r="F77" i="5"/>
  <c r="X77" i="5"/>
  <c r="G82" i="5"/>
  <c r="P82" i="5"/>
  <c r="AB82" i="5"/>
  <c r="AB62" i="5"/>
  <c r="V62" i="5"/>
  <c r="V63" i="5"/>
  <c r="J72" i="5"/>
  <c r="Y203" i="21" s="1"/>
  <c r="AE72" i="5"/>
  <c r="AM203" i="21" s="1"/>
  <c r="AB72" i="5"/>
  <c r="AK203" i="21" s="1"/>
  <c r="V72" i="5"/>
  <c r="AG203" i="21" s="1"/>
  <c r="L75" i="5"/>
  <c r="R75" i="5"/>
  <c r="I75" i="5"/>
  <c r="U75" i="5"/>
  <c r="D75" i="5"/>
  <c r="M77" i="5"/>
  <c r="AA202" i="21" s="1"/>
  <c r="Y77" i="5"/>
  <c r="AI202" i="21" s="1"/>
  <c r="V77" i="5"/>
  <c r="AG202" i="21" s="1"/>
  <c r="F84" i="5"/>
  <c r="AD84" i="5"/>
  <c r="X84" i="5"/>
  <c r="L84" i="5"/>
  <c r="Y93" i="5"/>
  <c r="AI219" i="21" s="1"/>
  <c r="P93" i="5"/>
  <c r="AC219" i="21" s="1"/>
  <c r="AD4" i="5"/>
  <c r="R173" i="21" s="1"/>
  <c r="L4" i="5"/>
  <c r="F173" i="21" s="1"/>
  <c r="F4" i="5"/>
  <c r="B173" i="21" s="1"/>
  <c r="D4" i="5"/>
  <c r="K4" i="5" s="1"/>
  <c r="AA3" i="5"/>
  <c r="P174" i="21" s="1"/>
  <c r="X3" i="5"/>
  <c r="N174" i="21" s="1"/>
  <c r="D3" i="5"/>
  <c r="M12" i="5"/>
  <c r="P12" i="5"/>
  <c r="S3" i="5"/>
  <c r="AB3" i="5"/>
  <c r="P3" i="5"/>
  <c r="G3" i="5"/>
  <c r="Y3" i="5"/>
  <c r="M3" i="5"/>
  <c r="J4" i="5"/>
  <c r="Y95" i="21" s="1"/>
  <c r="L10" i="5"/>
  <c r="F95" i="21" s="1"/>
  <c r="U32" i="5"/>
  <c r="X32" i="5"/>
  <c r="O32" i="5"/>
  <c r="L32" i="5"/>
  <c r="I32" i="5"/>
  <c r="AD36" i="5"/>
  <c r="L36" i="5"/>
  <c r="F186" i="21" s="1"/>
  <c r="P41" i="5"/>
  <c r="AB41" i="5"/>
  <c r="M41" i="5"/>
  <c r="AA183" i="21" s="1"/>
  <c r="J41" i="5"/>
  <c r="U55" i="5"/>
  <c r="L185" i="21" s="1"/>
  <c r="F55" i="5"/>
  <c r="AD55" i="5"/>
  <c r="R185" i="21" s="1"/>
  <c r="P77" i="5"/>
  <c r="AC202" i="21" s="1"/>
  <c r="AE84" i="5"/>
  <c r="AB84" i="5"/>
  <c r="V84" i="5"/>
  <c r="J84" i="5"/>
  <c r="M10" i="5"/>
  <c r="AA178" i="21" s="1"/>
  <c r="G10" i="5"/>
  <c r="W178" i="21" s="1"/>
  <c r="V10" i="5"/>
  <c r="AG178" i="21" s="1"/>
  <c r="O41" i="5"/>
  <c r="X41" i="5"/>
  <c r="F41" i="5"/>
  <c r="R41" i="5"/>
  <c r="AA41" i="5"/>
  <c r="Z42" i="5"/>
  <c r="N42" i="5"/>
  <c r="U48" i="5"/>
  <c r="X48" i="5"/>
  <c r="L48" i="5"/>
  <c r="I48" i="5"/>
  <c r="F48" i="5"/>
  <c r="B100" i="21" s="1"/>
  <c r="R3" i="5"/>
  <c r="J174" i="21" s="1"/>
  <c r="V7" i="5"/>
  <c r="AG177" i="21" s="1"/>
  <c r="S11" i="5"/>
  <c r="M11" i="5"/>
  <c r="J11" i="5"/>
  <c r="AE11" i="5"/>
  <c r="G11" i="5"/>
  <c r="F3" i="5"/>
  <c r="B174" i="21" s="1"/>
  <c r="U3" i="5"/>
  <c r="L174" i="21" s="1"/>
  <c r="V4" i="5"/>
  <c r="AG95" i="21" s="1"/>
  <c r="I6" i="5"/>
  <c r="O6" i="5"/>
  <c r="AA6" i="5"/>
  <c r="X6" i="5"/>
  <c r="Y7" i="5"/>
  <c r="AI177" i="21" s="1"/>
  <c r="L11" i="5"/>
  <c r="G12" i="5"/>
  <c r="AB12" i="5"/>
  <c r="L30" i="5"/>
  <c r="U30" i="5"/>
  <c r="D30" i="5"/>
  <c r="AC30" i="5" s="1"/>
  <c r="I41" i="5"/>
  <c r="D43" i="5"/>
  <c r="H43" i="5" s="1"/>
  <c r="O48" i="5"/>
  <c r="Y54" i="5"/>
  <c r="AB54" i="5"/>
  <c r="M54" i="5"/>
  <c r="J54" i="5"/>
  <c r="G54" i="5"/>
  <c r="V54" i="5"/>
  <c r="O61" i="5"/>
  <c r="U61" i="5"/>
  <c r="L61" i="5"/>
  <c r="AD61" i="5"/>
  <c r="I61" i="5"/>
  <c r="AA61" i="5"/>
  <c r="F61" i="5"/>
  <c r="M62" i="5"/>
  <c r="D65" i="5"/>
  <c r="R77" i="5"/>
  <c r="AA85" i="5"/>
  <c r="I85" i="5"/>
  <c r="U85" i="5"/>
  <c r="L85" i="5"/>
  <c r="V3" i="5"/>
  <c r="X4" i="5"/>
  <c r="N173" i="21" s="1"/>
  <c r="Y6" i="5"/>
  <c r="AI179" i="21" s="1"/>
  <c r="AE6" i="5"/>
  <c r="AM179" i="21" s="1"/>
  <c r="J6" i="5"/>
  <c r="Y179" i="21" s="1"/>
  <c r="G6" i="5"/>
  <c r="W179" i="21" s="1"/>
  <c r="L7" i="5"/>
  <c r="AD7" i="5"/>
  <c r="P10" i="5"/>
  <c r="AC178" i="21" s="1"/>
  <c r="P11" i="5"/>
  <c r="O13" i="5"/>
  <c r="L13" i="5"/>
  <c r="F13" i="5"/>
  <c r="AD13" i="5"/>
  <c r="Z27" i="5"/>
  <c r="H27" i="5"/>
  <c r="F32" i="5"/>
  <c r="X36" i="5"/>
  <c r="S41" i="5"/>
  <c r="S47" i="5"/>
  <c r="AE47" i="5"/>
  <c r="V47" i="5"/>
  <c r="P47" i="5"/>
  <c r="M47" i="5"/>
  <c r="AA101" i="21" s="1"/>
  <c r="R48" i="5"/>
  <c r="D55" i="5"/>
  <c r="O73" i="5"/>
  <c r="X73" i="5"/>
  <c r="F73" i="5"/>
  <c r="R73" i="5"/>
  <c r="I73" i="5"/>
  <c r="AA73" i="5"/>
  <c r="AB85" i="5"/>
  <c r="AK214" i="21" s="1"/>
  <c r="J85" i="5"/>
  <c r="Y214" i="21" s="1"/>
  <c r="AB4" i="5"/>
  <c r="AK95" i="21" s="1"/>
  <c r="S7" i="5"/>
  <c r="AE177" i="21" s="1"/>
  <c r="P7" i="5"/>
  <c r="AC177" i="21" s="1"/>
  <c r="AE7" i="5"/>
  <c r="AM177" i="21" s="1"/>
  <c r="J7" i="5"/>
  <c r="Y177" i="21" s="1"/>
  <c r="J12" i="5"/>
  <c r="U16" i="5"/>
  <c r="L176" i="21" s="1"/>
  <c r="O16" i="5"/>
  <c r="H176" i="21" s="1"/>
  <c r="L16" i="5"/>
  <c r="F176" i="21" s="1"/>
  <c r="I16" i="5"/>
  <c r="D176" i="21" s="1"/>
  <c r="F16" i="5"/>
  <c r="B176" i="21" s="1"/>
  <c r="I26" i="5"/>
  <c r="U26" i="5"/>
  <c r="L26" i="5"/>
  <c r="AD26" i="5"/>
  <c r="F26" i="5"/>
  <c r="AA26" i="5"/>
  <c r="U28" i="5"/>
  <c r="X28" i="5"/>
  <c r="F28" i="5"/>
  <c r="O28" i="5"/>
  <c r="AA28" i="5"/>
  <c r="I28" i="5"/>
  <c r="V41" i="5"/>
  <c r="AA48" i="5"/>
  <c r="L52" i="5"/>
  <c r="AD52" i="5"/>
  <c r="X52" i="5"/>
  <c r="F52" i="5"/>
  <c r="S59" i="5"/>
  <c r="Y59" i="5"/>
  <c r="G59" i="5"/>
  <c r="P59" i="5"/>
  <c r="M59" i="5"/>
  <c r="AE59" i="5"/>
  <c r="J59" i="5"/>
  <c r="I70" i="5"/>
  <c r="AA70" i="5"/>
  <c r="X70" i="5"/>
  <c r="F70" i="5"/>
  <c r="S71" i="5"/>
  <c r="P71" i="5"/>
  <c r="M71" i="5"/>
  <c r="AE71" i="5"/>
  <c r="J71" i="5"/>
  <c r="AB71" i="5"/>
  <c r="G71" i="5"/>
  <c r="Y71" i="5"/>
  <c r="D71" i="5"/>
  <c r="V71" i="5"/>
  <c r="P73" i="5"/>
  <c r="AB73" i="5"/>
  <c r="M73" i="5"/>
  <c r="J73" i="5"/>
  <c r="Y73" i="5"/>
  <c r="Y102" i="5"/>
  <c r="AI119" i="21" s="1"/>
  <c r="G102" i="5"/>
  <c r="W119" i="21" s="1"/>
  <c r="S102" i="5"/>
  <c r="AE119" i="21" s="1"/>
  <c r="P102" i="5"/>
  <c r="AC119" i="21" s="1"/>
  <c r="AE102" i="5"/>
  <c r="AM119" i="21" s="1"/>
  <c r="M102" i="5"/>
  <c r="AA119" i="21" s="1"/>
  <c r="AB102" i="5"/>
  <c r="AK119" i="21" s="1"/>
  <c r="J102" i="5"/>
  <c r="Y119" i="21" s="1"/>
  <c r="I3" i="5"/>
  <c r="D174" i="21" s="1"/>
  <c r="AD3" i="5"/>
  <c r="R174" i="21" s="1"/>
  <c r="M28" i="5"/>
  <c r="P28" i="5"/>
  <c r="AB28" i="5"/>
  <c r="J28" i="5"/>
  <c r="S31" i="5"/>
  <c r="J31" i="5"/>
  <c r="AB31" i="5"/>
  <c r="Y31" i="5"/>
  <c r="AI183" i="21" s="1"/>
  <c r="V31" i="5"/>
  <c r="P31" i="5"/>
  <c r="P45" i="5"/>
  <c r="V45" i="5"/>
  <c r="D45" i="5"/>
  <c r="Y45" i="5"/>
  <c r="S63" i="5"/>
  <c r="AB63" i="5"/>
  <c r="G63" i="5"/>
  <c r="P63" i="5"/>
  <c r="M63" i="5"/>
  <c r="J63" i="5"/>
  <c r="S73" i="5"/>
  <c r="Y86" i="5"/>
  <c r="AE86" i="5"/>
  <c r="G86" i="5"/>
  <c r="S86" i="5"/>
  <c r="P86" i="5"/>
  <c r="M86" i="5"/>
  <c r="AB86" i="5"/>
  <c r="J86" i="5"/>
  <c r="L3" i="5"/>
  <c r="G7" i="5"/>
  <c r="W177" i="21" s="1"/>
  <c r="I10" i="5"/>
  <c r="D95" i="21" s="1"/>
  <c r="AA10" i="5"/>
  <c r="P95" i="21" s="1"/>
  <c r="U10" i="5"/>
  <c r="L95" i="21" s="1"/>
  <c r="D10" i="5"/>
  <c r="AD10" i="5"/>
  <c r="R95" i="21" s="1"/>
  <c r="S12" i="5"/>
  <c r="R16" i="5"/>
  <c r="J176" i="21" s="1"/>
  <c r="AA19" i="5"/>
  <c r="L19" i="5"/>
  <c r="F96" i="21" s="1"/>
  <c r="U19" i="5"/>
  <c r="R19" i="5"/>
  <c r="F19" i="5"/>
  <c r="D19" i="5"/>
  <c r="N19" i="5" s="1"/>
  <c r="AD19" i="5"/>
  <c r="O19" i="5"/>
  <c r="O26" i="5"/>
  <c r="G28" i="5"/>
  <c r="G31" i="5"/>
  <c r="AA35" i="5"/>
  <c r="R35" i="5"/>
  <c r="I35" i="5"/>
  <c r="O35" i="5"/>
  <c r="F35" i="5"/>
  <c r="X35" i="5"/>
  <c r="D35" i="5"/>
  <c r="K35" i="5" s="1"/>
  <c r="L35" i="5"/>
  <c r="W42" i="5"/>
  <c r="D52" i="5"/>
  <c r="W52" i="5" s="1"/>
  <c r="L55" i="5"/>
  <c r="I58" i="5"/>
  <c r="R58" i="5"/>
  <c r="L58" i="5"/>
  <c r="AD58" i="5"/>
  <c r="F58" i="5"/>
  <c r="AA58" i="5"/>
  <c r="D58" i="5"/>
  <c r="W58" i="5" s="1"/>
  <c r="X58" i="5"/>
  <c r="V73" i="5"/>
  <c r="L82" i="5"/>
  <c r="F209" i="21" s="1"/>
  <c r="AA82" i="5"/>
  <c r="P209" i="21" s="1"/>
  <c r="S95" i="5"/>
  <c r="AE220" i="21" s="1"/>
  <c r="Y95" i="5"/>
  <c r="AI220" i="21" s="1"/>
  <c r="G95" i="5"/>
  <c r="W220" i="21" s="1"/>
  <c r="AB95" i="5"/>
  <c r="AK220" i="21" s="1"/>
  <c r="V95" i="5"/>
  <c r="AG220" i="21" s="1"/>
  <c r="P95" i="5"/>
  <c r="AC220" i="21" s="1"/>
  <c r="M95" i="5"/>
  <c r="AA220" i="21" s="1"/>
  <c r="J95" i="5"/>
  <c r="Y220" i="21" s="1"/>
  <c r="AE95" i="5"/>
  <c r="AM220" i="21" s="1"/>
  <c r="M90" i="5"/>
  <c r="U107" i="5"/>
  <c r="O109" i="5"/>
  <c r="R109" i="5"/>
  <c r="X109" i="5"/>
  <c r="N103" i="21" s="1"/>
  <c r="J111" i="5"/>
  <c r="Y110" i="21" s="1"/>
  <c r="Z112" i="5"/>
  <c r="N112" i="5"/>
  <c r="W112" i="5"/>
  <c r="H112" i="5"/>
  <c r="AA115" i="5"/>
  <c r="O115" i="5"/>
  <c r="D115" i="5"/>
  <c r="AD116" i="5"/>
  <c r="R106" i="21" s="1"/>
  <c r="L116" i="5"/>
  <c r="I120" i="5"/>
  <c r="F124" i="5"/>
  <c r="D128" i="5"/>
  <c r="J132" i="5"/>
  <c r="I138" i="5"/>
  <c r="AA138" i="5"/>
  <c r="U138" i="5"/>
  <c r="D138" i="5"/>
  <c r="U151" i="5"/>
  <c r="D151" i="5"/>
  <c r="AC151" i="5" s="1"/>
  <c r="U156" i="5"/>
  <c r="O156" i="5"/>
  <c r="X156" i="5"/>
  <c r="AA163" i="5"/>
  <c r="AD163" i="5"/>
  <c r="O163" i="5"/>
  <c r="F163" i="5"/>
  <c r="AB164" i="5"/>
  <c r="AK154" i="21" s="1"/>
  <c r="V164" i="5"/>
  <c r="AG154" i="21" s="1"/>
  <c r="S171" i="5"/>
  <c r="AE134" i="21" s="1"/>
  <c r="Y171" i="5"/>
  <c r="AI134" i="21" s="1"/>
  <c r="P171" i="5"/>
  <c r="AC134" i="21" s="1"/>
  <c r="M171" i="5"/>
  <c r="AA134" i="21" s="1"/>
  <c r="M172" i="5"/>
  <c r="AB172" i="5"/>
  <c r="J172" i="5"/>
  <c r="Y172" i="5"/>
  <c r="G172" i="5"/>
  <c r="V177" i="5"/>
  <c r="AG74" i="21" s="1"/>
  <c r="J177" i="5"/>
  <c r="Y74" i="21" s="1"/>
  <c r="M206" i="5"/>
  <c r="G206" i="5"/>
  <c r="W97" i="21" s="1"/>
  <c r="S206" i="5"/>
  <c r="AE97" i="21" s="1"/>
  <c r="P206" i="5"/>
  <c r="AC97" i="21" s="1"/>
  <c r="J206" i="5"/>
  <c r="Y97" i="21" s="1"/>
  <c r="S76" i="5"/>
  <c r="F93" i="5"/>
  <c r="B121" i="21" s="1"/>
  <c r="V35" i="5"/>
  <c r="R38" i="5"/>
  <c r="AB39" i="5"/>
  <c r="X42" i="5"/>
  <c r="N181" i="21" s="1"/>
  <c r="R44" i="5"/>
  <c r="L51" i="5"/>
  <c r="X51" i="5"/>
  <c r="N187" i="21" s="1"/>
  <c r="P60" i="5"/>
  <c r="X64" i="5"/>
  <c r="S70" i="5"/>
  <c r="G79" i="5"/>
  <c r="O87" i="5"/>
  <c r="H119" i="21" s="1"/>
  <c r="U87" i="5"/>
  <c r="L119" i="21" s="1"/>
  <c r="Y89" i="5"/>
  <c r="AI120" i="21" s="1"/>
  <c r="S91" i="5"/>
  <c r="AE215" i="21" s="1"/>
  <c r="M91" i="5"/>
  <c r="AA215" i="21" s="1"/>
  <c r="U92" i="5"/>
  <c r="L214" i="21" s="1"/>
  <c r="X92" i="5"/>
  <c r="N214" i="21" s="1"/>
  <c r="F92" i="5"/>
  <c r="B214" i="21" s="1"/>
  <c r="L93" i="5"/>
  <c r="F121" i="21" s="1"/>
  <c r="U96" i="5"/>
  <c r="L216" i="21" s="1"/>
  <c r="O96" i="5"/>
  <c r="H216" i="21" s="1"/>
  <c r="AA96" i="5"/>
  <c r="P216" i="21" s="1"/>
  <c r="AA99" i="5"/>
  <c r="P123" i="21" s="1"/>
  <c r="D99" i="5"/>
  <c r="Q99" i="5" s="1"/>
  <c r="O99" i="5"/>
  <c r="H123" i="21" s="1"/>
  <c r="Y109" i="5"/>
  <c r="M111" i="5"/>
  <c r="AA110" i="21" s="1"/>
  <c r="S115" i="5"/>
  <c r="AB115" i="5"/>
  <c r="V115" i="5"/>
  <c r="J115" i="5"/>
  <c r="AB117" i="5"/>
  <c r="AK111" i="21" s="1"/>
  <c r="I124" i="5"/>
  <c r="M127" i="5"/>
  <c r="F128" i="5"/>
  <c r="B110" i="21" s="1"/>
  <c r="V132" i="5"/>
  <c r="I134" i="5"/>
  <c r="F134" i="5"/>
  <c r="X134" i="5"/>
  <c r="P135" i="5"/>
  <c r="AB136" i="5"/>
  <c r="M137" i="5"/>
  <c r="M138" i="5"/>
  <c r="G138" i="5"/>
  <c r="X138" i="5"/>
  <c r="Y139" i="5"/>
  <c r="U141" i="5"/>
  <c r="AB142" i="5"/>
  <c r="X154" i="5"/>
  <c r="Y160" i="5"/>
  <c r="V160" i="5"/>
  <c r="S163" i="5"/>
  <c r="Y163" i="5"/>
  <c r="R163" i="5"/>
  <c r="J164" i="5"/>
  <c r="Y154" i="21" s="1"/>
  <c r="AB165" i="5"/>
  <c r="D171" i="5"/>
  <c r="L173" i="5"/>
  <c r="U176" i="5"/>
  <c r="R176" i="5"/>
  <c r="L176" i="5"/>
  <c r="I176" i="5"/>
  <c r="D140" i="21" s="1"/>
  <c r="M177" i="5"/>
  <c r="AA74" i="21" s="1"/>
  <c r="U186" i="5"/>
  <c r="L195" i="5"/>
  <c r="F192" i="21" s="1"/>
  <c r="I195" i="5"/>
  <c r="F195" i="5"/>
  <c r="D201" i="5"/>
  <c r="E201" i="5" s="1"/>
  <c r="L201" i="5"/>
  <c r="I201" i="5"/>
  <c r="AE79" i="5"/>
  <c r="I95" i="5"/>
  <c r="D122" i="21" s="1"/>
  <c r="P22" i="5"/>
  <c r="O23" i="5"/>
  <c r="H185" i="21" s="1"/>
  <c r="AD24" i="5"/>
  <c r="R29" i="5"/>
  <c r="R12" i="5"/>
  <c r="V15" i="5"/>
  <c r="D14" i="14" s="1"/>
  <c r="AB17" i="5"/>
  <c r="P19" i="5"/>
  <c r="AE19" i="5"/>
  <c r="R22" i="5"/>
  <c r="J180" i="21" s="1"/>
  <c r="P23" i="5"/>
  <c r="S25" i="5"/>
  <c r="L27" i="5"/>
  <c r="AB27" i="5"/>
  <c r="U29" i="5"/>
  <c r="M35" i="5"/>
  <c r="J36" i="5"/>
  <c r="S38" i="5"/>
  <c r="G39" i="5"/>
  <c r="AE39" i="5"/>
  <c r="J43" i="5"/>
  <c r="S44" i="5"/>
  <c r="U45" i="5"/>
  <c r="M46" i="5"/>
  <c r="M51" i="5"/>
  <c r="Y51" i="5"/>
  <c r="V52" i="5"/>
  <c r="X54" i="5"/>
  <c r="AE55" i="5"/>
  <c r="S57" i="5"/>
  <c r="R60" i="5"/>
  <c r="Y67" i="5"/>
  <c r="V70" i="5"/>
  <c r="AA72" i="5"/>
  <c r="V75" i="5"/>
  <c r="G76" i="5"/>
  <c r="Y76" i="5"/>
  <c r="J79" i="5"/>
  <c r="AA83" i="5"/>
  <c r="R83" i="5"/>
  <c r="Z83" i="5"/>
  <c r="AB87" i="5"/>
  <c r="AK210" i="21" s="1"/>
  <c r="R90" i="5"/>
  <c r="J213" i="21" s="1"/>
  <c r="G91" i="5"/>
  <c r="W215" i="21" s="1"/>
  <c r="Y92" i="5"/>
  <c r="AI123" i="21" s="1"/>
  <c r="S99" i="5"/>
  <c r="AE217" i="21" s="1"/>
  <c r="AE99" i="5"/>
  <c r="AM217" i="21" s="1"/>
  <c r="P99" i="5"/>
  <c r="AC217" i="21" s="1"/>
  <c r="R99" i="5"/>
  <c r="J123" i="21" s="1"/>
  <c r="O102" i="5"/>
  <c r="H220" i="21" s="1"/>
  <c r="L103" i="5"/>
  <c r="F103" i="5"/>
  <c r="O106" i="5"/>
  <c r="P108" i="5"/>
  <c r="AC213" i="21" s="1"/>
  <c r="F109" i="5"/>
  <c r="AA109" i="5"/>
  <c r="P111" i="5"/>
  <c r="AC110" i="21" s="1"/>
  <c r="G112" i="5"/>
  <c r="W189" i="21" s="1"/>
  <c r="Y112" i="5"/>
  <c r="AI189" i="21" s="1"/>
  <c r="F115" i="5"/>
  <c r="R115" i="5"/>
  <c r="X116" i="5"/>
  <c r="AD123" i="5"/>
  <c r="L123" i="5"/>
  <c r="U123" i="5"/>
  <c r="J124" i="5"/>
  <c r="P127" i="5"/>
  <c r="AC194" i="21" s="1"/>
  <c r="L128" i="5"/>
  <c r="F110" i="21" s="1"/>
  <c r="Y134" i="5"/>
  <c r="AB134" i="5"/>
  <c r="M134" i="5"/>
  <c r="V134" i="5"/>
  <c r="AA134" i="5"/>
  <c r="P137" i="5"/>
  <c r="AD138" i="5"/>
  <c r="X141" i="5"/>
  <c r="F151" i="5"/>
  <c r="AD151" i="5"/>
  <c r="AA154" i="5"/>
  <c r="F156" i="5"/>
  <c r="AA156" i="5"/>
  <c r="S159" i="5"/>
  <c r="G159" i="5"/>
  <c r="AB159" i="5"/>
  <c r="Y159" i="5"/>
  <c r="AE160" i="5"/>
  <c r="D163" i="5"/>
  <c r="U163" i="5"/>
  <c r="I166" i="5"/>
  <c r="X166" i="5"/>
  <c r="F166" i="5"/>
  <c r="G171" i="5"/>
  <c r="W134" i="21" s="1"/>
  <c r="S179" i="5"/>
  <c r="AE140" i="21" s="1"/>
  <c r="G179" i="5"/>
  <c r="AB179" i="5"/>
  <c r="Y179" i="5"/>
  <c r="O188" i="5"/>
  <c r="S201" i="5"/>
  <c r="M201" i="5"/>
  <c r="J201" i="5"/>
  <c r="V201" i="5"/>
  <c r="M207" i="5"/>
  <c r="V207" i="5"/>
  <c r="J207" i="5"/>
  <c r="S207" i="5"/>
  <c r="G207" i="5"/>
  <c r="G222" i="5"/>
  <c r="L3" i="9"/>
  <c r="F178" i="22" s="1"/>
  <c r="AD3" i="9"/>
  <c r="R178" i="22" s="1"/>
  <c r="O3" i="9"/>
  <c r="H178" i="22" s="1"/>
  <c r="X3" i="9"/>
  <c r="N178" i="22" s="1"/>
  <c r="F3" i="9"/>
  <c r="B178" i="22" s="1"/>
  <c r="AA3" i="9"/>
  <c r="P178" i="22" s="1"/>
  <c r="I3" i="9"/>
  <c r="D178" i="22" s="1"/>
  <c r="S22" i="5"/>
  <c r="AE131" i="21" s="1"/>
  <c r="AA42" i="5"/>
  <c r="N51" i="5"/>
  <c r="V57" i="5"/>
  <c r="AG184" i="21" s="1"/>
  <c r="S60" i="5"/>
  <c r="F64" i="5"/>
  <c r="AA64" i="5"/>
  <c r="M67" i="5"/>
  <c r="AB67" i="5"/>
  <c r="G70" i="5"/>
  <c r="X74" i="5"/>
  <c r="Y75" i="5"/>
  <c r="I76" i="5"/>
  <c r="D205" i="21" s="1"/>
  <c r="AA76" i="5"/>
  <c r="P205" i="21" s="1"/>
  <c r="M79" i="5"/>
  <c r="D80" i="5"/>
  <c r="R80" i="5"/>
  <c r="J207" i="21" s="1"/>
  <c r="S83" i="5"/>
  <c r="AE83" i="5"/>
  <c r="O83" i="5"/>
  <c r="AB83" i="5"/>
  <c r="G87" i="5"/>
  <c r="W210" i="21" s="1"/>
  <c r="AE87" i="5"/>
  <c r="AM210" i="21" s="1"/>
  <c r="J89" i="5"/>
  <c r="Y120" i="21" s="1"/>
  <c r="AB89" i="5"/>
  <c r="AK120" i="21" s="1"/>
  <c r="J91" i="5"/>
  <c r="Y215" i="21" s="1"/>
  <c r="G92" i="5"/>
  <c r="W123" i="21" s="1"/>
  <c r="AA92" i="5"/>
  <c r="P214" i="21" s="1"/>
  <c r="R93" i="5"/>
  <c r="J121" i="21" s="1"/>
  <c r="M94" i="5"/>
  <c r="AA67" i="21" s="1"/>
  <c r="F96" i="5"/>
  <c r="B216" i="21" s="1"/>
  <c r="P98" i="5"/>
  <c r="G98" i="5"/>
  <c r="F99" i="5"/>
  <c r="B123" i="21" s="1"/>
  <c r="U99" i="5"/>
  <c r="L123" i="21" s="1"/>
  <c r="S103" i="5"/>
  <c r="AE122" i="21" s="1"/>
  <c r="V103" i="5"/>
  <c r="AG122" i="21" s="1"/>
  <c r="T103" i="5"/>
  <c r="AF122" i="21" s="1"/>
  <c r="X105" i="5"/>
  <c r="N124" i="21" s="1"/>
  <c r="I107" i="5"/>
  <c r="I109" i="5"/>
  <c r="AD109" i="5"/>
  <c r="V111" i="5"/>
  <c r="AG110" i="21" s="1"/>
  <c r="G115" i="5"/>
  <c r="U115" i="5"/>
  <c r="L105" i="21" s="1"/>
  <c r="AB116" i="5"/>
  <c r="Y118" i="5"/>
  <c r="AB118" i="5"/>
  <c r="AK193" i="21" s="1"/>
  <c r="M118" i="5"/>
  <c r="AA193" i="21" s="1"/>
  <c r="X121" i="5"/>
  <c r="M122" i="5"/>
  <c r="AA107" i="21" s="1"/>
  <c r="S123" i="5"/>
  <c r="AE109" i="21" s="1"/>
  <c r="V123" i="5"/>
  <c r="AG109" i="21" s="1"/>
  <c r="G123" i="5"/>
  <c r="W109" i="21" s="1"/>
  <c r="Y123" i="5"/>
  <c r="AI109" i="21" s="1"/>
  <c r="V127" i="5"/>
  <c r="O128" i="5"/>
  <c r="H110" i="21" s="1"/>
  <c r="AA131" i="5"/>
  <c r="X131" i="5"/>
  <c r="D131" i="5"/>
  <c r="AD131" i="5"/>
  <c r="R198" i="21" s="1"/>
  <c r="G134" i="5"/>
  <c r="AE134" i="5"/>
  <c r="V135" i="5"/>
  <c r="AG151" i="21" s="1"/>
  <c r="F138" i="5"/>
  <c r="AE138" i="5"/>
  <c r="J159" i="5"/>
  <c r="G160" i="5"/>
  <c r="G163" i="5"/>
  <c r="V163" i="5"/>
  <c r="Y166" i="5"/>
  <c r="AB166" i="5"/>
  <c r="AK106" i="21" s="1"/>
  <c r="M166" i="5"/>
  <c r="AA106" i="21" s="1"/>
  <c r="G166" i="5"/>
  <c r="V166" i="5"/>
  <c r="AG106" i="21" s="1"/>
  <c r="J171" i="5"/>
  <c r="Y134" i="21" s="1"/>
  <c r="P172" i="5"/>
  <c r="S175" i="5"/>
  <c r="AE73" i="21" s="1"/>
  <c r="M175" i="5"/>
  <c r="AA73" i="21" s="1"/>
  <c r="AB175" i="5"/>
  <c r="AK73" i="21" s="1"/>
  <c r="G175" i="5"/>
  <c r="W73" i="21" s="1"/>
  <c r="V175" i="5"/>
  <c r="AG73" i="21" s="1"/>
  <c r="F176" i="5"/>
  <c r="B140" i="21" s="1"/>
  <c r="AB177" i="5"/>
  <c r="AK74" i="21" s="1"/>
  <c r="AE179" i="5"/>
  <c r="AM140" i="21" s="1"/>
  <c r="O195" i="5"/>
  <c r="F201" i="5"/>
  <c r="D207" i="5"/>
  <c r="F219" i="5"/>
  <c r="R219" i="5"/>
  <c r="I219" i="5"/>
  <c r="E221" i="5"/>
  <c r="A145" i="21" s="1"/>
  <c r="S3" i="9"/>
  <c r="P3" i="9"/>
  <c r="AE3" i="9"/>
  <c r="M3" i="9"/>
  <c r="Y3" i="9"/>
  <c r="G3" i="9"/>
  <c r="V25" i="5"/>
  <c r="AD27" i="5"/>
  <c r="O42" i="5"/>
  <c r="H181" i="21" s="1"/>
  <c r="U5" i="5"/>
  <c r="I9" i="5"/>
  <c r="E17" i="5"/>
  <c r="A177" i="21" s="1"/>
  <c r="G19" i="5"/>
  <c r="V22" i="5"/>
  <c r="F23" i="5"/>
  <c r="M26" i="5"/>
  <c r="P27" i="5"/>
  <c r="AE27" i="5"/>
  <c r="X29" i="5"/>
  <c r="X38" i="5"/>
  <c r="P42" i="5"/>
  <c r="AD42" i="5"/>
  <c r="R181" i="21" s="1"/>
  <c r="X47" i="5"/>
  <c r="L49" i="5"/>
  <c r="F190" i="21" s="1"/>
  <c r="L50" i="5"/>
  <c r="E51" i="5"/>
  <c r="O51" i="5"/>
  <c r="AD51" i="5"/>
  <c r="AE58" i="5"/>
  <c r="R63" i="5"/>
  <c r="I64" i="5"/>
  <c r="J70" i="5"/>
  <c r="J76" i="5"/>
  <c r="AB76" i="5"/>
  <c r="P79" i="5"/>
  <c r="F80" i="5"/>
  <c r="B207" i="21" s="1"/>
  <c r="I86" i="5"/>
  <c r="D210" i="21" s="1"/>
  <c r="O86" i="5"/>
  <c r="H210" i="21" s="1"/>
  <c r="M89" i="5"/>
  <c r="AA120" i="21" s="1"/>
  <c r="I90" i="5"/>
  <c r="D213" i="21" s="1"/>
  <c r="X90" i="5"/>
  <c r="N213" i="21" s="1"/>
  <c r="F90" i="5"/>
  <c r="B213" i="21" s="1"/>
  <c r="V90" i="5"/>
  <c r="P91" i="5"/>
  <c r="AC215" i="21" s="1"/>
  <c r="I92" i="5"/>
  <c r="D214" i="21" s="1"/>
  <c r="AB94" i="5"/>
  <c r="R95" i="5"/>
  <c r="J122" i="21" s="1"/>
  <c r="I96" i="5"/>
  <c r="D216" i="21" s="1"/>
  <c r="U108" i="5"/>
  <c r="AA108" i="5"/>
  <c r="I108" i="5"/>
  <c r="S108" i="5"/>
  <c r="AE213" i="21" s="1"/>
  <c r="L109" i="5"/>
  <c r="AB111" i="5"/>
  <c r="AK110" i="21" s="1"/>
  <c r="X115" i="5"/>
  <c r="R128" i="5"/>
  <c r="J110" i="21" s="1"/>
  <c r="AB129" i="5"/>
  <c r="S131" i="5"/>
  <c r="AE108" i="21" s="1"/>
  <c r="AB131" i="5"/>
  <c r="AK108" i="21" s="1"/>
  <c r="P131" i="5"/>
  <c r="AC108" i="21" s="1"/>
  <c r="G131" i="5"/>
  <c r="W108" i="21" s="1"/>
  <c r="M131" i="5"/>
  <c r="AA108" i="21" s="1"/>
  <c r="AE131" i="5"/>
  <c r="AM108" i="21" s="1"/>
  <c r="AB132" i="5"/>
  <c r="L138" i="5"/>
  <c r="M140" i="5"/>
  <c r="P140" i="5"/>
  <c r="AB140" i="5"/>
  <c r="U144" i="5"/>
  <c r="L139" i="21" s="1"/>
  <c r="O144" i="5"/>
  <c r="H139" i="21" s="1"/>
  <c r="I144" i="5"/>
  <c r="D139" i="21" s="1"/>
  <c r="F144" i="5"/>
  <c r="B139" i="21" s="1"/>
  <c r="L152" i="5"/>
  <c r="I152" i="5"/>
  <c r="I156" i="5"/>
  <c r="I163" i="5"/>
  <c r="X163" i="5"/>
  <c r="AE164" i="5"/>
  <c r="AM154" i="21" s="1"/>
  <c r="S167" i="5"/>
  <c r="P167" i="5"/>
  <c r="J167" i="5"/>
  <c r="V171" i="5"/>
  <c r="AG134" i="21" s="1"/>
  <c r="S172" i="5"/>
  <c r="O176" i="5"/>
  <c r="H140" i="21" s="1"/>
  <c r="S183" i="5"/>
  <c r="AE72" i="21" s="1"/>
  <c r="P183" i="5"/>
  <c r="AC72" i="21" s="1"/>
  <c r="Y183" i="5"/>
  <c r="AI72" i="21" s="1"/>
  <c r="M183" i="5"/>
  <c r="AA72" i="21" s="1"/>
  <c r="V183" i="5"/>
  <c r="AG72" i="21" s="1"/>
  <c r="J183" i="5"/>
  <c r="Y72" i="21" s="1"/>
  <c r="G183" i="5"/>
  <c r="W72" i="21" s="1"/>
  <c r="AB183" i="5"/>
  <c r="AK72" i="21" s="1"/>
  <c r="U194" i="5"/>
  <c r="O194" i="5"/>
  <c r="L194" i="5"/>
  <c r="I194" i="5"/>
  <c r="R195" i="5"/>
  <c r="S219" i="5"/>
  <c r="M219" i="5"/>
  <c r="Y219" i="5"/>
  <c r="P219" i="5"/>
  <c r="J219" i="5"/>
  <c r="AE219" i="5"/>
  <c r="AB219" i="5"/>
  <c r="G219" i="5"/>
  <c r="O93" i="5"/>
  <c r="H121" i="21" s="1"/>
  <c r="I93" i="5"/>
  <c r="D121" i="21" s="1"/>
  <c r="X93" i="5"/>
  <c r="N121" i="21" s="1"/>
  <c r="I102" i="5"/>
  <c r="D220" i="21" s="1"/>
  <c r="X102" i="5"/>
  <c r="N220" i="21" s="1"/>
  <c r="L107" i="5"/>
  <c r="I115" i="5"/>
  <c r="S127" i="5"/>
  <c r="AE127" i="5"/>
  <c r="AB127" i="5"/>
  <c r="AD132" i="5"/>
  <c r="L132" i="5"/>
  <c r="D132" i="5"/>
  <c r="L133" i="5"/>
  <c r="I133" i="5"/>
  <c r="S135" i="5"/>
  <c r="AE151" i="21" s="1"/>
  <c r="M135" i="5"/>
  <c r="AB135" i="5"/>
  <c r="G135" i="5"/>
  <c r="Y137" i="5"/>
  <c r="S137" i="5"/>
  <c r="O138" i="5"/>
  <c r="S139" i="5"/>
  <c r="M139" i="5"/>
  <c r="J139" i="5"/>
  <c r="AE139" i="5"/>
  <c r="G139" i="5"/>
  <c r="O141" i="5"/>
  <c r="L141" i="5"/>
  <c r="F141" i="5"/>
  <c r="AD141" i="5"/>
  <c r="N145" i="5"/>
  <c r="AB139" i="21" s="1"/>
  <c r="E145" i="5"/>
  <c r="V139" i="21" s="1"/>
  <c r="L151" i="5"/>
  <c r="I154" i="5"/>
  <c r="R154" i="5"/>
  <c r="L154" i="5"/>
  <c r="F154" i="5"/>
  <c r="U165" i="5"/>
  <c r="I165" i="5"/>
  <c r="D78" i="21" s="1"/>
  <c r="O169" i="5"/>
  <c r="H72" i="21" s="1"/>
  <c r="R169" i="5"/>
  <c r="X169" i="5"/>
  <c r="N72" i="21" s="1"/>
  <c r="AB171" i="5"/>
  <c r="AK134" i="21" s="1"/>
  <c r="I182" i="5"/>
  <c r="F182" i="5"/>
  <c r="O182" i="5"/>
  <c r="H103" i="21" s="1"/>
  <c r="AA182" i="5"/>
  <c r="E183" i="5"/>
  <c r="V72" i="21" s="1"/>
  <c r="W183" i="5"/>
  <c r="AH72" i="21" s="1"/>
  <c r="AC183" i="5"/>
  <c r="AL72" i="21" s="1"/>
  <c r="I186" i="5"/>
  <c r="X186" i="5"/>
  <c r="O186" i="5"/>
  <c r="L186" i="5"/>
  <c r="F142" i="21" s="1"/>
  <c r="AD186" i="5"/>
  <c r="R142" i="21" s="1"/>
  <c r="F186" i="5"/>
  <c r="L209" i="5"/>
  <c r="AA209" i="5"/>
  <c r="U209" i="5"/>
  <c r="I209" i="5"/>
  <c r="O217" i="5"/>
  <c r="X217" i="5"/>
  <c r="U217" i="5"/>
  <c r="R217" i="5"/>
  <c r="L217" i="5"/>
  <c r="I217" i="5"/>
  <c r="F217" i="5"/>
  <c r="S111" i="5"/>
  <c r="AE110" i="21" s="1"/>
  <c r="G111" i="5"/>
  <c r="W110" i="21" s="1"/>
  <c r="Y111" i="5"/>
  <c r="AI110" i="21" s="1"/>
  <c r="L120" i="5"/>
  <c r="F194" i="21" s="1"/>
  <c r="AA120" i="5"/>
  <c r="U124" i="5"/>
  <c r="O124" i="5"/>
  <c r="X124" i="5"/>
  <c r="N197" i="21" s="1"/>
  <c r="U128" i="5"/>
  <c r="L110" i="21" s="1"/>
  <c r="I128" i="5"/>
  <c r="D110" i="21" s="1"/>
  <c r="AA128" i="5"/>
  <c r="P110" i="21" s="1"/>
  <c r="P130" i="5"/>
  <c r="AC198" i="21" s="1"/>
  <c r="G130" i="5"/>
  <c r="L158" i="5"/>
  <c r="U158" i="5"/>
  <c r="AE171" i="5"/>
  <c r="AM134" i="21" s="1"/>
  <c r="O173" i="5"/>
  <c r="R173" i="5"/>
  <c r="D173" i="5"/>
  <c r="AA173" i="5"/>
  <c r="X173" i="5"/>
  <c r="I173" i="5"/>
  <c r="F173" i="5"/>
  <c r="AD173" i="5"/>
  <c r="Y182" i="5"/>
  <c r="V182" i="5"/>
  <c r="P182" i="5"/>
  <c r="AE182" i="5"/>
  <c r="AB182" i="5"/>
  <c r="AK142" i="21" s="1"/>
  <c r="M182" i="5"/>
  <c r="AA142" i="21" s="1"/>
  <c r="J182" i="5"/>
  <c r="Y142" i="21" s="1"/>
  <c r="O185" i="5"/>
  <c r="R185" i="5"/>
  <c r="AA185" i="5"/>
  <c r="I185" i="5"/>
  <c r="X185" i="5"/>
  <c r="F185" i="5"/>
  <c r="U188" i="5"/>
  <c r="AA188" i="5"/>
  <c r="I188" i="5"/>
  <c r="X188" i="5"/>
  <c r="N199" i="21" s="1"/>
  <c r="F188" i="5"/>
  <c r="L23" i="5"/>
  <c r="M25" i="5"/>
  <c r="L29" i="5"/>
  <c r="AD29" i="5"/>
  <c r="AE35" i="5"/>
  <c r="O38" i="5"/>
  <c r="V39" i="5"/>
  <c r="AG182" i="21" s="1"/>
  <c r="G42" i="5"/>
  <c r="AB43" i="5"/>
  <c r="O44" i="5"/>
  <c r="AD45" i="5"/>
  <c r="I47" i="5"/>
  <c r="I51" i="5"/>
  <c r="U51" i="5"/>
  <c r="R54" i="5"/>
  <c r="AB55" i="5"/>
  <c r="AB56" i="5"/>
  <c r="M57" i="5"/>
  <c r="J60" i="5"/>
  <c r="AB60" i="5"/>
  <c r="R64" i="5"/>
  <c r="U65" i="5"/>
  <c r="G67" i="5"/>
  <c r="P70" i="5"/>
  <c r="R76" i="5"/>
  <c r="J205" i="21" s="1"/>
  <c r="AB79" i="5"/>
  <c r="L80" i="5"/>
  <c r="F207" i="21" s="1"/>
  <c r="AA80" i="5"/>
  <c r="P207" i="21" s="1"/>
  <c r="AA86" i="5"/>
  <c r="P210" i="21" s="1"/>
  <c r="V89" i="5"/>
  <c r="AG120" i="21" s="1"/>
  <c r="L90" i="5"/>
  <c r="F213" i="21" s="1"/>
  <c r="AB91" i="5"/>
  <c r="AK215" i="21" s="1"/>
  <c r="D93" i="5"/>
  <c r="H93" i="5" s="1"/>
  <c r="AD93" i="5"/>
  <c r="R121" i="21" s="1"/>
  <c r="X96" i="5"/>
  <c r="N216" i="21" s="1"/>
  <c r="L99" i="5"/>
  <c r="F123" i="21" s="1"/>
  <c r="F102" i="5"/>
  <c r="B220" i="21" s="1"/>
  <c r="AA102" i="5"/>
  <c r="P220" i="21" s="1"/>
  <c r="AC103" i="5"/>
  <c r="AL122" i="21" s="1"/>
  <c r="I106" i="5"/>
  <c r="L106" i="5"/>
  <c r="AD106" i="5"/>
  <c r="G108" i="5"/>
  <c r="W213" i="21" s="1"/>
  <c r="AB108" i="5"/>
  <c r="AK213" i="21" s="1"/>
  <c r="V109" i="5"/>
  <c r="E110" i="5"/>
  <c r="M115" i="5"/>
  <c r="AA195" i="21" s="1"/>
  <c r="AE115" i="5"/>
  <c r="M124" i="5"/>
  <c r="Y124" i="5"/>
  <c r="G124" i="5"/>
  <c r="AA124" i="5"/>
  <c r="Y128" i="5"/>
  <c r="P128" i="5"/>
  <c r="AE128" i="5"/>
  <c r="J130" i="5"/>
  <c r="Y198" i="21" s="1"/>
  <c r="F132" i="5"/>
  <c r="U133" i="5"/>
  <c r="R134" i="5"/>
  <c r="J135" i="5"/>
  <c r="AB137" i="5"/>
  <c r="R138" i="5"/>
  <c r="P139" i="5"/>
  <c r="J140" i="5"/>
  <c r="I141" i="5"/>
  <c r="M142" i="5"/>
  <c r="R144" i="5"/>
  <c r="J139" i="21" s="1"/>
  <c r="AA147" i="5"/>
  <c r="U147" i="5"/>
  <c r="D147" i="5"/>
  <c r="AC147" i="5" s="1"/>
  <c r="AD147" i="5"/>
  <c r="O147" i="5"/>
  <c r="O151" i="5"/>
  <c r="O154" i="5"/>
  <c r="H155" i="5"/>
  <c r="R156" i="5"/>
  <c r="AE159" i="5"/>
  <c r="AB162" i="5"/>
  <c r="M163" i="5"/>
  <c r="D164" i="5"/>
  <c r="L164" i="5"/>
  <c r="L165" i="5"/>
  <c r="R166" i="5"/>
  <c r="V167" i="5"/>
  <c r="F169" i="5"/>
  <c r="B72" i="21" s="1"/>
  <c r="AA169" i="5"/>
  <c r="P72" i="21" s="1"/>
  <c r="M173" i="5"/>
  <c r="V173" i="5"/>
  <c r="P179" i="5"/>
  <c r="AC140" i="21" s="1"/>
  <c r="G182" i="5"/>
  <c r="W142" i="21" s="1"/>
  <c r="AE183" i="5"/>
  <c r="AM72" i="21" s="1"/>
  <c r="D186" i="5"/>
  <c r="Z186" i="5" s="1"/>
  <c r="O189" i="5"/>
  <c r="R189" i="5"/>
  <c r="L189" i="5"/>
  <c r="AD189" i="5"/>
  <c r="I189" i="5"/>
  <c r="V192" i="5"/>
  <c r="G200" i="5"/>
  <c r="S200" i="5"/>
  <c r="P200" i="5"/>
  <c r="J200" i="5"/>
  <c r="P207" i="5"/>
  <c r="P213" i="5"/>
  <c r="AC146" i="21" s="1"/>
  <c r="V213" i="5"/>
  <c r="AG146" i="21" s="1"/>
  <c r="S213" i="5"/>
  <c r="AE146" i="21" s="1"/>
  <c r="M213" i="5"/>
  <c r="AA146" i="21" s="1"/>
  <c r="AB213" i="5"/>
  <c r="AK146" i="21" s="1"/>
  <c r="J213" i="5"/>
  <c r="Y146" i="21" s="1"/>
  <c r="AA217" i="5"/>
  <c r="S227" i="5"/>
  <c r="AE227" i="5"/>
  <c r="M227" i="5"/>
  <c r="Y227" i="5"/>
  <c r="P227" i="5"/>
  <c r="AC137" i="21" s="1"/>
  <c r="J227" i="5"/>
  <c r="AB227" i="5"/>
  <c r="G227" i="5"/>
  <c r="W137" i="21" s="1"/>
  <c r="I212" i="5"/>
  <c r="AD212" i="5"/>
  <c r="AA223" i="5"/>
  <c r="L223" i="5"/>
  <c r="O223" i="5"/>
  <c r="Y226" i="5"/>
  <c r="AE226" i="5"/>
  <c r="V226" i="5"/>
  <c r="U232" i="5"/>
  <c r="AA232" i="5"/>
  <c r="I232" i="5"/>
  <c r="R4" i="9"/>
  <c r="J177" i="22" s="1"/>
  <c r="AA9" i="9"/>
  <c r="F11" i="9"/>
  <c r="J12" i="9"/>
  <c r="I21" i="9"/>
  <c r="U21" i="9"/>
  <c r="D21" i="9"/>
  <c r="R21" i="9"/>
  <c r="O21" i="9"/>
  <c r="V107" i="5"/>
  <c r="AG216" i="21" s="1"/>
  <c r="V119" i="5"/>
  <c r="P121" i="5"/>
  <c r="AC190" i="21" s="1"/>
  <c r="U122" i="5"/>
  <c r="L195" i="21" s="1"/>
  <c r="R125" i="5"/>
  <c r="J109" i="21" s="1"/>
  <c r="R150" i="5"/>
  <c r="P151" i="5"/>
  <c r="S153" i="5"/>
  <c r="M155" i="5"/>
  <c r="O170" i="5"/>
  <c r="H136" i="21" s="1"/>
  <c r="AA170" i="5"/>
  <c r="P136" i="21" s="1"/>
  <c r="F172" i="5"/>
  <c r="B73" i="21" s="1"/>
  <c r="X172" i="5"/>
  <c r="N73" i="21" s="1"/>
  <c r="D179" i="5"/>
  <c r="V185" i="5"/>
  <c r="S188" i="5"/>
  <c r="AB190" i="5"/>
  <c r="P191" i="5"/>
  <c r="F192" i="5"/>
  <c r="AA192" i="5"/>
  <c r="R198" i="5"/>
  <c r="U202" i="5"/>
  <c r="P205" i="5"/>
  <c r="AC68" i="21" s="1"/>
  <c r="O210" i="5"/>
  <c r="P211" i="5"/>
  <c r="S215" i="5"/>
  <c r="Y215" i="5"/>
  <c r="AE215" i="5"/>
  <c r="R216" i="5"/>
  <c r="J143" i="21" s="1"/>
  <c r="J218" i="5"/>
  <c r="Y141" i="21" s="1"/>
  <c r="S223" i="5"/>
  <c r="Y223" i="5"/>
  <c r="P223" i="5"/>
  <c r="F226" i="5"/>
  <c r="X226" i="5"/>
  <c r="AD228" i="5"/>
  <c r="S229" i="5"/>
  <c r="S231" i="5"/>
  <c r="Y231" i="5"/>
  <c r="J231" i="5"/>
  <c r="R231" i="5"/>
  <c r="X232" i="5"/>
  <c r="N151" i="21" s="1"/>
  <c r="L7" i="9"/>
  <c r="X7" i="9"/>
  <c r="R10" i="9"/>
  <c r="J99" i="22" s="1"/>
  <c r="AD10" i="9"/>
  <c r="R99" i="22" s="1"/>
  <c r="I11" i="9"/>
  <c r="R12" i="9"/>
  <c r="O17" i="9"/>
  <c r="H181" i="22" s="1"/>
  <c r="D17" i="9"/>
  <c r="L17" i="9"/>
  <c r="F181" i="22" s="1"/>
  <c r="R140" i="5"/>
  <c r="J138" i="21" s="1"/>
  <c r="V143" i="5"/>
  <c r="AG138" i="21" s="1"/>
  <c r="AB145" i="5"/>
  <c r="AK139" i="21" s="1"/>
  <c r="S150" i="5"/>
  <c r="V153" i="5"/>
  <c r="P155" i="5"/>
  <c r="AE155" i="5"/>
  <c r="L178" i="5"/>
  <c r="O179" i="5"/>
  <c r="AD179" i="5"/>
  <c r="AE186" i="5"/>
  <c r="AM75" i="21" s="1"/>
  <c r="R191" i="5"/>
  <c r="I192" i="5"/>
  <c r="V197" i="5"/>
  <c r="V202" i="5"/>
  <c r="U211" i="5"/>
  <c r="M214" i="5"/>
  <c r="P214" i="5"/>
  <c r="X221" i="5"/>
  <c r="N145" i="21" s="1"/>
  <c r="D223" i="5"/>
  <c r="Z223" i="5" s="1"/>
  <c r="R223" i="5"/>
  <c r="G226" i="5"/>
  <c r="V229" i="5"/>
  <c r="D231" i="5"/>
  <c r="F232" i="5"/>
  <c r="AE10" i="9"/>
  <c r="AM182" i="22" s="1"/>
  <c r="Y10" i="9"/>
  <c r="AI182" i="22" s="1"/>
  <c r="G10" i="9"/>
  <c r="W182" i="22" s="1"/>
  <c r="V191" i="5"/>
  <c r="AG193" i="21" s="1"/>
  <c r="R210" i="5"/>
  <c r="V211" i="5"/>
  <c r="M216" i="5"/>
  <c r="AB216" i="5"/>
  <c r="J216" i="5"/>
  <c r="M218" i="5"/>
  <c r="AE220" i="5"/>
  <c r="Y220" i="5"/>
  <c r="F223" i="5"/>
  <c r="U223" i="5"/>
  <c r="J226" i="5"/>
  <c r="AB226" i="5"/>
  <c r="AE228" i="5"/>
  <c r="AB228" i="5"/>
  <c r="U11" i="9"/>
  <c r="R18" i="9"/>
  <c r="U18" i="9"/>
  <c r="O18" i="9"/>
  <c r="I18" i="9"/>
  <c r="F18" i="9"/>
  <c r="AD18" i="9"/>
  <c r="X18" i="9"/>
  <c r="AA112" i="5"/>
  <c r="R118" i="5"/>
  <c r="J107" i="21" s="1"/>
  <c r="AE119" i="5"/>
  <c r="X125" i="5"/>
  <c r="N109" i="21" s="1"/>
  <c r="F140" i="5"/>
  <c r="B138" i="21" s="1"/>
  <c r="X140" i="5"/>
  <c r="N138" i="21" s="1"/>
  <c r="G143" i="5"/>
  <c r="W138" i="21" s="1"/>
  <c r="Y143" i="5"/>
  <c r="AI138" i="21" s="1"/>
  <c r="G150" i="5"/>
  <c r="Y151" i="5"/>
  <c r="I153" i="5"/>
  <c r="G155" i="5"/>
  <c r="S156" i="5"/>
  <c r="I157" i="5"/>
  <c r="AA157" i="5"/>
  <c r="F170" i="5"/>
  <c r="B136" i="21" s="1"/>
  <c r="U170" i="5"/>
  <c r="R179" i="5"/>
  <c r="P186" i="5"/>
  <c r="AC75" i="21" s="1"/>
  <c r="V187" i="5"/>
  <c r="AG102" i="21" s="1"/>
  <c r="F191" i="5"/>
  <c r="Y191" i="5"/>
  <c r="O192" i="5"/>
  <c r="D193" i="5"/>
  <c r="E204" i="5"/>
  <c r="G205" i="5"/>
  <c r="W68" i="21" s="1"/>
  <c r="S210" i="5"/>
  <c r="Y211" i="5"/>
  <c r="E214" i="5"/>
  <c r="F216" i="5"/>
  <c r="Y216" i="5"/>
  <c r="AB218" i="5"/>
  <c r="L222" i="5"/>
  <c r="AA222" i="5"/>
  <c r="G223" i="5"/>
  <c r="V223" i="5"/>
  <c r="M226" i="5"/>
  <c r="F229" i="5"/>
  <c r="Y229" i="5"/>
  <c r="V231" i="5"/>
  <c r="J232" i="5"/>
  <c r="O13" i="9"/>
  <c r="R13" i="9"/>
  <c r="Y14" i="9"/>
  <c r="S14" i="9"/>
  <c r="AB14" i="9"/>
  <c r="G14" i="9"/>
  <c r="AE14" i="9"/>
  <c r="AA21" i="9"/>
  <c r="O12" i="9"/>
  <c r="AA12" i="9"/>
  <c r="Y20" i="9"/>
  <c r="G20" i="9"/>
  <c r="L11" i="9"/>
  <c r="X11" i="9"/>
  <c r="O11" i="9"/>
  <c r="AA11" i="9"/>
  <c r="M12" i="9"/>
  <c r="G12" i="9"/>
  <c r="S12" i="9"/>
  <c r="P12" i="9"/>
  <c r="X16" i="9"/>
  <c r="N180" i="22" s="1"/>
  <c r="U16" i="9"/>
  <c r="L180" i="22" s="1"/>
  <c r="R172" i="5"/>
  <c r="J73" i="21" s="1"/>
  <c r="L179" i="5"/>
  <c r="X179" i="5"/>
  <c r="Y189" i="5"/>
  <c r="J191" i="5"/>
  <c r="X192" i="5"/>
  <c r="AA210" i="5"/>
  <c r="AE211" i="5"/>
  <c r="AD223" i="5"/>
  <c r="I226" i="5"/>
  <c r="O226" i="5"/>
  <c r="S226" i="5"/>
  <c r="V228" i="5"/>
  <c r="M229" i="5"/>
  <c r="AA144" i="21" s="1"/>
  <c r="R232" i="5"/>
  <c r="R9" i="9"/>
  <c r="I12" i="9"/>
  <c r="J16" i="9"/>
  <c r="Y100" i="22" s="1"/>
  <c r="AE16" i="9"/>
  <c r="AM100" i="22" s="1"/>
  <c r="M16" i="9"/>
  <c r="U14" i="9"/>
  <c r="L179" i="22" s="1"/>
  <c r="V15" i="9"/>
  <c r="U19" i="9"/>
  <c r="AE21" i="9"/>
  <c r="AM177" i="22" s="1"/>
  <c r="X22" i="9"/>
  <c r="N184" i="22" s="1"/>
  <c r="V23" i="9"/>
  <c r="G24" i="9"/>
  <c r="AA24" i="9"/>
  <c r="AD26" i="9"/>
  <c r="V27" i="9"/>
  <c r="F30" i="9"/>
  <c r="X30" i="9"/>
  <c r="I31" i="9"/>
  <c r="D186" i="22" s="1"/>
  <c r="G32" i="9"/>
  <c r="AE32" i="9"/>
  <c r="U33" i="9"/>
  <c r="AB34" i="9"/>
  <c r="AA35" i="9"/>
  <c r="X38" i="9"/>
  <c r="I39" i="9"/>
  <c r="D100" i="22" s="1"/>
  <c r="G40" i="9"/>
  <c r="O41" i="9"/>
  <c r="U43" i="9"/>
  <c r="I44" i="9"/>
  <c r="AE44" i="9"/>
  <c r="AB45" i="9"/>
  <c r="U46" i="9"/>
  <c r="F47" i="9"/>
  <c r="X47" i="9"/>
  <c r="F50" i="9"/>
  <c r="AD50" i="9"/>
  <c r="U51" i="9"/>
  <c r="L191" i="22" s="1"/>
  <c r="O52" i="9"/>
  <c r="I53" i="9"/>
  <c r="AA53" i="9"/>
  <c r="P55" i="9"/>
  <c r="AC103" i="22" s="1"/>
  <c r="AE55" i="9"/>
  <c r="R56" i="9"/>
  <c r="AD58" i="9"/>
  <c r="X59" i="9"/>
  <c r="G61" i="9"/>
  <c r="F62" i="9"/>
  <c r="X62" i="9"/>
  <c r="G63" i="9"/>
  <c r="U64" i="9"/>
  <c r="R65" i="9"/>
  <c r="F66" i="9"/>
  <c r="X66" i="9"/>
  <c r="G67" i="9"/>
  <c r="X67" i="9"/>
  <c r="N206" i="22" s="1"/>
  <c r="G69" i="9"/>
  <c r="Y69" i="9"/>
  <c r="U72" i="9"/>
  <c r="O74" i="9"/>
  <c r="M75" i="9"/>
  <c r="G76" i="9"/>
  <c r="J77" i="9"/>
  <c r="Y206" i="22" s="1"/>
  <c r="Y77" i="9"/>
  <c r="AI206" i="22" s="1"/>
  <c r="F78" i="9"/>
  <c r="U78" i="9"/>
  <c r="X80" i="9"/>
  <c r="N211" i="22" s="1"/>
  <c r="AA82" i="9"/>
  <c r="P213" i="22" s="1"/>
  <c r="X83" i="9"/>
  <c r="S84" i="9"/>
  <c r="P86" i="9"/>
  <c r="Y86" i="9"/>
  <c r="R88" i="9"/>
  <c r="J215" i="22" s="1"/>
  <c r="X90" i="9"/>
  <c r="N217" i="22" s="1"/>
  <c r="AD93" i="9"/>
  <c r="R125" i="22" s="1"/>
  <c r="S94" i="9"/>
  <c r="AE71" i="22" s="1"/>
  <c r="F95" i="9"/>
  <c r="B126" i="22" s="1"/>
  <c r="AA95" i="9"/>
  <c r="P126" i="22" s="1"/>
  <c r="I96" i="9"/>
  <c r="D220" i="22" s="1"/>
  <c r="X96" i="9"/>
  <c r="N220" i="22" s="1"/>
  <c r="J97" i="9"/>
  <c r="F98" i="9"/>
  <c r="AA98" i="9"/>
  <c r="I99" i="9"/>
  <c r="D127" i="22" s="1"/>
  <c r="AA99" i="9"/>
  <c r="P127" i="22" s="1"/>
  <c r="AD101" i="9"/>
  <c r="I102" i="9"/>
  <c r="S102" i="9"/>
  <c r="AE123" i="22" s="1"/>
  <c r="AB102" i="9"/>
  <c r="AK123" i="22" s="1"/>
  <c r="J103" i="9"/>
  <c r="X104" i="9"/>
  <c r="O106" i="9"/>
  <c r="J107" i="9"/>
  <c r="Y220" i="22" s="1"/>
  <c r="O108" i="9"/>
  <c r="O109" i="9"/>
  <c r="X110" i="9"/>
  <c r="N192" i="22" s="1"/>
  <c r="D112" i="9"/>
  <c r="R112" i="9"/>
  <c r="G114" i="9"/>
  <c r="AB114" i="9"/>
  <c r="X115" i="9"/>
  <c r="U116" i="9"/>
  <c r="J117" i="9"/>
  <c r="Y115" i="22" s="1"/>
  <c r="AE117" i="9"/>
  <c r="AM115" i="22" s="1"/>
  <c r="I118" i="9"/>
  <c r="D111" i="22" s="1"/>
  <c r="U118" i="9"/>
  <c r="L111" i="22" s="1"/>
  <c r="AE118" i="9"/>
  <c r="Y119" i="9"/>
  <c r="Y122" i="9"/>
  <c r="AI111" i="22" s="1"/>
  <c r="L128" i="9"/>
  <c r="F114" i="22" s="1"/>
  <c r="J134" i="9"/>
  <c r="AB134" i="9"/>
  <c r="S134" i="9"/>
  <c r="G134" i="9"/>
  <c r="W144" i="22" s="1"/>
  <c r="P134" i="9"/>
  <c r="Y134" i="9"/>
  <c r="AE134" i="9"/>
  <c r="X141" i="9"/>
  <c r="U141" i="9"/>
  <c r="F141" i="9"/>
  <c r="AD141" i="9"/>
  <c r="R141" i="9"/>
  <c r="D141" i="9"/>
  <c r="O141" i="9"/>
  <c r="AA141" i="9"/>
  <c r="L141" i="9"/>
  <c r="I141" i="9"/>
  <c r="L22" i="9"/>
  <c r="F184" i="22" s="1"/>
  <c r="X27" i="9"/>
  <c r="AA33" i="9"/>
  <c r="X51" i="9"/>
  <c r="AE54" i="9"/>
  <c r="AA59" i="9"/>
  <c r="V78" i="9"/>
  <c r="U88" i="9"/>
  <c r="L215" i="22" s="1"/>
  <c r="U94" i="9"/>
  <c r="L219" i="22" s="1"/>
  <c r="AA104" i="9"/>
  <c r="R109" i="9"/>
  <c r="J107" i="22" s="1"/>
  <c r="AA115" i="9"/>
  <c r="X116" i="9"/>
  <c r="L118" i="9"/>
  <c r="F111" i="22" s="1"/>
  <c r="V118" i="9"/>
  <c r="Z134" i="9"/>
  <c r="AC134" i="9"/>
  <c r="E134" i="9"/>
  <c r="N134" i="9"/>
  <c r="K134" i="9"/>
  <c r="AA15" i="9"/>
  <c r="AA19" i="9"/>
  <c r="O22" i="9"/>
  <c r="H184" i="22" s="1"/>
  <c r="AA22" i="9"/>
  <c r="P184" i="22" s="1"/>
  <c r="AA27" i="9"/>
  <c r="I30" i="9"/>
  <c r="AA30" i="9"/>
  <c r="U31" i="9"/>
  <c r="O32" i="9"/>
  <c r="AB33" i="9"/>
  <c r="AE34" i="9"/>
  <c r="U39" i="9"/>
  <c r="G42" i="9"/>
  <c r="X42" i="9"/>
  <c r="N185" i="22" s="1"/>
  <c r="Y43" i="9"/>
  <c r="O44" i="9"/>
  <c r="X46" i="9"/>
  <c r="D49" i="9"/>
  <c r="Z49" i="9" s="1"/>
  <c r="Y51" i="9"/>
  <c r="AI106" i="22" s="1"/>
  <c r="AA52" i="9"/>
  <c r="AC53" i="9"/>
  <c r="V54" i="9"/>
  <c r="U55" i="9"/>
  <c r="U56" i="9"/>
  <c r="AD59" i="9"/>
  <c r="I62" i="9"/>
  <c r="AA62" i="9"/>
  <c r="O63" i="9"/>
  <c r="G64" i="9"/>
  <c r="AE64" i="9"/>
  <c r="AD67" i="9"/>
  <c r="R206" i="22" s="1"/>
  <c r="S75" i="9"/>
  <c r="I78" i="9"/>
  <c r="X78" i="9"/>
  <c r="J79" i="9"/>
  <c r="X88" i="9"/>
  <c r="N215" i="22" s="1"/>
  <c r="X94" i="9"/>
  <c r="N219" i="22" s="1"/>
  <c r="L96" i="9"/>
  <c r="F220" i="22" s="1"/>
  <c r="AA96" i="9"/>
  <c r="P220" i="22" s="1"/>
  <c r="L102" i="9"/>
  <c r="U102" i="9"/>
  <c r="AD102" i="9"/>
  <c r="S109" i="9"/>
  <c r="M118" i="9"/>
  <c r="E122" i="9"/>
  <c r="N122" i="9"/>
  <c r="AC122" i="9"/>
  <c r="U125" i="9"/>
  <c r="L113" i="22" s="1"/>
  <c r="D128" i="9"/>
  <c r="R128" i="9"/>
  <c r="J114" i="22" s="1"/>
  <c r="P129" i="9"/>
  <c r="J129" i="9"/>
  <c r="Y200" i="22" s="1"/>
  <c r="AD19" i="9"/>
  <c r="D22" i="9"/>
  <c r="AB22" i="9"/>
  <c r="AK135" i="22" s="1"/>
  <c r="F27" i="9"/>
  <c r="AD27" i="9"/>
  <c r="L30" i="9"/>
  <c r="AB30" i="9"/>
  <c r="X31" i="9"/>
  <c r="N186" i="22" s="1"/>
  <c r="S34" i="9"/>
  <c r="X39" i="9"/>
  <c r="AA41" i="9"/>
  <c r="I42" i="9"/>
  <c r="D185" i="22" s="1"/>
  <c r="Y42" i="9"/>
  <c r="G43" i="9"/>
  <c r="P44" i="9"/>
  <c r="AA46" i="9"/>
  <c r="AE47" i="9"/>
  <c r="O50" i="9"/>
  <c r="F51" i="9"/>
  <c r="AA51" i="9"/>
  <c r="P191" i="22" s="1"/>
  <c r="Q53" i="9"/>
  <c r="V55" i="9"/>
  <c r="G56" i="9"/>
  <c r="AA56" i="9"/>
  <c r="F59" i="9"/>
  <c r="AA61" i="9"/>
  <c r="L62" i="9"/>
  <c r="AB62" i="9"/>
  <c r="P63" i="9"/>
  <c r="L66" i="9"/>
  <c r="AD66" i="9"/>
  <c r="O67" i="9"/>
  <c r="H206" i="22" s="1"/>
  <c r="L69" i="9"/>
  <c r="AA74" i="9"/>
  <c r="V75" i="9"/>
  <c r="O76" i="9"/>
  <c r="H209" i="22" s="1"/>
  <c r="O77" i="9"/>
  <c r="AD77" i="9"/>
  <c r="AA78" i="9"/>
  <c r="M79" i="9"/>
  <c r="K86" i="9"/>
  <c r="E214" i="22" s="1"/>
  <c r="T86" i="9"/>
  <c r="K214" i="22" s="1"/>
  <c r="AC86" i="9"/>
  <c r="Q214" i="22" s="1"/>
  <c r="D88" i="9"/>
  <c r="AE88" i="9"/>
  <c r="AM125" i="22" s="1"/>
  <c r="L93" i="9"/>
  <c r="F125" i="22" s="1"/>
  <c r="F94" i="9"/>
  <c r="B219" i="22" s="1"/>
  <c r="AA94" i="9"/>
  <c r="P219" i="22" s="1"/>
  <c r="P95" i="9"/>
  <c r="O96" i="9"/>
  <c r="H220" i="22" s="1"/>
  <c r="AB96" i="9"/>
  <c r="AB97" i="9"/>
  <c r="L98" i="9"/>
  <c r="AE98" i="9"/>
  <c r="P99" i="9"/>
  <c r="D102" i="9"/>
  <c r="M102" i="9"/>
  <c r="AA123" i="22" s="1"/>
  <c r="V102" i="9"/>
  <c r="AG123" i="22" s="1"/>
  <c r="AE102" i="9"/>
  <c r="AM123" i="22" s="1"/>
  <c r="AE104" i="9"/>
  <c r="AM215" i="22" s="1"/>
  <c r="AA106" i="9"/>
  <c r="V107" i="9"/>
  <c r="AG220" i="22" s="1"/>
  <c r="D109" i="9"/>
  <c r="U109" i="9"/>
  <c r="AE110" i="9"/>
  <c r="I112" i="9"/>
  <c r="X112" i="9"/>
  <c r="M113" i="9"/>
  <c r="D118" i="9"/>
  <c r="X118" i="9"/>
  <c r="N111" i="22" s="1"/>
  <c r="R120" i="9"/>
  <c r="S123" i="9"/>
  <c r="AE113" i="22" s="1"/>
  <c r="V128" i="9"/>
  <c r="AG195" i="22" s="1"/>
  <c r="S128" i="9"/>
  <c r="AA230" i="5"/>
  <c r="AA6" i="9"/>
  <c r="S13" i="9"/>
  <c r="AE184" i="22" s="1"/>
  <c r="I14" i="9"/>
  <c r="D179" i="22" s="1"/>
  <c r="M15" i="9"/>
  <c r="S22" i="9"/>
  <c r="O23" i="9"/>
  <c r="AD23" i="9"/>
  <c r="O26" i="9"/>
  <c r="I27" i="9"/>
  <c r="AE27" i="9"/>
  <c r="AA29" i="9"/>
  <c r="O30" i="9"/>
  <c r="AD30" i="9"/>
  <c r="AA31" i="9"/>
  <c r="P186" i="22" s="1"/>
  <c r="R32" i="9"/>
  <c r="I33" i="9"/>
  <c r="U34" i="9"/>
  <c r="U35" i="9"/>
  <c r="O37" i="9"/>
  <c r="H187" i="22" s="1"/>
  <c r="L38" i="9"/>
  <c r="AE38" i="9"/>
  <c r="AA39" i="9"/>
  <c r="AB41" i="9"/>
  <c r="L42" i="9"/>
  <c r="F185" i="22" s="1"/>
  <c r="AA42" i="9"/>
  <c r="I43" i="9"/>
  <c r="D190" i="22" s="1"/>
  <c r="AD43" i="9"/>
  <c r="R44" i="9"/>
  <c r="I45" i="9"/>
  <c r="F46" i="9"/>
  <c r="AD46" i="9"/>
  <c r="O47" i="9"/>
  <c r="U50" i="9"/>
  <c r="I51" i="9"/>
  <c r="AD51" i="9"/>
  <c r="R53" i="9"/>
  <c r="L54" i="9"/>
  <c r="Y54" i="9"/>
  <c r="F55" i="9"/>
  <c r="B189" i="22" s="1"/>
  <c r="X55" i="9"/>
  <c r="N189" i="22" s="1"/>
  <c r="AE56" i="9"/>
  <c r="O58" i="9"/>
  <c r="I59" i="9"/>
  <c r="AB61" i="9"/>
  <c r="O62" i="9"/>
  <c r="AD62" i="9"/>
  <c r="U63" i="9"/>
  <c r="O66" i="9"/>
  <c r="AE66" i="9"/>
  <c r="AM208" i="22" s="1"/>
  <c r="P67" i="9"/>
  <c r="M69" i="9"/>
  <c r="AA70" i="9"/>
  <c r="AD74" i="9"/>
  <c r="R76" i="9"/>
  <c r="J209" i="22" s="1"/>
  <c r="D77" i="9"/>
  <c r="N77" i="9" s="1"/>
  <c r="AB206" i="22" s="1"/>
  <c r="R77" i="9"/>
  <c r="AE77" i="9"/>
  <c r="AM206" i="22" s="1"/>
  <c r="L78" i="9"/>
  <c r="AB78" i="9"/>
  <c r="P79" i="9"/>
  <c r="O82" i="9"/>
  <c r="H213" i="22" s="1"/>
  <c r="F83" i="9"/>
  <c r="D84" i="9"/>
  <c r="L86" i="9"/>
  <c r="U86" i="9"/>
  <c r="L214" i="22" s="1"/>
  <c r="AD86" i="9"/>
  <c r="R214" i="22" s="1"/>
  <c r="J88" i="9"/>
  <c r="Y125" i="22" s="1"/>
  <c r="O93" i="9"/>
  <c r="H125" i="22" s="1"/>
  <c r="I94" i="9"/>
  <c r="D219" i="22" s="1"/>
  <c r="AB94" i="9"/>
  <c r="AK71" i="22" s="1"/>
  <c r="R95" i="9"/>
  <c r="J126" i="22" s="1"/>
  <c r="D96" i="9"/>
  <c r="O98" i="9"/>
  <c r="R99" i="9"/>
  <c r="J127" i="22" s="1"/>
  <c r="I101" i="9"/>
  <c r="S103" i="9"/>
  <c r="I104" i="9"/>
  <c r="AD106" i="9"/>
  <c r="F109" i="9"/>
  <c r="Y109" i="9"/>
  <c r="V111" i="9"/>
  <c r="AG114" i="22" s="1"/>
  <c r="F115" i="9"/>
  <c r="D116" i="9"/>
  <c r="V117" i="9"/>
  <c r="AG115" i="22" s="1"/>
  <c r="O118" i="9"/>
  <c r="H111" i="22" s="1"/>
  <c r="Y118" i="9"/>
  <c r="M119" i="9"/>
  <c r="G122" i="9"/>
  <c r="W111" i="22" s="1"/>
  <c r="P122" i="9"/>
  <c r="AC111" i="22" s="1"/>
  <c r="U126" i="9"/>
  <c r="I127" i="9"/>
  <c r="G128" i="9"/>
  <c r="W195" i="22" s="1"/>
  <c r="X128" i="9"/>
  <c r="N114" i="22" s="1"/>
  <c r="U132" i="9"/>
  <c r="O132" i="9"/>
  <c r="M134" i="9"/>
  <c r="AD22" i="9"/>
  <c r="R184" i="22" s="1"/>
  <c r="AD31" i="9"/>
  <c r="V34" i="9"/>
  <c r="AD39" i="9"/>
  <c r="O42" i="9"/>
  <c r="X63" i="9"/>
  <c r="P64" i="9"/>
  <c r="U76" i="9"/>
  <c r="L209" i="22" s="1"/>
  <c r="O78" i="9"/>
  <c r="S79" i="9"/>
  <c r="I83" i="9"/>
  <c r="R93" i="9"/>
  <c r="J125" i="22" s="1"/>
  <c r="L94" i="9"/>
  <c r="F219" i="22" s="1"/>
  <c r="AD94" i="9"/>
  <c r="R219" i="22" s="1"/>
  <c r="S95" i="9"/>
  <c r="R96" i="9"/>
  <c r="J220" i="22" s="1"/>
  <c r="AE97" i="9"/>
  <c r="P98" i="9"/>
  <c r="S99" i="9"/>
  <c r="F102" i="9"/>
  <c r="O102" i="9"/>
  <c r="X102" i="9"/>
  <c r="I109" i="9"/>
  <c r="AA109" i="9"/>
  <c r="AE111" i="9"/>
  <c r="AM114" i="22" s="1"/>
  <c r="L112" i="9"/>
  <c r="U114" i="9"/>
  <c r="I115" i="9"/>
  <c r="D117" i="9"/>
  <c r="AA117" i="9"/>
  <c r="F118" i="9"/>
  <c r="B111" i="22" s="1"/>
  <c r="P118" i="9"/>
  <c r="AC197" i="22" s="1"/>
  <c r="AA118" i="9"/>
  <c r="P111" i="22" s="1"/>
  <c r="P119" i="9"/>
  <c r="H122" i="9"/>
  <c r="Q122" i="9"/>
  <c r="I125" i="9"/>
  <c r="D113" i="22" s="1"/>
  <c r="AE125" i="9"/>
  <c r="X126" i="9"/>
  <c r="R127" i="9"/>
  <c r="Y128" i="9"/>
  <c r="R130" i="9"/>
  <c r="J116" i="22" s="1"/>
  <c r="I130" i="9"/>
  <c r="D116" i="22" s="1"/>
  <c r="O130" i="9"/>
  <c r="H116" i="22" s="1"/>
  <c r="X131" i="9"/>
  <c r="I131" i="9"/>
  <c r="T134" i="9"/>
  <c r="U22" i="9"/>
  <c r="L184" i="22" s="1"/>
  <c r="O27" i="9"/>
  <c r="S30" i="9"/>
  <c r="U32" i="9"/>
  <c r="P43" i="9"/>
  <c r="U44" i="9"/>
  <c r="U47" i="9"/>
  <c r="O51" i="9"/>
  <c r="H191" i="22" s="1"/>
  <c r="E53" i="9"/>
  <c r="T53" i="9"/>
  <c r="D54" i="9"/>
  <c r="AB54" i="9"/>
  <c r="I55" i="9"/>
  <c r="D189" i="22" s="1"/>
  <c r="AA55" i="9"/>
  <c r="P189" i="22" s="1"/>
  <c r="M56" i="9"/>
  <c r="O59" i="9"/>
  <c r="S62" i="9"/>
  <c r="AE152" i="22" s="1"/>
  <c r="AA63" i="9"/>
  <c r="U66" i="9"/>
  <c r="U67" i="9"/>
  <c r="L206" i="22" s="1"/>
  <c r="AD78" i="9"/>
  <c r="V79" i="9"/>
  <c r="U98" i="9"/>
  <c r="G102" i="9"/>
  <c r="W123" i="22" s="1"/>
  <c r="P102" i="9"/>
  <c r="AC123" i="22" s="1"/>
  <c r="Y102" i="9"/>
  <c r="AI123" i="22" s="1"/>
  <c r="R104" i="9"/>
  <c r="J109" i="9"/>
  <c r="AD109" i="9"/>
  <c r="O112" i="9"/>
  <c r="H108" i="22" s="1"/>
  <c r="O115" i="9"/>
  <c r="AB117" i="9"/>
  <c r="AK115" i="22" s="1"/>
  <c r="G118" i="9"/>
  <c r="AB118" i="9"/>
  <c r="S119" i="9"/>
  <c r="AA126" i="9"/>
  <c r="U127" i="9"/>
  <c r="I128" i="9"/>
  <c r="D114" i="22" s="1"/>
  <c r="AA128" i="9"/>
  <c r="P114" i="22" s="1"/>
  <c r="N132" i="9"/>
  <c r="K132" i="9"/>
  <c r="V134" i="9"/>
  <c r="U15" i="9"/>
  <c r="O19" i="9"/>
  <c r="H100" i="22" s="1"/>
  <c r="I22" i="9"/>
  <c r="D184" i="22" s="1"/>
  <c r="U23" i="9"/>
  <c r="U24" i="9"/>
  <c r="AA26" i="9"/>
  <c r="U27" i="9"/>
  <c r="O28" i="9"/>
  <c r="D30" i="9"/>
  <c r="Q30" i="9" s="1"/>
  <c r="U30" i="9"/>
  <c r="F31" i="9"/>
  <c r="I35" i="9"/>
  <c r="F39" i="9"/>
  <c r="I41" i="9"/>
  <c r="D187" i="22" s="1"/>
  <c r="D42" i="9"/>
  <c r="S42" i="9"/>
  <c r="AD42" i="9"/>
  <c r="R185" i="22" s="1"/>
  <c r="S43" i="9"/>
  <c r="G44" i="9"/>
  <c r="U45" i="9"/>
  <c r="L188" i="22" s="1"/>
  <c r="O46" i="9"/>
  <c r="AA50" i="9"/>
  <c r="P51" i="9"/>
  <c r="G52" i="9"/>
  <c r="O55" i="9"/>
  <c r="H189" i="22" s="1"/>
  <c r="AD55" i="9"/>
  <c r="R189" i="22" s="1"/>
  <c r="AA58" i="9"/>
  <c r="U59" i="9"/>
  <c r="D62" i="9"/>
  <c r="U62" i="9"/>
  <c r="F63" i="9"/>
  <c r="AD63" i="9"/>
  <c r="S64" i="9"/>
  <c r="F67" i="9"/>
  <c r="B206" i="22" s="1"/>
  <c r="V69" i="9"/>
  <c r="L74" i="9"/>
  <c r="I77" i="9"/>
  <c r="V77" i="9"/>
  <c r="AG206" i="22" s="1"/>
  <c r="D78" i="9"/>
  <c r="S78" i="9"/>
  <c r="AE79" i="9"/>
  <c r="X86" i="9"/>
  <c r="N214" i="22" s="1"/>
  <c r="V90" i="9"/>
  <c r="AA93" i="9"/>
  <c r="P125" i="22" s="1"/>
  <c r="O94" i="9"/>
  <c r="H219" i="22" s="1"/>
  <c r="X98" i="9"/>
  <c r="AA102" i="9"/>
  <c r="G103" i="9"/>
  <c r="Y103" i="9"/>
  <c r="I105" i="9"/>
  <c r="L106" i="9"/>
  <c r="F69" i="22" s="1"/>
  <c r="I108" i="9"/>
  <c r="L109" i="9"/>
  <c r="AE109" i="9"/>
  <c r="J111" i="9"/>
  <c r="Y114" i="22" s="1"/>
  <c r="P112" i="9"/>
  <c r="AB112" i="9"/>
  <c r="AA114" i="9"/>
  <c r="S116" i="9"/>
  <c r="AD117" i="9"/>
  <c r="S118" i="9"/>
  <c r="AE197" i="22" s="1"/>
  <c r="AD118" i="9"/>
  <c r="R111" i="22" s="1"/>
  <c r="V119" i="9"/>
  <c r="K122" i="9"/>
  <c r="X122" i="9"/>
  <c r="AA124" i="9"/>
  <c r="L125" i="9"/>
  <c r="F113" i="22" s="1"/>
  <c r="AB126" i="9"/>
  <c r="AK203" i="22" s="1"/>
  <c r="V127" i="9"/>
  <c r="J128" i="9"/>
  <c r="Y195" i="22" s="1"/>
  <c r="AB128" i="9"/>
  <c r="R134" i="9"/>
  <c r="AA134" i="9"/>
  <c r="F134" i="9"/>
  <c r="O134" i="9"/>
  <c r="X134" i="9"/>
  <c r="AD134" i="9"/>
  <c r="U134" i="9"/>
  <c r="W134" i="9"/>
  <c r="Y132" i="9"/>
  <c r="AE133" i="9"/>
  <c r="I137" i="9"/>
  <c r="AA137" i="9"/>
  <c r="O138" i="9"/>
  <c r="AA140" i="9"/>
  <c r="P142" i="22" s="1"/>
  <c r="Y141" i="9"/>
  <c r="D142" i="9"/>
  <c r="K142" i="9" s="1"/>
  <c r="X144" i="9"/>
  <c r="N143" i="22" s="1"/>
  <c r="M145" i="9"/>
  <c r="AA143" i="22" s="1"/>
  <c r="F146" i="9"/>
  <c r="AB146" i="9"/>
  <c r="O147" i="9"/>
  <c r="D148" i="9"/>
  <c r="N148" i="9" s="1"/>
  <c r="S149" i="9"/>
  <c r="L150" i="9"/>
  <c r="Y150" i="9"/>
  <c r="AB152" i="9"/>
  <c r="AK157" i="22" s="1"/>
  <c r="R153" i="9"/>
  <c r="J83" i="22" s="1"/>
  <c r="L154" i="9"/>
  <c r="J155" i="9"/>
  <c r="U156" i="9"/>
  <c r="L157" i="9"/>
  <c r="AD158" i="9"/>
  <c r="R159" i="9"/>
  <c r="D160" i="9"/>
  <c r="W160" i="9" s="1"/>
  <c r="S160" i="9"/>
  <c r="D162" i="9"/>
  <c r="Q162" i="9" s="1"/>
  <c r="AD162" i="9"/>
  <c r="O163" i="9"/>
  <c r="AA165" i="9"/>
  <c r="I166" i="9"/>
  <c r="U166" i="9"/>
  <c r="AD166" i="9"/>
  <c r="V169" i="9"/>
  <c r="I170" i="9"/>
  <c r="AA170" i="9"/>
  <c r="M171" i="9"/>
  <c r="AA138" i="22" s="1"/>
  <c r="S172" i="9"/>
  <c r="AE173" i="9"/>
  <c r="X174" i="9"/>
  <c r="J175" i="9"/>
  <c r="Y77" i="22" s="1"/>
  <c r="AD175" i="9"/>
  <c r="R154" i="22" s="1"/>
  <c r="R176" i="9"/>
  <c r="J144" i="22" s="1"/>
  <c r="O178" i="9"/>
  <c r="I182" i="9"/>
  <c r="D107" i="22" s="1"/>
  <c r="U184" i="9"/>
  <c r="J185" i="9"/>
  <c r="Y202" i="22" s="1"/>
  <c r="AB185" i="9"/>
  <c r="I186" i="9"/>
  <c r="X186" i="9"/>
  <c r="G188" i="9"/>
  <c r="AD189" i="9"/>
  <c r="R101" i="22" s="1"/>
  <c r="U190" i="9"/>
  <c r="J193" i="9"/>
  <c r="G194" i="9"/>
  <c r="U198" i="9"/>
  <c r="O199" i="9"/>
  <c r="D201" i="9"/>
  <c r="N201" i="9" s="1"/>
  <c r="R201" i="9"/>
  <c r="I209" i="9"/>
  <c r="J210" i="9"/>
  <c r="Y210" i="9"/>
  <c r="G210" i="9"/>
  <c r="X210" i="9"/>
  <c r="Q127" i="10"/>
  <c r="K127" i="10"/>
  <c r="H127" i="10"/>
  <c r="E127" i="10"/>
  <c r="U153" i="9"/>
  <c r="L83" i="22" s="1"/>
  <c r="R163" i="9"/>
  <c r="Y169" i="9"/>
  <c r="Y172" i="9"/>
  <c r="AA174" i="9"/>
  <c r="U176" i="9"/>
  <c r="AA184" i="9"/>
  <c r="L186" i="9"/>
  <c r="X190" i="9"/>
  <c r="V198" i="9"/>
  <c r="AG75" i="22" s="1"/>
  <c r="F210" i="9"/>
  <c r="AA210" i="9"/>
  <c r="V212" i="9"/>
  <c r="AG149" i="22" s="1"/>
  <c r="AB212" i="9"/>
  <c r="AK149" i="22" s="1"/>
  <c r="J212" i="9"/>
  <c r="Y149" i="22" s="1"/>
  <c r="AD223" i="9"/>
  <c r="X223" i="9"/>
  <c r="I223" i="9"/>
  <c r="P4" i="10"/>
  <c r="W95" i="24" s="1"/>
  <c r="J4" i="10"/>
  <c r="S95" i="24" s="1"/>
  <c r="G4" i="10"/>
  <c r="Q95" i="24" s="1"/>
  <c r="S4" i="10"/>
  <c r="Y95" i="24" s="1"/>
  <c r="M4" i="10"/>
  <c r="U95" i="24" s="1"/>
  <c r="N84" i="10"/>
  <c r="V207" i="24" s="1"/>
  <c r="E84" i="10"/>
  <c r="P207" i="24" s="1"/>
  <c r="O150" i="9"/>
  <c r="AA153" i="9"/>
  <c r="P83" i="22" s="1"/>
  <c r="AA156" i="9"/>
  <c r="X159" i="9"/>
  <c r="L166" i="9"/>
  <c r="G169" i="9"/>
  <c r="AB169" i="9"/>
  <c r="AK154" i="22" s="1"/>
  <c r="AB172" i="9"/>
  <c r="AD174" i="9"/>
  <c r="Y176" i="9"/>
  <c r="AA186" i="9"/>
  <c r="J203" i="9"/>
  <c r="J208" i="9"/>
  <c r="Y131" i="22" s="1"/>
  <c r="I210" i="9"/>
  <c r="I218" i="9"/>
  <c r="R226" i="9"/>
  <c r="U226" i="9"/>
  <c r="AD226" i="9"/>
  <c r="AA226" i="9"/>
  <c r="L226" i="9"/>
  <c r="F152" i="22" s="1"/>
  <c r="X226" i="9"/>
  <c r="F226" i="9"/>
  <c r="O229" i="9"/>
  <c r="F229" i="9"/>
  <c r="I229" i="9"/>
  <c r="AA229" i="9"/>
  <c r="R230" i="9"/>
  <c r="U230" i="9"/>
  <c r="L153" i="22" s="1"/>
  <c r="F230" i="9"/>
  <c r="D230" i="9"/>
  <c r="AD230" i="9"/>
  <c r="O230" i="9"/>
  <c r="X230" i="9"/>
  <c r="I230" i="9"/>
  <c r="AA138" i="9"/>
  <c r="AB141" i="9"/>
  <c r="P150" i="9"/>
  <c r="AD150" i="9"/>
  <c r="F153" i="9"/>
  <c r="B83" i="22" s="1"/>
  <c r="AD153" i="9"/>
  <c r="R83" i="22" s="1"/>
  <c r="U157" i="9"/>
  <c r="L158" i="9"/>
  <c r="F159" i="9"/>
  <c r="Y159" i="9"/>
  <c r="J160" i="9"/>
  <c r="V162" i="9"/>
  <c r="X163" i="9"/>
  <c r="G165" i="9"/>
  <c r="M166" i="9"/>
  <c r="X166" i="9"/>
  <c r="AE169" i="9"/>
  <c r="F174" i="9"/>
  <c r="D176" i="9"/>
  <c r="Q176" i="9" s="1"/>
  <c r="AD134" i="22" s="1"/>
  <c r="AA176" i="9"/>
  <c r="P144" i="22" s="1"/>
  <c r="U178" i="9"/>
  <c r="R185" i="9"/>
  <c r="O186" i="9"/>
  <c r="AB186" i="9"/>
  <c r="AK79" i="22" s="1"/>
  <c r="P188" i="9"/>
  <c r="F190" i="9"/>
  <c r="AD190" i="9"/>
  <c r="S193" i="9"/>
  <c r="D199" i="9"/>
  <c r="U199" i="9"/>
  <c r="V201" i="9"/>
  <c r="M206" i="9"/>
  <c r="AA101" i="22" s="1"/>
  <c r="P208" i="9"/>
  <c r="AC131" i="22" s="1"/>
  <c r="L210" i="9"/>
  <c r="AD210" i="9"/>
  <c r="AE212" i="9"/>
  <c r="AM149" i="22" s="1"/>
  <c r="R214" i="9"/>
  <c r="U214" i="9"/>
  <c r="L145" i="22" s="1"/>
  <c r="L214" i="9"/>
  <c r="F214" i="9"/>
  <c r="AB215" i="9"/>
  <c r="M215" i="9"/>
  <c r="R222" i="9"/>
  <c r="J148" i="22" s="1"/>
  <c r="I222" i="9"/>
  <c r="AD222" i="9"/>
  <c r="X222" i="9"/>
  <c r="L222" i="9"/>
  <c r="O223" i="9"/>
  <c r="J135" i="9"/>
  <c r="R137" i="9"/>
  <c r="J140" i="22" s="1"/>
  <c r="AD138" i="9"/>
  <c r="L144" i="9"/>
  <c r="F143" i="22" s="1"/>
  <c r="AA147" i="9"/>
  <c r="D150" i="9"/>
  <c r="Z150" i="9" s="1"/>
  <c r="S150" i="9"/>
  <c r="AE150" i="9"/>
  <c r="AA154" i="9"/>
  <c r="I156" i="9"/>
  <c r="V157" i="9"/>
  <c r="O158" i="9"/>
  <c r="G159" i="9"/>
  <c r="AA159" i="9"/>
  <c r="AB160" i="9"/>
  <c r="F163" i="9"/>
  <c r="AA163" i="9"/>
  <c r="I165" i="9"/>
  <c r="D82" i="22" s="1"/>
  <c r="D166" i="9"/>
  <c r="O166" i="9"/>
  <c r="Y166" i="9"/>
  <c r="J167" i="9"/>
  <c r="J169" i="9"/>
  <c r="U170" i="9"/>
  <c r="U171" i="9"/>
  <c r="J172" i="9"/>
  <c r="I174" i="9"/>
  <c r="U175" i="9"/>
  <c r="L154" i="22" s="1"/>
  <c r="G176" i="9"/>
  <c r="X178" i="9"/>
  <c r="N105" i="22" s="1"/>
  <c r="X182" i="9"/>
  <c r="N107" i="22" s="1"/>
  <c r="D184" i="9"/>
  <c r="Q184" i="9" s="1"/>
  <c r="S185" i="9"/>
  <c r="D186" i="9"/>
  <c r="P186" i="9"/>
  <c r="AC79" i="22" s="1"/>
  <c r="AD186" i="9"/>
  <c r="S188" i="9"/>
  <c r="O189" i="9"/>
  <c r="H101" i="22" s="1"/>
  <c r="G190" i="9"/>
  <c r="X191" i="9"/>
  <c r="J197" i="9"/>
  <c r="J198" i="9"/>
  <c r="Y75" i="22" s="1"/>
  <c r="V199" i="9"/>
  <c r="O202" i="9"/>
  <c r="O210" i="9"/>
  <c r="AE210" i="9"/>
  <c r="V215" i="9"/>
  <c r="U218" i="9"/>
  <c r="U223" i="9"/>
  <c r="D226" i="9"/>
  <c r="D229" i="9"/>
  <c r="M135" i="9"/>
  <c r="AA155" i="22" s="1"/>
  <c r="F138" i="9"/>
  <c r="U140" i="9"/>
  <c r="L142" i="22" s="1"/>
  <c r="S141" i="9"/>
  <c r="AE141" i="9"/>
  <c r="M142" i="9"/>
  <c r="AE142" i="9"/>
  <c r="O144" i="9"/>
  <c r="H143" i="22" s="1"/>
  <c r="L146" i="9"/>
  <c r="X146" i="9"/>
  <c r="AE147" i="9"/>
  <c r="F150" i="9"/>
  <c r="U150" i="9"/>
  <c r="I153" i="9"/>
  <c r="D83" i="22" s="1"/>
  <c r="AD154" i="9"/>
  <c r="L156" i="9"/>
  <c r="F157" i="9"/>
  <c r="AA157" i="9"/>
  <c r="U158" i="9"/>
  <c r="I159" i="9"/>
  <c r="AE159" i="9"/>
  <c r="M162" i="9"/>
  <c r="Y162" i="9"/>
  <c r="G163" i="9"/>
  <c r="J165" i="9"/>
  <c r="P166" i="9"/>
  <c r="AA166" i="9"/>
  <c r="M167" i="9"/>
  <c r="M169" i="9"/>
  <c r="V170" i="9"/>
  <c r="V171" i="9"/>
  <c r="AG138" i="22" s="1"/>
  <c r="M172" i="9"/>
  <c r="I173" i="9"/>
  <c r="L174" i="9"/>
  <c r="F135" i="22" s="1"/>
  <c r="F175" i="9"/>
  <c r="X175" i="9"/>
  <c r="I176" i="9"/>
  <c r="F178" i="9"/>
  <c r="B105" i="22" s="1"/>
  <c r="AA178" i="9"/>
  <c r="P105" i="22" s="1"/>
  <c r="AA182" i="9"/>
  <c r="P107" i="22" s="1"/>
  <c r="I184" i="9"/>
  <c r="D185" i="9"/>
  <c r="N185" i="9" s="1"/>
  <c r="V185" i="9"/>
  <c r="S186" i="9"/>
  <c r="AE79" i="22" s="1"/>
  <c r="AE186" i="9"/>
  <c r="AM79" i="22" s="1"/>
  <c r="Y188" i="9"/>
  <c r="R189" i="9"/>
  <c r="J101" i="22" s="1"/>
  <c r="I190" i="9"/>
  <c r="Y191" i="9"/>
  <c r="M197" i="9"/>
  <c r="L198" i="9"/>
  <c r="F199" i="9"/>
  <c r="X209" i="9"/>
  <c r="U209" i="9"/>
  <c r="AD209" i="9"/>
  <c r="R211" i="9"/>
  <c r="AD211" i="9"/>
  <c r="I211" i="9"/>
  <c r="P213" i="9"/>
  <c r="AC150" i="22" s="1"/>
  <c r="AB213" i="9"/>
  <c r="AK150" i="22" s="1"/>
  <c r="V213" i="9"/>
  <c r="AG150" i="22" s="1"/>
  <c r="M213" i="9"/>
  <c r="AA150" i="22" s="1"/>
  <c r="I214" i="9"/>
  <c r="F222" i="9"/>
  <c r="R228" i="9"/>
  <c r="U228" i="9"/>
  <c r="L230" i="9"/>
  <c r="S5" i="10"/>
  <c r="Y176" i="24" s="1"/>
  <c r="V5" i="10"/>
  <c r="AA176" i="24" s="1"/>
  <c r="G5" i="10"/>
  <c r="Q176" i="24" s="1"/>
  <c r="D5" i="10"/>
  <c r="T5" i="10" s="1"/>
  <c r="Z176" i="24" s="1"/>
  <c r="P5" i="10"/>
  <c r="W176" i="24" s="1"/>
  <c r="J5" i="10"/>
  <c r="S176" i="24" s="1"/>
  <c r="AE131" i="9"/>
  <c r="AM112" i="22" s="1"/>
  <c r="F137" i="9"/>
  <c r="U137" i="9"/>
  <c r="I138" i="9"/>
  <c r="O142" i="9"/>
  <c r="R144" i="9"/>
  <c r="J143" i="22" s="1"/>
  <c r="M146" i="9"/>
  <c r="Y146" i="9"/>
  <c r="G150" i="9"/>
  <c r="V150" i="9"/>
  <c r="J152" i="9"/>
  <c r="Y157" i="22" s="1"/>
  <c r="L153" i="9"/>
  <c r="F83" i="22" s="1"/>
  <c r="F154" i="9"/>
  <c r="O156" i="9"/>
  <c r="I157" i="9"/>
  <c r="AD157" i="9"/>
  <c r="X158" i="9"/>
  <c r="P160" i="9"/>
  <c r="O162" i="9"/>
  <c r="H109" i="22" s="1"/>
  <c r="AA162" i="9"/>
  <c r="P109" i="22" s="1"/>
  <c r="F166" i="9"/>
  <c r="S166" i="9"/>
  <c r="AB166" i="9"/>
  <c r="AB168" i="9"/>
  <c r="AK109" i="22" s="1"/>
  <c r="F170" i="9"/>
  <c r="X170" i="9"/>
  <c r="N140" i="22" s="1"/>
  <c r="I171" i="9"/>
  <c r="AD171" i="9"/>
  <c r="P172" i="9"/>
  <c r="O174" i="9"/>
  <c r="G175" i="9"/>
  <c r="W77" i="22" s="1"/>
  <c r="Y175" i="9"/>
  <c r="AI77" i="22" s="1"/>
  <c r="O176" i="9"/>
  <c r="H144" i="22" s="1"/>
  <c r="I178" i="9"/>
  <c r="D105" i="22" s="1"/>
  <c r="AD178" i="9"/>
  <c r="R105" i="22" s="1"/>
  <c r="AD182" i="9"/>
  <c r="R107" i="22" s="1"/>
  <c r="F185" i="9"/>
  <c r="Y185" i="9"/>
  <c r="F186" i="9"/>
  <c r="U186" i="9"/>
  <c r="AB188" i="9"/>
  <c r="U189" i="9"/>
  <c r="L101" i="22" s="1"/>
  <c r="L190" i="9"/>
  <c r="G191" i="9"/>
  <c r="R197" i="9"/>
  <c r="J73" i="22" s="1"/>
  <c r="I199" i="9"/>
  <c r="F202" i="9"/>
  <c r="R202" i="9"/>
  <c r="AE209" i="9"/>
  <c r="U210" i="9"/>
  <c r="AA211" i="9"/>
  <c r="G213" i="9"/>
  <c r="W150" i="22" s="1"/>
  <c r="O214" i="9"/>
  <c r="O222" i="9"/>
  <c r="D224" i="9"/>
  <c r="E224" i="9" s="1"/>
  <c r="A150" i="22" s="1"/>
  <c r="P225" i="9"/>
  <c r="S225" i="9"/>
  <c r="J225" i="9"/>
  <c r="AE225" i="9"/>
  <c r="V225" i="9"/>
  <c r="I226" i="9"/>
  <c r="R229" i="9"/>
  <c r="T59" i="10"/>
  <c r="N59" i="10"/>
  <c r="T74" i="10"/>
  <c r="K204" i="24" s="1"/>
  <c r="H74" i="10"/>
  <c r="Q74" i="10"/>
  <c r="I204" i="24" s="1"/>
  <c r="E74" i="10"/>
  <c r="A204" i="24" s="1"/>
  <c r="N74" i="10"/>
  <c r="G204" i="24" s="1"/>
  <c r="K74" i="10"/>
  <c r="E204" i="24" s="1"/>
  <c r="I150" i="9"/>
  <c r="X150" i="9"/>
  <c r="N144" i="22" s="1"/>
  <c r="O153" i="9"/>
  <c r="AA158" i="9"/>
  <c r="P162" i="9"/>
  <c r="AB162" i="9"/>
  <c r="S165" i="9"/>
  <c r="S169" i="9"/>
  <c r="AE154" i="22" s="1"/>
  <c r="U174" i="9"/>
  <c r="L178" i="9"/>
  <c r="F105" i="22" s="1"/>
  <c r="G186" i="9"/>
  <c r="W79" i="22" s="1"/>
  <c r="V186" i="9"/>
  <c r="AG79" i="22" s="1"/>
  <c r="AA189" i="9"/>
  <c r="P101" i="22" s="1"/>
  <c r="O190" i="9"/>
  <c r="S198" i="9"/>
  <c r="AE75" i="22" s="1"/>
  <c r="G208" i="9"/>
  <c r="W131" i="22" s="1"/>
  <c r="S208" i="9"/>
  <c r="AE131" i="22" s="1"/>
  <c r="R218" i="9"/>
  <c r="X218" i="9"/>
  <c r="O218" i="9"/>
  <c r="L218" i="9"/>
  <c r="AA218" i="9"/>
  <c r="D218" i="9"/>
  <c r="AE220" i="9"/>
  <c r="G220" i="9"/>
  <c r="V224" i="9"/>
  <c r="Y224" i="9"/>
  <c r="P224" i="9"/>
  <c r="V227" i="9"/>
  <c r="G229" i="9"/>
  <c r="P232" i="9"/>
  <c r="J3" i="10"/>
  <c r="F7" i="10"/>
  <c r="V8" i="10"/>
  <c r="AA174" i="24" s="1"/>
  <c r="R9" i="10"/>
  <c r="F10" i="10"/>
  <c r="B95" i="24" s="1"/>
  <c r="O10" i="10"/>
  <c r="H95" i="24" s="1"/>
  <c r="D12" i="10"/>
  <c r="N12" i="10" s="1"/>
  <c r="U12" i="10"/>
  <c r="O13" i="10"/>
  <c r="U14" i="10"/>
  <c r="L175" i="24" s="1"/>
  <c r="S15" i="10"/>
  <c r="N12" i="14" s="1"/>
  <c r="S16" i="10"/>
  <c r="U17" i="10"/>
  <c r="L177" i="24" s="1"/>
  <c r="L18" i="10"/>
  <c r="D19" i="10"/>
  <c r="N19" i="10" s="1"/>
  <c r="U20" i="10"/>
  <c r="L179" i="24" s="1"/>
  <c r="L21" i="10"/>
  <c r="L23" i="10"/>
  <c r="U25" i="10"/>
  <c r="O26" i="10"/>
  <c r="D29" i="10"/>
  <c r="Q29" i="10" s="1"/>
  <c r="U30" i="10"/>
  <c r="O34" i="10"/>
  <c r="P35" i="10"/>
  <c r="J36" i="10"/>
  <c r="S181" i="24" s="1"/>
  <c r="D37" i="10"/>
  <c r="J45" i="10"/>
  <c r="U46" i="10"/>
  <c r="P47" i="10"/>
  <c r="I49" i="10"/>
  <c r="I57" i="10"/>
  <c r="F58" i="10"/>
  <c r="B147" i="24" s="1"/>
  <c r="O58" i="10"/>
  <c r="H147" i="24" s="1"/>
  <c r="J63" i="10"/>
  <c r="G64" i="10"/>
  <c r="R65" i="10"/>
  <c r="U68" i="10"/>
  <c r="R72" i="10"/>
  <c r="S76" i="10"/>
  <c r="R78" i="10"/>
  <c r="I82" i="10"/>
  <c r="D209" i="24" s="1"/>
  <c r="D83" i="10"/>
  <c r="E85" i="10"/>
  <c r="P214" i="24" s="1"/>
  <c r="O85" i="10"/>
  <c r="S89" i="10"/>
  <c r="Y120" i="24" s="1"/>
  <c r="V93" i="10"/>
  <c r="U98" i="10"/>
  <c r="K99" i="10"/>
  <c r="E123" i="24" s="1"/>
  <c r="D100" i="10"/>
  <c r="J101" i="10"/>
  <c r="P103" i="10"/>
  <c r="R104" i="10"/>
  <c r="S105" i="10"/>
  <c r="Y212" i="24" s="1"/>
  <c r="L106" i="10"/>
  <c r="I110" i="10"/>
  <c r="D188" i="24" s="1"/>
  <c r="U110" i="10"/>
  <c r="L188" i="24" s="1"/>
  <c r="S111" i="10"/>
  <c r="Y110" i="24" s="1"/>
  <c r="V113" i="10"/>
  <c r="M114" i="10"/>
  <c r="S119" i="10"/>
  <c r="L124" i="10"/>
  <c r="J125" i="10"/>
  <c r="S188" i="24" s="1"/>
  <c r="J126" i="10"/>
  <c r="O130" i="10"/>
  <c r="H112" i="24" s="1"/>
  <c r="S131" i="10"/>
  <c r="Y108" i="24" s="1"/>
  <c r="D134" i="10"/>
  <c r="N134" i="10" s="1"/>
  <c r="T142" i="10"/>
  <c r="F146" i="10"/>
  <c r="M148" i="10"/>
  <c r="S149" i="10"/>
  <c r="J149" i="10"/>
  <c r="I151" i="10"/>
  <c r="U151" i="10"/>
  <c r="F151" i="10"/>
  <c r="R151" i="10"/>
  <c r="U153" i="10"/>
  <c r="M154" i="10"/>
  <c r="U158" i="10"/>
  <c r="U163" i="10"/>
  <c r="I163" i="10"/>
  <c r="F163" i="10"/>
  <c r="O164" i="10"/>
  <c r="D164" i="10"/>
  <c r="O168" i="10"/>
  <c r="I168" i="10"/>
  <c r="F168" i="10"/>
  <c r="R168" i="10"/>
  <c r="AA225" i="9"/>
  <c r="S3" i="10"/>
  <c r="S9" i="10"/>
  <c r="U15" i="10"/>
  <c r="O18" i="10"/>
  <c r="F19" i="10"/>
  <c r="V20" i="10"/>
  <c r="I22" i="10"/>
  <c r="D180" i="24" s="1"/>
  <c r="R23" i="10"/>
  <c r="J185" i="24" s="1"/>
  <c r="S24" i="10"/>
  <c r="S26" i="10"/>
  <c r="O27" i="10"/>
  <c r="O31" i="10"/>
  <c r="H182" i="24" s="1"/>
  <c r="R33" i="10"/>
  <c r="U34" i="10"/>
  <c r="L97" i="24" s="1"/>
  <c r="S35" i="10"/>
  <c r="O40" i="10"/>
  <c r="M45" i="10"/>
  <c r="I46" i="10"/>
  <c r="S47" i="10"/>
  <c r="T50" i="10"/>
  <c r="P55" i="10"/>
  <c r="D60" i="10"/>
  <c r="T60" i="10" s="1"/>
  <c r="G61" i="10"/>
  <c r="T65" i="10"/>
  <c r="Z206" i="24" s="1"/>
  <c r="L66" i="10"/>
  <c r="D67" i="10"/>
  <c r="N67" i="10" s="1"/>
  <c r="G202" i="24" s="1"/>
  <c r="S67" i="10"/>
  <c r="G71" i="10"/>
  <c r="U72" i="10"/>
  <c r="L74" i="10"/>
  <c r="P77" i="10"/>
  <c r="W202" i="24" s="1"/>
  <c r="L82" i="10"/>
  <c r="F209" i="24" s="1"/>
  <c r="J84" i="10"/>
  <c r="F85" i="10"/>
  <c r="P88" i="10"/>
  <c r="W121" i="24" s="1"/>
  <c r="F89" i="10"/>
  <c r="B212" i="24" s="1"/>
  <c r="U89" i="10"/>
  <c r="L212" i="24" s="1"/>
  <c r="I90" i="10"/>
  <c r="D213" i="24" s="1"/>
  <c r="G93" i="10"/>
  <c r="R95" i="10"/>
  <c r="J122" i="24" s="1"/>
  <c r="F98" i="10"/>
  <c r="V98" i="10"/>
  <c r="O99" i="10"/>
  <c r="H123" i="24" s="1"/>
  <c r="F100" i="10"/>
  <c r="U100" i="10"/>
  <c r="L101" i="10"/>
  <c r="S103" i="10"/>
  <c r="V105" i="10"/>
  <c r="AA212" i="24" s="1"/>
  <c r="M106" i="10"/>
  <c r="J110" i="10"/>
  <c r="V111" i="10"/>
  <c r="AA110" i="24" s="1"/>
  <c r="D113" i="10"/>
  <c r="Q113" i="10" s="1"/>
  <c r="O114" i="10"/>
  <c r="V116" i="10"/>
  <c r="R117" i="10"/>
  <c r="U118" i="10"/>
  <c r="L107" i="24" s="1"/>
  <c r="V119" i="10"/>
  <c r="AA103" i="24" s="1"/>
  <c r="D122" i="10"/>
  <c r="R124" i="10"/>
  <c r="J197" i="24" s="1"/>
  <c r="M125" i="10"/>
  <c r="U188" i="24" s="1"/>
  <c r="M126" i="10"/>
  <c r="U130" i="10"/>
  <c r="L112" i="24" s="1"/>
  <c r="D132" i="10"/>
  <c r="G133" i="10"/>
  <c r="V141" i="10"/>
  <c r="U142" i="10"/>
  <c r="P145" i="10"/>
  <c r="W139" i="24" s="1"/>
  <c r="I146" i="10"/>
  <c r="N148" i="10"/>
  <c r="S151" i="10"/>
  <c r="R154" i="10"/>
  <c r="L154" i="10"/>
  <c r="N154" i="10"/>
  <c r="R156" i="10"/>
  <c r="V160" i="10"/>
  <c r="G160" i="10"/>
  <c r="R13" i="10"/>
  <c r="V15" i="10"/>
  <c r="N14" i="14" s="1"/>
  <c r="P18" i="10"/>
  <c r="V35" i="10"/>
  <c r="AA97" i="24" s="1"/>
  <c r="L62" i="10"/>
  <c r="P63" i="10"/>
  <c r="J64" i="10"/>
  <c r="M66" i="10"/>
  <c r="U204" i="24" s="1"/>
  <c r="M74" i="10"/>
  <c r="O82" i="10"/>
  <c r="H209" i="24" s="1"/>
  <c r="Q85" i="10"/>
  <c r="X214" i="24" s="1"/>
  <c r="R88" i="10"/>
  <c r="J211" i="24" s="1"/>
  <c r="V89" i="10"/>
  <c r="AA120" i="24" s="1"/>
  <c r="J93" i="10"/>
  <c r="I100" i="10"/>
  <c r="V103" i="10"/>
  <c r="O106" i="10"/>
  <c r="L110" i="10"/>
  <c r="F188" i="24" s="1"/>
  <c r="P114" i="10"/>
  <c r="U124" i="10"/>
  <c r="P125" i="10"/>
  <c r="W188" i="24" s="1"/>
  <c r="P156" i="10"/>
  <c r="J156" i="10"/>
  <c r="S156" i="10"/>
  <c r="V159" i="10"/>
  <c r="G159" i="10"/>
  <c r="J170" i="10"/>
  <c r="G170" i="10"/>
  <c r="Q77" i="24" s="1"/>
  <c r="V170" i="10"/>
  <c r="P170" i="10"/>
  <c r="M170" i="10"/>
  <c r="M216" i="9"/>
  <c r="O217" i="9"/>
  <c r="Y219" i="9"/>
  <c r="F225" i="9"/>
  <c r="J227" i="9"/>
  <c r="AE227" i="9"/>
  <c r="AB228" i="9"/>
  <c r="M229" i="9"/>
  <c r="AE229" i="9"/>
  <c r="AB230" i="9"/>
  <c r="S231" i="9"/>
  <c r="H232" i="9"/>
  <c r="Y232" i="9"/>
  <c r="R6" i="10"/>
  <c r="G8" i="10"/>
  <c r="Q174" i="24" s="1"/>
  <c r="D9" i="10"/>
  <c r="N9" i="10" s="1"/>
  <c r="V175" i="24" s="1"/>
  <c r="V9" i="10"/>
  <c r="AA175" i="24" s="1"/>
  <c r="I10" i="10"/>
  <c r="D95" i="24" s="1"/>
  <c r="S10" i="10"/>
  <c r="Y178" i="24" s="1"/>
  <c r="J11" i="10"/>
  <c r="V13" i="10"/>
  <c r="AA180" i="24" s="1"/>
  <c r="G15" i="10"/>
  <c r="D17" i="10"/>
  <c r="K17" i="10" s="1"/>
  <c r="E177" i="24" s="1"/>
  <c r="D18" i="10"/>
  <c r="E18" i="10" s="1"/>
  <c r="A178" i="24" s="1"/>
  <c r="S18" i="10"/>
  <c r="I19" i="10"/>
  <c r="F20" i="10"/>
  <c r="B179" i="24" s="1"/>
  <c r="T21" i="10"/>
  <c r="Z173" i="24" s="1"/>
  <c r="D26" i="10"/>
  <c r="R27" i="10"/>
  <c r="O28" i="10"/>
  <c r="L29" i="10"/>
  <c r="I30" i="10"/>
  <c r="D31" i="10"/>
  <c r="S31" i="10"/>
  <c r="S36" i="10"/>
  <c r="I38" i="10"/>
  <c r="R40" i="10"/>
  <c r="O42" i="10"/>
  <c r="H181" i="24" s="1"/>
  <c r="D44" i="10"/>
  <c r="Q44" i="10" s="1"/>
  <c r="V45" i="10"/>
  <c r="L46" i="10"/>
  <c r="D47" i="10"/>
  <c r="N47" i="10" s="1"/>
  <c r="V47" i="10"/>
  <c r="U48" i="10"/>
  <c r="D55" i="10"/>
  <c r="S55" i="10"/>
  <c r="R57" i="10"/>
  <c r="I58" i="10"/>
  <c r="D147" i="24" s="1"/>
  <c r="E65" i="10"/>
  <c r="P206" i="24" s="1"/>
  <c r="O66" i="10"/>
  <c r="G67" i="10"/>
  <c r="G69" i="10"/>
  <c r="V71" i="10"/>
  <c r="G76" i="10"/>
  <c r="D77" i="10"/>
  <c r="V77" i="10"/>
  <c r="AA202" i="24" s="1"/>
  <c r="O84" i="10"/>
  <c r="H85" i="10"/>
  <c r="R214" i="24" s="1"/>
  <c r="R85" i="10"/>
  <c r="U88" i="10"/>
  <c r="L211" i="24" s="1"/>
  <c r="J89" i="10"/>
  <c r="S120" i="24" s="1"/>
  <c r="L90" i="10"/>
  <c r="F213" i="24" s="1"/>
  <c r="I91" i="10"/>
  <c r="D120" i="24" s="1"/>
  <c r="D92" i="10"/>
  <c r="Q92" i="10" s="1"/>
  <c r="X123" i="24" s="1"/>
  <c r="S92" i="10"/>
  <c r="U97" i="10"/>
  <c r="I98" i="10"/>
  <c r="S99" i="10"/>
  <c r="O101" i="10"/>
  <c r="E102" i="10"/>
  <c r="P119" i="24" s="1"/>
  <c r="D103" i="10"/>
  <c r="K103" i="10" s="1"/>
  <c r="D105" i="10"/>
  <c r="P106" i="10"/>
  <c r="O110" i="10"/>
  <c r="D114" i="10"/>
  <c r="K114" i="10" s="1"/>
  <c r="S114" i="10"/>
  <c r="E116" i="10"/>
  <c r="P126" i="10"/>
  <c r="W199" i="24" s="1"/>
  <c r="G141" i="10"/>
  <c r="E145" i="10"/>
  <c r="P139" i="24" s="1"/>
  <c r="O146" i="10"/>
  <c r="Q154" i="10"/>
  <c r="D156" i="10"/>
  <c r="J15" i="10"/>
  <c r="N6" i="14" s="1"/>
  <c r="F25" i="10"/>
  <c r="P42" i="10"/>
  <c r="W98" i="24" s="1"/>
  <c r="O46" i="10"/>
  <c r="R49" i="10"/>
  <c r="J190" i="24" s="1"/>
  <c r="V63" i="10"/>
  <c r="P66" i="10"/>
  <c r="W204" i="24" s="1"/>
  <c r="T99" i="10"/>
  <c r="K123" i="24" s="1"/>
  <c r="V125" i="10"/>
  <c r="AA188" i="24" s="1"/>
  <c r="S158" i="10"/>
  <c r="G158" i="10"/>
  <c r="S216" i="9"/>
  <c r="AD217" i="9"/>
  <c r="G219" i="9"/>
  <c r="U224" i="9"/>
  <c r="L150" i="22" s="1"/>
  <c r="P226" i="9"/>
  <c r="P227" i="9"/>
  <c r="S229" i="9"/>
  <c r="S230" i="9"/>
  <c r="J232" i="9"/>
  <c r="AB232" i="9"/>
  <c r="M8" i="10"/>
  <c r="U174" i="24" s="1"/>
  <c r="J9" i="10"/>
  <c r="S175" i="24" s="1"/>
  <c r="L10" i="10"/>
  <c r="F95" i="24" s="1"/>
  <c r="U10" i="10"/>
  <c r="L95" i="24" s="1"/>
  <c r="V11" i="10"/>
  <c r="I13" i="10"/>
  <c r="L15" i="10"/>
  <c r="F131" i="24" s="1"/>
  <c r="G16" i="10"/>
  <c r="I17" i="10"/>
  <c r="D177" i="24" s="1"/>
  <c r="F18" i="10"/>
  <c r="V18" i="10"/>
  <c r="O19" i="10"/>
  <c r="I20" i="10"/>
  <c r="D179" i="24" s="1"/>
  <c r="G21" i="10"/>
  <c r="Q173" i="24" s="1"/>
  <c r="V21" i="10"/>
  <c r="AA173" i="24" s="1"/>
  <c r="G24" i="10"/>
  <c r="I25" i="10"/>
  <c r="F26" i="10"/>
  <c r="U28" i="10"/>
  <c r="G31" i="10"/>
  <c r="G35" i="10"/>
  <c r="D36" i="10"/>
  <c r="Q36" i="10" s="1"/>
  <c r="V36" i="10"/>
  <c r="I37" i="10"/>
  <c r="R37" i="10"/>
  <c r="G40" i="10"/>
  <c r="V40" i="10"/>
  <c r="D42" i="10"/>
  <c r="S42" i="10"/>
  <c r="L43" i="10"/>
  <c r="F186" i="24" s="1"/>
  <c r="P46" i="10"/>
  <c r="G47" i="10"/>
  <c r="S49" i="10"/>
  <c r="Y185" i="24" s="1"/>
  <c r="V55" i="10"/>
  <c r="L58" i="10"/>
  <c r="U58" i="10"/>
  <c r="V61" i="10"/>
  <c r="R64" i="10"/>
  <c r="I65" i="10"/>
  <c r="D66" i="10"/>
  <c r="H66" i="10" s="1"/>
  <c r="R204" i="24" s="1"/>
  <c r="U66" i="10"/>
  <c r="J67" i="10"/>
  <c r="I68" i="10"/>
  <c r="M69" i="10"/>
  <c r="J73" i="10"/>
  <c r="G77" i="10"/>
  <c r="Q202" i="24" s="1"/>
  <c r="U82" i="10"/>
  <c r="L209" i="24" s="1"/>
  <c r="P89" i="10"/>
  <c r="W120" i="24" s="1"/>
  <c r="D90" i="10"/>
  <c r="S90" i="10"/>
  <c r="O91" i="10"/>
  <c r="H120" i="24" s="1"/>
  <c r="G92" i="10"/>
  <c r="D93" i="10"/>
  <c r="E93" i="10" s="1"/>
  <c r="A121" i="24" s="1"/>
  <c r="O93" i="10"/>
  <c r="H121" i="24" s="1"/>
  <c r="M96" i="10"/>
  <c r="O98" i="10"/>
  <c r="F99" i="10"/>
  <c r="B123" i="24" s="1"/>
  <c r="O100" i="10"/>
  <c r="F101" i="10"/>
  <c r="R101" i="10"/>
  <c r="G103" i="10"/>
  <c r="F104" i="10"/>
  <c r="B63" i="24" s="1"/>
  <c r="J105" i="10"/>
  <c r="S212" i="24" s="1"/>
  <c r="F106" i="10"/>
  <c r="B65" i="24" s="1"/>
  <c r="U106" i="10"/>
  <c r="L65" i="24" s="1"/>
  <c r="J111" i="10"/>
  <c r="S110" i="24" s="1"/>
  <c r="M112" i="10"/>
  <c r="U189" i="24" s="1"/>
  <c r="P113" i="10"/>
  <c r="G114" i="10"/>
  <c r="V114" i="10"/>
  <c r="G117" i="10"/>
  <c r="Q111" i="24" s="1"/>
  <c r="D118" i="10"/>
  <c r="J119" i="10"/>
  <c r="J120" i="10"/>
  <c r="V122" i="10"/>
  <c r="AA107" i="24" s="1"/>
  <c r="D125" i="10"/>
  <c r="R127" i="10"/>
  <c r="F130" i="10"/>
  <c r="B112" i="24" s="1"/>
  <c r="I131" i="10"/>
  <c r="D198" i="24" s="1"/>
  <c r="O134" i="10"/>
  <c r="R137" i="10"/>
  <c r="J136" i="24" s="1"/>
  <c r="O138" i="10"/>
  <c r="F140" i="10"/>
  <c r="B138" i="24" s="1"/>
  <c r="M141" i="10"/>
  <c r="H142" i="10"/>
  <c r="I145" i="10"/>
  <c r="V145" i="10"/>
  <c r="AA139" i="24" s="1"/>
  <c r="G150" i="10"/>
  <c r="M151" i="10"/>
  <c r="F152" i="10"/>
  <c r="L153" i="10"/>
  <c r="F154" i="10"/>
  <c r="U154" i="10"/>
  <c r="G156" i="10"/>
  <c r="L157" i="10"/>
  <c r="L158" i="10"/>
  <c r="O159" i="10"/>
  <c r="P160" i="10"/>
  <c r="O163" i="10"/>
  <c r="Q22" i="11"/>
  <c r="K22" i="11"/>
  <c r="S8" i="10"/>
  <c r="Y174" i="24" s="1"/>
  <c r="D10" i="10"/>
  <c r="R12" i="10"/>
  <c r="M15" i="10"/>
  <c r="N8" i="14" s="1"/>
  <c r="J16" i="10"/>
  <c r="G18" i="10"/>
  <c r="I21" i="10"/>
  <c r="D23" i="10"/>
  <c r="N23" i="10" s="1"/>
  <c r="L25" i="10"/>
  <c r="F27" i="10"/>
  <c r="J31" i="10"/>
  <c r="I33" i="10"/>
  <c r="I34" i="10"/>
  <c r="J35" i="10"/>
  <c r="U37" i="10"/>
  <c r="D46" i="10"/>
  <c r="E46" i="10" s="1"/>
  <c r="R46" i="10"/>
  <c r="J47" i="10"/>
  <c r="D49" i="10"/>
  <c r="N49" i="10" s="1"/>
  <c r="L51" i="10"/>
  <c r="J55" i="10"/>
  <c r="S99" i="24" s="1"/>
  <c r="D57" i="10"/>
  <c r="D58" i="10"/>
  <c r="S64" i="10"/>
  <c r="V66" i="10"/>
  <c r="AA204" i="24" s="1"/>
  <c r="J77" i="10"/>
  <c r="S202" i="24" s="1"/>
  <c r="I78" i="10"/>
  <c r="F82" i="10"/>
  <c r="B209" i="24" s="1"/>
  <c r="P93" i="10"/>
  <c r="S96" i="10"/>
  <c r="P98" i="10"/>
  <c r="D110" i="10"/>
  <c r="Q110" i="10" s="1"/>
  <c r="R110" i="10"/>
  <c r="J188" i="24" s="1"/>
  <c r="M111" i="10"/>
  <c r="U110" i="24" s="1"/>
  <c r="D124" i="10"/>
  <c r="H124" i="10" s="1"/>
  <c r="P135" i="10"/>
  <c r="I142" i="10"/>
  <c r="V154" i="10"/>
  <c r="O158" i="10"/>
  <c r="AB216" i="9"/>
  <c r="J219" i="9"/>
  <c r="S227" i="9"/>
  <c r="Y229" i="9"/>
  <c r="O232" i="9"/>
  <c r="G3" i="10"/>
  <c r="S12" i="10"/>
  <c r="M13" i="10"/>
  <c r="U180" i="24" s="1"/>
  <c r="R15" i="10"/>
  <c r="P16" i="10"/>
  <c r="R17" i="10"/>
  <c r="J177" i="24" s="1"/>
  <c r="I18" i="10"/>
  <c r="O20" i="10"/>
  <c r="H179" i="24" s="1"/>
  <c r="J21" i="10"/>
  <c r="S173" i="24" s="1"/>
  <c r="R25" i="10"/>
  <c r="L26" i="10"/>
  <c r="V29" i="10"/>
  <c r="L31" i="10"/>
  <c r="M33" i="10"/>
  <c r="L34" i="10"/>
  <c r="L35" i="10"/>
  <c r="G36" i="10"/>
  <c r="V37" i="10"/>
  <c r="U42" i="10"/>
  <c r="L181" i="24" s="1"/>
  <c r="R43" i="10"/>
  <c r="J186" i="24" s="1"/>
  <c r="G45" i="10"/>
  <c r="S46" i="10"/>
  <c r="O50" i="10"/>
  <c r="V52" i="10"/>
  <c r="V53" i="10"/>
  <c r="AA187" i="24" s="1"/>
  <c r="S54" i="10"/>
  <c r="G63" i="10"/>
  <c r="F64" i="10"/>
  <c r="P65" i="10"/>
  <c r="W206" i="24" s="1"/>
  <c r="G66" i="10"/>
  <c r="Q204" i="24" s="1"/>
  <c r="P67" i="10"/>
  <c r="R68" i="10"/>
  <c r="V69" i="10"/>
  <c r="R73" i="10"/>
  <c r="I74" i="10"/>
  <c r="U74" i="10"/>
  <c r="R75" i="10"/>
  <c r="R76" i="10"/>
  <c r="J205" i="24" s="1"/>
  <c r="M77" i="10"/>
  <c r="U202" i="24" s="1"/>
  <c r="F81" i="10"/>
  <c r="N85" i="10"/>
  <c r="V214" i="24" s="1"/>
  <c r="J88" i="10"/>
  <c r="S121" i="24" s="1"/>
  <c r="D89" i="10"/>
  <c r="R89" i="10"/>
  <c r="J212" i="24" s="1"/>
  <c r="F90" i="10"/>
  <c r="B213" i="24" s="1"/>
  <c r="U90" i="10"/>
  <c r="L213" i="24" s="1"/>
  <c r="U93" i="10"/>
  <c r="L121" i="24" s="1"/>
  <c r="M95" i="10"/>
  <c r="V96" i="10"/>
  <c r="D98" i="10"/>
  <c r="S98" i="10"/>
  <c r="J99" i="10"/>
  <c r="S100" i="10"/>
  <c r="V101" i="10"/>
  <c r="P102" i="10"/>
  <c r="W119" i="24" s="1"/>
  <c r="O103" i="10"/>
  <c r="P105" i="10"/>
  <c r="W212" i="24" s="1"/>
  <c r="I106" i="10"/>
  <c r="D65" i="24" s="1"/>
  <c r="R107" i="10"/>
  <c r="J66" i="24" s="1"/>
  <c r="V108" i="10"/>
  <c r="AA213" i="24" s="1"/>
  <c r="O109" i="10"/>
  <c r="G110" i="10"/>
  <c r="S110" i="10"/>
  <c r="S113" i="10"/>
  <c r="L114" i="10"/>
  <c r="R116" i="10"/>
  <c r="M117" i="10"/>
  <c r="U111" i="24" s="1"/>
  <c r="J118" i="10"/>
  <c r="S120" i="10"/>
  <c r="M122" i="10"/>
  <c r="U107" i="24" s="1"/>
  <c r="G125" i="10"/>
  <c r="Q188" i="24" s="1"/>
  <c r="G126" i="10"/>
  <c r="Q199" i="24" s="1"/>
  <c r="V127" i="10"/>
  <c r="AA194" i="24" s="1"/>
  <c r="U128" i="10"/>
  <c r="L110" i="24" s="1"/>
  <c r="L130" i="10"/>
  <c r="F112" i="24" s="1"/>
  <c r="P131" i="10"/>
  <c r="W108" i="24" s="1"/>
  <c r="R140" i="10"/>
  <c r="J138" i="24" s="1"/>
  <c r="P141" i="10"/>
  <c r="O142" i="10"/>
  <c r="H79" i="24" s="1"/>
  <c r="L145" i="10"/>
  <c r="P147" i="10"/>
  <c r="D149" i="10"/>
  <c r="R149" i="10"/>
  <c r="O151" i="10"/>
  <c r="I154" i="10"/>
  <c r="P158" i="10"/>
  <c r="U159" i="10"/>
  <c r="S160" i="10"/>
  <c r="R162" i="10"/>
  <c r="U162" i="10"/>
  <c r="D162" i="10"/>
  <c r="S165" i="10"/>
  <c r="J165" i="10"/>
  <c r="P165" i="10"/>
  <c r="M165" i="10"/>
  <c r="L165" i="10"/>
  <c r="P166" i="10"/>
  <c r="W106" i="24" s="1"/>
  <c r="P167" i="10"/>
  <c r="F171" i="10"/>
  <c r="S171" i="10"/>
  <c r="Y134" i="24" s="1"/>
  <c r="M175" i="10"/>
  <c r="J184" i="10"/>
  <c r="L185" i="10"/>
  <c r="F187" i="10"/>
  <c r="B134" i="24" s="1"/>
  <c r="L188" i="10"/>
  <c r="F199" i="24" s="1"/>
  <c r="S192" i="10"/>
  <c r="R195" i="10"/>
  <c r="J3" i="24" s="1"/>
  <c r="R196" i="10"/>
  <c r="J149" i="24" s="1"/>
  <c r="R198" i="10"/>
  <c r="U199" i="10"/>
  <c r="U201" i="10"/>
  <c r="U205" i="10"/>
  <c r="L194" i="24" s="1"/>
  <c r="U206" i="10"/>
  <c r="L129" i="24" s="1"/>
  <c r="S207" i="10"/>
  <c r="I210" i="10"/>
  <c r="L211" i="10"/>
  <c r="F214" i="10"/>
  <c r="F216" i="10"/>
  <c r="R221" i="10"/>
  <c r="J145" i="24" s="1"/>
  <c r="J225" i="10"/>
  <c r="F226" i="10"/>
  <c r="N227" i="10"/>
  <c r="S229" i="10"/>
  <c r="F231" i="10"/>
  <c r="L4" i="11"/>
  <c r="F173" i="25" s="1"/>
  <c r="G5" i="11"/>
  <c r="Q176" i="25" s="1"/>
  <c r="U5" i="11"/>
  <c r="D7" i="11"/>
  <c r="E7" i="11" s="1"/>
  <c r="P177" i="25" s="1"/>
  <c r="U7" i="11"/>
  <c r="P8" i="11"/>
  <c r="W174" i="25" s="1"/>
  <c r="S11" i="11"/>
  <c r="P16" i="11"/>
  <c r="W96" i="25" s="1"/>
  <c r="G17" i="11"/>
  <c r="G18" i="11"/>
  <c r="J22" i="11"/>
  <c r="S131" i="25" s="1"/>
  <c r="M25" i="11"/>
  <c r="U96" i="25" s="1"/>
  <c r="M28" i="11"/>
  <c r="D30" i="11"/>
  <c r="D31" i="11"/>
  <c r="E31" i="11" s="1"/>
  <c r="V32" i="11"/>
  <c r="H35" i="11"/>
  <c r="U37" i="11"/>
  <c r="U39" i="11"/>
  <c r="O41" i="11"/>
  <c r="P42" i="11"/>
  <c r="P43" i="11"/>
  <c r="F45" i="11"/>
  <c r="J50" i="11"/>
  <c r="U51" i="11"/>
  <c r="L187" i="25" s="1"/>
  <c r="F54" i="11"/>
  <c r="J57" i="11"/>
  <c r="S184" i="25" s="1"/>
  <c r="D58" i="11"/>
  <c r="I58" i="11"/>
  <c r="O58" i="11"/>
  <c r="P61" i="11"/>
  <c r="M61" i="11"/>
  <c r="M63" i="11"/>
  <c r="S63" i="11"/>
  <c r="U65" i="11"/>
  <c r="R65" i="11"/>
  <c r="D65" i="11"/>
  <c r="L65" i="11"/>
  <c r="P68" i="11"/>
  <c r="M68" i="11"/>
  <c r="G68" i="11"/>
  <c r="D68" i="11"/>
  <c r="D70" i="11"/>
  <c r="F70" i="11"/>
  <c r="V167" i="10"/>
  <c r="O170" i="10"/>
  <c r="R174" i="10"/>
  <c r="P175" i="10"/>
  <c r="W73" i="24" s="1"/>
  <c r="L178" i="10"/>
  <c r="F101" i="24" s="1"/>
  <c r="V178" i="10"/>
  <c r="I180" i="10"/>
  <c r="R185" i="10"/>
  <c r="H186" i="10"/>
  <c r="Q186" i="10"/>
  <c r="R188" i="10"/>
  <c r="F192" i="10"/>
  <c r="S195" i="10"/>
  <c r="Y132" i="24" s="1"/>
  <c r="U196" i="10"/>
  <c r="L149" i="24" s="1"/>
  <c r="L197" i="10"/>
  <c r="F69" i="24" s="1"/>
  <c r="S198" i="10"/>
  <c r="Y71" i="24" s="1"/>
  <c r="F204" i="10"/>
  <c r="B132" i="24" s="1"/>
  <c r="F205" i="10"/>
  <c r="V205" i="10"/>
  <c r="AA68" i="24" s="1"/>
  <c r="U207" i="10"/>
  <c r="R209" i="10"/>
  <c r="L210" i="10"/>
  <c r="P211" i="10"/>
  <c r="G214" i="10"/>
  <c r="J216" i="10"/>
  <c r="D218" i="10"/>
  <c r="D219" i="10"/>
  <c r="U221" i="10"/>
  <c r="L145" i="24" s="1"/>
  <c r="L222" i="10"/>
  <c r="I226" i="10"/>
  <c r="D148" i="24" s="1"/>
  <c r="P227" i="10"/>
  <c r="P228" i="10"/>
  <c r="G229" i="10"/>
  <c r="I231" i="10"/>
  <c r="F232" i="10"/>
  <c r="G3" i="11"/>
  <c r="O4" i="11"/>
  <c r="H173" i="25" s="1"/>
  <c r="I5" i="11"/>
  <c r="V5" i="11"/>
  <c r="AA176" i="25" s="1"/>
  <c r="R8" i="11"/>
  <c r="M10" i="11"/>
  <c r="U178" i="25" s="1"/>
  <c r="D11" i="11"/>
  <c r="K11" i="11" s="1"/>
  <c r="U14" i="11"/>
  <c r="L175" i="25" s="1"/>
  <c r="M15" i="11"/>
  <c r="D16" i="11"/>
  <c r="Q16" i="11" s="1"/>
  <c r="J17" i="11"/>
  <c r="H18" i="11"/>
  <c r="C178" i="25" s="1"/>
  <c r="U18" i="11"/>
  <c r="U19" i="11"/>
  <c r="L96" i="25" s="1"/>
  <c r="G21" i="11"/>
  <c r="Q173" i="25" s="1"/>
  <c r="F23" i="11"/>
  <c r="S25" i="11"/>
  <c r="S27" i="11"/>
  <c r="O28" i="11"/>
  <c r="J29" i="11"/>
  <c r="J30" i="11"/>
  <c r="S31" i="11"/>
  <c r="P34" i="11"/>
  <c r="J35" i="11"/>
  <c r="F37" i="11"/>
  <c r="S40" i="11"/>
  <c r="R41" i="11"/>
  <c r="U42" i="11"/>
  <c r="S43" i="11"/>
  <c r="O49" i="11"/>
  <c r="D51" i="11"/>
  <c r="I54" i="11"/>
  <c r="F55" i="11"/>
  <c r="B185" i="25" s="1"/>
  <c r="O56" i="11"/>
  <c r="L57" i="11"/>
  <c r="V58" i="11"/>
  <c r="P65" i="11"/>
  <c r="W206" i="25" s="1"/>
  <c r="J65" i="11"/>
  <c r="S206" i="25" s="1"/>
  <c r="V65" i="11"/>
  <c r="AA206" i="25" s="1"/>
  <c r="G65" i="11"/>
  <c r="Q206" i="25" s="1"/>
  <c r="S174" i="10"/>
  <c r="M178" i="10"/>
  <c r="R6" i="11"/>
  <c r="S8" i="11"/>
  <c r="Y174" i="25" s="1"/>
  <c r="U41" i="11"/>
  <c r="R71" i="11"/>
  <c r="J203" i="25" s="1"/>
  <c r="L71" i="11"/>
  <c r="F203" i="25" s="1"/>
  <c r="I71" i="11"/>
  <c r="D203" i="25" s="1"/>
  <c r="U71" i="11"/>
  <c r="L203" i="25" s="1"/>
  <c r="F71" i="11"/>
  <c r="B203" i="25" s="1"/>
  <c r="D71" i="11"/>
  <c r="S162" i="10"/>
  <c r="D165" i="10"/>
  <c r="I166" i="10"/>
  <c r="U166" i="10"/>
  <c r="D170" i="10"/>
  <c r="U170" i="10"/>
  <c r="L136" i="24" s="1"/>
  <c r="J171" i="10"/>
  <c r="S134" i="24" s="1"/>
  <c r="G172" i="10"/>
  <c r="G173" i="10"/>
  <c r="D174" i="10"/>
  <c r="Q174" i="10" s="1"/>
  <c r="U174" i="10"/>
  <c r="V175" i="10"/>
  <c r="AA73" i="24" s="1"/>
  <c r="D178" i="10"/>
  <c r="M181" i="10"/>
  <c r="U143" i="24" s="1"/>
  <c r="S184" i="10"/>
  <c r="K186" i="10"/>
  <c r="P187" i="10"/>
  <c r="I192" i="10"/>
  <c r="F194" i="10"/>
  <c r="G195" i="10"/>
  <c r="Q132" i="24" s="1"/>
  <c r="I198" i="10"/>
  <c r="D27" i="24" s="1"/>
  <c r="F200" i="10"/>
  <c r="J201" i="10"/>
  <c r="F202" i="10"/>
  <c r="I203" i="10"/>
  <c r="L204" i="10"/>
  <c r="J205" i="10"/>
  <c r="S68" i="24" s="1"/>
  <c r="F207" i="10"/>
  <c r="F209" i="10"/>
  <c r="U209" i="10"/>
  <c r="S210" i="10"/>
  <c r="S213" i="10"/>
  <c r="Y146" i="24" s="1"/>
  <c r="J214" i="10"/>
  <c r="O216" i="10"/>
  <c r="H143" i="24" s="1"/>
  <c r="J217" i="10"/>
  <c r="I218" i="10"/>
  <c r="F219" i="10"/>
  <c r="O222" i="10"/>
  <c r="U224" i="10"/>
  <c r="L146" i="24" s="1"/>
  <c r="L226" i="10"/>
  <c r="G227" i="10"/>
  <c r="V227" i="10"/>
  <c r="J229" i="10"/>
  <c r="P231" i="10"/>
  <c r="I232" i="10"/>
  <c r="O3" i="11"/>
  <c r="H174" i="25" s="1"/>
  <c r="R4" i="11"/>
  <c r="J173" i="25" s="1"/>
  <c r="M5" i="11"/>
  <c r="U176" i="25" s="1"/>
  <c r="S6" i="11"/>
  <c r="Y179" i="25" s="1"/>
  <c r="I7" i="11"/>
  <c r="D8" i="11"/>
  <c r="D10" i="11"/>
  <c r="P10" i="11"/>
  <c r="W178" i="25" s="1"/>
  <c r="J11" i="11"/>
  <c r="G16" i="11"/>
  <c r="Q96" i="25" s="1"/>
  <c r="S16" i="11"/>
  <c r="V17" i="11"/>
  <c r="J18" i="11"/>
  <c r="S21" i="11"/>
  <c r="Y173" i="25" s="1"/>
  <c r="P22" i="11"/>
  <c r="W131" i="25" s="1"/>
  <c r="L23" i="11"/>
  <c r="V26" i="11"/>
  <c r="G31" i="11"/>
  <c r="Q183" i="25" s="1"/>
  <c r="V31" i="11"/>
  <c r="V34" i="11"/>
  <c r="L35" i="11"/>
  <c r="M54" i="11"/>
  <c r="L55" i="11"/>
  <c r="O57" i="11"/>
  <c r="O62" i="11"/>
  <c r="R62" i="11"/>
  <c r="I62" i="11"/>
  <c r="U62" i="11"/>
  <c r="S68" i="11"/>
  <c r="V153" i="10"/>
  <c r="M157" i="10"/>
  <c r="J163" i="10"/>
  <c r="F165" i="10"/>
  <c r="J166" i="10"/>
  <c r="D167" i="10"/>
  <c r="J169" i="10"/>
  <c r="F170" i="10"/>
  <c r="B136" i="24" s="1"/>
  <c r="L171" i="10"/>
  <c r="J172" i="10"/>
  <c r="J173" i="10"/>
  <c r="I174" i="10"/>
  <c r="D131" i="24" s="1"/>
  <c r="M177" i="10"/>
  <c r="U74" i="24" s="1"/>
  <c r="O178" i="10"/>
  <c r="H101" i="24" s="1"/>
  <c r="G179" i="10"/>
  <c r="Q140" i="24" s="1"/>
  <c r="R180" i="10"/>
  <c r="P181" i="10"/>
  <c r="W143" i="24" s="1"/>
  <c r="L186" i="10"/>
  <c r="F142" i="24" s="1"/>
  <c r="U186" i="10"/>
  <c r="S187" i="10"/>
  <c r="Y102" i="24" s="1"/>
  <c r="G190" i="10"/>
  <c r="L191" i="10"/>
  <c r="F99" i="24" s="1"/>
  <c r="J192" i="10"/>
  <c r="I193" i="10"/>
  <c r="I194" i="10"/>
  <c r="I195" i="10"/>
  <c r="D192" i="24" s="1"/>
  <c r="F196" i="10"/>
  <c r="B149" i="24" s="1"/>
  <c r="D197" i="10"/>
  <c r="P197" i="10"/>
  <c r="J198" i="10"/>
  <c r="S71" i="24" s="1"/>
  <c r="F199" i="10"/>
  <c r="L201" i="10"/>
  <c r="I202" i="10"/>
  <c r="D100" i="24" s="1"/>
  <c r="L203" i="10"/>
  <c r="O204" i="10"/>
  <c r="L205" i="10"/>
  <c r="I206" i="10"/>
  <c r="D129" i="24" s="1"/>
  <c r="J207" i="10"/>
  <c r="G208" i="10"/>
  <c r="Q127" i="24" s="1"/>
  <c r="I209" i="10"/>
  <c r="V209" i="10"/>
  <c r="U210" i="10"/>
  <c r="F212" i="10"/>
  <c r="M214" i="10"/>
  <c r="R216" i="10"/>
  <c r="M217" i="10"/>
  <c r="L218" i="10"/>
  <c r="I219" i="10"/>
  <c r="F221" i="10"/>
  <c r="B145" i="24" s="1"/>
  <c r="D222" i="10"/>
  <c r="Q222" i="10" s="1"/>
  <c r="P222" i="10"/>
  <c r="O226" i="10"/>
  <c r="L229" i="10"/>
  <c r="V230" i="10"/>
  <c r="R231" i="10"/>
  <c r="L232" i="10"/>
  <c r="U4" i="11"/>
  <c r="L173" i="25" s="1"/>
  <c r="O5" i="11"/>
  <c r="D6" i="11"/>
  <c r="U6" i="11"/>
  <c r="L7" i="11"/>
  <c r="F8" i="11"/>
  <c r="F10" i="11"/>
  <c r="B95" i="25" s="1"/>
  <c r="D14" i="11"/>
  <c r="Q14" i="11" s="1"/>
  <c r="I175" i="25" s="1"/>
  <c r="I16" i="11"/>
  <c r="D176" i="25" s="1"/>
  <c r="V16" i="11"/>
  <c r="AA96" i="25" s="1"/>
  <c r="M18" i="11"/>
  <c r="V21" i="11"/>
  <c r="AA173" i="25" s="1"/>
  <c r="R22" i="11"/>
  <c r="J180" i="25" s="1"/>
  <c r="O23" i="11"/>
  <c r="I31" i="11"/>
  <c r="D182" i="25" s="1"/>
  <c r="Q35" i="11"/>
  <c r="G40" i="11"/>
  <c r="F41" i="11"/>
  <c r="L44" i="11"/>
  <c r="I46" i="11"/>
  <c r="P50" i="11"/>
  <c r="P54" i="11"/>
  <c r="O55" i="11"/>
  <c r="R57" i="11"/>
  <c r="J189" i="25" s="1"/>
  <c r="O71" i="11"/>
  <c r="H203" i="25" s="1"/>
  <c r="M172" i="10"/>
  <c r="J174" i="10"/>
  <c r="P178" i="10"/>
  <c r="R191" i="10"/>
  <c r="I196" i="10"/>
  <c r="D149" i="24" s="1"/>
  <c r="L199" i="10"/>
  <c r="L206" i="10"/>
  <c r="F129" i="24" s="1"/>
  <c r="I208" i="10"/>
  <c r="D70" i="24" s="1"/>
  <c r="D214" i="10"/>
  <c r="S216" i="10"/>
  <c r="L219" i="10"/>
  <c r="I221" i="10"/>
  <c r="D145" i="24" s="1"/>
  <c r="F222" i="10"/>
  <c r="B144" i="24" s="1"/>
  <c r="R222" i="10"/>
  <c r="S231" i="10"/>
  <c r="P5" i="11"/>
  <c r="W176" i="25" s="1"/>
  <c r="F6" i="11"/>
  <c r="O7" i="11"/>
  <c r="G8" i="11"/>
  <c r="Q174" i="25" s="1"/>
  <c r="G10" i="11"/>
  <c r="Q178" i="25" s="1"/>
  <c r="F14" i="11"/>
  <c r="B175" i="25" s="1"/>
  <c r="S22" i="11"/>
  <c r="Y131" i="25" s="1"/>
  <c r="L31" i="11"/>
  <c r="F182" i="25" s="1"/>
  <c r="S35" i="11"/>
  <c r="R54" i="11"/>
  <c r="U55" i="11"/>
  <c r="L185" i="25" s="1"/>
  <c r="F62" i="11"/>
  <c r="O65" i="11"/>
  <c r="H150" i="11"/>
  <c r="T150" i="11"/>
  <c r="S172" i="10"/>
  <c r="G178" i="10"/>
  <c r="Q141" i="24" s="1"/>
  <c r="S178" i="10"/>
  <c r="U191" i="10"/>
  <c r="P193" i="10"/>
  <c r="L196" i="10"/>
  <c r="U197" i="10"/>
  <c r="L69" i="24" s="1"/>
  <c r="O199" i="10"/>
  <c r="O206" i="10"/>
  <c r="H129" i="24" s="1"/>
  <c r="L221" i="10"/>
  <c r="F145" i="24" s="1"/>
  <c r="U222" i="10"/>
  <c r="S226" i="10"/>
  <c r="V10" i="11"/>
  <c r="AA178" i="25" s="1"/>
  <c r="V22" i="11"/>
  <c r="AA131" i="25" s="1"/>
  <c r="J40" i="11"/>
  <c r="I41" i="11"/>
  <c r="D183" i="25" s="1"/>
  <c r="P163" i="10"/>
  <c r="O166" i="10"/>
  <c r="M167" i="10"/>
  <c r="S169" i="10"/>
  <c r="Y150" i="24" s="1"/>
  <c r="L170" i="10"/>
  <c r="F136" i="24" s="1"/>
  <c r="D171" i="10"/>
  <c r="R171" i="10"/>
  <c r="V172" i="10"/>
  <c r="M174" i="10"/>
  <c r="P176" i="10"/>
  <c r="S177" i="10"/>
  <c r="Y74" i="24" s="1"/>
  <c r="I178" i="10"/>
  <c r="G184" i="10"/>
  <c r="I185" i="10"/>
  <c r="I188" i="10"/>
  <c r="O190" i="10"/>
  <c r="O196" i="10"/>
  <c r="H149" i="24" s="1"/>
  <c r="R199" i="10"/>
  <c r="R206" i="10"/>
  <c r="J129" i="24" s="1"/>
  <c r="P214" i="10"/>
  <c r="D216" i="10"/>
  <c r="N216" i="10" s="1"/>
  <c r="V216" i="10"/>
  <c r="O219" i="10"/>
  <c r="D226" i="10"/>
  <c r="D231" i="10"/>
  <c r="U232" i="10"/>
  <c r="L151" i="24" s="1"/>
  <c r="F4" i="11"/>
  <c r="B173" i="25" s="1"/>
  <c r="S7" i="11"/>
  <c r="Y177" i="25" s="1"/>
  <c r="J10" i="11"/>
  <c r="S178" i="25" s="1"/>
  <c r="O16" i="11"/>
  <c r="H176" i="25" s="1"/>
  <c r="F17" i="11"/>
  <c r="B177" i="25" s="1"/>
  <c r="J25" i="11"/>
  <c r="O31" i="11"/>
  <c r="G35" i="11"/>
  <c r="P40" i="11"/>
  <c r="U46" i="11"/>
  <c r="R51" i="11"/>
  <c r="R63" i="11"/>
  <c r="O63" i="11"/>
  <c r="I63" i="11"/>
  <c r="D63" i="11"/>
  <c r="V64" i="11"/>
  <c r="M66" i="11"/>
  <c r="U204" i="25" s="1"/>
  <c r="G67" i="11"/>
  <c r="R68" i="11"/>
  <c r="R69" i="11"/>
  <c r="V70" i="11"/>
  <c r="M71" i="11"/>
  <c r="F72" i="11"/>
  <c r="J73" i="11"/>
  <c r="U74" i="11"/>
  <c r="M75" i="11"/>
  <c r="I77" i="11"/>
  <c r="S79" i="11"/>
  <c r="I80" i="11"/>
  <c r="D207" i="25" s="1"/>
  <c r="G82" i="11"/>
  <c r="G83" i="11"/>
  <c r="P84" i="11"/>
  <c r="F89" i="11"/>
  <c r="B212" i="25" s="1"/>
  <c r="M90" i="11"/>
  <c r="I91" i="11"/>
  <c r="D120" i="25" s="1"/>
  <c r="R92" i="11"/>
  <c r="J214" i="25" s="1"/>
  <c r="U93" i="11"/>
  <c r="L121" i="25" s="1"/>
  <c r="D96" i="11"/>
  <c r="H96" i="11" s="1"/>
  <c r="C216" i="25" s="1"/>
  <c r="F97" i="11"/>
  <c r="V98" i="11"/>
  <c r="D106" i="11"/>
  <c r="K107" i="11"/>
  <c r="J109" i="11"/>
  <c r="S192" i="25" s="1"/>
  <c r="L110" i="11"/>
  <c r="F188" i="25" s="1"/>
  <c r="F111" i="11"/>
  <c r="B189" i="25" s="1"/>
  <c r="U113" i="11"/>
  <c r="L190" i="25" s="1"/>
  <c r="U114" i="11"/>
  <c r="L116" i="11"/>
  <c r="F106" i="25" s="1"/>
  <c r="V117" i="11"/>
  <c r="AA111" i="25" s="1"/>
  <c r="R118" i="11"/>
  <c r="J107" i="25" s="1"/>
  <c r="O119" i="11"/>
  <c r="H193" i="25" s="1"/>
  <c r="I120" i="11"/>
  <c r="D194" i="25" s="1"/>
  <c r="I121" i="11"/>
  <c r="I122" i="11"/>
  <c r="V122" i="11"/>
  <c r="AA107" i="25" s="1"/>
  <c r="S124" i="11"/>
  <c r="R125" i="11"/>
  <c r="J109" i="25" s="1"/>
  <c r="D127" i="11"/>
  <c r="S127" i="11"/>
  <c r="Y194" i="25" s="1"/>
  <c r="L131" i="11"/>
  <c r="F198" i="25" s="1"/>
  <c r="G132" i="11"/>
  <c r="G133" i="11"/>
  <c r="D135" i="11"/>
  <c r="P135" i="11"/>
  <c r="J136" i="11"/>
  <c r="V137" i="11"/>
  <c r="O138" i="11"/>
  <c r="O139" i="11"/>
  <c r="S140" i="11"/>
  <c r="V141" i="11"/>
  <c r="J144" i="11"/>
  <c r="M145" i="11"/>
  <c r="U139" i="25" s="1"/>
  <c r="I146" i="11"/>
  <c r="R147" i="11"/>
  <c r="S148" i="11"/>
  <c r="P149" i="11"/>
  <c r="I150" i="11"/>
  <c r="D151" i="11"/>
  <c r="S151" i="11"/>
  <c r="Y104" i="25" s="1"/>
  <c r="V166" i="11"/>
  <c r="J166" i="11"/>
  <c r="S166" i="11"/>
  <c r="Y106" i="25" s="1"/>
  <c r="M166" i="11"/>
  <c r="O169" i="11"/>
  <c r="H72" i="25" s="1"/>
  <c r="L169" i="11"/>
  <c r="F72" i="25" s="1"/>
  <c r="F169" i="11"/>
  <c r="U169" i="11"/>
  <c r="L72" i="25" s="1"/>
  <c r="V106" i="11"/>
  <c r="R110" i="11"/>
  <c r="S129" i="11"/>
  <c r="Y196" i="25" s="1"/>
  <c r="M131" i="11"/>
  <c r="U108" i="25" s="1"/>
  <c r="J132" i="11"/>
  <c r="F135" i="11"/>
  <c r="S135" i="11"/>
  <c r="R139" i="11"/>
  <c r="M144" i="11"/>
  <c r="P145" i="11"/>
  <c r="W139" i="25" s="1"/>
  <c r="L146" i="11"/>
  <c r="F151" i="11"/>
  <c r="V151" i="11"/>
  <c r="AA104" i="25" s="1"/>
  <c r="I153" i="11"/>
  <c r="D79" i="25" s="1"/>
  <c r="O155" i="11"/>
  <c r="D172" i="11"/>
  <c r="N172" i="11" s="1"/>
  <c r="G73" i="25" s="1"/>
  <c r="L172" i="11"/>
  <c r="F73" i="25" s="1"/>
  <c r="I172" i="11"/>
  <c r="D73" i="25" s="1"/>
  <c r="F172" i="11"/>
  <c r="B73" i="25" s="1"/>
  <c r="U172" i="11"/>
  <c r="L73" i="25" s="1"/>
  <c r="O172" i="11"/>
  <c r="H73" i="25" s="1"/>
  <c r="K20" i="12"/>
  <c r="E183" i="26" s="1"/>
  <c r="Q20" i="12"/>
  <c r="I183" i="26" s="1"/>
  <c r="H20" i="12"/>
  <c r="C183" i="26" s="1"/>
  <c r="T20" i="12"/>
  <c r="K183" i="26" s="1"/>
  <c r="E20" i="12"/>
  <c r="A183" i="26" s="1"/>
  <c r="P71" i="11"/>
  <c r="R75" i="11"/>
  <c r="O77" i="11"/>
  <c r="V90" i="11"/>
  <c r="M91" i="11"/>
  <c r="U215" i="25" s="1"/>
  <c r="D92" i="11"/>
  <c r="N92" i="11" s="1"/>
  <c r="V123" i="25" s="1"/>
  <c r="J98" i="11"/>
  <c r="G106" i="11"/>
  <c r="R107" i="11"/>
  <c r="J66" i="25" s="1"/>
  <c r="O108" i="11"/>
  <c r="I111" i="11"/>
  <c r="D189" i="25" s="1"/>
  <c r="D116" i="11"/>
  <c r="P116" i="11"/>
  <c r="U118" i="11"/>
  <c r="L107" i="25" s="1"/>
  <c r="T129" i="11"/>
  <c r="U138" i="11"/>
  <c r="S145" i="11"/>
  <c r="Y139" i="25" s="1"/>
  <c r="U149" i="11"/>
  <c r="L137" i="25" s="1"/>
  <c r="G151" i="11"/>
  <c r="Q104" i="25" s="1"/>
  <c r="P155" i="11"/>
  <c r="G159" i="11"/>
  <c r="R162" i="11"/>
  <c r="O162" i="11"/>
  <c r="U162" i="11"/>
  <c r="L105" i="25" s="1"/>
  <c r="I166" i="11"/>
  <c r="I169" i="11"/>
  <c r="D72" i="25" s="1"/>
  <c r="U60" i="11"/>
  <c r="L67" i="11"/>
  <c r="F202" i="25" s="1"/>
  <c r="S71" i="11"/>
  <c r="O72" i="11"/>
  <c r="V73" i="11"/>
  <c r="L74" i="11"/>
  <c r="U75" i="11"/>
  <c r="O80" i="11"/>
  <c r="H207" i="25" s="1"/>
  <c r="J83" i="11"/>
  <c r="O91" i="11"/>
  <c r="H120" i="25" s="1"/>
  <c r="F94" i="11"/>
  <c r="B215" i="25" s="1"/>
  <c r="O96" i="11"/>
  <c r="H216" i="25" s="1"/>
  <c r="M98" i="11"/>
  <c r="R108" i="11"/>
  <c r="U110" i="11"/>
  <c r="L188" i="25" s="1"/>
  <c r="L111" i="11"/>
  <c r="F189" i="25" s="1"/>
  <c r="G114" i="11"/>
  <c r="D118" i="11"/>
  <c r="U119" i="11"/>
  <c r="L193" i="25" s="1"/>
  <c r="R131" i="11"/>
  <c r="J198" i="25" s="1"/>
  <c r="I135" i="11"/>
  <c r="U135" i="11"/>
  <c r="V149" i="11"/>
  <c r="R150" i="11"/>
  <c r="S155" i="11"/>
  <c r="G160" i="11"/>
  <c r="N209" i="11"/>
  <c r="K209" i="11"/>
  <c r="J70" i="11"/>
  <c r="R77" i="11"/>
  <c r="P80" i="11"/>
  <c r="P91" i="11"/>
  <c r="W215" i="25" s="1"/>
  <c r="I94" i="11"/>
  <c r="D215" i="25" s="1"/>
  <c r="O111" i="11"/>
  <c r="H189" i="25" s="1"/>
  <c r="S116" i="11"/>
  <c r="Y197" i="25" s="1"/>
  <c r="F118" i="11"/>
  <c r="B107" i="25" s="1"/>
  <c r="O122" i="11"/>
  <c r="H195" i="25" s="1"/>
  <c r="S123" i="11"/>
  <c r="Y109" i="25" s="1"/>
  <c r="F125" i="11"/>
  <c r="B109" i="25" s="1"/>
  <c r="F126" i="11"/>
  <c r="L128" i="11"/>
  <c r="F110" i="25" s="1"/>
  <c r="U131" i="11"/>
  <c r="L198" i="25" s="1"/>
  <c r="U146" i="11"/>
  <c r="O154" i="11"/>
  <c r="D155" i="11"/>
  <c r="J157" i="11"/>
  <c r="S79" i="25" s="1"/>
  <c r="M158" i="11"/>
  <c r="M159" i="11"/>
  <c r="I160" i="11"/>
  <c r="D162" i="11"/>
  <c r="P166" i="11"/>
  <c r="R169" i="11"/>
  <c r="J72" i="25" s="1"/>
  <c r="R172" i="11"/>
  <c r="J73" i="25" s="1"/>
  <c r="F60" i="11"/>
  <c r="J64" i="11"/>
  <c r="I66" i="11"/>
  <c r="V66" i="11"/>
  <c r="AA204" i="25" s="1"/>
  <c r="L68" i="11"/>
  <c r="F69" i="11"/>
  <c r="M70" i="11"/>
  <c r="G71" i="11"/>
  <c r="V71" i="11"/>
  <c r="D73" i="11"/>
  <c r="O74" i="11"/>
  <c r="I75" i="11"/>
  <c r="S77" i="11"/>
  <c r="Y202" i="25" s="1"/>
  <c r="M79" i="11"/>
  <c r="D80" i="11"/>
  <c r="N80" i="11" s="1"/>
  <c r="G207" i="25" s="1"/>
  <c r="R80" i="11"/>
  <c r="J207" i="25" s="1"/>
  <c r="V81" i="11"/>
  <c r="M83" i="11"/>
  <c r="G84" i="11"/>
  <c r="G85" i="11"/>
  <c r="Q214" i="25" s="1"/>
  <c r="O87" i="11"/>
  <c r="H119" i="25" s="1"/>
  <c r="G90" i="11"/>
  <c r="D91" i="11"/>
  <c r="I93" i="11"/>
  <c r="D121" i="25" s="1"/>
  <c r="U95" i="11"/>
  <c r="L122" i="25" s="1"/>
  <c r="M106" i="11"/>
  <c r="G107" i="11"/>
  <c r="U108" i="11"/>
  <c r="L113" i="11"/>
  <c r="L114" i="11"/>
  <c r="J115" i="11"/>
  <c r="G116" i="11"/>
  <c r="U116" i="11"/>
  <c r="L59" i="25" s="1"/>
  <c r="R117" i="11"/>
  <c r="I118" i="11"/>
  <c r="D107" i="25" s="1"/>
  <c r="F119" i="11"/>
  <c r="B193" i="25" s="1"/>
  <c r="D122" i="11"/>
  <c r="P122" i="11"/>
  <c r="W107" i="25" s="1"/>
  <c r="I125" i="11"/>
  <c r="D109" i="25" s="1"/>
  <c r="L127" i="11"/>
  <c r="O128" i="11"/>
  <c r="H110" i="25" s="1"/>
  <c r="J129" i="11"/>
  <c r="S196" i="25" s="1"/>
  <c r="D131" i="11"/>
  <c r="D132" i="11"/>
  <c r="V134" i="11"/>
  <c r="L135" i="11"/>
  <c r="J137" i="11"/>
  <c r="G138" i="11"/>
  <c r="F139" i="11"/>
  <c r="B201" i="25" s="1"/>
  <c r="J140" i="11"/>
  <c r="O142" i="11"/>
  <c r="D145" i="11"/>
  <c r="N145" i="11" s="1"/>
  <c r="V139" i="25" s="1"/>
  <c r="J149" i="11"/>
  <c r="U150" i="11"/>
  <c r="L140" i="25" s="1"/>
  <c r="O151" i="11"/>
  <c r="S152" i="11"/>
  <c r="Y153" i="25" s="1"/>
  <c r="P154" i="11"/>
  <c r="G155" i="11"/>
  <c r="M157" i="11"/>
  <c r="U79" i="25" s="1"/>
  <c r="J160" i="11"/>
  <c r="F162" i="11"/>
  <c r="I163" i="11"/>
  <c r="R67" i="11"/>
  <c r="J202" i="25" s="1"/>
  <c r="P70" i="11"/>
  <c r="D74" i="11"/>
  <c r="S80" i="11"/>
  <c r="J84" i="11"/>
  <c r="G91" i="11"/>
  <c r="Q215" i="25" s="1"/>
  <c r="S91" i="11"/>
  <c r="Y215" i="25" s="1"/>
  <c r="R94" i="11"/>
  <c r="J215" i="25" s="1"/>
  <c r="P98" i="11"/>
  <c r="F100" i="11"/>
  <c r="S105" i="11"/>
  <c r="Y212" i="25" s="1"/>
  <c r="P106" i="11"/>
  <c r="H107" i="11"/>
  <c r="D108" i="11"/>
  <c r="F110" i="11"/>
  <c r="B188" i="25" s="1"/>
  <c r="D111" i="11"/>
  <c r="U111" i="11"/>
  <c r="L189" i="25" s="1"/>
  <c r="V116" i="11"/>
  <c r="I119" i="11"/>
  <c r="D193" i="25" s="1"/>
  <c r="F120" i="11"/>
  <c r="F121" i="11"/>
  <c r="F122" i="11"/>
  <c r="B195" i="25" s="1"/>
  <c r="R122" i="11"/>
  <c r="J195" i="25" s="1"/>
  <c r="J125" i="11"/>
  <c r="S188" i="25" s="1"/>
  <c r="O127" i="11"/>
  <c r="D128" i="11"/>
  <c r="R128" i="11"/>
  <c r="J110" i="25" s="1"/>
  <c r="K129" i="11"/>
  <c r="I131" i="11"/>
  <c r="D198" i="25" s="1"/>
  <c r="R159" i="11"/>
  <c r="U167" i="11"/>
  <c r="L153" i="25" s="1"/>
  <c r="R167" i="11"/>
  <c r="J153" i="25" s="1"/>
  <c r="F167" i="11"/>
  <c r="B153" i="25" s="1"/>
  <c r="F179" i="11"/>
  <c r="R179" i="11"/>
  <c r="O179" i="11"/>
  <c r="L179" i="11"/>
  <c r="I179" i="11"/>
  <c r="S64" i="11"/>
  <c r="U67" i="11"/>
  <c r="L202" i="25" s="1"/>
  <c r="S70" i="11"/>
  <c r="G73" i="11"/>
  <c r="F74" i="11"/>
  <c r="L75" i="11"/>
  <c r="D79" i="11"/>
  <c r="P79" i="11"/>
  <c r="G80" i="11"/>
  <c r="D83" i="11"/>
  <c r="P83" i="11"/>
  <c r="P85" i="11"/>
  <c r="W214" i="25" s="1"/>
  <c r="J90" i="11"/>
  <c r="P92" i="11"/>
  <c r="R93" i="11"/>
  <c r="J121" i="25" s="1"/>
  <c r="D98" i="11"/>
  <c r="N98" i="11" s="1"/>
  <c r="V105" i="11"/>
  <c r="AA212" i="25" s="1"/>
  <c r="I107" i="11"/>
  <c r="D66" i="25" s="1"/>
  <c r="F108" i="11"/>
  <c r="I110" i="11"/>
  <c r="P114" i="11"/>
  <c r="J116" i="11"/>
  <c r="S197" i="25" s="1"/>
  <c r="P118" i="11"/>
  <c r="W193" i="25" s="1"/>
  <c r="L119" i="11"/>
  <c r="G122" i="11"/>
  <c r="Q107" i="25" s="1"/>
  <c r="G124" i="11"/>
  <c r="P127" i="11"/>
  <c r="F128" i="11"/>
  <c r="B110" i="25" s="1"/>
  <c r="J131" i="11"/>
  <c r="S108" i="25" s="1"/>
  <c r="O135" i="11"/>
  <c r="D136" i="11"/>
  <c r="J155" i="11"/>
  <c r="V157" i="11"/>
  <c r="S158" i="11"/>
  <c r="S160" i="11"/>
  <c r="I162" i="11"/>
  <c r="D164" i="11"/>
  <c r="R166" i="11"/>
  <c r="D166" i="11"/>
  <c r="G163" i="11"/>
  <c r="V165" i="11"/>
  <c r="L170" i="11"/>
  <c r="F136" i="25" s="1"/>
  <c r="O171" i="11"/>
  <c r="J173" i="11"/>
  <c r="F175" i="11"/>
  <c r="F176" i="11"/>
  <c r="D177" i="11"/>
  <c r="S177" i="11"/>
  <c r="Y74" i="25" s="1"/>
  <c r="U178" i="11"/>
  <c r="L101" i="25" s="1"/>
  <c r="P181" i="11"/>
  <c r="O183" i="11"/>
  <c r="U185" i="11"/>
  <c r="O186" i="11"/>
  <c r="H142" i="25" s="1"/>
  <c r="I187" i="11"/>
  <c r="D134" i="25" s="1"/>
  <c r="F188" i="11"/>
  <c r="B199" i="25" s="1"/>
  <c r="D189" i="11"/>
  <c r="H189" i="11" s="1"/>
  <c r="P189" i="11"/>
  <c r="R190" i="11"/>
  <c r="U191" i="11"/>
  <c r="D194" i="11"/>
  <c r="N194" i="11" s="1"/>
  <c r="L197" i="11"/>
  <c r="F69" i="25" s="1"/>
  <c r="D199" i="11"/>
  <c r="H199" i="11" s="1"/>
  <c r="R199" i="11"/>
  <c r="P202" i="11"/>
  <c r="F203" i="11"/>
  <c r="U204" i="11"/>
  <c r="J205" i="11"/>
  <c r="S68" i="25" s="1"/>
  <c r="V207" i="11"/>
  <c r="R208" i="11"/>
  <c r="J70" i="25" s="1"/>
  <c r="U209" i="11"/>
  <c r="U210" i="11"/>
  <c r="L211" i="11"/>
  <c r="D213" i="11"/>
  <c r="L214" i="11"/>
  <c r="V220" i="11"/>
  <c r="R221" i="11"/>
  <c r="J145" i="25" s="1"/>
  <c r="O226" i="11"/>
  <c r="I229" i="11"/>
  <c r="J232" i="11"/>
  <c r="J4" i="12"/>
  <c r="S99" i="26" s="1"/>
  <c r="L19" i="12"/>
  <c r="R20" i="12"/>
  <c r="J183" i="26" s="1"/>
  <c r="P21" i="12"/>
  <c r="W177" i="26" s="1"/>
  <c r="I22" i="12"/>
  <c r="D184" i="26" s="1"/>
  <c r="U37" i="12"/>
  <c r="L187" i="26" s="1"/>
  <c r="R37" i="12"/>
  <c r="D37" i="12"/>
  <c r="P37" i="12"/>
  <c r="E39" i="12"/>
  <c r="I43" i="12"/>
  <c r="I53" i="12"/>
  <c r="D103" i="26" s="1"/>
  <c r="M57" i="12"/>
  <c r="J57" i="12"/>
  <c r="S188" i="26" s="1"/>
  <c r="V57" i="12"/>
  <c r="S57" i="12"/>
  <c r="Y188" i="26" s="1"/>
  <c r="M197" i="11"/>
  <c r="Q202" i="11"/>
  <c r="L205" i="11"/>
  <c r="V224" i="11"/>
  <c r="P226" i="11"/>
  <c r="O17" i="12"/>
  <c r="H181" i="26" s="1"/>
  <c r="M19" i="12"/>
  <c r="L43" i="12"/>
  <c r="F190" i="26" s="1"/>
  <c r="R52" i="12"/>
  <c r="O52" i="12"/>
  <c r="L52" i="12"/>
  <c r="F56" i="12"/>
  <c r="B106" i="26" s="1"/>
  <c r="U56" i="12"/>
  <c r="D56" i="12"/>
  <c r="R56" i="12"/>
  <c r="O56" i="12"/>
  <c r="R60" i="12"/>
  <c r="U60" i="12"/>
  <c r="O60" i="12"/>
  <c r="L60" i="12"/>
  <c r="I60" i="12"/>
  <c r="F60" i="12"/>
  <c r="U186" i="11"/>
  <c r="L142" i="25" s="1"/>
  <c r="L188" i="11"/>
  <c r="U189" i="11"/>
  <c r="J193" i="11"/>
  <c r="I194" i="11"/>
  <c r="D197" i="11"/>
  <c r="J198" i="11"/>
  <c r="S71" i="25" s="1"/>
  <c r="D204" i="11"/>
  <c r="Q204" i="11" s="1"/>
  <c r="M205" i="11"/>
  <c r="U68" i="25" s="1"/>
  <c r="J206" i="11"/>
  <c r="S97" i="25" s="1"/>
  <c r="R213" i="11"/>
  <c r="D226" i="11"/>
  <c r="N226" i="11" s="1"/>
  <c r="S226" i="11"/>
  <c r="J231" i="11"/>
  <c r="D8" i="12"/>
  <c r="U17" i="12"/>
  <c r="L181" i="26" s="1"/>
  <c r="G35" i="12"/>
  <c r="J35" i="12"/>
  <c r="V37" i="12"/>
  <c r="R43" i="12"/>
  <c r="P57" i="12"/>
  <c r="P163" i="11"/>
  <c r="R175" i="11"/>
  <c r="O176" i="11"/>
  <c r="D186" i="11"/>
  <c r="Q186" i="11" s="1"/>
  <c r="V186" i="11"/>
  <c r="AA75" i="25" s="1"/>
  <c r="O188" i="11"/>
  <c r="I189" i="11"/>
  <c r="D97" i="25" s="1"/>
  <c r="J192" i="11"/>
  <c r="S194" i="25" s="1"/>
  <c r="P193" i="11"/>
  <c r="L194" i="11"/>
  <c r="P200" i="11"/>
  <c r="D205" i="11"/>
  <c r="E205" i="11" s="1"/>
  <c r="P68" i="25" s="1"/>
  <c r="O205" i="11"/>
  <c r="F208" i="11"/>
  <c r="B70" i="25" s="1"/>
  <c r="R211" i="11"/>
  <c r="U213" i="11"/>
  <c r="U214" i="11"/>
  <c r="J217" i="11"/>
  <c r="G220" i="11"/>
  <c r="Q149" i="25" s="1"/>
  <c r="G221" i="11"/>
  <c r="J223" i="11"/>
  <c r="G224" i="11"/>
  <c r="F226" i="11"/>
  <c r="U226" i="11"/>
  <c r="P227" i="11"/>
  <c r="P229" i="11"/>
  <c r="M231" i="11"/>
  <c r="P4" i="12"/>
  <c r="W99" i="26" s="1"/>
  <c r="I8" i="12"/>
  <c r="O9" i="12"/>
  <c r="F11" i="12"/>
  <c r="J12" i="12"/>
  <c r="D19" i="12"/>
  <c r="E19" i="12" s="1"/>
  <c r="R19" i="12"/>
  <c r="J100" i="26" s="1"/>
  <c r="O24" i="12"/>
  <c r="J27" i="12"/>
  <c r="U28" i="12"/>
  <c r="G30" i="12"/>
  <c r="F35" i="12"/>
  <c r="R38" i="12"/>
  <c r="J42" i="12"/>
  <c r="S102" i="26" s="1"/>
  <c r="U43" i="12"/>
  <c r="I46" i="12"/>
  <c r="U46" i="12"/>
  <c r="F52" i="12"/>
  <c r="S163" i="11"/>
  <c r="G165" i="11"/>
  <c r="P173" i="11"/>
  <c r="S175" i="11"/>
  <c r="Y73" i="25" s="1"/>
  <c r="R176" i="11"/>
  <c r="J140" i="25" s="1"/>
  <c r="L177" i="11"/>
  <c r="F178" i="11"/>
  <c r="R184" i="11"/>
  <c r="F186" i="11"/>
  <c r="B142" i="25" s="1"/>
  <c r="R187" i="11"/>
  <c r="J134" i="25" s="1"/>
  <c r="R188" i="11"/>
  <c r="F191" i="11"/>
  <c r="M192" i="11"/>
  <c r="S193" i="11"/>
  <c r="J196" i="11"/>
  <c r="P197" i="11"/>
  <c r="J199" i="11"/>
  <c r="R200" i="11"/>
  <c r="S201" i="11"/>
  <c r="H202" i="11"/>
  <c r="V202" i="11"/>
  <c r="I204" i="11"/>
  <c r="P205" i="11"/>
  <c r="W68" i="25" s="1"/>
  <c r="I208" i="11"/>
  <c r="D70" i="25" s="1"/>
  <c r="F210" i="11"/>
  <c r="F211" i="11"/>
  <c r="S211" i="11"/>
  <c r="S212" i="11"/>
  <c r="I213" i="11"/>
  <c r="V213" i="11"/>
  <c r="AA146" i="25" s="1"/>
  <c r="G216" i="11"/>
  <c r="M217" i="11"/>
  <c r="L218" i="11"/>
  <c r="J221" i="11"/>
  <c r="J222" i="11"/>
  <c r="M223" i="11"/>
  <c r="J224" i="11"/>
  <c r="I225" i="11"/>
  <c r="G226" i="11"/>
  <c r="V226" i="11"/>
  <c r="D229" i="11"/>
  <c r="R229" i="11"/>
  <c r="M230" i="11"/>
  <c r="P231" i="11"/>
  <c r="V4" i="12"/>
  <c r="AA99" i="26" s="1"/>
  <c r="S8" i="12"/>
  <c r="Y178" i="26" s="1"/>
  <c r="U9" i="12"/>
  <c r="R11" i="12"/>
  <c r="F14" i="12"/>
  <c r="B179" i="26" s="1"/>
  <c r="M15" i="12"/>
  <c r="S8" i="14" s="1"/>
  <c r="I16" i="12"/>
  <c r="D180" i="26" s="1"/>
  <c r="D17" i="12"/>
  <c r="N17" i="12" s="1"/>
  <c r="G181" i="26" s="1"/>
  <c r="U19" i="12"/>
  <c r="J20" i="12"/>
  <c r="R22" i="12"/>
  <c r="J184" i="26" s="1"/>
  <c r="P24" i="12"/>
  <c r="P35" i="12"/>
  <c r="V38" i="12"/>
  <c r="J38" i="12"/>
  <c r="S38" i="12"/>
  <c r="I39" i="12"/>
  <c r="R44" i="12"/>
  <c r="L44" i="12"/>
  <c r="S44" i="12"/>
  <c r="I52" i="12"/>
  <c r="J54" i="12"/>
  <c r="I56" i="12"/>
  <c r="U175" i="11"/>
  <c r="I178" i="11"/>
  <c r="D101" i="25" s="1"/>
  <c r="I186" i="11"/>
  <c r="V187" i="11"/>
  <c r="L189" i="11"/>
  <c r="L191" i="11"/>
  <c r="P192" i="11"/>
  <c r="V193" i="11"/>
  <c r="O194" i="11"/>
  <c r="G197" i="11"/>
  <c r="S198" i="11"/>
  <c r="S200" i="11"/>
  <c r="O203" i="11"/>
  <c r="F205" i="11"/>
  <c r="R205" i="11"/>
  <c r="J208" i="11"/>
  <c r="S127" i="25" s="1"/>
  <c r="I210" i="11"/>
  <c r="P217" i="11"/>
  <c r="J220" i="11"/>
  <c r="R222" i="11"/>
  <c r="J144" i="25" s="1"/>
  <c r="M224" i="11"/>
  <c r="I226" i="11"/>
  <c r="O230" i="11"/>
  <c r="V8" i="12"/>
  <c r="AA178" i="26" s="1"/>
  <c r="U11" i="12"/>
  <c r="M12" i="12"/>
  <c r="O14" i="12"/>
  <c r="H179" i="26" s="1"/>
  <c r="P15" i="12"/>
  <c r="F17" i="12"/>
  <c r="B181" i="26" s="1"/>
  <c r="F19" i="12"/>
  <c r="B100" i="26" s="1"/>
  <c r="D22" i="12"/>
  <c r="Q22" i="12" s="1"/>
  <c r="U22" i="12"/>
  <c r="L184" i="26" s="1"/>
  <c r="S35" i="12"/>
  <c r="M40" i="12"/>
  <c r="G40" i="12"/>
  <c r="Q190" i="26" s="1"/>
  <c r="L178" i="11"/>
  <c r="L186" i="11"/>
  <c r="U194" i="11"/>
  <c r="U205" i="11"/>
  <c r="L194" i="25" s="1"/>
  <c r="L210" i="11"/>
  <c r="I211" i="11"/>
  <c r="S217" i="11"/>
  <c r="M220" i="11"/>
  <c r="M221" i="11"/>
  <c r="P224" i="11"/>
  <c r="R14" i="12"/>
  <c r="J179" i="26" s="1"/>
  <c r="S15" i="12"/>
  <c r="P16" i="12"/>
  <c r="I17" i="12"/>
  <c r="D181" i="26" s="1"/>
  <c r="G19" i="12"/>
  <c r="P20" i="12"/>
  <c r="G21" i="12"/>
  <c r="Q177" i="26" s="1"/>
  <c r="F22" i="12"/>
  <c r="B184" i="26" s="1"/>
  <c r="J26" i="12"/>
  <c r="S31" i="12"/>
  <c r="G31" i="12"/>
  <c r="V35" i="12"/>
  <c r="K39" i="12"/>
  <c r="N39" i="12"/>
  <c r="P43" i="12"/>
  <c r="W81" i="26" s="1"/>
  <c r="V43" i="12"/>
  <c r="D44" i="12"/>
  <c r="L51" i="12"/>
  <c r="F191" i="26" s="1"/>
  <c r="U51" i="12"/>
  <c r="L191" i="26" s="1"/>
  <c r="D51" i="12"/>
  <c r="Q59" i="12"/>
  <c r="N59" i="12"/>
  <c r="E59" i="12"/>
  <c r="G173" i="11"/>
  <c r="R177" i="11"/>
  <c r="O178" i="11"/>
  <c r="O181" i="11"/>
  <c r="R185" i="11"/>
  <c r="M186" i="11"/>
  <c r="U75" i="25" s="1"/>
  <c r="G187" i="11"/>
  <c r="R191" i="11"/>
  <c r="J99" i="25" s="1"/>
  <c r="V192" i="11"/>
  <c r="J197" i="11"/>
  <c r="V197" i="11"/>
  <c r="O199" i="11"/>
  <c r="O202" i="11"/>
  <c r="D203" i="11"/>
  <c r="V205" i="11"/>
  <c r="AA68" i="25" s="1"/>
  <c r="O210" i="11"/>
  <c r="J211" i="11"/>
  <c r="O213" i="11"/>
  <c r="I214" i="11"/>
  <c r="J215" i="11"/>
  <c r="P216" i="11"/>
  <c r="V217" i="11"/>
  <c r="AA147" i="25" s="1"/>
  <c r="S220" i="11"/>
  <c r="P221" i="11"/>
  <c r="M226" i="11"/>
  <c r="D227" i="11"/>
  <c r="U230" i="11"/>
  <c r="G232" i="11"/>
  <c r="G4" i="12"/>
  <c r="Q99" i="26" s="1"/>
  <c r="D12" i="12"/>
  <c r="H12" i="12" s="1"/>
  <c r="P12" i="12"/>
  <c r="U14" i="12"/>
  <c r="L179" i="26" s="1"/>
  <c r="R16" i="12"/>
  <c r="J180" i="26" s="1"/>
  <c r="L17" i="12"/>
  <c r="F181" i="26" s="1"/>
  <c r="J21" i="12"/>
  <c r="S177" i="26" s="1"/>
  <c r="F28" i="12"/>
  <c r="J31" i="12"/>
  <c r="L33" i="12"/>
  <c r="R36" i="12"/>
  <c r="I36" i="12"/>
  <c r="U36" i="12"/>
  <c r="O37" i="12"/>
  <c r="I38" i="12"/>
  <c r="O39" i="12"/>
  <c r="F43" i="12"/>
  <c r="B190" i="26" s="1"/>
  <c r="L46" i="12"/>
  <c r="I49" i="12"/>
  <c r="U49" i="12"/>
  <c r="L194" i="26" s="1"/>
  <c r="R49" i="12"/>
  <c r="O49" i="12"/>
  <c r="M51" i="12"/>
  <c r="P51" i="12"/>
  <c r="M53" i="12"/>
  <c r="V53" i="12"/>
  <c r="S53" i="12"/>
  <c r="F55" i="12"/>
  <c r="O55" i="12"/>
  <c r="D55" i="12"/>
  <c r="U55" i="12"/>
  <c r="R55" i="12"/>
  <c r="J189" i="26" s="1"/>
  <c r="I57" i="12"/>
  <c r="U57" i="12"/>
  <c r="L193" i="26" s="1"/>
  <c r="F57" i="12"/>
  <c r="R57" i="12"/>
  <c r="D57" i="12"/>
  <c r="O57" i="12"/>
  <c r="K95" i="12"/>
  <c r="E126" i="26" s="1"/>
  <c r="T95" i="12"/>
  <c r="K126" i="26" s="1"/>
  <c r="H95" i="12"/>
  <c r="C126" i="26" s="1"/>
  <c r="E95" i="12"/>
  <c r="A126" i="26" s="1"/>
  <c r="S155" i="12"/>
  <c r="J155" i="12"/>
  <c r="G155" i="12"/>
  <c r="V155" i="12"/>
  <c r="D155" i="12"/>
  <c r="N155" i="12" s="1"/>
  <c r="L73" i="12"/>
  <c r="R75" i="12"/>
  <c r="L76" i="12"/>
  <c r="F209" i="26" s="1"/>
  <c r="G92" i="12"/>
  <c r="E93" i="12"/>
  <c r="A125" i="26" s="1"/>
  <c r="G97" i="12"/>
  <c r="R99" i="12"/>
  <c r="J127" i="26" s="1"/>
  <c r="V107" i="12"/>
  <c r="AA220" i="26" s="1"/>
  <c r="G118" i="12"/>
  <c r="L139" i="12"/>
  <c r="F205" i="26" s="1"/>
  <c r="J141" i="12"/>
  <c r="S139" i="26" s="1"/>
  <c r="D147" i="12"/>
  <c r="T147" i="12" s="1"/>
  <c r="U147" i="12"/>
  <c r="G148" i="12"/>
  <c r="U161" i="12"/>
  <c r="D161" i="12"/>
  <c r="E161" i="12" s="1"/>
  <c r="F161" i="12"/>
  <c r="F61" i="12"/>
  <c r="V63" i="12"/>
  <c r="R64" i="12"/>
  <c r="U66" i="12"/>
  <c r="V67" i="12"/>
  <c r="O69" i="12"/>
  <c r="O73" i="12"/>
  <c r="I75" i="12"/>
  <c r="U75" i="12"/>
  <c r="J79" i="12"/>
  <c r="U84" i="12"/>
  <c r="D96" i="12"/>
  <c r="O96" i="12"/>
  <c r="H220" i="26" s="1"/>
  <c r="J97" i="12"/>
  <c r="D99" i="12"/>
  <c r="U102" i="12"/>
  <c r="Q108" i="12"/>
  <c r="I129" i="26" s="1"/>
  <c r="F115" i="12"/>
  <c r="R119" i="12"/>
  <c r="J197" i="26" s="1"/>
  <c r="R121" i="12"/>
  <c r="M123" i="12"/>
  <c r="U113" i="26" s="1"/>
  <c r="G136" i="12"/>
  <c r="O139" i="12"/>
  <c r="I140" i="12"/>
  <c r="D142" i="26" s="1"/>
  <c r="R142" i="12"/>
  <c r="P143" i="12"/>
  <c r="W142" i="26" s="1"/>
  <c r="U146" i="12"/>
  <c r="D146" i="12"/>
  <c r="N146" i="12" s="1"/>
  <c r="S147" i="12"/>
  <c r="J147" i="12"/>
  <c r="P147" i="12"/>
  <c r="O149" i="12"/>
  <c r="M155" i="12"/>
  <c r="S165" i="12"/>
  <c r="G165" i="12"/>
  <c r="P165" i="12"/>
  <c r="I61" i="12"/>
  <c r="S64" i="12"/>
  <c r="R76" i="12"/>
  <c r="J209" i="26" s="1"/>
  <c r="O78" i="12"/>
  <c r="G84" i="12"/>
  <c r="T93" i="12"/>
  <c r="K125" i="26" s="1"/>
  <c r="P96" i="12"/>
  <c r="P97" i="12"/>
  <c r="V99" i="12"/>
  <c r="F102" i="12"/>
  <c r="S108" i="12"/>
  <c r="Y217" i="26" s="1"/>
  <c r="G115" i="12"/>
  <c r="Q199" i="26" s="1"/>
  <c r="P118" i="12"/>
  <c r="U119" i="12"/>
  <c r="U120" i="12"/>
  <c r="L198" i="26" s="1"/>
  <c r="U122" i="12"/>
  <c r="P123" i="12"/>
  <c r="W113" i="26" s="1"/>
  <c r="J126" i="12"/>
  <c r="M128" i="12"/>
  <c r="S130" i="12"/>
  <c r="J132" i="12"/>
  <c r="L135" i="12"/>
  <c r="F135" i="12"/>
  <c r="D139" i="12"/>
  <c r="L140" i="12"/>
  <c r="F142" i="26" s="1"/>
  <c r="O141" i="12"/>
  <c r="O143" i="12"/>
  <c r="H155" i="26" s="1"/>
  <c r="F143" i="12"/>
  <c r="S143" i="12"/>
  <c r="Y142" i="26" s="1"/>
  <c r="G147" i="12"/>
  <c r="D154" i="12"/>
  <c r="Q154" i="12" s="1"/>
  <c r="P155" i="12"/>
  <c r="V158" i="12"/>
  <c r="J158" i="12"/>
  <c r="S158" i="12"/>
  <c r="P158" i="12"/>
  <c r="S163" i="12"/>
  <c r="M163" i="12"/>
  <c r="J163" i="12"/>
  <c r="V163" i="12"/>
  <c r="P163" i="12"/>
  <c r="J59" i="12"/>
  <c r="R73" i="12"/>
  <c r="L75" i="12"/>
  <c r="I84" i="12"/>
  <c r="H93" i="12"/>
  <c r="C125" i="26" s="1"/>
  <c r="F96" i="12"/>
  <c r="B220" i="26" s="1"/>
  <c r="S96" i="12"/>
  <c r="S97" i="12"/>
  <c r="G99" i="12"/>
  <c r="V110" i="12"/>
  <c r="J115" i="12"/>
  <c r="S199" i="26" s="1"/>
  <c r="V122" i="12"/>
  <c r="AA111" i="26" s="1"/>
  <c r="F139" i="12"/>
  <c r="O140" i="12"/>
  <c r="H142" i="26" s="1"/>
  <c r="V143" i="12"/>
  <c r="AA142" i="26" s="1"/>
  <c r="U145" i="12"/>
  <c r="R145" i="12"/>
  <c r="F145" i="12"/>
  <c r="I147" i="12"/>
  <c r="G151" i="12"/>
  <c r="S151" i="12"/>
  <c r="P151" i="12"/>
  <c r="N4" i="13"/>
  <c r="H4" i="13"/>
  <c r="T4" i="13"/>
  <c r="M55" i="12"/>
  <c r="O61" i="12"/>
  <c r="J63" i="12"/>
  <c r="D64" i="12"/>
  <c r="H64" i="12" s="1"/>
  <c r="F67" i="12"/>
  <c r="B206" i="26" s="1"/>
  <c r="I68" i="12"/>
  <c r="F69" i="12"/>
  <c r="U69" i="12"/>
  <c r="M75" i="12"/>
  <c r="U76" i="12"/>
  <c r="L209" i="26" s="1"/>
  <c r="R78" i="12"/>
  <c r="S79" i="12"/>
  <c r="P83" i="12"/>
  <c r="L84" i="12"/>
  <c r="J87" i="12"/>
  <c r="S214" i="26" s="1"/>
  <c r="I88" i="12"/>
  <c r="D215" i="26" s="1"/>
  <c r="R91" i="12"/>
  <c r="J124" i="26" s="1"/>
  <c r="S95" i="12"/>
  <c r="G96" i="12"/>
  <c r="U96" i="12"/>
  <c r="L220" i="26" s="1"/>
  <c r="G101" i="12"/>
  <c r="F103" i="12"/>
  <c r="F104" i="12"/>
  <c r="G105" i="12"/>
  <c r="Q216" i="26" s="1"/>
  <c r="F106" i="12"/>
  <c r="G107" i="12"/>
  <c r="Q220" i="26" s="1"/>
  <c r="G108" i="12"/>
  <c r="Q217" i="26" s="1"/>
  <c r="R113" i="12"/>
  <c r="J194" i="26" s="1"/>
  <c r="M115" i="12"/>
  <c r="U199" i="26" s="1"/>
  <c r="D122" i="12"/>
  <c r="N122" i="12" s="1"/>
  <c r="L125" i="12"/>
  <c r="F113" i="26" s="1"/>
  <c r="U128" i="12"/>
  <c r="L114" i="26" s="1"/>
  <c r="D131" i="12"/>
  <c r="O131" i="12"/>
  <c r="P135" i="12"/>
  <c r="R139" i="12"/>
  <c r="R140" i="12"/>
  <c r="J142" i="26" s="1"/>
  <c r="U141" i="12"/>
  <c r="D143" i="12"/>
  <c r="M147" i="12"/>
  <c r="S149" i="12"/>
  <c r="J149" i="12"/>
  <c r="G149" i="12"/>
  <c r="J151" i="12"/>
  <c r="R154" i="12"/>
  <c r="S56" i="12"/>
  <c r="P59" i="12"/>
  <c r="R61" i="12"/>
  <c r="I64" i="12"/>
  <c r="I67" i="12"/>
  <c r="D206" i="26" s="1"/>
  <c r="J68" i="12"/>
  <c r="G69" i="12"/>
  <c r="D73" i="12"/>
  <c r="D75" i="12"/>
  <c r="O75" i="12"/>
  <c r="V79" i="12"/>
  <c r="M87" i="12"/>
  <c r="U214" i="26" s="1"/>
  <c r="L88" i="12"/>
  <c r="F215" i="26" s="1"/>
  <c r="V91" i="12"/>
  <c r="AA219" i="26" s="1"/>
  <c r="I96" i="12"/>
  <c r="D220" i="26" s="1"/>
  <c r="V96" i="12"/>
  <c r="J99" i="12"/>
  <c r="M101" i="12"/>
  <c r="J102" i="12"/>
  <c r="S123" i="26" s="1"/>
  <c r="I103" i="12"/>
  <c r="I104" i="12"/>
  <c r="I106" i="12"/>
  <c r="J107" i="12"/>
  <c r="S220" i="26" s="1"/>
  <c r="O109" i="12"/>
  <c r="U117" i="12"/>
  <c r="L196" i="26" s="1"/>
  <c r="D119" i="12"/>
  <c r="N119" i="12" s="1"/>
  <c r="F120" i="12"/>
  <c r="F121" i="12"/>
  <c r="G130" i="12"/>
  <c r="S131" i="12"/>
  <c r="Y112" i="26" s="1"/>
  <c r="P131" i="12"/>
  <c r="W112" i="26" s="1"/>
  <c r="U139" i="12"/>
  <c r="U140" i="12"/>
  <c r="L142" i="26" s="1"/>
  <c r="D149" i="12"/>
  <c r="V156" i="12"/>
  <c r="P156" i="12"/>
  <c r="G156" i="12"/>
  <c r="V164" i="12"/>
  <c r="AA158" i="26" s="1"/>
  <c r="J164" i="12"/>
  <c r="S158" i="26" s="1"/>
  <c r="G164" i="12"/>
  <c r="Q158" i="26" s="1"/>
  <c r="P164" i="12"/>
  <c r="W158" i="26" s="1"/>
  <c r="M164" i="12"/>
  <c r="U158" i="26" s="1"/>
  <c r="P55" i="12"/>
  <c r="M63" i="12"/>
  <c r="J64" i="12"/>
  <c r="G65" i="12"/>
  <c r="Q210" i="26" s="1"/>
  <c r="J66" i="12"/>
  <c r="S208" i="26" s="1"/>
  <c r="F72" i="12"/>
  <c r="P75" i="12"/>
  <c r="G78" i="12"/>
  <c r="D83" i="12"/>
  <c r="U83" i="12"/>
  <c r="O84" i="12"/>
  <c r="P87" i="12"/>
  <c r="W214" i="26" s="1"/>
  <c r="O88" i="12"/>
  <c r="H215" i="26" s="1"/>
  <c r="D91" i="12"/>
  <c r="N91" i="12" s="1"/>
  <c r="G94" i="12"/>
  <c r="L96" i="12"/>
  <c r="F220" i="26" s="1"/>
  <c r="M99" i="12"/>
  <c r="J100" i="12"/>
  <c r="P102" i="12"/>
  <c r="W123" i="26" s="1"/>
  <c r="L104" i="12"/>
  <c r="F67" i="26" s="1"/>
  <c r="J105" i="12"/>
  <c r="S216" i="26" s="1"/>
  <c r="M107" i="12"/>
  <c r="M108" i="12"/>
  <c r="U217" i="26" s="1"/>
  <c r="L112" i="12"/>
  <c r="P115" i="12"/>
  <c r="F119" i="12"/>
  <c r="B197" i="26" s="1"/>
  <c r="I120" i="12"/>
  <c r="G121" i="12"/>
  <c r="G123" i="12"/>
  <c r="Q113" i="26" s="1"/>
  <c r="G124" i="12"/>
  <c r="R125" i="12"/>
  <c r="J113" i="26" s="1"/>
  <c r="D128" i="12"/>
  <c r="N128" i="12" s="1"/>
  <c r="I129" i="12"/>
  <c r="D115" i="26" s="1"/>
  <c r="F129" i="12"/>
  <c r="B115" i="26" s="1"/>
  <c r="F131" i="12"/>
  <c r="U131" i="12"/>
  <c r="L202" i="26" s="1"/>
  <c r="R136" i="12"/>
  <c r="L136" i="12"/>
  <c r="U137" i="12"/>
  <c r="L137" i="12"/>
  <c r="J143" i="12"/>
  <c r="S142" i="26" s="1"/>
  <c r="L145" i="12"/>
  <c r="F148" i="12"/>
  <c r="I148" i="12"/>
  <c r="R148" i="12"/>
  <c r="O148" i="12"/>
  <c r="F149" i="12"/>
  <c r="J156" i="12"/>
  <c r="S146" i="12"/>
  <c r="D151" i="12"/>
  <c r="Q151" i="12" s="1"/>
  <c r="O152" i="12"/>
  <c r="J154" i="12"/>
  <c r="D160" i="12"/>
  <c r="P160" i="12"/>
  <c r="L168" i="12"/>
  <c r="J169" i="12"/>
  <c r="D172" i="12"/>
  <c r="N172" i="12" s="1"/>
  <c r="G77" i="26" s="1"/>
  <c r="G176" i="12"/>
  <c r="F178" i="12"/>
  <c r="B105" i="26" s="1"/>
  <c r="J179" i="12"/>
  <c r="V180" i="12"/>
  <c r="AA137" i="26" s="1"/>
  <c r="V181" i="12"/>
  <c r="R183" i="12"/>
  <c r="L186" i="12"/>
  <c r="I187" i="12"/>
  <c r="D138" i="26" s="1"/>
  <c r="D189" i="12"/>
  <c r="M189" i="12"/>
  <c r="D191" i="12"/>
  <c r="H191" i="12" s="1"/>
  <c r="D194" i="12"/>
  <c r="G195" i="12"/>
  <c r="V195" i="12"/>
  <c r="AA136" i="26" s="1"/>
  <c r="G197" i="12"/>
  <c r="V197" i="12"/>
  <c r="F199" i="12"/>
  <c r="F202" i="12"/>
  <c r="D203" i="12"/>
  <c r="Q203" i="12" s="1"/>
  <c r="O205" i="12"/>
  <c r="I206" i="12"/>
  <c r="D133" i="26" s="1"/>
  <c r="D215" i="12"/>
  <c r="G219" i="12"/>
  <c r="G220" i="12"/>
  <c r="Q153" i="26" s="1"/>
  <c r="G222" i="12"/>
  <c r="O223" i="12"/>
  <c r="G230" i="12"/>
  <c r="D231" i="12"/>
  <c r="K231" i="12" s="1"/>
  <c r="V231" i="12"/>
  <c r="F4" i="13"/>
  <c r="B177" i="27" s="1"/>
  <c r="U5" i="13"/>
  <c r="D9" i="13"/>
  <c r="S9" i="13"/>
  <c r="Y179" i="27" s="1"/>
  <c r="D12" i="13"/>
  <c r="G13" i="13"/>
  <c r="Q184" i="27" s="1"/>
  <c r="M139" i="12"/>
  <c r="V146" i="12"/>
  <c r="AA205" i="26" s="1"/>
  <c r="I151" i="12"/>
  <c r="P152" i="12"/>
  <c r="W157" i="26" s="1"/>
  <c r="P153" i="12"/>
  <c r="M154" i="12"/>
  <c r="F155" i="12"/>
  <c r="F160" i="12"/>
  <c r="G161" i="12"/>
  <c r="U162" i="12"/>
  <c r="O164" i="12"/>
  <c r="U165" i="12"/>
  <c r="O168" i="12"/>
  <c r="G171" i="12"/>
  <c r="Q138" i="26" s="1"/>
  <c r="J172" i="12"/>
  <c r="I178" i="12"/>
  <c r="P179" i="12"/>
  <c r="I185" i="12"/>
  <c r="O186" i="12"/>
  <c r="F192" i="12"/>
  <c r="J193" i="12"/>
  <c r="F194" i="12"/>
  <c r="S194" i="12"/>
  <c r="I195" i="12"/>
  <c r="Q196" i="12"/>
  <c r="X130" i="26" s="1"/>
  <c r="P198" i="12"/>
  <c r="W75" i="26" s="1"/>
  <c r="G199" i="12"/>
  <c r="F200" i="12"/>
  <c r="G202" i="12"/>
  <c r="P205" i="12"/>
  <c r="W72" i="26" s="1"/>
  <c r="U208" i="12"/>
  <c r="L74" i="26" s="1"/>
  <c r="M209" i="12"/>
  <c r="I210" i="12"/>
  <c r="F218" i="12"/>
  <c r="J219" i="12"/>
  <c r="I220" i="12"/>
  <c r="G221" i="12"/>
  <c r="R223" i="12"/>
  <c r="S224" i="12"/>
  <c r="U225" i="12"/>
  <c r="I226" i="12"/>
  <c r="P227" i="12"/>
  <c r="P229" i="12"/>
  <c r="F231" i="12"/>
  <c r="G4" i="13"/>
  <c r="Q99" i="27" s="1"/>
  <c r="U4" i="13"/>
  <c r="L177" i="27" s="1"/>
  <c r="F8" i="13"/>
  <c r="L10" i="13"/>
  <c r="F99" i="27" s="1"/>
  <c r="S12" i="13"/>
  <c r="M12" i="13"/>
  <c r="P12" i="13"/>
  <c r="G12" i="13"/>
  <c r="M13" i="13"/>
  <c r="U184" i="27" s="1"/>
  <c r="L16" i="13"/>
  <c r="F180" i="27" s="1"/>
  <c r="F21" i="13"/>
  <c r="O21" i="13"/>
  <c r="I21" i="13"/>
  <c r="R21" i="13"/>
  <c r="G160" i="12"/>
  <c r="S160" i="12"/>
  <c r="P168" i="12"/>
  <c r="R169" i="12"/>
  <c r="J76" i="26" s="1"/>
  <c r="M172" i="12"/>
  <c r="J176" i="12"/>
  <c r="U185" i="12"/>
  <c r="G194" i="12"/>
  <c r="J195" i="12"/>
  <c r="T196" i="12"/>
  <c r="Z130" i="26" s="1"/>
  <c r="I197" i="12"/>
  <c r="D73" i="26" s="1"/>
  <c r="I200" i="12"/>
  <c r="I201" i="12"/>
  <c r="I202" i="12"/>
  <c r="J203" i="12"/>
  <c r="S104" i="26" s="1"/>
  <c r="D205" i="12"/>
  <c r="K206" i="12"/>
  <c r="O207" i="12"/>
  <c r="R209" i="12"/>
  <c r="L210" i="12"/>
  <c r="F212" i="12"/>
  <c r="I214" i="12"/>
  <c r="J215" i="12"/>
  <c r="I218" i="12"/>
  <c r="S219" i="12"/>
  <c r="U223" i="12"/>
  <c r="L226" i="12"/>
  <c r="D229" i="12"/>
  <c r="J230" i="12"/>
  <c r="G231" i="12"/>
  <c r="L8" i="13"/>
  <c r="G9" i="13"/>
  <c r="Q179" i="27" s="1"/>
  <c r="S16" i="13"/>
  <c r="U18" i="13"/>
  <c r="O18" i="13"/>
  <c r="I18" i="13"/>
  <c r="I26" i="13"/>
  <c r="D26" i="13"/>
  <c r="T26" i="13" s="1"/>
  <c r="U168" i="12"/>
  <c r="S169" i="12"/>
  <c r="U186" i="12"/>
  <c r="G189" i="12"/>
  <c r="P189" i="12"/>
  <c r="I192" i="12"/>
  <c r="V194" i="12"/>
  <c r="J197" i="12"/>
  <c r="S209" i="12"/>
  <c r="Y147" i="26" s="1"/>
  <c r="R229" i="12"/>
  <c r="M230" i="12"/>
  <c r="F232" i="12"/>
  <c r="J4" i="13"/>
  <c r="S99" i="27" s="1"/>
  <c r="F15" i="13"/>
  <c r="H20" i="13"/>
  <c r="C183" i="27" s="1"/>
  <c r="Q20" i="13"/>
  <c r="I183" i="27" s="1"/>
  <c r="D21" i="13"/>
  <c r="R29" i="13"/>
  <c r="L29" i="13"/>
  <c r="I29" i="13"/>
  <c r="M31" i="13"/>
  <c r="V31" i="13"/>
  <c r="P31" i="13"/>
  <c r="W187" i="27" s="1"/>
  <c r="J33" i="13"/>
  <c r="S33" i="13"/>
  <c r="P33" i="13"/>
  <c r="G33" i="13"/>
  <c r="S154" i="12"/>
  <c r="F158" i="12"/>
  <c r="V160" i="12"/>
  <c r="D163" i="12"/>
  <c r="D164" i="12"/>
  <c r="I166" i="12"/>
  <c r="P176" i="12"/>
  <c r="O195" i="12"/>
  <c r="E196" i="12"/>
  <c r="P130" i="26" s="1"/>
  <c r="M197" i="12"/>
  <c r="P199" i="12"/>
  <c r="O202" i="12"/>
  <c r="H104" i="26" s="1"/>
  <c r="O206" i="12"/>
  <c r="H133" i="26" s="1"/>
  <c r="D209" i="12"/>
  <c r="O214" i="12"/>
  <c r="O215" i="12"/>
  <c r="L217" i="12"/>
  <c r="O218" i="12"/>
  <c r="P221" i="12"/>
  <c r="D223" i="12"/>
  <c r="N223" i="12" s="1"/>
  <c r="F225" i="12"/>
  <c r="B151" i="26" s="1"/>
  <c r="D226" i="12"/>
  <c r="O226" i="12"/>
  <c r="U229" i="12"/>
  <c r="P230" i="12"/>
  <c r="L231" i="12"/>
  <c r="M4" i="13"/>
  <c r="U99" i="27" s="1"/>
  <c r="R8" i="13"/>
  <c r="U12" i="13"/>
  <c r="S13" i="13"/>
  <c r="Y184" i="27" s="1"/>
  <c r="I15" i="13"/>
  <c r="J17" i="13"/>
  <c r="S17" i="13"/>
  <c r="D17" i="13"/>
  <c r="D18" i="13"/>
  <c r="N18" i="13" s="1"/>
  <c r="G182" i="27" s="1"/>
  <c r="J26" i="13"/>
  <c r="P195" i="12"/>
  <c r="U202" i="12"/>
  <c r="I14" i="13"/>
  <c r="D179" i="27" s="1"/>
  <c r="R14" i="13"/>
  <c r="J179" i="27" s="1"/>
  <c r="F14" i="13"/>
  <c r="B179" i="27" s="1"/>
  <c r="G154" i="12"/>
  <c r="O155" i="12"/>
  <c r="M160" i="12"/>
  <c r="G168" i="12"/>
  <c r="D169" i="12"/>
  <c r="N169" i="12" s="1"/>
  <c r="G170" i="12"/>
  <c r="S176" i="12"/>
  <c r="P181" i="12"/>
  <c r="P182" i="12"/>
  <c r="S184" i="12"/>
  <c r="F186" i="12"/>
  <c r="J189" i="12"/>
  <c r="U191" i="12"/>
  <c r="O194" i="12"/>
  <c r="D195" i="12"/>
  <c r="R195" i="12"/>
  <c r="J196" i="12"/>
  <c r="D197" i="12"/>
  <c r="H197" i="12" s="1"/>
  <c r="C73" i="26" s="1"/>
  <c r="P197" i="12"/>
  <c r="D199" i="12"/>
  <c r="U199" i="12"/>
  <c r="U206" i="12"/>
  <c r="L133" i="26" s="1"/>
  <c r="U217" i="12"/>
  <c r="D220" i="12"/>
  <c r="N220" i="12" s="1"/>
  <c r="V220" i="12"/>
  <c r="L223" i="12"/>
  <c r="S226" i="12"/>
  <c r="G228" i="12"/>
  <c r="O4" i="13"/>
  <c r="H177" i="27" s="1"/>
  <c r="O5" i="13"/>
  <c r="G10" i="13"/>
  <c r="Q182" i="27" s="1"/>
  <c r="J12" i="13"/>
  <c r="G25" i="13"/>
  <c r="Q100" i="27" s="1"/>
  <c r="M25" i="13"/>
  <c r="S166" i="12"/>
  <c r="I168" i="12"/>
  <c r="I186" i="12"/>
  <c r="D146" i="26" s="1"/>
  <c r="V189" i="12"/>
  <c r="P194" i="12"/>
  <c r="I211" i="12"/>
  <c r="O14" i="13"/>
  <c r="H179" i="27" s="1"/>
  <c r="Q88" i="13"/>
  <c r="H88" i="13"/>
  <c r="N88" i="13"/>
  <c r="E88" i="13"/>
  <c r="K122" i="13"/>
  <c r="T122" i="13"/>
  <c r="L45" i="13"/>
  <c r="O49" i="13"/>
  <c r="R51" i="13"/>
  <c r="J191" i="27" s="1"/>
  <c r="R84" i="13"/>
  <c r="U90" i="13"/>
  <c r="L217" i="27" s="1"/>
  <c r="F96" i="13"/>
  <c r="B220" i="27" s="1"/>
  <c r="J99" i="13"/>
  <c r="F101" i="13"/>
  <c r="P104" i="13"/>
  <c r="W215" i="27" s="1"/>
  <c r="J106" i="13"/>
  <c r="P109" i="13"/>
  <c r="R112" i="13"/>
  <c r="J108" i="27" s="1"/>
  <c r="V114" i="13"/>
  <c r="G117" i="13"/>
  <c r="Q115" i="27" s="1"/>
  <c r="J125" i="13"/>
  <c r="G125" i="13"/>
  <c r="P128" i="13"/>
  <c r="W195" i="27" s="1"/>
  <c r="J165" i="13"/>
  <c r="S165" i="13"/>
  <c r="M165" i="13"/>
  <c r="D38" i="13"/>
  <c r="G40" i="13"/>
  <c r="V40" i="13"/>
  <c r="AA190" i="27" s="1"/>
  <c r="M45" i="13"/>
  <c r="J47" i="13"/>
  <c r="P49" i="13"/>
  <c r="S51" i="13"/>
  <c r="G54" i="13"/>
  <c r="L55" i="13"/>
  <c r="G58" i="13"/>
  <c r="U69" i="13"/>
  <c r="U76" i="13"/>
  <c r="L209" i="27" s="1"/>
  <c r="O79" i="13"/>
  <c r="H80" i="13"/>
  <c r="C211" i="27" s="1"/>
  <c r="S84" i="13"/>
  <c r="D87" i="13"/>
  <c r="F88" i="13"/>
  <c r="B215" i="27" s="1"/>
  <c r="O88" i="13"/>
  <c r="H215" i="27" s="1"/>
  <c r="G89" i="13"/>
  <c r="Q124" i="27" s="1"/>
  <c r="I93" i="13"/>
  <c r="D125" i="27" s="1"/>
  <c r="I94" i="13"/>
  <c r="D219" i="27" s="1"/>
  <c r="L97" i="13"/>
  <c r="L98" i="13"/>
  <c r="M99" i="13"/>
  <c r="G101" i="13"/>
  <c r="D104" i="13"/>
  <c r="M106" i="13"/>
  <c r="D109" i="13"/>
  <c r="K109" i="13" s="1"/>
  <c r="S109" i="13"/>
  <c r="Y196" i="27" s="1"/>
  <c r="P111" i="13"/>
  <c r="W114" i="27" s="1"/>
  <c r="J111" i="13"/>
  <c r="S114" i="27" s="1"/>
  <c r="V112" i="13"/>
  <c r="D114" i="13"/>
  <c r="I117" i="13"/>
  <c r="V121" i="13"/>
  <c r="AA194" i="27" s="1"/>
  <c r="P121" i="13"/>
  <c r="R143" i="13"/>
  <c r="J155" i="27" s="1"/>
  <c r="O143" i="13"/>
  <c r="H155" i="27" s="1"/>
  <c r="G144" i="13"/>
  <c r="I13" i="13"/>
  <c r="O17" i="13"/>
  <c r="H181" i="27" s="1"/>
  <c r="G18" i="13"/>
  <c r="S18" i="13"/>
  <c r="U19" i="13"/>
  <c r="P20" i="13"/>
  <c r="G21" i="13"/>
  <c r="Q177" i="27" s="1"/>
  <c r="P24" i="13"/>
  <c r="P30" i="13"/>
  <c r="J39" i="13"/>
  <c r="I40" i="13"/>
  <c r="D45" i="13"/>
  <c r="O45" i="13"/>
  <c r="H188" i="27" s="1"/>
  <c r="G46" i="13"/>
  <c r="L47" i="13"/>
  <c r="I48" i="13"/>
  <c r="D104" i="27" s="1"/>
  <c r="D49" i="13"/>
  <c r="S49" i="13"/>
  <c r="J50" i="13"/>
  <c r="F51" i="13"/>
  <c r="B191" i="27" s="1"/>
  <c r="J54" i="13"/>
  <c r="M57" i="13"/>
  <c r="U188" i="27" s="1"/>
  <c r="M58" i="13"/>
  <c r="O59" i="13"/>
  <c r="H105" i="27" s="1"/>
  <c r="U64" i="13"/>
  <c r="S65" i="13"/>
  <c r="Y210" i="27" s="1"/>
  <c r="V76" i="13"/>
  <c r="D79" i="13"/>
  <c r="R79" i="13"/>
  <c r="I80" i="13"/>
  <c r="D211" i="27" s="1"/>
  <c r="D84" i="13"/>
  <c r="H84" i="13" s="1"/>
  <c r="U84" i="13"/>
  <c r="S87" i="13"/>
  <c r="Y214" i="27" s="1"/>
  <c r="G88" i="13"/>
  <c r="Q125" i="27" s="1"/>
  <c r="P88" i="13"/>
  <c r="W125" i="27" s="1"/>
  <c r="I89" i="13"/>
  <c r="D216" i="27" s="1"/>
  <c r="F90" i="13"/>
  <c r="B217" i="27" s="1"/>
  <c r="L93" i="13"/>
  <c r="F125" i="27" s="1"/>
  <c r="L94" i="13"/>
  <c r="F219" i="27" s="1"/>
  <c r="M95" i="13"/>
  <c r="R96" i="13"/>
  <c r="J220" i="27" s="1"/>
  <c r="O97" i="13"/>
  <c r="O98" i="13"/>
  <c r="P99" i="13"/>
  <c r="P100" i="13"/>
  <c r="I101" i="13"/>
  <c r="M102" i="13"/>
  <c r="U123" i="27" s="1"/>
  <c r="J102" i="13"/>
  <c r="S123" i="27" s="1"/>
  <c r="G103" i="13"/>
  <c r="G104" i="13"/>
  <c r="Q215" i="27" s="1"/>
  <c r="V104" i="13"/>
  <c r="AA215" i="27" s="1"/>
  <c r="P106" i="13"/>
  <c r="G108" i="13"/>
  <c r="Q217" i="27" s="1"/>
  <c r="S108" i="13"/>
  <c r="Y217" i="27" s="1"/>
  <c r="F109" i="13"/>
  <c r="U109" i="13"/>
  <c r="D111" i="13"/>
  <c r="N111" i="13" s="1"/>
  <c r="D112" i="13"/>
  <c r="G114" i="13"/>
  <c r="G118" i="13"/>
  <c r="I120" i="13"/>
  <c r="D198" i="27" s="1"/>
  <c r="G121" i="13"/>
  <c r="S123" i="13"/>
  <c r="Y113" i="27" s="1"/>
  <c r="G136" i="13"/>
  <c r="J144" i="13"/>
  <c r="J150" i="13"/>
  <c r="F155" i="13"/>
  <c r="U155" i="13"/>
  <c r="O155" i="13"/>
  <c r="D155" i="13"/>
  <c r="N155" i="13" s="1"/>
  <c r="S21" i="13"/>
  <c r="Y177" i="27" s="1"/>
  <c r="S24" i="13"/>
  <c r="O25" i="13"/>
  <c r="S30" i="13"/>
  <c r="I33" i="13"/>
  <c r="L38" i="13"/>
  <c r="J40" i="13"/>
  <c r="P45" i="13"/>
  <c r="J46" i="13"/>
  <c r="M47" i="13"/>
  <c r="J48" i="13"/>
  <c r="S151" i="27" s="1"/>
  <c r="G51" i="13"/>
  <c r="I53" i="13"/>
  <c r="P54" i="13"/>
  <c r="V56" i="13"/>
  <c r="P58" i="13"/>
  <c r="S59" i="13"/>
  <c r="Y190" i="27" s="1"/>
  <c r="F61" i="13"/>
  <c r="J62" i="13"/>
  <c r="S152" i="27" s="1"/>
  <c r="D64" i="13"/>
  <c r="Q64" i="13" s="1"/>
  <c r="V64" i="13"/>
  <c r="F69" i="13"/>
  <c r="G72" i="13"/>
  <c r="Q207" i="27" s="1"/>
  <c r="F76" i="13"/>
  <c r="B209" i="27" s="1"/>
  <c r="J80" i="13"/>
  <c r="F82" i="13"/>
  <c r="B213" i="27" s="1"/>
  <c r="F83" i="13"/>
  <c r="F84" i="13"/>
  <c r="G87" i="13"/>
  <c r="Q214" i="27" s="1"/>
  <c r="G90" i="13"/>
  <c r="M93" i="13"/>
  <c r="O94" i="13"/>
  <c r="H219" i="27" s="1"/>
  <c r="S95" i="13"/>
  <c r="I96" i="13"/>
  <c r="D220" i="27" s="1"/>
  <c r="U96" i="13"/>
  <c r="L220" i="27" s="1"/>
  <c r="U98" i="13"/>
  <c r="R99" i="13"/>
  <c r="J127" i="27" s="1"/>
  <c r="S100" i="13"/>
  <c r="L101" i="13"/>
  <c r="I102" i="13"/>
  <c r="U105" i="13"/>
  <c r="S106" i="13"/>
  <c r="D108" i="13"/>
  <c r="Q108" i="13" s="1"/>
  <c r="I129" i="27" s="1"/>
  <c r="G109" i="13"/>
  <c r="V109" i="13"/>
  <c r="G111" i="13"/>
  <c r="Q114" i="27" s="1"/>
  <c r="G112" i="13"/>
  <c r="J114" i="13"/>
  <c r="G115" i="13"/>
  <c r="Q199" i="27" s="1"/>
  <c r="V116" i="13"/>
  <c r="M117" i="13"/>
  <c r="U115" i="27" s="1"/>
  <c r="J118" i="13"/>
  <c r="S197" i="27" s="1"/>
  <c r="M119" i="13"/>
  <c r="J121" i="13"/>
  <c r="D128" i="13"/>
  <c r="V129" i="13"/>
  <c r="AA200" i="27" s="1"/>
  <c r="S129" i="13"/>
  <c r="R133" i="13"/>
  <c r="O133" i="13"/>
  <c r="J136" i="13"/>
  <c r="F143" i="13"/>
  <c r="B155" i="27" s="1"/>
  <c r="P144" i="13"/>
  <c r="S146" i="13"/>
  <c r="G146" i="13"/>
  <c r="Q205" i="27" s="1"/>
  <c r="O158" i="13"/>
  <c r="U158" i="13"/>
  <c r="D158" i="13"/>
  <c r="K158" i="13" s="1"/>
  <c r="S162" i="13"/>
  <c r="G162" i="13"/>
  <c r="V162" i="13"/>
  <c r="P162" i="13"/>
  <c r="M162" i="13"/>
  <c r="J162" i="13"/>
  <c r="V165" i="13"/>
  <c r="H170" i="13"/>
  <c r="T170" i="13"/>
  <c r="J18" i="13"/>
  <c r="R20" i="13"/>
  <c r="J183" i="27" s="1"/>
  <c r="U25" i="13"/>
  <c r="L33" i="13"/>
  <c r="V39" i="13"/>
  <c r="M40" i="13"/>
  <c r="F45" i="13"/>
  <c r="B188" i="27" s="1"/>
  <c r="S45" i="13"/>
  <c r="M48" i="13"/>
  <c r="U151" i="27" s="1"/>
  <c r="G49" i="13"/>
  <c r="P50" i="13"/>
  <c r="I51" i="13"/>
  <c r="D191" i="27" s="1"/>
  <c r="S54" i="13"/>
  <c r="P57" i="13"/>
  <c r="I61" i="13"/>
  <c r="S62" i="13"/>
  <c r="Y152" i="27" s="1"/>
  <c r="G64" i="13"/>
  <c r="F68" i="13"/>
  <c r="I76" i="13"/>
  <c r="D209" i="27" s="1"/>
  <c r="F79" i="13"/>
  <c r="U79" i="13"/>
  <c r="I88" i="13"/>
  <c r="D215" i="27" s="1"/>
  <c r="R88" i="13"/>
  <c r="J215" i="27" s="1"/>
  <c r="R97" i="13"/>
  <c r="S99" i="13"/>
  <c r="M101" i="13"/>
  <c r="Q103" i="13"/>
  <c r="J104" i="13"/>
  <c r="S215" i="27" s="1"/>
  <c r="V105" i="13"/>
  <c r="AA216" i="27" s="1"/>
  <c r="M105" i="13"/>
  <c r="U216" i="27" s="1"/>
  <c r="V106" i="13"/>
  <c r="I109" i="13"/>
  <c r="R117" i="13"/>
  <c r="U117" i="13"/>
  <c r="F117" i="13"/>
  <c r="O117" i="13"/>
  <c r="U130" i="13"/>
  <c r="L116" i="27" s="1"/>
  <c r="M136" i="13"/>
  <c r="I143" i="13"/>
  <c r="D155" i="27" s="1"/>
  <c r="S144" i="13"/>
  <c r="D146" i="13"/>
  <c r="N146" i="13" s="1"/>
  <c r="R147" i="13"/>
  <c r="V149" i="13"/>
  <c r="S149" i="13"/>
  <c r="P150" i="13"/>
  <c r="K151" i="13"/>
  <c r="J152" i="13"/>
  <c r="S157" i="27" s="1"/>
  <c r="U154" i="13"/>
  <c r="O154" i="13"/>
  <c r="I155" i="13"/>
  <c r="O40" i="13"/>
  <c r="V47" i="13"/>
  <c r="R50" i="13"/>
  <c r="L61" i="13"/>
  <c r="I79" i="13"/>
  <c r="I84" i="13"/>
  <c r="U88" i="13"/>
  <c r="L215" i="27" s="1"/>
  <c r="L96" i="13"/>
  <c r="F220" i="27" s="1"/>
  <c r="U97" i="13"/>
  <c r="V99" i="13"/>
  <c r="O101" i="13"/>
  <c r="P117" i="13"/>
  <c r="W115" i="27" s="1"/>
  <c r="S118" i="13"/>
  <c r="S121" i="13"/>
  <c r="M125" i="13"/>
  <c r="G128" i="13"/>
  <c r="Q195" i="27" s="1"/>
  <c r="E129" i="13"/>
  <c r="P136" i="13"/>
  <c r="O142" i="13"/>
  <c r="F142" i="13"/>
  <c r="B83" i="27" s="1"/>
  <c r="L143" i="13"/>
  <c r="F155" i="27" s="1"/>
  <c r="J146" i="13"/>
  <c r="D147" i="13"/>
  <c r="U157" i="13"/>
  <c r="O157" i="13"/>
  <c r="F157" i="13"/>
  <c r="J166" i="13"/>
  <c r="S166" i="13"/>
  <c r="G174" i="13"/>
  <c r="V174" i="13"/>
  <c r="S174" i="13"/>
  <c r="P174" i="13"/>
  <c r="M174" i="13"/>
  <c r="J174" i="13"/>
  <c r="P40" i="13"/>
  <c r="I45" i="13"/>
  <c r="D188" i="27" s="1"/>
  <c r="U45" i="13"/>
  <c r="L188" i="27" s="1"/>
  <c r="S50" i="13"/>
  <c r="O51" i="13"/>
  <c r="H191" i="27" s="1"/>
  <c r="D57" i="13"/>
  <c r="S57" i="13"/>
  <c r="Y188" i="27" s="1"/>
  <c r="O61" i="13"/>
  <c r="L69" i="13"/>
  <c r="Q80" i="13"/>
  <c r="I211" i="27" s="1"/>
  <c r="L84" i="13"/>
  <c r="L88" i="13"/>
  <c r="F215" i="27" s="1"/>
  <c r="V88" i="13"/>
  <c r="AA125" i="27" s="1"/>
  <c r="M96" i="13"/>
  <c r="S101" i="13"/>
  <c r="M104" i="13"/>
  <c r="U215" i="27" s="1"/>
  <c r="D106" i="13"/>
  <c r="K106" i="13" s="1"/>
  <c r="M109" i="13"/>
  <c r="D117" i="13"/>
  <c r="S117" i="13"/>
  <c r="Y115" i="27" s="1"/>
  <c r="J128" i="13"/>
  <c r="S195" i="27" s="1"/>
  <c r="V136" i="13"/>
  <c r="V141" i="13"/>
  <c r="J141" i="13"/>
  <c r="U143" i="13"/>
  <c r="L155" i="27" s="1"/>
  <c r="M146" i="13"/>
  <c r="M149" i="13"/>
  <c r="I163" i="13"/>
  <c r="O163" i="13"/>
  <c r="U13" i="13"/>
  <c r="D40" i="13"/>
  <c r="R40" i="13"/>
  <c r="V45" i="13"/>
  <c r="G47" i="13"/>
  <c r="V48" i="13"/>
  <c r="AA151" i="27" s="1"/>
  <c r="D50" i="13"/>
  <c r="P51" i="13"/>
  <c r="H56" i="13"/>
  <c r="M64" i="13"/>
  <c r="J65" i="13"/>
  <c r="S210" i="27" s="1"/>
  <c r="O69" i="13"/>
  <c r="R80" i="13"/>
  <c r="J211" i="27" s="1"/>
  <c r="V83" i="13"/>
  <c r="M84" i="13"/>
  <c r="L85" i="13"/>
  <c r="M87" i="13"/>
  <c r="U214" i="27" s="1"/>
  <c r="M88" i="13"/>
  <c r="U125" i="27" s="1"/>
  <c r="S90" i="13"/>
  <c r="P91" i="13"/>
  <c r="W219" i="27" s="1"/>
  <c r="F95" i="13"/>
  <c r="B126" i="27" s="1"/>
  <c r="D96" i="13"/>
  <c r="I97" i="13"/>
  <c r="I99" i="13"/>
  <c r="D127" i="27" s="1"/>
  <c r="D101" i="13"/>
  <c r="U101" i="13"/>
  <c r="P103" i="13"/>
  <c r="J103" i="13"/>
  <c r="R104" i="13"/>
  <c r="J67" i="27" s="1"/>
  <c r="F104" i="13"/>
  <c r="O104" i="13"/>
  <c r="O109" i="13"/>
  <c r="S110" i="13"/>
  <c r="V111" i="13"/>
  <c r="AA114" i="27" s="1"/>
  <c r="P112" i="13"/>
  <c r="I116" i="13"/>
  <c r="D116" i="13"/>
  <c r="Q116" i="13" s="1"/>
  <c r="V117" i="13"/>
  <c r="AA115" i="27" s="1"/>
  <c r="D120" i="13"/>
  <c r="P125" i="13"/>
  <c r="M128" i="13"/>
  <c r="J129" i="13"/>
  <c r="S200" i="27" s="1"/>
  <c r="U131" i="13"/>
  <c r="I133" i="13"/>
  <c r="R135" i="13"/>
  <c r="J204" i="27" s="1"/>
  <c r="G141" i="13"/>
  <c r="R142" i="13"/>
  <c r="I148" i="13"/>
  <c r="F148" i="13"/>
  <c r="O148" i="13"/>
  <c r="R156" i="13"/>
  <c r="U156" i="13"/>
  <c r="F156" i="13"/>
  <c r="P120" i="13"/>
  <c r="W108" i="27" s="1"/>
  <c r="P147" i="13"/>
  <c r="O151" i="13"/>
  <c r="G154" i="13"/>
  <c r="G163" i="13"/>
  <c r="L164" i="13"/>
  <c r="I166" i="13"/>
  <c r="I167" i="13"/>
  <c r="D157" i="27" s="1"/>
  <c r="L168" i="13"/>
  <c r="I169" i="13"/>
  <c r="D76" i="27" s="1"/>
  <c r="R171" i="13"/>
  <c r="R172" i="13"/>
  <c r="J77" i="27" s="1"/>
  <c r="I176" i="13"/>
  <c r="D144" i="27" s="1"/>
  <c r="M177" i="13"/>
  <c r="U78" i="27" s="1"/>
  <c r="F178" i="13"/>
  <c r="P178" i="13"/>
  <c r="W145" i="27" s="1"/>
  <c r="S181" i="13"/>
  <c r="Y147" i="27" s="1"/>
  <c r="O182" i="13"/>
  <c r="P183" i="13"/>
  <c r="W76" i="27" s="1"/>
  <c r="U184" i="13"/>
  <c r="M185" i="13"/>
  <c r="U188" i="13"/>
  <c r="L190" i="13"/>
  <c r="M193" i="13"/>
  <c r="M196" i="13"/>
  <c r="P197" i="13"/>
  <c r="L198" i="13"/>
  <c r="U204" i="13"/>
  <c r="F206" i="13"/>
  <c r="B133" i="27" s="1"/>
  <c r="G207" i="13"/>
  <c r="M208" i="13"/>
  <c r="U131" i="27" s="1"/>
  <c r="Z233" i="5"/>
  <c r="K233" i="5"/>
  <c r="V188" i="13"/>
  <c r="V204" i="13"/>
  <c r="R168" i="13"/>
  <c r="L169" i="13"/>
  <c r="F76" i="27" s="1"/>
  <c r="U171" i="13"/>
  <c r="I178" i="13"/>
  <c r="D105" i="27" s="1"/>
  <c r="U178" i="13"/>
  <c r="L105" i="27" s="1"/>
  <c r="O180" i="13"/>
  <c r="H71" i="27" s="1"/>
  <c r="U182" i="13"/>
  <c r="O185" i="13"/>
  <c r="O190" i="13"/>
  <c r="O193" i="13"/>
  <c r="V195" i="13"/>
  <c r="P196" i="13"/>
  <c r="O198" i="13"/>
  <c r="E200" i="13"/>
  <c r="M201" i="13"/>
  <c r="D203" i="13"/>
  <c r="P158" i="13"/>
  <c r="I159" i="13"/>
  <c r="P163" i="13"/>
  <c r="U165" i="13"/>
  <c r="U167" i="13"/>
  <c r="L157" i="27" s="1"/>
  <c r="V168" i="13"/>
  <c r="O169" i="13"/>
  <c r="H76" i="27" s="1"/>
  <c r="L175" i="13"/>
  <c r="F154" i="27" s="1"/>
  <c r="V177" i="13"/>
  <c r="AA78" i="27" s="1"/>
  <c r="J178" i="13"/>
  <c r="S145" i="27" s="1"/>
  <c r="V178" i="13"/>
  <c r="AA145" i="27" s="1"/>
  <c r="I181" i="13"/>
  <c r="D185" i="13"/>
  <c r="P185" i="13"/>
  <c r="W202" i="27" s="1"/>
  <c r="G188" i="13"/>
  <c r="D190" i="13"/>
  <c r="D193" i="13"/>
  <c r="P193" i="13"/>
  <c r="U196" i="13"/>
  <c r="L153" i="27" s="1"/>
  <c r="D198" i="13"/>
  <c r="O201" i="13"/>
  <c r="G204" i="13"/>
  <c r="Q5" i="27" s="1"/>
  <c r="Z240" i="9"/>
  <c r="AJ84" i="22" s="1"/>
  <c r="N240" i="9"/>
  <c r="AB84" i="22" s="1"/>
  <c r="L178" i="13"/>
  <c r="V196" i="13"/>
  <c r="P201" i="13"/>
  <c r="E234" i="10"/>
  <c r="K234" i="10"/>
  <c r="E245" i="10"/>
  <c r="Q245" i="10"/>
  <c r="H245" i="10"/>
  <c r="N245" i="10"/>
  <c r="O159" i="13"/>
  <c r="O160" i="13"/>
  <c r="U175" i="13"/>
  <c r="L154" i="27" s="1"/>
  <c r="M178" i="13"/>
  <c r="U145" i="27" s="1"/>
  <c r="F182" i="13"/>
  <c r="G183" i="13"/>
  <c r="Q76" i="27" s="1"/>
  <c r="L184" i="13"/>
  <c r="F185" i="13"/>
  <c r="U185" i="13"/>
  <c r="J187" i="13"/>
  <c r="S106" i="27" s="1"/>
  <c r="M188" i="13"/>
  <c r="F190" i="13"/>
  <c r="U190" i="13"/>
  <c r="F193" i="13"/>
  <c r="U193" i="13"/>
  <c r="D195" i="13"/>
  <c r="F198" i="13"/>
  <c r="U198" i="13"/>
  <c r="D201" i="13"/>
  <c r="M204" i="13"/>
  <c r="R205" i="13"/>
  <c r="U206" i="13"/>
  <c r="L133" i="27" s="1"/>
  <c r="D178" i="13"/>
  <c r="J183" i="13"/>
  <c r="S76" i="27" s="1"/>
  <c r="M187" i="13"/>
  <c r="G196" i="13"/>
  <c r="E252" i="10"/>
  <c r="T252" i="10"/>
  <c r="H252" i="10"/>
  <c r="K252" i="10"/>
  <c r="I168" i="13"/>
  <c r="O171" i="13"/>
  <c r="L182" i="13"/>
  <c r="F107" i="27" s="1"/>
  <c r="L185" i="13"/>
  <c r="P188" i="13"/>
  <c r="L193" i="13"/>
  <c r="I196" i="13"/>
  <c r="D153" i="27" s="1"/>
  <c r="G201" i="13"/>
  <c r="P204" i="13"/>
  <c r="AI2" i="22"/>
  <c r="H5" i="22"/>
  <c r="AC164" i="5"/>
  <c r="AL154" i="21" s="1"/>
  <c r="E164" i="5"/>
  <c r="V154" i="21" s="1"/>
  <c r="Z164" i="5"/>
  <c r="AJ154" i="21" s="1"/>
  <c r="Q164" i="5"/>
  <c r="AD154" i="21" s="1"/>
  <c r="H164" i="5"/>
  <c r="X154" i="21" s="1"/>
  <c r="K164" i="5"/>
  <c r="Z154" i="21" s="1"/>
  <c r="W164" i="5"/>
  <c r="AH154" i="21" s="1"/>
  <c r="T164" i="5"/>
  <c r="AF154" i="21" s="1"/>
  <c r="N164" i="5"/>
  <c r="AB154" i="21" s="1"/>
  <c r="K107" i="5"/>
  <c r="Z216" i="21" s="1"/>
  <c r="W107" i="5"/>
  <c r="AH216" i="21" s="1"/>
  <c r="N107" i="5"/>
  <c r="AB216" i="21" s="1"/>
  <c r="E107" i="5"/>
  <c r="V216" i="21" s="1"/>
  <c r="T107" i="5"/>
  <c r="AF216" i="21" s="1"/>
  <c r="H107" i="5"/>
  <c r="X216" i="21" s="1"/>
  <c r="AC107" i="5"/>
  <c r="AL216" i="21" s="1"/>
  <c r="Q107" i="5"/>
  <c r="AD216" i="21" s="1"/>
  <c r="Z107" i="5"/>
  <c r="AJ216" i="21" s="1"/>
  <c r="M40" i="5"/>
  <c r="Y40" i="5"/>
  <c r="P40" i="5"/>
  <c r="G40" i="5"/>
  <c r="W99" i="5"/>
  <c r="S100" i="5"/>
  <c r="AE125" i="21" s="1"/>
  <c r="W19" i="5"/>
  <c r="E30" i="5"/>
  <c r="AE33" i="5"/>
  <c r="G33" i="5"/>
  <c r="Y33" i="5"/>
  <c r="P33" i="5"/>
  <c r="S33" i="5"/>
  <c r="AA39" i="5"/>
  <c r="R39" i="5"/>
  <c r="I39" i="5"/>
  <c r="D96" i="21" s="1"/>
  <c r="U68" i="5"/>
  <c r="AA68" i="5"/>
  <c r="R68" i="5"/>
  <c r="I68" i="5"/>
  <c r="O68" i="5"/>
  <c r="U136" i="5"/>
  <c r="D136" i="5"/>
  <c r="X136" i="5"/>
  <c r="O136" i="5"/>
  <c r="F136" i="5"/>
  <c r="B135" i="21" s="1"/>
  <c r="R136" i="5"/>
  <c r="AA139" i="5"/>
  <c r="X139" i="5"/>
  <c r="O139" i="5"/>
  <c r="F139" i="5"/>
  <c r="K147" i="5"/>
  <c r="E158" i="5"/>
  <c r="D6" i="9"/>
  <c r="H17" i="9"/>
  <c r="C181" i="22" s="1"/>
  <c r="N17" i="9"/>
  <c r="G181" i="22" s="1"/>
  <c r="K17" i="9"/>
  <c r="E181" i="22" s="1"/>
  <c r="T17" i="9"/>
  <c r="K181" i="22" s="1"/>
  <c r="AC17" i="9"/>
  <c r="Q181" i="22" s="1"/>
  <c r="Q17" i="9"/>
  <c r="I181" i="22" s="1"/>
  <c r="E17" i="9"/>
  <c r="A181" i="22" s="1"/>
  <c r="J18" i="9"/>
  <c r="P18" i="9"/>
  <c r="AE18" i="9"/>
  <c r="V18" i="9"/>
  <c r="AB18" i="9"/>
  <c r="S18" i="9"/>
  <c r="G18" i="9"/>
  <c r="AB19" i="9"/>
  <c r="J19" i="9"/>
  <c r="V19" i="9"/>
  <c r="AE19" i="9"/>
  <c r="S19" i="9"/>
  <c r="G19" i="9"/>
  <c r="P19" i="9"/>
  <c r="W2" i="22"/>
  <c r="AB39" i="9"/>
  <c r="J39" i="9"/>
  <c r="M39" i="9"/>
  <c r="V39" i="9"/>
  <c r="AE39" i="9"/>
  <c r="S39" i="9"/>
  <c r="Y39" i="9"/>
  <c r="AI186" i="22" s="1"/>
  <c r="G39" i="9"/>
  <c r="P39" i="9"/>
  <c r="AE13" i="5"/>
  <c r="AM180" i="21" s="1"/>
  <c r="G13" i="5"/>
  <c r="W180" i="21" s="1"/>
  <c r="AB13" i="5"/>
  <c r="AK180" i="21" s="1"/>
  <c r="S13" i="5"/>
  <c r="AE180" i="21" s="1"/>
  <c r="J13" i="5"/>
  <c r="Y180" i="21" s="1"/>
  <c r="O33" i="5"/>
  <c r="AA33" i="5"/>
  <c r="P184" i="21" s="1"/>
  <c r="R33" i="5"/>
  <c r="I33" i="5"/>
  <c r="F33" i="5"/>
  <c r="AD33" i="5"/>
  <c r="Y66" i="5"/>
  <c r="AI204" i="21" s="1"/>
  <c r="AE66" i="5"/>
  <c r="AM204" i="21" s="1"/>
  <c r="V66" i="5"/>
  <c r="AG204" i="21" s="1"/>
  <c r="M66" i="5"/>
  <c r="AA204" i="21" s="1"/>
  <c r="S66" i="5"/>
  <c r="AE204" i="21" s="1"/>
  <c r="AA91" i="5"/>
  <c r="P120" i="21" s="1"/>
  <c r="X91" i="5"/>
  <c r="N120" i="21" s="1"/>
  <c r="O91" i="5"/>
  <c r="H120" i="21" s="1"/>
  <c r="F91" i="5"/>
  <c r="B120" i="21" s="1"/>
  <c r="AA119" i="5"/>
  <c r="R119" i="5"/>
  <c r="J193" i="21" s="1"/>
  <c r="I119" i="5"/>
  <c r="D193" i="21" s="1"/>
  <c r="AC128" i="5"/>
  <c r="E128" i="5"/>
  <c r="T128" i="5"/>
  <c r="K128" i="5"/>
  <c r="AC205" i="5"/>
  <c r="AL68" i="21" s="1"/>
  <c r="K205" i="5"/>
  <c r="Z68" i="21" s="1"/>
  <c r="Q205" i="5"/>
  <c r="AD68" i="21" s="1"/>
  <c r="AE217" i="5"/>
  <c r="G217" i="5"/>
  <c r="AB217" i="5"/>
  <c r="S217" i="5"/>
  <c r="J217" i="5"/>
  <c r="M16" i="5"/>
  <c r="AA96" i="21" s="1"/>
  <c r="AB16" i="5"/>
  <c r="AK96" i="21" s="1"/>
  <c r="S16" i="5"/>
  <c r="AE96" i="21" s="1"/>
  <c r="J16" i="5"/>
  <c r="Y96" i="21" s="1"/>
  <c r="AE21" i="5"/>
  <c r="AM173" i="21" s="1"/>
  <c r="G21" i="5"/>
  <c r="W173" i="21" s="1"/>
  <c r="Y21" i="5"/>
  <c r="AI173" i="21" s="1"/>
  <c r="P21" i="5"/>
  <c r="AC173" i="21" s="1"/>
  <c r="V21" i="5"/>
  <c r="AG173" i="21" s="1"/>
  <c r="M21" i="5"/>
  <c r="AA173" i="21" s="1"/>
  <c r="S21" i="5"/>
  <c r="AE173" i="21" s="1"/>
  <c r="I40" i="5"/>
  <c r="V40" i="5"/>
  <c r="AG186" i="21" s="1"/>
  <c r="H45" i="5"/>
  <c r="AE48" i="5"/>
  <c r="O69" i="5"/>
  <c r="F69" i="5"/>
  <c r="X69" i="5"/>
  <c r="D69" i="5"/>
  <c r="R69" i="5"/>
  <c r="AD69" i="5"/>
  <c r="Y74" i="5"/>
  <c r="AB74" i="5"/>
  <c r="S74" i="5"/>
  <c r="J74" i="5"/>
  <c r="I82" i="5"/>
  <c r="D209" i="21" s="1"/>
  <c r="X82" i="5"/>
  <c r="N209" i="21" s="1"/>
  <c r="O82" i="5"/>
  <c r="H209" i="21" s="1"/>
  <c r="F82" i="5"/>
  <c r="B209" i="21" s="1"/>
  <c r="D82" i="5"/>
  <c r="R82" i="5"/>
  <c r="J209" i="21" s="1"/>
  <c r="AD82" i="5"/>
  <c r="R209" i="21" s="1"/>
  <c r="U116" i="5"/>
  <c r="AA116" i="5"/>
  <c r="R116" i="5"/>
  <c r="I116" i="5"/>
  <c r="D59" i="21" s="1"/>
  <c r="O116" i="5"/>
  <c r="AA127" i="5"/>
  <c r="D127" i="5"/>
  <c r="AD127" i="5"/>
  <c r="U127" i="5"/>
  <c r="L127" i="5"/>
  <c r="J133" i="5"/>
  <c r="M136" i="5"/>
  <c r="Y136" i="5"/>
  <c r="P136" i="5"/>
  <c r="G136" i="5"/>
  <c r="S136" i="5"/>
  <c r="K145" i="5"/>
  <c r="Z139" i="21" s="1"/>
  <c r="D148" i="5"/>
  <c r="T151" i="5"/>
  <c r="D154" i="5"/>
  <c r="Y162" i="5"/>
  <c r="AE162" i="5"/>
  <c r="V162" i="5"/>
  <c r="M162" i="5"/>
  <c r="S162" i="5"/>
  <c r="H173" i="5"/>
  <c r="Y174" i="5"/>
  <c r="P174" i="5"/>
  <c r="G174" i="5"/>
  <c r="S174" i="5"/>
  <c r="AE174" i="5"/>
  <c r="AE176" i="5"/>
  <c r="AA187" i="5"/>
  <c r="P134" i="21" s="1"/>
  <c r="X187" i="5"/>
  <c r="N134" i="21" s="1"/>
  <c r="O187" i="5"/>
  <c r="H134" i="21" s="1"/>
  <c r="F187" i="5"/>
  <c r="B134" i="21" s="1"/>
  <c r="D18" i="9"/>
  <c r="V28" i="9"/>
  <c r="AB28" i="9"/>
  <c r="M28" i="9"/>
  <c r="J28" i="9"/>
  <c r="AE28" i="9"/>
  <c r="AM185" i="22" s="1"/>
  <c r="S28" i="9"/>
  <c r="G28" i="9"/>
  <c r="P28" i="9"/>
  <c r="M29" i="9"/>
  <c r="Z30" i="9"/>
  <c r="H30" i="9"/>
  <c r="E30" i="9"/>
  <c r="W30" i="9"/>
  <c r="K30" i="9"/>
  <c r="AC30" i="9"/>
  <c r="T30" i="9"/>
  <c r="AB31" i="9"/>
  <c r="J31" i="9"/>
  <c r="Y31" i="9"/>
  <c r="M31" i="9"/>
  <c r="V31" i="9"/>
  <c r="AE31" i="9"/>
  <c r="AM187" i="22" s="1"/>
  <c r="S31" i="9"/>
  <c r="G31" i="9"/>
  <c r="W65" i="5"/>
  <c r="AH206" i="21" s="1"/>
  <c r="Z65" i="5"/>
  <c r="AJ206" i="21" s="1"/>
  <c r="Q65" i="5"/>
  <c r="AD206" i="21" s="1"/>
  <c r="H65" i="5"/>
  <c r="X206" i="21" s="1"/>
  <c r="Y78" i="5"/>
  <c r="P78" i="5"/>
  <c r="G78" i="5"/>
  <c r="S78" i="5"/>
  <c r="Y106" i="5"/>
  <c r="AB106" i="5"/>
  <c r="S106" i="5"/>
  <c r="J106" i="5"/>
  <c r="AE113" i="5"/>
  <c r="G113" i="5"/>
  <c r="Y113" i="5"/>
  <c r="P113" i="5"/>
  <c r="S113" i="5"/>
  <c r="AD114" i="5"/>
  <c r="R191" i="21" s="1"/>
  <c r="K123" i="5"/>
  <c r="W123" i="5"/>
  <c r="N123" i="5"/>
  <c r="E123" i="5"/>
  <c r="Q123" i="5"/>
  <c r="AC123" i="5"/>
  <c r="I126" i="5"/>
  <c r="AA126" i="5"/>
  <c r="R126" i="5"/>
  <c r="X126" i="5"/>
  <c r="O126" i="5"/>
  <c r="F126" i="5"/>
  <c r="AD126" i="5"/>
  <c r="AE141" i="5"/>
  <c r="G141" i="5"/>
  <c r="AB141" i="5"/>
  <c r="S141" i="5"/>
  <c r="J141" i="5"/>
  <c r="Y135" i="21" s="1"/>
  <c r="AA159" i="5"/>
  <c r="D159" i="5"/>
  <c r="AD159" i="5"/>
  <c r="U159" i="5"/>
  <c r="L159" i="5"/>
  <c r="O159" i="5"/>
  <c r="S168" i="5"/>
  <c r="T180" i="5"/>
  <c r="AF133" i="21" s="1"/>
  <c r="AE181" i="5"/>
  <c r="G181" i="5"/>
  <c r="Y181" i="5"/>
  <c r="P181" i="5"/>
  <c r="V181" i="5"/>
  <c r="M181" i="5"/>
  <c r="S181" i="5"/>
  <c r="H186" i="5"/>
  <c r="W193" i="5"/>
  <c r="Z193" i="5"/>
  <c r="AC193" i="5"/>
  <c r="Q193" i="5"/>
  <c r="H193" i="5"/>
  <c r="T193" i="5"/>
  <c r="AB196" i="5"/>
  <c r="AE196" i="5"/>
  <c r="Y196" i="5"/>
  <c r="P196" i="5"/>
  <c r="G196" i="5"/>
  <c r="S196" i="5"/>
  <c r="W4" i="5"/>
  <c r="M20" i="5"/>
  <c r="Y20" i="5"/>
  <c r="P20" i="5"/>
  <c r="G20" i="5"/>
  <c r="S20" i="5"/>
  <c r="I34" i="5"/>
  <c r="X34" i="5"/>
  <c r="O34" i="5"/>
  <c r="F34" i="5"/>
  <c r="D34" i="5"/>
  <c r="R34" i="5"/>
  <c r="AD34" i="5"/>
  <c r="M88" i="5"/>
  <c r="AA121" i="21" s="1"/>
  <c r="Y88" i="5"/>
  <c r="AI121" i="21" s="1"/>
  <c r="P88" i="5"/>
  <c r="AC121" i="21" s="1"/>
  <c r="G88" i="5"/>
  <c r="W121" i="21" s="1"/>
  <c r="S88" i="5"/>
  <c r="AE121" i="21" s="1"/>
  <c r="E93" i="5"/>
  <c r="Q93" i="5"/>
  <c r="AE101" i="5"/>
  <c r="AM218" i="21" s="1"/>
  <c r="G101" i="5"/>
  <c r="W218" i="21" s="1"/>
  <c r="Y101" i="5"/>
  <c r="AI218" i="21" s="1"/>
  <c r="P101" i="5"/>
  <c r="AC218" i="21" s="1"/>
  <c r="V101" i="5"/>
  <c r="AG218" i="21" s="1"/>
  <c r="M101" i="5"/>
  <c r="AA218" i="21" s="1"/>
  <c r="S101" i="5"/>
  <c r="AE218" i="21" s="1"/>
  <c r="D106" i="5"/>
  <c r="P106" i="5"/>
  <c r="D113" i="5"/>
  <c r="Y126" i="5"/>
  <c r="P126" i="5"/>
  <c r="AC199" i="21" s="1"/>
  <c r="G126" i="5"/>
  <c r="W199" i="21" s="1"/>
  <c r="S126" i="5"/>
  <c r="AE126" i="5"/>
  <c r="AM199" i="21" s="1"/>
  <c r="D141" i="5"/>
  <c r="P141" i="5"/>
  <c r="O149" i="5"/>
  <c r="F149" i="5"/>
  <c r="D149" i="5"/>
  <c r="X149" i="5"/>
  <c r="R149" i="5"/>
  <c r="AD149" i="5"/>
  <c r="AA167" i="5"/>
  <c r="P153" i="21" s="1"/>
  <c r="R167" i="5"/>
  <c r="J153" i="21" s="1"/>
  <c r="I167" i="5"/>
  <c r="D153" i="21" s="1"/>
  <c r="J5" i="5"/>
  <c r="Y176" i="21" s="1"/>
  <c r="J18" i="5"/>
  <c r="E19" i="5"/>
  <c r="Y34" i="5"/>
  <c r="AE34" i="5"/>
  <c r="V34" i="5"/>
  <c r="M34" i="5"/>
  <c r="S34" i="5"/>
  <c r="R43" i="5"/>
  <c r="AD43" i="5"/>
  <c r="R186" i="21" s="1"/>
  <c r="AA59" i="5"/>
  <c r="X59" i="5"/>
  <c r="O59" i="5"/>
  <c r="F59" i="5"/>
  <c r="M68" i="5"/>
  <c r="Y68" i="5"/>
  <c r="P68" i="5"/>
  <c r="G68" i="5"/>
  <c r="S68" i="5"/>
  <c r="U78" i="5"/>
  <c r="AE81" i="5"/>
  <c r="G81" i="5"/>
  <c r="Y81" i="5"/>
  <c r="P81" i="5"/>
  <c r="S81" i="5"/>
  <c r="D96" i="5"/>
  <c r="P96" i="5"/>
  <c r="F100" i="5"/>
  <c r="B219" i="21" s="1"/>
  <c r="V100" i="5"/>
  <c r="AG125" i="21" s="1"/>
  <c r="R111" i="5"/>
  <c r="J189" i="21" s="1"/>
  <c r="D119" i="5"/>
  <c r="O119" i="5"/>
  <c r="J120" i="5"/>
  <c r="K132" i="5"/>
  <c r="M144" i="5"/>
  <c r="AB144" i="5"/>
  <c r="S144" i="5"/>
  <c r="J144" i="5"/>
  <c r="J146" i="5"/>
  <c r="E147" i="5"/>
  <c r="N147" i="5"/>
  <c r="AE149" i="5"/>
  <c r="G149" i="5"/>
  <c r="Y149" i="5"/>
  <c r="P149" i="5"/>
  <c r="V149" i="5"/>
  <c r="M149" i="5"/>
  <c r="S149" i="5"/>
  <c r="J158" i="5"/>
  <c r="V158" i="5"/>
  <c r="F159" i="5"/>
  <c r="D161" i="5"/>
  <c r="I168" i="5"/>
  <c r="V168" i="5"/>
  <c r="R171" i="5"/>
  <c r="AD171" i="5"/>
  <c r="U184" i="5"/>
  <c r="X184" i="5"/>
  <c r="O184" i="5"/>
  <c r="F184" i="5"/>
  <c r="D184" i="5"/>
  <c r="R184" i="5"/>
  <c r="D189" i="5"/>
  <c r="J193" i="5"/>
  <c r="V193" i="5"/>
  <c r="U196" i="5"/>
  <c r="L149" i="21" s="1"/>
  <c r="D199" i="5"/>
  <c r="X208" i="5"/>
  <c r="N70" i="21" s="1"/>
  <c r="AA208" i="5"/>
  <c r="P70" i="21" s="1"/>
  <c r="AD208" i="5"/>
  <c r="R70" i="21" s="1"/>
  <c r="L208" i="5"/>
  <c r="F70" i="21" s="1"/>
  <c r="D208" i="5"/>
  <c r="R208" i="5"/>
  <c r="J70" i="21" s="1"/>
  <c r="I208" i="5"/>
  <c r="D70" i="21" s="1"/>
  <c r="O208" i="5"/>
  <c r="H70" i="21" s="1"/>
  <c r="J209" i="5"/>
  <c r="M212" i="5"/>
  <c r="AA145" i="21" s="1"/>
  <c r="Y212" i="5"/>
  <c r="AI145" i="21" s="1"/>
  <c r="P212" i="5"/>
  <c r="AC145" i="21" s="1"/>
  <c r="G212" i="5"/>
  <c r="W145" i="21" s="1"/>
  <c r="S212" i="5"/>
  <c r="AE145" i="21" s="1"/>
  <c r="K221" i="5"/>
  <c r="E145" i="21" s="1"/>
  <c r="D224" i="5"/>
  <c r="T227" i="5"/>
  <c r="D230" i="5"/>
  <c r="P230" i="5"/>
  <c r="D16" i="5"/>
  <c r="P16" i="5"/>
  <c r="AC96" i="21" s="1"/>
  <c r="U33" i="5"/>
  <c r="O49" i="5"/>
  <c r="AA49" i="5"/>
  <c r="R49" i="5"/>
  <c r="I49" i="5"/>
  <c r="F49" i="5"/>
  <c r="AD49" i="5"/>
  <c r="S56" i="5"/>
  <c r="V58" i="5"/>
  <c r="M64" i="5"/>
  <c r="AB64" i="5"/>
  <c r="S64" i="5"/>
  <c r="J64" i="5"/>
  <c r="AE69" i="5"/>
  <c r="G69" i="5"/>
  <c r="Y69" i="5"/>
  <c r="P69" i="5"/>
  <c r="V69" i="5"/>
  <c r="M69" i="5"/>
  <c r="S69" i="5"/>
  <c r="F71" i="5"/>
  <c r="B203" i="21" s="1"/>
  <c r="T71" i="5"/>
  <c r="K203" i="21" s="1"/>
  <c r="AD71" i="5"/>
  <c r="R203" i="21" s="1"/>
  <c r="D74" i="5"/>
  <c r="V78" i="5"/>
  <c r="W80" i="5"/>
  <c r="M207" i="21" s="1"/>
  <c r="D81" i="5"/>
  <c r="V88" i="5"/>
  <c r="AG121" i="21" s="1"/>
  <c r="AE96" i="5"/>
  <c r="Z99" i="5"/>
  <c r="D109" i="5"/>
  <c r="J113" i="5"/>
  <c r="V113" i="5"/>
  <c r="U114" i="5"/>
  <c r="L191" i="21" s="1"/>
  <c r="K115" i="5"/>
  <c r="AC115" i="5"/>
  <c r="T115" i="5"/>
  <c r="O117" i="5"/>
  <c r="H192" i="21" s="1"/>
  <c r="F117" i="5"/>
  <c r="B192" i="21" s="1"/>
  <c r="X117" i="5"/>
  <c r="D117" i="5"/>
  <c r="R117" i="5"/>
  <c r="J192" i="21" s="1"/>
  <c r="AD117" i="5"/>
  <c r="Y122" i="5"/>
  <c r="AI107" i="21" s="1"/>
  <c r="AB122" i="5"/>
  <c r="AK107" i="21" s="1"/>
  <c r="S122" i="5"/>
  <c r="AE107" i="21" s="1"/>
  <c r="J122" i="5"/>
  <c r="Y107" i="21" s="1"/>
  <c r="AA135" i="5"/>
  <c r="R135" i="5"/>
  <c r="I135" i="5"/>
  <c r="D139" i="5"/>
  <c r="I142" i="5"/>
  <c r="AA142" i="5"/>
  <c r="R142" i="5"/>
  <c r="X142" i="5"/>
  <c r="O142" i="5"/>
  <c r="H79" i="21" s="1"/>
  <c r="F142" i="5"/>
  <c r="AD142" i="5"/>
  <c r="D144" i="5"/>
  <c r="P144" i="5"/>
  <c r="AE157" i="5"/>
  <c r="AM79" i="21" s="1"/>
  <c r="G157" i="5"/>
  <c r="W79" i="21" s="1"/>
  <c r="AB157" i="5"/>
  <c r="AK79" i="21" s="1"/>
  <c r="S157" i="5"/>
  <c r="AE79" i="21" s="1"/>
  <c r="J157" i="5"/>
  <c r="Y79" i="21" s="1"/>
  <c r="K158" i="5"/>
  <c r="W158" i="5"/>
  <c r="R159" i="5"/>
  <c r="O164" i="5"/>
  <c r="J181" i="5"/>
  <c r="AB198" i="5"/>
  <c r="AK71" i="21" s="1"/>
  <c r="AE198" i="5"/>
  <c r="AM71" i="21" s="1"/>
  <c r="Y198" i="5"/>
  <c r="AI71" i="21" s="1"/>
  <c r="V198" i="5"/>
  <c r="AG71" i="21" s="1"/>
  <c r="S198" i="5"/>
  <c r="AE71" i="21" s="1"/>
  <c r="J198" i="5"/>
  <c r="Y71" i="21" s="1"/>
  <c r="Y208" i="5"/>
  <c r="AI127" i="21" s="1"/>
  <c r="AB208" i="5"/>
  <c r="AK127" i="21" s="1"/>
  <c r="AE208" i="5"/>
  <c r="AM127" i="21" s="1"/>
  <c r="P208" i="5"/>
  <c r="AC127" i="21" s="1"/>
  <c r="G208" i="5"/>
  <c r="W127" i="21" s="1"/>
  <c r="S208" i="5"/>
  <c r="AE127" i="21" s="1"/>
  <c r="AA211" i="5"/>
  <c r="R211" i="5"/>
  <c r="I211" i="5"/>
  <c r="W214" i="5"/>
  <c r="D215" i="5"/>
  <c r="I218" i="5"/>
  <c r="AA218" i="5"/>
  <c r="R218" i="5"/>
  <c r="X218" i="5"/>
  <c r="O218" i="5"/>
  <c r="F218" i="5"/>
  <c r="AD218" i="5"/>
  <c r="D220" i="5"/>
  <c r="P220" i="5"/>
  <c r="AB11" i="9"/>
  <c r="J11" i="9"/>
  <c r="M11" i="9"/>
  <c r="S11" i="9"/>
  <c r="V11" i="9"/>
  <c r="AE11" i="9"/>
  <c r="M17" i="9"/>
  <c r="Y19" i="9"/>
  <c r="P20" i="9"/>
  <c r="P37" i="9"/>
  <c r="V37" i="9"/>
  <c r="AE37" i="9"/>
  <c r="AM189" i="22" s="1"/>
  <c r="J37" i="9"/>
  <c r="S37" i="9"/>
  <c r="D37" i="9"/>
  <c r="AB37" i="9"/>
  <c r="G37" i="9"/>
  <c r="Z38" i="9"/>
  <c r="H38" i="9"/>
  <c r="W38" i="9"/>
  <c r="K38" i="9"/>
  <c r="AC38" i="9"/>
  <c r="T38" i="9"/>
  <c r="Q38" i="9"/>
  <c r="E38" i="9"/>
  <c r="U8" i="5"/>
  <c r="X8" i="5"/>
  <c r="O8" i="5"/>
  <c r="F8" i="5"/>
  <c r="D8" i="5"/>
  <c r="D13" i="5"/>
  <c r="P13" i="5"/>
  <c r="AC180" i="21" s="1"/>
  <c r="K19" i="5"/>
  <c r="AC19" i="5"/>
  <c r="T19" i="5"/>
  <c r="O21" i="5"/>
  <c r="F21" i="5"/>
  <c r="X21" i="5"/>
  <c r="D21" i="5"/>
  <c r="R21" i="5"/>
  <c r="AD21" i="5"/>
  <c r="E23" i="5"/>
  <c r="AC23" i="5"/>
  <c r="X39" i="5"/>
  <c r="I46" i="5"/>
  <c r="AA46" i="5"/>
  <c r="R46" i="5"/>
  <c r="X46" i="5"/>
  <c r="O46" i="5"/>
  <c r="F46" i="5"/>
  <c r="AD46" i="5"/>
  <c r="E58" i="5"/>
  <c r="G66" i="5"/>
  <c r="W204" i="21" s="1"/>
  <c r="D78" i="5"/>
  <c r="O79" i="5"/>
  <c r="E99" i="5"/>
  <c r="N99" i="5"/>
  <c r="M148" i="5"/>
  <c r="Y148" i="5"/>
  <c r="P148" i="5"/>
  <c r="G148" i="5"/>
  <c r="AE161" i="5"/>
  <c r="G161" i="5"/>
  <c r="Y161" i="5"/>
  <c r="P161" i="5"/>
  <c r="S161" i="5"/>
  <c r="AB7" i="9"/>
  <c r="AK181" i="22" s="1"/>
  <c r="J7" i="9"/>
  <c r="Y181" i="22" s="1"/>
  <c r="S7" i="9"/>
  <c r="AE181" i="22" s="1"/>
  <c r="G7" i="9"/>
  <c r="W181" i="22" s="1"/>
  <c r="P7" i="9"/>
  <c r="AC181" i="22" s="1"/>
  <c r="Y7" i="9"/>
  <c r="AI181" i="22" s="1"/>
  <c r="V7" i="9"/>
  <c r="AG181" i="22" s="1"/>
  <c r="K17" i="5"/>
  <c r="E177" i="21" s="1"/>
  <c r="T23" i="5"/>
  <c r="D26" i="5"/>
  <c r="P26" i="5"/>
  <c r="Z51" i="5"/>
  <c r="J52" i="5"/>
  <c r="I53" i="5"/>
  <c r="U53" i="5"/>
  <c r="J65" i="5"/>
  <c r="Y206" i="21" s="1"/>
  <c r="V65" i="5"/>
  <c r="AG206" i="21" s="1"/>
  <c r="U66" i="5"/>
  <c r="K67" i="5"/>
  <c r="E202" i="21" s="1"/>
  <c r="AC67" i="5"/>
  <c r="Q202" i="21" s="1"/>
  <c r="T67" i="5"/>
  <c r="K202" i="21" s="1"/>
  <c r="E71" i="5"/>
  <c r="A203" i="21" s="1"/>
  <c r="H80" i="5"/>
  <c r="C207" i="21" s="1"/>
  <c r="X87" i="5"/>
  <c r="N119" i="21" s="1"/>
  <c r="I94" i="5"/>
  <c r="D215" i="21" s="1"/>
  <c r="AA94" i="5"/>
  <c r="P215" i="21" s="1"/>
  <c r="R94" i="5"/>
  <c r="J215" i="21" s="1"/>
  <c r="X94" i="5"/>
  <c r="N215" i="21" s="1"/>
  <c r="O94" i="5"/>
  <c r="H215" i="21" s="1"/>
  <c r="F94" i="5"/>
  <c r="B215" i="21" s="1"/>
  <c r="AD94" i="5"/>
  <c r="R215" i="21" s="1"/>
  <c r="AE106" i="5"/>
  <c r="AE109" i="5"/>
  <c r="G109" i="5"/>
  <c r="W192" i="21" s="1"/>
  <c r="AB109" i="5"/>
  <c r="S109" i="5"/>
  <c r="AE192" i="21" s="1"/>
  <c r="J109" i="5"/>
  <c r="Y192" i="21" s="1"/>
  <c r="K110" i="5"/>
  <c r="W110" i="5"/>
  <c r="U113" i="5"/>
  <c r="G114" i="5"/>
  <c r="H123" i="5"/>
  <c r="T123" i="5"/>
  <c r="D126" i="5"/>
  <c r="O127" i="5"/>
  <c r="G128" i="5"/>
  <c r="O129" i="5"/>
  <c r="H111" i="21" s="1"/>
  <c r="AA129" i="5"/>
  <c r="P111" i="21" s="1"/>
  <c r="R129" i="5"/>
  <c r="J111" i="21" s="1"/>
  <c r="I129" i="5"/>
  <c r="D111" i="21" s="1"/>
  <c r="F129" i="5"/>
  <c r="B111" i="21" s="1"/>
  <c r="AD129" i="5"/>
  <c r="R111" i="21" s="1"/>
  <c r="Z10" i="9"/>
  <c r="H10" i="9"/>
  <c r="W10" i="9"/>
  <c r="AC10" i="9"/>
  <c r="T10" i="9"/>
  <c r="K10" i="9"/>
  <c r="AA7" i="5"/>
  <c r="R7" i="5"/>
  <c r="I7" i="5"/>
  <c r="I14" i="5"/>
  <c r="D175" i="21" s="1"/>
  <c r="AA14" i="5"/>
  <c r="P175" i="21" s="1"/>
  <c r="R14" i="5"/>
  <c r="J175" i="21" s="1"/>
  <c r="X14" i="5"/>
  <c r="N175" i="21" s="1"/>
  <c r="O14" i="5"/>
  <c r="H175" i="21" s="1"/>
  <c r="F14" i="5"/>
  <c r="B175" i="21" s="1"/>
  <c r="AD14" i="5"/>
  <c r="R175" i="21" s="1"/>
  <c r="G34" i="5"/>
  <c r="U36" i="5"/>
  <c r="AA36" i="5"/>
  <c r="R36" i="5"/>
  <c r="I36" i="5"/>
  <c r="O36" i="5"/>
  <c r="D46" i="5"/>
  <c r="J53" i="5"/>
  <c r="D68" i="5"/>
  <c r="J78" i="5"/>
  <c r="J100" i="5"/>
  <c r="Y125" i="21" s="1"/>
  <c r="I101" i="5"/>
  <c r="M116" i="5"/>
  <c r="AA197" i="21" s="1"/>
  <c r="Y116" i="5"/>
  <c r="AI197" i="21" s="1"/>
  <c r="P116" i="5"/>
  <c r="AC197" i="21" s="1"/>
  <c r="G116" i="5"/>
  <c r="W197" i="21" s="1"/>
  <c r="S116" i="5"/>
  <c r="AE197" i="21" s="1"/>
  <c r="U126" i="5"/>
  <c r="AE129" i="5"/>
  <c r="G129" i="5"/>
  <c r="Y129" i="5"/>
  <c r="P129" i="5"/>
  <c r="S129" i="5"/>
  <c r="U161" i="5"/>
  <c r="G162" i="5"/>
  <c r="D167" i="5"/>
  <c r="O167" i="5"/>
  <c r="H153" i="21" s="1"/>
  <c r="J168" i="5"/>
  <c r="AA175" i="5"/>
  <c r="D175" i="5"/>
  <c r="AD175" i="5"/>
  <c r="R150" i="21" s="1"/>
  <c r="U175" i="5"/>
  <c r="L150" i="21" s="1"/>
  <c r="L175" i="5"/>
  <c r="F150" i="21" s="1"/>
  <c r="O175" i="5"/>
  <c r="G176" i="5"/>
  <c r="G186" i="5"/>
  <c r="W75" i="21" s="1"/>
  <c r="K193" i="5"/>
  <c r="AE202" i="5"/>
  <c r="Y202" i="5"/>
  <c r="AB202" i="5"/>
  <c r="J202" i="5"/>
  <c r="P202" i="5"/>
  <c r="G202" i="5"/>
  <c r="X211" i="5"/>
  <c r="F224" i="5"/>
  <c r="B146" i="21" s="1"/>
  <c r="V224" i="5"/>
  <c r="M8" i="9"/>
  <c r="AA178" i="22" s="1"/>
  <c r="P9" i="9"/>
  <c r="AC179" i="22" s="1"/>
  <c r="V9" i="9"/>
  <c r="AG179" i="22" s="1"/>
  <c r="AE9" i="9"/>
  <c r="AM179" i="22" s="1"/>
  <c r="J9" i="9"/>
  <c r="Y179" i="22" s="1"/>
  <c r="S9" i="9"/>
  <c r="AE179" i="22" s="1"/>
  <c r="E10" i="9"/>
  <c r="N4" i="5"/>
  <c r="I8" i="5"/>
  <c r="R11" i="5"/>
  <c r="Y14" i="5"/>
  <c r="P14" i="5"/>
  <c r="G14" i="5"/>
  <c r="S14" i="5"/>
  <c r="AE14" i="5"/>
  <c r="AE16" i="5"/>
  <c r="AC17" i="5"/>
  <c r="Q177" i="21" s="1"/>
  <c r="AB18" i="5"/>
  <c r="AK21" i="21" s="1"/>
  <c r="Z19" i="5"/>
  <c r="J20" i="5"/>
  <c r="I21" i="5"/>
  <c r="U21" i="5"/>
  <c r="U24" i="5"/>
  <c r="X24" i="5"/>
  <c r="N182" i="21" s="1"/>
  <c r="O24" i="5"/>
  <c r="F24" i="5"/>
  <c r="D24" i="5"/>
  <c r="R24" i="5"/>
  <c r="AA27" i="5"/>
  <c r="X27" i="5"/>
  <c r="O27" i="5"/>
  <c r="F27" i="5"/>
  <c r="D29" i="5"/>
  <c r="AB30" i="5"/>
  <c r="J33" i="5"/>
  <c r="Y10" i="21" s="1"/>
  <c r="V33" i="5"/>
  <c r="U34" i="5"/>
  <c r="T35" i="5"/>
  <c r="M36" i="5"/>
  <c r="AA181" i="21" s="1"/>
  <c r="Y36" i="5"/>
  <c r="AI181" i="21" s="1"/>
  <c r="P36" i="5"/>
  <c r="AC181" i="21" s="1"/>
  <c r="G36" i="5"/>
  <c r="W181" i="21" s="1"/>
  <c r="S36" i="5"/>
  <c r="AE181" i="21" s="1"/>
  <c r="O37" i="5"/>
  <c r="H183" i="21" s="1"/>
  <c r="F37" i="5"/>
  <c r="B183" i="21" s="1"/>
  <c r="X37" i="5"/>
  <c r="N183" i="21" s="1"/>
  <c r="D37" i="5"/>
  <c r="R37" i="5"/>
  <c r="J183" i="21" s="1"/>
  <c r="AD37" i="5"/>
  <c r="AA40" i="5"/>
  <c r="Y42" i="5"/>
  <c r="AB42" i="5"/>
  <c r="S42" i="5"/>
  <c r="J42" i="5"/>
  <c r="I43" i="5"/>
  <c r="D186" i="21" s="1"/>
  <c r="U43" i="5"/>
  <c r="U46" i="5"/>
  <c r="AE49" i="5"/>
  <c r="G49" i="5"/>
  <c r="Y49" i="5"/>
  <c r="P49" i="5"/>
  <c r="S49" i="5"/>
  <c r="I50" i="5"/>
  <c r="X50" i="5"/>
  <c r="O50" i="5"/>
  <c r="F50" i="5"/>
  <c r="D50" i="5"/>
  <c r="R50" i="5"/>
  <c r="AD50" i="5"/>
  <c r="AB52" i="5"/>
  <c r="AA53" i="5"/>
  <c r="AA55" i="5"/>
  <c r="R55" i="5"/>
  <c r="I55" i="5"/>
  <c r="X55" i="5"/>
  <c r="D59" i="5"/>
  <c r="I62" i="5"/>
  <c r="AA62" i="5"/>
  <c r="R62" i="5"/>
  <c r="X62" i="5"/>
  <c r="O62" i="5"/>
  <c r="F62" i="5"/>
  <c r="AD62" i="5"/>
  <c r="D64" i="5"/>
  <c r="P64" i="5"/>
  <c r="AB65" i="5"/>
  <c r="AK206" i="21" s="1"/>
  <c r="AA66" i="5"/>
  <c r="F68" i="5"/>
  <c r="V68" i="5"/>
  <c r="U71" i="5"/>
  <c r="L203" i="21" s="1"/>
  <c r="AE74" i="5"/>
  <c r="AE77" i="5"/>
  <c r="AM202" i="21" s="1"/>
  <c r="G77" i="5"/>
  <c r="W202" i="21" s="1"/>
  <c r="AB77" i="5"/>
  <c r="AK202" i="21" s="1"/>
  <c r="S77" i="5"/>
  <c r="AE202" i="21" s="1"/>
  <c r="J77" i="5"/>
  <c r="Y202" i="21" s="1"/>
  <c r="N77" i="5"/>
  <c r="AB202" i="21" s="1"/>
  <c r="U84" i="5"/>
  <c r="AA84" i="5"/>
  <c r="R84" i="5"/>
  <c r="I84" i="5"/>
  <c r="O84" i="5"/>
  <c r="D87" i="5"/>
  <c r="J88" i="5"/>
  <c r="Y121" i="21" s="1"/>
  <c r="V93" i="5"/>
  <c r="AG219" i="21" s="1"/>
  <c r="D94" i="5"/>
  <c r="AA95" i="5"/>
  <c r="P122" i="21" s="1"/>
  <c r="D95" i="5"/>
  <c r="AD95" i="5"/>
  <c r="R122" i="21" s="1"/>
  <c r="U95" i="5"/>
  <c r="L122" i="21" s="1"/>
  <c r="L95" i="5"/>
  <c r="F122" i="21" s="1"/>
  <c r="O95" i="5"/>
  <c r="H122" i="21" s="1"/>
  <c r="O97" i="5"/>
  <c r="H217" i="21" s="1"/>
  <c r="AA97" i="5"/>
  <c r="P217" i="21" s="1"/>
  <c r="R97" i="5"/>
  <c r="J217" i="21" s="1"/>
  <c r="I97" i="5"/>
  <c r="D217" i="21" s="1"/>
  <c r="F97" i="5"/>
  <c r="B217" i="21" s="1"/>
  <c r="AD97" i="5"/>
  <c r="R217" i="21" s="1"/>
  <c r="H99" i="5"/>
  <c r="X100" i="5"/>
  <c r="N219" i="21" s="1"/>
  <c r="J101" i="5"/>
  <c r="Y218" i="21" s="1"/>
  <c r="W103" i="5"/>
  <c r="AH122" i="21" s="1"/>
  <c r="M104" i="5"/>
  <c r="AA211" i="21" s="1"/>
  <c r="Y104" i="5"/>
  <c r="AI211" i="21" s="1"/>
  <c r="P104" i="5"/>
  <c r="AC211" i="21" s="1"/>
  <c r="G104" i="5"/>
  <c r="W211" i="21" s="1"/>
  <c r="S104" i="5"/>
  <c r="AE211" i="21" s="1"/>
  <c r="G106" i="5"/>
  <c r="V106" i="5"/>
  <c r="AC110" i="5"/>
  <c r="I111" i="5"/>
  <c r="D189" i="21" s="1"/>
  <c r="M112" i="5"/>
  <c r="AA189" i="21" s="1"/>
  <c r="AB112" i="5"/>
  <c r="AK189" i="21" s="1"/>
  <c r="S112" i="5"/>
  <c r="AE189" i="21" s="1"/>
  <c r="J112" i="5"/>
  <c r="X113" i="5"/>
  <c r="N190" i="21" s="1"/>
  <c r="E115" i="5"/>
  <c r="N115" i="5"/>
  <c r="D116" i="5"/>
  <c r="AE117" i="5"/>
  <c r="AM111" i="21" s="1"/>
  <c r="G117" i="5"/>
  <c r="W111" i="21" s="1"/>
  <c r="Y117" i="5"/>
  <c r="AI111" i="21" s="1"/>
  <c r="P117" i="5"/>
  <c r="AC111" i="21" s="1"/>
  <c r="V117" i="5"/>
  <c r="AG111" i="21" s="1"/>
  <c r="M117" i="5"/>
  <c r="AA111" i="21" s="1"/>
  <c r="S117" i="5"/>
  <c r="AE111" i="21" s="1"/>
  <c r="F119" i="5"/>
  <c r="B193" i="21" s="1"/>
  <c r="AD119" i="5"/>
  <c r="AB120" i="5"/>
  <c r="D122" i="5"/>
  <c r="P122" i="5"/>
  <c r="AC107" i="21" s="1"/>
  <c r="M125" i="5"/>
  <c r="AA188" i="21" s="1"/>
  <c r="J126" i="5"/>
  <c r="V126" i="5"/>
  <c r="AG199" i="21" s="1"/>
  <c r="F127" i="5"/>
  <c r="W128" i="5"/>
  <c r="D129" i="5"/>
  <c r="Y130" i="5"/>
  <c r="AI198" i="21" s="1"/>
  <c r="AE130" i="5"/>
  <c r="V130" i="5"/>
  <c r="AG198" i="21" s="1"/>
  <c r="M130" i="5"/>
  <c r="AA198" i="21" s="1"/>
  <c r="S130" i="5"/>
  <c r="AE198" i="21" s="1"/>
  <c r="I136" i="5"/>
  <c r="V136" i="5"/>
  <c r="R139" i="5"/>
  <c r="AD139" i="5"/>
  <c r="Y142" i="5"/>
  <c r="P142" i="5"/>
  <c r="G142" i="5"/>
  <c r="S142" i="5"/>
  <c r="AE142" i="5"/>
  <c r="AE144" i="5"/>
  <c r="AC145" i="5"/>
  <c r="AL139" i="21" s="1"/>
  <c r="AB146" i="5"/>
  <c r="AK201" i="21" s="1"/>
  <c r="Z147" i="5"/>
  <c r="J148" i="5"/>
  <c r="I149" i="5"/>
  <c r="D137" i="21" s="1"/>
  <c r="U149" i="5"/>
  <c r="U152" i="5"/>
  <c r="X152" i="5"/>
  <c r="O152" i="5"/>
  <c r="F152" i="5"/>
  <c r="D152" i="5"/>
  <c r="R152" i="5"/>
  <c r="AA155" i="5"/>
  <c r="X155" i="5"/>
  <c r="O155" i="5"/>
  <c r="F155" i="5"/>
  <c r="D157" i="5"/>
  <c r="P157" i="5"/>
  <c r="AB158" i="5"/>
  <c r="AK6" i="21" s="1"/>
  <c r="J161" i="5"/>
  <c r="V161" i="5"/>
  <c r="K163" i="5"/>
  <c r="AC163" i="5"/>
  <c r="T163" i="5"/>
  <c r="W163" i="5"/>
  <c r="M164" i="5"/>
  <c r="AA154" i="21" s="1"/>
  <c r="Y164" i="5"/>
  <c r="AI154" i="21" s="1"/>
  <c r="P164" i="5"/>
  <c r="AC154" i="21" s="1"/>
  <c r="G164" i="5"/>
  <c r="W154" i="21" s="1"/>
  <c r="S164" i="5"/>
  <c r="AE154" i="21" s="1"/>
  <c r="O165" i="5"/>
  <c r="H78" i="21" s="1"/>
  <c r="F165" i="5"/>
  <c r="B78" i="21" s="1"/>
  <c r="X165" i="5"/>
  <c r="N78" i="21" s="1"/>
  <c r="D165" i="5"/>
  <c r="R165" i="5"/>
  <c r="J78" i="21" s="1"/>
  <c r="AD165" i="5"/>
  <c r="AA168" i="5"/>
  <c r="Y170" i="5"/>
  <c r="AI77" i="21" s="1"/>
  <c r="AB170" i="5"/>
  <c r="AK77" i="21" s="1"/>
  <c r="S170" i="5"/>
  <c r="J170" i="5"/>
  <c r="I171" i="5"/>
  <c r="U171" i="5"/>
  <c r="V176" i="5"/>
  <c r="AE177" i="5"/>
  <c r="AM74" i="21" s="1"/>
  <c r="G177" i="5"/>
  <c r="W74" i="21" s="1"/>
  <c r="Y177" i="5"/>
  <c r="P177" i="5"/>
  <c r="AC74" i="21" s="1"/>
  <c r="S177" i="5"/>
  <c r="AE74" i="21" s="1"/>
  <c r="I178" i="5"/>
  <c r="D101" i="21" s="1"/>
  <c r="X178" i="5"/>
  <c r="O178" i="5"/>
  <c r="F178" i="5"/>
  <c r="D178" i="5"/>
  <c r="R178" i="5"/>
  <c r="AD178" i="5"/>
  <c r="AB180" i="5"/>
  <c r="AK133" i="21" s="1"/>
  <c r="AA181" i="5"/>
  <c r="AA183" i="5"/>
  <c r="R183" i="5"/>
  <c r="J198" i="21" s="1"/>
  <c r="I183" i="5"/>
  <c r="X183" i="5"/>
  <c r="D187" i="5"/>
  <c r="I190" i="5"/>
  <c r="AA190" i="5"/>
  <c r="R190" i="5"/>
  <c r="X190" i="5"/>
  <c r="O190" i="5"/>
  <c r="F190" i="5"/>
  <c r="AD190" i="5"/>
  <c r="D192" i="5"/>
  <c r="AA197" i="5"/>
  <c r="P69" i="21" s="1"/>
  <c r="AD197" i="5"/>
  <c r="R69" i="21" s="1"/>
  <c r="X197" i="5"/>
  <c r="N69" i="21" s="1"/>
  <c r="D197" i="5"/>
  <c r="U197" i="5"/>
  <c r="L69" i="21" s="1"/>
  <c r="L197" i="5"/>
  <c r="F69" i="21" s="1"/>
  <c r="O197" i="5"/>
  <c r="H69" i="21" s="1"/>
  <c r="D198" i="5"/>
  <c r="P198" i="5"/>
  <c r="J199" i="5"/>
  <c r="D202" i="5"/>
  <c r="U208" i="5"/>
  <c r="L70" i="21" s="1"/>
  <c r="V212" i="5"/>
  <c r="AG145" i="21" s="1"/>
  <c r="R215" i="5"/>
  <c r="Y218" i="5"/>
  <c r="P218" i="5"/>
  <c r="G218" i="5"/>
  <c r="S218" i="5"/>
  <c r="AE218" i="5"/>
  <c r="AC221" i="5"/>
  <c r="Q145" i="21" s="1"/>
  <c r="AB222" i="5"/>
  <c r="I225" i="5"/>
  <c r="U228" i="5"/>
  <c r="L137" i="21" s="1"/>
  <c r="X228" i="5"/>
  <c r="N137" i="21" s="1"/>
  <c r="O228" i="5"/>
  <c r="H137" i="21" s="1"/>
  <c r="F228" i="5"/>
  <c r="B137" i="21" s="1"/>
  <c r="D228" i="5"/>
  <c r="R228" i="5"/>
  <c r="AA231" i="5"/>
  <c r="X231" i="5"/>
  <c r="N150" i="21" s="1"/>
  <c r="O231" i="5"/>
  <c r="F231" i="5"/>
  <c r="X5" i="9"/>
  <c r="AD5" i="9"/>
  <c r="F5" i="9"/>
  <c r="I5" i="9"/>
  <c r="O5" i="9"/>
  <c r="H54" i="22" s="1"/>
  <c r="D5" i="9"/>
  <c r="R5" i="9"/>
  <c r="AA5" i="9"/>
  <c r="D9" i="9"/>
  <c r="Y9" i="9"/>
  <c r="AI179" i="22" s="1"/>
  <c r="AD16" i="9"/>
  <c r="R180" i="22" s="1"/>
  <c r="F16" i="9"/>
  <c r="B180" i="22" s="1"/>
  <c r="L16" i="9"/>
  <c r="F180" i="22" s="1"/>
  <c r="D16" i="9"/>
  <c r="R16" i="9"/>
  <c r="J180" i="22" s="1"/>
  <c r="AA16" i="9"/>
  <c r="P180" i="22" s="1"/>
  <c r="O16" i="9"/>
  <c r="H180" i="22" s="1"/>
  <c r="H49" i="9"/>
  <c r="N49" i="9"/>
  <c r="W49" i="9"/>
  <c r="K49" i="9"/>
  <c r="T49" i="9"/>
  <c r="AC49" i="9"/>
  <c r="Q49" i="9"/>
  <c r="E49" i="9"/>
  <c r="M48" i="5"/>
  <c r="AB48" i="5"/>
  <c r="AK147" i="21" s="1"/>
  <c r="S48" i="5"/>
  <c r="J48" i="5"/>
  <c r="AC52" i="5"/>
  <c r="E52" i="5"/>
  <c r="Z52" i="5"/>
  <c r="Q52" i="5"/>
  <c r="H52" i="5"/>
  <c r="T52" i="5"/>
  <c r="Q58" i="5"/>
  <c r="AC58" i="5"/>
  <c r="T58" i="5"/>
  <c r="K58" i="5"/>
  <c r="H58" i="5"/>
  <c r="U88" i="5"/>
  <c r="L211" i="21" s="1"/>
  <c r="X88" i="5"/>
  <c r="N211" i="21" s="1"/>
  <c r="O88" i="5"/>
  <c r="H211" i="21" s="1"/>
  <c r="F88" i="5"/>
  <c r="B211" i="21" s="1"/>
  <c r="D88" i="5"/>
  <c r="R88" i="5"/>
  <c r="J211" i="21" s="1"/>
  <c r="O101" i="5"/>
  <c r="F101" i="5"/>
  <c r="X101" i="5"/>
  <c r="D101" i="5"/>
  <c r="R101" i="5"/>
  <c r="AD101" i="5"/>
  <c r="R8" i="5"/>
  <c r="AA11" i="5"/>
  <c r="X11" i="5"/>
  <c r="O11" i="5"/>
  <c r="F11" i="5"/>
  <c r="K43" i="5"/>
  <c r="W43" i="5"/>
  <c r="N43" i="5"/>
  <c r="E43" i="5"/>
  <c r="Q43" i="5"/>
  <c r="AC43" i="5"/>
  <c r="AE61" i="5"/>
  <c r="G61" i="5"/>
  <c r="AB61" i="5"/>
  <c r="S61" i="5"/>
  <c r="J61" i="5"/>
  <c r="AA79" i="5"/>
  <c r="D79" i="5"/>
  <c r="AD79" i="5"/>
  <c r="U79" i="5"/>
  <c r="L79" i="5"/>
  <c r="O81" i="5"/>
  <c r="AA81" i="5"/>
  <c r="R81" i="5"/>
  <c r="I81" i="5"/>
  <c r="F81" i="5"/>
  <c r="AD81" i="5"/>
  <c r="M96" i="5"/>
  <c r="AB96" i="5"/>
  <c r="S96" i="5"/>
  <c r="J96" i="5"/>
  <c r="D100" i="5"/>
  <c r="Q128" i="5"/>
  <c r="W147" i="5"/>
  <c r="S148" i="5"/>
  <c r="Y154" i="5"/>
  <c r="AB154" i="5"/>
  <c r="AK35" i="21" s="1"/>
  <c r="S154" i="5"/>
  <c r="J154" i="5"/>
  <c r="Y35" i="21" s="1"/>
  <c r="K171" i="5"/>
  <c r="Z134" i="21" s="1"/>
  <c r="W171" i="5"/>
  <c r="AH134" i="21" s="1"/>
  <c r="N171" i="5"/>
  <c r="AB134" i="21" s="1"/>
  <c r="E171" i="5"/>
  <c r="V134" i="21" s="1"/>
  <c r="Q171" i="5"/>
  <c r="AD134" i="21" s="1"/>
  <c r="AC171" i="5"/>
  <c r="AL134" i="21" s="1"/>
  <c r="I174" i="5"/>
  <c r="AA174" i="5"/>
  <c r="R174" i="5"/>
  <c r="J131" i="21" s="1"/>
  <c r="X174" i="5"/>
  <c r="O174" i="5"/>
  <c r="F174" i="5"/>
  <c r="AD174" i="5"/>
  <c r="D176" i="5"/>
  <c r="P176" i="5"/>
  <c r="AE189" i="5"/>
  <c r="G189" i="5"/>
  <c r="AB189" i="5"/>
  <c r="S189" i="5"/>
  <c r="J189" i="5"/>
  <c r="D196" i="5"/>
  <c r="U212" i="5"/>
  <c r="D212" i="5"/>
  <c r="X212" i="5"/>
  <c r="O212" i="5"/>
  <c r="F212" i="5"/>
  <c r="R212" i="5"/>
  <c r="AA215" i="5"/>
  <c r="P142" i="21" s="1"/>
  <c r="X215" i="5"/>
  <c r="O215" i="5"/>
  <c r="F215" i="5"/>
  <c r="D217" i="5"/>
  <c r="P217" i="5"/>
  <c r="K223" i="5"/>
  <c r="AC223" i="5"/>
  <c r="T223" i="5"/>
  <c r="W223" i="5"/>
  <c r="M224" i="5"/>
  <c r="Y224" i="5"/>
  <c r="P224" i="5"/>
  <c r="G224" i="5"/>
  <c r="S224" i="5"/>
  <c r="O225" i="5"/>
  <c r="F225" i="5"/>
  <c r="D225" i="5"/>
  <c r="X225" i="5"/>
  <c r="R225" i="5"/>
  <c r="AD225" i="5"/>
  <c r="E227" i="5"/>
  <c r="AC227" i="5"/>
  <c r="Y230" i="5"/>
  <c r="AB230" i="5"/>
  <c r="S230" i="5"/>
  <c r="J230" i="5"/>
  <c r="Z179" i="5"/>
  <c r="O133" i="21" s="1"/>
  <c r="J180" i="5"/>
  <c r="Y133" i="21" s="1"/>
  <c r="W180" i="5"/>
  <c r="AH133" i="21" s="1"/>
  <c r="I181" i="5"/>
  <c r="U181" i="5"/>
  <c r="AE195" i="5"/>
  <c r="AM132" i="21" s="1"/>
  <c r="Y195" i="5"/>
  <c r="AB195" i="5"/>
  <c r="M195" i="5"/>
  <c r="AA132" i="21" s="1"/>
  <c r="S195" i="5"/>
  <c r="J195" i="5"/>
  <c r="R203" i="5"/>
  <c r="T205" i="5"/>
  <c r="AF68" i="21" s="1"/>
  <c r="M220" i="5"/>
  <c r="AA149" i="21" s="1"/>
  <c r="AB220" i="5"/>
  <c r="S220" i="5"/>
  <c r="J220" i="5"/>
  <c r="J222" i="5"/>
  <c r="E223" i="5"/>
  <c r="N223" i="5"/>
  <c r="AE225" i="5"/>
  <c r="G225" i="5"/>
  <c r="Y225" i="5"/>
  <c r="P225" i="5"/>
  <c r="V225" i="5"/>
  <c r="M225" i="5"/>
  <c r="S225" i="5"/>
  <c r="Q10" i="9"/>
  <c r="X7" i="5"/>
  <c r="W10" i="5"/>
  <c r="D11" i="5"/>
  <c r="F20" i="5"/>
  <c r="B179" i="21" s="1"/>
  <c r="V20" i="5"/>
  <c r="R31" i="5"/>
  <c r="T43" i="5"/>
  <c r="H51" i="5"/>
  <c r="K52" i="5"/>
  <c r="J66" i="5"/>
  <c r="Y204" i="21" s="1"/>
  <c r="E67" i="5"/>
  <c r="A202" i="21" s="1"/>
  <c r="N67" i="5"/>
  <c r="G202" i="21" s="1"/>
  <c r="P74" i="5"/>
  <c r="F79" i="5"/>
  <c r="Y94" i="5"/>
  <c r="P94" i="5"/>
  <c r="AC67" i="21" s="1"/>
  <c r="G94" i="5"/>
  <c r="W67" i="21" s="1"/>
  <c r="AE94" i="5"/>
  <c r="AM67" i="21" s="1"/>
  <c r="W115" i="5"/>
  <c r="I130" i="5"/>
  <c r="D112" i="21" s="1"/>
  <c r="X130" i="5"/>
  <c r="N112" i="21" s="1"/>
  <c r="O130" i="5"/>
  <c r="H112" i="21" s="1"/>
  <c r="F130" i="5"/>
  <c r="B112" i="21" s="1"/>
  <c r="D130" i="5"/>
  <c r="R130" i="5"/>
  <c r="J112" i="21" s="1"/>
  <c r="AD130" i="5"/>
  <c r="R112" i="21" s="1"/>
  <c r="X135" i="5"/>
  <c r="N200" i="21" s="1"/>
  <c r="F148" i="5"/>
  <c r="V148" i="5"/>
  <c r="O177" i="5"/>
  <c r="AA177" i="5"/>
  <c r="R177" i="5"/>
  <c r="J197" i="21" s="1"/>
  <c r="I177" i="5"/>
  <c r="F177" i="5"/>
  <c r="AD177" i="5"/>
  <c r="M184" i="5"/>
  <c r="Y184" i="5"/>
  <c r="P184" i="5"/>
  <c r="AC48" i="21" s="1"/>
  <c r="G184" i="5"/>
  <c r="V186" i="5"/>
  <c r="AG75" i="21" s="1"/>
  <c r="M192" i="5"/>
  <c r="AB192" i="5"/>
  <c r="S192" i="5"/>
  <c r="J192" i="5"/>
  <c r="U199" i="5"/>
  <c r="W201" i="5"/>
  <c r="Z201" i="5"/>
  <c r="AC201" i="5"/>
  <c r="T201" i="5"/>
  <c r="K201" i="5"/>
  <c r="N201" i="5"/>
  <c r="V13" i="5"/>
  <c r="AG180" i="21" s="1"/>
  <c r="D14" i="5"/>
  <c r="O17" i="5"/>
  <c r="H177" i="21" s="1"/>
  <c r="AA17" i="5"/>
  <c r="P177" i="21" s="1"/>
  <c r="R17" i="5"/>
  <c r="J177" i="21" s="1"/>
  <c r="I17" i="5"/>
  <c r="D177" i="21" s="1"/>
  <c r="F17" i="5"/>
  <c r="B177" i="21" s="1"/>
  <c r="AD17" i="5"/>
  <c r="R177" i="21" s="1"/>
  <c r="H19" i="5"/>
  <c r="Q19" i="5"/>
  <c r="X20" i="5"/>
  <c r="N179" i="21" s="1"/>
  <c r="J21" i="5"/>
  <c r="Y173" i="21" s="1"/>
  <c r="M24" i="5"/>
  <c r="Y24" i="5"/>
  <c r="P24" i="5"/>
  <c r="G24" i="5"/>
  <c r="S24" i="5"/>
  <c r="G26" i="5"/>
  <c r="M30" i="5"/>
  <c r="I31" i="5"/>
  <c r="D182" i="21" s="1"/>
  <c r="D36" i="5"/>
  <c r="Q42" i="5"/>
  <c r="AC42" i="5"/>
  <c r="T42" i="5"/>
  <c r="K42" i="5"/>
  <c r="H42" i="5"/>
  <c r="J46" i="5"/>
  <c r="D49" i="5"/>
  <c r="Y50" i="5"/>
  <c r="AE50" i="5"/>
  <c r="V50" i="5"/>
  <c r="M50" i="5"/>
  <c r="S50" i="5"/>
  <c r="R59" i="5"/>
  <c r="AD59" i="5"/>
  <c r="U72" i="5"/>
  <c r="X72" i="5"/>
  <c r="O72" i="5"/>
  <c r="F72" i="5"/>
  <c r="D72" i="5"/>
  <c r="R72" i="5"/>
  <c r="W77" i="5"/>
  <c r="AH202" i="21" s="1"/>
  <c r="AC77" i="5"/>
  <c r="AL202" i="21" s="1"/>
  <c r="T77" i="5"/>
  <c r="AF202" i="21" s="1"/>
  <c r="K77" i="5"/>
  <c r="Z202" i="21" s="1"/>
  <c r="J81" i="5"/>
  <c r="V81" i="5"/>
  <c r="U82" i="5"/>
  <c r="L209" i="21" s="1"/>
  <c r="K83" i="5"/>
  <c r="AC83" i="5"/>
  <c r="T83" i="5"/>
  <c r="M84" i="5"/>
  <c r="Y84" i="5"/>
  <c r="P84" i="5"/>
  <c r="G84" i="5"/>
  <c r="S84" i="5"/>
  <c r="AA88" i="5"/>
  <c r="P211" i="21" s="1"/>
  <c r="Y90" i="5"/>
  <c r="AB90" i="5"/>
  <c r="S90" i="5"/>
  <c r="J90" i="5"/>
  <c r="AE97" i="5"/>
  <c r="AM124" i="21" s="1"/>
  <c r="G97" i="5"/>
  <c r="W124" i="21" s="1"/>
  <c r="Y97" i="5"/>
  <c r="AI124" i="21" s="1"/>
  <c r="P97" i="5"/>
  <c r="AC124" i="21" s="1"/>
  <c r="S97" i="5"/>
  <c r="AE124" i="21" s="1"/>
  <c r="AA103" i="5"/>
  <c r="R103" i="5"/>
  <c r="I103" i="5"/>
  <c r="I110" i="5"/>
  <c r="AA110" i="5"/>
  <c r="P188" i="21" s="1"/>
  <c r="R110" i="5"/>
  <c r="X110" i="5"/>
  <c r="N188" i="21" s="1"/>
  <c r="O110" i="5"/>
  <c r="H188" i="21" s="1"/>
  <c r="F110" i="5"/>
  <c r="AD110" i="5"/>
  <c r="AB113" i="5"/>
  <c r="AK105" i="21" s="1"/>
  <c r="AA114" i="5"/>
  <c r="P191" i="21" s="1"/>
  <c r="R127" i="5"/>
  <c r="U129" i="5"/>
  <c r="L111" i="21" s="1"/>
  <c r="U132" i="5"/>
  <c r="AA132" i="5"/>
  <c r="P199" i="21" s="1"/>
  <c r="R132" i="5"/>
  <c r="J199" i="21" s="1"/>
  <c r="I132" i="5"/>
  <c r="D199" i="21" s="1"/>
  <c r="O132" i="5"/>
  <c r="H199" i="21" s="1"/>
  <c r="D135" i="5"/>
  <c r="O135" i="5"/>
  <c r="J136" i="5"/>
  <c r="N138" i="5"/>
  <c r="Z138" i="5"/>
  <c r="V141" i="5"/>
  <c r="D142" i="5"/>
  <c r="AA143" i="5"/>
  <c r="P151" i="21" s="1"/>
  <c r="D143" i="5"/>
  <c r="AD143" i="5"/>
  <c r="U143" i="5"/>
  <c r="L151" i="21" s="1"/>
  <c r="L143" i="5"/>
  <c r="O143" i="5"/>
  <c r="H151" i="21" s="1"/>
  <c r="G144" i="5"/>
  <c r="O145" i="5"/>
  <c r="AA145" i="5"/>
  <c r="R145" i="5"/>
  <c r="I145" i="5"/>
  <c r="F145" i="5"/>
  <c r="AD145" i="5"/>
  <c r="H147" i="5"/>
  <c r="Q147" i="5"/>
  <c r="X148" i="5"/>
  <c r="J149" i="5"/>
  <c r="W151" i="5"/>
  <c r="M152" i="5"/>
  <c r="AA153" i="21" s="1"/>
  <c r="Y152" i="5"/>
  <c r="AI153" i="21" s="1"/>
  <c r="P152" i="5"/>
  <c r="G152" i="5"/>
  <c r="W153" i="21" s="1"/>
  <c r="S152" i="5"/>
  <c r="AE153" i="21" s="1"/>
  <c r="G154" i="5"/>
  <c r="V154" i="5"/>
  <c r="AC158" i="5"/>
  <c r="I159" i="5"/>
  <c r="M160" i="5"/>
  <c r="AB160" i="5"/>
  <c r="S160" i="5"/>
  <c r="J160" i="5"/>
  <c r="X161" i="5"/>
  <c r="J162" i="5"/>
  <c r="AE165" i="5"/>
  <c r="G165" i="5"/>
  <c r="Y165" i="5"/>
  <c r="P165" i="5"/>
  <c r="V165" i="5"/>
  <c r="M165" i="5"/>
  <c r="S165" i="5"/>
  <c r="F167" i="5"/>
  <c r="B153" i="21" s="1"/>
  <c r="AD167" i="5"/>
  <c r="R153" i="21" s="1"/>
  <c r="L168" i="5"/>
  <c r="Q170" i="5"/>
  <c r="AC170" i="5"/>
  <c r="T170" i="5"/>
  <c r="K170" i="5"/>
  <c r="H170" i="5"/>
  <c r="J174" i="5"/>
  <c r="V174" i="5"/>
  <c r="F175" i="5"/>
  <c r="B150" i="21" s="1"/>
  <c r="D177" i="5"/>
  <c r="Y178" i="5"/>
  <c r="AE178" i="5"/>
  <c r="AM141" i="21" s="1"/>
  <c r="V178" i="5"/>
  <c r="AG141" i="21" s="1"/>
  <c r="M178" i="5"/>
  <c r="AA141" i="21" s="1"/>
  <c r="S178" i="5"/>
  <c r="N180" i="5"/>
  <c r="AB133" i="21" s="1"/>
  <c r="AB181" i="5"/>
  <c r="AK143" i="21" s="1"/>
  <c r="I184" i="5"/>
  <c r="V184" i="5"/>
  <c r="R187" i="5"/>
  <c r="J134" i="21" s="1"/>
  <c r="AD187" i="5"/>
  <c r="R134" i="21" s="1"/>
  <c r="Y190" i="5"/>
  <c r="P190" i="5"/>
  <c r="G190" i="5"/>
  <c r="S190" i="5"/>
  <c r="D12" i="14" s="1"/>
  <c r="AE190" i="5"/>
  <c r="AE192" i="5"/>
  <c r="G195" i="5"/>
  <c r="W132" i="21" s="1"/>
  <c r="X200" i="5"/>
  <c r="AA200" i="5"/>
  <c r="AD200" i="5"/>
  <c r="L200" i="5"/>
  <c r="D200" i="5"/>
  <c r="O200" i="5"/>
  <c r="F200" i="5"/>
  <c r="Q201" i="5"/>
  <c r="S202" i="5"/>
  <c r="AA206" i="5"/>
  <c r="P129" i="21" s="1"/>
  <c r="AD206" i="5"/>
  <c r="R129" i="21" s="1"/>
  <c r="X206" i="5"/>
  <c r="N129" i="21" s="1"/>
  <c r="F206" i="5"/>
  <c r="B129" i="21" s="1"/>
  <c r="O206" i="5"/>
  <c r="H129" i="21" s="1"/>
  <c r="U206" i="5"/>
  <c r="L129" i="21" s="1"/>
  <c r="L206" i="5"/>
  <c r="D206" i="5"/>
  <c r="F208" i="5"/>
  <c r="B70" i="21" s="1"/>
  <c r="V208" i="5"/>
  <c r="AG127" i="21" s="1"/>
  <c r="D211" i="5"/>
  <c r="O211" i="5"/>
  <c r="J212" i="5"/>
  <c r="Y145" i="21" s="1"/>
  <c r="N214" i="5"/>
  <c r="V217" i="5"/>
  <c r="AG147" i="21" s="1"/>
  <c r="D218" i="5"/>
  <c r="AA219" i="5"/>
  <c r="D219" i="5"/>
  <c r="AD219" i="5"/>
  <c r="U219" i="5"/>
  <c r="L219" i="5"/>
  <c r="O219" i="5"/>
  <c r="G220" i="5"/>
  <c r="O221" i="5"/>
  <c r="H145" i="21" s="1"/>
  <c r="AA221" i="5"/>
  <c r="P145" i="21" s="1"/>
  <c r="R221" i="5"/>
  <c r="J145" i="21" s="1"/>
  <c r="I221" i="5"/>
  <c r="D145" i="21" s="1"/>
  <c r="F221" i="5"/>
  <c r="B145" i="21" s="1"/>
  <c r="AD221" i="5"/>
  <c r="R145" i="21" s="1"/>
  <c r="H223" i="5"/>
  <c r="Q223" i="5"/>
  <c r="X224" i="5"/>
  <c r="N146" i="21" s="1"/>
  <c r="J225" i="5"/>
  <c r="W227" i="5"/>
  <c r="M228" i="5"/>
  <c r="Y228" i="5"/>
  <c r="P228" i="5"/>
  <c r="G228" i="5"/>
  <c r="S228" i="5"/>
  <c r="G230" i="5"/>
  <c r="V230" i="5"/>
  <c r="P5" i="9"/>
  <c r="AC180" i="22" s="1"/>
  <c r="V5" i="9"/>
  <c r="AG180" i="22" s="1"/>
  <c r="S5" i="9"/>
  <c r="AE180" i="22" s="1"/>
  <c r="AB5" i="9"/>
  <c r="AK180" i="22" s="1"/>
  <c r="G5" i="9"/>
  <c r="Y5" i="9"/>
  <c r="AI180" i="22" s="1"/>
  <c r="M7" i="9"/>
  <c r="AA181" i="22" s="1"/>
  <c r="W17" i="9"/>
  <c r="M181" i="22" s="1"/>
  <c r="Y18" i="9"/>
  <c r="M19" i="9"/>
  <c r="M37" i="9"/>
  <c r="Q30" i="5"/>
  <c r="H30" i="5"/>
  <c r="Z30" i="5"/>
  <c r="T30" i="5"/>
  <c r="K99" i="5"/>
  <c r="AC99" i="5"/>
  <c r="T99" i="5"/>
  <c r="J6" i="9"/>
  <c r="Y183" i="22" s="1"/>
  <c r="P6" i="9"/>
  <c r="AC183" i="22" s="1"/>
  <c r="AB6" i="9"/>
  <c r="AK183" i="22" s="1"/>
  <c r="S6" i="9"/>
  <c r="AE183" i="22" s="1"/>
  <c r="G6" i="9"/>
  <c r="W183" i="22" s="1"/>
  <c r="Y6" i="9"/>
  <c r="AI183" i="22" s="1"/>
  <c r="V8" i="9"/>
  <c r="AG178" i="22" s="1"/>
  <c r="AB8" i="9"/>
  <c r="AK178" i="22" s="1"/>
  <c r="J8" i="9"/>
  <c r="Y178" i="22" s="1"/>
  <c r="AE8" i="9"/>
  <c r="AM178" i="22" s="1"/>
  <c r="S8" i="9"/>
  <c r="AE178" i="22" s="1"/>
  <c r="G8" i="9"/>
  <c r="W178" i="22" s="1"/>
  <c r="Y8" i="9"/>
  <c r="AI178" i="22" s="1"/>
  <c r="Y26" i="5"/>
  <c r="AB26" i="5"/>
  <c r="S26" i="5"/>
  <c r="J26" i="5"/>
  <c r="D48" i="5"/>
  <c r="P48" i="5"/>
  <c r="AC147" i="21" s="1"/>
  <c r="E65" i="5"/>
  <c r="V206" i="21" s="1"/>
  <c r="K71" i="5"/>
  <c r="E203" i="21" s="1"/>
  <c r="Z71" i="5"/>
  <c r="O203" i="21" s="1"/>
  <c r="Q71" i="5"/>
  <c r="I203" i="21" s="1"/>
  <c r="H71" i="5"/>
  <c r="C203" i="21" s="1"/>
  <c r="Y114" i="5"/>
  <c r="AE114" i="5"/>
  <c r="V114" i="5"/>
  <c r="M114" i="5"/>
  <c r="S114" i="5"/>
  <c r="E151" i="5"/>
  <c r="I162" i="5"/>
  <c r="D105" i="21" s="1"/>
  <c r="X162" i="5"/>
  <c r="N105" i="21" s="1"/>
  <c r="O162" i="5"/>
  <c r="H105" i="21" s="1"/>
  <c r="F162" i="5"/>
  <c r="B105" i="21" s="1"/>
  <c r="D162" i="5"/>
  <c r="R162" i="5"/>
  <c r="J105" i="21" s="1"/>
  <c r="AD162" i="5"/>
  <c r="R105" i="21" s="1"/>
  <c r="X167" i="5"/>
  <c r="N153" i="21" s="1"/>
  <c r="E193" i="5"/>
  <c r="Y199" i="5"/>
  <c r="AB199" i="5"/>
  <c r="AE199" i="5"/>
  <c r="P199" i="5"/>
  <c r="G199" i="5"/>
  <c r="S199" i="5"/>
  <c r="AD203" i="5"/>
  <c r="X203" i="5"/>
  <c r="AA203" i="5"/>
  <c r="U203" i="5"/>
  <c r="O203" i="5"/>
  <c r="F203" i="5"/>
  <c r="L203" i="5"/>
  <c r="D203" i="5"/>
  <c r="E205" i="5"/>
  <c r="V68" i="21" s="1"/>
  <c r="M8" i="5"/>
  <c r="AA174" i="21" s="1"/>
  <c r="Y8" i="5"/>
  <c r="AI174" i="21" s="1"/>
  <c r="P8" i="5"/>
  <c r="AC174" i="21" s="1"/>
  <c r="G8" i="5"/>
  <c r="W174" i="21" s="1"/>
  <c r="S8" i="5"/>
  <c r="AE174" i="21" s="1"/>
  <c r="D20" i="5"/>
  <c r="J30" i="5"/>
  <c r="F31" i="5"/>
  <c r="D33" i="5"/>
  <c r="Y46" i="5"/>
  <c r="P46" i="5"/>
  <c r="G46" i="5"/>
  <c r="W100" i="21" s="1"/>
  <c r="S46" i="5"/>
  <c r="AE46" i="5"/>
  <c r="U56" i="5"/>
  <c r="X56" i="5"/>
  <c r="O56" i="5"/>
  <c r="F56" i="5"/>
  <c r="D56" i="5"/>
  <c r="R56" i="5"/>
  <c r="J102" i="21" s="1"/>
  <c r="D61" i="5"/>
  <c r="P61" i="5"/>
  <c r="W67" i="5"/>
  <c r="M202" i="21" s="1"/>
  <c r="AA87" i="5"/>
  <c r="P119" i="21" s="1"/>
  <c r="R87" i="5"/>
  <c r="J119" i="21" s="1"/>
  <c r="I87" i="5"/>
  <c r="D119" i="21" s="1"/>
  <c r="D91" i="5"/>
  <c r="AE26" i="5"/>
  <c r="AE29" i="5"/>
  <c r="G29" i="5"/>
  <c r="AB29" i="5"/>
  <c r="S29" i="5"/>
  <c r="J29" i="5"/>
  <c r="K30" i="5"/>
  <c r="W30" i="5"/>
  <c r="D39" i="5"/>
  <c r="O39" i="5"/>
  <c r="J40" i="5"/>
  <c r="AA47" i="5"/>
  <c r="D47" i="5"/>
  <c r="AD47" i="5"/>
  <c r="U47" i="5"/>
  <c r="L47" i="5"/>
  <c r="O47" i="5"/>
  <c r="G48" i="5"/>
  <c r="W147" i="21" s="1"/>
  <c r="M56" i="5"/>
  <c r="Y56" i="5"/>
  <c r="P56" i="5"/>
  <c r="G56" i="5"/>
  <c r="G58" i="5"/>
  <c r="K65" i="5"/>
  <c r="Z206" i="21" s="1"/>
  <c r="Y82" i="5"/>
  <c r="AE82" i="5"/>
  <c r="V82" i="5"/>
  <c r="M82" i="5"/>
  <c r="S82" i="5"/>
  <c r="R91" i="5"/>
  <c r="J120" i="21" s="1"/>
  <c r="AD91" i="5"/>
  <c r="R120" i="21" s="1"/>
  <c r="U104" i="5"/>
  <c r="X104" i="5"/>
  <c r="O104" i="5"/>
  <c r="F104" i="5"/>
  <c r="D104" i="5"/>
  <c r="R104" i="5"/>
  <c r="AA107" i="5"/>
  <c r="X107" i="5"/>
  <c r="O107" i="5"/>
  <c r="F107" i="5"/>
  <c r="H128" i="5"/>
  <c r="V128" i="5"/>
  <c r="AG191" i="21" s="1"/>
  <c r="AE154" i="5"/>
  <c r="U164" i="5"/>
  <c r="AA164" i="5"/>
  <c r="R164" i="5"/>
  <c r="I164" i="5"/>
  <c r="H171" i="5"/>
  <c r="X134" i="21" s="1"/>
  <c r="T171" i="5"/>
  <c r="AF134" i="21" s="1"/>
  <c r="D174" i="5"/>
  <c r="H179" i="5"/>
  <c r="C133" i="21" s="1"/>
  <c r="D195" i="5"/>
  <c r="P195" i="5"/>
  <c r="AC132" i="21" s="1"/>
  <c r="J196" i="5"/>
  <c r="V196" i="5"/>
  <c r="Z207" i="5"/>
  <c r="AC207" i="5"/>
  <c r="W207" i="5"/>
  <c r="Q207" i="5"/>
  <c r="T207" i="5"/>
  <c r="K207" i="5"/>
  <c r="N207" i="5"/>
  <c r="U4" i="5"/>
  <c r="L173" i="21" s="1"/>
  <c r="AA4" i="5"/>
  <c r="P173" i="21" s="1"/>
  <c r="R4" i="5"/>
  <c r="J173" i="21" s="1"/>
  <c r="I4" i="5"/>
  <c r="D173" i="21" s="1"/>
  <c r="O4" i="5"/>
  <c r="H173" i="21" s="1"/>
  <c r="D7" i="5"/>
  <c r="O7" i="5"/>
  <c r="J8" i="5"/>
  <c r="Y174" i="21" s="1"/>
  <c r="N10" i="5"/>
  <c r="AA15" i="5"/>
  <c r="D15" i="5"/>
  <c r="AD15" i="5"/>
  <c r="U15" i="5"/>
  <c r="L131" i="21" s="1"/>
  <c r="L15" i="5"/>
  <c r="O15" i="5"/>
  <c r="H131" i="21" s="1"/>
  <c r="G16" i="5"/>
  <c r="M32" i="5"/>
  <c r="AB32" i="5"/>
  <c r="AK184" i="21" s="1"/>
  <c r="S32" i="5"/>
  <c r="J32" i="5"/>
  <c r="X33" i="5"/>
  <c r="J34" i="5"/>
  <c r="AE37" i="5"/>
  <c r="G37" i="5"/>
  <c r="Y37" i="5"/>
  <c r="P37" i="5"/>
  <c r="V37" i="5"/>
  <c r="M37" i="5"/>
  <c r="S37" i="5"/>
  <c r="F39" i="5"/>
  <c r="AD39" i="5"/>
  <c r="L40" i="5"/>
  <c r="AB40" i="5"/>
  <c r="N52" i="5"/>
  <c r="Y62" i="5"/>
  <c r="P62" i="5"/>
  <c r="G62" i="5"/>
  <c r="S62" i="5"/>
  <c r="AE62" i="5"/>
  <c r="AM148" i="21" s="1"/>
  <c r="AE64" i="5"/>
  <c r="AC65" i="5"/>
  <c r="AL206" i="21" s="1"/>
  <c r="AB66" i="5"/>
  <c r="AK204" i="21" s="1"/>
  <c r="Z67" i="5"/>
  <c r="O202" i="21" s="1"/>
  <c r="J68" i="5"/>
  <c r="I69" i="5"/>
  <c r="U69" i="5"/>
  <c r="AA75" i="5"/>
  <c r="X75" i="5"/>
  <c r="O75" i="5"/>
  <c r="F75" i="5"/>
  <c r="AB78" i="5"/>
  <c r="N80" i="5"/>
  <c r="G207" i="21" s="1"/>
  <c r="W83" i="5"/>
  <c r="O85" i="5"/>
  <c r="F85" i="5"/>
  <c r="X85" i="5"/>
  <c r="D85" i="5"/>
  <c r="R85" i="5"/>
  <c r="AD85" i="5"/>
  <c r="I91" i="5"/>
  <c r="D120" i="21" s="1"/>
  <c r="U91" i="5"/>
  <c r="L120" i="21" s="1"/>
  <c r="U94" i="5"/>
  <c r="L215" i="21" s="1"/>
  <c r="V96" i="5"/>
  <c r="I98" i="5"/>
  <c r="D218" i="21" s="1"/>
  <c r="X98" i="5"/>
  <c r="N218" i="21" s="1"/>
  <c r="O98" i="5"/>
  <c r="H218" i="21" s="1"/>
  <c r="F98" i="5"/>
  <c r="B218" i="21" s="1"/>
  <c r="D98" i="5"/>
  <c r="R98" i="5"/>
  <c r="J218" i="21" s="1"/>
  <c r="AD98" i="5"/>
  <c r="R218" i="21" s="1"/>
  <c r="L100" i="5"/>
  <c r="F219" i="21" s="1"/>
  <c r="AB100" i="5"/>
  <c r="AK125" i="21" s="1"/>
  <c r="AA101" i="5"/>
  <c r="X103" i="5"/>
  <c r="AC112" i="5"/>
  <c r="E112" i="5"/>
  <c r="T112" i="5"/>
  <c r="K112" i="5"/>
  <c r="F116" i="5"/>
  <c r="B59" i="21" s="1"/>
  <c r="V116" i="5"/>
  <c r="U119" i="5"/>
  <c r="AE122" i="5"/>
  <c r="AM107" i="21" s="1"/>
  <c r="AE125" i="5"/>
  <c r="AM188" i="21" s="1"/>
  <c r="G125" i="5"/>
  <c r="W188" i="21" s="1"/>
  <c r="AB125" i="5"/>
  <c r="S125" i="5"/>
  <c r="J125" i="5"/>
  <c r="K3" i="5"/>
  <c r="E174" i="21" s="1"/>
  <c r="AC3" i="5"/>
  <c r="Q174" i="21" s="1"/>
  <c r="T3" i="5"/>
  <c r="K174" i="21" s="1"/>
  <c r="W3" i="5"/>
  <c r="M174" i="21" s="1"/>
  <c r="M4" i="5"/>
  <c r="AA95" i="21" s="1"/>
  <c r="Y4" i="5"/>
  <c r="AI95" i="21" s="1"/>
  <c r="P4" i="5"/>
  <c r="AC95" i="21" s="1"/>
  <c r="G4" i="5"/>
  <c r="W95" i="21" s="1"/>
  <c r="S4" i="5"/>
  <c r="AE95" i="21" s="1"/>
  <c r="O5" i="5"/>
  <c r="F5" i="5"/>
  <c r="D5" i="5"/>
  <c r="X5" i="5"/>
  <c r="R5" i="5"/>
  <c r="AD5" i="5"/>
  <c r="AA8" i="5"/>
  <c r="Y10" i="5"/>
  <c r="AI178" i="21" s="1"/>
  <c r="AB10" i="5"/>
  <c r="AK178" i="21" s="1"/>
  <c r="S10" i="5"/>
  <c r="AE178" i="21" s="1"/>
  <c r="J10" i="5"/>
  <c r="Y178" i="21" s="1"/>
  <c r="I11" i="5"/>
  <c r="U11" i="5"/>
  <c r="U14" i="5"/>
  <c r="L175" i="21" s="1"/>
  <c r="V16" i="5"/>
  <c r="AG96" i="21" s="1"/>
  <c r="AE17" i="5"/>
  <c r="G17" i="5"/>
  <c r="Y17" i="5"/>
  <c r="P17" i="5"/>
  <c r="S17" i="5"/>
  <c r="I18" i="5"/>
  <c r="X18" i="5"/>
  <c r="O18" i="5"/>
  <c r="F18" i="5"/>
  <c r="D18" i="5"/>
  <c r="R18" i="5"/>
  <c r="AD18" i="5"/>
  <c r="L20" i="5"/>
  <c r="F179" i="21" s="1"/>
  <c r="AB20" i="5"/>
  <c r="AA21" i="5"/>
  <c r="AA23" i="5"/>
  <c r="R23" i="5"/>
  <c r="I23" i="5"/>
  <c r="X23" i="5"/>
  <c r="K27" i="5"/>
  <c r="W27" i="5"/>
  <c r="N27" i="5"/>
  <c r="E27" i="5"/>
  <c r="Q27" i="5"/>
  <c r="AC27" i="5"/>
  <c r="I30" i="5"/>
  <c r="AA30" i="5"/>
  <c r="R30" i="5"/>
  <c r="X30" i="5"/>
  <c r="O30" i="5"/>
  <c r="F30" i="5"/>
  <c r="N30" i="5"/>
  <c r="AD30" i="5"/>
  <c r="D32" i="5"/>
  <c r="P32" i="5"/>
  <c r="L33" i="5"/>
  <c r="AB33" i="5"/>
  <c r="AA34" i="5"/>
  <c r="F36" i="5"/>
  <c r="U39" i="5"/>
  <c r="E42" i="5"/>
  <c r="AE45" i="5"/>
  <c r="G45" i="5"/>
  <c r="AB45" i="5"/>
  <c r="AK187" i="21" s="1"/>
  <c r="S45" i="5"/>
  <c r="J45" i="5"/>
  <c r="N45" i="5"/>
  <c r="R47" i="5"/>
  <c r="U49" i="5"/>
  <c r="G50" i="5"/>
  <c r="U52" i="5"/>
  <c r="AA52" i="5"/>
  <c r="R52" i="5"/>
  <c r="I52" i="5"/>
  <c r="O52" i="5"/>
  <c r="K55" i="5"/>
  <c r="Z55" i="5"/>
  <c r="Q55" i="5"/>
  <c r="H55" i="5"/>
  <c r="J56" i="5"/>
  <c r="N58" i="5"/>
  <c r="Z58" i="5"/>
  <c r="V61" i="5"/>
  <c r="D62" i="5"/>
  <c r="AA63" i="5"/>
  <c r="D63" i="5"/>
  <c r="AD63" i="5"/>
  <c r="U63" i="5"/>
  <c r="L63" i="5"/>
  <c r="O63" i="5"/>
  <c r="G64" i="5"/>
  <c r="O65" i="5"/>
  <c r="AA65" i="5"/>
  <c r="R65" i="5"/>
  <c r="I65" i="5"/>
  <c r="F65" i="5"/>
  <c r="N65" i="5"/>
  <c r="AB206" i="21" s="1"/>
  <c r="AD65" i="5"/>
  <c r="P66" i="5"/>
  <c r="AC204" i="21" s="1"/>
  <c r="H67" i="5"/>
  <c r="C202" i="21" s="1"/>
  <c r="Q67" i="5"/>
  <c r="I202" i="21" s="1"/>
  <c r="X68" i="5"/>
  <c r="J69" i="5"/>
  <c r="W71" i="5"/>
  <c r="M203" i="21" s="1"/>
  <c r="M72" i="5"/>
  <c r="AA203" i="21" s="1"/>
  <c r="Y72" i="5"/>
  <c r="AI203" i="21" s="1"/>
  <c r="P72" i="5"/>
  <c r="AC203" i="21" s="1"/>
  <c r="G72" i="5"/>
  <c r="W203" i="21" s="1"/>
  <c r="S72" i="5"/>
  <c r="AE203" i="21" s="1"/>
  <c r="G74" i="5"/>
  <c r="V74" i="5"/>
  <c r="E77" i="5"/>
  <c r="V202" i="21" s="1"/>
  <c r="Q77" i="5"/>
  <c r="AD202" i="21" s="1"/>
  <c r="M78" i="5"/>
  <c r="I79" i="5"/>
  <c r="M80" i="5"/>
  <c r="AB80" i="5"/>
  <c r="S80" i="5"/>
  <c r="J80" i="5"/>
  <c r="X81" i="5"/>
  <c r="J82" i="5"/>
  <c r="E83" i="5"/>
  <c r="N83" i="5"/>
  <c r="D84" i="5"/>
  <c r="AE85" i="5"/>
  <c r="AM214" i="21" s="1"/>
  <c r="G85" i="5"/>
  <c r="W214" i="21" s="1"/>
  <c r="Y85" i="5"/>
  <c r="AI214" i="21" s="1"/>
  <c r="P85" i="5"/>
  <c r="AC214" i="21" s="1"/>
  <c r="V85" i="5"/>
  <c r="AG214" i="21" s="1"/>
  <c r="M85" i="5"/>
  <c r="AA214" i="21" s="1"/>
  <c r="S85" i="5"/>
  <c r="AE214" i="21" s="1"/>
  <c r="F87" i="5"/>
  <c r="B119" i="21" s="1"/>
  <c r="AD87" i="5"/>
  <c r="R119" i="21" s="1"/>
  <c r="L88" i="5"/>
  <c r="F211" i="21" s="1"/>
  <c r="AB88" i="5"/>
  <c r="AK121" i="21" s="1"/>
  <c r="D90" i="5"/>
  <c r="P90" i="5"/>
  <c r="M93" i="5"/>
  <c r="AA219" i="21" s="1"/>
  <c r="J94" i="5"/>
  <c r="V94" i="5"/>
  <c r="AG67" i="21" s="1"/>
  <c r="D97" i="5"/>
  <c r="Y98" i="5"/>
  <c r="AE98" i="5"/>
  <c r="V98" i="5"/>
  <c r="M98" i="5"/>
  <c r="S98" i="5"/>
  <c r="L101" i="5"/>
  <c r="AB101" i="5"/>
  <c r="AK218" i="21" s="1"/>
  <c r="I104" i="5"/>
  <c r="M106" i="5"/>
  <c r="R107" i="5"/>
  <c r="AD107" i="5"/>
  <c r="Y110" i="5"/>
  <c r="AI63" i="21" s="1"/>
  <c r="P110" i="5"/>
  <c r="AC106" i="21" s="1"/>
  <c r="G110" i="5"/>
  <c r="S110" i="5"/>
  <c r="AE110" i="5"/>
  <c r="Q112" i="5"/>
  <c r="M113" i="5"/>
  <c r="AB114" i="5"/>
  <c r="Z115" i="5"/>
  <c r="J116" i="5"/>
  <c r="Y197" i="21" s="1"/>
  <c r="I117" i="5"/>
  <c r="D192" i="21" s="1"/>
  <c r="U117" i="5"/>
  <c r="U120" i="5"/>
  <c r="X120" i="5"/>
  <c r="O120" i="5"/>
  <c r="F120" i="5"/>
  <c r="D120" i="5"/>
  <c r="R120" i="5"/>
  <c r="AA123" i="5"/>
  <c r="P196" i="21" s="1"/>
  <c r="X123" i="5"/>
  <c r="N196" i="21" s="1"/>
  <c r="O123" i="5"/>
  <c r="H196" i="21" s="1"/>
  <c r="F123" i="5"/>
  <c r="B196" i="21" s="1"/>
  <c r="Z123" i="5"/>
  <c r="D125" i="5"/>
  <c r="P125" i="5"/>
  <c r="AC188" i="21" s="1"/>
  <c r="L126" i="5"/>
  <c r="AB126" i="5"/>
  <c r="N128" i="5"/>
  <c r="J129" i="5"/>
  <c r="Y196" i="21" s="1"/>
  <c r="V129" i="5"/>
  <c r="U130" i="5"/>
  <c r="L112" i="21" s="1"/>
  <c r="K131" i="5"/>
  <c r="AC131" i="5"/>
  <c r="Q198" i="21" s="1"/>
  <c r="T131" i="5"/>
  <c r="K198" i="21" s="1"/>
  <c r="W131" i="5"/>
  <c r="M198" i="21" s="1"/>
  <c r="M132" i="5"/>
  <c r="Y132" i="5"/>
  <c r="P132" i="5"/>
  <c r="G132" i="5"/>
  <c r="S132" i="5"/>
  <c r="O133" i="5"/>
  <c r="F133" i="5"/>
  <c r="X133" i="5"/>
  <c r="D133" i="5"/>
  <c r="R133" i="5"/>
  <c r="AD133" i="5"/>
  <c r="AA136" i="5"/>
  <c r="Y138" i="5"/>
  <c r="AB138" i="5"/>
  <c r="S138" i="5"/>
  <c r="J138" i="5"/>
  <c r="I139" i="5"/>
  <c r="U139" i="5"/>
  <c r="U142" i="5"/>
  <c r="V144" i="5"/>
  <c r="AE145" i="5"/>
  <c r="AM139" i="21" s="1"/>
  <c r="G145" i="5"/>
  <c r="W139" i="21" s="1"/>
  <c r="Y145" i="5"/>
  <c r="AI139" i="21" s="1"/>
  <c r="P145" i="5"/>
  <c r="AC139" i="21" s="1"/>
  <c r="S145" i="5"/>
  <c r="AE139" i="21" s="1"/>
  <c r="I146" i="5"/>
  <c r="X146" i="5"/>
  <c r="O146" i="5"/>
  <c r="F146" i="5"/>
  <c r="D146" i="5"/>
  <c r="R146" i="5"/>
  <c r="AD146" i="5"/>
  <c r="L148" i="5"/>
  <c r="AB148" i="5"/>
  <c r="AA149" i="5"/>
  <c r="AA151" i="5"/>
  <c r="R151" i="5"/>
  <c r="I151" i="5"/>
  <c r="X151" i="5"/>
  <c r="K155" i="5"/>
  <c r="W155" i="5"/>
  <c r="N155" i="5"/>
  <c r="E155" i="5"/>
  <c r="Q155" i="5"/>
  <c r="AC155" i="5"/>
  <c r="I158" i="5"/>
  <c r="AA158" i="5"/>
  <c r="R158" i="5"/>
  <c r="X158" i="5"/>
  <c r="O158" i="5"/>
  <c r="F158" i="5"/>
  <c r="AD158" i="5"/>
  <c r="X159" i="5"/>
  <c r="D160" i="5"/>
  <c r="P160" i="5"/>
  <c r="AB161" i="5"/>
  <c r="AA162" i="5"/>
  <c r="P105" i="21" s="1"/>
  <c r="F164" i="5"/>
  <c r="U167" i="5"/>
  <c r="L153" i="21" s="1"/>
  <c r="E170" i="5"/>
  <c r="AE173" i="5"/>
  <c r="G173" i="5"/>
  <c r="AB173" i="5"/>
  <c r="S173" i="5"/>
  <c r="J173" i="5"/>
  <c r="N173" i="5"/>
  <c r="R175" i="5"/>
  <c r="J150" i="21" s="1"/>
  <c r="U177" i="5"/>
  <c r="G178" i="5"/>
  <c r="W141" i="21" s="1"/>
  <c r="U180" i="5"/>
  <c r="AA180" i="5"/>
  <c r="R180" i="5"/>
  <c r="J67" i="21" s="1"/>
  <c r="I180" i="5"/>
  <c r="O180" i="5"/>
  <c r="K183" i="5"/>
  <c r="Z72" i="21" s="1"/>
  <c r="Z183" i="5"/>
  <c r="AJ72" i="21" s="1"/>
  <c r="Q183" i="5"/>
  <c r="AD72" i="21" s="1"/>
  <c r="H183" i="5"/>
  <c r="X72" i="21" s="1"/>
  <c r="J184" i="5"/>
  <c r="V189" i="5"/>
  <c r="D190" i="5"/>
  <c r="AA191" i="5"/>
  <c r="P99" i="21" s="1"/>
  <c r="AD191" i="5"/>
  <c r="U191" i="5"/>
  <c r="L191" i="5"/>
  <c r="F99" i="21" s="1"/>
  <c r="D191" i="5"/>
  <c r="O191" i="5"/>
  <c r="G192" i="5"/>
  <c r="X193" i="5"/>
  <c r="AA193" i="5"/>
  <c r="AD193" i="5"/>
  <c r="O193" i="5"/>
  <c r="H27" i="21" s="1"/>
  <c r="R193" i="5"/>
  <c r="I193" i="5"/>
  <c r="D27" i="21" s="1"/>
  <c r="F193" i="5"/>
  <c r="N193" i="5"/>
  <c r="V195" i="5"/>
  <c r="AG132" i="21" s="1"/>
  <c r="M196" i="5"/>
  <c r="G198" i="5"/>
  <c r="W71" i="21" s="1"/>
  <c r="R200" i="5"/>
  <c r="H201" i="5"/>
  <c r="AA205" i="5"/>
  <c r="AD205" i="5"/>
  <c r="R194" i="21" s="1"/>
  <c r="X205" i="5"/>
  <c r="O205" i="5"/>
  <c r="F205" i="5"/>
  <c r="R206" i="5"/>
  <c r="J129" i="21" s="1"/>
  <c r="J208" i="5"/>
  <c r="Y127" i="21" s="1"/>
  <c r="O209" i="5"/>
  <c r="F209" i="5"/>
  <c r="D209" i="5"/>
  <c r="X209" i="5"/>
  <c r="R209" i="5"/>
  <c r="AD209" i="5"/>
  <c r="AA212" i="5"/>
  <c r="Y214" i="5"/>
  <c r="AB214" i="5"/>
  <c r="S214" i="5"/>
  <c r="J214" i="5"/>
  <c r="I215" i="5"/>
  <c r="U215" i="5"/>
  <c r="U218" i="5"/>
  <c r="V220" i="5"/>
  <c r="AE221" i="5"/>
  <c r="G221" i="5"/>
  <c r="Y221" i="5"/>
  <c r="P221" i="5"/>
  <c r="S221" i="5"/>
  <c r="I222" i="5"/>
  <c r="X222" i="5"/>
  <c r="O222" i="5"/>
  <c r="F222" i="5"/>
  <c r="D222" i="5"/>
  <c r="R222" i="5"/>
  <c r="AD222" i="5"/>
  <c r="L224" i="5"/>
  <c r="F146" i="21" s="1"/>
  <c r="AB224" i="5"/>
  <c r="AA225" i="5"/>
  <c r="AA227" i="5"/>
  <c r="R227" i="5"/>
  <c r="I227" i="5"/>
  <c r="X227" i="5"/>
  <c r="K231" i="5"/>
  <c r="W231" i="5"/>
  <c r="N231" i="5"/>
  <c r="E231" i="5"/>
  <c r="Q231" i="5"/>
  <c r="AC231" i="5"/>
  <c r="J5" i="9"/>
  <c r="Y180" i="22" s="1"/>
  <c r="AE5" i="9"/>
  <c r="AM180" i="22" s="1"/>
  <c r="M6" i="9"/>
  <c r="AA183" i="22" s="1"/>
  <c r="AE7" i="9"/>
  <c r="AM181" i="22" s="1"/>
  <c r="G9" i="9"/>
  <c r="W179" i="22" s="1"/>
  <c r="G11" i="9"/>
  <c r="Y11" i="9"/>
  <c r="D58" i="22"/>
  <c r="I16" i="9"/>
  <c r="D180" i="22" s="1"/>
  <c r="X25" i="9"/>
  <c r="AD25" i="9"/>
  <c r="F25" i="9"/>
  <c r="I25" i="9"/>
  <c r="R25" i="9"/>
  <c r="AA25" i="9"/>
  <c r="O25" i="9"/>
  <c r="D25" i="9"/>
  <c r="Y28" i="9"/>
  <c r="AD48" i="9"/>
  <c r="F48" i="9"/>
  <c r="L48" i="9"/>
  <c r="D48" i="9"/>
  <c r="U48" i="9"/>
  <c r="L104" i="22" s="1"/>
  <c r="I48" i="9"/>
  <c r="R48" i="9"/>
  <c r="AA48" i="9"/>
  <c r="O48" i="9"/>
  <c r="K23" i="5"/>
  <c r="Z23" i="5"/>
  <c r="Q23" i="5"/>
  <c r="H23" i="5"/>
  <c r="AA31" i="5"/>
  <c r="P182" i="21" s="1"/>
  <c r="D31" i="5"/>
  <c r="AD31" i="5"/>
  <c r="R182" i="21" s="1"/>
  <c r="U31" i="5"/>
  <c r="L182" i="21" s="1"/>
  <c r="L31" i="5"/>
  <c r="F182" i="21" s="1"/>
  <c r="O31" i="5"/>
  <c r="H182" i="21" s="1"/>
  <c r="AE53" i="5"/>
  <c r="G53" i="5"/>
  <c r="Y53" i="5"/>
  <c r="AI187" i="21" s="1"/>
  <c r="P53" i="5"/>
  <c r="AC187" i="21" s="1"/>
  <c r="V53" i="5"/>
  <c r="AG187" i="21" s="1"/>
  <c r="M53" i="5"/>
  <c r="AA187" i="21" s="1"/>
  <c r="S53" i="5"/>
  <c r="T65" i="5"/>
  <c r="AF206" i="21" s="1"/>
  <c r="AE78" i="5"/>
  <c r="W93" i="5"/>
  <c r="AC93" i="5"/>
  <c r="T93" i="5"/>
  <c r="K93" i="5"/>
  <c r="I114" i="5"/>
  <c r="D191" i="21" s="1"/>
  <c r="X114" i="5"/>
  <c r="N191" i="21" s="1"/>
  <c r="O114" i="5"/>
  <c r="H191" i="21" s="1"/>
  <c r="F114" i="5"/>
  <c r="B191" i="21" s="1"/>
  <c r="D114" i="5"/>
  <c r="R114" i="5"/>
  <c r="J191" i="21" s="1"/>
  <c r="K151" i="5"/>
  <c r="Z151" i="5"/>
  <c r="Q151" i="5"/>
  <c r="H151" i="5"/>
  <c r="O161" i="5"/>
  <c r="AA161" i="5"/>
  <c r="R161" i="5"/>
  <c r="I161" i="5"/>
  <c r="F161" i="5"/>
  <c r="AD161" i="5"/>
  <c r="M168" i="5"/>
  <c r="Y168" i="5"/>
  <c r="P168" i="5"/>
  <c r="AC105" i="21" s="1"/>
  <c r="G168" i="5"/>
  <c r="AC180" i="5"/>
  <c r="AL133" i="21" s="1"/>
  <c r="E180" i="5"/>
  <c r="V133" i="21" s="1"/>
  <c r="Z180" i="5"/>
  <c r="AJ133" i="21" s="1"/>
  <c r="Q180" i="5"/>
  <c r="AD133" i="21" s="1"/>
  <c r="H180" i="5"/>
  <c r="X133" i="21" s="1"/>
  <c r="AC4" i="5"/>
  <c r="E4" i="5"/>
  <c r="Z4" i="5"/>
  <c r="Q4" i="5"/>
  <c r="H4" i="5"/>
  <c r="T4" i="5"/>
  <c r="AE5" i="5"/>
  <c r="AM176" i="21" s="1"/>
  <c r="G5" i="5"/>
  <c r="W176" i="21" s="1"/>
  <c r="Y5" i="5"/>
  <c r="AI176" i="21" s="1"/>
  <c r="P5" i="5"/>
  <c r="AC176" i="21" s="1"/>
  <c r="V5" i="5"/>
  <c r="AG176" i="21" s="1"/>
  <c r="M5" i="5"/>
  <c r="AA176" i="21" s="1"/>
  <c r="S5" i="5"/>
  <c r="AE176" i="21" s="1"/>
  <c r="Q10" i="5"/>
  <c r="AC10" i="5"/>
  <c r="T10" i="5"/>
  <c r="K10" i="5"/>
  <c r="H10" i="5"/>
  <c r="M13" i="5"/>
  <c r="AA180" i="21" s="1"/>
  <c r="Y13" i="5"/>
  <c r="AI180" i="21" s="1"/>
  <c r="W17" i="5"/>
  <c r="M177" i="21" s="1"/>
  <c r="Z17" i="5"/>
  <c r="O177" i="21" s="1"/>
  <c r="Q17" i="5"/>
  <c r="I177" i="21" s="1"/>
  <c r="H17" i="5"/>
  <c r="C177" i="21" s="1"/>
  <c r="T17" i="5"/>
  <c r="K177" i="21" s="1"/>
  <c r="Y18" i="5"/>
  <c r="AE18" i="5"/>
  <c r="V18" i="5"/>
  <c r="M18" i="5"/>
  <c r="S18" i="5"/>
  <c r="N23" i="5"/>
  <c r="Y30" i="5"/>
  <c r="P30" i="5"/>
  <c r="G30" i="5"/>
  <c r="S30" i="5"/>
  <c r="AE30" i="5"/>
  <c r="M33" i="5"/>
  <c r="L34" i="5"/>
  <c r="U40" i="5"/>
  <c r="D40" i="5"/>
  <c r="X40" i="5"/>
  <c r="O40" i="5"/>
  <c r="F40" i="5"/>
  <c r="R40" i="5"/>
  <c r="AE40" i="5"/>
  <c r="AA43" i="5"/>
  <c r="P186" i="21" s="1"/>
  <c r="X43" i="5"/>
  <c r="N186" i="21" s="1"/>
  <c r="O43" i="5"/>
  <c r="F43" i="5"/>
  <c r="B186" i="21" s="1"/>
  <c r="Z43" i="5"/>
  <c r="W45" i="5"/>
  <c r="AC45" i="5"/>
  <c r="T45" i="5"/>
  <c r="K45" i="5"/>
  <c r="L46" i="5"/>
  <c r="Y48" i="5"/>
  <c r="K51" i="5"/>
  <c r="AC51" i="5"/>
  <c r="Q187" i="21" s="1"/>
  <c r="T51" i="5"/>
  <c r="W51" i="5"/>
  <c r="M187" i="21" s="1"/>
  <c r="M52" i="5"/>
  <c r="Y52" i="5"/>
  <c r="P52" i="5"/>
  <c r="G52" i="5"/>
  <c r="S52" i="5"/>
  <c r="O53" i="5"/>
  <c r="F53" i="5"/>
  <c r="X53" i="5"/>
  <c r="N99" i="21" s="1"/>
  <c r="D53" i="5"/>
  <c r="R53" i="5"/>
  <c r="AD53" i="5"/>
  <c r="Y58" i="5"/>
  <c r="AI188" i="21" s="1"/>
  <c r="AB58" i="5"/>
  <c r="S58" i="5"/>
  <c r="J58" i="5"/>
  <c r="AE65" i="5"/>
  <c r="AM206" i="21" s="1"/>
  <c r="G65" i="5"/>
  <c r="W206" i="21" s="1"/>
  <c r="Y65" i="5"/>
  <c r="AI206" i="21" s="1"/>
  <c r="P65" i="5"/>
  <c r="AC206" i="21" s="1"/>
  <c r="S65" i="5"/>
  <c r="AE206" i="21" s="1"/>
  <c r="I66" i="5"/>
  <c r="X66" i="5"/>
  <c r="O66" i="5"/>
  <c r="F66" i="5"/>
  <c r="D66" i="5"/>
  <c r="R66" i="5"/>
  <c r="AD66" i="5"/>
  <c r="L68" i="5"/>
  <c r="AA71" i="5"/>
  <c r="P203" i="21" s="1"/>
  <c r="R71" i="5"/>
  <c r="J203" i="21" s="1"/>
  <c r="I71" i="5"/>
  <c r="D203" i="21" s="1"/>
  <c r="X71" i="5"/>
  <c r="N203" i="21" s="1"/>
  <c r="K75" i="5"/>
  <c r="W75" i="5"/>
  <c r="N75" i="5"/>
  <c r="E75" i="5"/>
  <c r="Q75" i="5"/>
  <c r="AC75" i="5"/>
  <c r="I78" i="5"/>
  <c r="AA78" i="5"/>
  <c r="R78" i="5"/>
  <c r="X78" i="5"/>
  <c r="O78" i="5"/>
  <c r="F78" i="5"/>
  <c r="AD78" i="5"/>
  <c r="X79" i="5"/>
  <c r="AC80" i="5"/>
  <c r="Q207" i="21" s="1"/>
  <c r="E80" i="5"/>
  <c r="A207" i="21" s="1"/>
  <c r="T80" i="5"/>
  <c r="K207" i="21" s="1"/>
  <c r="K80" i="5"/>
  <c r="E207" i="21" s="1"/>
  <c r="L81" i="5"/>
  <c r="AD88" i="5"/>
  <c r="R211" i="21" s="1"/>
  <c r="L91" i="5"/>
  <c r="F120" i="21" s="1"/>
  <c r="AE93" i="5"/>
  <c r="AM219" i="21" s="1"/>
  <c r="G93" i="5"/>
  <c r="W219" i="21" s="1"/>
  <c r="AB93" i="5"/>
  <c r="AK219" i="21" s="1"/>
  <c r="S93" i="5"/>
  <c r="AE219" i="21" s="1"/>
  <c r="J93" i="5"/>
  <c r="N93" i="5"/>
  <c r="Z93" i="5"/>
  <c r="U100" i="5"/>
  <c r="L219" i="21" s="1"/>
  <c r="AA100" i="5"/>
  <c r="P219" i="21" s="1"/>
  <c r="R100" i="5"/>
  <c r="J219" i="21" s="1"/>
  <c r="I100" i="5"/>
  <c r="D219" i="21" s="1"/>
  <c r="O100" i="5"/>
  <c r="H219" i="21" s="1"/>
  <c r="K103" i="5"/>
  <c r="Z122" i="21" s="1"/>
  <c r="Z103" i="5"/>
  <c r="AJ122" i="21" s="1"/>
  <c r="Q103" i="5"/>
  <c r="AD122" i="21" s="1"/>
  <c r="H103" i="5"/>
  <c r="X122" i="21" s="1"/>
  <c r="Q110" i="5"/>
  <c r="H110" i="5"/>
  <c r="Z110" i="5"/>
  <c r="T110" i="5"/>
  <c r="AA111" i="5"/>
  <c r="P189" i="21" s="1"/>
  <c r="AD111" i="5"/>
  <c r="U111" i="5"/>
  <c r="L111" i="5"/>
  <c r="D111" i="5"/>
  <c r="O111" i="5"/>
  <c r="H189" i="21" s="1"/>
  <c r="O113" i="5"/>
  <c r="AA113" i="5"/>
  <c r="P190" i="21" s="1"/>
  <c r="R113" i="5"/>
  <c r="J190" i="21" s="1"/>
  <c r="I113" i="5"/>
  <c r="F113" i="5"/>
  <c r="AD113" i="5"/>
  <c r="P114" i="5"/>
  <c r="L119" i="5"/>
  <c r="F193" i="21" s="1"/>
  <c r="M120" i="5"/>
  <c r="Y120" i="5"/>
  <c r="P120" i="5"/>
  <c r="G120" i="5"/>
  <c r="S120" i="5"/>
  <c r="AE104" i="21" s="1"/>
  <c r="M126" i="5"/>
  <c r="AA199" i="21" s="1"/>
  <c r="M128" i="5"/>
  <c r="AA191" i="21" s="1"/>
  <c r="AB128" i="5"/>
  <c r="AK191" i="21" s="1"/>
  <c r="S128" i="5"/>
  <c r="AE191" i="21" s="1"/>
  <c r="J128" i="5"/>
  <c r="Y191" i="21" s="1"/>
  <c r="Z128" i="5"/>
  <c r="AC132" i="5"/>
  <c r="E132" i="5"/>
  <c r="Z132" i="5"/>
  <c r="Q132" i="5"/>
  <c r="H132" i="5"/>
  <c r="T132" i="5"/>
  <c r="AE133" i="5"/>
  <c r="G133" i="5"/>
  <c r="Y133" i="5"/>
  <c r="P133" i="5"/>
  <c r="V133" i="5"/>
  <c r="M133" i="5"/>
  <c r="S133" i="5"/>
  <c r="L136" i="5"/>
  <c r="Q138" i="5"/>
  <c r="AC138" i="5"/>
  <c r="T138" i="5"/>
  <c r="K138" i="5"/>
  <c r="H138" i="5"/>
  <c r="M141" i="5"/>
  <c r="Y141" i="5"/>
  <c r="W145" i="5"/>
  <c r="AH139" i="21" s="1"/>
  <c r="Z145" i="5"/>
  <c r="AJ139" i="21" s="1"/>
  <c r="Q145" i="5"/>
  <c r="AD139" i="21" s="1"/>
  <c r="H145" i="5"/>
  <c r="X139" i="21" s="1"/>
  <c r="T145" i="5"/>
  <c r="AF139" i="21" s="1"/>
  <c r="Y146" i="5"/>
  <c r="AE146" i="5"/>
  <c r="V146" i="5"/>
  <c r="M146" i="5"/>
  <c r="S146" i="5"/>
  <c r="L149" i="5"/>
  <c r="N151" i="5"/>
  <c r="M154" i="5"/>
  <c r="Y158" i="5"/>
  <c r="AI6" i="21" s="1"/>
  <c r="P158" i="5"/>
  <c r="AC6" i="21" s="1"/>
  <c r="G158" i="5"/>
  <c r="S158" i="5"/>
  <c r="AE158" i="5"/>
  <c r="M161" i="5"/>
  <c r="L162" i="5"/>
  <c r="F105" i="21" s="1"/>
  <c r="AG39" i="21"/>
  <c r="U168" i="5"/>
  <c r="D168" i="5"/>
  <c r="X168" i="5"/>
  <c r="O168" i="5"/>
  <c r="F168" i="5"/>
  <c r="R168" i="5"/>
  <c r="AE168" i="5"/>
  <c r="AM105" i="21" s="1"/>
  <c r="AA171" i="5"/>
  <c r="X171" i="5"/>
  <c r="O171" i="5"/>
  <c r="F171" i="5"/>
  <c r="Z171" i="5"/>
  <c r="AJ134" i="21" s="1"/>
  <c r="W173" i="5"/>
  <c r="AC173" i="5"/>
  <c r="T173" i="5"/>
  <c r="K173" i="5"/>
  <c r="L174" i="5"/>
  <c r="K179" i="5"/>
  <c r="E133" i="21" s="1"/>
  <c r="AC179" i="5"/>
  <c r="Q133" i="21" s="1"/>
  <c r="T179" i="5"/>
  <c r="K133" i="21" s="1"/>
  <c r="W179" i="5"/>
  <c r="M133" i="21" s="1"/>
  <c r="M180" i="5"/>
  <c r="AA133" i="21" s="1"/>
  <c r="Y180" i="5"/>
  <c r="AI133" i="21" s="1"/>
  <c r="P180" i="5"/>
  <c r="AC133" i="21" s="1"/>
  <c r="G180" i="5"/>
  <c r="W133" i="21" s="1"/>
  <c r="S180" i="5"/>
  <c r="AE133" i="21" s="1"/>
  <c r="O181" i="5"/>
  <c r="F181" i="5"/>
  <c r="D181" i="5"/>
  <c r="X181" i="5"/>
  <c r="R181" i="5"/>
  <c r="AD181" i="5"/>
  <c r="Y186" i="5"/>
  <c r="AI75" i="21" s="1"/>
  <c r="AB186" i="5"/>
  <c r="AK75" i="21" s="1"/>
  <c r="S186" i="5"/>
  <c r="AE75" i="21" s="1"/>
  <c r="J186" i="5"/>
  <c r="Y75" i="21" s="1"/>
  <c r="AE193" i="5"/>
  <c r="Y193" i="5"/>
  <c r="AB193" i="5"/>
  <c r="G193" i="5"/>
  <c r="P193" i="5"/>
  <c r="S193" i="5"/>
  <c r="AD196" i="5"/>
  <c r="R149" i="21" s="1"/>
  <c r="X196" i="5"/>
  <c r="N149" i="21" s="1"/>
  <c r="AA196" i="5"/>
  <c r="P149" i="21" s="1"/>
  <c r="R196" i="5"/>
  <c r="J149" i="21" s="1"/>
  <c r="I196" i="5"/>
  <c r="D149" i="21" s="1"/>
  <c r="O196" i="5"/>
  <c r="H149" i="21" s="1"/>
  <c r="F196" i="5"/>
  <c r="B149" i="21" s="1"/>
  <c r="M199" i="5"/>
  <c r="AC204" i="5"/>
  <c r="W204" i="5"/>
  <c r="Z204" i="5"/>
  <c r="H204" i="5"/>
  <c r="T204" i="5"/>
  <c r="K204" i="5"/>
  <c r="N204" i="5"/>
  <c r="N205" i="5"/>
  <c r="AB68" i="21" s="1"/>
  <c r="AE209" i="5"/>
  <c r="G209" i="5"/>
  <c r="Y209" i="5"/>
  <c r="P209" i="5"/>
  <c r="V209" i="5"/>
  <c r="M209" i="5"/>
  <c r="S209" i="5"/>
  <c r="L212" i="5"/>
  <c r="Q214" i="5"/>
  <c r="AC214" i="5"/>
  <c r="T214" i="5"/>
  <c r="K214" i="5"/>
  <c r="H214" i="5"/>
  <c r="M217" i="5"/>
  <c r="Y217" i="5"/>
  <c r="W221" i="5"/>
  <c r="M145" i="21" s="1"/>
  <c r="Z221" i="5"/>
  <c r="O145" i="21" s="1"/>
  <c r="Q221" i="5"/>
  <c r="I145" i="21" s="1"/>
  <c r="H221" i="5"/>
  <c r="C145" i="21" s="1"/>
  <c r="T221" i="5"/>
  <c r="K145" i="21" s="1"/>
  <c r="Y222" i="5"/>
  <c r="AE222" i="5"/>
  <c r="V222" i="5"/>
  <c r="M222" i="5"/>
  <c r="S222" i="5"/>
  <c r="L225" i="5"/>
  <c r="M230" i="5"/>
  <c r="AE6" i="9"/>
  <c r="AM183" i="22" s="1"/>
  <c r="AD8" i="9"/>
  <c r="F8" i="9"/>
  <c r="L8" i="9"/>
  <c r="D8" i="9"/>
  <c r="U8" i="9"/>
  <c r="L54" i="22" s="1"/>
  <c r="I8" i="9"/>
  <c r="R8" i="9"/>
  <c r="AA8" i="9"/>
  <c r="X8" i="9"/>
  <c r="AB9" i="9"/>
  <c r="AK179" i="22" s="1"/>
  <c r="D14" i="22"/>
  <c r="X17" i="9"/>
  <c r="N181" i="22" s="1"/>
  <c r="AD17" i="9"/>
  <c r="R181" i="22" s="1"/>
  <c r="F17" i="9"/>
  <c r="B181" i="22" s="1"/>
  <c r="U17" i="9"/>
  <c r="L181" i="22" s="1"/>
  <c r="I17" i="9"/>
  <c r="D181" i="22" s="1"/>
  <c r="R17" i="9"/>
  <c r="J181" i="22" s="1"/>
  <c r="AA17" i="9"/>
  <c r="P181" i="22" s="1"/>
  <c r="Z17" i="9"/>
  <c r="O181" i="22" s="1"/>
  <c r="M18" i="9"/>
  <c r="V20" i="9"/>
  <c r="AB20" i="9"/>
  <c r="M20" i="9"/>
  <c r="J20" i="9"/>
  <c r="AE20" i="9"/>
  <c r="S20" i="9"/>
  <c r="N30" i="9"/>
  <c r="P31" i="9"/>
  <c r="N38" i="9"/>
  <c r="U20" i="5"/>
  <c r="L179" i="21" s="1"/>
  <c r="AA20" i="5"/>
  <c r="P179" i="21" s="1"/>
  <c r="R20" i="5"/>
  <c r="J179" i="21" s="1"/>
  <c r="I20" i="5"/>
  <c r="D179" i="21" s="1"/>
  <c r="O20" i="5"/>
  <c r="H179" i="21" s="1"/>
  <c r="S40" i="5"/>
  <c r="M100" i="5"/>
  <c r="AA125" i="21" s="1"/>
  <c r="Y100" i="5"/>
  <c r="AI125" i="21" s="1"/>
  <c r="P100" i="5"/>
  <c r="AC125" i="21" s="1"/>
  <c r="G100" i="5"/>
  <c r="W125" i="21" s="1"/>
  <c r="X119" i="5"/>
  <c r="N193" i="21" s="1"/>
  <c r="U148" i="5"/>
  <c r="AA148" i="5"/>
  <c r="R148" i="5"/>
  <c r="I148" i="5"/>
  <c r="O148" i="5"/>
  <c r="Q158" i="5"/>
  <c r="H158" i="5"/>
  <c r="Z158" i="5"/>
  <c r="T158" i="5"/>
  <c r="M176" i="5"/>
  <c r="AB176" i="5"/>
  <c r="S176" i="5"/>
  <c r="J176" i="5"/>
  <c r="AA199" i="5"/>
  <c r="AD199" i="5"/>
  <c r="X199" i="5"/>
  <c r="I199" i="5"/>
  <c r="R199" i="5"/>
  <c r="O199" i="5"/>
  <c r="F199" i="5"/>
  <c r="U224" i="5"/>
  <c r="L146" i="21" s="1"/>
  <c r="AA224" i="5"/>
  <c r="P146" i="21" s="1"/>
  <c r="R224" i="5"/>
  <c r="J146" i="21" s="1"/>
  <c r="I224" i="5"/>
  <c r="D146" i="21" s="1"/>
  <c r="O224" i="5"/>
  <c r="H146" i="21" s="1"/>
  <c r="K227" i="5"/>
  <c r="Z137" i="21" s="1"/>
  <c r="Z227" i="5"/>
  <c r="Q227" i="5"/>
  <c r="H227" i="5"/>
  <c r="P17" i="9"/>
  <c r="V17" i="9"/>
  <c r="AE17" i="9"/>
  <c r="J17" i="9"/>
  <c r="S17" i="9"/>
  <c r="AB17" i="9"/>
  <c r="G17" i="9"/>
  <c r="J26" i="9"/>
  <c r="P26" i="9"/>
  <c r="AE26" i="9"/>
  <c r="V26" i="9"/>
  <c r="AB26" i="9"/>
  <c r="S26" i="9"/>
  <c r="G26" i="9"/>
  <c r="Y26" i="9"/>
  <c r="D26" i="9"/>
  <c r="P29" i="9"/>
  <c r="V29" i="9"/>
  <c r="D29" i="9"/>
  <c r="AB29" i="9"/>
  <c r="AE29" i="9"/>
  <c r="J29" i="9"/>
  <c r="S29" i="9"/>
  <c r="G29" i="9"/>
  <c r="X57" i="9"/>
  <c r="AD57" i="9"/>
  <c r="F57" i="9"/>
  <c r="L57" i="9"/>
  <c r="J58" i="9"/>
  <c r="P58" i="9"/>
  <c r="AC192" i="22" s="1"/>
  <c r="M58" i="9"/>
  <c r="V60" i="9"/>
  <c r="AG193" i="22" s="1"/>
  <c r="AB60" i="9"/>
  <c r="Y60" i="9"/>
  <c r="V68" i="9"/>
  <c r="AB68" i="9"/>
  <c r="Y68" i="9"/>
  <c r="P68" i="9"/>
  <c r="J74" i="9"/>
  <c r="AB74" i="9"/>
  <c r="S74" i="9"/>
  <c r="M74" i="9"/>
  <c r="D74" i="9"/>
  <c r="AE74" i="9"/>
  <c r="P74" i="9"/>
  <c r="G74" i="9"/>
  <c r="P81" i="9"/>
  <c r="S81" i="9"/>
  <c r="G81" i="9"/>
  <c r="AB81" i="9"/>
  <c r="V81" i="9"/>
  <c r="L87" i="9"/>
  <c r="F123" i="22" s="1"/>
  <c r="D87" i="9"/>
  <c r="AA87" i="9"/>
  <c r="P123" i="22" s="1"/>
  <c r="R87" i="9"/>
  <c r="J123" i="22" s="1"/>
  <c r="I87" i="9"/>
  <c r="D123" i="22" s="1"/>
  <c r="F87" i="9"/>
  <c r="B123" i="22" s="1"/>
  <c r="O87" i="9"/>
  <c r="H123" i="22" s="1"/>
  <c r="P93" i="9"/>
  <c r="V93" i="9"/>
  <c r="J93" i="9"/>
  <c r="AE93" i="9"/>
  <c r="S93" i="9"/>
  <c r="AE30" i="22" s="1"/>
  <c r="J106" i="9"/>
  <c r="AB106" i="9"/>
  <c r="S106" i="9"/>
  <c r="Y106" i="9"/>
  <c r="M106" i="9"/>
  <c r="D106" i="9"/>
  <c r="AE106" i="9"/>
  <c r="P106" i="9"/>
  <c r="G106" i="9"/>
  <c r="V106" i="9"/>
  <c r="V108" i="9"/>
  <c r="AG217" i="22" s="1"/>
  <c r="M108" i="9"/>
  <c r="AA217" i="22" s="1"/>
  <c r="AB108" i="9"/>
  <c r="AK217" i="22" s="1"/>
  <c r="G108" i="9"/>
  <c r="W217" i="22" s="1"/>
  <c r="P108" i="9"/>
  <c r="AC217" i="22" s="1"/>
  <c r="S108" i="9"/>
  <c r="AE217" i="22" s="1"/>
  <c r="M120" i="9"/>
  <c r="D65" i="22"/>
  <c r="H161" i="9"/>
  <c r="W161" i="9"/>
  <c r="N161" i="9"/>
  <c r="E161" i="9"/>
  <c r="Q161" i="9"/>
  <c r="AC161" i="9"/>
  <c r="Z161" i="9"/>
  <c r="K161" i="9"/>
  <c r="T161" i="9"/>
  <c r="AD4" i="9"/>
  <c r="R177" i="22" s="1"/>
  <c r="F4" i="9"/>
  <c r="B177" i="22" s="1"/>
  <c r="L4" i="9"/>
  <c r="F177" i="22" s="1"/>
  <c r="D4" i="9"/>
  <c r="T21" i="9"/>
  <c r="AF177" i="22" s="1"/>
  <c r="L7" i="22"/>
  <c r="P25" i="9"/>
  <c r="V25" i="9"/>
  <c r="M25" i="9"/>
  <c r="Y25" i="9"/>
  <c r="V48" i="9"/>
  <c r="AB48" i="9"/>
  <c r="Y48" i="9"/>
  <c r="AI151" i="22" s="1"/>
  <c r="P57" i="9"/>
  <c r="AC188" i="22" s="1"/>
  <c r="V57" i="9"/>
  <c r="M57" i="9"/>
  <c r="AA188" i="22" s="1"/>
  <c r="Y57" i="9"/>
  <c r="D58" i="9"/>
  <c r="AB59" i="9"/>
  <c r="J59" i="9"/>
  <c r="Y190" i="22" s="1"/>
  <c r="P60" i="9"/>
  <c r="AE68" i="9"/>
  <c r="L75" i="9"/>
  <c r="D75" i="9"/>
  <c r="X75" i="9"/>
  <c r="R75" i="9"/>
  <c r="L79" i="9"/>
  <c r="D79" i="9"/>
  <c r="AA79" i="9"/>
  <c r="F79" i="9"/>
  <c r="O79" i="9"/>
  <c r="U79" i="9"/>
  <c r="R79" i="9"/>
  <c r="V80" i="9"/>
  <c r="G80" i="9"/>
  <c r="P80" i="9"/>
  <c r="Y80" i="9"/>
  <c r="D80" i="9"/>
  <c r="J80" i="9"/>
  <c r="D81" i="9"/>
  <c r="Y83" i="9"/>
  <c r="X85" i="9"/>
  <c r="O85" i="9"/>
  <c r="H28" i="22" s="1"/>
  <c r="F85" i="9"/>
  <c r="U85" i="9"/>
  <c r="AD85" i="9"/>
  <c r="I85" i="9"/>
  <c r="D85" i="9"/>
  <c r="AB87" i="9"/>
  <c r="AK214" i="22" s="1"/>
  <c r="G87" i="9"/>
  <c r="W214" i="22" s="1"/>
  <c r="P87" i="9"/>
  <c r="AC214" i="22" s="1"/>
  <c r="Y87" i="9"/>
  <c r="AI214" i="22" s="1"/>
  <c r="V87" i="9"/>
  <c r="AG214" i="22" s="1"/>
  <c r="X87" i="9"/>
  <c r="N123" i="22" s="1"/>
  <c r="X89" i="9"/>
  <c r="N216" i="22" s="1"/>
  <c r="D89" i="9"/>
  <c r="AD89" i="9"/>
  <c r="R216" i="22" s="1"/>
  <c r="I89" i="9"/>
  <c r="D216" i="22" s="1"/>
  <c r="R89" i="9"/>
  <c r="J216" i="22" s="1"/>
  <c r="F91" i="9"/>
  <c r="B124" i="22" s="1"/>
  <c r="D93" i="9"/>
  <c r="H109" i="9"/>
  <c r="AC109" i="9"/>
  <c r="T109" i="9"/>
  <c r="K109" i="9"/>
  <c r="Q109" i="9"/>
  <c r="Z109" i="9"/>
  <c r="E109" i="9"/>
  <c r="W109" i="9"/>
  <c r="Z110" i="9"/>
  <c r="AC110" i="9"/>
  <c r="H110" i="9"/>
  <c r="Q110" i="9"/>
  <c r="E110" i="9"/>
  <c r="W110" i="9"/>
  <c r="T110" i="9"/>
  <c r="AB115" i="9"/>
  <c r="V115" i="9"/>
  <c r="AG199" i="22" s="1"/>
  <c r="J115" i="9"/>
  <c r="Y199" i="22" s="1"/>
  <c r="AE115" i="9"/>
  <c r="S115" i="9"/>
  <c r="AE199" i="22" s="1"/>
  <c r="P115" i="9"/>
  <c r="AC199" i="22" s="1"/>
  <c r="Y115" i="9"/>
  <c r="M115" i="9"/>
  <c r="H65" i="22"/>
  <c r="V16" i="9"/>
  <c r="AB16" i="9"/>
  <c r="Y16" i="9"/>
  <c r="R20" i="9"/>
  <c r="J183" i="22" s="1"/>
  <c r="AC41" i="9"/>
  <c r="AD60" i="5"/>
  <c r="AD156" i="5"/>
  <c r="R36" i="21" s="1"/>
  <c r="AD188" i="5"/>
  <c r="AD216" i="5"/>
  <c r="V4" i="9"/>
  <c r="AG99" i="22" s="1"/>
  <c r="AB4" i="9"/>
  <c r="AK99" i="22" s="1"/>
  <c r="O4" i="9"/>
  <c r="H177" i="22" s="1"/>
  <c r="Y4" i="9"/>
  <c r="AI99" i="22" s="1"/>
  <c r="P13" i="9"/>
  <c r="AC184" i="22" s="1"/>
  <c r="V13" i="9"/>
  <c r="AG184" i="22" s="1"/>
  <c r="M13" i="9"/>
  <c r="AA184" i="22" s="1"/>
  <c r="Y13" i="9"/>
  <c r="AI184" i="22" s="1"/>
  <c r="D14" i="9"/>
  <c r="AB15" i="9"/>
  <c r="J15" i="9"/>
  <c r="P16" i="9"/>
  <c r="AC100" i="22" s="1"/>
  <c r="I20" i="9"/>
  <c r="D183" i="22" s="1"/>
  <c r="K21" i="9"/>
  <c r="Z177" i="22" s="1"/>
  <c r="J7" i="22"/>
  <c r="AA28" i="9"/>
  <c r="I29" i="9"/>
  <c r="J32" i="9"/>
  <c r="V36" i="9"/>
  <c r="AG185" i="22" s="1"/>
  <c r="AB36" i="9"/>
  <c r="AK185" i="22" s="1"/>
  <c r="Y36" i="9"/>
  <c r="AI185" i="22" s="1"/>
  <c r="AA37" i="9"/>
  <c r="P187" i="22" s="1"/>
  <c r="R40" i="9"/>
  <c r="J41" i="9"/>
  <c r="Y187" i="22" s="1"/>
  <c r="T41" i="9"/>
  <c r="K42" i="9"/>
  <c r="AE43" i="9"/>
  <c r="P45" i="9"/>
  <c r="V45" i="9"/>
  <c r="M45" i="9"/>
  <c r="Y45" i="9"/>
  <c r="D46" i="9"/>
  <c r="AB47" i="9"/>
  <c r="J47" i="9"/>
  <c r="P48" i="9"/>
  <c r="G49" i="9"/>
  <c r="W189" i="22" s="1"/>
  <c r="R49" i="9"/>
  <c r="AB49" i="9"/>
  <c r="AK189" i="22" s="1"/>
  <c r="G50" i="9"/>
  <c r="S50" i="9"/>
  <c r="AB50" i="9"/>
  <c r="G51" i="9"/>
  <c r="I52" i="9"/>
  <c r="S52" i="9"/>
  <c r="AE52" i="9"/>
  <c r="K53" i="9"/>
  <c r="AD56" i="9"/>
  <c r="F56" i="9"/>
  <c r="L56" i="9"/>
  <c r="D56" i="9"/>
  <c r="X56" i="9"/>
  <c r="D57" i="9"/>
  <c r="O57" i="9"/>
  <c r="H193" i="22" s="1"/>
  <c r="Y58" i="9"/>
  <c r="Y59" i="9"/>
  <c r="G60" i="9"/>
  <c r="AA60" i="9"/>
  <c r="I61" i="9"/>
  <c r="S61" i="9"/>
  <c r="T62" i="9"/>
  <c r="AC62" i="9"/>
  <c r="S63" i="9"/>
  <c r="J64" i="9"/>
  <c r="X65" i="9"/>
  <c r="AD65" i="9"/>
  <c r="F65" i="9"/>
  <c r="L65" i="9"/>
  <c r="J66" i="9"/>
  <c r="Y208" i="22" s="1"/>
  <c r="P66" i="9"/>
  <c r="AC208" i="22" s="1"/>
  <c r="M66" i="9"/>
  <c r="AA208" i="22" s="1"/>
  <c r="G68" i="9"/>
  <c r="S68" i="9"/>
  <c r="X69" i="9"/>
  <c r="F69" i="9"/>
  <c r="J71" i="9"/>
  <c r="I73" i="9"/>
  <c r="Y81" i="9"/>
  <c r="J83" i="9"/>
  <c r="P85" i="9"/>
  <c r="AC218" i="22" s="1"/>
  <c r="Y85" i="9"/>
  <c r="AI218" i="22" s="1"/>
  <c r="AE85" i="9"/>
  <c r="AM218" i="22" s="1"/>
  <c r="J85" i="9"/>
  <c r="Y218" i="22" s="1"/>
  <c r="S85" i="9"/>
  <c r="AE218" i="22" s="1"/>
  <c r="AD87" i="9"/>
  <c r="R123" i="22" s="1"/>
  <c r="U89" i="9"/>
  <c r="L216" i="22" s="1"/>
  <c r="Y90" i="9"/>
  <c r="AA91" i="9"/>
  <c r="P124" i="22" s="1"/>
  <c r="J28" i="22"/>
  <c r="J94" i="9"/>
  <c r="Y71" i="22" s="1"/>
  <c r="Y94" i="9"/>
  <c r="AI71" i="22" s="1"/>
  <c r="P94" i="9"/>
  <c r="G94" i="9"/>
  <c r="W71" i="22" s="1"/>
  <c r="V94" i="9"/>
  <c r="AG71" i="22" s="1"/>
  <c r="AE94" i="9"/>
  <c r="AM71" i="22" s="1"/>
  <c r="J108" i="9"/>
  <c r="Y217" i="22" s="1"/>
  <c r="V136" i="9"/>
  <c r="Y136" i="9"/>
  <c r="P136" i="9"/>
  <c r="G136" i="9"/>
  <c r="M136" i="9"/>
  <c r="J136" i="9"/>
  <c r="AE136" i="9"/>
  <c r="S136" i="9"/>
  <c r="AB27" i="9"/>
  <c r="J27" i="9"/>
  <c r="AD12" i="5"/>
  <c r="AD44" i="5"/>
  <c r="AD76" i="5"/>
  <c r="R205" i="21" s="1"/>
  <c r="AD92" i="5"/>
  <c r="R214" i="21" s="1"/>
  <c r="AD108" i="5"/>
  <c r="AD124" i="5"/>
  <c r="R197" i="21" s="1"/>
  <c r="AD140" i="5"/>
  <c r="R138" i="21" s="1"/>
  <c r="AC39" i="21"/>
  <c r="AD172" i="5"/>
  <c r="R73" i="21" s="1"/>
  <c r="AE194" i="5"/>
  <c r="Y194" i="5"/>
  <c r="AB194" i="5"/>
  <c r="J194" i="5"/>
  <c r="Y200" i="5"/>
  <c r="AB200" i="5"/>
  <c r="AE200" i="5"/>
  <c r="M200" i="5"/>
  <c r="V200" i="5"/>
  <c r="AD24" i="9"/>
  <c r="F24" i="9"/>
  <c r="L24" i="9"/>
  <c r="F186" i="22" s="1"/>
  <c r="D24" i="9"/>
  <c r="X33" i="9"/>
  <c r="AD33" i="9"/>
  <c r="F33" i="9"/>
  <c r="L33" i="9"/>
  <c r="J34" i="9"/>
  <c r="P34" i="9"/>
  <c r="M34" i="9"/>
  <c r="L6" i="5"/>
  <c r="U6" i="5"/>
  <c r="AD6" i="5"/>
  <c r="AE9" i="5"/>
  <c r="AM175" i="21" s="1"/>
  <c r="G9" i="5"/>
  <c r="W175" i="21" s="1"/>
  <c r="L9" i="5"/>
  <c r="U9" i="5"/>
  <c r="AD9" i="5"/>
  <c r="L12" i="5"/>
  <c r="V12" i="5"/>
  <c r="AE12" i="5"/>
  <c r="L22" i="5"/>
  <c r="U22" i="5"/>
  <c r="L180" i="21" s="1"/>
  <c r="AD22" i="5"/>
  <c r="R180" i="21" s="1"/>
  <c r="AE25" i="5"/>
  <c r="G25" i="5"/>
  <c r="L25" i="5"/>
  <c r="U25" i="5"/>
  <c r="AD25" i="5"/>
  <c r="L28" i="5"/>
  <c r="V28" i="5"/>
  <c r="AG181" i="21" s="1"/>
  <c r="AE28" i="5"/>
  <c r="L38" i="5"/>
  <c r="U38" i="5"/>
  <c r="L98" i="21" s="1"/>
  <c r="AD38" i="5"/>
  <c r="AE41" i="5"/>
  <c r="AM183" i="21" s="1"/>
  <c r="G41" i="5"/>
  <c r="W183" i="21" s="1"/>
  <c r="L41" i="5"/>
  <c r="U41" i="5"/>
  <c r="AD41" i="5"/>
  <c r="L44" i="5"/>
  <c r="V44" i="5"/>
  <c r="AG190" i="21" s="1"/>
  <c r="AE44" i="5"/>
  <c r="L54" i="5"/>
  <c r="F77" i="21" s="1"/>
  <c r="U54" i="5"/>
  <c r="AD54" i="5"/>
  <c r="AE57" i="5"/>
  <c r="AM184" i="21" s="1"/>
  <c r="G57" i="5"/>
  <c r="W184" i="21" s="1"/>
  <c r="L57" i="5"/>
  <c r="U57" i="5"/>
  <c r="AD57" i="5"/>
  <c r="L60" i="5"/>
  <c r="V60" i="5"/>
  <c r="AE60" i="5"/>
  <c r="AM189" i="21" s="1"/>
  <c r="L70" i="5"/>
  <c r="U70" i="5"/>
  <c r="L46" i="21" s="1"/>
  <c r="AD70" i="5"/>
  <c r="AE73" i="5"/>
  <c r="G73" i="5"/>
  <c r="L73" i="5"/>
  <c r="U73" i="5"/>
  <c r="AD73" i="5"/>
  <c r="L76" i="5"/>
  <c r="F205" i="21" s="1"/>
  <c r="V76" i="5"/>
  <c r="AE76" i="5"/>
  <c r="L86" i="5"/>
  <c r="U86" i="5"/>
  <c r="L210" i="21" s="1"/>
  <c r="AD86" i="5"/>
  <c r="R210" i="21" s="1"/>
  <c r="AE89" i="5"/>
  <c r="AM120" i="21" s="1"/>
  <c r="G89" i="5"/>
  <c r="W120" i="21" s="1"/>
  <c r="L89" i="5"/>
  <c r="F212" i="21" s="1"/>
  <c r="U89" i="5"/>
  <c r="L212" i="21" s="1"/>
  <c r="AD89" i="5"/>
  <c r="R212" i="21" s="1"/>
  <c r="L92" i="5"/>
  <c r="F214" i="21" s="1"/>
  <c r="V92" i="5"/>
  <c r="AG123" i="21" s="1"/>
  <c r="AE92" i="5"/>
  <c r="AM123" i="21" s="1"/>
  <c r="L102" i="5"/>
  <c r="F220" i="21" s="1"/>
  <c r="U102" i="5"/>
  <c r="L220" i="21" s="1"/>
  <c r="AD102" i="5"/>
  <c r="R220" i="21" s="1"/>
  <c r="AE105" i="5"/>
  <c r="AM212" i="21" s="1"/>
  <c r="G105" i="5"/>
  <c r="W212" i="21" s="1"/>
  <c r="L105" i="5"/>
  <c r="F124" i="21" s="1"/>
  <c r="U105" i="5"/>
  <c r="L124" i="21" s="1"/>
  <c r="AD105" i="5"/>
  <c r="R124" i="21" s="1"/>
  <c r="L108" i="5"/>
  <c r="V108" i="5"/>
  <c r="AG213" i="21" s="1"/>
  <c r="AE108" i="5"/>
  <c r="AM213" i="21" s="1"/>
  <c r="L118" i="5"/>
  <c r="F107" i="21" s="1"/>
  <c r="U118" i="5"/>
  <c r="AD118" i="5"/>
  <c r="R107" i="21" s="1"/>
  <c r="AE121" i="5"/>
  <c r="AM190" i="21" s="1"/>
  <c r="G121" i="5"/>
  <c r="W190" i="21" s="1"/>
  <c r="L121" i="5"/>
  <c r="U121" i="5"/>
  <c r="AD121" i="5"/>
  <c r="L124" i="5"/>
  <c r="F197" i="21" s="1"/>
  <c r="V124" i="5"/>
  <c r="AE124" i="5"/>
  <c r="L134" i="5"/>
  <c r="U134" i="5"/>
  <c r="AD134" i="5"/>
  <c r="AE137" i="5"/>
  <c r="G137" i="5"/>
  <c r="L137" i="5"/>
  <c r="U137" i="5"/>
  <c r="AD137" i="5"/>
  <c r="L140" i="5"/>
  <c r="F138" i="21" s="1"/>
  <c r="V140" i="5"/>
  <c r="AE140" i="5"/>
  <c r="L150" i="5"/>
  <c r="U150" i="5"/>
  <c r="AD150" i="5"/>
  <c r="AE153" i="5"/>
  <c r="G153" i="5"/>
  <c r="L153" i="5"/>
  <c r="F79" i="21" s="1"/>
  <c r="U153" i="5"/>
  <c r="L79" i="21" s="1"/>
  <c r="AD153" i="5"/>
  <c r="R79" i="21" s="1"/>
  <c r="L156" i="5"/>
  <c r="F36" i="21" s="1"/>
  <c r="V156" i="5"/>
  <c r="AG13" i="21" s="1"/>
  <c r="AE156" i="5"/>
  <c r="AM13" i="21" s="1"/>
  <c r="L166" i="5"/>
  <c r="U166" i="5"/>
  <c r="AD166" i="5"/>
  <c r="AE169" i="5"/>
  <c r="AM150" i="21" s="1"/>
  <c r="G169" i="5"/>
  <c r="W150" i="21" s="1"/>
  <c r="L169" i="5"/>
  <c r="U169" i="5"/>
  <c r="L72" i="21" s="1"/>
  <c r="AD169" i="5"/>
  <c r="L172" i="5"/>
  <c r="F73" i="21" s="1"/>
  <c r="V172" i="5"/>
  <c r="AE172" i="5"/>
  <c r="AM197" i="21" s="1"/>
  <c r="L182" i="5"/>
  <c r="F103" i="21" s="1"/>
  <c r="U182" i="5"/>
  <c r="L103" i="21" s="1"/>
  <c r="AD182" i="5"/>
  <c r="R103" i="21" s="1"/>
  <c r="AE185" i="5"/>
  <c r="G185" i="5"/>
  <c r="L185" i="5"/>
  <c r="U185" i="5"/>
  <c r="AD185" i="5"/>
  <c r="L188" i="5"/>
  <c r="V188" i="5"/>
  <c r="AE188" i="5"/>
  <c r="D194" i="5"/>
  <c r="M194" i="5"/>
  <c r="V194" i="5"/>
  <c r="X201" i="5"/>
  <c r="N47" i="21" s="1"/>
  <c r="AA201" i="5"/>
  <c r="AD201" i="5"/>
  <c r="O201" i="5"/>
  <c r="AD204" i="5"/>
  <c r="R132" i="21" s="1"/>
  <c r="X204" i="5"/>
  <c r="N132" i="21" s="1"/>
  <c r="AA204" i="5"/>
  <c r="P132" i="21" s="1"/>
  <c r="AA207" i="5"/>
  <c r="AD207" i="5"/>
  <c r="X207" i="5"/>
  <c r="I207" i="5"/>
  <c r="L210" i="5"/>
  <c r="U210" i="5"/>
  <c r="AD210" i="5"/>
  <c r="AE213" i="5"/>
  <c r="AM146" i="21" s="1"/>
  <c r="G213" i="5"/>
  <c r="W146" i="21" s="1"/>
  <c r="L213" i="5"/>
  <c r="U213" i="5"/>
  <c r="AD213" i="5"/>
  <c r="L216" i="5"/>
  <c r="V216" i="5"/>
  <c r="AE216" i="5"/>
  <c r="L226" i="5"/>
  <c r="U226" i="5"/>
  <c r="AD226" i="5"/>
  <c r="AE229" i="5"/>
  <c r="G229" i="5"/>
  <c r="L229" i="5"/>
  <c r="U229" i="5"/>
  <c r="AD229" i="5"/>
  <c r="L232" i="5"/>
  <c r="V232" i="5"/>
  <c r="AE232" i="5"/>
  <c r="AB3" i="9"/>
  <c r="J3" i="9"/>
  <c r="P4" i="9"/>
  <c r="AC99" i="22" s="1"/>
  <c r="V10" i="9"/>
  <c r="AG182" i="22" s="1"/>
  <c r="AD12" i="9"/>
  <c r="F12" i="9"/>
  <c r="L12" i="9"/>
  <c r="D12" i="9"/>
  <c r="X12" i="9"/>
  <c r="D13" i="9"/>
  <c r="Y15" i="9"/>
  <c r="I16" i="14" s="1"/>
  <c r="G16" i="9"/>
  <c r="X21" i="9"/>
  <c r="AD21" i="9"/>
  <c r="F21" i="9"/>
  <c r="L21" i="9"/>
  <c r="J22" i="9"/>
  <c r="P22" i="9"/>
  <c r="M22" i="9"/>
  <c r="AA135" i="22" s="1"/>
  <c r="V24" i="9"/>
  <c r="AB24" i="9"/>
  <c r="O24" i="9"/>
  <c r="Y24" i="9"/>
  <c r="P27" i="9"/>
  <c r="R28" i="9"/>
  <c r="P33" i="9"/>
  <c r="V33" i="9"/>
  <c r="M33" i="9"/>
  <c r="Y33" i="9"/>
  <c r="D34" i="9"/>
  <c r="AB35" i="9"/>
  <c r="J35" i="9"/>
  <c r="P36" i="9"/>
  <c r="AC185" i="22" s="1"/>
  <c r="R37" i="9"/>
  <c r="J187" i="22" s="1"/>
  <c r="G38" i="9"/>
  <c r="S38" i="9"/>
  <c r="I40" i="9"/>
  <c r="S40" i="9"/>
  <c r="AE40" i="9"/>
  <c r="K41" i="9"/>
  <c r="V42" i="9"/>
  <c r="AG102" i="22" s="1"/>
  <c r="V43" i="9"/>
  <c r="AD44" i="9"/>
  <c r="F44" i="9"/>
  <c r="L44" i="9"/>
  <c r="D44" i="9"/>
  <c r="X44" i="9"/>
  <c r="D45" i="9"/>
  <c r="Y47" i="9"/>
  <c r="G48" i="9"/>
  <c r="I49" i="9"/>
  <c r="S49" i="9"/>
  <c r="AE189" i="22" s="1"/>
  <c r="S51" i="9"/>
  <c r="J52" i="9"/>
  <c r="X53" i="9"/>
  <c r="AD53" i="9"/>
  <c r="F53" i="9"/>
  <c r="B103" i="22" s="1"/>
  <c r="L53" i="9"/>
  <c r="J54" i="9"/>
  <c r="P54" i="9"/>
  <c r="M54" i="9"/>
  <c r="V56" i="9"/>
  <c r="AB56" i="9"/>
  <c r="O56" i="9"/>
  <c r="Y56" i="9"/>
  <c r="AA57" i="9"/>
  <c r="P59" i="9"/>
  <c r="AC190" i="22" s="1"/>
  <c r="R60" i="9"/>
  <c r="J61" i="9"/>
  <c r="K62" i="9"/>
  <c r="AE63" i="9"/>
  <c r="P65" i="9"/>
  <c r="AC210" i="22" s="1"/>
  <c r="V65" i="9"/>
  <c r="AG210" i="22" s="1"/>
  <c r="M65" i="9"/>
  <c r="AA210" i="22" s="1"/>
  <c r="Y65" i="9"/>
  <c r="AI210" i="22" s="1"/>
  <c r="D66" i="9"/>
  <c r="AB67" i="9"/>
  <c r="J67" i="9"/>
  <c r="AE67" i="9"/>
  <c r="Y67" i="9"/>
  <c r="U68" i="9"/>
  <c r="O69" i="9"/>
  <c r="AD69" i="9"/>
  <c r="M71" i="9"/>
  <c r="M72" i="9"/>
  <c r="AA207" i="22" s="1"/>
  <c r="AA73" i="9"/>
  <c r="V74" i="9"/>
  <c r="U75" i="9"/>
  <c r="V76" i="9"/>
  <c r="M76" i="9"/>
  <c r="P76" i="9"/>
  <c r="S76" i="9"/>
  <c r="J81" i="9"/>
  <c r="AA85" i="9"/>
  <c r="J87" i="9"/>
  <c r="Y214" i="22" s="1"/>
  <c r="AE87" i="9"/>
  <c r="AM214" i="22" s="1"/>
  <c r="AD92" i="9"/>
  <c r="R218" i="22" s="1"/>
  <c r="F92" i="9"/>
  <c r="B218" i="22" s="1"/>
  <c r="D92" i="9"/>
  <c r="U92" i="9"/>
  <c r="L218" i="22" s="1"/>
  <c r="I92" i="9"/>
  <c r="D218" i="22" s="1"/>
  <c r="X92" i="9"/>
  <c r="N218" i="22" s="1"/>
  <c r="G93" i="9"/>
  <c r="D94" i="9"/>
  <c r="P101" i="9"/>
  <c r="Y101" i="9"/>
  <c r="AB101" i="9"/>
  <c r="G101" i="9"/>
  <c r="V101" i="9"/>
  <c r="AE101" i="9"/>
  <c r="J114" i="9"/>
  <c r="AE114" i="9"/>
  <c r="S114" i="9"/>
  <c r="P114" i="9"/>
  <c r="Y114" i="9"/>
  <c r="D114" i="9"/>
  <c r="V114" i="9"/>
  <c r="G115" i="9"/>
  <c r="L119" i="9"/>
  <c r="D119" i="9"/>
  <c r="AA119" i="9"/>
  <c r="R119" i="9"/>
  <c r="J197" i="22" s="1"/>
  <c r="I119" i="9"/>
  <c r="U119" i="9"/>
  <c r="L197" i="22" s="1"/>
  <c r="AD119" i="9"/>
  <c r="O119" i="9"/>
  <c r="X119" i="9"/>
  <c r="X4" i="9"/>
  <c r="N177" i="22" s="1"/>
  <c r="X13" i="9"/>
  <c r="AD13" i="9"/>
  <c r="F13" i="9"/>
  <c r="L13" i="9"/>
  <c r="J14" i="9"/>
  <c r="Y13" i="22" s="1"/>
  <c r="P14" i="9"/>
  <c r="M14" i="9"/>
  <c r="AD36" i="9"/>
  <c r="F36" i="9"/>
  <c r="L36" i="9"/>
  <c r="F190" i="22" s="1"/>
  <c r="D36" i="9"/>
  <c r="X36" i="9"/>
  <c r="AA40" i="9"/>
  <c r="X45" i="9"/>
  <c r="N188" i="22" s="1"/>
  <c r="AD45" i="9"/>
  <c r="R188" i="22" s="1"/>
  <c r="F45" i="9"/>
  <c r="L45" i="9"/>
  <c r="J46" i="9"/>
  <c r="P46" i="9"/>
  <c r="AC104" i="22" s="1"/>
  <c r="M46" i="9"/>
  <c r="AD28" i="5"/>
  <c r="AE203" i="5"/>
  <c r="Y203" i="5"/>
  <c r="AB203" i="5"/>
  <c r="M203" i="5"/>
  <c r="AA100" i="21" s="1"/>
  <c r="V203" i="5"/>
  <c r="AB206" i="5"/>
  <c r="AK97" i="21" s="1"/>
  <c r="AE206" i="5"/>
  <c r="AM97" i="21" s="1"/>
  <c r="Y206" i="5"/>
  <c r="AI97" i="21" s="1"/>
  <c r="V206" i="5"/>
  <c r="AG97" i="21" s="1"/>
  <c r="AD232" i="5"/>
  <c r="D6" i="5"/>
  <c r="D9" i="5"/>
  <c r="D12" i="5"/>
  <c r="AD16" i="5"/>
  <c r="R176" i="21" s="1"/>
  <c r="D22" i="5"/>
  <c r="D25" i="5"/>
  <c r="D28" i="5"/>
  <c r="AD32" i="5"/>
  <c r="D38" i="5"/>
  <c r="D41" i="5"/>
  <c r="D44" i="5"/>
  <c r="AD48" i="5"/>
  <c r="D54" i="5"/>
  <c r="D57" i="5"/>
  <c r="D60" i="5"/>
  <c r="AD64" i="5"/>
  <c r="D70" i="5"/>
  <c r="D73" i="5"/>
  <c r="D76" i="5"/>
  <c r="AD80" i="5"/>
  <c r="R207" i="21" s="1"/>
  <c r="D86" i="5"/>
  <c r="D89" i="5"/>
  <c r="D92" i="5"/>
  <c r="AD96" i="5"/>
  <c r="R216" i="21" s="1"/>
  <c r="D102" i="5"/>
  <c r="D105" i="5"/>
  <c r="D108" i="5"/>
  <c r="AD112" i="5"/>
  <c r="D118" i="5"/>
  <c r="D121" i="5"/>
  <c r="D124" i="5"/>
  <c r="AD128" i="5"/>
  <c r="R110" i="21" s="1"/>
  <c r="D134" i="5"/>
  <c r="D137" i="5"/>
  <c r="D140" i="5"/>
  <c r="AD144" i="5"/>
  <c r="R139" i="21" s="1"/>
  <c r="D150" i="5"/>
  <c r="D153" i="5"/>
  <c r="D156" i="5"/>
  <c r="AD160" i="5"/>
  <c r="D166" i="5"/>
  <c r="AK5" i="21"/>
  <c r="AK39" i="21"/>
  <c r="D169" i="5"/>
  <c r="D172" i="5"/>
  <c r="AD176" i="5"/>
  <c r="R140" i="21" s="1"/>
  <c r="D182" i="5"/>
  <c r="D185" i="5"/>
  <c r="D188" i="5"/>
  <c r="AD192" i="5"/>
  <c r="AD195" i="5"/>
  <c r="X195" i="5"/>
  <c r="N3" i="21" s="1"/>
  <c r="AA195" i="5"/>
  <c r="U195" i="5"/>
  <c r="AA198" i="5"/>
  <c r="P28" i="21" s="1"/>
  <c r="AD198" i="5"/>
  <c r="R28" i="21" s="1"/>
  <c r="X198" i="5"/>
  <c r="F198" i="5"/>
  <c r="AE201" i="5"/>
  <c r="Y201" i="5"/>
  <c r="AI29" i="21" s="1"/>
  <c r="AB201" i="5"/>
  <c r="AK29" i="21" s="1"/>
  <c r="G201" i="5"/>
  <c r="AB204" i="5"/>
  <c r="AK32" i="21" s="1"/>
  <c r="AE204" i="5"/>
  <c r="AM32" i="21" s="1"/>
  <c r="Y204" i="5"/>
  <c r="AI32" i="21" s="1"/>
  <c r="P204" i="5"/>
  <c r="Y207" i="5"/>
  <c r="AI27" i="21" s="1"/>
  <c r="AB207" i="5"/>
  <c r="AE207" i="5"/>
  <c r="AM27" i="21" s="1"/>
  <c r="D210" i="5"/>
  <c r="D213" i="5"/>
  <c r="D216" i="5"/>
  <c r="AD220" i="5"/>
  <c r="D226" i="5"/>
  <c r="D229" i="5"/>
  <c r="D232" i="5"/>
  <c r="G4" i="9"/>
  <c r="W99" i="22" s="1"/>
  <c r="AA4" i="9"/>
  <c r="P177" i="22" s="1"/>
  <c r="D54" i="22"/>
  <c r="X9" i="9"/>
  <c r="AD9" i="9"/>
  <c r="F9" i="9"/>
  <c r="L9" i="9"/>
  <c r="J10" i="9"/>
  <c r="Y182" i="22" s="1"/>
  <c r="P10" i="9"/>
  <c r="AC182" i="22" s="1"/>
  <c r="M10" i="9"/>
  <c r="AA182" i="22" s="1"/>
  <c r="V12" i="9"/>
  <c r="AB12" i="9"/>
  <c r="Y12" i="9"/>
  <c r="AA13" i="9"/>
  <c r="P15" i="9"/>
  <c r="P21" i="9"/>
  <c r="AC177" i="22" s="1"/>
  <c r="V21" i="9"/>
  <c r="AG177" i="22" s="1"/>
  <c r="M21" i="9"/>
  <c r="AA177" i="22" s="1"/>
  <c r="Y21" i="9"/>
  <c r="AI177" i="22" s="1"/>
  <c r="Z22" i="9"/>
  <c r="H22" i="9"/>
  <c r="N22" i="9"/>
  <c r="AB23" i="9"/>
  <c r="J23" i="9"/>
  <c r="G25" i="9"/>
  <c r="AB25" i="9"/>
  <c r="G27" i="9"/>
  <c r="I28" i="9"/>
  <c r="V30" i="9"/>
  <c r="AD32" i="9"/>
  <c r="F32" i="9"/>
  <c r="L32" i="9"/>
  <c r="D32" i="9"/>
  <c r="X32" i="9"/>
  <c r="D33" i="9"/>
  <c r="O33" i="9"/>
  <c r="H188" i="22" s="1"/>
  <c r="Y34" i="9"/>
  <c r="G36" i="9"/>
  <c r="W185" i="22" s="1"/>
  <c r="AA36" i="9"/>
  <c r="X41" i="9"/>
  <c r="AD41" i="9"/>
  <c r="F41" i="9"/>
  <c r="L41" i="9"/>
  <c r="J42" i="9"/>
  <c r="P42" i="9"/>
  <c r="M42" i="9"/>
  <c r="V44" i="9"/>
  <c r="AB44" i="9"/>
  <c r="Y44" i="9"/>
  <c r="AA45" i="9"/>
  <c r="P188" i="22" s="1"/>
  <c r="P47" i="9"/>
  <c r="AC105" i="22" s="1"/>
  <c r="J49" i="9"/>
  <c r="Y189" i="22" s="1"/>
  <c r="AE51" i="9"/>
  <c r="P53" i="9"/>
  <c r="AC191" i="22" s="1"/>
  <c r="V53" i="9"/>
  <c r="AG191" i="22" s="1"/>
  <c r="M53" i="9"/>
  <c r="AA191" i="22" s="1"/>
  <c r="Y53" i="9"/>
  <c r="AI191" i="22" s="1"/>
  <c r="Z54" i="9"/>
  <c r="H54" i="9"/>
  <c r="N54" i="9"/>
  <c r="AB55" i="9"/>
  <c r="J55" i="9"/>
  <c r="G57" i="9"/>
  <c r="W188" i="22" s="1"/>
  <c r="R57" i="9"/>
  <c r="AB57" i="9"/>
  <c r="G58" i="9"/>
  <c r="S58" i="9"/>
  <c r="AB58" i="9"/>
  <c r="G59" i="9"/>
  <c r="W190" i="22" s="1"/>
  <c r="I60" i="9"/>
  <c r="S60" i="9"/>
  <c r="AE60" i="9"/>
  <c r="V62" i="9"/>
  <c r="AG152" i="22" s="1"/>
  <c r="V63" i="9"/>
  <c r="AD64" i="9"/>
  <c r="F64" i="9"/>
  <c r="L64" i="9"/>
  <c r="D64" i="9"/>
  <c r="X64" i="9"/>
  <c r="D65" i="9"/>
  <c r="O65" i="9"/>
  <c r="H50" i="22" s="1"/>
  <c r="Y66" i="9"/>
  <c r="AI208" i="22" s="1"/>
  <c r="J68" i="9"/>
  <c r="D69" i="9"/>
  <c r="R69" i="9"/>
  <c r="AE71" i="9"/>
  <c r="F75" i="9"/>
  <c r="H77" i="9"/>
  <c r="X206" i="22" s="1"/>
  <c r="AC77" i="9"/>
  <c r="AL206" i="22" s="1"/>
  <c r="T77" i="9"/>
  <c r="AF206" i="22" s="1"/>
  <c r="K77" i="9"/>
  <c r="Z206" i="22" s="1"/>
  <c r="Z77" i="9"/>
  <c r="AJ206" i="22" s="1"/>
  <c r="E77" i="9"/>
  <c r="V206" i="22" s="1"/>
  <c r="W77" i="9"/>
  <c r="AH206" i="22" s="1"/>
  <c r="Q77" i="9"/>
  <c r="AD206" i="22" s="1"/>
  <c r="I79" i="9"/>
  <c r="X79" i="9"/>
  <c r="AE81" i="9"/>
  <c r="M82" i="9"/>
  <c r="AD84" i="9"/>
  <c r="F84" i="9"/>
  <c r="AA84" i="9"/>
  <c r="R84" i="9"/>
  <c r="I84" i="9"/>
  <c r="X84" i="9"/>
  <c r="M87" i="9"/>
  <c r="AA214" i="22" s="1"/>
  <c r="F89" i="9"/>
  <c r="B216" i="22" s="1"/>
  <c r="V92" i="9"/>
  <c r="M92" i="9"/>
  <c r="AE92" i="9"/>
  <c r="J92" i="9"/>
  <c r="S92" i="9"/>
  <c r="P92" i="9"/>
  <c r="Y92" i="9"/>
  <c r="K110" i="9"/>
  <c r="P113" i="9"/>
  <c r="AE113" i="9"/>
  <c r="J113" i="9"/>
  <c r="S113" i="9"/>
  <c r="G113" i="9"/>
  <c r="Y113" i="9"/>
  <c r="V113" i="9"/>
  <c r="AG109" i="22" s="1"/>
  <c r="AD20" i="9"/>
  <c r="R183" i="22" s="1"/>
  <c r="F20" i="9"/>
  <c r="B183" i="22" s="1"/>
  <c r="L20" i="9"/>
  <c r="F183" i="22" s="1"/>
  <c r="D20" i="9"/>
  <c r="X20" i="9"/>
  <c r="N183" i="22" s="1"/>
  <c r="H21" i="9"/>
  <c r="X177" i="22" s="1"/>
  <c r="N21" i="9"/>
  <c r="AB177" i="22" s="1"/>
  <c r="Z21" i="9"/>
  <c r="AJ177" i="22" s="1"/>
  <c r="S25" i="9"/>
  <c r="AE100" i="22" s="1"/>
  <c r="S27" i="9"/>
  <c r="X29" i="9"/>
  <c r="AD29" i="9"/>
  <c r="F29" i="9"/>
  <c r="L29" i="9"/>
  <c r="J30" i="9"/>
  <c r="P30" i="9"/>
  <c r="M30" i="9"/>
  <c r="V32" i="9"/>
  <c r="AB32" i="9"/>
  <c r="Y32" i="9"/>
  <c r="R36" i="9"/>
  <c r="P41" i="9"/>
  <c r="AC187" i="22" s="1"/>
  <c r="V41" i="9"/>
  <c r="AG187" i="22" s="1"/>
  <c r="M41" i="9"/>
  <c r="AA187" i="22" s="1"/>
  <c r="Y41" i="9"/>
  <c r="AI187" i="22" s="1"/>
  <c r="Z42" i="9"/>
  <c r="H42" i="9"/>
  <c r="N42" i="9"/>
  <c r="AB43" i="9"/>
  <c r="J43" i="9"/>
  <c r="Y81" i="22" s="1"/>
  <c r="R45" i="9"/>
  <c r="J188" i="22" s="1"/>
  <c r="G46" i="9"/>
  <c r="S46" i="9"/>
  <c r="AB46" i="9"/>
  <c r="S48" i="9"/>
  <c r="AE48" i="9"/>
  <c r="V50" i="9"/>
  <c r="AD52" i="9"/>
  <c r="F52" i="9"/>
  <c r="L52" i="9"/>
  <c r="F191" i="22" s="1"/>
  <c r="D52" i="9"/>
  <c r="X52" i="9"/>
  <c r="H53" i="9"/>
  <c r="N53" i="9"/>
  <c r="Z53" i="9"/>
  <c r="I57" i="9"/>
  <c r="S57" i="9"/>
  <c r="AE188" i="22" s="1"/>
  <c r="S59" i="9"/>
  <c r="AE190" i="22" s="1"/>
  <c r="J60" i="9"/>
  <c r="X61" i="9"/>
  <c r="AD61" i="9"/>
  <c r="F61" i="9"/>
  <c r="L61" i="9"/>
  <c r="J62" i="9"/>
  <c r="P62" i="9"/>
  <c r="M62" i="9"/>
  <c r="V64" i="9"/>
  <c r="AB64" i="9"/>
  <c r="Y64" i="9"/>
  <c r="X73" i="9"/>
  <c r="D73" i="9"/>
  <c r="U73" i="9"/>
  <c r="R73" i="9"/>
  <c r="O73" i="9"/>
  <c r="Y74" i="9"/>
  <c r="I75" i="9"/>
  <c r="M80" i="9"/>
  <c r="AB80" i="9"/>
  <c r="M81" i="9"/>
  <c r="L85" i="9"/>
  <c r="V88" i="9"/>
  <c r="AG125" i="22" s="1"/>
  <c r="Y88" i="9"/>
  <c r="AI125" i="22" s="1"/>
  <c r="P88" i="9"/>
  <c r="AC125" i="22" s="1"/>
  <c r="G88" i="9"/>
  <c r="W125" i="22" s="1"/>
  <c r="S88" i="9"/>
  <c r="AE125" i="22" s="1"/>
  <c r="AB88" i="9"/>
  <c r="AK125" i="22" s="1"/>
  <c r="AA89" i="9"/>
  <c r="P216" i="22" s="1"/>
  <c r="G92" i="9"/>
  <c r="Y93" i="9"/>
  <c r="AB95" i="9"/>
  <c r="M95" i="9"/>
  <c r="V95" i="9"/>
  <c r="AG68" i="22" s="1"/>
  <c r="AE95" i="9"/>
  <c r="J95" i="9"/>
  <c r="G95" i="9"/>
  <c r="N96" i="9"/>
  <c r="G220" i="22" s="1"/>
  <c r="AC96" i="9"/>
  <c r="Q220" i="22" s="1"/>
  <c r="T96" i="9"/>
  <c r="K220" i="22" s="1"/>
  <c r="K96" i="9"/>
  <c r="E220" i="22" s="1"/>
  <c r="W96" i="9"/>
  <c r="M220" i="22" s="1"/>
  <c r="Q96" i="9"/>
  <c r="I220" i="22" s="1"/>
  <c r="AD100" i="9"/>
  <c r="F100" i="9"/>
  <c r="AA100" i="9"/>
  <c r="R100" i="9"/>
  <c r="J69" i="22" s="1"/>
  <c r="I100" i="9"/>
  <c r="O100" i="9"/>
  <c r="D100" i="9"/>
  <c r="X100" i="9"/>
  <c r="U100" i="9"/>
  <c r="X105" i="9"/>
  <c r="D105" i="9"/>
  <c r="AA105" i="9"/>
  <c r="F105" i="9"/>
  <c r="O105" i="9"/>
  <c r="H128" i="22" s="1"/>
  <c r="U105" i="9"/>
  <c r="AD105" i="9"/>
  <c r="R105" i="9"/>
  <c r="J128" i="22" s="1"/>
  <c r="L107" i="9"/>
  <c r="F70" i="22" s="1"/>
  <c r="D107" i="9"/>
  <c r="AA107" i="9"/>
  <c r="P70" i="22" s="1"/>
  <c r="F107" i="9"/>
  <c r="B70" i="22" s="1"/>
  <c r="O107" i="9"/>
  <c r="H70" i="22" s="1"/>
  <c r="X107" i="9"/>
  <c r="N70" i="22" s="1"/>
  <c r="U107" i="9"/>
  <c r="L70" i="22" s="1"/>
  <c r="R107" i="9"/>
  <c r="J70" i="22" s="1"/>
  <c r="AD107" i="9"/>
  <c r="R70" i="22" s="1"/>
  <c r="Y108" i="9"/>
  <c r="AI217" i="22" s="1"/>
  <c r="N116" i="9"/>
  <c r="W116" i="9"/>
  <c r="K116" i="9"/>
  <c r="T116" i="9"/>
  <c r="Q116" i="9"/>
  <c r="Z116" i="9"/>
  <c r="E116" i="9"/>
  <c r="X133" i="9"/>
  <c r="O133" i="9"/>
  <c r="F133" i="9"/>
  <c r="AD133" i="9"/>
  <c r="I133" i="9"/>
  <c r="R133" i="9"/>
  <c r="AA133" i="9"/>
  <c r="D133" i="9"/>
  <c r="U133" i="9"/>
  <c r="AD40" i="9"/>
  <c r="F40" i="9"/>
  <c r="L40" i="9"/>
  <c r="D40" i="9"/>
  <c r="X40" i="9"/>
  <c r="H41" i="9"/>
  <c r="N41" i="9"/>
  <c r="Z41" i="9"/>
  <c r="J48" i="9"/>
  <c r="X49" i="9"/>
  <c r="AD49" i="9"/>
  <c r="F49" i="9"/>
  <c r="B194" i="22" s="1"/>
  <c r="L49" i="9"/>
  <c r="J50" i="9"/>
  <c r="P50" i="9"/>
  <c r="M50" i="9"/>
  <c r="V52" i="9"/>
  <c r="AB52" i="9"/>
  <c r="Y52" i="9"/>
  <c r="J57" i="9"/>
  <c r="Y188" i="22" s="1"/>
  <c r="AE57" i="9"/>
  <c r="AM188" i="22" s="1"/>
  <c r="AE59" i="9"/>
  <c r="AM190" i="22" s="1"/>
  <c r="P61" i="9"/>
  <c r="V61" i="9"/>
  <c r="M61" i="9"/>
  <c r="Y61" i="9"/>
  <c r="Z62" i="9"/>
  <c r="H62" i="9"/>
  <c r="N62" i="9"/>
  <c r="AB63" i="9"/>
  <c r="J63" i="9"/>
  <c r="M68" i="9"/>
  <c r="J70" i="9"/>
  <c r="AE70" i="9"/>
  <c r="V70" i="9"/>
  <c r="M70" i="9"/>
  <c r="D70" i="9"/>
  <c r="Y70" i="9"/>
  <c r="P70" i="9"/>
  <c r="G70" i="9"/>
  <c r="L71" i="9"/>
  <c r="F207" i="22" s="1"/>
  <c r="D71" i="9"/>
  <c r="AA71" i="9"/>
  <c r="P207" i="22" s="1"/>
  <c r="R71" i="9"/>
  <c r="J207" i="22" s="1"/>
  <c r="I71" i="9"/>
  <c r="D207" i="22" s="1"/>
  <c r="AD71" i="9"/>
  <c r="R207" i="22" s="1"/>
  <c r="O71" i="9"/>
  <c r="H207" i="22" s="1"/>
  <c r="V72" i="9"/>
  <c r="AG207" i="22" s="1"/>
  <c r="Y72" i="9"/>
  <c r="AI207" i="22" s="1"/>
  <c r="P72" i="9"/>
  <c r="AC207" i="22" s="1"/>
  <c r="G72" i="9"/>
  <c r="W207" i="22" s="1"/>
  <c r="AE72" i="9"/>
  <c r="AM207" i="22" s="1"/>
  <c r="J72" i="9"/>
  <c r="Y207" i="22" s="1"/>
  <c r="S72" i="9"/>
  <c r="AE207" i="22" s="1"/>
  <c r="AD79" i="9"/>
  <c r="AE80" i="9"/>
  <c r="J82" i="9"/>
  <c r="S82" i="9"/>
  <c r="AB82" i="9"/>
  <c r="G82" i="9"/>
  <c r="P82" i="9"/>
  <c r="V82" i="9"/>
  <c r="AB83" i="9"/>
  <c r="G83" i="9"/>
  <c r="P83" i="9"/>
  <c r="M83" i="9"/>
  <c r="S83" i="9"/>
  <c r="N84" i="9"/>
  <c r="AB211" i="22" s="1"/>
  <c r="T84" i="9"/>
  <c r="AF211" i="22" s="1"/>
  <c r="AC84" i="9"/>
  <c r="AL211" i="22" s="1"/>
  <c r="H84" i="9"/>
  <c r="X211" i="22" s="1"/>
  <c r="Q84" i="9"/>
  <c r="AD211" i="22" s="1"/>
  <c r="W84" i="9"/>
  <c r="AH211" i="22" s="1"/>
  <c r="N88" i="9"/>
  <c r="AC88" i="9"/>
  <c r="H88" i="9"/>
  <c r="Q88" i="9"/>
  <c r="E88" i="9"/>
  <c r="W88" i="9"/>
  <c r="L91" i="9"/>
  <c r="F124" i="22" s="1"/>
  <c r="D91" i="9"/>
  <c r="U91" i="9"/>
  <c r="L124" i="22" s="1"/>
  <c r="AD91" i="9"/>
  <c r="R124" i="22" s="1"/>
  <c r="I91" i="9"/>
  <c r="R91" i="9"/>
  <c r="X91" i="9"/>
  <c r="N124" i="22" s="1"/>
  <c r="M93" i="9"/>
  <c r="AE108" i="9"/>
  <c r="AM217" i="22" s="1"/>
  <c r="N109" i="9"/>
  <c r="N110" i="9"/>
  <c r="V120" i="9"/>
  <c r="AG108" i="22" s="1"/>
  <c r="Y120" i="9"/>
  <c r="P120" i="9"/>
  <c r="G120" i="9"/>
  <c r="AE120" i="9"/>
  <c r="J120" i="9"/>
  <c r="S120" i="9"/>
  <c r="AD28" i="9"/>
  <c r="F28" i="9"/>
  <c r="L28" i="9"/>
  <c r="D28" i="9"/>
  <c r="X28" i="9"/>
  <c r="U36" i="9"/>
  <c r="X37" i="9"/>
  <c r="N187" i="22" s="1"/>
  <c r="AD37" i="9"/>
  <c r="R187" i="22" s="1"/>
  <c r="F37" i="9"/>
  <c r="B187" i="22" s="1"/>
  <c r="L37" i="9"/>
  <c r="F187" i="22" s="1"/>
  <c r="J38" i="9"/>
  <c r="P38" i="9"/>
  <c r="M38" i="9"/>
  <c r="V40" i="9"/>
  <c r="AB40" i="9"/>
  <c r="O40" i="9"/>
  <c r="Y40" i="9"/>
  <c r="E41" i="9"/>
  <c r="Q41" i="9"/>
  <c r="P49" i="9"/>
  <c r="AC189" i="22" s="1"/>
  <c r="V49" i="9"/>
  <c r="AG189" i="22" s="1"/>
  <c r="M49" i="9"/>
  <c r="AA189" i="22" s="1"/>
  <c r="Y49" i="9"/>
  <c r="AI189" i="22" s="1"/>
  <c r="D50" i="9"/>
  <c r="AB51" i="9"/>
  <c r="J51" i="9"/>
  <c r="P52" i="9"/>
  <c r="U57" i="9"/>
  <c r="V58" i="9"/>
  <c r="AE58" i="9"/>
  <c r="V59" i="9"/>
  <c r="AD60" i="9"/>
  <c r="F60" i="9"/>
  <c r="L60" i="9"/>
  <c r="D60" i="9"/>
  <c r="M60" i="9"/>
  <c r="X60" i="9"/>
  <c r="D61" i="9"/>
  <c r="E62" i="9"/>
  <c r="Y63" i="9"/>
  <c r="AD68" i="9"/>
  <c r="F68" i="9"/>
  <c r="L68" i="9"/>
  <c r="D68" i="9"/>
  <c r="I68" i="9"/>
  <c r="O68" i="9"/>
  <c r="AA68" i="9"/>
  <c r="S70" i="9"/>
  <c r="AB71" i="9"/>
  <c r="V71" i="9"/>
  <c r="S71" i="9"/>
  <c r="Y71" i="9"/>
  <c r="U71" i="9"/>
  <c r="L207" i="22" s="1"/>
  <c r="D72" i="9"/>
  <c r="AA75" i="9"/>
  <c r="D82" i="9"/>
  <c r="V83" i="9"/>
  <c r="E84" i="9"/>
  <c r="V211" i="22" s="1"/>
  <c r="U87" i="9"/>
  <c r="Z88" i="9"/>
  <c r="O89" i="9"/>
  <c r="H216" i="22" s="1"/>
  <c r="J90" i="9"/>
  <c r="AB90" i="9"/>
  <c r="S90" i="9"/>
  <c r="AE50" i="22" s="1"/>
  <c r="P90" i="9"/>
  <c r="G90" i="9"/>
  <c r="M90" i="9"/>
  <c r="D90" i="9"/>
  <c r="AB93" i="9"/>
  <c r="B22" i="22"/>
  <c r="X113" i="9"/>
  <c r="AA113" i="9"/>
  <c r="R113" i="9"/>
  <c r="J194" i="22" s="1"/>
  <c r="I113" i="9"/>
  <c r="D194" i="22" s="1"/>
  <c r="L113" i="9"/>
  <c r="M116" i="9"/>
  <c r="AA201" i="22" s="1"/>
  <c r="N117" i="9"/>
  <c r="Z117" i="9"/>
  <c r="AD120" i="9"/>
  <c r="F120" i="9"/>
  <c r="L120" i="9"/>
  <c r="P121" i="9"/>
  <c r="AC194" i="22" s="1"/>
  <c r="AE121" i="9"/>
  <c r="AM194" i="22" s="1"/>
  <c r="V121" i="9"/>
  <c r="M121" i="9"/>
  <c r="AA194" i="22" s="1"/>
  <c r="Y121" i="9"/>
  <c r="AI194" i="22" s="1"/>
  <c r="W122" i="9"/>
  <c r="AB123" i="9"/>
  <c r="AK113" i="22" s="1"/>
  <c r="Y123" i="9"/>
  <c r="AI113" i="22" s="1"/>
  <c r="P123" i="9"/>
  <c r="AC113" i="22" s="1"/>
  <c r="G123" i="9"/>
  <c r="W113" i="22" s="1"/>
  <c r="G127" i="9"/>
  <c r="G129" i="9"/>
  <c r="S129" i="9"/>
  <c r="S130" i="9"/>
  <c r="AE202" i="22" s="1"/>
  <c r="T132" i="9"/>
  <c r="U135" i="9"/>
  <c r="AD136" i="9"/>
  <c r="F136" i="9"/>
  <c r="D136" i="9"/>
  <c r="O136" i="9"/>
  <c r="AA136" i="9"/>
  <c r="P139" i="22" s="1"/>
  <c r="F139" i="9"/>
  <c r="R139" i="9"/>
  <c r="AD139" i="9"/>
  <c r="H141" i="9"/>
  <c r="AC141" i="9"/>
  <c r="T141" i="9"/>
  <c r="K141" i="9"/>
  <c r="N141" i="9"/>
  <c r="Z142" i="9"/>
  <c r="W142" i="9"/>
  <c r="N142" i="9"/>
  <c r="E142" i="9"/>
  <c r="Q142" i="9"/>
  <c r="AC142" i="9"/>
  <c r="V143" i="9"/>
  <c r="AG142" i="22" s="1"/>
  <c r="M144" i="9"/>
  <c r="D145" i="9"/>
  <c r="K148" i="9"/>
  <c r="W148" i="9"/>
  <c r="R149" i="9"/>
  <c r="H150" i="9"/>
  <c r="Q150" i="9"/>
  <c r="S151" i="9"/>
  <c r="AE108" i="22" s="1"/>
  <c r="AE151" i="9"/>
  <c r="AM108" i="22" s="1"/>
  <c r="AE154" i="9"/>
  <c r="H9" i="22"/>
  <c r="B11" i="22"/>
  <c r="AE163" i="9"/>
  <c r="Y9" i="22"/>
  <c r="F173" i="9"/>
  <c r="AD180" i="9"/>
  <c r="F180" i="9"/>
  <c r="AA180" i="9"/>
  <c r="R180" i="9"/>
  <c r="D181" i="9"/>
  <c r="S182" i="9"/>
  <c r="AE146" i="22" s="1"/>
  <c r="L183" i="9"/>
  <c r="D183" i="9"/>
  <c r="R183" i="9"/>
  <c r="AD183" i="9"/>
  <c r="I183" i="9"/>
  <c r="V184" i="9"/>
  <c r="AG135" i="22" s="1"/>
  <c r="S184" i="9"/>
  <c r="AE184" i="9"/>
  <c r="J184" i="9"/>
  <c r="AB187" i="9"/>
  <c r="S187" i="9"/>
  <c r="AE106" i="22" s="1"/>
  <c r="M187" i="9"/>
  <c r="AA106" i="22" s="1"/>
  <c r="AE187" i="9"/>
  <c r="AM106" i="22" s="1"/>
  <c r="J187" i="9"/>
  <c r="X193" i="9"/>
  <c r="AA193" i="9"/>
  <c r="AD193" i="9"/>
  <c r="I193" i="9"/>
  <c r="U193" i="9"/>
  <c r="O193" i="9"/>
  <c r="Z199" i="9"/>
  <c r="AC199" i="9"/>
  <c r="W199" i="9"/>
  <c r="Q199" i="9"/>
  <c r="N199" i="9"/>
  <c r="W201" i="9"/>
  <c r="Z201" i="9"/>
  <c r="AC201" i="9"/>
  <c r="H201" i="9"/>
  <c r="T201" i="9"/>
  <c r="K201" i="9"/>
  <c r="Q201" i="9"/>
  <c r="E201" i="9"/>
  <c r="J138" i="9"/>
  <c r="AB138" i="9"/>
  <c r="AK141" i="22" s="1"/>
  <c r="S138" i="9"/>
  <c r="Y138" i="9"/>
  <c r="P138" i="9"/>
  <c r="G138" i="9"/>
  <c r="M138" i="9"/>
  <c r="N144" i="9"/>
  <c r="G143" i="22" s="1"/>
  <c r="AC144" i="9"/>
  <c r="Q143" i="22" s="1"/>
  <c r="T144" i="9"/>
  <c r="K143" i="22" s="1"/>
  <c r="K144" i="9"/>
  <c r="E143" i="22" s="1"/>
  <c r="L43" i="22"/>
  <c r="AD152" i="9"/>
  <c r="F152" i="9"/>
  <c r="U152" i="9"/>
  <c r="L152" i="9"/>
  <c r="D152" i="9"/>
  <c r="L155" i="9"/>
  <c r="D155" i="9"/>
  <c r="AD155" i="9"/>
  <c r="J158" i="9"/>
  <c r="AE158" i="9"/>
  <c r="V158" i="9"/>
  <c r="M158" i="9"/>
  <c r="D158" i="9"/>
  <c r="Y158" i="9"/>
  <c r="P158" i="9"/>
  <c r="AC10" i="22" s="1"/>
  <c r="G158" i="9"/>
  <c r="S158" i="9"/>
  <c r="AD164" i="9"/>
  <c r="F164" i="9"/>
  <c r="B12" i="22" s="1"/>
  <c r="X164" i="9"/>
  <c r="N12" i="22" s="1"/>
  <c r="O164" i="9"/>
  <c r="AA164" i="9"/>
  <c r="R164" i="9"/>
  <c r="J51" i="22" s="1"/>
  <c r="I164" i="9"/>
  <c r="D51" i="22" s="1"/>
  <c r="D39" i="22"/>
  <c r="X177" i="9"/>
  <c r="R177" i="9"/>
  <c r="F177" i="9"/>
  <c r="D177" i="9"/>
  <c r="V180" i="9"/>
  <c r="AG137" i="22" s="1"/>
  <c r="P180" i="9"/>
  <c r="AC137" i="22" s="1"/>
  <c r="AE180" i="9"/>
  <c r="AM137" i="22" s="1"/>
  <c r="J180" i="9"/>
  <c r="Y137" i="22" s="1"/>
  <c r="AB180" i="9"/>
  <c r="AK137" i="22" s="1"/>
  <c r="G180" i="9"/>
  <c r="W137" i="22" s="1"/>
  <c r="AB183" i="9"/>
  <c r="AK76" i="22" s="1"/>
  <c r="G183" i="9"/>
  <c r="W76" i="22" s="1"/>
  <c r="V183" i="9"/>
  <c r="AG76" i="22" s="1"/>
  <c r="S183" i="9"/>
  <c r="AE76" i="22" s="1"/>
  <c r="N184" i="9"/>
  <c r="E184" i="9"/>
  <c r="AC184" i="9"/>
  <c r="W184" i="9"/>
  <c r="T184" i="9"/>
  <c r="H185" i="9"/>
  <c r="AC185" i="9"/>
  <c r="W185" i="9"/>
  <c r="T185" i="9"/>
  <c r="AD188" i="9"/>
  <c r="F188" i="9"/>
  <c r="U188" i="9"/>
  <c r="L188" i="9"/>
  <c r="I188" i="9"/>
  <c r="X188" i="9"/>
  <c r="N203" i="22" s="1"/>
  <c r="V192" i="9"/>
  <c r="AB192" i="9"/>
  <c r="AK198" i="22" s="1"/>
  <c r="S192" i="9"/>
  <c r="J192" i="9"/>
  <c r="AE192" i="9"/>
  <c r="P192" i="9"/>
  <c r="AB204" i="9"/>
  <c r="AE204" i="9"/>
  <c r="Y204" i="9"/>
  <c r="P204" i="9"/>
  <c r="V204" i="9"/>
  <c r="J204" i="9"/>
  <c r="G204" i="9"/>
  <c r="J214" i="9"/>
  <c r="Y214" i="9"/>
  <c r="D214" i="9"/>
  <c r="AB214" i="9"/>
  <c r="S214" i="9"/>
  <c r="G214" i="9"/>
  <c r="P214" i="9"/>
  <c r="P217" i="9"/>
  <c r="AB217" i="9"/>
  <c r="S217" i="9"/>
  <c r="J217" i="9"/>
  <c r="V217" i="9"/>
  <c r="AE217" i="9"/>
  <c r="G217" i="9"/>
  <c r="J222" i="9"/>
  <c r="AE222" i="9"/>
  <c r="V222" i="9"/>
  <c r="M222" i="9"/>
  <c r="D222" i="9"/>
  <c r="P222" i="9"/>
  <c r="Y222" i="9"/>
  <c r="S222" i="9"/>
  <c r="AB222" i="9"/>
  <c r="G222" i="9"/>
  <c r="T78" i="9"/>
  <c r="X81" i="9"/>
  <c r="AA81" i="9"/>
  <c r="R81" i="9"/>
  <c r="I81" i="9"/>
  <c r="L81" i="9"/>
  <c r="M84" i="9"/>
  <c r="AD88" i="9"/>
  <c r="R215" i="22" s="1"/>
  <c r="F88" i="9"/>
  <c r="B215" i="22" s="1"/>
  <c r="L88" i="9"/>
  <c r="F215" i="22" s="1"/>
  <c r="P89" i="9"/>
  <c r="AC124" i="22" s="1"/>
  <c r="AE89" i="9"/>
  <c r="AM124" i="22" s="1"/>
  <c r="V89" i="9"/>
  <c r="AG124" i="22" s="1"/>
  <c r="M89" i="9"/>
  <c r="AA124" i="22" s="1"/>
  <c r="Y89" i="9"/>
  <c r="AI124" i="22" s="1"/>
  <c r="AB91" i="9"/>
  <c r="Y91" i="9"/>
  <c r="AI219" i="22" s="1"/>
  <c r="P91" i="9"/>
  <c r="AC219" i="22" s="1"/>
  <c r="G91" i="9"/>
  <c r="W219" i="22" s="1"/>
  <c r="G97" i="9"/>
  <c r="S97" i="9"/>
  <c r="S98" i="9"/>
  <c r="F60" i="22"/>
  <c r="V109" i="9"/>
  <c r="L111" i="9"/>
  <c r="F193" i="22" s="1"/>
  <c r="D111" i="9"/>
  <c r="M111" i="9"/>
  <c r="AA114" i="22" s="1"/>
  <c r="X111" i="9"/>
  <c r="M112" i="9"/>
  <c r="AA193" i="22" s="1"/>
  <c r="D113" i="9"/>
  <c r="H62" i="22"/>
  <c r="P116" i="9"/>
  <c r="AC201" i="22" s="1"/>
  <c r="R117" i="9"/>
  <c r="J196" i="22" s="1"/>
  <c r="H64" i="22"/>
  <c r="D120" i="9"/>
  <c r="O120" i="9"/>
  <c r="B65" i="22"/>
  <c r="R124" i="9"/>
  <c r="G125" i="9"/>
  <c r="W192" i="22" s="1"/>
  <c r="AB125" i="9"/>
  <c r="AK192" i="22" s="1"/>
  <c r="S126" i="9"/>
  <c r="AE203" i="22" s="1"/>
  <c r="S127" i="9"/>
  <c r="AE129" i="9"/>
  <c r="AE130" i="9"/>
  <c r="J131" i="9"/>
  <c r="Y112" i="22" s="1"/>
  <c r="V131" i="9"/>
  <c r="AG112" i="22" s="1"/>
  <c r="AD132" i="9"/>
  <c r="R203" i="22" s="1"/>
  <c r="F132" i="9"/>
  <c r="AA132" i="9"/>
  <c r="R132" i="9"/>
  <c r="I132" i="9"/>
  <c r="L132" i="9"/>
  <c r="W132" i="9"/>
  <c r="P133" i="9"/>
  <c r="Y133" i="9"/>
  <c r="M133" i="9"/>
  <c r="R136" i="9"/>
  <c r="D138" i="9"/>
  <c r="I139" i="9"/>
  <c r="Q141" i="9"/>
  <c r="H142" i="9"/>
  <c r="T142" i="9"/>
  <c r="M143" i="9"/>
  <c r="AA142" i="22" s="1"/>
  <c r="Y143" i="9"/>
  <c r="AI142" i="22" s="1"/>
  <c r="E144" i="9"/>
  <c r="A143" i="22" s="1"/>
  <c r="P144" i="9"/>
  <c r="Z144" i="9"/>
  <c r="O143" i="22" s="1"/>
  <c r="J147" i="9"/>
  <c r="V147" i="9"/>
  <c r="AD148" i="9"/>
  <c r="F148" i="9"/>
  <c r="AA148" i="9"/>
  <c r="R148" i="9"/>
  <c r="I148" i="9"/>
  <c r="Z148" i="9"/>
  <c r="I149" i="9"/>
  <c r="K150" i="9"/>
  <c r="T150" i="9"/>
  <c r="AC150" i="9"/>
  <c r="J151" i="9"/>
  <c r="Y108" i="22" s="1"/>
  <c r="R152" i="9"/>
  <c r="H12" i="22"/>
  <c r="R155" i="9"/>
  <c r="P156" i="9"/>
  <c r="AB159" i="9"/>
  <c r="S159" i="9"/>
  <c r="J159" i="9"/>
  <c r="Y45" i="22" s="1"/>
  <c r="M160" i="9"/>
  <c r="Y160" i="9"/>
  <c r="Z162" i="9"/>
  <c r="AC162" i="9"/>
  <c r="T162" i="9"/>
  <c r="K162" i="9"/>
  <c r="W162" i="9"/>
  <c r="N162" i="9"/>
  <c r="E162" i="9"/>
  <c r="V163" i="9"/>
  <c r="V164" i="9"/>
  <c r="AG158" i="22" s="1"/>
  <c r="Y164" i="9"/>
  <c r="AI158" i="22" s="1"/>
  <c r="P164" i="9"/>
  <c r="AC158" i="22" s="1"/>
  <c r="G164" i="9"/>
  <c r="W158" i="22" s="1"/>
  <c r="S164" i="9"/>
  <c r="AE158" i="22" s="1"/>
  <c r="X165" i="9"/>
  <c r="N82" i="22" s="1"/>
  <c r="AD165" i="9"/>
  <c r="R82" i="22" s="1"/>
  <c r="U165" i="9"/>
  <c r="L82" i="22" s="1"/>
  <c r="L165" i="9"/>
  <c r="F82" i="22" s="1"/>
  <c r="O165" i="9"/>
  <c r="H82" i="22" s="1"/>
  <c r="F165" i="9"/>
  <c r="B82" i="22" s="1"/>
  <c r="D165" i="9"/>
  <c r="AA173" i="9"/>
  <c r="L179" i="9"/>
  <c r="D179" i="9"/>
  <c r="O179" i="9"/>
  <c r="AD179" i="9"/>
  <c r="R179" i="9"/>
  <c r="F179" i="9"/>
  <c r="U179" i="9"/>
  <c r="D180" i="9"/>
  <c r="V182" i="9"/>
  <c r="AG146" i="22" s="1"/>
  <c r="G184" i="9"/>
  <c r="E185" i="9"/>
  <c r="Q185" i="9"/>
  <c r="G187" i="9"/>
  <c r="W106" i="22" s="1"/>
  <c r="O188" i="9"/>
  <c r="AA188" i="9"/>
  <c r="D192" i="9"/>
  <c r="D193" i="9"/>
  <c r="AD195" i="9"/>
  <c r="X195" i="9"/>
  <c r="AA195" i="9"/>
  <c r="F195" i="9"/>
  <c r="O195" i="9"/>
  <c r="H7" i="22" s="1"/>
  <c r="D195" i="9"/>
  <c r="I195" i="9"/>
  <c r="D7" i="22" s="1"/>
  <c r="AD196" i="9"/>
  <c r="R153" i="22" s="1"/>
  <c r="X196" i="9"/>
  <c r="N153" i="22" s="1"/>
  <c r="AA196" i="9"/>
  <c r="P153" i="22" s="1"/>
  <c r="I196" i="9"/>
  <c r="D153" i="22" s="1"/>
  <c r="O196" i="9"/>
  <c r="H153" i="22" s="1"/>
  <c r="D196" i="9"/>
  <c r="R196" i="9"/>
  <c r="J153" i="22" s="1"/>
  <c r="F196" i="9"/>
  <c r="AE203" i="9"/>
  <c r="AM104" i="22" s="1"/>
  <c r="Y203" i="9"/>
  <c r="AI104" i="22" s="1"/>
  <c r="AB203" i="9"/>
  <c r="AK104" i="22" s="1"/>
  <c r="V203" i="9"/>
  <c r="M203" i="9"/>
  <c r="AA104" i="22" s="1"/>
  <c r="G203" i="9"/>
  <c r="W104" i="22" s="1"/>
  <c r="S203" i="9"/>
  <c r="AE104" i="22" s="1"/>
  <c r="D204" i="9"/>
  <c r="S204" i="9"/>
  <c r="AA206" i="9"/>
  <c r="P133" i="22" s="1"/>
  <c r="AD206" i="9"/>
  <c r="R133" i="22" s="1"/>
  <c r="X206" i="9"/>
  <c r="N133" i="22" s="1"/>
  <c r="O206" i="9"/>
  <c r="F206" i="9"/>
  <c r="B133" i="22" s="1"/>
  <c r="D206" i="9"/>
  <c r="U206" i="9"/>
  <c r="L133" i="22" s="1"/>
  <c r="R206" i="9"/>
  <c r="J133" i="22" s="1"/>
  <c r="D217" i="9"/>
  <c r="X221" i="9"/>
  <c r="N149" i="22" s="1"/>
  <c r="AA221" i="9"/>
  <c r="P149" i="22" s="1"/>
  <c r="O221" i="9"/>
  <c r="H149" i="22" s="1"/>
  <c r="D221" i="9"/>
  <c r="U221" i="9"/>
  <c r="L149" i="22" s="1"/>
  <c r="AD221" i="9"/>
  <c r="R149" i="22" s="1"/>
  <c r="I221" i="9"/>
  <c r="R221" i="9"/>
  <c r="J149" i="22" s="1"/>
  <c r="F221" i="9"/>
  <c r="B149" i="22" s="1"/>
  <c r="X101" i="9"/>
  <c r="O101" i="9"/>
  <c r="H66" i="22" s="1"/>
  <c r="F101" i="9"/>
  <c r="L101" i="9"/>
  <c r="AD108" i="9"/>
  <c r="F108" i="9"/>
  <c r="D108" i="9"/>
  <c r="L108" i="9"/>
  <c r="X108" i="9"/>
  <c r="M109" i="9"/>
  <c r="AA196" i="22" s="1"/>
  <c r="J110" i="9"/>
  <c r="Y110" i="22" s="1"/>
  <c r="Y110" i="9"/>
  <c r="P110" i="9"/>
  <c r="G110" i="9"/>
  <c r="M110" i="9"/>
  <c r="Y111" i="9"/>
  <c r="N112" i="9"/>
  <c r="AC112" i="9"/>
  <c r="T112" i="9"/>
  <c r="K112" i="9"/>
  <c r="H61" i="22"/>
  <c r="O113" i="9"/>
  <c r="G116" i="9"/>
  <c r="W201" i="22" s="1"/>
  <c r="AB116" i="9"/>
  <c r="AK201" i="22" s="1"/>
  <c r="I117" i="9"/>
  <c r="AC117" i="9"/>
  <c r="AA120" i="9"/>
  <c r="G121" i="9"/>
  <c r="W194" i="22" s="1"/>
  <c r="J65" i="22"/>
  <c r="AB121" i="9"/>
  <c r="I124" i="9"/>
  <c r="D66" i="22"/>
  <c r="S125" i="9"/>
  <c r="AE192" i="22" s="1"/>
  <c r="J127" i="9"/>
  <c r="Y198" i="22" s="1"/>
  <c r="AE127" i="9"/>
  <c r="AM198" i="22" s="1"/>
  <c r="X129" i="9"/>
  <c r="N115" i="22" s="1"/>
  <c r="AA129" i="9"/>
  <c r="P115" i="22" s="1"/>
  <c r="R129" i="9"/>
  <c r="J115" i="22" s="1"/>
  <c r="I129" i="9"/>
  <c r="L129" i="9"/>
  <c r="F115" i="22" s="1"/>
  <c r="V129" i="9"/>
  <c r="V130" i="9"/>
  <c r="M131" i="9"/>
  <c r="AA112" i="22" s="1"/>
  <c r="M132" i="9"/>
  <c r="AA65" i="22" s="1"/>
  <c r="V140" i="9"/>
  <c r="M140" i="9"/>
  <c r="P140" i="9"/>
  <c r="G144" i="9"/>
  <c r="Q144" i="9"/>
  <c r="I143" i="22" s="1"/>
  <c r="U145" i="9"/>
  <c r="M147" i="9"/>
  <c r="V148" i="9"/>
  <c r="Y148" i="9"/>
  <c r="P148" i="9"/>
  <c r="G148" i="9"/>
  <c r="AB148" i="9"/>
  <c r="U149" i="9"/>
  <c r="P153" i="9"/>
  <c r="AC41" i="22" s="1"/>
  <c r="AB153" i="9"/>
  <c r="AK41" i="22" s="1"/>
  <c r="S153" i="9"/>
  <c r="J153" i="9"/>
  <c r="AE153" i="9"/>
  <c r="V153" i="9"/>
  <c r="M153" i="9"/>
  <c r="F155" i="9"/>
  <c r="B20" i="22" s="1"/>
  <c r="V156" i="9"/>
  <c r="AG17" i="22" s="1"/>
  <c r="AB156" i="9"/>
  <c r="AK17" i="22" s="1"/>
  <c r="S156" i="9"/>
  <c r="J156" i="9"/>
  <c r="M156" i="9"/>
  <c r="AA17" i="22" s="1"/>
  <c r="M157" i="9"/>
  <c r="AA83" i="22" s="1"/>
  <c r="L49" i="22"/>
  <c r="B9" i="22"/>
  <c r="H8" i="22"/>
  <c r="J163" i="9"/>
  <c r="D164" i="9"/>
  <c r="J16" i="22"/>
  <c r="L173" i="9"/>
  <c r="N176" i="9"/>
  <c r="AB134" i="22" s="1"/>
  <c r="W176" i="9"/>
  <c r="AH134" i="22" s="1"/>
  <c r="Z176" i="9"/>
  <c r="AJ134" i="22" s="1"/>
  <c r="E176" i="9"/>
  <c r="V134" i="22" s="1"/>
  <c r="T176" i="9"/>
  <c r="AF134" i="22" s="1"/>
  <c r="U177" i="9"/>
  <c r="L201" i="22" s="1"/>
  <c r="AB179" i="9"/>
  <c r="AK144" i="22" s="1"/>
  <c r="S179" i="9"/>
  <c r="AE144" i="22" s="1"/>
  <c r="J179" i="9"/>
  <c r="Y144" i="22" s="1"/>
  <c r="Y179" i="9"/>
  <c r="AI144" i="22" s="1"/>
  <c r="P179" i="9"/>
  <c r="AC144" i="22" s="1"/>
  <c r="V179" i="9"/>
  <c r="AG144" i="22" s="1"/>
  <c r="I180" i="9"/>
  <c r="X180" i="9"/>
  <c r="L181" i="9"/>
  <c r="F17" i="22" s="1"/>
  <c r="AA181" i="9"/>
  <c r="F183" i="9"/>
  <c r="X183" i="9"/>
  <c r="H184" i="9"/>
  <c r="Y184" i="9"/>
  <c r="V187" i="9"/>
  <c r="AG106" i="22" s="1"/>
  <c r="D188" i="9"/>
  <c r="AE195" i="9"/>
  <c r="AM136" i="22" s="1"/>
  <c r="Y195" i="9"/>
  <c r="AI136" i="22" s="1"/>
  <c r="AB195" i="9"/>
  <c r="AK136" i="22" s="1"/>
  <c r="V195" i="9"/>
  <c r="AG136" i="22" s="1"/>
  <c r="S195" i="9"/>
  <c r="AE136" i="22" s="1"/>
  <c r="J195" i="9"/>
  <c r="Y136" i="22" s="1"/>
  <c r="P195" i="9"/>
  <c r="AC136" i="22" s="1"/>
  <c r="G195" i="9"/>
  <c r="W136" i="22" s="1"/>
  <c r="AB196" i="9"/>
  <c r="AE196" i="9"/>
  <c r="Y196" i="9"/>
  <c r="P196" i="9"/>
  <c r="G196" i="9"/>
  <c r="J196" i="9"/>
  <c r="AA197" i="9"/>
  <c r="P73" i="22" s="1"/>
  <c r="AD197" i="9"/>
  <c r="R73" i="22" s="1"/>
  <c r="X197" i="9"/>
  <c r="N73" i="22" s="1"/>
  <c r="L197" i="9"/>
  <c r="F73" i="22" s="1"/>
  <c r="D197" i="9"/>
  <c r="F197" i="9"/>
  <c r="O197" i="9"/>
  <c r="I197" i="9"/>
  <c r="D73" i="22" s="1"/>
  <c r="H199" i="9"/>
  <c r="AB206" i="9"/>
  <c r="AK101" i="22" s="1"/>
  <c r="AE206" i="9"/>
  <c r="AM101" i="22" s="1"/>
  <c r="Y206" i="9"/>
  <c r="AI101" i="22" s="1"/>
  <c r="G206" i="9"/>
  <c r="W101" i="22" s="1"/>
  <c r="P206" i="9"/>
  <c r="AC101" i="22" s="1"/>
  <c r="J206" i="9"/>
  <c r="Y101" i="22" s="1"/>
  <c r="AD212" i="9"/>
  <c r="F212" i="9"/>
  <c r="X212" i="9"/>
  <c r="O212" i="9"/>
  <c r="D212" i="9"/>
  <c r="I212" i="9"/>
  <c r="R212" i="9"/>
  <c r="AA212" i="9"/>
  <c r="J218" i="9"/>
  <c r="AB218" i="9"/>
  <c r="AK145" i="22" s="1"/>
  <c r="S218" i="9"/>
  <c r="Y218" i="9"/>
  <c r="P218" i="9"/>
  <c r="G218" i="9"/>
  <c r="V218" i="9"/>
  <c r="AD220" i="9"/>
  <c r="F220" i="9"/>
  <c r="O220" i="9"/>
  <c r="D220" i="9"/>
  <c r="X220" i="9"/>
  <c r="I220" i="9"/>
  <c r="R220" i="9"/>
  <c r="AA220" i="9"/>
  <c r="P221" i="9"/>
  <c r="G221" i="9"/>
  <c r="Y221" i="9"/>
  <c r="AE221" i="9"/>
  <c r="J221" i="9"/>
  <c r="S221" i="9"/>
  <c r="AB221" i="9"/>
  <c r="L66" i="22"/>
  <c r="M129" i="9"/>
  <c r="AA200" i="22" s="1"/>
  <c r="M130" i="9"/>
  <c r="AA202" i="22" s="1"/>
  <c r="L135" i="9"/>
  <c r="D135" i="9"/>
  <c r="AA135" i="9"/>
  <c r="R135" i="9"/>
  <c r="I135" i="9"/>
  <c r="P143" i="9"/>
  <c r="AC142" i="22" s="1"/>
  <c r="H144" i="9"/>
  <c r="C143" i="22" s="1"/>
  <c r="Q148" i="9"/>
  <c r="AC148" i="9"/>
  <c r="J154" i="9"/>
  <c r="AB154" i="9"/>
  <c r="AK39" i="22" s="1"/>
  <c r="S154" i="9"/>
  <c r="AE39" i="22" s="1"/>
  <c r="Y154" i="9"/>
  <c r="P154" i="9"/>
  <c r="G154" i="9"/>
  <c r="M154" i="9"/>
  <c r="U155" i="9"/>
  <c r="P157" i="9"/>
  <c r="G157" i="9"/>
  <c r="N160" i="9"/>
  <c r="Z160" i="9"/>
  <c r="Q160" i="9"/>
  <c r="H160" i="9"/>
  <c r="AC160" i="9"/>
  <c r="T160" i="9"/>
  <c r="K160" i="9"/>
  <c r="U164" i="9"/>
  <c r="L167" i="9"/>
  <c r="F157" i="22" s="1"/>
  <c r="D167" i="9"/>
  <c r="X167" i="9"/>
  <c r="N157" i="22" s="1"/>
  <c r="O167" i="9"/>
  <c r="H157" i="22" s="1"/>
  <c r="F167" i="9"/>
  <c r="B157" i="22" s="1"/>
  <c r="AA167" i="9"/>
  <c r="P157" i="22" s="1"/>
  <c r="R167" i="9"/>
  <c r="I167" i="9"/>
  <c r="D157" i="22" s="1"/>
  <c r="AD172" i="9"/>
  <c r="R77" i="22" s="1"/>
  <c r="F172" i="9"/>
  <c r="B77" i="22" s="1"/>
  <c r="U172" i="9"/>
  <c r="L77" i="22" s="1"/>
  <c r="L172" i="9"/>
  <c r="F77" i="22" s="1"/>
  <c r="X172" i="9"/>
  <c r="N77" i="22" s="1"/>
  <c r="AA172" i="9"/>
  <c r="P77" i="22" s="1"/>
  <c r="O172" i="9"/>
  <c r="H77" i="22" s="1"/>
  <c r="D172" i="9"/>
  <c r="I177" i="9"/>
  <c r="Y180" i="9"/>
  <c r="AI137" i="22" s="1"/>
  <c r="AD181" i="9"/>
  <c r="J183" i="9"/>
  <c r="Y76" i="22" s="1"/>
  <c r="Y183" i="9"/>
  <c r="AI76" i="22" s="1"/>
  <c r="Z184" i="9"/>
  <c r="G192" i="9"/>
  <c r="F193" i="9"/>
  <c r="AA205" i="9"/>
  <c r="AD205" i="9"/>
  <c r="X205" i="9"/>
  <c r="L205" i="9"/>
  <c r="D205" i="9"/>
  <c r="F205" i="9"/>
  <c r="B21" i="22" s="1"/>
  <c r="O205" i="9"/>
  <c r="H21" i="22" s="1"/>
  <c r="U205" i="9"/>
  <c r="R205" i="9"/>
  <c r="X213" i="9"/>
  <c r="AD213" i="9"/>
  <c r="U213" i="9"/>
  <c r="L213" i="9"/>
  <c r="O213" i="9"/>
  <c r="D213" i="9"/>
  <c r="I213" i="9"/>
  <c r="R213" i="9"/>
  <c r="AA213" i="9"/>
  <c r="F213" i="9"/>
  <c r="AD216" i="9"/>
  <c r="F216" i="9"/>
  <c r="U216" i="9"/>
  <c r="L216" i="9"/>
  <c r="O216" i="9"/>
  <c r="D216" i="9"/>
  <c r="I216" i="9"/>
  <c r="R216" i="9"/>
  <c r="J25" i="22" s="1"/>
  <c r="AA216" i="9"/>
  <c r="M217" i="9"/>
  <c r="AA151" i="22" s="1"/>
  <c r="Z218" i="9"/>
  <c r="W218" i="9"/>
  <c r="N218" i="9"/>
  <c r="E218" i="9"/>
  <c r="AC218" i="9"/>
  <c r="T218" i="9"/>
  <c r="K218" i="9"/>
  <c r="Q218" i="9"/>
  <c r="H218" i="9"/>
  <c r="R3" i="9"/>
  <c r="J178" i="22" s="1"/>
  <c r="R7" i="9"/>
  <c r="R11" i="9"/>
  <c r="R15" i="9"/>
  <c r="R19" i="9"/>
  <c r="R23" i="9"/>
  <c r="R27" i="9"/>
  <c r="R31" i="9"/>
  <c r="J186" i="22" s="1"/>
  <c r="R35" i="9"/>
  <c r="R39" i="9"/>
  <c r="R43" i="9"/>
  <c r="J190" i="22" s="1"/>
  <c r="R47" i="9"/>
  <c r="R51" i="9"/>
  <c r="J191" i="22" s="1"/>
  <c r="R55" i="9"/>
  <c r="J189" i="22" s="1"/>
  <c r="R59" i="9"/>
  <c r="J105" i="22" s="1"/>
  <c r="R63" i="9"/>
  <c r="R67" i="9"/>
  <c r="J206" i="22" s="1"/>
  <c r="AD76" i="9"/>
  <c r="R209" i="22" s="1"/>
  <c r="F76" i="9"/>
  <c r="B209" i="22" s="1"/>
  <c r="D76" i="9"/>
  <c r="L76" i="9"/>
  <c r="F209" i="22" s="1"/>
  <c r="X76" i="9"/>
  <c r="N209" i="22" s="1"/>
  <c r="M77" i="9"/>
  <c r="AA206" i="22" s="1"/>
  <c r="J78" i="9"/>
  <c r="Y78" i="9"/>
  <c r="P78" i="9"/>
  <c r="G78" i="9"/>
  <c r="M78" i="9"/>
  <c r="W78" i="9"/>
  <c r="Y79" i="9"/>
  <c r="O81" i="9"/>
  <c r="G84" i="9"/>
  <c r="AB84" i="9"/>
  <c r="AA88" i="9"/>
  <c r="P215" i="22" s="1"/>
  <c r="G89" i="9"/>
  <c r="W124" i="22" s="1"/>
  <c r="AB89" i="9"/>
  <c r="AK124" i="22" s="1"/>
  <c r="X97" i="9"/>
  <c r="AA97" i="9"/>
  <c r="R97" i="9"/>
  <c r="I97" i="9"/>
  <c r="L97" i="9"/>
  <c r="V97" i="9"/>
  <c r="V98" i="9"/>
  <c r="M99" i="9"/>
  <c r="M100" i="9"/>
  <c r="D101" i="9"/>
  <c r="AD104" i="9"/>
  <c r="R67" i="22" s="1"/>
  <c r="F104" i="9"/>
  <c r="L104" i="9"/>
  <c r="P105" i="9"/>
  <c r="AC216" i="22" s="1"/>
  <c r="AE105" i="9"/>
  <c r="AM216" i="22" s="1"/>
  <c r="V105" i="9"/>
  <c r="AG216" i="22" s="1"/>
  <c r="M105" i="9"/>
  <c r="AA216" i="22" s="1"/>
  <c r="Y105" i="9"/>
  <c r="AI216" i="22" s="1"/>
  <c r="AB107" i="9"/>
  <c r="AK220" i="22" s="1"/>
  <c r="Y107" i="9"/>
  <c r="AI220" i="22" s="1"/>
  <c r="P107" i="9"/>
  <c r="G107" i="9"/>
  <c r="W220" i="22" s="1"/>
  <c r="G111" i="9"/>
  <c r="AA111" i="9"/>
  <c r="G112" i="9"/>
  <c r="W193" i="22" s="1"/>
  <c r="Q112" i="9"/>
  <c r="J62" i="22"/>
  <c r="J116" i="9"/>
  <c r="Y201" i="22" s="1"/>
  <c r="AE116" i="9"/>
  <c r="K117" i="9"/>
  <c r="G119" i="9"/>
  <c r="I120" i="9"/>
  <c r="D198" i="22" s="1"/>
  <c r="J121" i="9"/>
  <c r="Y194" i="22" s="1"/>
  <c r="T122" i="9"/>
  <c r="J123" i="9"/>
  <c r="Y113" i="22" s="1"/>
  <c r="L26" i="22"/>
  <c r="AE123" i="9"/>
  <c r="AM113" i="22" s="1"/>
  <c r="V125" i="9"/>
  <c r="AG192" i="22" s="1"/>
  <c r="L127" i="9"/>
  <c r="D127" i="9"/>
  <c r="M127" i="9"/>
  <c r="X127" i="9"/>
  <c r="M128" i="9"/>
  <c r="AA195" i="22" s="1"/>
  <c r="D129" i="9"/>
  <c r="Y129" i="9"/>
  <c r="AI200" i="22" s="1"/>
  <c r="D130" i="9"/>
  <c r="Y130" i="9"/>
  <c r="AI202" i="22" s="1"/>
  <c r="Y131" i="9"/>
  <c r="AI112" i="22" s="1"/>
  <c r="E132" i="9"/>
  <c r="P132" i="9"/>
  <c r="AC65" i="22" s="1"/>
  <c r="Z132" i="9"/>
  <c r="G133" i="9"/>
  <c r="AB133" i="9"/>
  <c r="AK140" i="22" s="1"/>
  <c r="AB135" i="9"/>
  <c r="AK155" i="22" s="1"/>
  <c r="Y135" i="9"/>
  <c r="AI155" i="22" s="1"/>
  <c r="P135" i="9"/>
  <c r="AC155" i="22" s="1"/>
  <c r="G135" i="9"/>
  <c r="W155" i="22" s="1"/>
  <c r="O135" i="9"/>
  <c r="H204" i="22" s="1"/>
  <c r="U136" i="9"/>
  <c r="P137" i="9"/>
  <c r="AE137" i="9"/>
  <c r="V137" i="9"/>
  <c r="M137" i="9"/>
  <c r="AE138" i="9"/>
  <c r="G140" i="9"/>
  <c r="AE140" i="9"/>
  <c r="S144" i="9"/>
  <c r="AE144" i="9"/>
  <c r="Z146" i="9"/>
  <c r="W146" i="9"/>
  <c r="N146" i="9"/>
  <c r="E146" i="9"/>
  <c r="Y147" i="9"/>
  <c r="AI83" i="22" s="1"/>
  <c r="E148" i="9"/>
  <c r="S148" i="9"/>
  <c r="AE148" i="9"/>
  <c r="E150" i="9"/>
  <c r="N150" i="9"/>
  <c r="W150" i="9"/>
  <c r="L151" i="9"/>
  <c r="D151" i="9"/>
  <c r="AA151" i="9"/>
  <c r="P43" i="22" s="1"/>
  <c r="R151" i="9"/>
  <c r="I151" i="9"/>
  <c r="I152" i="9"/>
  <c r="D2" i="22" s="1"/>
  <c r="X152" i="9"/>
  <c r="L12" i="22"/>
  <c r="D154" i="9"/>
  <c r="I155" i="9"/>
  <c r="D6" i="22" s="1"/>
  <c r="X155" i="9"/>
  <c r="G156" i="9"/>
  <c r="D157" i="9"/>
  <c r="H34" i="22"/>
  <c r="AB157" i="9"/>
  <c r="AK83" i="22" s="1"/>
  <c r="E160" i="9"/>
  <c r="AE160" i="9"/>
  <c r="H162" i="9"/>
  <c r="Y163" i="9"/>
  <c r="J164" i="9"/>
  <c r="Y158" i="22" s="1"/>
  <c r="Z166" i="9"/>
  <c r="AJ110" i="22" s="1"/>
  <c r="Q166" i="9"/>
  <c r="AD110" i="22" s="1"/>
  <c r="H166" i="9"/>
  <c r="X110" i="22" s="1"/>
  <c r="N166" i="9"/>
  <c r="AB110" i="22" s="1"/>
  <c r="AB167" i="9"/>
  <c r="Y167" i="9"/>
  <c r="P167" i="9"/>
  <c r="G167" i="9"/>
  <c r="S167" i="9"/>
  <c r="AE53" i="22" s="1"/>
  <c r="AD168" i="9"/>
  <c r="F168" i="9"/>
  <c r="X168" i="9"/>
  <c r="N39" i="22" s="1"/>
  <c r="O168" i="9"/>
  <c r="L168" i="9"/>
  <c r="F49" i="22" s="1"/>
  <c r="AA168" i="9"/>
  <c r="P39" i="22" s="1"/>
  <c r="D168" i="9"/>
  <c r="R168" i="9"/>
  <c r="X169" i="9"/>
  <c r="N76" i="22" s="1"/>
  <c r="AD169" i="9"/>
  <c r="R76" i="22" s="1"/>
  <c r="U169" i="9"/>
  <c r="L76" i="22" s="1"/>
  <c r="L169" i="9"/>
  <c r="F76" i="22" s="1"/>
  <c r="AA169" i="9"/>
  <c r="P76" i="22" s="1"/>
  <c r="F169" i="9"/>
  <c r="B76" i="22" s="1"/>
  <c r="D169" i="9"/>
  <c r="O169" i="9"/>
  <c r="H76" i="22" s="1"/>
  <c r="H176" i="9"/>
  <c r="X134" i="22" s="1"/>
  <c r="AA177" i="9"/>
  <c r="D48" i="22"/>
  <c r="I179" i="9"/>
  <c r="X179" i="9"/>
  <c r="L180" i="9"/>
  <c r="M182" i="9"/>
  <c r="AA146" i="22" s="1"/>
  <c r="M183" i="9"/>
  <c r="AA76" i="22" s="1"/>
  <c r="AA183" i="9"/>
  <c r="K184" i="9"/>
  <c r="Z186" i="9"/>
  <c r="Q186" i="9"/>
  <c r="H186" i="9"/>
  <c r="AC186" i="9"/>
  <c r="T186" i="9"/>
  <c r="W186" i="9"/>
  <c r="K186" i="9"/>
  <c r="R188" i="9"/>
  <c r="P189" i="9"/>
  <c r="AB189" i="9"/>
  <c r="S189" i="9"/>
  <c r="J189" i="9"/>
  <c r="AE189" i="9"/>
  <c r="Y189" i="9"/>
  <c r="V189" i="9"/>
  <c r="AG44" i="22" s="1"/>
  <c r="Y192" i="9"/>
  <c r="K199" i="9"/>
  <c r="AB205" i="9"/>
  <c r="AK72" i="22" s="1"/>
  <c r="AE205" i="9"/>
  <c r="AM72" i="22" s="1"/>
  <c r="Y205" i="9"/>
  <c r="AI72" i="22" s="1"/>
  <c r="P205" i="9"/>
  <c r="AC72" i="22" s="1"/>
  <c r="V205" i="9"/>
  <c r="AG72" i="22" s="1"/>
  <c r="J205" i="9"/>
  <c r="Y72" i="22" s="1"/>
  <c r="G205" i="9"/>
  <c r="W72" i="22" s="1"/>
  <c r="L206" i="9"/>
  <c r="F133" i="22" s="1"/>
  <c r="M214" i="9"/>
  <c r="AE214" i="9"/>
  <c r="X216" i="9"/>
  <c r="M221" i="9"/>
  <c r="AB223" i="9"/>
  <c r="S223" i="9"/>
  <c r="J223" i="9"/>
  <c r="G223" i="9"/>
  <c r="P223" i="9"/>
  <c r="M223" i="9"/>
  <c r="V223" i="9"/>
  <c r="AE223" i="9"/>
  <c r="M98" i="9"/>
  <c r="AA101" i="9"/>
  <c r="L103" i="9"/>
  <c r="D103" i="9"/>
  <c r="AA103" i="9"/>
  <c r="R103" i="9"/>
  <c r="I103" i="9"/>
  <c r="B60" i="22"/>
  <c r="AB110" i="9"/>
  <c r="J22" i="22"/>
  <c r="X117" i="9"/>
  <c r="N196" i="22" s="1"/>
  <c r="O117" i="9"/>
  <c r="H196" i="22" s="1"/>
  <c r="F117" i="9"/>
  <c r="B196" i="22" s="1"/>
  <c r="L117" i="9"/>
  <c r="F196" i="22" s="1"/>
  <c r="K118" i="9"/>
  <c r="T118" i="9"/>
  <c r="AC118" i="9"/>
  <c r="AD124" i="9"/>
  <c r="F124" i="9"/>
  <c r="B201" i="22" s="1"/>
  <c r="D124" i="9"/>
  <c r="L124" i="9"/>
  <c r="X124" i="9"/>
  <c r="N201" i="22" s="1"/>
  <c r="Q132" i="9"/>
  <c r="AD135" i="9"/>
  <c r="G143" i="9"/>
  <c r="W142" i="22" s="1"/>
  <c r="AE143" i="9"/>
  <c r="AM142" i="22" s="1"/>
  <c r="X145" i="9"/>
  <c r="AA145" i="9"/>
  <c r="R145" i="9"/>
  <c r="I145" i="9"/>
  <c r="O145" i="9"/>
  <c r="F145" i="9"/>
  <c r="P147" i="9"/>
  <c r="H148" i="9"/>
  <c r="T148" i="9"/>
  <c r="X149" i="9"/>
  <c r="O149" i="9"/>
  <c r="F149" i="9"/>
  <c r="D149" i="9"/>
  <c r="AA149" i="9"/>
  <c r="P141" i="22" s="1"/>
  <c r="AB151" i="9"/>
  <c r="AK108" i="22" s="1"/>
  <c r="Y151" i="9"/>
  <c r="AI108" i="22" s="1"/>
  <c r="P151" i="9"/>
  <c r="AC108" i="22" s="1"/>
  <c r="G151" i="9"/>
  <c r="W108" i="22" s="1"/>
  <c r="AB158" i="9"/>
  <c r="D9" i="22"/>
  <c r="X161" i="9"/>
  <c r="AA161" i="9"/>
  <c r="R161" i="9"/>
  <c r="I161" i="9"/>
  <c r="D44" i="22" s="1"/>
  <c r="O161" i="9"/>
  <c r="H44" i="22" s="1"/>
  <c r="F161" i="9"/>
  <c r="B10" i="22" s="1"/>
  <c r="AD161" i="9"/>
  <c r="D16" i="22"/>
  <c r="H46" i="22"/>
  <c r="U167" i="9"/>
  <c r="L157" i="22" s="1"/>
  <c r="X173" i="9"/>
  <c r="D173" i="9"/>
  <c r="R173" i="9"/>
  <c r="J134" i="22" s="1"/>
  <c r="O173" i="9"/>
  <c r="H134" i="22" s="1"/>
  <c r="J174" i="9"/>
  <c r="AE174" i="9"/>
  <c r="V174" i="9"/>
  <c r="M174" i="9"/>
  <c r="D174" i="9"/>
  <c r="Y174" i="9"/>
  <c r="P174" i="9"/>
  <c r="G174" i="9"/>
  <c r="S174" i="9"/>
  <c r="M180" i="9"/>
  <c r="AA137" i="22" s="1"/>
  <c r="X181" i="9"/>
  <c r="R181" i="9"/>
  <c r="U181" i="9"/>
  <c r="L53" i="22" s="1"/>
  <c r="I181" i="9"/>
  <c r="D17" i="22" s="1"/>
  <c r="J182" i="9"/>
  <c r="Y146" i="22" s="1"/>
  <c r="P182" i="9"/>
  <c r="AC146" i="22" s="1"/>
  <c r="AE182" i="9"/>
  <c r="AM146" i="22" s="1"/>
  <c r="AB182" i="9"/>
  <c r="AK146" i="22" s="1"/>
  <c r="G182" i="9"/>
  <c r="AE183" i="9"/>
  <c r="AM76" i="22" s="1"/>
  <c r="K185" i="9"/>
  <c r="J190" i="9"/>
  <c r="AB190" i="9"/>
  <c r="S190" i="9"/>
  <c r="AE190" i="9"/>
  <c r="I20" i="14" s="1"/>
  <c r="V190" i="9"/>
  <c r="M190" i="9"/>
  <c r="D190" i="9"/>
  <c r="F31" i="22"/>
  <c r="M204" i="9"/>
  <c r="L215" i="9"/>
  <c r="D215" i="9"/>
  <c r="X215" i="9"/>
  <c r="O215" i="9"/>
  <c r="F215" i="9"/>
  <c r="B24" i="22" s="1"/>
  <c r="U215" i="9"/>
  <c r="AD215" i="9"/>
  <c r="I215" i="9"/>
  <c r="D24" i="22" s="1"/>
  <c r="R215" i="9"/>
  <c r="AA215" i="9"/>
  <c r="N78" i="9"/>
  <c r="M97" i="9"/>
  <c r="V104" i="9"/>
  <c r="AG215" i="22" s="1"/>
  <c r="Y104" i="9"/>
  <c r="AI215" i="22" s="1"/>
  <c r="P104" i="9"/>
  <c r="AC215" i="22" s="1"/>
  <c r="G104" i="9"/>
  <c r="W215" i="22" s="1"/>
  <c r="M104" i="9"/>
  <c r="AA215" i="22" s="1"/>
  <c r="AA108" i="9"/>
  <c r="AD113" i="9"/>
  <c r="R194" i="22" s="1"/>
  <c r="M125" i="9"/>
  <c r="AA192" i="22" s="1"/>
  <c r="J126" i="9"/>
  <c r="Y203" i="22" s="1"/>
  <c r="Y126" i="9"/>
  <c r="AI203" i="22" s="1"/>
  <c r="P126" i="9"/>
  <c r="G126" i="9"/>
  <c r="W203" i="22" s="1"/>
  <c r="M126" i="9"/>
  <c r="Y127" i="9"/>
  <c r="AI198" i="22" s="1"/>
  <c r="N128" i="9"/>
  <c r="AC128" i="9"/>
  <c r="T128" i="9"/>
  <c r="K128" i="9"/>
  <c r="P130" i="9"/>
  <c r="AC202" i="22" s="1"/>
  <c r="P131" i="9"/>
  <c r="AC112" i="22" s="1"/>
  <c r="L139" i="9"/>
  <c r="F205" i="22" s="1"/>
  <c r="D139" i="9"/>
  <c r="O139" i="9"/>
  <c r="AA139" i="9"/>
  <c r="AD194" i="5"/>
  <c r="R31" i="21" s="1"/>
  <c r="X194" i="5"/>
  <c r="N31" i="21" s="1"/>
  <c r="AA194" i="5"/>
  <c r="P31" i="21" s="1"/>
  <c r="R194" i="5"/>
  <c r="J31" i="21" s="1"/>
  <c r="AB197" i="5"/>
  <c r="AK16" i="21" s="1"/>
  <c r="AE197" i="5"/>
  <c r="AM16" i="21" s="1"/>
  <c r="Y197" i="5"/>
  <c r="AI16" i="21" s="1"/>
  <c r="S197" i="5"/>
  <c r="AE16" i="21" s="1"/>
  <c r="AD202" i="5"/>
  <c r="R100" i="21" s="1"/>
  <c r="X202" i="5"/>
  <c r="N100" i="21" s="1"/>
  <c r="AA202" i="5"/>
  <c r="P100" i="21" s="1"/>
  <c r="R202" i="5"/>
  <c r="J100" i="21" s="1"/>
  <c r="AB205" i="5"/>
  <c r="AK68" i="21" s="1"/>
  <c r="AE205" i="5"/>
  <c r="AM68" i="21" s="1"/>
  <c r="Y205" i="5"/>
  <c r="AI68" i="21" s="1"/>
  <c r="S205" i="5"/>
  <c r="AE68" i="21" s="1"/>
  <c r="D3" i="9"/>
  <c r="D7" i="9"/>
  <c r="D11" i="9"/>
  <c r="D15" i="9"/>
  <c r="D19" i="9"/>
  <c r="D23" i="9"/>
  <c r="D27" i="9"/>
  <c r="D31" i="9"/>
  <c r="D35" i="9"/>
  <c r="D39" i="9"/>
  <c r="D43" i="9"/>
  <c r="D47" i="9"/>
  <c r="D51" i="9"/>
  <c r="D55" i="9"/>
  <c r="D59" i="9"/>
  <c r="D63" i="9"/>
  <c r="D67" i="9"/>
  <c r="AD72" i="9"/>
  <c r="F72" i="9"/>
  <c r="L72" i="9"/>
  <c r="P73" i="9"/>
  <c r="AE73" i="9"/>
  <c r="V73" i="9"/>
  <c r="M73" i="9"/>
  <c r="Y73" i="9"/>
  <c r="AB75" i="9"/>
  <c r="Y75" i="9"/>
  <c r="P75" i="9"/>
  <c r="G75" i="9"/>
  <c r="E78" i="9"/>
  <c r="G79" i="9"/>
  <c r="J84" i="9"/>
  <c r="AE84" i="9"/>
  <c r="I88" i="9"/>
  <c r="D215" i="22" s="1"/>
  <c r="J89" i="9"/>
  <c r="Y124" i="22" s="1"/>
  <c r="J91" i="9"/>
  <c r="Y219" i="22" s="1"/>
  <c r="AE91" i="9"/>
  <c r="AM219" i="22" s="1"/>
  <c r="L95" i="9"/>
  <c r="F126" i="22" s="1"/>
  <c r="D95" i="9"/>
  <c r="X95" i="9"/>
  <c r="N126" i="22" s="1"/>
  <c r="M96" i="9"/>
  <c r="D97" i="9"/>
  <c r="Y97" i="9"/>
  <c r="D98" i="9"/>
  <c r="Y98" i="9"/>
  <c r="Y99" i="9"/>
  <c r="P100" i="9"/>
  <c r="R101" i="9"/>
  <c r="J66" i="22" s="1"/>
  <c r="B29" i="22"/>
  <c r="X103" i="9"/>
  <c r="N30" i="22" s="1"/>
  <c r="D104" i="9"/>
  <c r="O104" i="9"/>
  <c r="H67" i="22" s="1"/>
  <c r="R108" i="9"/>
  <c r="G109" i="9"/>
  <c r="J60" i="22"/>
  <c r="AB109" i="9"/>
  <c r="AK196" i="22" s="1"/>
  <c r="S110" i="9"/>
  <c r="I111" i="9"/>
  <c r="D193" i="22" s="1"/>
  <c r="S111" i="9"/>
  <c r="AE114" i="22" s="1"/>
  <c r="AD111" i="9"/>
  <c r="R193" i="22" s="1"/>
  <c r="S112" i="9"/>
  <c r="AE112" i="9"/>
  <c r="AM193" i="22" s="1"/>
  <c r="U113" i="9"/>
  <c r="L194" i="22" s="1"/>
  <c r="AD116" i="9"/>
  <c r="F116" i="9"/>
  <c r="B64" i="22" s="1"/>
  <c r="AA116" i="9"/>
  <c r="R116" i="9"/>
  <c r="J110" i="22" s="1"/>
  <c r="I116" i="9"/>
  <c r="D61" i="22" s="1"/>
  <c r="L116" i="9"/>
  <c r="P117" i="9"/>
  <c r="AC115" i="22" s="1"/>
  <c r="Y117" i="9"/>
  <c r="AI115" i="22" s="1"/>
  <c r="M117" i="9"/>
  <c r="AA115" i="22" s="1"/>
  <c r="W117" i="9"/>
  <c r="J119" i="9"/>
  <c r="AE119" i="9"/>
  <c r="AM107" i="22" s="1"/>
  <c r="U120" i="9"/>
  <c r="L198" i="22" s="1"/>
  <c r="X121" i="9"/>
  <c r="N112" i="22" s="1"/>
  <c r="D121" i="9"/>
  <c r="L121" i="9"/>
  <c r="J122" i="9"/>
  <c r="Y111" i="22" s="1"/>
  <c r="AB122" i="9"/>
  <c r="S122" i="9"/>
  <c r="V122" i="9"/>
  <c r="L123" i="9"/>
  <c r="F200" i="22" s="1"/>
  <c r="D123" i="9"/>
  <c r="M123" i="9"/>
  <c r="AA113" i="22" s="1"/>
  <c r="V124" i="9"/>
  <c r="M124" i="9"/>
  <c r="O124" i="9"/>
  <c r="H201" i="22" s="1"/>
  <c r="Y124" i="9"/>
  <c r="D125" i="9"/>
  <c r="Y125" i="9"/>
  <c r="AI192" i="22" s="1"/>
  <c r="D126" i="9"/>
  <c r="F127" i="9"/>
  <c r="P127" i="9"/>
  <c r="AC198" i="22" s="1"/>
  <c r="E128" i="9"/>
  <c r="P128" i="9"/>
  <c r="AC195" i="22" s="1"/>
  <c r="Z128" i="9"/>
  <c r="F129" i="9"/>
  <c r="B115" i="22" s="1"/>
  <c r="AB129" i="9"/>
  <c r="G130" i="9"/>
  <c r="W202" i="22" s="1"/>
  <c r="AB130" i="9"/>
  <c r="G131" i="9"/>
  <c r="W112" i="22" s="1"/>
  <c r="H132" i="9"/>
  <c r="S132" i="9"/>
  <c r="AC132" i="9"/>
  <c r="J133" i="9"/>
  <c r="H134" i="9"/>
  <c r="Q134" i="9"/>
  <c r="F135" i="9"/>
  <c r="S135" i="9"/>
  <c r="AE155" i="22" s="1"/>
  <c r="AE135" i="9"/>
  <c r="AM155" i="22" s="1"/>
  <c r="L136" i="9"/>
  <c r="V138" i="9"/>
  <c r="AB139" i="9"/>
  <c r="Y139" i="9"/>
  <c r="P139" i="9"/>
  <c r="G139" i="9"/>
  <c r="M141" i="9"/>
  <c r="AA139" i="22" s="1"/>
  <c r="W141" i="9"/>
  <c r="J142" i="9"/>
  <c r="Y142" i="9"/>
  <c r="P142" i="9"/>
  <c r="G142" i="9"/>
  <c r="AB142" i="9"/>
  <c r="S143" i="9"/>
  <c r="AE142" i="22" s="1"/>
  <c r="W144" i="9"/>
  <c r="M143" i="22" s="1"/>
  <c r="P145" i="9"/>
  <c r="AC143" i="22" s="1"/>
  <c r="Y145" i="9"/>
  <c r="AI143" i="22" s="1"/>
  <c r="AB145" i="9"/>
  <c r="AK143" i="22" s="1"/>
  <c r="Q146" i="9"/>
  <c r="G147" i="9"/>
  <c r="J148" i="9"/>
  <c r="U148" i="9"/>
  <c r="P149" i="9"/>
  <c r="Y149" i="9"/>
  <c r="AE149" i="9"/>
  <c r="V149" i="9"/>
  <c r="M149" i="9"/>
  <c r="AB149" i="9"/>
  <c r="AD151" i="9"/>
  <c r="AA152" i="9"/>
  <c r="D12" i="22"/>
  <c r="Y153" i="9"/>
  <c r="AA155" i="9"/>
  <c r="Y156" i="9"/>
  <c r="B34" i="22"/>
  <c r="S157" i="9"/>
  <c r="AE157" i="9"/>
  <c r="H49" i="22"/>
  <c r="M159" i="9"/>
  <c r="P161" i="9"/>
  <c r="Y161" i="9"/>
  <c r="S161" i="9"/>
  <c r="AE161" i="9"/>
  <c r="P163" i="9"/>
  <c r="L164" i="9"/>
  <c r="AB164" i="9"/>
  <c r="AK158" i="22" s="1"/>
  <c r="V167" i="9"/>
  <c r="AG53" i="22" s="1"/>
  <c r="P173" i="9"/>
  <c r="AB173" i="9"/>
  <c r="S173" i="9"/>
  <c r="J173" i="9"/>
  <c r="Y173" i="9"/>
  <c r="G173" i="9"/>
  <c r="U173" i="9"/>
  <c r="L134" i="22" s="1"/>
  <c r="K176" i="9"/>
  <c r="Z134" i="22" s="1"/>
  <c r="AC176" i="9"/>
  <c r="AL134" i="22" s="1"/>
  <c r="L177" i="9"/>
  <c r="AD177" i="9"/>
  <c r="M179" i="9"/>
  <c r="AA144" i="22" s="1"/>
  <c r="AE179" i="9"/>
  <c r="AM144" i="22" s="1"/>
  <c r="O180" i="9"/>
  <c r="P181" i="9"/>
  <c r="AC147" i="22" s="1"/>
  <c r="AB181" i="9"/>
  <c r="G181" i="9"/>
  <c r="AE181" i="9"/>
  <c r="AM147" i="22" s="1"/>
  <c r="S181" i="9"/>
  <c r="AE147" i="22" s="1"/>
  <c r="D182" i="9"/>
  <c r="O183" i="9"/>
  <c r="P184" i="9"/>
  <c r="X185" i="9"/>
  <c r="AD185" i="9"/>
  <c r="U185" i="9"/>
  <c r="L185" i="9"/>
  <c r="I185" i="9"/>
  <c r="Z185" i="9"/>
  <c r="P187" i="9"/>
  <c r="AC106" i="22" s="1"/>
  <c r="P190" i="9"/>
  <c r="L191" i="9"/>
  <c r="F103" i="22" s="1"/>
  <c r="D191" i="9"/>
  <c r="AA191" i="9"/>
  <c r="P103" i="22" s="1"/>
  <c r="U191" i="9"/>
  <c r="L103" i="22" s="1"/>
  <c r="R191" i="9"/>
  <c r="J103" i="22" s="1"/>
  <c r="AD191" i="9"/>
  <c r="R103" i="22" s="1"/>
  <c r="M192" i="9"/>
  <c r="AA51" i="22" s="1"/>
  <c r="M195" i="9"/>
  <c r="M196" i="9"/>
  <c r="D32" i="22"/>
  <c r="S206" i="9"/>
  <c r="AE101" i="22" s="1"/>
  <c r="L212" i="9"/>
  <c r="AE218" i="9"/>
  <c r="L220" i="9"/>
  <c r="N224" i="9"/>
  <c r="G150" i="22" s="1"/>
  <c r="Z224" i="9"/>
  <c r="O150" i="22" s="1"/>
  <c r="Q224" i="9"/>
  <c r="I150" i="22" s="1"/>
  <c r="H224" i="9"/>
  <c r="C150" i="22" s="1"/>
  <c r="AC224" i="9"/>
  <c r="Q150" i="22" s="1"/>
  <c r="W224" i="9"/>
  <c r="M150" i="22" s="1"/>
  <c r="K224" i="9"/>
  <c r="E150" i="22" s="1"/>
  <c r="T224" i="9"/>
  <c r="K150" i="22" s="1"/>
  <c r="AD140" i="9"/>
  <c r="R142" i="22" s="1"/>
  <c r="F140" i="9"/>
  <c r="B142" i="22" s="1"/>
  <c r="L143" i="9"/>
  <c r="D143" i="9"/>
  <c r="U143" i="9"/>
  <c r="AD143" i="9"/>
  <c r="M152" i="9"/>
  <c r="AA157" i="22" s="1"/>
  <c r="AD156" i="9"/>
  <c r="F156" i="9"/>
  <c r="L159" i="9"/>
  <c r="D159" i="9"/>
  <c r="U159" i="9"/>
  <c r="AD159" i="9"/>
  <c r="J8" i="22"/>
  <c r="M165" i="9"/>
  <c r="V165" i="9"/>
  <c r="AG46" i="22" s="1"/>
  <c r="AE165" i="9"/>
  <c r="M168" i="9"/>
  <c r="AA109" i="22" s="1"/>
  <c r="Y168" i="9"/>
  <c r="AI109" i="22" s="1"/>
  <c r="D170" i="9"/>
  <c r="Y171" i="9"/>
  <c r="AI138" i="22" s="1"/>
  <c r="L175" i="9"/>
  <c r="D175" i="9"/>
  <c r="V176" i="9"/>
  <c r="AB176" i="9"/>
  <c r="S176" i="9"/>
  <c r="J176" i="9"/>
  <c r="M176" i="9"/>
  <c r="Y177" i="9"/>
  <c r="AI78" i="22" s="1"/>
  <c r="Y178" i="9"/>
  <c r="AI145" i="22" s="1"/>
  <c r="L189" i="9"/>
  <c r="F101" i="22" s="1"/>
  <c r="G197" i="9"/>
  <c r="Y200" i="9"/>
  <c r="AB200" i="9"/>
  <c r="AE200" i="9"/>
  <c r="M200" i="9"/>
  <c r="AE201" i="9"/>
  <c r="AM33" i="22" s="1"/>
  <c r="Y201" i="9"/>
  <c r="AB201" i="9"/>
  <c r="P201" i="9"/>
  <c r="M201" i="9"/>
  <c r="AD202" i="9"/>
  <c r="R104" i="22" s="1"/>
  <c r="X202" i="9"/>
  <c r="N104" i="22" s="1"/>
  <c r="AA202" i="9"/>
  <c r="P104" i="22" s="1"/>
  <c r="I203" i="9"/>
  <c r="D208" i="9"/>
  <c r="O208" i="9"/>
  <c r="D209" i="9"/>
  <c r="O209" i="9"/>
  <c r="D210" i="9"/>
  <c r="O211" i="9"/>
  <c r="Y211" i="9"/>
  <c r="AI146" i="22" s="1"/>
  <c r="G212" i="9"/>
  <c r="W149" i="22" s="1"/>
  <c r="G215" i="9"/>
  <c r="R217" i="9"/>
  <c r="O219" i="9"/>
  <c r="P220" i="9"/>
  <c r="R223" i="9"/>
  <c r="J224" i="9"/>
  <c r="AE224" i="9"/>
  <c r="U225" i="9"/>
  <c r="AD228" i="9"/>
  <c r="R141" i="22" s="1"/>
  <c r="F228" i="9"/>
  <c r="B141" i="22" s="1"/>
  <c r="X228" i="9"/>
  <c r="N141" i="22" s="1"/>
  <c r="O228" i="9"/>
  <c r="H141" i="22" s="1"/>
  <c r="L228" i="9"/>
  <c r="F141" i="22" s="1"/>
  <c r="W229" i="9"/>
  <c r="M230" i="9"/>
  <c r="L231" i="9"/>
  <c r="D231" i="9"/>
  <c r="X231" i="9"/>
  <c r="O231" i="9"/>
  <c r="F231" i="9"/>
  <c r="M231" i="9"/>
  <c r="D3" i="10"/>
  <c r="P3" i="10"/>
  <c r="D4" i="10"/>
  <c r="F6" i="10"/>
  <c r="O6" i="10"/>
  <c r="L6" i="10"/>
  <c r="I7" i="10"/>
  <c r="U7" i="10"/>
  <c r="L7" i="10"/>
  <c r="G9" i="10"/>
  <c r="Q175" i="24" s="1"/>
  <c r="P9" i="10"/>
  <c r="W175" i="24" s="1"/>
  <c r="D13" i="10"/>
  <c r="V14" i="10"/>
  <c r="M14" i="10"/>
  <c r="P14" i="10"/>
  <c r="V17" i="10"/>
  <c r="O21" i="10"/>
  <c r="D22" i="10"/>
  <c r="P24" i="10"/>
  <c r="J24" i="10"/>
  <c r="V25" i="10"/>
  <c r="AA96" i="24" s="1"/>
  <c r="M27" i="10"/>
  <c r="S27" i="10"/>
  <c r="S28" i="10"/>
  <c r="K36" i="10"/>
  <c r="M38" i="10"/>
  <c r="M51" i="10"/>
  <c r="U102" i="24" s="1"/>
  <c r="J51" i="10"/>
  <c r="G51" i="10"/>
  <c r="P51" i="10"/>
  <c r="V51" i="10"/>
  <c r="F53" i="10"/>
  <c r="M59" i="10"/>
  <c r="U186" i="24" s="1"/>
  <c r="V59" i="10"/>
  <c r="AA186" i="24" s="1"/>
  <c r="G59" i="10"/>
  <c r="Q186" i="24" s="1"/>
  <c r="P59" i="10"/>
  <c r="W186" i="24" s="1"/>
  <c r="N60" i="10"/>
  <c r="Q66" i="10"/>
  <c r="X204" i="24" s="1"/>
  <c r="V78" i="10"/>
  <c r="P78" i="10"/>
  <c r="G78" i="10"/>
  <c r="S78" i="10"/>
  <c r="J78" i="10"/>
  <c r="V79" i="10"/>
  <c r="M79" i="10"/>
  <c r="S79" i="10"/>
  <c r="J79" i="10"/>
  <c r="L86" i="10"/>
  <c r="F210" i="24" s="1"/>
  <c r="L225" i="9"/>
  <c r="L227" i="9"/>
  <c r="D227" i="9"/>
  <c r="M228" i="9"/>
  <c r="Y228" i="9"/>
  <c r="N229" i="9"/>
  <c r="Z230" i="9"/>
  <c r="Q230" i="9"/>
  <c r="H230" i="9"/>
  <c r="N230" i="9"/>
  <c r="Y231" i="9"/>
  <c r="J10" i="22"/>
  <c r="J20" i="22"/>
  <c r="D34" i="22"/>
  <c r="O4" i="10"/>
  <c r="H173" i="24" s="1"/>
  <c r="K5" i="10"/>
  <c r="T176" i="24" s="1"/>
  <c r="Q5" i="10"/>
  <c r="X176" i="24" s="1"/>
  <c r="H5" i="10"/>
  <c r="R176" i="24" s="1"/>
  <c r="N5" i="10"/>
  <c r="V176" i="24" s="1"/>
  <c r="M6" i="10"/>
  <c r="U179" i="24" s="1"/>
  <c r="L8" i="10"/>
  <c r="D8" i="10"/>
  <c r="R8" i="10"/>
  <c r="I8" i="10"/>
  <c r="O8" i="10"/>
  <c r="T9" i="10"/>
  <c r="Z175" i="24" s="1"/>
  <c r="K9" i="10"/>
  <c r="T175" i="24" s="1"/>
  <c r="Q9" i="10"/>
  <c r="X175" i="24" s="1"/>
  <c r="U11" i="10"/>
  <c r="R11" i="10"/>
  <c r="I11" i="10"/>
  <c r="D11" i="10"/>
  <c r="O11" i="10"/>
  <c r="H12" i="10"/>
  <c r="T12" i="10"/>
  <c r="K12" i="10"/>
  <c r="Q12" i="10"/>
  <c r="I16" i="10"/>
  <c r="D176" i="24" s="1"/>
  <c r="K19" i="10"/>
  <c r="P20" i="10"/>
  <c r="W54" i="24" s="1"/>
  <c r="J20" i="10"/>
  <c r="J25" i="10"/>
  <c r="J34" i="10"/>
  <c r="D34" i="10"/>
  <c r="S34" i="10"/>
  <c r="P34" i="10"/>
  <c r="L39" i="10"/>
  <c r="N44" i="10"/>
  <c r="Q47" i="10"/>
  <c r="H47" i="10"/>
  <c r="T47" i="10"/>
  <c r="U52" i="10"/>
  <c r="L52" i="10"/>
  <c r="I52" i="10"/>
  <c r="O52" i="10"/>
  <c r="D52" i="10"/>
  <c r="R52" i="10"/>
  <c r="J187" i="24" s="1"/>
  <c r="U53" i="10"/>
  <c r="K54" i="10"/>
  <c r="Q55" i="10"/>
  <c r="K55" i="10"/>
  <c r="E59" i="10"/>
  <c r="K59" i="10"/>
  <c r="Q59" i="10"/>
  <c r="O60" i="10"/>
  <c r="F60" i="10"/>
  <c r="U60" i="10"/>
  <c r="R60" i="10"/>
  <c r="P68" i="10"/>
  <c r="S68" i="10"/>
  <c r="J68" i="10"/>
  <c r="V68" i="10"/>
  <c r="G68" i="10"/>
  <c r="I71" i="10"/>
  <c r="D203" i="24" s="1"/>
  <c r="F71" i="10"/>
  <c r="B203" i="24" s="1"/>
  <c r="O71" i="10"/>
  <c r="H203" i="24" s="1"/>
  <c r="D71" i="10"/>
  <c r="U83" i="10"/>
  <c r="I83" i="10"/>
  <c r="R83" i="10"/>
  <c r="R86" i="10"/>
  <c r="J210" i="24" s="1"/>
  <c r="D95" i="10"/>
  <c r="J95" i="10"/>
  <c r="S95" i="10"/>
  <c r="G95" i="10"/>
  <c r="P95" i="10"/>
  <c r="W64" i="24" s="1"/>
  <c r="L96" i="10"/>
  <c r="F216" i="24" s="1"/>
  <c r="D96" i="10"/>
  <c r="U96" i="10"/>
  <c r="L216" i="24" s="1"/>
  <c r="I96" i="10"/>
  <c r="D216" i="24" s="1"/>
  <c r="R96" i="10"/>
  <c r="J216" i="24" s="1"/>
  <c r="F96" i="10"/>
  <c r="B216" i="24" s="1"/>
  <c r="O96" i="10"/>
  <c r="H216" i="24" s="1"/>
  <c r="AD80" i="9"/>
  <c r="R211" i="22" s="1"/>
  <c r="F80" i="9"/>
  <c r="B211" i="22" s="1"/>
  <c r="L83" i="9"/>
  <c r="D83" i="9"/>
  <c r="U83" i="9"/>
  <c r="AD83" i="9"/>
  <c r="AD96" i="9"/>
  <c r="R220" i="22" s="1"/>
  <c r="F96" i="9"/>
  <c r="B220" i="22" s="1"/>
  <c r="L99" i="9"/>
  <c r="F127" i="22" s="1"/>
  <c r="D99" i="9"/>
  <c r="U99" i="9"/>
  <c r="AD99" i="9"/>
  <c r="R127" i="22" s="1"/>
  <c r="AD112" i="9"/>
  <c r="F112" i="9"/>
  <c r="L115" i="9"/>
  <c r="D115" i="9"/>
  <c r="U115" i="9"/>
  <c r="L63" i="22" s="1"/>
  <c r="AD115" i="9"/>
  <c r="F64" i="22"/>
  <c r="AD128" i="9"/>
  <c r="R114" i="22" s="1"/>
  <c r="F128" i="9"/>
  <c r="B114" i="22" s="1"/>
  <c r="L131" i="9"/>
  <c r="F202" i="22" s="1"/>
  <c r="D131" i="9"/>
  <c r="U131" i="9"/>
  <c r="L202" i="22" s="1"/>
  <c r="AD131" i="9"/>
  <c r="R202" i="22" s="1"/>
  <c r="D137" i="9"/>
  <c r="D140" i="9"/>
  <c r="AD144" i="9"/>
  <c r="R143" i="22" s="1"/>
  <c r="F144" i="9"/>
  <c r="B143" i="22" s="1"/>
  <c r="L147" i="9"/>
  <c r="D147" i="9"/>
  <c r="U147" i="9"/>
  <c r="AD147" i="9"/>
  <c r="G152" i="9"/>
  <c r="W157" i="22" s="1"/>
  <c r="P152" i="9"/>
  <c r="AC157" i="22" s="1"/>
  <c r="Y152" i="9"/>
  <c r="AI157" i="22" s="1"/>
  <c r="D153" i="9"/>
  <c r="G155" i="9"/>
  <c r="W49" i="22" s="1"/>
  <c r="P155" i="9"/>
  <c r="AC49" i="22" s="1"/>
  <c r="Y155" i="9"/>
  <c r="D156" i="9"/>
  <c r="AD160" i="9"/>
  <c r="F160" i="9"/>
  <c r="B23" i="22" s="1"/>
  <c r="L163" i="9"/>
  <c r="D163" i="9"/>
  <c r="U163" i="9"/>
  <c r="AD163" i="9"/>
  <c r="R11" i="22" s="1"/>
  <c r="Y165" i="9"/>
  <c r="AI46" i="22" s="1"/>
  <c r="G168" i="9"/>
  <c r="P170" i="9"/>
  <c r="AC81" i="22" s="1"/>
  <c r="G171" i="9"/>
  <c r="W138" i="22" s="1"/>
  <c r="O175" i="9"/>
  <c r="H154" i="22" s="1"/>
  <c r="P176" i="9"/>
  <c r="G178" i="9"/>
  <c r="W145" i="22" s="1"/>
  <c r="AD184" i="9"/>
  <c r="F184" i="9"/>
  <c r="X184" i="9"/>
  <c r="O184" i="9"/>
  <c r="L184" i="9"/>
  <c r="M186" i="9"/>
  <c r="AA79" i="22" s="1"/>
  <c r="L187" i="9"/>
  <c r="F138" i="22" s="1"/>
  <c r="D187" i="9"/>
  <c r="X187" i="9"/>
  <c r="N138" i="22" s="1"/>
  <c r="O187" i="9"/>
  <c r="H138" i="22" s="1"/>
  <c r="F187" i="9"/>
  <c r="B138" i="22" s="1"/>
  <c r="D189" i="9"/>
  <c r="AD192" i="9"/>
  <c r="F192" i="9"/>
  <c r="L192" i="9"/>
  <c r="F7" i="22" s="1"/>
  <c r="AE193" i="9"/>
  <c r="Y193" i="9"/>
  <c r="AB193" i="9"/>
  <c r="P193" i="9"/>
  <c r="G193" i="9"/>
  <c r="M193" i="9"/>
  <c r="AD194" i="9"/>
  <c r="X194" i="9"/>
  <c r="AA194" i="9"/>
  <c r="D194" i="9"/>
  <c r="L194" i="9"/>
  <c r="F34" i="22" s="1"/>
  <c r="U194" i="9"/>
  <c r="L45" i="22" s="1"/>
  <c r="G200" i="9"/>
  <c r="H51" i="22"/>
  <c r="D202" i="9"/>
  <c r="G209" i="9"/>
  <c r="R209" i="9"/>
  <c r="AB209" i="9"/>
  <c r="P210" i="9"/>
  <c r="G211" i="9"/>
  <c r="S212" i="9"/>
  <c r="AE149" i="22" s="1"/>
  <c r="S215" i="9"/>
  <c r="U217" i="9"/>
  <c r="AA219" i="9"/>
  <c r="AD224" i="9"/>
  <c r="R150" i="22" s="1"/>
  <c r="F224" i="9"/>
  <c r="B150" i="22" s="1"/>
  <c r="L224" i="9"/>
  <c r="M225" i="9"/>
  <c r="Y225" i="9"/>
  <c r="M226" i="9"/>
  <c r="X227" i="9"/>
  <c r="D228" i="9"/>
  <c r="P228" i="9"/>
  <c r="E229" i="9"/>
  <c r="Z229" i="9"/>
  <c r="E230" i="9"/>
  <c r="Y230" i="9"/>
  <c r="P231" i="9"/>
  <c r="E232" i="9"/>
  <c r="Z232" i="9"/>
  <c r="D11" i="22"/>
  <c r="L64" i="22"/>
  <c r="R3" i="10"/>
  <c r="F4" i="10"/>
  <c r="B173" i="24" s="1"/>
  <c r="E5" i="10"/>
  <c r="P176" i="24" s="1"/>
  <c r="O5" i="10"/>
  <c r="D6" i="10"/>
  <c r="P6" i="10"/>
  <c r="W179" i="24" s="1"/>
  <c r="D7" i="10"/>
  <c r="E9" i="10"/>
  <c r="P175" i="24" s="1"/>
  <c r="P11" i="10"/>
  <c r="E12" i="10"/>
  <c r="G14" i="10"/>
  <c r="S14" i="10"/>
  <c r="M18" i="10"/>
  <c r="U19" i="10"/>
  <c r="L19" i="10"/>
  <c r="F96" i="24" s="1"/>
  <c r="D20" i="10"/>
  <c r="R21" i="10"/>
  <c r="I23" i="10"/>
  <c r="O23" i="10"/>
  <c r="U23" i="10"/>
  <c r="V24" i="10"/>
  <c r="G27" i="10"/>
  <c r="R29" i="10"/>
  <c r="I29" i="10"/>
  <c r="O29" i="10"/>
  <c r="F29" i="10"/>
  <c r="O36" i="10"/>
  <c r="K37" i="10"/>
  <c r="T37" i="10"/>
  <c r="F38" i="10"/>
  <c r="B98" i="24" s="1"/>
  <c r="O38" i="10"/>
  <c r="D38" i="10"/>
  <c r="N42" i="10"/>
  <c r="E42" i="10"/>
  <c r="Q42" i="10"/>
  <c r="E47" i="10"/>
  <c r="J50" i="10"/>
  <c r="P50" i="10"/>
  <c r="I51" i="10"/>
  <c r="D187" i="24" s="1"/>
  <c r="E55" i="10"/>
  <c r="G57" i="10"/>
  <c r="Q184" i="24" s="1"/>
  <c r="P57" i="10"/>
  <c r="V57" i="10"/>
  <c r="S57" i="10"/>
  <c r="H59" i="10"/>
  <c r="P60" i="10"/>
  <c r="W189" i="24" s="1"/>
  <c r="G60" i="10"/>
  <c r="I63" i="10"/>
  <c r="O63" i="10"/>
  <c r="F63" i="10"/>
  <c r="D63" i="10"/>
  <c r="R63" i="10"/>
  <c r="D68" i="10"/>
  <c r="R84" i="10"/>
  <c r="F84" i="10"/>
  <c r="U84" i="10"/>
  <c r="I84" i="10"/>
  <c r="AD203" i="9"/>
  <c r="R36" i="22" s="1"/>
  <c r="X203" i="9"/>
  <c r="N36" i="22" s="1"/>
  <c r="AA203" i="9"/>
  <c r="P36" i="22" s="1"/>
  <c r="F203" i="9"/>
  <c r="B46" i="22" s="1"/>
  <c r="D203" i="9"/>
  <c r="L203" i="9"/>
  <c r="J215" i="9"/>
  <c r="AE215" i="9"/>
  <c r="L217" i="9"/>
  <c r="L223" i="9"/>
  <c r="D223" i="9"/>
  <c r="M224" i="9"/>
  <c r="D225" i="9"/>
  <c r="O225" i="9"/>
  <c r="H29" i="22" s="1"/>
  <c r="Z226" i="9"/>
  <c r="AC226" i="9"/>
  <c r="T226" i="9"/>
  <c r="K226" i="9"/>
  <c r="N226" i="9"/>
  <c r="O227" i="9"/>
  <c r="G228" i="9"/>
  <c r="Q229" i="9"/>
  <c r="G231" i="9"/>
  <c r="Q232" i="9"/>
  <c r="L10" i="22"/>
  <c r="F50" i="22"/>
  <c r="G6" i="10"/>
  <c r="Q179" i="24" s="1"/>
  <c r="F8" i="10"/>
  <c r="H9" i="10"/>
  <c r="R175" i="24" s="1"/>
  <c r="G17" i="10"/>
  <c r="S17" i="10"/>
  <c r="J17" i="10"/>
  <c r="P17" i="10"/>
  <c r="T18" i="10"/>
  <c r="K178" i="24" s="1"/>
  <c r="K18" i="10"/>
  <c r="E178" i="24" s="1"/>
  <c r="N18" i="10"/>
  <c r="G178" i="24" s="1"/>
  <c r="S20" i="10"/>
  <c r="P23" i="10"/>
  <c r="G23" i="10"/>
  <c r="T26" i="10"/>
  <c r="H26" i="10"/>
  <c r="Q26" i="10"/>
  <c r="P32" i="10"/>
  <c r="M32" i="10"/>
  <c r="U184" i="24" s="1"/>
  <c r="V32" i="10"/>
  <c r="S32" i="10"/>
  <c r="V38" i="10"/>
  <c r="J38" i="10"/>
  <c r="P38" i="10"/>
  <c r="P44" i="10"/>
  <c r="V44" i="10"/>
  <c r="S44" i="10"/>
  <c r="N46" i="10"/>
  <c r="T46" i="10"/>
  <c r="K46" i="10"/>
  <c r="H46" i="10"/>
  <c r="Q46" i="10"/>
  <c r="Q50" i="10"/>
  <c r="H50" i="10"/>
  <c r="K50" i="10"/>
  <c r="E50" i="10"/>
  <c r="Q57" i="10"/>
  <c r="E57" i="10"/>
  <c r="K57" i="10"/>
  <c r="T57" i="10"/>
  <c r="H60" i="10"/>
  <c r="K60" i="10"/>
  <c r="Q60" i="10"/>
  <c r="E60" i="10"/>
  <c r="E83" i="10"/>
  <c r="Q83" i="10"/>
  <c r="N83" i="10"/>
  <c r="K83" i="10"/>
  <c r="T83" i="10"/>
  <c r="H83" i="10"/>
  <c r="I87" i="10"/>
  <c r="D119" i="24" s="1"/>
  <c r="R87" i="10"/>
  <c r="J119" i="24" s="1"/>
  <c r="F87" i="10"/>
  <c r="B119" i="24" s="1"/>
  <c r="O87" i="10"/>
  <c r="H119" i="24" s="1"/>
  <c r="D87" i="10"/>
  <c r="L16" i="10"/>
  <c r="F176" i="24" s="1"/>
  <c r="D16" i="10"/>
  <c r="N17" i="10"/>
  <c r="G177" i="24" s="1"/>
  <c r="E17" i="10"/>
  <c r="A177" i="24" s="1"/>
  <c r="Q17" i="10"/>
  <c r="I177" i="24" s="1"/>
  <c r="E19" i="10"/>
  <c r="Q19" i="10"/>
  <c r="H19" i="10"/>
  <c r="Q23" i="10"/>
  <c r="E23" i="10"/>
  <c r="K23" i="10"/>
  <c r="G25" i="10"/>
  <c r="D25" i="10"/>
  <c r="S25" i="10"/>
  <c r="P25" i="10"/>
  <c r="K29" i="10"/>
  <c r="N29" i="10"/>
  <c r="E29" i="10"/>
  <c r="T29" i="10"/>
  <c r="H36" i="10"/>
  <c r="N36" i="10"/>
  <c r="E36" i="10"/>
  <c r="T36" i="10"/>
  <c r="I39" i="10"/>
  <c r="F39" i="10"/>
  <c r="O39" i="10"/>
  <c r="D39" i="10"/>
  <c r="O41" i="10"/>
  <c r="R41" i="10"/>
  <c r="I41" i="10"/>
  <c r="D41" i="10"/>
  <c r="H44" i="10"/>
  <c r="E44" i="10"/>
  <c r="K44" i="10"/>
  <c r="T44" i="10"/>
  <c r="U61" i="10"/>
  <c r="L61" i="10"/>
  <c r="R61" i="10"/>
  <c r="O61" i="10"/>
  <c r="D61" i="10"/>
  <c r="O69" i="10"/>
  <c r="F69" i="10"/>
  <c r="D69" i="10"/>
  <c r="U69" i="10"/>
  <c r="R69" i="10"/>
  <c r="E75" i="10"/>
  <c r="T75" i="10"/>
  <c r="Q75" i="10"/>
  <c r="N75" i="10"/>
  <c r="K75" i="10"/>
  <c r="H84" i="10"/>
  <c r="R207" i="24" s="1"/>
  <c r="Q84" i="10"/>
  <c r="X207" i="24" s="1"/>
  <c r="K84" i="10"/>
  <c r="T207" i="24" s="1"/>
  <c r="T84" i="10"/>
  <c r="Z207" i="24" s="1"/>
  <c r="F86" i="10"/>
  <c r="I86" i="10"/>
  <c r="D210" i="24" s="1"/>
  <c r="O86" i="10"/>
  <c r="H210" i="24" s="1"/>
  <c r="D86" i="10"/>
  <c r="F94" i="10"/>
  <c r="B215" i="24" s="1"/>
  <c r="D94" i="10"/>
  <c r="U94" i="10"/>
  <c r="L215" i="24" s="1"/>
  <c r="I94" i="10"/>
  <c r="D215" i="24" s="1"/>
  <c r="R94" i="10"/>
  <c r="J215" i="24" s="1"/>
  <c r="H17" i="22"/>
  <c r="B51" i="22"/>
  <c r="L51" i="22"/>
  <c r="O16" i="10"/>
  <c r="H176" i="24" s="1"/>
  <c r="T23" i="10"/>
  <c r="P28" i="10"/>
  <c r="W181" i="24" s="1"/>
  <c r="V28" i="10"/>
  <c r="G28" i="10"/>
  <c r="U35" i="10"/>
  <c r="I35" i="10"/>
  <c r="O35" i="10"/>
  <c r="J39" i="10"/>
  <c r="S182" i="24" s="1"/>
  <c r="P39" i="10"/>
  <c r="W182" i="24" s="1"/>
  <c r="U39" i="10"/>
  <c r="O45" i="10"/>
  <c r="H184" i="24" s="1"/>
  <c r="D45" i="10"/>
  <c r="U45" i="10"/>
  <c r="I45" i="10"/>
  <c r="D184" i="24" s="1"/>
  <c r="K49" i="10"/>
  <c r="T185" i="24" s="1"/>
  <c r="H49" i="10"/>
  <c r="Q49" i="10"/>
  <c r="R53" i="10"/>
  <c r="D53" i="10"/>
  <c r="N54" i="10"/>
  <c r="E54" i="10"/>
  <c r="H54" i="10"/>
  <c r="T54" i="10"/>
  <c r="E67" i="10"/>
  <c r="A202" i="24" s="1"/>
  <c r="K67" i="10"/>
  <c r="E202" i="24" s="1"/>
  <c r="H67" i="10"/>
  <c r="C202" i="24" s="1"/>
  <c r="Q67" i="10"/>
  <c r="I202" i="24" s="1"/>
  <c r="V94" i="10"/>
  <c r="AA67" i="24" s="1"/>
  <c r="M94" i="10"/>
  <c r="U67" i="24" s="1"/>
  <c r="P94" i="10"/>
  <c r="W67" i="24" s="1"/>
  <c r="J94" i="10"/>
  <c r="S67" i="24" s="1"/>
  <c r="S94" i="10"/>
  <c r="G94" i="10"/>
  <c r="Q67" i="24" s="1"/>
  <c r="Q105" i="10"/>
  <c r="I124" i="24" s="1"/>
  <c r="E105" i="10"/>
  <c r="A124" i="24" s="1"/>
  <c r="N105" i="10"/>
  <c r="G124" i="24" s="1"/>
  <c r="K105" i="10"/>
  <c r="E124" i="24" s="1"/>
  <c r="T105" i="10"/>
  <c r="K124" i="24" s="1"/>
  <c r="H105" i="10"/>
  <c r="C124" i="24" s="1"/>
  <c r="AB197" i="9"/>
  <c r="AE197" i="9"/>
  <c r="Y197" i="9"/>
  <c r="AB198" i="9"/>
  <c r="AK75" i="22" s="1"/>
  <c r="AE198" i="9"/>
  <c r="AM75" i="22" s="1"/>
  <c r="Y198" i="9"/>
  <c r="AI75" i="22" s="1"/>
  <c r="G198" i="9"/>
  <c r="W75" i="22" s="1"/>
  <c r="M198" i="9"/>
  <c r="AA75" i="22" s="1"/>
  <c r="Y207" i="9"/>
  <c r="AB207" i="9"/>
  <c r="AE207" i="9"/>
  <c r="J207" i="9"/>
  <c r="Y31" i="22" s="1"/>
  <c r="M207" i="9"/>
  <c r="AA31" i="22" s="1"/>
  <c r="X208" i="9"/>
  <c r="AA208" i="9"/>
  <c r="AD208" i="9"/>
  <c r="U208" i="9"/>
  <c r="L74" i="22" s="1"/>
  <c r="L208" i="9"/>
  <c r="F74" i="22" s="1"/>
  <c r="L209" i="9"/>
  <c r="L211" i="9"/>
  <c r="D211" i="9"/>
  <c r="M212" i="9"/>
  <c r="AA149" i="22" s="1"/>
  <c r="Y212" i="9"/>
  <c r="AI149" i="22" s="1"/>
  <c r="Y215" i="9"/>
  <c r="L219" i="9"/>
  <c r="D219" i="9"/>
  <c r="V220" i="9"/>
  <c r="AB220" i="9"/>
  <c r="S220" i="9"/>
  <c r="J220" i="9"/>
  <c r="M220" i="9"/>
  <c r="F223" i="9"/>
  <c r="G224" i="9"/>
  <c r="AB224" i="9"/>
  <c r="I225" i="9"/>
  <c r="Q226" i="9"/>
  <c r="I227" i="9"/>
  <c r="AD227" i="9"/>
  <c r="J228" i="9"/>
  <c r="AE228" i="9"/>
  <c r="AM152" i="22" s="1"/>
  <c r="T229" i="9"/>
  <c r="K230" i="9"/>
  <c r="J231" i="9"/>
  <c r="AE231" i="9"/>
  <c r="T232" i="9"/>
  <c r="F10" i="22"/>
  <c r="U3" i="10"/>
  <c r="L174" i="24" s="1"/>
  <c r="O3" i="10"/>
  <c r="H174" i="24" s="1"/>
  <c r="F3" i="10"/>
  <c r="B174" i="24" s="1"/>
  <c r="L3" i="10"/>
  <c r="F174" i="24" s="1"/>
  <c r="U4" i="10"/>
  <c r="L173" i="24" s="1"/>
  <c r="L4" i="10"/>
  <c r="F173" i="24" s="1"/>
  <c r="J6" i="10"/>
  <c r="S179" i="24" s="1"/>
  <c r="U13" i="10"/>
  <c r="L13" i="10"/>
  <c r="H17" i="10"/>
  <c r="C177" i="24" s="1"/>
  <c r="T17" i="10"/>
  <c r="K177" i="24" s="1"/>
  <c r="Q18" i="10"/>
  <c r="I178" i="24" s="1"/>
  <c r="K21" i="10"/>
  <c r="T173" i="24" s="1"/>
  <c r="Q21" i="10"/>
  <c r="X173" i="24" s="1"/>
  <c r="H21" i="10"/>
  <c r="R173" i="24" s="1"/>
  <c r="F22" i="10"/>
  <c r="U22" i="10"/>
  <c r="L180" i="24" s="1"/>
  <c r="O22" i="10"/>
  <c r="H23" i="10"/>
  <c r="V23" i="10"/>
  <c r="D28" i="10"/>
  <c r="H29" i="10"/>
  <c r="Q31" i="10"/>
  <c r="T31" i="10"/>
  <c r="K31" i="10"/>
  <c r="G33" i="10"/>
  <c r="V33" i="10"/>
  <c r="S33" i="10"/>
  <c r="G39" i="10"/>
  <c r="Q182" i="24" s="1"/>
  <c r="V39" i="10"/>
  <c r="AA182" i="24" s="1"/>
  <c r="U41" i="10"/>
  <c r="M43" i="10"/>
  <c r="P43" i="10"/>
  <c r="V43" i="10"/>
  <c r="J43" i="10"/>
  <c r="G44" i="10"/>
  <c r="K47" i="10"/>
  <c r="E49" i="10"/>
  <c r="O53" i="10"/>
  <c r="L60" i="10"/>
  <c r="F61" i="10"/>
  <c r="F70" i="10"/>
  <c r="U70" i="10"/>
  <c r="L70" i="10"/>
  <c r="I70" i="10"/>
  <c r="O70" i="10"/>
  <c r="D70" i="10"/>
  <c r="R70" i="10"/>
  <c r="R71" i="10"/>
  <c r="J203" i="24" s="1"/>
  <c r="K77" i="10"/>
  <c r="T202" i="24" s="1"/>
  <c r="T77" i="10"/>
  <c r="Z202" i="24" s="1"/>
  <c r="H77" i="10"/>
  <c r="R202" i="24" s="1"/>
  <c r="E77" i="10"/>
  <c r="P202" i="24" s="1"/>
  <c r="L83" i="10"/>
  <c r="L94" i="10"/>
  <c r="F215" i="24" s="1"/>
  <c r="AE152" i="9"/>
  <c r="AM157" i="22" s="1"/>
  <c r="B17" i="22"/>
  <c r="M155" i="9"/>
  <c r="AA49" i="22" s="1"/>
  <c r="V155" i="9"/>
  <c r="AE155" i="9"/>
  <c r="AM49" i="22" s="1"/>
  <c r="M170" i="9"/>
  <c r="L171" i="9"/>
  <c r="D171" i="9"/>
  <c r="X171" i="9"/>
  <c r="O171" i="9"/>
  <c r="H26" i="22" s="1"/>
  <c r="F171" i="9"/>
  <c r="AD176" i="9"/>
  <c r="R144" i="22" s="1"/>
  <c r="F176" i="9"/>
  <c r="B144" i="22" s="1"/>
  <c r="L176" i="9"/>
  <c r="F144" i="22" s="1"/>
  <c r="P177" i="9"/>
  <c r="G177" i="9"/>
  <c r="W78" i="22" s="1"/>
  <c r="M177" i="9"/>
  <c r="AA78" i="22" s="1"/>
  <c r="J178" i="9"/>
  <c r="Y145" i="22" s="1"/>
  <c r="AE178" i="9"/>
  <c r="AM145" i="22" s="1"/>
  <c r="V178" i="9"/>
  <c r="AG145" i="22" s="1"/>
  <c r="M178" i="9"/>
  <c r="AA145" i="22" s="1"/>
  <c r="D178" i="9"/>
  <c r="P197" i="9"/>
  <c r="D198" i="9"/>
  <c r="Y199" i="9"/>
  <c r="AB199" i="9"/>
  <c r="AE199" i="9"/>
  <c r="J199" i="9"/>
  <c r="P199" i="9"/>
  <c r="G199" i="9"/>
  <c r="W19" i="22" s="1"/>
  <c r="M199" i="9"/>
  <c r="X200" i="9"/>
  <c r="AA200" i="9"/>
  <c r="AD200" i="9"/>
  <c r="U200" i="9"/>
  <c r="L19" i="22" s="1"/>
  <c r="D200" i="9"/>
  <c r="L200" i="9"/>
  <c r="F51" i="22"/>
  <c r="R203" i="9"/>
  <c r="D207" i="9"/>
  <c r="Y208" i="9"/>
  <c r="AI131" i="22" s="1"/>
  <c r="AB208" i="9"/>
  <c r="AE208" i="9"/>
  <c r="AM131" i="22" s="1"/>
  <c r="M208" i="9"/>
  <c r="AA131" i="22" s="1"/>
  <c r="M209" i="9"/>
  <c r="Y209" i="9"/>
  <c r="M210" i="9"/>
  <c r="X211" i="9"/>
  <c r="P212" i="9"/>
  <c r="AC149" i="22" s="1"/>
  <c r="P215" i="9"/>
  <c r="F217" i="9"/>
  <c r="AA217" i="9"/>
  <c r="X219" i="9"/>
  <c r="Y220" i="9"/>
  <c r="AA223" i="9"/>
  <c r="S224" i="9"/>
  <c r="AD225" i="9"/>
  <c r="H226" i="9"/>
  <c r="U227" i="9"/>
  <c r="X229" i="9"/>
  <c r="AD229" i="9"/>
  <c r="U229" i="9"/>
  <c r="L229" i="9"/>
  <c r="K229" i="9"/>
  <c r="V231" i="9"/>
  <c r="AD232" i="9"/>
  <c r="F232" i="9"/>
  <c r="U232" i="9"/>
  <c r="L44" i="22" s="1"/>
  <c r="L232" i="9"/>
  <c r="K232" i="9"/>
  <c r="W232" i="9"/>
  <c r="D8" i="22"/>
  <c r="J11" i="22"/>
  <c r="D35" i="22"/>
  <c r="L50" i="22"/>
  <c r="F14" i="10"/>
  <c r="B175" i="24" s="1"/>
  <c r="R14" i="10"/>
  <c r="J175" i="24" s="1"/>
  <c r="I14" i="10"/>
  <c r="D175" i="24" s="1"/>
  <c r="D14" i="10"/>
  <c r="O14" i="10"/>
  <c r="H175" i="24" s="1"/>
  <c r="D15" i="10"/>
  <c r="F16" i="10"/>
  <c r="B176" i="24" s="1"/>
  <c r="R16" i="10"/>
  <c r="J176" i="24" s="1"/>
  <c r="H18" i="10"/>
  <c r="C178" i="24" s="1"/>
  <c r="T19" i="10"/>
  <c r="N21" i="10"/>
  <c r="V173" i="24" s="1"/>
  <c r="V22" i="10"/>
  <c r="AA131" i="24" s="1"/>
  <c r="S22" i="10"/>
  <c r="Y131" i="24" s="1"/>
  <c r="J22" i="10"/>
  <c r="S131" i="24" s="1"/>
  <c r="P22" i="10"/>
  <c r="W131" i="24" s="1"/>
  <c r="J23" i="10"/>
  <c r="L24" i="10"/>
  <c r="D24" i="10"/>
  <c r="F24" i="10"/>
  <c r="U24" i="10"/>
  <c r="K26" i="10"/>
  <c r="E31" i="10"/>
  <c r="J32" i="10"/>
  <c r="D33" i="10"/>
  <c r="M34" i="10"/>
  <c r="D35" i="10"/>
  <c r="R35" i="10"/>
  <c r="F41" i="10"/>
  <c r="D43" i="10"/>
  <c r="J44" i="10"/>
  <c r="F45" i="10"/>
  <c r="R45" i="10"/>
  <c r="J184" i="24" s="1"/>
  <c r="I47" i="10"/>
  <c r="R47" i="10"/>
  <c r="L47" i="10"/>
  <c r="M48" i="10"/>
  <c r="U147" i="24" s="1"/>
  <c r="S48" i="10"/>
  <c r="Y147" i="24" s="1"/>
  <c r="T49" i="10"/>
  <c r="Z185" i="24" s="1"/>
  <c r="U51" i="10"/>
  <c r="L187" i="24" s="1"/>
  <c r="O51" i="10"/>
  <c r="H187" i="24" s="1"/>
  <c r="F51" i="10"/>
  <c r="B187" i="24" s="1"/>
  <c r="D51" i="10"/>
  <c r="N55" i="10"/>
  <c r="G185" i="24" s="1"/>
  <c r="P56" i="10"/>
  <c r="M56" i="10"/>
  <c r="V56" i="10"/>
  <c r="S56" i="10"/>
  <c r="U59" i="10"/>
  <c r="R59" i="10"/>
  <c r="J101" i="24" s="1"/>
  <c r="I59" i="10"/>
  <c r="F59" i="10"/>
  <c r="F62" i="10"/>
  <c r="R62" i="10"/>
  <c r="I62" i="10"/>
  <c r="O62" i="10"/>
  <c r="D62" i="10"/>
  <c r="N66" i="10"/>
  <c r="V204" i="24" s="1"/>
  <c r="E66" i="10"/>
  <c r="P204" i="24" s="1"/>
  <c r="T66" i="10"/>
  <c r="Z204" i="24" s="1"/>
  <c r="K66" i="10"/>
  <c r="T204" i="24" s="1"/>
  <c r="T67" i="10"/>
  <c r="K202" i="24" s="1"/>
  <c r="M68" i="10"/>
  <c r="I69" i="10"/>
  <c r="U71" i="10"/>
  <c r="L203" i="24" s="1"/>
  <c r="S80" i="10"/>
  <c r="J80" i="10"/>
  <c r="M80" i="10"/>
  <c r="V80" i="10"/>
  <c r="G81" i="10"/>
  <c r="S81" i="10"/>
  <c r="V81" i="10"/>
  <c r="J81" i="10"/>
  <c r="O83" i="10"/>
  <c r="L87" i="10"/>
  <c r="F119" i="24" s="1"/>
  <c r="K93" i="10"/>
  <c r="E121" i="24" s="1"/>
  <c r="T93" i="10"/>
  <c r="K121" i="24" s="1"/>
  <c r="Q93" i="10"/>
  <c r="I121" i="24" s="1"/>
  <c r="H93" i="10"/>
  <c r="C121" i="24" s="1"/>
  <c r="N93" i="10"/>
  <c r="G121" i="24" s="1"/>
  <c r="O94" i="10"/>
  <c r="H215" i="24" s="1"/>
  <c r="O97" i="10"/>
  <c r="I97" i="10"/>
  <c r="R97" i="10"/>
  <c r="F97" i="10"/>
  <c r="D97" i="10"/>
  <c r="Q167" i="10"/>
  <c r="I153" i="24" s="1"/>
  <c r="N167" i="10"/>
  <c r="G153" i="24" s="1"/>
  <c r="E167" i="10"/>
  <c r="A153" i="24" s="1"/>
  <c r="H167" i="10"/>
  <c r="C153" i="24" s="1"/>
  <c r="T167" i="10"/>
  <c r="K153" i="24" s="1"/>
  <c r="K167" i="10"/>
  <c r="E153" i="24" s="1"/>
  <c r="F30" i="10"/>
  <c r="D30" i="10"/>
  <c r="L30" i="10"/>
  <c r="V31" i="10"/>
  <c r="U33" i="10"/>
  <c r="M41" i="10"/>
  <c r="V42" i="10"/>
  <c r="F54" i="10"/>
  <c r="O54" i="10"/>
  <c r="L54" i="10"/>
  <c r="I55" i="10"/>
  <c r="D185" i="24" s="1"/>
  <c r="U55" i="10"/>
  <c r="L185" i="24" s="1"/>
  <c r="L55" i="10"/>
  <c r="F185" i="24" s="1"/>
  <c r="M62" i="10"/>
  <c r="M63" i="10"/>
  <c r="L64" i="10"/>
  <c r="D64" i="10"/>
  <c r="L65" i="10"/>
  <c r="S66" i="10"/>
  <c r="Y204" i="24" s="1"/>
  <c r="P72" i="10"/>
  <c r="W203" i="24" s="1"/>
  <c r="G72" i="10"/>
  <c r="Q203" i="24" s="1"/>
  <c r="G73" i="10"/>
  <c r="V73" i="10"/>
  <c r="M73" i="10"/>
  <c r="J74" i="10"/>
  <c r="S74" i="10"/>
  <c r="V74" i="10"/>
  <c r="I80" i="10"/>
  <c r="D207" i="24" s="1"/>
  <c r="O88" i="10"/>
  <c r="H211" i="24" s="1"/>
  <c r="M89" i="10"/>
  <c r="U120" i="24" s="1"/>
  <c r="V91" i="10"/>
  <c r="AA215" i="24" s="1"/>
  <c r="J92" i="10"/>
  <c r="P97" i="10"/>
  <c r="M98" i="10"/>
  <c r="L99" i="10"/>
  <c r="F123" i="24" s="1"/>
  <c r="L100" i="10"/>
  <c r="V100" i="10"/>
  <c r="I102" i="10"/>
  <c r="D24" i="24" s="1"/>
  <c r="H103" i="10"/>
  <c r="G104" i="10"/>
  <c r="Q211" i="24" s="1"/>
  <c r="S107" i="10"/>
  <c r="Y216" i="24" s="1"/>
  <c r="L109" i="10"/>
  <c r="M110" i="10"/>
  <c r="H113" i="10"/>
  <c r="C190" i="24" s="1"/>
  <c r="G115" i="10"/>
  <c r="Q195" i="24" s="1"/>
  <c r="S115" i="10"/>
  <c r="T116" i="10"/>
  <c r="H121" i="10"/>
  <c r="T121" i="10"/>
  <c r="D123" i="10"/>
  <c r="G124" i="10"/>
  <c r="T124" i="10"/>
  <c r="H125" i="10"/>
  <c r="T125" i="10"/>
  <c r="I127" i="10"/>
  <c r="O127" i="10"/>
  <c r="F127" i="10"/>
  <c r="G129" i="10"/>
  <c r="S129" i="10"/>
  <c r="J129" i="10"/>
  <c r="S196" i="24" s="1"/>
  <c r="V129" i="10"/>
  <c r="AA196" i="24" s="1"/>
  <c r="M129" i="10"/>
  <c r="U196" i="24" s="1"/>
  <c r="P129" i="10"/>
  <c r="W196" i="24" s="1"/>
  <c r="P132" i="10"/>
  <c r="W61" i="24" s="1"/>
  <c r="S132" i="10"/>
  <c r="Y61" i="24" s="1"/>
  <c r="J132" i="10"/>
  <c r="V132" i="10"/>
  <c r="M132" i="10"/>
  <c r="O132" i="10"/>
  <c r="Q134" i="10"/>
  <c r="O137" i="10"/>
  <c r="D137" i="10"/>
  <c r="F139" i="10"/>
  <c r="R139" i="10"/>
  <c r="U140" i="10"/>
  <c r="L138" i="24" s="1"/>
  <c r="L142" i="10"/>
  <c r="V143" i="10"/>
  <c r="AA138" i="24" s="1"/>
  <c r="M143" i="10"/>
  <c r="U138" i="24" s="1"/>
  <c r="P143" i="10"/>
  <c r="W138" i="24" s="1"/>
  <c r="G143" i="10"/>
  <c r="Q138" i="24" s="1"/>
  <c r="O143" i="10"/>
  <c r="H151" i="24" s="1"/>
  <c r="G144" i="10"/>
  <c r="R144" i="10"/>
  <c r="J139" i="24" s="1"/>
  <c r="G147" i="10"/>
  <c r="L149" i="10"/>
  <c r="E151" i="10"/>
  <c r="J152" i="10"/>
  <c r="S153" i="24" s="1"/>
  <c r="T154" i="10"/>
  <c r="K154" i="10"/>
  <c r="G155" i="10"/>
  <c r="V155" i="10"/>
  <c r="AA45" i="24" s="1"/>
  <c r="H161" i="10"/>
  <c r="P162" i="10"/>
  <c r="U173" i="10"/>
  <c r="L173" i="10"/>
  <c r="R173" i="10"/>
  <c r="I173" i="10"/>
  <c r="O173" i="10"/>
  <c r="F173" i="10"/>
  <c r="L184" i="10"/>
  <c r="D184" i="10"/>
  <c r="R184" i="10"/>
  <c r="I184" i="10"/>
  <c r="V30" i="10"/>
  <c r="M30" i="10"/>
  <c r="M31" i="10"/>
  <c r="L32" i="10"/>
  <c r="D32" i="10"/>
  <c r="L33" i="10"/>
  <c r="F184" i="24" s="1"/>
  <c r="M42" i="10"/>
  <c r="R44" i="10"/>
  <c r="I44" i="10"/>
  <c r="L44" i="10"/>
  <c r="M54" i="10"/>
  <c r="L56" i="10"/>
  <c r="D56" i="10"/>
  <c r="R56" i="10"/>
  <c r="I56" i="10"/>
  <c r="O57" i="10"/>
  <c r="H189" i="24" s="1"/>
  <c r="F57" i="10"/>
  <c r="L57" i="10"/>
  <c r="G65" i="10"/>
  <c r="Q206" i="24" s="1"/>
  <c r="S65" i="10"/>
  <c r="Y206" i="24" s="1"/>
  <c r="J65" i="10"/>
  <c r="S206" i="24" s="1"/>
  <c r="M65" i="10"/>
  <c r="U206" i="24" s="1"/>
  <c r="O72" i="10"/>
  <c r="L75" i="10"/>
  <c r="D76" i="10"/>
  <c r="L76" i="10"/>
  <c r="F205" i="24" s="1"/>
  <c r="R77" i="10"/>
  <c r="I77" i="10"/>
  <c r="L77" i="10"/>
  <c r="U78" i="10"/>
  <c r="U81" i="10"/>
  <c r="P86" i="10"/>
  <c r="F88" i="10"/>
  <c r="B211" i="24" s="1"/>
  <c r="T89" i="10"/>
  <c r="K89" i="10"/>
  <c r="N89" i="10"/>
  <c r="J90" i="10"/>
  <c r="P90" i="10"/>
  <c r="G90" i="10"/>
  <c r="M90" i="10"/>
  <c r="U91" i="10"/>
  <c r="L120" i="24" s="1"/>
  <c r="D91" i="10"/>
  <c r="L91" i="10"/>
  <c r="F120" i="24" s="1"/>
  <c r="V92" i="10"/>
  <c r="I93" i="10"/>
  <c r="D121" i="24" s="1"/>
  <c r="R93" i="10"/>
  <c r="J121" i="24" s="1"/>
  <c r="P96" i="10"/>
  <c r="T98" i="10"/>
  <c r="K98" i="10"/>
  <c r="N98" i="10"/>
  <c r="M100" i="10"/>
  <c r="T102" i="10"/>
  <c r="Z119" i="24" s="1"/>
  <c r="T103" i="10"/>
  <c r="J107" i="10"/>
  <c r="S216" i="24" s="1"/>
  <c r="V107" i="10"/>
  <c r="AA216" i="24" s="1"/>
  <c r="D111" i="10"/>
  <c r="G112" i="10"/>
  <c r="Q189" i="24" s="1"/>
  <c r="S112" i="10"/>
  <c r="Y189" i="24" s="1"/>
  <c r="F118" i="10"/>
  <c r="B107" i="24" s="1"/>
  <c r="O118" i="10"/>
  <c r="H107" i="24" s="1"/>
  <c r="R118" i="10"/>
  <c r="J107" i="24" s="1"/>
  <c r="I118" i="10"/>
  <c r="D107" i="24" s="1"/>
  <c r="M118" i="10"/>
  <c r="D119" i="10"/>
  <c r="F120" i="10"/>
  <c r="B194" i="24" s="1"/>
  <c r="H122" i="10"/>
  <c r="Q122" i="10"/>
  <c r="S127" i="10"/>
  <c r="Y194" i="24" s="1"/>
  <c r="J127" i="10"/>
  <c r="S194" i="24" s="1"/>
  <c r="N127" i="10"/>
  <c r="O128" i="10"/>
  <c r="H110" i="24" s="1"/>
  <c r="D131" i="10"/>
  <c r="O131" i="10"/>
  <c r="E132" i="10"/>
  <c r="Q132" i="10"/>
  <c r="H134" i="10"/>
  <c r="G137" i="10"/>
  <c r="V137" i="10"/>
  <c r="M137" i="10"/>
  <c r="P137" i="10"/>
  <c r="P138" i="10"/>
  <c r="R141" i="10"/>
  <c r="I141" i="10"/>
  <c r="D141" i="10"/>
  <c r="R143" i="10"/>
  <c r="J151" i="24" s="1"/>
  <c r="U144" i="10"/>
  <c r="L139" i="24" s="1"/>
  <c r="K149" i="10"/>
  <c r="Q149" i="10"/>
  <c r="H149" i="10"/>
  <c r="F150" i="10"/>
  <c r="O150" i="10"/>
  <c r="D150" i="10"/>
  <c r="G153" i="10"/>
  <c r="Q37" i="24" s="1"/>
  <c r="P153" i="10"/>
  <c r="J155" i="10"/>
  <c r="M156" i="10"/>
  <c r="V158" i="10"/>
  <c r="M158" i="10"/>
  <c r="M159" i="10"/>
  <c r="K161" i="10"/>
  <c r="T162" i="10"/>
  <c r="K162" i="10"/>
  <c r="Q162" i="10"/>
  <c r="H162" i="10"/>
  <c r="N162" i="10"/>
  <c r="E162" i="10"/>
  <c r="U164" i="10"/>
  <c r="L164" i="10"/>
  <c r="R164" i="10"/>
  <c r="I164" i="10"/>
  <c r="D36" i="24" s="1"/>
  <c r="Q164" i="10"/>
  <c r="X154" i="24" s="1"/>
  <c r="E171" i="10"/>
  <c r="P134" i="24" s="1"/>
  <c r="T171" i="10"/>
  <c r="Z134" i="24" s="1"/>
  <c r="K171" i="10"/>
  <c r="T134" i="24" s="1"/>
  <c r="Q171" i="10"/>
  <c r="X134" i="24" s="1"/>
  <c r="O181" i="10"/>
  <c r="F181" i="10"/>
  <c r="D181" i="10"/>
  <c r="U181" i="10"/>
  <c r="L181" i="10"/>
  <c r="R181" i="10"/>
  <c r="I181" i="10"/>
  <c r="N65" i="10"/>
  <c r="V206" i="24" s="1"/>
  <c r="F72" i="10"/>
  <c r="F73" i="10"/>
  <c r="M75" i="10"/>
  <c r="P75" i="10"/>
  <c r="G75" i="10"/>
  <c r="P76" i="10"/>
  <c r="V76" i="10"/>
  <c r="M76" i="10"/>
  <c r="L78" i="10"/>
  <c r="I79" i="10"/>
  <c r="D79" i="10"/>
  <c r="L79" i="10"/>
  <c r="L80" i="10"/>
  <c r="F207" i="24" s="1"/>
  <c r="D80" i="10"/>
  <c r="L81" i="10"/>
  <c r="N90" i="10"/>
  <c r="G213" i="24" s="1"/>
  <c r="M92" i="10"/>
  <c r="G96" i="10"/>
  <c r="E99" i="10"/>
  <c r="A123" i="24" s="1"/>
  <c r="Q99" i="10"/>
  <c r="I123" i="24" s="1"/>
  <c r="H99" i="10"/>
  <c r="C123" i="24" s="1"/>
  <c r="H100" i="10"/>
  <c r="N100" i="10"/>
  <c r="E100" i="10"/>
  <c r="U102" i="10"/>
  <c r="U103" i="10"/>
  <c r="S104" i="10"/>
  <c r="Y211" i="24" s="1"/>
  <c r="R108" i="10"/>
  <c r="I108" i="10"/>
  <c r="U108" i="10"/>
  <c r="L108" i="10"/>
  <c r="N110" i="10"/>
  <c r="G188" i="24" s="1"/>
  <c r="T110" i="10"/>
  <c r="K188" i="24" s="1"/>
  <c r="K110" i="10"/>
  <c r="E188" i="24" s="1"/>
  <c r="E110" i="10"/>
  <c r="A188" i="24" s="1"/>
  <c r="T113" i="10"/>
  <c r="K190" i="24" s="1"/>
  <c r="T114" i="10"/>
  <c r="Z112" i="24" s="1"/>
  <c r="J115" i="10"/>
  <c r="S195" i="24" s="1"/>
  <c r="V115" i="10"/>
  <c r="K116" i="10"/>
  <c r="U117" i="10"/>
  <c r="L192" i="24" s="1"/>
  <c r="L117" i="10"/>
  <c r="P118" i="10"/>
  <c r="K121" i="10"/>
  <c r="V121" i="10"/>
  <c r="K124" i="10"/>
  <c r="V124" i="10"/>
  <c r="F126" i="10"/>
  <c r="R126" i="10"/>
  <c r="I126" i="10"/>
  <c r="U126" i="10"/>
  <c r="L126" i="10"/>
  <c r="F128" i="10"/>
  <c r="B110" i="24" s="1"/>
  <c r="F129" i="10"/>
  <c r="B111" i="24" s="1"/>
  <c r="R129" i="10"/>
  <c r="J111" i="24" s="1"/>
  <c r="G130" i="10"/>
  <c r="F131" i="10"/>
  <c r="F132" i="10"/>
  <c r="R132" i="10"/>
  <c r="J199" i="24" s="1"/>
  <c r="U133" i="10"/>
  <c r="L136" i="10"/>
  <c r="D136" i="10"/>
  <c r="I139" i="10"/>
  <c r="L140" i="10"/>
  <c r="F138" i="24" s="1"/>
  <c r="V142" i="10"/>
  <c r="P142" i="10"/>
  <c r="G142" i="10"/>
  <c r="S142" i="10"/>
  <c r="J142" i="10"/>
  <c r="F143" i="10"/>
  <c r="B151" i="24" s="1"/>
  <c r="V144" i="10"/>
  <c r="I147" i="10"/>
  <c r="N149" i="10"/>
  <c r="V150" i="10"/>
  <c r="S150" i="10"/>
  <c r="J150" i="10"/>
  <c r="M150" i="10"/>
  <c r="R150" i="10"/>
  <c r="M152" i="10"/>
  <c r="D153" i="10"/>
  <c r="K157" i="10"/>
  <c r="N157" i="10"/>
  <c r="E157" i="10"/>
  <c r="T157" i="10"/>
  <c r="K173" i="10"/>
  <c r="N173" i="10"/>
  <c r="E173" i="10"/>
  <c r="Q173" i="10"/>
  <c r="H173" i="10"/>
  <c r="L176" i="10"/>
  <c r="F140" i="24" s="1"/>
  <c r="D176" i="10"/>
  <c r="O176" i="10"/>
  <c r="H140" i="24" s="1"/>
  <c r="F176" i="10"/>
  <c r="R176" i="10"/>
  <c r="J140" i="24" s="1"/>
  <c r="I176" i="10"/>
  <c r="D140" i="24" s="1"/>
  <c r="H204" i="10"/>
  <c r="T204" i="10"/>
  <c r="K204" i="10"/>
  <c r="Q204" i="10"/>
  <c r="N204" i="10"/>
  <c r="E204" i="10"/>
  <c r="H92" i="10"/>
  <c r="R123" i="24" s="1"/>
  <c r="T92" i="10"/>
  <c r="Z123" i="24" s="1"/>
  <c r="K92" i="10"/>
  <c r="T123" i="24" s="1"/>
  <c r="N92" i="10"/>
  <c r="V123" i="24" s="1"/>
  <c r="K101" i="10"/>
  <c r="T101" i="10"/>
  <c r="L102" i="10"/>
  <c r="L103" i="10"/>
  <c r="J104" i="10"/>
  <c r="S211" i="24" s="1"/>
  <c r="V104" i="10"/>
  <c r="AA211" i="24" s="1"/>
  <c r="K109" i="10"/>
  <c r="N109" i="10"/>
  <c r="E109" i="10"/>
  <c r="Q109" i="10"/>
  <c r="H109" i="10"/>
  <c r="K113" i="10"/>
  <c r="E190" i="24" s="1"/>
  <c r="U116" i="10"/>
  <c r="L116" i="10"/>
  <c r="O116" i="10"/>
  <c r="H106" i="24" s="1"/>
  <c r="F116" i="10"/>
  <c r="N118" i="10"/>
  <c r="E118" i="10"/>
  <c r="Q118" i="10"/>
  <c r="K122" i="10"/>
  <c r="E195" i="24" s="1"/>
  <c r="U125" i="10"/>
  <c r="L109" i="24" s="1"/>
  <c r="L125" i="10"/>
  <c r="F109" i="24" s="1"/>
  <c r="O125" i="10"/>
  <c r="H109" i="24" s="1"/>
  <c r="F125" i="10"/>
  <c r="B109" i="24" s="1"/>
  <c r="T134" i="10"/>
  <c r="P136" i="10"/>
  <c r="G136" i="10"/>
  <c r="S136" i="10"/>
  <c r="J136" i="10"/>
  <c r="H140" i="10"/>
  <c r="C138" i="24" s="1"/>
  <c r="Q140" i="10"/>
  <c r="I138" i="24" s="1"/>
  <c r="N140" i="10"/>
  <c r="G138" i="24" s="1"/>
  <c r="Q142" i="10"/>
  <c r="J146" i="10"/>
  <c r="V146" i="10"/>
  <c r="M146" i="10"/>
  <c r="D146" i="10"/>
  <c r="P146" i="10"/>
  <c r="G146" i="10"/>
  <c r="S146" i="10"/>
  <c r="Y201" i="24" s="1"/>
  <c r="L155" i="10"/>
  <c r="H156" i="10"/>
  <c r="T156" i="10"/>
  <c r="K156" i="10"/>
  <c r="N156" i="10"/>
  <c r="E156" i="10"/>
  <c r="Q156" i="10"/>
  <c r="P159" i="10"/>
  <c r="W41" i="24" s="1"/>
  <c r="H164" i="10"/>
  <c r="R154" i="24" s="1"/>
  <c r="N164" i="10"/>
  <c r="V154" i="24" s="1"/>
  <c r="E164" i="10"/>
  <c r="P154" i="24" s="1"/>
  <c r="N170" i="10"/>
  <c r="E170" i="10"/>
  <c r="Q170" i="10"/>
  <c r="H170" i="10"/>
  <c r="N174" i="10"/>
  <c r="T174" i="10"/>
  <c r="K174" i="10"/>
  <c r="E174" i="10"/>
  <c r="F182" i="10"/>
  <c r="O182" i="10"/>
  <c r="H103" i="24" s="1"/>
  <c r="D182" i="10"/>
  <c r="U182" i="10"/>
  <c r="L103" i="24" s="1"/>
  <c r="L182" i="10"/>
  <c r="F103" i="24" s="1"/>
  <c r="R182" i="10"/>
  <c r="I182" i="10"/>
  <c r="D103" i="24" s="1"/>
  <c r="G185" i="10"/>
  <c r="P185" i="10"/>
  <c r="W198" i="24" s="1"/>
  <c r="V185" i="10"/>
  <c r="M185" i="10"/>
  <c r="D185" i="10"/>
  <c r="S185" i="10"/>
  <c r="J185" i="10"/>
  <c r="U187" i="10"/>
  <c r="L134" i="24" s="1"/>
  <c r="R187" i="10"/>
  <c r="J134" i="24" s="1"/>
  <c r="I187" i="10"/>
  <c r="D134" i="24" s="1"/>
  <c r="D187" i="10"/>
  <c r="L187" i="10"/>
  <c r="F134" i="24" s="1"/>
  <c r="AE172" i="9"/>
  <c r="M175" i="9"/>
  <c r="AA77" i="22" s="1"/>
  <c r="V175" i="9"/>
  <c r="AE175" i="9"/>
  <c r="AM77" i="22" s="1"/>
  <c r="AE188" i="9"/>
  <c r="M191" i="9"/>
  <c r="V191" i="9"/>
  <c r="AG38" i="22" s="1"/>
  <c r="AE191" i="9"/>
  <c r="AM38" i="22" s="1"/>
  <c r="AA198" i="9"/>
  <c r="P32" i="22" s="1"/>
  <c r="AD198" i="9"/>
  <c r="R32" i="22" s="1"/>
  <c r="X198" i="9"/>
  <c r="N32" i="22" s="1"/>
  <c r="O198" i="9"/>
  <c r="H20" i="22" s="1"/>
  <c r="X201" i="9"/>
  <c r="N51" i="22" s="1"/>
  <c r="AA201" i="9"/>
  <c r="P51" i="22" s="1"/>
  <c r="AD201" i="9"/>
  <c r="R51" i="22" s="1"/>
  <c r="AD204" i="9"/>
  <c r="R136" i="22" s="1"/>
  <c r="X204" i="9"/>
  <c r="N136" i="22" s="1"/>
  <c r="AA204" i="9"/>
  <c r="P136" i="22" s="1"/>
  <c r="I204" i="9"/>
  <c r="D136" i="22" s="1"/>
  <c r="AE216" i="9"/>
  <c r="M219" i="9"/>
  <c r="V219" i="9"/>
  <c r="AE219" i="9"/>
  <c r="AE232" i="9"/>
  <c r="F9" i="10"/>
  <c r="F12" i="10"/>
  <c r="F15" i="10"/>
  <c r="B131" i="24" s="1"/>
  <c r="O15" i="10"/>
  <c r="H131" i="24" s="1"/>
  <c r="M16" i="10"/>
  <c r="U96" i="24" s="1"/>
  <c r="V19" i="10"/>
  <c r="J26" i="10"/>
  <c r="P26" i="10"/>
  <c r="G26" i="10"/>
  <c r="M26" i="10"/>
  <c r="U27" i="10"/>
  <c r="D27" i="10"/>
  <c r="L27" i="10"/>
  <c r="R30" i="10"/>
  <c r="F32" i="10"/>
  <c r="F33" i="10"/>
  <c r="M36" i="10"/>
  <c r="U181" i="24" s="1"/>
  <c r="S41" i="10"/>
  <c r="Y183" i="24" s="1"/>
  <c r="G42" i="10"/>
  <c r="O44" i="10"/>
  <c r="M46" i="10"/>
  <c r="U100" i="24" s="1"/>
  <c r="L48" i="10"/>
  <c r="D48" i="10"/>
  <c r="O48" i="10"/>
  <c r="F48" i="10"/>
  <c r="O49" i="10"/>
  <c r="U49" i="10"/>
  <c r="L49" i="10"/>
  <c r="R54" i="10"/>
  <c r="F55" i="10"/>
  <c r="B185" i="24" s="1"/>
  <c r="F56" i="10"/>
  <c r="S62" i="10"/>
  <c r="Y148" i="24" s="1"/>
  <c r="F65" i="10"/>
  <c r="U67" i="10"/>
  <c r="L202" i="24" s="1"/>
  <c r="L67" i="10"/>
  <c r="F202" i="24" s="1"/>
  <c r="S72" i="10"/>
  <c r="Y203" i="24" s="1"/>
  <c r="S73" i="10"/>
  <c r="G74" i="10"/>
  <c r="P74" i="10"/>
  <c r="F75" i="10"/>
  <c r="F76" i="10"/>
  <c r="B205" i="24" s="1"/>
  <c r="O77" i="10"/>
  <c r="D78" i="10"/>
  <c r="O78" i="10"/>
  <c r="O79" i="10"/>
  <c r="O80" i="10"/>
  <c r="H207" i="24" s="1"/>
  <c r="D81" i="10"/>
  <c r="J82" i="10"/>
  <c r="V82" i="10"/>
  <c r="M82" i="10"/>
  <c r="D82" i="10"/>
  <c r="M83" i="10"/>
  <c r="S83" i="10"/>
  <c r="J83" i="10"/>
  <c r="P84" i="10"/>
  <c r="G84" i="10"/>
  <c r="M84" i="10"/>
  <c r="L85" i="10"/>
  <c r="U85" i="10"/>
  <c r="H89" i="10"/>
  <c r="G91" i="10"/>
  <c r="E92" i="10"/>
  <c r="P123" i="24" s="1"/>
  <c r="J97" i="10"/>
  <c r="G98" i="10"/>
  <c r="Q50" i="24" s="1"/>
  <c r="Q98" i="10"/>
  <c r="G99" i="10"/>
  <c r="R99" i="10"/>
  <c r="J123" i="24" s="1"/>
  <c r="G100" i="10"/>
  <c r="E101" i="10"/>
  <c r="N101" i="10"/>
  <c r="M102" i="10"/>
  <c r="U119" i="24" s="1"/>
  <c r="M104" i="10"/>
  <c r="U211" i="24" s="1"/>
  <c r="O105" i="10"/>
  <c r="R105" i="10"/>
  <c r="I105" i="10"/>
  <c r="U105" i="10"/>
  <c r="L105" i="10"/>
  <c r="D107" i="10"/>
  <c r="D108" i="10"/>
  <c r="O108" i="10"/>
  <c r="F109" i="10"/>
  <c r="H110" i="10"/>
  <c r="C188" i="24" s="1"/>
  <c r="O113" i="10"/>
  <c r="U113" i="10"/>
  <c r="L113" i="10"/>
  <c r="F113" i="10"/>
  <c r="N116" i="10"/>
  <c r="D117" i="10"/>
  <c r="O117" i="10"/>
  <c r="G118" i="10"/>
  <c r="S118" i="10"/>
  <c r="O121" i="10"/>
  <c r="F121" i="10"/>
  <c r="O124" i="10"/>
  <c r="H197" i="24" s="1"/>
  <c r="F124" i="10"/>
  <c r="N125" i="10"/>
  <c r="D126" i="10"/>
  <c r="G127" i="10"/>
  <c r="Q194" i="24" s="1"/>
  <c r="T127" i="10"/>
  <c r="I129" i="10"/>
  <c r="D111" i="24" s="1"/>
  <c r="I132" i="10"/>
  <c r="U132" i="10"/>
  <c r="L199" i="24" s="1"/>
  <c r="F134" i="10"/>
  <c r="U134" i="10"/>
  <c r="L134" i="10"/>
  <c r="K134" i="10"/>
  <c r="I135" i="10"/>
  <c r="D200" i="24" s="1"/>
  <c r="D135" i="10"/>
  <c r="I137" i="10"/>
  <c r="L139" i="10"/>
  <c r="P140" i="10"/>
  <c r="V140" i="10"/>
  <c r="M140" i="10"/>
  <c r="G140" i="10"/>
  <c r="O140" i="10"/>
  <c r="H138" i="24" s="1"/>
  <c r="F141" i="10"/>
  <c r="E142" i="10"/>
  <c r="R142" i="10"/>
  <c r="J143" i="10"/>
  <c r="S138" i="24" s="1"/>
  <c r="H148" i="10"/>
  <c r="Q148" i="10"/>
  <c r="T148" i="10"/>
  <c r="K148" i="10"/>
  <c r="F149" i="10"/>
  <c r="U150" i="10"/>
  <c r="L140" i="24" s="1"/>
  <c r="L152" i="10"/>
  <c r="D152" i="10"/>
  <c r="R152" i="10"/>
  <c r="I152" i="10"/>
  <c r="P152" i="10"/>
  <c r="W153" i="24" s="1"/>
  <c r="Q157" i="10"/>
  <c r="J158" i="10"/>
  <c r="D159" i="10"/>
  <c r="O161" i="10"/>
  <c r="U161" i="10"/>
  <c r="L51" i="24" s="1"/>
  <c r="L161" i="10"/>
  <c r="R161" i="10"/>
  <c r="I161" i="10"/>
  <c r="Q161" i="10"/>
  <c r="F164" i="10"/>
  <c r="N166" i="10"/>
  <c r="V106" i="24" s="1"/>
  <c r="Q166" i="10"/>
  <c r="X106" i="24" s="1"/>
  <c r="H166" i="10"/>
  <c r="E166" i="10"/>
  <c r="P106" i="24" s="1"/>
  <c r="T166" i="10"/>
  <c r="Z106" i="24" s="1"/>
  <c r="K166" i="10"/>
  <c r="T106" i="24" s="1"/>
  <c r="U5" i="24"/>
  <c r="O169" i="10"/>
  <c r="H72" i="24" s="1"/>
  <c r="R169" i="10"/>
  <c r="J72" i="24" s="1"/>
  <c r="I169" i="10"/>
  <c r="D72" i="24" s="1"/>
  <c r="F169" i="10"/>
  <c r="D169" i="10"/>
  <c r="U169" i="10"/>
  <c r="L72" i="24" s="1"/>
  <c r="L169" i="10"/>
  <c r="F72" i="24" s="1"/>
  <c r="T170" i="10"/>
  <c r="R172" i="10"/>
  <c r="J73" i="24" s="1"/>
  <c r="I172" i="10"/>
  <c r="D73" i="24" s="1"/>
  <c r="O172" i="10"/>
  <c r="H73" i="24" s="1"/>
  <c r="F172" i="10"/>
  <c r="B73" i="24" s="1"/>
  <c r="D172" i="10"/>
  <c r="U172" i="10"/>
  <c r="L73" i="24" s="1"/>
  <c r="L172" i="10"/>
  <c r="F73" i="24" s="1"/>
  <c r="H174" i="10"/>
  <c r="N102" i="10"/>
  <c r="V119" i="24" s="1"/>
  <c r="Q102" i="10"/>
  <c r="X119" i="24" s="1"/>
  <c r="H102" i="10"/>
  <c r="R119" i="24" s="1"/>
  <c r="Q103" i="10"/>
  <c r="N103" i="10"/>
  <c r="E103" i="10"/>
  <c r="N106" i="10"/>
  <c r="G65" i="24" s="1"/>
  <c r="E106" i="10"/>
  <c r="A65" i="24" s="1"/>
  <c r="Q106" i="10"/>
  <c r="H106" i="10"/>
  <c r="C65" i="24" s="1"/>
  <c r="N113" i="10"/>
  <c r="G190" i="24" s="1"/>
  <c r="U115" i="10"/>
  <c r="O115" i="10"/>
  <c r="H59" i="24" s="1"/>
  <c r="F115" i="10"/>
  <c r="R115" i="10"/>
  <c r="I115" i="10"/>
  <c r="Q116" i="10"/>
  <c r="G121" i="10"/>
  <c r="P121" i="10"/>
  <c r="S121" i="10"/>
  <c r="J121" i="10"/>
  <c r="N121" i="10"/>
  <c r="P124" i="10"/>
  <c r="S124" i="10"/>
  <c r="Y58" i="24" s="1"/>
  <c r="J124" i="10"/>
  <c r="S58" i="24" s="1"/>
  <c r="N124" i="10"/>
  <c r="O133" i="10"/>
  <c r="F133" i="10"/>
  <c r="R133" i="10"/>
  <c r="I133" i="10"/>
  <c r="S135" i="10"/>
  <c r="Y151" i="24" s="1"/>
  <c r="J135" i="10"/>
  <c r="S151" i="24" s="1"/>
  <c r="V135" i="10"/>
  <c r="AA151" i="24" s="1"/>
  <c r="M135" i="10"/>
  <c r="U151" i="24" s="1"/>
  <c r="L144" i="10"/>
  <c r="F139" i="24" s="1"/>
  <c r="D144" i="10"/>
  <c r="O144" i="10"/>
  <c r="H139" i="24" s="1"/>
  <c r="Q145" i="10"/>
  <c r="X139" i="24" s="1"/>
  <c r="H145" i="10"/>
  <c r="R139" i="24" s="1"/>
  <c r="T145" i="10"/>
  <c r="Z139" i="24" s="1"/>
  <c r="K145" i="10"/>
  <c r="T139" i="24" s="1"/>
  <c r="S152" i="10"/>
  <c r="Y153" i="24" s="1"/>
  <c r="U155" i="10"/>
  <c r="D155" i="10"/>
  <c r="R155" i="10"/>
  <c r="I155" i="10"/>
  <c r="P155" i="10"/>
  <c r="S159" i="10"/>
  <c r="Y41" i="24" s="1"/>
  <c r="W5" i="24"/>
  <c r="H196" i="10"/>
  <c r="R126" i="24" s="1"/>
  <c r="Q196" i="10"/>
  <c r="X126" i="24" s="1"/>
  <c r="N196" i="10"/>
  <c r="V126" i="24" s="1"/>
  <c r="E196" i="10"/>
  <c r="P126" i="24" s="1"/>
  <c r="T196" i="10"/>
  <c r="Z126" i="24" s="1"/>
  <c r="K196" i="10"/>
  <c r="T126" i="24" s="1"/>
  <c r="L112" i="10"/>
  <c r="D112" i="10"/>
  <c r="O112" i="10"/>
  <c r="F112" i="10"/>
  <c r="R112" i="10"/>
  <c r="I112" i="10"/>
  <c r="D104" i="24" s="1"/>
  <c r="Q114" i="10"/>
  <c r="H114" i="10"/>
  <c r="N114" i="10"/>
  <c r="P115" i="10"/>
  <c r="W195" i="24" s="1"/>
  <c r="L120" i="10"/>
  <c r="D120" i="10"/>
  <c r="R120" i="10"/>
  <c r="J194" i="24" s="1"/>
  <c r="I120" i="10"/>
  <c r="Q121" i="10"/>
  <c r="I108" i="24" s="1"/>
  <c r="U123" i="10"/>
  <c r="R123" i="10"/>
  <c r="I123" i="10"/>
  <c r="L123" i="10"/>
  <c r="Q124" i="10"/>
  <c r="J130" i="10"/>
  <c r="S198" i="24" s="1"/>
  <c r="S130" i="10"/>
  <c r="Y198" i="24" s="1"/>
  <c r="V130" i="10"/>
  <c r="AA198" i="24" s="1"/>
  <c r="M139" i="10"/>
  <c r="P139" i="10"/>
  <c r="G139" i="10"/>
  <c r="S139" i="10"/>
  <c r="J139" i="10"/>
  <c r="S144" i="10"/>
  <c r="J144" i="10"/>
  <c r="P144" i="10"/>
  <c r="U147" i="10"/>
  <c r="O147" i="10"/>
  <c r="F147" i="10"/>
  <c r="D147" i="10"/>
  <c r="S155" i="10"/>
  <c r="N161" i="10"/>
  <c r="E161" i="10"/>
  <c r="E163" i="10"/>
  <c r="Q163" i="10"/>
  <c r="H163" i="10"/>
  <c r="T163" i="10"/>
  <c r="K163" i="10"/>
  <c r="K165" i="10"/>
  <c r="T165" i="10"/>
  <c r="Q165" i="10"/>
  <c r="H165" i="10"/>
  <c r="N165" i="10"/>
  <c r="E165" i="10"/>
  <c r="I175" i="10"/>
  <c r="D150" i="24" s="1"/>
  <c r="R175" i="10"/>
  <c r="J150" i="24" s="1"/>
  <c r="O175" i="10"/>
  <c r="H150" i="24" s="1"/>
  <c r="F175" i="10"/>
  <c r="B150" i="24" s="1"/>
  <c r="D175" i="10"/>
  <c r="U175" i="10"/>
  <c r="L150" i="24" s="1"/>
  <c r="L175" i="10"/>
  <c r="U179" i="10"/>
  <c r="O179" i="10"/>
  <c r="F179" i="10"/>
  <c r="D179" i="10"/>
  <c r="L179" i="10"/>
  <c r="R179" i="10"/>
  <c r="I179" i="10"/>
  <c r="P188" i="10"/>
  <c r="V188" i="10"/>
  <c r="M188" i="10"/>
  <c r="D188" i="10"/>
  <c r="S188" i="10"/>
  <c r="J188" i="10"/>
  <c r="G188" i="10"/>
  <c r="V191" i="10"/>
  <c r="AA193" i="24" s="1"/>
  <c r="M191" i="10"/>
  <c r="U34" i="24" s="1"/>
  <c r="D191" i="10"/>
  <c r="S191" i="10"/>
  <c r="Y34" i="24" s="1"/>
  <c r="J191" i="10"/>
  <c r="P191" i="10"/>
  <c r="G191" i="10"/>
  <c r="S71" i="10"/>
  <c r="J71" i="10"/>
  <c r="M71" i="10"/>
  <c r="L72" i="10"/>
  <c r="D72" i="10"/>
  <c r="O73" i="10"/>
  <c r="D73" i="10"/>
  <c r="L73" i="10"/>
  <c r="V86" i="10"/>
  <c r="S86" i="10"/>
  <c r="J86" i="10"/>
  <c r="M86" i="10"/>
  <c r="P87" i="10"/>
  <c r="W210" i="24" s="1"/>
  <c r="G87" i="10"/>
  <c r="Q210" i="24" s="1"/>
  <c r="M87" i="10"/>
  <c r="U210" i="24" s="1"/>
  <c r="L88" i="10"/>
  <c r="F211" i="24" s="1"/>
  <c r="D88" i="10"/>
  <c r="M97" i="10"/>
  <c r="U124" i="24" s="1"/>
  <c r="H101" i="10"/>
  <c r="Q101" i="10"/>
  <c r="R102" i="10"/>
  <c r="J24" i="24" s="1"/>
  <c r="R103" i="10"/>
  <c r="T106" i="10"/>
  <c r="I111" i="10"/>
  <c r="D189" i="24" s="1"/>
  <c r="R111" i="10"/>
  <c r="U111" i="10"/>
  <c r="L111" i="10"/>
  <c r="E113" i="10"/>
  <c r="A190" i="24" s="1"/>
  <c r="E114" i="10"/>
  <c r="D115" i="10"/>
  <c r="K118" i="10"/>
  <c r="I119" i="10"/>
  <c r="U119" i="10"/>
  <c r="L193" i="24" s="1"/>
  <c r="L119" i="10"/>
  <c r="F193" i="24" s="1"/>
  <c r="O119" i="10"/>
  <c r="H193" i="24" s="1"/>
  <c r="F119" i="10"/>
  <c r="O120" i="10"/>
  <c r="H194" i="24" s="1"/>
  <c r="O123" i="10"/>
  <c r="E124" i="10"/>
  <c r="R125" i="10"/>
  <c r="J109" i="24" s="1"/>
  <c r="L128" i="10"/>
  <c r="F110" i="24" s="1"/>
  <c r="D128" i="10"/>
  <c r="O129" i="10"/>
  <c r="H111" i="24" s="1"/>
  <c r="D129" i="10"/>
  <c r="D130" i="10"/>
  <c r="M130" i="10"/>
  <c r="U198" i="24" s="1"/>
  <c r="U131" i="10"/>
  <c r="L131" i="10"/>
  <c r="N132" i="10"/>
  <c r="D133" i="10"/>
  <c r="E134" i="10"/>
  <c r="V136" i="10"/>
  <c r="J138" i="10"/>
  <c r="S138" i="10"/>
  <c r="Y137" i="24" s="1"/>
  <c r="V138" i="10"/>
  <c r="M138" i="10"/>
  <c r="D138" i="10"/>
  <c r="D139" i="10"/>
  <c r="I140" i="10"/>
  <c r="D138" i="24" s="1"/>
  <c r="T140" i="10"/>
  <c r="K138" i="24" s="1"/>
  <c r="K142" i="10"/>
  <c r="I143" i="10"/>
  <c r="D151" i="24" s="1"/>
  <c r="D143" i="10"/>
  <c r="F144" i="10"/>
  <c r="B139" i="24" s="1"/>
  <c r="M147" i="10"/>
  <c r="S147" i="10"/>
  <c r="J147" i="10"/>
  <c r="R147" i="10"/>
  <c r="Q151" i="10"/>
  <c r="T151" i="10"/>
  <c r="K151" i="10"/>
  <c r="G152" i="10"/>
  <c r="F155" i="10"/>
  <c r="J159" i="10"/>
  <c r="I167" i="10"/>
  <c r="D153" i="24" s="1"/>
  <c r="U167" i="10"/>
  <c r="L153" i="24" s="1"/>
  <c r="L167" i="10"/>
  <c r="F153" i="24" s="1"/>
  <c r="R167" i="10"/>
  <c r="J153" i="24" s="1"/>
  <c r="O167" i="10"/>
  <c r="H153" i="24" s="1"/>
  <c r="F167" i="10"/>
  <c r="B153" i="24" s="1"/>
  <c r="AA5" i="24"/>
  <c r="K170" i="10"/>
  <c r="M168" i="10"/>
  <c r="V168" i="10"/>
  <c r="AA105" i="24" s="1"/>
  <c r="V171" i="10"/>
  <c r="AA134" i="24" s="1"/>
  <c r="D177" i="10"/>
  <c r="D180" i="10"/>
  <c r="D183" i="10"/>
  <c r="D189" i="10"/>
  <c r="G194" i="10"/>
  <c r="P194" i="10"/>
  <c r="D195" i="10"/>
  <c r="D198" i="10"/>
  <c r="L208" i="10"/>
  <c r="F70" i="24" s="1"/>
  <c r="D208" i="10"/>
  <c r="U208" i="10"/>
  <c r="L70" i="24" s="1"/>
  <c r="U211" i="10"/>
  <c r="U213" i="10"/>
  <c r="P218" i="10"/>
  <c r="T219" i="10"/>
  <c r="K219" i="10"/>
  <c r="H222" i="10"/>
  <c r="I223" i="10"/>
  <c r="J224" i="10"/>
  <c r="V224" i="10"/>
  <c r="H226" i="10"/>
  <c r="T226" i="10"/>
  <c r="K226" i="10"/>
  <c r="Q226" i="10"/>
  <c r="M208" i="10"/>
  <c r="U127" i="24" s="1"/>
  <c r="V208" i="10"/>
  <c r="AA127" i="24" s="1"/>
  <c r="V211" i="10"/>
  <c r="AA142" i="24" s="1"/>
  <c r="M211" i="10"/>
  <c r="U36" i="24" s="1"/>
  <c r="L212" i="10"/>
  <c r="L213" i="10"/>
  <c r="I215" i="10"/>
  <c r="D31" i="24" s="1"/>
  <c r="U215" i="10"/>
  <c r="L217" i="10"/>
  <c r="D217" i="10"/>
  <c r="O217" i="10"/>
  <c r="N218" i="10"/>
  <c r="E218" i="10"/>
  <c r="T218" i="10"/>
  <c r="K218" i="10"/>
  <c r="Q218" i="10"/>
  <c r="J221" i="10"/>
  <c r="V221" i="10"/>
  <c r="U223" i="10"/>
  <c r="E226" i="10"/>
  <c r="M120" i="10"/>
  <c r="U60" i="24" s="1"/>
  <c r="V123" i="10"/>
  <c r="AA109" i="24" s="1"/>
  <c r="L160" i="10"/>
  <c r="D160" i="10"/>
  <c r="U160" i="10"/>
  <c r="F177" i="10"/>
  <c r="F180" i="10"/>
  <c r="B67" i="24" s="1"/>
  <c r="O180" i="10"/>
  <c r="F183" i="10"/>
  <c r="O183" i="10"/>
  <c r="M184" i="10"/>
  <c r="U131" i="24" s="1"/>
  <c r="V187" i="10"/>
  <c r="AA102" i="24" s="1"/>
  <c r="F189" i="10"/>
  <c r="B97" i="24" s="1"/>
  <c r="O189" i="10"/>
  <c r="H97" i="24" s="1"/>
  <c r="L190" i="10"/>
  <c r="U190" i="10"/>
  <c r="D193" i="10"/>
  <c r="M193" i="10"/>
  <c r="V193" i="10"/>
  <c r="S194" i="10"/>
  <c r="M196" i="10"/>
  <c r="V196" i="10"/>
  <c r="I197" i="10"/>
  <c r="D69" i="24" s="1"/>
  <c r="R197" i="10"/>
  <c r="D199" i="10"/>
  <c r="M199" i="10"/>
  <c r="V199" i="10"/>
  <c r="J200" i="10"/>
  <c r="S200" i="10"/>
  <c r="D202" i="10"/>
  <c r="M202" i="10"/>
  <c r="V202" i="10"/>
  <c r="AA191" i="24" s="1"/>
  <c r="J203" i="10"/>
  <c r="S203" i="10"/>
  <c r="Y192" i="24" s="1"/>
  <c r="G204" i="10"/>
  <c r="Q32" i="24" s="1"/>
  <c r="D205" i="10"/>
  <c r="J206" i="10"/>
  <c r="S97" i="24" s="1"/>
  <c r="S206" i="10"/>
  <c r="Y97" i="24" s="1"/>
  <c r="G207" i="10"/>
  <c r="P207" i="10"/>
  <c r="K209" i="10"/>
  <c r="T209" i="10"/>
  <c r="G210" i="10"/>
  <c r="P210" i="10"/>
  <c r="D211" i="10"/>
  <c r="M212" i="10"/>
  <c r="U145" i="24" s="1"/>
  <c r="S212" i="10"/>
  <c r="Y145" i="24" s="1"/>
  <c r="J212" i="10"/>
  <c r="S145" i="24" s="1"/>
  <c r="P213" i="10"/>
  <c r="W146" i="24" s="1"/>
  <c r="G213" i="10"/>
  <c r="Q146" i="24" s="1"/>
  <c r="M213" i="10"/>
  <c r="L214" i="10"/>
  <c r="U214" i="10"/>
  <c r="L141" i="24" s="1"/>
  <c r="J220" i="10"/>
  <c r="V220" i="10"/>
  <c r="M224" i="10"/>
  <c r="M225" i="10"/>
  <c r="S225" i="10"/>
  <c r="F228" i="10"/>
  <c r="B137" i="24" s="1"/>
  <c r="D228" i="10"/>
  <c r="I228" i="10"/>
  <c r="D137" i="24" s="1"/>
  <c r="R228" i="10"/>
  <c r="J137" i="24" s="1"/>
  <c r="O228" i="10"/>
  <c r="H137" i="24" s="1"/>
  <c r="I158" i="10"/>
  <c r="R158" i="10"/>
  <c r="M160" i="10"/>
  <c r="J161" i="10"/>
  <c r="S161" i="10"/>
  <c r="V163" i="10"/>
  <c r="J164" i="10"/>
  <c r="S154" i="24" s="1"/>
  <c r="S164" i="10"/>
  <c r="Y154" i="24" s="1"/>
  <c r="J167" i="10"/>
  <c r="G168" i="10"/>
  <c r="S170" i="10"/>
  <c r="G171" i="10"/>
  <c r="Q134" i="24" s="1"/>
  <c r="P171" i="10"/>
  <c r="W134" i="24" s="1"/>
  <c r="G174" i="10"/>
  <c r="P174" i="10"/>
  <c r="J176" i="10"/>
  <c r="S176" i="10"/>
  <c r="J179" i="10"/>
  <c r="S140" i="24" s="1"/>
  <c r="S179" i="10"/>
  <c r="Y140" i="24" s="1"/>
  <c r="J182" i="10"/>
  <c r="S182" i="10"/>
  <c r="D190" i="10"/>
  <c r="T197" i="10"/>
  <c r="K69" i="24" s="1"/>
  <c r="L200" i="10"/>
  <c r="D200" i="10"/>
  <c r="U200" i="10"/>
  <c r="I204" i="10"/>
  <c r="D132" i="24" s="1"/>
  <c r="R204" i="10"/>
  <c r="F208" i="10"/>
  <c r="O208" i="10"/>
  <c r="H70" i="24" s="1"/>
  <c r="F211" i="10"/>
  <c r="O211" i="10"/>
  <c r="D212" i="10"/>
  <c r="O212" i="10"/>
  <c r="D213" i="10"/>
  <c r="P216" i="10"/>
  <c r="G216" i="10"/>
  <c r="F217" i="10"/>
  <c r="R217" i="10"/>
  <c r="H218" i="10"/>
  <c r="S218" i="10"/>
  <c r="H219" i="10"/>
  <c r="M221" i="10"/>
  <c r="N231" i="10"/>
  <c r="E231" i="10"/>
  <c r="H231" i="10"/>
  <c r="Q231" i="10"/>
  <c r="T231" i="10"/>
  <c r="P13" i="11"/>
  <c r="W180" i="25" s="1"/>
  <c r="J13" i="11"/>
  <c r="S180" i="25" s="1"/>
  <c r="V13" i="11"/>
  <c r="AA180" i="25" s="1"/>
  <c r="S13" i="11"/>
  <c r="Y180" i="25" s="1"/>
  <c r="G13" i="11"/>
  <c r="Q180" i="25" s="1"/>
  <c r="M13" i="11"/>
  <c r="U180" i="25" s="1"/>
  <c r="M200" i="10"/>
  <c r="V200" i="10"/>
  <c r="V203" i="10"/>
  <c r="AA100" i="24" s="1"/>
  <c r="F215" i="10"/>
  <c r="B31" i="24" s="1"/>
  <c r="D215" i="10"/>
  <c r="O215" i="10"/>
  <c r="H31" i="24" s="1"/>
  <c r="Q216" i="10"/>
  <c r="T216" i="10"/>
  <c r="K216" i="10"/>
  <c r="K222" i="10"/>
  <c r="T222" i="10"/>
  <c r="F223" i="10"/>
  <c r="D223" i="10"/>
  <c r="O223" i="10"/>
  <c r="Q224" i="10"/>
  <c r="I146" i="24" s="1"/>
  <c r="N224" i="10"/>
  <c r="G146" i="24" s="1"/>
  <c r="E224" i="10"/>
  <c r="A146" i="24" s="1"/>
  <c r="T224" i="10"/>
  <c r="K146" i="24" s="1"/>
  <c r="K224" i="10"/>
  <c r="E146" i="24" s="1"/>
  <c r="E14" i="11"/>
  <c r="A175" i="25" s="1"/>
  <c r="K14" i="11"/>
  <c r="E175" i="25" s="1"/>
  <c r="T14" i="11"/>
  <c r="K175" i="25" s="1"/>
  <c r="H14" i="11"/>
  <c r="C175" i="25" s="1"/>
  <c r="N14" i="11"/>
  <c r="G175" i="25" s="1"/>
  <c r="M176" i="10"/>
  <c r="V179" i="10"/>
  <c r="AA140" i="24" s="1"/>
  <c r="I189" i="10"/>
  <c r="D97" i="24" s="1"/>
  <c r="R189" i="10"/>
  <c r="D194" i="10"/>
  <c r="M194" i="10"/>
  <c r="V194" i="10"/>
  <c r="G196" i="10"/>
  <c r="G199" i="10"/>
  <c r="P199" i="10"/>
  <c r="G202" i="10"/>
  <c r="P202" i="10"/>
  <c r="D203" i="10"/>
  <c r="D206" i="10"/>
  <c r="M206" i="10"/>
  <c r="U97" i="24" s="1"/>
  <c r="E209" i="10"/>
  <c r="N209" i="10"/>
  <c r="F213" i="10"/>
  <c r="R213" i="10"/>
  <c r="V215" i="10"/>
  <c r="M215" i="10"/>
  <c r="S215" i="10"/>
  <c r="J215" i="10"/>
  <c r="P215" i="10"/>
  <c r="E216" i="10"/>
  <c r="I217" i="10"/>
  <c r="U217" i="10"/>
  <c r="J218" i="10"/>
  <c r="S141" i="24" s="1"/>
  <c r="V218" i="10"/>
  <c r="U220" i="10"/>
  <c r="D220" i="10"/>
  <c r="O220" i="10"/>
  <c r="D221" i="10"/>
  <c r="E222" i="10"/>
  <c r="N222" i="10"/>
  <c r="V223" i="10"/>
  <c r="AA39" i="24" s="1"/>
  <c r="M223" i="10"/>
  <c r="U39" i="24" s="1"/>
  <c r="P223" i="10"/>
  <c r="W39" i="24" s="1"/>
  <c r="F3" i="11"/>
  <c r="B174" i="25" s="1"/>
  <c r="D3" i="11"/>
  <c r="U3" i="11"/>
  <c r="L174" i="25" s="1"/>
  <c r="I3" i="11"/>
  <c r="D174" i="25" s="1"/>
  <c r="R3" i="11"/>
  <c r="J174" i="25" s="1"/>
  <c r="L192" i="10"/>
  <c r="D192" i="10"/>
  <c r="U192" i="10"/>
  <c r="L50" i="24" s="1"/>
  <c r="I211" i="10"/>
  <c r="S211" i="10"/>
  <c r="R212" i="10"/>
  <c r="P220" i="10"/>
  <c r="R223" i="10"/>
  <c r="G224" i="10"/>
  <c r="N226" i="10"/>
  <c r="K227" i="10"/>
  <c r="T227" i="10"/>
  <c r="J232" i="10"/>
  <c r="D232" i="10"/>
  <c r="V232" i="10"/>
  <c r="P232" i="10"/>
  <c r="D4" i="11"/>
  <c r="V4" i="11"/>
  <c r="AA95" i="25" s="1"/>
  <c r="J4" i="11"/>
  <c r="S95" i="25" s="1"/>
  <c r="S4" i="11"/>
  <c r="Y95" i="25" s="1"/>
  <c r="G4" i="11"/>
  <c r="Q95" i="25" s="1"/>
  <c r="M4" i="11"/>
  <c r="U95" i="25" s="1"/>
  <c r="I12" i="11"/>
  <c r="R12" i="11"/>
  <c r="U12" i="11"/>
  <c r="F12" i="11"/>
  <c r="D12" i="11"/>
  <c r="L12" i="11"/>
  <c r="AE194" i="9"/>
  <c r="Y194" i="9"/>
  <c r="AB194" i="9"/>
  <c r="S194" i="9"/>
  <c r="AA199" i="9"/>
  <c r="AD199" i="9"/>
  <c r="X199" i="9"/>
  <c r="R199" i="9"/>
  <c r="AE202" i="9"/>
  <c r="Y202" i="9"/>
  <c r="AI32" i="22" s="1"/>
  <c r="AB202" i="9"/>
  <c r="AK32" i="22" s="1"/>
  <c r="S202" i="9"/>
  <c r="AE32" i="22" s="1"/>
  <c r="AA207" i="9"/>
  <c r="AD207" i="9"/>
  <c r="X207" i="9"/>
  <c r="R207" i="9"/>
  <c r="L40" i="10"/>
  <c r="D40" i="10"/>
  <c r="U40" i="10"/>
  <c r="M64" i="10"/>
  <c r="U37" i="24" s="1"/>
  <c r="V67" i="10"/>
  <c r="L104" i="10"/>
  <c r="F63" i="24" s="1"/>
  <c r="D104" i="10"/>
  <c r="U104" i="10"/>
  <c r="L63" i="24" s="1"/>
  <c r="M128" i="10"/>
  <c r="U191" i="24" s="1"/>
  <c r="V131" i="10"/>
  <c r="AA108" i="24" s="1"/>
  <c r="G148" i="10"/>
  <c r="G151" i="10"/>
  <c r="G154" i="10"/>
  <c r="Q35" i="24" s="1"/>
  <c r="P154" i="10"/>
  <c r="D158" i="10"/>
  <c r="L168" i="10"/>
  <c r="F45" i="24" s="1"/>
  <c r="D168" i="10"/>
  <c r="U168" i="10"/>
  <c r="L45" i="24" s="1"/>
  <c r="L177" i="10"/>
  <c r="U177" i="10"/>
  <c r="H178" i="10"/>
  <c r="L180" i="10"/>
  <c r="L183" i="10"/>
  <c r="U183" i="10"/>
  <c r="F185" i="10"/>
  <c r="F188" i="10"/>
  <c r="L189" i="10"/>
  <c r="F97" i="24" s="1"/>
  <c r="I190" i="10"/>
  <c r="R190" i="10"/>
  <c r="F191" i="10"/>
  <c r="B99" i="24" s="1"/>
  <c r="O191" i="10"/>
  <c r="H99" i="24" s="1"/>
  <c r="M192" i="10"/>
  <c r="U194" i="24" s="1"/>
  <c r="J193" i="10"/>
  <c r="S193" i="10"/>
  <c r="L195" i="10"/>
  <c r="F14" i="24" s="1"/>
  <c r="V195" i="10"/>
  <c r="AA132" i="24" s="1"/>
  <c r="J196" i="10"/>
  <c r="S196" i="10"/>
  <c r="F197" i="10"/>
  <c r="B69" i="24" s="1"/>
  <c r="L198" i="10"/>
  <c r="U198" i="10"/>
  <c r="L27" i="24" s="1"/>
  <c r="J199" i="10"/>
  <c r="G200" i="10"/>
  <c r="D201" i="10"/>
  <c r="M201" i="10"/>
  <c r="U29" i="24" s="1"/>
  <c r="V201" i="10"/>
  <c r="S202" i="10"/>
  <c r="G203" i="10"/>
  <c r="Q100" i="24" s="1"/>
  <c r="P203" i="10"/>
  <c r="W100" i="24" s="1"/>
  <c r="M204" i="10"/>
  <c r="U32" i="24" s="1"/>
  <c r="V204" i="10"/>
  <c r="AA32" i="24" s="1"/>
  <c r="I205" i="10"/>
  <c r="G206" i="10"/>
  <c r="Q97" i="24" s="1"/>
  <c r="P206" i="10"/>
  <c r="W97" i="24" s="1"/>
  <c r="D207" i="10"/>
  <c r="M207" i="10"/>
  <c r="J208" i="10"/>
  <c r="S127" i="24" s="1"/>
  <c r="H209" i="10"/>
  <c r="D210" i="10"/>
  <c r="M210" i="10"/>
  <c r="V210" i="10"/>
  <c r="J211" i="10"/>
  <c r="I212" i="10"/>
  <c r="J213" i="10"/>
  <c r="S146" i="24" s="1"/>
  <c r="H214" i="10"/>
  <c r="Q214" i="10"/>
  <c r="G215" i="10"/>
  <c r="R215" i="10"/>
  <c r="H216" i="10"/>
  <c r="M218" i="10"/>
  <c r="J219" i="10"/>
  <c r="P219" i="10"/>
  <c r="G219" i="10"/>
  <c r="Q150" i="24" s="1"/>
  <c r="N219" i="10"/>
  <c r="F220" i="10"/>
  <c r="R220" i="10"/>
  <c r="G221" i="10"/>
  <c r="S221" i="10"/>
  <c r="G223" i="10"/>
  <c r="Q39" i="24" s="1"/>
  <c r="S223" i="10"/>
  <c r="H224" i="10"/>
  <c r="C146" i="24" s="1"/>
  <c r="E227" i="10"/>
  <c r="Q227" i="10"/>
  <c r="K231" i="10"/>
  <c r="S232" i="10"/>
  <c r="G12" i="11"/>
  <c r="V12" i="11"/>
  <c r="J12" i="11"/>
  <c r="S12" i="11"/>
  <c r="P12" i="11"/>
  <c r="N6" i="11"/>
  <c r="V179" i="25" s="1"/>
  <c r="E6" i="11"/>
  <c r="P179" i="25" s="1"/>
  <c r="Q6" i="11"/>
  <c r="X179" i="25" s="1"/>
  <c r="T7" i="11"/>
  <c r="Z177" i="25" s="1"/>
  <c r="K7" i="11"/>
  <c r="T177" i="25" s="1"/>
  <c r="N7" i="11"/>
  <c r="V177" i="25" s="1"/>
  <c r="E8" i="11"/>
  <c r="P174" i="25" s="1"/>
  <c r="Q8" i="11"/>
  <c r="X174" i="25" s="1"/>
  <c r="H8" i="11"/>
  <c r="R174" i="25" s="1"/>
  <c r="K8" i="11"/>
  <c r="T174" i="25" s="1"/>
  <c r="G9" i="11"/>
  <c r="S9" i="11"/>
  <c r="Y175" i="25" s="1"/>
  <c r="G14" i="11"/>
  <c r="P14" i="11"/>
  <c r="W4" i="25" s="1"/>
  <c r="E16" i="11"/>
  <c r="T16" i="11"/>
  <c r="K16" i="11"/>
  <c r="N16" i="11"/>
  <c r="G19" i="11"/>
  <c r="S19" i="11"/>
  <c r="M24" i="11"/>
  <c r="P24" i="11"/>
  <c r="S24" i="11"/>
  <c r="V27" i="11"/>
  <c r="P27" i="11"/>
  <c r="O30" i="11"/>
  <c r="F30" i="11"/>
  <c r="U30" i="11"/>
  <c r="N30" i="11"/>
  <c r="T31" i="11"/>
  <c r="K31" i="11"/>
  <c r="Q31" i="11"/>
  <c r="H31" i="11"/>
  <c r="F46" i="11"/>
  <c r="G54" i="11"/>
  <c r="V54" i="11"/>
  <c r="J54" i="11"/>
  <c r="S54" i="11"/>
  <c r="H57" i="11"/>
  <c r="Q57" i="11"/>
  <c r="T57" i="11"/>
  <c r="K57" i="11"/>
  <c r="E57" i="11"/>
  <c r="N57" i="11"/>
  <c r="V59" i="11"/>
  <c r="S59" i="11"/>
  <c r="Y186" i="25" s="1"/>
  <c r="J59" i="11"/>
  <c r="S186" i="25" s="1"/>
  <c r="M59" i="11"/>
  <c r="U186" i="25" s="1"/>
  <c r="G59" i="11"/>
  <c r="Q186" i="25" s="1"/>
  <c r="N78" i="11"/>
  <c r="K78" i="11"/>
  <c r="T78" i="11"/>
  <c r="H78" i="11"/>
  <c r="E78" i="11"/>
  <c r="Q78" i="11"/>
  <c r="O33" i="11"/>
  <c r="H184" i="25" s="1"/>
  <c r="F33" i="11"/>
  <c r="I33" i="11"/>
  <c r="I36" i="11"/>
  <c r="O36" i="11"/>
  <c r="F36" i="11"/>
  <c r="F43" i="11"/>
  <c r="U43" i="11"/>
  <c r="L43" i="11"/>
  <c r="F186" i="25" s="1"/>
  <c r="R43" i="11"/>
  <c r="J186" i="25" s="1"/>
  <c r="O43" i="11"/>
  <c r="D43" i="11"/>
  <c r="Q54" i="11"/>
  <c r="H54" i="11"/>
  <c r="T54" i="11"/>
  <c r="K54" i="11"/>
  <c r="E54" i="11"/>
  <c r="I56" i="11"/>
  <c r="G62" i="11"/>
  <c r="Q148" i="25" s="1"/>
  <c r="D62" i="11"/>
  <c r="M62" i="11"/>
  <c r="S62" i="11"/>
  <c r="Y148" i="25" s="1"/>
  <c r="V62" i="11"/>
  <c r="I20" i="11"/>
  <c r="D179" i="25" s="1"/>
  <c r="R20" i="11"/>
  <c r="J179" i="25" s="1"/>
  <c r="U20" i="11"/>
  <c r="L179" i="25" s="1"/>
  <c r="J23" i="11"/>
  <c r="S23" i="11"/>
  <c r="G23" i="11"/>
  <c r="K26" i="11"/>
  <c r="Q26" i="11"/>
  <c r="H26" i="11"/>
  <c r="E26" i="11"/>
  <c r="L29" i="11"/>
  <c r="D29" i="11"/>
  <c r="R29" i="11"/>
  <c r="I29" i="11"/>
  <c r="O29" i="11"/>
  <c r="P33" i="11"/>
  <c r="S33" i="11"/>
  <c r="R33" i="11"/>
  <c r="G226" i="10"/>
  <c r="F227" i="10"/>
  <c r="O227" i="10"/>
  <c r="V228" i="10"/>
  <c r="AA148" i="24" s="1"/>
  <c r="M228" i="10"/>
  <c r="L230" i="10"/>
  <c r="F38" i="24" s="1"/>
  <c r="D230" i="10"/>
  <c r="M230" i="10"/>
  <c r="L231" i="10"/>
  <c r="V231" i="10"/>
  <c r="V3" i="11"/>
  <c r="M3" i="11"/>
  <c r="P3" i="11"/>
  <c r="I6" i="11"/>
  <c r="T6" i="11"/>
  <c r="Z179" i="25" s="1"/>
  <c r="Q7" i="11"/>
  <c r="X177" i="25" s="1"/>
  <c r="I8" i="11"/>
  <c r="T8" i="11"/>
  <c r="Z174" i="25" s="1"/>
  <c r="L9" i="11"/>
  <c r="F11" i="11"/>
  <c r="R11" i="11"/>
  <c r="H16" i="11"/>
  <c r="S20" i="11"/>
  <c r="G20" i="11"/>
  <c r="O20" i="11"/>
  <c r="H179" i="25" s="1"/>
  <c r="O22" i="11"/>
  <c r="H180" i="25" s="1"/>
  <c r="U22" i="11"/>
  <c r="L180" i="25" s="1"/>
  <c r="L22" i="11"/>
  <c r="F180" i="25" s="1"/>
  <c r="I22" i="11"/>
  <c r="D180" i="25" s="1"/>
  <c r="F22" i="11"/>
  <c r="B180" i="25" s="1"/>
  <c r="N22" i="11"/>
  <c r="D23" i="11"/>
  <c r="P23" i="11"/>
  <c r="J24" i="11"/>
  <c r="U25" i="11"/>
  <c r="L25" i="11"/>
  <c r="F25" i="11"/>
  <c r="D25" i="11"/>
  <c r="O25" i="11"/>
  <c r="F26" i="11"/>
  <c r="R26" i="11"/>
  <c r="E30" i="11"/>
  <c r="D33" i="11"/>
  <c r="D36" i="11"/>
  <c r="P41" i="11"/>
  <c r="W183" i="25" s="1"/>
  <c r="S41" i="11"/>
  <c r="Y183" i="25" s="1"/>
  <c r="J41" i="11"/>
  <c r="S183" i="25" s="1"/>
  <c r="V41" i="11"/>
  <c r="AA183" i="25" s="1"/>
  <c r="M41" i="11"/>
  <c r="U183" i="25" s="1"/>
  <c r="N51" i="11"/>
  <c r="K51" i="11"/>
  <c r="T51" i="11"/>
  <c r="J55" i="11"/>
  <c r="V55" i="11"/>
  <c r="M55" i="11"/>
  <c r="U99" i="25" s="1"/>
  <c r="D55" i="11"/>
  <c r="P55" i="11"/>
  <c r="G55" i="11"/>
  <c r="S55" i="11"/>
  <c r="U64" i="11"/>
  <c r="D64" i="11"/>
  <c r="I64" i="11"/>
  <c r="R64" i="11"/>
  <c r="F64" i="11"/>
  <c r="L64" i="11"/>
  <c r="N70" i="11"/>
  <c r="E70" i="11"/>
  <c r="K70" i="11"/>
  <c r="H70" i="11"/>
  <c r="T70" i="11"/>
  <c r="Q70" i="11"/>
  <c r="Q229" i="10"/>
  <c r="T229" i="10"/>
  <c r="K229" i="10"/>
  <c r="N229" i="10"/>
  <c r="M231" i="10"/>
  <c r="H7" i="11"/>
  <c r="R177" i="25" s="1"/>
  <c r="M9" i="11"/>
  <c r="V11" i="11"/>
  <c r="G11" i="11"/>
  <c r="J14" i="11"/>
  <c r="D20" i="11"/>
  <c r="P20" i="11"/>
  <c r="R25" i="11"/>
  <c r="T26" i="11"/>
  <c r="J27" i="11"/>
  <c r="H30" i="11"/>
  <c r="T30" i="11"/>
  <c r="G33" i="11"/>
  <c r="U33" i="11"/>
  <c r="F35" i="11"/>
  <c r="R35" i="11"/>
  <c r="I35" i="11"/>
  <c r="O35" i="11"/>
  <c r="I43" i="11"/>
  <c r="D186" i="25" s="1"/>
  <c r="I44" i="11"/>
  <c r="D44" i="11"/>
  <c r="U44" i="11"/>
  <c r="R44" i="11"/>
  <c r="F44" i="11"/>
  <c r="L45" i="11"/>
  <c r="D45" i="11"/>
  <c r="I45" i="11"/>
  <c r="D184" i="25" s="1"/>
  <c r="U45" i="11"/>
  <c r="R45" i="11"/>
  <c r="U48" i="11"/>
  <c r="I48" i="11"/>
  <c r="D48" i="11"/>
  <c r="O48" i="11"/>
  <c r="D49" i="11"/>
  <c r="L49" i="11"/>
  <c r="I49" i="11"/>
  <c r="F49" i="11"/>
  <c r="E51" i="11"/>
  <c r="O53" i="11"/>
  <c r="P59" i="11"/>
  <c r="W186" i="25" s="1"/>
  <c r="J62" i="11"/>
  <c r="T63" i="11"/>
  <c r="K63" i="11"/>
  <c r="Q63" i="11"/>
  <c r="E63" i="11"/>
  <c r="N63" i="11"/>
  <c r="H63" i="11"/>
  <c r="H65" i="11"/>
  <c r="R206" i="25" s="1"/>
  <c r="T65" i="11"/>
  <c r="Z206" i="25" s="1"/>
  <c r="K65" i="11"/>
  <c r="T206" i="25" s="1"/>
  <c r="N65" i="11"/>
  <c r="V206" i="25" s="1"/>
  <c r="E65" i="11"/>
  <c r="P206" i="25" s="1"/>
  <c r="Q65" i="11"/>
  <c r="X206" i="25" s="1"/>
  <c r="K10" i="11"/>
  <c r="T10" i="11"/>
  <c r="Q10" i="11"/>
  <c r="H10" i="11"/>
  <c r="N10" i="11"/>
  <c r="N11" i="11"/>
  <c r="Q11" i="11"/>
  <c r="H11" i="11"/>
  <c r="R17" i="11"/>
  <c r="J177" i="25" s="1"/>
  <c r="I17" i="11"/>
  <c r="D177" i="25" s="1"/>
  <c r="L17" i="11"/>
  <c r="F177" i="25" s="1"/>
  <c r="V19" i="11"/>
  <c r="J19" i="11"/>
  <c r="P19" i="11"/>
  <c r="I26" i="11"/>
  <c r="U26" i="11"/>
  <c r="F29" i="11"/>
  <c r="I30" i="11"/>
  <c r="U32" i="11"/>
  <c r="R32" i="11"/>
  <c r="I32" i="11"/>
  <c r="F32" i="11"/>
  <c r="O32" i="11"/>
  <c r="J33" i="11"/>
  <c r="V33" i="11"/>
  <c r="U36" i="11"/>
  <c r="G38" i="11"/>
  <c r="S38" i="11"/>
  <c r="J38" i="11"/>
  <c r="V38" i="11"/>
  <c r="M38" i="11"/>
  <c r="O42" i="11"/>
  <c r="H181" i="25" s="1"/>
  <c r="F42" i="11"/>
  <c r="R42" i="11"/>
  <c r="I42" i="11"/>
  <c r="D42" i="11"/>
  <c r="S44" i="11"/>
  <c r="J44" i="11"/>
  <c r="V44" i="11"/>
  <c r="M44" i="11"/>
  <c r="P44" i="11"/>
  <c r="W190" i="25" s="1"/>
  <c r="P45" i="11"/>
  <c r="G45" i="11"/>
  <c r="S45" i="11"/>
  <c r="J45" i="11"/>
  <c r="M45" i="11"/>
  <c r="V45" i="11"/>
  <c r="AA187" i="25" s="1"/>
  <c r="O46" i="11"/>
  <c r="D46" i="11"/>
  <c r="L46" i="11"/>
  <c r="P49" i="11"/>
  <c r="W185" i="25" s="1"/>
  <c r="V49" i="11"/>
  <c r="AA185" i="25" s="1"/>
  <c r="M49" i="11"/>
  <c r="G49" i="11"/>
  <c r="Q185" i="25" s="1"/>
  <c r="S49" i="11"/>
  <c r="Y185" i="25" s="1"/>
  <c r="U56" i="11"/>
  <c r="L102" i="25" s="1"/>
  <c r="D56" i="11"/>
  <c r="F56" i="11"/>
  <c r="L56" i="11"/>
  <c r="U225" i="10"/>
  <c r="D225" i="10"/>
  <c r="L225" i="10"/>
  <c r="F36" i="24" s="1"/>
  <c r="V226" i="10"/>
  <c r="I227" i="10"/>
  <c r="P230" i="10"/>
  <c r="L6" i="11"/>
  <c r="N8" i="11"/>
  <c r="V174" i="25" s="1"/>
  <c r="D9" i="11"/>
  <c r="E10" i="11"/>
  <c r="E11" i="11"/>
  <c r="D19" i="11"/>
  <c r="F20" i="11"/>
  <c r="B179" i="25" s="1"/>
  <c r="E22" i="11"/>
  <c r="V23" i="11"/>
  <c r="M27" i="11"/>
  <c r="U29" i="11"/>
  <c r="M32" i="11"/>
  <c r="S32" i="11"/>
  <c r="Y184" i="25" s="1"/>
  <c r="P32" i="11"/>
  <c r="U34" i="11"/>
  <c r="L34" i="11"/>
  <c r="F34" i="11"/>
  <c r="D34" i="11"/>
  <c r="O34" i="11"/>
  <c r="H97" i="25" s="1"/>
  <c r="N35" i="11"/>
  <c r="E35" i="11"/>
  <c r="G44" i="11"/>
  <c r="V52" i="11"/>
  <c r="M52" i="11"/>
  <c r="P52" i="11"/>
  <c r="G52" i="11"/>
  <c r="S52" i="11"/>
  <c r="N54" i="11"/>
  <c r="P62" i="11"/>
  <c r="W148" i="25" s="1"/>
  <c r="M226" i="10"/>
  <c r="L5" i="11"/>
  <c r="D5" i="11"/>
  <c r="J7" i="11"/>
  <c r="S177" i="25" s="1"/>
  <c r="V7" i="11"/>
  <c r="AA177" i="25" s="1"/>
  <c r="M7" i="11"/>
  <c r="U177" i="25" s="1"/>
  <c r="M8" i="11"/>
  <c r="U174" i="25" s="1"/>
  <c r="V8" i="11"/>
  <c r="AA174" i="25" s="1"/>
  <c r="O8" i="11"/>
  <c r="F9" i="11"/>
  <c r="R9" i="11"/>
  <c r="T11" i="11"/>
  <c r="O14" i="11"/>
  <c r="H175" i="25" s="1"/>
  <c r="R14" i="11"/>
  <c r="J175" i="25" s="1"/>
  <c r="I14" i="11"/>
  <c r="D175" i="25" s="1"/>
  <c r="M14" i="11"/>
  <c r="J15" i="11"/>
  <c r="D15" i="11"/>
  <c r="D17" i="11"/>
  <c r="O17" i="11"/>
  <c r="H177" i="25" s="1"/>
  <c r="K18" i="11"/>
  <c r="E178" i="25" s="1"/>
  <c r="N18" i="11"/>
  <c r="G178" i="25" s="1"/>
  <c r="E18" i="11"/>
  <c r="A178" i="25" s="1"/>
  <c r="T18" i="11"/>
  <c r="K178" i="25" s="1"/>
  <c r="L21" i="11"/>
  <c r="D21" i="11"/>
  <c r="O21" i="11"/>
  <c r="F21" i="11"/>
  <c r="U21" i="11"/>
  <c r="R21" i="11"/>
  <c r="P21" i="11"/>
  <c r="W173" i="25" s="1"/>
  <c r="H22" i="11"/>
  <c r="T22" i="11"/>
  <c r="U24" i="11"/>
  <c r="O24" i="11"/>
  <c r="F24" i="11"/>
  <c r="R24" i="11"/>
  <c r="J182" i="25" s="1"/>
  <c r="D24" i="11"/>
  <c r="I25" i="11"/>
  <c r="L26" i="11"/>
  <c r="F181" i="25" s="1"/>
  <c r="L30" i="11"/>
  <c r="N31" i="11"/>
  <c r="D32" i="11"/>
  <c r="L33" i="11"/>
  <c r="L53" i="11"/>
  <c r="D53" i="11"/>
  <c r="I53" i="11"/>
  <c r="D99" i="25" s="1"/>
  <c r="U53" i="11"/>
  <c r="F53" i="11"/>
  <c r="H73" i="11"/>
  <c r="N73" i="11"/>
  <c r="G148" i="25" s="1"/>
  <c r="E73" i="11"/>
  <c r="Q73" i="11"/>
  <c r="K73" i="11"/>
  <c r="T73" i="11"/>
  <c r="J39" i="11"/>
  <c r="S182" i="25" s="1"/>
  <c r="S39" i="11"/>
  <c r="Y182" i="25" s="1"/>
  <c r="V39" i="11"/>
  <c r="AA182" i="25" s="1"/>
  <c r="M48" i="11"/>
  <c r="U147" i="25" s="1"/>
  <c r="P48" i="11"/>
  <c r="W147" i="25" s="1"/>
  <c r="G48" i="11"/>
  <c r="Q147" i="25" s="1"/>
  <c r="S48" i="11"/>
  <c r="Y147" i="25" s="1"/>
  <c r="J48" i="11"/>
  <c r="S147" i="25" s="1"/>
  <c r="S53" i="11"/>
  <c r="Y187" i="25" s="1"/>
  <c r="J53" i="11"/>
  <c r="S187" i="25" s="1"/>
  <c r="P53" i="11"/>
  <c r="P60" i="11"/>
  <c r="G60" i="11"/>
  <c r="F61" i="11"/>
  <c r="V67" i="11"/>
  <c r="M67" i="11"/>
  <c r="J68" i="11"/>
  <c r="V68" i="11"/>
  <c r="M69" i="11"/>
  <c r="H80" i="11"/>
  <c r="C207" i="25" s="1"/>
  <c r="J87" i="11"/>
  <c r="S210" i="25" s="1"/>
  <c r="P87" i="11"/>
  <c r="W210" i="25" s="1"/>
  <c r="G87" i="11"/>
  <c r="Q210" i="25" s="1"/>
  <c r="E96" i="11"/>
  <c r="A216" i="25" s="1"/>
  <c r="T96" i="11"/>
  <c r="K216" i="25" s="1"/>
  <c r="Q96" i="11"/>
  <c r="I216" i="25" s="1"/>
  <c r="N96" i="11"/>
  <c r="G216" i="25" s="1"/>
  <c r="I105" i="11"/>
  <c r="R105" i="11"/>
  <c r="F105" i="11"/>
  <c r="O105" i="11"/>
  <c r="U105" i="11"/>
  <c r="F27" i="11"/>
  <c r="O27" i="11"/>
  <c r="L27" i="11"/>
  <c r="I28" i="11"/>
  <c r="U28" i="11"/>
  <c r="L28" i="11"/>
  <c r="M35" i="11"/>
  <c r="U97" i="25" s="1"/>
  <c r="M36" i="11"/>
  <c r="U181" i="25" s="1"/>
  <c r="L37" i="11"/>
  <c r="F183" i="25" s="1"/>
  <c r="D37" i="11"/>
  <c r="O38" i="11"/>
  <c r="D38" i="11"/>
  <c r="D39" i="11"/>
  <c r="M39" i="11"/>
  <c r="U182" i="25" s="1"/>
  <c r="U40" i="11"/>
  <c r="L40" i="11"/>
  <c r="D41" i="11"/>
  <c r="J47" i="11"/>
  <c r="S47" i="11"/>
  <c r="V47" i="11"/>
  <c r="M47" i="11"/>
  <c r="D47" i="11"/>
  <c r="I52" i="11"/>
  <c r="D52" i="11"/>
  <c r="P57" i="11"/>
  <c r="W184" i="25" s="1"/>
  <c r="G57" i="11"/>
  <c r="Q184" i="25" s="1"/>
  <c r="E58" i="11"/>
  <c r="N58" i="11"/>
  <c r="F59" i="11"/>
  <c r="D59" i="11"/>
  <c r="O59" i="11"/>
  <c r="D60" i="11"/>
  <c r="G61" i="11"/>
  <c r="S61" i="11"/>
  <c r="V63" i="11"/>
  <c r="K66" i="11"/>
  <c r="T204" i="25" s="1"/>
  <c r="N66" i="11"/>
  <c r="V204" i="25" s="1"/>
  <c r="E66" i="11"/>
  <c r="P204" i="25" s="1"/>
  <c r="T66" i="11"/>
  <c r="Z204" i="25" s="1"/>
  <c r="S67" i="11"/>
  <c r="P75" i="11"/>
  <c r="D82" i="11"/>
  <c r="V84" i="11"/>
  <c r="S84" i="11"/>
  <c r="D84" i="11"/>
  <c r="L85" i="11"/>
  <c r="D85" i="11"/>
  <c r="U85" i="11"/>
  <c r="I85" i="11"/>
  <c r="O85" i="11"/>
  <c r="D87" i="11"/>
  <c r="V87" i="11"/>
  <c r="AA210" i="25" s="1"/>
  <c r="Q92" i="11"/>
  <c r="X123" i="25" s="1"/>
  <c r="T92" i="11"/>
  <c r="Z123" i="25" s="1"/>
  <c r="H92" i="11"/>
  <c r="R123" i="25" s="1"/>
  <c r="E92" i="11"/>
  <c r="P123" i="25" s="1"/>
  <c r="K98" i="11"/>
  <c r="T98" i="11"/>
  <c r="H98" i="11"/>
  <c r="Q98" i="11"/>
  <c r="E98" i="11"/>
  <c r="V100" i="11"/>
  <c r="M100" i="11"/>
  <c r="U125" i="25" s="1"/>
  <c r="J100" i="11"/>
  <c r="S100" i="11"/>
  <c r="G100" i="11"/>
  <c r="N75" i="11"/>
  <c r="Q75" i="11"/>
  <c r="H75" i="11"/>
  <c r="E75" i="11"/>
  <c r="T75" i="11"/>
  <c r="K75" i="11"/>
  <c r="R81" i="11"/>
  <c r="I81" i="11"/>
  <c r="O81" i="11"/>
  <c r="F81" i="11"/>
  <c r="U81" i="11"/>
  <c r="L81" i="11"/>
  <c r="U104" i="11"/>
  <c r="L63" i="25" s="1"/>
  <c r="R104" i="11"/>
  <c r="J63" i="25" s="1"/>
  <c r="F104" i="11"/>
  <c r="B63" i="25" s="1"/>
  <c r="I104" i="11"/>
  <c r="D63" i="25" s="1"/>
  <c r="H105" i="11"/>
  <c r="C124" i="25" s="1"/>
  <c r="Q105" i="11"/>
  <c r="I124" i="25" s="1"/>
  <c r="E105" i="11"/>
  <c r="A124" i="25" s="1"/>
  <c r="K105" i="11"/>
  <c r="E124" i="25" s="1"/>
  <c r="T105" i="11"/>
  <c r="K124" i="25" s="1"/>
  <c r="H113" i="11"/>
  <c r="T113" i="11"/>
  <c r="K113" i="11"/>
  <c r="Q113" i="11"/>
  <c r="E113" i="11"/>
  <c r="M6" i="11"/>
  <c r="U179" i="25" s="1"/>
  <c r="M17" i="11"/>
  <c r="D27" i="11"/>
  <c r="D28" i="11"/>
  <c r="G30" i="11"/>
  <c r="P30" i="11"/>
  <c r="M30" i="11"/>
  <c r="P35" i="11"/>
  <c r="O37" i="11"/>
  <c r="H183" i="25" s="1"/>
  <c r="D40" i="11"/>
  <c r="O40" i="11"/>
  <c r="G46" i="11"/>
  <c r="V46" i="11"/>
  <c r="M46" i="11"/>
  <c r="P46" i="11"/>
  <c r="P47" i="11"/>
  <c r="R50" i="11"/>
  <c r="I50" i="11"/>
  <c r="D50" i="11"/>
  <c r="R52" i="11"/>
  <c r="M56" i="11"/>
  <c r="S56" i="11"/>
  <c r="J56" i="11"/>
  <c r="P56" i="11"/>
  <c r="S60" i="11"/>
  <c r="J61" i="11"/>
  <c r="V61" i="11"/>
  <c r="P64" i="11"/>
  <c r="Q66" i="11"/>
  <c r="X204" i="25" s="1"/>
  <c r="P69" i="11"/>
  <c r="D72" i="11"/>
  <c r="P72" i="11"/>
  <c r="W203" i="25" s="1"/>
  <c r="G75" i="11"/>
  <c r="S75" i="11"/>
  <c r="P93" i="11"/>
  <c r="G93" i="11"/>
  <c r="M93" i="11"/>
  <c r="V93" i="11"/>
  <c r="AA26" i="25" s="1"/>
  <c r="S93" i="11"/>
  <c r="K96" i="11"/>
  <c r="E216" i="25" s="1"/>
  <c r="L105" i="11"/>
  <c r="V51" i="11"/>
  <c r="P51" i="11"/>
  <c r="G51" i="11"/>
  <c r="S51" i="11"/>
  <c r="J51" i="11"/>
  <c r="H58" i="11"/>
  <c r="Q58" i="11"/>
  <c r="J63" i="11"/>
  <c r="P63" i="11"/>
  <c r="G63" i="11"/>
  <c r="K74" i="11"/>
  <c r="E204" i="25" s="1"/>
  <c r="T74" i="11"/>
  <c r="Q74" i="11"/>
  <c r="I204" i="25" s="1"/>
  <c r="H74" i="11"/>
  <c r="C204" i="25" s="1"/>
  <c r="N74" i="11"/>
  <c r="G204" i="25" s="1"/>
  <c r="E74" i="11"/>
  <c r="A204" i="25" s="1"/>
  <c r="D81" i="11"/>
  <c r="N83" i="11"/>
  <c r="K83" i="11"/>
  <c r="E83" i="11"/>
  <c r="N91" i="11"/>
  <c r="K91" i="11"/>
  <c r="Q91" i="11"/>
  <c r="E91" i="11"/>
  <c r="K92" i="11"/>
  <c r="T123" i="25" s="1"/>
  <c r="G94" i="11"/>
  <c r="V94" i="11"/>
  <c r="M94" i="11"/>
  <c r="S94" i="11"/>
  <c r="P94" i="11"/>
  <c r="V99" i="11"/>
  <c r="P99" i="11"/>
  <c r="G99" i="11"/>
  <c r="J99" i="11"/>
  <c r="S99" i="11"/>
  <c r="P100" i="11"/>
  <c r="D104" i="11"/>
  <c r="N105" i="11"/>
  <c r="G124" i="25" s="1"/>
  <c r="Q68" i="11"/>
  <c r="T68" i="11"/>
  <c r="K68" i="11"/>
  <c r="H68" i="11"/>
  <c r="N68" i="11"/>
  <c r="E68" i="11"/>
  <c r="G69" i="11"/>
  <c r="S69" i="11"/>
  <c r="G72" i="11"/>
  <c r="Q203" i="25" s="1"/>
  <c r="S72" i="11"/>
  <c r="Y203" i="25" s="1"/>
  <c r="I76" i="11"/>
  <c r="D205" i="25" s="1"/>
  <c r="O76" i="11"/>
  <c r="H205" i="25" s="1"/>
  <c r="F76" i="11"/>
  <c r="B205" i="25" s="1"/>
  <c r="U76" i="11"/>
  <c r="L205" i="25" s="1"/>
  <c r="L76" i="11"/>
  <c r="F205" i="25" s="1"/>
  <c r="R76" i="11"/>
  <c r="J205" i="25" s="1"/>
  <c r="E80" i="11"/>
  <c r="A207" i="25" s="1"/>
  <c r="T80" i="11"/>
  <c r="K207" i="25" s="1"/>
  <c r="K80" i="11"/>
  <c r="E207" i="25" s="1"/>
  <c r="O86" i="11"/>
  <c r="H210" i="25" s="1"/>
  <c r="U86" i="11"/>
  <c r="L210" i="25" s="1"/>
  <c r="I86" i="11"/>
  <c r="D210" i="25" s="1"/>
  <c r="F86" i="11"/>
  <c r="B210" i="25" s="1"/>
  <c r="R86" i="11"/>
  <c r="J210" i="25" s="1"/>
  <c r="P89" i="11"/>
  <c r="W120" i="25" s="1"/>
  <c r="S89" i="11"/>
  <c r="Y120" i="25" s="1"/>
  <c r="J89" i="11"/>
  <c r="S120" i="25" s="1"/>
  <c r="V89" i="11"/>
  <c r="AA120" i="25" s="1"/>
  <c r="G89" i="11"/>
  <c r="Q120" i="25" s="1"/>
  <c r="O90" i="11"/>
  <c r="H213" i="25" s="1"/>
  <c r="F90" i="11"/>
  <c r="B213" i="25" s="1"/>
  <c r="D90" i="11"/>
  <c r="U90" i="11"/>
  <c r="L213" i="25" s="1"/>
  <c r="J95" i="11"/>
  <c r="S95" i="11"/>
  <c r="P95" i="11"/>
  <c r="G95" i="11"/>
  <c r="M95" i="11"/>
  <c r="D95" i="11"/>
  <c r="V95" i="11"/>
  <c r="G102" i="11"/>
  <c r="Q119" i="25" s="1"/>
  <c r="J102" i="11"/>
  <c r="S119" i="25" s="1"/>
  <c r="S102" i="11"/>
  <c r="Y119" i="25" s="1"/>
  <c r="V102" i="11"/>
  <c r="AA119" i="25" s="1"/>
  <c r="L61" i="11"/>
  <c r="D61" i="11"/>
  <c r="O61" i="11"/>
  <c r="V69" i="11"/>
  <c r="T71" i="11"/>
  <c r="K203" i="25" s="1"/>
  <c r="K71" i="11"/>
  <c r="E203" i="25" s="1"/>
  <c r="Q71" i="11"/>
  <c r="I203" i="25" s="1"/>
  <c r="H71" i="11"/>
  <c r="C203" i="25" s="1"/>
  <c r="N71" i="11"/>
  <c r="G203" i="25" s="1"/>
  <c r="E71" i="11"/>
  <c r="A203" i="25" s="1"/>
  <c r="V72" i="11"/>
  <c r="AA203" i="25" s="1"/>
  <c r="O78" i="11"/>
  <c r="R78" i="11"/>
  <c r="I78" i="11"/>
  <c r="F78" i="11"/>
  <c r="U78" i="11"/>
  <c r="L78" i="11"/>
  <c r="N79" i="11"/>
  <c r="V209" i="25" s="1"/>
  <c r="E79" i="11"/>
  <c r="Q79" i="11"/>
  <c r="X209" i="25" s="1"/>
  <c r="H79" i="11"/>
  <c r="S101" i="11"/>
  <c r="J101" i="11"/>
  <c r="G101" i="11"/>
  <c r="M101" i="11"/>
  <c r="V101" i="11"/>
  <c r="O104" i="11"/>
  <c r="H63" i="25" s="1"/>
  <c r="L58" i="11"/>
  <c r="U58" i="11"/>
  <c r="L147" i="25" s="1"/>
  <c r="O70" i="11"/>
  <c r="U70" i="11"/>
  <c r="L70" i="11"/>
  <c r="R70" i="11"/>
  <c r="J46" i="25" s="1"/>
  <c r="I70" i="11"/>
  <c r="J72" i="11"/>
  <c r="S203" i="25" s="1"/>
  <c r="O73" i="11"/>
  <c r="F73" i="11"/>
  <c r="U73" i="11"/>
  <c r="L73" i="11"/>
  <c r="R73" i="11"/>
  <c r="I73" i="11"/>
  <c r="D76" i="11"/>
  <c r="Q80" i="11"/>
  <c r="I207" i="25" s="1"/>
  <c r="O82" i="11"/>
  <c r="H209" i="25" s="1"/>
  <c r="F82" i="11"/>
  <c r="B209" i="25" s="1"/>
  <c r="U82" i="11"/>
  <c r="L209" i="25" s="1"/>
  <c r="L82" i="11"/>
  <c r="F209" i="25" s="1"/>
  <c r="R82" i="11"/>
  <c r="J209" i="25" s="1"/>
  <c r="D86" i="11"/>
  <c r="S87" i="11"/>
  <c r="Y210" i="25" s="1"/>
  <c r="R90" i="11"/>
  <c r="J213" i="25" s="1"/>
  <c r="M102" i="11"/>
  <c r="N113" i="11"/>
  <c r="Q132" i="11"/>
  <c r="N132" i="11"/>
  <c r="E132" i="11"/>
  <c r="H132" i="11"/>
  <c r="K132" i="11"/>
  <c r="T132" i="11"/>
  <c r="L69" i="11"/>
  <c r="D69" i="11"/>
  <c r="U69" i="11"/>
  <c r="G86" i="11"/>
  <c r="S86" i="11"/>
  <c r="J86" i="11"/>
  <c r="M86" i="11"/>
  <c r="R89" i="11"/>
  <c r="J212" i="25" s="1"/>
  <c r="L96" i="11"/>
  <c r="F216" i="25" s="1"/>
  <c r="D97" i="11"/>
  <c r="L97" i="11"/>
  <c r="R98" i="11"/>
  <c r="I98" i="11"/>
  <c r="L98" i="11"/>
  <c r="U99" i="11"/>
  <c r="L123" i="25" s="1"/>
  <c r="U102" i="11"/>
  <c r="H106" i="11"/>
  <c r="Q106" i="11"/>
  <c r="E107" i="11"/>
  <c r="E108" i="11"/>
  <c r="A125" i="25" s="1"/>
  <c r="F109" i="11"/>
  <c r="P109" i="11"/>
  <c r="D110" i="11"/>
  <c r="J111" i="11"/>
  <c r="P111" i="11"/>
  <c r="W110" i="25" s="1"/>
  <c r="G111" i="11"/>
  <c r="M111" i="11"/>
  <c r="U112" i="11"/>
  <c r="D112" i="11"/>
  <c r="L112" i="11"/>
  <c r="V113" i="11"/>
  <c r="I114" i="11"/>
  <c r="D191" i="25" s="1"/>
  <c r="R114" i="11"/>
  <c r="J191" i="25" s="1"/>
  <c r="R115" i="11"/>
  <c r="P117" i="11"/>
  <c r="W111" i="25" s="1"/>
  <c r="Q118" i="11"/>
  <c r="D119" i="11"/>
  <c r="M121" i="11"/>
  <c r="U190" i="25" s="1"/>
  <c r="J123" i="11"/>
  <c r="S109" i="25" s="1"/>
  <c r="J124" i="11"/>
  <c r="S126" i="11"/>
  <c r="Q127" i="11"/>
  <c r="P128" i="11"/>
  <c r="W191" i="25" s="1"/>
  <c r="E129" i="11"/>
  <c r="Q129" i="11"/>
  <c r="X196" i="25" s="1"/>
  <c r="U130" i="11"/>
  <c r="L112" i="25" s="1"/>
  <c r="O134" i="11"/>
  <c r="R134" i="11"/>
  <c r="I134" i="11"/>
  <c r="F134" i="11"/>
  <c r="U134" i="11"/>
  <c r="L134" i="11"/>
  <c r="N134" i="11"/>
  <c r="N135" i="11"/>
  <c r="E135" i="11"/>
  <c r="Q135" i="11"/>
  <c r="H135" i="11"/>
  <c r="H136" i="11"/>
  <c r="U137" i="11"/>
  <c r="K138" i="11"/>
  <c r="M139" i="11"/>
  <c r="G139" i="11"/>
  <c r="D139" i="11"/>
  <c r="V139" i="11"/>
  <c r="J139" i="11"/>
  <c r="O145" i="11"/>
  <c r="U145" i="11"/>
  <c r="L145" i="11"/>
  <c r="R145" i="11"/>
  <c r="F145" i="11"/>
  <c r="Q151" i="11"/>
  <c r="E151" i="11"/>
  <c r="K151" i="11"/>
  <c r="T151" i="11"/>
  <c r="M96" i="11"/>
  <c r="P96" i="11"/>
  <c r="G96" i="11"/>
  <c r="P97" i="11"/>
  <c r="V97" i="11"/>
  <c r="M97" i="11"/>
  <c r="L99" i="11"/>
  <c r="F123" i="25" s="1"/>
  <c r="I100" i="11"/>
  <c r="D100" i="11"/>
  <c r="L100" i="11"/>
  <c r="L101" i="11"/>
  <c r="D101" i="11"/>
  <c r="L102" i="11"/>
  <c r="Q107" i="11"/>
  <c r="G109" i="11"/>
  <c r="Q192" i="25" s="1"/>
  <c r="P110" i="11"/>
  <c r="N111" i="11"/>
  <c r="G189" i="25" s="1"/>
  <c r="M113" i="11"/>
  <c r="U105" i="25" s="1"/>
  <c r="I115" i="11"/>
  <c r="H118" i="11"/>
  <c r="D120" i="11"/>
  <c r="O120" i="11"/>
  <c r="H194" i="25" s="1"/>
  <c r="D121" i="11"/>
  <c r="O121" i="11"/>
  <c r="U123" i="11"/>
  <c r="L196" i="25" s="1"/>
  <c r="U124" i="11"/>
  <c r="L197" i="25" s="1"/>
  <c r="S125" i="11"/>
  <c r="Y188" i="25" s="1"/>
  <c r="J126" i="11"/>
  <c r="Q128" i="11"/>
  <c r="X191" i="25" s="1"/>
  <c r="I130" i="11"/>
  <c r="D112" i="25" s="1"/>
  <c r="S139" i="11"/>
  <c r="Q5" i="25"/>
  <c r="K122" i="11"/>
  <c r="T122" i="11"/>
  <c r="L123" i="11"/>
  <c r="F196" i="25" s="1"/>
  <c r="L124" i="11"/>
  <c r="F197" i="25" s="1"/>
  <c r="Q134" i="11"/>
  <c r="V142" i="11"/>
  <c r="D142" i="11"/>
  <c r="S142" i="11"/>
  <c r="P142" i="11"/>
  <c r="T145" i="11"/>
  <c r="Z139" i="25" s="1"/>
  <c r="H145" i="11"/>
  <c r="R139" i="25" s="1"/>
  <c r="Q145" i="11"/>
  <c r="X139" i="25" s="1"/>
  <c r="U157" i="11"/>
  <c r="L157" i="11"/>
  <c r="O157" i="11"/>
  <c r="F157" i="11"/>
  <c r="R157" i="11"/>
  <c r="J18" i="25" s="1"/>
  <c r="I157" i="11"/>
  <c r="U88" i="11"/>
  <c r="L211" i="25" s="1"/>
  <c r="L88" i="11"/>
  <c r="F211" i="25" s="1"/>
  <c r="L89" i="11"/>
  <c r="F212" i="25" s="1"/>
  <c r="D99" i="11"/>
  <c r="O99" i="11"/>
  <c r="H123" i="25" s="1"/>
  <c r="O100" i="11"/>
  <c r="O101" i="11"/>
  <c r="D102" i="11"/>
  <c r="J103" i="11"/>
  <c r="V103" i="11"/>
  <c r="M103" i="11"/>
  <c r="D103" i="11"/>
  <c r="M104" i="11"/>
  <c r="U211" i="25" s="1"/>
  <c r="S104" i="11"/>
  <c r="Y211" i="25" s="1"/>
  <c r="J104" i="11"/>
  <c r="S211" i="25" s="1"/>
  <c r="P105" i="11"/>
  <c r="W212" i="25" s="1"/>
  <c r="G105" i="11"/>
  <c r="Q212" i="25" s="1"/>
  <c r="M105" i="11"/>
  <c r="U212" i="25" s="1"/>
  <c r="L106" i="11"/>
  <c r="F65" i="25" s="1"/>
  <c r="U106" i="11"/>
  <c r="L65" i="25" s="1"/>
  <c r="T107" i="11"/>
  <c r="J108" i="11"/>
  <c r="S213" i="25" s="1"/>
  <c r="T108" i="11"/>
  <c r="K125" i="25" s="1"/>
  <c r="S109" i="11"/>
  <c r="Q111" i="11"/>
  <c r="I189" i="25" s="1"/>
  <c r="G112" i="11"/>
  <c r="Q189" i="25" s="1"/>
  <c r="D114" i="11"/>
  <c r="J117" i="11"/>
  <c r="S111" i="25" s="1"/>
  <c r="J118" i="11"/>
  <c r="G119" i="11"/>
  <c r="R120" i="11"/>
  <c r="J194" i="25" s="1"/>
  <c r="R121" i="11"/>
  <c r="E122" i="11"/>
  <c r="N122" i="11"/>
  <c r="M123" i="11"/>
  <c r="U109" i="25" s="1"/>
  <c r="M124" i="11"/>
  <c r="M125" i="11"/>
  <c r="U188" i="25" s="1"/>
  <c r="O126" i="11"/>
  <c r="R126" i="11"/>
  <c r="I126" i="11"/>
  <c r="L126" i="11"/>
  <c r="V126" i="11"/>
  <c r="S128" i="11"/>
  <c r="Y191" i="25" s="1"/>
  <c r="L130" i="11"/>
  <c r="F112" i="25" s="1"/>
  <c r="P131" i="11"/>
  <c r="W108" i="25" s="1"/>
  <c r="E134" i="11"/>
  <c r="P140" i="11"/>
  <c r="V140" i="11"/>
  <c r="M143" i="11"/>
  <c r="U138" i="25" s="1"/>
  <c r="E145" i="11"/>
  <c r="P139" i="25" s="1"/>
  <c r="H151" i="11"/>
  <c r="F115" i="11"/>
  <c r="D115" i="11"/>
  <c r="L115" i="11"/>
  <c r="F105" i="25" s="1"/>
  <c r="D123" i="11"/>
  <c r="O123" i="11"/>
  <c r="H196" i="25" s="1"/>
  <c r="D124" i="11"/>
  <c r="O124" i="11"/>
  <c r="H197" i="25" s="1"/>
  <c r="M126" i="11"/>
  <c r="N131" i="11"/>
  <c r="Q131" i="11"/>
  <c r="H131" i="11"/>
  <c r="E131" i="11"/>
  <c r="T131" i="11"/>
  <c r="K131" i="11"/>
  <c r="H134" i="11"/>
  <c r="T134" i="11"/>
  <c r="N138" i="11"/>
  <c r="E138" i="11"/>
  <c r="H138" i="11"/>
  <c r="F141" i="11"/>
  <c r="U141" i="11"/>
  <c r="I141" i="11"/>
  <c r="O141" i="11"/>
  <c r="G142" i="11"/>
  <c r="D157" i="11"/>
  <c r="L13" i="11"/>
  <c r="F54" i="25" s="1"/>
  <c r="D13" i="11"/>
  <c r="U13" i="11"/>
  <c r="M37" i="11"/>
  <c r="V40" i="11"/>
  <c r="D67" i="11"/>
  <c r="L77" i="11"/>
  <c r="D77" i="11"/>
  <c r="U77" i="11"/>
  <c r="F83" i="11"/>
  <c r="R83" i="11"/>
  <c r="U83" i="11"/>
  <c r="D88" i="11"/>
  <c r="O88" i="11"/>
  <c r="H211" i="25" s="1"/>
  <c r="D89" i="11"/>
  <c r="F91" i="11"/>
  <c r="B120" i="25" s="1"/>
  <c r="U91" i="11"/>
  <c r="L120" i="25" s="1"/>
  <c r="L91" i="11"/>
  <c r="F120" i="25" s="1"/>
  <c r="L92" i="11"/>
  <c r="F214" i="25" s="1"/>
  <c r="I96" i="11"/>
  <c r="D216" i="25" s="1"/>
  <c r="S96" i="11"/>
  <c r="I97" i="11"/>
  <c r="S97" i="11"/>
  <c r="R99" i="11"/>
  <c r="J123" i="25" s="1"/>
  <c r="R100" i="11"/>
  <c r="J65" i="25" s="1"/>
  <c r="F102" i="11"/>
  <c r="R102" i="11"/>
  <c r="P103" i="11"/>
  <c r="P104" i="11"/>
  <c r="W211" i="25" s="1"/>
  <c r="E106" i="11"/>
  <c r="N106" i="11"/>
  <c r="L107" i="11"/>
  <c r="F66" i="25" s="1"/>
  <c r="L108" i="11"/>
  <c r="V109" i="11"/>
  <c r="J110" i="11"/>
  <c r="T111" i="11"/>
  <c r="K189" i="25" s="1"/>
  <c r="I112" i="11"/>
  <c r="S112" i="11"/>
  <c r="Y189" i="25" s="1"/>
  <c r="G113" i="11"/>
  <c r="F114" i="11"/>
  <c r="V115" i="11"/>
  <c r="M115" i="11"/>
  <c r="O115" i="11"/>
  <c r="L117" i="11"/>
  <c r="D117" i="11"/>
  <c r="L118" i="11"/>
  <c r="F107" i="25" s="1"/>
  <c r="V118" i="11"/>
  <c r="J120" i="11"/>
  <c r="J121" i="11"/>
  <c r="P123" i="11"/>
  <c r="F124" i="11"/>
  <c r="B197" i="25" s="1"/>
  <c r="D126" i="11"/>
  <c r="M127" i="11"/>
  <c r="U194" i="25" s="1"/>
  <c r="U129" i="11"/>
  <c r="L111" i="25" s="1"/>
  <c r="L129" i="11"/>
  <c r="F111" i="25" s="1"/>
  <c r="R129" i="11"/>
  <c r="J111" i="25" s="1"/>
  <c r="I129" i="11"/>
  <c r="D111" i="25" s="1"/>
  <c r="O130" i="11"/>
  <c r="H112" i="25" s="1"/>
  <c r="G131" i="11"/>
  <c r="Q108" i="25" s="1"/>
  <c r="S131" i="11"/>
  <c r="Y108" i="25" s="1"/>
  <c r="T138" i="11"/>
  <c r="J146" i="11"/>
  <c r="S201" i="25" s="1"/>
  <c r="V146" i="11"/>
  <c r="P146" i="11"/>
  <c r="D146" i="11"/>
  <c r="S146" i="11"/>
  <c r="G152" i="11"/>
  <c r="M152" i="11"/>
  <c r="V152" i="11"/>
  <c r="AA153" i="25" s="1"/>
  <c r="J152" i="11"/>
  <c r="G153" i="11"/>
  <c r="P153" i="11"/>
  <c r="V153" i="11"/>
  <c r="J153" i="11"/>
  <c r="N154" i="11"/>
  <c r="E154" i="11"/>
  <c r="Q154" i="11"/>
  <c r="H154" i="11"/>
  <c r="M77" i="11"/>
  <c r="U202" i="25" s="1"/>
  <c r="V80" i="11"/>
  <c r="I84" i="11"/>
  <c r="O84" i="11"/>
  <c r="F84" i="11"/>
  <c r="L84" i="11"/>
  <c r="F88" i="11"/>
  <c r="B211" i="25" s="1"/>
  <c r="S92" i="11"/>
  <c r="J92" i="11"/>
  <c r="M92" i="11"/>
  <c r="L93" i="11"/>
  <c r="F121" i="25" s="1"/>
  <c r="D93" i="11"/>
  <c r="O94" i="11"/>
  <c r="H215" i="25" s="1"/>
  <c r="D94" i="11"/>
  <c r="L94" i="11"/>
  <c r="F215" i="25" s="1"/>
  <c r="J96" i="11"/>
  <c r="J97" i="11"/>
  <c r="I99" i="11"/>
  <c r="D123" i="25" s="1"/>
  <c r="R101" i="11"/>
  <c r="I102" i="11"/>
  <c r="G103" i="11"/>
  <c r="G104" i="11"/>
  <c r="Q211" i="25" s="1"/>
  <c r="F106" i="11"/>
  <c r="B65" i="25" s="1"/>
  <c r="O106" i="11"/>
  <c r="V107" i="11"/>
  <c r="AA216" i="25" s="1"/>
  <c r="S107" i="11"/>
  <c r="Y216" i="25" s="1"/>
  <c r="J107" i="11"/>
  <c r="S216" i="25" s="1"/>
  <c r="M107" i="11"/>
  <c r="U216" i="25" s="1"/>
  <c r="P108" i="11"/>
  <c r="W213" i="25" s="1"/>
  <c r="G108" i="11"/>
  <c r="Q213" i="25" s="1"/>
  <c r="M108" i="11"/>
  <c r="U213" i="25" s="1"/>
  <c r="L109" i="11"/>
  <c r="F103" i="25" s="1"/>
  <c r="D109" i="11"/>
  <c r="V110" i="11"/>
  <c r="J112" i="11"/>
  <c r="S189" i="25" s="1"/>
  <c r="S113" i="11"/>
  <c r="Q116" i="11"/>
  <c r="T116" i="11"/>
  <c r="K116" i="11"/>
  <c r="N116" i="11"/>
  <c r="V197" i="25" s="1"/>
  <c r="M118" i="11"/>
  <c r="V119" i="11"/>
  <c r="U121" i="11"/>
  <c r="H122" i="11"/>
  <c r="Q122" i="11"/>
  <c r="R123" i="11"/>
  <c r="J196" i="25" s="1"/>
  <c r="R124" i="11"/>
  <c r="J197" i="25" s="1"/>
  <c r="P125" i="11"/>
  <c r="W188" i="25" s="1"/>
  <c r="P126" i="11"/>
  <c r="N127" i="11"/>
  <c r="E127" i="11"/>
  <c r="N129" i="11"/>
  <c r="D130" i="11"/>
  <c r="M136" i="11"/>
  <c r="P136" i="11"/>
  <c r="G136" i="11"/>
  <c r="V136" i="11"/>
  <c r="G140" i="11"/>
  <c r="D141" i="11"/>
  <c r="J142" i="11"/>
  <c r="K145" i="11"/>
  <c r="T139" i="25" s="1"/>
  <c r="U148" i="11"/>
  <c r="L148" i="11"/>
  <c r="R148" i="11"/>
  <c r="O148" i="11"/>
  <c r="D148" i="11"/>
  <c r="N150" i="11"/>
  <c r="E150" i="11"/>
  <c r="Q150" i="11"/>
  <c r="K150" i="11"/>
  <c r="N151" i="11"/>
  <c r="P156" i="11"/>
  <c r="S156" i="11"/>
  <c r="J156" i="11"/>
  <c r="D156" i="11"/>
  <c r="M156" i="11"/>
  <c r="V156" i="11"/>
  <c r="G156" i="11"/>
  <c r="N108" i="11"/>
  <c r="G125" i="25" s="1"/>
  <c r="M110" i="11"/>
  <c r="N118" i="11"/>
  <c r="E118" i="11"/>
  <c r="M119" i="11"/>
  <c r="L120" i="11"/>
  <c r="F194" i="25" s="1"/>
  <c r="I123" i="11"/>
  <c r="D196" i="25" s="1"/>
  <c r="E128" i="11"/>
  <c r="T128" i="11"/>
  <c r="K128" i="11"/>
  <c r="F130" i="11"/>
  <c r="B112" i="25" s="1"/>
  <c r="I132" i="11"/>
  <c r="D199" i="25" s="1"/>
  <c r="U132" i="11"/>
  <c r="L199" i="25" s="1"/>
  <c r="L132" i="11"/>
  <c r="F199" i="25" s="1"/>
  <c r="R132" i="11"/>
  <c r="J199" i="25" s="1"/>
  <c r="O132" i="11"/>
  <c r="H199" i="25" s="1"/>
  <c r="E136" i="11"/>
  <c r="T136" i="11"/>
  <c r="K136" i="11"/>
  <c r="O137" i="11"/>
  <c r="R137" i="11"/>
  <c r="I137" i="11"/>
  <c r="D136" i="25" s="1"/>
  <c r="F137" i="11"/>
  <c r="D137" i="11"/>
  <c r="P139" i="11"/>
  <c r="R141" i="11"/>
  <c r="D143" i="11"/>
  <c r="V143" i="11"/>
  <c r="AA138" i="25" s="1"/>
  <c r="J143" i="11"/>
  <c r="S138" i="25" s="1"/>
  <c r="S143" i="11"/>
  <c r="Y138" i="25" s="1"/>
  <c r="G143" i="11"/>
  <c r="Q138" i="25" s="1"/>
  <c r="L144" i="11"/>
  <c r="F139" i="25" s="1"/>
  <c r="D144" i="11"/>
  <c r="O144" i="11"/>
  <c r="H139" i="25" s="1"/>
  <c r="F144" i="11"/>
  <c r="B139" i="25" s="1"/>
  <c r="I144" i="11"/>
  <c r="D139" i="25" s="1"/>
  <c r="R144" i="11"/>
  <c r="J139" i="25" s="1"/>
  <c r="U144" i="11"/>
  <c r="L139" i="25" s="1"/>
  <c r="U147" i="11"/>
  <c r="O147" i="11"/>
  <c r="F147" i="11"/>
  <c r="I147" i="11"/>
  <c r="D147" i="11"/>
  <c r="L149" i="11"/>
  <c r="I159" i="11"/>
  <c r="O159" i="11"/>
  <c r="F159" i="11"/>
  <c r="G161" i="11"/>
  <c r="S161" i="11"/>
  <c r="J161" i="11"/>
  <c r="V161" i="11"/>
  <c r="M161" i="11"/>
  <c r="P161" i="11"/>
  <c r="E162" i="11"/>
  <c r="N162" i="11"/>
  <c r="P164" i="11"/>
  <c r="W154" i="25" s="1"/>
  <c r="S164" i="11"/>
  <c r="Y154" i="25" s="1"/>
  <c r="J164" i="11"/>
  <c r="S154" i="25" s="1"/>
  <c r="V164" i="11"/>
  <c r="AA154" i="25" s="1"/>
  <c r="M164" i="11"/>
  <c r="U154" i="25" s="1"/>
  <c r="O164" i="11"/>
  <c r="F182" i="11"/>
  <c r="B103" i="25" s="1"/>
  <c r="D182" i="11"/>
  <c r="V183" i="11"/>
  <c r="AA72" i="25" s="1"/>
  <c r="S185" i="11"/>
  <c r="Y198" i="25" s="1"/>
  <c r="P187" i="11"/>
  <c r="W102" i="25" s="1"/>
  <c r="G188" i="11"/>
  <c r="S188" i="11"/>
  <c r="M191" i="11"/>
  <c r="U34" i="25" s="1"/>
  <c r="F192" i="11"/>
  <c r="M85" i="11"/>
  <c r="U214" i="25" s="1"/>
  <c r="V88" i="11"/>
  <c r="AA121" i="25" s="1"/>
  <c r="L125" i="11"/>
  <c r="F109" i="25" s="1"/>
  <c r="D125" i="11"/>
  <c r="U125" i="11"/>
  <c r="L109" i="25" s="1"/>
  <c r="F133" i="11"/>
  <c r="O133" i="11"/>
  <c r="F136" i="11"/>
  <c r="O136" i="11"/>
  <c r="M137" i="11"/>
  <c r="V138" i="11"/>
  <c r="P147" i="11"/>
  <c r="F150" i="11"/>
  <c r="O150" i="11"/>
  <c r="L150" i="11"/>
  <c r="I151" i="11"/>
  <c r="U151" i="11"/>
  <c r="L151" i="11"/>
  <c r="Q155" i="11"/>
  <c r="I156" i="11"/>
  <c r="S159" i="11"/>
  <c r="J159" i="11"/>
  <c r="S41" i="25" s="1"/>
  <c r="O160" i="11"/>
  <c r="D163" i="11"/>
  <c r="O163" i="11"/>
  <c r="H7" i="25" s="1"/>
  <c r="E164" i="11"/>
  <c r="P154" i="25" s="1"/>
  <c r="Q164" i="11"/>
  <c r="X154" i="25" s="1"/>
  <c r="H166" i="11"/>
  <c r="G169" i="11"/>
  <c r="V169" i="11"/>
  <c r="M169" i="11"/>
  <c r="U171" i="11"/>
  <c r="D171" i="11"/>
  <c r="R173" i="11"/>
  <c r="I173" i="11"/>
  <c r="D173" i="11"/>
  <c r="F174" i="11"/>
  <c r="D174" i="11"/>
  <c r="L176" i="11"/>
  <c r="F140" i="25" s="1"/>
  <c r="D176" i="11"/>
  <c r="V177" i="11"/>
  <c r="AA74" i="25" s="1"/>
  <c r="G179" i="11"/>
  <c r="Q140" i="25" s="1"/>
  <c r="V179" i="11"/>
  <c r="AA140" i="25" s="1"/>
  <c r="E181" i="11"/>
  <c r="N181" i="11"/>
  <c r="V143" i="25" s="1"/>
  <c r="V182" i="11"/>
  <c r="AA142" i="25" s="1"/>
  <c r="S182" i="11"/>
  <c r="Y142" i="25" s="1"/>
  <c r="J182" i="11"/>
  <c r="S142" i="25" s="1"/>
  <c r="M182" i="11"/>
  <c r="U142" i="25" s="1"/>
  <c r="J183" i="11"/>
  <c r="S72" i="25" s="1"/>
  <c r="H185" i="11"/>
  <c r="D193" i="11"/>
  <c r="U196" i="11"/>
  <c r="L149" i="25" s="1"/>
  <c r="I196" i="11"/>
  <c r="R196" i="11"/>
  <c r="F196" i="11"/>
  <c r="B149" i="25" s="1"/>
  <c r="O196" i="11"/>
  <c r="D196" i="11"/>
  <c r="M138" i="11"/>
  <c r="U137" i="25" s="1"/>
  <c r="R140" i="11"/>
  <c r="J138" i="25" s="1"/>
  <c r="I140" i="11"/>
  <c r="D138" i="25" s="1"/>
  <c r="L140" i="11"/>
  <c r="F138" i="25" s="1"/>
  <c r="S144" i="11"/>
  <c r="G147" i="11"/>
  <c r="Q79" i="25" s="1"/>
  <c r="D149" i="11"/>
  <c r="M150" i="11"/>
  <c r="L152" i="11"/>
  <c r="D152" i="11"/>
  <c r="R152" i="11"/>
  <c r="I152" i="11"/>
  <c r="O153" i="11"/>
  <c r="F153" i="11"/>
  <c r="B79" i="25" s="1"/>
  <c r="L153" i="11"/>
  <c r="F79" i="25" s="1"/>
  <c r="F158" i="11"/>
  <c r="R158" i="11"/>
  <c r="J45" i="25" s="1"/>
  <c r="I158" i="11"/>
  <c r="U158" i="11"/>
  <c r="L158" i="11"/>
  <c r="D159" i="11"/>
  <c r="F160" i="11"/>
  <c r="F161" i="11"/>
  <c r="R161" i="11"/>
  <c r="J41" i="25" s="1"/>
  <c r="G162" i="11"/>
  <c r="F163" i="11"/>
  <c r="F164" i="11"/>
  <c r="R164" i="11"/>
  <c r="U165" i="11"/>
  <c r="L168" i="11"/>
  <c r="D168" i="11"/>
  <c r="M171" i="11"/>
  <c r="U134" i="25" s="1"/>
  <c r="P171" i="11"/>
  <c r="W134" i="25" s="1"/>
  <c r="G171" i="11"/>
  <c r="Q134" i="25" s="1"/>
  <c r="S171" i="11"/>
  <c r="Y134" i="25" s="1"/>
  <c r="J171" i="11"/>
  <c r="S134" i="25" s="1"/>
  <c r="V174" i="11"/>
  <c r="P174" i="11"/>
  <c r="G174" i="11"/>
  <c r="M174" i="11"/>
  <c r="S174" i="11"/>
  <c r="J174" i="11"/>
  <c r="S176" i="11"/>
  <c r="J176" i="11"/>
  <c r="S187" i="11"/>
  <c r="Y102" i="25" s="1"/>
  <c r="J188" i="11"/>
  <c r="V188" i="11"/>
  <c r="F193" i="11"/>
  <c r="B27" i="25" s="1"/>
  <c r="J194" i="11"/>
  <c r="V194" i="11"/>
  <c r="S194" i="11"/>
  <c r="G194" i="11"/>
  <c r="P194" i="11"/>
  <c r="P196" i="11"/>
  <c r="S196" i="11"/>
  <c r="G196" i="11"/>
  <c r="P168" i="11"/>
  <c r="G168" i="11"/>
  <c r="Q105" i="25" s="1"/>
  <c r="S168" i="11"/>
  <c r="Y105" i="25" s="1"/>
  <c r="J168" i="11"/>
  <c r="S105" i="25" s="1"/>
  <c r="J178" i="11"/>
  <c r="V178" i="11"/>
  <c r="M178" i="11"/>
  <c r="U141" i="25" s="1"/>
  <c r="D178" i="11"/>
  <c r="P178" i="11"/>
  <c r="G178" i="11"/>
  <c r="P180" i="11"/>
  <c r="W133" i="25" s="1"/>
  <c r="G180" i="11"/>
  <c r="Q133" i="25" s="1"/>
  <c r="T194" i="11"/>
  <c r="K194" i="11"/>
  <c r="H194" i="11"/>
  <c r="Q194" i="11"/>
  <c r="E194" i="11"/>
  <c r="U195" i="11"/>
  <c r="L192" i="25" s="1"/>
  <c r="I195" i="11"/>
  <c r="R195" i="11"/>
  <c r="F195" i="11"/>
  <c r="O195" i="11"/>
  <c r="D195" i="11"/>
  <c r="I133" i="11"/>
  <c r="I136" i="11"/>
  <c r="R136" i="11"/>
  <c r="P138" i="11"/>
  <c r="D140" i="11"/>
  <c r="I143" i="11"/>
  <c r="R143" i="11"/>
  <c r="L143" i="11"/>
  <c r="S147" i="11"/>
  <c r="F149" i="11"/>
  <c r="G150" i="11"/>
  <c r="O152" i="11"/>
  <c r="D153" i="11"/>
  <c r="O156" i="11"/>
  <c r="F156" i="11"/>
  <c r="D158" i="11"/>
  <c r="R160" i="11"/>
  <c r="I161" i="11"/>
  <c r="D41" i="25" s="1"/>
  <c r="U161" i="11"/>
  <c r="I164" i="11"/>
  <c r="U164" i="11"/>
  <c r="F166" i="11"/>
  <c r="B42" i="25" s="1"/>
  <c r="U166" i="11"/>
  <c r="L42" i="25" s="1"/>
  <c r="L166" i="11"/>
  <c r="K166" i="11"/>
  <c r="I167" i="11"/>
  <c r="D153" i="25" s="1"/>
  <c r="D167" i="11"/>
  <c r="V171" i="11"/>
  <c r="AA134" i="25" s="1"/>
  <c r="G176" i="11"/>
  <c r="V176" i="11"/>
  <c r="S178" i="11"/>
  <c r="D180" i="11"/>
  <c r="S180" i="11"/>
  <c r="Y133" i="25" s="1"/>
  <c r="H181" i="11"/>
  <c r="M188" i="11"/>
  <c r="V190" i="11"/>
  <c r="M190" i="11"/>
  <c r="P190" i="11"/>
  <c r="W33" i="25" s="1"/>
  <c r="J190" i="11"/>
  <c r="S190" i="11"/>
  <c r="N24" i="14" s="1"/>
  <c r="D191" i="11"/>
  <c r="V191" i="11"/>
  <c r="J191" i="11"/>
  <c r="S191" i="11"/>
  <c r="G191" i="11"/>
  <c r="Q193" i="25" s="1"/>
  <c r="M195" i="11"/>
  <c r="U132" i="25" s="1"/>
  <c r="V195" i="11"/>
  <c r="AA132" i="25" s="1"/>
  <c r="S195" i="11"/>
  <c r="Y132" i="25" s="1"/>
  <c r="G195" i="11"/>
  <c r="P195" i="11"/>
  <c r="O165" i="11"/>
  <c r="H78" i="25" s="1"/>
  <c r="F165" i="11"/>
  <c r="R165" i="11"/>
  <c r="J78" i="25" s="1"/>
  <c r="I165" i="11"/>
  <c r="S167" i="11"/>
  <c r="J167" i="11"/>
  <c r="V167" i="11"/>
  <c r="M167" i="11"/>
  <c r="U38" i="25" s="1"/>
  <c r="J170" i="11"/>
  <c r="S170" i="11"/>
  <c r="Y77" i="25" s="1"/>
  <c r="P170" i="11"/>
  <c r="W77" i="25" s="1"/>
  <c r="G170" i="11"/>
  <c r="Q199" i="25" s="1"/>
  <c r="V170" i="11"/>
  <c r="AA77" i="25" s="1"/>
  <c r="M170" i="11"/>
  <c r="U77" i="25" s="1"/>
  <c r="D170" i="11"/>
  <c r="H172" i="11"/>
  <c r="C73" i="25" s="1"/>
  <c r="T172" i="11"/>
  <c r="K73" i="25" s="1"/>
  <c r="K172" i="11"/>
  <c r="E73" i="25" s="1"/>
  <c r="Q172" i="11"/>
  <c r="I73" i="25" s="1"/>
  <c r="P183" i="11"/>
  <c r="W72" i="25" s="1"/>
  <c r="G183" i="11"/>
  <c r="Q72" i="25" s="1"/>
  <c r="N186" i="11"/>
  <c r="E186" i="11"/>
  <c r="T186" i="11"/>
  <c r="K186" i="11"/>
  <c r="K189" i="11"/>
  <c r="N189" i="11"/>
  <c r="E189" i="11"/>
  <c r="T189" i="11"/>
  <c r="L192" i="11"/>
  <c r="D192" i="11"/>
  <c r="U192" i="11"/>
  <c r="I192" i="11"/>
  <c r="R192" i="11"/>
  <c r="L133" i="11"/>
  <c r="D133" i="11"/>
  <c r="U133" i="11"/>
  <c r="V147" i="11"/>
  <c r="S150" i="11"/>
  <c r="R153" i="11"/>
  <c r="J79" i="25" s="1"/>
  <c r="U155" i="11"/>
  <c r="R155" i="11"/>
  <c r="J14" i="25" s="1"/>
  <c r="I155" i="11"/>
  <c r="L155" i="11"/>
  <c r="N155" i="11"/>
  <c r="J162" i="11"/>
  <c r="S38" i="25" s="1"/>
  <c r="S162" i="11"/>
  <c r="V162" i="11"/>
  <c r="L164" i="11"/>
  <c r="P167" i="11"/>
  <c r="U168" i="11"/>
  <c r="L35" i="25" s="1"/>
  <c r="P172" i="11"/>
  <c r="V172" i="11"/>
  <c r="M172" i="11"/>
  <c r="U197" i="25" s="1"/>
  <c r="G172" i="11"/>
  <c r="V175" i="11"/>
  <c r="AA73" i="25" s="1"/>
  <c r="M175" i="11"/>
  <c r="U73" i="25" s="1"/>
  <c r="P175" i="11"/>
  <c r="W73" i="25" s="1"/>
  <c r="G175" i="11"/>
  <c r="Q73" i="25" s="1"/>
  <c r="U179" i="11"/>
  <c r="D179" i="11"/>
  <c r="V180" i="11"/>
  <c r="AA133" i="25" s="1"/>
  <c r="D183" i="11"/>
  <c r="S183" i="11"/>
  <c r="Y72" i="25" s="1"/>
  <c r="G185" i="11"/>
  <c r="P185" i="11"/>
  <c r="D188" i="11"/>
  <c r="L195" i="11"/>
  <c r="L160" i="11"/>
  <c r="D160" i="11"/>
  <c r="O161" i="11"/>
  <c r="H41" i="25" s="1"/>
  <c r="D161" i="11"/>
  <c r="U163" i="11"/>
  <c r="L7" i="25" s="1"/>
  <c r="L163" i="11"/>
  <c r="N164" i="11"/>
  <c r="V154" i="25" s="1"/>
  <c r="D165" i="11"/>
  <c r="V168" i="11"/>
  <c r="E172" i="11"/>
  <c r="A73" i="25" s="1"/>
  <c r="Q177" i="11"/>
  <c r="X74" i="25" s="1"/>
  <c r="H177" i="11"/>
  <c r="R74" i="25" s="1"/>
  <c r="N177" i="11"/>
  <c r="V74" i="25" s="1"/>
  <c r="E177" i="11"/>
  <c r="P74" i="25" s="1"/>
  <c r="T177" i="11"/>
  <c r="Z74" i="25" s="1"/>
  <c r="K177" i="11"/>
  <c r="T74" i="25" s="1"/>
  <c r="M179" i="11"/>
  <c r="U140" i="25" s="1"/>
  <c r="S179" i="11"/>
  <c r="Y140" i="25" s="1"/>
  <c r="J179" i="11"/>
  <c r="S140" i="25" s="1"/>
  <c r="J180" i="11"/>
  <c r="S133" i="25" s="1"/>
  <c r="K181" i="11"/>
  <c r="T143" i="25" s="1"/>
  <c r="T181" i="11"/>
  <c r="T185" i="11"/>
  <c r="K185" i="11"/>
  <c r="N185" i="11"/>
  <c r="E185" i="11"/>
  <c r="H186" i="11"/>
  <c r="Q189" i="11"/>
  <c r="O193" i="11"/>
  <c r="H27" i="25" s="1"/>
  <c r="U193" i="11"/>
  <c r="L27" i="25" s="1"/>
  <c r="I193" i="11"/>
  <c r="R193" i="11"/>
  <c r="P204" i="11"/>
  <c r="V204" i="11"/>
  <c r="AA32" i="25" s="1"/>
  <c r="G210" i="11"/>
  <c r="O217" i="11"/>
  <c r="U217" i="11"/>
  <c r="L217" i="11"/>
  <c r="I217" i="11"/>
  <c r="F217" i="11"/>
  <c r="U219" i="11"/>
  <c r="O219" i="11"/>
  <c r="F219" i="11"/>
  <c r="I219" i="11"/>
  <c r="R219" i="11"/>
  <c r="D219" i="11"/>
  <c r="H204" i="11"/>
  <c r="N204" i="11"/>
  <c r="E204" i="11"/>
  <c r="K204" i="11"/>
  <c r="I207" i="11"/>
  <c r="R207" i="11"/>
  <c r="O207" i="11"/>
  <c r="V214" i="11"/>
  <c r="D214" i="11"/>
  <c r="J214" i="11"/>
  <c r="M219" i="11"/>
  <c r="V219" i="11"/>
  <c r="S219" i="11"/>
  <c r="G219" i="11"/>
  <c r="P219" i="11"/>
  <c r="V155" i="11"/>
  <c r="L198" i="11"/>
  <c r="Q199" i="11"/>
  <c r="T199" i="11"/>
  <c r="K199" i="11"/>
  <c r="E199" i="11"/>
  <c r="N199" i="11"/>
  <c r="P199" i="11"/>
  <c r="S204" i="11"/>
  <c r="S207" i="11"/>
  <c r="G207" i="11"/>
  <c r="P207" i="11"/>
  <c r="O209" i="11"/>
  <c r="R209" i="11"/>
  <c r="I209" i="11"/>
  <c r="F209" i="11"/>
  <c r="M215" i="11"/>
  <c r="D217" i="11"/>
  <c r="R217" i="11"/>
  <c r="J219" i="11"/>
  <c r="K197" i="11"/>
  <c r="E69" i="25" s="1"/>
  <c r="T197" i="11"/>
  <c r="K69" i="25" s="1"/>
  <c r="M203" i="11"/>
  <c r="V203" i="11"/>
  <c r="P203" i="11"/>
  <c r="W100" i="25" s="1"/>
  <c r="G204" i="11"/>
  <c r="Q32" i="25" s="1"/>
  <c r="T204" i="11"/>
  <c r="D207" i="11"/>
  <c r="G209" i="11"/>
  <c r="J209" i="11"/>
  <c r="S143" i="25" s="1"/>
  <c r="P209" i="11"/>
  <c r="K213" i="11"/>
  <c r="T146" i="25" s="1"/>
  <c r="N213" i="11"/>
  <c r="V146" i="25" s="1"/>
  <c r="E213" i="11"/>
  <c r="P146" i="25" s="1"/>
  <c r="T213" i="11"/>
  <c r="Z146" i="25" s="1"/>
  <c r="G214" i="11"/>
  <c r="S214" i="11"/>
  <c r="L219" i="11"/>
  <c r="V198" i="11"/>
  <c r="AA71" i="25" s="1"/>
  <c r="P198" i="11"/>
  <c r="W71" i="25" s="1"/>
  <c r="G198" i="11"/>
  <c r="Q71" i="25" s="1"/>
  <c r="O201" i="11"/>
  <c r="H47" i="25" s="1"/>
  <c r="D201" i="11"/>
  <c r="T202" i="11"/>
  <c r="K202" i="11"/>
  <c r="E203" i="11"/>
  <c r="Q203" i="11"/>
  <c r="H203" i="11"/>
  <c r="K203" i="11"/>
  <c r="F207" i="11"/>
  <c r="U207" i="11"/>
  <c r="T209" i="11"/>
  <c r="Q209" i="11"/>
  <c r="E209" i="11"/>
  <c r="L184" i="11"/>
  <c r="D184" i="11"/>
  <c r="U184" i="11"/>
  <c r="F190" i="11"/>
  <c r="D190" i="11"/>
  <c r="L190" i="11"/>
  <c r="D198" i="11"/>
  <c r="R201" i="11"/>
  <c r="E202" i="11"/>
  <c r="S203" i="11"/>
  <c r="Y100" i="25" s="1"/>
  <c r="J204" i="11"/>
  <c r="F206" i="11"/>
  <c r="B129" i="25" s="1"/>
  <c r="I206" i="11"/>
  <c r="D129" i="25" s="1"/>
  <c r="R206" i="11"/>
  <c r="J129" i="25" s="1"/>
  <c r="O206" i="11"/>
  <c r="H129" i="25" s="1"/>
  <c r="H209" i="11"/>
  <c r="E227" i="11"/>
  <c r="P137" i="25" s="1"/>
  <c r="T227" i="11"/>
  <c r="Z137" i="25" s="1"/>
  <c r="K227" i="11"/>
  <c r="T137" i="25" s="1"/>
  <c r="N227" i="11"/>
  <c r="V137" i="25" s="1"/>
  <c r="H227" i="11"/>
  <c r="R137" i="25" s="1"/>
  <c r="Q227" i="11"/>
  <c r="X137" i="25" s="1"/>
  <c r="V206" i="11"/>
  <c r="AA97" i="25" s="1"/>
  <c r="S206" i="11"/>
  <c r="Y97" i="25" s="1"/>
  <c r="G206" i="11"/>
  <c r="Q97" i="25" s="1"/>
  <c r="P206" i="11"/>
  <c r="W97" i="25" s="1"/>
  <c r="J210" i="11"/>
  <c r="S210" i="11"/>
  <c r="P210" i="11"/>
  <c r="D210" i="11"/>
  <c r="M214" i="11"/>
  <c r="D215" i="11"/>
  <c r="V215" i="11"/>
  <c r="S215" i="11"/>
  <c r="G215" i="11"/>
  <c r="J218" i="11"/>
  <c r="V218" i="11"/>
  <c r="S218" i="11"/>
  <c r="G218" i="11"/>
  <c r="P218" i="11"/>
  <c r="U220" i="11"/>
  <c r="L220" i="11"/>
  <c r="R220" i="11"/>
  <c r="F220" i="11"/>
  <c r="O220" i="11"/>
  <c r="D220" i="11"/>
  <c r="M160" i="11"/>
  <c r="U30" i="25" s="1"/>
  <c r="V163" i="11"/>
  <c r="D169" i="11"/>
  <c r="D175" i="11"/>
  <c r="G186" i="11"/>
  <c r="Q75" i="25" s="1"/>
  <c r="P186" i="11"/>
  <c r="W75" i="25" s="1"/>
  <c r="D187" i="11"/>
  <c r="M193" i="11"/>
  <c r="H197" i="11"/>
  <c r="C69" i="25" s="1"/>
  <c r="Q197" i="11"/>
  <c r="I69" i="25" s="1"/>
  <c r="I198" i="11"/>
  <c r="L200" i="11"/>
  <c r="D200" i="11"/>
  <c r="O200" i="11"/>
  <c r="H16" i="25" s="1"/>
  <c r="K205" i="11"/>
  <c r="T68" i="25" s="1"/>
  <c r="T205" i="11"/>
  <c r="Z68" i="25" s="1"/>
  <c r="Q205" i="11"/>
  <c r="X68" i="25" s="1"/>
  <c r="H205" i="11"/>
  <c r="R68" i="25" s="1"/>
  <c r="N205" i="11"/>
  <c r="V68" i="25" s="1"/>
  <c r="D206" i="11"/>
  <c r="L207" i="11"/>
  <c r="S208" i="11"/>
  <c r="Y127" i="25" s="1"/>
  <c r="G208" i="11"/>
  <c r="Q127" i="25" s="1"/>
  <c r="P208" i="11"/>
  <c r="W127" i="25" s="1"/>
  <c r="L209" i="11"/>
  <c r="R212" i="11"/>
  <c r="I212" i="11"/>
  <c r="F212" i="11"/>
  <c r="D212" i="11"/>
  <c r="U212" i="11"/>
  <c r="L216" i="11"/>
  <c r="D216" i="11"/>
  <c r="O216" i="11"/>
  <c r="F216" i="11"/>
  <c r="U216" i="11"/>
  <c r="L143" i="25" s="1"/>
  <c r="R216" i="11"/>
  <c r="D218" i="11"/>
  <c r="I221" i="11"/>
  <c r="D145" i="25" s="1"/>
  <c r="F221" i="11"/>
  <c r="B145" i="25" s="1"/>
  <c r="O221" i="11"/>
  <c r="H145" i="25" s="1"/>
  <c r="D221" i="11"/>
  <c r="U221" i="11"/>
  <c r="L145" i="25" s="1"/>
  <c r="I231" i="11"/>
  <c r="R231" i="11"/>
  <c r="O231" i="11"/>
  <c r="F231" i="11"/>
  <c r="U231" i="11"/>
  <c r="D231" i="11"/>
  <c r="L231" i="11"/>
  <c r="L232" i="11"/>
  <c r="D232" i="11"/>
  <c r="O232" i="11"/>
  <c r="F232" i="11"/>
  <c r="D3" i="12"/>
  <c r="U3" i="12"/>
  <c r="L178" i="26" s="1"/>
  <c r="I3" i="12"/>
  <c r="D178" i="26" s="1"/>
  <c r="R3" i="12"/>
  <c r="J178" i="26" s="1"/>
  <c r="F5" i="12"/>
  <c r="R5" i="12"/>
  <c r="Q8" i="12"/>
  <c r="X178" i="26" s="1"/>
  <c r="H8" i="12"/>
  <c r="R178" i="26" s="1"/>
  <c r="T8" i="12"/>
  <c r="Z178" i="26" s="1"/>
  <c r="E8" i="12"/>
  <c r="P178" i="26" s="1"/>
  <c r="P11" i="12"/>
  <c r="G11" i="12"/>
  <c r="S11" i="12"/>
  <c r="P14" i="12"/>
  <c r="G14" i="12"/>
  <c r="D14" i="12"/>
  <c r="V14" i="12"/>
  <c r="S14" i="12"/>
  <c r="T16" i="12"/>
  <c r="K16" i="12"/>
  <c r="Q16" i="12"/>
  <c r="D30" i="12"/>
  <c r="F30" i="12"/>
  <c r="O30" i="12"/>
  <c r="L30" i="12"/>
  <c r="P3" i="12"/>
  <c r="V3" i="12"/>
  <c r="M3" i="12"/>
  <c r="S3" i="12"/>
  <c r="G3" i="12"/>
  <c r="V5" i="12"/>
  <c r="AA180" i="26" s="1"/>
  <c r="P5" i="12"/>
  <c r="G5" i="12"/>
  <c r="J5" i="12"/>
  <c r="U18" i="12"/>
  <c r="D18" i="12"/>
  <c r="L18" i="12"/>
  <c r="I18" i="12"/>
  <c r="R18" i="12"/>
  <c r="N24" i="12"/>
  <c r="H24" i="12"/>
  <c r="T24" i="12"/>
  <c r="E24" i="12"/>
  <c r="O27" i="12"/>
  <c r="D27" i="12"/>
  <c r="I27" i="12"/>
  <c r="R27" i="12"/>
  <c r="L27" i="12"/>
  <c r="F222" i="11"/>
  <c r="O222" i="11"/>
  <c r="L222" i="11"/>
  <c r="I223" i="11"/>
  <c r="U223" i="11"/>
  <c r="L223" i="11"/>
  <c r="H226" i="11"/>
  <c r="Q226" i="11"/>
  <c r="J228" i="11"/>
  <c r="R4" i="12"/>
  <c r="J177" i="26" s="1"/>
  <c r="I4" i="12"/>
  <c r="D177" i="26" s="1"/>
  <c r="U4" i="12"/>
  <c r="L177" i="26" s="1"/>
  <c r="F4" i="12"/>
  <c r="B177" i="26" s="1"/>
  <c r="D5" i="12"/>
  <c r="I6" i="12"/>
  <c r="D6" i="12"/>
  <c r="R6" i="12"/>
  <c r="F6" i="12"/>
  <c r="K8" i="12"/>
  <c r="T178" i="26" s="1"/>
  <c r="J9" i="12"/>
  <c r="S179" i="26" s="1"/>
  <c r="V9" i="12"/>
  <c r="AA179" i="26" s="1"/>
  <c r="M9" i="12"/>
  <c r="D9" i="12"/>
  <c r="S9" i="12"/>
  <c r="Y179" i="26" s="1"/>
  <c r="P9" i="12"/>
  <c r="J11" i="12"/>
  <c r="K12" i="12"/>
  <c r="N12" i="12"/>
  <c r="E12" i="12"/>
  <c r="K17" i="12"/>
  <c r="E181" i="26" s="1"/>
  <c r="L23" i="12"/>
  <c r="F189" i="26" s="1"/>
  <c r="M222" i="11"/>
  <c r="L224" i="11"/>
  <c r="F146" i="25" s="1"/>
  <c r="D224" i="11"/>
  <c r="R224" i="11"/>
  <c r="J146" i="25" s="1"/>
  <c r="I224" i="11"/>
  <c r="D146" i="25" s="1"/>
  <c r="O225" i="11"/>
  <c r="F225" i="11"/>
  <c r="L225" i="11"/>
  <c r="G227" i="11"/>
  <c r="Q137" i="25" s="1"/>
  <c r="S227" i="11"/>
  <c r="Y137" i="25" s="1"/>
  <c r="V228" i="11"/>
  <c r="R232" i="11"/>
  <c r="F3" i="12"/>
  <c r="B178" i="26" s="1"/>
  <c r="I5" i="12"/>
  <c r="D65" i="26" s="1"/>
  <c r="V6" i="12"/>
  <c r="M6" i="12"/>
  <c r="J6" i="12"/>
  <c r="G6" i="12"/>
  <c r="P6" i="12"/>
  <c r="V13" i="12"/>
  <c r="AA184" i="26" s="1"/>
  <c r="S13" i="12"/>
  <c r="Y184" i="26" s="1"/>
  <c r="J13" i="12"/>
  <c r="S184" i="26" s="1"/>
  <c r="D13" i="12"/>
  <c r="L15" i="12"/>
  <c r="D15" i="12"/>
  <c r="O15" i="12"/>
  <c r="U15" i="12"/>
  <c r="H16" i="12"/>
  <c r="F18" i="12"/>
  <c r="S25" i="12"/>
  <c r="J25" i="12"/>
  <c r="G25" i="12"/>
  <c r="Q100" i="26" s="1"/>
  <c r="P25" i="12"/>
  <c r="D25" i="12"/>
  <c r="M25" i="12"/>
  <c r="L26" i="12"/>
  <c r="D26" i="12"/>
  <c r="I26" i="12"/>
  <c r="R26" i="12"/>
  <c r="F26" i="12"/>
  <c r="U26" i="12"/>
  <c r="I30" i="12"/>
  <c r="E61" i="12"/>
  <c r="T61" i="12"/>
  <c r="K61" i="12"/>
  <c r="H61" i="12"/>
  <c r="Q61" i="12"/>
  <c r="N61" i="12"/>
  <c r="M201" i="11"/>
  <c r="M212" i="11"/>
  <c r="U145" i="25" s="1"/>
  <c r="J216" i="11"/>
  <c r="D222" i="11"/>
  <c r="P222" i="11"/>
  <c r="D223" i="11"/>
  <c r="G225" i="11"/>
  <c r="P225" i="11"/>
  <c r="M225" i="11"/>
  <c r="K226" i="11"/>
  <c r="T226" i="11"/>
  <c r="V227" i="11"/>
  <c r="AA137" i="25" s="1"/>
  <c r="U229" i="11"/>
  <c r="L229" i="11"/>
  <c r="S231" i="11"/>
  <c r="J3" i="12"/>
  <c r="D4" i="12"/>
  <c r="O4" i="12"/>
  <c r="H177" i="26" s="1"/>
  <c r="L7" i="12"/>
  <c r="D7" i="12"/>
  <c r="U7" i="12"/>
  <c r="I7" i="12"/>
  <c r="F7" i="12"/>
  <c r="R7" i="12"/>
  <c r="G9" i="12"/>
  <c r="F12" i="12"/>
  <c r="J14" i="12"/>
  <c r="S8" i="26" s="1"/>
  <c r="R15" i="12"/>
  <c r="H22" i="12"/>
  <c r="K22" i="12"/>
  <c r="E22" i="12"/>
  <c r="N22" i="12"/>
  <c r="T22" i="12"/>
  <c r="K24" i="12"/>
  <c r="F27" i="12"/>
  <c r="L34" i="12"/>
  <c r="D34" i="12"/>
  <c r="O34" i="12"/>
  <c r="I34" i="12"/>
  <c r="U34" i="12"/>
  <c r="L101" i="26" s="1"/>
  <c r="R34" i="12"/>
  <c r="F34" i="12"/>
  <c r="P201" i="11"/>
  <c r="W29" i="25" s="1"/>
  <c r="M202" i="11"/>
  <c r="U191" i="25" s="1"/>
  <c r="L203" i="11"/>
  <c r="F32" i="25" s="1"/>
  <c r="D211" i="11"/>
  <c r="I215" i="11"/>
  <c r="R215" i="11"/>
  <c r="L215" i="11"/>
  <c r="G222" i="11"/>
  <c r="O223" i="11"/>
  <c r="O224" i="11"/>
  <c r="H146" i="25" s="1"/>
  <c r="D225" i="11"/>
  <c r="J227" i="11"/>
  <c r="R228" i="11"/>
  <c r="J137" i="25" s="1"/>
  <c r="I228" i="11"/>
  <c r="D137" i="25" s="1"/>
  <c r="O228" i="11"/>
  <c r="H137" i="25" s="1"/>
  <c r="F228" i="11"/>
  <c r="B137" i="25" s="1"/>
  <c r="M228" i="11"/>
  <c r="O229" i="11"/>
  <c r="D230" i="11"/>
  <c r="P230" i="11"/>
  <c r="G231" i="11"/>
  <c r="I232" i="11"/>
  <c r="U232" i="11"/>
  <c r="L151" i="25" s="1"/>
  <c r="L3" i="12"/>
  <c r="F178" i="26" s="1"/>
  <c r="L5" i="12"/>
  <c r="S7" i="12"/>
  <c r="Y181" i="26" s="1"/>
  <c r="J7" i="12"/>
  <c r="S181" i="26" s="1"/>
  <c r="G7" i="12"/>
  <c r="Q181" i="26" s="1"/>
  <c r="P7" i="12"/>
  <c r="W181" i="26" s="1"/>
  <c r="V7" i="12"/>
  <c r="AA181" i="26" s="1"/>
  <c r="N8" i="12"/>
  <c r="V178" i="26" s="1"/>
  <c r="U10" i="12"/>
  <c r="L99" i="26" s="1"/>
  <c r="R10" i="12"/>
  <c r="J99" i="26" s="1"/>
  <c r="F10" i="12"/>
  <c r="B99" i="26" s="1"/>
  <c r="O10" i="12"/>
  <c r="H99" i="26" s="1"/>
  <c r="D10" i="12"/>
  <c r="M11" i="12"/>
  <c r="Q12" i="12"/>
  <c r="G13" i="12"/>
  <c r="Q184" i="26" s="1"/>
  <c r="M14" i="12"/>
  <c r="F15" i="12"/>
  <c r="J17" i="12"/>
  <c r="P17" i="12"/>
  <c r="G17" i="12"/>
  <c r="V17" i="12"/>
  <c r="S17" i="12"/>
  <c r="H19" i="12"/>
  <c r="T19" i="12"/>
  <c r="K19" i="12"/>
  <c r="E100" i="26" s="1"/>
  <c r="N19" i="12"/>
  <c r="G100" i="26" s="1"/>
  <c r="Q19" i="12"/>
  <c r="R30" i="12"/>
  <c r="K229" i="11"/>
  <c r="N229" i="11"/>
  <c r="E229" i="11"/>
  <c r="M5" i="12"/>
  <c r="O8" i="12"/>
  <c r="R8" i="12"/>
  <c r="F8" i="12"/>
  <c r="M10" i="12"/>
  <c r="U182" i="26" s="1"/>
  <c r="S10" i="12"/>
  <c r="Y182" i="26" s="1"/>
  <c r="J10" i="12"/>
  <c r="S182" i="26" s="1"/>
  <c r="P10" i="12"/>
  <c r="W182" i="26" s="1"/>
  <c r="V10" i="12"/>
  <c r="AA182" i="26" s="1"/>
  <c r="N16" i="12"/>
  <c r="T17" i="12"/>
  <c r="K181" i="26" s="1"/>
  <c r="H17" i="12"/>
  <c r="C181" i="26" s="1"/>
  <c r="O18" i="12"/>
  <c r="O23" i="12"/>
  <c r="F23" i="12"/>
  <c r="U23" i="12"/>
  <c r="I23" i="12"/>
  <c r="D23" i="12"/>
  <c r="I222" i="11"/>
  <c r="S222" i="11"/>
  <c r="R223" i="11"/>
  <c r="R225" i="11"/>
  <c r="J147" i="25" s="1"/>
  <c r="E226" i="11"/>
  <c r="D228" i="11"/>
  <c r="Q229" i="11"/>
  <c r="O3" i="12"/>
  <c r="H178" i="26" s="1"/>
  <c r="O5" i="12"/>
  <c r="L6" i="12"/>
  <c r="G8" i="12"/>
  <c r="Q178" i="26" s="1"/>
  <c r="J8" i="12"/>
  <c r="S178" i="26" s="1"/>
  <c r="P8" i="12"/>
  <c r="W178" i="26" s="1"/>
  <c r="U8" i="12"/>
  <c r="G10" i="12"/>
  <c r="Q182" i="26" s="1"/>
  <c r="I11" i="12"/>
  <c r="O11" i="12"/>
  <c r="D11" i="12"/>
  <c r="I12" i="12"/>
  <c r="T12" i="12"/>
  <c r="E17" i="12"/>
  <c r="A181" i="26" s="1"/>
  <c r="Q17" i="12"/>
  <c r="I181" i="26" s="1"/>
  <c r="F21" i="12"/>
  <c r="D21" i="12"/>
  <c r="U21" i="12"/>
  <c r="L21" i="12"/>
  <c r="I21" i="12"/>
  <c r="F24" i="12"/>
  <c r="U24" i="12"/>
  <c r="L24" i="12"/>
  <c r="F186" i="26" s="1"/>
  <c r="I24" i="12"/>
  <c r="R24" i="12"/>
  <c r="U30" i="12"/>
  <c r="P41" i="12"/>
  <c r="W187" i="26" s="1"/>
  <c r="G41" i="12"/>
  <c r="Q187" i="26" s="1"/>
  <c r="J41" i="12"/>
  <c r="S187" i="26" s="1"/>
  <c r="S41" i="12"/>
  <c r="Y187" i="26" s="1"/>
  <c r="M45" i="12"/>
  <c r="G45" i="12"/>
  <c r="P45" i="12"/>
  <c r="J49" i="12"/>
  <c r="S49" i="12"/>
  <c r="P49" i="12"/>
  <c r="W189" i="26" s="1"/>
  <c r="N51" i="12"/>
  <c r="E51" i="12"/>
  <c r="T51" i="12"/>
  <c r="Q51" i="12"/>
  <c r="R54" i="12"/>
  <c r="F54" i="12"/>
  <c r="P62" i="12"/>
  <c r="J62" i="12"/>
  <c r="S62" i="12"/>
  <c r="G62" i="12"/>
  <c r="Q152" i="26" s="1"/>
  <c r="H82" i="12"/>
  <c r="C213" i="26" s="1"/>
  <c r="K82" i="12"/>
  <c r="E213" i="26" s="1"/>
  <c r="T82" i="12"/>
  <c r="K213" i="26" s="1"/>
  <c r="E82" i="12"/>
  <c r="A213" i="26" s="1"/>
  <c r="N82" i="12"/>
  <c r="G213" i="26" s="1"/>
  <c r="U29" i="12"/>
  <c r="F29" i="12"/>
  <c r="O29" i="12"/>
  <c r="D29" i="12"/>
  <c r="R29" i="12"/>
  <c r="R31" i="12"/>
  <c r="J186" i="26" s="1"/>
  <c r="I31" i="12"/>
  <c r="O31" i="12"/>
  <c r="H186" i="26" s="1"/>
  <c r="D31" i="12"/>
  <c r="I35" i="12"/>
  <c r="U35" i="12"/>
  <c r="D41" i="12"/>
  <c r="V41" i="12"/>
  <c r="AA187" i="26" s="1"/>
  <c r="J43" i="12"/>
  <c r="V45" i="12"/>
  <c r="I48" i="12"/>
  <c r="D49" i="12"/>
  <c r="H51" i="12"/>
  <c r="D62" i="12"/>
  <c r="J72" i="12"/>
  <c r="S207" i="26" s="1"/>
  <c r="S72" i="12"/>
  <c r="Y207" i="26" s="1"/>
  <c r="V72" i="12"/>
  <c r="AA207" i="26" s="1"/>
  <c r="G72" i="12"/>
  <c r="Q207" i="26" s="1"/>
  <c r="P72" i="12"/>
  <c r="W207" i="26" s="1"/>
  <c r="M72" i="12"/>
  <c r="U207" i="26" s="1"/>
  <c r="P26" i="12"/>
  <c r="G26" i="12"/>
  <c r="S26" i="12"/>
  <c r="J28" i="12"/>
  <c r="S28" i="12"/>
  <c r="Y185" i="26" s="1"/>
  <c r="P28" i="12"/>
  <c r="G28" i="12"/>
  <c r="M28" i="12"/>
  <c r="M29" i="12"/>
  <c r="P29" i="12"/>
  <c r="G29" i="12"/>
  <c r="S29" i="12"/>
  <c r="Y186" i="26" s="1"/>
  <c r="H38" i="12"/>
  <c r="Q38" i="12"/>
  <c r="L40" i="12"/>
  <c r="F41" i="12"/>
  <c r="L42" i="12"/>
  <c r="D42" i="12"/>
  <c r="I42" i="12"/>
  <c r="R42" i="12"/>
  <c r="J185" i="26" s="1"/>
  <c r="F42" i="12"/>
  <c r="U42" i="12"/>
  <c r="L48" i="12"/>
  <c r="K51" i="12"/>
  <c r="J52" i="12"/>
  <c r="G52" i="12"/>
  <c r="P52" i="12"/>
  <c r="D52" i="12"/>
  <c r="S52" i="12"/>
  <c r="D54" i="12"/>
  <c r="U54" i="12"/>
  <c r="L81" i="26" s="1"/>
  <c r="M60" i="12"/>
  <c r="D72" i="12"/>
  <c r="J15" i="12"/>
  <c r="S16" i="12"/>
  <c r="D28" i="12"/>
  <c r="F31" i="12"/>
  <c r="I33" i="12"/>
  <c r="D188" i="26" s="1"/>
  <c r="D33" i="12"/>
  <c r="O33" i="12"/>
  <c r="E38" i="12"/>
  <c r="S42" i="12"/>
  <c r="P42" i="12"/>
  <c r="V42" i="12"/>
  <c r="M43" i="12"/>
  <c r="Q44" i="12"/>
  <c r="E44" i="12"/>
  <c r="J45" i="12"/>
  <c r="S191" i="26" s="1"/>
  <c r="P46" i="12"/>
  <c r="D46" i="12"/>
  <c r="V46" i="12"/>
  <c r="AA104" i="26" s="1"/>
  <c r="V49" i="12"/>
  <c r="AA189" i="26" s="1"/>
  <c r="L53" i="12"/>
  <c r="I54" i="12"/>
  <c r="M62" i="12"/>
  <c r="U152" i="26" s="1"/>
  <c r="E73" i="12"/>
  <c r="Q73" i="12"/>
  <c r="H73" i="12"/>
  <c r="N73" i="12"/>
  <c r="K73" i="12"/>
  <c r="T73" i="12"/>
  <c r="Q82" i="12"/>
  <c r="I213" i="26" s="1"/>
  <c r="L208" i="11"/>
  <c r="D208" i="11"/>
  <c r="U208" i="11"/>
  <c r="L70" i="25" s="1"/>
  <c r="I227" i="11"/>
  <c r="R227" i="11"/>
  <c r="I230" i="11"/>
  <c r="R230" i="11"/>
  <c r="M232" i="11"/>
  <c r="L13" i="12"/>
  <c r="L14" i="12"/>
  <c r="F179" i="26" s="1"/>
  <c r="J16" i="12"/>
  <c r="S100" i="26" s="1"/>
  <c r="O20" i="12"/>
  <c r="H183" i="26" s="1"/>
  <c r="F20" i="12"/>
  <c r="B183" i="26" s="1"/>
  <c r="L20" i="12"/>
  <c r="F183" i="26" s="1"/>
  <c r="P22" i="12"/>
  <c r="S22" i="12"/>
  <c r="Y135" i="26" s="1"/>
  <c r="J22" i="12"/>
  <c r="S135" i="26" s="1"/>
  <c r="V22" i="12"/>
  <c r="AA135" i="26" s="1"/>
  <c r="I25" i="12"/>
  <c r="R25" i="12"/>
  <c r="V26" i="12"/>
  <c r="I29" i="12"/>
  <c r="V29" i="12"/>
  <c r="U31" i="12"/>
  <c r="R33" i="12"/>
  <c r="E37" i="12"/>
  <c r="N37" i="12"/>
  <c r="Q37" i="12"/>
  <c r="T38" i="12"/>
  <c r="G42" i="12"/>
  <c r="T44" i="12"/>
  <c r="G49" i="12"/>
  <c r="Q189" i="26" s="1"/>
  <c r="L50" i="12"/>
  <c r="D50" i="12"/>
  <c r="U50" i="12"/>
  <c r="I50" i="12"/>
  <c r="D192" i="26" s="1"/>
  <c r="F50" i="12"/>
  <c r="R50" i="12"/>
  <c r="V52" i="12"/>
  <c r="K59" i="12"/>
  <c r="T59" i="12"/>
  <c r="H59" i="12"/>
  <c r="O71" i="12"/>
  <c r="H207" i="26" s="1"/>
  <c r="U71" i="12"/>
  <c r="L207" i="26" s="1"/>
  <c r="I71" i="12"/>
  <c r="D207" i="26" s="1"/>
  <c r="R71" i="12"/>
  <c r="J207" i="26" s="1"/>
  <c r="F71" i="12"/>
  <c r="B207" i="26" s="1"/>
  <c r="D71" i="12"/>
  <c r="L71" i="12"/>
  <c r="F207" i="26" s="1"/>
  <c r="I85" i="12"/>
  <c r="R85" i="12"/>
  <c r="U85" i="12"/>
  <c r="F85" i="12"/>
  <c r="D85" i="12"/>
  <c r="O85" i="12"/>
  <c r="L85" i="12"/>
  <c r="O35" i="12"/>
  <c r="D35" i="12"/>
  <c r="F40" i="12"/>
  <c r="I40" i="12"/>
  <c r="R40" i="12"/>
  <c r="M41" i="12"/>
  <c r="U187" i="26" s="1"/>
  <c r="G43" i="12"/>
  <c r="D43" i="12"/>
  <c r="F48" i="12"/>
  <c r="D48" i="12"/>
  <c r="U48" i="12"/>
  <c r="R48" i="12"/>
  <c r="J104" i="26" s="1"/>
  <c r="J50" i="12"/>
  <c r="S50" i="12"/>
  <c r="P50" i="12"/>
  <c r="V50" i="12"/>
  <c r="U53" i="12"/>
  <c r="R53" i="12"/>
  <c r="F53" i="12"/>
  <c r="J60" i="12"/>
  <c r="S60" i="12"/>
  <c r="G60" i="12"/>
  <c r="Q193" i="26" s="1"/>
  <c r="V60" i="12"/>
  <c r="G71" i="12"/>
  <c r="V71" i="12"/>
  <c r="J71" i="12"/>
  <c r="S71" i="12"/>
  <c r="M16" i="12"/>
  <c r="U100" i="26" s="1"/>
  <c r="P19" i="12"/>
  <c r="S19" i="12"/>
  <c r="J19" i="12"/>
  <c r="N20" i="12"/>
  <c r="G183" i="26" s="1"/>
  <c r="G27" i="12"/>
  <c r="V27" i="12"/>
  <c r="M27" i="12"/>
  <c r="S27" i="12"/>
  <c r="P30" i="12"/>
  <c r="V30" i="12"/>
  <c r="M30" i="12"/>
  <c r="S30" i="12"/>
  <c r="F32" i="12"/>
  <c r="O32" i="12"/>
  <c r="D32" i="12"/>
  <c r="R35" i="12"/>
  <c r="V40" i="12"/>
  <c r="S40" i="12"/>
  <c r="J40" i="12"/>
  <c r="P40" i="12"/>
  <c r="U40" i="12"/>
  <c r="S43" i="12"/>
  <c r="V48" i="12"/>
  <c r="M48" i="12"/>
  <c r="J48" i="12"/>
  <c r="S48" i="12"/>
  <c r="M49" i="12"/>
  <c r="O51" i="12"/>
  <c r="H191" i="26" s="1"/>
  <c r="I51" i="12"/>
  <c r="D191" i="26" s="1"/>
  <c r="F51" i="12"/>
  <c r="B191" i="26" s="1"/>
  <c r="R51" i="12"/>
  <c r="J191" i="26" s="1"/>
  <c r="L54" i="12"/>
  <c r="N56" i="12"/>
  <c r="Q56" i="12"/>
  <c r="H56" i="12"/>
  <c r="T56" i="12"/>
  <c r="D60" i="12"/>
  <c r="R63" i="12"/>
  <c r="F63" i="12"/>
  <c r="O63" i="12"/>
  <c r="D63" i="12"/>
  <c r="I63" i="12"/>
  <c r="M71" i="12"/>
  <c r="D40" i="12"/>
  <c r="I41" i="12"/>
  <c r="D187" i="26" s="1"/>
  <c r="O41" i="12"/>
  <c r="R41" i="12"/>
  <c r="S45" i="12"/>
  <c r="D47" i="12"/>
  <c r="U47" i="12"/>
  <c r="L47" i="12"/>
  <c r="R47" i="12"/>
  <c r="I47" i="12"/>
  <c r="G50" i="12"/>
  <c r="G51" i="12"/>
  <c r="J51" i="12"/>
  <c r="S51" i="12"/>
  <c r="Y106" i="26" s="1"/>
  <c r="D53" i="12"/>
  <c r="O54" i="12"/>
  <c r="M61" i="12"/>
  <c r="S61" i="12"/>
  <c r="G61" i="12"/>
  <c r="P61" i="12"/>
  <c r="V61" i="12"/>
  <c r="J61" i="12"/>
  <c r="R62" i="12"/>
  <c r="I62" i="12"/>
  <c r="F62" i="12"/>
  <c r="O62" i="12"/>
  <c r="U62" i="12"/>
  <c r="P71" i="12"/>
  <c r="O79" i="12"/>
  <c r="R79" i="12"/>
  <c r="I79" i="12"/>
  <c r="F79" i="12"/>
  <c r="D79" i="12"/>
  <c r="U79" i="12"/>
  <c r="Q57" i="12"/>
  <c r="N57" i="12"/>
  <c r="E57" i="12"/>
  <c r="M59" i="12"/>
  <c r="U190" i="26" s="1"/>
  <c r="I70" i="12"/>
  <c r="M73" i="12"/>
  <c r="S73" i="12"/>
  <c r="F74" i="12"/>
  <c r="R74" i="12"/>
  <c r="R82" i="12"/>
  <c r="J213" i="26" s="1"/>
  <c r="I82" i="12"/>
  <c r="D213" i="26" s="1"/>
  <c r="U82" i="12"/>
  <c r="L213" i="26" s="1"/>
  <c r="K83" i="12"/>
  <c r="N83" i="12"/>
  <c r="E83" i="12"/>
  <c r="T83" i="12"/>
  <c r="Q83" i="12"/>
  <c r="M89" i="12"/>
  <c r="U124" i="26" s="1"/>
  <c r="P89" i="12"/>
  <c r="W124" i="26" s="1"/>
  <c r="S89" i="12"/>
  <c r="Y124" i="26" s="1"/>
  <c r="V92" i="12"/>
  <c r="P92" i="12"/>
  <c r="D92" i="12"/>
  <c r="Q99" i="12"/>
  <c r="I127" i="26" s="1"/>
  <c r="V109" i="12"/>
  <c r="AA196" i="26" s="1"/>
  <c r="M109" i="12"/>
  <c r="S109" i="12"/>
  <c r="J109" i="12"/>
  <c r="S196" i="26" s="1"/>
  <c r="P109" i="12"/>
  <c r="O82" i="12"/>
  <c r="H213" i="26" s="1"/>
  <c r="S86" i="12"/>
  <c r="G89" i="12"/>
  <c r="Q124" i="26" s="1"/>
  <c r="G109" i="12"/>
  <c r="L126" i="12"/>
  <c r="D126" i="12"/>
  <c r="I126" i="12"/>
  <c r="U126" i="12"/>
  <c r="F126" i="12"/>
  <c r="O126" i="12"/>
  <c r="J88" i="12"/>
  <c r="S125" i="26" s="1"/>
  <c r="S88" i="12"/>
  <c r="Y125" i="26" s="1"/>
  <c r="G88" i="12"/>
  <c r="Q125" i="26" s="1"/>
  <c r="K91" i="12"/>
  <c r="Q91" i="12"/>
  <c r="H91" i="12"/>
  <c r="E91" i="12"/>
  <c r="I65" i="12"/>
  <c r="R65" i="12"/>
  <c r="L65" i="12"/>
  <c r="V66" i="12"/>
  <c r="AA208" i="26" s="1"/>
  <c r="L70" i="12"/>
  <c r="D70" i="12"/>
  <c r="J80" i="12"/>
  <c r="V80" i="12"/>
  <c r="M80" i="12"/>
  <c r="M81" i="12"/>
  <c r="V81" i="12"/>
  <c r="J81" i="12"/>
  <c r="H83" i="12"/>
  <c r="S85" i="12"/>
  <c r="Y218" i="26" s="1"/>
  <c r="G85" i="12"/>
  <c r="Q218" i="26" s="1"/>
  <c r="O87" i="12"/>
  <c r="H123" i="26" s="1"/>
  <c r="U87" i="12"/>
  <c r="L123" i="26" s="1"/>
  <c r="L87" i="12"/>
  <c r="F123" i="26" s="1"/>
  <c r="I87" i="12"/>
  <c r="D123" i="26" s="1"/>
  <c r="F87" i="12"/>
  <c r="B123" i="26" s="1"/>
  <c r="D88" i="12"/>
  <c r="P88" i="12"/>
  <c r="W125" i="26" s="1"/>
  <c r="J89" i="12"/>
  <c r="S124" i="26" s="1"/>
  <c r="U90" i="12"/>
  <c r="L217" i="26" s="1"/>
  <c r="L90" i="12"/>
  <c r="F217" i="26" s="1"/>
  <c r="F90" i="12"/>
  <c r="B217" i="26" s="1"/>
  <c r="D90" i="12"/>
  <c r="O90" i="12"/>
  <c r="H217" i="26" s="1"/>
  <c r="L94" i="12"/>
  <c r="F219" i="26" s="1"/>
  <c r="D94" i="12"/>
  <c r="R94" i="12"/>
  <c r="J219" i="26" s="1"/>
  <c r="I94" i="12"/>
  <c r="D219" i="26" s="1"/>
  <c r="U97" i="12"/>
  <c r="L97" i="12"/>
  <c r="R97" i="12"/>
  <c r="I97" i="12"/>
  <c r="F97" i="12"/>
  <c r="O97" i="12"/>
  <c r="O111" i="12"/>
  <c r="H193" i="26" s="1"/>
  <c r="D111" i="12"/>
  <c r="I111" i="12"/>
  <c r="D193" i="26" s="1"/>
  <c r="F111" i="12"/>
  <c r="B193" i="26" s="1"/>
  <c r="R111" i="12"/>
  <c r="J193" i="26" s="1"/>
  <c r="L111" i="12"/>
  <c r="V116" i="12"/>
  <c r="AA201" i="26" s="1"/>
  <c r="S116" i="12"/>
  <c r="Y201" i="26" s="1"/>
  <c r="J116" i="12"/>
  <c r="S201" i="26" s="1"/>
  <c r="P116" i="12"/>
  <c r="G116" i="12"/>
  <c r="M116" i="12"/>
  <c r="U201" i="26" s="1"/>
  <c r="K131" i="12"/>
  <c r="T131" i="12"/>
  <c r="Q131" i="12"/>
  <c r="H131" i="12"/>
  <c r="N131" i="12"/>
  <c r="E131" i="12"/>
  <c r="J44" i="12"/>
  <c r="P44" i="12"/>
  <c r="G44" i="12"/>
  <c r="M44" i="12"/>
  <c r="U194" i="26" s="1"/>
  <c r="U45" i="12"/>
  <c r="L188" i="26" s="1"/>
  <c r="D45" i="12"/>
  <c r="L45" i="12"/>
  <c r="F188" i="26" s="1"/>
  <c r="M54" i="12"/>
  <c r="T57" i="12"/>
  <c r="S59" i="12"/>
  <c r="M64" i="12"/>
  <c r="M65" i="12"/>
  <c r="U210" i="26" s="1"/>
  <c r="L66" i="12"/>
  <c r="D66" i="12"/>
  <c r="O66" i="12"/>
  <c r="F66" i="12"/>
  <c r="M66" i="12"/>
  <c r="U208" i="26" s="1"/>
  <c r="L67" i="12"/>
  <c r="F206" i="26" s="1"/>
  <c r="M69" i="12"/>
  <c r="O70" i="12"/>
  <c r="J73" i="12"/>
  <c r="V73" i="12"/>
  <c r="L74" i="12"/>
  <c r="I77" i="12"/>
  <c r="O77" i="12"/>
  <c r="D77" i="12"/>
  <c r="M77" i="12"/>
  <c r="U206" i="26" s="1"/>
  <c r="D80" i="12"/>
  <c r="D81" i="12"/>
  <c r="P81" i="12"/>
  <c r="F82" i="12"/>
  <c r="B213" i="26" s="1"/>
  <c r="P85" i="12"/>
  <c r="W218" i="26" s="1"/>
  <c r="R90" i="12"/>
  <c r="J217" i="26" s="1"/>
  <c r="T91" i="12"/>
  <c r="J92" i="12"/>
  <c r="O98" i="12"/>
  <c r="F98" i="12"/>
  <c r="L98" i="12"/>
  <c r="U98" i="12"/>
  <c r="I98" i="12"/>
  <c r="R98" i="12"/>
  <c r="F100" i="12"/>
  <c r="U100" i="12"/>
  <c r="L100" i="12"/>
  <c r="F69" i="26" s="1"/>
  <c r="R100" i="12"/>
  <c r="I100" i="12"/>
  <c r="O100" i="12"/>
  <c r="P106" i="12"/>
  <c r="V106" i="12"/>
  <c r="M106" i="12"/>
  <c r="S106" i="12"/>
  <c r="J106" i="12"/>
  <c r="G106" i="12"/>
  <c r="R107" i="12"/>
  <c r="J70" i="26" s="1"/>
  <c r="I107" i="12"/>
  <c r="D70" i="26" s="1"/>
  <c r="O107" i="12"/>
  <c r="H70" i="26" s="1"/>
  <c r="F107" i="12"/>
  <c r="B70" i="26" s="1"/>
  <c r="L107" i="12"/>
  <c r="F70" i="26" s="1"/>
  <c r="U107" i="12"/>
  <c r="L70" i="26" s="1"/>
  <c r="D107" i="12"/>
  <c r="N64" i="12"/>
  <c r="T64" i="12"/>
  <c r="K64" i="12"/>
  <c r="D65" i="12"/>
  <c r="V68" i="12"/>
  <c r="M68" i="12"/>
  <c r="P68" i="12"/>
  <c r="Q69" i="12"/>
  <c r="T69" i="12"/>
  <c r="K69" i="12"/>
  <c r="N69" i="12"/>
  <c r="V205" i="26" s="1"/>
  <c r="P77" i="12"/>
  <c r="W206" i="26" s="1"/>
  <c r="V84" i="12"/>
  <c r="J84" i="12"/>
  <c r="P84" i="12"/>
  <c r="M86" i="12"/>
  <c r="D87" i="12"/>
  <c r="R87" i="12"/>
  <c r="J123" i="26" s="1"/>
  <c r="I91" i="12"/>
  <c r="D124" i="26" s="1"/>
  <c r="U91" i="12"/>
  <c r="L124" i="26" s="1"/>
  <c r="D97" i="12"/>
  <c r="P98" i="12"/>
  <c r="S98" i="12"/>
  <c r="J98" i="12"/>
  <c r="V98" i="12"/>
  <c r="G103" i="12"/>
  <c r="V103" i="12"/>
  <c r="M103" i="12"/>
  <c r="S103" i="12"/>
  <c r="J103" i="12"/>
  <c r="R126" i="12"/>
  <c r="V18" i="12"/>
  <c r="V32" i="12"/>
  <c r="P32" i="12"/>
  <c r="G32" i="12"/>
  <c r="Q188" i="26" s="1"/>
  <c r="M32" i="12"/>
  <c r="V33" i="12"/>
  <c r="M33" i="12"/>
  <c r="S34" i="12"/>
  <c r="J34" i="12"/>
  <c r="M35" i="12"/>
  <c r="U101" i="26" s="1"/>
  <c r="L37" i="12"/>
  <c r="F187" i="26" s="1"/>
  <c r="T39" i="12"/>
  <c r="F45" i="12"/>
  <c r="B188" i="26" s="1"/>
  <c r="P53" i="12"/>
  <c r="W191" i="26" s="1"/>
  <c r="K55" i="12"/>
  <c r="T55" i="12"/>
  <c r="L56" i="12"/>
  <c r="L57" i="12"/>
  <c r="J58" i="12"/>
  <c r="V58" i="12"/>
  <c r="E64" i="12"/>
  <c r="P64" i="12"/>
  <c r="O65" i="12"/>
  <c r="P66" i="12"/>
  <c r="W208" i="26" s="1"/>
  <c r="D67" i="12"/>
  <c r="E69" i="12"/>
  <c r="F70" i="12"/>
  <c r="R70" i="12"/>
  <c r="P74" i="12"/>
  <c r="S74" i="12"/>
  <c r="O74" i="12"/>
  <c r="K75" i="12"/>
  <c r="T75" i="12"/>
  <c r="F76" i="12"/>
  <c r="B209" i="26" s="1"/>
  <c r="O76" i="12"/>
  <c r="H209" i="26" s="1"/>
  <c r="D76" i="12"/>
  <c r="F77" i="12"/>
  <c r="R77" i="12"/>
  <c r="G80" i="12"/>
  <c r="G81" i="12"/>
  <c r="D84" i="12"/>
  <c r="V85" i="12"/>
  <c r="AA218" i="26" s="1"/>
  <c r="V88" i="12"/>
  <c r="AA125" i="26" s="1"/>
  <c r="M92" i="12"/>
  <c r="F94" i="12"/>
  <c r="B219" i="26" s="1"/>
  <c r="U94" i="12"/>
  <c r="L219" i="26" s="1"/>
  <c r="N95" i="12"/>
  <c r="G126" i="26" s="1"/>
  <c r="T96" i="12"/>
  <c r="K220" i="26" s="1"/>
  <c r="K96" i="12"/>
  <c r="E220" i="26" s="1"/>
  <c r="Q96" i="12"/>
  <c r="I220" i="26" s="1"/>
  <c r="H96" i="12"/>
  <c r="C220" i="26" s="1"/>
  <c r="D98" i="12"/>
  <c r="N99" i="12"/>
  <c r="G127" i="26" s="1"/>
  <c r="D100" i="12"/>
  <c r="I101" i="12"/>
  <c r="O101" i="12"/>
  <c r="F101" i="12"/>
  <c r="R101" i="12"/>
  <c r="D101" i="12"/>
  <c r="L101" i="12"/>
  <c r="U101" i="12"/>
  <c r="J104" i="12"/>
  <c r="S215" i="26" s="1"/>
  <c r="S104" i="12"/>
  <c r="Y215" i="26" s="1"/>
  <c r="P104" i="12"/>
  <c r="W215" i="26" s="1"/>
  <c r="G104" i="12"/>
  <c r="Q215" i="26" s="1"/>
  <c r="M104" i="12"/>
  <c r="U215" i="26" s="1"/>
  <c r="D104" i="12"/>
  <c r="Q57" i="26"/>
  <c r="M21" i="12"/>
  <c r="U177" i="26" s="1"/>
  <c r="J36" i="12"/>
  <c r="S185" i="26" s="1"/>
  <c r="V36" i="12"/>
  <c r="AA185" i="26" s="1"/>
  <c r="M36" i="12"/>
  <c r="U185" i="26" s="1"/>
  <c r="D36" i="12"/>
  <c r="M37" i="12"/>
  <c r="S37" i="12"/>
  <c r="J37" i="12"/>
  <c r="P38" i="12"/>
  <c r="G38" i="12"/>
  <c r="M38" i="12"/>
  <c r="L39" i="12"/>
  <c r="U39" i="12"/>
  <c r="G53" i="12"/>
  <c r="Q191" i="26" s="1"/>
  <c r="G54" i="12"/>
  <c r="E55" i="12"/>
  <c r="N55" i="12"/>
  <c r="M56" i="12"/>
  <c r="O59" i="12"/>
  <c r="R59" i="12"/>
  <c r="J105" i="26" s="1"/>
  <c r="I59" i="12"/>
  <c r="L59" i="12"/>
  <c r="V59" i="12"/>
  <c r="AA190" i="26" s="1"/>
  <c r="G64" i="12"/>
  <c r="Q64" i="12"/>
  <c r="F65" i="12"/>
  <c r="G68" i="12"/>
  <c r="P69" i="12"/>
  <c r="G70" i="12"/>
  <c r="S70" i="12"/>
  <c r="U73" i="12"/>
  <c r="I73" i="12"/>
  <c r="D74" i="12"/>
  <c r="E75" i="12"/>
  <c r="N75" i="12"/>
  <c r="P76" i="12"/>
  <c r="G77" i="12"/>
  <c r="Q206" i="26" s="1"/>
  <c r="S80" i="12"/>
  <c r="S81" i="12"/>
  <c r="L82" i="12"/>
  <c r="F213" i="26" s="1"/>
  <c r="J85" i="12"/>
  <c r="S218" i="26" s="1"/>
  <c r="L86" i="12"/>
  <c r="F214" i="26" s="1"/>
  <c r="D86" i="12"/>
  <c r="O86" i="12"/>
  <c r="H214" i="26" s="1"/>
  <c r="F86" i="12"/>
  <c r="B214" i="26" s="1"/>
  <c r="U86" i="12"/>
  <c r="L214" i="26" s="1"/>
  <c r="R86" i="12"/>
  <c r="J214" i="26" s="1"/>
  <c r="P86" i="12"/>
  <c r="U89" i="12"/>
  <c r="L216" i="26" s="1"/>
  <c r="O89" i="12"/>
  <c r="H216" i="26" s="1"/>
  <c r="F89" i="12"/>
  <c r="B216" i="26" s="1"/>
  <c r="R89" i="12"/>
  <c r="J216" i="26" s="1"/>
  <c r="D89" i="12"/>
  <c r="I90" i="12"/>
  <c r="D217" i="26" s="1"/>
  <c r="L91" i="12"/>
  <c r="F124" i="26" s="1"/>
  <c r="O95" i="12"/>
  <c r="H126" i="26" s="1"/>
  <c r="F95" i="12"/>
  <c r="B126" i="26" s="1"/>
  <c r="U95" i="12"/>
  <c r="L126" i="26" s="1"/>
  <c r="I95" i="12"/>
  <c r="D126" i="26" s="1"/>
  <c r="Q95" i="12"/>
  <c r="I126" i="26" s="1"/>
  <c r="G98" i="12"/>
  <c r="V104" i="12"/>
  <c r="AA215" i="26" s="1"/>
  <c r="F132" i="12"/>
  <c r="B203" i="26" s="1"/>
  <c r="D132" i="12"/>
  <c r="U132" i="12"/>
  <c r="L132" i="12"/>
  <c r="O132" i="12"/>
  <c r="I132" i="12"/>
  <c r="R132" i="12"/>
  <c r="L102" i="12"/>
  <c r="D102" i="12"/>
  <c r="O103" i="12"/>
  <c r="D103" i="12"/>
  <c r="U105" i="12"/>
  <c r="L105" i="12"/>
  <c r="D106" i="12"/>
  <c r="E108" i="12"/>
  <c r="A129" i="26" s="1"/>
  <c r="F109" i="12"/>
  <c r="R109" i="12"/>
  <c r="J112" i="12"/>
  <c r="S193" i="26" s="1"/>
  <c r="V112" i="12"/>
  <c r="AA193" i="26" s="1"/>
  <c r="M112" i="12"/>
  <c r="U193" i="26" s="1"/>
  <c r="D112" i="12"/>
  <c r="S112" i="12"/>
  <c r="D113" i="12"/>
  <c r="F116" i="12"/>
  <c r="B63" i="26" s="1"/>
  <c r="R116" i="12"/>
  <c r="I116" i="12"/>
  <c r="O116" i="12"/>
  <c r="H110" i="26" s="1"/>
  <c r="L118" i="12"/>
  <c r="F111" i="26" s="1"/>
  <c r="D118" i="12"/>
  <c r="V119" i="12"/>
  <c r="AA107" i="26" s="1"/>
  <c r="O123" i="12"/>
  <c r="F123" i="12"/>
  <c r="D123" i="12"/>
  <c r="F124" i="12"/>
  <c r="B201" i="26" s="1"/>
  <c r="D124" i="12"/>
  <c r="U124" i="12"/>
  <c r="L201" i="26" s="1"/>
  <c r="L124" i="12"/>
  <c r="V125" i="12"/>
  <c r="AA192" i="26" s="1"/>
  <c r="M129" i="12"/>
  <c r="U200" i="26" s="1"/>
  <c r="P129" i="12"/>
  <c r="W200" i="26" s="1"/>
  <c r="G129" i="12"/>
  <c r="Q200" i="26" s="1"/>
  <c r="S129" i="12"/>
  <c r="Y200" i="26" s="1"/>
  <c r="G135" i="12"/>
  <c r="Q155" i="26" s="1"/>
  <c r="V135" i="12"/>
  <c r="M135" i="12"/>
  <c r="U155" i="26" s="1"/>
  <c r="U135" i="12"/>
  <c r="L204" i="26" s="1"/>
  <c r="F138" i="12"/>
  <c r="G145" i="12"/>
  <c r="Q143" i="26" s="1"/>
  <c r="Q149" i="12"/>
  <c r="T149" i="12"/>
  <c r="K149" i="12"/>
  <c r="H149" i="12"/>
  <c r="H154" i="12"/>
  <c r="N154" i="12"/>
  <c r="E154" i="12"/>
  <c r="T154" i="12"/>
  <c r="K154" i="12"/>
  <c r="K163" i="12"/>
  <c r="N163" i="12"/>
  <c r="E163" i="12"/>
  <c r="T163" i="12"/>
  <c r="Q163" i="12"/>
  <c r="H163" i="12"/>
  <c r="V140" i="12"/>
  <c r="S140" i="12"/>
  <c r="J140" i="12"/>
  <c r="P140" i="12"/>
  <c r="G140" i="12"/>
  <c r="T152" i="12"/>
  <c r="Z157" i="26" s="1"/>
  <c r="K152" i="12"/>
  <c r="T157" i="26" s="1"/>
  <c r="Q152" i="12"/>
  <c r="X157" i="26" s="1"/>
  <c r="H152" i="12"/>
  <c r="R157" i="26" s="1"/>
  <c r="Q157" i="12"/>
  <c r="N157" i="12"/>
  <c r="E157" i="12"/>
  <c r="T157" i="12"/>
  <c r="Z83" i="26" s="1"/>
  <c r="K157" i="12"/>
  <c r="P162" i="12"/>
  <c r="S162" i="12"/>
  <c r="J162" i="12"/>
  <c r="V162" i="12"/>
  <c r="M162" i="12"/>
  <c r="L58" i="12"/>
  <c r="F151" i="26" s="1"/>
  <c r="D58" i="12"/>
  <c r="U58" i="12"/>
  <c r="L151" i="26" s="1"/>
  <c r="S67" i="12"/>
  <c r="P67" i="12"/>
  <c r="G67" i="12"/>
  <c r="M67" i="12"/>
  <c r="F68" i="12"/>
  <c r="D68" i="12"/>
  <c r="L68" i="12"/>
  <c r="M79" i="12"/>
  <c r="I83" i="12"/>
  <c r="F92" i="12"/>
  <c r="B218" i="26" s="1"/>
  <c r="O92" i="12"/>
  <c r="H218" i="26" s="1"/>
  <c r="L92" i="12"/>
  <c r="F218" i="26" s="1"/>
  <c r="I93" i="12"/>
  <c r="D125" i="26" s="1"/>
  <c r="U93" i="12"/>
  <c r="L125" i="26" s="1"/>
  <c r="L93" i="12"/>
  <c r="F125" i="26" s="1"/>
  <c r="K93" i="12"/>
  <c r="E125" i="26" s="1"/>
  <c r="S101" i="12"/>
  <c r="J101" i="12"/>
  <c r="O102" i="12"/>
  <c r="D105" i="12"/>
  <c r="O105" i="12"/>
  <c r="H108" i="12"/>
  <c r="C129" i="26" s="1"/>
  <c r="R108" i="12"/>
  <c r="U109" i="12"/>
  <c r="G111" i="12"/>
  <c r="Q114" i="26" s="1"/>
  <c r="V111" i="12"/>
  <c r="AA114" i="26" s="1"/>
  <c r="M111" i="12"/>
  <c r="U114" i="26" s="1"/>
  <c r="P111" i="12"/>
  <c r="W114" i="26" s="1"/>
  <c r="P112" i="12"/>
  <c r="W193" i="26" s="1"/>
  <c r="D115" i="12"/>
  <c r="U115" i="12"/>
  <c r="L115" i="12"/>
  <c r="R115" i="12"/>
  <c r="J109" i="26" s="1"/>
  <c r="I115" i="12"/>
  <c r="D116" i="12"/>
  <c r="F118" i="12"/>
  <c r="B111" i="26" s="1"/>
  <c r="R118" i="12"/>
  <c r="J111" i="26" s="1"/>
  <c r="J120" i="12"/>
  <c r="P120" i="12"/>
  <c r="G120" i="12"/>
  <c r="V120" i="12"/>
  <c r="AA108" i="26" s="1"/>
  <c r="M120" i="12"/>
  <c r="D120" i="12"/>
  <c r="R124" i="12"/>
  <c r="J201" i="26" s="1"/>
  <c r="P126" i="12"/>
  <c r="W203" i="26" s="1"/>
  <c r="G126" i="12"/>
  <c r="S126" i="12"/>
  <c r="J127" i="12"/>
  <c r="J128" i="12"/>
  <c r="S128" i="12"/>
  <c r="P128" i="12"/>
  <c r="G128" i="12"/>
  <c r="Q195" i="26" s="1"/>
  <c r="V129" i="12"/>
  <c r="AA200" i="26" s="1"/>
  <c r="J135" i="12"/>
  <c r="S155" i="26" s="1"/>
  <c r="J136" i="12"/>
  <c r="V136" i="12"/>
  <c r="M136" i="12"/>
  <c r="D136" i="12"/>
  <c r="S136" i="12"/>
  <c r="D140" i="12"/>
  <c r="I141" i="12"/>
  <c r="R141" i="12"/>
  <c r="D141" i="12"/>
  <c r="M142" i="12"/>
  <c r="T143" i="12"/>
  <c r="K143" i="12"/>
  <c r="Q143" i="12"/>
  <c r="H143" i="12"/>
  <c r="E152" i="12"/>
  <c r="P157" i="26" s="1"/>
  <c r="N160" i="12"/>
  <c r="E160" i="12"/>
  <c r="T160" i="12"/>
  <c r="K160" i="12"/>
  <c r="G162" i="12"/>
  <c r="L110" i="12"/>
  <c r="F192" i="26" s="1"/>
  <c r="D110" i="12"/>
  <c r="I113" i="12"/>
  <c r="U116" i="12"/>
  <c r="U118" i="12"/>
  <c r="L111" i="26" s="1"/>
  <c r="T128" i="12"/>
  <c r="K128" i="12"/>
  <c r="J129" i="12"/>
  <c r="S200" i="26" s="1"/>
  <c r="L138" i="12"/>
  <c r="P141" i="12"/>
  <c r="G141" i="12"/>
  <c r="V141" i="12"/>
  <c r="M141" i="12"/>
  <c r="H146" i="12"/>
  <c r="T146" i="12"/>
  <c r="K146" i="12"/>
  <c r="Q146" i="12"/>
  <c r="L147" i="12"/>
  <c r="L150" i="12"/>
  <c r="D150" i="12"/>
  <c r="R150" i="12"/>
  <c r="I150" i="12"/>
  <c r="D144" i="26" s="1"/>
  <c r="O150" i="12"/>
  <c r="F150" i="12"/>
  <c r="K155" i="12"/>
  <c r="T155" i="12"/>
  <c r="Q155" i="12"/>
  <c r="H155" i="12"/>
  <c r="H157" i="12"/>
  <c r="G159" i="12"/>
  <c r="S159" i="12"/>
  <c r="J159" i="12"/>
  <c r="P159" i="12"/>
  <c r="V159" i="12"/>
  <c r="M159" i="12"/>
  <c r="M82" i="12"/>
  <c r="N93" i="12"/>
  <c r="G125" i="26" s="1"/>
  <c r="G95" i="12"/>
  <c r="P95" i="12"/>
  <c r="M95" i="12"/>
  <c r="O99" i="12"/>
  <c r="H127" i="26" s="1"/>
  <c r="F99" i="12"/>
  <c r="B127" i="26" s="1"/>
  <c r="U99" i="12"/>
  <c r="L127" i="26" s="1"/>
  <c r="L99" i="12"/>
  <c r="F127" i="26" s="1"/>
  <c r="T108" i="12"/>
  <c r="K129" i="26" s="1"/>
  <c r="S110" i="12"/>
  <c r="J110" i="12"/>
  <c r="P110" i="12"/>
  <c r="W110" i="26" s="1"/>
  <c r="G110" i="12"/>
  <c r="O110" i="12"/>
  <c r="H192" i="26" s="1"/>
  <c r="D114" i="12"/>
  <c r="I117" i="12"/>
  <c r="D196" i="26" s="1"/>
  <c r="O117" i="12"/>
  <c r="H196" i="26" s="1"/>
  <c r="F117" i="12"/>
  <c r="B196" i="26" s="1"/>
  <c r="D117" i="12"/>
  <c r="R117" i="12"/>
  <c r="P122" i="12"/>
  <c r="W111" i="26" s="1"/>
  <c r="S122" i="12"/>
  <c r="Y111" i="26" s="1"/>
  <c r="J122" i="12"/>
  <c r="S111" i="26" s="1"/>
  <c r="G122" i="12"/>
  <c r="Q111" i="26" s="1"/>
  <c r="R123" i="12"/>
  <c r="J200" i="26" s="1"/>
  <c r="E128" i="12"/>
  <c r="Q128" i="12"/>
  <c r="P130" i="12"/>
  <c r="V130" i="12"/>
  <c r="M130" i="12"/>
  <c r="D130" i="12"/>
  <c r="V133" i="12"/>
  <c r="M133" i="12"/>
  <c r="D133" i="12"/>
  <c r="S133" i="12"/>
  <c r="Y140" i="26" s="1"/>
  <c r="J133" i="12"/>
  <c r="J144" i="12"/>
  <c r="P144" i="12"/>
  <c r="G144" i="12"/>
  <c r="V144" i="12"/>
  <c r="M144" i="12"/>
  <c r="D144" i="12"/>
  <c r="E146" i="12"/>
  <c r="V148" i="12"/>
  <c r="M148" i="12"/>
  <c r="D148" i="12"/>
  <c r="S148" i="12"/>
  <c r="Y204" i="26" s="1"/>
  <c r="J148" i="12"/>
  <c r="E155" i="12"/>
  <c r="D170" i="12"/>
  <c r="U170" i="12"/>
  <c r="L140" i="26" s="1"/>
  <c r="L170" i="12"/>
  <c r="F140" i="26" s="1"/>
  <c r="R170" i="12"/>
  <c r="J140" i="26" s="1"/>
  <c r="I170" i="12"/>
  <c r="D140" i="26" s="1"/>
  <c r="O170" i="12"/>
  <c r="H140" i="26" s="1"/>
  <c r="F170" i="12"/>
  <c r="B140" i="26" s="1"/>
  <c r="F108" i="12"/>
  <c r="U108" i="12"/>
  <c r="L108" i="12"/>
  <c r="K108" i="12"/>
  <c r="E129" i="26" s="1"/>
  <c r="I109" i="12"/>
  <c r="D109" i="12"/>
  <c r="L113" i="12"/>
  <c r="F194" i="26" s="1"/>
  <c r="P114" i="12"/>
  <c r="G114" i="12"/>
  <c r="V114" i="12"/>
  <c r="M114" i="12"/>
  <c r="P117" i="12"/>
  <c r="W115" i="26" s="1"/>
  <c r="G117" i="12"/>
  <c r="Q115" i="26" s="1"/>
  <c r="V117" i="12"/>
  <c r="AA115" i="26" s="1"/>
  <c r="M117" i="12"/>
  <c r="U115" i="26" s="1"/>
  <c r="S117" i="12"/>
  <c r="Y115" i="26" s="1"/>
  <c r="G119" i="12"/>
  <c r="S119" i="12"/>
  <c r="Y38" i="26" s="1"/>
  <c r="J119" i="12"/>
  <c r="P119" i="12"/>
  <c r="H122" i="12"/>
  <c r="T122" i="12"/>
  <c r="K122" i="12"/>
  <c r="Q122" i="12"/>
  <c r="S125" i="12"/>
  <c r="Y192" i="26" s="1"/>
  <c r="J125" i="12"/>
  <c r="S192" i="26" s="1"/>
  <c r="P125" i="12"/>
  <c r="W192" i="26" s="1"/>
  <c r="G125" i="12"/>
  <c r="Q192" i="26" s="1"/>
  <c r="M137" i="12"/>
  <c r="S137" i="12"/>
  <c r="J137" i="12"/>
  <c r="P137" i="12"/>
  <c r="G137" i="12"/>
  <c r="V137" i="12"/>
  <c r="S142" i="12"/>
  <c r="J142" i="12"/>
  <c r="K147" i="12"/>
  <c r="Q147" i="12"/>
  <c r="H147" i="12"/>
  <c r="N147" i="12"/>
  <c r="E147" i="12"/>
  <c r="O147" i="12"/>
  <c r="N151" i="12"/>
  <c r="E151" i="12"/>
  <c r="T151" i="12"/>
  <c r="K151" i="12"/>
  <c r="T119" i="12"/>
  <c r="K119" i="12"/>
  <c r="Q119" i="12"/>
  <c r="H119" i="12"/>
  <c r="C197" i="26" s="1"/>
  <c r="E122" i="12"/>
  <c r="U123" i="12"/>
  <c r="L200" i="26" s="1"/>
  <c r="D125" i="12"/>
  <c r="G127" i="12"/>
  <c r="Q198" i="26" s="1"/>
  <c r="V127" i="12"/>
  <c r="M127" i="12"/>
  <c r="U198" i="26" s="1"/>
  <c r="D127" i="12"/>
  <c r="H128" i="12"/>
  <c r="S134" i="12"/>
  <c r="J134" i="12"/>
  <c r="P134" i="12"/>
  <c r="G134" i="12"/>
  <c r="V134" i="12"/>
  <c r="D137" i="12"/>
  <c r="R138" i="12"/>
  <c r="I138" i="12"/>
  <c r="D138" i="12"/>
  <c r="M140" i="12"/>
  <c r="M145" i="12"/>
  <c r="U143" i="26" s="1"/>
  <c r="D145" i="12"/>
  <c r="S145" i="12"/>
  <c r="Y143" i="26" s="1"/>
  <c r="J145" i="12"/>
  <c r="S143" i="26" s="1"/>
  <c r="H151" i="12"/>
  <c r="U153" i="12"/>
  <c r="R153" i="12"/>
  <c r="J83" i="26" s="1"/>
  <c r="I153" i="12"/>
  <c r="D83" i="26" s="1"/>
  <c r="O153" i="12"/>
  <c r="H83" i="26" s="1"/>
  <c r="F153" i="12"/>
  <c r="B83" i="26" s="1"/>
  <c r="D153" i="12"/>
  <c r="L153" i="12"/>
  <c r="O167" i="12"/>
  <c r="H157" i="26" s="1"/>
  <c r="D167" i="12"/>
  <c r="U167" i="12"/>
  <c r="L157" i="26" s="1"/>
  <c r="L167" i="12"/>
  <c r="F157" i="26" s="1"/>
  <c r="R167" i="12"/>
  <c r="J157" i="26" s="1"/>
  <c r="I167" i="12"/>
  <c r="D157" i="26" s="1"/>
  <c r="F167" i="12"/>
  <c r="B157" i="26" s="1"/>
  <c r="E169" i="12"/>
  <c r="T169" i="12"/>
  <c r="K169" i="12"/>
  <c r="Q169" i="12"/>
  <c r="H169" i="12"/>
  <c r="M113" i="12"/>
  <c r="S113" i="12"/>
  <c r="J113" i="12"/>
  <c r="S109" i="26" s="1"/>
  <c r="P113" i="12"/>
  <c r="G113" i="12"/>
  <c r="O113" i="12"/>
  <c r="H194" i="26" s="1"/>
  <c r="S114" i="12"/>
  <c r="O118" i="12"/>
  <c r="H111" i="26" s="1"/>
  <c r="E119" i="12"/>
  <c r="U121" i="12"/>
  <c r="D121" i="12"/>
  <c r="L121" i="12"/>
  <c r="L123" i="12"/>
  <c r="O124" i="12"/>
  <c r="H201" i="26" s="1"/>
  <c r="S127" i="12"/>
  <c r="Y198" i="26" s="1"/>
  <c r="U129" i="12"/>
  <c r="L115" i="26" s="1"/>
  <c r="D129" i="12"/>
  <c r="R129" i="12"/>
  <c r="J115" i="26" s="1"/>
  <c r="O135" i="12"/>
  <c r="R135" i="12"/>
  <c r="I135" i="12"/>
  <c r="D135" i="12"/>
  <c r="P138" i="12"/>
  <c r="G138" i="12"/>
  <c r="V138" i="12"/>
  <c r="M138" i="12"/>
  <c r="U138" i="12"/>
  <c r="G142" i="12"/>
  <c r="V142" i="12"/>
  <c r="F147" i="12"/>
  <c r="R147" i="12"/>
  <c r="F156" i="12"/>
  <c r="R156" i="12"/>
  <c r="I156" i="12"/>
  <c r="O156" i="12"/>
  <c r="D156" i="12"/>
  <c r="U156" i="12"/>
  <c r="L156" i="12"/>
  <c r="N161" i="12"/>
  <c r="H172" i="12"/>
  <c r="C77" i="26" s="1"/>
  <c r="Q172" i="12"/>
  <c r="I77" i="26" s="1"/>
  <c r="L174" i="12"/>
  <c r="D174" i="12"/>
  <c r="U174" i="12"/>
  <c r="U179" i="12"/>
  <c r="L179" i="12"/>
  <c r="L180" i="12"/>
  <c r="F182" i="12"/>
  <c r="R182" i="12"/>
  <c r="J107" i="26" s="1"/>
  <c r="I182" i="12"/>
  <c r="U182" i="12"/>
  <c r="L107" i="26" s="1"/>
  <c r="L182" i="12"/>
  <c r="F107" i="26" s="1"/>
  <c r="F184" i="12"/>
  <c r="R184" i="12"/>
  <c r="U188" i="12"/>
  <c r="N198" i="12"/>
  <c r="V75" i="26" s="1"/>
  <c r="K198" i="12"/>
  <c r="T75" i="26" s="1"/>
  <c r="Q198" i="12"/>
  <c r="X75" i="26" s="1"/>
  <c r="E198" i="12"/>
  <c r="P75" i="26" s="1"/>
  <c r="T198" i="12"/>
  <c r="Z75" i="26" s="1"/>
  <c r="L171" i="12"/>
  <c r="U171" i="12"/>
  <c r="I172" i="12"/>
  <c r="D77" i="26" s="1"/>
  <c r="R172" i="12"/>
  <c r="J77" i="26" s="1"/>
  <c r="F173" i="12"/>
  <c r="O173" i="12"/>
  <c r="M174" i="12"/>
  <c r="V174" i="12"/>
  <c r="J175" i="12"/>
  <c r="S77" i="26" s="1"/>
  <c r="P180" i="12"/>
  <c r="W137" i="26" s="1"/>
  <c r="S180" i="12"/>
  <c r="Y137" i="26" s="1"/>
  <c r="J180" i="12"/>
  <c r="S137" i="26" s="1"/>
  <c r="M180" i="12"/>
  <c r="U137" i="26" s="1"/>
  <c r="U181" i="12"/>
  <c r="L181" i="12"/>
  <c r="O181" i="12"/>
  <c r="F181" i="12"/>
  <c r="O182" i="12"/>
  <c r="H107" i="26" s="1"/>
  <c r="U187" i="12"/>
  <c r="L138" i="26" s="1"/>
  <c r="F187" i="12"/>
  <c r="B138" i="26" s="1"/>
  <c r="O187" i="12"/>
  <c r="H138" i="26" s="1"/>
  <c r="I188" i="12"/>
  <c r="J190" i="12"/>
  <c r="E195" i="12"/>
  <c r="T195" i="12"/>
  <c r="K195" i="12"/>
  <c r="H195" i="12"/>
  <c r="N195" i="12"/>
  <c r="Q195" i="12"/>
  <c r="X136" i="26" s="1"/>
  <c r="G201" i="12"/>
  <c r="V201" i="12"/>
  <c r="M201" i="12"/>
  <c r="J201" i="12"/>
  <c r="P201" i="12"/>
  <c r="S201" i="12"/>
  <c r="T202" i="12"/>
  <c r="Q202" i="12"/>
  <c r="H202" i="12"/>
  <c r="K202" i="12"/>
  <c r="D204" i="12"/>
  <c r="I204" i="12"/>
  <c r="R204" i="12"/>
  <c r="J136" i="26" s="1"/>
  <c r="L204" i="12"/>
  <c r="F136" i="26" s="1"/>
  <c r="U204" i="12"/>
  <c r="L136" i="26" s="1"/>
  <c r="F204" i="12"/>
  <c r="B136" i="26" s="1"/>
  <c r="M150" i="12"/>
  <c r="V153" i="12"/>
  <c r="D159" i="12"/>
  <c r="D162" i="12"/>
  <c r="I163" i="12"/>
  <c r="R163" i="12"/>
  <c r="D165" i="12"/>
  <c r="M165" i="12"/>
  <c r="V165" i="12"/>
  <c r="D168" i="12"/>
  <c r="M168" i="12"/>
  <c r="V168" i="12"/>
  <c r="AA109" i="26" s="1"/>
  <c r="D171" i="12"/>
  <c r="G173" i="12"/>
  <c r="P173" i="12"/>
  <c r="U175" i="12"/>
  <c r="G178" i="12"/>
  <c r="P178" i="12"/>
  <c r="D179" i="12"/>
  <c r="O179" i="12"/>
  <c r="D180" i="12"/>
  <c r="D182" i="12"/>
  <c r="T183" i="12"/>
  <c r="Z76" i="26" s="1"/>
  <c r="I184" i="12"/>
  <c r="J186" i="12"/>
  <c r="S79" i="26" s="1"/>
  <c r="P186" i="12"/>
  <c r="W79" i="26" s="1"/>
  <c r="M186" i="12"/>
  <c r="M187" i="12"/>
  <c r="U106" i="26" s="1"/>
  <c r="P187" i="12"/>
  <c r="W106" i="26" s="1"/>
  <c r="J187" i="12"/>
  <c r="S106" i="26" s="1"/>
  <c r="R187" i="12"/>
  <c r="J138" i="26" s="1"/>
  <c r="V191" i="12"/>
  <c r="AA197" i="26" s="1"/>
  <c r="P191" i="12"/>
  <c r="W38" i="26" s="1"/>
  <c r="N194" i="12"/>
  <c r="E194" i="12"/>
  <c r="T194" i="12"/>
  <c r="K197" i="12"/>
  <c r="E73" i="26" s="1"/>
  <c r="N197" i="12"/>
  <c r="G73" i="26" s="1"/>
  <c r="E197" i="12"/>
  <c r="A73" i="26" s="1"/>
  <c r="Q197" i="12"/>
  <c r="I73" i="26" s="1"/>
  <c r="H198" i="12"/>
  <c r="R75" i="26" s="1"/>
  <c r="E202" i="12"/>
  <c r="M156" i="12"/>
  <c r="H161" i="12"/>
  <c r="Q161" i="12"/>
  <c r="H164" i="12"/>
  <c r="R158" i="26" s="1"/>
  <c r="Q164" i="12"/>
  <c r="X158" i="26" s="1"/>
  <c r="L166" i="12"/>
  <c r="D166" i="12"/>
  <c r="U166" i="12"/>
  <c r="L46" i="26" s="1"/>
  <c r="K172" i="12"/>
  <c r="E77" i="26" s="1"/>
  <c r="T172" i="12"/>
  <c r="K77" i="26" s="1"/>
  <c r="R173" i="12"/>
  <c r="F174" i="12"/>
  <c r="O174" i="12"/>
  <c r="V175" i="12"/>
  <c r="AA77" i="26" s="1"/>
  <c r="F179" i="12"/>
  <c r="O180" i="12"/>
  <c r="D181" i="12"/>
  <c r="H183" i="12"/>
  <c r="R76" i="26" s="1"/>
  <c r="O185" i="12"/>
  <c r="D185" i="12"/>
  <c r="T186" i="12"/>
  <c r="K186" i="12"/>
  <c r="N186" i="12"/>
  <c r="E187" i="12"/>
  <c r="Q187" i="12"/>
  <c r="H187" i="12"/>
  <c r="T187" i="12"/>
  <c r="L188" i="12"/>
  <c r="Q191" i="12"/>
  <c r="N191" i="12"/>
  <c r="E191" i="12"/>
  <c r="O193" i="12"/>
  <c r="R193" i="12"/>
  <c r="I193" i="12"/>
  <c r="D31" i="26" s="1"/>
  <c r="U193" i="12"/>
  <c r="D193" i="12"/>
  <c r="L78" i="12"/>
  <c r="D78" i="12"/>
  <c r="U78" i="12"/>
  <c r="M102" i="12"/>
  <c r="U123" i="26" s="1"/>
  <c r="V105" i="12"/>
  <c r="AA216" i="26" s="1"/>
  <c r="J118" i="12"/>
  <c r="S118" i="12"/>
  <c r="J121" i="12"/>
  <c r="S121" i="12"/>
  <c r="J124" i="12"/>
  <c r="S124" i="12"/>
  <c r="M132" i="12"/>
  <c r="T139" i="12"/>
  <c r="L142" i="12"/>
  <c r="D142" i="12"/>
  <c r="U142" i="12"/>
  <c r="I143" i="12"/>
  <c r="D155" i="26" s="1"/>
  <c r="R143" i="12"/>
  <c r="J155" i="26" s="1"/>
  <c r="I146" i="12"/>
  <c r="R146" i="12"/>
  <c r="R149" i="12"/>
  <c r="J141" i="26" s="1"/>
  <c r="L151" i="12"/>
  <c r="U151" i="12"/>
  <c r="L154" i="12"/>
  <c r="U154" i="12"/>
  <c r="L157" i="12"/>
  <c r="U157" i="12"/>
  <c r="I158" i="12"/>
  <c r="F159" i="12"/>
  <c r="I161" i="12"/>
  <c r="D45" i="26" s="1"/>
  <c r="R161" i="12"/>
  <c r="J45" i="26" s="1"/>
  <c r="F162" i="12"/>
  <c r="O162" i="12"/>
  <c r="L163" i="12"/>
  <c r="U163" i="12"/>
  <c r="I164" i="12"/>
  <c r="R164" i="12"/>
  <c r="J6" i="26" s="1"/>
  <c r="F165" i="12"/>
  <c r="B82" i="26" s="1"/>
  <c r="O165" i="12"/>
  <c r="H82" i="26" s="1"/>
  <c r="M166" i="12"/>
  <c r="V166" i="12"/>
  <c r="J167" i="12"/>
  <c r="S167" i="12"/>
  <c r="L169" i="12"/>
  <c r="F76" i="26" s="1"/>
  <c r="V169" i="12"/>
  <c r="AA154" i="26" s="1"/>
  <c r="J170" i="12"/>
  <c r="S81" i="26" s="1"/>
  <c r="S170" i="12"/>
  <c r="Y81" i="26" s="1"/>
  <c r="F171" i="12"/>
  <c r="O171" i="12"/>
  <c r="L172" i="12"/>
  <c r="F77" i="26" s="1"/>
  <c r="U172" i="12"/>
  <c r="L77" i="26" s="1"/>
  <c r="J173" i="12"/>
  <c r="S173" i="12"/>
  <c r="G174" i="12"/>
  <c r="P174" i="12"/>
  <c r="D175" i="12"/>
  <c r="M175" i="12"/>
  <c r="L176" i="12"/>
  <c r="F144" i="26" s="1"/>
  <c r="D176" i="12"/>
  <c r="L177" i="12"/>
  <c r="S178" i="12"/>
  <c r="F180" i="12"/>
  <c r="K183" i="12"/>
  <c r="T76" i="26" s="1"/>
  <c r="G185" i="12"/>
  <c r="S185" i="12"/>
  <c r="J185" i="12"/>
  <c r="S202" i="26" s="1"/>
  <c r="V185" i="12"/>
  <c r="M185" i="12"/>
  <c r="P185" i="12"/>
  <c r="E186" i="12"/>
  <c r="G187" i="12"/>
  <c r="Q106" i="26" s="1"/>
  <c r="V187" i="12"/>
  <c r="AA106" i="26" s="1"/>
  <c r="G191" i="12"/>
  <c r="Q38" i="26" s="1"/>
  <c r="T191" i="12"/>
  <c r="T197" i="12"/>
  <c r="K73" i="26" s="1"/>
  <c r="Q199" i="12"/>
  <c r="N199" i="12"/>
  <c r="K199" i="12"/>
  <c r="T199" i="12"/>
  <c r="G177" i="12"/>
  <c r="Q78" i="26" s="1"/>
  <c r="S177" i="12"/>
  <c r="Y78" i="26" s="1"/>
  <c r="J177" i="12"/>
  <c r="S78" i="26" s="1"/>
  <c r="M177" i="12"/>
  <c r="U78" i="26" s="1"/>
  <c r="L184" i="12"/>
  <c r="D184" i="12"/>
  <c r="O188" i="12"/>
  <c r="V190" i="12"/>
  <c r="S14" i="14" s="1"/>
  <c r="P190" i="12"/>
  <c r="S208" i="12"/>
  <c r="Y131" i="26" s="1"/>
  <c r="J208" i="12"/>
  <c r="G208" i="12"/>
  <c r="Q131" i="26" s="1"/>
  <c r="P208" i="12"/>
  <c r="W131" i="26" s="1"/>
  <c r="M208" i="12"/>
  <c r="U131" i="26" s="1"/>
  <c r="V208" i="12"/>
  <c r="AA131" i="26" s="1"/>
  <c r="M118" i="12"/>
  <c r="U197" i="26" s="1"/>
  <c r="V121" i="12"/>
  <c r="G132" i="12"/>
  <c r="P132" i="12"/>
  <c r="L158" i="12"/>
  <c r="D158" i="12"/>
  <c r="U158" i="12"/>
  <c r="I159" i="12"/>
  <c r="R159" i="12"/>
  <c r="K161" i="12"/>
  <c r="T161" i="12"/>
  <c r="I162" i="12"/>
  <c r="B13" i="26"/>
  <c r="K164" i="12"/>
  <c r="T158" i="26" s="1"/>
  <c r="T164" i="12"/>
  <c r="Z158" i="26" s="1"/>
  <c r="R165" i="12"/>
  <c r="F166" i="12"/>
  <c r="O166" i="12"/>
  <c r="Q9" i="26"/>
  <c r="F169" i="12"/>
  <c r="B76" i="26" s="1"/>
  <c r="O169" i="12"/>
  <c r="E172" i="12"/>
  <c r="A77" i="26" s="1"/>
  <c r="O172" i="12"/>
  <c r="H77" i="26" s="1"/>
  <c r="L173" i="12"/>
  <c r="U173" i="12"/>
  <c r="I174" i="12"/>
  <c r="D135" i="26" s="1"/>
  <c r="R174" i="12"/>
  <c r="P175" i="12"/>
  <c r="W77" i="26" s="1"/>
  <c r="D177" i="12"/>
  <c r="I179" i="12"/>
  <c r="I180" i="12"/>
  <c r="D71" i="26" s="1"/>
  <c r="I183" i="12"/>
  <c r="O183" i="12"/>
  <c r="F183" i="12"/>
  <c r="O184" i="12"/>
  <c r="F185" i="12"/>
  <c r="R185" i="12"/>
  <c r="G186" i="12"/>
  <c r="Q79" i="26" s="1"/>
  <c r="S186" i="12"/>
  <c r="Y79" i="26" s="1"/>
  <c r="K187" i="12"/>
  <c r="P188" i="12"/>
  <c r="J188" i="12"/>
  <c r="R188" i="12"/>
  <c r="D190" i="12"/>
  <c r="S190" i="12"/>
  <c r="Y37" i="26" s="1"/>
  <c r="J191" i="12"/>
  <c r="S38" i="26" s="1"/>
  <c r="F193" i="12"/>
  <c r="V97" i="12"/>
  <c r="M124" i="12"/>
  <c r="U62" i="26" s="1"/>
  <c r="L134" i="12"/>
  <c r="D134" i="12"/>
  <c r="U134" i="12"/>
  <c r="E139" i="12"/>
  <c r="N139" i="12"/>
  <c r="L143" i="12"/>
  <c r="U143" i="12"/>
  <c r="L146" i="12"/>
  <c r="L149" i="12"/>
  <c r="U149" i="12"/>
  <c r="F151" i="12"/>
  <c r="B43" i="26" s="1"/>
  <c r="F154" i="12"/>
  <c r="L155" i="12"/>
  <c r="F157" i="12"/>
  <c r="O157" i="12"/>
  <c r="M158" i="12"/>
  <c r="L161" i="12"/>
  <c r="V161" i="12"/>
  <c r="F163" i="12"/>
  <c r="B11" i="26" s="1"/>
  <c r="L164" i="12"/>
  <c r="U164" i="12"/>
  <c r="J165" i="12"/>
  <c r="G166" i="12"/>
  <c r="Q110" i="26" s="1"/>
  <c r="M167" i="12"/>
  <c r="V167" i="12"/>
  <c r="S168" i="12"/>
  <c r="G169" i="12"/>
  <c r="Q154" i="26" s="1"/>
  <c r="P169" i="12"/>
  <c r="M170" i="12"/>
  <c r="U81" i="26" s="1"/>
  <c r="V170" i="12"/>
  <c r="I171" i="12"/>
  <c r="G172" i="12"/>
  <c r="P172" i="12"/>
  <c r="D173" i="12"/>
  <c r="M173" i="12"/>
  <c r="J174" i="12"/>
  <c r="R175" i="12"/>
  <c r="J154" i="26" s="1"/>
  <c r="F176" i="12"/>
  <c r="B144" i="26" s="1"/>
  <c r="P177" i="12"/>
  <c r="D178" i="12"/>
  <c r="M178" i="12"/>
  <c r="U145" i="26" s="1"/>
  <c r="V178" i="12"/>
  <c r="I181" i="12"/>
  <c r="S183" i="12"/>
  <c r="Y76" i="26" s="1"/>
  <c r="J183" i="12"/>
  <c r="S76" i="26" s="1"/>
  <c r="N183" i="12"/>
  <c r="V76" i="26" s="1"/>
  <c r="H186" i="12"/>
  <c r="L187" i="12"/>
  <c r="F138" i="26" s="1"/>
  <c r="D188" i="12"/>
  <c r="S188" i="12"/>
  <c r="G190" i="12"/>
  <c r="K191" i="12"/>
  <c r="V192" i="12"/>
  <c r="J192" i="12"/>
  <c r="P192" i="12"/>
  <c r="W198" i="26" s="1"/>
  <c r="K194" i="12"/>
  <c r="N202" i="12"/>
  <c r="V207" i="12"/>
  <c r="M207" i="12"/>
  <c r="G207" i="12"/>
  <c r="P207" i="12"/>
  <c r="S207" i="12"/>
  <c r="M211" i="12"/>
  <c r="S211" i="12"/>
  <c r="J211" i="12"/>
  <c r="P211" i="12"/>
  <c r="V211" i="12"/>
  <c r="AA146" i="26" s="1"/>
  <c r="G211" i="12"/>
  <c r="J210" i="12"/>
  <c r="V210" i="12"/>
  <c r="M210" i="12"/>
  <c r="D210" i="12"/>
  <c r="P210" i="12"/>
  <c r="V214" i="12"/>
  <c r="S214" i="12"/>
  <c r="J214" i="12"/>
  <c r="G214" i="12"/>
  <c r="G217" i="12"/>
  <c r="J217" i="12"/>
  <c r="S217" i="12"/>
  <c r="Y44" i="26" s="1"/>
  <c r="P217" i="12"/>
  <c r="U219" i="12"/>
  <c r="D219" i="12"/>
  <c r="R219" i="12"/>
  <c r="I219" i="12"/>
  <c r="Q223" i="12"/>
  <c r="T223" i="12"/>
  <c r="K223" i="12"/>
  <c r="H223" i="12"/>
  <c r="E223" i="12"/>
  <c r="D225" i="12"/>
  <c r="N203" i="12"/>
  <c r="S210" i="12"/>
  <c r="D213" i="12"/>
  <c r="R213" i="12"/>
  <c r="I213" i="12"/>
  <c r="O213" i="12"/>
  <c r="D214" i="12"/>
  <c r="I216" i="12"/>
  <c r="D217" i="12"/>
  <c r="U221" i="12"/>
  <c r="L149" i="26" s="1"/>
  <c r="L221" i="12"/>
  <c r="F149" i="26" s="1"/>
  <c r="R221" i="12"/>
  <c r="J149" i="26" s="1"/>
  <c r="D221" i="12"/>
  <c r="O221" i="12"/>
  <c r="H149" i="26" s="1"/>
  <c r="L228" i="12"/>
  <c r="M176" i="12"/>
  <c r="V179" i="12"/>
  <c r="AA144" i="26" s="1"/>
  <c r="G184" i="12"/>
  <c r="Q135" i="26" s="1"/>
  <c r="P184" i="12"/>
  <c r="F191" i="12"/>
  <c r="B103" i="26" s="1"/>
  <c r="M194" i="12"/>
  <c r="R196" i="12"/>
  <c r="I196" i="12"/>
  <c r="D153" i="26" s="1"/>
  <c r="L196" i="12"/>
  <c r="V196" i="12"/>
  <c r="U197" i="12"/>
  <c r="L73" i="26" s="1"/>
  <c r="L200" i="12"/>
  <c r="D200" i="12"/>
  <c r="U200" i="12"/>
  <c r="U203" i="12"/>
  <c r="I203" i="12"/>
  <c r="R203" i="12"/>
  <c r="O203" i="12"/>
  <c r="H36" i="26" s="1"/>
  <c r="R205" i="12"/>
  <c r="J198" i="26" s="1"/>
  <c r="I205" i="12"/>
  <c r="D33" i="26" s="1"/>
  <c r="F205" i="12"/>
  <c r="B33" i="26" s="1"/>
  <c r="V206" i="12"/>
  <c r="AA101" i="26" s="1"/>
  <c r="P206" i="12"/>
  <c r="W101" i="26" s="1"/>
  <c r="G206" i="12"/>
  <c r="Q101" i="26" s="1"/>
  <c r="G210" i="12"/>
  <c r="F219" i="12"/>
  <c r="L222" i="12"/>
  <c r="G223" i="12"/>
  <c r="V223" i="12"/>
  <c r="M196" i="12"/>
  <c r="P200" i="12"/>
  <c r="G200" i="12"/>
  <c r="V200" i="12"/>
  <c r="M203" i="12"/>
  <c r="U104" i="26" s="1"/>
  <c r="P203" i="12"/>
  <c r="W104" i="26" s="1"/>
  <c r="G203" i="12"/>
  <c r="Q104" i="26" s="1"/>
  <c r="S203" i="12"/>
  <c r="Y104" i="26" s="1"/>
  <c r="N206" i="12"/>
  <c r="H206" i="12"/>
  <c r="Q206" i="12"/>
  <c r="E206" i="12"/>
  <c r="G209" i="12"/>
  <c r="P209" i="12"/>
  <c r="V209" i="12"/>
  <c r="F213" i="12"/>
  <c r="P215" i="12"/>
  <c r="G215" i="12"/>
  <c r="V215" i="12"/>
  <c r="S215" i="12"/>
  <c r="V217" i="12"/>
  <c r="L224" i="12"/>
  <c r="F150" i="26" s="1"/>
  <c r="D224" i="12"/>
  <c r="U224" i="12"/>
  <c r="L150" i="26" s="1"/>
  <c r="I224" i="12"/>
  <c r="D150" i="26" s="1"/>
  <c r="E227" i="12"/>
  <c r="Q227" i="12"/>
  <c r="H227" i="12"/>
  <c r="N227" i="12"/>
  <c r="K227" i="12"/>
  <c r="N196" i="12"/>
  <c r="V130" i="26" s="1"/>
  <c r="S199" i="12"/>
  <c r="J199" i="12"/>
  <c r="S19" i="26" s="1"/>
  <c r="V199" i="12"/>
  <c r="J202" i="12"/>
  <c r="S202" i="12"/>
  <c r="M202" i="12"/>
  <c r="E203" i="12"/>
  <c r="H203" i="12"/>
  <c r="T203" i="12"/>
  <c r="K205" i="12"/>
  <c r="T72" i="26" s="1"/>
  <c r="Q205" i="12"/>
  <c r="X72" i="26" s="1"/>
  <c r="Q209" i="12"/>
  <c r="H209" i="12"/>
  <c r="E209" i="12"/>
  <c r="U211" i="12"/>
  <c r="F211" i="12"/>
  <c r="O211" i="12"/>
  <c r="D211" i="12"/>
  <c r="R211" i="12"/>
  <c r="Q215" i="12"/>
  <c r="K215" i="12"/>
  <c r="T215" i="12"/>
  <c r="P220" i="12"/>
  <c r="J220" i="12"/>
  <c r="S220" i="12"/>
  <c r="F221" i="12"/>
  <c r="B149" i="26" s="1"/>
  <c r="R224" i="12"/>
  <c r="J150" i="26" s="1"/>
  <c r="T226" i="12"/>
  <c r="K226" i="12"/>
  <c r="Q226" i="12"/>
  <c r="T227" i="12"/>
  <c r="L216" i="12"/>
  <c r="D216" i="12"/>
  <c r="U216" i="12"/>
  <c r="R216" i="12"/>
  <c r="J218" i="12"/>
  <c r="S145" i="26" s="1"/>
  <c r="P218" i="12"/>
  <c r="G218" i="12"/>
  <c r="S218" i="12"/>
  <c r="D218" i="12"/>
  <c r="H220" i="12"/>
  <c r="T220" i="12"/>
  <c r="K220" i="12"/>
  <c r="E220" i="12"/>
  <c r="Q220" i="12"/>
  <c r="F222" i="12"/>
  <c r="D222" i="12"/>
  <c r="R222" i="12"/>
  <c r="I222" i="12"/>
  <c r="U222" i="12"/>
  <c r="D228" i="12"/>
  <c r="O228" i="12"/>
  <c r="H141" i="26" s="1"/>
  <c r="U228" i="12"/>
  <c r="I228" i="12"/>
  <c r="D141" i="26" s="1"/>
  <c r="O212" i="12"/>
  <c r="D212" i="12"/>
  <c r="U212" i="12"/>
  <c r="H215" i="12"/>
  <c r="V216" i="12"/>
  <c r="J216" i="12"/>
  <c r="G216" i="12"/>
  <c r="S216" i="12"/>
  <c r="M217" i="12"/>
  <c r="L219" i="12"/>
  <c r="I221" i="12"/>
  <c r="D149" i="26" s="1"/>
  <c r="M184" i="12"/>
  <c r="K189" i="12"/>
  <c r="T189" i="12"/>
  <c r="L190" i="12"/>
  <c r="L191" i="12"/>
  <c r="F103" i="26" s="1"/>
  <c r="G196" i="12"/>
  <c r="S196" i="12"/>
  <c r="O201" i="12"/>
  <c r="D201" i="12"/>
  <c r="U201" i="12"/>
  <c r="P202" i="12"/>
  <c r="K203" i="12"/>
  <c r="P204" i="12"/>
  <c r="V204" i="12"/>
  <c r="M204" i="12"/>
  <c r="S204" i="12"/>
  <c r="G204" i="12"/>
  <c r="H205" i="12"/>
  <c r="R72" i="26" s="1"/>
  <c r="P212" i="12"/>
  <c r="W149" i="26" s="1"/>
  <c r="G212" i="12"/>
  <c r="Q149" i="26" s="1"/>
  <c r="L213" i="12"/>
  <c r="P214" i="12"/>
  <c r="F216" i="12"/>
  <c r="B147" i="26" s="1"/>
  <c r="V218" i="12"/>
  <c r="O219" i="12"/>
  <c r="J223" i="12"/>
  <c r="S223" i="12"/>
  <c r="P223" i="12"/>
  <c r="G225" i="12"/>
  <c r="S225" i="12"/>
  <c r="J225" i="12"/>
  <c r="M225" i="12"/>
  <c r="F228" i="12"/>
  <c r="B141" i="26" s="1"/>
  <c r="V14" i="13"/>
  <c r="P14" i="13"/>
  <c r="W13" i="27" s="1"/>
  <c r="D14" i="13"/>
  <c r="J14" i="13"/>
  <c r="S20" i="27" s="1"/>
  <c r="S14" i="13"/>
  <c r="M14" i="13"/>
  <c r="U2" i="27" s="1"/>
  <c r="G14" i="13"/>
  <c r="Q2" i="27" s="1"/>
  <c r="L3" i="13"/>
  <c r="F178" i="27" s="1"/>
  <c r="I3" i="13"/>
  <c r="D178" i="27" s="1"/>
  <c r="D3" i="13"/>
  <c r="M5" i="13"/>
  <c r="U180" i="27" s="1"/>
  <c r="P232" i="12"/>
  <c r="G232" i="12"/>
  <c r="V15" i="13"/>
  <c r="S26" i="14" s="1"/>
  <c r="J15" i="13"/>
  <c r="P15" i="13"/>
  <c r="M15" i="13"/>
  <c r="S20" i="14" s="1"/>
  <c r="G15" i="13"/>
  <c r="S16" i="14" s="1"/>
  <c r="Y2" i="27"/>
  <c r="L206" i="12"/>
  <c r="F133" i="26" s="1"/>
  <c r="I207" i="12"/>
  <c r="D207" i="12"/>
  <c r="L207" i="12"/>
  <c r="L208" i="12"/>
  <c r="F74" i="26" s="1"/>
  <c r="D208" i="12"/>
  <c r="L209" i="12"/>
  <c r="F215" i="12"/>
  <c r="R215" i="12"/>
  <c r="J146" i="26" s="1"/>
  <c r="P219" i="12"/>
  <c r="V222" i="12"/>
  <c r="M222" i="12"/>
  <c r="P222" i="12"/>
  <c r="S231" i="12"/>
  <c r="J231" i="12"/>
  <c r="O231" i="12"/>
  <c r="H154" i="26" s="1"/>
  <c r="F3" i="13"/>
  <c r="B178" i="27" s="1"/>
  <c r="U3" i="13"/>
  <c r="L178" i="27" s="1"/>
  <c r="S7" i="13"/>
  <c r="Y181" i="27" s="1"/>
  <c r="J7" i="13"/>
  <c r="S181" i="27" s="1"/>
  <c r="V7" i="13"/>
  <c r="AA181" i="27" s="1"/>
  <c r="G7" i="13"/>
  <c r="Q181" i="27" s="1"/>
  <c r="P7" i="13"/>
  <c r="W181" i="27" s="1"/>
  <c r="M7" i="13"/>
  <c r="U181" i="27" s="1"/>
  <c r="F230" i="12"/>
  <c r="B153" i="26" s="1"/>
  <c r="U230" i="12"/>
  <c r="L230" i="12"/>
  <c r="Q231" i="12"/>
  <c r="N231" i="12"/>
  <c r="E231" i="12"/>
  <c r="V5" i="13"/>
  <c r="AA180" i="27" s="1"/>
  <c r="P5" i="13"/>
  <c r="W180" i="27" s="1"/>
  <c r="G5" i="13"/>
  <c r="Q180" i="27" s="1"/>
  <c r="G8" i="13"/>
  <c r="Q178" i="27" s="1"/>
  <c r="S8" i="13"/>
  <c r="Y178" i="27" s="1"/>
  <c r="D8" i="13"/>
  <c r="M8" i="13"/>
  <c r="U178" i="27" s="1"/>
  <c r="V8" i="13"/>
  <c r="AA178" i="27" s="1"/>
  <c r="E10" i="13"/>
  <c r="Q10" i="13"/>
  <c r="H10" i="13"/>
  <c r="N10" i="13"/>
  <c r="T10" i="13"/>
  <c r="O230" i="12"/>
  <c r="D5" i="13"/>
  <c r="F11" i="13"/>
  <c r="R11" i="13"/>
  <c r="D11" i="13"/>
  <c r="L11" i="13"/>
  <c r="U11" i="13"/>
  <c r="F207" i="12"/>
  <c r="F208" i="12"/>
  <c r="B74" i="26" s="1"/>
  <c r="U214" i="12"/>
  <c r="L145" i="26" s="1"/>
  <c r="U215" i="12"/>
  <c r="P228" i="12"/>
  <c r="S228" i="12"/>
  <c r="J228" i="12"/>
  <c r="K229" i="12"/>
  <c r="T229" i="12"/>
  <c r="N229" i="12"/>
  <c r="D230" i="12"/>
  <c r="T231" i="12"/>
  <c r="V232" i="12"/>
  <c r="K4" i="13"/>
  <c r="Q4" i="13"/>
  <c r="J8" i="13"/>
  <c r="S178" i="27" s="1"/>
  <c r="P11" i="13"/>
  <c r="V11" i="13"/>
  <c r="J11" i="13"/>
  <c r="S11" i="13"/>
  <c r="G11" i="13"/>
  <c r="L192" i="12"/>
  <c r="F7" i="26" s="1"/>
  <c r="D192" i="12"/>
  <c r="U192" i="12"/>
  <c r="F198" i="12"/>
  <c r="U198" i="12"/>
  <c r="L198" i="12"/>
  <c r="L199" i="12"/>
  <c r="R206" i="12"/>
  <c r="J133" i="26" s="1"/>
  <c r="R207" i="12"/>
  <c r="L214" i="12"/>
  <c r="L215" i="12"/>
  <c r="J222" i="12"/>
  <c r="M226" i="12"/>
  <c r="U227" i="12"/>
  <c r="L227" i="12"/>
  <c r="E229" i="12"/>
  <c r="R230" i="12"/>
  <c r="H231" i="12"/>
  <c r="U231" i="12"/>
  <c r="J232" i="12"/>
  <c r="O3" i="13"/>
  <c r="H178" i="27" s="1"/>
  <c r="E4" i="13"/>
  <c r="J5" i="13"/>
  <c r="S180" i="27" s="1"/>
  <c r="V6" i="13"/>
  <c r="AA183" i="27" s="1"/>
  <c r="M6" i="13"/>
  <c r="G6" i="13"/>
  <c r="P6" i="13"/>
  <c r="S6" i="13"/>
  <c r="Y183" i="27" s="1"/>
  <c r="T9" i="13"/>
  <c r="Z179" i="27" s="1"/>
  <c r="K9" i="13"/>
  <c r="T179" i="27" s="1"/>
  <c r="Q9" i="13"/>
  <c r="X179" i="27" s="1"/>
  <c r="E9" i="13"/>
  <c r="P179" i="27" s="1"/>
  <c r="I11" i="13"/>
  <c r="M224" i="12"/>
  <c r="V227" i="12"/>
  <c r="AA141" i="26" s="1"/>
  <c r="F229" i="12"/>
  <c r="L5" i="13"/>
  <c r="I6" i="13"/>
  <c r="D6" i="13"/>
  <c r="L6" i="13"/>
  <c r="L7" i="13"/>
  <c r="F56" i="27" s="1"/>
  <c r="D7" i="13"/>
  <c r="O8" i="13"/>
  <c r="I8" i="13"/>
  <c r="J9" i="13"/>
  <c r="P9" i="13"/>
  <c r="M9" i="13"/>
  <c r="U179" i="27" s="1"/>
  <c r="M10" i="13"/>
  <c r="U182" i="27" s="1"/>
  <c r="P10" i="13"/>
  <c r="W182" i="27" s="1"/>
  <c r="D13" i="13"/>
  <c r="P13" i="13"/>
  <c r="W184" i="27" s="1"/>
  <c r="J16" i="13"/>
  <c r="V16" i="13"/>
  <c r="V17" i="13"/>
  <c r="P19" i="13"/>
  <c r="S19" i="13"/>
  <c r="J19" i="13"/>
  <c r="V19" i="13"/>
  <c r="AA9" i="27" s="1"/>
  <c r="D6" i="27"/>
  <c r="I22" i="13"/>
  <c r="D184" i="27" s="1"/>
  <c r="R22" i="13"/>
  <c r="J184" i="27" s="1"/>
  <c r="O22" i="13"/>
  <c r="H184" i="27" s="1"/>
  <c r="D22" i="13"/>
  <c r="M26" i="13"/>
  <c r="P26" i="13"/>
  <c r="G26" i="13"/>
  <c r="S26" i="13"/>
  <c r="F28" i="13"/>
  <c r="F30" i="13"/>
  <c r="U32" i="13"/>
  <c r="U34" i="13"/>
  <c r="R34" i="13"/>
  <c r="J101" i="27" s="1"/>
  <c r="I34" i="13"/>
  <c r="F34" i="13"/>
  <c r="L34" i="13"/>
  <c r="D36" i="13"/>
  <c r="U36" i="13"/>
  <c r="L36" i="13"/>
  <c r="I36" i="13"/>
  <c r="O36" i="13"/>
  <c r="H190" i="27" s="1"/>
  <c r="P38" i="13"/>
  <c r="G38" i="13"/>
  <c r="M38" i="13"/>
  <c r="S38" i="13"/>
  <c r="N41" i="13"/>
  <c r="E41" i="13"/>
  <c r="K41" i="13"/>
  <c r="V43" i="13"/>
  <c r="J43" i="13"/>
  <c r="M43" i="13"/>
  <c r="S43" i="13"/>
  <c r="Y81" i="27" s="1"/>
  <c r="G44" i="13"/>
  <c r="P44" i="13"/>
  <c r="J44" i="13"/>
  <c r="S44" i="13"/>
  <c r="M44" i="13"/>
  <c r="U194" i="27" s="1"/>
  <c r="U62" i="13"/>
  <c r="L62" i="13"/>
  <c r="I62" i="13"/>
  <c r="D62" i="13"/>
  <c r="R62" i="13"/>
  <c r="O62" i="13"/>
  <c r="F62" i="13"/>
  <c r="H19" i="13"/>
  <c r="K19" i="13"/>
  <c r="Q19" i="13"/>
  <c r="AA2" i="27"/>
  <c r="S22" i="13"/>
  <c r="J22" i="13"/>
  <c r="S135" i="27" s="1"/>
  <c r="V22" i="13"/>
  <c r="E26" i="13"/>
  <c r="H26" i="13"/>
  <c r="M34" i="13"/>
  <c r="S34" i="13"/>
  <c r="J34" i="13"/>
  <c r="Q38" i="13"/>
  <c r="T38" i="13"/>
  <c r="H38" i="13"/>
  <c r="K40" i="13"/>
  <c r="Q40" i="13"/>
  <c r="H40" i="13"/>
  <c r="E40" i="13"/>
  <c r="O16" i="13"/>
  <c r="H180" i="27" s="1"/>
  <c r="R16" i="13"/>
  <c r="J180" i="27" s="1"/>
  <c r="I16" i="13"/>
  <c r="D180" i="27" s="1"/>
  <c r="U16" i="13"/>
  <c r="L180" i="27" s="1"/>
  <c r="M16" i="13"/>
  <c r="U100" i="27" s="1"/>
  <c r="M17" i="13"/>
  <c r="E19" i="13"/>
  <c r="T19" i="13"/>
  <c r="S2" i="27"/>
  <c r="D27" i="13"/>
  <c r="U27" i="13"/>
  <c r="L27" i="13"/>
  <c r="O27" i="13"/>
  <c r="I27" i="13"/>
  <c r="J32" i="13"/>
  <c r="D34" i="13"/>
  <c r="V34" i="13"/>
  <c r="F36" i="13"/>
  <c r="R36" i="13"/>
  <c r="E38" i="13"/>
  <c r="V38" i="13"/>
  <c r="G43" i="13"/>
  <c r="U54" i="13"/>
  <c r="R54" i="13"/>
  <c r="I54" i="13"/>
  <c r="L54" i="13"/>
  <c r="F54" i="13"/>
  <c r="B81" i="27" s="1"/>
  <c r="O54" i="13"/>
  <c r="D54" i="13"/>
  <c r="H55" i="13"/>
  <c r="K55" i="13"/>
  <c r="E55" i="13"/>
  <c r="T55" i="13"/>
  <c r="Q55" i="13"/>
  <c r="N55" i="13"/>
  <c r="N17" i="13"/>
  <c r="G181" i="27" s="1"/>
  <c r="E17" i="13"/>
  <c r="A181" i="27" s="1"/>
  <c r="T17" i="13"/>
  <c r="K181" i="27" s="1"/>
  <c r="E18" i="13"/>
  <c r="A182" i="27" s="1"/>
  <c r="T18" i="13"/>
  <c r="K182" i="27" s="1"/>
  <c r="K18" i="13"/>
  <c r="E182" i="27" s="1"/>
  <c r="H18" i="13"/>
  <c r="C182" i="27" s="1"/>
  <c r="H6" i="27"/>
  <c r="L23" i="13"/>
  <c r="D23" i="13"/>
  <c r="O23" i="13"/>
  <c r="F23" i="13"/>
  <c r="R23" i="13"/>
  <c r="J25" i="13"/>
  <c r="S25" i="13"/>
  <c r="V25" i="13"/>
  <c r="V29" i="13"/>
  <c r="P29" i="13"/>
  <c r="W186" i="27" s="1"/>
  <c r="G29" i="13"/>
  <c r="M29" i="13"/>
  <c r="G34" i="13"/>
  <c r="O35" i="13"/>
  <c r="F35" i="13"/>
  <c r="U35" i="13"/>
  <c r="U39" i="13"/>
  <c r="L39" i="13"/>
  <c r="D39" i="13"/>
  <c r="I39" i="13"/>
  <c r="R39" i="13"/>
  <c r="T40" i="13"/>
  <c r="P67" i="13"/>
  <c r="G67" i="13"/>
  <c r="S67" i="13"/>
  <c r="J67" i="13"/>
  <c r="V67" i="13"/>
  <c r="D71" i="13"/>
  <c r="U71" i="13"/>
  <c r="L207" i="27" s="1"/>
  <c r="I71" i="13"/>
  <c r="D207" i="27" s="1"/>
  <c r="R71" i="13"/>
  <c r="J207" i="27" s="1"/>
  <c r="F71" i="13"/>
  <c r="B207" i="27" s="1"/>
  <c r="O71" i="13"/>
  <c r="H207" i="27" s="1"/>
  <c r="L71" i="13"/>
  <c r="F207" i="27" s="1"/>
  <c r="L232" i="12"/>
  <c r="D232" i="12"/>
  <c r="U232" i="12"/>
  <c r="J13" i="13"/>
  <c r="S184" i="27" s="1"/>
  <c r="D16" i="13"/>
  <c r="P16" i="13"/>
  <c r="P17" i="13"/>
  <c r="Q18" i="13"/>
  <c r="I182" i="27" s="1"/>
  <c r="O20" i="13"/>
  <c r="H183" i="27" s="1"/>
  <c r="F20" i="13"/>
  <c r="B183" i="27" s="1"/>
  <c r="L20" i="13"/>
  <c r="F183" i="27" s="1"/>
  <c r="N21" i="13"/>
  <c r="V177" i="27" s="1"/>
  <c r="T21" i="13"/>
  <c r="Z177" i="27" s="1"/>
  <c r="K21" i="13"/>
  <c r="T177" i="27" s="1"/>
  <c r="G22" i="13"/>
  <c r="P23" i="13"/>
  <c r="G23" i="13"/>
  <c r="S23" i="13"/>
  <c r="M23" i="13"/>
  <c r="U23" i="13"/>
  <c r="D25" i="13"/>
  <c r="P25" i="13"/>
  <c r="K26" i="13"/>
  <c r="D29" i="13"/>
  <c r="S29" i="13"/>
  <c r="S31" i="13"/>
  <c r="J31" i="13"/>
  <c r="G31" i="13"/>
  <c r="R35" i="13"/>
  <c r="F37" i="13"/>
  <c r="R37" i="13"/>
  <c r="J187" i="27" s="1"/>
  <c r="I37" i="13"/>
  <c r="D187" i="27" s="1"/>
  <c r="D37" i="13"/>
  <c r="K38" i="13"/>
  <c r="G52" i="13"/>
  <c r="S52" i="13"/>
  <c r="J52" i="13"/>
  <c r="V52" i="13"/>
  <c r="D52" i="13"/>
  <c r="P52" i="13"/>
  <c r="M52" i="13"/>
  <c r="K64" i="13"/>
  <c r="N64" i="13"/>
  <c r="T64" i="13"/>
  <c r="E64" i="13"/>
  <c r="M67" i="13"/>
  <c r="N26" i="13"/>
  <c r="R28" i="13"/>
  <c r="I28" i="13"/>
  <c r="L28" i="13"/>
  <c r="O28" i="13"/>
  <c r="H35" i="13"/>
  <c r="Q35" i="13"/>
  <c r="N35" i="13"/>
  <c r="V37" i="13"/>
  <c r="AA189" i="27" s="1"/>
  <c r="S37" i="13"/>
  <c r="J37" i="13"/>
  <c r="P37" i="13"/>
  <c r="R72" i="13"/>
  <c r="I72" i="13"/>
  <c r="D72" i="13"/>
  <c r="L72" i="13"/>
  <c r="U72" i="13"/>
  <c r="F72" i="13"/>
  <c r="O72" i="13"/>
  <c r="K20" i="13"/>
  <c r="E183" i="27" s="1"/>
  <c r="N20" i="13"/>
  <c r="G183" i="27" s="1"/>
  <c r="E20" i="13"/>
  <c r="A183" i="27" s="1"/>
  <c r="M22" i="13"/>
  <c r="U135" i="27" s="1"/>
  <c r="O24" i="13"/>
  <c r="H186" i="27" s="1"/>
  <c r="D24" i="13"/>
  <c r="U24" i="13"/>
  <c r="L24" i="13"/>
  <c r="I24" i="13"/>
  <c r="Q26" i="13"/>
  <c r="I30" i="13"/>
  <c r="D30" i="13"/>
  <c r="U30" i="13"/>
  <c r="L30" i="13"/>
  <c r="O30" i="13"/>
  <c r="O32" i="13"/>
  <c r="F32" i="13"/>
  <c r="B56" i="27" s="1"/>
  <c r="R32" i="13"/>
  <c r="J56" i="27" s="1"/>
  <c r="D32" i="13"/>
  <c r="E35" i="13"/>
  <c r="T35" i="13"/>
  <c r="N38" i="13"/>
  <c r="H64" i="13"/>
  <c r="P3" i="13"/>
  <c r="V3" i="13"/>
  <c r="M3" i="13"/>
  <c r="R4" i="13"/>
  <c r="J177" i="27" s="1"/>
  <c r="I4" i="13"/>
  <c r="D177" i="27" s="1"/>
  <c r="L4" i="13"/>
  <c r="F177" i="27" s="1"/>
  <c r="U10" i="13"/>
  <c r="L99" i="27" s="1"/>
  <c r="F10" i="13"/>
  <c r="B99" i="27" s="1"/>
  <c r="R19" i="13"/>
  <c r="I19" i="13"/>
  <c r="D100" i="27" s="1"/>
  <c r="N19" i="13"/>
  <c r="T20" i="13"/>
  <c r="K183" i="27" s="1"/>
  <c r="U26" i="13"/>
  <c r="O26" i="13"/>
  <c r="H185" i="27" s="1"/>
  <c r="F26" i="13"/>
  <c r="L26" i="13"/>
  <c r="R26" i="13"/>
  <c r="D28" i="13"/>
  <c r="J29" i="13"/>
  <c r="G32" i="13"/>
  <c r="P32" i="13"/>
  <c r="V32" i="13"/>
  <c r="AA188" i="27" s="1"/>
  <c r="O34" i="13"/>
  <c r="I35" i="13"/>
  <c r="G37" i="13"/>
  <c r="N40" i="13"/>
  <c r="V41" i="13"/>
  <c r="AA187" i="27" s="1"/>
  <c r="S41" i="13"/>
  <c r="G41" i="13"/>
  <c r="M41" i="13"/>
  <c r="U187" i="27" s="1"/>
  <c r="T41" i="13"/>
  <c r="L43" i="13"/>
  <c r="D43" i="13"/>
  <c r="R43" i="13"/>
  <c r="I43" i="13"/>
  <c r="U43" i="13"/>
  <c r="F43" i="13"/>
  <c r="O44" i="13"/>
  <c r="F44" i="13"/>
  <c r="U44" i="13"/>
  <c r="R44" i="13"/>
  <c r="D44" i="13"/>
  <c r="U46" i="13"/>
  <c r="R46" i="13"/>
  <c r="I46" i="13"/>
  <c r="F46" i="13"/>
  <c r="O46" i="13"/>
  <c r="D46" i="13"/>
  <c r="M70" i="13"/>
  <c r="P70" i="13"/>
  <c r="G70" i="13"/>
  <c r="S70" i="13"/>
  <c r="J70" i="13"/>
  <c r="V70" i="13"/>
  <c r="J53" i="13"/>
  <c r="S191" i="27" s="1"/>
  <c r="S53" i="13"/>
  <c r="Y191" i="27" s="1"/>
  <c r="M53" i="13"/>
  <c r="U191" i="27" s="1"/>
  <c r="O60" i="13"/>
  <c r="D60" i="13"/>
  <c r="U60" i="13"/>
  <c r="I60" i="13"/>
  <c r="D63" i="13"/>
  <c r="L63" i="13"/>
  <c r="R63" i="13"/>
  <c r="F65" i="13"/>
  <c r="U65" i="13"/>
  <c r="L65" i="13"/>
  <c r="D65" i="13"/>
  <c r="O65" i="13"/>
  <c r="S75" i="13"/>
  <c r="J75" i="13"/>
  <c r="M75" i="13"/>
  <c r="G75" i="13"/>
  <c r="D53" i="13"/>
  <c r="G60" i="13"/>
  <c r="S60" i="13"/>
  <c r="Y193" i="27" s="1"/>
  <c r="J60" i="13"/>
  <c r="V60" i="13"/>
  <c r="M60" i="13"/>
  <c r="J61" i="13"/>
  <c r="S61" i="13"/>
  <c r="M61" i="13"/>
  <c r="P63" i="13"/>
  <c r="S63" i="13"/>
  <c r="J63" i="13"/>
  <c r="V63" i="13"/>
  <c r="M63" i="13"/>
  <c r="G63" i="13"/>
  <c r="F73" i="13"/>
  <c r="L73" i="13"/>
  <c r="R73" i="13"/>
  <c r="P82" i="13"/>
  <c r="G82" i="13"/>
  <c r="V82" i="13"/>
  <c r="J82" i="13"/>
  <c r="D82" i="13"/>
  <c r="M82" i="13"/>
  <c r="F29" i="13"/>
  <c r="O29" i="13"/>
  <c r="P35" i="13"/>
  <c r="G35" i="13"/>
  <c r="Q42" i="13"/>
  <c r="K42" i="13"/>
  <c r="E185" i="27" s="1"/>
  <c r="T42" i="13"/>
  <c r="K185" i="27" s="1"/>
  <c r="Q45" i="13"/>
  <c r="H45" i="13"/>
  <c r="N45" i="13"/>
  <c r="M46" i="13"/>
  <c r="P46" i="13"/>
  <c r="S46" i="13"/>
  <c r="Y104" i="27" s="1"/>
  <c r="U48" i="13"/>
  <c r="L48" i="13"/>
  <c r="D48" i="13"/>
  <c r="E50" i="13"/>
  <c r="O55" i="13"/>
  <c r="F55" i="13"/>
  <c r="U55" i="13"/>
  <c r="I55" i="13"/>
  <c r="D189" i="27" s="1"/>
  <c r="R55" i="13"/>
  <c r="N57" i="13"/>
  <c r="K57" i="13"/>
  <c r="T57" i="13"/>
  <c r="H57" i="13"/>
  <c r="F60" i="13"/>
  <c r="D61" i="13"/>
  <c r="I66" i="13"/>
  <c r="D66" i="13"/>
  <c r="R66" i="13"/>
  <c r="F66" i="13"/>
  <c r="O66" i="13"/>
  <c r="U66" i="13"/>
  <c r="V73" i="13"/>
  <c r="P73" i="13"/>
  <c r="G73" i="13"/>
  <c r="S73" i="13"/>
  <c r="Y58" i="27" s="1"/>
  <c r="J73" i="13"/>
  <c r="S58" i="27" s="1"/>
  <c r="U73" i="13"/>
  <c r="Q49" i="13"/>
  <c r="T50" i="13"/>
  <c r="P53" i="13"/>
  <c r="W191" i="27" s="1"/>
  <c r="P55" i="13"/>
  <c r="S55" i="13"/>
  <c r="J55" i="13"/>
  <c r="S103" i="27" s="1"/>
  <c r="V55" i="13"/>
  <c r="U56" i="13"/>
  <c r="L56" i="13"/>
  <c r="F106" i="27" s="1"/>
  <c r="O56" i="13"/>
  <c r="F56" i="13"/>
  <c r="I56" i="13"/>
  <c r="R56" i="13"/>
  <c r="N56" i="13"/>
  <c r="I58" i="13"/>
  <c r="D151" i="27" s="1"/>
  <c r="O58" i="13"/>
  <c r="H151" i="27" s="1"/>
  <c r="F58" i="13"/>
  <c r="B151" i="27" s="1"/>
  <c r="D58" i="13"/>
  <c r="L58" i="13"/>
  <c r="F151" i="27" s="1"/>
  <c r="R58" i="13"/>
  <c r="J151" i="27" s="1"/>
  <c r="F63" i="13"/>
  <c r="L67" i="13"/>
  <c r="F206" i="27" s="1"/>
  <c r="D67" i="13"/>
  <c r="I67" i="13"/>
  <c r="D206" i="27" s="1"/>
  <c r="R67" i="13"/>
  <c r="J206" i="27" s="1"/>
  <c r="F67" i="13"/>
  <c r="B206" i="27" s="1"/>
  <c r="U67" i="13"/>
  <c r="L206" i="27" s="1"/>
  <c r="D73" i="13"/>
  <c r="J77" i="13"/>
  <c r="S206" i="27" s="1"/>
  <c r="V77" i="13"/>
  <c r="AA206" i="27" s="1"/>
  <c r="M77" i="13"/>
  <c r="U206" i="27" s="1"/>
  <c r="D77" i="13"/>
  <c r="P77" i="13"/>
  <c r="W206" i="27" s="1"/>
  <c r="G77" i="13"/>
  <c r="Q206" i="27" s="1"/>
  <c r="S77" i="13"/>
  <c r="Y206" i="27" s="1"/>
  <c r="K128" i="13"/>
  <c r="N128" i="13"/>
  <c r="E128" i="13"/>
  <c r="T128" i="13"/>
  <c r="Q128" i="13"/>
  <c r="H128" i="13"/>
  <c r="O47" i="13"/>
  <c r="F47" i="13"/>
  <c r="D47" i="13"/>
  <c r="R47" i="13"/>
  <c r="Q56" i="13"/>
  <c r="G61" i="13"/>
  <c r="G68" i="13"/>
  <c r="V68" i="13"/>
  <c r="M68" i="13"/>
  <c r="J68" i="13"/>
  <c r="P71" i="13"/>
  <c r="V71" i="13"/>
  <c r="M71" i="13"/>
  <c r="G71" i="13"/>
  <c r="J71" i="13"/>
  <c r="I73" i="13"/>
  <c r="M78" i="13"/>
  <c r="S78" i="13"/>
  <c r="J78" i="13"/>
  <c r="V78" i="13"/>
  <c r="M94" i="13"/>
  <c r="U71" i="27" s="1"/>
  <c r="S94" i="13"/>
  <c r="Y71" i="27" s="1"/>
  <c r="G94" i="13"/>
  <c r="Q71" i="27" s="1"/>
  <c r="P94" i="13"/>
  <c r="W71" i="27" s="1"/>
  <c r="D94" i="13"/>
  <c r="J94" i="13"/>
  <c r="S71" i="27" s="1"/>
  <c r="V94" i="13"/>
  <c r="AA71" i="27" s="1"/>
  <c r="E134" i="13"/>
  <c r="T134" i="13"/>
  <c r="Q134" i="13"/>
  <c r="N134" i="13"/>
  <c r="K134" i="13"/>
  <c r="H134" i="13"/>
  <c r="K12" i="13"/>
  <c r="T12" i="13"/>
  <c r="L13" i="13"/>
  <c r="L14" i="13"/>
  <c r="F179" i="27" s="1"/>
  <c r="L31" i="13"/>
  <c r="D31" i="13"/>
  <c r="R31" i="13"/>
  <c r="J186" i="27" s="1"/>
  <c r="I31" i="13"/>
  <c r="D186" i="27" s="1"/>
  <c r="I38" i="13"/>
  <c r="O38" i="13"/>
  <c r="F38" i="13"/>
  <c r="S47" i="13"/>
  <c r="Y105" i="27" s="1"/>
  <c r="R48" i="13"/>
  <c r="K50" i="13"/>
  <c r="V53" i="13"/>
  <c r="AA191" i="27" s="1"/>
  <c r="E56" i="13"/>
  <c r="T56" i="13"/>
  <c r="P60" i="13"/>
  <c r="V61" i="13"/>
  <c r="O63" i="13"/>
  <c r="M73" i="13"/>
  <c r="U58" i="27" s="1"/>
  <c r="V75" i="13"/>
  <c r="J85" i="13"/>
  <c r="S218" i="27" s="1"/>
  <c r="P85" i="13"/>
  <c r="W218" i="27" s="1"/>
  <c r="G85" i="13"/>
  <c r="Q218" i="27" s="1"/>
  <c r="D85" i="13"/>
  <c r="V85" i="13"/>
  <c r="AA218" i="27" s="1"/>
  <c r="S85" i="13"/>
  <c r="Y218" i="27" s="1"/>
  <c r="M86" i="13"/>
  <c r="S86" i="13"/>
  <c r="G86" i="13"/>
  <c r="V86" i="13"/>
  <c r="J86" i="13"/>
  <c r="L59" i="13"/>
  <c r="D59" i="13"/>
  <c r="S66" i="13"/>
  <c r="Y208" i="27" s="1"/>
  <c r="J66" i="13"/>
  <c r="S208" i="27" s="1"/>
  <c r="V66" i="13"/>
  <c r="AA208" i="27" s="1"/>
  <c r="M66" i="13"/>
  <c r="U208" i="27" s="1"/>
  <c r="L75" i="13"/>
  <c r="D75" i="13"/>
  <c r="O75" i="13"/>
  <c r="D76" i="13"/>
  <c r="P76" i="13"/>
  <c r="L80" i="13"/>
  <c r="F211" i="27" s="1"/>
  <c r="U80" i="13"/>
  <c r="L211" i="27" s="1"/>
  <c r="P83" i="13"/>
  <c r="M90" i="13"/>
  <c r="F92" i="13"/>
  <c r="B218" i="27" s="1"/>
  <c r="S92" i="13"/>
  <c r="G93" i="13"/>
  <c r="S93" i="13"/>
  <c r="G98" i="13"/>
  <c r="V98" i="13"/>
  <c r="N105" i="13"/>
  <c r="G128" i="27" s="1"/>
  <c r="T105" i="13"/>
  <c r="K128" i="27" s="1"/>
  <c r="K105" i="13"/>
  <c r="E128" i="27" s="1"/>
  <c r="Q105" i="13"/>
  <c r="I128" i="27" s="1"/>
  <c r="H105" i="13"/>
  <c r="C128" i="27" s="1"/>
  <c r="E105" i="13"/>
  <c r="A128" i="27" s="1"/>
  <c r="Q109" i="13"/>
  <c r="H109" i="13"/>
  <c r="N109" i="13"/>
  <c r="E109" i="13"/>
  <c r="V113" i="13"/>
  <c r="M113" i="13"/>
  <c r="D113" i="13"/>
  <c r="N116" i="13"/>
  <c r="E116" i="13"/>
  <c r="U118" i="13"/>
  <c r="L111" i="27" s="1"/>
  <c r="R118" i="13"/>
  <c r="J111" i="27" s="1"/>
  <c r="I118" i="13"/>
  <c r="D111" i="27" s="1"/>
  <c r="O118" i="13"/>
  <c r="H111" i="27" s="1"/>
  <c r="F118" i="13"/>
  <c r="B111" i="27" s="1"/>
  <c r="L118" i="13"/>
  <c r="F111" i="27" s="1"/>
  <c r="O124" i="13"/>
  <c r="H201" i="27" s="1"/>
  <c r="R124" i="13"/>
  <c r="J201" i="27" s="1"/>
  <c r="I124" i="13"/>
  <c r="D201" i="27" s="1"/>
  <c r="F124" i="13"/>
  <c r="B201" i="27" s="1"/>
  <c r="D124" i="13"/>
  <c r="N126" i="13"/>
  <c r="F137" i="13"/>
  <c r="R137" i="13"/>
  <c r="I137" i="13"/>
  <c r="O137" i="13"/>
  <c r="D137" i="13"/>
  <c r="U137" i="13"/>
  <c r="L140" i="27" s="1"/>
  <c r="L137" i="13"/>
  <c r="K146" i="13"/>
  <c r="T146" i="13"/>
  <c r="H146" i="13"/>
  <c r="Q146" i="13"/>
  <c r="E146" i="13"/>
  <c r="R95" i="13"/>
  <c r="J126" i="27" s="1"/>
  <c r="I95" i="13"/>
  <c r="D126" i="27" s="1"/>
  <c r="V97" i="13"/>
  <c r="M97" i="13"/>
  <c r="D97" i="13"/>
  <c r="J98" i="13"/>
  <c r="D102" i="13"/>
  <c r="S102" i="13"/>
  <c r="Y123" i="27" s="1"/>
  <c r="G105" i="13"/>
  <c r="Q216" i="27" s="1"/>
  <c r="S107" i="13"/>
  <c r="Y220" i="27" s="1"/>
  <c r="J110" i="13"/>
  <c r="H111" i="13"/>
  <c r="T111" i="13"/>
  <c r="K111" i="13"/>
  <c r="G113" i="13"/>
  <c r="H116" i="13"/>
  <c r="Q119" i="13"/>
  <c r="F121" i="13"/>
  <c r="R121" i="13"/>
  <c r="I121" i="13"/>
  <c r="O121" i="13"/>
  <c r="U121" i="13"/>
  <c r="L121" i="13"/>
  <c r="G124" i="13"/>
  <c r="S124" i="13"/>
  <c r="J124" i="13"/>
  <c r="P124" i="13"/>
  <c r="V124" i="13"/>
  <c r="M124" i="13"/>
  <c r="O139" i="13"/>
  <c r="S140" i="13"/>
  <c r="L15" i="13"/>
  <c r="D15" i="13"/>
  <c r="U15" i="13"/>
  <c r="B6" i="27"/>
  <c r="M39" i="13"/>
  <c r="F49" i="13"/>
  <c r="B194" i="27" s="1"/>
  <c r="R49" i="13"/>
  <c r="I49" i="13"/>
  <c r="L49" i="13"/>
  <c r="I50" i="13"/>
  <c r="O50" i="13"/>
  <c r="F50" i="13"/>
  <c r="L50" i="13"/>
  <c r="V50" i="13"/>
  <c r="U52" i="13"/>
  <c r="L191" i="27" s="1"/>
  <c r="S58" i="13"/>
  <c r="J58" i="13"/>
  <c r="O64" i="13"/>
  <c r="F64" i="13"/>
  <c r="R64" i="13"/>
  <c r="I64" i="13"/>
  <c r="J69" i="13"/>
  <c r="S69" i="13"/>
  <c r="V69" i="13"/>
  <c r="M69" i="13"/>
  <c r="D69" i="13"/>
  <c r="D70" i="13"/>
  <c r="I74" i="13"/>
  <c r="D74" i="13"/>
  <c r="F75" i="13"/>
  <c r="S76" i="13"/>
  <c r="P79" i="13"/>
  <c r="G79" i="13"/>
  <c r="E80" i="13"/>
  <c r="A211" i="27" s="1"/>
  <c r="N80" i="13"/>
  <c r="G211" i="27" s="1"/>
  <c r="F81" i="13"/>
  <c r="D81" i="13"/>
  <c r="O81" i="13"/>
  <c r="G83" i="13"/>
  <c r="K88" i="13"/>
  <c r="T88" i="13"/>
  <c r="F89" i="13"/>
  <c r="B216" i="27" s="1"/>
  <c r="D89" i="13"/>
  <c r="O89" i="13"/>
  <c r="H216" i="27" s="1"/>
  <c r="D90" i="13"/>
  <c r="P90" i="13"/>
  <c r="J92" i="13"/>
  <c r="V93" i="13"/>
  <c r="O95" i="13"/>
  <c r="H126" i="27" s="1"/>
  <c r="K96" i="13"/>
  <c r="E220" i="27" s="1"/>
  <c r="T96" i="13"/>
  <c r="K220" i="27" s="1"/>
  <c r="N96" i="13"/>
  <c r="G220" i="27" s="1"/>
  <c r="E96" i="13"/>
  <c r="A220" i="27" s="1"/>
  <c r="S97" i="13"/>
  <c r="G102" i="13"/>
  <c r="Q123" i="27" s="1"/>
  <c r="V102" i="13"/>
  <c r="AA123" i="27" s="1"/>
  <c r="K104" i="13"/>
  <c r="N104" i="13"/>
  <c r="E104" i="13"/>
  <c r="T104" i="13"/>
  <c r="Q104" i="13"/>
  <c r="H104" i="13"/>
  <c r="I106" i="13"/>
  <c r="R106" i="13"/>
  <c r="U106" i="13"/>
  <c r="L106" i="13"/>
  <c r="O106" i="13"/>
  <c r="G107" i="13"/>
  <c r="Q220" i="27" s="1"/>
  <c r="V107" i="13"/>
  <c r="AA220" i="27" s="1"/>
  <c r="N108" i="13"/>
  <c r="G129" i="27" s="1"/>
  <c r="T109" i="13"/>
  <c r="E111" i="13"/>
  <c r="U112" i="13"/>
  <c r="L112" i="13"/>
  <c r="O112" i="13"/>
  <c r="D118" i="13"/>
  <c r="O119" i="13"/>
  <c r="F119" i="13"/>
  <c r="U119" i="13"/>
  <c r="L119" i="13"/>
  <c r="R119" i="13"/>
  <c r="F132" i="13"/>
  <c r="B203" i="27" s="1"/>
  <c r="V18" i="13"/>
  <c r="L21" i="13"/>
  <c r="U21" i="13"/>
  <c r="M24" i="13"/>
  <c r="V24" i="13"/>
  <c r="M27" i="13"/>
  <c r="V27" i="13"/>
  <c r="M30" i="13"/>
  <c r="D33" i="13"/>
  <c r="M33" i="13"/>
  <c r="V33" i="13"/>
  <c r="F41" i="13"/>
  <c r="O41" i="13"/>
  <c r="L41" i="13"/>
  <c r="F187" i="27" s="1"/>
  <c r="I42" i="13"/>
  <c r="D185" i="27" s="1"/>
  <c r="U42" i="13"/>
  <c r="L185" i="27" s="1"/>
  <c r="L42" i="13"/>
  <c r="F185" i="27" s="1"/>
  <c r="M49" i="13"/>
  <c r="U189" i="27" s="1"/>
  <c r="L51" i="13"/>
  <c r="D51" i="13"/>
  <c r="L52" i="13"/>
  <c r="F57" i="13"/>
  <c r="R57" i="13"/>
  <c r="I57" i="13"/>
  <c r="U57" i="13"/>
  <c r="L193" i="27" s="1"/>
  <c r="L57" i="13"/>
  <c r="F59" i="13"/>
  <c r="R59" i="13"/>
  <c r="G66" i="13"/>
  <c r="Q208" i="27" s="1"/>
  <c r="O68" i="13"/>
  <c r="D68" i="13"/>
  <c r="F70" i="13"/>
  <c r="R70" i="13"/>
  <c r="V74" i="13"/>
  <c r="M74" i="13"/>
  <c r="P74" i="13"/>
  <c r="G74" i="13"/>
  <c r="R75" i="13"/>
  <c r="U78" i="13"/>
  <c r="D78" i="13"/>
  <c r="O78" i="13"/>
  <c r="H79" i="13"/>
  <c r="Q79" i="13"/>
  <c r="T79" i="13"/>
  <c r="K79" i="13"/>
  <c r="F80" i="13"/>
  <c r="B211" i="27" s="1"/>
  <c r="O80" i="13"/>
  <c r="H211" i="27" s="1"/>
  <c r="V81" i="13"/>
  <c r="S81" i="13"/>
  <c r="J81" i="13"/>
  <c r="M81" i="13"/>
  <c r="P81" i="13"/>
  <c r="I83" i="13"/>
  <c r="J84" i="13"/>
  <c r="V84" i="13"/>
  <c r="U86" i="13"/>
  <c r="D86" i="13"/>
  <c r="O86" i="13"/>
  <c r="H214" i="27" s="1"/>
  <c r="H87" i="13"/>
  <c r="T87" i="13"/>
  <c r="K87" i="13"/>
  <c r="N87" i="13"/>
  <c r="E87" i="13"/>
  <c r="Q87" i="13"/>
  <c r="V89" i="13"/>
  <c r="AA124" i="27" s="1"/>
  <c r="M89" i="13"/>
  <c r="U124" i="27" s="1"/>
  <c r="P89" i="13"/>
  <c r="W124" i="27" s="1"/>
  <c r="G91" i="13"/>
  <c r="Q219" i="27" s="1"/>
  <c r="S91" i="13"/>
  <c r="Y219" i="27" s="1"/>
  <c r="V92" i="13"/>
  <c r="D95" i="13"/>
  <c r="G97" i="13"/>
  <c r="M98" i="13"/>
  <c r="P101" i="13"/>
  <c r="R103" i="13"/>
  <c r="I103" i="13"/>
  <c r="U103" i="13"/>
  <c r="L103" i="13"/>
  <c r="O103" i="13"/>
  <c r="J105" i="13"/>
  <c r="S216" i="27" s="1"/>
  <c r="J113" i="13"/>
  <c r="S109" i="27" s="1"/>
  <c r="Q114" i="13"/>
  <c r="X116" i="27" s="1"/>
  <c r="T114" i="13"/>
  <c r="Z116" i="27" s="1"/>
  <c r="K114" i="13"/>
  <c r="T116" i="27" s="1"/>
  <c r="H114" i="13"/>
  <c r="R116" i="27" s="1"/>
  <c r="K116" i="13"/>
  <c r="T117" i="13"/>
  <c r="K117" i="13"/>
  <c r="Q117" i="13"/>
  <c r="H117" i="13"/>
  <c r="D121" i="13"/>
  <c r="I122" i="13"/>
  <c r="D199" i="27" s="1"/>
  <c r="O122" i="13"/>
  <c r="H199" i="27" s="1"/>
  <c r="F122" i="13"/>
  <c r="B199" i="27" s="1"/>
  <c r="U122" i="13"/>
  <c r="L199" i="27" s="1"/>
  <c r="L122" i="13"/>
  <c r="F199" i="27" s="1"/>
  <c r="R122" i="13"/>
  <c r="N129" i="13"/>
  <c r="T129" i="13"/>
  <c r="K129" i="13"/>
  <c r="I130" i="13"/>
  <c r="D116" i="27" s="1"/>
  <c r="R130" i="13"/>
  <c r="J116" i="27" s="1"/>
  <c r="O130" i="13"/>
  <c r="H116" i="27" s="1"/>
  <c r="F130" i="13"/>
  <c r="B116" i="27" s="1"/>
  <c r="D130" i="13"/>
  <c r="N101" i="13"/>
  <c r="E101" i="13"/>
  <c r="T101" i="13"/>
  <c r="K101" i="13"/>
  <c r="Q101" i="13"/>
  <c r="H101" i="13"/>
  <c r="Q106" i="13"/>
  <c r="H106" i="13"/>
  <c r="N106" i="13"/>
  <c r="E106" i="13"/>
  <c r="K112" i="13"/>
  <c r="Q112" i="13"/>
  <c r="H112" i="13"/>
  <c r="N112" i="13"/>
  <c r="E112" i="13"/>
  <c r="L115" i="13"/>
  <c r="D115" i="13"/>
  <c r="R115" i="13"/>
  <c r="I115" i="13"/>
  <c r="O115" i="13"/>
  <c r="F115" i="13"/>
  <c r="H119" i="13"/>
  <c r="N119" i="13"/>
  <c r="E119" i="13"/>
  <c r="N125" i="13"/>
  <c r="E125" i="13"/>
  <c r="E126" i="13"/>
  <c r="T126" i="13"/>
  <c r="Z203" i="27" s="1"/>
  <c r="K126" i="13"/>
  <c r="R127" i="13"/>
  <c r="I127" i="13"/>
  <c r="O127" i="13"/>
  <c r="F127" i="13"/>
  <c r="D127" i="13"/>
  <c r="S130" i="13"/>
  <c r="J130" i="13"/>
  <c r="V130" i="13"/>
  <c r="AA202" i="27" s="1"/>
  <c r="M130" i="13"/>
  <c r="U202" i="27" s="1"/>
  <c r="G140" i="13"/>
  <c r="J140" i="13"/>
  <c r="P140" i="13"/>
  <c r="M140" i="13"/>
  <c r="D140" i="13"/>
  <c r="O92" i="13"/>
  <c r="H218" i="27" s="1"/>
  <c r="R92" i="13"/>
  <c r="I92" i="13"/>
  <c r="P98" i="13"/>
  <c r="O100" i="13"/>
  <c r="R100" i="13"/>
  <c r="I100" i="13"/>
  <c r="U100" i="13"/>
  <c r="L100" i="13"/>
  <c r="H103" i="13"/>
  <c r="N103" i="13"/>
  <c r="E103" i="13"/>
  <c r="T106" i="13"/>
  <c r="T108" i="13"/>
  <c r="K129" i="27" s="1"/>
  <c r="K108" i="13"/>
  <c r="E129" i="27" s="1"/>
  <c r="T112" i="13"/>
  <c r="U115" i="13"/>
  <c r="L109" i="27" s="1"/>
  <c r="Q122" i="13"/>
  <c r="N122" i="13"/>
  <c r="E122" i="13"/>
  <c r="P127" i="13"/>
  <c r="S127" i="13"/>
  <c r="J127" i="13"/>
  <c r="V127" i="13"/>
  <c r="M127" i="13"/>
  <c r="U198" i="27" s="1"/>
  <c r="U127" i="13"/>
  <c r="L131" i="13"/>
  <c r="D131" i="13"/>
  <c r="O131" i="13"/>
  <c r="H202" i="27" s="1"/>
  <c r="F131" i="13"/>
  <c r="R131" i="13"/>
  <c r="L139" i="13"/>
  <c r="D139" i="13"/>
  <c r="R139" i="13"/>
  <c r="I139" i="13"/>
  <c r="O150" i="13"/>
  <c r="D150" i="13"/>
  <c r="R150" i="13"/>
  <c r="F150" i="13"/>
  <c r="U150" i="13"/>
  <c r="P84" i="13"/>
  <c r="J90" i="13"/>
  <c r="P92" i="13"/>
  <c r="D93" i="13"/>
  <c r="P93" i="13"/>
  <c r="U95" i="13"/>
  <c r="L126" i="27" s="1"/>
  <c r="D98" i="13"/>
  <c r="T103" i="13"/>
  <c r="E108" i="13"/>
  <c r="A129" i="27" s="1"/>
  <c r="M110" i="13"/>
  <c r="D110" i="13"/>
  <c r="V110" i="13"/>
  <c r="O116" i="13"/>
  <c r="F116" i="13"/>
  <c r="U116" i="13"/>
  <c r="L116" i="13"/>
  <c r="R116" i="13"/>
  <c r="Q125" i="13"/>
  <c r="H126" i="13"/>
  <c r="R203" i="27" s="1"/>
  <c r="O128" i="13"/>
  <c r="H114" i="27" s="1"/>
  <c r="F128" i="13"/>
  <c r="B114" i="27" s="1"/>
  <c r="U128" i="13"/>
  <c r="L114" i="27" s="1"/>
  <c r="L128" i="13"/>
  <c r="F114" i="27" s="1"/>
  <c r="R128" i="13"/>
  <c r="J114" i="27" s="1"/>
  <c r="I128" i="13"/>
  <c r="D114" i="27" s="1"/>
  <c r="G130" i="13"/>
  <c r="Q202" i="27" s="1"/>
  <c r="U134" i="13"/>
  <c r="R134" i="13"/>
  <c r="I134" i="13"/>
  <c r="O134" i="13"/>
  <c r="F134" i="13"/>
  <c r="L134" i="13"/>
  <c r="O135" i="13"/>
  <c r="F135" i="13"/>
  <c r="D135" i="13"/>
  <c r="U135" i="13"/>
  <c r="L135" i="13"/>
  <c r="U136" i="13"/>
  <c r="L136" i="13"/>
  <c r="R136" i="13"/>
  <c r="I136" i="13"/>
  <c r="O136" i="13"/>
  <c r="F136" i="13"/>
  <c r="D136" i="13"/>
  <c r="L83" i="13"/>
  <c r="D83" i="13"/>
  <c r="O83" i="13"/>
  <c r="T84" i="13"/>
  <c r="K84" i="13"/>
  <c r="N84" i="13"/>
  <c r="E84" i="13"/>
  <c r="Q84" i="13"/>
  <c r="D92" i="13"/>
  <c r="D100" i="13"/>
  <c r="P102" i="13"/>
  <c r="W123" i="27" s="1"/>
  <c r="H108" i="13"/>
  <c r="C129" i="27" s="1"/>
  <c r="G110" i="13"/>
  <c r="Q111" i="13"/>
  <c r="S113" i="13"/>
  <c r="T116" i="13"/>
  <c r="K119" i="13"/>
  <c r="K120" i="13"/>
  <c r="T120" i="13"/>
  <c r="Q120" i="13"/>
  <c r="H120" i="13"/>
  <c r="H122" i="13"/>
  <c r="H125" i="13"/>
  <c r="T125" i="13"/>
  <c r="G127" i="13"/>
  <c r="O132" i="13"/>
  <c r="H203" i="27" s="1"/>
  <c r="D132" i="13"/>
  <c r="U132" i="13"/>
  <c r="L203" i="27" s="1"/>
  <c r="L132" i="13"/>
  <c r="F203" i="27" s="1"/>
  <c r="R132" i="13"/>
  <c r="F139" i="13"/>
  <c r="U144" i="13"/>
  <c r="L143" i="27" s="1"/>
  <c r="L144" i="13"/>
  <c r="F143" i="27" s="1"/>
  <c r="I144" i="13"/>
  <c r="D143" i="27" s="1"/>
  <c r="R144" i="13"/>
  <c r="J143" i="27" s="1"/>
  <c r="O144" i="13"/>
  <c r="H143" i="27" s="1"/>
  <c r="D144" i="13"/>
  <c r="U145" i="13"/>
  <c r="I145" i="13"/>
  <c r="R145" i="13"/>
  <c r="F145" i="13"/>
  <c r="D145" i="13"/>
  <c r="S148" i="13"/>
  <c r="J148" i="13"/>
  <c r="G148" i="13"/>
  <c r="P148" i="13"/>
  <c r="D148" i="13"/>
  <c r="V148" i="13"/>
  <c r="L149" i="13"/>
  <c r="F141" i="27" s="1"/>
  <c r="D149" i="13"/>
  <c r="U149" i="13"/>
  <c r="L141" i="27" s="1"/>
  <c r="R149" i="13"/>
  <c r="J141" i="27" s="1"/>
  <c r="F149" i="13"/>
  <c r="B141" i="27" s="1"/>
  <c r="O149" i="13"/>
  <c r="H141" i="27" s="1"/>
  <c r="M51" i="13"/>
  <c r="V54" i="13"/>
  <c r="G59" i="13"/>
  <c r="Q190" i="27" s="1"/>
  <c r="P59" i="13"/>
  <c r="W190" i="27" s="1"/>
  <c r="G62" i="13"/>
  <c r="Q152" i="27" s="1"/>
  <c r="P62" i="13"/>
  <c r="W152" i="27" s="1"/>
  <c r="G65" i="13"/>
  <c r="Q210" i="27" s="1"/>
  <c r="P65" i="13"/>
  <c r="W210" i="27" s="1"/>
  <c r="L91" i="13"/>
  <c r="F124" i="27" s="1"/>
  <c r="D91" i="13"/>
  <c r="U91" i="13"/>
  <c r="L124" i="27" s="1"/>
  <c r="R98" i="13"/>
  <c r="F99" i="13"/>
  <c r="B127" i="27" s="1"/>
  <c r="F102" i="13"/>
  <c r="O102" i="13"/>
  <c r="O105" i="13"/>
  <c r="I107" i="13"/>
  <c r="D70" i="27" s="1"/>
  <c r="F108" i="13"/>
  <c r="P108" i="13"/>
  <c r="W217" i="27" s="1"/>
  <c r="I110" i="13"/>
  <c r="R110" i="13"/>
  <c r="J192" i="27" s="1"/>
  <c r="F111" i="13"/>
  <c r="O111" i="13"/>
  <c r="H193" i="27" s="1"/>
  <c r="I113" i="13"/>
  <c r="D194" i="27" s="1"/>
  <c r="R113" i="13"/>
  <c r="F114" i="13"/>
  <c r="O114" i="13"/>
  <c r="M115" i="13"/>
  <c r="U199" i="27" s="1"/>
  <c r="J116" i="13"/>
  <c r="S116" i="13"/>
  <c r="V118" i="13"/>
  <c r="AA197" i="27" s="1"/>
  <c r="J119" i="13"/>
  <c r="S119" i="13"/>
  <c r="F120" i="13"/>
  <c r="O120" i="13"/>
  <c r="J122" i="13"/>
  <c r="S111" i="27" s="1"/>
  <c r="G123" i="13"/>
  <c r="Q113" i="27" s="1"/>
  <c r="P123" i="13"/>
  <c r="W113" i="27" s="1"/>
  <c r="S125" i="13"/>
  <c r="G126" i="13"/>
  <c r="Q203" i="27" s="1"/>
  <c r="P126" i="13"/>
  <c r="W203" i="27" s="1"/>
  <c r="G129" i="13"/>
  <c r="P129" i="13"/>
  <c r="J131" i="13"/>
  <c r="S112" i="27" s="1"/>
  <c r="S131" i="13"/>
  <c r="Y112" i="27" s="1"/>
  <c r="D133" i="13"/>
  <c r="M133" i="13"/>
  <c r="V133" i="13"/>
  <c r="J134" i="13"/>
  <c r="S134" i="13"/>
  <c r="G135" i="13"/>
  <c r="Q155" i="27" s="1"/>
  <c r="J137" i="13"/>
  <c r="S137" i="13"/>
  <c r="G138" i="13"/>
  <c r="Q141" i="27" s="1"/>
  <c r="P138" i="13"/>
  <c r="W141" i="27" s="1"/>
  <c r="U140" i="13"/>
  <c r="L142" i="27" s="1"/>
  <c r="I142" i="13"/>
  <c r="G143" i="13"/>
  <c r="Q142" i="27" s="1"/>
  <c r="P143" i="13"/>
  <c r="W142" i="27" s="1"/>
  <c r="F147" i="13"/>
  <c r="U147" i="13"/>
  <c r="L147" i="13"/>
  <c r="K147" i="13"/>
  <c r="L148" i="13"/>
  <c r="T151" i="13"/>
  <c r="I152" i="13"/>
  <c r="S152" i="13"/>
  <c r="Y157" i="27" s="1"/>
  <c r="I153" i="13"/>
  <c r="H155" i="13"/>
  <c r="R155" i="13"/>
  <c r="J6" i="27" s="1"/>
  <c r="F158" i="13"/>
  <c r="R158" i="13"/>
  <c r="P159" i="13"/>
  <c r="Q160" i="13"/>
  <c r="I161" i="13"/>
  <c r="U161" i="13"/>
  <c r="D13" i="27"/>
  <c r="P165" i="13"/>
  <c r="W46" i="27" s="1"/>
  <c r="G165" i="13"/>
  <c r="P169" i="13"/>
  <c r="W154" i="27" s="1"/>
  <c r="V169" i="13"/>
  <c r="AA154" i="27" s="1"/>
  <c r="M169" i="13"/>
  <c r="U154" i="27" s="1"/>
  <c r="D169" i="13"/>
  <c r="F170" i="13"/>
  <c r="B140" i="27" s="1"/>
  <c r="Q170" i="13"/>
  <c r="G173" i="13"/>
  <c r="V173" i="13"/>
  <c r="S175" i="13"/>
  <c r="Y77" i="27" s="1"/>
  <c r="D177" i="13"/>
  <c r="I179" i="13"/>
  <c r="I180" i="13"/>
  <c r="U180" i="13"/>
  <c r="L180" i="13"/>
  <c r="E182" i="13"/>
  <c r="S164" i="13"/>
  <c r="Y158" i="27" s="1"/>
  <c r="J164" i="13"/>
  <c r="S158" i="27" s="1"/>
  <c r="P164" i="13"/>
  <c r="W158" i="27" s="1"/>
  <c r="G164" i="13"/>
  <c r="Q158" i="27" s="1"/>
  <c r="V172" i="13"/>
  <c r="M172" i="13"/>
  <c r="D172" i="13"/>
  <c r="P172" i="13"/>
  <c r="O174" i="13"/>
  <c r="U174" i="13"/>
  <c r="L174" i="13"/>
  <c r="I187" i="13"/>
  <c r="D138" i="27" s="1"/>
  <c r="O187" i="13"/>
  <c r="H138" i="27" s="1"/>
  <c r="D187" i="13"/>
  <c r="R187" i="13"/>
  <c r="J138" i="27" s="1"/>
  <c r="L187" i="13"/>
  <c r="F138" i="27" s="1"/>
  <c r="U187" i="13"/>
  <c r="L138" i="27" s="1"/>
  <c r="F187" i="13"/>
  <c r="B138" i="27" s="1"/>
  <c r="L107" i="13"/>
  <c r="F70" i="27" s="1"/>
  <c r="D107" i="13"/>
  <c r="U107" i="13"/>
  <c r="L70" i="27" s="1"/>
  <c r="I108" i="13"/>
  <c r="R108" i="13"/>
  <c r="I111" i="13"/>
  <c r="D193" i="27" s="1"/>
  <c r="R111" i="13"/>
  <c r="J193" i="27" s="1"/>
  <c r="R114" i="13"/>
  <c r="J195" i="27" s="1"/>
  <c r="I123" i="13"/>
  <c r="D200" i="27" s="1"/>
  <c r="I126" i="13"/>
  <c r="R126" i="13"/>
  <c r="I129" i="13"/>
  <c r="D115" i="27" s="1"/>
  <c r="R129" i="13"/>
  <c r="J115" i="27" s="1"/>
  <c r="M131" i="13"/>
  <c r="U112" i="27" s="1"/>
  <c r="V131" i="13"/>
  <c r="AA112" i="27" s="1"/>
  <c r="J132" i="13"/>
  <c r="S65" i="27" s="1"/>
  <c r="S132" i="13"/>
  <c r="Y65" i="27" s="1"/>
  <c r="V134" i="13"/>
  <c r="J135" i="13"/>
  <c r="S155" i="27" s="1"/>
  <c r="S135" i="13"/>
  <c r="Y155" i="27" s="1"/>
  <c r="J138" i="13"/>
  <c r="S141" i="27" s="1"/>
  <c r="S138" i="13"/>
  <c r="Y141" i="27" s="1"/>
  <c r="G139" i="13"/>
  <c r="P139" i="13"/>
  <c r="L141" i="13"/>
  <c r="D141" i="13"/>
  <c r="L142" i="13"/>
  <c r="S143" i="13"/>
  <c r="Y142" i="27" s="1"/>
  <c r="P149" i="13"/>
  <c r="G149" i="13"/>
  <c r="G150" i="13"/>
  <c r="V150" i="13"/>
  <c r="M150" i="13"/>
  <c r="J151" i="13"/>
  <c r="S108" i="27" s="1"/>
  <c r="S151" i="13"/>
  <c r="Y108" i="27" s="1"/>
  <c r="V151" i="13"/>
  <c r="AA108" i="27" s="1"/>
  <c r="K153" i="13"/>
  <c r="U153" i="13"/>
  <c r="L83" i="27" s="1"/>
  <c r="T155" i="13"/>
  <c r="I157" i="13"/>
  <c r="T158" i="13"/>
  <c r="H160" i="13"/>
  <c r="T160" i="13"/>
  <c r="L161" i="13"/>
  <c r="O162" i="13"/>
  <c r="F162" i="13"/>
  <c r="D162" i="13"/>
  <c r="F163" i="13"/>
  <c r="B11" i="27" s="1"/>
  <c r="U163" i="13"/>
  <c r="L11" i="27" s="1"/>
  <c r="L163" i="13"/>
  <c r="D164" i="13"/>
  <c r="R174" i="13"/>
  <c r="U176" i="13"/>
  <c r="O176" i="13"/>
  <c r="H144" i="27" s="1"/>
  <c r="F176" i="13"/>
  <c r="B144" i="27" s="1"/>
  <c r="Q180" i="13"/>
  <c r="X137" i="27" s="1"/>
  <c r="N180" i="13"/>
  <c r="V137" i="27" s="1"/>
  <c r="E180" i="13"/>
  <c r="P137" i="27" s="1"/>
  <c r="H182" i="13"/>
  <c r="G142" i="13"/>
  <c r="S142" i="13"/>
  <c r="J142" i="13"/>
  <c r="M142" i="13"/>
  <c r="L152" i="13"/>
  <c r="L153" i="13"/>
  <c r="R154" i="13"/>
  <c r="I154" i="13"/>
  <c r="L154" i="13"/>
  <c r="K155" i="13"/>
  <c r="J13" i="27"/>
  <c r="S172" i="13"/>
  <c r="D174" i="13"/>
  <c r="M176" i="13"/>
  <c r="S176" i="13"/>
  <c r="J176" i="13"/>
  <c r="U183" i="13"/>
  <c r="L183" i="13"/>
  <c r="D183" i="13"/>
  <c r="R183" i="13"/>
  <c r="I183" i="13"/>
  <c r="D202" i="27" s="1"/>
  <c r="L123" i="13"/>
  <c r="F200" i="27" s="1"/>
  <c r="D123" i="13"/>
  <c r="U123" i="13"/>
  <c r="L200" i="27" s="1"/>
  <c r="L138" i="13"/>
  <c r="U138" i="13"/>
  <c r="D142" i="13"/>
  <c r="R146" i="13"/>
  <c r="E151" i="13"/>
  <c r="N151" i="13"/>
  <c r="M152" i="13"/>
  <c r="U157" i="27" s="1"/>
  <c r="P152" i="13"/>
  <c r="W157" i="27" s="1"/>
  <c r="G152" i="13"/>
  <c r="Q157" i="27" s="1"/>
  <c r="P153" i="13"/>
  <c r="W41" i="27" s="1"/>
  <c r="V153" i="13"/>
  <c r="M153" i="13"/>
  <c r="N153" i="13"/>
  <c r="L155" i="13"/>
  <c r="I156" i="13"/>
  <c r="D156" i="13"/>
  <c r="L156" i="13"/>
  <c r="L157" i="13"/>
  <c r="D157" i="13"/>
  <c r="L158" i="13"/>
  <c r="K160" i="13"/>
  <c r="P161" i="13"/>
  <c r="S161" i="13"/>
  <c r="J161" i="13"/>
  <c r="G161" i="13"/>
  <c r="D163" i="13"/>
  <c r="J167" i="13"/>
  <c r="S167" i="13"/>
  <c r="P167" i="13"/>
  <c r="G167" i="13"/>
  <c r="M167" i="13"/>
  <c r="M168" i="13"/>
  <c r="P168" i="13"/>
  <c r="W109" i="27" s="1"/>
  <c r="G168" i="13"/>
  <c r="Q109" i="27" s="1"/>
  <c r="G172" i="13"/>
  <c r="Q201" i="27" s="1"/>
  <c r="F174" i="13"/>
  <c r="D176" i="13"/>
  <c r="F179" i="13"/>
  <c r="O179" i="13"/>
  <c r="M59" i="13"/>
  <c r="U190" i="27" s="1"/>
  <c r="V62" i="13"/>
  <c r="AA152" i="27" s="1"/>
  <c r="L99" i="13"/>
  <c r="F127" i="27" s="1"/>
  <c r="D99" i="13"/>
  <c r="U99" i="13"/>
  <c r="L127" i="27" s="1"/>
  <c r="F107" i="13"/>
  <c r="B70" i="27" s="1"/>
  <c r="O107" i="13"/>
  <c r="H70" i="27" s="1"/>
  <c r="L108" i="13"/>
  <c r="U108" i="13"/>
  <c r="F110" i="13"/>
  <c r="B192" i="27" s="1"/>
  <c r="O110" i="13"/>
  <c r="L111" i="13"/>
  <c r="F193" i="27" s="1"/>
  <c r="O113" i="13"/>
  <c r="L114" i="13"/>
  <c r="F195" i="27" s="1"/>
  <c r="U114" i="13"/>
  <c r="P116" i="13"/>
  <c r="L120" i="13"/>
  <c r="M123" i="13"/>
  <c r="U113" i="27" s="1"/>
  <c r="L126" i="13"/>
  <c r="V126" i="13"/>
  <c r="AA203" i="27" s="1"/>
  <c r="L129" i="13"/>
  <c r="F115" i="27" s="1"/>
  <c r="U129" i="13"/>
  <c r="L115" i="27" s="1"/>
  <c r="G131" i="13"/>
  <c r="Q112" i="27" s="1"/>
  <c r="M132" i="13"/>
  <c r="V132" i="13"/>
  <c r="S133" i="13"/>
  <c r="Y140" i="27" s="1"/>
  <c r="G134" i="13"/>
  <c r="P134" i="13"/>
  <c r="W144" i="27" s="1"/>
  <c r="M135" i="13"/>
  <c r="U155" i="27" s="1"/>
  <c r="V135" i="13"/>
  <c r="AA155" i="27" s="1"/>
  <c r="G137" i="13"/>
  <c r="P137" i="13"/>
  <c r="D138" i="13"/>
  <c r="M138" i="13"/>
  <c r="U141" i="27" s="1"/>
  <c r="J139" i="13"/>
  <c r="S139" i="13"/>
  <c r="F141" i="13"/>
  <c r="P142" i="13"/>
  <c r="D143" i="13"/>
  <c r="M143" i="13"/>
  <c r="U142" i="27" s="1"/>
  <c r="V143" i="13"/>
  <c r="AA142" i="27" s="1"/>
  <c r="H147" i="13"/>
  <c r="D152" i="13"/>
  <c r="O152" i="13"/>
  <c r="E153" i="13"/>
  <c r="O153" i="13"/>
  <c r="H83" i="27" s="1"/>
  <c r="D154" i="13"/>
  <c r="V155" i="13"/>
  <c r="P155" i="13"/>
  <c r="G155" i="13"/>
  <c r="M155" i="13"/>
  <c r="V156" i="13"/>
  <c r="M156" i="13"/>
  <c r="U17" i="27" s="1"/>
  <c r="S157" i="13"/>
  <c r="Y83" i="27" s="1"/>
  <c r="J157" i="13"/>
  <c r="M158" i="13"/>
  <c r="U160" i="13"/>
  <c r="L160" i="13"/>
  <c r="N160" i="13"/>
  <c r="D161" i="13"/>
  <c r="O161" i="13"/>
  <c r="U164" i="13"/>
  <c r="D167" i="13"/>
  <c r="S168" i="13"/>
  <c r="R170" i="13"/>
  <c r="J140" i="27" s="1"/>
  <c r="I170" i="13"/>
  <c r="V171" i="13"/>
  <c r="AA138" i="27" s="1"/>
  <c r="P171" i="13"/>
  <c r="W138" i="27" s="1"/>
  <c r="G171" i="13"/>
  <c r="Q138" i="27" s="1"/>
  <c r="M171" i="13"/>
  <c r="U138" i="27" s="1"/>
  <c r="J172" i="13"/>
  <c r="L173" i="13"/>
  <c r="D173" i="13"/>
  <c r="O173" i="13"/>
  <c r="F173" i="13"/>
  <c r="I174" i="13"/>
  <c r="G176" i="13"/>
  <c r="V176" i="13"/>
  <c r="V179" i="13"/>
  <c r="S179" i="13"/>
  <c r="Y144" i="27" s="1"/>
  <c r="J179" i="13"/>
  <c r="S144" i="27" s="1"/>
  <c r="R179" i="13"/>
  <c r="H180" i="13"/>
  <c r="R137" i="27" s="1"/>
  <c r="T180" i="13"/>
  <c r="Z137" i="27" s="1"/>
  <c r="F183" i="13"/>
  <c r="Q158" i="13"/>
  <c r="H158" i="13"/>
  <c r="N158" i="13"/>
  <c r="J159" i="13"/>
  <c r="V159" i="13"/>
  <c r="M159" i="13"/>
  <c r="U45" i="27" s="1"/>
  <c r="D159" i="13"/>
  <c r="V164" i="13"/>
  <c r="AA158" i="27" s="1"/>
  <c r="G166" i="13"/>
  <c r="V166" i="13"/>
  <c r="M166" i="13"/>
  <c r="D166" i="13"/>
  <c r="P166" i="13"/>
  <c r="W110" i="27" s="1"/>
  <c r="S173" i="13"/>
  <c r="J173" i="13"/>
  <c r="U177" i="13"/>
  <c r="L177" i="13"/>
  <c r="F201" i="27" s="1"/>
  <c r="D179" i="13"/>
  <c r="J182" i="13"/>
  <c r="S146" i="27" s="1"/>
  <c r="P182" i="13"/>
  <c r="W146" i="27" s="1"/>
  <c r="G182" i="13"/>
  <c r="Q146" i="27" s="1"/>
  <c r="V182" i="13"/>
  <c r="AA146" i="27" s="1"/>
  <c r="M182" i="13"/>
  <c r="U146" i="27" s="1"/>
  <c r="F138" i="13"/>
  <c r="O138" i="13"/>
  <c r="M139" i="13"/>
  <c r="P145" i="13"/>
  <c r="W143" i="27" s="1"/>
  <c r="S145" i="13"/>
  <c r="Y143" i="27" s="1"/>
  <c r="J145" i="13"/>
  <c r="S143" i="27" s="1"/>
  <c r="M145" i="13"/>
  <c r="U143" i="27" s="1"/>
  <c r="O146" i="13"/>
  <c r="F146" i="13"/>
  <c r="L146" i="13"/>
  <c r="H151" i="13"/>
  <c r="R152" i="13"/>
  <c r="R153" i="13"/>
  <c r="J83" i="27" s="1"/>
  <c r="F154" i="13"/>
  <c r="E155" i="13"/>
  <c r="Q155" i="13"/>
  <c r="E158" i="13"/>
  <c r="I162" i="13"/>
  <c r="L165" i="13"/>
  <c r="F82" i="27" s="1"/>
  <c r="D165" i="13"/>
  <c r="O165" i="13"/>
  <c r="H82" i="27" s="1"/>
  <c r="K170" i="13"/>
  <c r="N170" i="13"/>
  <c r="E170" i="13"/>
  <c r="J175" i="13"/>
  <c r="S77" i="27" s="1"/>
  <c r="V175" i="13"/>
  <c r="AA77" i="27" s="1"/>
  <c r="M175" i="13"/>
  <c r="D175" i="13"/>
  <c r="P175" i="13"/>
  <c r="W77" i="27" s="1"/>
  <c r="Q182" i="13"/>
  <c r="T182" i="13"/>
  <c r="N182" i="13"/>
  <c r="O192" i="13"/>
  <c r="F192" i="13"/>
  <c r="U192" i="13"/>
  <c r="I192" i="13"/>
  <c r="D192" i="13"/>
  <c r="L192" i="13"/>
  <c r="Q195" i="13"/>
  <c r="H195" i="13"/>
  <c r="T195" i="13"/>
  <c r="E195" i="13"/>
  <c r="N195" i="13"/>
  <c r="K195" i="13"/>
  <c r="M141" i="13"/>
  <c r="V144" i="13"/>
  <c r="J160" i="13"/>
  <c r="S160" i="13"/>
  <c r="J163" i="13"/>
  <c r="S163" i="13"/>
  <c r="D168" i="13"/>
  <c r="D171" i="13"/>
  <c r="T178" i="13"/>
  <c r="L181" i="13"/>
  <c r="D181" i="13"/>
  <c r="U181" i="13"/>
  <c r="O184" i="13"/>
  <c r="F184" i="13"/>
  <c r="I184" i="13"/>
  <c r="O189" i="13"/>
  <c r="H101" i="27" s="1"/>
  <c r="F189" i="13"/>
  <c r="B101" i="27" s="1"/>
  <c r="U189" i="13"/>
  <c r="L101" i="27" s="1"/>
  <c r="P195" i="13"/>
  <c r="W136" i="27" s="1"/>
  <c r="G195" i="13"/>
  <c r="S195" i="13"/>
  <c r="Y136" i="27" s="1"/>
  <c r="U195" i="13"/>
  <c r="G197" i="13"/>
  <c r="Q20" i="27" s="1"/>
  <c r="V197" i="13"/>
  <c r="M197" i="13"/>
  <c r="S197" i="13"/>
  <c r="U199" i="13"/>
  <c r="L199" i="13"/>
  <c r="D199" i="13"/>
  <c r="R199" i="13"/>
  <c r="F199" i="13"/>
  <c r="E201" i="13"/>
  <c r="P203" i="13"/>
  <c r="W104" i="27" s="1"/>
  <c r="G203" i="13"/>
  <c r="Q104" i="27" s="1"/>
  <c r="J203" i="13"/>
  <c r="M203" i="13"/>
  <c r="U104" i="27" s="1"/>
  <c r="V203" i="13"/>
  <c r="AA104" i="27" s="1"/>
  <c r="D205" i="13"/>
  <c r="P184" i="13"/>
  <c r="W135" i="27" s="1"/>
  <c r="G184" i="13"/>
  <c r="V184" i="13"/>
  <c r="G189" i="13"/>
  <c r="V189" i="13"/>
  <c r="M189" i="13"/>
  <c r="K193" i="13"/>
  <c r="Q193" i="13"/>
  <c r="H193" i="13"/>
  <c r="D197" i="13"/>
  <c r="I2" i="14" s="1"/>
  <c r="T201" i="13"/>
  <c r="Q203" i="13"/>
  <c r="H203" i="13"/>
  <c r="T203" i="13"/>
  <c r="V160" i="13"/>
  <c r="D184" i="13"/>
  <c r="S184" i="13"/>
  <c r="F186" i="13"/>
  <c r="B146" i="27" s="1"/>
  <c r="U186" i="13"/>
  <c r="L146" i="27" s="1"/>
  <c r="L186" i="13"/>
  <c r="F146" i="27" s="1"/>
  <c r="D186" i="13"/>
  <c r="O186" i="13"/>
  <c r="H146" i="27" s="1"/>
  <c r="D189" i="13"/>
  <c r="S189" i="13"/>
  <c r="U191" i="13"/>
  <c r="L103" i="27" s="1"/>
  <c r="L191" i="13"/>
  <c r="F103" i="27" s="1"/>
  <c r="D191" i="13"/>
  <c r="F191" i="13"/>
  <c r="B103" i="27" s="1"/>
  <c r="O200" i="13"/>
  <c r="F200" i="13"/>
  <c r="U200" i="13"/>
  <c r="R200" i="13"/>
  <c r="E203" i="13"/>
  <c r="V186" i="13"/>
  <c r="AA79" i="27" s="1"/>
  <c r="M186" i="13"/>
  <c r="U79" i="27" s="1"/>
  <c r="P200" i="13"/>
  <c r="G200" i="13"/>
  <c r="V200" i="13"/>
  <c r="J200" i="13"/>
  <c r="S200" i="13"/>
  <c r="G186" i="13"/>
  <c r="Q79" i="27" s="1"/>
  <c r="S186" i="13"/>
  <c r="Y79" i="27" s="1"/>
  <c r="H200" i="13"/>
  <c r="N200" i="13"/>
  <c r="K200" i="13"/>
  <c r="T200" i="13"/>
  <c r="H178" i="13"/>
  <c r="Q178" i="13"/>
  <c r="K185" i="13"/>
  <c r="Q185" i="13"/>
  <c r="H185" i="13"/>
  <c r="I186" i="13"/>
  <c r="D146" i="27" s="1"/>
  <c r="P187" i="13"/>
  <c r="W106" i="27" s="1"/>
  <c r="G187" i="13"/>
  <c r="Q106" i="27" s="1"/>
  <c r="S187" i="13"/>
  <c r="Y106" i="27" s="1"/>
  <c r="Q190" i="13"/>
  <c r="H190" i="13"/>
  <c r="N190" i="13"/>
  <c r="I191" i="13"/>
  <c r="D103" i="27" s="1"/>
  <c r="P192" i="13"/>
  <c r="G192" i="13"/>
  <c r="V192" i="13"/>
  <c r="AA51" i="27" s="1"/>
  <c r="J192" i="13"/>
  <c r="S192" i="13"/>
  <c r="V194" i="13"/>
  <c r="M194" i="13"/>
  <c r="P194" i="13"/>
  <c r="S194" i="13"/>
  <c r="I200" i="13"/>
  <c r="I195" i="13"/>
  <c r="O195" i="13"/>
  <c r="H19" i="27" s="1"/>
  <c r="F195" i="13"/>
  <c r="R195" i="13"/>
  <c r="O197" i="13"/>
  <c r="H73" i="27" s="1"/>
  <c r="F197" i="13"/>
  <c r="B73" i="27" s="1"/>
  <c r="U197" i="13"/>
  <c r="L73" i="27" s="1"/>
  <c r="L197" i="13"/>
  <c r="F73" i="27" s="1"/>
  <c r="R197" i="13"/>
  <c r="J73" i="27" s="1"/>
  <c r="L200" i="13"/>
  <c r="K201" i="13"/>
  <c r="Q201" i="13"/>
  <c r="G205" i="13"/>
  <c r="Q72" i="27" s="1"/>
  <c r="V205" i="13"/>
  <c r="AA72" i="27" s="1"/>
  <c r="M205" i="13"/>
  <c r="U72" i="27" s="1"/>
  <c r="P205" i="13"/>
  <c r="W72" i="27" s="1"/>
  <c r="S205" i="13"/>
  <c r="Y72" i="27" s="1"/>
  <c r="U207" i="13"/>
  <c r="L207" i="13"/>
  <c r="D207" i="13"/>
  <c r="R207" i="13"/>
  <c r="F207" i="13"/>
  <c r="O208" i="13"/>
  <c r="H74" i="27" s="1"/>
  <c r="F208" i="13"/>
  <c r="L208" i="13"/>
  <c r="U208" i="13"/>
  <c r="L74" i="27" s="1"/>
  <c r="R208" i="13"/>
  <c r="J74" i="27" s="1"/>
  <c r="D208" i="13"/>
  <c r="I203" i="13"/>
  <c r="O203" i="13"/>
  <c r="J206" i="13"/>
  <c r="S101" i="27" s="1"/>
  <c r="P206" i="13"/>
  <c r="W101" i="27" s="1"/>
  <c r="J198" i="13"/>
  <c r="S75" i="27" s="1"/>
  <c r="P198" i="13"/>
  <c r="W75" i="27" s="1"/>
  <c r="F202" i="13"/>
  <c r="B104" i="27" s="1"/>
  <c r="U202" i="13"/>
  <c r="L104" i="27" s="1"/>
  <c r="L202" i="13"/>
  <c r="F104" i="27" s="1"/>
  <c r="D202" i="13"/>
  <c r="F203" i="13"/>
  <c r="D206" i="13"/>
  <c r="J190" i="13"/>
  <c r="P190" i="13"/>
  <c r="F194" i="13"/>
  <c r="U194" i="13"/>
  <c r="L194" i="13"/>
  <c r="D194" i="13"/>
  <c r="Q198" i="13"/>
  <c r="X75" i="27" s="1"/>
  <c r="H198" i="13"/>
  <c r="R75" i="27" s="1"/>
  <c r="V202" i="13"/>
  <c r="M202" i="13"/>
  <c r="U32" i="27" s="1"/>
  <c r="U203" i="13"/>
  <c r="O205" i="13"/>
  <c r="F205" i="13"/>
  <c r="U205" i="13"/>
  <c r="L198" i="27" s="1"/>
  <c r="S206" i="13"/>
  <c r="Y101" i="27" s="1"/>
  <c r="J60" i="27"/>
  <c r="P208" i="13"/>
  <c r="W131" i="27" s="1"/>
  <c r="G208" i="13"/>
  <c r="Q131" i="27" s="1"/>
  <c r="V208" i="13"/>
  <c r="AA131" i="27" s="1"/>
  <c r="J43" i="27"/>
  <c r="S183" i="13"/>
  <c r="Y76" i="27" s="1"/>
  <c r="I185" i="13"/>
  <c r="J188" i="13"/>
  <c r="R188" i="13"/>
  <c r="S191" i="13"/>
  <c r="I193" i="13"/>
  <c r="J196" i="13"/>
  <c r="R196" i="13"/>
  <c r="J153" i="27" s="1"/>
  <c r="S199" i="13"/>
  <c r="I201" i="13"/>
  <c r="J204" i="13"/>
  <c r="R204" i="13"/>
  <c r="J136" i="27" s="1"/>
  <c r="S207" i="13"/>
  <c r="J185" i="13"/>
  <c r="I190" i="13"/>
  <c r="J193" i="13"/>
  <c r="I198" i="13"/>
  <c r="J201" i="13"/>
  <c r="I206" i="13"/>
  <c r="D133" i="27" s="1"/>
  <c r="D188" i="13"/>
  <c r="D196" i="13"/>
  <c r="D204" i="13"/>
  <c r="T249" i="11"/>
  <c r="K85" i="25" s="1"/>
  <c r="N249" i="11"/>
  <c r="G85" i="25" s="1"/>
  <c r="N234" i="5"/>
  <c r="E234" i="5"/>
  <c r="T234" i="5"/>
  <c r="K251" i="11"/>
  <c r="Q251" i="11"/>
  <c r="E251" i="11"/>
  <c r="E233" i="11"/>
  <c r="Q233" i="11"/>
  <c r="N233" i="11"/>
  <c r="E237" i="12"/>
  <c r="P87" i="26" s="1"/>
  <c r="Q237" i="12"/>
  <c r="X87" i="26" s="1"/>
  <c r="E247" i="12"/>
  <c r="P90" i="26" s="1"/>
  <c r="Q247" i="12"/>
  <c r="X90" i="26" s="1"/>
  <c r="H251" i="12"/>
  <c r="Q251" i="12"/>
  <c r="N242" i="11"/>
  <c r="Q242" i="11"/>
  <c r="H240" i="12"/>
  <c r="R84" i="26" s="1"/>
  <c r="Q240" i="12"/>
  <c r="X84" i="26" s="1"/>
  <c r="T235" i="12"/>
  <c r="Z88" i="26" s="1"/>
  <c r="K235" i="12"/>
  <c r="T88" i="26" s="1"/>
  <c r="H235" i="12"/>
  <c r="R88" i="26" s="1"/>
  <c r="N235" i="12"/>
  <c r="V88" i="26" s="1"/>
  <c r="E235" i="12"/>
  <c r="P88" i="26" s="1"/>
  <c r="Q235" i="12"/>
  <c r="X88" i="26" s="1"/>
  <c r="E235" i="10"/>
  <c r="P84" i="24" s="1"/>
  <c r="N235" i="10"/>
  <c r="V84" i="24" s="1"/>
  <c r="N240" i="11"/>
  <c r="V80" i="25" s="1"/>
  <c r="E240" i="11"/>
  <c r="P80" i="25" s="1"/>
  <c r="T240" i="11"/>
  <c r="Z80" i="25" s="1"/>
  <c r="K240" i="11"/>
  <c r="T80" i="25" s="1"/>
  <c r="H246" i="12"/>
  <c r="C88" i="26" s="1"/>
  <c r="Q246" i="12"/>
  <c r="I88" i="26" s="1"/>
  <c r="N235" i="9"/>
  <c r="AB88" i="22" s="1"/>
  <c r="W235" i="9"/>
  <c r="AH88" i="22" s="1"/>
  <c r="H235" i="9"/>
  <c r="X88" i="22" s="1"/>
  <c r="Q235" i="9"/>
  <c r="AD88" i="22" s="1"/>
  <c r="Z235" i="9"/>
  <c r="AJ88" i="22" s="1"/>
  <c r="K235" i="9"/>
  <c r="Z88" i="22" s="1"/>
  <c r="T235" i="9"/>
  <c r="AF88" i="22" s="1"/>
  <c r="E235" i="9"/>
  <c r="V88" i="22" s="1"/>
  <c r="AC235" i="9"/>
  <c r="AL88" i="22" s="1"/>
  <c r="K237" i="9"/>
  <c r="Z87" i="22" s="1"/>
  <c r="T237" i="9"/>
  <c r="AF87" i="22" s="1"/>
  <c r="E237" i="9"/>
  <c r="V87" i="22" s="1"/>
  <c r="AC237" i="9"/>
  <c r="AL87" i="22" s="1"/>
  <c r="N237" i="9"/>
  <c r="AB87" i="22" s="1"/>
  <c r="H237" i="9"/>
  <c r="X87" i="22" s="1"/>
  <c r="Q237" i="9"/>
  <c r="AD87" i="22" s="1"/>
  <c r="W237" i="9"/>
  <c r="AH87" i="22" s="1"/>
  <c r="Z237" i="9"/>
  <c r="AJ87" i="22" s="1"/>
  <c r="E237" i="5"/>
  <c r="V83" i="21" s="1"/>
  <c r="AC237" i="5"/>
  <c r="AL83" i="21" s="1"/>
  <c r="H237" i="5"/>
  <c r="X83" i="21" s="1"/>
  <c r="K237" i="5"/>
  <c r="Z83" i="21" s="1"/>
  <c r="N237" i="5"/>
  <c r="AB83" i="21" s="1"/>
  <c r="Z237" i="5"/>
  <c r="AJ83" i="21" s="1"/>
  <c r="Q237" i="5"/>
  <c r="AD83" i="21" s="1"/>
  <c r="T237" i="5"/>
  <c r="AF83" i="21" s="1"/>
  <c r="W237" i="5"/>
  <c r="AH83" i="21" s="1"/>
  <c r="W238" i="5"/>
  <c r="M81" i="21" s="1"/>
  <c r="Z238" i="5"/>
  <c r="O81" i="21" s="1"/>
  <c r="H238" i="5"/>
  <c r="C81" i="21" s="1"/>
  <c r="Q238" i="5"/>
  <c r="I81" i="21" s="1"/>
  <c r="T238" i="5"/>
  <c r="K81" i="21" s="1"/>
  <c r="N238" i="5"/>
  <c r="G81" i="21" s="1"/>
  <c r="E238" i="5"/>
  <c r="A81" i="21" s="1"/>
  <c r="AC238" i="5"/>
  <c r="Q81" i="21" s="1"/>
  <c r="K238" i="5"/>
  <c r="E81" i="21" s="1"/>
  <c r="T247" i="5"/>
  <c r="AF86" i="21" s="1"/>
  <c r="E247" i="5"/>
  <c r="V86" i="21" s="1"/>
  <c r="N247" i="5"/>
  <c r="AB86" i="21" s="1"/>
  <c r="W247" i="5"/>
  <c r="AH86" i="21" s="1"/>
  <c r="AC247" i="5"/>
  <c r="AL86" i="21" s="1"/>
  <c r="H247" i="5"/>
  <c r="X86" i="21" s="1"/>
  <c r="K247" i="5"/>
  <c r="Z86" i="21" s="1"/>
  <c r="Z247" i="5"/>
  <c r="AJ86" i="21" s="1"/>
  <c r="Q247" i="5"/>
  <c r="AD86" i="21" s="1"/>
  <c r="E236" i="10"/>
  <c r="A80" i="24" s="1"/>
  <c r="N236" i="10"/>
  <c r="G80" i="24" s="1"/>
  <c r="Q236" i="10"/>
  <c r="I80" i="24" s="1"/>
  <c r="H236" i="10"/>
  <c r="C80" i="24" s="1"/>
  <c r="T236" i="10"/>
  <c r="K80" i="24" s="1"/>
  <c r="K236" i="10"/>
  <c r="E80" i="24" s="1"/>
  <c r="H234" i="11"/>
  <c r="T234" i="11"/>
  <c r="K234" i="11"/>
  <c r="N234" i="11"/>
  <c r="Q234" i="11"/>
  <c r="E234" i="11"/>
  <c r="Q237" i="11"/>
  <c r="X83" i="25" s="1"/>
  <c r="H237" i="11"/>
  <c r="R83" i="25" s="1"/>
  <c r="N237" i="11"/>
  <c r="V83" i="25" s="1"/>
  <c r="E237" i="11"/>
  <c r="P83" i="25" s="1"/>
  <c r="K237" i="11"/>
  <c r="T83" i="25" s="1"/>
  <c r="T237" i="11"/>
  <c r="Z83" i="25" s="1"/>
  <c r="Q235" i="5"/>
  <c r="AD84" i="21" s="1"/>
  <c r="T235" i="5"/>
  <c r="AF84" i="21" s="1"/>
  <c r="AC235" i="5"/>
  <c r="AL84" i="21" s="1"/>
  <c r="W235" i="5"/>
  <c r="AH84" i="21" s="1"/>
  <c r="N235" i="5"/>
  <c r="AB84" i="21" s="1"/>
  <c r="E235" i="5"/>
  <c r="V84" i="21" s="1"/>
  <c r="Z235" i="5"/>
  <c r="AJ84" i="21" s="1"/>
  <c r="H235" i="5"/>
  <c r="X84" i="21" s="1"/>
  <c r="K235" i="5"/>
  <c r="Z84" i="21" s="1"/>
  <c r="T245" i="9"/>
  <c r="E245" i="9"/>
  <c r="AC245" i="9"/>
  <c r="Q245" i="9"/>
  <c r="H245" i="9"/>
  <c r="K245" i="9"/>
  <c r="W245" i="9"/>
  <c r="Z245" i="9"/>
  <c r="N245" i="9"/>
  <c r="N236" i="11"/>
  <c r="G80" i="25" s="1"/>
  <c r="K236" i="11"/>
  <c r="E80" i="25" s="1"/>
  <c r="T236" i="11"/>
  <c r="K80" i="25" s="1"/>
  <c r="E236" i="11"/>
  <c r="A80" i="25" s="1"/>
  <c r="Q236" i="11"/>
  <c r="I80" i="25" s="1"/>
  <c r="H236" i="11"/>
  <c r="C80" i="25" s="1"/>
  <c r="T250" i="10"/>
  <c r="E250" i="10"/>
  <c r="N250" i="10"/>
  <c r="Q250" i="10"/>
  <c r="H250" i="10"/>
  <c r="K250" i="10"/>
  <c r="T238" i="11"/>
  <c r="K81" i="25" s="1"/>
  <c r="N238" i="11"/>
  <c r="G81" i="25" s="1"/>
  <c r="E238" i="11"/>
  <c r="A81" i="25" s="1"/>
  <c r="Q238" i="11"/>
  <c r="I81" i="25" s="1"/>
  <c r="H238" i="11"/>
  <c r="C81" i="25" s="1"/>
  <c r="K238" i="11"/>
  <c r="E81" i="25" s="1"/>
  <c r="T245" i="12"/>
  <c r="E245" i="12"/>
  <c r="N245" i="12"/>
  <c r="H245" i="12"/>
  <c r="Q245" i="12"/>
  <c r="K245" i="12"/>
  <c r="Q239" i="5"/>
  <c r="I83" i="21" s="1"/>
  <c r="T239" i="5"/>
  <c r="K83" i="21" s="1"/>
  <c r="AC239" i="5"/>
  <c r="Q83" i="21" s="1"/>
  <c r="H239" i="5"/>
  <c r="C83" i="21" s="1"/>
  <c r="K239" i="5"/>
  <c r="E83" i="21" s="1"/>
  <c r="N239" i="5"/>
  <c r="G83" i="21" s="1"/>
  <c r="E239" i="5"/>
  <c r="A83" i="21" s="1"/>
  <c r="Z239" i="5"/>
  <c r="O83" i="21" s="1"/>
  <c r="W239" i="5"/>
  <c r="M83" i="21" s="1"/>
  <c r="T241" i="9"/>
  <c r="AF86" i="22" s="1"/>
  <c r="E241" i="9"/>
  <c r="V86" i="22" s="1"/>
  <c r="AC241" i="9"/>
  <c r="AL86" i="22" s="1"/>
  <c r="Z241" i="9"/>
  <c r="AJ86" i="22" s="1"/>
  <c r="Q241" i="9"/>
  <c r="AD86" i="22" s="1"/>
  <c r="H241" i="9"/>
  <c r="X86" i="22" s="1"/>
  <c r="K241" i="9"/>
  <c r="Z86" i="22" s="1"/>
  <c r="W241" i="9"/>
  <c r="AH86" i="22" s="1"/>
  <c r="N241" i="9"/>
  <c r="AB86" i="22" s="1"/>
  <c r="T241" i="10"/>
  <c r="Z82" i="24" s="1"/>
  <c r="N241" i="10"/>
  <c r="V82" i="24" s="1"/>
  <c r="E241" i="10"/>
  <c r="P82" i="24" s="1"/>
  <c r="Q241" i="10"/>
  <c r="X82" i="24" s="1"/>
  <c r="H241" i="10"/>
  <c r="R82" i="24" s="1"/>
  <c r="K241" i="10"/>
  <c r="T82" i="24" s="1"/>
  <c r="T234" i="12"/>
  <c r="N234" i="12"/>
  <c r="E234" i="12"/>
  <c r="H234" i="12"/>
  <c r="Q234" i="12"/>
  <c r="K234" i="12"/>
  <c r="Z246" i="5"/>
  <c r="O84" i="21" s="1"/>
  <c r="H246" i="5"/>
  <c r="C84" i="21" s="1"/>
  <c r="Q246" i="5"/>
  <c r="I84" i="21" s="1"/>
  <c r="K246" i="5"/>
  <c r="E84" i="21" s="1"/>
  <c r="E246" i="5"/>
  <c r="A84" i="21" s="1"/>
  <c r="N246" i="5"/>
  <c r="G84" i="21" s="1"/>
  <c r="W246" i="5"/>
  <c r="M84" i="21" s="1"/>
  <c r="T246" i="5"/>
  <c r="K84" i="21" s="1"/>
  <c r="AC246" i="5"/>
  <c r="Q84" i="21" s="1"/>
  <c r="T242" i="10"/>
  <c r="H242" i="10"/>
  <c r="Q242" i="10"/>
  <c r="E242" i="10"/>
  <c r="K242" i="10"/>
  <c r="N242" i="10"/>
  <c r="N239" i="11"/>
  <c r="G83" i="25" s="1"/>
  <c r="E239" i="11"/>
  <c r="A83" i="25" s="1"/>
  <c r="K239" i="11"/>
  <c r="E83" i="25" s="1"/>
  <c r="Q239" i="11"/>
  <c r="I83" i="25" s="1"/>
  <c r="T239" i="11"/>
  <c r="K83" i="25" s="1"/>
  <c r="H239" i="11"/>
  <c r="C83" i="25" s="1"/>
  <c r="T233" i="12"/>
  <c r="K233" i="12"/>
  <c r="H233" i="12"/>
  <c r="Q233" i="12"/>
  <c r="N233" i="12"/>
  <c r="E233" i="12"/>
  <c r="N243" i="12"/>
  <c r="V89" i="26" s="1"/>
  <c r="E243" i="12"/>
  <c r="P89" i="26" s="1"/>
  <c r="Q243" i="12"/>
  <c r="X89" i="26" s="1"/>
  <c r="H243" i="12"/>
  <c r="R89" i="26" s="1"/>
  <c r="T243" i="12"/>
  <c r="Z89" i="26" s="1"/>
  <c r="K243" i="12"/>
  <c r="T89" i="26" s="1"/>
  <c r="N239" i="12"/>
  <c r="G87" i="26" s="1"/>
  <c r="E239" i="12"/>
  <c r="A87" i="26" s="1"/>
  <c r="H239" i="12"/>
  <c r="C87" i="26" s="1"/>
  <c r="Q239" i="12"/>
  <c r="I87" i="26" s="1"/>
  <c r="K239" i="12"/>
  <c r="E87" i="26" s="1"/>
  <c r="T239" i="12"/>
  <c r="K87" i="26" s="1"/>
  <c r="H249" i="5"/>
  <c r="C85" i="21" s="1"/>
  <c r="Q249" i="5"/>
  <c r="I85" i="21" s="1"/>
  <c r="Z249" i="5"/>
  <c r="O85" i="21" s="1"/>
  <c r="K249" i="5"/>
  <c r="E85" i="21" s="1"/>
  <c r="T249" i="5"/>
  <c r="K85" i="21" s="1"/>
  <c r="AC249" i="5"/>
  <c r="Q85" i="21" s="1"/>
  <c r="N249" i="5"/>
  <c r="G85" i="21" s="1"/>
  <c r="E249" i="5"/>
  <c r="A85" i="21" s="1"/>
  <c r="W249" i="5"/>
  <c r="M85" i="21" s="1"/>
  <c r="T233" i="10"/>
  <c r="E233" i="10"/>
  <c r="K233" i="10"/>
  <c r="H233" i="10"/>
  <c r="Q233" i="10"/>
  <c r="N233" i="10"/>
  <c r="N243" i="10"/>
  <c r="V85" i="24" s="1"/>
  <c r="Q243" i="10"/>
  <c r="X85" i="24" s="1"/>
  <c r="H243" i="10"/>
  <c r="R85" i="24" s="1"/>
  <c r="K243" i="10"/>
  <c r="T85" i="24" s="1"/>
  <c r="E243" i="10"/>
  <c r="P85" i="24" s="1"/>
  <c r="T243" i="10"/>
  <c r="Z85" i="24" s="1"/>
  <c r="Q244" i="11"/>
  <c r="E244" i="11"/>
  <c r="N244" i="11"/>
  <c r="T244" i="11"/>
  <c r="H244" i="11"/>
  <c r="K244" i="11"/>
  <c r="K250" i="11"/>
  <c r="T250" i="11"/>
  <c r="E250" i="11"/>
  <c r="N250" i="11"/>
  <c r="H250" i="11"/>
  <c r="Q250" i="11"/>
  <c r="Q243" i="5"/>
  <c r="AD85" i="21" s="1"/>
  <c r="T243" i="5"/>
  <c r="AF85" i="21" s="1"/>
  <c r="H243" i="5"/>
  <c r="X85" i="21" s="1"/>
  <c r="W243" i="5"/>
  <c r="AH85" i="21" s="1"/>
  <c r="E243" i="5"/>
  <c r="V85" i="21" s="1"/>
  <c r="Z243" i="5"/>
  <c r="AJ85" i="21" s="1"/>
  <c r="N243" i="5"/>
  <c r="AB85" i="21" s="1"/>
  <c r="K243" i="5"/>
  <c r="Z85" i="21" s="1"/>
  <c r="AC243" i="5"/>
  <c r="AL85" i="21" s="1"/>
  <c r="Z250" i="5"/>
  <c r="E250" i="5"/>
  <c r="N250" i="5"/>
  <c r="Q250" i="5"/>
  <c r="AC250" i="5"/>
  <c r="K250" i="5"/>
  <c r="W250" i="5"/>
  <c r="H250" i="5"/>
  <c r="T250" i="5"/>
  <c r="T245" i="11"/>
  <c r="K245" i="11"/>
  <c r="H245" i="11"/>
  <c r="N245" i="11"/>
  <c r="E245" i="11"/>
  <c r="Q245" i="11"/>
  <c r="Q244" i="12"/>
  <c r="K244" i="12"/>
  <c r="T244" i="12"/>
  <c r="E244" i="12"/>
  <c r="H244" i="12"/>
  <c r="N244" i="12"/>
  <c r="K238" i="12"/>
  <c r="E85" i="26" s="1"/>
  <c r="E238" i="12"/>
  <c r="A85" i="26" s="1"/>
  <c r="N238" i="12"/>
  <c r="G85" i="26" s="1"/>
  <c r="Q238" i="12"/>
  <c r="I85" i="26" s="1"/>
  <c r="H238" i="12"/>
  <c r="C85" i="26" s="1"/>
  <c r="T238" i="12"/>
  <c r="K85" i="26" s="1"/>
  <c r="E241" i="5"/>
  <c r="V82" i="21" s="1"/>
  <c r="AC241" i="5"/>
  <c r="AL82" i="21" s="1"/>
  <c r="H241" i="5"/>
  <c r="X82" i="21" s="1"/>
  <c r="T241" i="5"/>
  <c r="AF82" i="21" s="1"/>
  <c r="W241" i="5"/>
  <c r="AH82" i="21" s="1"/>
  <c r="Z241" i="5"/>
  <c r="AJ82" i="21" s="1"/>
  <c r="Q241" i="5"/>
  <c r="AD82" i="21" s="1"/>
  <c r="K241" i="5"/>
  <c r="Z82" i="21" s="1"/>
  <c r="N241" i="5"/>
  <c r="AB82" i="21" s="1"/>
  <c r="K236" i="5"/>
  <c r="E80" i="21" s="1"/>
  <c r="N236" i="5"/>
  <c r="G80" i="21" s="1"/>
  <c r="Q236" i="5"/>
  <c r="I80" i="21" s="1"/>
  <c r="Z236" i="5"/>
  <c r="O80" i="21" s="1"/>
  <c r="H236" i="5"/>
  <c r="C80" i="21" s="1"/>
  <c r="T236" i="5"/>
  <c r="K80" i="21" s="1"/>
  <c r="W236" i="5"/>
  <c r="M80" i="21" s="1"/>
  <c r="AC236" i="5"/>
  <c r="Q80" i="21" s="1"/>
  <c r="E236" i="5"/>
  <c r="A80" i="21" s="1"/>
  <c r="N248" i="5"/>
  <c r="G86" i="21" s="1"/>
  <c r="K248" i="5"/>
  <c r="E86" i="21" s="1"/>
  <c r="T248" i="5"/>
  <c r="K86" i="21" s="1"/>
  <c r="AC248" i="5"/>
  <c r="Q86" i="21" s="1"/>
  <c r="W248" i="5"/>
  <c r="M86" i="21" s="1"/>
  <c r="H248" i="5"/>
  <c r="C86" i="21" s="1"/>
  <c r="Q248" i="5"/>
  <c r="I86" i="21" s="1"/>
  <c r="Z248" i="5"/>
  <c r="O86" i="21" s="1"/>
  <c r="E248" i="5"/>
  <c r="A86" i="21" s="1"/>
  <c r="T251" i="5"/>
  <c r="AC251" i="5"/>
  <c r="E251" i="5"/>
  <c r="Q251" i="5"/>
  <c r="H251" i="5"/>
  <c r="K251" i="5"/>
  <c r="W251" i="5"/>
  <c r="N251" i="5"/>
  <c r="Z251" i="5"/>
  <c r="H239" i="9"/>
  <c r="C87" i="22" s="1"/>
  <c r="Q239" i="9"/>
  <c r="I87" i="22" s="1"/>
  <c r="Z239" i="9"/>
  <c r="O87" i="22" s="1"/>
  <c r="T239" i="9"/>
  <c r="K87" i="22" s="1"/>
  <c r="N239" i="9"/>
  <c r="G87" i="22" s="1"/>
  <c r="AC239" i="9"/>
  <c r="Q87" i="22" s="1"/>
  <c r="E239" i="9"/>
  <c r="A87" i="22" s="1"/>
  <c r="K239" i="9"/>
  <c r="E87" i="22" s="1"/>
  <c r="W239" i="9"/>
  <c r="M87" i="22" s="1"/>
  <c r="T249" i="9"/>
  <c r="K89" i="22" s="1"/>
  <c r="E249" i="9"/>
  <c r="A89" i="22" s="1"/>
  <c r="AC249" i="9"/>
  <c r="Q89" i="22" s="1"/>
  <c r="H249" i="9"/>
  <c r="C89" i="22" s="1"/>
  <c r="Z249" i="9"/>
  <c r="O89" i="22" s="1"/>
  <c r="Q249" i="9"/>
  <c r="I89" i="22" s="1"/>
  <c r="K249" i="9"/>
  <c r="E89" i="22" s="1"/>
  <c r="N249" i="9"/>
  <c r="G89" i="22" s="1"/>
  <c r="W249" i="9"/>
  <c r="M89" i="22" s="1"/>
  <c r="H237" i="10"/>
  <c r="R83" i="24" s="1"/>
  <c r="K237" i="10"/>
  <c r="T83" i="24" s="1"/>
  <c r="T237" i="10"/>
  <c r="Z83" i="24" s="1"/>
  <c r="Q237" i="10"/>
  <c r="X83" i="24" s="1"/>
  <c r="E237" i="10"/>
  <c r="P83" i="24" s="1"/>
  <c r="N237" i="10"/>
  <c r="V83" i="24" s="1"/>
  <c r="E244" i="10"/>
  <c r="Q244" i="10"/>
  <c r="N244" i="10"/>
  <c r="H244" i="10"/>
  <c r="T244" i="10"/>
  <c r="K244" i="10"/>
  <c r="E241" i="11"/>
  <c r="P82" i="25" s="1"/>
  <c r="N241" i="11"/>
  <c r="V82" i="25" s="1"/>
  <c r="T241" i="11"/>
  <c r="Z82" i="25" s="1"/>
  <c r="K241" i="11"/>
  <c r="T82" i="25" s="1"/>
  <c r="Q241" i="11"/>
  <c r="X82" i="25" s="1"/>
  <c r="H241" i="11"/>
  <c r="R82" i="25" s="1"/>
  <c r="Q252" i="12"/>
  <c r="H252" i="12"/>
  <c r="E252" i="12"/>
  <c r="T252" i="12"/>
  <c r="K252" i="12"/>
  <c r="N252" i="12"/>
  <c r="H65" i="25" l="1"/>
  <c r="Y154" i="26"/>
  <c r="F185" i="25"/>
  <c r="AA110" i="27"/>
  <c r="B107" i="26"/>
  <c r="F203" i="22"/>
  <c r="AM187" i="21"/>
  <c r="AK183" i="21"/>
  <c r="B188" i="22"/>
  <c r="R190" i="21"/>
  <c r="AE185" i="21"/>
  <c r="R131" i="21"/>
  <c r="L82" i="27"/>
  <c r="H189" i="27"/>
  <c r="D190" i="27"/>
  <c r="U193" i="25"/>
  <c r="E198" i="21"/>
  <c r="B194" i="21"/>
  <c r="AI148" i="21"/>
  <c r="AI141" i="21"/>
  <c r="AA147" i="21"/>
  <c r="AM196" i="21"/>
  <c r="Y200" i="27"/>
  <c r="F193" i="25"/>
  <c r="AM142" i="21"/>
  <c r="B185" i="21"/>
  <c r="Y109" i="27"/>
  <c r="L141" i="26"/>
  <c r="A197" i="26"/>
  <c r="B186" i="25"/>
  <c r="D33" i="22"/>
  <c r="J201" i="22"/>
  <c r="Y106" i="22"/>
  <c r="R101" i="21"/>
  <c r="B199" i="21"/>
  <c r="Y187" i="21"/>
  <c r="AI142" i="21"/>
  <c r="L20" i="27"/>
  <c r="Y192" i="27"/>
  <c r="Y190" i="26"/>
  <c r="J181" i="25"/>
  <c r="AI33" i="22"/>
  <c r="B101" i="21"/>
  <c r="AE105" i="21"/>
  <c r="Q136" i="27"/>
  <c r="AK199" i="21"/>
  <c r="H192" i="27"/>
  <c r="U186" i="27"/>
  <c r="L189" i="27"/>
  <c r="Q187" i="27"/>
  <c r="B186" i="26"/>
  <c r="B185" i="26"/>
  <c r="F194" i="22"/>
  <c r="H186" i="21"/>
  <c r="AE147" i="21"/>
  <c r="AK151" i="21"/>
  <c r="L132" i="24"/>
  <c r="AC148" i="21"/>
  <c r="Y105" i="21"/>
  <c r="W196" i="21"/>
  <c r="Y96" i="25"/>
  <c r="L183" i="25"/>
  <c r="AA151" i="21"/>
  <c r="AI140" i="21"/>
  <c r="W102" i="21"/>
  <c r="AC185" i="21"/>
  <c r="Y196" i="22"/>
  <c r="P100" i="22"/>
  <c r="AK140" i="21"/>
  <c r="F185" i="21"/>
  <c r="D32" i="27"/>
  <c r="J190" i="27"/>
  <c r="F185" i="26"/>
  <c r="N194" i="21"/>
  <c r="L193" i="21"/>
  <c r="R15" i="21"/>
  <c r="AG100" i="22"/>
  <c r="X137" i="21"/>
  <c r="W105" i="21"/>
  <c r="D185" i="21"/>
  <c r="O187" i="21"/>
  <c r="Y143" i="21"/>
  <c r="J140" i="21"/>
  <c r="F188" i="22"/>
  <c r="AD137" i="21"/>
  <c r="AA15" i="21"/>
  <c r="E185" i="21"/>
  <c r="W192" i="27"/>
  <c r="U192" i="27"/>
  <c r="L100" i="22"/>
  <c r="D181" i="25"/>
  <c r="Y201" i="27"/>
  <c r="R195" i="26"/>
  <c r="F33" i="27"/>
  <c r="L144" i="27"/>
  <c r="H109" i="27"/>
  <c r="S201" i="27"/>
  <c r="L185" i="26"/>
  <c r="D186" i="26"/>
  <c r="B181" i="25"/>
  <c r="H186" i="25"/>
  <c r="C195" i="24"/>
  <c r="AC20" i="22"/>
  <c r="AK106" i="22"/>
  <c r="H67" i="27"/>
  <c r="R187" i="21"/>
  <c r="U101" i="27"/>
  <c r="Y20" i="27"/>
  <c r="D140" i="27"/>
  <c r="D192" i="27"/>
  <c r="B189" i="27"/>
  <c r="L190" i="27"/>
  <c r="Y187" i="27"/>
  <c r="S100" i="27"/>
  <c r="B34" i="26"/>
  <c r="F155" i="26"/>
  <c r="Y145" i="26"/>
  <c r="U109" i="26"/>
  <c r="P136" i="26"/>
  <c r="F83" i="26"/>
  <c r="E197" i="26"/>
  <c r="P83" i="26"/>
  <c r="D14" i="26"/>
  <c r="W187" i="25"/>
  <c r="J184" i="25"/>
  <c r="R106" i="24"/>
  <c r="B190" i="21"/>
  <c r="AI147" i="21"/>
  <c r="J137" i="21"/>
  <c r="N101" i="21"/>
  <c r="B67" i="27"/>
  <c r="H83" i="22"/>
  <c r="H198" i="27"/>
  <c r="H195" i="27"/>
  <c r="P196" i="27"/>
  <c r="Y110" i="27"/>
  <c r="D140" i="22"/>
  <c r="AE201" i="22"/>
  <c r="AK197" i="21"/>
  <c r="U183" i="24"/>
  <c r="AI199" i="21"/>
  <c r="AA202" i="26"/>
  <c r="AA184" i="24"/>
  <c r="D109" i="27"/>
  <c r="Q110" i="27"/>
  <c r="J69" i="27"/>
  <c r="F186" i="27"/>
  <c r="F190" i="27"/>
  <c r="V136" i="26"/>
  <c r="H190" i="24"/>
  <c r="AG190" i="22"/>
  <c r="W187" i="21"/>
  <c r="G82" i="24"/>
  <c r="Z81" i="24"/>
  <c r="X81" i="25"/>
  <c r="T117" i="26"/>
  <c r="T85" i="26"/>
  <c r="X117" i="26"/>
  <c r="X85" i="26"/>
  <c r="I110" i="25"/>
  <c r="I82" i="25"/>
  <c r="J72" i="27"/>
  <c r="J131" i="27"/>
  <c r="U103" i="27"/>
  <c r="U132" i="27"/>
  <c r="G102" i="27"/>
  <c r="G130" i="27"/>
  <c r="U110" i="27"/>
  <c r="F78" i="27"/>
  <c r="F134" i="27"/>
  <c r="W201" i="27"/>
  <c r="F71" i="27"/>
  <c r="F129" i="27"/>
  <c r="H80" i="27"/>
  <c r="H137" i="27"/>
  <c r="Y107" i="27"/>
  <c r="Y134" i="27"/>
  <c r="D80" i="27"/>
  <c r="D137" i="27"/>
  <c r="B198" i="27"/>
  <c r="B195" i="27"/>
  <c r="B71" i="27"/>
  <c r="B129" i="27"/>
  <c r="K113" i="27"/>
  <c r="X211" i="27"/>
  <c r="X120" i="27"/>
  <c r="P111" i="27"/>
  <c r="P70" i="27"/>
  <c r="P126" i="27"/>
  <c r="E196" i="27"/>
  <c r="T115" i="27"/>
  <c r="Q69" i="27"/>
  <c r="Q128" i="27"/>
  <c r="X214" i="27"/>
  <c r="I123" i="27"/>
  <c r="F69" i="27"/>
  <c r="D152" i="27"/>
  <c r="D119" i="27"/>
  <c r="AA204" i="27"/>
  <c r="AA118" i="27"/>
  <c r="C114" i="27"/>
  <c r="F152" i="27"/>
  <c r="F119" i="27"/>
  <c r="W212" i="27"/>
  <c r="W121" i="27"/>
  <c r="D72" i="26"/>
  <c r="D131" i="26"/>
  <c r="Q74" i="26"/>
  <c r="Q130" i="26"/>
  <c r="D80" i="26"/>
  <c r="D137" i="26"/>
  <c r="I75" i="26"/>
  <c r="I132" i="26"/>
  <c r="P106" i="26"/>
  <c r="A138" i="26"/>
  <c r="V103" i="26"/>
  <c r="V132" i="26"/>
  <c r="W145" i="26"/>
  <c r="AA198" i="26"/>
  <c r="K197" i="26"/>
  <c r="T111" i="26"/>
  <c r="H68" i="26"/>
  <c r="H128" i="26"/>
  <c r="V83" i="26"/>
  <c r="D152" i="26"/>
  <c r="D119" i="26"/>
  <c r="U67" i="26"/>
  <c r="U127" i="26"/>
  <c r="AA70" i="26"/>
  <c r="AA126" i="26"/>
  <c r="F208" i="26"/>
  <c r="F120" i="26"/>
  <c r="G202" i="26"/>
  <c r="R219" i="26"/>
  <c r="C124" i="26"/>
  <c r="W196" i="26"/>
  <c r="AA67" i="26"/>
  <c r="AA127" i="26"/>
  <c r="D205" i="26"/>
  <c r="D118" i="26"/>
  <c r="Y151" i="26"/>
  <c r="E152" i="26"/>
  <c r="K100" i="26"/>
  <c r="H135" i="26"/>
  <c r="L68" i="25"/>
  <c r="L127" i="25"/>
  <c r="I71" i="25"/>
  <c r="I128" i="25"/>
  <c r="L76" i="25"/>
  <c r="L133" i="25"/>
  <c r="AA103" i="25"/>
  <c r="AA130" i="25"/>
  <c r="D151" i="25"/>
  <c r="Z128" i="25"/>
  <c r="S141" i="25"/>
  <c r="W99" i="25"/>
  <c r="W128" i="25"/>
  <c r="U150" i="25"/>
  <c r="L135" i="25"/>
  <c r="L108" i="25"/>
  <c r="AA195" i="25"/>
  <c r="F67" i="25"/>
  <c r="F125" i="25"/>
  <c r="X108" i="25"/>
  <c r="S193" i="25"/>
  <c r="R151" i="25"/>
  <c r="Y199" i="25"/>
  <c r="U51" i="25"/>
  <c r="U119" i="25"/>
  <c r="H148" i="25"/>
  <c r="H115" i="25"/>
  <c r="F147" i="25"/>
  <c r="H206" i="25"/>
  <c r="H117" i="25"/>
  <c r="AA201" i="25"/>
  <c r="AA113" i="25"/>
  <c r="Y201" i="25"/>
  <c r="Y113" i="25"/>
  <c r="W67" i="25"/>
  <c r="T215" i="25"/>
  <c r="E120" i="25"/>
  <c r="H208" i="25"/>
  <c r="H118" i="25"/>
  <c r="V205" i="25"/>
  <c r="V118" i="25"/>
  <c r="AA207" i="25"/>
  <c r="AA116" i="25"/>
  <c r="U201" i="25"/>
  <c r="U113" i="25"/>
  <c r="C148" i="25"/>
  <c r="Q98" i="24"/>
  <c r="Q129" i="24"/>
  <c r="AK103" i="22"/>
  <c r="AK132" i="22"/>
  <c r="AA98" i="24"/>
  <c r="AA129" i="24"/>
  <c r="S103" i="24"/>
  <c r="S130" i="24"/>
  <c r="F98" i="24"/>
  <c r="F126" i="24"/>
  <c r="F198" i="24"/>
  <c r="D193" i="24"/>
  <c r="F148" i="24"/>
  <c r="F115" i="24"/>
  <c r="F76" i="24"/>
  <c r="F133" i="24"/>
  <c r="X66" i="24"/>
  <c r="X122" i="24"/>
  <c r="B72" i="24"/>
  <c r="B196" i="24"/>
  <c r="B197" i="24"/>
  <c r="S65" i="24"/>
  <c r="S124" i="24"/>
  <c r="W207" i="24"/>
  <c r="W116" i="24"/>
  <c r="G74" i="24"/>
  <c r="G130" i="24"/>
  <c r="L67" i="24"/>
  <c r="L125" i="24"/>
  <c r="R125" i="24"/>
  <c r="H198" i="24"/>
  <c r="J74" i="24"/>
  <c r="J130" i="24"/>
  <c r="S63" i="24"/>
  <c r="S123" i="24"/>
  <c r="AA81" i="22"/>
  <c r="AA71" i="22"/>
  <c r="AG34" i="22"/>
  <c r="AG153" i="22"/>
  <c r="F200" i="24"/>
  <c r="F113" i="24"/>
  <c r="L96" i="24"/>
  <c r="AC107" i="22"/>
  <c r="AC134" i="22"/>
  <c r="AA102" i="22"/>
  <c r="AA133" i="22"/>
  <c r="AA107" i="22"/>
  <c r="AA134" i="22"/>
  <c r="AK147" i="22"/>
  <c r="F139" i="22"/>
  <c r="F112" i="22"/>
  <c r="AC68" i="22"/>
  <c r="AC129" i="22"/>
  <c r="W213" i="22"/>
  <c r="W119" i="22"/>
  <c r="G210" i="22"/>
  <c r="G121" i="22"/>
  <c r="N80" i="22"/>
  <c r="N137" i="22"/>
  <c r="AA198" i="22"/>
  <c r="AA68" i="22"/>
  <c r="AA129" i="22"/>
  <c r="M210" i="22"/>
  <c r="M121" i="22"/>
  <c r="N33" i="22"/>
  <c r="N198" i="22"/>
  <c r="B73" i="22"/>
  <c r="B197" i="22"/>
  <c r="AC74" i="22"/>
  <c r="AC130" i="22"/>
  <c r="AI66" i="22"/>
  <c r="AI114" i="22"/>
  <c r="F71" i="22"/>
  <c r="F129" i="22"/>
  <c r="H80" i="22"/>
  <c r="H137" i="22"/>
  <c r="P203" i="22"/>
  <c r="K210" i="22"/>
  <c r="K121" i="22"/>
  <c r="G75" i="22"/>
  <c r="G132" i="22"/>
  <c r="L61" i="22"/>
  <c r="L123" i="22"/>
  <c r="D50" i="22"/>
  <c r="D124" i="22"/>
  <c r="C215" i="22"/>
  <c r="X125" i="22"/>
  <c r="AA212" i="22"/>
  <c r="AA121" i="22"/>
  <c r="L68" i="22"/>
  <c r="L128" i="22"/>
  <c r="N204" i="22"/>
  <c r="N117" i="22"/>
  <c r="AA67" i="22"/>
  <c r="AA127" i="22"/>
  <c r="AM139" i="22"/>
  <c r="AM116" i="22"/>
  <c r="R68" i="21"/>
  <c r="R127" i="21"/>
  <c r="Y99" i="21"/>
  <c r="Y128" i="21"/>
  <c r="R67" i="21"/>
  <c r="R125" i="21"/>
  <c r="AA199" i="22"/>
  <c r="AK151" i="22"/>
  <c r="AC204" i="22"/>
  <c r="AC118" i="22"/>
  <c r="AJ137" i="21"/>
  <c r="H71" i="21"/>
  <c r="H128" i="21"/>
  <c r="AK103" i="21"/>
  <c r="AK130" i="21"/>
  <c r="R206" i="21"/>
  <c r="R117" i="21"/>
  <c r="AD205" i="21"/>
  <c r="AD118" i="21"/>
  <c r="E187" i="21"/>
  <c r="AI105" i="21"/>
  <c r="AE187" i="21"/>
  <c r="Y67" i="21"/>
  <c r="AE188" i="21"/>
  <c r="AE148" i="21"/>
  <c r="F131" i="21"/>
  <c r="K68" i="21"/>
  <c r="K127" i="21"/>
  <c r="B182" i="21"/>
  <c r="Z217" i="21"/>
  <c r="E123" i="21"/>
  <c r="R188" i="21"/>
  <c r="AA207" i="21"/>
  <c r="AA116" i="21"/>
  <c r="AI67" i="21"/>
  <c r="Y132" i="21"/>
  <c r="AL137" i="21"/>
  <c r="D208" i="21"/>
  <c r="D118" i="21"/>
  <c r="Y147" i="21"/>
  <c r="H98" i="21"/>
  <c r="H126" i="21"/>
  <c r="H101" i="21"/>
  <c r="AG103" i="21"/>
  <c r="AG130" i="21"/>
  <c r="R78" i="21"/>
  <c r="P185" i="21"/>
  <c r="L186" i="21"/>
  <c r="AM96" i="21"/>
  <c r="AC196" i="21"/>
  <c r="AE201" i="21"/>
  <c r="AE113" i="21"/>
  <c r="AF137" i="21"/>
  <c r="L206" i="21"/>
  <c r="L117" i="21"/>
  <c r="AE199" i="21"/>
  <c r="AA143" i="21"/>
  <c r="AA196" i="21"/>
  <c r="K110" i="21"/>
  <c r="AA186" i="22"/>
  <c r="L107" i="27"/>
  <c r="H107" i="27"/>
  <c r="U211" i="27"/>
  <c r="U120" i="27"/>
  <c r="Y194" i="27"/>
  <c r="Q196" i="27"/>
  <c r="Y189" i="27"/>
  <c r="S186" i="27"/>
  <c r="F189" i="27"/>
  <c r="AA139" i="27"/>
  <c r="AA116" i="27"/>
  <c r="G215" i="27"/>
  <c r="V125" i="27"/>
  <c r="Q109" i="26"/>
  <c r="W136" i="26"/>
  <c r="D104" i="26"/>
  <c r="S107" i="26"/>
  <c r="S134" i="26"/>
  <c r="V81" i="25"/>
  <c r="V81" i="24"/>
  <c r="P81" i="24"/>
  <c r="R81" i="25"/>
  <c r="Z81" i="25"/>
  <c r="G82" i="25"/>
  <c r="AA103" i="27"/>
  <c r="AA132" i="27"/>
  <c r="C102" i="27"/>
  <c r="C130" i="27"/>
  <c r="B75" i="27"/>
  <c r="B132" i="27"/>
  <c r="U77" i="27"/>
  <c r="U82" i="27"/>
  <c r="R108" i="27"/>
  <c r="AA144" i="27"/>
  <c r="L195" i="27"/>
  <c r="B80" i="27"/>
  <c r="B137" i="27"/>
  <c r="U107" i="27"/>
  <c r="U134" i="27"/>
  <c r="F83" i="27"/>
  <c r="Z108" i="27"/>
  <c r="J194" i="27"/>
  <c r="C113" i="27"/>
  <c r="P211" i="27"/>
  <c r="P120" i="27"/>
  <c r="W67" i="27"/>
  <c r="W127" i="27"/>
  <c r="F202" i="27"/>
  <c r="V111" i="27"/>
  <c r="V70" i="27"/>
  <c r="V126" i="27"/>
  <c r="K196" i="27"/>
  <c r="Z115" i="27"/>
  <c r="P214" i="27"/>
  <c r="A123" i="27"/>
  <c r="AA211" i="27"/>
  <c r="AA120" i="27"/>
  <c r="L210" i="27"/>
  <c r="L121" i="27"/>
  <c r="J197" i="27"/>
  <c r="L69" i="27"/>
  <c r="K215" i="27"/>
  <c r="Z125" i="27"/>
  <c r="Q213" i="27"/>
  <c r="Q119" i="27"/>
  <c r="U205" i="27"/>
  <c r="U117" i="27"/>
  <c r="F135" i="27"/>
  <c r="R196" i="27"/>
  <c r="AA209" i="27"/>
  <c r="AA122" i="27"/>
  <c r="Q204" i="27"/>
  <c r="Q118" i="27"/>
  <c r="I114" i="27"/>
  <c r="L152" i="27"/>
  <c r="L119" i="27"/>
  <c r="B152" i="27"/>
  <c r="B119" i="27"/>
  <c r="Q209" i="27"/>
  <c r="Q122" i="27"/>
  <c r="U212" i="27"/>
  <c r="U121" i="27"/>
  <c r="J100" i="27"/>
  <c r="AA74" i="26"/>
  <c r="AA130" i="26"/>
  <c r="W154" i="26"/>
  <c r="L210" i="26"/>
  <c r="L121" i="26"/>
  <c r="B80" i="26"/>
  <c r="B137" i="26"/>
  <c r="Q145" i="26"/>
  <c r="H78" i="26"/>
  <c r="H134" i="26"/>
  <c r="D107" i="26"/>
  <c r="D82" i="26"/>
  <c r="L139" i="26"/>
  <c r="L112" i="26"/>
  <c r="R142" i="26"/>
  <c r="X83" i="26"/>
  <c r="L152" i="26"/>
  <c r="L119" i="26"/>
  <c r="Q70" i="26"/>
  <c r="Q126" i="26"/>
  <c r="T205" i="26"/>
  <c r="C202" i="26"/>
  <c r="X219" i="26"/>
  <c r="I124" i="26"/>
  <c r="S151" i="26"/>
  <c r="Y100" i="26"/>
  <c r="D185" i="26"/>
  <c r="F68" i="25"/>
  <c r="F127" i="25"/>
  <c r="B98" i="25"/>
  <c r="B126" i="25"/>
  <c r="B68" i="25"/>
  <c r="B127" i="25"/>
  <c r="Q103" i="25"/>
  <c r="Q130" i="25"/>
  <c r="Q99" i="25"/>
  <c r="Q128" i="25"/>
  <c r="S103" i="25"/>
  <c r="S130" i="25"/>
  <c r="D149" i="25"/>
  <c r="AA150" i="25"/>
  <c r="U63" i="25"/>
  <c r="U123" i="25"/>
  <c r="U65" i="25"/>
  <c r="U124" i="25"/>
  <c r="X151" i="25"/>
  <c r="S62" i="25"/>
  <c r="S110" i="25"/>
  <c r="P209" i="25"/>
  <c r="P115" i="25"/>
  <c r="H200" i="25"/>
  <c r="H113" i="25"/>
  <c r="Q201" i="25"/>
  <c r="Q113" i="25"/>
  <c r="Y67" i="25"/>
  <c r="V215" i="25"/>
  <c r="G120" i="25"/>
  <c r="W201" i="25"/>
  <c r="W113" i="25"/>
  <c r="D208" i="25"/>
  <c r="D118" i="25"/>
  <c r="Q64" i="25"/>
  <c r="Q125" i="25"/>
  <c r="AA200" i="25"/>
  <c r="AA114" i="25"/>
  <c r="L184" i="25"/>
  <c r="AI103" i="22"/>
  <c r="AI132" i="22"/>
  <c r="U103" i="24"/>
  <c r="U130" i="24"/>
  <c r="U98" i="24"/>
  <c r="U129" i="24"/>
  <c r="AA70" i="24"/>
  <c r="AA126" i="24"/>
  <c r="L198" i="24"/>
  <c r="B103" i="24"/>
  <c r="B140" i="24"/>
  <c r="E74" i="24"/>
  <c r="E130" i="24"/>
  <c r="D67" i="24"/>
  <c r="D125" i="24"/>
  <c r="Q205" i="24"/>
  <c r="Q118" i="24"/>
  <c r="F74" i="24"/>
  <c r="F130" i="24"/>
  <c r="R66" i="24"/>
  <c r="R122" i="24"/>
  <c r="L200" i="24"/>
  <c r="L113" i="24"/>
  <c r="Q200" i="24"/>
  <c r="Q114" i="24"/>
  <c r="S54" i="24"/>
  <c r="AM102" i="22"/>
  <c r="AM133" i="22"/>
  <c r="Y107" i="22"/>
  <c r="Y134" i="22"/>
  <c r="F155" i="22"/>
  <c r="AA74" i="22"/>
  <c r="AA130" i="22"/>
  <c r="A210" i="22"/>
  <c r="A121" i="22"/>
  <c r="P71" i="22"/>
  <c r="P129" i="22"/>
  <c r="F201" i="22"/>
  <c r="D80" i="22"/>
  <c r="D137" i="22"/>
  <c r="AI74" i="22"/>
  <c r="AI130" i="22"/>
  <c r="D47" i="22"/>
  <c r="D115" i="22"/>
  <c r="D201" i="22"/>
  <c r="AG196" i="22"/>
  <c r="I75" i="22"/>
  <c r="I132" i="22"/>
  <c r="Q215" i="22"/>
  <c r="AL125" i="22"/>
  <c r="AG212" i="22"/>
  <c r="AG121" i="22"/>
  <c r="AG67" i="22"/>
  <c r="AG127" i="22"/>
  <c r="N197" i="22"/>
  <c r="F197" i="22"/>
  <c r="Y139" i="22"/>
  <c r="Y116" i="22"/>
  <c r="P68" i="21"/>
  <c r="P127" i="21"/>
  <c r="AG99" i="21"/>
  <c r="AG128" i="21"/>
  <c r="L60" i="21"/>
  <c r="L107" i="21"/>
  <c r="AK99" i="21"/>
  <c r="AK128" i="21"/>
  <c r="AI199" i="22"/>
  <c r="AK190" i="22"/>
  <c r="AG151" i="22"/>
  <c r="AI204" i="22"/>
  <c r="AI118" i="22"/>
  <c r="J71" i="21"/>
  <c r="J128" i="21"/>
  <c r="AA103" i="21"/>
  <c r="AA130" i="21"/>
  <c r="E74" i="21"/>
  <c r="E130" i="21"/>
  <c r="L189" i="21"/>
  <c r="AJ219" i="21"/>
  <c r="O121" i="21"/>
  <c r="B206" i="21"/>
  <c r="B117" i="21"/>
  <c r="V205" i="21"/>
  <c r="V118" i="21"/>
  <c r="AA105" i="21"/>
  <c r="H99" i="21"/>
  <c r="H201" i="21"/>
  <c r="H114" i="21"/>
  <c r="AK188" i="21"/>
  <c r="W148" i="21"/>
  <c r="I68" i="21"/>
  <c r="I127" i="21"/>
  <c r="AE135" i="21"/>
  <c r="AE112" i="21"/>
  <c r="AE28" i="21"/>
  <c r="B188" i="21"/>
  <c r="J182" i="21"/>
  <c r="AE132" i="21"/>
  <c r="J208" i="21"/>
  <c r="J118" i="21"/>
  <c r="N98" i="21"/>
  <c r="N126" i="21"/>
  <c r="X217" i="21"/>
  <c r="C123" i="21"/>
  <c r="P150" i="21"/>
  <c r="AI196" i="21"/>
  <c r="W135" i="21"/>
  <c r="W112" i="21"/>
  <c r="AM192" i="21"/>
  <c r="R192" i="21"/>
  <c r="AA201" i="21"/>
  <c r="AA113" i="21"/>
  <c r="AE200" i="21"/>
  <c r="AE114" i="21"/>
  <c r="AG143" i="21"/>
  <c r="A110" i="21"/>
  <c r="Y186" i="22"/>
  <c r="J33" i="27"/>
  <c r="L102" i="27"/>
  <c r="L130" i="27"/>
  <c r="B107" i="27"/>
  <c r="B82" i="27"/>
  <c r="AA109" i="27"/>
  <c r="P102" i="27"/>
  <c r="P133" i="27"/>
  <c r="U74" i="27"/>
  <c r="U130" i="27"/>
  <c r="Y197" i="27"/>
  <c r="D204" i="27"/>
  <c r="D117" i="27"/>
  <c r="G193" i="27"/>
  <c r="V114" i="27"/>
  <c r="Q70" i="27"/>
  <c r="Q126" i="27"/>
  <c r="AA193" i="27"/>
  <c r="C215" i="27"/>
  <c r="R125" i="27"/>
  <c r="Y110" i="26"/>
  <c r="B146" i="26"/>
  <c r="AA103" i="26"/>
  <c r="AA132" i="26"/>
  <c r="Y103" i="26"/>
  <c r="Y132" i="26"/>
  <c r="B104" i="26"/>
  <c r="D102" i="27"/>
  <c r="D130" i="27"/>
  <c r="S74" i="27"/>
  <c r="S130" i="27"/>
  <c r="F72" i="27"/>
  <c r="F131" i="27"/>
  <c r="I102" i="27"/>
  <c r="I130" i="27"/>
  <c r="Y102" i="27"/>
  <c r="Y133" i="27"/>
  <c r="J75" i="27"/>
  <c r="J132" i="27"/>
  <c r="AA107" i="27"/>
  <c r="AA134" i="27"/>
  <c r="H68" i="27"/>
  <c r="H128" i="27"/>
  <c r="J203" i="27"/>
  <c r="R111" i="27"/>
  <c r="X114" i="27"/>
  <c r="V211" i="27"/>
  <c r="V120" i="27"/>
  <c r="I113" i="27"/>
  <c r="X111" i="27"/>
  <c r="R70" i="27"/>
  <c r="R126" i="27"/>
  <c r="T203" i="27"/>
  <c r="AA67" i="27"/>
  <c r="AA127" i="27"/>
  <c r="V214" i="27"/>
  <c r="G123" i="27"/>
  <c r="S211" i="27"/>
  <c r="S120" i="27"/>
  <c r="F197" i="27"/>
  <c r="P114" i="27"/>
  <c r="E215" i="27"/>
  <c r="T125" i="27"/>
  <c r="W213" i="27"/>
  <c r="W119" i="27"/>
  <c r="AA205" i="27"/>
  <c r="AA117" i="27"/>
  <c r="F139" i="27"/>
  <c r="F112" i="27"/>
  <c r="X196" i="27"/>
  <c r="K114" i="27"/>
  <c r="U209" i="27"/>
  <c r="U122" i="27"/>
  <c r="J205" i="27"/>
  <c r="J118" i="27"/>
  <c r="J72" i="26"/>
  <c r="J131" i="26"/>
  <c r="F102" i="26"/>
  <c r="F130" i="26"/>
  <c r="A133" i="26"/>
  <c r="AA102" i="26"/>
  <c r="AA133" i="26"/>
  <c r="U107" i="26"/>
  <c r="U134" i="26"/>
  <c r="S35" i="26"/>
  <c r="S131" i="26"/>
  <c r="L154" i="26"/>
  <c r="B78" i="26"/>
  <c r="B134" i="26"/>
  <c r="X142" i="26"/>
  <c r="W195" i="26"/>
  <c r="B200" i="26"/>
  <c r="Y212" i="26"/>
  <c r="Y121" i="26"/>
  <c r="P205" i="26"/>
  <c r="Z205" i="26"/>
  <c r="T219" i="26"/>
  <c r="E124" i="26"/>
  <c r="Y196" i="26"/>
  <c r="H205" i="26"/>
  <c r="H118" i="26"/>
  <c r="U151" i="26"/>
  <c r="S6" i="14"/>
  <c r="J31" i="25"/>
  <c r="J142" i="25"/>
  <c r="F135" i="26"/>
  <c r="Z143" i="25"/>
  <c r="Y99" i="25"/>
  <c r="Y128" i="25"/>
  <c r="Y103" i="25"/>
  <c r="Y130" i="25"/>
  <c r="Q150" i="25"/>
  <c r="W199" i="25"/>
  <c r="S65" i="25"/>
  <c r="S124" i="25"/>
  <c r="S63" i="25"/>
  <c r="S123" i="25"/>
  <c r="AA193" i="25"/>
  <c r="AA63" i="25"/>
  <c r="Y65" i="25"/>
  <c r="Y124" i="25"/>
  <c r="U199" i="25"/>
  <c r="U66" i="25"/>
  <c r="U122" i="25"/>
  <c r="AA65" i="25"/>
  <c r="AA124" i="25"/>
  <c r="P151" i="25"/>
  <c r="W64" i="25"/>
  <c r="W125" i="25"/>
  <c r="U67" i="25"/>
  <c r="K204" i="25"/>
  <c r="K116" i="25"/>
  <c r="J208" i="25"/>
  <c r="J118" i="25"/>
  <c r="Y64" i="25"/>
  <c r="Y125" i="25"/>
  <c r="W205" i="25"/>
  <c r="W118" i="25"/>
  <c r="S200" i="25"/>
  <c r="S114" i="25"/>
  <c r="X208" i="25"/>
  <c r="X117" i="25"/>
  <c r="L186" i="25"/>
  <c r="I206" i="25"/>
  <c r="I117" i="25"/>
  <c r="AM32" i="22"/>
  <c r="AM195" i="22"/>
  <c r="AM103" i="22"/>
  <c r="AM132" i="22"/>
  <c r="Q70" i="24"/>
  <c r="Q126" i="24"/>
  <c r="Y98" i="24"/>
  <c r="Y129" i="24"/>
  <c r="U70" i="24"/>
  <c r="U126" i="24"/>
  <c r="H148" i="24"/>
  <c r="H115" i="24"/>
  <c r="B76" i="24"/>
  <c r="B133" i="24"/>
  <c r="B135" i="24"/>
  <c r="B108" i="24"/>
  <c r="F64" i="24"/>
  <c r="F124" i="24"/>
  <c r="J67" i="24"/>
  <c r="J125" i="24"/>
  <c r="W205" i="24"/>
  <c r="W118" i="24"/>
  <c r="U193" i="24"/>
  <c r="L208" i="24"/>
  <c r="L118" i="24"/>
  <c r="L74" i="24"/>
  <c r="L130" i="24"/>
  <c r="U148" i="24"/>
  <c r="Y67" i="24"/>
  <c r="J201" i="24"/>
  <c r="J114" i="24"/>
  <c r="Y184" i="24"/>
  <c r="L65" i="22"/>
  <c r="L127" i="22"/>
  <c r="AA200" i="24"/>
  <c r="AA114" i="24"/>
  <c r="AK102" i="22"/>
  <c r="AK133" i="22"/>
  <c r="AE107" i="22"/>
  <c r="AE134" i="22"/>
  <c r="AA136" i="22"/>
  <c r="J71" i="22"/>
  <c r="J129" i="22"/>
  <c r="W209" i="22"/>
  <c r="W122" i="22"/>
  <c r="AA203" i="22"/>
  <c r="J24" i="22"/>
  <c r="J146" i="22"/>
  <c r="F24" i="22"/>
  <c r="E75" i="22"/>
  <c r="E132" i="22"/>
  <c r="W66" i="22"/>
  <c r="W114" i="22"/>
  <c r="P33" i="22"/>
  <c r="AM74" i="22"/>
  <c r="AM130" i="22"/>
  <c r="F78" i="22"/>
  <c r="F134" i="22"/>
  <c r="B71" i="22"/>
  <c r="B129" i="22"/>
  <c r="D49" i="22"/>
  <c r="D149" i="22"/>
  <c r="F80" i="22"/>
  <c r="F137" i="22"/>
  <c r="AA211" i="22"/>
  <c r="AA120" i="22"/>
  <c r="M75" i="22"/>
  <c r="M132" i="22"/>
  <c r="F198" i="22"/>
  <c r="G215" i="22"/>
  <c r="AB125" i="22"/>
  <c r="AM212" i="22"/>
  <c r="AM121" i="22"/>
  <c r="B68" i="22"/>
  <c r="B128" i="22"/>
  <c r="H152" i="22"/>
  <c r="H119" i="22"/>
  <c r="AA152" i="22"/>
  <c r="Y204" i="22"/>
  <c r="Y118" i="22"/>
  <c r="H197" i="22"/>
  <c r="W199" i="22"/>
  <c r="P152" i="22"/>
  <c r="P119" i="22"/>
  <c r="AA99" i="21"/>
  <c r="AA128" i="21"/>
  <c r="AI99" i="21"/>
  <c r="AI128" i="21"/>
  <c r="D152" i="22"/>
  <c r="D119" i="22"/>
  <c r="AK204" i="22"/>
  <c r="AK118" i="22"/>
  <c r="D71" i="21"/>
  <c r="D128" i="21"/>
  <c r="K74" i="21"/>
  <c r="K130" i="21"/>
  <c r="R189" i="21"/>
  <c r="AB219" i="21"/>
  <c r="G121" i="21"/>
  <c r="F208" i="21"/>
  <c r="F118" i="21"/>
  <c r="H206" i="21"/>
  <c r="H117" i="21"/>
  <c r="AB205" i="21"/>
  <c r="AB118" i="21"/>
  <c r="Z219" i="21"/>
  <c r="E121" i="21"/>
  <c r="F201" i="21"/>
  <c r="F114" i="21"/>
  <c r="Y200" i="21"/>
  <c r="Y114" i="21"/>
  <c r="M68" i="21"/>
  <c r="M127" i="21"/>
  <c r="AA135" i="21"/>
  <c r="AA112" i="21"/>
  <c r="F33" i="21"/>
  <c r="F129" i="21"/>
  <c r="L71" i="21"/>
  <c r="L128" i="21"/>
  <c r="P208" i="21"/>
  <c r="P118" i="21"/>
  <c r="J98" i="21"/>
  <c r="J126" i="21"/>
  <c r="AG201" i="21"/>
  <c r="AG113" i="21"/>
  <c r="W200" i="21"/>
  <c r="W114" i="21"/>
  <c r="AE70" i="21"/>
  <c r="AE126" i="21"/>
  <c r="AC143" i="21"/>
  <c r="Q110" i="21"/>
  <c r="AC186" i="22"/>
  <c r="AK186" i="22"/>
  <c r="B102" i="27"/>
  <c r="B130" i="27"/>
  <c r="U196" i="27"/>
  <c r="F204" i="27"/>
  <c r="F117" i="27"/>
  <c r="T108" i="27"/>
  <c r="W188" i="27"/>
  <c r="AA201" i="27"/>
  <c r="B204" i="27"/>
  <c r="B117" i="27"/>
  <c r="Y211" i="27"/>
  <c r="Y120" i="27"/>
  <c r="W196" i="27"/>
  <c r="I215" i="27"/>
  <c r="X125" i="27"/>
  <c r="Y17" i="26"/>
  <c r="B135" i="27"/>
  <c r="B75" i="26"/>
  <c r="B132" i="26"/>
  <c r="Q107" i="26"/>
  <c r="Q134" i="26"/>
  <c r="S68" i="26"/>
  <c r="S129" i="26"/>
  <c r="B139" i="26"/>
  <c r="B112" i="26"/>
  <c r="B69" i="26"/>
  <c r="U209" i="26"/>
  <c r="U122" i="26"/>
  <c r="J152" i="26"/>
  <c r="J119" i="26"/>
  <c r="U195" i="26"/>
  <c r="H152" i="26"/>
  <c r="H119" i="26"/>
  <c r="L189" i="26"/>
  <c r="T81" i="24"/>
  <c r="V117" i="26"/>
  <c r="V85" i="26"/>
  <c r="P81" i="25"/>
  <c r="E82" i="24"/>
  <c r="L72" i="27"/>
  <c r="L131" i="27"/>
  <c r="S102" i="27"/>
  <c r="S133" i="27"/>
  <c r="Q107" i="27"/>
  <c r="Q134" i="27"/>
  <c r="T211" i="27"/>
  <c r="T120" i="27"/>
  <c r="W211" i="27"/>
  <c r="W120" i="27"/>
  <c r="S202" i="27"/>
  <c r="T214" i="27"/>
  <c r="E123" i="27"/>
  <c r="T213" i="27"/>
  <c r="T119" i="27"/>
  <c r="L197" i="27"/>
  <c r="Z196" i="27"/>
  <c r="S67" i="27"/>
  <c r="S127" i="27"/>
  <c r="Y205" i="27"/>
  <c r="Y117" i="27"/>
  <c r="L139" i="27"/>
  <c r="L112" i="27"/>
  <c r="E193" i="27"/>
  <c r="T114" i="27"/>
  <c r="H205" i="27"/>
  <c r="H118" i="27"/>
  <c r="A114" i="27"/>
  <c r="J189" i="27"/>
  <c r="S209" i="27"/>
  <c r="S122" i="27"/>
  <c r="F205" i="27"/>
  <c r="F118" i="27"/>
  <c r="Q135" i="27"/>
  <c r="I133" i="26"/>
  <c r="Q102" i="26"/>
  <c r="Q133" i="26"/>
  <c r="F141" i="26"/>
  <c r="AA145" i="26"/>
  <c r="U77" i="26"/>
  <c r="U82" i="26"/>
  <c r="F210" i="26"/>
  <c r="F121" i="26"/>
  <c r="W202" i="26"/>
  <c r="J196" i="26"/>
  <c r="J67" i="26"/>
  <c r="T142" i="26"/>
  <c r="Y195" i="26"/>
  <c r="H200" i="26"/>
  <c r="J203" i="26"/>
  <c r="Q212" i="26"/>
  <c r="Q121" i="26"/>
  <c r="Z209" i="26"/>
  <c r="Z122" i="26"/>
  <c r="X205" i="26"/>
  <c r="K202" i="26"/>
  <c r="F193" i="26"/>
  <c r="U196" i="26"/>
  <c r="B205" i="26"/>
  <c r="B118" i="26"/>
  <c r="AA151" i="26"/>
  <c r="I152" i="26"/>
  <c r="Y152" i="26"/>
  <c r="H68" i="25"/>
  <c r="H127" i="25"/>
  <c r="S77" i="25"/>
  <c r="S67" i="25"/>
  <c r="Q141" i="25"/>
  <c r="AA99" i="25"/>
  <c r="AA128" i="25"/>
  <c r="P143" i="25"/>
  <c r="T191" i="25"/>
  <c r="Y63" i="25"/>
  <c r="Y123" i="25"/>
  <c r="AA199" i="25"/>
  <c r="G195" i="25"/>
  <c r="AA66" i="25"/>
  <c r="AA122" i="25"/>
  <c r="S199" i="25"/>
  <c r="W65" i="25"/>
  <c r="W124" i="25"/>
  <c r="V151" i="25"/>
  <c r="W192" i="25"/>
  <c r="D148" i="25"/>
  <c r="D115" i="25"/>
  <c r="F206" i="25"/>
  <c r="F117" i="25"/>
  <c r="F200" i="25"/>
  <c r="F113" i="25"/>
  <c r="AA67" i="25"/>
  <c r="T205" i="25"/>
  <c r="T118" i="25"/>
  <c r="S64" i="25"/>
  <c r="S125" i="25"/>
  <c r="L64" i="25"/>
  <c r="L124" i="25"/>
  <c r="K148" i="25"/>
  <c r="U185" i="25"/>
  <c r="Z208" i="25"/>
  <c r="Z117" i="25"/>
  <c r="AA148" i="25"/>
  <c r="A206" i="25"/>
  <c r="A117" i="25"/>
  <c r="J72" i="22"/>
  <c r="J131" i="22"/>
  <c r="J75" i="22"/>
  <c r="J132" i="22"/>
  <c r="AA99" i="24"/>
  <c r="AA128" i="24"/>
  <c r="Y142" i="24"/>
  <c r="S98" i="24"/>
  <c r="S129" i="24"/>
  <c r="Y99" i="24"/>
  <c r="Y128" i="24"/>
  <c r="H76" i="24"/>
  <c r="H133" i="24"/>
  <c r="H135" i="24"/>
  <c r="H108" i="24"/>
  <c r="L64" i="24"/>
  <c r="L124" i="24"/>
  <c r="Q64" i="24"/>
  <c r="Q125" i="24"/>
  <c r="C212" i="24"/>
  <c r="R120" i="24"/>
  <c r="H206" i="24"/>
  <c r="H117" i="24"/>
  <c r="W193" i="24"/>
  <c r="W63" i="24"/>
  <c r="U205" i="24"/>
  <c r="U118" i="24"/>
  <c r="L206" i="24"/>
  <c r="L117" i="24"/>
  <c r="AA64" i="24"/>
  <c r="AA125" i="24"/>
  <c r="T205" i="24"/>
  <c r="T118" i="24"/>
  <c r="I181" i="24"/>
  <c r="W102" i="22"/>
  <c r="W133" i="22"/>
  <c r="S200" i="24"/>
  <c r="S114" i="24"/>
  <c r="S209" i="24"/>
  <c r="S115" i="24"/>
  <c r="AI102" i="22"/>
  <c r="AI133" i="22"/>
  <c r="AK107" i="22"/>
  <c r="AK134" i="22"/>
  <c r="AK200" i="22"/>
  <c r="AC209" i="22"/>
  <c r="AC122" i="22"/>
  <c r="Z115" i="22"/>
  <c r="AG69" i="22"/>
  <c r="AG128" i="22"/>
  <c r="W83" i="22"/>
  <c r="AK74" i="22"/>
  <c r="AK130" i="22"/>
  <c r="R71" i="22"/>
  <c r="R129" i="22"/>
  <c r="P78" i="22"/>
  <c r="P134" i="22"/>
  <c r="F212" i="22"/>
  <c r="F122" i="22"/>
  <c r="Q75" i="22"/>
  <c r="Q132" i="22"/>
  <c r="B198" i="22"/>
  <c r="AE212" i="22"/>
  <c r="AE121" i="22"/>
  <c r="Y212" i="22"/>
  <c r="Y121" i="22"/>
  <c r="Y151" i="22"/>
  <c r="P68" i="22"/>
  <c r="P128" i="22"/>
  <c r="J152" i="22"/>
  <c r="J119" i="22"/>
  <c r="AC152" i="22"/>
  <c r="AI67" i="22"/>
  <c r="AI127" i="22"/>
  <c r="R197" i="22"/>
  <c r="AG139" i="22"/>
  <c r="AG116" i="22"/>
  <c r="R135" i="21"/>
  <c r="R108" i="21"/>
  <c r="AG98" i="21"/>
  <c r="AG129" i="21"/>
  <c r="AM99" i="21"/>
  <c r="AM128" i="21"/>
  <c r="AC71" i="22"/>
  <c r="AC151" i="22"/>
  <c r="AI188" i="22"/>
  <c r="AG204" i="22"/>
  <c r="AG118" i="22"/>
  <c r="N71" i="21"/>
  <c r="N128" i="21"/>
  <c r="Q74" i="21"/>
  <c r="Q130" i="21"/>
  <c r="N206" i="21"/>
  <c r="N117" i="21"/>
  <c r="AH205" i="21"/>
  <c r="AH118" i="21"/>
  <c r="AF219" i="21"/>
  <c r="K121" i="21"/>
  <c r="AK135" i="21"/>
  <c r="AK112" i="21"/>
  <c r="N208" i="21"/>
  <c r="N118" i="21"/>
  <c r="L201" i="21"/>
  <c r="L114" i="21"/>
  <c r="Q68" i="21"/>
  <c r="Q127" i="21"/>
  <c r="C110" i="21"/>
  <c r="AG135" i="21"/>
  <c r="AG112" i="21"/>
  <c r="F151" i="21"/>
  <c r="AK132" i="21"/>
  <c r="AC103" i="21"/>
  <c r="AC130" i="21"/>
  <c r="H208" i="21"/>
  <c r="H118" i="21"/>
  <c r="P98" i="21"/>
  <c r="P126" i="21"/>
  <c r="W103" i="21"/>
  <c r="W130" i="21"/>
  <c r="AB217" i="21"/>
  <c r="G123" i="21"/>
  <c r="AC201" i="21"/>
  <c r="AC113" i="21"/>
  <c r="AC200" i="21"/>
  <c r="AC114" i="21"/>
  <c r="J186" i="21"/>
  <c r="W70" i="21"/>
  <c r="W126" i="21"/>
  <c r="AI143" i="21"/>
  <c r="W186" i="22"/>
  <c r="W74" i="27"/>
  <c r="W130" i="27"/>
  <c r="F102" i="27"/>
  <c r="F130" i="27"/>
  <c r="B105" i="27"/>
  <c r="S70" i="27"/>
  <c r="S126" i="27"/>
  <c r="AA186" i="27"/>
  <c r="L68" i="27"/>
  <c r="L128" i="27"/>
  <c r="R211" i="27"/>
  <c r="R120" i="27"/>
  <c r="W189" i="27"/>
  <c r="S74" i="26"/>
  <c r="S130" i="26"/>
  <c r="W146" i="26"/>
  <c r="W109" i="26"/>
  <c r="W199" i="26"/>
  <c r="B198" i="26"/>
  <c r="AA213" i="26"/>
  <c r="AA119" i="26"/>
  <c r="J204" i="26"/>
  <c r="J117" i="26"/>
  <c r="S190" i="26"/>
  <c r="S203" i="26"/>
  <c r="S69" i="26"/>
  <c r="S128" i="26"/>
  <c r="H187" i="26"/>
  <c r="A82" i="24"/>
  <c r="Z102" i="27"/>
  <c r="Z133" i="27"/>
  <c r="AA102" i="27"/>
  <c r="AA133" i="27"/>
  <c r="F75" i="27"/>
  <c r="F132" i="27"/>
  <c r="Z211" i="27"/>
  <c r="Z120" i="27"/>
  <c r="Z70" i="27"/>
  <c r="Z126" i="27"/>
  <c r="AA198" i="27"/>
  <c r="P203" i="27"/>
  <c r="E115" i="27"/>
  <c r="Z214" i="27"/>
  <c r="K123" i="27"/>
  <c r="Z213" i="27"/>
  <c r="Z119" i="27"/>
  <c r="B197" i="27"/>
  <c r="Y69" i="27"/>
  <c r="Y128" i="27"/>
  <c r="H212" i="27"/>
  <c r="H122" i="27"/>
  <c r="S205" i="27"/>
  <c r="S117" i="27"/>
  <c r="H139" i="27"/>
  <c r="H112" i="27"/>
  <c r="K193" i="27"/>
  <c r="Z114" i="27"/>
  <c r="G114" i="27"/>
  <c r="B205" i="27"/>
  <c r="B118" i="27"/>
  <c r="Q58" i="27"/>
  <c r="I185" i="27"/>
  <c r="Y209" i="27"/>
  <c r="Y122" i="27"/>
  <c r="AA212" i="27"/>
  <c r="AA121" i="27"/>
  <c r="B187" i="27"/>
  <c r="W100" i="27"/>
  <c r="F75" i="26"/>
  <c r="F132" i="26"/>
  <c r="C133" i="26"/>
  <c r="W102" i="26"/>
  <c r="W133" i="26"/>
  <c r="J153" i="26"/>
  <c r="R136" i="26"/>
  <c r="Y139" i="26"/>
  <c r="Y116" i="26"/>
  <c r="U139" i="26"/>
  <c r="U116" i="26"/>
  <c r="F71" i="26"/>
  <c r="F129" i="26"/>
  <c r="X195" i="26"/>
  <c r="T195" i="26"/>
  <c r="Z142" i="26"/>
  <c r="S195" i="26"/>
  <c r="D203" i="26"/>
  <c r="W205" i="26"/>
  <c r="W117" i="26"/>
  <c r="T209" i="26"/>
  <c r="T122" i="26"/>
  <c r="W211" i="26"/>
  <c r="W120" i="26"/>
  <c r="W204" i="26"/>
  <c r="W118" i="26"/>
  <c r="S67" i="26"/>
  <c r="S127" i="26"/>
  <c r="U205" i="26"/>
  <c r="U117" i="26"/>
  <c r="E202" i="26"/>
  <c r="Q196" i="26"/>
  <c r="J208" i="26"/>
  <c r="J120" i="26"/>
  <c r="J205" i="26"/>
  <c r="J118" i="26"/>
  <c r="S152" i="26"/>
  <c r="S137" i="25"/>
  <c r="S151" i="25"/>
  <c r="U100" i="25"/>
  <c r="U192" i="25"/>
  <c r="G71" i="25"/>
  <c r="G128" i="25"/>
  <c r="J68" i="25"/>
  <c r="J127" i="25"/>
  <c r="W132" i="25"/>
  <c r="R143" i="25"/>
  <c r="P128" i="25"/>
  <c r="W141" i="25"/>
  <c r="S99" i="25"/>
  <c r="S128" i="25"/>
  <c r="D74" i="25"/>
  <c r="D130" i="25"/>
  <c r="Z191" i="25"/>
  <c r="K110" i="25"/>
  <c r="T197" i="25"/>
  <c r="A195" i="25"/>
  <c r="S66" i="25"/>
  <c r="S122" i="25"/>
  <c r="J148" i="25"/>
  <c r="J115" i="25"/>
  <c r="L206" i="25"/>
  <c r="L117" i="25"/>
  <c r="Q67" i="25"/>
  <c r="Z205" i="25"/>
  <c r="Z118" i="25"/>
  <c r="H64" i="25"/>
  <c r="H124" i="25"/>
  <c r="E148" i="25"/>
  <c r="S148" i="25"/>
  <c r="F184" i="25"/>
  <c r="R208" i="25"/>
  <c r="R117" i="25"/>
  <c r="C206" i="25"/>
  <c r="C117" i="25"/>
  <c r="AA186" i="25"/>
  <c r="N72" i="22"/>
  <c r="N131" i="22"/>
  <c r="N75" i="22"/>
  <c r="N132" i="22"/>
  <c r="U99" i="24"/>
  <c r="U128" i="24"/>
  <c r="J132" i="24"/>
  <c r="J195" i="24"/>
  <c r="S142" i="24"/>
  <c r="U22" i="24"/>
  <c r="U146" i="24"/>
  <c r="B193" i="24"/>
  <c r="L76" i="24"/>
  <c r="L133" i="24"/>
  <c r="J196" i="24"/>
  <c r="Y193" i="24"/>
  <c r="D64" i="24"/>
  <c r="D124" i="24"/>
  <c r="AG77" i="22"/>
  <c r="AG82" i="22"/>
  <c r="J103" i="24"/>
  <c r="J78" i="24"/>
  <c r="F192" i="24"/>
  <c r="B148" i="24"/>
  <c r="B115" i="24"/>
  <c r="Z66" i="24"/>
  <c r="Z122" i="24"/>
  <c r="B184" i="24"/>
  <c r="AK35" i="22"/>
  <c r="AK131" i="22"/>
  <c r="B200" i="24"/>
  <c r="B113" i="24"/>
  <c r="V205" i="24"/>
  <c r="V118" i="24"/>
  <c r="B201" i="24"/>
  <c r="B114" i="24"/>
  <c r="W184" i="24"/>
  <c r="Y200" i="24"/>
  <c r="Y114" i="24"/>
  <c r="Y209" i="24"/>
  <c r="Y115" i="24"/>
  <c r="AG107" i="22"/>
  <c r="AG134" i="22"/>
  <c r="AG60" i="22"/>
  <c r="AG111" i="22"/>
  <c r="AI69" i="22"/>
  <c r="AI128" i="22"/>
  <c r="AI209" i="22"/>
  <c r="AI122" i="22"/>
  <c r="AC203" i="22"/>
  <c r="R201" i="22"/>
  <c r="AM201" i="22"/>
  <c r="AC220" i="22"/>
  <c r="AC69" i="22"/>
  <c r="F67" i="22"/>
  <c r="AK211" i="22"/>
  <c r="AK120" i="22"/>
  <c r="AC83" i="22"/>
  <c r="L80" i="22"/>
  <c r="L137" i="22"/>
  <c r="AE69" i="22"/>
  <c r="AE128" i="22"/>
  <c r="D212" i="22"/>
  <c r="D122" i="22"/>
  <c r="O75" i="22"/>
  <c r="O132" i="22"/>
  <c r="AH111" i="22"/>
  <c r="R198" i="22"/>
  <c r="W212" i="22"/>
  <c r="W121" i="22"/>
  <c r="AA204" i="22"/>
  <c r="AA118" i="22"/>
  <c r="W67" i="22"/>
  <c r="W127" i="22"/>
  <c r="L152" i="22"/>
  <c r="L119" i="22"/>
  <c r="Y152" i="22"/>
  <c r="AC67" i="22"/>
  <c r="AC127" i="22"/>
  <c r="AK188" i="22"/>
  <c r="W100" i="22"/>
  <c r="L135" i="21"/>
  <c r="L108" i="21"/>
  <c r="R148" i="21"/>
  <c r="R115" i="21"/>
  <c r="AA98" i="21"/>
  <c r="AA129" i="21"/>
  <c r="D204" i="22"/>
  <c r="D117" i="22"/>
  <c r="AI100" i="22"/>
  <c r="AM199" i="22"/>
  <c r="R71" i="21"/>
  <c r="R128" i="21"/>
  <c r="M74" i="21"/>
  <c r="M130" i="21"/>
  <c r="J206" i="21"/>
  <c r="J117" i="21"/>
  <c r="Z205" i="21"/>
  <c r="Z118" i="21"/>
  <c r="AL219" i="21"/>
  <c r="Q121" i="21"/>
  <c r="L99" i="21"/>
  <c r="H194" i="21"/>
  <c r="Y201" i="21"/>
  <c r="Y113" i="21"/>
  <c r="R201" i="21"/>
  <c r="R114" i="21"/>
  <c r="C185" i="21"/>
  <c r="P131" i="21"/>
  <c r="O68" i="21"/>
  <c r="O127" i="21"/>
  <c r="AM135" i="21"/>
  <c r="AM112" i="21"/>
  <c r="AE207" i="21"/>
  <c r="AE116" i="21"/>
  <c r="AI132" i="21"/>
  <c r="AC71" i="21"/>
  <c r="AC195" i="21"/>
  <c r="D98" i="21"/>
  <c r="D126" i="21"/>
  <c r="AE77" i="21"/>
  <c r="AE67" i="21"/>
  <c r="M110" i="21"/>
  <c r="R193" i="21"/>
  <c r="AI185" i="21"/>
  <c r="H150" i="21"/>
  <c r="W191" i="21"/>
  <c r="V217" i="21"/>
  <c r="A123" i="21"/>
  <c r="N192" i="21"/>
  <c r="AI201" i="21"/>
  <c r="AI113" i="21"/>
  <c r="H193" i="21"/>
  <c r="AI200" i="21"/>
  <c r="AI114" i="21"/>
  <c r="AC70" i="21"/>
  <c r="AC126" i="21"/>
  <c r="W143" i="21"/>
  <c r="Q74" i="27"/>
  <c r="Q130" i="27"/>
  <c r="AA136" i="27"/>
  <c r="L202" i="27"/>
  <c r="W193" i="27"/>
  <c r="W70" i="27"/>
  <c r="W126" i="27"/>
  <c r="H204" i="27"/>
  <c r="H117" i="27"/>
  <c r="H196" i="27"/>
  <c r="S139" i="27"/>
  <c r="S116" i="27"/>
  <c r="Q194" i="27"/>
  <c r="F188" i="27"/>
  <c r="W147" i="26"/>
  <c r="H72" i="26"/>
  <c r="H131" i="26"/>
  <c r="L82" i="26"/>
  <c r="F146" i="26"/>
  <c r="S154" i="26"/>
  <c r="V195" i="26"/>
  <c r="R81" i="24"/>
  <c r="P117" i="26"/>
  <c r="P85" i="26"/>
  <c r="I82" i="24"/>
  <c r="T102" i="27"/>
  <c r="T133" i="27"/>
  <c r="Q102" i="27"/>
  <c r="Q133" i="27"/>
  <c r="S104" i="27"/>
  <c r="S196" i="27"/>
  <c r="L75" i="27"/>
  <c r="L132" i="27"/>
  <c r="B78" i="27"/>
  <c r="B134" i="27"/>
  <c r="J71" i="27"/>
  <c r="J129" i="27"/>
  <c r="J202" i="27"/>
  <c r="S198" i="27"/>
  <c r="A113" i="27"/>
  <c r="K115" i="27"/>
  <c r="R214" i="27"/>
  <c r="C123" i="27"/>
  <c r="X213" i="27"/>
  <c r="X119" i="27"/>
  <c r="F191" i="27"/>
  <c r="H197" i="27"/>
  <c r="D139" i="27"/>
  <c r="D112" i="27"/>
  <c r="C193" i="27"/>
  <c r="R114" i="27"/>
  <c r="U69" i="27"/>
  <c r="U128" i="27"/>
  <c r="Y67" i="27"/>
  <c r="Y127" i="27"/>
  <c r="E114" i="27"/>
  <c r="W58" i="27"/>
  <c r="S212" i="27"/>
  <c r="S121" i="27"/>
  <c r="B190" i="27"/>
  <c r="AA135" i="27"/>
  <c r="G133" i="26"/>
  <c r="U74" i="26"/>
  <c r="U130" i="26"/>
  <c r="U103" i="26"/>
  <c r="U132" i="26"/>
  <c r="T103" i="26"/>
  <c r="T132" i="26"/>
  <c r="L78" i="26"/>
  <c r="L134" i="26"/>
  <c r="K75" i="26"/>
  <c r="K132" i="26"/>
  <c r="Y197" i="26"/>
  <c r="Y67" i="26"/>
  <c r="Z106" i="26"/>
  <c r="K138" i="26"/>
  <c r="J78" i="26"/>
  <c r="J134" i="26"/>
  <c r="T136" i="26"/>
  <c r="F80" i="26"/>
  <c r="F137" i="26"/>
  <c r="L83" i="26"/>
  <c r="AA139" i="26"/>
  <c r="AA116" i="26"/>
  <c r="L71" i="26"/>
  <c r="L129" i="26"/>
  <c r="P195" i="26"/>
  <c r="A114" i="26"/>
  <c r="Z195" i="26"/>
  <c r="K114" i="26"/>
  <c r="S198" i="26"/>
  <c r="U213" i="26"/>
  <c r="U119" i="26"/>
  <c r="T83" i="26"/>
  <c r="F201" i="26"/>
  <c r="F68" i="26"/>
  <c r="F128" i="26"/>
  <c r="H203" i="26"/>
  <c r="V209" i="26"/>
  <c r="V122" i="26"/>
  <c r="Q204" i="26"/>
  <c r="Q118" i="26"/>
  <c r="H208" i="26"/>
  <c r="H120" i="26"/>
  <c r="S70" i="26"/>
  <c r="S126" i="26"/>
  <c r="S211" i="26"/>
  <c r="S120" i="26"/>
  <c r="U204" i="26"/>
  <c r="U118" i="26"/>
  <c r="U28" i="26"/>
  <c r="Z219" i="26"/>
  <c r="K124" i="26"/>
  <c r="B208" i="26"/>
  <c r="B120" i="26"/>
  <c r="W152" i="26"/>
  <c r="Y189" i="26"/>
  <c r="A71" i="25"/>
  <c r="A128" i="25"/>
  <c r="D68" i="25"/>
  <c r="D127" i="25"/>
  <c r="Q132" i="25"/>
  <c r="X128" i="25"/>
  <c r="Q70" i="25"/>
  <c r="Q126" i="25"/>
  <c r="J74" i="25"/>
  <c r="J130" i="25"/>
  <c r="P191" i="25"/>
  <c r="Z197" i="25"/>
  <c r="F192" i="25"/>
  <c r="F63" i="25"/>
  <c r="W66" i="25"/>
  <c r="W122" i="25"/>
  <c r="Z108" i="25"/>
  <c r="J135" i="25"/>
  <c r="J108" i="25"/>
  <c r="Y192" i="25"/>
  <c r="K195" i="25"/>
  <c r="P196" i="25"/>
  <c r="F148" i="25"/>
  <c r="F115" i="25"/>
  <c r="B206" i="25"/>
  <c r="B117" i="25"/>
  <c r="Y205" i="25"/>
  <c r="Y118" i="25"/>
  <c r="F208" i="25"/>
  <c r="F118" i="25"/>
  <c r="P205" i="25"/>
  <c r="P118" i="25"/>
  <c r="AA64" i="25"/>
  <c r="AA125" i="25"/>
  <c r="B64" i="25"/>
  <c r="B124" i="25"/>
  <c r="B200" i="25"/>
  <c r="B113" i="25"/>
  <c r="I148" i="25"/>
  <c r="T208" i="25"/>
  <c r="T117" i="25"/>
  <c r="U148" i="25"/>
  <c r="K206" i="25"/>
  <c r="K117" i="25"/>
  <c r="Y70" i="24"/>
  <c r="Y126" i="24"/>
  <c r="R72" i="22"/>
  <c r="R131" i="22"/>
  <c r="R75" i="22"/>
  <c r="R132" i="22"/>
  <c r="W99" i="24"/>
  <c r="W128" i="24"/>
  <c r="F150" i="24"/>
  <c r="Q193" i="24"/>
  <c r="J64" i="24"/>
  <c r="J124" i="24"/>
  <c r="C74" i="24"/>
  <c r="C130" i="24"/>
  <c r="B198" i="24"/>
  <c r="U63" i="24"/>
  <c r="U123" i="24"/>
  <c r="F206" i="24"/>
  <c r="F117" i="24"/>
  <c r="AA63" i="24"/>
  <c r="AA123" i="24"/>
  <c r="G212" i="24"/>
  <c r="V120" i="24"/>
  <c r="B74" i="24"/>
  <c r="B130" i="24"/>
  <c r="U200" i="24"/>
  <c r="U114" i="24"/>
  <c r="L184" i="24"/>
  <c r="X205" i="24"/>
  <c r="X118" i="24"/>
  <c r="H201" i="24"/>
  <c r="H114" i="24"/>
  <c r="F28" i="22"/>
  <c r="F150" i="22"/>
  <c r="W200" i="24"/>
  <c r="W114" i="24"/>
  <c r="E185" i="24"/>
  <c r="U209" i="24"/>
  <c r="U115" i="24"/>
  <c r="O114" i="22"/>
  <c r="AE60" i="22"/>
  <c r="AE111" i="22"/>
  <c r="AK209" i="22"/>
  <c r="AK122" i="22"/>
  <c r="N78" i="22"/>
  <c r="N134" i="22"/>
  <c r="Q111" i="22"/>
  <c r="B67" i="22"/>
  <c r="W211" i="22"/>
  <c r="W120" i="22"/>
  <c r="J205" i="22"/>
  <c r="J118" i="22"/>
  <c r="C75" i="22"/>
  <c r="C132" i="22"/>
  <c r="P198" i="22"/>
  <c r="B80" i="22"/>
  <c r="B137" i="22"/>
  <c r="H198" i="22"/>
  <c r="W69" i="22"/>
  <c r="W128" i="22"/>
  <c r="J212" i="22"/>
  <c r="J122" i="22"/>
  <c r="AJ115" i="22"/>
  <c r="M215" i="22"/>
  <c r="AH125" i="22"/>
  <c r="AC212" i="22"/>
  <c r="AC121" i="22"/>
  <c r="N68" i="22"/>
  <c r="N128" i="22"/>
  <c r="F204" i="22"/>
  <c r="F117" i="22"/>
  <c r="AE67" i="22"/>
  <c r="AE127" i="22"/>
  <c r="D197" i="22"/>
  <c r="AI139" i="22"/>
  <c r="AI116" i="22"/>
  <c r="F135" i="21"/>
  <c r="F108" i="21"/>
  <c r="F67" i="21"/>
  <c r="F125" i="21"/>
  <c r="L148" i="21"/>
  <c r="L115" i="21"/>
  <c r="AM98" i="21"/>
  <c r="AM129" i="21"/>
  <c r="AK100" i="22"/>
  <c r="AG188" i="22"/>
  <c r="P71" i="21"/>
  <c r="P128" i="21"/>
  <c r="H190" i="21"/>
  <c r="P206" i="21"/>
  <c r="P117" i="21"/>
  <c r="AH219" i="21"/>
  <c r="M121" i="21"/>
  <c r="R99" i="21"/>
  <c r="I185" i="21"/>
  <c r="AG70" i="21"/>
  <c r="AG126" i="21"/>
  <c r="AI135" i="21"/>
  <c r="AI112" i="21"/>
  <c r="R151" i="21"/>
  <c r="W207" i="21"/>
  <c r="W116" i="21"/>
  <c r="J101" i="21"/>
  <c r="N185" i="21"/>
  <c r="W185" i="21"/>
  <c r="W201" i="21"/>
  <c r="W113" i="21"/>
  <c r="AA200" i="21"/>
  <c r="AA114" i="21"/>
  <c r="AI70" i="21"/>
  <c r="AI126" i="21"/>
  <c r="AM143" i="21"/>
  <c r="C74" i="21"/>
  <c r="C130" i="21"/>
  <c r="P193" i="21"/>
  <c r="AE186" i="22"/>
  <c r="U106" i="27"/>
  <c r="AA74" i="27"/>
  <c r="AA130" i="27"/>
  <c r="A115" i="27"/>
  <c r="B196" i="27"/>
  <c r="X70" i="27"/>
  <c r="X126" i="27"/>
  <c r="Q193" i="27"/>
  <c r="W68" i="27"/>
  <c r="W129" i="27"/>
  <c r="L100" i="27"/>
  <c r="W194" i="27"/>
  <c r="Q192" i="27"/>
  <c r="Z111" i="27"/>
  <c r="W103" i="26"/>
  <c r="W132" i="26"/>
  <c r="Y107" i="26"/>
  <c r="Y134" i="26"/>
  <c r="L146" i="26"/>
  <c r="Y100" i="27"/>
  <c r="E133" i="26"/>
  <c r="S136" i="26"/>
  <c r="H146" i="26"/>
  <c r="R117" i="26"/>
  <c r="R85" i="26"/>
  <c r="Z117" i="26"/>
  <c r="Z85" i="26"/>
  <c r="C82" i="24"/>
  <c r="Y103" i="27"/>
  <c r="Y132" i="27"/>
  <c r="V133" i="27"/>
  <c r="W102" i="27"/>
  <c r="W133" i="27"/>
  <c r="J80" i="27"/>
  <c r="J137" i="27"/>
  <c r="H78" i="27"/>
  <c r="H134" i="27"/>
  <c r="D71" i="27"/>
  <c r="D129" i="27"/>
  <c r="B202" i="27"/>
  <c r="Y198" i="27"/>
  <c r="G113" i="27"/>
  <c r="G115" i="27"/>
  <c r="C196" i="27"/>
  <c r="R115" i="27"/>
  <c r="R213" i="27"/>
  <c r="R119" i="27"/>
  <c r="B212" i="27"/>
  <c r="B122" i="27"/>
  <c r="D208" i="27"/>
  <c r="D120" i="27"/>
  <c r="J139" i="27"/>
  <c r="J112" i="27"/>
  <c r="AA69" i="27"/>
  <c r="AA128" i="27"/>
  <c r="V203" i="27"/>
  <c r="S204" i="27"/>
  <c r="S118" i="27"/>
  <c r="Y212" i="27"/>
  <c r="Y121" i="27"/>
  <c r="AA100" i="27"/>
  <c r="F72" i="26"/>
  <c r="F131" i="26"/>
  <c r="L155" i="26"/>
  <c r="AA69" i="26"/>
  <c r="AA128" i="26"/>
  <c r="T106" i="26"/>
  <c r="E138" i="26"/>
  <c r="F78" i="26"/>
  <c r="F134" i="26"/>
  <c r="E75" i="26"/>
  <c r="E132" i="26"/>
  <c r="S197" i="26"/>
  <c r="R106" i="26"/>
  <c r="C138" i="26"/>
  <c r="Z103" i="26"/>
  <c r="Z132" i="26"/>
  <c r="H80" i="26"/>
  <c r="H137" i="26"/>
  <c r="D136" i="26"/>
  <c r="D199" i="26"/>
  <c r="Z136" i="26"/>
  <c r="L80" i="26"/>
  <c r="L137" i="26"/>
  <c r="F200" i="26"/>
  <c r="I197" i="26"/>
  <c r="Q139" i="26"/>
  <c r="Q116" i="26"/>
  <c r="B71" i="26"/>
  <c r="B129" i="26"/>
  <c r="R83" i="26"/>
  <c r="Y203" i="26"/>
  <c r="J71" i="26"/>
  <c r="J129" i="26"/>
  <c r="AA155" i="26"/>
  <c r="L68" i="26"/>
  <c r="L128" i="26"/>
  <c r="F203" i="26"/>
  <c r="P209" i="26"/>
  <c r="P122" i="26"/>
  <c r="Y70" i="26"/>
  <c r="Y126" i="26"/>
  <c r="AA211" i="26"/>
  <c r="AA120" i="26"/>
  <c r="AA204" i="26"/>
  <c r="AA118" i="26"/>
  <c r="Q201" i="26"/>
  <c r="L186" i="26"/>
  <c r="S189" i="26"/>
  <c r="J135" i="26"/>
  <c r="H6" i="26"/>
  <c r="E71" i="25"/>
  <c r="E128" i="25"/>
  <c r="F151" i="25"/>
  <c r="R128" i="25"/>
  <c r="Y70" i="25"/>
  <c r="Y126" i="25"/>
  <c r="I195" i="25"/>
  <c r="X107" i="25"/>
  <c r="X197" i="25"/>
  <c r="Q66" i="25"/>
  <c r="Q122" i="25"/>
  <c r="E195" i="25"/>
  <c r="U62" i="25"/>
  <c r="U110" i="25"/>
  <c r="L148" i="25"/>
  <c r="L115" i="25"/>
  <c r="D206" i="25"/>
  <c r="D117" i="25"/>
  <c r="P215" i="25"/>
  <c r="A120" i="25"/>
  <c r="F64" i="25"/>
  <c r="F124" i="25"/>
  <c r="Q205" i="25"/>
  <c r="Q118" i="25"/>
  <c r="L208" i="25"/>
  <c r="L118" i="25"/>
  <c r="R205" i="25"/>
  <c r="R118" i="25"/>
  <c r="J64" i="25"/>
  <c r="J124" i="25"/>
  <c r="A148" i="25"/>
  <c r="C114" i="25"/>
  <c r="P208" i="25"/>
  <c r="P117" i="25"/>
  <c r="E206" i="25"/>
  <c r="E117" i="25"/>
  <c r="S70" i="24"/>
  <c r="S126" i="24"/>
  <c r="J98" i="24"/>
  <c r="J126" i="24"/>
  <c r="P72" i="22"/>
  <c r="P131" i="22"/>
  <c r="P75" i="22"/>
  <c r="P132" i="22"/>
  <c r="J97" i="24"/>
  <c r="J191" i="24"/>
  <c r="Q99" i="24"/>
  <c r="Q128" i="24"/>
  <c r="D76" i="24"/>
  <c r="D133" i="24"/>
  <c r="P66" i="24"/>
  <c r="P122" i="24"/>
  <c r="H192" i="24"/>
  <c r="H63" i="24"/>
  <c r="H64" i="24"/>
  <c r="H124" i="24"/>
  <c r="U207" i="24"/>
  <c r="U116" i="24"/>
  <c r="C132" i="24"/>
  <c r="I74" i="24"/>
  <c r="I130" i="24"/>
  <c r="Q198" i="24"/>
  <c r="P125" i="24"/>
  <c r="I195" i="24"/>
  <c r="X107" i="24"/>
  <c r="U64" i="24"/>
  <c r="U125" i="24"/>
  <c r="E212" i="24"/>
  <c r="T120" i="24"/>
  <c r="H74" i="24"/>
  <c r="H130" i="24"/>
  <c r="B210" i="24"/>
  <c r="B64" i="24"/>
  <c r="Z205" i="24"/>
  <c r="Z118" i="24"/>
  <c r="H200" i="24"/>
  <c r="H113" i="24"/>
  <c r="D201" i="24"/>
  <c r="D114" i="24"/>
  <c r="A185" i="24"/>
  <c r="I185" i="24"/>
  <c r="AA209" i="24"/>
  <c r="AA115" i="24"/>
  <c r="F154" i="22"/>
  <c r="R155" i="22"/>
  <c r="AK60" i="22"/>
  <c r="AK111" i="22"/>
  <c r="AH115" i="22"/>
  <c r="AM211" i="22"/>
  <c r="AM120" i="22"/>
  <c r="K114" i="22"/>
  <c r="H212" i="22"/>
  <c r="H122" i="22"/>
  <c r="Y74" i="22"/>
  <c r="Y130" i="22"/>
  <c r="AL115" i="22"/>
  <c r="H36" i="22"/>
  <c r="H133" i="22"/>
  <c r="J80" i="22"/>
  <c r="J137" i="22"/>
  <c r="P212" i="22"/>
  <c r="P122" i="22"/>
  <c r="W200" i="22"/>
  <c r="AB115" i="22"/>
  <c r="A215" i="22"/>
  <c r="V125" i="22"/>
  <c r="AI212" i="22"/>
  <c r="AI121" i="22"/>
  <c r="N152" i="22"/>
  <c r="N119" i="22"/>
  <c r="B204" i="22"/>
  <c r="B117" i="22"/>
  <c r="AM151" i="22"/>
  <c r="Y67" i="22"/>
  <c r="Y127" i="22"/>
  <c r="AC139" i="22"/>
  <c r="AC116" i="22"/>
  <c r="W151" i="22"/>
  <c r="AC135" i="22"/>
  <c r="D68" i="21"/>
  <c r="D127" i="21"/>
  <c r="F148" i="21"/>
  <c r="F115" i="21"/>
  <c r="AK98" i="21"/>
  <c r="AK129" i="21"/>
  <c r="AE204" i="22"/>
  <c r="AE118" i="22"/>
  <c r="AM204" i="22"/>
  <c r="AM118" i="22"/>
  <c r="Y103" i="21"/>
  <c r="Y130" i="21"/>
  <c r="D206" i="21"/>
  <c r="D117" i="21"/>
  <c r="K187" i="21"/>
  <c r="AA70" i="21"/>
  <c r="AA126" i="21"/>
  <c r="G74" i="21"/>
  <c r="G130" i="21"/>
  <c r="P201" i="21"/>
  <c r="P114" i="21"/>
  <c r="O185" i="21"/>
  <c r="AG197" i="21"/>
  <c r="W96" i="21"/>
  <c r="G68" i="21"/>
  <c r="G127" i="21"/>
  <c r="Y70" i="21"/>
  <c r="Y126" i="21"/>
  <c r="AF217" i="21"/>
  <c r="K123" i="21"/>
  <c r="AC207" i="21"/>
  <c r="AC116" i="21"/>
  <c r="R208" i="21"/>
  <c r="R118" i="21"/>
  <c r="R98" i="21"/>
  <c r="R126" i="21"/>
  <c r="AM185" i="21"/>
  <c r="AJ217" i="21"/>
  <c r="O123" i="21"/>
  <c r="AM201" i="21"/>
  <c r="AM113" i="21"/>
  <c r="AG105" i="21"/>
  <c r="AD219" i="21"/>
  <c r="I121" i="21"/>
  <c r="AM70" i="21"/>
  <c r="AM126" i="21"/>
  <c r="AM186" i="22"/>
  <c r="AH217" i="21"/>
  <c r="M123" i="21"/>
  <c r="F105" i="27"/>
  <c r="F136" i="27"/>
  <c r="H102" i="27"/>
  <c r="H130" i="27"/>
  <c r="L136" i="27"/>
  <c r="U195" i="27"/>
  <c r="L196" i="27"/>
  <c r="Q189" i="27"/>
  <c r="S194" i="27"/>
  <c r="Y68" i="27"/>
  <c r="Y129" i="27"/>
  <c r="Q197" i="27"/>
  <c r="Q67" i="27"/>
  <c r="S192" i="27"/>
  <c r="T111" i="27"/>
  <c r="Q81" i="26"/>
  <c r="D135" i="27"/>
  <c r="W107" i="26"/>
  <c r="W134" i="26"/>
  <c r="Q103" i="26"/>
  <c r="Q132" i="26"/>
  <c r="W141" i="26"/>
  <c r="L109" i="26"/>
  <c r="Q136" i="26"/>
  <c r="AA147" i="26"/>
  <c r="U220" i="26"/>
  <c r="U69" i="26"/>
  <c r="V219" i="26"/>
  <c r="G124" i="26"/>
  <c r="W108" i="26"/>
  <c r="X81" i="24"/>
  <c r="T81" i="25"/>
  <c r="K82" i="24"/>
  <c r="B72" i="27"/>
  <c r="B131" i="27"/>
  <c r="W103" i="27"/>
  <c r="W132" i="27"/>
  <c r="R133" i="27"/>
  <c r="L71" i="27"/>
  <c r="L129" i="27"/>
  <c r="S107" i="27"/>
  <c r="S134" i="27"/>
  <c r="Q198" i="27"/>
  <c r="W198" i="27"/>
  <c r="J199" i="27"/>
  <c r="I196" i="27"/>
  <c r="X115" i="27"/>
  <c r="H210" i="27"/>
  <c r="H121" i="27"/>
  <c r="H69" i="27"/>
  <c r="L135" i="27"/>
  <c r="B139" i="27"/>
  <c r="B112" i="27"/>
  <c r="U204" i="27"/>
  <c r="U118" i="27"/>
  <c r="J152" i="27"/>
  <c r="J119" i="27"/>
  <c r="Q212" i="27"/>
  <c r="Q121" i="27"/>
  <c r="Y135" i="27"/>
  <c r="B72" i="26"/>
  <c r="B131" i="26"/>
  <c r="Y74" i="26"/>
  <c r="Y130" i="26"/>
  <c r="AA81" i="26"/>
  <c r="AA71" i="26"/>
  <c r="AA203" i="26"/>
  <c r="G75" i="26"/>
  <c r="G132" i="26"/>
  <c r="X106" i="26"/>
  <c r="I138" i="26"/>
  <c r="P103" i="26"/>
  <c r="P132" i="26"/>
  <c r="U79" i="26"/>
  <c r="U136" i="26"/>
  <c r="F139" i="26"/>
  <c r="F112" i="26"/>
  <c r="W139" i="26"/>
  <c r="W116" i="26"/>
  <c r="L203" i="26"/>
  <c r="U70" i="26"/>
  <c r="U126" i="26"/>
  <c r="W201" i="26"/>
  <c r="P219" i="26"/>
  <c r="A124" i="26"/>
  <c r="W67" i="26"/>
  <c r="W127" i="26"/>
  <c r="U189" i="26"/>
  <c r="W135" i="26"/>
  <c r="K152" i="26"/>
  <c r="B135" i="26"/>
  <c r="L135" i="26"/>
  <c r="F98" i="25"/>
  <c r="F126" i="25"/>
  <c r="K71" i="25"/>
  <c r="K128" i="25"/>
  <c r="Y141" i="25"/>
  <c r="J151" i="25"/>
  <c r="T128" i="25"/>
  <c r="AA141" i="25"/>
  <c r="W70" i="25"/>
  <c r="W126" i="25"/>
  <c r="V196" i="25"/>
  <c r="C195" i="25"/>
  <c r="R107" i="25"/>
  <c r="W59" i="25"/>
  <c r="W109" i="25"/>
  <c r="AA192" i="25"/>
  <c r="H135" i="25"/>
  <c r="H108" i="25"/>
  <c r="Q39" i="25"/>
  <c r="Q110" i="25"/>
  <c r="B148" i="25"/>
  <c r="B115" i="25"/>
  <c r="R209" i="25"/>
  <c r="R115" i="25"/>
  <c r="J206" i="25"/>
  <c r="J117" i="25"/>
  <c r="X215" i="25"/>
  <c r="I120" i="25"/>
  <c r="B208" i="25"/>
  <c r="B118" i="25"/>
  <c r="X205" i="25"/>
  <c r="X118" i="25"/>
  <c r="Y207" i="25"/>
  <c r="Y116" i="25"/>
  <c r="D64" i="25"/>
  <c r="D124" i="25"/>
  <c r="V208" i="25"/>
  <c r="V117" i="25"/>
  <c r="G206" i="25"/>
  <c r="G117" i="25"/>
  <c r="J31" i="24"/>
  <c r="J142" i="24"/>
  <c r="D98" i="24"/>
  <c r="D126" i="24"/>
  <c r="AE103" i="22"/>
  <c r="AE132" i="22"/>
  <c r="Y103" i="24"/>
  <c r="Y130" i="24"/>
  <c r="J69" i="24"/>
  <c r="J193" i="24"/>
  <c r="L98" i="24"/>
  <c r="L126" i="24"/>
  <c r="J76" i="24"/>
  <c r="J133" i="24"/>
  <c r="D194" i="24"/>
  <c r="V66" i="24"/>
  <c r="V122" i="24"/>
  <c r="H67" i="24"/>
  <c r="H125" i="24"/>
  <c r="Q207" i="24"/>
  <c r="Q116" i="24"/>
  <c r="A74" i="24"/>
  <c r="A130" i="24"/>
  <c r="F67" i="24"/>
  <c r="F125" i="24"/>
  <c r="V125" i="24"/>
  <c r="F208" i="24"/>
  <c r="F118" i="24"/>
  <c r="K212" i="24"/>
  <c r="Z120" i="24"/>
  <c r="D74" i="24"/>
  <c r="D130" i="24"/>
  <c r="W65" i="24"/>
  <c r="W124" i="24"/>
  <c r="P205" i="24"/>
  <c r="P118" i="24"/>
  <c r="J200" i="24"/>
  <c r="J113" i="24"/>
  <c r="L155" i="22"/>
  <c r="W147" i="22"/>
  <c r="Y211" i="22"/>
  <c r="Y120" i="22"/>
  <c r="AA69" i="22"/>
  <c r="AA128" i="22"/>
  <c r="W146" i="22"/>
  <c r="AI213" i="22"/>
  <c r="AI119" i="22"/>
  <c r="W74" i="22"/>
  <c r="W130" i="22"/>
  <c r="D196" i="22"/>
  <c r="N71" i="22"/>
  <c r="N129" i="22"/>
  <c r="R80" i="22"/>
  <c r="R137" i="22"/>
  <c r="AE198" i="22"/>
  <c r="N212" i="22"/>
  <c r="N122" i="22"/>
  <c r="H6" i="22"/>
  <c r="B78" i="22"/>
  <c r="B134" i="22"/>
  <c r="W198" i="22"/>
  <c r="O215" i="22"/>
  <c r="AJ125" i="22"/>
  <c r="J50" i="22"/>
  <c r="J124" i="22"/>
  <c r="I215" i="22"/>
  <c r="AD125" i="22"/>
  <c r="R68" i="22"/>
  <c r="R128" i="22"/>
  <c r="R204" i="22"/>
  <c r="R117" i="22"/>
  <c r="AE151" i="22"/>
  <c r="AM67" i="22"/>
  <c r="AM127" i="22"/>
  <c r="P197" i="22"/>
  <c r="AE139" i="22"/>
  <c r="AE116" i="22"/>
  <c r="Y135" i="22"/>
  <c r="AK59" i="22"/>
  <c r="N68" i="21"/>
  <c r="N127" i="21"/>
  <c r="AI98" i="21"/>
  <c r="AI129" i="21"/>
  <c r="W204" i="22"/>
  <c r="W118" i="22"/>
  <c r="AI190" i="22"/>
  <c r="AK199" i="22"/>
  <c r="B71" i="21"/>
  <c r="B128" i="21"/>
  <c r="AE103" i="21"/>
  <c r="AE130" i="21"/>
  <c r="AC135" i="21"/>
  <c r="AC112" i="21"/>
  <c r="AL205" i="21"/>
  <c r="AL118" i="21"/>
  <c r="L192" i="21"/>
  <c r="Y188" i="21"/>
  <c r="E68" i="21"/>
  <c r="E127" i="21"/>
  <c r="AL217" i="21"/>
  <c r="Q123" i="21"/>
  <c r="AE141" i="21"/>
  <c r="AI207" i="21"/>
  <c r="AI116" i="21"/>
  <c r="C187" i="21"/>
  <c r="B208" i="21"/>
  <c r="B118" i="21"/>
  <c r="B98" i="21"/>
  <c r="B126" i="21"/>
  <c r="Y199" i="21"/>
  <c r="AG200" i="21"/>
  <c r="AG114" i="21"/>
  <c r="J185" i="21"/>
  <c r="R183" i="21"/>
  <c r="AK192" i="21"/>
  <c r="V219" i="21"/>
  <c r="A121" i="21"/>
  <c r="AK70" i="21"/>
  <c r="AK126" i="21"/>
  <c r="AE143" i="21"/>
  <c r="AM103" i="21"/>
  <c r="AM130" i="21"/>
  <c r="E110" i="21"/>
  <c r="AG186" i="22"/>
  <c r="J196" i="27"/>
  <c r="AA196" i="27"/>
  <c r="Q139" i="27"/>
  <c r="Q116" i="27"/>
  <c r="D196" i="27"/>
  <c r="D67" i="27"/>
  <c r="A215" i="27"/>
  <c r="P125" i="27"/>
  <c r="L75" i="26"/>
  <c r="L132" i="26"/>
  <c r="L103" i="26"/>
  <c r="L104" i="26"/>
  <c r="W144" i="26"/>
  <c r="Q205" i="26"/>
  <c r="Q117" i="26"/>
  <c r="S108" i="26"/>
  <c r="Y213" i="26"/>
  <c r="Y119" i="26"/>
  <c r="L197" i="26"/>
  <c r="D105" i="26"/>
  <c r="S144" i="26"/>
  <c r="Q194" i="26"/>
  <c r="D69" i="26"/>
  <c r="S204" i="26"/>
  <c r="S118" i="26"/>
  <c r="W155" i="26"/>
  <c r="J210" i="26"/>
  <c r="J121" i="26"/>
  <c r="Q108" i="26"/>
  <c r="W197" i="26"/>
  <c r="Q211" i="26"/>
  <c r="Q120" i="26"/>
  <c r="B204" i="26"/>
  <c r="B117" i="26"/>
  <c r="U191" i="26"/>
  <c r="H100" i="25"/>
  <c r="L150" i="25"/>
  <c r="Y21" i="25"/>
  <c r="Y145" i="25"/>
  <c r="B99" i="25"/>
  <c r="A100" i="26"/>
  <c r="W137" i="25"/>
  <c r="L99" i="25"/>
  <c r="W194" i="25"/>
  <c r="B67" i="25"/>
  <c r="B125" i="25"/>
  <c r="Y208" i="25"/>
  <c r="Y117" i="25"/>
  <c r="S195" i="25"/>
  <c r="U208" i="25"/>
  <c r="U117" i="25"/>
  <c r="J105" i="25"/>
  <c r="H182" i="25"/>
  <c r="Y200" i="25"/>
  <c r="Y114" i="25"/>
  <c r="AA137" i="24"/>
  <c r="F132" i="24"/>
  <c r="F78" i="24"/>
  <c r="B208" i="24"/>
  <c r="B118" i="24"/>
  <c r="W151" i="24"/>
  <c r="F187" i="24"/>
  <c r="U104" i="24"/>
  <c r="J183" i="24"/>
  <c r="Y63" i="24"/>
  <c r="Y123" i="24"/>
  <c r="D96" i="24"/>
  <c r="H65" i="24"/>
  <c r="U199" i="24"/>
  <c r="H191" i="24"/>
  <c r="B96" i="24"/>
  <c r="F197" i="24"/>
  <c r="C204" i="24"/>
  <c r="C116" i="24"/>
  <c r="B154" i="22"/>
  <c r="L75" i="22"/>
  <c r="L132" i="22"/>
  <c r="N102" i="22"/>
  <c r="N130" i="22"/>
  <c r="L102" i="22"/>
  <c r="L130" i="22"/>
  <c r="AG198" i="22"/>
  <c r="D202" i="22"/>
  <c r="AM192" i="22"/>
  <c r="P196" i="22"/>
  <c r="N205" i="22"/>
  <c r="N118" i="22"/>
  <c r="L203" i="22"/>
  <c r="AI197" i="22"/>
  <c r="R69" i="22"/>
  <c r="R100" i="22"/>
  <c r="B99" i="21"/>
  <c r="F101" i="21"/>
  <c r="F132" i="21"/>
  <c r="AK137" i="21"/>
  <c r="AC98" i="21"/>
  <c r="AC129" i="21"/>
  <c r="H97" i="21"/>
  <c r="AI191" i="21"/>
  <c r="AG192" i="21"/>
  <c r="D187" i="21"/>
  <c r="B74" i="21"/>
  <c r="B130" i="21"/>
  <c r="H197" i="21"/>
  <c r="W151" i="21"/>
  <c r="R199" i="21"/>
  <c r="AG194" i="21"/>
  <c r="F74" i="21"/>
  <c r="F130" i="21"/>
  <c r="AA194" i="21"/>
  <c r="AI192" i="21"/>
  <c r="W209" i="21"/>
  <c r="W115" i="21"/>
  <c r="AK182" i="21"/>
  <c r="F147" i="21"/>
  <c r="P96" i="21"/>
  <c r="W186" i="21"/>
  <c r="AG183" i="21"/>
  <c r="AA148" i="21"/>
  <c r="AM207" i="21"/>
  <c r="AM116" i="21"/>
  <c r="AC183" i="21"/>
  <c r="B214" i="27"/>
  <c r="B68" i="27"/>
  <c r="AA195" i="27"/>
  <c r="J210" i="27"/>
  <c r="J121" i="27"/>
  <c r="U81" i="27"/>
  <c r="U203" i="27"/>
  <c r="L80" i="27"/>
  <c r="L137" i="27"/>
  <c r="Q108" i="27"/>
  <c r="W204" i="27"/>
  <c r="W118" i="27"/>
  <c r="B154" i="26"/>
  <c r="U70" i="25"/>
  <c r="U126" i="25"/>
  <c r="S83" i="26"/>
  <c r="B97" i="25"/>
  <c r="J75" i="26"/>
  <c r="J132" i="26"/>
  <c r="F101" i="26"/>
  <c r="Y101" i="26"/>
  <c r="Q143" i="25"/>
  <c r="U142" i="24"/>
  <c r="X143" i="25"/>
  <c r="L101" i="24"/>
  <c r="U184" i="25"/>
  <c r="L78" i="24"/>
  <c r="S198" i="25"/>
  <c r="U75" i="24"/>
  <c r="U132" i="24"/>
  <c r="S201" i="24"/>
  <c r="S113" i="24"/>
  <c r="W81" i="22"/>
  <c r="D105" i="24"/>
  <c r="F195" i="24"/>
  <c r="D208" i="24"/>
  <c r="D118" i="24"/>
  <c r="AI81" i="22"/>
  <c r="H107" i="22"/>
  <c r="S104" i="24"/>
  <c r="F107" i="22"/>
  <c r="L139" i="22"/>
  <c r="L112" i="22"/>
  <c r="AE191" i="22"/>
  <c r="B195" i="22"/>
  <c r="AE185" i="22"/>
  <c r="R199" i="22"/>
  <c r="AA185" i="22"/>
  <c r="P202" i="22"/>
  <c r="Y185" i="22"/>
  <c r="J151" i="21"/>
  <c r="P79" i="21"/>
  <c r="AM205" i="21"/>
  <c r="AM118" i="21"/>
  <c r="B67" i="21"/>
  <c r="B125" i="21"/>
  <c r="P204" i="21"/>
  <c r="P116" i="21"/>
  <c r="N184" i="21"/>
  <c r="F100" i="21"/>
  <c r="J204" i="21"/>
  <c r="J116" i="21"/>
  <c r="J132" i="21"/>
  <c r="AK131" i="21"/>
  <c r="AE182" i="21"/>
  <c r="J187" i="21"/>
  <c r="D201" i="21"/>
  <c r="D114" i="21"/>
  <c r="AA209" i="26"/>
  <c r="AA122" i="26"/>
  <c r="J103" i="27"/>
  <c r="AA75" i="27"/>
  <c r="AA199" i="27"/>
  <c r="L102" i="26"/>
  <c r="L130" i="26"/>
  <c r="I115" i="27"/>
  <c r="Y205" i="26"/>
  <c r="Y117" i="26"/>
  <c r="S205" i="26"/>
  <c r="S117" i="26"/>
  <c r="F71" i="25"/>
  <c r="F128" i="25"/>
  <c r="AA98" i="25"/>
  <c r="AA129" i="25"/>
  <c r="F96" i="25"/>
  <c r="B182" i="24"/>
  <c r="Q100" i="25"/>
  <c r="W132" i="24"/>
  <c r="AE187" i="22"/>
  <c r="AG188" i="21"/>
  <c r="AC211" i="22"/>
  <c r="AC120" i="22"/>
  <c r="AM208" i="21"/>
  <c r="AM117" i="21"/>
  <c r="D131" i="21"/>
  <c r="Y68" i="22"/>
  <c r="Y129" i="22"/>
  <c r="H75" i="27"/>
  <c r="H132" i="27"/>
  <c r="H200" i="27"/>
  <c r="H140" i="22"/>
  <c r="L212" i="27"/>
  <c r="L122" i="27"/>
  <c r="H204" i="24"/>
  <c r="H116" i="24"/>
  <c r="J195" i="22"/>
  <c r="H135" i="22"/>
  <c r="D208" i="22"/>
  <c r="D120" i="22"/>
  <c r="B189" i="21"/>
  <c r="D195" i="21"/>
  <c r="D198" i="21"/>
  <c r="D212" i="26"/>
  <c r="D122" i="26"/>
  <c r="L201" i="25"/>
  <c r="L114" i="25"/>
  <c r="N190" i="22"/>
  <c r="D205" i="22"/>
  <c r="D118" i="22"/>
  <c r="F204" i="21"/>
  <c r="F116" i="21"/>
  <c r="Q187" i="24"/>
  <c r="J193" i="22"/>
  <c r="F187" i="25"/>
  <c r="W198" i="25"/>
  <c r="AM106" i="21"/>
  <c r="Q196" i="25"/>
  <c r="Q103" i="24"/>
  <c r="Q130" i="24"/>
  <c r="AA147" i="22"/>
  <c r="W194" i="26"/>
  <c r="H68" i="21"/>
  <c r="H127" i="21"/>
  <c r="B182" i="25"/>
  <c r="D142" i="24"/>
  <c r="S71" i="26"/>
  <c r="Q185" i="26"/>
  <c r="Y102" i="22"/>
  <c r="Y133" i="22"/>
  <c r="A114" i="22"/>
  <c r="A86" i="22"/>
  <c r="Q114" i="22"/>
  <c r="Q86" i="22"/>
  <c r="B202" i="26"/>
  <c r="D198" i="26"/>
  <c r="Q202" i="26"/>
  <c r="D67" i="26"/>
  <c r="H202" i="26"/>
  <c r="H204" i="26"/>
  <c r="H117" i="26"/>
  <c r="B155" i="26"/>
  <c r="Y202" i="26"/>
  <c r="H210" i="26"/>
  <c r="H121" i="26"/>
  <c r="Q197" i="26"/>
  <c r="F152" i="26"/>
  <c r="F119" i="26"/>
  <c r="H71" i="25"/>
  <c r="H128" i="25"/>
  <c r="W100" i="26"/>
  <c r="W188" i="26"/>
  <c r="D190" i="26"/>
  <c r="L132" i="25"/>
  <c r="L195" i="25"/>
  <c r="J98" i="25"/>
  <c r="J126" i="25"/>
  <c r="W143" i="25"/>
  <c r="W196" i="25"/>
  <c r="D7" i="25"/>
  <c r="F191" i="25"/>
  <c r="U209" i="25"/>
  <c r="U115" i="25"/>
  <c r="W106" i="25"/>
  <c r="W197" i="25"/>
  <c r="Y151" i="25"/>
  <c r="B72" i="25"/>
  <c r="B196" i="25"/>
  <c r="D195" i="25"/>
  <c r="D201" i="25"/>
  <c r="D114" i="25"/>
  <c r="H98" i="24"/>
  <c r="H126" i="24"/>
  <c r="H71" i="24"/>
  <c r="H128" i="24"/>
  <c r="F71" i="24"/>
  <c r="F128" i="24"/>
  <c r="H185" i="25"/>
  <c r="B71" i="24"/>
  <c r="B128" i="24"/>
  <c r="S150" i="24"/>
  <c r="Q137" i="24"/>
  <c r="Q151" i="24"/>
  <c r="W102" i="24"/>
  <c r="L181" i="25"/>
  <c r="W137" i="24"/>
  <c r="D206" i="24"/>
  <c r="D117" i="24"/>
  <c r="D183" i="24"/>
  <c r="Q96" i="24"/>
  <c r="AA66" i="24"/>
  <c r="AA122" i="24"/>
  <c r="I190" i="24"/>
  <c r="L79" i="24"/>
  <c r="J63" i="24"/>
  <c r="Y96" i="24"/>
  <c r="B140" i="22"/>
  <c r="L141" i="22"/>
  <c r="AC110" i="22"/>
  <c r="W107" i="22"/>
  <c r="W134" i="22"/>
  <c r="AI110" i="22"/>
  <c r="L105" i="22"/>
  <c r="L136" i="22"/>
  <c r="F146" i="22"/>
  <c r="H105" i="22"/>
  <c r="P140" i="22"/>
  <c r="R109" i="22"/>
  <c r="R196" i="22"/>
  <c r="D71" i="22"/>
  <c r="D129" i="22"/>
  <c r="F208" i="22"/>
  <c r="F120" i="22"/>
  <c r="AG213" i="22"/>
  <c r="AG119" i="22"/>
  <c r="N202" i="22"/>
  <c r="H185" i="22"/>
  <c r="D67" i="22"/>
  <c r="R208" i="22"/>
  <c r="R120" i="22"/>
  <c r="D188" i="22"/>
  <c r="AE135" i="22"/>
  <c r="AA213" i="22"/>
  <c r="AA119" i="22"/>
  <c r="AA197" i="22"/>
  <c r="H205" i="22"/>
  <c r="H118" i="22"/>
  <c r="Y137" i="21"/>
  <c r="AE98" i="21"/>
  <c r="AE129" i="21"/>
  <c r="Y151" i="21"/>
  <c r="P197" i="21"/>
  <c r="D74" i="21"/>
  <c r="D130" i="21"/>
  <c r="L197" i="21"/>
  <c r="J72" i="21"/>
  <c r="J196" i="21"/>
  <c r="AK194" i="21"/>
  <c r="D67" i="21"/>
  <c r="D125" i="21"/>
  <c r="AC209" i="21"/>
  <c r="AC115" i="21"/>
  <c r="H187" i="21"/>
  <c r="AI106" i="21"/>
  <c r="AI193" i="21"/>
  <c r="AA209" i="21"/>
  <c r="AA115" i="21"/>
  <c r="L196" i="21"/>
  <c r="AG208" i="21"/>
  <c r="AG117" i="21"/>
  <c r="Y181" i="21"/>
  <c r="AC131" i="21"/>
  <c r="D197" i="21"/>
  <c r="AE208" i="21"/>
  <c r="AE117" i="21"/>
  <c r="AA97" i="21"/>
  <c r="J147" i="21"/>
  <c r="H96" i="21"/>
  <c r="AI186" i="21"/>
  <c r="B200" i="21"/>
  <c r="B113" i="21"/>
  <c r="F68" i="27"/>
  <c r="F128" i="27"/>
  <c r="J198" i="27"/>
  <c r="U193" i="27"/>
  <c r="L67" i="27"/>
  <c r="AA213" i="27"/>
  <c r="AA119" i="27"/>
  <c r="F100" i="27"/>
  <c r="J202" i="26"/>
  <c r="U68" i="26"/>
  <c r="U129" i="26"/>
  <c r="L208" i="26"/>
  <c r="L120" i="26"/>
  <c r="J69" i="26"/>
  <c r="D210" i="26"/>
  <c r="D121" i="26"/>
  <c r="W186" i="26"/>
  <c r="B192" i="26"/>
  <c r="D75" i="26"/>
  <c r="D132" i="26"/>
  <c r="L100" i="25"/>
  <c r="S101" i="26"/>
  <c r="S98" i="25"/>
  <c r="S129" i="25"/>
  <c r="U143" i="25"/>
  <c r="L200" i="25"/>
  <c r="L113" i="25"/>
  <c r="R196" i="25"/>
  <c r="B183" i="24"/>
  <c r="AC109" i="22"/>
  <c r="AM81" i="22"/>
  <c r="H136" i="22"/>
  <c r="H105" i="24"/>
  <c r="D135" i="24"/>
  <c r="D108" i="24"/>
  <c r="Q216" i="24"/>
  <c r="Q65" i="24"/>
  <c r="AE81" i="22"/>
  <c r="W104" i="24"/>
  <c r="H185" i="24"/>
  <c r="D72" i="22"/>
  <c r="D131" i="22"/>
  <c r="R139" i="22"/>
  <c r="R112" i="22"/>
  <c r="R212" i="22"/>
  <c r="R122" i="22"/>
  <c r="AJ111" i="22"/>
  <c r="L212" i="22"/>
  <c r="L122" i="22"/>
  <c r="N67" i="21"/>
  <c r="N125" i="21"/>
  <c r="AC189" i="21"/>
  <c r="AE99" i="21"/>
  <c r="AE128" i="21"/>
  <c r="L76" i="21"/>
  <c r="L133" i="21"/>
  <c r="B97" i="21"/>
  <c r="D135" i="21"/>
  <c r="D108" i="21"/>
  <c r="B76" i="21"/>
  <c r="B133" i="21"/>
  <c r="AI184" i="21"/>
  <c r="AI102" i="21"/>
  <c r="B79" i="21"/>
  <c r="F188" i="21"/>
  <c r="I187" i="21"/>
  <c r="F183" i="21"/>
  <c r="Y131" i="21"/>
  <c r="N201" i="21"/>
  <c r="N114" i="21"/>
  <c r="J101" i="26"/>
  <c r="W212" i="26"/>
  <c r="W121" i="26"/>
  <c r="D101" i="26"/>
  <c r="D101" i="27"/>
  <c r="D195" i="27"/>
  <c r="T70" i="27"/>
  <c r="T126" i="27"/>
  <c r="S185" i="24"/>
  <c r="W104" i="25"/>
  <c r="H100" i="24"/>
  <c r="S66" i="24"/>
  <c r="S122" i="24"/>
  <c r="H74" i="25"/>
  <c r="H130" i="25"/>
  <c r="Y190" i="25"/>
  <c r="F100" i="24"/>
  <c r="Y207" i="24"/>
  <c r="Y116" i="24"/>
  <c r="AA185" i="24"/>
  <c r="F137" i="25"/>
  <c r="B151" i="25"/>
  <c r="R195" i="21"/>
  <c r="AC99" i="21"/>
  <c r="AC128" i="21"/>
  <c r="AM70" i="22"/>
  <c r="AM126" i="22"/>
  <c r="B190" i="22"/>
  <c r="P192" i="21"/>
  <c r="Y147" i="22"/>
  <c r="H187" i="27"/>
  <c r="J183" i="25"/>
  <c r="D140" i="25"/>
  <c r="J208" i="22"/>
  <c r="J120" i="22"/>
  <c r="B184" i="21"/>
  <c r="U146" i="26"/>
  <c r="S205" i="25"/>
  <c r="S118" i="25"/>
  <c r="B191" i="24"/>
  <c r="J78" i="27"/>
  <c r="J134" i="27"/>
  <c r="W185" i="26"/>
  <c r="W139" i="27"/>
  <c r="W116" i="27"/>
  <c r="AG185" i="21"/>
  <c r="U187" i="24"/>
  <c r="W104" i="21"/>
  <c r="Y190" i="21"/>
  <c r="AI141" i="22"/>
  <c r="F104" i="26"/>
  <c r="Q186" i="27"/>
  <c r="B190" i="25"/>
  <c r="J154" i="22"/>
  <c r="AG140" i="21"/>
  <c r="AA140" i="21"/>
  <c r="B132" i="25"/>
  <c r="AG209" i="21"/>
  <c r="AG115" i="21"/>
  <c r="D204" i="25"/>
  <c r="D116" i="25"/>
  <c r="H101" i="26"/>
  <c r="D154" i="22"/>
  <c r="Q192" i="24"/>
  <c r="U137" i="24"/>
  <c r="AK68" i="22"/>
  <c r="AK129" i="22"/>
  <c r="G110" i="21"/>
  <c r="G82" i="21"/>
  <c r="H101" i="25"/>
  <c r="J190" i="26"/>
  <c r="F100" i="26"/>
  <c r="AA79" i="25"/>
  <c r="B105" i="25"/>
  <c r="F190" i="25"/>
  <c r="D135" i="25"/>
  <c r="D108" i="25"/>
  <c r="AA208" i="25"/>
  <c r="AA117" i="25"/>
  <c r="H201" i="25"/>
  <c r="H114" i="25"/>
  <c r="B100" i="24"/>
  <c r="AA141" i="24"/>
  <c r="L71" i="24"/>
  <c r="L128" i="24"/>
  <c r="AE141" i="22"/>
  <c r="AA181" i="24"/>
  <c r="T66" i="24"/>
  <c r="T122" i="24"/>
  <c r="U77" i="24"/>
  <c r="L131" i="24"/>
  <c r="U135" i="24"/>
  <c r="U112" i="24"/>
  <c r="W66" i="24"/>
  <c r="W122" i="24"/>
  <c r="J104" i="22"/>
  <c r="L146" i="22"/>
  <c r="J141" i="22"/>
  <c r="D78" i="22"/>
  <c r="D134" i="22"/>
  <c r="H104" i="22"/>
  <c r="R146" i="22"/>
  <c r="W154" i="22"/>
  <c r="AG205" i="22"/>
  <c r="AG117" i="22"/>
  <c r="P151" i="22"/>
  <c r="B186" i="22"/>
  <c r="R210" i="22"/>
  <c r="R121" i="22"/>
  <c r="AE70" i="22"/>
  <c r="AE126" i="22"/>
  <c r="AC213" i="22"/>
  <c r="AC119" i="22"/>
  <c r="J198" i="22"/>
  <c r="P210" i="22"/>
  <c r="P121" i="22"/>
  <c r="AC200" i="22"/>
  <c r="AE196" i="22"/>
  <c r="Y213" i="22"/>
  <c r="Y119" i="22"/>
  <c r="AG197" i="22"/>
  <c r="H71" i="22"/>
  <c r="H129" i="22"/>
  <c r="AE211" i="22"/>
  <c r="AE120" i="22"/>
  <c r="AA100" i="22"/>
  <c r="D79" i="21"/>
  <c r="W98" i="21"/>
  <c r="W129" i="21"/>
  <c r="R184" i="21"/>
  <c r="N74" i="21"/>
  <c r="N130" i="21"/>
  <c r="W198" i="21"/>
  <c r="P194" i="21"/>
  <c r="B142" i="21"/>
  <c r="AM194" i="21"/>
  <c r="P67" i="21"/>
  <c r="P125" i="21"/>
  <c r="A187" i="21"/>
  <c r="F196" i="21"/>
  <c r="L142" i="21"/>
  <c r="AC151" i="21"/>
  <c r="AD217" i="21"/>
  <c r="I123" i="21"/>
  <c r="D147" i="21"/>
  <c r="R96" i="21"/>
  <c r="AE186" i="21"/>
  <c r="P148" i="21"/>
  <c r="P115" i="21"/>
  <c r="P200" i="21"/>
  <c r="P113" i="21"/>
  <c r="H72" i="27"/>
  <c r="H131" i="27"/>
  <c r="Q81" i="27"/>
  <c r="J208" i="27"/>
  <c r="J120" i="27"/>
  <c r="H208" i="27"/>
  <c r="H120" i="27"/>
  <c r="AA68" i="27"/>
  <c r="AA129" i="27"/>
  <c r="B210" i="27"/>
  <c r="B121" i="27"/>
  <c r="F140" i="27"/>
  <c r="Y6" i="26"/>
  <c r="S209" i="26"/>
  <c r="S122" i="26"/>
  <c r="J135" i="27"/>
  <c r="U186" i="26"/>
  <c r="H132" i="25"/>
  <c r="L205" i="27"/>
  <c r="L118" i="27"/>
  <c r="K133" i="26"/>
  <c r="H105" i="26"/>
  <c r="H136" i="26"/>
  <c r="U102" i="26"/>
  <c r="U133" i="26"/>
  <c r="H139" i="26"/>
  <c r="H112" i="26"/>
  <c r="AA143" i="25"/>
  <c r="D187" i="25"/>
  <c r="Q151" i="25"/>
  <c r="F150" i="25"/>
  <c r="L100" i="24"/>
  <c r="S102" i="25"/>
  <c r="W79" i="24"/>
  <c r="W148" i="24"/>
  <c r="AA141" i="22"/>
  <c r="S79" i="24"/>
  <c r="W141" i="22"/>
  <c r="Q79" i="24"/>
  <c r="F201" i="24"/>
  <c r="F114" i="24"/>
  <c r="B192" i="24"/>
  <c r="D104" i="22"/>
  <c r="AM109" i="22"/>
  <c r="AE205" i="22"/>
  <c r="AE117" i="22"/>
  <c r="W135" i="22"/>
  <c r="D139" i="22"/>
  <c r="D112" i="22"/>
  <c r="R204" i="21"/>
  <c r="R116" i="21"/>
  <c r="P101" i="21"/>
  <c r="L68" i="21"/>
  <c r="L127" i="21"/>
  <c r="D76" i="21"/>
  <c r="D133" i="21"/>
  <c r="P135" i="21"/>
  <c r="P108" i="21"/>
  <c r="L97" i="21"/>
  <c r="H135" i="21"/>
  <c r="H108" i="21"/>
  <c r="J142" i="21"/>
  <c r="AM193" i="21"/>
  <c r="P187" i="21"/>
  <c r="L183" i="21"/>
  <c r="AA131" i="21"/>
  <c r="J104" i="27"/>
  <c r="Q188" i="27"/>
  <c r="Q146" i="26"/>
  <c r="B68" i="26"/>
  <c r="B128" i="26"/>
  <c r="R205" i="26"/>
  <c r="D212" i="27"/>
  <c r="D122" i="27"/>
  <c r="B195" i="26"/>
  <c r="S69" i="27"/>
  <c r="S128" i="27"/>
  <c r="F199" i="26"/>
  <c r="H102" i="26"/>
  <c r="H130" i="26"/>
  <c r="AA181" i="25"/>
  <c r="S96" i="25"/>
  <c r="W201" i="24"/>
  <c r="W113" i="24"/>
  <c r="F137" i="24"/>
  <c r="Y193" i="25"/>
  <c r="Q209" i="24"/>
  <c r="Q115" i="24"/>
  <c r="AM68" i="22"/>
  <c r="AM129" i="22"/>
  <c r="W187" i="22"/>
  <c r="W194" i="21"/>
  <c r="J200" i="21"/>
  <c r="J113" i="21"/>
  <c r="AC102" i="22"/>
  <c r="AC133" i="22"/>
  <c r="AI147" i="22"/>
  <c r="J155" i="22"/>
  <c r="AK181" i="21"/>
  <c r="J68" i="24"/>
  <c r="J127" i="24"/>
  <c r="H73" i="26"/>
  <c r="H197" i="26"/>
  <c r="D78" i="24"/>
  <c r="J184" i="21"/>
  <c r="B181" i="21"/>
  <c r="J105" i="27"/>
  <c r="S110" i="26"/>
  <c r="U198" i="25"/>
  <c r="Y65" i="24"/>
  <c r="Y124" i="24"/>
  <c r="S137" i="24"/>
  <c r="W189" i="25"/>
  <c r="L135" i="24"/>
  <c r="L108" i="24"/>
  <c r="U213" i="27"/>
  <c r="U119" i="27"/>
  <c r="S183" i="24"/>
  <c r="Y193" i="22"/>
  <c r="AK104" i="21"/>
  <c r="U182" i="24"/>
  <c r="AI195" i="21"/>
  <c r="L193" i="22"/>
  <c r="AA192" i="21"/>
  <c r="AI150" i="21"/>
  <c r="U197" i="24"/>
  <c r="Y83" i="22"/>
  <c r="H153" i="26"/>
  <c r="F151" i="24"/>
  <c r="U185" i="27"/>
  <c r="Y109" i="22"/>
  <c r="H186" i="22"/>
  <c r="J136" i="22"/>
  <c r="J199" i="22"/>
  <c r="Q63" i="25"/>
  <c r="Q123" i="25"/>
  <c r="AI193" i="22"/>
  <c r="J151" i="26"/>
  <c r="AI68" i="22"/>
  <c r="AI129" i="22"/>
  <c r="W150" i="24"/>
  <c r="K74" i="24"/>
  <c r="K130" i="24"/>
  <c r="E110" i="25"/>
  <c r="E82" i="25"/>
  <c r="AF81" i="21"/>
  <c r="G114" i="22"/>
  <c r="G86" i="22"/>
  <c r="AD81" i="21"/>
  <c r="I86" i="22"/>
  <c r="F99" i="25"/>
  <c r="L97" i="25"/>
  <c r="W209" i="25"/>
  <c r="W115" i="25"/>
  <c r="D76" i="25"/>
  <c r="D133" i="25"/>
  <c r="L67" i="25"/>
  <c r="L125" i="25"/>
  <c r="Q135" i="25"/>
  <c r="Q112" i="25"/>
  <c r="Y209" i="25"/>
  <c r="Y115" i="25"/>
  <c r="J201" i="25"/>
  <c r="J114" i="25"/>
  <c r="F149" i="24"/>
  <c r="J99" i="24"/>
  <c r="U141" i="24"/>
  <c r="Q200" i="25"/>
  <c r="Q114" i="25"/>
  <c r="U73" i="24"/>
  <c r="U78" i="24"/>
  <c r="Y64" i="24"/>
  <c r="Y125" i="24"/>
  <c r="F182" i="24"/>
  <c r="W96" i="24"/>
  <c r="AA135" i="24"/>
  <c r="AA112" i="24"/>
  <c r="W77" i="24"/>
  <c r="W13" i="24"/>
  <c r="B104" i="22"/>
  <c r="B146" i="22"/>
  <c r="AK110" i="22"/>
  <c r="D102" i="22"/>
  <c r="D130" i="22"/>
  <c r="AG83" i="22"/>
  <c r="R102" i="22"/>
  <c r="R130" i="22"/>
  <c r="L144" i="22"/>
  <c r="N146" i="22"/>
  <c r="AG154" i="22"/>
  <c r="P201" i="22"/>
  <c r="P195" i="22"/>
  <c r="D68" i="22"/>
  <c r="D128" i="22"/>
  <c r="L195" i="22"/>
  <c r="AA205" i="22"/>
  <c r="AA117" i="22"/>
  <c r="R191" i="22"/>
  <c r="R190" i="22"/>
  <c r="N210" i="22"/>
  <c r="N121" i="22"/>
  <c r="AA209" i="22"/>
  <c r="AA122" i="22"/>
  <c r="R151" i="22"/>
  <c r="L190" i="22"/>
  <c r="N76" i="21"/>
  <c r="N133" i="21"/>
  <c r="J76" i="21"/>
  <c r="J133" i="21"/>
  <c r="AI104" i="21"/>
  <c r="AI137" i="21"/>
  <c r="AI151" i="21"/>
  <c r="F78" i="21"/>
  <c r="AK209" i="21"/>
  <c r="AK115" i="21"/>
  <c r="AA184" i="21"/>
  <c r="P74" i="21"/>
  <c r="P130" i="21"/>
  <c r="P103" i="21"/>
  <c r="P78" i="21"/>
  <c r="AE194" i="21"/>
  <c r="AK196" i="21"/>
  <c r="L67" i="21"/>
  <c r="L125" i="21"/>
  <c r="R196" i="21"/>
  <c r="L184" i="21"/>
  <c r="AM209" i="21"/>
  <c r="AM115" i="21"/>
  <c r="Y195" i="21"/>
  <c r="N147" i="21"/>
  <c r="D148" i="21"/>
  <c r="D115" i="21"/>
  <c r="D200" i="21"/>
  <c r="D113" i="21"/>
  <c r="F101" i="27"/>
  <c r="B208" i="27"/>
  <c r="B120" i="27"/>
  <c r="A185" i="27"/>
  <c r="W83" i="26"/>
  <c r="H135" i="27"/>
  <c r="H69" i="26"/>
  <c r="W213" i="26"/>
  <c r="W119" i="26"/>
  <c r="D205" i="27"/>
  <c r="D118" i="27"/>
  <c r="F154" i="26"/>
  <c r="Y68" i="26"/>
  <c r="Y129" i="26"/>
  <c r="U98" i="25"/>
  <c r="U129" i="25"/>
  <c r="Q106" i="24"/>
  <c r="H192" i="25"/>
  <c r="D200" i="25"/>
  <c r="D113" i="25"/>
  <c r="D150" i="25"/>
  <c r="Q209" i="25"/>
  <c r="Q115" i="25"/>
  <c r="W191" i="24"/>
  <c r="D103" i="22"/>
  <c r="L182" i="24"/>
  <c r="N109" i="22"/>
  <c r="Y105" i="24"/>
  <c r="J208" i="24"/>
  <c r="J118" i="24"/>
  <c r="Y103" i="22"/>
  <c r="Y132" i="22"/>
  <c r="Y79" i="24"/>
  <c r="S187" i="24"/>
  <c r="S189" i="24"/>
  <c r="B109" i="22"/>
  <c r="B151" i="22"/>
  <c r="P195" i="21"/>
  <c r="R192" i="22"/>
  <c r="N208" i="22"/>
  <c r="N120" i="22"/>
  <c r="P97" i="21"/>
  <c r="Y184" i="21"/>
  <c r="J79" i="21"/>
  <c r="Y193" i="21"/>
  <c r="D99" i="21"/>
  <c r="D183" i="21"/>
  <c r="W199" i="27"/>
  <c r="J185" i="27"/>
  <c r="F208" i="27"/>
  <c r="F120" i="27"/>
  <c r="Y144" i="26"/>
  <c r="L69" i="26"/>
  <c r="B185" i="27"/>
  <c r="H144" i="26"/>
  <c r="S189" i="27"/>
  <c r="U71" i="24"/>
  <c r="U195" i="24"/>
  <c r="B147" i="25"/>
  <c r="S104" i="25"/>
  <c r="AA135" i="25"/>
  <c r="AA112" i="25"/>
  <c r="S208" i="24"/>
  <c r="S117" i="24"/>
  <c r="AK205" i="22"/>
  <c r="AK117" i="22"/>
  <c r="W205" i="21"/>
  <c r="W118" i="21"/>
  <c r="B192" i="22"/>
  <c r="J103" i="21"/>
  <c r="AC145" i="22"/>
  <c r="F68" i="21"/>
  <c r="F127" i="21"/>
  <c r="H199" i="22"/>
  <c r="L71" i="25"/>
  <c r="L128" i="25"/>
  <c r="B212" i="26"/>
  <c r="B122" i="26"/>
  <c r="J204" i="22"/>
  <c r="J117" i="22"/>
  <c r="N200" i="22"/>
  <c r="L69" i="22"/>
  <c r="D181" i="21"/>
  <c r="J135" i="21"/>
  <c r="J108" i="21"/>
  <c r="D150" i="21"/>
  <c r="Q190" i="25"/>
  <c r="Y186" i="27"/>
  <c r="W205" i="27"/>
  <c r="W117" i="27"/>
  <c r="AC70" i="22"/>
  <c r="AC126" i="22"/>
  <c r="L185" i="22"/>
  <c r="AK141" i="21"/>
  <c r="Y150" i="21"/>
  <c r="AA104" i="21"/>
  <c r="B181" i="24"/>
  <c r="AC150" i="21"/>
  <c r="W185" i="24"/>
  <c r="AC102" i="21"/>
  <c r="AM135" i="22"/>
  <c r="AK150" i="21"/>
  <c r="U83" i="27"/>
  <c r="H198" i="25"/>
  <c r="W68" i="22"/>
  <c r="W129" i="22"/>
  <c r="AA194" i="25"/>
  <c r="C114" i="26"/>
  <c r="C86" i="26"/>
  <c r="AJ81" i="21"/>
  <c r="C82" i="25"/>
  <c r="E114" i="22"/>
  <c r="E86" i="22"/>
  <c r="O110" i="21"/>
  <c r="O82" i="21"/>
  <c r="G197" i="26"/>
  <c r="W190" i="26"/>
  <c r="B67" i="26"/>
  <c r="Y69" i="26"/>
  <c r="Y128" i="26"/>
  <c r="D204" i="26"/>
  <c r="D117" i="26"/>
  <c r="Q69" i="26"/>
  <c r="Q128" i="26"/>
  <c r="H189" i="26"/>
  <c r="F142" i="25"/>
  <c r="F97" i="25"/>
  <c r="J71" i="25"/>
  <c r="J128" i="25"/>
  <c r="F76" i="25"/>
  <c r="F133" i="25"/>
  <c r="B135" i="25"/>
  <c r="B108" i="25"/>
  <c r="S207" i="25"/>
  <c r="S116" i="25"/>
  <c r="Q216" i="25"/>
  <c r="Q65" i="25"/>
  <c r="Q207" i="25"/>
  <c r="Q116" i="25"/>
  <c r="H204" i="25"/>
  <c r="H116" i="25"/>
  <c r="H67" i="25"/>
  <c r="H125" i="25"/>
  <c r="U106" i="25"/>
  <c r="J187" i="25"/>
  <c r="W141" i="24"/>
  <c r="B78" i="24"/>
  <c r="B183" i="25"/>
  <c r="L68" i="24"/>
  <c r="L127" i="24"/>
  <c r="U200" i="25"/>
  <c r="U114" i="25"/>
  <c r="S193" i="24"/>
  <c r="L204" i="24"/>
  <c r="L116" i="24"/>
  <c r="J131" i="24"/>
  <c r="I188" i="24"/>
  <c r="Q135" i="24"/>
  <c r="Q112" i="24"/>
  <c r="Q66" i="24"/>
  <c r="Q122" i="24"/>
  <c r="AM141" i="22"/>
  <c r="AA77" i="24"/>
  <c r="AA199" i="24"/>
  <c r="S207" i="24"/>
  <c r="S116" i="24"/>
  <c r="D75" i="22"/>
  <c r="D132" i="22"/>
  <c r="AE110" i="22"/>
  <c r="B102" i="22"/>
  <c r="B130" i="22"/>
  <c r="Y104" i="22"/>
  <c r="H75" i="22"/>
  <c r="H132" i="22"/>
  <c r="D146" i="22"/>
  <c r="N199" i="22"/>
  <c r="AK193" i="22"/>
  <c r="AI70" i="22"/>
  <c r="AI126" i="22"/>
  <c r="AM213" i="22"/>
  <c r="AM119" i="22"/>
  <c r="L135" i="22"/>
  <c r="J67" i="22"/>
  <c r="AE213" i="22"/>
  <c r="AE119" i="22"/>
  <c r="R186" i="22"/>
  <c r="F210" i="22"/>
  <c r="F121" i="22"/>
  <c r="H151" i="22"/>
  <c r="D191" i="22"/>
  <c r="P69" i="22"/>
  <c r="D210" i="22"/>
  <c r="D121" i="22"/>
  <c r="P135" i="22"/>
  <c r="AK139" i="22"/>
  <c r="AK116" i="22"/>
  <c r="H69" i="22"/>
  <c r="H208" i="22"/>
  <c r="H120" i="22"/>
  <c r="F76" i="21"/>
  <c r="F133" i="21"/>
  <c r="L136" i="21"/>
  <c r="J99" i="21"/>
  <c r="AC104" i="21"/>
  <c r="AA137" i="21"/>
  <c r="D97" i="21"/>
  <c r="X219" i="21"/>
  <c r="C121" i="21"/>
  <c r="AC142" i="21"/>
  <c r="L78" i="21"/>
  <c r="Y208" i="21"/>
  <c r="Y117" i="21"/>
  <c r="W195" i="21"/>
  <c r="AI205" i="21"/>
  <c r="AI118" i="21"/>
  <c r="W140" i="21"/>
  <c r="Y209" i="21"/>
  <c r="Y115" i="21"/>
  <c r="AE184" i="21"/>
  <c r="AG195" i="21"/>
  <c r="B96" i="21"/>
  <c r="Y186" i="21"/>
  <c r="J148" i="21"/>
  <c r="J115" i="21"/>
  <c r="R200" i="21"/>
  <c r="R113" i="21"/>
  <c r="AG148" i="21"/>
  <c r="U136" i="27"/>
  <c r="AA81" i="27"/>
  <c r="H140" i="27"/>
  <c r="J199" i="26"/>
  <c r="J103" i="26"/>
  <c r="B100" i="27"/>
  <c r="Q147" i="26"/>
  <c r="B199" i="26"/>
  <c r="Q209" i="26"/>
  <c r="Q122" i="26"/>
  <c r="Q141" i="26"/>
  <c r="D192" i="25"/>
  <c r="AA184" i="25"/>
  <c r="B131" i="25"/>
  <c r="H150" i="25"/>
  <c r="F201" i="25"/>
  <c r="F114" i="25"/>
  <c r="W79" i="25"/>
  <c r="S102" i="24"/>
  <c r="H136" i="25"/>
  <c r="S150" i="25"/>
  <c r="L195" i="24"/>
  <c r="W105" i="24"/>
  <c r="P102" i="22"/>
  <c r="P130" i="22"/>
  <c r="H72" i="22"/>
  <c r="H131" i="22"/>
  <c r="F72" i="22"/>
  <c r="F131" i="22"/>
  <c r="AG103" i="22"/>
  <c r="AG132" i="22"/>
  <c r="R152" i="22"/>
  <c r="R119" i="22"/>
  <c r="P190" i="22"/>
  <c r="P199" i="22"/>
  <c r="R195" i="22"/>
  <c r="P137" i="21"/>
  <c r="AA102" i="21"/>
  <c r="F137" i="21"/>
  <c r="AM181" i="21"/>
  <c r="L204" i="21"/>
  <c r="L116" i="21"/>
  <c r="D100" i="21"/>
  <c r="Y205" i="21"/>
  <c r="Y118" i="21"/>
  <c r="N131" i="21"/>
  <c r="Y182" i="21"/>
  <c r="P183" i="21"/>
  <c r="W131" i="21"/>
  <c r="W68" i="26"/>
  <c r="W129" i="26"/>
  <c r="D210" i="27"/>
  <c r="D121" i="27"/>
  <c r="J102" i="26"/>
  <c r="J130" i="26"/>
  <c r="U201" i="27"/>
  <c r="Y211" i="26"/>
  <c r="Y120" i="26"/>
  <c r="Q151" i="26"/>
  <c r="L103" i="25"/>
  <c r="H99" i="25"/>
  <c r="U187" i="25"/>
  <c r="AA143" i="24"/>
  <c r="Y199" i="24"/>
  <c r="F74" i="25"/>
  <c r="F130" i="25"/>
  <c r="L148" i="24"/>
  <c r="L115" i="24"/>
  <c r="Q131" i="24"/>
  <c r="F153" i="22"/>
  <c r="AM209" i="22"/>
  <c r="AM122" i="22"/>
  <c r="AC141" i="21"/>
  <c r="AK200" i="21"/>
  <c r="AK114" i="21"/>
  <c r="B131" i="21"/>
  <c r="F151" i="22"/>
  <c r="L192" i="22"/>
  <c r="L201" i="27"/>
  <c r="J144" i="27"/>
  <c r="F109" i="22"/>
  <c r="D78" i="27"/>
  <c r="D134" i="27"/>
  <c r="H186" i="24"/>
  <c r="F195" i="26"/>
  <c r="H155" i="22"/>
  <c r="D151" i="26"/>
  <c r="B189" i="24"/>
  <c r="L204" i="22"/>
  <c r="L117" i="22"/>
  <c r="B200" i="22"/>
  <c r="P140" i="21"/>
  <c r="H198" i="21"/>
  <c r="H202" i="22"/>
  <c r="W195" i="25"/>
  <c r="Q183" i="24"/>
  <c r="Y185" i="21"/>
  <c r="U208" i="24"/>
  <c r="U117" i="24"/>
  <c r="D181" i="24"/>
  <c r="D189" i="26"/>
  <c r="B208" i="22"/>
  <c r="B120" i="22"/>
  <c r="B142" i="24"/>
  <c r="B136" i="27"/>
  <c r="U150" i="24"/>
  <c r="H188" i="26"/>
  <c r="Q181" i="25"/>
  <c r="AE106" i="21"/>
  <c r="J195" i="21"/>
  <c r="W194" i="24"/>
  <c r="Q186" i="26"/>
  <c r="H142" i="24"/>
  <c r="AE68" i="22"/>
  <c r="AE129" i="22"/>
  <c r="H212" i="26"/>
  <c r="H122" i="26"/>
  <c r="A110" i="25"/>
  <c r="A82" i="25"/>
  <c r="I110" i="21"/>
  <c r="I82" i="21"/>
  <c r="A116" i="24"/>
  <c r="Q71" i="26"/>
  <c r="W209" i="26"/>
  <c r="W122" i="26"/>
  <c r="L199" i="26"/>
  <c r="W69" i="26"/>
  <c r="W128" i="26"/>
  <c r="J139" i="26"/>
  <c r="J112" i="26"/>
  <c r="B189" i="26"/>
  <c r="F101" i="25"/>
  <c r="F132" i="25"/>
  <c r="Y98" i="25"/>
  <c r="Y129" i="25"/>
  <c r="AA102" i="25"/>
  <c r="S70" i="25"/>
  <c r="S126" i="25"/>
  <c r="B101" i="25"/>
  <c r="AA188" i="26"/>
  <c r="J187" i="26"/>
  <c r="C71" i="25"/>
  <c r="C128" i="25"/>
  <c r="B140" i="25"/>
  <c r="W63" i="25"/>
  <c r="W123" i="25"/>
  <c r="H76" i="25"/>
  <c r="H133" i="25"/>
  <c r="T196" i="25"/>
  <c r="B194" i="25"/>
  <c r="J192" i="25"/>
  <c r="U205" i="25"/>
  <c r="U118" i="25"/>
  <c r="D101" i="24"/>
  <c r="L99" i="24"/>
  <c r="H132" i="24"/>
  <c r="L142" i="24"/>
  <c r="W200" i="25"/>
  <c r="W114" i="25"/>
  <c r="B184" i="25"/>
  <c r="D204" i="24"/>
  <c r="D116" i="24"/>
  <c r="L183" i="24"/>
  <c r="Q63" i="24"/>
  <c r="Q123" i="24"/>
  <c r="U201" i="24"/>
  <c r="U113" i="24"/>
  <c r="L147" i="24"/>
  <c r="H96" i="24"/>
  <c r="AC141" i="22"/>
  <c r="Y135" i="24"/>
  <c r="Y112" i="24"/>
  <c r="Q201" i="24"/>
  <c r="Q113" i="24"/>
  <c r="Y141" i="22"/>
  <c r="L197" i="24"/>
  <c r="J206" i="24"/>
  <c r="J117" i="24"/>
  <c r="AG81" i="22"/>
  <c r="AG203" i="22"/>
  <c r="Y155" i="22"/>
  <c r="AM154" i="22"/>
  <c r="P146" i="22"/>
  <c r="AC193" i="22"/>
  <c r="W70" i="22"/>
  <c r="W126" i="22"/>
  <c r="R205" i="22"/>
  <c r="R118" i="22"/>
  <c r="AK197" i="22"/>
  <c r="AK67" i="22"/>
  <c r="P205" i="22"/>
  <c r="P118" i="22"/>
  <c r="AI195" i="22"/>
  <c r="AM69" i="22"/>
  <c r="AM128" i="22"/>
  <c r="H210" i="22"/>
  <c r="H121" i="22"/>
  <c r="P185" i="22"/>
  <c r="AK69" i="22"/>
  <c r="AK128" i="22"/>
  <c r="AK152" i="22"/>
  <c r="AE209" i="22"/>
  <c r="AE122" i="22"/>
  <c r="L186" i="22"/>
  <c r="N191" i="22"/>
  <c r="AM197" i="22"/>
  <c r="W139" i="22"/>
  <c r="W116" i="22"/>
  <c r="N67" i="22"/>
  <c r="L100" i="21"/>
  <c r="AM137" i="21"/>
  <c r="R97" i="21"/>
  <c r="AM195" i="21"/>
  <c r="AC208" i="21"/>
  <c r="AC117" i="21"/>
  <c r="AG142" i="21"/>
  <c r="J74" i="21"/>
  <c r="J130" i="21"/>
  <c r="H142" i="21"/>
  <c r="B103" i="21"/>
  <c r="N198" i="21"/>
  <c r="N204" i="21"/>
  <c r="N116" i="21"/>
  <c r="G187" i="21"/>
  <c r="F140" i="21"/>
  <c r="AK195" i="21"/>
  <c r="F187" i="21"/>
  <c r="P147" i="21"/>
  <c r="J96" i="21"/>
  <c r="AM186" i="21"/>
  <c r="B148" i="21"/>
  <c r="B115" i="21"/>
  <c r="F200" i="21"/>
  <c r="F113" i="21"/>
  <c r="Y207" i="21"/>
  <c r="Y116" i="21"/>
  <c r="Y183" i="21"/>
  <c r="AK148" i="21"/>
  <c r="S190" i="27"/>
  <c r="C115" i="27"/>
  <c r="B101" i="26"/>
  <c r="D197" i="26"/>
  <c r="AA186" i="26"/>
  <c r="H198" i="26"/>
  <c r="U135" i="26"/>
  <c r="U141" i="26"/>
  <c r="Y75" i="26"/>
  <c r="Y199" i="26"/>
  <c r="Y83" i="26"/>
  <c r="F68" i="24"/>
  <c r="F127" i="24"/>
  <c r="U135" i="25"/>
  <c r="U112" i="25"/>
  <c r="AA209" i="25"/>
  <c r="AA115" i="25"/>
  <c r="S135" i="25"/>
  <c r="S112" i="25"/>
  <c r="Y79" i="25"/>
  <c r="B136" i="25"/>
  <c r="H187" i="25"/>
  <c r="Y150" i="25"/>
  <c r="B195" i="24"/>
  <c r="B107" i="22"/>
  <c r="B155" i="22"/>
  <c r="H195" i="24"/>
  <c r="AK81" i="22"/>
  <c r="F104" i="22"/>
  <c r="Y191" i="24"/>
  <c r="Y205" i="22"/>
  <c r="Y117" i="22"/>
  <c r="R200" i="22"/>
  <c r="B139" i="22"/>
  <c r="B112" i="22"/>
  <c r="D151" i="21"/>
  <c r="AG189" i="21"/>
  <c r="B204" i="21"/>
  <c r="B116" i="21"/>
  <c r="N97" i="21"/>
  <c r="F181" i="21"/>
  <c r="H100" i="21"/>
  <c r="AI209" i="21"/>
  <c r="AI115" i="21"/>
  <c r="F98" i="21"/>
  <c r="F126" i="21"/>
  <c r="H204" i="21"/>
  <c r="H116" i="21"/>
  <c r="D184" i="21"/>
  <c r="B187" i="21"/>
  <c r="AI131" i="21"/>
  <c r="J188" i="26"/>
  <c r="Q101" i="27"/>
  <c r="J68" i="27"/>
  <c r="J128" i="27"/>
  <c r="Y71" i="26"/>
  <c r="J109" i="27"/>
  <c r="U147" i="26"/>
  <c r="L67" i="26"/>
  <c r="F82" i="26"/>
  <c r="H71" i="26"/>
  <c r="H129" i="26"/>
  <c r="D102" i="26"/>
  <c r="D130" i="26"/>
  <c r="Q208" i="24"/>
  <c r="Q117" i="24"/>
  <c r="W151" i="26"/>
  <c r="H100" i="26"/>
  <c r="AA190" i="25"/>
  <c r="B71" i="25"/>
  <c r="B128" i="25"/>
  <c r="D96" i="25"/>
  <c r="B101" i="24"/>
  <c r="S205" i="24"/>
  <c r="S118" i="24"/>
  <c r="W208" i="24"/>
  <c r="W117" i="24"/>
  <c r="B74" i="25"/>
  <c r="B130" i="25"/>
  <c r="U103" i="25"/>
  <c r="U130" i="25"/>
  <c r="W152" i="22"/>
  <c r="F192" i="22"/>
  <c r="AA103" i="22"/>
  <c r="AA132" i="22"/>
  <c r="H200" i="22"/>
  <c r="N79" i="21"/>
  <c r="AA205" i="21"/>
  <c r="AA118" i="21"/>
  <c r="F140" i="22"/>
  <c r="D76" i="26"/>
  <c r="D200" i="26"/>
  <c r="J195" i="26"/>
  <c r="J212" i="26"/>
  <c r="J122" i="26"/>
  <c r="B100" i="22"/>
  <c r="D200" i="22"/>
  <c r="F184" i="21"/>
  <c r="J202" i="22"/>
  <c r="D190" i="25"/>
  <c r="Q198" i="25"/>
  <c r="Q185" i="27"/>
  <c r="H190" i="25"/>
  <c r="B193" i="22"/>
  <c r="R136" i="21"/>
  <c r="H132" i="21"/>
  <c r="H195" i="21"/>
  <c r="AA208" i="24"/>
  <c r="AA117" i="24"/>
  <c r="AK208" i="21"/>
  <c r="AK117" i="21"/>
  <c r="F181" i="24"/>
  <c r="AM151" i="21"/>
  <c r="U139" i="27"/>
  <c r="U116" i="27"/>
  <c r="E113" i="27"/>
  <c r="L136" i="25"/>
  <c r="S188" i="27"/>
  <c r="L205" i="26"/>
  <c r="L118" i="26"/>
  <c r="Q191" i="25"/>
  <c r="U68" i="27"/>
  <c r="U129" i="27"/>
  <c r="Y106" i="24"/>
  <c r="B192" i="25"/>
  <c r="X203" i="27"/>
  <c r="F109" i="27"/>
  <c r="G114" i="26"/>
  <c r="G86" i="26"/>
  <c r="AH85" i="22"/>
  <c r="Q67" i="26"/>
  <c r="Q127" i="26"/>
  <c r="Y191" i="26"/>
  <c r="Q102" i="25"/>
  <c r="Y71" i="25"/>
  <c r="Y195" i="25"/>
  <c r="D142" i="25"/>
  <c r="D132" i="25"/>
  <c r="W98" i="25"/>
  <c r="W129" i="25"/>
  <c r="H140" i="25"/>
  <c r="B150" i="25"/>
  <c r="W135" i="25"/>
  <c r="W112" i="25"/>
  <c r="B204" i="25"/>
  <c r="B116" i="25"/>
  <c r="J76" i="25"/>
  <c r="J133" i="25"/>
  <c r="J67" i="25"/>
  <c r="J125" i="25"/>
  <c r="F204" i="25"/>
  <c r="F116" i="25"/>
  <c r="J188" i="25"/>
  <c r="S106" i="25"/>
  <c r="L204" i="25"/>
  <c r="L116" i="25"/>
  <c r="Y141" i="24"/>
  <c r="U79" i="24"/>
  <c r="B68" i="24"/>
  <c r="B127" i="24"/>
  <c r="H136" i="24"/>
  <c r="H147" i="25"/>
  <c r="L105" i="24"/>
  <c r="J148" i="24"/>
  <c r="J115" i="24"/>
  <c r="F79" i="24"/>
  <c r="F147" i="24"/>
  <c r="Y181" i="24"/>
  <c r="S77" i="24"/>
  <c r="W135" i="24"/>
  <c r="W112" i="24"/>
  <c r="J192" i="24"/>
  <c r="Y66" i="24"/>
  <c r="Y122" i="24"/>
  <c r="S199" i="24"/>
  <c r="H102" i="22"/>
  <c r="H130" i="22"/>
  <c r="D144" i="22"/>
  <c r="AA154" i="22"/>
  <c r="N103" i="22"/>
  <c r="L140" i="22"/>
  <c r="AI107" i="22"/>
  <c r="AI134" i="22"/>
  <c r="AI154" i="22"/>
  <c r="W103" i="22"/>
  <c r="W132" i="22"/>
  <c r="AK195" i="22"/>
  <c r="B205" i="22"/>
  <c r="B118" i="22"/>
  <c r="W197" i="22"/>
  <c r="AI196" i="22"/>
  <c r="F214" i="22"/>
  <c r="F68" i="22"/>
  <c r="AG209" i="22"/>
  <c r="AG122" i="22"/>
  <c r="B191" i="22"/>
  <c r="L189" i="22"/>
  <c r="Y70" i="22"/>
  <c r="Y126" i="22"/>
  <c r="L210" i="22"/>
  <c r="L121" i="22"/>
  <c r="AI205" i="22"/>
  <c r="AI117" i="22"/>
  <c r="R76" i="21"/>
  <c r="R133" i="21"/>
  <c r="AE137" i="21"/>
  <c r="F97" i="21"/>
  <c r="F191" i="21"/>
  <c r="AM191" i="21"/>
  <c r="H74" i="21"/>
  <c r="H130" i="21"/>
  <c r="N142" i="21"/>
  <c r="D103" i="21"/>
  <c r="AK67" i="21"/>
  <c r="J201" i="21"/>
  <c r="J114" i="21"/>
  <c r="AG131" i="21"/>
  <c r="W106" i="21"/>
  <c r="P198" i="21"/>
  <c r="N135" i="21"/>
  <c r="N108" i="21"/>
  <c r="W208" i="21"/>
  <c r="W117" i="21"/>
  <c r="P181" i="21"/>
  <c r="AM182" i="21"/>
  <c r="AE195" i="21"/>
  <c r="B197" i="21"/>
  <c r="B147" i="21"/>
  <c r="L96" i="21"/>
  <c r="AA186" i="21"/>
  <c r="N148" i="21"/>
  <c r="N115" i="21"/>
  <c r="L200" i="21"/>
  <c r="L113" i="21"/>
  <c r="AG207" i="21"/>
  <c r="AG116" i="21"/>
  <c r="S199" i="27"/>
  <c r="S187" i="27"/>
  <c r="S79" i="27"/>
  <c r="S136" i="27"/>
  <c r="F194" i="27"/>
  <c r="S193" i="27"/>
  <c r="D136" i="27"/>
  <c r="V106" i="26"/>
  <c r="G138" i="26"/>
  <c r="F212" i="26"/>
  <c r="F122" i="26"/>
  <c r="L98" i="25"/>
  <c r="L126" i="25"/>
  <c r="D202" i="26"/>
  <c r="Y136" i="26"/>
  <c r="U108" i="26"/>
  <c r="L186" i="27"/>
  <c r="F105" i="26"/>
  <c r="AA151" i="25"/>
  <c r="U196" i="25"/>
  <c r="L182" i="25"/>
  <c r="J136" i="25"/>
  <c r="W150" i="25"/>
  <c r="AA192" i="24"/>
  <c r="AE109" i="22"/>
  <c r="D155" i="22"/>
  <c r="AA183" i="24"/>
  <c r="Q191" i="24"/>
  <c r="S147" i="24"/>
  <c r="Y192" i="22"/>
  <c r="D135" i="22"/>
  <c r="AK191" i="22"/>
  <c r="J139" i="22"/>
  <c r="J112" i="22"/>
  <c r="AM203" i="22"/>
  <c r="P192" i="22"/>
  <c r="N135" i="22"/>
  <c r="D132" i="21"/>
  <c r="AE193" i="21"/>
  <c r="AC193" i="21"/>
  <c r="AA185" i="21"/>
  <c r="L181" i="21"/>
  <c r="N96" i="21"/>
  <c r="Y70" i="27"/>
  <c r="Y126" i="27"/>
  <c r="S212" i="26"/>
  <c r="S121" i="26"/>
  <c r="Q144" i="26"/>
  <c r="Q68" i="26"/>
  <c r="Q129" i="26"/>
  <c r="U83" i="26"/>
  <c r="H67" i="26"/>
  <c r="Y146" i="26"/>
  <c r="Q148" i="24"/>
  <c r="Y205" i="24"/>
  <c r="Y118" i="24"/>
  <c r="D100" i="26"/>
  <c r="U106" i="24"/>
  <c r="Y197" i="24"/>
  <c r="D191" i="24"/>
  <c r="F135" i="24"/>
  <c r="F108" i="24"/>
  <c r="U185" i="24"/>
  <c r="H192" i="22"/>
  <c r="AE74" i="22"/>
  <c r="AE130" i="22"/>
  <c r="D109" i="22"/>
  <c r="B69" i="22"/>
  <c r="D199" i="22"/>
  <c r="AI135" i="22"/>
  <c r="AE190" i="21"/>
  <c r="AK186" i="21"/>
  <c r="N69" i="22"/>
  <c r="H147" i="21"/>
  <c r="L204" i="27"/>
  <c r="L117" i="27"/>
  <c r="J68" i="26"/>
  <c r="J128" i="26"/>
  <c r="R205" i="24"/>
  <c r="R118" i="24"/>
  <c r="H78" i="24"/>
  <c r="J212" i="27"/>
  <c r="J122" i="27"/>
  <c r="F195" i="22"/>
  <c r="N100" i="22"/>
  <c r="L200" i="22"/>
  <c r="H184" i="21"/>
  <c r="B202" i="22"/>
  <c r="S68" i="27"/>
  <c r="S129" i="27"/>
  <c r="Q195" i="25"/>
  <c r="U212" i="26"/>
  <c r="U121" i="26"/>
  <c r="S197" i="24"/>
  <c r="Q197" i="24"/>
  <c r="W142" i="24"/>
  <c r="S81" i="27"/>
  <c r="D79" i="24"/>
  <c r="AE145" i="22"/>
  <c r="AE150" i="21"/>
  <c r="J136" i="21"/>
  <c r="Y104" i="21"/>
  <c r="F136" i="21"/>
  <c r="AA208" i="21"/>
  <c r="AA117" i="21"/>
  <c r="J181" i="24"/>
  <c r="AC100" i="21"/>
  <c r="AC192" i="21"/>
  <c r="Q103" i="27"/>
  <c r="Q132" i="27"/>
  <c r="Y106" i="21"/>
  <c r="S185" i="27"/>
  <c r="AA188" i="25"/>
  <c r="H195" i="22"/>
  <c r="S192" i="24"/>
  <c r="W83" i="27"/>
  <c r="D65" i="25"/>
  <c r="D68" i="27"/>
  <c r="D128" i="27"/>
  <c r="U131" i="25"/>
  <c r="I114" i="26"/>
  <c r="I86" i="26"/>
  <c r="E114" i="26"/>
  <c r="E86" i="26"/>
  <c r="S213" i="26"/>
  <c r="S119" i="26"/>
  <c r="AA191" i="26"/>
  <c r="L100" i="26"/>
  <c r="L190" i="26"/>
  <c r="J150" i="25"/>
  <c r="U188" i="26"/>
  <c r="V128" i="25"/>
  <c r="D105" i="25"/>
  <c r="D188" i="25"/>
  <c r="B76" i="25"/>
  <c r="B133" i="25"/>
  <c r="AA197" i="25"/>
  <c r="W208" i="25"/>
  <c r="W117" i="25"/>
  <c r="Q197" i="25"/>
  <c r="S208" i="25"/>
  <c r="S117" i="25"/>
  <c r="H105" i="25"/>
  <c r="Z196" i="25"/>
  <c r="AA106" i="25"/>
  <c r="W151" i="25"/>
  <c r="W207" i="25"/>
  <c r="W116" i="25"/>
  <c r="J71" i="24"/>
  <c r="J128" i="24"/>
  <c r="W103" i="24"/>
  <c r="W130" i="24"/>
  <c r="D147" i="25"/>
  <c r="J105" i="24"/>
  <c r="F191" i="24"/>
  <c r="AA201" i="24"/>
  <c r="AA113" i="24"/>
  <c r="Q181" i="24"/>
  <c r="S96" i="24"/>
  <c r="H188" i="24"/>
  <c r="Y104" i="24"/>
  <c r="AA197" i="24"/>
  <c r="F204" i="24"/>
  <c r="F116" i="24"/>
  <c r="F65" i="24"/>
  <c r="AG141" i="22"/>
  <c r="AG155" i="22"/>
  <c r="F102" i="22"/>
  <c r="F130" i="22"/>
  <c r="B75" i="22"/>
  <c r="B132" i="22"/>
  <c r="N154" i="22"/>
  <c r="Y154" i="22"/>
  <c r="H146" i="22"/>
  <c r="AA110" i="22"/>
  <c r="P82" i="22"/>
  <c r="AM196" i="22"/>
  <c r="H203" i="22"/>
  <c r="L205" i="22"/>
  <c r="L118" i="22"/>
  <c r="AK187" i="22"/>
  <c r="AE195" i="22"/>
  <c r="P208" i="22"/>
  <c r="P120" i="22"/>
  <c r="P204" i="22"/>
  <c r="P117" i="22"/>
  <c r="P67" i="22"/>
  <c r="Y69" i="22"/>
  <c r="Y128" i="22"/>
  <c r="B210" i="22"/>
  <c r="B121" i="22"/>
  <c r="W205" i="22"/>
  <c r="W117" i="22"/>
  <c r="H76" i="21"/>
  <c r="H133" i="21"/>
  <c r="R137" i="21"/>
  <c r="Y98" i="21"/>
  <c r="Y129" i="21"/>
  <c r="J97" i="21"/>
  <c r="AC191" i="21"/>
  <c r="L187" i="21"/>
  <c r="R74" i="21"/>
  <c r="R130" i="21"/>
  <c r="D142" i="21"/>
  <c r="F199" i="21"/>
  <c r="AG205" i="21"/>
  <c r="AG118" i="21"/>
  <c r="W182" i="21"/>
  <c r="L140" i="21"/>
  <c r="R147" i="21"/>
  <c r="AC186" i="21"/>
  <c r="H148" i="21"/>
  <c r="H115" i="21"/>
  <c r="AE183" i="21"/>
  <c r="H200" i="21"/>
  <c r="H113" i="21"/>
  <c r="AK207" i="21"/>
  <c r="AK116" i="21"/>
  <c r="Q144" i="27"/>
  <c r="X108" i="27"/>
  <c r="F192" i="27"/>
  <c r="U147" i="27"/>
  <c r="U200" i="27"/>
  <c r="Y204" i="27"/>
  <c r="Y118" i="27"/>
  <c r="D100" i="25"/>
  <c r="H98" i="25"/>
  <c r="H126" i="25"/>
  <c r="H75" i="26"/>
  <c r="H132" i="26"/>
  <c r="Q83" i="26"/>
  <c r="J192" i="26"/>
  <c r="J69" i="25"/>
  <c r="J193" i="25"/>
  <c r="F204" i="26"/>
  <c r="F117" i="26"/>
  <c r="Y102" i="26"/>
  <c r="Y133" i="26"/>
  <c r="F109" i="26"/>
  <c r="AA191" i="25"/>
  <c r="AA196" i="25"/>
  <c r="H151" i="25"/>
  <c r="D136" i="24"/>
  <c r="Q102" i="24"/>
  <c r="S64" i="24"/>
  <c r="S125" i="24"/>
  <c r="Y208" i="24"/>
  <c r="Y117" i="24"/>
  <c r="B72" i="22"/>
  <c r="B131" i="22"/>
  <c r="AM110" i="22"/>
  <c r="B105" i="24"/>
  <c r="H183" i="24"/>
  <c r="L107" i="22"/>
  <c r="D195" i="24"/>
  <c r="D101" i="22"/>
  <c r="D195" i="22"/>
  <c r="AI211" i="22"/>
  <c r="AI120" i="22"/>
  <c r="B135" i="22"/>
  <c r="H139" i="22"/>
  <c r="H112" i="22"/>
  <c r="R135" i="22"/>
  <c r="L151" i="22"/>
  <c r="AC184" i="21"/>
  <c r="B151" i="21"/>
  <c r="H67" i="21"/>
  <c r="H125" i="21"/>
  <c r="AK205" i="21"/>
  <c r="AK118" i="21"/>
  <c r="B68" i="21"/>
  <c r="B127" i="21"/>
  <c r="B201" i="21"/>
  <c r="B114" i="21"/>
  <c r="S213" i="27"/>
  <c r="S119" i="27"/>
  <c r="U203" i="26"/>
  <c r="AA70" i="27"/>
  <c r="AA126" i="27"/>
  <c r="X102" i="27"/>
  <c r="X133" i="27"/>
  <c r="J144" i="26"/>
  <c r="U71" i="26"/>
  <c r="U67" i="27"/>
  <c r="U127" i="27"/>
  <c r="J79" i="24"/>
  <c r="B204" i="24"/>
  <c r="B116" i="24"/>
  <c r="J103" i="25"/>
  <c r="Q187" i="25"/>
  <c r="S184" i="24"/>
  <c r="D69" i="22"/>
  <c r="AE100" i="21"/>
  <c r="Y194" i="21"/>
  <c r="D192" i="22"/>
  <c r="Y100" i="21"/>
  <c r="AC205" i="21"/>
  <c r="AC118" i="21"/>
  <c r="AA108" i="22"/>
  <c r="L109" i="22"/>
  <c r="AM205" i="22"/>
  <c r="AM117" i="22"/>
  <c r="H68" i="24"/>
  <c r="H127" i="24"/>
  <c r="D107" i="27"/>
  <c r="F136" i="22"/>
  <c r="P200" i="22"/>
  <c r="N195" i="21"/>
  <c r="AB137" i="21"/>
  <c r="AA65" i="24"/>
  <c r="AA124" i="24"/>
  <c r="L192" i="26"/>
  <c r="W110" i="22"/>
  <c r="D151" i="22"/>
  <c r="AA150" i="21"/>
  <c r="B136" i="22"/>
  <c r="B132" i="21"/>
  <c r="AI201" i="22"/>
  <c r="AA70" i="22"/>
  <c r="AA126" i="22"/>
  <c r="L153" i="26"/>
  <c r="AE102" i="22"/>
  <c r="AE133" i="22"/>
  <c r="S146" i="26"/>
  <c r="B187" i="26"/>
  <c r="AA189" i="25"/>
  <c r="AI152" i="22"/>
  <c r="AG70" i="22"/>
  <c r="AG126" i="22"/>
  <c r="W192" i="24"/>
  <c r="B152" i="22"/>
  <c r="B119" i="22"/>
  <c r="D141" i="22"/>
  <c r="M86" i="22"/>
  <c r="C86" i="22"/>
  <c r="AL81" i="21"/>
  <c r="Z81" i="21"/>
  <c r="L23" i="14"/>
  <c r="I6" i="14"/>
  <c r="N26" i="14"/>
  <c r="I4" i="14"/>
  <c r="N22" i="14"/>
  <c r="N18" i="14"/>
  <c r="I18" i="14"/>
  <c r="N20" i="14"/>
  <c r="N4" i="14"/>
  <c r="D20" i="14"/>
  <c r="D16" i="14"/>
  <c r="L12" i="14"/>
  <c r="M12" i="14" s="1"/>
  <c r="B14" i="14"/>
  <c r="C14" i="14" s="1"/>
  <c r="S10" i="14"/>
  <c r="D4" i="14"/>
  <c r="D18" i="14"/>
  <c r="D10" i="14"/>
  <c r="L17" i="14"/>
  <c r="I10" i="14"/>
  <c r="I12" i="14"/>
  <c r="G18" i="14"/>
  <c r="S22" i="14"/>
  <c r="I14" i="14"/>
  <c r="S18" i="14"/>
  <c r="S4" i="14"/>
  <c r="S12" i="14"/>
  <c r="I8" i="14"/>
  <c r="Q24" i="14"/>
  <c r="R24" i="14" s="1"/>
  <c r="L20" i="14"/>
  <c r="G160" i="26"/>
  <c r="E160" i="26"/>
  <c r="K160" i="26"/>
  <c r="A160" i="26"/>
  <c r="C160" i="26"/>
  <c r="I160" i="26"/>
  <c r="C161" i="25"/>
  <c r="I161" i="25"/>
  <c r="E161" i="25"/>
  <c r="K161" i="25"/>
  <c r="G161" i="25"/>
  <c r="A161" i="25"/>
  <c r="G159" i="24"/>
  <c r="A159" i="24"/>
  <c r="I159" i="24"/>
  <c r="K159" i="24"/>
  <c r="E159" i="24"/>
  <c r="C159" i="24"/>
  <c r="AH163" i="22"/>
  <c r="AB163" i="22"/>
  <c r="Z163" i="22"/>
  <c r="AD163" i="22"/>
  <c r="AJ163" i="22"/>
  <c r="X163" i="22"/>
  <c r="AL163" i="22"/>
  <c r="V163" i="22"/>
  <c r="AF163" i="22"/>
  <c r="AH160" i="22"/>
  <c r="Z160" i="22"/>
  <c r="V160" i="22"/>
  <c r="AL160" i="22"/>
  <c r="AB160" i="22"/>
  <c r="AF160" i="22"/>
  <c r="AJ160" i="22"/>
  <c r="AD160" i="22"/>
  <c r="X160" i="22"/>
  <c r="AJ163" i="21"/>
  <c r="AB163" i="21"/>
  <c r="AH163" i="21"/>
  <c r="Z163" i="21"/>
  <c r="X163" i="21"/>
  <c r="AD163" i="21"/>
  <c r="V163" i="21"/>
  <c r="AL163" i="21"/>
  <c r="AF163" i="21"/>
  <c r="V160" i="21"/>
  <c r="AJ160" i="21"/>
  <c r="AD160" i="21"/>
  <c r="X160" i="21"/>
  <c r="AH160" i="21"/>
  <c r="AL160" i="21"/>
  <c r="AF160" i="21"/>
  <c r="Z160" i="21"/>
  <c r="AB160" i="21"/>
  <c r="V161" i="21"/>
  <c r="AL161" i="21"/>
  <c r="AH161" i="21"/>
  <c r="AF161" i="21"/>
  <c r="X161" i="21"/>
  <c r="AJ161" i="21"/>
  <c r="AD161" i="21"/>
  <c r="AB161" i="21"/>
  <c r="Z161" i="21"/>
  <c r="G161" i="21"/>
  <c r="E161" i="21"/>
  <c r="I161" i="21"/>
  <c r="O161" i="21"/>
  <c r="M161" i="21"/>
  <c r="K161" i="21"/>
  <c r="C161" i="21"/>
  <c r="Q161" i="21"/>
  <c r="A161" i="21"/>
  <c r="Z166" i="26"/>
  <c r="R166" i="26"/>
  <c r="X166" i="26"/>
  <c r="V166" i="26"/>
  <c r="P166" i="26"/>
  <c r="T166" i="26"/>
  <c r="X114" i="25"/>
  <c r="I157" i="25"/>
  <c r="A157" i="25"/>
  <c r="P114" i="25"/>
  <c r="G157" i="25"/>
  <c r="V114" i="25"/>
  <c r="R114" i="25"/>
  <c r="C157" i="25"/>
  <c r="T114" i="25"/>
  <c r="E157" i="25"/>
  <c r="Z114" i="25"/>
  <c r="K157" i="25"/>
  <c r="K163" i="21"/>
  <c r="C163" i="21"/>
  <c r="M163" i="21"/>
  <c r="E163" i="21"/>
  <c r="Q163" i="21"/>
  <c r="I163" i="21"/>
  <c r="G163" i="21"/>
  <c r="A163" i="21"/>
  <c r="O163" i="21"/>
  <c r="Q160" i="21"/>
  <c r="E160" i="21"/>
  <c r="G160" i="21"/>
  <c r="O160" i="21"/>
  <c r="A160" i="21"/>
  <c r="M160" i="21"/>
  <c r="C160" i="21"/>
  <c r="K160" i="21"/>
  <c r="I160" i="21"/>
  <c r="X110" i="25"/>
  <c r="I163" i="25"/>
  <c r="C163" i="25"/>
  <c r="G163" i="25"/>
  <c r="V110" i="25"/>
  <c r="A163" i="25"/>
  <c r="Z110" i="25"/>
  <c r="K163" i="25"/>
  <c r="E163" i="25"/>
  <c r="K160" i="24"/>
  <c r="A160" i="24"/>
  <c r="E160" i="24"/>
  <c r="C160" i="24"/>
  <c r="I160" i="24"/>
  <c r="G160" i="24"/>
  <c r="V157" i="24"/>
  <c r="X157" i="24"/>
  <c r="R157" i="24"/>
  <c r="T157" i="24"/>
  <c r="P157" i="24"/>
  <c r="Z157" i="24"/>
  <c r="AH159" i="21"/>
  <c r="V159" i="21"/>
  <c r="AB159" i="21"/>
  <c r="AL159" i="21"/>
  <c r="AF159" i="21"/>
  <c r="Z159" i="21"/>
  <c r="AJ159" i="21"/>
  <c r="AD159" i="21"/>
  <c r="X159" i="21"/>
  <c r="Z160" i="26"/>
  <c r="T160" i="26"/>
  <c r="X160" i="26"/>
  <c r="R160" i="26"/>
  <c r="P160" i="26"/>
  <c r="V160" i="26"/>
  <c r="E164" i="26"/>
  <c r="K164" i="26"/>
  <c r="C164" i="26"/>
  <c r="I164" i="26"/>
  <c r="A164" i="26"/>
  <c r="G164" i="26"/>
  <c r="A117" i="26"/>
  <c r="P161" i="26"/>
  <c r="G117" i="26"/>
  <c r="V161" i="26"/>
  <c r="I117" i="26"/>
  <c r="X161" i="26"/>
  <c r="C117" i="26"/>
  <c r="R161" i="26"/>
  <c r="E117" i="26"/>
  <c r="T161" i="26"/>
  <c r="K117" i="26"/>
  <c r="Z161" i="26"/>
  <c r="C111" i="25"/>
  <c r="R156" i="25"/>
  <c r="K111" i="25"/>
  <c r="Z156" i="25"/>
  <c r="I111" i="25"/>
  <c r="X156" i="25"/>
  <c r="E111" i="25"/>
  <c r="T156" i="25"/>
  <c r="A111" i="25"/>
  <c r="P156" i="25"/>
  <c r="G111" i="25"/>
  <c r="V156" i="25"/>
  <c r="AL155" i="21"/>
  <c r="AF155" i="21"/>
  <c r="AH155" i="21"/>
  <c r="AB155" i="21"/>
  <c r="V155" i="21"/>
  <c r="Z155" i="21"/>
  <c r="AD155" i="21"/>
  <c r="X155" i="21"/>
  <c r="AJ155" i="21"/>
  <c r="T162" i="26"/>
  <c r="E119" i="26"/>
  <c r="I119" i="26"/>
  <c r="X162" i="26"/>
  <c r="C119" i="26"/>
  <c r="R162" i="26"/>
  <c r="P162" i="26"/>
  <c r="A119" i="26"/>
  <c r="V162" i="26"/>
  <c r="G119" i="26"/>
  <c r="Z162" i="26"/>
  <c r="K119" i="26"/>
  <c r="T116" i="24"/>
  <c r="E161" i="24"/>
  <c r="C161" i="24"/>
  <c r="R116" i="24"/>
  <c r="I161" i="24"/>
  <c r="X116" i="24"/>
  <c r="P116" i="24"/>
  <c r="A161" i="24"/>
  <c r="G161" i="24"/>
  <c r="V116" i="24"/>
  <c r="K161" i="24"/>
  <c r="Z116" i="24"/>
  <c r="G165" i="22"/>
  <c r="AB120" i="22"/>
  <c r="AH120" i="22"/>
  <c r="M165" i="22"/>
  <c r="E165" i="22"/>
  <c r="X120" i="22"/>
  <c r="C165" i="22"/>
  <c r="AD120" i="22"/>
  <c r="I165" i="22"/>
  <c r="O165" i="22"/>
  <c r="AL120" i="22"/>
  <c r="Q165" i="22"/>
  <c r="V120" i="22"/>
  <c r="A165" i="22"/>
  <c r="K165" i="22"/>
  <c r="AF120" i="22"/>
  <c r="AH156" i="21"/>
  <c r="AJ156" i="21"/>
  <c r="V156" i="21"/>
  <c r="AB156" i="21"/>
  <c r="Z156" i="21"/>
  <c r="X156" i="21"/>
  <c r="AL156" i="21"/>
  <c r="AF156" i="21"/>
  <c r="AD156" i="21"/>
  <c r="E161" i="26"/>
  <c r="I161" i="26"/>
  <c r="C161" i="26"/>
  <c r="G161" i="26"/>
  <c r="A161" i="26"/>
  <c r="K161" i="26"/>
  <c r="T162" i="25"/>
  <c r="R162" i="25"/>
  <c r="X162" i="25"/>
  <c r="P162" i="25"/>
  <c r="V162" i="25"/>
  <c r="Z162" i="25"/>
  <c r="E163" i="24"/>
  <c r="C163" i="24"/>
  <c r="I163" i="24"/>
  <c r="G163" i="24"/>
  <c r="A163" i="24"/>
  <c r="K163" i="24"/>
  <c r="R161" i="25"/>
  <c r="C107" i="25"/>
  <c r="I107" i="25"/>
  <c r="X161" i="25"/>
  <c r="A107" i="25"/>
  <c r="P161" i="25"/>
  <c r="Z161" i="25"/>
  <c r="T161" i="25"/>
  <c r="V161" i="25"/>
  <c r="G107" i="25"/>
  <c r="G161" i="22"/>
  <c r="O161" i="22"/>
  <c r="M161" i="22"/>
  <c r="E161" i="22"/>
  <c r="C161" i="22"/>
  <c r="I161" i="22"/>
  <c r="Q161" i="22"/>
  <c r="A161" i="22"/>
  <c r="K161" i="22"/>
  <c r="Z108" i="21"/>
  <c r="E162" i="21"/>
  <c r="C162" i="21"/>
  <c r="O162" i="21"/>
  <c r="A162" i="21"/>
  <c r="G162" i="21"/>
  <c r="AH108" i="21"/>
  <c r="M162" i="21"/>
  <c r="Q162" i="21"/>
  <c r="AL108" i="21"/>
  <c r="AF108" i="21"/>
  <c r="K162" i="21"/>
  <c r="I162" i="21"/>
  <c r="K159" i="25"/>
  <c r="E159" i="25"/>
  <c r="A159" i="25"/>
  <c r="G159" i="25"/>
  <c r="C159" i="25"/>
  <c r="I159" i="25"/>
  <c r="A115" i="25"/>
  <c r="P158" i="25"/>
  <c r="I115" i="25"/>
  <c r="X158" i="25"/>
  <c r="G115" i="25"/>
  <c r="V158" i="25"/>
  <c r="E115" i="25"/>
  <c r="T158" i="25"/>
  <c r="K115" i="25"/>
  <c r="Z158" i="25"/>
  <c r="C115" i="25"/>
  <c r="R158" i="25"/>
  <c r="T161" i="24"/>
  <c r="E107" i="24"/>
  <c r="Z161" i="24"/>
  <c r="R161" i="24"/>
  <c r="X161" i="24"/>
  <c r="I107" i="24"/>
  <c r="V161" i="24"/>
  <c r="G107" i="24"/>
  <c r="A107" i="24"/>
  <c r="P161" i="24"/>
  <c r="I155" i="21"/>
  <c r="O155" i="21"/>
  <c r="E155" i="21"/>
  <c r="C155" i="21"/>
  <c r="Q155" i="21"/>
  <c r="M155" i="21"/>
  <c r="G155" i="21"/>
  <c r="A155" i="21"/>
  <c r="K155" i="21"/>
  <c r="Z162" i="21"/>
  <c r="AL162" i="21"/>
  <c r="V162" i="21"/>
  <c r="AB162" i="21"/>
  <c r="AF162" i="21"/>
  <c r="AD162" i="21"/>
  <c r="X162" i="21"/>
  <c r="AJ162" i="21"/>
  <c r="AH162" i="21"/>
  <c r="AH109" i="21"/>
  <c r="M159" i="21"/>
  <c r="AF109" i="21"/>
  <c r="K159" i="21"/>
  <c r="AD109" i="21"/>
  <c r="I159" i="21"/>
  <c r="AJ109" i="21"/>
  <c r="O159" i="21"/>
  <c r="AB109" i="21"/>
  <c r="G159" i="21"/>
  <c r="Z109" i="21"/>
  <c r="E159" i="21"/>
  <c r="X109" i="21"/>
  <c r="C159" i="21"/>
  <c r="AL109" i="21"/>
  <c r="Q159" i="21"/>
  <c r="V109" i="21"/>
  <c r="A159" i="21"/>
  <c r="O163" i="22"/>
  <c r="M163" i="22"/>
  <c r="I163" i="22"/>
  <c r="C163" i="22"/>
  <c r="G163" i="22"/>
  <c r="Q163" i="22"/>
  <c r="A163" i="22"/>
  <c r="K163" i="22"/>
  <c r="E163" i="22"/>
  <c r="Q166" i="22"/>
  <c r="A166" i="22"/>
  <c r="K166" i="22"/>
  <c r="E166" i="22"/>
  <c r="O166" i="22"/>
  <c r="I166" i="22"/>
  <c r="C166" i="22"/>
  <c r="M166" i="22"/>
  <c r="G166" i="22"/>
  <c r="X159" i="26"/>
  <c r="R159" i="26"/>
  <c r="E158" i="25"/>
  <c r="K158" i="25"/>
  <c r="A158" i="25"/>
  <c r="G158" i="25"/>
  <c r="G162" i="24"/>
  <c r="A162" i="24"/>
  <c r="X112" i="26"/>
  <c r="I166" i="26"/>
  <c r="A166" i="26"/>
  <c r="P112" i="26"/>
  <c r="V112" i="26"/>
  <c r="G166" i="26"/>
  <c r="C166" i="26"/>
  <c r="R112" i="26"/>
  <c r="E166" i="26"/>
  <c r="T112" i="26"/>
  <c r="Z112" i="26"/>
  <c r="K166" i="26"/>
  <c r="I162" i="26"/>
  <c r="C162" i="26"/>
  <c r="X167" i="26"/>
  <c r="R167" i="26"/>
  <c r="X111" i="26"/>
  <c r="I159" i="26"/>
  <c r="P111" i="26"/>
  <c r="A159" i="26"/>
  <c r="I163" i="26"/>
  <c r="A163" i="26"/>
  <c r="V157" i="25"/>
  <c r="X157" i="25"/>
  <c r="P157" i="25"/>
  <c r="P163" i="25"/>
  <c r="X163" i="25"/>
  <c r="T163" i="25"/>
  <c r="AF158" i="21"/>
  <c r="V158" i="21"/>
  <c r="AB158" i="21"/>
  <c r="G114" i="25"/>
  <c r="V159" i="25"/>
  <c r="K114" i="25"/>
  <c r="Z159" i="25"/>
  <c r="S153" i="27"/>
  <c r="S73" i="27"/>
  <c r="S105" i="27"/>
  <c r="S148" i="27"/>
  <c r="J147" i="27"/>
  <c r="J106" i="27"/>
  <c r="F3" i="27"/>
  <c r="F74" i="27"/>
  <c r="B3" i="27"/>
  <c r="B74" i="27"/>
  <c r="R148" i="27"/>
  <c r="X148" i="27"/>
  <c r="T148" i="27"/>
  <c r="X145" i="27"/>
  <c r="R145" i="27"/>
  <c r="R73" i="27"/>
  <c r="R153" i="27"/>
  <c r="X153" i="27"/>
  <c r="X73" i="27"/>
  <c r="T73" i="27"/>
  <c r="T153" i="27"/>
  <c r="Z145" i="27"/>
  <c r="G107" i="27"/>
  <c r="V146" i="27"/>
  <c r="K107" i="27"/>
  <c r="Z146" i="27"/>
  <c r="I107" i="27"/>
  <c r="X146" i="27"/>
  <c r="B110" i="27"/>
  <c r="B156" i="27"/>
  <c r="K145" i="27"/>
  <c r="C145" i="27"/>
  <c r="D79" i="27"/>
  <c r="D148" i="27"/>
  <c r="U80" i="27"/>
  <c r="U140" i="27"/>
  <c r="Q80" i="27"/>
  <c r="Q140" i="27"/>
  <c r="W80" i="27"/>
  <c r="W140" i="27"/>
  <c r="AA80" i="27"/>
  <c r="AA140" i="27"/>
  <c r="S13" i="27"/>
  <c r="S83" i="27"/>
  <c r="F13" i="27"/>
  <c r="F198" i="27"/>
  <c r="H23" i="27"/>
  <c r="H194" i="27"/>
  <c r="B148" i="27"/>
  <c r="B79" i="27"/>
  <c r="U12" i="27"/>
  <c r="U109" i="27"/>
  <c r="Q156" i="27"/>
  <c r="Q82" i="27"/>
  <c r="S18" i="27"/>
  <c r="S82" i="27"/>
  <c r="S156" i="27"/>
  <c r="Y6" i="27"/>
  <c r="Y156" i="27"/>
  <c r="Y82" i="27"/>
  <c r="W156" i="27"/>
  <c r="W82" i="27"/>
  <c r="F5" i="27"/>
  <c r="F110" i="27"/>
  <c r="F156" i="27"/>
  <c r="D17" i="27"/>
  <c r="D156" i="27"/>
  <c r="D110" i="27"/>
  <c r="J5" i="27"/>
  <c r="J110" i="27"/>
  <c r="J156" i="27"/>
  <c r="C107" i="27"/>
  <c r="R146" i="27"/>
  <c r="A145" i="27"/>
  <c r="G145" i="27"/>
  <c r="I145" i="27"/>
  <c r="J148" i="27"/>
  <c r="J79" i="27"/>
  <c r="B10" i="27"/>
  <c r="B109" i="27"/>
  <c r="F79" i="27"/>
  <c r="F148" i="27"/>
  <c r="L148" i="27"/>
  <c r="L79" i="27"/>
  <c r="H148" i="27"/>
  <c r="H79" i="27"/>
  <c r="A107" i="27"/>
  <c r="P146" i="27"/>
  <c r="F81" i="27"/>
  <c r="F145" i="27"/>
  <c r="L145" i="27"/>
  <c r="L81" i="27"/>
  <c r="D145" i="27"/>
  <c r="D81" i="27"/>
  <c r="D12" i="27"/>
  <c r="D83" i="27"/>
  <c r="W21" i="27"/>
  <c r="W200" i="27"/>
  <c r="Q21" i="27"/>
  <c r="Q200" i="27"/>
  <c r="B22" i="27"/>
  <c r="B193" i="27"/>
  <c r="R217" i="27"/>
  <c r="C71" i="27"/>
  <c r="P217" i="27"/>
  <c r="A71" i="27"/>
  <c r="T217" i="27"/>
  <c r="E71" i="27"/>
  <c r="Z217" i="27"/>
  <c r="K71" i="27"/>
  <c r="D28" i="27"/>
  <c r="D218" i="27"/>
  <c r="J28" i="27"/>
  <c r="J218" i="27"/>
  <c r="Y25" i="27"/>
  <c r="Y202" i="27"/>
  <c r="L56" i="27"/>
  <c r="L214" i="27"/>
  <c r="V217" i="27"/>
  <c r="G71" i="27"/>
  <c r="D59" i="27"/>
  <c r="D69" i="27"/>
  <c r="C67" i="27"/>
  <c r="R215" i="27"/>
  <c r="I67" i="27"/>
  <c r="X215" i="27"/>
  <c r="K67" i="27"/>
  <c r="Z215" i="27"/>
  <c r="P215" i="27"/>
  <c r="V215" i="27"/>
  <c r="T215" i="27"/>
  <c r="E67" i="27"/>
  <c r="P216" i="27"/>
  <c r="R216" i="27"/>
  <c r="X216" i="27"/>
  <c r="T216" i="27"/>
  <c r="Z216" i="27"/>
  <c r="V216" i="27"/>
  <c r="W7" i="27"/>
  <c r="W179" i="27"/>
  <c r="S7" i="27"/>
  <c r="S179" i="27"/>
  <c r="W4" i="27"/>
  <c r="W183" i="27"/>
  <c r="Q4" i="27"/>
  <c r="Q183" i="27"/>
  <c r="U4" i="27"/>
  <c r="U183" i="27"/>
  <c r="P99" i="27"/>
  <c r="A177" i="27"/>
  <c r="X99" i="27"/>
  <c r="I177" i="27"/>
  <c r="E177" i="27"/>
  <c r="T99" i="27"/>
  <c r="K99" i="27"/>
  <c r="Z182" i="27"/>
  <c r="G99" i="27"/>
  <c r="V182" i="27"/>
  <c r="C99" i="27"/>
  <c r="R182" i="27"/>
  <c r="I99" i="27"/>
  <c r="X182" i="27"/>
  <c r="A99" i="27"/>
  <c r="P182" i="27"/>
  <c r="V74" i="26"/>
  <c r="F38" i="26"/>
  <c r="F153" i="26"/>
  <c r="R79" i="26"/>
  <c r="C146" i="26"/>
  <c r="W48" i="26"/>
  <c r="W78" i="26"/>
  <c r="Y12" i="26"/>
  <c r="Y109" i="26"/>
  <c r="AA156" i="26"/>
  <c r="AA82" i="26"/>
  <c r="B156" i="26"/>
  <c r="B110" i="26"/>
  <c r="J106" i="26"/>
  <c r="J147" i="26"/>
  <c r="D145" i="26"/>
  <c r="D81" i="26"/>
  <c r="J148" i="26"/>
  <c r="J79" i="26"/>
  <c r="D148" i="26"/>
  <c r="D79" i="26"/>
  <c r="H47" i="26"/>
  <c r="H76" i="26"/>
  <c r="J16" i="26"/>
  <c r="J82" i="26"/>
  <c r="D10" i="26"/>
  <c r="D109" i="26"/>
  <c r="Z156" i="26"/>
  <c r="T156" i="26"/>
  <c r="J9" i="26"/>
  <c r="J108" i="26"/>
  <c r="J158" i="26"/>
  <c r="D9" i="26"/>
  <c r="D108" i="26"/>
  <c r="D158" i="26"/>
  <c r="AA22" i="26"/>
  <c r="AA194" i="26"/>
  <c r="H106" i="26"/>
  <c r="H147" i="26"/>
  <c r="P79" i="26"/>
  <c r="W105" i="26"/>
  <c r="W148" i="26"/>
  <c r="U105" i="26"/>
  <c r="U148" i="26"/>
  <c r="AA148" i="26"/>
  <c r="AA105" i="26"/>
  <c r="S105" i="26"/>
  <c r="S148" i="26"/>
  <c r="Y148" i="26"/>
  <c r="Y105" i="26"/>
  <c r="Q148" i="26"/>
  <c r="Q105" i="26"/>
  <c r="B145" i="26"/>
  <c r="B81" i="26"/>
  <c r="AA11" i="26"/>
  <c r="AA110" i="26"/>
  <c r="U11" i="26"/>
  <c r="U110" i="26"/>
  <c r="H10" i="26"/>
  <c r="H109" i="26"/>
  <c r="B10" i="26"/>
  <c r="B109" i="26"/>
  <c r="B9" i="26"/>
  <c r="B108" i="26"/>
  <c r="B158" i="26"/>
  <c r="L110" i="26"/>
  <c r="L156" i="26"/>
  <c r="F110" i="26"/>
  <c r="F156" i="26"/>
  <c r="Y22" i="26"/>
  <c r="Y194" i="26"/>
  <c r="S22" i="26"/>
  <c r="S194" i="26"/>
  <c r="F147" i="26"/>
  <c r="F106" i="26"/>
  <c r="V79" i="26"/>
  <c r="T79" i="26"/>
  <c r="E146" i="26"/>
  <c r="Z79" i="26"/>
  <c r="K146" i="26"/>
  <c r="H81" i="26"/>
  <c r="H145" i="26"/>
  <c r="H148" i="26"/>
  <c r="H79" i="26"/>
  <c r="B148" i="26"/>
  <c r="B79" i="26"/>
  <c r="X156" i="26"/>
  <c r="R156" i="26"/>
  <c r="D147" i="26"/>
  <c r="D106" i="26"/>
  <c r="L147" i="26"/>
  <c r="L106" i="26"/>
  <c r="F81" i="26"/>
  <c r="F145" i="26"/>
  <c r="L148" i="26"/>
  <c r="L79" i="26"/>
  <c r="F148" i="26"/>
  <c r="F79" i="26"/>
  <c r="V156" i="26"/>
  <c r="C76" i="26"/>
  <c r="I76" i="26"/>
  <c r="E76" i="26"/>
  <c r="K76" i="26"/>
  <c r="A76" i="26"/>
  <c r="T217" i="26"/>
  <c r="U25" i="26"/>
  <c r="U202" i="26"/>
  <c r="Z217" i="26"/>
  <c r="D23" i="26"/>
  <c r="D194" i="26"/>
  <c r="Q23" i="26"/>
  <c r="Q203" i="26"/>
  <c r="R217" i="26"/>
  <c r="E156" i="26"/>
  <c r="K156" i="26"/>
  <c r="A156" i="26"/>
  <c r="G156" i="26"/>
  <c r="C156" i="26"/>
  <c r="Y24" i="26"/>
  <c r="Y193" i="26"/>
  <c r="P217" i="26"/>
  <c r="F11" i="25"/>
  <c r="F70" i="25"/>
  <c r="Q10" i="14"/>
  <c r="R10" i="14" s="1"/>
  <c r="H182" i="26"/>
  <c r="G180" i="26"/>
  <c r="U6" i="26"/>
  <c r="U180" i="26"/>
  <c r="K184" i="26"/>
  <c r="G184" i="26"/>
  <c r="A184" i="26"/>
  <c r="E184" i="26"/>
  <c r="C184" i="26"/>
  <c r="Q7" i="26"/>
  <c r="Q179" i="26"/>
  <c r="Q4" i="14"/>
  <c r="R4" i="14" s="1"/>
  <c r="B182" i="26"/>
  <c r="C180" i="26"/>
  <c r="W4" i="26"/>
  <c r="W183" i="26"/>
  <c r="Q4" i="26"/>
  <c r="Q183" i="26"/>
  <c r="S4" i="26"/>
  <c r="S183" i="26"/>
  <c r="U4" i="26"/>
  <c r="U183" i="26"/>
  <c r="AA4" i="26"/>
  <c r="AA183" i="26"/>
  <c r="W7" i="26"/>
  <c r="W179" i="26"/>
  <c r="U7" i="26"/>
  <c r="U179" i="26"/>
  <c r="Q12" i="14"/>
  <c r="R12" i="14" s="1"/>
  <c r="J182" i="26"/>
  <c r="Q6" i="14"/>
  <c r="R6" i="14" s="1"/>
  <c r="D182" i="26"/>
  <c r="Q8" i="14"/>
  <c r="R8" i="14" s="1"/>
  <c r="F182" i="26"/>
  <c r="Q14" i="14"/>
  <c r="R14" i="14" s="1"/>
  <c r="L182" i="26"/>
  <c r="S6" i="26"/>
  <c r="S180" i="26"/>
  <c r="Q6" i="26"/>
  <c r="Q180" i="26"/>
  <c r="W6" i="26"/>
  <c r="W180" i="26"/>
  <c r="I180" i="26"/>
  <c r="E180" i="26"/>
  <c r="K180" i="26"/>
  <c r="U69" i="25"/>
  <c r="U149" i="25"/>
  <c r="AA11" i="25"/>
  <c r="AA100" i="25"/>
  <c r="R75" i="25"/>
  <c r="P144" i="25"/>
  <c r="V144" i="25"/>
  <c r="T144" i="25"/>
  <c r="AA8" i="25"/>
  <c r="AA105" i="25"/>
  <c r="W144" i="25"/>
  <c r="W101" i="25"/>
  <c r="Q101" i="25"/>
  <c r="Q144" i="25"/>
  <c r="T75" i="25"/>
  <c r="Z75" i="25"/>
  <c r="P75" i="25"/>
  <c r="V75" i="25"/>
  <c r="Q43" i="25"/>
  <c r="Q77" i="25"/>
  <c r="D12" i="25"/>
  <c r="D78" i="25"/>
  <c r="B12" i="25"/>
  <c r="B78" i="25"/>
  <c r="AA76" i="25"/>
  <c r="AA136" i="25"/>
  <c r="W8" i="25"/>
  <c r="W105" i="25"/>
  <c r="S76" i="25"/>
  <c r="S136" i="25"/>
  <c r="Y76" i="25"/>
  <c r="Y136" i="25"/>
  <c r="Q136" i="25"/>
  <c r="Q76" i="25"/>
  <c r="W76" i="25"/>
  <c r="W136" i="25"/>
  <c r="U136" i="25"/>
  <c r="U76" i="25"/>
  <c r="L12" i="25"/>
  <c r="L78" i="25"/>
  <c r="H8" i="25"/>
  <c r="H79" i="25"/>
  <c r="H34" i="25"/>
  <c r="H149" i="25"/>
  <c r="J34" i="25"/>
  <c r="J149" i="25"/>
  <c r="B144" i="25"/>
  <c r="B75" i="25"/>
  <c r="Y144" i="25"/>
  <c r="Y101" i="25"/>
  <c r="W78" i="25"/>
  <c r="W152" i="25"/>
  <c r="U152" i="25"/>
  <c r="U78" i="25"/>
  <c r="AA78" i="25"/>
  <c r="AA152" i="25"/>
  <c r="S14" i="25"/>
  <c r="S152" i="25"/>
  <c r="S78" i="25"/>
  <c r="Y78" i="25"/>
  <c r="Y152" i="25"/>
  <c r="Q78" i="25"/>
  <c r="Q152" i="25"/>
  <c r="B5" i="25"/>
  <c r="B104" i="25"/>
  <c r="B154" i="25"/>
  <c r="H5" i="25"/>
  <c r="H154" i="25"/>
  <c r="H104" i="25"/>
  <c r="D5" i="25"/>
  <c r="D154" i="25"/>
  <c r="D104" i="25"/>
  <c r="V213" i="25"/>
  <c r="C152" i="25"/>
  <c r="I152" i="25"/>
  <c r="I106" i="25"/>
  <c r="A152" i="25"/>
  <c r="G152" i="25"/>
  <c r="G106" i="25"/>
  <c r="S4" i="25"/>
  <c r="S153" i="25"/>
  <c r="U4" i="25"/>
  <c r="U153" i="25"/>
  <c r="Q4" i="25"/>
  <c r="Q153" i="25"/>
  <c r="S18" i="25"/>
  <c r="S190" i="25"/>
  <c r="U22" i="25"/>
  <c r="U195" i="25"/>
  <c r="B20" i="25"/>
  <c r="B191" i="25"/>
  <c r="Z213" i="25"/>
  <c r="Z216" i="25"/>
  <c r="K66" i="25"/>
  <c r="X216" i="25"/>
  <c r="I66" i="25"/>
  <c r="P213" i="25"/>
  <c r="P216" i="25"/>
  <c r="A66" i="25"/>
  <c r="V212" i="25"/>
  <c r="E214" i="25"/>
  <c r="Z212" i="25"/>
  <c r="T212" i="25"/>
  <c r="P212" i="25"/>
  <c r="X212" i="25"/>
  <c r="R212" i="25"/>
  <c r="U54" i="25"/>
  <c r="U64" i="25"/>
  <c r="A214" i="25"/>
  <c r="P63" i="25"/>
  <c r="C214" i="25"/>
  <c r="R63" i="25"/>
  <c r="K214" i="25"/>
  <c r="I214" i="25"/>
  <c r="X63" i="25"/>
  <c r="K180" i="25"/>
  <c r="C180" i="25"/>
  <c r="A180" i="25"/>
  <c r="P178" i="25"/>
  <c r="A95" i="25"/>
  <c r="G95" i="25"/>
  <c r="V178" i="25"/>
  <c r="C95" i="25"/>
  <c r="R178" i="25"/>
  <c r="I95" i="25"/>
  <c r="X178" i="25"/>
  <c r="Z178" i="25"/>
  <c r="K95" i="25"/>
  <c r="E95" i="25"/>
  <c r="T178" i="25"/>
  <c r="U3" i="25"/>
  <c r="U175" i="25"/>
  <c r="G180" i="25"/>
  <c r="C176" i="25"/>
  <c r="G176" i="25"/>
  <c r="E176" i="25"/>
  <c r="K176" i="25"/>
  <c r="A176" i="25"/>
  <c r="Q3" i="25"/>
  <c r="Q175" i="25"/>
  <c r="Y149" i="24"/>
  <c r="Y69" i="24"/>
  <c r="S69" i="24"/>
  <c r="S149" i="24"/>
  <c r="B102" i="24"/>
  <c r="B143" i="24"/>
  <c r="F141" i="24"/>
  <c r="F77" i="24"/>
  <c r="C101" i="24"/>
  <c r="R141" i="24"/>
  <c r="Q12" i="24"/>
  <c r="Q104" i="24"/>
  <c r="B10" i="24"/>
  <c r="B70" i="24"/>
  <c r="W76" i="24"/>
  <c r="W136" i="24"/>
  <c r="Q136" i="24"/>
  <c r="Q76" i="24"/>
  <c r="Y43" i="24"/>
  <c r="Y77" i="24"/>
  <c r="Q8" i="24"/>
  <c r="Q105" i="24"/>
  <c r="Y14" i="24"/>
  <c r="Y78" i="24"/>
  <c r="Y152" i="24"/>
  <c r="S152" i="24"/>
  <c r="S78" i="24"/>
  <c r="Y11" i="24"/>
  <c r="Y100" i="24"/>
  <c r="S11" i="24"/>
  <c r="S100" i="24"/>
  <c r="AA69" i="24"/>
  <c r="AA149" i="24"/>
  <c r="U69" i="24"/>
  <c r="U149" i="24"/>
  <c r="H141" i="24"/>
  <c r="H77" i="24"/>
  <c r="B77" i="24"/>
  <c r="B141" i="24"/>
  <c r="AA136" i="24"/>
  <c r="AA76" i="24"/>
  <c r="U8" i="24"/>
  <c r="U105" i="24"/>
  <c r="Q4" i="24"/>
  <c r="Q153" i="24"/>
  <c r="H21" i="24"/>
  <c r="H196" i="24"/>
  <c r="F17" i="24"/>
  <c r="F189" i="24"/>
  <c r="L17" i="24"/>
  <c r="L189" i="24"/>
  <c r="J17" i="24"/>
  <c r="J189" i="24"/>
  <c r="U55" i="24"/>
  <c r="U65" i="24"/>
  <c r="P152" i="24"/>
  <c r="V152" i="24"/>
  <c r="F21" i="24"/>
  <c r="F196" i="24"/>
  <c r="D21" i="24"/>
  <c r="D196" i="24"/>
  <c r="L21" i="24"/>
  <c r="L196" i="24"/>
  <c r="X190" i="24"/>
  <c r="F20" i="24"/>
  <c r="F194" i="24"/>
  <c r="T70" i="24"/>
  <c r="Z70" i="24"/>
  <c r="P70" i="24"/>
  <c r="V70" i="24"/>
  <c r="X70" i="24"/>
  <c r="R70" i="24"/>
  <c r="V190" i="24"/>
  <c r="S18" i="24"/>
  <c r="S190" i="24"/>
  <c r="Y18" i="24"/>
  <c r="Y190" i="24"/>
  <c r="W18" i="24"/>
  <c r="W190" i="24"/>
  <c r="Q18" i="24"/>
  <c r="Q190" i="24"/>
  <c r="C75" i="24"/>
  <c r="C144" i="24"/>
  <c r="X152" i="24"/>
  <c r="D22" i="24"/>
  <c r="D199" i="24"/>
  <c r="B18" i="24"/>
  <c r="B190" i="24"/>
  <c r="F18" i="24"/>
  <c r="F190" i="24"/>
  <c r="L18" i="24"/>
  <c r="L190" i="24"/>
  <c r="A214" i="24"/>
  <c r="P63" i="24"/>
  <c r="Q25" i="24"/>
  <c r="Q215" i="24"/>
  <c r="S144" i="24"/>
  <c r="S101" i="24"/>
  <c r="Y144" i="24"/>
  <c r="Y101" i="24"/>
  <c r="U144" i="24"/>
  <c r="U101" i="24"/>
  <c r="AA144" i="24"/>
  <c r="AA101" i="24"/>
  <c r="W144" i="24"/>
  <c r="W101" i="24"/>
  <c r="Q144" i="24"/>
  <c r="Q101" i="24"/>
  <c r="A75" i="24"/>
  <c r="A144" i="24"/>
  <c r="E144" i="24"/>
  <c r="E75" i="24"/>
  <c r="K75" i="24"/>
  <c r="K144" i="24"/>
  <c r="G75" i="24"/>
  <c r="G144" i="24"/>
  <c r="V63" i="24"/>
  <c r="G214" i="24"/>
  <c r="E214" i="24"/>
  <c r="T63" i="24"/>
  <c r="K214" i="24"/>
  <c r="C214" i="24"/>
  <c r="U4" i="24"/>
  <c r="U153" i="24"/>
  <c r="B22" i="24"/>
  <c r="B199" i="24"/>
  <c r="AA18" i="24"/>
  <c r="AA190" i="24"/>
  <c r="T190" i="24"/>
  <c r="AA22" i="24"/>
  <c r="AA195" i="24"/>
  <c r="X76" i="24"/>
  <c r="T76" i="24"/>
  <c r="Z76" i="24"/>
  <c r="P76" i="24"/>
  <c r="T152" i="24"/>
  <c r="R152" i="24"/>
  <c r="E152" i="24"/>
  <c r="E106" i="24"/>
  <c r="K152" i="24"/>
  <c r="K106" i="24"/>
  <c r="H22" i="24"/>
  <c r="H199" i="24"/>
  <c r="Y5" i="24"/>
  <c r="Y196" i="24"/>
  <c r="Q5" i="24"/>
  <c r="Q196" i="24"/>
  <c r="Z190" i="24"/>
  <c r="R190" i="24"/>
  <c r="Y22" i="24"/>
  <c r="Y195" i="24"/>
  <c r="AC48" i="22"/>
  <c r="AC78" i="22"/>
  <c r="H3" i="24"/>
  <c r="H180" i="24"/>
  <c r="B3" i="24"/>
  <c r="B180" i="24"/>
  <c r="R15" i="22"/>
  <c r="R74" i="22"/>
  <c r="P15" i="22"/>
  <c r="P74" i="22"/>
  <c r="N15" i="22"/>
  <c r="N74" i="22"/>
  <c r="R212" i="24"/>
  <c r="Z212" i="24"/>
  <c r="T212" i="24"/>
  <c r="V212" i="24"/>
  <c r="P212" i="24"/>
  <c r="X212" i="24"/>
  <c r="J19" i="24"/>
  <c r="J174" i="24"/>
  <c r="AA73" i="22"/>
  <c r="AA153" i="22"/>
  <c r="W73" i="22"/>
  <c r="W153" i="22"/>
  <c r="AC73" i="22"/>
  <c r="AC153" i="22"/>
  <c r="AK73" i="22"/>
  <c r="AK153" i="22"/>
  <c r="AI73" i="22"/>
  <c r="AI153" i="22"/>
  <c r="AM73" i="22"/>
  <c r="AM153" i="22"/>
  <c r="W80" i="22"/>
  <c r="W140" i="22"/>
  <c r="W12" i="22"/>
  <c r="W109" i="22"/>
  <c r="H3" i="22"/>
  <c r="H74" i="22"/>
  <c r="AI140" i="22"/>
  <c r="AI80" i="22"/>
  <c r="R9" i="22"/>
  <c r="R158" i="22"/>
  <c r="R108" i="22"/>
  <c r="L108" i="22"/>
  <c r="L158" i="22"/>
  <c r="F108" i="22"/>
  <c r="F158" i="22"/>
  <c r="AJ148" i="22"/>
  <c r="H81" i="22"/>
  <c r="H145" i="22"/>
  <c r="Q144" i="22"/>
  <c r="E144" i="22"/>
  <c r="L59" i="22"/>
  <c r="L78" i="22"/>
  <c r="AM82" i="22"/>
  <c r="AM156" i="22"/>
  <c r="AE18" i="22"/>
  <c r="AE82" i="22"/>
  <c r="AE156" i="22"/>
  <c r="AI82" i="22"/>
  <c r="AI156" i="22"/>
  <c r="AC82" i="22"/>
  <c r="AC156" i="22"/>
  <c r="AM13" i="22"/>
  <c r="AM83" i="22"/>
  <c r="AE13" i="22"/>
  <c r="AE83" i="22"/>
  <c r="AK25" i="22"/>
  <c r="AK202" i="22"/>
  <c r="N65" i="22"/>
  <c r="N139" i="22"/>
  <c r="AE24" i="22"/>
  <c r="AE193" i="22"/>
  <c r="W27" i="22"/>
  <c r="W196" i="22"/>
  <c r="Z148" i="22"/>
  <c r="H59" i="22"/>
  <c r="H78" i="22"/>
  <c r="J59" i="22"/>
  <c r="J78" i="22"/>
  <c r="J106" i="22"/>
  <c r="J147" i="22"/>
  <c r="Z79" i="22"/>
  <c r="AH79" i="22"/>
  <c r="AF79" i="22"/>
  <c r="AL79" i="22"/>
  <c r="X79" i="22"/>
  <c r="AD79" i="22"/>
  <c r="AJ79" i="22"/>
  <c r="F81" i="22"/>
  <c r="F145" i="22"/>
  <c r="C144" i="22"/>
  <c r="P22" i="22"/>
  <c r="P193" i="22"/>
  <c r="J31" i="22"/>
  <c r="J100" i="22"/>
  <c r="J2" i="22"/>
  <c r="J135" i="22"/>
  <c r="J19" i="22"/>
  <c r="J157" i="22"/>
  <c r="H63" i="22"/>
  <c r="H73" i="22"/>
  <c r="N81" i="22"/>
  <c r="N145" i="22"/>
  <c r="D145" i="22"/>
  <c r="D81" i="22"/>
  <c r="K144" i="22"/>
  <c r="A144" i="22"/>
  <c r="O144" i="22"/>
  <c r="M144" i="22"/>
  <c r="G144" i="22"/>
  <c r="AG25" i="22"/>
  <c r="AG202" i="22"/>
  <c r="AG21" i="22"/>
  <c r="AG200" i="22"/>
  <c r="AK22" i="22"/>
  <c r="AK194" i="22"/>
  <c r="H22" i="22"/>
  <c r="H194" i="22"/>
  <c r="AG15" i="22"/>
  <c r="AG104" i="22"/>
  <c r="B48" i="22"/>
  <c r="B153" i="22"/>
  <c r="P147" i="22"/>
  <c r="P106" i="22"/>
  <c r="H147" i="22"/>
  <c r="H106" i="22"/>
  <c r="AD148" i="22"/>
  <c r="V148" i="22"/>
  <c r="D26" i="22"/>
  <c r="D203" i="22"/>
  <c r="J26" i="22"/>
  <c r="J203" i="22"/>
  <c r="B26" i="22"/>
  <c r="B203" i="22"/>
  <c r="AM25" i="22"/>
  <c r="AM202" i="22"/>
  <c r="AM9" i="22"/>
  <c r="AM200" i="22"/>
  <c r="N22" i="22"/>
  <c r="N193" i="22"/>
  <c r="AK29" i="22"/>
  <c r="AK219" i="22"/>
  <c r="N147" i="22"/>
  <c r="N106" i="22"/>
  <c r="D147" i="22"/>
  <c r="D106" i="22"/>
  <c r="F106" i="22"/>
  <c r="F147" i="22"/>
  <c r="L147" i="22"/>
  <c r="L106" i="22"/>
  <c r="B147" i="22"/>
  <c r="B106" i="22"/>
  <c r="R147" i="22"/>
  <c r="R106" i="22"/>
  <c r="AF148" i="22"/>
  <c r="AH148" i="22"/>
  <c r="J145" i="22"/>
  <c r="J81" i="22"/>
  <c r="P81" i="22"/>
  <c r="P145" i="22"/>
  <c r="B81" i="22"/>
  <c r="B145" i="22"/>
  <c r="R145" i="22"/>
  <c r="R81" i="22"/>
  <c r="AE21" i="22"/>
  <c r="AE200" i="22"/>
  <c r="AG22" i="22"/>
  <c r="AG194" i="22"/>
  <c r="P23" i="22"/>
  <c r="P194" i="22"/>
  <c r="N23" i="22"/>
  <c r="N194" i="22"/>
  <c r="J58" i="22"/>
  <c r="J68" i="22"/>
  <c r="H58" i="22"/>
  <c r="H68" i="22"/>
  <c r="G184" i="22"/>
  <c r="AB135" i="22"/>
  <c r="C184" i="22"/>
  <c r="X135" i="22"/>
  <c r="AJ135" i="22"/>
  <c r="O184" i="22"/>
  <c r="AG11" i="21"/>
  <c r="AG100" i="21"/>
  <c r="AK11" i="21"/>
  <c r="AK100" i="21"/>
  <c r="AI11" i="21"/>
  <c r="AI100" i="21"/>
  <c r="AM11" i="21"/>
  <c r="AM100" i="21"/>
  <c r="F143" i="21"/>
  <c r="F102" i="21"/>
  <c r="W101" i="21"/>
  <c r="W144" i="21"/>
  <c r="AM101" i="21"/>
  <c r="AM144" i="21"/>
  <c r="R9" i="21"/>
  <c r="R72" i="21"/>
  <c r="F43" i="21"/>
  <c r="F72" i="21"/>
  <c r="F55" i="21"/>
  <c r="F210" i="21"/>
  <c r="F3" i="21"/>
  <c r="F180" i="21"/>
  <c r="R102" i="21"/>
  <c r="R143" i="21"/>
  <c r="AF156" i="22"/>
  <c r="Z156" i="22"/>
  <c r="AJ156" i="22"/>
  <c r="AL156" i="22"/>
  <c r="AD156" i="22"/>
  <c r="V156" i="22"/>
  <c r="AB156" i="22"/>
  <c r="AH156" i="22"/>
  <c r="X156" i="22"/>
  <c r="AE69" i="21"/>
  <c r="AE149" i="21"/>
  <c r="AC69" i="21"/>
  <c r="AC149" i="21"/>
  <c r="W69" i="21"/>
  <c r="W149" i="21"/>
  <c r="AK69" i="21"/>
  <c r="AK149" i="21"/>
  <c r="AI69" i="21"/>
  <c r="AI149" i="21"/>
  <c r="AM69" i="21"/>
  <c r="AM149" i="21"/>
  <c r="M76" i="21"/>
  <c r="K76" i="21"/>
  <c r="Q76" i="21"/>
  <c r="E76" i="21"/>
  <c r="F75" i="21"/>
  <c r="F144" i="21"/>
  <c r="AJ76" i="21"/>
  <c r="AA152" i="21"/>
  <c r="AA78" i="21"/>
  <c r="D19" i="21"/>
  <c r="D190" i="21"/>
  <c r="F18" i="21"/>
  <c r="F189" i="21"/>
  <c r="Y26" i="21"/>
  <c r="Y219" i="21"/>
  <c r="X178" i="21"/>
  <c r="C95" i="21"/>
  <c r="Z178" i="21"/>
  <c r="E95" i="21"/>
  <c r="AF178" i="21"/>
  <c r="K95" i="21"/>
  <c r="Q95" i="21"/>
  <c r="AL178" i="21"/>
  <c r="AD178" i="21"/>
  <c r="I95" i="21"/>
  <c r="K173" i="21"/>
  <c r="AF95" i="21"/>
  <c r="X95" i="21"/>
  <c r="C173" i="21"/>
  <c r="AD95" i="21"/>
  <c r="I173" i="21"/>
  <c r="O173" i="21"/>
  <c r="AJ95" i="21"/>
  <c r="V95" i="21"/>
  <c r="A173" i="21"/>
  <c r="AL95" i="21"/>
  <c r="Q173" i="21"/>
  <c r="C141" i="21"/>
  <c r="I141" i="21"/>
  <c r="O141" i="21"/>
  <c r="A141" i="21"/>
  <c r="Q141" i="21"/>
  <c r="AB69" i="21"/>
  <c r="H77" i="21"/>
  <c r="H141" i="21"/>
  <c r="D141" i="21"/>
  <c r="D77" i="21"/>
  <c r="J77" i="21"/>
  <c r="J141" i="21"/>
  <c r="P141" i="21"/>
  <c r="P77" i="21"/>
  <c r="L141" i="21"/>
  <c r="L77" i="21"/>
  <c r="V77" i="21"/>
  <c r="AK78" i="21"/>
  <c r="AK152" i="21"/>
  <c r="N104" i="21"/>
  <c r="N154" i="21"/>
  <c r="AG17" i="21"/>
  <c r="AG196" i="21"/>
  <c r="J21" i="21"/>
  <c r="J194" i="21"/>
  <c r="L21" i="21"/>
  <c r="L194" i="21"/>
  <c r="B20" i="14"/>
  <c r="R178" i="21"/>
  <c r="B12" i="14"/>
  <c r="C12" i="14" s="1"/>
  <c r="J178" i="21"/>
  <c r="B4" i="14"/>
  <c r="C4" i="14" s="1"/>
  <c r="B178" i="21"/>
  <c r="B10" i="14"/>
  <c r="C10" i="14" s="1"/>
  <c r="H178" i="21"/>
  <c r="B16" i="14"/>
  <c r="N178" i="21"/>
  <c r="B6" i="14"/>
  <c r="C6" i="14" s="1"/>
  <c r="D178" i="21"/>
  <c r="AB178" i="21"/>
  <c r="G95" i="21"/>
  <c r="C76" i="21"/>
  <c r="AF76" i="21"/>
  <c r="X76" i="21"/>
  <c r="V69" i="21"/>
  <c r="W6" i="22"/>
  <c r="W180" i="22"/>
  <c r="G141" i="21"/>
  <c r="X77" i="21"/>
  <c r="Z77" i="21"/>
  <c r="AF77" i="21"/>
  <c r="AL77" i="21"/>
  <c r="AD77" i="21"/>
  <c r="D154" i="21"/>
  <c r="D104" i="21"/>
  <c r="AC4" i="21"/>
  <c r="AC153" i="21"/>
  <c r="L23" i="21"/>
  <c r="L199" i="21"/>
  <c r="J17" i="21"/>
  <c r="J188" i="21"/>
  <c r="D17" i="21"/>
  <c r="D188" i="21"/>
  <c r="AH178" i="21"/>
  <c r="M95" i="21"/>
  <c r="AD182" i="22"/>
  <c r="I99" i="22"/>
  <c r="M141" i="21"/>
  <c r="O76" i="21"/>
  <c r="R75" i="21"/>
  <c r="R144" i="21"/>
  <c r="B75" i="21"/>
  <c r="B144" i="21"/>
  <c r="H75" i="21"/>
  <c r="H144" i="21"/>
  <c r="N75" i="21"/>
  <c r="N144" i="21"/>
  <c r="J75" i="21"/>
  <c r="J144" i="21"/>
  <c r="P75" i="21"/>
  <c r="P144" i="21"/>
  <c r="D75" i="21"/>
  <c r="D144" i="21"/>
  <c r="AL76" i="21"/>
  <c r="AD76" i="21"/>
  <c r="V76" i="21"/>
  <c r="AB76" i="21"/>
  <c r="AH76" i="21"/>
  <c r="Z76" i="21"/>
  <c r="AI44" i="21"/>
  <c r="AI74" i="21"/>
  <c r="Y43" i="21"/>
  <c r="Y77" i="21"/>
  <c r="AG14" i="21"/>
  <c r="AG78" i="21"/>
  <c r="AG152" i="21"/>
  <c r="Y78" i="21"/>
  <c r="Y152" i="21"/>
  <c r="AC9" i="21"/>
  <c r="AC79" i="21"/>
  <c r="AM20" i="21"/>
  <c r="AM198" i="21"/>
  <c r="Y20" i="21"/>
  <c r="Y189" i="21"/>
  <c r="AB95" i="21"/>
  <c r="G173" i="21"/>
  <c r="V182" i="22"/>
  <c r="A99" i="22"/>
  <c r="Z69" i="21"/>
  <c r="AE17" i="21"/>
  <c r="AE196" i="21"/>
  <c r="Z182" i="22"/>
  <c r="E99" i="22"/>
  <c r="K99" i="22"/>
  <c r="AF182" i="22"/>
  <c r="AL182" i="22"/>
  <c r="Q99" i="22"/>
  <c r="AH182" i="22"/>
  <c r="M99" i="22"/>
  <c r="C99" i="22"/>
  <c r="X182" i="22"/>
  <c r="O99" i="22"/>
  <c r="AJ182" i="22"/>
  <c r="L19" i="21"/>
  <c r="L190" i="21"/>
  <c r="AE152" i="21"/>
  <c r="AE78" i="21"/>
  <c r="AC152" i="21"/>
  <c r="AC78" i="21"/>
  <c r="AI78" i="21"/>
  <c r="AI152" i="21"/>
  <c r="W78" i="21"/>
  <c r="W152" i="21"/>
  <c r="AM78" i="21"/>
  <c r="AM152" i="21"/>
  <c r="J154" i="21"/>
  <c r="J104" i="21"/>
  <c r="AG69" i="21"/>
  <c r="AG149" i="21"/>
  <c r="Y69" i="21"/>
  <c r="Y149" i="21"/>
  <c r="B154" i="21"/>
  <c r="B104" i="21"/>
  <c r="AH95" i="21"/>
  <c r="M173" i="21"/>
  <c r="AF69" i="21"/>
  <c r="X69" i="21"/>
  <c r="AD69" i="21"/>
  <c r="AL69" i="21"/>
  <c r="AJ69" i="21"/>
  <c r="AH69" i="21"/>
  <c r="X75" i="21"/>
  <c r="K141" i="21"/>
  <c r="H154" i="21"/>
  <c r="H104" i="21"/>
  <c r="F5" i="21"/>
  <c r="F154" i="21"/>
  <c r="F104" i="21"/>
  <c r="L154" i="21"/>
  <c r="L104" i="21"/>
  <c r="R154" i="21"/>
  <c r="R104" i="21"/>
  <c r="P154" i="21"/>
  <c r="P104" i="21"/>
  <c r="AM62" i="21"/>
  <c r="AM147" i="21"/>
  <c r="E156" i="24"/>
  <c r="C156" i="24"/>
  <c r="K156" i="24"/>
  <c r="A156" i="24"/>
  <c r="H158" i="27"/>
  <c r="H108" i="27"/>
  <c r="G157" i="24"/>
  <c r="C157" i="24"/>
  <c r="I157" i="24"/>
  <c r="A157" i="24"/>
  <c r="T158" i="24"/>
  <c r="P158" i="24"/>
  <c r="G162" i="22"/>
  <c r="O162" i="22"/>
  <c r="W73" i="27"/>
  <c r="W153" i="27"/>
  <c r="W148" i="27"/>
  <c r="W105" i="27"/>
  <c r="D108" i="27"/>
  <c r="D158" i="27"/>
  <c r="H145" i="27"/>
  <c r="H81" i="27"/>
  <c r="Z157" i="21"/>
  <c r="AJ157" i="21"/>
  <c r="U153" i="27"/>
  <c r="U73" i="27"/>
  <c r="L106" i="27"/>
  <c r="L147" i="27"/>
  <c r="U148" i="27"/>
  <c r="U105" i="27"/>
  <c r="S11" i="27"/>
  <c r="S110" i="27"/>
  <c r="H110" i="27"/>
  <c r="H156" i="27"/>
  <c r="L156" i="27"/>
  <c r="L110" i="27"/>
  <c r="X217" i="27"/>
  <c r="I71" i="27"/>
  <c r="G76" i="26"/>
  <c r="P74" i="26"/>
  <c r="Q18" i="14"/>
  <c r="D182" i="27"/>
  <c r="Q22" i="14"/>
  <c r="H182" i="27"/>
  <c r="Q26" i="14"/>
  <c r="L182" i="27"/>
  <c r="Z74" i="26"/>
  <c r="X74" i="26"/>
  <c r="S73" i="26"/>
  <c r="S153" i="26"/>
  <c r="Q80" i="26"/>
  <c r="Q140" i="26"/>
  <c r="Q82" i="26"/>
  <c r="Q156" i="26"/>
  <c r="J156" i="26"/>
  <c r="J110" i="26"/>
  <c r="Z99" i="27"/>
  <c r="K177" i="27"/>
  <c r="C177" i="27"/>
  <c r="R99" i="27"/>
  <c r="G177" i="27"/>
  <c r="V99" i="27"/>
  <c r="Y4" i="26"/>
  <c r="Y108" i="26"/>
  <c r="I156" i="26"/>
  <c r="X217" i="26"/>
  <c r="P156" i="26"/>
  <c r="I184" i="26"/>
  <c r="AA69" i="25"/>
  <c r="AA149" i="25"/>
  <c r="Y149" i="25"/>
  <c r="Y69" i="25"/>
  <c r="J102" i="25"/>
  <c r="J143" i="25"/>
  <c r="W69" i="25"/>
  <c r="W149" i="25"/>
  <c r="H102" i="25"/>
  <c r="H143" i="25"/>
  <c r="X75" i="25"/>
  <c r="S69" i="25"/>
  <c r="S149" i="25"/>
  <c r="F102" i="25"/>
  <c r="F143" i="25"/>
  <c r="B102" i="25"/>
  <c r="B143" i="25"/>
  <c r="J154" i="25"/>
  <c r="J104" i="25"/>
  <c r="R216" i="25"/>
  <c r="C66" i="25"/>
  <c r="H106" i="25"/>
  <c r="H152" i="25"/>
  <c r="G214" i="25"/>
  <c r="V63" i="25"/>
  <c r="L20" i="25"/>
  <c r="L191" i="25"/>
  <c r="E66" i="25"/>
  <c r="T216" i="25"/>
  <c r="D102" i="24"/>
  <c r="D143" i="24"/>
  <c r="W149" i="24"/>
  <c r="W69" i="24"/>
  <c r="J141" i="24"/>
  <c r="J77" i="24"/>
  <c r="D144" i="24"/>
  <c r="D75" i="24"/>
  <c r="S7" i="24"/>
  <c r="S106" i="24"/>
  <c r="T75" i="24"/>
  <c r="L75" i="24"/>
  <c r="L144" i="24"/>
  <c r="I75" i="24"/>
  <c r="I144" i="24"/>
  <c r="S136" i="24"/>
  <c r="S76" i="24"/>
  <c r="L26" i="14"/>
  <c r="L178" i="25"/>
  <c r="I176" i="25"/>
  <c r="J102" i="24"/>
  <c r="J143" i="24"/>
  <c r="X75" i="24"/>
  <c r="R75" i="24"/>
  <c r="D141" i="24"/>
  <c r="D77" i="24"/>
  <c r="J75" i="24"/>
  <c r="J144" i="24"/>
  <c r="F102" i="24"/>
  <c r="F143" i="24"/>
  <c r="Y76" i="24"/>
  <c r="Y136" i="24"/>
  <c r="L5" i="24"/>
  <c r="L154" i="24"/>
  <c r="L104" i="24"/>
  <c r="D106" i="24"/>
  <c r="D152" i="24"/>
  <c r="L6" i="14"/>
  <c r="M6" i="14" s="1"/>
  <c r="D178" i="24"/>
  <c r="E180" i="25"/>
  <c r="I180" i="25"/>
  <c r="H104" i="24"/>
  <c r="H154" i="24"/>
  <c r="L152" i="24"/>
  <c r="L106" i="24"/>
  <c r="B152" i="24"/>
  <c r="B106" i="24"/>
  <c r="L4" i="14"/>
  <c r="M4" i="14" s="1"/>
  <c r="B178" i="24"/>
  <c r="I152" i="24"/>
  <c r="I106" i="24"/>
  <c r="I214" i="24"/>
  <c r="X63" i="24"/>
  <c r="G152" i="24"/>
  <c r="G106" i="24"/>
  <c r="F152" i="24"/>
  <c r="F106" i="24"/>
  <c r="J152" i="24"/>
  <c r="J106" i="24"/>
  <c r="L10" i="14"/>
  <c r="M10" i="14" s="1"/>
  <c r="H178" i="24"/>
  <c r="Y3" i="24"/>
  <c r="Y175" i="24"/>
  <c r="L8" i="14"/>
  <c r="M8" i="14" s="1"/>
  <c r="F178" i="24"/>
  <c r="L148" i="22"/>
  <c r="L79" i="22"/>
  <c r="AI105" i="22"/>
  <c r="AI148" i="22"/>
  <c r="H79" i="22"/>
  <c r="H148" i="22"/>
  <c r="B110" i="22"/>
  <c r="B156" i="22"/>
  <c r="AG148" i="22"/>
  <c r="AG105" i="22"/>
  <c r="AB148" i="22"/>
  <c r="F148" i="22"/>
  <c r="F79" i="22"/>
  <c r="AG80" i="22"/>
  <c r="AG140" i="22"/>
  <c r="D158" i="22"/>
  <c r="D108" i="22"/>
  <c r="R110" i="22"/>
  <c r="R156" i="22"/>
  <c r="AE105" i="22"/>
  <c r="AE148" i="22"/>
  <c r="D79" i="22"/>
  <c r="D148" i="22"/>
  <c r="P9" i="22"/>
  <c r="P108" i="22"/>
  <c r="P158" i="22"/>
  <c r="P156" i="22"/>
  <c r="P110" i="22"/>
  <c r="AE73" i="22"/>
  <c r="AE153" i="22"/>
  <c r="I144" i="22"/>
  <c r="B148" i="22"/>
  <c r="B79" i="22"/>
  <c r="B158" i="22"/>
  <c r="B108" i="22"/>
  <c r="R148" i="22"/>
  <c r="R79" i="22"/>
  <c r="N9" i="22"/>
  <c r="N108" i="22"/>
  <c r="N158" i="22"/>
  <c r="P148" i="22"/>
  <c r="P79" i="22"/>
  <c r="Y73" i="22"/>
  <c r="Y153" i="22"/>
  <c r="AK105" i="22"/>
  <c r="AK148" i="22"/>
  <c r="Y148" i="22"/>
  <c r="Y105" i="22"/>
  <c r="N79" i="22"/>
  <c r="N148" i="22"/>
  <c r="AA140" i="22"/>
  <c r="AA80" i="22"/>
  <c r="J158" i="22"/>
  <c r="J108" i="22"/>
  <c r="F110" i="22"/>
  <c r="F156" i="22"/>
  <c r="G16" i="14"/>
  <c r="H16" i="14" s="1"/>
  <c r="N182" i="22"/>
  <c r="G20" i="14"/>
  <c r="H20" i="14" s="1"/>
  <c r="R182" i="22"/>
  <c r="G4" i="14"/>
  <c r="B182" i="22"/>
  <c r="G6" i="14"/>
  <c r="H6" i="14" s="1"/>
  <c r="D182" i="22"/>
  <c r="G10" i="14"/>
  <c r="H182" i="22"/>
  <c r="G14" i="14"/>
  <c r="L182" i="22"/>
  <c r="G12" i="14"/>
  <c r="J182" i="22"/>
  <c r="AG101" i="21"/>
  <c r="AG144" i="21"/>
  <c r="AJ75" i="21"/>
  <c r="H152" i="21"/>
  <c r="H106" i="21"/>
  <c r="B102" i="21"/>
  <c r="B143" i="21"/>
  <c r="N102" i="21"/>
  <c r="N143" i="21"/>
  <c r="D143" i="21"/>
  <c r="D102" i="21"/>
  <c r="P102" i="21"/>
  <c r="P143" i="21"/>
  <c r="L143" i="21"/>
  <c r="L102" i="21"/>
  <c r="AM136" i="21"/>
  <c r="AM76" i="21"/>
  <c r="AK136" i="21"/>
  <c r="AK76" i="21"/>
  <c r="B152" i="21"/>
  <c r="B106" i="21"/>
  <c r="F152" i="21"/>
  <c r="F106" i="21"/>
  <c r="J152" i="21"/>
  <c r="J106" i="21"/>
  <c r="D152" i="21"/>
  <c r="D106" i="21"/>
  <c r="AG136" i="21"/>
  <c r="AG76" i="21"/>
  <c r="Y136" i="21"/>
  <c r="Y76" i="21"/>
  <c r="H143" i="21"/>
  <c r="H102" i="21"/>
  <c r="W136" i="21"/>
  <c r="W76" i="21"/>
  <c r="P152" i="21"/>
  <c r="P106" i="21"/>
  <c r="N106" i="21"/>
  <c r="N152" i="21"/>
  <c r="AA76" i="21"/>
  <c r="AA136" i="21"/>
  <c r="AC136" i="21"/>
  <c r="AC76" i="21"/>
  <c r="AI136" i="21"/>
  <c r="AI76" i="21"/>
  <c r="AE76" i="21"/>
  <c r="AE136" i="21"/>
  <c r="D21" i="21"/>
  <c r="D194" i="21"/>
  <c r="F19" i="21"/>
  <c r="F174" i="21"/>
  <c r="Z95" i="21"/>
  <c r="E173" i="21"/>
  <c r="B158" i="27"/>
  <c r="B108" i="27"/>
  <c r="E107" i="27"/>
  <c r="T146" i="27"/>
  <c r="A158" i="21"/>
  <c r="Q158" i="21"/>
  <c r="B106" i="27"/>
  <c r="B147" i="27"/>
  <c r="AA148" i="27"/>
  <c r="AA105" i="27"/>
  <c r="Q148" i="27"/>
  <c r="Q105" i="27"/>
  <c r="L108" i="27"/>
  <c r="L158" i="27"/>
  <c r="F108" i="27"/>
  <c r="F158" i="27"/>
  <c r="W73" i="26"/>
  <c r="W153" i="26"/>
  <c r="A180" i="26"/>
  <c r="V217" i="26"/>
  <c r="S101" i="25"/>
  <c r="S144" i="25"/>
  <c r="AA73" i="26"/>
  <c r="AA153" i="26"/>
  <c r="L108" i="26"/>
  <c r="L158" i="26"/>
  <c r="T182" i="27"/>
  <c r="E99" i="27"/>
  <c r="T74" i="26"/>
  <c r="F108" i="26"/>
  <c r="F158" i="26"/>
  <c r="D156" i="26"/>
  <c r="D110" i="26"/>
  <c r="X144" i="25"/>
  <c r="F154" i="25"/>
  <c r="F104" i="25"/>
  <c r="L104" i="25"/>
  <c r="L154" i="25"/>
  <c r="D106" i="25"/>
  <c r="D152" i="25"/>
  <c r="F141" i="25"/>
  <c r="F77" i="25"/>
  <c r="B106" i="25"/>
  <c r="B152" i="25"/>
  <c r="L24" i="14"/>
  <c r="M24" i="14" s="1"/>
  <c r="J178" i="25"/>
  <c r="L102" i="24"/>
  <c r="L143" i="24"/>
  <c r="G66" i="25"/>
  <c r="V216" i="25"/>
  <c r="B141" i="25"/>
  <c r="B77" i="25"/>
  <c r="D77" i="25"/>
  <c r="D141" i="25"/>
  <c r="J141" i="25"/>
  <c r="J77" i="25"/>
  <c r="L77" i="25"/>
  <c r="L141" i="25"/>
  <c r="H141" i="25"/>
  <c r="H77" i="25"/>
  <c r="L152" i="25"/>
  <c r="L106" i="25"/>
  <c r="J106" i="25"/>
  <c r="J152" i="25"/>
  <c r="B154" i="24"/>
  <c r="B104" i="24"/>
  <c r="L156" i="22"/>
  <c r="L110" i="22"/>
  <c r="AM148" i="22"/>
  <c r="AM105" i="22"/>
  <c r="H156" i="22"/>
  <c r="H110" i="22"/>
  <c r="AA148" i="22"/>
  <c r="AA105" i="22"/>
  <c r="Z152" i="24"/>
  <c r="J154" i="24"/>
  <c r="J104" i="24"/>
  <c r="P190" i="24"/>
  <c r="W78" i="24"/>
  <c r="W152" i="24"/>
  <c r="AA78" i="24"/>
  <c r="AA152" i="24"/>
  <c r="Q78" i="24"/>
  <c r="Q152" i="24"/>
  <c r="F104" i="24"/>
  <c r="F154" i="24"/>
  <c r="N110" i="22"/>
  <c r="N156" i="22"/>
  <c r="G8" i="14"/>
  <c r="F182" i="22"/>
  <c r="AI101" i="21"/>
  <c r="AI144" i="21"/>
  <c r="R77" i="21"/>
  <c r="R141" i="21"/>
  <c r="AC101" i="21"/>
  <c r="AC144" i="21"/>
  <c r="B141" i="21"/>
  <c r="B77" i="21"/>
  <c r="AK101" i="21"/>
  <c r="AK144" i="21"/>
  <c r="Y101" i="21"/>
  <c r="Y144" i="21"/>
  <c r="E141" i="21"/>
  <c r="L106" i="21"/>
  <c r="L152" i="21"/>
  <c r="AB77" i="21"/>
  <c r="AH77" i="21"/>
  <c r="AJ77" i="21"/>
  <c r="B18" i="14"/>
  <c r="C18" i="14" s="1"/>
  <c r="P178" i="21"/>
  <c r="B8" i="14"/>
  <c r="C8" i="14" s="1"/>
  <c r="F178" i="21"/>
  <c r="S156" i="26"/>
  <c r="S82" i="26"/>
  <c r="AA153" i="27"/>
  <c r="AA73" i="27"/>
  <c r="W140" i="26"/>
  <c r="W80" i="26"/>
  <c r="Q73" i="27"/>
  <c r="Q153" i="27"/>
  <c r="U80" i="26"/>
  <c r="U140" i="26"/>
  <c r="U18" i="26"/>
  <c r="U157" i="26"/>
  <c r="Q20" i="14"/>
  <c r="F182" i="27"/>
  <c r="Q16" i="14"/>
  <c r="B182" i="27"/>
  <c r="D106" i="27"/>
  <c r="D147" i="27"/>
  <c r="U144" i="25"/>
  <c r="U101" i="25"/>
  <c r="AA144" i="25"/>
  <c r="AA101" i="25"/>
  <c r="L18" i="14"/>
  <c r="D178" i="25"/>
  <c r="L16" i="14"/>
  <c r="M16" i="14" s="1"/>
  <c r="B178" i="25"/>
  <c r="D18" i="24"/>
  <c r="D190" i="24"/>
  <c r="N141" i="21"/>
  <c r="N77" i="21"/>
  <c r="AC80" i="22"/>
  <c r="AC140" i="22"/>
  <c r="Y80" i="22"/>
  <c r="Y140" i="22"/>
  <c r="AG11" i="22"/>
  <c r="AG110" i="22"/>
  <c r="G99" i="22"/>
  <c r="AB182" i="22"/>
  <c r="AM80" i="22"/>
  <c r="AM140" i="22"/>
  <c r="AE80" i="22"/>
  <c r="AE140" i="22"/>
  <c r="R74" i="26"/>
  <c r="H144" i="24"/>
  <c r="H75" i="24"/>
  <c r="F75" i="24"/>
  <c r="F144" i="24"/>
  <c r="X79" i="26"/>
  <c r="I146" i="26"/>
  <c r="L75" i="25"/>
  <c r="L144" i="25"/>
  <c r="D156" i="22"/>
  <c r="D110" i="22"/>
  <c r="F144" i="25"/>
  <c r="F75" i="25"/>
  <c r="H147" i="27"/>
  <c r="H106" i="27"/>
  <c r="D144" i="25"/>
  <c r="D75" i="25"/>
  <c r="L22" i="14"/>
  <c r="M22" i="14" s="1"/>
  <c r="H178" i="25"/>
  <c r="J145" i="27"/>
  <c r="J81" i="27"/>
  <c r="E145" i="27"/>
  <c r="U73" i="26"/>
  <c r="U153" i="26"/>
  <c r="AA82" i="27"/>
  <c r="AA156" i="27"/>
  <c r="S140" i="26"/>
  <c r="S80" i="26"/>
  <c r="AE101" i="21"/>
  <c r="AE144" i="21"/>
  <c r="W148" i="22"/>
  <c r="W105" i="22"/>
  <c r="J145" i="26"/>
  <c r="J81" i="26"/>
  <c r="L14" i="14"/>
  <c r="M14" i="14" s="1"/>
  <c r="L178" i="24"/>
  <c r="AA140" i="26"/>
  <c r="AA80" i="26"/>
  <c r="W156" i="26"/>
  <c r="W82" i="26"/>
  <c r="W82" i="22"/>
  <c r="W156" i="22"/>
  <c r="AA82" i="22"/>
  <c r="AA156" i="22"/>
  <c r="D143" i="25"/>
  <c r="D102" i="25"/>
  <c r="AK82" i="22"/>
  <c r="AK156" i="22"/>
  <c r="S140" i="27"/>
  <c r="S80" i="27"/>
  <c r="H144" i="25"/>
  <c r="H75" i="25"/>
  <c r="V163" i="26"/>
  <c r="Y156" i="26"/>
  <c r="Y82" i="26"/>
  <c r="Y153" i="26"/>
  <c r="Y73" i="26"/>
  <c r="Y82" i="22"/>
  <c r="Y156" i="22"/>
  <c r="G160" i="22"/>
  <c r="A162" i="22"/>
  <c r="C158" i="21"/>
  <c r="O158" i="21"/>
  <c r="A160" i="22"/>
  <c r="P155" i="24"/>
  <c r="M160" i="22"/>
  <c r="E155" i="25"/>
  <c r="T107" i="25"/>
  <c r="I158" i="24"/>
  <c r="X112" i="24"/>
  <c r="Z163" i="26"/>
  <c r="R163" i="24"/>
  <c r="C108" i="24"/>
  <c r="G156" i="25"/>
  <c r="V115" i="25"/>
  <c r="V111" i="26"/>
  <c r="G159" i="26"/>
  <c r="C158" i="24"/>
  <c r="R112" i="24"/>
  <c r="X163" i="26"/>
  <c r="K160" i="22"/>
  <c r="P163" i="24"/>
  <c r="A108" i="24"/>
  <c r="G162" i="25"/>
  <c r="V108" i="25"/>
  <c r="M158" i="21"/>
  <c r="C116" i="25"/>
  <c r="R160" i="25"/>
  <c r="I162" i="22"/>
  <c r="R111" i="26"/>
  <c r="C159" i="26"/>
  <c r="Q160" i="22"/>
  <c r="M156" i="21"/>
  <c r="R156" i="24"/>
  <c r="G156" i="21"/>
  <c r="G156" i="24"/>
  <c r="O156" i="21"/>
  <c r="V163" i="24"/>
  <c r="G108" i="24"/>
  <c r="Q156" i="21"/>
  <c r="X155" i="24"/>
  <c r="AL111" i="22"/>
  <c r="Q159" i="22"/>
  <c r="K156" i="21"/>
  <c r="E156" i="21"/>
  <c r="AB157" i="21"/>
  <c r="K167" i="26"/>
  <c r="C156" i="21"/>
  <c r="X157" i="21"/>
  <c r="R162" i="24"/>
  <c r="C109" i="24"/>
  <c r="AD165" i="22"/>
  <c r="V165" i="22"/>
  <c r="I156" i="21"/>
  <c r="C160" i="25"/>
  <c r="Z167" i="26"/>
  <c r="X158" i="21"/>
  <c r="I156" i="25"/>
  <c r="X115" i="25"/>
  <c r="G155" i="25"/>
  <c r="V107" i="25"/>
  <c r="P108" i="25"/>
  <c r="A162" i="25"/>
  <c r="T155" i="24"/>
  <c r="E155" i="24"/>
  <c r="T107" i="24"/>
  <c r="K155" i="24"/>
  <c r="V111" i="22"/>
  <c r="A159" i="22"/>
  <c r="M167" i="22"/>
  <c r="V162" i="24"/>
  <c r="G109" i="24"/>
  <c r="I158" i="21"/>
  <c r="P167" i="26"/>
  <c r="V155" i="24"/>
  <c r="AF111" i="22"/>
  <c r="K159" i="22"/>
  <c r="G157" i="21"/>
  <c r="O167" i="22"/>
  <c r="X111" i="22"/>
  <c r="C159" i="22"/>
  <c r="P163" i="26"/>
  <c r="K155" i="25"/>
  <c r="Z107" i="25"/>
  <c r="K159" i="26"/>
  <c r="Z111" i="26"/>
  <c r="E158" i="21"/>
  <c r="AD111" i="22"/>
  <c r="I159" i="22"/>
  <c r="Z159" i="26"/>
  <c r="AD157" i="21"/>
  <c r="AH157" i="21"/>
  <c r="A157" i="21"/>
  <c r="Z164" i="26"/>
  <c r="AF157" i="21"/>
  <c r="AJ158" i="21"/>
  <c r="E156" i="25"/>
  <c r="G158" i="24"/>
  <c r="V112" i="24"/>
  <c r="C155" i="24"/>
  <c r="R107" i="24"/>
  <c r="E162" i="24"/>
  <c r="K157" i="21"/>
  <c r="V164" i="26"/>
  <c r="A155" i="25"/>
  <c r="P107" i="25"/>
  <c r="X160" i="24"/>
  <c r="I116" i="24"/>
  <c r="A158" i="24"/>
  <c r="P112" i="24"/>
  <c r="AD167" i="22"/>
  <c r="C162" i="24"/>
  <c r="V164" i="22"/>
  <c r="Q162" i="22"/>
  <c r="M157" i="21"/>
  <c r="P159" i="26"/>
  <c r="K156" i="25"/>
  <c r="E116" i="25"/>
  <c r="T160" i="25"/>
  <c r="I116" i="25"/>
  <c r="X160" i="25"/>
  <c r="Z160" i="24"/>
  <c r="K116" i="24"/>
  <c r="T163" i="24"/>
  <c r="E108" i="24"/>
  <c r="AJ167" i="22"/>
  <c r="V167" i="22"/>
  <c r="O160" i="22"/>
  <c r="Z161" i="22"/>
  <c r="K162" i="22"/>
  <c r="I157" i="21"/>
  <c r="Z158" i="21"/>
  <c r="T167" i="26"/>
  <c r="G116" i="25"/>
  <c r="V160" i="25"/>
  <c r="E162" i="25"/>
  <c r="T108" i="25"/>
  <c r="A155" i="24"/>
  <c r="Z163" i="24"/>
  <c r="K108" i="24"/>
  <c r="AF167" i="22"/>
  <c r="AJ164" i="22"/>
  <c r="AL167" i="22"/>
  <c r="E160" i="22"/>
  <c r="AF161" i="22"/>
  <c r="K109" i="24"/>
  <c r="Z162" i="24"/>
  <c r="AF165" i="22"/>
  <c r="K111" i="22"/>
  <c r="I167" i="26"/>
  <c r="AD158" i="21"/>
  <c r="V160" i="24"/>
  <c r="G116" i="24"/>
  <c r="Z167" i="22"/>
  <c r="AJ161" i="22"/>
  <c r="Z165" i="22"/>
  <c r="E111" i="22"/>
  <c r="P162" i="24"/>
  <c r="Q157" i="21"/>
  <c r="AH158" i="21"/>
  <c r="K165" i="26"/>
  <c r="A167" i="26"/>
  <c r="R159" i="24"/>
  <c r="T160" i="24"/>
  <c r="E116" i="24"/>
  <c r="I158" i="25"/>
  <c r="AF162" i="22"/>
  <c r="Z162" i="22"/>
  <c r="V161" i="22"/>
  <c r="X165" i="22"/>
  <c r="AH165" i="22"/>
  <c r="P164" i="26"/>
  <c r="T159" i="26"/>
  <c r="A165" i="26"/>
  <c r="E162" i="26"/>
  <c r="G162" i="26"/>
  <c r="P159" i="24"/>
  <c r="AD164" i="22"/>
  <c r="AB162" i="22"/>
  <c r="X161" i="22"/>
  <c r="E162" i="22"/>
  <c r="A116" i="25"/>
  <c r="P160" i="25"/>
  <c r="X164" i="26"/>
  <c r="C167" i="26"/>
  <c r="Z159" i="24"/>
  <c r="X164" i="22"/>
  <c r="AH162" i="22"/>
  <c r="V157" i="21"/>
  <c r="T112" i="24"/>
  <c r="E158" i="24"/>
  <c r="T163" i="26"/>
  <c r="G155" i="24"/>
  <c r="R158" i="24"/>
  <c r="X158" i="24"/>
  <c r="O157" i="21"/>
  <c r="R108" i="25"/>
  <c r="C162" i="25"/>
  <c r="R164" i="26"/>
  <c r="AF164" i="22"/>
  <c r="M162" i="22"/>
  <c r="R157" i="25"/>
  <c r="AB159" i="22"/>
  <c r="AB111" i="22"/>
  <c r="G159" i="22"/>
  <c r="K163" i="26"/>
  <c r="G163" i="26"/>
  <c r="Z111" i="22"/>
  <c r="E159" i="22"/>
  <c r="AF159" i="22"/>
  <c r="V163" i="25"/>
  <c r="Z165" i="26"/>
  <c r="R163" i="25"/>
  <c r="R165" i="26"/>
  <c r="V156" i="24"/>
  <c r="Z158" i="24"/>
  <c r="G160" i="25"/>
  <c r="I114" i="25"/>
  <c r="X159" i="25"/>
  <c r="Z156" i="24"/>
  <c r="E160" i="25"/>
  <c r="E114" i="25"/>
  <c r="T159" i="25"/>
  <c r="A160" i="25"/>
  <c r="K162" i="24"/>
  <c r="K157" i="24"/>
  <c r="K160" i="25"/>
  <c r="A114" i="25"/>
  <c r="P159" i="25"/>
  <c r="P165" i="26"/>
  <c r="T165" i="26"/>
  <c r="P156" i="24"/>
  <c r="C20" i="14"/>
  <c r="R26" i="14"/>
  <c r="W15" i="27"/>
  <c r="AA65" i="27"/>
  <c r="W30" i="27"/>
  <c r="U11" i="25"/>
  <c r="L36" i="24"/>
  <c r="AA38" i="22"/>
  <c r="B62" i="22"/>
  <c r="B50" i="27"/>
  <c r="AG49" i="22"/>
  <c r="Y60" i="22"/>
  <c r="N47" i="22"/>
  <c r="R62" i="22"/>
  <c r="AC52" i="22"/>
  <c r="Y38" i="27"/>
  <c r="S37" i="27"/>
  <c r="U15" i="27"/>
  <c r="W48" i="22"/>
  <c r="AM46" i="22"/>
  <c r="AC40" i="22"/>
  <c r="AC61" i="22"/>
  <c r="L4" i="22"/>
  <c r="U36" i="26"/>
  <c r="AA29" i="24"/>
  <c r="F40" i="22"/>
  <c r="W61" i="22"/>
  <c r="F66" i="22"/>
  <c r="D14" i="24"/>
  <c r="J30" i="24"/>
  <c r="F20" i="27"/>
  <c r="F49" i="27"/>
  <c r="J33" i="26"/>
  <c r="Q52" i="26"/>
  <c r="F18" i="26"/>
  <c r="F52" i="26"/>
  <c r="S35" i="25"/>
  <c r="W58" i="24"/>
  <c r="F53" i="24"/>
  <c r="U53" i="24"/>
  <c r="D62" i="22"/>
  <c r="AM15" i="22"/>
  <c r="Q15" i="27"/>
  <c r="L32" i="25"/>
  <c r="S15" i="24"/>
  <c r="W20" i="22"/>
  <c r="D51" i="27"/>
  <c r="AA64" i="26"/>
  <c r="Y50" i="26"/>
  <c r="F19" i="22"/>
  <c r="H60" i="22"/>
  <c r="L43" i="21"/>
  <c r="U47" i="24"/>
  <c r="W29" i="21"/>
  <c r="L15" i="21"/>
  <c r="W35" i="24"/>
  <c r="D20" i="22"/>
  <c r="AI44" i="22"/>
  <c r="AA57" i="25"/>
  <c r="N29" i="21"/>
  <c r="AC58" i="21"/>
  <c r="B15" i="26"/>
  <c r="Y15" i="26"/>
  <c r="B52" i="26"/>
  <c r="Q57" i="25"/>
  <c r="S61" i="26"/>
  <c r="Q43" i="26"/>
  <c r="S46" i="26"/>
  <c r="U17" i="26"/>
  <c r="B30" i="25"/>
  <c r="AA54" i="24"/>
  <c r="P29" i="21"/>
  <c r="AC15" i="21"/>
  <c r="S15" i="27"/>
  <c r="U49" i="27"/>
  <c r="H38" i="25"/>
  <c r="Y48" i="26"/>
  <c r="L17" i="26"/>
  <c r="AA66" i="26"/>
  <c r="B13" i="24"/>
  <c r="Y16" i="27"/>
  <c r="B41" i="27"/>
  <c r="AA47" i="21"/>
  <c r="W3" i="26"/>
  <c r="AM16" i="22"/>
  <c r="Q44" i="27"/>
  <c r="F18" i="27"/>
  <c r="J54" i="27"/>
  <c r="B17" i="26"/>
  <c r="AA2" i="26"/>
  <c r="J12" i="25"/>
  <c r="F50" i="24"/>
  <c r="L15" i="24"/>
  <c r="L2" i="22"/>
  <c r="L39" i="22"/>
  <c r="D4" i="22"/>
  <c r="Y64" i="21"/>
  <c r="B16" i="24"/>
  <c r="AE19" i="22"/>
  <c r="AA35" i="27"/>
  <c r="U60" i="27"/>
  <c r="S2" i="26"/>
  <c r="F2" i="26"/>
  <c r="F16" i="25"/>
  <c r="AA14" i="25"/>
  <c r="AA11" i="24"/>
  <c r="AA34" i="24"/>
  <c r="U50" i="24"/>
  <c r="N42" i="22"/>
  <c r="H4" i="22"/>
  <c r="AA4" i="22"/>
  <c r="N66" i="21"/>
  <c r="J15" i="24"/>
  <c r="S5" i="26"/>
  <c r="L14" i="25"/>
  <c r="F15" i="24"/>
  <c r="R10" i="21"/>
  <c r="W15" i="21"/>
  <c r="AA17" i="27"/>
  <c r="D4" i="26"/>
  <c r="D59" i="22"/>
  <c r="AK64" i="21"/>
  <c r="B14" i="24"/>
  <c r="W57" i="26"/>
  <c r="J61" i="25"/>
  <c r="Y45" i="24"/>
  <c r="U13" i="24"/>
  <c r="Q52" i="24"/>
  <c r="R16" i="22"/>
  <c r="AM51" i="21"/>
  <c r="J57" i="22"/>
  <c r="AE26" i="21"/>
  <c r="Y31" i="21"/>
  <c r="B58" i="27"/>
  <c r="L35" i="24"/>
  <c r="J46" i="24"/>
  <c r="F58" i="27"/>
  <c r="Y54" i="24"/>
  <c r="AE37" i="22"/>
  <c r="N16" i="22"/>
  <c r="L58" i="22"/>
  <c r="B14" i="22"/>
  <c r="D57" i="22"/>
  <c r="AK43" i="21"/>
  <c r="B15" i="24"/>
  <c r="L12" i="24"/>
  <c r="D15" i="27"/>
  <c r="H40" i="27"/>
  <c r="B40" i="24"/>
  <c r="D64" i="27"/>
  <c r="H61" i="25"/>
  <c r="Y37" i="22"/>
  <c r="AK66" i="22"/>
  <c r="L18" i="26"/>
  <c r="J43" i="24"/>
  <c r="B58" i="21"/>
  <c r="W35" i="27"/>
  <c r="AA23" i="27"/>
  <c r="H48" i="27"/>
  <c r="U52" i="26"/>
  <c r="AA49" i="25"/>
  <c r="AC37" i="22"/>
  <c r="Y39" i="24"/>
  <c r="D15" i="22"/>
  <c r="Y29" i="22"/>
  <c r="F37" i="26"/>
  <c r="U48" i="26"/>
  <c r="J55" i="24"/>
  <c r="AE65" i="22"/>
  <c r="AE45" i="22"/>
  <c r="W43" i="26"/>
  <c r="AA45" i="25"/>
  <c r="D28" i="24"/>
  <c r="D55" i="24"/>
  <c r="AK53" i="22"/>
  <c r="F32" i="26"/>
  <c r="R4" i="21"/>
  <c r="Y4" i="25"/>
  <c r="J62" i="27"/>
  <c r="J25" i="24"/>
  <c r="S34" i="24"/>
  <c r="AM8" i="21"/>
  <c r="AA47" i="26"/>
  <c r="U31" i="25"/>
  <c r="B4" i="25"/>
  <c r="H53" i="24"/>
  <c r="Y47" i="21"/>
  <c r="AE44" i="21"/>
  <c r="N12" i="21"/>
  <c r="B47" i="26"/>
  <c r="W19" i="25"/>
  <c r="AI41" i="22"/>
  <c r="AK44" i="22"/>
  <c r="AI61" i="22"/>
  <c r="AA11" i="21"/>
  <c r="Q65" i="26"/>
  <c r="L11" i="25"/>
  <c r="AG62" i="22"/>
  <c r="J53" i="27"/>
  <c r="N28" i="21"/>
  <c r="T147" i="5"/>
  <c r="Q12" i="27"/>
  <c r="W5" i="27"/>
  <c r="U2" i="26"/>
  <c r="F61" i="27"/>
  <c r="AK37" i="22"/>
  <c r="AE5" i="22"/>
  <c r="R8" i="21"/>
  <c r="F25" i="21"/>
  <c r="B6" i="21"/>
  <c r="AC44" i="21"/>
  <c r="J3" i="27"/>
  <c r="L7" i="27"/>
  <c r="Q23" i="27"/>
  <c r="U19" i="25"/>
  <c r="AE41" i="22"/>
  <c r="W2" i="26"/>
  <c r="F51" i="24"/>
  <c r="R34" i="21"/>
  <c r="W8" i="21"/>
  <c r="AG8" i="21"/>
  <c r="D62" i="27"/>
  <c r="U10" i="26"/>
  <c r="J4" i="25"/>
  <c r="D53" i="24"/>
  <c r="F48" i="24"/>
  <c r="R23" i="22"/>
  <c r="J32" i="22"/>
  <c r="W12" i="27"/>
  <c r="L46" i="25"/>
  <c r="Y4" i="24"/>
  <c r="J53" i="24"/>
  <c r="P61" i="22"/>
  <c r="F37" i="21"/>
  <c r="S51" i="26"/>
  <c r="AE10" i="22"/>
  <c r="Y2" i="26"/>
  <c r="W52" i="24"/>
  <c r="AI12" i="22"/>
  <c r="H52" i="22"/>
  <c r="B6" i="25"/>
  <c r="W44" i="25"/>
  <c r="U58" i="24"/>
  <c r="S45" i="27"/>
  <c r="W8" i="27"/>
  <c r="S5" i="27"/>
  <c r="H34" i="26"/>
  <c r="H59" i="26"/>
  <c r="S3" i="26"/>
  <c r="W11" i="24"/>
  <c r="B53" i="24"/>
  <c r="AA12" i="22"/>
  <c r="P59" i="22"/>
  <c r="B41" i="21"/>
  <c r="Y6" i="22"/>
  <c r="AG8" i="22"/>
  <c r="D4" i="25"/>
  <c r="Q6" i="25"/>
  <c r="L37" i="24"/>
  <c r="U10" i="27"/>
  <c r="B61" i="27"/>
  <c r="D2" i="27"/>
  <c r="S59" i="26"/>
  <c r="D3" i="26"/>
  <c r="D2" i="25"/>
  <c r="W37" i="25"/>
  <c r="W62" i="25"/>
  <c r="F53" i="25"/>
  <c r="Q9" i="25"/>
  <c r="H51" i="24"/>
  <c r="S4" i="24"/>
  <c r="N2" i="22"/>
  <c r="D41" i="21"/>
  <c r="AE7" i="22"/>
  <c r="AC11" i="21"/>
  <c r="AG3" i="21"/>
  <c r="D4" i="21"/>
  <c r="W23" i="27"/>
  <c r="J2" i="27"/>
  <c r="H13" i="26"/>
  <c r="Q2" i="26"/>
  <c r="H19" i="25"/>
  <c r="F10" i="24"/>
  <c r="H34" i="27"/>
  <c r="L10" i="27"/>
  <c r="F12" i="24"/>
  <c r="Q2" i="24"/>
  <c r="U32" i="26"/>
  <c r="AA19" i="25"/>
  <c r="AA8" i="22"/>
  <c r="AA41" i="22"/>
  <c r="AA10" i="22"/>
  <c r="AI57" i="22"/>
  <c r="AG55" i="22"/>
  <c r="N5" i="22"/>
  <c r="L33" i="24"/>
  <c r="J62" i="21"/>
  <c r="Y12" i="22"/>
  <c r="S51" i="27"/>
  <c r="F27" i="27"/>
  <c r="Q57" i="27"/>
  <c r="J37" i="26"/>
  <c r="AA6" i="27"/>
  <c r="U6" i="27"/>
  <c r="B41" i="26"/>
  <c r="H41" i="26"/>
  <c r="H44" i="26"/>
  <c r="AA4" i="25"/>
  <c r="W23" i="25"/>
  <c r="L3" i="24"/>
  <c r="AI62" i="22"/>
  <c r="AM44" i="22"/>
  <c r="AG41" i="22"/>
  <c r="B7" i="22"/>
  <c r="P2" i="22"/>
  <c r="N6" i="21"/>
  <c r="H12" i="21"/>
  <c r="Y28" i="21"/>
  <c r="H2" i="27"/>
  <c r="D6" i="25"/>
  <c r="D41" i="24"/>
  <c r="B37" i="24"/>
  <c r="Y57" i="27"/>
  <c r="Y3" i="27"/>
  <c r="S62" i="26"/>
  <c r="B12" i="26"/>
  <c r="J59" i="26"/>
  <c r="F46" i="25"/>
  <c r="D51" i="24"/>
  <c r="W4" i="24"/>
  <c r="AA53" i="24"/>
  <c r="Q58" i="24"/>
  <c r="AI35" i="22"/>
  <c r="R61" i="22"/>
  <c r="D10" i="22"/>
  <c r="L6" i="22"/>
  <c r="AM41" i="22"/>
  <c r="D37" i="22"/>
  <c r="H10" i="22"/>
  <c r="L25" i="21"/>
  <c r="F5" i="22"/>
  <c r="F48" i="21"/>
  <c r="AI8" i="21"/>
  <c r="AE63" i="21"/>
  <c r="AG6" i="22"/>
  <c r="J54" i="22"/>
  <c r="AK9" i="21"/>
  <c r="B63" i="21"/>
  <c r="H47" i="27"/>
  <c r="Q12" i="26"/>
  <c r="D5" i="26"/>
  <c r="J6" i="25"/>
  <c r="F11" i="24"/>
  <c r="H25" i="24"/>
  <c r="D3" i="21"/>
  <c r="H12" i="26"/>
  <c r="W59" i="26"/>
  <c r="F8" i="25"/>
  <c r="J23" i="25"/>
  <c r="D48" i="24"/>
  <c r="AA62" i="22"/>
  <c r="Y41" i="22"/>
  <c r="W10" i="26"/>
  <c r="Y6" i="25"/>
  <c r="J33" i="24"/>
  <c r="J39" i="24"/>
  <c r="B38" i="21"/>
  <c r="AA60" i="21"/>
  <c r="L33" i="21"/>
  <c r="F42" i="27"/>
  <c r="J45" i="27"/>
  <c r="AK33" i="22"/>
  <c r="AC45" i="22"/>
  <c r="H55" i="27"/>
  <c r="Q46" i="27"/>
  <c r="B55" i="24"/>
  <c r="N50" i="22"/>
  <c r="F44" i="27"/>
  <c r="F40" i="27"/>
  <c r="D45" i="27"/>
  <c r="J52" i="25"/>
  <c r="J60" i="24"/>
  <c r="AA61" i="22"/>
  <c r="F50" i="21"/>
  <c r="J50" i="27"/>
  <c r="J44" i="22"/>
  <c r="B66" i="22"/>
  <c r="P47" i="21"/>
  <c r="B58" i="25"/>
  <c r="Q54" i="24"/>
  <c r="F60" i="21"/>
  <c r="S54" i="25"/>
  <c r="U57" i="27"/>
  <c r="Y62" i="25"/>
  <c r="W60" i="26"/>
  <c r="H55" i="26"/>
  <c r="Q28" i="26"/>
  <c r="H47" i="21"/>
  <c r="H29" i="21"/>
  <c r="D60" i="24"/>
  <c r="J42" i="27"/>
  <c r="U65" i="27"/>
  <c r="H61" i="27"/>
  <c r="H59" i="27"/>
  <c r="F62" i="26"/>
  <c r="L47" i="26"/>
  <c r="U46" i="24"/>
  <c r="Y32" i="22"/>
  <c r="J27" i="24"/>
  <c r="H58" i="21"/>
  <c r="W57" i="27"/>
  <c r="S45" i="24"/>
  <c r="AC33" i="22"/>
  <c r="J39" i="21"/>
  <c r="AC26" i="22"/>
  <c r="AA28" i="25"/>
  <c r="L29" i="24"/>
  <c r="L43" i="24"/>
  <c r="F56" i="21"/>
  <c r="S57" i="27"/>
  <c r="Y47" i="27"/>
  <c r="L62" i="26"/>
  <c r="Y64" i="26"/>
  <c r="S52" i="24"/>
  <c r="AC29" i="22"/>
  <c r="AE26" i="22"/>
  <c r="AE60" i="21"/>
  <c r="AG35" i="21"/>
  <c r="H23" i="21"/>
  <c r="H44" i="24"/>
  <c r="D50" i="24"/>
  <c r="L28" i="24"/>
  <c r="B36" i="27"/>
  <c r="U65" i="26"/>
  <c r="U58" i="25"/>
  <c r="L22" i="24"/>
  <c r="J57" i="24"/>
  <c r="W57" i="22"/>
  <c r="AE28" i="22"/>
  <c r="W60" i="21"/>
  <c r="N39" i="21"/>
  <c r="AA39" i="21"/>
  <c r="AM35" i="21"/>
  <c r="S61" i="27"/>
  <c r="D47" i="26"/>
  <c r="Y55" i="25"/>
  <c r="L30" i="25"/>
  <c r="S58" i="25"/>
  <c r="L25" i="25"/>
  <c r="Q54" i="25"/>
  <c r="F24" i="24"/>
  <c r="F62" i="24"/>
  <c r="Y26" i="22"/>
  <c r="J24" i="21"/>
  <c r="D39" i="21"/>
  <c r="W56" i="21"/>
  <c r="AG64" i="21"/>
  <c r="Y24" i="21"/>
  <c r="Y46" i="27"/>
  <c r="H54" i="24"/>
  <c r="L44" i="24"/>
  <c r="J27" i="21"/>
  <c r="L31" i="25"/>
  <c r="F44" i="24"/>
  <c r="F22" i="24"/>
  <c r="J43" i="26"/>
  <c r="F41" i="24"/>
  <c r="J58" i="26"/>
  <c r="F61" i="24"/>
  <c r="AA27" i="22"/>
  <c r="B61" i="25"/>
  <c r="J62" i="24"/>
  <c r="L36" i="27"/>
  <c r="B28" i="26"/>
  <c r="L53" i="25"/>
  <c r="L24" i="24"/>
  <c r="U57" i="24"/>
  <c r="W54" i="22"/>
  <c r="H38" i="21"/>
  <c r="AK60" i="21"/>
  <c r="L44" i="21"/>
  <c r="J47" i="27"/>
  <c r="D54" i="24"/>
  <c r="B44" i="24"/>
  <c r="W37" i="27"/>
  <c r="Y44" i="27"/>
  <c r="J62" i="26"/>
  <c r="L57" i="25"/>
  <c r="U52" i="25"/>
  <c r="R57" i="21"/>
  <c r="H41" i="21"/>
  <c r="B29" i="21"/>
  <c r="W31" i="21"/>
  <c r="B42" i="27"/>
  <c r="S50" i="24"/>
  <c r="S43" i="24"/>
  <c r="AA36" i="21"/>
  <c r="AA8" i="26"/>
  <c r="AA42" i="21"/>
  <c r="J59" i="21"/>
  <c r="L17" i="27"/>
  <c r="H37" i="26"/>
  <c r="B60" i="25"/>
  <c r="F59" i="24"/>
  <c r="H19" i="24"/>
  <c r="J34" i="22"/>
  <c r="J13" i="21"/>
  <c r="H46" i="24"/>
  <c r="Y56" i="25"/>
  <c r="J52" i="24"/>
  <c r="B27" i="24"/>
  <c r="Y59" i="27"/>
  <c r="J44" i="27"/>
  <c r="Q59" i="26"/>
  <c r="L61" i="25"/>
  <c r="U6" i="24"/>
  <c r="R5" i="22"/>
  <c r="AE6" i="21"/>
  <c r="AA2" i="21"/>
  <c r="J16" i="21"/>
  <c r="AM56" i="21"/>
  <c r="J46" i="21"/>
  <c r="AC17" i="21"/>
  <c r="F38" i="27"/>
  <c r="B18" i="26"/>
  <c r="Q5" i="26"/>
  <c r="Y25" i="26"/>
  <c r="L7" i="26"/>
  <c r="S47" i="24"/>
  <c r="Q29" i="24"/>
  <c r="H45" i="24"/>
  <c r="W6" i="25"/>
  <c r="H15" i="24"/>
  <c r="AM11" i="22"/>
  <c r="D4" i="24"/>
  <c r="B6" i="24"/>
  <c r="J7" i="24"/>
  <c r="F2" i="21"/>
  <c r="D21" i="27"/>
  <c r="AA39" i="27"/>
  <c r="AA56" i="27"/>
  <c r="J4" i="22"/>
  <c r="J12" i="21"/>
  <c r="H51" i="27"/>
  <c r="W17" i="26"/>
  <c r="J52" i="26"/>
  <c r="J16" i="25"/>
  <c r="AA9" i="25"/>
  <c r="B32" i="24"/>
  <c r="L9" i="24"/>
  <c r="Y48" i="22"/>
  <c r="F39" i="21"/>
  <c r="D42" i="21"/>
  <c r="Q16" i="27"/>
  <c r="F7" i="27"/>
  <c r="H27" i="24"/>
  <c r="AA6" i="25"/>
  <c r="L54" i="24"/>
  <c r="H23" i="24"/>
  <c r="AA6" i="21"/>
  <c r="J46" i="27"/>
  <c r="Y31" i="24"/>
  <c r="S66" i="26"/>
  <c r="D2" i="26"/>
  <c r="U59" i="26"/>
  <c r="J9" i="22"/>
  <c r="J47" i="22"/>
  <c r="Y59" i="22"/>
  <c r="AK6" i="22"/>
  <c r="AE47" i="21"/>
  <c r="F30" i="26"/>
  <c r="F54" i="24"/>
  <c r="D12" i="24"/>
  <c r="B52" i="24"/>
  <c r="W2" i="24"/>
  <c r="AK49" i="21"/>
  <c r="AC26" i="21"/>
  <c r="L4" i="25"/>
  <c r="B5" i="24"/>
  <c r="AA12" i="24"/>
  <c r="H6" i="24"/>
  <c r="H28" i="24"/>
  <c r="B25" i="24"/>
  <c r="J26" i="24"/>
  <c r="AA6" i="22"/>
  <c r="L58" i="24"/>
  <c r="P5" i="22"/>
  <c r="AA4" i="21"/>
  <c r="Y15" i="21"/>
  <c r="AG6" i="21"/>
  <c r="J40" i="27"/>
  <c r="S17" i="26"/>
  <c r="B7" i="26"/>
  <c r="J49" i="25"/>
  <c r="D60" i="25"/>
  <c r="U41" i="25"/>
  <c r="H37" i="24"/>
  <c r="B50" i="24"/>
  <c r="AG19" i="22"/>
  <c r="AG12" i="22"/>
  <c r="AM5" i="22"/>
  <c r="L57" i="27"/>
  <c r="H66" i="26"/>
  <c r="W21" i="25"/>
  <c r="B4" i="27"/>
  <c r="L21" i="26"/>
  <c r="AA50" i="22"/>
  <c r="W37" i="21"/>
  <c r="R60" i="21"/>
  <c r="R2" i="22"/>
  <c r="Y56" i="22"/>
  <c r="W2" i="21"/>
  <c r="D20" i="21"/>
  <c r="AK2" i="21"/>
  <c r="F16" i="21"/>
  <c r="B12" i="21"/>
  <c r="B14" i="21"/>
  <c r="N37" i="21"/>
  <c r="Y9" i="21"/>
  <c r="J10" i="21"/>
  <c r="Y6" i="21"/>
  <c r="L5" i="21"/>
  <c r="Y5" i="27"/>
  <c r="J60" i="25"/>
  <c r="Y50" i="25"/>
  <c r="H55" i="24"/>
  <c r="B12" i="24"/>
  <c r="P57" i="21"/>
  <c r="N65" i="21"/>
  <c r="L26" i="24"/>
  <c r="F35" i="24"/>
  <c r="Q38" i="24"/>
  <c r="B53" i="27"/>
  <c r="AA50" i="25"/>
  <c r="Y24" i="22"/>
  <c r="AA26" i="21"/>
  <c r="L10" i="21"/>
  <c r="AG31" i="21"/>
  <c r="H14" i="21"/>
  <c r="AG7" i="22"/>
  <c r="Q7" i="27"/>
  <c r="L10" i="26"/>
  <c r="J17" i="26"/>
  <c r="H5" i="26"/>
  <c r="J57" i="25"/>
  <c r="F31" i="24"/>
  <c r="Y47" i="24"/>
  <c r="J12" i="24"/>
  <c r="AA2" i="24"/>
  <c r="L9" i="27"/>
  <c r="L9" i="26"/>
  <c r="AE48" i="22"/>
  <c r="H35" i="24"/>
  <c r="AA7" i="27"/>
  <c r="Y4" i="21"/>
  <c r="AA5" i="21"/>
  <c r="AG4" i="22"/>
  <c r="L39" i="27"/>
  <c r="AE52" i="21"/>
  <c r="U38" i="27"/>
  <c r="H52" i="24"/>
  <c r="F23" i="24"/>
  <c r="AA37" i="24"/>
  <c r="B41" i="24"/>
  <c r="W7" i="24"/>
  <c r="AA48" i="24"/>
  <c r="B48" i="24"/>
  <c r="H16" i="24"/>
  <c r="P28" i="22"/>
  <c r="AA3" i="25"/>
  <c r="H48" i="24"/>
  <c r="Q62" i="24"/>
  <c r="J29" i="24"/>
  <c r="D25" i="24"/>
  <c r="R16" i="14"/>
  <c r="N186" i="5"/>
  <c r="E186" i="5"/>
  <c r="AK47" i="21"/>
  <c r="W35" i="5"/>
  <c r="AG38" i="21"/>
  <c r="W205" i="5"/>
  <c r="AH68" i="21" s="1"/>
  <c r="AC35" i="5"/>
  <c r="K186" i="5"/>
  <c r="T155" i="5"/>
  <c r="D13" i="21"/>
  <c r="J3" i="21"/>
  <c r="W186" i="5"/>
  <c r="L38" i="21"/>
  <c r="T186" i="5"/>
  <c r="AC186" i="5"/>
  <c r="AI39" i="21"/>
  <c r="H205" i="5"/>
  <c r="X68" i="21" s="1"/>
  <c r="AG26" i="21"/>
  <c r="H66" i="21"/>
  <c r="Q186" i="5"/>
  <c r="F11" i="21"/>
  <c r="P54" i="21"/>
  <c r="R18" i="14"/>
  <c r="R20" i="14"/>
  <c r="H50" i="27"/>
  <c r="L63" i="27"/>
  <c r="H65" i="27"/>
  <c r="D41" i="27"/>
  <c r="F15" i="26"/>
  <c r="U60" i="26"/>
  <c r="Q27" i="25"/>
  <c r="B15" i="25"/>
  <c r="D13" i="24"/>
  <c r="W53" i="22"/>
  <c r="W17" i="22"/>
  <c r="B28" i="21"/>
  <c r="AI2" i="21"/>
  <c r="AA8" i="21"/>
  <c r="W54" i="25"/>
  <c r="Y54" i="25"/>
  <c r="F38" i="22"/>
  <c r="F53" i="22"/>
  <c r="R43" i="21"/>
  <c r="D6" i="21"/>
  <c r="J54" i="26"/>
  <c r="F38" i="25"/>
  <c r="AC30" i="21"/>
  <c r="B54" i="25"/>
  <c r="S60" i="26"/>
  <c r="AA59" i="24"/>
  <c r="Y38" i="22"/>
  <c r="R45" i="21"/>
  <c r="H32" i="21"/>
  <c r="J42" i="25"/>
  <c r="Y51" i="27"/>
  <c r="B65" i="27"/>
  <c r="J33" i="25"/>
  <c r="AI55" i="22"/>
  <c r="L42" i="21"/>
  <c r="F24" i="21"/>
  <c r="W33" i="27"/>
  <c r="F47" i="27"/>
  <c r="D43" i="26"/>
  <c r="B2" i="27"/>
  <c r="N23" i="21"/>
  <c r="AA51" i="21"/>
  <c r="AA24" i="21"/>
  <c r="J15" i="22"/>
  <c r="F43" i="24"/>
  <c r="D66" i="27"/>
  <c r="H51" i="26"/>
  <c r="Y19" i="26"/>
  <c r="AA37" i="26"/>
  <c r="AA36" i="25"/>
  <c r="Y11" i="25"/>
  <c r="L15" i="25"/>
  <c r="D36" i="25"/>
  <c r="Y20" i="25"/>
  <c r="U27" i="24"/>
  <c r="H10" i="24"/>
  <c r="AC54" i="21"/>
  <c r="B33" i="21"/>
  <c r="AI24" i="21"/>
  <c r="B48" i="26"/>
  <c r="U51" i="26"/>
  <c r="J61" i="26"/>
  <c r="U15" i="26"/>
  <c r="H31" i="26"/>
  <c r="AA41" i="26"/>
  <c r="S37" i="26"/>
  <c r="F65" i="26"/>
  <c r="Q60" i="26"/>
  <c r="Q31" i="25"/>
  <c r="U30" i="24"/>
  <c r="P42" i="22"/>
  <c r="H53" i="21"/>
  <c r="AE42" i="21"/>
  <c r="L15" i="27"/>
  <c r="U20" i="27"/>
  <c r="H16" i="27"/>
  <c r="W49" i="27"/>
  <c r="H63" i="27"/>
  <c r="J66" i="27"/>
  <c r="W2" i="27"/>
  <c r="Q15" i="26"/>
  <c r="W52" i="26"/>
  <c r="AA35" i="26"/>
  <c r="F43" i="26"/>
  <c r="AA12" i="26"/>
  <c r="AA54" i="26"/>
  <c r="U5" i="26"/>
  <c r="W11" i="25"/>
  <c r="Y32" i="25"/>
  <c r="D15" i="25"/>
  <c r="Y8" i="25"/>
  <c r="L62" i="25"/>
  <c r="U59" i="25"/>
  <c r="J13" i="24"/>
  <c r="AI49" i="22"/>
  <c r="L24" i="22"/>
  <c r="AM10" i="22"/>
  <c r="W3" i="21"/>
  <c r="L40" i="26"/>
  <c r="F26" i="26"/>
  <c r="L41" i="25"/>
  <c r="D45" i="25"/>
  <c r="F27" i="24"/>
  <c r="AA11" i="27"/>
  <c r="L27" i="26"/>
  <c r="AG52" i="22"/>
  <c r="N17" i="21"/>
  <c r="B62" i="25"/>
  <c r="J41" i="27"/>
  <c r="D36" i="27"/>
  <c r="Y13" i="27"/>
  <c r="F24" i="27"/>
  <c r="J24" i="27"/>
  <c r="J49" i="27"/>
  <c r="Q37" i="26"/>
  <c r="Q35" i="26"/>
  <c r="L52" i="26"/>
  <c r="J64" i="26"/>
  <c r="D56" i="26"/>
  <c r="W31" i="25"/>
  <c r="F39" i="24"/>
  <c r="L4" i="24"/>
  <c r="U21" i="24"/>
  <c r="Q53" i="24"/>
  <c r="H11" i="22"/>
  <c r="J40" i="22"/>
  <c r="AM29" i="21"/>
  <c r="AM53" i="21"/>
  <c r="N32" i="21"/>
  <c r="Y2" i="21"/>
  <c r="F64" i="21"/>
  <c r="S46" i="25"/>
  <c r="W35" i="25"/>
  <c r="Y59" i="25"/>
  <c r="D39" i="24"/>
  <c r="B28" i="24"/>
  <c r="Y56" i="24"/>
  <c r="Y31" i="27"/>
  <c r="H33" i="27"/>
  <c r="Q51" i="27"/>
  <c r="J63" i="27"/>
  <c r="F65" i="27"/>
  <c r="Y60" i="26"/>
  <c r="U54" i="26"/>
  <c r="W28" i="24"/>
  <c r="L60" i="24"/>
  <c r="AK10" i="22"/>
  <c r="P34" i="21"/>
  <c r="Y57" i="21"/>
  <c r="D43" i="21"/>
  <c r="R49" i="21"/>
  <c r="D5" i="21"/>
  <c r="AA12" i="27"/>
  <c r="L12" i="21"/>
  <c r="J40" i="26"/>
  <c r="W32" i="25"/>
  <c r="Q28" i="24"/>
  <c r="B9" i="24"/>
  <c r="Y19" i="22"/>
  <c r="H27" i="22"/>
  <c r="AE2" i="21"/>
  <c r="AG62" i="21"/>
  <c r="U21" i="26"/>
  <c r="J27" i="25"/>
  <c r="H4" i="25"/>
  <c r="Y37" i="27"/>
  <c r="Y52" i="27"/>
  <c r="W11" i="27"/>
  <c r="F8" i="27"/>
  <c r="U63" i="27"/>
  <c r="Q8" i="27"/>
  <c r="U26" i="27"/>
  <c r="Y36" i="26"/>
  <c r="W51" i="26"/>
  <c r="Q11" i="26"/>
  <c r="H16" i="26"/>
  <c r="W33" i="26"/>
  <c r="U33" i="25"/>
  <c r="S8" i="25"/>
  <c r="U14" i="25"/>
  <c r="AA33" i="22"/>
  <c r="W25" i="22"/>
  <c r="AG2" i="21"/>
  <c r="B32" i="21"/>
  <c r="J6" i="21"/>
  <c r="P33" i="21"/>
  <c r="D23" i="21"/>
  <c r="L40" i="21"/>
  <c r="P11" i="21"/>
  <c r="Q33" i="27"/>
  <c r="AA16" i="25"/>
  <c r="B17" i="25"/>
  <c r="D61" i="25"/>
  <c r="L33" i="27"/>
  <c r="L21" i="27"/>
  <c r="W52" i="27"/>
  <c r="L24" i="27"/>
  <c r="W18" i="27"/>
  <c r="D26" i="27"/>
  <c r="U3" i="27"/>
  <c r="B64" i="27"/>
  <c r="AA50" i="27"/>
  <c r="D7" i="27"/>
  <c r="Y4" i="27"/>
  <c r="Q31" i="26"/>
  <c r="D49" i="26"/>
  <c r="B4" i="26"/>
  <c r="F3" i="26"/>
  <c r="Y33" i="25"/>
  <c r="B41" i="25"/>
  <c r="AA44" i="25"/>
  <c r="J25" i="25"/>
  <c r="B3" i="25"/>
  <c r="AA31" i="24"/>
  <c r="W34" i="24"/>
  <c r="L13" i="24"/>
  <c r="L2" i="24"/>
  <c r="F25" i="24"/>
  <c r="S22" i="24"/>
  <c r="B20" i="24"/>
  <c r="AA60" i="24"/>
  <c r="P20" i="22"/>
  <c r="AM8" i="22"/>
  <c r="J58" i="24"/>
  <c r="H61" i="24"/>
  <c r="R35" i="22"/>
  <c r="AI8" i="22"/>
  <c r="W3" i="24"/>
  <c r="AI48" i="22"/>
  <c r="AA23" i="22"/>
  <c r="AA37" i="22"/>
  <c r="N52" i="22"/>
  <c r="R33" i="22"/>
  <c r="R52" i="22"/>
  <c r="W52" i="22"/>
  <c r="P27" i="22"/>
  <c r="H24" i="22"/>
  <c r="AG36" i="22"/>
  <c r="L34" i="22"/>
  <c r="R3" i="21"/>
  <c r="B33" i="27"/>
  <c r="Y40" i="27"/>
  <c r="Y39" i="27"/>
  <c r="D23" i="27"/>
  <c r="J27" i="27"/>
  <c r="H30" i="27"/>
  <c r="S62" i="27"/>
  <c r="H64" i="27"/>
  <c r="W48" i="27"/>
  <c r="S3" i="27"/>
  <c r="F49" i="26"/>
  <c r="Q33" i="26"/>
  <c r="U3" i="26"/>
  <c r="S28" i="26"/>
  <c r="B51" i="26"/>
  <c r="J2" i="26"/>
  <c r="W27" i="25"/>
  <c r="F4" i="25"/>
  <c r="S33" i="25"/>
  <c r="H45" i="25"/>
  <c r="S37" i="25"/>
  <c r="AA23" i="25"/>
  <c r="D3" i="25"/>
  <c r="U31" i="24"/>
  <c r="F60" i="24"/>
  <c r="N20" i="22"/>
  <c r="J2" i="24"/>
  <c r="AC8" i="22"/>
  <c r="W20" i="24"/>
  <c r="H2" i="24"/>
  <c r="H56" i="24"/>
  <c r="Q3" i="24"/>
  <c r="P18" i="22"/>
  <c r="P6" i="22"/>
  <c r="AC25" i="22"/>
  <c r="AG37" i="22"/>
  <c r="AE25" i="22"/>
  <c r="B49" i="27"/>
  <c r="S25" i="27"/>
  <c r="H62" i="27"/>
  <c r="Y62" i="27"/>
  <c r="U5" i="27"/>
  <c r="Q6" i="27"/>
  <c r="W32" i="26"/>
  <c r="AA31" i="26"/>
  <c r="F46" i="26"/>
  <c r="F23" i="26"/>
  <c r="U42" i="26"/>
  <c r="D63" i="26"/>
  <c r="Y28" i="26"/>
  <c r="U41" i="26"/>
  <c r="Y3" i="26"/>
  <c r="H53" i="26"/>
  <c r="D28" i="25"/>
  <c r="L23" i="25"/>
  <c r="S20" i="25"/>
  <c r="AA37" i="25"/>
  <c r="W57" i="25"/>
  <c r="W58" i="25"/>
  <c r="J54" i="25"/>
  <c r="B22" i="25"/>
  <c r="F3" i="25"/>
  <c r="U48" i="24"/>
  <c r="F4" i="24"/>
  <c r="L31" i="24"/>
  <c r="L20" i="24"/>
  <c r="H20" i="24"/>
  <c r="W22" i="24"/>
  <c r="H9" i="24"/>
  <c r="AA19" i="22"/>
  <c r="AA7" i="22"/>
  <c r="H58" i="24"/>
  <c r="R8" i="22"/>
  <c r="W8" i="22"/>
  <c r="L8" i="22"/>
  <c r="AC23" i="22"/>
  <c r="AM37" i="22"/>
  <c r="AI53" i="22"/>
  <c r="L32" i="22"/>
  <c r="L21" i="22"/>
  <c r="AA25" i="22"/>
  <c r="P25" i="22"/>
  <c r="R27" i="22"/>
  <c r="AA66" i="22"/>
  <c r="B35" i="27"/>
  <c r="J15" i="27"/>
  <c r="U44" i="27"/>
  <c r="L27" i="27"/>
  <c r="F63" i="27"/>
  <c r="Q62" i="27"/>
  <c r="Q50" i="27"/>
  <c r="W6" i="27"/>
  <c r="AA8" i="27"/>
  <c r="AA19" i="26"/>
  <c r="F45" i="26"/>
  <c r="Y35" i="26"/>
  <c r="D40" i="26"/>
  <c r="L65" i="26"/>
  <c r="B64" i="26"/>
  <c r="W66" i="26"/>
  <c r="Q21" i="26"/>
  <c r="J63" i="26"/>
  <c r="B22" i="26"/>
  <c r="Y7" i="26"/>
  <c r="S32" i="25"/>
  <c r="Y27" i="25"/>
  <c r="F28" i="25"/>
  <c r="J15" i="25"/>
  <c r="D23" i="25"/>
  <c r="S60" i="25"/>
  <c r="F34" i="25"/>
  <c r="Q23" i="25"/>
  <c r="L3" i="25"/>
  <c r="W15" i="24"/>
  <c r="U15" i="24"/>
  <c r="U3" i="24"/>
  <c r="J21" i="24"/>
  <c r="J10" i="24"/>
  <c r="H18" i="24"/>
  <c r="H7" i="24"/>
  <c r="F13" i="24"/>
  <c r="J22" i="24"/>
  <c r="J11" i="24"/>
  <c r="W37" i="24"/>
  <c r="U17" i="24"/>
  <c r="AA47" i="22"/>
  <c r="D58" i="24"/>
  <c r="AA52" i="22"/>
  <c r="AI23" i="22"/>
  <c r="AM34" i="22"/>
  <c r="AA21" i="22"/>
  <c r="AG61" i="22"/>
  <c r="W29" i="22"/>
  <c r="AM36" i="22"/>
  <c r="F8" i="22"/>
  <c r="Y52" i="22"/>
  <c r="R25" i="22"/>
  <c r="AC62" i="22"/>
  <c r="F61" i="21"/>
  <c r="S36" i="27"/>
  <c r="F41" i="27"/>
  <c r="AA44" i="27"/>
  <c r="H21" i="27"/>
  <c r="AA43" i="27"/>
  <c r="B66" i="27"/>
  <c r="W44" i="27"/>
  <c r="AA4" i="27"/>
  <c r="L3" i="27"/>
  <c r="Q36" i="26"/>
  <c r="B46" i="26"/>
  <c r="W37" i="26"/>
  <c r="Y33" i="26"/>
  <c r="U66" i="26"/>
  <c r="Q50" i="26"/>
  <c r="W21" i="26"/>
  <c r="AA33" i="25"/>
  <c r="Q37" i="25"/>
  <c r="D20" i="25"/>
  <c r="H3" i="25"/>
  <c r="Q15" i="24"/>
  <c r="L25" i="24"/>
  <c r="L14" i="24"/>
  <c r="B60" i="24"/>
  <c r="Q22" i="24"/>
  <c r="F58" i="24"/>
  <c r="AI20" i="22"/>
  <c r="B35" i="22"/>
  <c r="AM24" i="22"/>
  <c r="AA44" i="22"/>
  <c r="B32" i="22"/>
  <c r="Y40" i="22"/>
  <c r="B15" i="22"/>
  <c r="Y61" i="22"/>
  <c r="AK36" i="22"/>
  <c r="AM52" i="22"/>
  <c r="AM53" i="22"/>
  <c r="R47" i="21"/>
  <c r="B17" i="27"/>
  <c r="B5" i="27"/>
  <c r="Q49" i="27"/>
  <c r="H27" i="27"/>
  <c r="J30" i="27"/>
  <c r="L65" i="27"/>
  <c r="L66" i="27"/>
  <c r="S6" i="27"/>
  <c r="W25" i="26"/>
  <c r="W50" i="26"/>
  <c r="W28" i="26"/>
  <c r="L23" i="26"/>
  <c r="Q3" i="26"/>
  <c r="W15" i="25"/>
  <c r="W3" i="25"/>
  <c r="H12" i="25"/>
  <c r="Q20" i="25"/>
  <c r="L53" i="24"/>
  <c r="L42" i="24"/>
  <c r="J51" i="24"/>
  <c r="J40" i="24"/>
  <c r="H60" i="24"/>
  <c r="AM20" i="22"/>
  <c r="R43" i="22"/>
  <c r="AI52" i="22"/>
  <c r="J21" i="22"/>
  <c r="AE52" i="22"/>
  <c r="AM40" i="22"/>
  <c r="AG39" i="22"/>
  <c r="AA40" i="22"/>
  <c r="J12" i="27"/>
  <c r="Y49" i="27"/>
  <c r="W3" i="27"/>
  <c r="H7" i="27"/>
  <c r="S33" i="26"/>
  <c r="AA7" i="26"/>
  <c r="B2" i="26"/>
  <c r="AA6" i="26"/>
  <c r="Y14" i="25"/>
  <c r="Y2" i="25"/>
  <c r="F61" i="25"/>
  <c r="D20" i="24"/>
  <c r="D9" i="24"/>
  <c r="J48" i="24"/>
  <c r="J37" i="24"/>
  <c r="B58" i="24"/>
  <c r="AK20" i="22"/>
  <c r="H62" i="24"/>
  <c r="AK21" i="22"/>
  <c r="J17" i="22"/>
  <c r="J6" i="22"/>
  <c r="AI5" i="22"/>
  <c r="AA52" i="27"/>
  <c r="Y8" i="27"/>
  <c r="H25" i="27"/>
  <c r="H15" i="27"/>
  <c r="AA34" i="27"/>
  <c r="Q52" i="27"/>
  <c r="AA20" i="27"/>
  <c r="D44" i="27"/>
  <c r="U8" i="27"/>
  <c r="S16" i="27"/>
  <c r="S4" i="27"/>
  <c r="B25" i="27"/>
  <c r="D65" i="27"/>
  <c r="AA57" i="27"/>
  <c r="J7" i="27"/>
  <c r="F53" i="27"/>
  <c r="Q3" i="27"/>
  <c r="AA36" i="26"/>
  <c r="W15" i="26"/>
  <c r="U47" i="26"/>
  <c r="L49" i="26"/>
  <c r="U35" i="26"/>
  <c r="J31" i="26"/>
  <c r="U12" i="26"/>
  <c r="U33" i="26"/>
  <c r="H52" i="26"/>
  <c r="W9" i="26"/>
  <c r="F40" i="26"/>
  <c r="L2" i="26"/>
  <c r="Y31" i="25"/>
  <c r="Q14" i="25"/>
  <c r="U46" i="25"/>
  <c r="Y28" i="24"/>
  <c r="L10" i="24"/>
  <c r="D17" i="24"/>
  <c r="Q34" i="24"/>
  <c r="S21" i="24"/>
  <c r="J20" i="24"/>
  <c r="R20" i="22"/>
  <c r="AK19" i="22"/>
  <c r="N35" i="22"/>
  <c r="B62" i="24"/>
  <c r="B51" i="24"/>
  <c r="J64" i="22"/>
  <c r="AM43" i="22"/>
  <c r="R37" i="22"/>
  <c r="AG40" i="22"/>
  <c r="Y36" i="22"/>
  <c r="AI10" i="22"/>
  <c r="AM22" i="22"/>
  <c r="AC5" i="21"/>
  <c r="AC5" i="22"/>
  <c r="AK40" i="22"/>
  <c r="AM4" i="22"/>
  <c r="AC2" i="21"/>
  <c r="R6" i="21"/>
  <c r="W4" i="22"/>
  <c r="P20" i="21"/>
  <c r="Y7" i="22"/>
  <c r="U33" i="27"/>
  <c r="Y22" i="27"/>
  <c r="Q27" i="27"/>
  <c r="H5" i="27"/>
  <c r="L4" i="27"/>
  <c r="Y61" i="26"/>
  <c r="AA29" i="26"/>
  <c r="H31" i="25"/>
  <c r="W36" i="25"/>
  <c r="L18" i="25"/>
  <c r="L60" i="25"/>
  <c r="L43" i="25"/>
  <c r="W36" i="24"/>
  <c r="H43" i="24"/>
  <c r="F40" i="24"/>
  <c r="D26" i="24"/>
  <c r="H32" i="24"/>
  <c r="H5" i="24"/>
  <c r="W23" i="24"/>
  <c r="D45" i="24"/>
  <c r="AG33" i="22"/>
  <c r="R7" i="22"/>
  <c r="P54" i="22"/>
  <c r="N7" i="22"/>
  <c r="AC21" i="21"/>
  <c r="AK17" i="21"/>
  <c r="J25" i="27"/>
  <c r="H7" i="26"/>
  <c r="D35" i="26"/>
  <c r="H24" i="25"/>
  <c r="Y52" i="25"/>
  <c r="J4" i="24"/>
  <c r="D23" i="24"/>
  <c r="N66" i="22"/>
  <c r="P3" i="21"/>
  <c r="H4" i="27"/>
  <c r="Y45" i="27"/>
  <c r="H41" i="24"/>
  <c r="AK4" i="21"/>
  <c r="H50" i="24"/>
  <c r="H24" i="24"/>
  <c r="B17" i="24"/>
  <c r="AC3" i="21"/>
  <c r="H34" i="24"/>
  <c r="D15" i="24"/>
  <c r="H13" i="24"/>
  <c r="J41" i="24"/>
  <c r="R48" i="21"/>
  <c r="W7" i="22"/>
  <c r="AE4" i="22"/>
  <c r="AC6" i="22"/>
  <c r="J32" i="21"/>
  <c r="W24" i="21"/>
  <c r="AM7" i="22"/>
  <c r="AM65" i="21"/>
  <c r="W36" i="27"/>
  <c r="H8" i="27"/>
  <c r="U34" i="26"/>
  <c r="D25" i="26"/>
  <c r="Q25" i="26"/>
  <c r="W5" i="26"/>
  <c r="Y60" i="25"/>
  <c r="D42" i="24"/>
  <c r="AA2" i="25"/>
  <c r="L59" i="24"/>
  <c r="F55" i="24"/>
  <c r="AA3" i="24"/>
  <c r="L7" i="24"/>
  <c r="AK64" i="22"/>
  <c r="J28" i="21"/>
  <c r="AA22" i="21"/>
  <c r="Y61" i="21"/>
  <c r="J35" i="24"/>
  <c r="L41" i="24"/>
  <c r="H36" i="24"/>
  <c r="P61" i="21"/>
  <c r="D59" i="25"/>
  <c r="B54" i="24"/>
  <c r="J4" i="21"/>
  <c r="B35" i="24"/>
  <c r="B3" i="21"/>
  <c r="D4" i="27"/>
  <c r="J54" i="24"/>
  <c r="AK4" i="22"/>
  <c r="AI7" i="22"/>
  <c r="L49" i="27"/>
  <c r="D44" i="26"/>
  <c r="L2" i="27"/>
  <c r="F63" i="26"/>
  <c r="Y37" i="25"/>
  <c r="H18" i="25"/>
  <c r="F43" i="25"/>
  <c r="B18" i="25"/>
  <c r="B33" i="24"/>
  <c r="D44" i="24"/>
  <c r="S27" i="24"/>
  <c r="U2" i="25"/>
  <c r="F37" i="24"/>
  <c r="S52" i="25"/>
  <c r="D37" i="24"/>
  <c r="Q2" i="25"/>
  <c r="S48" i="24"/>
  <c r="F29" i="24"/>
  <c r="F9" i="24"/>
  <c r="J49" i="24"/>
  <c r="R34" i="22"/>
  <c r="S2" i="24"/>
  <c r="P34" i="22"/>
  <c r="N34" i="22"/>
  <c r="J50" i="21"/>
  <c r="L36" i="21"/>
  <c r="L56" i="21"/>
  <c r="S26" i="27"/>
  <c r="W34" i="27"/>
  <c r="S2" i="25"/>
  <c r="J36" i="24"/>
  <c r="B26" i="24"/>
  <c r="D46" i="24"/>
  <c r="Y40" i="24"/>
  <c r="D19" i="24"/>
  <c r="B61" i="24"/>
  <c r="J4" i="27"/>
  <c r="H11" i="24"/>
  <c r="B36" i="24"/>
  <c r="H12" i="24"/>
  <c r="P15" i="21"/>
  <c r="R4" i="22"/>
  <c r="L3" i="21"/>
  <c r="AK5" i="22"/>
  <c r="AM2" i="21"/>
  <c r="AC61" i="21"/>
  <c r="B22" i="21"/>
  <c r="H49" i="21"/>
  <c r="L32" i="21"/>
  <c r="AC4" i="22"/>
  <c r="AE4" i="21"/>
  <c r="J23" i="21"/>
  <c r="B17" i="21"/>
  <c r="N53" i="22"/>
  <c r="P48" i="21"/>
  <c r="AC7" i="22"/>
  <c r="Y42" i="21"/>
  <c r="U35" i="27"/>
  <c r="H49" i="27"/>
  <c r="B49" i="26"/>
  <c r="F5" i="26"/>
  <c r="Q36" i="25"/>
  <c r="J5" i="25"/>
  <c r="J3" i="25"/>
  <c r="J32" i="24"/>
  <c r="D43" i="24"/>
  <c r="S29" i="24"/>
  <c r="F33" i="24"/>
  <c r="J16" i="24"/>
  <c r="B49" i="24"/>
  <c r="AE35" i="22"/>
  <c r="AI38" i="22"/>
  <c r="F44" i="21"/>
  <c r="Y33" i="21"/>
  <c r="B25" i="21"/>
  <c r="AA57" i="21"/>
  <c r="U47" i="27"/>
  <c r="J58" i="27"/>
  <c r="F9" i="27"/>
  <c r="J28" i="26"/>
  <c r="H40" i="24"/>
  <c r="B59" i="25"/>
  <c r="F5" i="24"/>
  <c r="AI3" i="21"/>
  <c r="D59" i="24"/>
  <c r="L19" i="24"/>
  <c r="J4" i="26"/>
  <c r="AE3" i="21"/>
  <c r="L5" i="27"/>
  <c r="J23" i="24"/>
  <c r="B23" i="24"/>
  <c r="H3" i="21"/>
  <c r="B43" i="24"/>
  <c r="B21" i="24"/>
  <c r="H26" i="24"/>
  <c r="H14" i="24"/>
  <c r="L48" i="24"/>
  <c r="H17" i="24"/>
  <c r="D35" i="24"/>
  <c r="W5" i="22"/>
  <c r="AM3" i="21"/>
  <c r="AM6" i="22"/>
  <c r="P32" i="21"/>
  <c r="Y4" i="22"/>
  <c r="AI6" i="22"/>
  <c r="P23" i="21"/>
  <c r="L41" i="21"/>
  <c r="R64" i="21"/>
  <c r="W10" i="27"/>
  <c r="Q31" i="27"/>
  <c r="W24" i="27"/>
  <c r="B34" i="27"/>
  <c r="Y56" i="27"/>
  <c r="L53" i="27"/>
  <c r="B5" i="26"/>
  <c r="F18" i="25"/>
  <c r="F28" i="24"/>
  <c r="B11" i="24"/>
  <c r="H33" i="24"/>
  <c r="U45" i="25"/>
  <c r="B39" i="24"/>
  <c r="J44" i="24"/>
  <c r="H49" i="24"/>
  <c r="J9" i="24"/>
  <c r="AA50" i="24"/>
  <c r="U24" i="24"/>
  <c r="L49" i="24"/>
  <c r="F2" i="24"/>
  <c r="P7" i="22"/>
  <c r="Y34" i="21"/>
  <c r="AG49" i="21"/>
  <c r="H65" i="21"/>
  <c r="F26" i="21"/>
  <c r="B65" i="21"/>
  <c r="AK55" i="21"/>
  <c r="D5" i="27"/>
  <c r="U38" i="26"/>
  <c r="B42" i="24"/>
  <c r="B46" i="24"/>
  <c r="H4" i="24"/>
  <c r="AK3" i="21"/>
  <c r="W17" i="25"/>
  <c r="F49" i="24"/>
  <c r="F52" i="24"/>
  <c r="L4" i="26"/>
  <c r="B52" i="27"/>
  <c r="N34" i="21"/>
  <c r="R29" i="21"/>
  <c r="N22" i="21"/>
  <c r="AM4" i="21"/>
  <c r="AK31" i="21"/>
  <c r="AC24" i="21"/>
  <c r="W42" i="27"/>
  <c r="D24" i="27"/>
  <c r="F44" i="25"/>
  <c r="J7" i="26"/>
  <c r="L57" i="26"/>
  <c r="B21" i="25"/>
  <c r="Y17" i="25"/>
  <c r="D40" i="24"/>
  <c r="J14" i="24"/>
  <c r="D2" i="24"/>
  <c r="D49" i="24"/>
  <c r="L16" i="24"/>
  <c r="AA5" i="22"/>
  <c r="P4" i="22"/>
  <c r="D15" i="21"/>
  <c r="S31" i="27"/>
  <c r="F46" i="27"/>
  <c r="D8" i="26"/>
  <c r="U60" i="25"/>
  <c r="F32" i="24"/>
  <c r="B38" i="25"/>
  <c r="L39" i="24"/>
  <c r="B2" i="24"/>
  <c r="J61" i="24"/>
  <c r="L46" i="24"/>
  <c r="B4" i="24"/>
  <c r="J5" i="24"/>
  <c r="L23" i="24"/>
  <c r="AM46" i="21"/>
  <c r="S56" i="24"/>
  <c r="U36" i="25"/>
  <c r="F3" i="24"/>
  <c r="F4" i="26"/>
  <c r="AK38" i="22"/>
  <c r="AM60" i="22"/>
  <c r="F4" i="27"/>
  <c r="U21" i="27"/>
  <c r="D7" i="24"/>
  <c r="D62" i="24"/>
  <c r="AG4" i="21"/>
  <c r="L38" i="24"/>
  <c r="D33" i="24"/>
  <c r="AK7" i="22"/>
  <c r="W26" i="21"/>
  <c r="AI4" i="21"/>
  <c r="R35" i="21"/>
  <c r="AM36" i="21"/>
  <c r="L34" i="27"/>
  <c r="S22" i="27"/>
  <c r="B43" i="27"/>
  <c r="L43" i="27"/>
  <c r="L5" i="26"/>
  <c r="J17" i="25"/>
  <c r="J62" i="25"/>
  <c r="F42" i="24"/>
  <c r="L52" i="24"/>
  <c r="H62" i="25"/>
  <c r="L6" i="24"/>
  <c r="F7" i="24"/>
  <c r="D3" i="24"/>
  <c r="J45" i="24"/>
  <c r="D16" i="24"/>
  <c r="N62" i="22"/>
  <c r="AG34" i="21"/>
  <c r="AI59" i="21"/>
  <c r="J49" i="26"/>
  <c r="H4" i="26"/>
  <c r="B7" i="27"/>
  <c r="J42" i="24"/>
  <c r="H42" i="24"/>
  <c r="J38" i="24"/>
  <c r="D38" i="24"/>
  <c r="U42" i="25"/>
  <c r="F46" i="24"/>
  <c r="N8" i="22"/>
  <c r="H29" i="24"/>
  <c r="R38" i="21"/>
  <c r="N4" i="21"/>
  <c r="B59" i="24"/>
  <c r="Y55" i="21"/>
  <c r="B38" i="24"/>
  <c r="D11" i="24"/>
  <c r="J57" i="21"/>
  <c r="L32" i="24"/>
  <c r="AA3" i="21"/>
  <c r="L62" i="24"/>
  <c r="B7" i="24"/>
  <c r="S23" i="24"/>
  <c r="H39" i="24"/>
  <c r="J28" i="24"/>
  <c r="D32" i="24"/>
  <c r="J50" i="24"/>
  <c r="N4" i="22"/>
  <c r="L54" i="21"/>
  <c r="AC66" i="21"/>
  <c r="AM39" i="21"/>
  <c r="Y48" i="21"/>
  <c r="P45" i="21"/>
  <c r="AI4" i="22"/>
  <c r="AE6" i="22"/>
  <c r="AG19" i="21"/>
  <c r="AI17" i="21"/>
  <c r="H43" i="27"/>
  <c r="U47" i="25"/>
  <c r="D7" i="26"/>
  <c r="U50" i="25"/>
  <c r="AA24" i="25"/>
  <c r="F59" i="25"/>
  <c r="L40" i="24"/>
  <c r="W2" i="25"/>
  <c r="D10" i="24"/>
  <c r="D52" i="24"/>
  <c r="J6" i="24"/>
  <c r="F19" i="24"/>
  <c r="S62" i="24"/>
  <c r="F16" i="24"/>
  <c r="B45" i="24"/>
  <c r="L55" i="24"/>
  <c r="Y2" i="24"/>
  <c r="AK8" i="22"/>
  <c r="AE61" i="22"/>
  <c r="Y5" i="22"/>
  <c r="AA34" i="21"/>
  <c r="B23" i="21"/>
  <c r="W21" i="21"/>
  <c r="AE57" i="21"/>
  <c r="AG55" i="21"/>
  <c r="S35" i="27"/>
  <c r="AA5" i="26"/>
  <c r="U20" i="25"/>
  <c r="F26" i="24"/>
  <c r="H50" i="25"/>
  <c r="H38" i="24"/>
  <c r="L11" i="24"/>
  <c r="L61" i="24"/>
  <c r="F6" i="24"/>
  <c r="B29" i="24"/>
  <c r="D6" i="24"/>
  <c r="AI47" i="22"/>
  <c r="AC47" i="21"/>
  <c r="D61" i="24"/>
  <c r="J59" i="24"/>
  <c r="L29" i="21"/>
  <c r="D29" i="24"/>
  <c r="B19" i="24"/>
  <c r="S3" i="25"/>
  <c r="J5" i="26"/>
  <c r="D5" i="24"/>
  <c r="B24" i="24"/>
  <c r="J18" i="24"/>
  <c r="J58" i="25"/>
  <c r="Y44" i="22"/>
  <c r="H46" i="26"/>
  <c r="J64" i="21"/>
  <c r="N38" i="22"/>
  <c r="W54" i="21"/>
  <c r="AC8" i="21"/>
  <c r="R38" i="22"/>
  <c r="F42" i="21"/>
  <c r="R46" i="21"/>
  <c r="R47" i="22"/>
  <c r="AI48" i="21"/>
  <c r="W40" i="21"/>
  <c r="J19" i="27"/>
  <c r="S32" i="26"/>
  <c r="AA18" i="26"/>
  <c r="AM63" i="22"/>
  <c r="H35" i="21"/>
  <c r="AK30" i="21"/>
  <c r="U11" i="27"/>
  <c r="L47" i="24"/>
  <c r="L8" i="24"/>
  <c r="AM19" i="22"/>
  <c r="P35" i="22"/>
  <c r="AA46" i="22"/>
  <c r="AE44" i="22"/>
  <c r="Y63" i="22"/>
  <c r="AC32" i="21"/>
  <c r="H48" i="21"/>
  <c r="N35" i="21"/>
  <c r="H18" i="21"/>
  <c r="AK19" i="21"/>
  <c r="F10" i="21"/>
  <c r="AE48" i="21"/>
  <c r="B20" i="27"/>
  <c r="F16" i="27"/>
  <c r="F35" i="21"/>
  <c r="P17" i="21"/>
  <c r="F56" i="24"/>
  <c r="F34" i="24"/>
  <c r="B56" i="24"/>
  <c r="B34" i="24"/>
  <c r="F22" i="21"/>
  <c r="F34" i="21"/>
  <c r="U61" i="26"/>
  <c r="Y32" i="26"/>
  <c r="U31" i="26"/>
  <c r="U43" i="25"/>
  <c r="L30" i="24"/>
  <c r="L57" i="24"/>
  <c r="AI19" i="22"/>
  <c r="R19" i="21"/>
  <c r="S22" i="25"/>
  <c r="L34" i="26"/>
  <c r="F57" i="24"/>
  <c r="F30" i="24"/>
  <c r="W23" i="22"/>
  <c r="H34" i="21"/>
  <c r="L16" i="27"/>
  <c r="Y29" i="25"/>
  <c r="L19" i="25"/>
  <c r="J56" i="24"/>
  <c r="J34" i="24"/>
  <c r="Q35" i="27"/>
  <c r="Y29" i="27"/>
  <c r="L51" i="26"/>
  <c r="S48" i="26"/>
  <c r="B47" i="24"/>
  <c r="B8" i="24"/>
  <c r="AE15" i="22"/>
  <c r="D34" i="21"/>
  <c r="J48" i="21"/>
  <c r="R18" i="21"/>
  <c r="P39" i="21"/>
  <c r="W61" i="21"/>
  <c r="H21" i="21"/>
  <c r="AI52" i="21"/>
  <c r="U27" i="27"/>
  <c r="R21" i="21"/>
  <c r="AA55" i="27"/>
  <c r="F28" i="26"/>
  <c r="D14" i="25"/>
  <c r="D47" i="24"/>
  <c r="D8" i="24"/>
  <c r="W52" i="21"/>
  <c r="D56" i="24"/>
  <c r="D34" i="24"/>
  <c r="B30" i="24"/>
  <c r="B57" i="24"/>
  <c r="H47" i="24"/>
  <c r="H8" i="24"/>
  <c r="W51" i="21"/>
  <c r="D30" i="24"/>
  <c r="D57" i="24"/>
  <c r="W8" i="24"/>
  <c r="W25" i="27"/>
  <c r="J47" i="24"/>
  <c r="J8" i="24"/>
  <c r="L56" i="24"/>
  <c r="L34" i="24"/>
  <c r="F47" i="24"/>
  <c r="F8" i="24"/>
  <c r="AM21" i="22"/>
  <c r="B48" i="21"/>
  <c r="J20" i="21"/>
  <c r="J47" i="21"/>
  <c r="AA20" i="21"/>
  <c r="H57" i="24"/>
  <c r="H30" i="24"/>
  <c r="S33" i="27"/>
  <c r="AA62" i="27"/>
  <c r="J12" i="26"/>
  <c r="Y45" i="26"/>
  <c r="Q66" i="26"/>
  <c r="J47" i="25"/>
  <c r="F62" i="25"/>
  <c r="Q11" i="24"/>
  <c r="AA36" i="24"/>
  <c r="Q27" i="24"/>
  <c r="Y21" i="24"/>
  <c r="Q21" i="24"/>
  <c r="AA61" i="24"/>
  <c r="AC47" i="22"/>
  <c r="R55" i="22"/>
  <c r="AC44" i="22"/>
  <c r="AK27" i="21"/>
  <c r="N15" i="21"/>
  <c r="R61" i="21"/>
  <c r="F46" i="21"/>
  <c r="AA19" i="21"/>
  <c r="H51" i="21"/>
  <c r="B11" i="21"/>
  <c r="W48" i="21"/>
  <c r="AE40" i="21"/>
  <c r="AA27" i="27"/>
  <c r="Q18" i="26"/>
  <c r="AA62" i="26"/>
  <c r="Y12" i="24"/>
  <c r="AA46" i="21"/>
  <c r="H27" i="26"/>
  <c r="R22" i="22"/>
  <c r="W16" i="22"/>
  <c r="AA35" i="21"/>
  <c r="N20" i="21"/>
  <c r="P22" i="21"/>
  <c r="Y30" i="21"/>
  <c r="P26" i="21"/>
  <c r="H13" i="25"/>
  <c r="F47" i="26"/>
  <c r="F40" i="25"/>
  <c r="D22" i="25"/>
  <c r="AA13" i="25"/>
  <c r="L35" i="27"/>
  <c r="D20" i="27"/>
  <c r="AA15" i="27"/>
  <c r="H44" i="27"/>
  <c r="J22" i="27"/>
  <c r="B27" i="27"/>
  <c r="F66" i="27"/>
  <c r="W56" i="27"/>
  <c r="D36" i="26"/>
  <c r="D38" i="26"/>
  <c r="L11" i="26"/>
  <c r="F12" i="26"/>
  <c r="AA24" i="26"/>
  <c r="U27" i="26"/>
  <c r="U29" i="25"/>
  <c r="AA43" i="25"/>
  <c r="F58" i="25"/>
  <c r="L8" i="21"/>
  <c r="W18" i="21"/>
  <c r="N48" i="21"/>
  <c r="D45" i="21"/>
  <c r="AE66" i="21"/>
  <c r="AA48" i="21"/>
  <c r="AM40" i="21"/>
  <c r="AM38" i="21"/>
  <c r="W51" i="27"/>
  <c r="F44" i="26"/>
  <c r="L36" i="26"/>
  <c r="J38" i="26"/>
  <c r="F29" i="22"/>
  <c r="AK16" i="22"/>
  <c r="R65" i="21"/>
  <c r="R42" i="21"/>
  <c r="B35" i="21"/>
  <c r="AI60" i="21"/>
  <c r="P19" i="21"/>
  <c r="J33" i="21"/>
  <c r="AK66" i="21"/>
  <c r="AC52" i="21"/>
  <c r="AE35" i="21"/>
  <c r="W65" i="21"/>
  <c r="L47" i="27"/>
  <c r="Q26" i="27"/>
  <c r="Y36" i="25"/>
  <c r="Y48" i="24"/>
  <c r="W52" i="25"/>
  <c r="AA50" i="26"/>
  <c r="AI34" i="21"/>
  <c r="F52" i="27"/>
  <c r="Q48" i="26"/>
  <c r="S49" i="24"/>
  <c r="F15" i="27"/>
  <c r="Y19" i="27"/>
  <c r="F20" i="26"/>
  <c r="Y47" i="26"/>
  <c r="L26" i="26"/>
  <c r="W13" i="25"/>
  <c r="S31" i="24"/>
  <c r="W27" i="24"/>
  <c r="U61" i="24"/>
  <c r="P47" i="22"/>
  <c r="AI21" i="22"/>
  <c r="J12" i="22"/>
  <c r="B20" i="21"/>
  <c r="AG40" i="21"/>
  <c r="AM52" i="21"/>
  <c r="D26" i="21"/>
  <c r="Y40" i="21"/>
  <c r="Y23" i="21"/>
  <c r="H35" i="26"/>
  <c r="AG28" i="21"/>
  <c r="F49" i="21"/>
  <c r="Y9" i="25"/>
  <c r="H36" i="27"/>
  <c r="H46" i="27"/>
  <c r="L44" i="27"/>
  <c r="Y12" i="27"/>
  <c r="L45" i="27"/>
  <c r="L54" i="27"/>
  <c r="D31" i="27"/>
  <c r="F35" i="27"/>
  <c r="H20" i="27"/>
  <c r="L19" i="27"/>
  <c r="B44" i="27"/>
  <c r="Y18" i="27"/>
  <c r="D40" i="27"/>
  <c r="J17" i="27"/>
  <c r="F11" i="27"/>
  <c r="H24" i="27"/>
  <c r="S40" i="27"/>
  <c r="D42" i="27"/>
  <c r="U54" i="27"/>
  <c r="B19" i="27"/>
  <c r="Y34" i="27"/>
  <c r="Y33" i="27"/>
  <c r="W45" i="27"/>
  <c r="S34" i="27"/>
  <c r="H42" i="27"/>
  <c r="U41" i="27"/>
  <c r="AA61" i="27"/>
  <c r="D19" i="27"/>
  <c r="AA41" i="27"/>
  <c r="Q45" i="27"/>
  <c r="Y50" i="27"/>
  <c r="D37" i="27"/>
  <c r="W63" i="27"/>
  <c r="J38" i="27"/>
  <c r="F17" i="27"/>
  <c r="F45" i="27"/>
  <c r="AA16" i="27"/>
  <c r="Y61" i="27"/>
  <c r="Q63" i="27"/>
  <c r="D30" i="27"/>
  <c r="J59" i="27"/>
  <c r="B45" i="27"/>
  <c r="S39" i="27"/>
  <c r="Y64" i="27"/>
  <c r="B39" i="27"/>
  <c r="Y54" i="27"/>
  <c r="Y66" i="27"/>
  <c r="L53" i="26"/>
  <c r="H63" i="26"/>
  <c r="Q40" i="26"/>
  <c r="U58" i="26"/>
  <c r="H62" i="26"/>
  <c r="B33" i="25"/>
  <c r="F15" i="25"/>
  <c r="F14" i="25"/>
  <c r="H36" i="25"/>
  <c r="W14" i="25"/>
  <c r="J44" i="25"/>
  <c r="H21" i="25"/>
  <c r="B52" i="25"/>
  <c r="S14" i="24"/>
  <c r="S41" i="24"/>
  <c r="W45" i="24"/>
  <c r="AA48" i="22"/>
  <c r="AA63" i="22"/>
  <c r="F54" i="22"/>
  <c r="AA36" i="22"/>
  <c r="H43" i="22"/>
  <c r="Y39" i="22"/>
  <c r="P38" i="22"/>
  <c r="N19" i="22"/>
  <c r="AA24" i="22"/>
  <c r="AI36" i="22"/>
  <c r="AK63" i="22"/>
  <c r="L22" i="22"/>
  <c r="R40" i="21"/>
  <c r="L35" i="21"/>
  <c r="P41" i="21"/>
  <c r="N27" i="21"/>
  <c r="B45" i="21"/>
  <c r="N21" i="21"/>
  <c r="L57" i="22"/>
  <c r="AA66" i="21"/>
  <c r="AI43" i="21"/>
  <c r="AE64" i="21"/>
  <c r="P51" i="21"/>
  <c r="AA56" i="22"/>
  <c r="Y56" i="21"/>
  <c r="J63" i="21"/>
  <c r="P59" i="21"/>
  <c r="AA40" i="27"/>
  <c r="Y30" i="27"/>
  <c r="H39" i="27"/>
  <c r="Y31" i="26"/>
  <c r="B31" i="26"/>
  <c r="F17" i="26"/>
  <c r="J11" i="26"/>
  <c r="AA21" i="26"/>
  <c r="W24" i="26"/>
  <c r="Y21" i="26"/>
  <c r="H50" i="26"/>
  <c r="F22" i="26"/>
  <c r="D26" i="26"/>
  <c r="U28" i="25"/>
  <c r="U27" i="25"/>
  <c r="D55" i="26"/>
  <c r="B53" i="26"/>
  <c r="D27" i="25"/>
  <c r="W43" i="25"/>
  <c r="Q34" i="25"/>
  <c r="D38" i="25"/>
  <c r="U13" i="25"/>
  <c r="H22" i="25"/>
  <c r="Y23" i="25"/>
  <c r="Y22" i="25"/>
  <c r="AA46" i="24"/>
  <c r="W17" i="24"/>
  <c r="AI17" i="22"/>
  <c r="P45" i="22"/>
  <c r="AI40" i="22"/>
  <c r="L40" i="22"/>
  <c r="AG59" i="22"/>
  <c r="AI15" i="22"/>
  <c r="R19" i="22"/>
  <c r="AE23" i="22"/>
  <c r="L17" i="22"/>
  <c r="R31" i="22"/>
  <c r="AM39" i="22"/>
  <c r="AE64" i="22"/>
  <c r="AK55" i="22"/>
  <c r="N57" i="22"/>
  <c r="AM50" i="22"/>
  <c r="F8" i="21"/>
  <c r="F7" i="21"/>
  <c r="N43" i="22"/>
  <c r="B55" i="22"/>
  <c r="L30" i="22"/>
  <c r="Y42" i="22"/>
  <c r="AC46" i="22"/>
  <c r="B19" i="21"/>
  <c r="Y17" i="21"/>
  <c r="Y16" i="21"/>
  <c r="AM15" i="21"/>
  <c r="AG66" i="21"/>
  <c r="H17" i="21"/>
  <c r="AK40" i="21"/>
  <c r="AK50" i="21"/>
  <c r="B44" i="21"/>
  <c r="AM28" i="21"/>
  <c r="AE23" i="21"/>
  <c r="W9" i="21"/>
  <c r="AE56" i="21"/>
  <c r="R11" i="21"/>
  <c r="AA52" i="21"/>
  <c r="P63" i="21"/>
  <c r="W31" i="26"/>
  <c r="AA51" i="26"/>
  <c r="L43" i="26"/>
  <c r="L31" i="26"/>
  <c r="AA45" i="26"/>
  <c r="AA42" i="26"/>
  <c r="J46" i="26"/>
  <c r="S57" i="26"/>
  <c r="W39" i="26"/>
  <c r="L50" i="26"/>
  <c r="Q58" i="26"/>
  <c r="Y57" i="26"/>
  <c r="F7" i="25"/>
  <c r="J40" i="25"/>
  <c r="Y43" i="25"/>
  <c r="Y34" i="25"/>
  <c r="L45" i="25"/>
  <c r="J38" i="25"/>
  <c r="J48" i="25"/>
  <c r="L34" i="25"/>
  <c r="Y41" i="25"/>
  <c r="AA22" i="25"/>
  <c r="J21" i="25"/>
  <c r="F22" i="25"/>
  <c r="S19" i="25"/>
  <c r="U18" i="25"/>
  <c r="Q47" i="25"/>
  <c r="Q26" i="25"/>
  <c r="Y52" i="24"/>
  <c r="Y16" i="24"/>
  <c r="U16" i="24"/>
  <c r="D46" i="22"/>
  <c r="AA45" i="22"/>
  <c r="D40" i="22"/>
  <c r="N45" i="22"/>
  <c r="H35" i="22"/>
  <c r="D64" i="22"/>
  <c r="W24" i="22"/>
  <c r="F45" i="22"/>
  <c r="AA39" i="22"/>
  <c r="J46" i="22"/>
  <c r="J29" i="22"/>
  <c r="AE36" i="22"/>
  <c r="P31" i="22"/>
  <c r="F12" i="22"/>
  <c r="AI22" i="22"/>
  <c r="D21" i="22"/>
  <c r="Y64" i="22"/>
  <c r="N60" i="22"/>
  <c r="B54" i="22"/>
  <c r="N28" i="22"/>
  <c r="N27" i="22"/>
  <c r="R53" i="21"/>
  <c r="H18" i="22"/>
  <c r="AA26" i="22"/>
  <c r="R37" i="21"/>
  <c r="B27" i="21"/>
  <c r="N45" i="21"/>
  <c r="AK15" i="21"/>
  <c r="AC42" i="21"/>
  <c r="R53" i="22"/>
  <c r="H44" i="21"/>
  <c r="J20" i="27"/>
  <c r="AA45" i="27"/>
  <c r="B21" i="27"/>
  <c r="U61" i="27"/>
  <c r="D22" i="27"/>
  <c r="H22" i="27"/>
  <c r="H29" i="27"/>
  <c r="B59" i="27"/>
  <c r="W62" i="27"/>
  <c r="B32" i="26"/>
  <c r="W36" i="26"/>
  <c r="S47" i="26"/>
  <c r="B16" i="26"/>
  <c r="W45" i="26"/>
  <c r="F21" i="26"/>
  <c r="H28" i="26"/>
  <c r="S42" i="26"/>
  <c r="B26" i="26"/>
  <c r="B60" i="26"/>
  <c r="F60" i="26"/>
  <c r="S58" i="26"/>
  <c r="D40" i="25"/>
  <c r="S43" i="25"/>
  <c r="S34" i="25"/>
  <c r="Q8" i="25"/>
  <c r="Q7" i="25"/>
  <c r="B7" i="25"/>
  <c r="S13" i="25"/>
  <c r="U53" i="25"/>
  <c r="J51" i="25"/>
  <c r="D58" i="25"/>
  <c r="F52" i="25"/>
  <c r="Y49" i="25"/>
  <c r="AA53" i="25"/>
  <c r="Y10" i="25"/>
  <c r="W38" i="24"/>
  <c r="AA17" i="24"/>
  <c r="AC16" i="22"/>
  <c r="AC15" i="22"/>
  <c r="Y43" i="22"/>
  <c r="W39" i="22"/>
  <c r="W22" i="22"/>
  <c r="L36" i="22"/>
  <c r="AC51" i="22"/>
  <c r="N31" i="22"/>
  <c r="J49" i="22"/>
  <c r="AA22" i="22"/>
  <c r="AM64" i="22"/>
  <c r="H30" i="22"/>
  <c r="AM37" i="21"/>
  <c r="L53" i="21"/>
  <c r="AK28" i="22"/>
  <c r="AM56" i="22"/>
  <c r="J34" i="21"/>
  <c r="AA14" i="21"/>
  <c r="AC60" i="21"/>
  <c r="J19" i="21"/>
  <c r="P18" i="21"/>
  <c r="AI15" i="21"/>
  <c r="AI66" i="21"/>
  <c r="AI42" i="21"/>
  <c r="AA30" i="21"/>
  <c r="Y25" i="22"/>
  <c r="L44" i="26"/>
  <c r="J36" i="26"/>
  <c r="D52" i="26"/>
  <c r="D64" i="26"/>
  <c r="W35" i="26"/>
  <c r="H64" i="26"/>
  <c r="D12" i="26"/>
  <c r="S45" i="26"/>
  <c r="S21" i="26"/>
  <c r="Q42" i="26"/>
  <c r="U64" i="26"/>
  <c r="H26" i="26"/>
  <c r="F56" i="26"/>
  <c r="U57" i="26"/>
  <c r="D22" i="26"/>
  <c r="Y58" i="26"/>
  <c r="F54" i="26"/>
  <c r="Y20" i="26"/>
  <c r="AA38" i="25"/>
  <c r="J8" i="25"/>
  <c r="J7" i="25"/>
  <c r="L40" i="25"/>
  <c r="AA34" i="25"/>
  <c r="Q38" i="25"/>
  <c r="Y13" i="25"/>
  <c r="S53" i="25"/>
  <c r="AA46" i="25"/>
  <c r="D19" i="25"/>
  <c r="S17" i="24"/>
  <c r="S16" i="24"/>
  <c r="AA35" i="22"/>
  <c r="AC19" i="22"/>
  <c r="R44" i="22"/>
  <c r="AM18" i="22"/>
  <c r="P63" i="22"/>
  <c r="R45" i="22"/>
  <c r="AI16" i="22"/>
  <c r="AI51" i="22"/>
  <c r="AC39" i="22"/>
  <c r="AK45" i="22"/>
  <c r="D29" i="22"/>
  <c r="W36" i="22"/>
  <c r="B52" i="22"/>
  <c r="J48" i="22"/>
  <c r="H40" i="22"/>
  <c r="D60" i="22"/>
  <c r="AI56" i="22"/>
  <c r="R41" i="21"/>
  <c r="J49" i="21"/>
  <c r="P53" i="22"/>
  <c r="P65" i="22"/>
  <c r="D44" i="21"/>
  <c r="AI64" i="21"/>
  <c r="AE20" i="21"/>
  <c r="AM17" i="21"/>
  <c r="AA33" i="26"/>
  <c r="AA32" i="26"/>
  <c r="W42" i="26"/>
  <c r="W47" i="26"/>
  <c r="B50" i="26"/>
  <c r="H33" i="25"/>
  <c r="Y38" i="25"/>
  <c r="S48" i="25"/>
  <c r="L22" i="25"/>
  <c r="H46" i="25"/>
  <c r="AA54" i="25"/>
  <c r="L52" i="25"/>
  <c r="AA28" i="24"/>
  <c r="AA27" i="24"/>
  <c r="AA8" i="24"/>
  <c r="AA7" i="24"/>
  <c r="Q42" i="24"/>
  <c r="AA58" i="24"/>
  <c r="Y20" i="24"/>
  <c r="Y17" i="24"/>
  <c r="AM35" i="22"/>
  <c r="AM31" i="22"/>
  <c r="W50" i="24"/>
  <c r="W62" i="24"/>
  <c r="J35" i="22"/>
  <c r="AI39" i="22"/>
  <c r="AE17" i="22"/>
  <c r="B49" i="22"/>
  <c r="F21" i="22"/>
  <c r="L38" i="22"/>
  <c r="AE16" i="22"/>
  <c r="W63" i="22"/>
  <c r="H55" i="22"/>
  <c r="H19" i="21"/>
  <c r="AK26" i="21"/>
  <c r="F52" i="21"/>
  <c r="N49" i="21"/>
  <c r="L14" i="22"/>
  <c r="N33" i="21"/>
  <c r="W33" i="21"/>
  <c r="AM42" i="21"/>
  <c r="W64" i="21"/>
  <c r="AA46" i="26"/>
  <c r="L12" i="26"/>
  <c r="Q45" i="26"/>
  <c r="Q64" i="26"/>
  <c r="L60" i="26"/>
  <c r="H22" i="26"/>
  <c r="W58" i="26"/>
  <c r="F42" i="25"/>
  <c r="L39" i="25"/>
  <c r="F50" i="25"/>
  <c r="U28" i="24"/>
  <c r="D55" i="25"/>
  <c r="Q20" i="24"/>
  <c r="Q45" i="24"/>
  <c r="Q17" i="24"/>
  <c r="AK31" i="22"/>
  <c r="R40" i="22"/>
  <c r="AI18" i="22"/>
  <c r="R39" i="22"/>
  <c r="Y16" i="22"/>
  <c r="AE51" i="22"/>
  <c r="R18" i="22"/>
  <c r="B43" i="22"/>
  <c r="AC63" i="22"/>
  <c r="AC22" i="22"/>
  <c r="AI64" i="22"/>
  <c r="H14" i="22"/>
  <c r="L27" i="22"/>
  <c r="AM28" i="22"/>
  <c r="B21" i="21"/>
  <c r="AE15" i="21"/>
  <c r="AG10" i="21"/>
  <c r="R33" i="21"/>
  <c r="AK65" i="21"/>
  <c r="AI35" i="21"/>
  <c r="R44" i="21"/>
  <c r="AE43" i="21"/>
  <c r="AM64" i="21"/>
  <c r="AK54" i="22"/>
  <c r="U51" i="27"/>
  <c r="W61" i="27"/>
  <c r="H41" i="27"/>
  <c r="W59" i="27"/>
  <c r="F54" i="27"/>
  <c r="L20" i="26"/>
  <c r="L19" i="26"/>
  <c r="F34" i="26"/>
  <c r="AA38" i="26"/>
  <c r="U46" i="26"/>
  <c r="U56" i="26"/>
  <c r="J26" i="26"/>
  <c r="J25" i="26"/>
  <c r="L64" i="26"/>
  <c r="Y23" i="26"/>
  <c r="W64" i="26"/>
  <c r="U24" i="26"/>
  <c r="F27" i="26"/>
  <c r="J51" i="26"/>
  <c r="AA48" i="26"/>
  <c r="AA57" i="26"/>
  <c r="D50" i="26"/>
  <c r="J39" i="26"/>
  <c r="J55" i="26"/>
  <c r="D33" i="25"/>
  <c r="B36" i="25"/>
  <c r="H15" i="25"/>
  <c r="F35" i="25"/>
  <c r="B8" i="25"/>
  <c r="B34" i="25"/>
  <c r="D39" i="25"/>
  <c r="B40" i="25"/>
  <c r="Q13" i="25"/>
  <c r="Y19" i="25"/>
  <c r="J20" i="25"/>
  <c r="Y26" i="25"/>
  <c r="D50" i="25"/>
  <c r="AI31" i="22"/>
  <c r="AC18" i="22"/>
  <c r="D55" i="22"/>
  <c r="Y22" i="22"/>
  <c r="AA43" i="22"/>
  <c r="P52" i="22"/>
  <c r="P19" i="22"/>
  <c r="AC36" i="22"/>
  <c r="W21" i="22"/>
  <c r="AI63" i="22"/>
  <c r="AG64" i="22"/>
  <c r="R50" i="21"/>
  <c r="AG24" i="22"/>
  <c r="AM26" i="21"/>
  <c r="J41" i="21"/>
  <c r="P27" i="21"/>
  <c r="B49" i="21"/>
  <c r="B61" i="21"/>
  <c r="N26" i="21"/>
  <c r="F32" i="21"/>
  <c r="P16" i="21"/>
  <c r="N41" i="21"/>
  <c r="W35" i="21"/>
  <c r="J26" i="21"/>
  <c r="AA10" i="21"/>
  <c r="J44" i="21"/>
  <c r="AK28" i="21"/>
  <c r="J51" i="21"/>
  <c r="AI14" i="21"/>
  <c r="AI13" i="21"/>
  <c r="J22" i="21"/>
  <c r="Y54" i="22"/>
  <c r="AI56" i="21"/>
  <c r="N11" i="21"/>
  <c r="U52" i="27"/>
  <c r="AA42" i="27"/>
  <c r="Q66" i="27"/>
  <c r="AA22" i="27"/>
  <c r="AA44" i="26"/>
  <c r="H53" i="27"/>
  <c r="Q47" i="26"/>
  <c r="J26" i="27"/>
  <c r="Q62" i="26"/>
  <c r="AA52" i="26"/>
  <c r="L25" i="26"/>
  <c r="Q46" i="26"/>
  <c r="S9" i="25"/>
  <c r="B50" i="25"/>
  <c r="H49" i="25"/>
  <c r="F36" i="25"/>
  <c r="Y51" i="24"/>
  <c r="AA35" i="24"/>
  <c r="AA56" i="24"/>
  <c r="U20" i="24"/>
  <c r="W21" i="24"/>
  <c r="Q26" i="24"/>
  <c r="Y35" i="22"/>
  <c r="P16" i="22"/>
  <c r="R64" i="22"/>
  <c r="AM27" i="22"/>
  <c r="N55" i="22"/>
  <c r="N58" i="21"/>
  <c r="AA56" i="21"/>
  <c r="L51" i="21"/>
  <c r="F47" i="21"/>
  <c r="AK22" i="21"/>
  <c r="AK51" i="21"/>
  <c r="L50" i="27"/>
  <c r="AA31" i="27"/>
  <c r="F35" i="26"/>
  <c r="H14" i="27"/>
  <c r="Y24" i="27"/>
  <c r="F47" i="25"/>
  <c r="W34" i="25"/>
  <c r="D47" i="25"/>
  <c r="Q60" i="25"/>
  <c r="H60" i="25"/>
  <c r="D60" i="21"/>
  <c r="AM60" i="21"/>
  <c r="H20" i="25"/>
  <c r="U45" i="24"/>
  <c r="S36" i="25"/>
  <c r="P53" i="21"/>
  <c r="AC38" i="21"/>
  <c r="AG20" i="22"/>
  <c r="H62" i="21"/>
  <c r="D54" i="21"/>
  <c r="J61" i="21"/>
  <c r="W34" i="21"/>
  <c r="F50" i="27"/>
  <c r="Q42" i="27"/>
  <c r="B18" i="27"/>
  <c r="H33" i="26"/>
  <c r="W61" i="26"/>
  <c r="D44" i="25"/>
  <c r="F31" i="25"/>
  <c r="AA27" i="25"/>
  <c r="Q44" i="25"/>
  <c r="Q55" i="24"/>
  <c r="W26" i="24"/>
  <c r="W30" i="24"/>
  <c r="Q41" i="24"/>
  <c r="P48" i="22"/>
  <c r="R17" i="22"/>
  <c r="AI45" i="22"/>
  <c r="Y15" i="22"/>
  <c r="N29" i="22"/>
  <c r="AK61" i="22"/>
  <c r="W41" i="22"/>
  <c r="N21" i="22"/>
  <c r="AE20" i="22"/>
  <c r="AE13" i="21"/>
  <c r="AC18" i="21"/>
  <c r="Y55" i="22"/>
  <c r="AG23" i="21"/>
  <c r="L65" i="21"/>
  <c r="N25" i="21"/>
  <c r="AG60" i="21"/>
  <c r="N61" i="21"/>
  <c r="AK41" i="21"/>
  <c r="L47" i="21"/>
  <c r="AC40" i="21"/>
  <c r="B54" i="21"/>
  <c r="L23" i="27"/>
  <c r="L42" i="26"/>
  <c r="F57" i="27"/>
  <c r="B36" i="26"/>
  <c r="Q47" i="24"/>
  <c r="W41" i="25"/>
  <c r="B10" i="25"/>
  <c r="AA62" i="25"/>
  <c r="W9" i="25"/>
  <c r="Y16" i="25"/>
  <c r="D61" i="26"/>
  <c r="H52" i="27"/>
  <c r="D58" i="26"/>
  <c r="Y61" i="25"/>
  <c r="AI38" i="21"/>
  <c r="H59" i="21"/>
  <c r="D47" i="27"/>
  <c r="D49" i="27"/>
  <c r="Y42" i="27"/>
  <c r="Q56" i="27"/>
  <c r="S44" i="26"/>
  <c r="H26" i="27"/>
  <c r="S65" i="26"/>
  <c r="Y30" i="25"/>
  <c r="H39" i="25"/>
  <c r="D62" i="25"/>
  <c r="J43" i="25"/>
  <c r="H40" i="25"/>
  <c r="Y12" i="25"/>
  <c r="J19" i="25"/>
  <c r="B46" i="25"/>
  <c r="U12" i="24"/>
  <c r="U19" i="24"/>
  <c r="P17" i="22"/>
  <c r="AE63" i="22"/>
  <c r="AI24" i="22"/>
  <c r="AC34" i="21"/>
  <c r="F23" i="21"/>
  <c r="D24" i="21"/>
  <c r="AA29" i="21"/>
  <c r="W41" i="21"/>
  <c r="B15" i="21"/>
  <c r="AG30" i="21"/>
  <c r="AC35" i="21"/>
  <c r="F41" i="21"/>
  <c r="Y26" i="27"/>
  <c r="S33" i="24"/>
  <c r="AA21" i="25"/>
  <c r="AK47" i="22"/>
  <c r="P44" i="22"/>
  <c r="U31" i="27"/>
  <c r="J51" i="27"/>
  <c r="L47" i="25"/>
  <c r="Y63" i="21"/>
  <c r="F66" i="21"/>
  <c r="D10" i="21"/>
  <c r="AK23" i="21"/>
  <c r="AG65" i="21"/>
  <c r="Y60" i="21"/>
  <c r="D52" i="27"/>
  <c r="D58" i="27"/>
  <c r="AA24" i="27"/>
  <c r="B23" i="27"/>
  <c r="H42" i="26"/>
  <c r="Q17" i="26"/>
  <c r="B45" i="26"/>
  <c r="H48" i="25"/>
  <c r="D31" i="25"/>
  <c r="D56" i="25"/>
  <c r="Q41" i="25"/>
  <c r="H14" i="25"/>
  <c r="B43" i="25"/>
  <c r="U35" i="25"/>
  <c r="Q31" i="24"/>
  <c r="U42" i="24"/>
  <c r="Y13" i="24"/>
  <c r="AM45" i="22"/>
  <c r="N46" i="22"/>
  <c r="AG50" i="22"/>
  <c r="AK49" i="22"/>
  <c r="AC21" i="22"/>
  <c r="AI40" i="21"/>
  <c r="AG16" i="21"/>
  <c r="AA45" i="21"/>
  <c r="J42" i="21"/>
  <c r="R23" i="21"/>
  <c r="N42" i="21"/>
  <c r="B24" i="21"/>
  <c r="H54" i="21"/>
  <c r="AC41" i="21"/>
  <c r="S17" i="27"/>
  <c r="L51" i="27"/>
  <c r="D24" i="26"/>
  <c r="B66" i="26"/>
  <c r="Q24" i="26"/>
  <c r="F48" i="26"/>
  <c r="AA61" i="26"/>
  <c r="U17" i="25"/>
  <c r="D26" i="25"/>
  <c r="N14" i="22"/>
  <c r="AC43" i="21"/>
  <c r="AK36" i="21"/>
  <c r="S18" i="26"/>
  <c r="Y60" i="27"/>
  <c r="J44" i="26"/>
  <c r="S25" i="26"/>
  <c r="AA20" i="25"/>
  <c r="U52" i="24"/>
  <c r="AI18" i="21"/>
  <c r="F40" i="21"/>
  <c r="J48" i="27"/>
  <c r="B51" i="25"/>
  <c r="L14" i="21"/>
  <c r="L62" i="21"/>
  <c r="AE45" i="21"/>
  <c r="N44" i="21"/>
  <c r="AC64" i="21"/>
  <c r="D33" i="21"/>
  <c r="AM54" i="22"/>
  <c r="AE9" i="21"/>
  <c r="Y65" i="21"/>
  <c r="N63" i="21"/>
  <c r="L38" i="27"/>
  <c r="L48" i="27"/>
  <c r="Y11" i="27"/>
  <c r="S66" i="27"/>
  <c r="W27" i="27"/>
  <c r="Y52" i="26"/>
  <c r="AA34" i="26"/>
  <c r="B14" i="27"/>
  <c r="B35" i="26"/>
  <c r="B65" i="26"/>
  <c r="H44" i="25"/>
  <c r="J29" i="25"/>
  <c r="Q42" i="25"/>
  <c r="AA42" i="25"/>
  <c r="Y25" i="25"/>
  <c r="F19" i="25"/>
  <c r="Q30" i="25"/>
  <c r="W45" i="25"/>
  <c r="B19" i="25"/>
  <c r="D35" i="25"/>
  <c r="J50" i="25"/>
  <c r="D16" i="25"/>
  <c r="U56" i="24"/>
  <c r="S13" i="24"/>
  <c r="AA30" i="24"/>
  <c r="AA62" i="24"/>
  <c r="W56" i="24"/>
  <c r="W37" i="22"/>
  <c r="P40" i="22"/>
  <c r="P24" i="22"/>
  <c r="N64" i="22"/>
  <c r="J60" i="21"/>
  <c r="D40" i="21"/>
  <c r="AG37" i="21"/>
  <c r="AG47" i="21"/>
  <c r="H13" i="21"/>
  <c r="J43" i="21"/>
  <c r="N24" i="21"/>
  <c r="AI51" i="21"/>
  <c r="AA63" i="21"/>
  <c r="N50" i="21"/>
  <c r="Q47" i="27"/>
  <c r="U24" i="27"/>
  <c r="L28" i="26"/>
  <c r="S41" i="27"/>
  <c r="B38" i="26"/>
  <c r="L22" i="27"/>
  <c r="L38" i="26"/>
  <c r="L58" i="25"/>
  <c r="AM62" i="22"/>
  <c r="AK34" i="21"/>
  <c r="H28" i="21"/>
  <c r="AI37" i="21"/>
  <c r="L42" i="27"/>
  <c r="H38" i="26"/>
  <c r="B49" i="25"/>
  <c r="D33" i="27"/>
  <c r="Q32" i="27"/>
  <c r="Y23" i="24"/>
  <c r="D57" i="27"/>
  <c r="D46" i="27"/>
  <c r="S42" i="27"/>
  <c r="Y63" i="27"/>
  <c r="W66" i="27"/>
  <c r="S46" i="27"/>
  <c r="W44" i="26"/>
  <c r="AA17" i="26"/>
  <c r="B25" i="26"/>
  <c r="H43" i="26"/>
  <c r="B29" i="25"/>
  <c r="S15" i="25"/>
  <c r="H57" i="26"/>
  <c r="B11" i="25"/>
  <c r="W28" i="25"/>
  <c r="Y44" i="25"/>
  <c r="Q25" i="25"/>
  <c r="Q12" i="25"/>
  <c r="H42" i="25"/>
  <c r="H43" i="25"/>
  <c r="D21" i="25"/>
  <c r="J24" i="25"/>
  <c r="J39" i="25"/>
  <c r="Q33" i="24"/>
  <c r="J35" i="25"/>
  <c r="U40" i="25"/>
  <c r="S26" i="24"/>
  <c r="S40" i="24"/>
  <c r="P46" i="22"/>
  <c r="N48" i="22"/>
  <c r="R12" i="22"/>
  <c r="P12" i="22"/>
  <c r="R46" i="22"/>
  <c r="AC38" i="22"/>
  <c r="AC54" i="22"/>
  <c r="P14" i="22"/>
  <c r="N63" i="22"/>
  <c r="F9" i="21"/>
  <c r="P21" i="21"/>
  <c r="AC59" i="22"/>
  <c r="H15" i="21"/>
  <c r="L24" i="21"/>
  <c r="Y50" i="21"/>
  <c r="H42" i="21"/>
  <c r="F51" i="27"/>
  <c r="AA55" i="26"/>
  <c r="S13" i="26"/>
  <c r="AA48" i="25"/>
  <c r="D32" i="26"/>
  <c r="S50" i="26"/>
  <c r="H26" i="25"/>
  <c r="W31" i="24"/>
  <c r="W42" i="25"/>
  <c r="S12" i="24"/>
  <c r="R54" i="22"/>
  <c r="N60" i="21"/>
  <c r="R14" i="21"/>
  <c r="J52" i="27"/>
  <c r="J35" i="26"/>
  <c r="U26" i="24"/>
  <c r="S12" i="25"/>
  <c r="J57" i="26"/>
  <c r="W46" i="25"/>
  <c r="F29" i="21"/>
  <c r="AK48" i="22"/>
  <c r="W29" i="24"/>
  <c r="D66" i="26"/>
  <c r="U42" i="27"/>
  <c r="Q44" i="26"/>
  <c r="L16" i="26"/>
  <c r="H45" i="26"/>
  <c r="F33" i="26"/>
  <c r="B57" i="26"/>
  <c r="W63" i="26"/>
  <c r="H29" i="25"/>
  <c r="U9" i="25"/>
  <c r="W25" i="25"/>
  <c r="D43" i="25"/>
  <c r="H35" i="25"/>
  <c r="AA47" i="24"/>
  <c r="Y55" i="24"/>
  <c r="W35" i="22"/>
  <c r="AK12" i="22"/>
  <c r="P64" i="22"/>
  <c r="P62" i="22"/>
  <c r="AM22" i="21"/>
  <c r="F21" i="21"/>
  <c r="J15" i="21"/>
  <c r="L58" i="21"/>
  <c r="AG27" i="21"/>
  <c r="P13" i="21"/>
  <c r="Y22" i="21"/>
  <c r="AG44" i="21"/>
  <c r="N36" i="21"/>
  <c r="R58" i="21"/>
  <c r="Y49" i="21"/>
  <c r="R51" i="21"/>
  <c r="AA55" i="21"/>
  <c r="U37" i="27"/>
  <c r="AA60" i="27"/>
  <c r="S47" i="27"/>
  <c r="Y41" i="27"/>
  <c r="J18" i="26"/>
  <c r="S52" i="26"/>
  <c r="D17" i="26"/>
  <c r="B24" i="25"/>
  <c r="B47" i="25"/>
  <c r="S32" i="24"/>
  <c r="U37" i="25"/>
  <c r="Y42" i="25"/>
  <c r="AA51" i="24"/>
  <c r="AM47" i="22"/>
  <c r="R65" i="22"/>
  <c r="B60" i="21"/>
  <c r="J48" i="26"/>
  <c r="J42" i="26"/>
  <c r="B16" i="25"/>
  <c r="U8" i="25"/>
  <c r="U11" i="24"/>
  <c r="H39" i="12"/>
  <c r="Q39" i="12"/>
  <c r="I100" i="26" s="1"/>
  <c r="U25" i="24"/>
  <c r="W38" i="21"/>
  <c r="D51" i="21"/>
  <c r="AC14" i="21"/>
  <c r="AK56" i="21"/>
  <c r="D63" i="21"/>
  <c r="B37" i="27"/>
  <c r="Q40" i="27"/>
  <c r="AA66" i="27"/>
  <c r="Q24" i="27"/>
  <c r="D25" i="27"/>
  <c r="W22" i="27"/>
  <c r="F39" i="26"/>
  <c r="J66" i="26"/>
  <c r="J65" i="26"/>
  <c r="F41" i="25"/>
  <c r="S17" i="25"/>
  <c r="W38" i="25"/>
  <c r="L17" i="25"/>
  <c r="AK11" i="22"/>
  <c r="P29" i="22"/>
  <c r="AI27" i="22"/>
  <c r="AM55" i="22"/>
  <c r="W44" i="22"/>
  <c r="W46" i="21"/>
  <c r="D31" i="21"/>
  <c r="N59" i="21"/>
  <c r="AE25" i="21"/>
  <c r="D50" i="21"/>
  <c r="D50" i="27"/>
  <c r="Y55" i="26"/>
  <c r="L38" i="25"/>
  <c r="W9" i="24"/>
  <c r="S8" i="24"/>
  <c r="AE42" i="22"/>
  <c r="W44" i="24"/>
  <c r="Y47" i="22"/>
  <c r="J54" i="21"/>
  <c r="H61" i="21"/>
  <c r="S59" i="27"/>
  <c r="U23" i="26"/>
  <c r="W38" i="27"/>
  <c r="B24" i="26"/>
  <c r="H61" i="26"/>
  <c r="U44" i="25"/>
  <c r="AA60" i="22"/>
  <c r="F19" i="27"/>
  <c r="Y28" i="25"/>
  <c r="H17" i="25"/>
  <c r="B13" i="27"/>
  <c r="Y36" i="27"/>
  <c r="W50" i="27"/>
  <c r="W65" i="26"/>
  <c r="Y62" i="26"/>
  <c r="Y29" i="26"/>
  <c r="AA65" i="26"/>
  <c r="S7" i="26"/>
  <c r="W54" i="26"/>
  <c r="W26" i="25"/>
  <c r="Y51" i="25"/>
  <c r="AA15" i="24"/>
  <c r="AA25" i="24"/>
  <c r="AA13" i="24"/>
  <c r="AI25" i="22"/>
  <c r="AI13" i="22"/>
  <c r="AA13" i="22"/>
  <c r="AI34" i="22"/>
  <c r="AG51" i="22"/>
  <c r="AC28" i="22"/>
  <c r="N16" i="21"/>
  <c r="N38" i="21"/>
  <c r="U25" i="27"/>
  <c r="U13" i="27"/>
  <c r="U62" i="27"/>
  <c r="U29" i="27"/>
  <c r="Q54" i="27"/>
  <c r="W27" i="26"/>
  <c r="Y5" i="26"/>
  <c r="Y63" i="26"/>
  <c r="Y56" i="26"/>
  <c r="L14" i="26"/>
  <c r="U32" i="25"/>
  <c r="Y46" i="25"/>
  <c r="Y15" i="25"/>
  <c r="Q50" i="25"/>
  <c r="Q17" i="25"/>
  <c r="Y3" i="25"/>
  <c r="S51" i="25"/>
  <c r="AA57" i="24"/>
  <c r="AA24" i="24"/>
  <c r="AA34" i="22"/>
  <c r="AC17" i="22"/>
  <c r="AG27" i="22"/>
  <c r="AG10" i="22"/>
  <c r="AI50" i="22"/>
  <c r="AG51" i="21"/>
  <c r="AG18" i="21"/>
  <c r="R24" i="21"/>
  <c r="L60" i="22"/>
  <c r="AM26" i="22"/>
  <c r="AM14" i="22"/>
  <c r="AM30" i="22"/>
  <c r="AG56" i="22"/>
  <c r="AG23" i="22"/>
  <c r="D18" i="21"/>
  <c r="AE65" i="21"/>
  <c r="AE32" i="21"/>
  <c r="AA38" i="21"/>
  <c r="Q25" i="27"/>
  <c r="Q13" i="27"/>
  <c r="U34" i="27"/>
  <c r="AA25" i="27"/>
  <c r="AA13" i="27"/>
  <c r="Q30" i="27"/>
  <c r="U7" i="27"/>
  <c r="S64" i="26"/>
  <c r="S31" i="26"/>
  <c r="S27" i="26"/>
  <c r="AA56" i="26"/>
  <c r="AA23" i="26"/>
  <c r="S54" i="26"/>
  <c r="Y59" i="26"/>
  <c r="Y26" i="26"/>
  <c r="AA51" i="25"/>
  <c r="S10" i="24"/>
  <c r="W55" i="24"/>
  <c r="Y17" i="22"/>
  <c r="AA9" i="22"/>
  <c r="R58" i="22"/>
  <c r="Y65" i="22"/>
  <c r="W30" i="22"/>
  <c r="W18" i="22"/>
  <c r="AM18" i="21"/>
  <c r="AG5" i="22"/>
  <c r="AG63" i="22"/>
  <c r="Y30" i="22"/>
  <c r="Y18" i="22"/>
  <c r="AC56" i="22"/>
  <c r="P6" i="21"/>
  <c r="AA61" i="21"/>
  <c r="AA28" i="21"/>
  <c r="AM66" i="21"/>
  <c r="AM61" i="21"/>
  <c r="B16" i="21"/>
  <c r="AM47" i="21"/>
  <c r="AG48" i="21"/>
  <c r="J5" i="21"/>
  <c r="AA49" i="27"/>
  <c r="Q18" i="27"/>
  <c r="B29" i="27"/>
  <c r="S54" i="27"/>
  <c r="S36" i="26"/>
  <c r="U45" i="26"/>
  <c r="W23" i="26"/>
  <c r="W11" i="26"/>
  <c r="S24" i="26"/>
  <c r="S12" i="26"/>
  <c r="Y27" i="26"/>
  <c r="Q56" i="26"/>
  <c r="Q62" i="25"/>
  <c r="Q29" i="25"/>
  <c r="Q51" i="25"/>
  <c r="U41" i="24"/>
  <c r="AK13" i="22"/>
  <c r="W13" i="22"/>
  <c r="W15" i="22"/>
  <c r="AI29" i="22"/>
  <c r="Y10" i="22"/>
  <c r="AK30" i="22"/>
  <c r="AK18" i="22"/>
  <c r="W26" i="22"/>
  <c r="W14" i="22"/>
  <c r="Y50" i="22"/>
  <c r="AM58" i="21"/>
  <c r="AM25" i="21"/>
  <c r="AG26" i="22"/>
  <c r="AG14" i="22"/>
  <c r="AA28" i="22"/>
  <c r="AG30" i="22"/>
  <c r="AG18" i="22"/>
  <c r="B50" i="22"/>
  <c r="AM6" i="21"/>
  <c r="AI54" i="22"/>
  <c r="AK14" i="21"/>
  <c r="J45" i="21"/>
  <c r="W63" i="21"/>
  <c r="H6" i="21"/>
  <c r="H33" i="21"/>
  <c r="H16" i="21"/>
  <c r="AM33" i="21"/>
  <c r="L66" i="21"/>
  <c r="Q61" i="27"/>
  <c r="Q28" i="27"/>
  <c r="L14" i="27"/>
  <c r="AA5" i="27"/>
  <c r="AA63" i="27"/>
  <c r="AA54" i="27"/>
  <c r="U50" i="26"/>
  <c r="U19" i="26"/>
  <c r="W56" i="26"/>
  <c r="AA59" i="26"/>
  <c r="F23" i="25"/>
  <c r="Y57" i="25"/>
  <c r="Y24" i="25"/>
  <c r="AA10" i="25"/>
  <c r="W55" i="25"/>
  <c r="AA52" i="24"/>
  <c r="AA19" i="24"/>
  <c r="AE66" i="22"/>
  <c r="AE33" i="22"/>
  <c r="Y23" i="22"/>
  <c r="Y11" i="22"/>
  <c r="AC13" i="22"/>
  <c r="AA15" i="22"/>
  <c r="AM51" i="22"/>
  <c r="W10" i="22"/>
  <c r="AK50" i="22"/>
  <c r="AG58" i="21"/>
  <c r="AG25" i="21"/>
  <c r="AK26" i="22"/>
  <c r="AI28" i="22"/>
  <c r="AC30" i="22"/>
  <c r="W56" i="22"/>
  <c r="AE14" i="22"/>
  <c r="F63" i="21"/>
  <c r="AC63" i="21"/>
  <c r="AE33" i="21"/>
  <c r="D11" i="21"/>
  <c r="L34" i="21"/>
  <c r="AE19" i="21"/>
  <c r="AE7" i="21"/>
  <c r="D10" i="27"/>
  <c r="Q11" i="27"/>
  <c r="S60" i="27"/>
  <c r="S27" i="27"/>
  <c r="Q29" i="27"/>
  <c r="Q17" i="27"/>
  <c r="U59" i="27"/>
  <c r="U50" i="27"/>
  <c r="U19" i="27"/>
  <c r="S50" i="27"/>
  <c r="W54" i="27"/>
  <c r="AA25" i="26"/>
  <c r="AA13" i="26"/>
  <c r="Q27" i="26"/>
  <c r="AA27" i="26"/>
  <c r="AA15" i="26"/>
  <c r="S56" i="26"/>
  <c r="U55" i="25"/>
  <c r="U59" i="24"/>
  <c r="AA6" i="24"/>
  <c r="S61" i="24"/>
  <c r="S28" i="24"/>
  <c r="N37" i="22"/>
  <c r="Y51" i="22"/>
  <c r="W64" i="22"/>
  <c r="W31" i="22"/>
  <c r="AA64" i="22"/>
  <c r="AK56" i="22"/>
  <c r="W6" i="21"/>
  <c r="R32" i="21"/>
  <c r="AM21" i="21"/>
  <c r="AC56" i="21"/>
  <c r="AC23" i="21"/>
  <c r="Y8" i="21"/>
  <c r="W17" i="21"/>
  <c r="W5" i="21"/>
  <c r="W23" i="21"/>
  <c r="W11" i="21"/>
  <c r="AA30" i="27"/>
  <c r="AA18" i="27"/>
  <c r="AA59" i="27"/>
  <c r="AA26" i="27"/>
  <c r="U56" i="27"/>
  <c r="U23" i="27"/>
  <c r="Y42" i="26"/>
  <c r="J27" i="26"/>
  <c r="AA28" i="26"/>
  <c r="AA16" i="26"/>
  <c r="Y54" i="26"/>
  <c r="B25" i="25"/>
  <c r="S59" i="25"/>
  <c r="S26" i="25"/>
  <c r="U26" i="25"/>
  <c r="AA55" i="25"/>
  <c r="S6" i="24"/>
  <c r="AM29" i="22"/>
  <c r="AM17" i="22"/>
  <c r="W51" i="22"/>
  <c r="W34" i="22"/>
  <c r="AK15" i="22"/>
  <c r="AC64" i="22"/>
  <c r="AC31" i="22"/>
  <c r="AA30" i="22"/>
  <c r="AA18" i="22"/>
  <c r="AI30" i="22"/>
  <c r="AI37" i="22"/>
  <c r="AI26" i="22"/>
  <c r="AI14" i="22"/>
  <c r="AG28" i="22"/>
  <c r="AG16" i="22"/>
  <c r="AE56" i="22"/>
  <c r="B34" i="21"/>
  <c r="AA32" i="27"/>
  <c r="U37" i="26"/>
  <c r="S34" i="26"/>
  <c r="Q54" i="26"/>
  <c r="W51" i="25"/>
  <c r="W18" i="25"/>
  <c r="AA21" i="24"/>
  <c r="AA9" i="24"/>
  <c r="AA16" i="24"/>
  <c r="AA4" i="24"/>
  <c r="AK27" i="22"/>
  <c r="AK51" i="22"/>
  <c r="W28" i="22"/>
  <c r="Y28" i="22"/>
  <c r="AG5" i="21"/>
  <c r="AK14" i="22"/>
  <c r="AA65" i="21"/>
  <c r="AI33" i="21"/>
  <c r="R17" i="21"/>
  <c r="D48" i="21"/>
  <c r="W40" i="27"/>
  <c r="AA46" i="27"/>
  <c r="Y28" i="27"/>
  <c r="W19" i="26"/>
  <c r="U39" i="26"/>
  <c r="Y7" i="27"/>
  <c r="Y10" i="26"/>
  <c r="W47" i="25"/>
  <c r="B32" i="25"/>
  <c r="W40" i="25"/>
  <c r="Q56" i="25"/>
  <c r="Q61" i="25"/>
  <c r="W42" i="24"/>
  <c r="W6" i="24"/>
  <c r="U62" i="24"/>
  <c r="U43" i="24"/>
  <c r="Y46" i="24"/>
  <c r="Y15" i="24"/>
  <c r="AC34" i="22"/>
  <c r="AK34" i="22"/>
  <c r="AA11" i="22"/>
  <c r="AE34" i="22"/>
  <c r="Y27" i="22"/>
  <c r="AI60" i="22"/>
  <c r="AA55" i="22"/>
  <c r="AI12" i="21"/>
  <c r="AE37" i="21"/>
  <c r="AI58" i="21"/>
  <c r="AI25" i="21"/>
  <c r="AK57" i="21"/>
  <c r="AM59" i="22"/>
  <c r="AK7" i="21"/>
  <c r="W27" i="21"/>
  <c r="AE29" i="21"/>
  <c r="AE41" i="21"/>
  <c r="Y58" i="21"/>
  <c r="W20" i="21"/>
  <c r="H25" i="21"/>
  <c r="AI30" i="21"/>
  <c r="AI23" i="21"/>
  <c r="W55" i="21"/>
  <c r="AI26" i="21"/>
  <c r="Q34" i="27"/>
  <c r="Q37" i="27"/>
  <c r="S10" i="27"/>
  <c r="Q64" i="27"/>
  <c r="S29" i="27"/>
  <c r="Y17" i="27"/>
  <c r="S41" i="26"/>
  <c r="W62" i="26"/>
  <c r="W29" i="26"/>
  <c r="Q16" i="24"/>
  <c r="U56" i="25"/>
  <c r="U23" i="25"/>
  <c r="S56" i="25"/>
  <c r="W30" i="25"/>
  <c r="AC12" i="22"/>
  <c r="S44" i="24"/>
  <c r="AE47" i="22"/>
  <c r="W14" i="24"/>
  <c r="W12" i="24"/>
  <c r="AC66" i="22"/>
  <c r="AE62" i="22"/>
  <c r="AE29" i="22"/>
  <c r="AC20" i="21"/>
  <c r="AG33" i="21"/>
  <c r="AG9" i="21"/>
  <c r="D61" i="21"/>
  <c r="D28" i="21"/>
  <c r="U40" i="27"/>
  <c r="Y35" i="27"/>
  <c r="L46" i="27"/>
  <c r="AA26" i="26"/>
  <c r="AC31" i="21"/>
  <c r="AC59" i="21"/>
  <c r="W19" i="21"/>
  <c r="P5" i="21"/>
  <c r="W29" i="27"/>
  <c r="Y21" i="27"/>
  <c r="S28" i="27"/>
  <c r="Q39" i="26"/>
  <c r="U20" i="26"/>
  <c r="W12" i="26"/>
  <c r="Q32" i="26"/>
  <c r="W41" i="26"/>
  <c r="AA20" i="26"/>
  <c r="W26" i="26"/>
  <c r="S10" i="26"/>
  <c r="S23" i="26"/>
  <c r="S11" i="26"/>
  <c r="B29" i="26"/>
  <c r="AA49" i="26"/>
  <c r="S16" i="25"/>
  <c r="U16" i="25"/>
  <c r="S45" i="25"/>
  <c r="S30" i="25"/>
  <c r="Y45" i="25"/>
  <c r="Q33" i="25"/>
  <c r="AA12" i="25"/>
  <c r="S61" i="25"/>
  <c r="S28" i="25"/>
  <c r="W16" i="24"/>
  <c r="U44" i="24"/>
  <c r="Q52" i="25"/>
  <c r="Q19" i="25"/>
  <c r="S42" i="24"/>
  <c r="Y60" i="24"/>
  <c r="Q13" i="24"/>
  <c r="AA33" i="24"/>
  <c r="Q6" i="24"/>
  <c r="W19" i="24"/>
  <c r="W43" i="24"/>
  <c r="S30" i="24"/>
  <c r="AM61" i="22"/>
  <c r="W46" i="22"/>
  <c r="AK24" i="22"/>
  <c r="AC50" i="22"/>
  <c r="AC12" i="21"/>
  <c r="AA58" i="21"/>
  <c r="L49" i="21"/>
  <c r="L16" i="21"/>
  <c r="AI7" i="21"/>
  <c r="AE27" i="21"/>
  <c r="AC62" i="21"/>
  <c r="AC29" i="21"/>
  <c r="N13" i="21"/>
  <c r="AC55" i="21"/>
  <c r="AC22" i="21"/>
  <c r="U66" i="27"/>
  <c r="S24" i="27"/>
  <c r="S12" i="27"/>
  <c r="Y41" i="26"/>
  <c r="Y30" i="26"/>
  <c r="Y18" i="26"/>
  <c r="Y48" i="25"/>
  <c r="J14" i="27"/>
  <c r="J8" i="27"/>
  <c r="Y65" i="26"/>
  <c r="H48" i="26"/>
  <c r="H65" i="26"/>
  <c r="H32" i="26"/>
  <c r="W48" i="24"/>
  <c r="AA60" i="25"/>
  <c r="AA30" i="25"/>
  <c r="Q59" i="25"/>
  <c r="S9" i="24"/>
  <c r="Y50" i="24"/>
  <c r="Q9" i="24"/>
  <c r="AG45" i="22"/>
  <c r="AA14" i="24"/>
  <c r="AM12" i="22"/>
  <c r="R62" i="21"/>
  <c r="W65" i="22"/>
  <c r="Y32" i="21"/>
  <c r="AK37" i="21"/>
  <c r="AG52" i="21"/>
  <c r="P44" i="21"/>
  <c r="AK45" i="21"/>
  <c r="U16" i="27"/>
  <c r="Y23" i="27"/>
  <c r="W42" i="21"/>
  <c r="W44" i="21"/>
  <c r="N14" i="21"/>
  <c r="AE21" i="21"/>
  <c r="AI28" i="21"/>
  <c r="H64" i="21"/>
  <c r="W14" i="21"/>
  <c r="AG54" i="22"/>
  <c r="AM31" i="21"/>
  <c r="AC19" i="21"/>
  <c r="AC7" i="21"/>
  <c r="AA48" i="27"/>
  <c r="U48" i="27"/>
  <c r="AA21" i="27"/>
  <c r="Q22" i="27"/>
  <c r="Q10" i="27"/>
  <c r="Y27" i="27"/>
  <c r="Y15" i="27"/>
  <c r="S55" i="27"/>
  <c r="Y39" i="26"/>
  <c r="Y34" i="26"/>
  <c r="Q55" i="27"/>
  <c r="W8" i="26"/>
  <c r="Q20" i="26"/>
  <c r="W40" i="26"/>
  <c r="AA10" i="26"/>
  <c r="U63" i="26"/>
  <c r="U30" i="26"/>
  <c r="Q49" i="26"/>
  <c r="AA47" i="25"/>
  <c r="W16" i="25"/>
  <c r="U57" i="25"/>
  <c r="U7" i="25"/>
  <c r="S23" i="25"/>
  <c r="S11" i="25"/>
  <c r="Q48" i="24"/>
  <c r="S50" i="25"/>
  <c r="Q55" i="25"/>
  <c r="Q22" i="25"/>
  <c r="Y42" i="24"/>
  <c r="W57" i="24"/>
  <c r="Q61" i="24"/>
  <c r="Y6" i="24"/>
  <c r="AA43" i="24"/>
  <c r="Y57" i="24"/>
  <c r="Y24" i="24"/>
  <c r="Y62" i="24"/>
  <c r="S55" i="24"/>
  <c r="AA20" i="22"/>
  <c r="AC11" i="22"/>
  <c r="AI11" i="22"/>
  <c r="W45" i="22"/>
  <c r="AI65" i="22"/>
  <c r="AC24" i="22"/>
  <c r="AM66" i="22"/>
  <c r="AC60" i="22"/>
  <c r="AC27" i="22"/>
  <c r="AG66" i="22"/>
  <c r="Y21" i="21"/>
  <c r="AK25" i="21"/>
  <c r="AK13" i="21"/>
  <c r="D12" i="21"/>
  <c r="AE59" i="22"/>
  <c r="AG36" i="21"/>
  <c r="W59" i="21"/>
  <c r="Y27" i="21"/>
  <c r="AI46" i="21"/>
  <c r="AK42" i="21"/>
  <c r="Y44" i="21"/>
  <c r="F59" i="21"/>
  <c r="W17" i="27"/>
  <c r="S52" i="27"/>
  <c r="H37" i="27"/>
  <c r="Y10" i="27"/>
  <c r="D43" i="27"/>
  <c r="W13" i="26"/>
  <c r="Q59" i="27"/>
  <c r="AA63" i="26"/>
  <c r="AA30" i="26"/>
  <c r="U29" i="26"/>
  <c r="Q61" i="26"/>
  <c r="Q55" i="26"/>
  <c r="Q7" i="24"/>
  <c r="Q36" i="24"/>
  <c r="Y8" i="24"/>
  <c r="P8" i="22"/>
  <c r="Y9" i="24"/>
  <c r="Q44" i="24"/>
  <c r="S20" i="24"/>
  <c r="Q14" i="24"/>
  <c r="AK65" i="22"/>
  <c r="R21" i="22"/>
  <c r="AK62" i="22"/>
  <c r="AM44" i="21"/>
  <c r="P35" i="21"/>
  <c r="P14" i="21"/>
  <c r="AA21" i="21"/>
  <c r="Y19" i="21"/>
  <c r="Y7" i="21"/>
  <c r="AA64" i="21"/>
  <c r="AA31" i="21"/>
  <c r="AG24" i="21"/>
  <c r="AG12" i="21"/>
  <c r="R66" i="21"/>
  <c r="AM14" i="21"/>
  <c r="AE54" i="22"/>
  <c r="AI19" i="21"/>
  <c r="AE8" i="21"/>
  <c r="AE24" i="21"/>
  <c r="AE12" i="21"/>
  <c r="S21" i="27"/>
  <c r="U30" i="27"/>
  <c r="U18" i="27"/>
  <c r="S56" i="27"/>
  <c r="S23" i="27"/>
  <c r="Q34" i="26"/>
  <c r="W55" i="27"/>
  <c r="Q19" i="26"/>
  <c r="AA40" i="26"/>
  <c r="W49" i="26"/>
  <c r="W46" i="26"/>
  <c r="S49" i="26"/>
  <c r="W24" i="25"/>
  <c r="Q45" i="25"/>
  <c r="U24" i="25"/>
  <c r="U12" i="25"/>
  <c r="U6" i="25"/>
  <c r="D42" i="25"/>
  <c r="Y7" i="25"/>
  <c r="Q46" i="25"/>
  <c r="S36" i="24"/>
  <c r="W32" i="24"/>
  <c r="Q43" i="24"/>
  <c r="AE46" i="22"/>
  <c r="Y46" i="22"/>
  <c r="AG42" i="22"/>
  <c r="Y66" i="22"/>
  <c r="Y33" i="22"/>
  <c r="W60" i="22"/>
  <c r="AC27" i="21"/>
  <c r="P65" i="21"/>
  <c r="AI62" i="21"/>
  <c r="D58" i="21"/>
  <c r="AK61" i="21"/>
  <c r="J65" i="21"/>
  <c r="W36" i="21"/>
  <c r="AG59" i="21"/>
  <c r="AK52" i="21"/>
  <c r="AA44" i="21"/>
  <c r="AA25" i="21"/>
  <c r="R59" i="21"/>
  <c r="R26" i="21"/>
  <c r="Y62" i="21"/>
  <c r="W50" i="21"/>
  <c r="AE55" i="21"/>
  <c r="AA47" i="27"/>
  <c r="Q41" i="26"/>
  <c r="D28" i="26"/>
  <c r="D16" i="26"/>
  <c r="Y36" i="24"/>
  <c r="W61" i="25"/>
  <c r="Q57" i="24"/>
  <c r="Q24" i="24"/>
  <c r="AG65" i="22"/>
  <c r="F58" i="21"/>
  <c r="AE34" i="21"/>
  <c r="AK18" i="21"/>
  <c r="AA37" i="21"/>
  <c r="AA43" i="21"/>
  <c r="AM48" i="21"/>
  <c r="AG46" i="21"/>
  <c r="AG15" i="21"/>
  <c r="AI50" i="21"/>
  <c r="AM55" i="21"/>
  <c r="W60" i="27"/>
  <c r="R27" i="21"/>
  <c r="N5" i="21"/>
  <c r="AE61" i="21"/>
  <c r="R16" i="21"/>
  <c r="AC33" i="21"/>
  <c r="Y38" i="21"/>
  <c r="L48" i="21"/>
  <c r="Y14" i="21"/>
  <c r="AG21" i="21"/>
  <c r="AA54" i="22"/>
  <c r="AI31" i="21"/>
  <c r="AM9" i="21"/>
  <c r="J18" i="21"/>
  <c r="H5" i="21"/>
  <c r="R20" i="21"/>
  <c r="AK24" i="21"/>
  <c r="AK12" i="21"/>
  <c r="AE38" i="21"/>
  <c r="L64" i="21"/>
  <c r="Q39" i="27"/>
  <c r="L58" i="27"/>
  <c r="W28" i="27"/>
  <c r="W16" i="27"/>
  <c r="U28" i="27"/>
  <c r="U55" i="27"/>
  <c r="U22" i="27"/>
  <c r="D37" i="26"/>
  <c r="W34" i="26"/>
  <c r="U26" i="26"/>
  <c r="W16" i="26"/>
  <c r="S40" i="26"/>
  <c r="Y49" i="26"/>
  <c r="W55" i="26"/>
  <c r="W22" i="26"/>
  <c r="S57" i="25"/>
  <c r="S24" i="25"/>
  <c r="Q24" i="25"/>
  <c r="S7" i="25"/>
  <c r="Y44" i="24"/>
  <c r="AA59" i="25"/>
  <c r="U9" i="24"/>
  <c r="Y27" i="24"/>
  <c r="Q46" i="24"/>
  <c r="W33" i="24"/>
  <c r="S19" i="24"/>
  <c r="AK42" i="22"/>
  <c r="AE11" i="22"/>
  <c r="W40" i="22"/>
  <c r="AG13" i="22"/>
  <c r="Y34" i="22"/>
  <c r="P40" i="21"/>
  <c r="AK38" i="21"/>
  <c r="P25" i="21"/>
  <c r="D65" i="21"/>
  <c r="D32" i="21"/>
  <c r="W62" i="21"/>
  <c r="B13" i="21"/>
  <c r="AE39" i="21"/>
  <c r="AM57" i="21"/>
  <c r="AK44" i="21"/>
  <c r="W30" i="21"/>
  <c r="AE59" i="21"/>
  <c r="W22" i="21"/>
  <c r="P24" i="21"/>
  <c r="P12" i="21"/>
  <c r="AA27" i="21"/>
  <c r="AM30" i="21"/>
  <c r="AG22" i="21"/>
  <c r="AE51" i="21"/>
  <c r="AK10" i="21"/>
  <c r="AC50" i="21"/>
  <c r="N64" i="21"/>
  <c r="AM50" i="21"/>
  <c r="AC51" i="21"/>
  <c r="AA33" i="27"/>
  <c r="S49" i="27"/>
  <c r="H25" i="26"/>
  <c r="Y13" i="26"/>
  <c r="Q48" i="25"/>
  <c r="U61" i="25"/>
  <c r="H56" i="25"/>
  <c r="S55" i="25"/>
  <c r="W60" i="24"/>
  <c r="U38" i="24"/>
  <c r="AA20" i="24"/>
  <c r="Y25" i="24"/>
  <c r="N17" i="22"/>
  <c r="AK48" i="21"/>
  <c r="AG20" i="21"/>
  <c r="AG43" i="21"/>
  <c r="U36" i="27"/>
  <c r="Q36" i="27"/>
  <c r="Q65" i="27"/>
  <c r="S15" i="26"/>
  <c r="Y55" i="27"/>
  <c r="Q63" i="26"/>
  <c r="Q30" i="26"/>
  <c r="S16" i="26"/>
  <c r="Y16" i="26"/>
  <c r="U40" i="26"/>
  <c r="Y46" i="26"/>
  <c r="U55" i="26"/>
  <c r="U22" i="26"/>
  <c r="Q16" i="25"/>
  <c r="AA7" i="25"/>
  <c r="Y58" i="25"/>
  <c r="S59" i="24"/>
  <c r="S60" i="24"/>
  <c r="S46" i="24"/>
  <c r="S3" i="24"/>
  <c r="AA26" i="24"/>
  <c r="AC42" i="22"/>
  <c r="AI42" i="22"/>
  <c r="AC55" i="22"/>
  <c r="AM41" i="21"/>
  <c r="AE62" i="21"/>
  <c r="AK62" i="21"/>
  <c r="W59" i="22"/>
  <c r="AG7" i="21"/>
  <c r="Y41" i="21"/>
  <c r="AG29" i="21"/>
  <c r="AI41" i="21"/>
  <c r="J58" i="21"/>
  <c r="J25" i="21"/>
  <c r="AI36" i="21"/>
  <c r="AM5" i="21"/>
  <c r="AA29" i="27"/>
  <c r="W65" i="27"/>
  <c r="W32" i="27"/>
  <c r="U16" i="26"/>
  <c r="W48" i="25"/>
  <c r="Q29" i="26"/>
  <c r="U48" i="25"/>
  <c r="S6" i="25"/>
  <c r="Y29" i="24"/>
  <c r="AA23" i="24"/>
  <c r="AE12" i="22"/>
  <c r="S38" i="24"/>
  <c r="Q59" i="24"/>
  <c r="Y35" i="24"/>
  <c r="AE8" i="22"/>
  <c r="AM23" i="22"/>
  <c r="P21" i="22"/>
  <c r="W43" i="21"/>
  <c r="D57" i="21"/>
  <c r="AA13" i="21"/>
  <c r="W32" i="21"/>
  <c r="AC37" i="21"/>
  <c r="Y36" i="21"/>
  <c r="AE58" i="21"/>
  <c r="Y3" i="21"/>
  <c r="Y66" i="21"/>
  <c r="Y37" i="21"/>
  <c r="AA38" i="27"/>
  <c r="W26" i="27"/>
  <c r="AA10" i="27"/>
  <c r="S30" i="26"/>
  <c r="AI21" i="21"/>
  <c r="AI9" i="21"/>
  <c r="W28" i="21"/>
  <c r="J66" i="21"/>
  <c r="W66" i="21"/>
  <c r="AM23" i="21"/>
  <c r="AC65" i="21"/>
  <c r="AA36" i="27"/>
  <c r="W20" i="27"/>
  <c r="S20" i="26"/>
  <c r="S39" i="26"/>
  <c r="Q22" i="26"/>
  <c r="Q10" i="26"/>
  <c r="Q16" i="26"/>
  <c r="AA60" i="26"/>
  <c r="Y40" i="26"/>
  <c r="U49" i="26"/>
  <c r="AA56" i="25"/>
  <c r="Y30" i="24"/>
  <c r="Q19" i="24"/>
  <c r="Y32" i="24"/>
  <c r="W24" i="24"/>
  <c r="AA41" i="24"/>
  <c r="U35" i="24"/>
  <c r="W38" i="22"/>
  <c r="AG47" i="22"/>
  <c r="AA42" i="22"/>
  <c r="Y20" i="22"/>
  <c r="AC35" i="22"/>
  <c r="Y49" i="22"/>
  <c r="AK23" i="22"/>
  <c r="Y21" i="22"/>
  <c r="W50" i="22"/>
  <c r="AE55" i="22"/>
  <c r="AE22" i="22"/>
  <c r="W45" i="21"/>
  <c r="N62" i="21"/>
  <c r="AM45" i="21"/>
  <c r="F45" i="21"/>
  <c r="D25" i="21"/>
  <c r="W57" i="21"/>
  <c r="AI59" i="22"/>
  <c r="W7" i="21"/>
  <c r="Y25" i="21"/>
  <c r="Y29" i="21"/>
  <c r="F65" i="21"/>
  <c r="W25" i="21"/>
  <c r="AE36" i="21"/>
  <c r="AG61" i="21"/>
  <c r="AE22" i="21"/>
  <c r="AI5" i="21"/>
  <c r="P58" i="21"/>
  <c r="P46" i="21"/>
  <c r="Y51" i="21"/>
  <c r="AA50" i="21"/>
  <c r="AA17" i="21"/>
  <c r="B51" i="27"/>
  <c r="Q13" i="26"/>
  <c r="Y51" i="26"/>
  <c r="S63" i="26"/>
  <c r="S29" i="26"/>
  <c r="Q51" i="26"/>
  <c r="L56" i="25"/>
  <c r="AA17" i="25"/>
  <c r="W60" i="25"/>
  <c r="S42" i="25"/>
  <c r="S57" i="24"/>
  <c r="S24" i="24"/>
  <c r="S35" i="24"/>
  <c r="AK52" i="22"/>
  <c r="W62" i="22"/>
  <c r="R14" i="22"/>
  <c r="L57" i="21"/>
  <c r="AC16" i="21"/>
  <c r="H57" i="21"/>
  <c r="AA32" i="21"/>
  <c r="AG57" i="21"/>
  <c r="AC46" i="21"/>
  <c r="Y48" i="27"/>
  <c r="W30" i="26"/>
  <c r="W18" i="26"/>
  <c r="J35" i="21"/>
  <c r="F6" i="21"/>
  <c r="W47" i="21"/>
  <c r="H45" i="21"/>
  <c r="AI61" i="21"/>
  <c r="H22" i="21"/>
  <c r="AM63" i="21"/>
  <c r="AG42" i="21"/>
  <c r="AE30" i="21"/>
  <c r="W4" i="21"/>
  <c r="AE5" i="21"/>
  <c r="AK20" i="21"/>
  <c r="AK8" i="21"/>
  <c r="AC28" i="21"/>
  <c r="L63" i="21"/>
  <c r="P66" i="21"/>
  <c r="AM24" i="21"/>
  <c r="AM12" i="21"/>
  <c r="AE14" i="21"/>
  <c r="AE31" i="21"/>
  <c r="L20" i="21"/>
  <c r="H11" i="21"/>
  <c r="B5" i="21"/>
  <c r="AM19" i="21"/>
  <c r="AM7" i="21"/>
  <c r="AI65" i="21"/>
  <c r="W64" i="27"/>
  <c r="W31" i="27"/>
  <c r="S8" i="27"/>
  <c r="AA28" i="27"/>
  <c r="U46" i="27"/>
  <c r="Y11" i="26"/>
  <c r="W20" i="26"/>
  <c r="U44" i="26"/>
  <c r="S26" i="26"/>
  <c r="Q26" i="26"/>
  <c r="S31" i="25"/>
  <c r="S55" i="26"/>
  <c r="S47" i="25"/>
  <c r="Q58" i="25"/>
  <c r="W56" i="25"/>
  <c r="W7" i="25"/>
  <c r="U25" i="25"/>
  <c r="AA52" i="25"/>
  <c r="Y38" i="24"/>
  <c r="W46" i="24"/>
  <c r="Q30" i="24"/>
  <c r="Y8" i="22"/>
  <c r="AG35" i="22"/>
  <c r="AE27" i="22"/>
  <c r="W55" i="22"/>
  <c r="AC45" i="21"/>
  <c r="AK33" i="21"/>
  <c r="P57" i="22"/>
  <c r="W58" i="21"/>
  <c r="AC57" i="21"/>
  <c r="AC25" i="21"/>
  <c r="AC13" i="21"/>
  <c r="AA59" i="22"/>
  <c r="AA7" i="21"/>
  <c r="D56" i="21"/>
  <c r="AK46" i="21"/>
  <c r="B42" i="21"/>
  <c r="AI20" i="21"/>
  <c r="AA62" i="21"/>
  <c r="D46" i="21"/>
  <c r="F51" i="21"/>
  <c r="AE50" i="21"/>
  <c r="AI55" i="21"/>
  <c r="AI22" i="21"/>
  <c r="AA58" i="25"/>
  <c r="AA25" i="25"/>
  <c r="B26" i="25"/>
  <c r="B14" i="25"/>
  <c r="AA41" i="25"/>
  <c r="S21" i="25"/>
  <c r="AA38" i="24"/>
  <c r="AM42" i="22"/>
  <c r="W47" i="22"/>
  <c r="AA44" i="24"/>
  <c r="W16" i="21"/>
  <c r="AA9" i="21"/>
  <c r="AI57" i="21"/>
  <c r="AK58" i="21"/>
  <c r="AE46" i="21"/>
  <c r="W47" i="27"/>
  <c r="W39" i="27"/>
  <c r="Q48" i="27"/>
  <c r="F36" i="26"/>
  <c r="S63" i="27"/>
  <c r="Y37" i="24"/>
  <c r="S40" i="25"/>
  <c r="J59" i="25"/>
  <c r="W40" i="24"/>
  <c r="S51" i="24"/>
  <c r="AA15" i="25"/>
  <c r="U40" i="24"/>
  <c r="N57" i="21"/>
  <c r="AM48" i="22"/>
  <c r="AA32" i="22"/>
  <c r="W42" i="22"/>
  <c r="AA33" i="21"/>
  <c r="P49" i="21"/>
  <c r="AC32" i="22"/>
  <c r="J24" i="26"/>
  <c r="F24" i="26"/>
  <c r="AA19" i="27"/>
  <c r="Q19" i="27"/>
  <c r="AI47" i="21"/>
  <c r="AA12" i="21"/>
  <c r="AA18" i="21"/>
  <c r="U8" i="26"/>
  <c r="Y66" i="26"/>
  <c r="B31" i="25"/>
  <c r="AA40" i="24"/>
  <c r="AK63" i="21"/>
  <c r="AE49" i="22"/>
  <c r="F62" i="21"/>
  <c r="H24" i="21"/>
  <c r="D62" i="21"/>
  <c r="U21" i="25"/>
  <c r="S64" i="27"/>
  <c r="S19" i="27"/>
  <c r="Q28" i="25"/>
  <c r="W11" i="22"/>
  <c r="L35" i="26"/>
  <c r="AG31" i="22"/>
  <c r="W25" i="24"/>
  <c r="AA29" i="25"/>
  <c r="Y19" i="24"/>
  <c r="S29" i="25"/>
  <c r="Q40" i="24"/>
  <c r="AA59" i="21"/>
  <c r="P66" i="22"/>
  <c r="N54" i="21"/>
  <c r="H59" i="25"/>
  <c r="J29" i="21"/>
  <c r="Q18" i="25"/>
  <c r="U33" i="24"/>
  <c r="S30" i="27"/>
  <c r="Y7" i="24"/>
  <c r="Y12" i="21"/>
  <c r="W33" i="22"/>
  <c r="S32" i="27"/>
  <c r="Y32" i="27"/>
  <c r="Q40" i="25"/>
  <c r="AA18" i="25"/>
  <c r="Y59" i="24"/>
  <c r="W59" i="24"/>
  <c r="AA41" i="21"/>
  <c r="AG56" i="21"/>
  <c r="AA29" i="22"/>
  <c r="B51" i="21"/>
  <c r="B4" i="21"/>
  <c r="P55" i="22"/>
  <c r="Q41" i="27"/>
  <c r="W22" i="25"/>
  <c r="AA42" i="24"/>
  <c r="Q21" i="25"/>
  <c r="AA61" i="25"/>
  <c r="S27" i="25"/>
  <c r="W20" i="25"/>
  <c r="AA55" i="24"/>
  <c r="AM34" i="21"/>
  <c r="AG32" i="21"/>
  <c r="Y52" i="21"/>
  <c r="AC36" i="21"/>
  <c r="AG50" i="21"/>
  <c r="D49" i="21"/>
  <c r="S44" i="27"/>
  <c r="Q60" i="27"/>
  <c r="U13" i="26"/>
  <c r="U51" i="24"/>
  <c r="U7" i="24"/>
  <c r="Q56" i="24"/>
  <c r="AA40" i="25"/>
  <c r="N44" i="22"/>
  <c r="AG29" i="22"/>
  <c r="AI45" i="21"/>
  <c r="AE18" i="21"/>
  <c r="AA49" i="21"/>
  <c r="Y62" i="22"/>
  <c r="AK46" i="22"/>
  <c r="R66" i="22"/>
  <c r="D32" i="25"/>
  <c r="P26" i="22"/>
  <c r="P62" i="21"/>
  <c r="B62" i="21"/>
  <c r="Q60" i="24"/>
  <c r="Y35" i="25"/>
  <c r="U18" i="24"/>
  <c r="U39" i="27"/>
  <c r="AA39" i="26"/>
  <c r="B46" i="27"/>
  <c r="S37" i="24"/>
  <c r="AE31" i="22"/>
  <c r="Y40" i="25"/>
  <c r="S25" i="25"/>
  <c r="AA31" i="25"/>
  <c r="AE11" i="21"/>
  <c r="AG48" i="22"/>
  <c r="Y11" i="21"/>
  <c r="B57" i="21"/>
  <c r="AA16" i="22"/>
  <c r="Y47" i="25"/>
  <c r="Q38" i="27"/>
  <c r="AE40" i="22"/>
  <c r="Y59" i="21"/>
  <c r="Q51" i="24"/>
  <c r="Y45" i="21"/>
  <c r="Y18" i="21"/>
  <c r="Y13" i="21"/>
  <c r="AM59" i="21"/>
  <c r="P42" i="21"/>
  <c r="AM43" i="21"/>
  <c r="Y46" i="21"/>
  <c r="U64" i="27"/>
  <c r="S48" i="27"/>
  <c r="Y8" i="26"/>
  <c r="S38" i="27"/>
  <c r="Q8" i="26"/>
  <c r="W50" i="25"/>
  <c r="B58" i="26"/>
  <c r="S44" i="25"/>
  <c r="Q11" i="25"/>
  <c r="AE38" i="22"/>
  <c r="D16" i="21"/>
  <c r="B50" i="21"/>
  <c r="U14" i="24"/>
  <c r="J26" i="25"/>
  <c r="B18" i="21"/>
  <c r="D29" i="21"/>
  <c r="AA64" i="27"/>
  <c r="Q35" i="25"/>
  <c r="U23" i="24"/>
  <c r="W19" i="27"/>
  <c r="W47" i="24"/>
  <c r="Q23" i="24"/>
  <c r="Y33" i="24"/>
  <c r="S25" i="24"/>
  <c r="AG41" i="21"/>
  <c r="AG63" i="21"/>
  <c r="W51" i="24"/>
  <c r="AA40" i="21"/>
  <c r="W12" i="21"/>
  <c r="Q15" i="25"/>
  <c r="W12" i="25"/>
  <c r="Y18" i="25"/>
  <c r="U15" i="25"/>
  <c r="AG45" i="21"/>
  <c r="W32" i="22"/>
  <c r="AG32" i="22"/>
  <c r="AM65" i="22"/>
  <c r="L33" i="26"/>
  <c r="F14" i="21"/>
  <c r="AA37" i="27"/>
  <c r="Y26" i="24"/>
  <c r="AA35" i="25"/>
  <c r="W13" i="21"/>
  <c r="W39" i="21"/>
  <c r="AK59" i="21"/>
  <c r="AA16" i="21"/>
  <c r="AA23" i="21"/>
  <c r="B62" i="27"/>
  <c r="F14" i="27"/>
  <c r="D54" i="27"/>
  <c r="F11" i="26"/>
  <c r="D60" i="26"/>
  <c r="F29" i="26"/>
  <c r="B55" i="26"/>
  <c r="B54" i="26"/>
  <c r="J30" i="25"/>
  <c r="F57" i="25"/>
  <c r="P30" i="22"/>
  <c r="R57" i="22"/>
  <c r="R28" i="22"/>
  <c r="H57" i="22"/>
  <c r="D11" i="27"/>
  <c r="D39" i="26"/>
  <c r="B15" i="27"/>
  <c r="L26" i="27"/>
  <c r="L12" i="27"/>
  <c r="L64" i="27"/>
  <c r="L32" i="26"/>
  <c r="J50" i="26"/>
  <c r="F14" i="26"/>
  <c r="F48" i="22"/>
  <c r="R42" i="22"/>
  <c r="H42" i="22"/>
  <c r="D39" i="27"/>
  <c r="L32" i="27"/>
  <c r="F39" i="27"/>
  <c r="H12" i="27"/>
  <c r="H13" i="27"/>
  <c r="H10" i="27"/>
  <c r="J18" i="27"/>
  <c r="F30" i="27"/>
  <c r="F58" i="26"/>
  <c r="B14" i="26"/>
  <c r="F53" i="26"/>
  <c r="H30" i="25"/>
  <c r="J53" i="25"/>
  <c r="H10" i="14"/>
  <c r="F14" i="22"/>
  <c r="F61" i="22"/>
  <c r="B32" i="27"/>
  <c r="H9" i="27"/>
  <c r="H32" i="27"/>
  <c r="B40" i="27"/>
  <c r="H45" i="27"/>
  <c r="F26" i="27"/>
  <c r="L30" i="27"/>
  <c r="D11" i="26"/>
  <c r="D53" i="26"/>
  <c r="B45" i="25"/>
  <c r="F39" i="25"/>
  <c r="F56" i="25"/>
  <c r="F30" i="25"/>
  <c r="B53" i="25"/>
  <c r="F49" i="25"/>
  <c r="H56" i="22"/>
  <c r="F12" i="27"/>
  <c r="F64" i="27"/>
  <c r="H40" i="26"/>
  <c r="F55" i="26"/>
  <c r="N18" i="22"/>
  <c r="B30" i="22"/>
  <c r="F55" i="27"/>
  <c r="J61" i="22"/>
  <c r="F32" i="22"/>
  <c r="P58" i="22"/>
  <c r="L55" i="22"/>
  <c r="L37" i="27"/>
  <c r="B31" i="27"/>
  <c r="H31" i="27"/>
  <c r="H18" i="27"/>
  <c r="H30" i="26"/>
  <c r="L48" i="22"/>
  <c r="F55" i="22"/>
  <c r="J39" i="27"/>
  <c r="L52" i="27"/>
  <c r="L8" i="27"/>
  <c r="F25" i="27"/>
  <c r="F34" i="27"/>
  <c r="D34" i="27"/>
  <c r="H28" i="27"/>
  <c r="B40" i="26"/>
  <c r="J60" i="26"/>
  <c r="B27" i="26"/>
  <c r="H14" i="26"/>
  <c r="F45" i="25"/>
  <c r="D34" i="25"/>
  <c r="F21" i="25"/>
  <c r="D25" i="25"/>
  <c r="D30" i="25"/>
  <c r="D46" i="25"/>
  <c r="P37" i="22"/>
  <c r="F22" i="27"/>
  <c r="F10" i="27"/>
  <c r="J37" i="27"/>
  <c r="J34" i="27"/>
  <c r="B24" i="27"/>
  <c r="B12" i="27"/>
  <c r="J23" i="27"/>
  <c r="J11" i="27"/>
  <c r="J21" i="27"/>
  <c r="J9" i="27"/>
  <c r="J36" i="27"/>
  <c r="B63" i="27"/>
  <c r="B30" i="27"/>
  <c r="L62" i="27"/>
  <c r="L29" i="27"/>
  <c r="H35" i="27"/>
  <c r="F62" i="27"/>
  <c r="F29" i="27"/>
  <c r="L61" i="27"/>
  <c r="L28" i="27"/>
  <c r="J65" i="27"/>
  <c r="J32" i="27"/>
  <c r="J64" i="27"/>
  <c r="J31" i="27"/>
  <c r="B28" i="27"/>
  <c r="B16" i="27"/>
  <c r="F2" i="27"/>
  <c r="H23" i="26"/>
  <c r="H11" i="26"/>
  <c r="H21" i="26"/>
  <c r="H9" i="26"/>
  <c r="L63" i="26"/>
  <c r="L30" i="26"/>
  <c r="D62" i="26"/>
  <c r="D29" i="26"/>
  <c r="H29" i="26"/>
  <c r="H17" i="26"/>
  <c r="F64" i="26"/>
  <c r="F31" i="26"/>
  <c r="D27" i="26"/>
  <c r="D15" i="26"/>
  <c r="J22" i="26"/>
  <c r="J10" i="26"/>
  <c r="F50" i="26"/>
  <c r="F19" i="26"/>
  <c r="D34" i="26"/>
  <c r="J14" i="26"/>
  <c r="J8" i="26"/>
  <c r="L55" i="26"/>
  <c r="L22" i="26"/>
  <c r="H2" i="26"/>
  <c r="D54" i="26"/>
  <c r="D21" i="26"/>
  <c r="J53" i="26"/>
  <c r="J20" i="26"/>
  <c r="H23" i="25"/>
  <c r="H11" i="25"/>
  <c r="J22" i="25"/>
  <c r="J10" i="25"/>
  <c r="F33" i="25"/>
  <c r="F60" i="25"/>
  <c r="F27" i="25"/>
  <c r="H58" i="25"/>
  <c r="H25" i="25"/>
  <c r="D57" i="25"/>
  <c r="D24" i="25"/>
  <c r="F24" i="25"/>
  <c r="F12" i="25"/>
  <c r="L54" i="25"/>
  <c r="L21" i="25"/>
  <c r="F25" i="25"/>
  <c r="F13" i="25"/>
  <c r="B56" i="25"/>
  <c r="B23" i="25"/>
  <c r="R63" i="22"/>
  <c r="R30" i="22"/>
  <c r="N58" i="22"/>
  <c r="N25" i="22"/>
  <c r="L61" i="21"/>
  <c r="L28" i="21"/>
  <c r="R25" i="21"/>
  <c r="R13" i="21"/>
  <c r="F53" i="21"/>
  <c r="F20" i="21"/>
  <c r="L50" i="21"/>
  <c r="L17" i="21"/>
  <c r="L18" i="21"/>
  <c r="L6" i="21"/>
  <c r="H20" i="21"/>
  <c r="H8" i="21"/>
  <c r="H10" i="21"/>
  <c r="H60" i="21"/>
  <c r="P10" i="21"/>
  <c r="P4" i="21"/>
  <c r="N51" i="21"/>
  <c r="N18" i="21"/>
  <c r="B64" i="21"/>
  <c r="B31" i="21"/>
  <c r="H63" i="21"/>
  <c r="H30" i="21"/>
  <c r="L59" i="21"/>
  <c r="L26" i="21"/>
  <c r="D60" i="27"/>
  <c r="D27" i="27"/>
  <c r="D35" i="21"/>
  <c r="F48" i="27"/>
  <c r="F32" i="27"/>
  <c r="H60" i="27"/>
  <c r="H11" i="27"/>
  <c r="H17" i="27"/>
  <c r="D46" i="26"/>
  <c r="L39" i="26"/>
  <c r="J23" i="26"/>
  <c r="B62" i="26"/>
  <c r="D17" i="25"/>
  <c r="H6" i="25"/>
  <c r="L51" i="25"/>
  <c r="N40" i="21"/>
  <c r="B40" i="21"/>
  <c r="B43" i="21"/>
  <c r="L45" i="21"/>
  <c r="F13" i="21"/>
  <c r="H31" i="21"/>
  <c r="B39" i="21"/>
  <c r="J56" i="21"/>
  <c r="N46" i="21"/>
  <c r="P50" i="21"/>
  <c r="H38" i="27"/>
  <c r="J29" i="27"/>
  <c r="F8" i="26"/>
  <c r="B61" i="26"/>
  <c r="H58" i="26"/>
  <c r="J57" i="27"/>
  <c r="B42" i="26"/>
  <c r="D13" i="25"/>
  <c r="F48" i="25"/>
  <c r="J56" i="25"/>
  <c r="F10" i="25"/>
  <c r="N40" i="22"/>
  <c r="R50" i="22"/>
  <c r="F28" i="21"/>
  <c r="R30" i="21"/>
  <c r="J30" i="26"/>
  <c r="H8" i="26"/>
  <c r="L66" i="26"/>
  <c r="H54" i="26"/>
  <c r="L48" i="25"/>
  <c r="D29" i="25"/>
  <c r="B30" i="21"/>
  <c r="D19" i="26"/>
  <c r="D48" i="26"/>
  <c r="B8" i="26"/>
  <c r="D51" i="25"/>
  <c r="P49" i="22"/>
  <c r="P10" i="22"/>
  <c r="P11" i="22"/>
  <c r="R10" i="22"/>
  <c r="J36" i="21"/>
  <c r="L31" i="21"/>
  <c r="N7" i="21"/>
  <c r="R56" i="21"/>
  <c r="B26" i="21"/>
  <c r="H36" i="21"/>
  <c r="H56" i="21"/>
  <c r="H50" i="21"/>
  <c r="B26" i="27"/>
  <c r="L61" i="26"/>
  <c r="H49" i="26"/>
  <c r="J21" i="26"/>
  <c r="L55" i="27"/>
  <c r="F10" i="26"/>
  <c r="B48" i="25"/>
  <c r="F26" i="25"/>
  <c r="N9" i="21"/>
  <c r="D14" i="21"/>
  <c r="J53" i="21"/>
  <c r="J14" i="21"/>
  <c r="B47" i="27"/>
  <c r="B19" i="26"/>
  <c r="J34" i="26"/>
  <c r="L54" i="26"/>
  <c r="D57" i="26"/>
  <c r="F57" i="21"/>
  <c r="B35" i="25"/>
  <c r="F36" i="27"/>
  <c r="B37" i="26"/>
  <c r="P38" i="21"/>
  <c r="J61" i="27"/>
  <c r="D51" i="26"/>
  <c r="L15" i="26"/>
  <c r="L29" i="26"/>
  <c r="F29" i="25"/>
  <c r="F20" i="25"/>
  <c r="L49" i="25"/>
  <c r="R48" i="22"/>
  <c r="R60" i="22"/>
  <c r="P50" i="22"/>
  <c r="D8" i="21"/>
  <c r="N43" i="21"/>
  <c r="D7" i="21"/>
  <c r="H66" i="27"/>
  <c r="B57" i="27"/>
  <c r="D18" i="26"/>
  <c r="D55" i="27"/>
  <c r="F25" i="26"/>
  <c r="F9" i="26"/>
  <c r="H4" i="21"/>
  <c r="P8" i="21"/>
  <c r="R52" i="21"/>
  <c r="N30" i="21"/>
  <c r="J16" i="27"/>
  <c r="D16" i="27"/>
  <c r="J15" i="26"/>
  <c r="L30" i="21"/>
  <c r="H26" i="21"/>
  <c r="F6" i="25"/>
  <c r="B54" i="27"/>
  <c r="L28" i="25"/>
  <c r="L60" i="27"/>
  <c r="H18" i="26"/>
  <c r="D20" i="26"/>
  <c r="J47" i="26"/>
  <c r="D30" i="26"/>
  <c r="L29" i="25"/>
  <c r="L44" i="25"/>
  <c r="D8" i="25"/>
  <c r="D49" i="25"/>
  <c r="R29" i="22"/>
  <c r="F12" i="21"/>
  <c r="D36" i="21"/>
  <c r="D53" i="21"/>
  <c r="R54" i="21"/>
  <c r="B55" i="27"/>
  <c r="B21" i="26"/>
  <c r="D10" i="25"/>
  <c r="L26" i="25"/>
  <c r="B13" i="25"/>
  <c r="L10" i="25"/>
  <c r="N54" i="22"/>
  <c r="J30" i="21"/>
  <c r="B8" i="21"/>
  <c r="F17" i="21"/>
  <c r="L27" i="21"/>
  <c r="B39" i="26"/>
  <c r="D53" i="25"/>
  <c r="B10" i="21"/>
  <c r="L8" i="25"/>
  <c r="L25" i="27"/>
  <c r="B57" i="25"/>
  <c r="L11" i="21"/>
  <c r="R12" i="21"/>
  <c r="J38" i="21"/>
  <c r="N19" i="21"/>
  <c r="B66" i="21"/>
  <c r="J11" i="21"/>
  <c r="R5" i="21"/>
  <c r="R63" i="21"/>
  <c r="P64" i="21"/>
  <c r="D38" i="27"/>
  <c r="D9" i="27"/>
  <c r="D48" i="27"/>
  <c r="B48" i="27"/>
  <c r="L40" i="27"/>
  <c r="D63" i="27"/>
  <c r="B60" i="27"/>
  <c r="H39" i="26"/>
  <c r="L45" i="26"/>
  <c r="D18" i="25"/>
  <c r="F17" i="25"/>
  <c r="F51" i="25"/>
  <c r="N49" i="22"/>
  <c r="H39" i="21"/>
  <c r="H43" i="21"/>
  <c r="D38" i="21"/>
  <c r="B47" i="21"/>
  <c r="P36" i="21"/>
  <c r="L22" i="21"/>
  <c r="F15" i="21"/>
  <c r="B7" i="21"/>
  <c r="L39" i="21"/>
  <c r="B9" i="27"/>
  <c r="F23" i="27"/>
  <c r="L8" i="26"/>
  <c r="L58" i="26"/>
  <c r="D53" i="27"/>
  <c r="F42" i="26"/>
  <c r="L48" i="26"/>
  <c r="H28" i="25"/>
  <c r="P60" i="21"/>
  <c r="J40" i="21"/>
  <c r="F27" i="21"/>
  <c r="D61" i="27"/>
  <c r="J10" i="27"/>
  <c r="F16" i="26"/>
  <c r="N8" i="21"/>
  <c r="B53" i="21"/>
  <c r="L33" i="25"/>
  <c r="N24" i="22"/>
  <c r="D22" i="21"/>
  <c r="D66" i="21"/>
  <c r="F31" i="27"/>
  <c r="L31" i="27"/>
  <c r="D29" i="27"/>
  <c r="J19" i="26"/>
  <c r="B20" i="26"/>
  <c r="B44" i="26"/>
  <c r="F61" i="26"/>
  <c r="F66" i="26"/>
  <c r="H32" i="25"/>
  <c r="D11" i="25"/>
  <c r="B39" i="25"/>
  <c r="L50" i="25"/>
  <c r="N11" i="22"/>
  <c r="F38" i="21"/>
  <c r="L7" i="21"/>
  <c r="B36" i="21"/>
  <c r="P56" i="21"/>
  <c r="H7" i="21"/>
  <c r="F54" i="21"/>
  <c r="F21" i="27"/>
  <c r="J55" i="27"/>
  <c r="H15" i="26"/>
  <c r="J32" i="26"/>
  <c r="J36" i="25"/>
  <c r="H10" i="25"/>
  <c r="L24" i="25"/>
  <c r="N10" i="22"/>
  <c r="F4" i="21"/>
  <c r="N53" i="21"/>
  <c r="J8" i="21"/>
  <c r="L13" i="21"/>
  <c r="H24" i="26"/>
  <c r="F37" i="27"/>
  <c r="D8" i="27"/>
  <c r="H58" i="27"/>
  <c r="F28" i="27"/>
  <c r="H53" i="25"/>
  <c r="B8" i="27"/>
  <c r="L24" i="26"/>
  <c r="H19" i="26"/>
  <c r="B30" i="26"/>
  <c r="B44" i="25"/>
  <c r="H51" i="25"/>
  <c r="R49" i="22"/>
  <c r="P60" i="22"/>
  <c r="N61" i="22"/>
  <c r="H40" i="21"/>
  <c r="P30" i="21"/>
  <c r="R22" i="21"/>
  <c r="B56" i="21"/>
  <c r="R7" i="21"/>
  <c r="F60" i="27"/>
  <c r="J35" i="27"/>
  <c r="F43" i="27"/>
  <c r="F57" i="26"/>
  <c r="H20" i="26"/>
  <c r="J28" i="25"/>
  <c r="F5" i="25"/>
  <c r="L36" i="25"/>
  <c r="D54" i="25"/>
  <c r="L13" i="25"/>
  <c r="R24" i="22"/>
  <c r="F30" i="21"/>
  <c r="N10" i="21"/>
  <c r="J29" i="26"/>
  <c r="J32" i="25"/>
  <c r="H46" i="21"/>
  <c r="H57" i="25"/>
  <c r="D35" i="27"/>
  <c r="N26" i="22"/>
  <c r="D18" i="27"/>
  <c r="L18" i="27"/>
  <c r="L37" i="26"/>
  <c r="D14" i="27"/>
  <c r="H60" i="26"/>
  <c r="J11" i="25"/>
  <c r="L6" i="25"/>
  <c r="D30" i="21"/>
  <c r="P43" i="21"/>
  <c r="F31" i="21"/>
  <c r="R39" i="21"/>
  <c r="D47" i="21"/>
  <c r="J7" i="21"/>
  <c r="P7" i="21"/>
  <c r="N56" i="21"/>
  <c r="B46" i="21"/>
  <c r="H54" i="27"/>
  <c r="H57" i="27"/>
  <c r="D42" i="26"/>
  <c r="B23" i="26"/>
  <c r="L5" i="25"/>
  <c r="D48" i="25"/>
  <c r="H54" i="25"/>
  <c r="J13" i="25"/>
  <c r="R26" i="22"/>
  <c r="L4" i="21"/>
  <c r="F51" i="26"/>
  <c r="D64" i="21"/>
  <c r="B28" i="25"/>
  <c r="B38" i="27"/>
  <c r="L16" i="25"/>
  <c r="Q41" i="13"/>
  <c r="H41" i="13"/>
  <c r="N42" i="13"/>
  <c r="H42" i="13"/>
  <c r="H153" i="13"/>
  <c r="Q153" i="13"/>
  <c r="T153" i="13"/>
  <c r="Q65" i="10"/>
  <c r="X206" i="24" s="1"/>
  <c r="K65" i="10"/>
  <c r="T206" i="24" s="1"/>
  <c r="H65" i="10"/>
  <c r="R206" i="24" s="1"/>
  <c r="K154" i="11"/>
  <c r="T154" i="11"/>
  <c r="H154" i="10"/>
  <c r="E154" i="10"/>
  <c r="K80" i="13"/>
  <c r="E211" i="27" s="1"/>
  <c r="T80" i="13"/>
  <c r="K211" i="27" s="1"/>
  <c r="Q183" i="12"/>
  <c r="X76" i="26" s="1"/>
  <c r="E183" i="12"/>
  <c r="E229" i="10"/>
  <c r="H229" i="10"/>
  <c r="T186" i="10"/>
  <c r="E186" i="10"/>
  <c r="N186" i="10"/>
  <c r="N232" i="9"/>
  <c r="AC232" i="9"/>
  <c r="K85" i="10"/>
  <c r="T85" i="10"/>
  <c r="K140" i="10"/>
  <c r="E138" i="24" s="1"/>
  <c r="E140" i="10"/>
  <c r="A138" i="24" s="1"/>
  <c r="T193" i="13"/>
  <c r="E193" i="13"/>
  <c r="N193" i="13"/>
  <c r="E149" i="12"/>
  <c r="N149" i="12"/>
  <c r="E143" i="12"/>
  <c r="N143" i="12"/>
  <c r="K57" i="12"/>
  <c r="H57" i="12"/>
  <c r="K37" i="12"/>
  <c r="H37" i="12"/>
  <c r="T37" i="12"/>
  <c r="N166" i="11"/>
  <c r="E166" i="11"/>
  <c r="Q166" i="11"/>
  <c r="T166" i="11"/>
  <c r="N136" i="11"/>
  <c r="Q136" i="11"/>
  <c r="T79" i="11"/>
  <c r="K79" i="11"/>
  <c r="T122" i="10"/>
  <c r="E122" i="10"/>
  <c r="A195" i="24" s="1"/>
  <c r="N122" i="10"/>
  <c r="G195" i="24" s="1"/>
  <c r="Q37" i="10"/>
  <c r="H37" i="10"/>
  <c r="N37" i="10"/>
  <c r="E37" i="10"/>
  <c r="W54" i="9"/>
  <c r="AC54" i="9"/>
  <c r="E54" i="9"/>
  <c r="Q54" i="9"/>
  <c r="K54" i="9"/>
  <c r="T54" i="9"/>
  <c r="Z118" i="9"/>
  <c r="H118" i="9"/>
  <c r="Q118" i="9"/>
  <c r="I111" i="22" s="1"/>
  <c r="E118" i="9"/>
  <c r="N118" i="9"/>
  <c r="W118" i="9"/>
  <c r="Q128" i="9"/>
  <c r="W128" i="9"/>
  <c r="H128" i="9"/>
  <c r="L29" i="22"/>
  <c r="Z173" i="5"/>
  <c r="Q173" i="5"/>
  <c r="E173" i="5"/>
  <c r="Z35" i="5"/>
  <c r="N35" i="5"/>
  <c r="E35" i="5"/>
  <c r="Q35" i="5"/>
  <c r="H35" i="5"/>
  <c r="Z75" i="5"/>
  <c r="H75" i="5"/>
  <c r="T75" i="5"/>
  <c r="K190" i="13"/>
  <c r="T190" i="13"/>
  <c r="E190" i="13"/>
  <c r="N215" i="12"/>
  <c r="G146" i="26" s="1"/>
  <c r="E215" i="12"/>
  <c r="A146" i="26" s="1"/>
  <c r="H75" i="12"/>
  <c r="Q75" i="12"/>
  <c r="K139" i="12"/>
  <c r="H139" i="12"/>
  <c r="Q139" i="12"/>
  <c r="E96" i="12"/>
  <c r="A220" i="26" s="1"/>
  <c r="N96" i="12"/>
  <c r="G220" i="26" s="1"/>
  <c r="K127" i="11"/>
  <c r="H127" i="11"/>
  <c r="T127" i="11"/>
  <c r="K197" i="10"/>
  <c r="E69" i="24" s="1"/>
  <c r="H197" i="10"/>
  <c r="C69" i="24" s="1"/>
  <c r="Q197" i="10"/>
  <c r="I69" i="24" s="1"/>
  <c r="E197" i="10"/>
  <c r="N197" i="10"/>
  <c r="G69" i="24" s="1"/>
  <c r="H55" i="10"/>
  <c r="C185" i="24" s="1"/>
  <c r="T55" i="10"/>
  <c r="K185" i="24" s="1"/>
  <c r="Q100" i="10"/>
  <c r="K100" i="10"/>
  <c r="T100" i="10"/>
  <c r="E199" i="9"/>
  <c r="T199" i="9"/>
  <c r="L46" i="22"/>
  <c r="T88" i="9"/>
  <c r="K88" i="9"/>
  <c r="E141" i="9"/>
  <c r="Z141" i="9"/>
  <c r="Q179" i="5"/>
  <c r="I133" i="21" s="1"/>
  <c r="E179" i="5"/>
  <c r="A133" i="21" s="1"/>
  <c r="N179" i="5"/>
  <c r="G133" i="21" s="1"/>
  <c r="W21" i="9"/>
  <c r="AH177" i="22" s="1"/>
  <c r="AC21" i="9"/>
  <c r="AL177" i="22" s="1"/>
  <c r="E21" i="9"/>
  <c r="V177" i="22" s="1"/>
  <c r="Q21" i="9"/>
  <c r="AD177" i="22" s="1"/>
  <c r="Y5" i="21"/>
  <c r="Y39" i="21"/>
  <c r="W138" i="5"/>
  <c r="AH137" i="21" s="1"/>
  <c r="E138" i="5"/>
  <c r="V137" i="21" s="1"/>
  <c r="E57" i="13"/>
  <c r="Q57" i="13"/>
  <c r="N79" i="13"/>
  <c r="E79" i="13"/>
  <c r="K45" i="13"/>
  <c r="T45" i="13"/>
  <c r="E45" i="13"/>
  <c r="N205" i="12"/>
  <c r="V72" i="26" s="1"/>
  <c r="E205" i="12"/>
  <c r="P72" i="26" s="1"/>
  <c r="T205" i="12"/>
  <c r="Z72" i="26" s="1"/>
  <c r="K56" i="12"/>
  <c r="E56" i="12"/>
  <c r="H164" i="11"/>
  <c r="R154" i="25" s="1"/>
  <c r="K164" i="11"/>
  <c r="T154" i="25" s="1"/>
  <c r="T164" i="11"/>
  <c r="Z154" i="25" s="1"/>
  <c r="K106" i="11"/>
  <c r="T106" i="11"/>
  <c r="K214" i="10"/>
  <c r="E214" i="10"/>
  <c r="N214" i="10"/>
  <c r="T214" i="10"/>
  <c r="H6" i="11"/>
  <c r="R179" i="25" s="1"/>
  <c r="K6" i="11"/>
  <c r="T179" i="25" s="1"/>
  <c r="Q178" i="10"/>
  <c r="I132" i="24" s="1"/>
  <c r="T178" i="10"/>
  <c r="K132" i="24" s="1"/>
  <c r="E178" i="10"/>
  <c r="A132" i="24" s="1"/>
  <c r="N178" i="10"/>
  <c r="G132" i="24" s="1"/>
  <c r="K178" i="10"/>
  <c r="E132" i="24" s="1"/>
  <c r="E219" i="10"/>
  <c r="Q219" i="10"/>
  <c r="Q89" i="10"/>
  <c r="E89" i="10"/>
  <c r="N58" i="10"/>
  <c r="E58" i="10"/>
  <c r="T58" i="10"/>
  <c r="K58" i="10"/>
  <c r="Q58" i="10"/>
  <c r="H58" i="10"/>
  <c r="K125" i="10"/>
  <c r="E125" i="10"/>
  <c r="A109" i="24" s="1"/>
  <c r="Q125" i="10"/>
  <c r="H42" i="10"/>
  <c r="C181" i="24" s="1"/>
  <c r="T42" i="10"/>
  <c r="K181" i="24" s="1"/>
  <c r="K42" i="10"/>
  <c r="E181" i="24" s="1"/>
  <c r="N26" i="10"/>
  <c r="G181" i="24" s="1"/>
  <c r="E26" i="10"/>
  <c r="A181" i="24" s="1"/>
  <c r="W230" i="9"/>
  <c r="T230" i="9"/>
  <c r="AC230" i="9"/>
  <c r="Z78" i="9"/>
  <c r="Q78" i="9"/>
  <c r="AC78" i="9"/>
  <c r="K78" i="9"/>
  <c r="H78" i="9"/>
  <c r="W42" i="9"/>
  <c r="AC42" i="9"/>
  <c r="Q42" i="9"/>
  <c r="T42" i="9"/>
  <c r="E42" i="9"/>
  <c r="Z96" i="9"/>
  <c r="O220" i="22" s="1"/>
  <c r="H96" i="9"/>
  <c r="C220" i="22" s="1"/>
  <c r="E96" i="9"/>
  <c r="A220" i="22" s="1"/>
  <c r="Q163" i="5"/>
  <c r="H163" i="5"/>
  <c r="Z163" i="5"/>
  <c r="N163" i="5"/>
  <c r="E163" i="5"/>
  <c r="AC71" i="5"/>
  <c r="Q203" i="21" s="1"/>
  <c r="N71" i="5"/>
  <c r="G203" i="21" s="1"/>
  <c r="N203" i="13"/>
  <c r="K203" i="13"/>
  <c r="N147" i="13"/>
  <c r="T147" i="13"/>
  <c r="E147" i="13"/>
  <c r="Q147" i="13"/>
  <c r="E226" i="12"/>
  <c r="A152" i="26" s="1"/>
  <c r="N226" i="12"/>
  <c r="G152" i="26" s="1"/>
  <c r="H226" i="12"/>
  <c r="C152" i="26" s="1"/>
  <c r="N209" i="12"/>
  <c r="T209" i="12"/>
  <c r="K209" i="12"/>
  <c r="H21" i="13"/>
  <c r="R177" i="27" s="1"/>
  <c r="Q21" i="13"/>
  <c r="X177" i="27" s="1"/>
  <c r="E21" i="13"/>
  <c r="P177" i="27" s="1"/>
  <c r="H194" i="12"/>
  <c r="Q194" i="12"/>
  <c r="Q160" i="12"/>
  <c r="H160" i="12"/>
  <c r="T203" i="11"/>
  <c r="N203" i="11"/>
  <c r="N128" i="11"/>
  <c r="H128" i="11"/>
  <c r="E155" i="11"/>
  <c r="H155" i="11"/>
  <c r="T155" i="11"/>
  <c r="K155" i="11"/>
  <c r="Q51" i="11"/>
  <c r="H51" i="11"/>
  <c r="K30" i="11"/>
  <c r="Q30" i="11"/>
  <c r="E149" i="10"/>
  <c r="T149" i="10"/>
  <c r="H98" i="10"/>
  <c r="E98" i="10"/>
  <c r="N57" i="10"/>
  <c r="H57" i="10"/>
  <c r="H132" i="10"/>
  <c r="T132" i="10"/>
  <c r="K132" i="10"/>
  <c r="H229" i="9"/>
  <c r="X148" i="22" s="1"/>
  <c r="AC229" i="9"/>
  <c r="AL148" i="22" s="1"/>
  <c r="AC166" i="9"/>
  <c r="AL110" i="22" s="1"/>
  <c r="T166" i="9"/>
  <c r="AF110" i="22" s="1"/>
  <c r="E166" i="9"/>
  <c r="V110" i="22" s="1"/>
  <c r="W166" i="9"/>
  <c r="AH110" i="22" s="1"/>
  <c r="K166" i="9"/>
  <c r="Z110" i="22" s="1"/>
  <c r="K84" i="9"/>
  <c r="Z84" i="9"/>
  <c r="W22" i="9"/>
  <c r="T22" i="9"/>
  <c r="AC22" i="9"/>
  <c r="E22" i="9"/>
  <c r="Q22" i="9"/>
  <c r="K22" i="9"/>
  <c r="Z112" i="9"/>
  <c r="W112" i="9"/>
  <c r="H112" i="9"/>
  <c r="E112" i="9"/>
  <c r="H131" i="5"/>
  <c r="Q131" i="5"/>
  <c r="E131" i="5"/>
  <c r="N131" i="5"/>
  <c r="Z131" i="5"/>
  <c r="H115" i="5"/>
  <c r="Q115" i="5"/>
  <c r="N201" i="13"/>
  <c r="H201" i="13"/>
  <c r="T185" i="13"/>
  <c r="E185" i="13"/>
  <c r="N185" i="13"/>
  <c r="N120" i="13"/>
  <c r="E120" i="13"/>
  <c r="Q50" i="13"/>
  <c r="N50" i="13"/>
  <c r="H50" i="13"/>
  <c r="E114" i="13"/>
  <c r="P116" i="27" s="1"/>
  <c r="N114" i="13"/>
  <c r="V116" i="27" s="1"/>
  <c r="E199" i="12"/>
  <c r="H199" i="12"/>
  <c r="N164" i="12"/>
  <c r="V158" i="26" s="1"/>
  <c r="E164" i="12"/>
  <c r="P158" i="26" s="1"/>
  <c r="E197" i="11"/>
  <c r="A69" i="25" s="1"/>
  <c r="N197" i="11"/>
  <c r="G69" i="25" s="1"/>
  <c r="T91" i="11"/>
  <c r="H91" i="11"/>
  <c r="K135" i="11"/>
  <c r="T151" i="25" s="1"/>
  <c r="T135" i="11"/>
  <c r="Z151" i="25" s="1"/>
  <c r="W226" i="9"/>
  <c r="E226" i="9"/>
  <c r="E186" i="9"/>
  <c r="N186" i="9"/>
  <c r="W62" i="9"/>
  <c r="Q62" i="9"/>
  <c r="Z231" i="5"/>
  <c r="H231" i="5"/>
  <c r="T231" i="5"/>
  <c r="N132" i="5"/>
  <c r="W132" i="5"/>
  <c r="N55" i="5"/>
  <c r="G185" i="21" s="1"/>
  <c r="T55" i="5"/>
  <c r="K185" i="21" s="1"/>
  <c r="E55" i="5"/>
  <c r="A185" i="21" s="1"/>
  <c r="AC55" i="5"/>
  <c r="Q185" i="21" s="1"/>
  <c r="W55" i="5"/>
  <c r="M185" i="21" s="1"/>
  <c r="N198" i="13"/>
  <c r="V75" i="27" s="1"/>
  <c r="K198" i="13"/>
  <c r="T75" i="27" s="1"/>
  <c r="T198" i="13"/>
  <c r="Z75" i="27" s="1"/>
  <c r="E198" i="13"/>
  <c r="P75" i="27" s="1"/>
  <c r="H96" i="13"/>
  <c r="C220" i="27" s="1"/>
  <c r="Q96" i="13"/>
  <c r="I220" i="27" s="1"/>
  <c r="N117" i="13"/>
  <c r="E117" i="13"/>
  <c r="N49" i="13"/>
  <c r="K49" i="13"/>
  <c r="H49" i="13"/>
  <c r="T49" i="13"/>
  <c r="E49" i="13"/>
  <c r="H12" i="13"/>
  <c r="Q12" i="13"/>
  <c r="E12" i="13"/>
  <c r="N12" i="13"/>
  <c r="T83" i="11"/>
  <c r="H83" i="11"/>
  <c r="Q83" i="11"/>
  <c r="K111" i="11"/>
  <c r="E111" i="11"/>
  <c r="H111" i="11"/>
  <c r="K58" i="11"/>
  <c r="T58" i="11"/>
  <c r="Q90" i="10"/>
  <c r="I213" i="24" s="1"/>
  <c r="T90" i="10"/>
  <c r="K213" i="24" s="1"/>
  <c r="E90" i="10"/>
  <c r="A213" i="24" s="1"/>
  <c r="K90" i="10"/>
  <c r="E213" i="24" s="1"/>
  <c r="H90" i="10"/>
  <c r="C213" i="24" s="1"/>
  <c r="H31" i="10"/>
  <c r="N31" i="10"/>
  <c r="F46" i="22"/>
  <c r="H48" i="22"/>
  <c r="H117" i="9"/>
  <c r="E117" i="9"/>
  <c r="T117" i="9"/>
  <c r="Q117" i="9"/>
  <c r="Z102" i="9"/>
  <c r="AJ123" i="22" s="1"/>
  <c r="Q102" i="9"/>
  <c r="AD123" i="22" s="1"/>
  <c r="H102" i="9"/>
  <c r="X123" i="22" s="1"/>
  <c r="W102" i="9"/>
  <c r="AH123" i="22" s="1"/>
  <c r="N102" i="9"/>
  <c r="AB123" i="22" s="1"/>
  <c r="E102" i="9"/>
  <c r="V123" i="22" s="1"/>
  <c r="AC102" i="9"/>
  <c r="AL123" i="22" s="1"/>
  <c r="T102" i="9"/>
  <c r="AF123" i="22" s="1"/>
  <c r="K102" i="9"/>
  <c r="Z123" i="22" s="1"/>
  <c r="Z10" i="5"/>
  <c r="E10" i="5"/>
  <c r="Z45" i="5"/>
  <c r="E45" i="5"/>
  <c r="Q45" i="5"/>
  <c r="Z77" i="5"/>
  <c r="AJ202" i="21" s="1"/>
  <c r="H77" i="5"/>
  <c r="X202" i="21" s="1"/>
  <c r="H229" i="12"/>
  <c r="Q229" i="12"/>
  <c r="Q189" i="12"/>
  <c r="H189" i="12"/>
  <c r="N189" i="12"/>
  <c r="E189" i="12"/>
  <c r="K99" i="12"/>
  <c r="E127" i="26" s="1"/>
  <c r="H99" i="12"/>
  <c r="C127" i="26" s="1"/>
  <c r="E99" i="12"/>
  <c r="A127" i="26" s="1"/>
  <c r="T99" i="12"/>
  <c r="K127" i="26" s="1"/>
  <c r="H213" i="11"/>
  <c r="R146" i="25" s="1"/>
  <c r="Q213" i="11"/>
  <c r="X146" i="25" s="1"/>
  <c r="T162" i="11"/>
  <c r="Q162" i="11"/>
  <c r="K162" i="11"/>
  <c r="H162" i="11"/>
  <c r="T118" i="11"/>
  <c r="K118" i="11"/>
  <c r="H116" i="11"/>
  <c r="E116" i="11"/>
  <c r="H118" i="10"/>
  <c r="C107" i="24" s="1"/>
  <c r="T118" i="10"/>
  <c r="N3" i="5"/>
  <c r="G174" i="21" s="1"/>
  <c r="E3" i="5"/>
  <c r="A174" i="21" s="1"/>
  <c r="Q3" i="5"/>
  <c r="I174" i="21" s="1"/>
  <c r="Z3" i="5"/>
  <c r="O174" i="21" s="1"/>
  <c r="H3" i="5"/>
  <c r="C174" i="21" s="1"/>
  <c r="K178" i="13"/>
  <c r="E178" i="13"/>
  <c r="N178" i="13"/>
  <c r="K17" i="13"/>
  <c r="E181" i="27" s="1"/>
  <c r="H17" i="13"/>
  <c r="C181" i="27" s="1"/>
  <c r="Q17" i="13"/>
  <c r="I181" i="27" s="1"/>
  <c r="N9" i="13"/>
  <c r="V179" i="27" s="1"/>
  <c r="H9" i="13"/>
  <c r="R179" i="27" s="1"/>
  <c r="Q55" i="12"/>
  <c r="H55" i="12"/>
  <c r="K44" i="12"/>
  <c r="N44" i="12"/>
  <c r="H44" i="12"/>
  <c r="H229" i="11"/>
  <c r="R144" i="25" s="1"/>
  <c r="T229" i="11"/>
  <c r="Z144" i="25" s="1"/>
  <c r="Q108" i="11"/>
  <c r="I125" i="25" s="1"/>
  <c r="K108" i="11"/>
  <c r="E125" i="25" s="1"/>
  <c r="H108" i="11"/>
  <c r="C125" i="25" s="1"/>
  <c r="N171" i="10"/>
  <c r="V134" i="24" s="1"/>
  <c r="H171" i="10"/>
  <c r="R134" i="24" s="1"/>
  <c r="N10" i="10"/>
  <c r="E10" i="10"/>
  <c r="T10" i="10"/>
  <c r="K10" i="10"/>
  <c r="Q10" i="10"/>
  <c r="H10" i="10"/>
  <c r="Q77" i="10"/>
  <c r="X202" i="24" s="1"/>
  <c r="N77" i="10"/>
  <c r="V202" i="24" s="1"/>
  <c r="T164" i="10"/>
  <c r="Z154" i="24" s="1"/>
  <c r="K164" i="10"/>
  <c r="T154" i="24" s="1"/>
  <c r="AC116" i="9"/>
  <c r="H116" i="9"/>
  <c r="E207" i="5"/>
  <c r="H207" i="5"/>
  <c r="Z80" i="5"/>
  <c r="O207" i="21" s="1"/>
  <c r="Q80" i="5"/>
  <c r="I207" i="21" s="1"/>
  <c r="Q206" i="13"/>
  <c r="H206" i="13"/>
  <c r="E206" i="13"/>
  <c r="N206" i="13"/>
  <c r="K206" i="13"/>
  <c r="T206" i="13"/>
  <c r="N186" i="13"/>
  <c r="V136" i="27" s="1"/>
  <c r="E186" i="13"/>
  <c r="P136" i="27" s="1"/>
  <c r="T186" i="13"/>
  <c r="Z136" i="27" s="1"/>
  <c r="Q186" i="13"/>
  <c r="X136" i="27" s="1"/>
  <c r="K186" i="13"/>
  <c r="T136" i="27" s="1"/>
  <c r="H186" i="13"/>
  <c r="R136" i="27" s="1"/>
  <c r="N205" i="13"/>
  <c r="V72" i="27" s="1"/>
  <c r="E205" i="13"/>
  <c r="P72" i="27" s="1"/>
  <c r="K205" i="13"/>
  <c r="H205" i="13"/>
  <c r="R72" i="27" s="1"/>
  <c r="T205" i="13"/>
  <c r="Q205" i="13"/>
  <c r="Q175" i="13"/>
  <c r="H175" i="13"/>
  <c r="T175" i="13"/>
  <c r="K175" i="13"/>
  <c r="N175" i="13"/>
  <c r="E175" i="13"/>
  <c r="T165" i="13"/>
  <c r="K82" i="27" s="1"/>
  <c r="N165" i="13"/>
  <c r="G82" i="27" s="1"/>
  <c r="E165" i="13"/>
  <c r="A82" i="27" s="1"/>
  <c r="K165" i="13"/>
  <c r="E82" i="27" s="1"/>
  <c r="H165" i="13"/>
  <c r="C82" i="27" s="1"/>
  <c r="Q165" i="13"/>
  <c r="I82" i="27" s="1"/>
  <c r="E159" i="13"/>
  <c r="N159" i="13"/>
  <c r="K159" i="13"/>
  <c r="T159" i="13"/>
  <c r="H159" i="13"/>
  <c r="Q159" i="13"/>
  <c r="U43" i="27"/>
  <c r="U9" i="27"/>
  <c r="H177" i="13"/>
  <c r="R78" i="27" s="1"/>
  <c r="Q177" i="13"/>
  <c r="X78" i="27" s="1"/>
  <c r="N177" i="13"/>
  <c r="V78" i="27" s="1"/>
  <c r="E177" i="13"/>
  <c r="P78" i="27" s="1"/>
  <c r="K177" i="13"/>
  <c r="T78" i="27" s="1"/>
  <c r="T177" i="13"/>
  <c r="Z78" i="27" s="1"/>
  <c r="T91" i="13"/>
  <c r="Q91" i="13"/>
  <c r="H91" i="13"/>
  <c r="K91" i="13"/>
  <c r="N91" i="13"/>
  <c r="E91" i="13"/>
  <c r="T115" i="13"/>
  <c r="Z199" i="27" s="1"/>
  <c r="Q115" i="13"/>
  <c r="X199" i="27" s="1"/>
  <c r="H115" i="13"/>
  <c r="R199" i="27" s="1"/>
  <c r="E115" i="13"/>
  <c r="P199" i="27" s="1"/>
  <c r="N115" i="13"/>
  <c r="V199" i="27" s="1"/>
  <c r="K115" i="13"/>
  <c r="T199" i="27" s="1"/>
  <c r="E78" i="13"/>
  <c r="N78" i="13"/>
  <c r="T78" i="13"/>
  <c r="H78" i="13"/>
  <c r="Q78" i="13"/>
  <c r="K78" i="13"/>
  <c r="N73" i="13"/>
  <c r="K73" i="13"/>
  <c r="T73" i="13"/>
  <c r="H73" i="13"/>
  <c r="Q73" i="13"/>
  <c r="E73" i="13"/>
  <c r="T61" i="13"/>
  <c r="Q61" i="13"/>
  <c r="H61" i="13"/>
  <c r="E61" i="13"/>
  <c r="N61" i="13"/>
  <c r="K61" i="13"/>
  <c r="N39" i="13"/>
  <c r="G100" i="27" s="1"/>
  <c r="E39" i="13"/>
  <c r="Q39" i="13"/>
  <c r="H39" i="13"/>
  <c r="T39" i="13"/>
  <c r="K39" i="13"/>
  <c r="E34" i="13"/>
  <c r="Q34" i="13"/>
  <c r="N34" i="13"/>
  <c r="K34" i="13"/>
  <c r="H34" i="13"/>
  <c r="T34" i="13"/>
  <c r="E62" i="13"/>
  <c r="P152" i="27" s="1"/>
  <c r="T62" i="13"/>
  <c r="Z152" i="27" s="1"/>
  <c r="H62" i="13"/>
  <c r="R152" i="27" s="1"/>
  <c r="Q62" i="13"/>
  <c r="X152" i="27" s="1"/>
  <c r="K62" i="13"/>
  <c r="T152" i="27" s="1"/>
  <c r="N62" i="13"/>
  <c r="V152" i="27" s="1"/>
  <c r="K36" i="13"/>
  <c r="T36" i="13"/>
  <c r="E36" i="13"/>
  <c r="N36" i="13"/>
  <c r="H36" i="13"/>
  <c r="Q36" i="13"/>
  <c r="S53" i="27"/>
  <c r="S14" i="27"/>
  <c r="K213" i="12"/>
  <c r="T150" i="26" s="1"/>
  <c r="N213" i="12"/>
  <c r="V150" i="26" s="1"/>
  <c r="E213" i="12"/>
  <c r="P150" i="26" s="1"/>
  <c r="H213" i="12"/>
  <c r="R150" i="26" s="1"/>
  <c r="T213" i="12"/>
  <c r="Z150" i="26" s="1"/>
  <c r="Q213" i="12"/>
  <c r="X150" i="26" s="1"/>
  <c r="Q165" i="12"/>
  <c r="H165" i="12"/>
  <c r="N165" i="12"/>
  <c r="E165" i="12"/>
  <c r="T165" i="12"/>
  <c r="K165" i="12"/>
  <c r="E145" i="12"/>
  <c r="P143" i="26" s="1"/>
  <c r="N145" i="12"/>
  <c r="V143" i="26" s="1"/>
  <c r="T145" i="12"/>
  <c r="Z143" i="26" s="1"/>
  <c r="K145" i="12"/>
  <c r="T143" i="26" s="1"/>
  <c r="Q145" i="12"/>
  <c r="X143" i="26" s="1"/>
  <c r="H145" i="12"/>
  <c r="R143" i="26" s="1"/>
  <c r="H170" i="12"/>
  <c r="Q170" i="12"/>
  <c r="N170" i="12"/>
  <c r="E170" i="12"/>
  <c r="K170" i="12"/>
  <c r="T170" i="12"/>
  <c r="Q144" i="12"/>
  <c r="I143" i="26" s="1"/>
  <c r="H144" i="12"/>
  <c r="C143" i="26" s="1"/>
  <c r="N144" i="12"/>
  <c r="G143" i="26" s="1"/>
  <c r="E144" i="12"/>
  <c r="A143" i="26" s="1"/>
  <c r="K144" i="12"/>
  <c r="E143" i="26" s="1"/>
  <c r="T144" i="12"/>
  <c r="K143" i="26" s="1"/>
  <c r="Q133" i="12"/>
  <c r="N133" i="12"/>
  <c r="E133" i="12"/>
  <c r="T133" i="12"/>
  <c r="K133" i="12"/>
  <c r="H133" i="12"/>
  <c r="N136" i="12"/>
  <c r="E136" i="12"/>
  <c r="T136" i="12"/>
  <c r="K136" i="12"/>
  <c r="H136" i="12"/>
  <c r="Q136" i="12"/>
  <c r="E113" i="12"/>
  <c r="N113" i="12"/>
  <c r="K113" i="12"/>
  <c r="T113" i="12"/>
  <c r="H113" i="12"/>
  <c r="Q113" i="12"/>
  <c r="E89" i="12"/>
  <c r="H89" i="12"/>
  <c r="Q89" i="12"/>
  <c r="N89" i="12"/>
  <c r="K89" i="12"/>
  <c r="T89" i="12"/>
  <c r="N36" i="12"/>
  <c r="Q36" i="12"/>
  <c r="E36" i="12"/>
  <c r="K36" i="12"/>
  <c r="H36" i="12"/>
  <c r="T36" i="12"/>
  <c r="H98" i="12"/>
  <c r="E98" i="12"/>
  <c r="T98" i="12"/>
  <c r="Q98" i="12"/>
  <c r="N98" i="12"/>
  <c r="K98" i="12"/>
  <c r="N76" i="12"/>
  <c r="G209" i="26" s="1"/>
  <c r="Q76" i="12"/>
  <c r="I209" i="26" s="1"/>
  <c r="H76" i="12"/>
  <c r="C209" i="26" s="1"/>
  <c r="K76" i="12"/>
  <c r="E209" i="26" s="1"/>
  <c r="E76" i="12"/>
  <c r="A209" i="26" s="1"/>
  <c r="T76" i="12"/>
  <c r="K209" i="26" s="1"/>
  <c r="E97" i="12"/>
  <c r="T97" i="12"/>
  <c r="H97" i="12"/>
  <c r="Q97" i="12"/>
  <c r="N97" i="12"/>
  <c r="K97" i="12"/>
  <c r="H90" i="12"/>
  <c r="C217" i="26" s="1"/>
  <c r="Q90" i="12"/>
  <c r="I217" i="26" s="1"/>
  <c r="N90" i="12"/>
  <c r="T90" i="12"/>
  <c r="E90" i="12"/>
  <c r="K90" i="12"/>
  <c r="E53" i="12"/>
  <c r="Q53" i="12"/>
  <c r="H53" i="12"/>
  <c r="N53" i="12"/>
  <c r="T53" i="12"/>
  <c r="K53" i="12"/>
  <c r="T43" i="12"/>
  <c r="K43" i="12"/>
  <c r="H43" i="12"/>
  <c r="C190" i="26" s="1"/>
  <c r="Q43" i="12"/>
  <c r="I190" i="26" s="1"/>
  <c r="N43" i="12"/>
  <c r="G190" i="26" s="1"/>
  <c r="E43" i="12"/>
  <c r="A190" i="26" s="1"/>
  <c r="N71" i="12"/>
  <c r="G207" i="26" s="1"/>
  <c r="E71" i="12"/>
  <c r="A207" i="26" s="1"/>
  <c r="K71" i="12"/>
  <c r="E207" i="26" s="1"/>
  <c r="T71" i="12"/>
  <c r="K207" i="26" s="1"/>
  <c r="H71" i="12"/>
  <c r="C207" i="26" s="1"/>
  <c r="Q71" i="12"/>
  <c r="I207" i="26" s="1"/>
  <c r="T208" i="11"/>
  <c r="K208" i="11"/>
  <c r="Q208" i="11"/>
  <c r="N208" i="11"/>
  <c r="H208" i="11"/>
  <c r="E208" i="11"/>
  <c r="T52" i="12"/>
  <c r="K191" i="26" s="1"/>
  <c r="K52" i="12"/>
  <c r="E191" i="26" s="1"/>
  <c r="Q52" i="12"/>
  <c r="I191" i="26" s="1"/>
  <c r="N52" i="12"/>
  <c r="G191" i="26" s="1"/>
  <c r="H52" i="12"/>
  <c r="C191" i="26" s="1"/>
  <c r="E52" i="12"/>
  <c r="A191" i="26" s="1"/>
  <c r="L59" i="26"/>
  <c r="L6" i="26"/>
  <c r="Q223" i="11"/>
  <c r="E223" i="11"/>
  <c r="N223" i="11"/>
  <c r="K223" i="11"/>
  <c r="H223" i="11"/>
  <c r="T223" i="11"/>
  <c r="AA14" i="26"/>
  <c r="AA53" i="26"/>
  <c r="H3" i="12"/>
  <c r="C178" i="26" s="1"/>
  <c r="K3" i="12"/>
  <c r="E178" i="26" s="1"/>
  <c r="N3" i="12"/>
  <c r="G178" i="26" s="1"/>
  <c r="E3" i="12"/>
  <c r="A178" i="26" s="1"/>
  <c r="T3" i="12"/>
  <c r="K178" i="26" s="1"/>
  <c r="Q3" i="12"/>
  <c r="I178" i="26" s="1"/>
  <c r="Q215" i="11"/>
  <c r="I142" i="25" s="1"/>
  <c r="H215" i="11"/>
  <c r="C142" i="25" s="1"/>
  <c r="N215" i="11"/>
  <c r="G142" i="25" s="1"/>
  <c r="K215" i="11"/>
  <c r="E142" i="25" s="1"/>
  <c r="E215" i="11"/>
  <c r="A142" i="25" s="1"/>
  <c r="T215" i="11"/>
  <c r="K142" i="25" s="1"/>
  <c r="N161" i="11"/>
  <c r="Q161" i="11"/>
  <c r="E161" i="11"/>
  <c r="T161" i="11"/>
  <c r="K161" i="11"/>
  <c r="H161" i="11"/>
  <c r="Q159" i="11"/>
  <c r="K159" i="11"/>
  <c r="T159" i="11"/>
  <c r="N159" i="11"/>
  <c r="E159" i="11"/>
  <c r="H159" i="11"/>
  <c r="E147" i="11"/>
  <c r="K147" i="11"/>
  <c r="Q147" i="11"/>
  <c r="N147" i="11"/>
  <c r="T147" i="11"/>
  <c r="H147" i="11"/>
  <c r="Q143" i="11"/>
  <c r="H143" i="11"/>
  <c r="N143" i="11"/>
  <c r="T143" i="11"/>
  <c r="K143" i="11"/>
  <c r="E143" i="11"/>
  <c r="T117" i="11"/>
  <c r="Q117" i="11"/>
  <c r="H117" i="11"/>
  <c r="E117" i="11"/>
  <c r="P111" i="25" s="1"/>
  <c r="N117" i="11"/>
  <c r="V111" i="25" s="1"/>
  <c r="K117" i="11"/>
  <c r="E88" i="11"/>
  <c r="K88" i="11"/>
  <c r="H88" i="11"/>
  <c r="N88" i="11"/>
  <c r="T88" i="11"/>
  <c r="Q88" i="11"/>
  <c r="N115" i="11"/>
  <c r="Q115" i="11"/>
  <c r="E115" i="11"/>
  <c r="K115" i="11"/>
  <c r="T115" i="11"/>
  <c r="H115" i="11"/>
  <c r="H97" i="11"/>
  <c r="K97" i="11"/>
  <c r="T97" i="11"/>
  <c r="Q97" i="11"/>
  <c r="N97" i="11"/>
  <c r="E97" i="11"/>
  <c r="T69" i="11"/>
  <c r="Q69" i="11"/>
  <c r="H69" i="11"/>
  <c r="K69" i="11"/>
  <c r="E69" i="11"/>
  <c r="N69" i="11"/>
  <c r="H81" i="11"/>
  <c r="T81" i="11"/>
  <c r="E81" i="11"/>
  <c r="Q81" i="11"/>
  <c r="N81" i="11"/>
  <c r="K81" i="11"/>
  <c r="E40" i="11"/>
  <c r="K40" i="11"/>
  <c r="T40" i="11"/>
  <c r="Q40" i="11"/>
  <c r="N40" i="11"/>
  <c r="H40" i="11"/>
  <c r="Q60" i="11"/>
  <c r="T60" i="11"/>
  <c r="K60" i="11"/>
  <c r="H60" i="11"/>
  <c r="N60" i="11"/>
  <c r="E60" i="11"/>
  <c r="Q52" i="11"/>
  <c r="E52" i="11"/>
  <c r="A187" i="25" s="1"/>
  <c r="N52" i="11"/>
  <c r="G187" i="25" s="1"/>
  <c r="T52" i="11"/>
  <c r="K187" i="25" s="1"/>
  <c r="K52" i="11"/>
  <c r="E187" i="25" s="1"/>
  <c r="H52" i="11"/>
  <c r="E32" i="11"/>
  <c r="P184" i="25" s="1"/>
  <c r="H32" i="11"/>
  <c r="R184" i="25" s="1"/>
  <c r="T32" i="11"/>
  <c r="Z184" i="25" s="1"/>
  <c r="Q32" i="11"/>
  <c r="X184" i="25" s="1"/>
  <c r="N32" i="11"/>
  <c r="V184" i="25" s="1"/>
  <c r="K32" i="11"/>
  <c r="T184" i="25" s="1"/>
  <c r="H2" i="25"/>
  <c r="H55" i="25"/>
  <c r="L15" i="14"/>
  <c r="N19" i="11"/>
  <c r="T19" i="11"/>
  <c r="K19" i="11"/>
  <c r="H19" i="11"/>
  <c r="E19" i="11"/>
  <c r="Q19" i="11"/>
  <c r="K42" i="11"/>
  <c r="E181" i="25" s="1"/>
  <c r="T42" i="11"/>
  <c r="K181" i="25" s="1"/>
  <c r="N42" i="11"/>
  <c r="G181" i="25" s="1"/>
  <c r="E42" i="11"/>
  <c r="A181" i="25" s="1"/>
  <c r="Q42" i="11"/>
  <c r="I181" i="25" s="1"/>
  <c r="H42" i="11"/>
  <c r="C181" i="25" s="1"/>
  <c r="W53" i="25"/>
  <c r="E64" i="11"/>
  <c r="N64" i="11"/>
  <c r="Q64" i="11"/>
  <c r="H64" i="11"/>
  <c r="T64" i="11"/>
  <c r="K64" i="11"/>
  <c r="T201" i="10"/>
  <c r="K201" i="10"/>
  <c r="Q201" i="10"/>
  <c r="H201" i="10"/>
  <c r="N201" i="10"/>
  <c r="E201" i="10"/>
  <c r="N223" i="10"/>
  <c r="Q223" i="10"/>
  <c r="H223" i="10"/>
  <c r="E223" i="10"/>
  <c r="K223" i="10"/>
  <c r="T223" i="10"/>
  <c r="N215" i="10"/>
  <c r="Q215" i="10"/>
  <c r="I142" i="24" s="1"/>
  <c r="E215" i="10"/>
  <c r="K215" i="10"/>
  <c r="E142" i="24" s="1"/>
  <c r="T215" i="10"/>
  <c r="H215" i="10"/>
  <c r="C142" i="24" s="1"/>
  <c r="T177" i="10"/>
  <c r="K177" i="10"/>
  <c r="Q177" i="10"/>
  <c r="H177" i="10"/>
  <c r="E177" i="10"/>
  <c r="P74" i="24" s="1"/>
  <c r="N177" i="10"/>
  <c r="Q143" i="10"/>
  <c r="N143" i="10"/>
  <c r="K143" i="10"/>
  <c r="T143" i="10"/>
  <c r="H143" i="10"/>
  <c r="E143" i="10"/>
  <c r="Q73" i="10"/>
  <c r="I148" i="24" s="1"/>
  <c r="E73" i="10"/>
  <c r="N73" i="10"/>
  <c r="K73" i="10"/>
  <c r="H73" i="10"/>
  <c r="C148" i="24" s="1"/>
  <c r="T73" i="10"/>
  <c r="K148" i="24" s="1"/>
  <c r="E179" i="10"/>
  <c r="A133" i="24" s="1"/>
  <c r="N179" i="10"/>
  <c r="G133" i="24" s="1"/>
  <c r="T179" i="10"/>
  <c r="K133" i="24" s="1"/>
  <c r="Q179" i="10"/>
  <c r="I133" i="24" s="1"/>
  <c r="K179" i="10"/>
  <c r="E133" i="24" s="1"/>
  <c r="H179" i="10"/>
  <c r="C133" i="24" s="1"/>
  <c r="T120" i="10"/>
  <c r="N120" i="10"/>
  <c r="K120" i="10"/>
  <c r="H120" i="10"/>
  <c r="Q120" i="10"/>
  <c r="E120" i="10"/>
  <c r="E155" i="10"/>
  <c r="N155" i="10"/>
  <c r="Q155" i="10"/>
  <c r="H155" i="10"/>
  <c r="T155" i="10"/>
  <c r="K155" i="10"/>
  <c r="T144" i="10"/>
  <c r="K139" i="24" s="1"/>
  <c r="N144" i="10"/>
  <c r="G139" i="24" s="1"/>
  <c r="E144" i="10"/>
  <c r="A139" i="24" s="1"/>
  <c r="Q144" i="10"/>
  <c r="I139" i="24" s="1"/>
  <c r="K144" i="10"/>
  <c r="E139" i="24" s="1"/>
  <c r="H144" i="10"/>
  <c r="C139" i="24" s="1"/>
  <c r="K117" i="10"/>
  <c r="Q117" i="10"/>
  <c r="H117" i="10"/>
  <c r="T117" i="10"/>
  <c r="E117" i="10"/>
  <c r="N117" i="10"/>
  <c r="N182" i="10"/>
  <c r="G78" i="24" s="1"/>
  <c r="E182" i="10"/>
  <c r="A78" i="24" s="1"/>
  <c r="K182" i="10"/>
  <c r="E78" i="24" s="1"/>
  <c r="H182" i="10"/>
  <c r="C78" i="24" s="1"/>
  <c r="T182" i="10"/>
  <c r="K78" i="24" s="1"/>
  <c r="Q182" i="10"/>
  <c r="I78" i="24" s="1"/>
  <c r="N150" i="10"/>
  <c r="E150" i="10"/>
  <c r="K150" i="10"/>
  <c r="H150" i="10"/>
  <c r="T150" i="10"/>
  <c r="Q150" i="10"/>
  <c r="K141" i="10"/>
  <c r="T135" i="24" s="1"/>
  <c r="T141" i="10"/>
  <c r="Z135" i="24" s="1"/>
  <c r="H141" i="10"/>
  <c r="R135" i="24" s="1"/>
  <c r="Q141" i="10"/>
  <c r="X135" i="24" s="1"/>
  <c r="E141" i="10"/>
  <c r="P135" i="24" s="1"/>
  <c r="N141" i="10"/>
  <c r="V135" i="24" s="1"/>
  <c r="N62" i="10"/>
  <c r="H62" i="10"/>
  <c r="Q62" i="10"/>
  <c r="K62" i="10"/>
  <c r="E62" i="10"/>
  <c r="T62" i="10"/>
  <c r="N33" i="10"/>
  <c r="E33" i="10"/>
  <c r="Q33" i="10"/>
  <c r="K33" i="10"/>
  <c r="T33" i="10"/>
  <c r="H33" i="10"/>
  <c r="Z178" i="9"/>
  <c r="N178" i="9"/>
  <c r="Q178" i="9"/>
  <c r="E178" i="9"/>
  <c r="K178" i="9"/>
  <c r="W178" i="9"/>
  <c r="H178" i="9"/>
  <c r="T178" i="9"/>
  <c r="AC178" i="9"/>
  <c r="N94" i="10"/>
  <c r="E94" i="10"/>
  <c r="K94" i="10"/>
  <c r="T94" i="10"/>
  <c r="H94" i="10"/>
  <c r="Q94" i="10"/>
  <c r="L7" i="14"/>
  <c r="T223" i="9"/>
  <c r="AC223" i="9"/>
  <c r="Q223" i="9"/>
  <c r="Z223" i="9"/>
  <c r="W223" i="9"/>
  <c r="K223" i="9"/>
  <c r="H223" i="9"/>
  <c r="E223" i="9"/>
  <c r="N223" i="9"/>
  <c r="AC203" i="9"/>
  <c r="W203" i="9"/>
  <c r="AH196" i="22" s="1"/>
  <c r="Z203" i="9"/>
  <c r="N203" i="9"/>
  <c r="H203" i="9"/>
  <c r="Q203" i="9"/>
  <c r="K203" i="9"/>
  <c r="T203" i="9"/>
  <c r="E203" i="9"/>
  <c r="L35" i="22"/>
  <c r="N156" i="9"/>
  <c r="W156" i="9"/>
  <c r="AC156" i="9"/>
  <c r="T156" i="9"/>
  <c r="K156" i="9"/>
  <c r="H156" i="9"/>
  <c r="E156" i="9"/>
  <c r="Q156" i="9"/>
  <c r="Z156" i="9"/>
  <c r="T83" i="9"/>
  <c r="K83" i="9"/>
  <c r="AC83" i="9"/>
  <c r="H83" i="9"/>
  <c r="Q83" i="9"/>
  <c r="Z83" i="9"/>
  <c r="W83" i="9"/>
  <c r="E83" i="9"/>
  <c r="N83" i="9"/>
  <c r="S53" i="24"/>
  <c r="T227" i="9"/>
  <c r="Z227" i="9"/>
  <c r="Q227" i="9"/>
  <c r="H227" i="9"/>
  <c r="E227" i="9"/>
  <c r="N227" i="9"/>
  <c r="W227" i="9"/>
  <c r="K227" i="9"/>
  <c r="AC227" i="9"/>
  <c r="K13" i="10"/>
  <c r="T13" i="10"/>
  <c r="Z180" i="24" s="1"/>
  <c r="H13" i="10"/>
  <c r="R180" i="24" s="1"/>
  <c r="Q13" i="10"/>
  <c r="E13" i="10"/>
  <c r="N13" i="10"/>
  <c r="H15" i="22"/>
  <c r="T175" i="9"/>
  <c r="AF82" i="22" s="1"/>
  <c r="E175" i="9"/>
  <c r="V82" i="22" s="1"/>
  <c r="W175" i="9"/>
  <c r="AH82" i="22" s="1"/>
  <c r="K175" i="9"/>
  <c r="Z82" i="22" s="1"/>
  <c r="AC175" i="9"/>
  <c r="AL82" i="22" s="1"/>
  <c r="Q175" i="9"/>
  <c r="AD82" i="22" s="1"/>
  <c r="Z175" i="9"/>
  <c r="AJ82" i="22" s="1"/>
  <c r="N175" i="9"/>
  <c r="AB82" i="22" s="1"/>
  <c r="H175" i="9"/>
  <c r="X82" i="22" s="1"/>
  <c r="F9" i="22"/>
  <c r="Z126" i="9"/>
  <c r="N126" i="9"/>
  <c r="W126" i="9"/>
  <c r="K126" i="9"/>
  <c r="T126" i="9"/>
  <c r="AC126" i="9"/>
  <c r="H126" i="9"/>
  <c r="E126" i="9"/>
  <c r="Q126" i="9"/>
  <c r="T123" i="9"/>
  <c r="W123" i="9"/>
  <c r="K123" i="9"/>
  <c r="AC123" i="9"/>
  <c r="H123" i="9"/>
  <c r="Q123" i="9"/>
  <c r="N123" i="9"/>
  <c r="Z123" i="9"/>
  <c r="E123" i="9"/>
  <c r="F63" i="22"/>
  <c r="L23" i="22"/>
  <c r="T51" i="9"/>
  <c r="Z51" i="9"/>
  <c r="N51" i="9"/>
  <c r="W51" i="9"/>
  <c r="K51" i="9"/>
  <c r="H51" i="9"/>
  <c r="AC51" i="9"/>
  <c r="Q51" i="9"/>
  <c r="E51" i="9"/>
  <c r="T19" i="9"/>
  <c r="Z19" i="9"/>
  <c r="K19" i="9"/>
  <c r="H19" i="9"/>
  <c r="AC19" i="9"/>
  <c r="Q19" i="9"/>
  <c r="N19" i="9"/>
  <c r="E19" i="9"/>
  <c r="W19" i="9"/>
  <c r="J30" i="22"/>
  <c r="H47" i="22"/>
  <c r="J39" i="22"/>
  <c r="AE9" i="22"/>
  <c r="AE43" i="22"/>
  <c r="N76" i="9"/>
  <c r="G209" i="22" s="1"/>
  <c r="W76" i="9"/>
  <c r="M209" i="22" s="1"/>
  <c r="Z76" i="9"/>
  <c r="O209" i="22" s="1"/>
  <c r="E76" i="9"/>
  <c r="A209" i="22" s="1"/>
  <c r="AC76" i="9"/>
  <c r="Q209" i="22" s="1"/>
  <c r="H76" i="9"/>
  <c r="C209" i="22" s="1"/>
  <c r="T76" i="9"/>
  <c r="K209" i="22" s="1"/>
  <c r="Q76" i="9"/>
  <c r="I209" i="22" s="1"/>
  <c r="K76" i="9"/>
  <c r="E209" i="22" s="1"/>
  <c r="B33" i="22"/>
  <c r="B31" i="22"/>
  <c r="N108" i="9"/>
  <c r="G129" i="22" s="1"/>
  <c r="W108" i="9"/>
  <c r="M129" i="22" s="1"/>
  <c r="H108" i="9"/>
  <c r="C129" i="22" s="1"/>
  <c r="Q108" i="9"/>
  <c r="I129" i="22" s="1"/>
  <c r="Z108" i="9"/>
  <c r="O129" i="22" s="1"/>
  <c r="E108" i="9"/>
  <c r="A129" i="22" s="1"/>
  <c r="K108" i="9"/>
  <c r="E129" i="22" s="1"/>
  <c r="AC108" i="9"/>
  <c r="Q129" i="22" s="1"/>
  <c r="T108" i="9"/>
  <c r="K129" i="22" s="1"/>
  <c r="L37" i="22"/>
  <c r="AC204" i="9"/>
  <c r="Q136" i="22" s="1"/>
  <c r="W204" i="9"/>
  <c r="Z204" i="9"/>
  <c r="O136" i="22" s="1"/>
  <c r="Q204" i="9"/>
  <c r="T204" i="9"/>
  <c r="K204" i="9"/>
  <c r="E136" i="22" s="1"/>
  <c r="E204" i="9"/>
  <c r="N204" i="9"/>
  <c r="H204" i="9"/>
  <c r="B38" i="22"/>
  <c r="D19" i="22"/>
  <c r="N192" i="9"/>
  <c r="AC192" i="9"/>
  <c r="H192" i="9"/>
  <c r="Q192" i="9"/>
  <c r="W192" i="9"/>
  <c r="T192" i="9"/>
  <c r="Z192" i="9"/>
  <c r="K192" i="9"/>
  <c r="E192" i="9"/>
  <c r="N180" i="9"/>
  <c r="AB137" i="22" s="1"/>
  <c r="Z180" i="9"/>
  <c r="AJ137" i="22" s="1"/>
  <c r="Q180" i="9"/>
  <c r="AD137" i="22" s="1"/>
  <c r="H180" i="9"/>
  <c r="X137" i="22" s="1"/>
  <c r="E180" i="9"/>
  <c r="V137" i="22" s="1"/>
  <c r="T180" i="9"/>
  <c r="AF137" i="22" s="1"/>
  <c r="AC180" i="9"/>
  <c r="AL137" i="22" s="1"/>
  <c r="K180" i="9"/>
  <c r="Z137" i="22" s="1"/>
  <c r="W180" i="9"/>
  <c r="AH137" i="22" s="1"/>
  <c r="H16" i="22"/>
  <c r="B27" i="22"/>
  <c r="J13" i="22"/>
  <c r="J41" i="22"/>
  <c r="Z158" i="9"/>
  <c r="W158" i="9"/>
  <c r="N158" i="9"/>
  <c r="E158" i="9"/>
  <c r="AC158" i="9"/>
  <c r="K158" i="9"/>
  <c r="H158" i="9"/>
  <c r="T158" i="9"/>
  <c r="Q158" i="9"/>
  <c r="T155" i="9"/>
  <c r="W155" i="9"/>
  <c r="N155" i="9"/>
  <c r="E155" i="9"/>
  <c r="K155" i="9"/>
  <c r="Z155" i="9"/>
  <c r="H155" i="9"/>
  <c r="Q155" i="9"/>
  <c r="AC155" i="9"/>
  <c r="L31" i="22"/>
  <c r="H133" i="9"/>
  <c r="T133" i="9"/>
  <c r="AC133" i="9"/>
  <c r="Q133" i="9"/>
  <c r="E133" i="9"/>
  <c r="Z133" i="9"/>
  <c r="N133" i="9"/>
  <c r="W133" i="9"/>
  <c r="K133" i="9"/>
  <c r="H73" i="9"/>
  <c r="N73" i="9"/>
  <c r="G152" i="22" s="1"/>
  <c r="K73" i="9"/>
  <c r="E152" i="22" s="1"/>
  <c r="E73" i="9"/>
  <c r="Q73" i="9"/>
  <c r="AC73" i="9"/>
  <c r="Z73" i="9"/>
  <c r="W73" i="9"/>
  <c r="M152" i="22" s="1"/>
  <c r="T73" i="9"/>
  <c r="K152" i="22" s="1"/>
  <c r="N64" i="9"/>
  <c r="T64" i="9"/>
  <c r="Q64" i="9"/>
  <c r="Z64" i="9"/>
  <c r="E64" i="9"/>
  <c r="W64" i="9"/>
  <c r="K64" i="9"/>
  <c r="AC64" i="9"/>
  <c r="H64" i="9"/>
  <c r="AC216" i="5"/>
  <c r="E216" i="5"/>
  <c r="W216" i="5"/>
  <c r="N216" i="5"/>
  <c r="T216" i="5"/>
  <c r="K216" i="5"/>
  <c r="Q216" i="5"/>
  <c r="Z216" i="5"/>
  <c r="H216" i="5"/>
  <c r="W185" i="5"/>
  <c r="AC185" i="5"/>
  <c r="T185" i="5"/>
  <c r="K185" i="5"/>
  <c r="H185" i="5"/>
  <c r="Q185" i="5"/>
  <c r="E185" i="5"/>
  <c r="Z185" i="5"/>
  <c r="N185" i="5"/>
  <c r="B59" i="22"/>
  <c r="B6" i="22"/>
  <c r="N24" i="9"/>
  <c r="T24" i="9"/>
  <c r="Q24" i="9"/>
  <c r="Z24" i="9"/>
  <c r="E24" i="9"/>
  <c r="W24" i="9"/>
  <c r="K24" i="9"/>
  <c r="AC24" i="9"/>
  <c r="H24" i="9"/>
  <c r="B2" i="22"/>
  <c r="Z74" i="9"/>
  <c r="O208" i="22" s="1"/>
  <c r="W74" i="9"/>
  <c r="K74" i="9"/>
  <c r="AC74" i="9"/>
  <c r="N74" i="9"/>
  <c r="H74" i="9"/>
  <c r="C208" i="22" s="1"/>
  <c r="T74" i="9"/>
  <c r="K208" i="22" s="1"/>
  <c r="E74" i="9"/>
  <c r="Q74" i="9"/>
  <c r="I208" i="22" s="1"/>
  <c r="Y57" i="22"/>
  <c r="Y2" i="22"/>
  <c r="D5" i="22"/>
  <c r="F3" i="22"/>
  <c r="F56" i="22"/>
  <c r="Q66" i="5"/>
  <c r="AD204" i="21" s="1"/>
  <c r="W66" i="5"/>
  <c r="AH204" i="21" s="1"/>
  <c r="N66" i="5"/>
  <c r="AB204" i="21" s="1"/>
  <c r="E66" i="5"/>
  <c r="V204" i="21" s="1"/>
  <c r="AC66" i="5"/>
  <c r="AL204" i="21" s="1"/>
  <c r="Z66" i="5"/>
  <c r="AJ204" i="21" s="1"/>
  <c r="K66" i="5"/>
  <c r="Z204" i="21" s="1"/>
  <c r="H66" i="5"/>
  <c r="X204" i="21" s="1"/>
  <c r="T66" i="5"/>
  <c r="AF204" i="21" s="1"/>
  <c r="W53" i="5"/>
  <c r="AH187" i="21" s="1"/>
  <c r="N53" i="5"/>
  <c r="AB187" i="21" s="1"/>
  <c r="E53" i="5"/>
  <c r="V187" i="21" s="1"/>
  <c r="AC53" i="5"/>
  <c r="AL187" i="21" s="1"/>
  <c r="Q53" i="5"/>
  <c r="AD187" i="21" s="1"/>
  <c r="T53" i="5"/>
  <c r="AF187" i="21" s="1"/>
  <c r="H53" i="5"/>
  <c r="X187" i="21" s="1"/>
  <c r="K53" i="5"/>
  <c r="Z187" i="21" s="1"/>
  <c r="Z53" i="5"/>
  <c r="AJ187" i="21" s="1"/>
  <c r="AA54" i="21"/>
  <c r="B9" i="21"/>
  <c r="B37" i="21"/>
  <c r="W97" i="5"/>
  <c r="Z97" i="5"/>
  <c r="Q97" i="5"/>
  <c r="H97" i="5"/>
  <c r="E97" i="5"/>
  <c r="T97" i="5"/>
  <c r="AC97" i="5"/>
  <c r="N97" i="5"/>
  <c r="K97" i="5"/>
  <c r="J37" i="21"/>
  <c r="J9" i="21"/>
  <c r="K39" i="5"/>
  <c r="Z39" i="5"/>
  <c r="Q39" i="5"/>
  <c r="H39" i="5"/>
  <c r="W39" i="5"/>
  <c r="T39" i="5"/>
  <c r="AC39" i="5"/>
  <c r="E39" i="5"/>
  <c r="N39" i="5"/>
  <c r="G96" i="21" s="1"/>
  <c r="AC20" i="5"/>
  <c r="Q179" i="21" s="1"/>
  <c r="E20" i="5"/>
  <c r="A179" i="21" s="1"/>
  <c r="Z20" i="5"/>
  <c r="O179" i="21" s="1"/>
  <c r="Q20" i="5"/>
  <c r="I179" i="21" s="1"/>
  <c r="H20" i="5"/>
  <c r="C179" i="21" s="1"/>
  <c r="N20" i="5"/>
  <c r="G179" i="21" s="1"/>
  <c r="K20" i="5"/>
  <c r="E179" i="21" s="1"/>
  <c r="W20" i="5"/>
  <c r="M179" i="21" s="1"/>
  <c r="T20" i="5"/>
  <c r="K179" i="21" s="1"/>
  <c r="AI3" i="22"/>
  <c r="AI58" i="22"/>
  <c r="Q142" i="5"/>
  <c r="H142" i="5"/>
  <c r="Z142" i="5"/>
  <c r="E142" i="5"/>
  <c r="T142" i="5"/>
  <c r="N142" i="5"/>
  <c r="AC142" i="5"/>
  <c r="W142" i="5"/>
  <c r="K142" i="5"/>
  <c r="W49" i="5"/>
  <c r="Z49" i="5"/>
  <c r="Q49" i="5"/>
  <c r="H49" i="5"/>
  <c r="E49" i="5"/>
  <c r="T49" i="5"/>
  <c r="AC49" i="5"/>
  <c r="N49" i="5"/>
  <c r="K49" i="5"/>
  <c r="AC176" i="5"/>
  <c r="AL130" i="21" s="1"/>
  <c r="E176" i="5"/>
  <c r="V130" i="21" s="1"/>
  <c r="T176" i="5"/>
  <c r="AF130" i="21" s="1"/>
  <c r="K176" i="5"/>
  <c r="Z130" i="21" s="1"/>
  <c r="N176" i="5"/>
  <c r="AB130" i="21" s="1"/>
  <c r="Z176" i="5"/>
  <c r="AJ130" i="21" s="1"/>
  <c r="W176" i="5"/>
  <c r="AH130" i="21" s="1"/>
  <c r="H176" i="5"/>
  <c r="X130" i="21" s="1"/>
  <c r="Q176" i="5"/>
  <c r="AD130" i="21" s="1"/>
  <c r="H53" i="22"/>
  <c r="W157" i="5"/>
  <c r="AH79" i="21" s="1"/>
  <c r="AC157" i="5"/>
  <c r="AL79" i="21" s="1"/>
  <c r="T157" i="5"/>
  <c r="AF79" i="21" s="1"/>
  <c r="K157" i="5"/>
  <c r="Z79" i="21" s="1"/>
  <c r="H157" i="5"/>
  <c r="X79" i="21" s="1"/>
  <c r="Q157" i="5"/>
  <c r="AD79" i="21" s="1"/>
  <c r="E157" i="5"/>
  <c r="V79" i="21" s="1"/>
  <c r="Z157" i="5"/>
  <c r="AJ79" i="21" s="1"/>
  <c r="N157" i="5"/>
  <c r="AB79" i="21" s="1"/>
  <c r="W129" i="5"/>
  <c r="Z129" i="5"/>
  <c r="Q129" i="5"/>
  <c r="H129" i="5"/>
  <c r="C111" i="21" s="1"/>
  <c r="K129" i="5"/>
  <c r="E129" i="5"/>
  <c r="T129" i="5"/>
  <c r="N129" i="5"/>
  <c r="AC129" i="5"/>
  <c r="K167" i="5"/>
  <c r="E153" i="21" s="1"/>
  <c r="Z167" i="5"/>
  <c r="O153" i="21" s="1"/>
  <c r="Q167" i="5"/>
  <c r="I153" i="21" s="1"/>
  <c r="H167" i="5"/>
  <c r="C153" i="21" s="1"/>
  <c r="T167" i="5"/>
  <c r="K153" i="21" s="1"/>
  <c r="AC167" i="5"/>
  <c r="Q153" i="21" s="1"/>
  <c r="E167" i="5"/>
  <c r="A153" i="21" s="1"/>
  <c r="W167" i="5"/>
  <c r="M153" i="21" s="1"/>
  <c r="N167" i="5"/>
  <c r="G153" i="21" s="1"/>
  <c r="L52" i="21"/>
  <c r="Q74" i="5"/>
  <c r="AC74" i="5"/>
  <c r="T74" i="5"/>
  <c r="K74" i="5"/>
  <c r="H74" i="5"/>
  <c r="C204" i="21" s="1"/>
  <c r="W74" i="5"/>
  <c r="E74" i="5"/>
  <c r="Z74" i="5"/>
  <c r="N74" i="5"/>
  <c r="AC96" i="5"/>
  <c r="Q216" i="21" s="1"/>
  <c r="E96" i="5"/>
  <c r="A216" i="21" s="1"/>
  <c r="T96" i="5"/>
  <c r="K216" i="21" s="1"/>
  <c r="K96" i="5"/>
  <c r="E216" i="21" s="1"/>
  <c r="W96" i="5"/>
  <c r="M216" i="21" s="1"/>
  <c r="H96" i="5"/>
  <c r="C216" i="21" s="1"/>
  <c r="Q96" i="5"/>
  <c r="I216" i="21" s="1"/>
  <c r="Z96" i="5"/>
  <c r="O216" i="21" s="1"/>
  <c r="N96" i="5"/>
  <c r="G216" i="21" s="1"/>
  <c r="Y54" i="21"/>
  <c r="W141" i="5"/>
  <c r="AC141" i="5"/>
  <c r="T141" i="5"/>
  <c r="K141" i="5"/>
  <c r="H141" i="5"/>
  <c r="Q141" i="5"/>
  <c r="E141" i="5"/>
  <c r="Z141" i="5"/>
  <c r="N141" i="5"/>
  <c r="W113" i="5"/>
  <c r="M190" i="21" s="1"/>
  <c r="Z113" i="5"/>
  <c r="Q113" i="5"/>
  <c r="I190" i="21" s="1"/>
  <c r="H113" i="5"/>
  <c r="N113" i="5"/>
  <c r="G190" i="21" s="1"/>
  <c r="AC113" i="5"/>
  <c r="K113" i="5"/>
  <c r="E190" i="21" s="1"/>
  <c r="E113" i="5"/>
  <c r="T113" i="5"/>
  <c r="AE53" i="21"/>
  <c r="AK58" i="22"/>
  <c r="AK3" i="22"/>
  <c r="T204" i="13"/>
  <c r="K204" i="13"/>
  <c r="E136" i="27" s="1"/>
  <c r="H204" i="13"/>
  <c r="Q204" i="13"/>
  <c r="E204" i="13"/>
  <c r="N204" i="13"/>
  <c r="G136" i="27" s="1"/>
  <c r="N194" i="13"/>
  <c r="E194" i="13"/>
  <c r="T194" i="13"/>
  <c r="Q194" i="13"/>
  <c r="K194" i="13"/>
  <c r="H194" i="13"/>
  <c r="E199" i="13"/>
  <c r="T199" i="13"/>
  <c r="K199" i="13"/>
  <c r="Q199" i="13"/>
  <c r="N199" i="13"/>
  <c r="H199" i="13"/>
  <c r="Q167" i="13"/>
  <c r="I157" i="27" s="1"/>
  <c r="E167" i="13"/>
  <c r="A157" i="27" s="1"/>
  <c r="N167" i="13"/>
  <c r="G157" i="27" s="1"/>
  <c r="K167" i="13"/>
  <c r="E157" i="27" s="1"/>
  <c r="T167" i="13"/>
  <c r="K157" i="27" s="1"/>
  <c r="H167" i="13"/>
  <c r="C157" i="27" s="1"/>
  <c r="K154" i="13"/>
  <c r="E154" i="13"/>
  <c r="N154" i="13"/>
  <c r="Q154" i="13"/>
  <c r="H154" i="13"/>
  <c r="T154" i="13"/>
  <c r="T143" i="13"/>
  <c r="K143" i="13"/>
  <c r="E143" i="13"/>
  <c r="Q143" i="13"/>
  <c r="N143" i="13"/>
  <c r="H143" i="13"/>
  <c r="Q43" i="27"/>
  <c r="Q9" i="27"/>
  <c r="Q156" i="13"/>
  <c r="E156" i="13"/>
  <c r="N156" i="13"/>
  <c r="K156" i="13"/>
  <c r="T156" i="13"/>
  <c r="H156" i="13"/>
  <c r="Q148" i="13"/>
  <c r="K148" i="13"/>
  <c r="E148" i="13"/>
  <c r="N148" i="13"/>
  <c r="T148" i="13"/>
  <c r="H148" i="13"/>
  <c r="Q98" i="13"/>
  <c r="N98" i="13"/>
  <c r="E98" i="13"/>
  <c r="T98" i="13"/>
  <c r="K98" i="13"/>
  <c r="H98" i="13"/>
  <c r="H95" i="13"/>
  <c r="C126" i="27" s="1"/>
  <c r="N95" i="13"/>
  <c r="G126" i="27" s="1"/>
  <c r="E95" i="13"/>
  <c r="A126" i="27" s="1"/>
  <c r="K95" i="13"/>
  <c r="E126" i="27" s="1"/>
  <c r="T95" i="13"/>
  <c r="K126" i="27" s="1"/>
  <c r="Q95" i="13"/>
  <c r="I126" i="27" s="1"/>
  <c r="Q68" i="13"/>
  <c r="H68" i="13"/>
  <c r="N68" i="13"/>
  <c r="E68" i="13"/>
  <c r="T68" i="13"/>
  <c r="K68" i="13"/>
  <c r="L2" i="14"/>
  <c r="T15" i="13"/>
  <c r="K15" i="13"/>
  <c r="Q15" i="13"/>
  <c r="E15" i="13"/>
  <c r="N15" i="13"/>
  <c r="H15" i="13"/>
  <c r="Q124" i="13"/>
  <c r="I201" i="27" s="1"/>
  <c r="N124" i="13"/>
  <c r="G201" i="27" s="1"/>
  <c r="K124" i="13"/>
  <c r="E201" i="27" s="1"/>
  <c r="H124" i="13"/>
  <c r="C201" i="27" s="1"/>
  <c r="E124" i="13"/>
  <c r="A201" i="27" s="1"/>
  <c r="T124" i="13"/>
  <c r="K201" i="27" s="1"/>
  <c r="H63" i="13"/>
  <c r="K63" i="13"/>
  <c r="T63" i="13"/>
  <c r="N63" i="13"/>
  <c r="E63" i="13"/>
  <c r="Q63" i="13"/>
  <c r="Q25" i="13"/>
  <c r="H25" i="13"/>
  <c r="K25" i="13"/>
  <c r="E25" i="13"/>
  <c r="T25" i="13"/>
  <c r="N25" i="13"/>
  <c r="T23" i="13"/>
  <c r="K189" i="27" s="1"/>
  <c r="H23" i="13"/>
  <c r="C189" i="27" s="1"/>
  <c r="E23" i="13"/>
  <c r="A189" i="27" s="1"/>
  <c r="Q23" i="13"/>
  <c r="I189" i="27" s="1"/>
  <c r="N23" i="13"/>
  <c r="G189" i="27" s="1"/>
  <c r="K23" i="13"/>
  <c r="E189" i="27" s="1"/>
  <c r="D56" i="27"/>
  <c r="D3" i="27"/>
  <c r="N5" i="13"/>
  <c r="V180" i="27" s="1"/>
  <c r="K5" i="13"/>
  <c r="T180" i="27" s="1"/>
  <c r="H5" i="13"/>
  <c r="R180" i="27" s="1"/>
  <c r="Q5" i="13"/>
  <c r="X180" i="27" s="1"/>
  <c r="E5" i="13"/>
  <c r="P180" i="27" s="1"/>
  <c r="T5" i="13"/>
  <c r="Z180" i="27" s="1"/>
  <c r="Q14" i="13"/>
  <c r="I179" i="27" s="1"/>
  <c r="N14" i="13"/>
  <c r="G179" i="27" s="1"/>
  <c r="E14" i="13"/>
  <c r="A179" i="27" s="1"/>
  <c r="K14" i="13"/>
  <c r="E179" i="27" s="1"/>
  <c r="T14" i="13"/>
  <c r="K179" i="27" s="1"/>
  <c r="H14" i="13"/>
  <c r="C179" i="27" s="1"/>
  <c r="L41" i="26"/>
  <c r="L13" i="26"/>
  <c r="Q175" i="12"/>
  <c r="X82" i="26" s="1"/>
  <c r="H175" i="12"/>
  <c r="R82" i="26" s="1"/>
  <c r="N175" i="12"/>
  <c r="V82" i="26" s="1"/>
  <c r="E175" i="12"/>
  <c r="P82" i="26" s="1"/>
  <c r="K175" i="12"/>
  <c r="T82" i="26" s="1"/>
  <c r="T175" i="12"/>
  <c r="Z82" i="26" s="1"/>
  <c r="K193" i="12"/>
  <c r="N193" i="12"/>
  <c r="H193" i="12"/>
  <c r="T193" i="12"/>
  <c r="E193" i="12"/>
  <c r="Q193" i="12"/>
  <c r="T185" i="12"/>
  <c r="H185" i="12"/>
  <c r="Q185" i="12"/>
  <c r="E185" i="12"/>
  <c r="N185" i="12"/>
  <c r="K185" i="12"/>
  <c r="N182" i="12"/>
  <c r="K182" i="12"/>
  <c r="T182" i="12"/>
  <c r="H182" i="12"/>
  <c r="Q182" i="12"/>
  <c r="E182" i="12"/>
  <c r="E129" i="12"/>
  <c r="Q129" i="12"/>
  <c r="H129" i="12"/>
  <c r="N129" i="12"/>
  <c r="K129" i="12"/>
  <c r="T129" i="12"/>
  <c r="Q125" i="12"/>
  <c r="T125" i="12"/>
  <c r="K113" i="26" s="1"/>
  <c r="K125" i="12"/>
  <c r="E125" i="12"/>
  <c r="N125" i="12"/>
  <c r="H125" i="12"/>
  <c r="H106" i="12"/>
  <c r="T106" i="12"/>
  <c r="Q106" i="12"/>
  <c r="E106" i="12"/>
  <c r="N106" i="12"/>
  <c r="K106" i="12"/>
  <c r="T104" i="12"/>
  <c r="Q104" i="12"/>
  <c r="H104" i="12"/>
  <c r="E104" i="12"/>
  <c r="N104" i="12"/>
  <c r="K104" i="12"/>
  <c r="Q101" i="12"/>
  <c r="E101" i="12"/>
  <c r="N101" i="12"/>
  <c r="T101" i="12"/>
  <c r="K101" i="12"/>
  <c r="H101" i="12"/>
  <c r="Q65" i="12"/>
  <c r="X210" i="26" s="1"/>
  <c r="H65" i="12"/>
  <c r="R210" i="26" s="1"/>
  <c r="E65" i="12"/>
  <c r="P210" i="26" s="1"/>
  <c r="N65" i="12"/>
  <c r="V210" i="26" s="1"/>
  <c r="T65" i="12"/>
  <c r="Z210" i="26" s="1"/>
  <c r="K65" i="12"/>
  <c r="T210" i="26" s="1"/>
  <c r="Q77" i="12"/>
  <c r="X206" i="26" s="1"/>
  <c r="N77" i="12"/>
  <c r="V206" i="26" s="1"/>
  <c r="E77" i="12"/>
  <c r="P206" i="26" s="1"/>
  <c r="T77" i="12"/>
  <c r="Z206" i="26" s="1"/>
  <c r="H77" i="12"/>
  <c r="R206" i="26" s="1"/>
  <c r="K77" i="12"/>
  <c r="T206" i="26" s="1"/>
  <c r="K47" i="12"/>
  <c r="N47" i="12"/>
  <c r="H47" i="12"/>
  <c r="T47" i="12"/>
  <c r="Q47" i="12"/>
  <c r="E47" i="12"/>
  <c r="K63" i="12"/>
  <c r="E205" i="26" s="1"/>
  <c r="N63" i="12"/>
  <c r="E63" i="12"/>
  <c r="H63" i="12"/>
  <c r="Q63" i="12"/>
  <c r="T63" i="12"/>
  <c r="Q33" i="12"/>
  <c r="E33" i="12"/>
  <c r="N33" i="12"/>
  <c r="T33" i="12"/>
  <c r="K33" i="12"/>
  <c r="H33" i="12"/>
  <c r="N21" i="12"/>
  <c r="V177" i="26" s="1"/>
  <c r="K21" i="12"/>
  <c r="T177" i="26" s="1"/>
  <c r="T21" i="12"/>
  <c r="Z177" i="26" s="1"/>
  <c r="Q21" i="12"/>
  <c r="X177" i="26" s="1"/>
  <c r="H21" i="12"/>
  <c r="R177" i="26" s="1"/>
  <c r="E21" i="12"/>
  <c r="P177" i="26" s="1"/>
  <c r="H11" i="12"/>
  <c r="Q11" i="12"/>
  <c r="E11" i="12"/>
  <c r="N11" i="12"/>
  <c r="T11" i="12"/>
  <c r="K11" i="12"/>
  <c r="T26" i="12"/>
  <c r="H26" i="12"/>
  <c r="K26" i="12"/>
  <c r="E26" i="12"/>
  <c r="Q26" i="12"/>
  <c r="N26" i="12"/>
  <c r="N13" i="12"/>
  <c r="V184" i="26" s="1"/>
  <c r="K13" i="12"/>
  <c r="T184" i="26" s="1"/>
  <c r="H13" i="12"/>
  <c r="R184" i="26" s="1"/>
  <c r="T13" i="12"/>
  <c r="Z184" i="26" s="1"/>
  <c r="E13" i="12"/>
  <c r="P184" i="26" s="1"/>
  <c r="Q13" i="12"/>
  <c r="X184" i="26" s="1"/>
  <c r="Q6" i="12"/>
  <c r="X183" i="26" s="1"/>
  <c r="T6" i="12"/>
  <c r="Z183" i="26" s="1"/>
  <c r="K6" i="12"/>
  <c r="T183" i="26" s="1"/>
  <c r="H6" i="12"/>
  <c r="R183" i="26" s="1"/>
  <c r="E6" i="12"/>
  <c r="P183" i="26" s="1"/>
  <c r="N6" i="12"/>
  <c r="V183" i="26" s="1"/>
  <c r="Q14" i="12"/>
  <c r="I179" i="26" s="1"/>
  <c r="N14" i="12"/>
  <c r="G179" i="26" s="1"/>
  <c r="K14" i="12"/>
  <c r="E179" i="26" s="1"/>
  <c r="H14" i="12"/>
  <c r="C179" i="26" s="1"/>
  <c r="T14" i="12"/>
  <c r="K179" i="26" s="1"/>
  <c r="E14" i="12"/>
  <c r="A179" i="26" s="1"/>
  <c r="Q218" i="11"/>
  <c r="H218" i="11"/>
  <c r="T218" i="11"/>
  <c r="E218" i="11"/>
  <c r="N218" i="11"/>
  <c r="K218" i="11"/>
  <c r="H212" i="11"/>
  <c r="R145" i="25" s="1"/>
  <c r="Q212" i="11"/>
  <c r="X145" i="25" s="1"/>
  <c r="N212" i="11"/>
  <c r="V145" i="25" s="1"/>
  <c r="K212" i="11"/>
  <c r="T145" i="25" s="1"/>
  <c r="T212" i="11"/>
  <c r="Z145" i="25" s="1"/>
  <c r="E212" i="11"/>
  <c r="P145" i="25" s="1"/>
  <c r="T200" i="11"/>
  <c r="Q200" i="11"/>
  <c r="H200" i="11"/>
  <c r="E200" i="11"/>
  <c r="N200" i="11"/>
  <c r="K200" i="11"/>
  <c r="N198" i="11"/>
  <c r="V71" i="25" s="1"/>
  <c r="Q198" i="11"/>
  <c r="X71" i="25" s="1"/>
  <c r="H198" i="11"/>
  <c r="R71" i="25" s="1"/>
  <c r="T198" i="11"/>
  <c r="Z71" i="25" s="1"/>
  <c r="K198" i="11"/>
  <c r="T71" i="25" s="1"/>
  <c r="E198" i="11"/>
  <c r="P71" i="25" s="1"/>
  <c r="Q183" i="11"/>
  <c r="N183" i="11"/>
  <c r="E183" i="11"/>
  <c r="T183" i="11"/>
  <c r="K183" i="11"/>
  <c r="H183" i="11"/>
  <c r="F37" i="25"/>
  <c r="F9" i="25"/>
  <c r="L37" i="25"/>
  <c r="L9" i="25"/>
  <c r="H153" i="11"/>
  <c r="N153" i="11"/>
  <c r="K153" i="11"/>
  <c r="T153" i="11"/>
  <c r="E153" i="11"/>
  <c r="Q153" i="11"/>
  <c r="H140" i="11"/>
  <c r="C138" i="25" s="1"/>
  <c r="Q140" i="11"/>
  <c r="I138" i="25" s="1"/>
  <c r="N140" i="11"/>
  <c r="G138" i="25" s="1"/>
  <c r="K140" i="11"/>
  <c r="E138" i="25" s="1"/>
  <c r="E140" i="11"/>
  <c r="A138" i="25" s="1"/>
  <c r="T140" i="11"/>
  <c r="K138" i="25" s="1"/>
  <c r="J9" i="25"/>
  <c r="J37" i="25"/>
  <c r="N174" i="11"/>
  <c r="K174" i="11"/>
  <c r="H174" i="11"/>
  <c r="T174" i="11"/>
  <c r="E174" i="11"/>
  <c r="Q174" i="11"/>
  <c r="K94" i="11"/>
  <c r="Q94" i="11"/>
  <c r="E94" i="11"/>
  <c r="H94" i="11"/>
  <c r="T94" i="11"/>
  <c r="N94" i="11"/>
  <c r="Q126" i="11"/>
  <c r="E126" i="11"/>
  <c r="N126" i="11"/>
  <c r="K126" i="11"/>
  <c r="T126" i="11"/>
  <c r="H126" i="11"/>
  <c r="E120" i="11"/>
  <c r="Q120" i="11"/>
  <c r="H120" i="11"/>
  <c r="K120" i="11"/>
  <c r="T120" i="11"/>
  <c r="K194" i="25" s="1"/>
  <c r="N120" i="11"/>
  <c r="T85" i="11"/>
  <c r="Z214" i="25" s="1"/>
  <c r="Q85" i="11"/>
  <c r="X214" i="25" s="1"/>
  <c r="N85" i="11"/>
  <c r="V214" i="25" s="1"/>
  <c r="H85" i="11"/>
  <c r="R214" i="25" s="1"/>
  <c r="E85" i="11"/>
  <c r="P214" i="25" s="1"/>
  <c r="K85" i="11"/>
  <c r="T214" i="25" s="1"/>
  <c r="T21" i="11"/>
  <c r="Z173" i="25" s="1"/>
  <c r="H21" i="11"/>
  <c r="R173" i="25" s="1"/>
  <c r="N21" i="11"/>
  <c r="V173" i="25" s="1"/>
  <c r="K21" i="11"/>
  <c r="T173" i="25" s="1"/>
  <c r="Q21" i="11"/>
  <c r="X173" i="25" s="1"/>
  <c r="E21" i="11"/>
  <c r="P173" i="25" s="1"/>
  <c r="L21" i="14"/>
  <c r="Q20" i="11"/>
  <c r="I179" i="25" s="1"/>
  <c r="H20" i="11"/>
  <c r="C179" i="25" s="1"/>
  <c r="K20" i="11"/>
  <c r="E179" i="25" s="1"/>
  <c r="T20" i="11"/>
  <c r="K179" i="25" s="1"/>
  <c r="E20" i="11"/>
  <c r="A179" i="25" s="1"/>
  <c r="N20" i="11"/>
  <c r="G179" i="25" s="1"/>
  <c r="Q36" i="11"/>
  <c r="E36" i="11"/>
  <c r="K36" i="11"/>
  <c r="H36" i="11"/>
  <c r="T36" i="11"/>
  <c r="N36" i="11"/>
  <c r="T210" i="10"/>
  <c r="K210" i="10"/>
  <c r="Q210" i="10"/>
  <c r="H210" i="10"/>
  <c r="N210" i="10"/>
  <c r="E210" i="10"/>
  <c r="Q202" i="10"/>
  <c r="H202" i="10"/>
  <c r="N202" i="10"/>
  <c r="E202" i="10"/>
  <c r="T202" i="10"/>
  <c r="K202" i="10"/>
  <c r="N198" i="10"/>
  <c r="V71" i="24" s="1"/>
  <c r="T198" i="10"/>
  <c r="Z71" i="24" s="1"/>
  <c r="K198" i="10"/>
  <c r="T71" i="24" s="1"/>
  <c r="Q198" i="10"/>
  <c r="X71" i="24" s="1"/>
  <c r="H198" i="10"/>
  <c r="R71" i="24" s="1"/>
  <c r="E198" i="10"/>
  <c r="P71" i="24" s="1"/>
  <c r="E115" i="10"/>
  <c r="Q115" i="10"/>
  <c r="N115" i="10"/>
  <c r="K115" i="10"/>
  <c r="T115" i="10"/>
  <c r="H115" i="10"/>
  <c r="H188" i="10"/>
  <c r="N188" i="10"/>
  <c r="G199" i="24" s="1"/>
  <c r="E188" i="10"/>
  <c r="A199" i="24" s="1"/>
  <c r="T188" i="10"/>
  <c r="K188" i="10"/>
  <c r="Q188" i="10"/>
  <c r="I199" i="24" s="1"/>
  <c r="E147" i="10"/>
  <c r="P79" i="24" s="1"/>
  <c r="N147" i="10"/>
  <c r="V79" i="24" s="1"/>
  <c r="Q147" i="10"/>
  <c r="X79" i="24" s="1"/>
  <c r="K147" i="10"/>
  <c r="T79" i="24" s="1"/>
  <c r="H147" i="10"/>
  <c r="R79" i="24" s="1"/>
  <c r="T147" i="10"/>
  <c r="Z79" i="24" s="1"/>
  <c r="T152" i="10"/>
  <c r="Z153" i="24" s="1"/>
  <c r="N152" i="10"/>
  <c r="V153" i="24" s="1"/>
  <c r="E152" i="10"/>
  <c r="P153" i="24" s="1"/>
  <c r="Q152" i="10"/>
  <c r="X153" i="24" s="1"/>
  <c r="H152" i="10"/>
  <c r="R153" i="24" s="1"/>
  <c r="K152" i="10"/>
  <c r="T153" i="24" s="1"/>
  <c r="H108" i="10"/>
  <c r="C125" i="24" s="1"/>
  <c r="T108" i="10"/>
  <c r="K125" i="24" s="1"/>
  <c r="Q108" i="10"/>
  <c r="I125" i="24" s="1"/>
  <c r="E108" i="10"/>
  <c r="A125" i="24" s="1"/>
  <c r="N108" i="10"/>
  <c r="G125" i="24" s="1"/>
  <c r="K108" i="10"/>
  <c r="E125" i="24" s="1"/>
  <c r="Q81" i="10"/>
  <c r="H81" i="10"/>
  <c r="N81" i="10"/>
  <c r="K81" i="10"/>
  <c r="T81" i="10"/>
  <c r="E81" i="10"/>
  <c r="T48" i="10"/>
  <c r="H48" i="10"/>
  <c r="Q48" i="10"/>
  <c r="N48" i="10"/>
  <c r="K48" i="10"/>
  <c r="E48" i="10"/>
  <c r="E187" i="10"/>
  <c r="Q187" i="10"/>
  <c r="H187" i="10"/>
  <c r="N187" i="10"/>
  <c r="T187" i="10"/>
  <c r="K187" i="10"/>
  <c r="Q146" i="10"/>
  <c r="H146" i="10"/>
  <c r="K146" i="10"/>
  <c r="T146" i="10"/>
  <c r="E146" i="10"/>
  <c r="N146" i="10"/>
  <c r="T153" i="10"/>
  <c r="K153" i="10"/>
  <c r="N153" i="10"/>
  <c r="E153" i="10"/>
  <c r="H153" i="10"/>
  <c r="Q153" i="10"/>
  <c r="L5" i="14"/>
  <c r="F20" i="22"/>
  <c r="H28" i="10"/>
  <c r="R181" i="24" s="1"/>
  <c r="T28" i="10"/>
  <c r="Z181" i="24" s="1"/>
  <c r="K28" i="10"/>
  <c r="T181" i="24" s="1"/>
  <c r="Q28" i="10"/>
  <c r="X181" i="24" s="1"/>
  <c r="E28" i="10"/>
  <c r="P181" i="24" s="1"/>
  <c r="N28" i="10"/>
  <c r="V181" i="24" s="1"/>
  <c r="T211" i="9"/>
  <c r="Z211" i="9"/>
  <c r="Q211" i="9"/>
  <c r="H211" i="9"/>
  <c r="N211" i="9"/>
  <c r="W211" i="9"/>
  <c r="AC211" i="9"/>
  <c r="E211" i="9"/>
  <c r="K211" i="9"/>
  <c r="K45" i="10"/>
  <c r="E184" i="24" s="1"/>
  <c r="N45" i="10"/>
  <c r="G184" i="24" s="1"/>
  <c r="E45" i="10"/>
  <c r="A184" i="24" s="1"/>
  <c r="T45" i="10"/>
  <c r="K184" i="24" s="1"/>
  <c r="Q45" i="10"/>
  <c r="I184" i="24" s="1"/>
  <c r="H45" i="10"/>
  <c r="C184" i="24" s="1"/>
  <c r="K69" i="10"/>
  <c r="N69" i="10"/>
  <c r="H69" i="10"/>
  <c r="Q69" i="10"/>
  <c r="E69" i="10"/>
  <c r="T69" i="10"/>
  <c r="Q39" i="10"/>
  <c r="N39" i="10"/>
  <c r="V182" i="24" s="1"/>
  <c r="E39" i="10"/>
  <c r="P182" i="24" s="1"/>
  <c r="T39" i="10"/>
  <c r="H39" i="10"/>
  <c r="K39" i="10"/>
  <c r="L13" i="14"/>
  <c r="B36" i="22"/>
  <c r="H68" i="10"/>
  <c r="T68" i="10"/>
  <c r="Z200" i="24" s="1"/>
  <c r="Q68" i="10"/>
  <c r="X200" i="24" s="1"/>
  <c r="K68" i="10"/>
  <c r="E68" i="10"/>
  <c r="N68" i="10"/>
  <c r="U54" i="24"/>
  <c r="Q7" i="10"/>
  <c r="X177" i="24" s="1"/>
  <c r="T7" i="10"/>
  <c r="Z177" i="24" s="1"/>
  <c r="H7" i="10"/>
  <c r="R177" i="24" s="1"/>
  <c r="E7" i="10"/>
  <c r="P177" i="24" s="1"/>
  <c r="N7" i="10"/>
  <c r="V177" i="24" s="1"/>
  <c r="K7" i="10"/>
  <c r="T177" i="24" s="1"/>
  <c r="F35" i="22"/>
  <c r="L62" i="22"/>
  <c r="T96" i="10"/>
  <c r="K216" i="24" s="1"/>
  <c r="Q96" i="10"/>
  <c r="I216" i="24" s="1"/>
  <c r="H96" i="10"/>
  <c r="C216" i="24" s="1"/>
  <c r="N96" i="10"/>
  <c r="G216" i="24" s="1"/>
  <c r="E96" i="10"/>
  <c r="A216" i="24" s="1"/>
  <c r="K96" i="10"/>
  <c r="E216" i="24" s="1"/>
  <c r="H52" i="10"/>
  <c r="E52" i="10"/>
  <c r="N52" i="10"/>
  <c r="K52" i="10"/>
  <c r="T52" i="10"/>
  <c r="Q52" i="10"/>
  <c r="W53" i="24"/>
  <c r="N22" i="10"/>
  <c r="E22" i="10"/>
  <c r="K22" i="10"/>
  <c r="Q22" i="10"/>
  <c r="H22" i="10"/>
  <c r="T22" i="10"/>
  <c r="H4" i="10"/>
  <c r="K4" i="10"/>
  <c r="T4" i="10"/>
  <c r="Q4" i="10"/>
  <c r="E4" i="10"/>
  <c r="N4" i="10"/>
  <c r="T231" i="9"/>
  <c r="K231" i="9"/>
  <c r="AC231" i="9"/>
  <c r="H231" i="9"/>
  <c r="Q231" i="9"/>
  <c r="Z231" i="9"/>
  <c r="E231" i="9"/>
  <c r="N231" i="9"/>
  <c r="W231" i="9"/>
  <c r="Z208" i="9"/>
  <c r="AC208" i="9"/>
  <c r="W208" i="9"/>
  <c r="E208" i="9"/>
  <c r="Q208" i="9"/>
  <c r="H208" i="9"/>
  <c r="N208" i="9"/>
  <c r="T208" i="9"/>
  <c r="K208" i="9"/>
  <c r="B40" i="22"/>
  <c r="F41" i="22"/>
  <c r="F13" i="22"/>
  <c r="F26" i="22"/>
  <c r="L25" i="22"/>
  <c r="D63" i="22"/>
  <c r="Z98" i="9"/>
  <c r="W98" i="9"/>
  <c r="N98" i="9"/>
  <c r="E98" i="9"/>
  <c r="T98" i="9"/>
  <c r="AC98" i="9"/>
  <c r="H98" i="9"/>
  <c r="Q98" i="9"/>
  <c r="K98" i="9"/>
  <c r="T47" i="9"/>
  <c r="AF105" i="22" s="1"/>
  <c r="Z47" i="9"/>
  <c r="AJ105" i="22" s="1"/>
  <c r="H47" i="9"/>
  <c r="X105" i="22" s="1"/>
  <c r="AC47" i="9"/>
  <c r="AL105" i="22" s="1"/>
  <c r="Q47" i="9"/>
  <c r="AD105" i="22" s="1"/>
  <c r="E47" i="9"/>
  <c r="V105" i="22" s="1"/>
  <c r="N47" i="9"/>
  <c r="AB105" i="22" s="1"/>
  <c r="W47" i="9"/>
  <c r="AH105" i="22" s="1"/>
  <c r="K47" i="9"/>
  <c r="Z105" i="22" s="1"/>
  <c r="T15" i="9"/>
  <c r="Z15" i="9"/>
  <c r="E15" i="9"/>
  <c r="N15" i="9"/>
  <c r="W15" i="9"/>
  <c r="K15" i="9"/>
  <c r="H15" i="9"/>
  <c r="Q15" i="9"/>
  <c r="AC15" i="9"/>
  <c r="H169" i="9"/>
  <c r="W169" i="9"/>
  <c r="Q169" i="9"/>
  <c r="N169" i="9"/>
  <c r="E169" i="9"/>
  <c r="AC169" i="9"/>
  <c r="Z169" i="9"/>
  <c r="K169" i="9"/>
  <c r="T169" i="9"/>
  <c r="N168" i="9"/>
  <c r="W168" i="9"/>
  <c r="Q168" i="9"/>
  <c r="T168" i="9"/>
  <c r="E168" i="9"/>
  <c r="AC168" i="9"/>
  <c r="K168" i="9"/>
  <c r="Z168" i="9"/>
  <c r="H168" i="9"/>
  <c r="W9" i="22"/>
  <c r="W43" i="22"/>
  <c r="H157" i="9"/>
  <c r="Z157" i="9"/>
  <c r="Q157" i="9"/>
  <c r="AC157" i="9"/>
  <c r="T157" i="9"/>
  <c r="K157" i="9"/>
  <c r="E157" i="9"/>
  <c r="N157" i="9"/>
  <c r="W157" i="9"/>
  <c r="T151" i="9"/>
  <c r="Q151" i="9"/>
  <c r="E151" i="9"/>
  <c r="AC151" i="9"/>
  <c r="Z151" i="9"/>
  <c r="N151" i="9"/>
  <c r="W151" i="9"/>
  <c r="K151" i="9"/>
  <c r="H151" i="9"/>
  <c r="D25" i="22"/>
  <c r="AC205" i="9"/>
  <c r="AL72" i="22" s="1"/>
  <c r="W205" i="9"/>
  <c r="AH72" i="22" s="1"/>
  <c r="Z205" i="9"/>
  <c r="AJ72" i="22" s="1"/>
  <c r="T205" i="9"/>
  <c r="AF72" i="22" s="1"/>
  <c r="Q205" i="9"/>
  <c r="AD72" i="22" s="1"/>
  <c r="H205" i="9"/>
  <c r="X72" i="22" s="1"/>
  <c r="E205" i="9"/>
  <c r="V72" i="22" s="1"/>
  <c r="K205" i="9"/>
  <c r="Z72" i="22" s="1"/>
  <c r="N205" i="9"/>
  <c r="AB72" i="22" s="1"/>
  <c r="N220" i="9"/>
  <c r="T220" i="9"/>
  <c r="AC220" i="9"/>
  <c r="H220" i="9"/>
  <c r="Q220" i="9"/>
  <c r="Z220" i="9"/>
  <c r="E220" i="9"/>
  <c r="K220" i="9"/>
  <c r="W220" i="9"/>
  <c r="B18" i="22"/>
  <c r="Z206" i="9"/>
  <c r="AC206" i="9"/>
  <c r="W206" i="9"/>
  <c r="N206" i="9"/>
  <c r="E206" i="9"/>
  <c r="Q206" i="9"/>
  <c r="K206" i="9"/>
  <c r="T206" i="9"/>
  <c r="H206" i="9"/>
  <c r="J38" i="22"/>
  <c r="AC195" i="9"/>
  <c r="W195" i="9"/>
  <c r="Z195" i="9"/>
  <c r="O196" i="22" s="1"/>
  <c r="N195" i="9"/>
  <c r="G196" i="22" s="1"/>
  <c r="E195" i="9"/>
  <c r="V136" i="22" s="1"/>
  <c r="T195" i="9"/>
  <c r="AF136" i="22" s="1"/>
  <c r="Q195" i="9"/>
  <c r="AD136" i="22" s="1"/>
  <c r="K195" i="9"/>
  <c r="H195" i="9"/>
  <c r="X136" i="22" s="1"/>
  <c r="F16" i="22"/>
  <c r="H113" i="9"/>
  <c r="C194" i="22" s="1"/>
  <c r="K113" i="9"/>
  <c r="E194" i="22" s="1"/>
  <c r="T113" i="9"/>
  <c r="K194" i="22" s="1"/>
  <c r="AC113" i="9"/>
  <c r="Q194" i="22" s="1"/>
  <c r="Z113" i="9"/>
  <c r="O194" i="22" s="1"/>
  <c r="E113" i="9"/>
  <c r="A194" i="22" s="1"/>
  <c r="N113" i="9"/>
  <c r="G194" i="22" s="1"/>
  <c r="Q113" i="9"/>
  <c r="I194" i="22" s="1"/>
  <c r="W113" i="9"/>
  <c r="M194" i="22" s="1"/>
  <c r="P41" i="22"/>
  <c r="P13" i="22"/>
  <c r="F18" i="22"/>
  <c r="D31" i="22"/>
  <c r="F25" i="22"/>
  <c r="Z90" i="9"/>
  <c r="O217" i="22" s="1"/>
  <c r="T90" i="9"/>
  <c r="K217" i="22" s="1"/>
  <c r="AC90" i="9"/>
  <c r="Q217" i="22" s="1"/>
  <c r="Q90" i="9"/>
  <c r="I217" i="22" s="1"/>
  <c r="H90" i="9"/>
  <c r="C217" i="22" s="1"/>
  <c r="W90" i="9"/>
  <c r="M217" i="22" s="1"/>
  <c r="N90" i="9"/>
  <c r="G217" i="22" s="1"/>
  <c r="K90" i="9"/>
  <c r="E217" i="22" s="1"/>
  <c r="E90" i="9"/>
  <c r="A217" i="22" s="1"/>
  <c r="N68" i="9"/>
  <c r="T68" i="9"/>
  <c r="Q68" i="9"/>
  <c r="Z68" i="9"/>
  <c r="K68" i="9"/>
  <c r="W68" i="9"/>
  <c r="H68" i="9"/>
  <c r="E68" i="9"/>
  <c r="AC68" i="9"/>
  <c r="N28" i="9"/>
  <c r="T28" i="9"/>
  <c r="AC28" i="9"/>
  <c r="H28" i="9"/>
  <c r="Q28" i="9"/>
  <c r="Z28" i="9"/>
  <c r="E28" i="9"/>
  <c r="W28" i="9"/>
  <c r="K28" i="9"/>
  <c r="C7" i="22"/>
  <c r="W213" i="5"/>
  <c r="AH146" i="21" s="1"/>
  <c r="AC213" i="5"/>
  <c r="AL146" i="21" s="1"/>
  <c r="T213" i="5"/>
  <c r="AF146" i="21" s="1"/>
  <c r="K213" i="5"/>
  <c r="Z146" i="21" s="1"/>
  <c r="H213" i="5"/>
  <c r="X146" i="21" s="1"/>
  <c r="Q213" i="5"/>
  <c r="AD146" i="21" s="1"/>
  <c r="E213" i="5"/>
  <c r="V146" i="21" s="1"/>
  <c r="Z213" i="5"/>
  <c r="AJ146" i="21" s="1"/>
  <c r="N213" i="5"/>
  <c r="AB146" i="21" s="1"/>
  <c r="Q182" i="5"/>
  <c r="AC182" i="5"/>
  <c r="T182" i="5"/>
  <c r="K182" i="5"/>
  <c r="W182" i="5"/>
  <c r="H182" i="5"/>
  <c r="E182" i="5"/>
  <c r="Z182" i="5"/>
  <c r="N182" i="5"/>
  <c r="AC156" i="5"/>
  <c r="E156" i="5"/>
  <c r="W156" i="5"/>
  <c r="N156" i="5"/>
  <c r="T156" i="5"/>
  <c r="K156" i="5"/>
  <c r="Z156" i="5"/>
  <c r="H156" i="5"/>
  <c r="Q156" i="5"/>
  <c r="AC124" i="5"/>
  <c r="E124" i="5"/>
  <c r="W124" i="5"/>
  <c r="N124" i="5"/>
  <c r="T124" i="5"/>
  <c r="K124" i="5"/>
  <c r="H124" i="5"/>
  <c r="Z124" i="5"/>
  <c r="Q124" i="5"/>
  <c r="AC92" i="5"/>
  <c r="E92" i="5"/>
  <c r="W92" i="5"/>
  <c r="N92" i="5"/>
  <c r="T92" i="5"/>
  <c r="K92" i="5"/>
  <c r="Q92" i="5"/>
  <c r="H92" i="5"/>
  <c r="Z92" i="5"/>
  <c r="AC60" i="5"/>
  <c r="AL189" i="21" s="1"/>
  <c r="E60" i="5"/>
  <c r="V189" i="21" s="1"/>
  <c r="W60" i="5"/>
  <c r="AH189" i="21" s="1"/>
  <c r="N60" i="5"/>
  <c r="AB189" i="21" s="1"/>
  <c r="T60" i="5"/>
  <c r="AF189" i="21" s="1"/>
  <c r="K60" i="5"/>
  <c r="Z189" i="21" s="1"/>
  <c r="Z60" i="5"/>
  <c r="AJ189" i="21" s="1"/>
  <c r="H60" i="5"/>
  <c r="X189" i="21" s="1"/>
  <c r="Q60" i="5"/>
  <c r="AD189" i="21" s="1"/>
  <c r="AC28" i="5"/>
  <c r="E28" i="5"/>
  <c r="W28" i="5"/>
  <c r="N28" i="5"/>
  <c r="T28" i="5"/>
  <c r="K28" i="5"/>
  <c r="Z28" i="5"/>
  <c r="H28" i="5"/>
  <c r="Q28" i="5"/>
  <c r="N44" i="9"/>
  <c r="T44" i="9"/>
  <c r="AC44" i="9"/>
  <c r="H44" i="9"/>
  <c r="Q44" i="9"/>
  <c r="Z44" i="9"/>
  <c r="E44" i="9"/>
  <c r="W44" i="9"/>
  <c r="K44" i="9"/>
  <c r="Z34" i="9"/>
  <c r="H34" i="9"/>
  <c r="AC34" i="9"/>
  <c r="T34" i="9"/>
  <c r="Q34" i="9"/>
  <c r="E34" i="9"/>
  <c r="N34" i="9"/>
  <c r="W34" i="9"/>
  <c r="K34" i="9"/>
  <c r="R59" i="22"/>
  <c r="R6" i="22"/>
  <c r="N12" i="9"/>
  <c r="T12" i="9"/>
  <c r="W12" i="9"/>
  <c r="K12" i="9"/>
  <c r="Z12" i="9"/>
  <c r="H12" i="9"/>
  <c r="E12" i="9"/>
  <c r="Q12" i="9"/>
  <c r="AC12" i="9"/>
  <c r="N56" i="9"/>
  <c r="T56" i="9"/>
  <c r="AC56" i="9"/>
  <c r="H56" i="9"/>
  <c r="Q56" i="9"/>
  <c r="Z56" i="9"/>
  <c r="E56" i="9"/>
  <c r="W56" i="9"/>
  <c r="K56" i="9"/>
  <c r="Z58" i="9"/>
  <c r="H58" i="9"/>
  <c r="K58" i="9"/>
  <c r="AC58" i="9"/>
  <c r="T58" i="9"/>
  <c r="Q58" i="9"/>
  <c r="E58" i="9"/>
  <c r="N58" i="9"/>
  <c r="W58" i="9"/>
  <c r="AA2" i="22"/>
  <c r="AA57" i="22"/>
  <c r="L5" i="22"/>
  <c r="B56" i="22"/>
  <c r="B3" i="22"/>
  <c r="AG54" i="21"/>
  <c r="K31" i="5"/>
  <c r="W31" i="5"/>
  <c r="N31" i="5"/>
  <c r="E31" i="5"/>
  <c r="Z31" i="5"/>
  <c r="AC31" i="5"/>
  <c r="Q31" i="5"/>
  <c r="T31" i="5"/>
  <c r="H31" i="5"/>
  <c r="H25" i="9"/>
  <c r="N25" i="9"/>
  <c r="AC25" i="9"/>
  <c r="Q25" i="9"/>
  <c r="E25" i="9"/>
  <c r="Z25" i="9"/>
  <c r="W25" i="9"/>
  <c r="T25" i="9"/>
  <c r="K25" i="9"/>
  <c r="W209" i="5"/>
  <c r="N209" i="5"/>
  <c r="E209" i="5"/>
  <c r="T209" i="5"/>
  <c r="H209" i="5"/>
  <c r="AC209" i="5"/>
  <c r="Q209" i="5"/>
  <c r="K209" i="5"/>
  <c r="Z209" i="5"/>
  <c r="W133" i="5"/>
  <c r="AH136" i="21" s="1"/>
  <c r="N133" i="5"/>
  <c r="AB136" i="21" s="1"/>
  <c r="E133" i="5"/>
  <c r="V136" i="21" s="1"/>
  <c r="T133" i="5"/>
  <c r="AF136" i="21" s="1"/>
  <c r="AC133" i="5"/>
  <c r="AL136" i="21" s="1"/>
  <c r="Q133" i="5"/>
  <c r="AD136" i="21" s="1"/>
  <c r="K133" i="5"/>
  <c r="Z136" i="21" s="1"/>
  <c r="Z133" i="5"/>
  <c r="AJ136" i="21" s="1"/>
  <c r="H133" i="5"/>
  <c r="X136" i="21" s="1"/>
  <c r="AC84" i="5"/>
  <c r="E84" i="5"/>
  <c r="Z84" i="5"/>
  <c r="Q84" i="5"/>
  <c r="H84" i="5"/>
  <c r="T84" i="5"/>
  <c r="W84" i="5"/>
  <c r="N84" i="5"/>
  <c r="K84" i="5"/>
  <c r="Q62" i="5"/>
  <c r="H62" i="5"/>
  <c r="Z62" i="5"/>
  <c r="E62" i="5"/>
  <c r="T62" i="5"/>
  <c r="W62" i="5"/>
  <c r="K62" i="5"/>
  <c r="N62" i="5"/>
  <c r="AC62" i="5"/>
  <c r="P52" i="21"/>
  <c r="P9" i="21"/>
  <c r="P37" i="21"/>
  <c r="W61" i="5"/>
  <c r="AC61" i="5"/>
  <c r="T61" i="5"/>
  <c r="K113" i="21" s="1"/>
  <c r="K61" i="5"/>
  <c r="H61" i="5"/>
  <c r="Z61" i="5"/>
  <c r="N61" i="5"/>
  <c r="Q61" i="5"/>
  <c r="E61" i="5"/>
  <c r="A113" i="21" s="1"/>
  <c r="AC203" i="5"/>
  <c r="W203" i="5"/>
  <c r="Z203" i="5"/>
  <c r="E203" i="5"/>
  <c r="N203" i="5"/>
  <c r="K203" i="5"/>
  <c r="Q203" i="5"/>
  <c r="T203" i="5"/>
  <c r="H203" i="5"/>
  <c r="W225" i="5"/>
  <c r="M147" i="21" s="1"/>
  <c r="N225" i="5"/>
  <c r="G147" i="21" s="1"/>
  <c r="E225" i="5"/>
  <c r="A147" i="21" s="1"/>
  <c r="K225" i="5"/>
  <c r="E147" i="21" s="1"/>
  <c r="Z225" i="5"/>
  <c r="O147" i="21" s="1"/>
  <c r="T225" i="5"/>
  <c r="K147" i="21" s="1"/>
  <c r="H225" i="5"/>
  <c r="C147" i="21" s="1"/>
  <c r="AC225" i="5"/>
  <c r="Q147" i="21" s="1"/>
  <c r="Q225" i="5"/>
  <c r="I147" i="21" s="1"/>
  <c r="AC196" i="5"/>
  <c r="AL126" i="21" s="1"/>
  <c r="W196" i="5"/>
  <c r="AH126" i="21" s="1"/>
  <c r="Z196" i="5"/>
  <c r="AJ126" i="21" s="1"/>
  <c r="H196" i="5"/>
  <c r="X126" i="21" s="1"/>
  <c r="Q196" i="5"/>
  <c r="AD126" i="21" s="1"/>
  <c r="N196" i="5"/>
  <c r="AB126" i="21" s="1"/>
  <c r="T196" i="5"/>
  <c r="AF126" i="21" s="1"/>
  <c r="K196" i="5"/>
  <c r="Z126" i="21" s="1"/>
  <c r="E196" i="5"/>
  <c r="V126" i="21" s="1"/>
  <c r="W101" i="5"/>
  <c r="AH218" i="21" s="1"/>
  <c r="N101" i="5"/>
  <c r="AB218" i="21" s="1"/>
  <c r="E101" i="5"/>
  <c r="V218" i="21" s="1"/>
  <c r="AC101" i="5"/>
  <c r="AL218" i="21" s="1"/>
  <c r="Q101" i="5"/>
  <c r="AD218" i="21" s="1"/>
  <c r="K101" i="5"/>
  <c r="Z218" i="21" s="1"/>
  <c r="Z101" i="5"/>
  <c r="AJ218" i="21" s="1"/>
  <c r="T101" i="5"/>
  <c r="AF218" i="21" s="1"/>
  <c r="H101" i="5"/>
  <c r="X218" i="21" s="1"/>
  <c r="D53" i="22"/>
  <c r="Z198" i="5"/>
  <c r="AC198" i="5"/>
  <c r="W198" i="5"/>
  <c r="N198" i="5"/>
  <c r="T198" i="5"/>
  <c r="K198" i="5"/>
  <c r="H198" i="5"/>
  <c r="X71" i="21" s="1"/>
  <c r="Q198" i="5"/>
  <c r="AD71" i="21" s="1"/>
  <c r="E198" i="5"/>
  <c r="V71" i="21" s="1"/>
  <c r="AC192" i="5"/>
  <c r="E192" i="5"/>
  <c r="T192" i="5"/>
  <c r="K192" i="5"/>
  <c r="H192" i="5"/>
  <c r="Q192" i="5"/>
  <c r="N192" i="5"/>
  <c r="Z192" i="5"/>
  <c r="W192" i="5"/>
  <c r="K187" i="5"/>
  <c r="W187" i="5"/>
  <c r="N187" i="5"/>
  <c r="E187" i="5"/>
  <c r="T187" i="5"/>
  <c r="H187" i="5"/>
  <c r="AC187" i="5"/>
  <c r="Q187" i="5"/>
  <c r="Z187" i="5"/>
  <c r="K95" i="5"/>
  <c r="W95" i="5"/>
  <c r="N95" i="5"/>
  <c r="E95" i="5"/>
  <c r="AC95" i="5"/>
  <c r="Q95" i="5"/>
  <c r="Z95" i="5"/>
  <c r="T95" i="5"/>
  <c r="H95" i="5"/>
  <c r="AC64" i="5"/>
  <c r="E64" i="5"/>
  <c r="T64" i="5"/>
  <c r="K64" i="5"/>
  <c r="H64" i="5"/>
  <c r="W64" i="5"/>
  <c r="Q64" i="5"/>
  <c r="Z64" i="5"/>
  <c r="N64" i="5"/>
  <c r="K59" i="5"/>
  <c r="W59" i="5"/>
  <c r="N59" i="5"/>
  <c r="E59" i="5"/>
  <c r="T59" i="5"/>
  <c r="H59" i="5"/>
  <c r="AC59" i="5"/>
  <c r="Q59" i="5"/>
  <c r="Z59" i="5"/>
  <c r="AM49" i="21"/>
  <c r="AM10" i="21"/>
  <c r="AC68" i="5"/>
  <c r="E68" i="5"/>
  <c r="Z68" i="5"/>
  <c r="AJ114" i="21" s="1"/>
  <c r="Q68" i="5"/>
  <c r="H68" i="5"/>
  <c r="K68" i="5"/>
  <c r="W68" i="5"/>
  <c r="T68" i="5"/>
  <c r="N68" i="5"/>
  <c r="R2" i="21"/>
  <c r="R55" i="21"/>
  <c r="AC220" i="5"/>
  <c r="AL149" i="21" s="1"/>
  <c r="E220" i="5"/>
  <c r="V149" i="21" s="1"/>
  <c r="T220" i="5"/>
  <c r="AF149" i="21" s="1"/>
  <c r="K220" i="5"/>
  <c r="Z149" i="21" s="1"/>
  <c r="W220" i="5"/>
  <c r="AH149" i="21" s="1"/>
  <c r="H220" i="5"/>
  <c r="X149" i="21" s="1"/>
  <c r="N220" i="5"/>
  <c r="AB149" i="21" s="1"/>
  <c r="Q220" i="5"/>
  <c r="AD149" i="21" s="1"/>
  <c r="Z220" i="5"/>
  <c r="AJ149" i="21" s="1"/>
  <c r="K215" i="5"/>
  <c r="W215" i="5"/>
  <c r="N215" i="5"/>
  <c r="E215" i="5"/>
  <c r="T215" i="5"/>
  <c r="H215" i="5"/>
  <c r="C142" i="21" s="1"/>
  <c r="Z215" i="5"/>
  <c r="O142" i="21" s="1"/>
  <c r="AC215" i="5"/>
  <c r="Q215" i="5"/>
  <c r="W109" i="5"/>
  <c r="AC109" i="5"/>
  <c r="T109" i="5"/>
  <c r="K109" i="5"/>
  <c r="Z192" i="21" s="1"/>
  <c r="H109" i="5"/>
  <c r="X192" i="21" s="1"/>
  <c r="Q109" i="5"/>
  <c r="E109" i="5"/>
  <c r="Z109" i="5"/>
  <c r="N109" i="5"/>
  <c r="AC16" i="5"/>
  <c r="E16" i="5"/>
  <c r="T16" i="5"/>
  <c r="K16" i="5"/>
  <c r="W16" i="5"/>
  <c r="H16" i="5"/>
  <c r="Q16" i="5"/>
  <c r="Z16" i="5"/>
  <c r="N16" i="5"/>
  <c r="W53" i="21"/>
  <c r="Q154" i="5"/>
  <c r="AC154" i="5"/>
  <c r="T154" i="5"/>
  <c r="K154" i="5"/>
  <c r="H154" i="5"/>
  <c r="Z154" i="5"/>
  <c r="N154" i="5"/>
  <c r="W154" i="5"/>
  <c r="E154" i="5"/>
  <c r="AG3" i="22"/>
  <c r="AG58" i="22"/>
  <c r="W43" i="27"/>
  <c r="W9" i="27"/>
  <c r="K136" i="13"/>
  <c r="Q136" i="13"/>
  <c r="H136" i="13"/>
  <c r="T136" i="13"/>
  <c r="N136" i="13"/>
  <c r="E136" i="13"/>
  <c r="N113" i="13"/>
  <c r="G194" i="27" s="1"/>
  <c r="E113" i="13"/>
  <c r="A194" i="27" s="1"/>
  <c r="T113" i="13"/>
  <c r="K194" i="27" s="1"/>
  <c r="K113" i="13"/>
  <c r="E194" i="27" s="1"/>
  <c r="Q113" i="13"/>
  <c r="I194" i="27" s="1"/>
  <c r="H113" i="13"/>
  <c r="C194" i="27" s="1"/>
  <c r="Q76" i="13"/>
  <c r="I209" i="27" s="1"/>
  <c r="H76" i="13"/>
  <c r="C209" i="27" s="1"/>
  <c r="T76" i="13"/>
  <c r="K209" i="27" s="1"/>
  <c r="K76" i="13"/>
  <c r="E209" i="27" s="1"/>
  <c r="N76" i="13"/>
  <c r="G209" i="27" s="1"/>
  <c r="E76" i="13"/>
  <c r="A209" i="27" s="1"/>
  <c r="T59" i="13"/>
  <c r="Q59" i="13"/>
  <c r="E59" i="13"/>
  <c r="P190" i="27" s="1"/>
  <c r="N59" i="13"/>
  <c r="V190" i="27" s="1"/>
  <c r="H59" i="13"/>
  <c r="K59" i="13"/>
  <c r="T190" i="27" s="1"/>
  <c r="Q58" i="13"/>
  <c r="N58" i="13"/>
  <c r="E58" i="13"/>
  <c r="K58" i="13"/>
  <c r="H58" i="13"/>
  <c r="T58" i="13"/>
  <c r="K151" i="27" s="1"/>
  <c r="H56" i="27"/>
  <c r="H3" i="27"/>
  <c r="N8" i="13"/>
  <c r="V178" i="27" s="1"/>
  <c r="E8" i="13"/>
  <c r="P178" i="27" s="1"/>
  <c r="T8" i="13"/>
  <c r="Z178" i="27" s="1"/>
  <c r="H8" i="13"/>
  <c r="R178" i="27" s="1"/>
  <c r="Q8" i="13"/>
  <c r="X178" i="27" s="1"/>
  <c r="K8" i="13"/>
  <c r="T178" i="27" s="1"/>
  <c r="H3" i="13"/>
  <c r="C178" i="27" s="1"/>
  <c r="N3" i="13"/>
  <c r="G178" i="27" s="1"/>
  <c r="K3" i="13"/>
  <c r="E178" i="27" s="1"/>
  <c r="T3" i="13"/>
  <c r="K178" i="27" s="1"/>
  <c r="E3" i="13"/>
  <c r="A178" i="27" s="1"/>
  <c r="Q3" i="13"/>
  <c r="I178" i="27" s="1"/>
  <c r="W53" i="27"/>
  <c r="W14" i="27"/>
  <c r="T217" i="12"/>
  <c r="K217" i="12"/>
  <c r="E217" i="12"/>
  <c r="N217" i="12"/>
  <c r="H217" i="12"/>
  <c r="Q217" i="12"/>
  <c r="F13" i="26"/>
  <c r="F41" i="26"/>
  <c r="E177" i="12"/>
  <c r="P78" i="26" s="1"/>
  <c r="N177" i="12"/>
  <c r="V78" i="26" s="1"/>
  <c r="K177" i="12"/>
  <c r="T78" i="26" s="1"/>
  <c r="T177" i="12"/>
  <c r="Z78" i="26" s="1"/>
  <c r="H177" i="12"/>
  <c r="R78" i="26" s="1"/>
  <c r="Q177" i="12"/>
  <c r="X78" i="26" s="1"/>
  <c r="T184" i="12"/>
  <c r="Z135" i="26" s="1"/>
  <c r="Q184" i="12"/>
  <c r="X135" i="26" s="1"/>
  <c r="E184" i="12"/>
  <c r="P135" i="26" s="1"/>
  <c r="N184" i="12"/>
  <c r="V135" i="26" s="1"/>
  <c r="K184" i="12"/>
  <c r="T135" i="26" s="1"/>
  <c r="H184" i="12"/>
  <c r="R135" i="26" s="1"/>
  <c r="T142" i="12"/>
  <c r="N142" i="12"/>
  <c r="E142" i="12"/>
  <c r="K142" i="12"/>
  <c r="Q142" i="12"/>
  <c r="H142" i="12"/>
  <c r="H180" i="12"/>
  <c r="K180" i="12"/>
  <c r="T137" i="26" s="1"/>
  <c r="T180" i="12"/>
  <c r="Q180" i="12"/>
  <c r="E180" i="12"/>
  <c r="N180" i="12"/>
  <c r="K171" i="12"/>
  <c r="T138" i="26" s="1"/>
  <c r="Q171" i="12"/>
  <c r="X138" i="26" s="1"/>
  <c r="H171" i="12"/>
  <c r="R138" i="26" s="1"/>
  <c r="N171" i="12"/>
  <c r="V138" i="26" s="1"/>
  <c r="E171" i="12"/>
  <c r="P138" i="26" s="1"/>
  <c r="T171" i="12"/>
  <c r="Z138" i="26" s="1"/>
  <c r="T118" i="12"/>
  <c r="Z197" i="26" s="1"/>
  <c r="N118" i="12"/>
  <c r="E118" i="12"/>
  <c r="P197" i="26" s="1"/>
  <c r="K118" i="12"/>
  <c r="T197" i="26" s="1"/>
  <c r="H118" i="12"/>
  <c r="R197" i="26" s="1"/>
  <c r="Q118" i="12"/>
  <c r="T112" i="12"/>
  <c r="H112" i="12"/>
  <c r="Q112" i="12"/>
  <c r="N112" i="12"/>
  <c r="K112" i="12"/>
  <c r="E112" i="12"/>
  <c r="T86" i="12"/>
  <c r="K214" i="26" s="1"/>
  <c r="H86" i="12"/>
  <c r="C214" i="26" s="1"/>
  <c r="N86" i="12"/>
  <c r="G214" i="26" s="1"/>
  <c r="K86" i="12"/>
  <c r="E214" i="26" s="1"/>
  <c r="E86" i="12"/>
  <c r="A214" i="26" s="1"/>
  <c r="Q86" i="12"/>
  <c r="I214" i="26" s="1"/>
  <c r="T126" i="12"/>
  <c r="Z203" i="26" s="1"/>
  <c r="Q126" i="12"/>
  <c r="X203" i="26" s="1"/>
  <c r="H126" i="12"/>
  <c r="R203" i="26" s="1"/>
  <c r="N126" i="12"/>
  <c r="V203" i="26" s="1"/>
  <c r="E126" i="12"/>
  <c r="P203" i="26" s="1"/>
  <c r="K126" i="12"/>
  <c r="T203" i="26" s="1"/>
  <c r="Q85" i="12"/>
  <c r="X218" i="26" s="1"/>
  <c r="H85" i="12"/>
  <c r="R218" i="26" s="1"/>
  <c r="K85" i="12"/>
  <c r="T218" i="26" s="1"/>
  <c r="T85" i="12"/>
  <c r="Z218" i="26" s="1"/>
  <c r="E85" i="12"/>
  <c r="P218" i="26" s="1"/>
  <c r="N85" i="12"/>
  <c r="V218" i="26" s="1"/>
  <c r="T42" i="12"/>
  <c r="K185" i="26" s="1"/>
  <c r="N42" i="12"/>
  <c r="G185" i="26" s="1"/>
  <c r="E42" i="12"/>
  <c r="A185" i="26" s="1"/>
  <c r="H42" i="12"/>
  <c r="C185" i="26" s="1"/>
  <c r="K42" i="12"/>
  <c r="E185" i="26" s="1"/>
  <c r="Q42" i="12"/>
  <c r="I185" i="26" s="1"/>
  <c r="B6" i="26"/>
  <c r="B59" i="26"/>
  <c r="U53" i="26"/>
  <c r="U14" i="26"/>
  <c r="T7" i="12"/>
  <c r="Z181" i="26" s="1"/>
  <c r="Q7" i="12"/>
  <c r="X181" i="26" s="1"/>
  <c r="H7" i="12"/>
  <c r="R181" i="26" s="1"/>
  <c r="E7" i="12"/>
  <c r="P181" i="26" s="1"/>
  <c r="N7" i="12"/>
  <c r="V181" i="26" s="1"/>
  <c r="K7" i="12"/>
  <c r="T181" i="26" s="1"/>
  <c r="N222" i="11"/>
  <c r="E222" i="11"/>
  <c r="Q222" i="11"/>
  <c r="T222" i="11"/>
  <c r="K222" i="11"/>
  <c r="H222" i="11"/>
  <c r="H9" i="12"/>
  <c r="R179" i="26" s="1"/>
  <c r="E9" i="12"/>
  <c r="P179" i="26" s="1"/>
  <c r="K9" i="12"/>
  <c r="T179" i="26" s="1"/>
  <c r="T9" i="12"/>
  <c r="Z179" i="26" s="1"/>
  <c r="Q9" i="12"/>
  <c r="X179" i="26" s="1"/>
  <c r="N9" i="12"/>
  <c r="V179" i="26" s="1"/>
  <c r="Q53" i="26"/>
  <c r="Q14" i="26"/>
  <c r="N206" i="11"/>
  <c r="Q206" i="11"/>
  <c r="H206" i="11"/>
  <c r="T206" i="11"/>
  <c r="K206" i="11"/>
  <c r="E206" i="11"/>
  <c r="Q175" i="11"/>
  <c r="T175" i="11"/>
  <c r="K175" i="11"/>
  <c r="E175" i="11"/>
  <c r="N175" i="11"/>
  <c r="H175" i="11"/>
  <c r="H220" i="11"/>
  <c r="T220" i="11"/>
  <c r="Q220" i="11"/>
  <c r="E220" i="11"/>
  <c r="N220" i="11"/>
  <c r="K220" i="11"/>
  <c r="N210" i="11"/>
  <c r="E210" i="11"/>
  <c r="H210" i="11"/>
  <c r="T210" i="11"/>
  <c r="Q210" i="11"/>
  <c r="K210" i="11"/>
  <c r="E219" i="11"/>
  <c r="K219" i="11"/>
  <c r="H219" i="11"/>
  <c r="Q219" i="11"/>
  <c r="T219" i="11"/>
  <c r="N219" i="11"/>
  <c r="K165" i="11"/>
  <c r="N165" i="11"/>
  <c r="H165" i="11"/>
  <c r="T165" i="11"/>
  <c r="Q165" i="11"/>
  <c r="E165" i="11"/>
  <c r="T160" i="11"/>
  <c r="K160" i="11"/>
  <c r="H160" i="11"/>
  <c r="E160" i="11"/>
  <c r="N160" i="11"/>
  <c r="Q160" i="11"/>
  <c r="U39" i="25"/>
  <c r="U5" i="25"/>
  <c r="D37" i="25"/>
  <c r="D9" i="25"/>
  <c r="B9" i="25"/>
  <c r="B37" i="25"/>
  <c r="H37" i="25"/>
  <c r="H9" i="25"/>
  <c r="T144" i="11"/>
  <c r="K139" i="25" s="1"/>
  <c r="N144" i="11"/>
  <c r="G139" i="25" s="1"/>
  <c r="K144" i="11"/>
  <c r="E139" i="25" s="1"/>
  <c r="H144" i="11"/>
  <c r="C139" i="25" s="1"/>
  <c r="Q144" i="11"/>
  <c r="I139" i="25" s="1"/>
  <c r="E144" i="11"/>
  <c r="A139" i="25" s="1"/>
  <c r="H156" i="11"/>
  <c r="E156" i="11"/>
  <c r="Q156" i="11"/>
  <c r="X16" i="25" s="1"/>
  <c r="K156" i="11"/>
  <c r="T156" i="11"/>
  <c r="Z16" i="25" s="1"/>
  <c r="N156" i="11"/>
  <c r="K130" i="11"/>
  <c r="E112" i="25" s="1"/>
  <c r="T130" i="11"/>
  <c r="K112" i="25" s="1"/>
  <c r="Q130" i="11"/>
  <c r="I112" i="25" s="1"/>
  <c r="H130" i="11"/>
  <c r="C112" i="25" s="1"/>
  <c r="N130" i="11"/>
  <c r="G112" i="25" s="1"/>
  <c r="E130" i="11"/>
  <c r="A112" i="25" s="1"/>
  <c r="T101" i="11"/>
  <c r="H101" i="11"/>
  <c r="Q101" i="11"/>
  <c r="E101" i="11"/>
  <c r="K101" i="11"/>
  <c r="N101" i="11"/>
  <c r="N59" i="11"/>
  <c r="V186" i="25" s="1"/>
  <c r="K59" i="11"/>
  <c r="T186" i="25" s="1"/>
  <c r="Q59" i="11"/>
  <c r="X186" i="25" s="1"/>
  <c r="E59" i="11"/>
  <c r="P186" i="25" s="1"/>
  <c r="T59" i="11"/>
  <c r="Z186" i="25" s="1"/>
  <c r="H59" i="11"/>
  <c r="R186" i="25" s="1"/>
  <c r="Q47" i="11"/>
  <c r="X101" i="25" s="1"/>
  <c r="N47" i="11"/>
  <c r="V101" i="25" s="1"/>
  <c r="K47" i="11"/>
  <c r="T101" i="25" s="1"/>
  <c r="H47" i="11"/>
  <c r="R101" i="25" s="1"/>
  <c r="T47" i="11"/>
  <c r="Z101" i="25" s="1"/>
  <c r="E47" i="11"/>
  <c r="P101" i="25" s="1"/>
  <c r="F55" i="25"/>
  <c r="F2" i="25"/>
  <c r="L19" i="14"/>
  <c r="K34" i="11"/>
  <c r="E97" i="25" s="1"/>
  <c r="N34" i="11"/>
  <c r="G97" i="25" s="1"/>
  <c r="T34" i="11"/>
  <c r="K97" i="25" s="1"/>
  <c r="H34" i="11"/>
  <c r="C97" i="25" s="1"/>
  <c r="Q34" i="11"/>
  <c r="I97" i="25" s="1"/>
  <c r="E34" i="11"/>
  <c r="A97" i="25" s="1"/>
  <c r="Q44" i="11"/>
  <c r="H44" i="11"/>
  <c r="E44" i="11"/>
  <c r="K44" i="11"/>
  <c r="T44" i="11"/>
  <c r="N44" i="11"/>
  <c r="H33" i="11"/>
  <c r="Q33" i="11"/>
  <c r="E33" i="11"/>
  <c r="K33" i="11"/>
  <c r="T33" i="11"/>
  <c r="N33" i="11"/>
  <c r="T40" i="10"/>
  <c r="Z186" i="24" s="1"/>
  <c r="K40" i="10"/>
  <c r="T186" i="24" s="1"/>
  <c r="H40" i="10"/>
  <c r="R186" i="24" s="1"/>
  <c r="E40" i="10"/>
  <c r="P186" i="24" s="1"/>
  <c r="N40" i="10"/>
  <c r="V186" i="24" s="1"/>
  <c r="Q40" i="10"/>
  <c r="X186" i="24" s="1"/>
  <c r="T232" i="10"/>
  <c r="K232" i="10"/>
  <c r="E232" i="10"/>
  <c r="N232" i="10"/>
  <c r="Q232" i="10"/>
  <c r="H232" i="10"/>
  <c r="H221" i="10"/>
  <c r="C145" i="24" s="1"/>
  <c r="N221" i="10"/>
  <c r="G145" i="24" s="1"/>
  <c r="E221" i="10"/>
  <c r="A145" i="24" s="1"/>
  <c r="T221" i="10"/>
  <c r="K145" i="24" s="1"/>
  <c r="K221" i="10"/>
  <c r="E145" i="24" s="1"/>
  <c r="Q221" i="10"/>
  <c r="I145" i="24" s="1"/>
  <c r="H213" i="10"/>
  <c r="R146" i="24" s="1"/>
  <c r="Q213" i="10"/>
  <c r="X146" i="24" s="1"/>
  <c r="T213" i="10"/>
  <c r="Z146" i="24" s="1"/>
  <c r="E213" i="10"/>
  <c r="P146" i="24" s="1"/>
  <c r="N213" i="10"/>
  <c r="V146" i="24" s="1"/>
  <c r="K213" i="10"/>
  <c r="T146" i="24" s="1"/>
  <c r="E211" i="10"/>
  <c r="T211" i="10"/>
  <c r="Q211" i="10"/>
  <c r="H211" i="10"/>
  <c r="N211" i="10"/>
  <c r="K211" i="10"/>
  <c r="E195" i="10"/>
  <c r="T195" i="10"/>
  <c r="K195" i="10"/>
  <c r="Q195" i="10"/>
  <c r="H195" i="10"/>
  <c r="N195" i="10"/>
  <c r="K130" i="10"/>
  <c r="T130" i="10"/>
  <c r="Q130" i="10"/>
  <c r="H130" i="10"/>
  <c r="N130" i="10"/>
  <c r="E130" i="10"/>
  <c r="T72" i="10"/>
  <c r="Z203" i="24" s="1"/>
  <c r="Q72" i="10"/>
  <c r="X203" i="24" s="1"/>
  <c r="E72" i="10"/>
  <c r="P203" i="24" s="1"/>
  <c r="N72" i="10"/>
  <c r="V203" i="24" s="1"/>
  <c r="K72" i="10"/>
  <c r="T203" i="24" s="1"/>
  <c r="H72" i="10"/>
  <c r="R203" i="24" s="1"/>
  <c r="T112" i="10"/>
  <c r="Z189" i="24" s="1"/>
  <c r="N112" i="10"/>
  <c r="V189" i="24" s="1"/>
  <c r="K112" i="10"/>
  <c r="T189" i="24" s="1"/>
  <c r="H112" i="10"/>
  <c r="R189" i="24" s="1"/>
  <c r="Q112" i="10"/>
  <c r="X189" i="24" s="1"/>
  <c r="E112" i="10"/>
  <c r="P189" i="24" s="1"/>
  <c r="E107" i="10"/>
  <c r="T107" i="10"/>
  <c r="K107" i="10"/>
  <c r="H107" i="10"/>
  <c r="N107" i="10"/>
  <c r="Q107" i="10"/>
  <c r="E91" i="10"/>
  <c r="N91" i="10"/>
  <c r="T91" i="10"/>
  <c r="Q91" i="10"/>
  <c r="K91" i="10"/>
  <c r="H91" i="10"/>
  <c r="Z200" i="9"/>
  <c r="AC200" i="9"/>
  <c r="W200" i="9"/>
  <c r="E200" i="9"/>
  <c r="N200" i="9"/>
  <c r="K200" i="9"/>
  <c r="H200" i="9"/>
  <c r="Q200" i="9"/>
  <c r="T200" i="9"/>
  <c r="L11" i="14"/>
  <c r="K53" i="10"/>
  <c r="T187" i="24" s="1"/>
  <c r="Q53" i="10"/>
  <c r="X187" i="24" s="1"/>
  <c r="H53" i="10"/>
  <c r="R187" i="24" s="1"/>
  <c r="N53" i="10"/>
  <c r="V187" i="24" s="1"/>
  <c r="E53" i="10"/>
  <c r="P187" i="24" s="1"/>
  <c r="T53" i="10"/>
  <c r="Z187" i="24" s="1"/>
  <c r="N86" i="10"/>
  <c r="T86" i="10"/>
  <c r="Q86" i="10"/>
  <c r="E86" i="10"/>
  <c r="A210" i="24" s="1"/>
  <c r="K86" i="10"/>
  <c r="H86" i="10"/>
  <c r="W194" i="9"/>
  <c r="Z194" i="9"/>
  <c r="AC194" i="9"/>
  <c r="K194" i="9"/>
  <c r="Q194" i="9"/>
  <c r="H194" i="9"/>
  <c r="E194" i="9"/>
  <c r="N194" i="9"/>
  <c r="T194" i="9"/>
  <c r="T147" i="9"/>
  <c r="K147" i="9"/>
  <c r="Q147" i="9"/>
  <c r="Z147" i="9"/>
  <c r="E147" i="9"/>
  <c r="N147" i="9"/>
  <c r="W147" i="9"/>
  <c r="AC147" i="9"/>
  <c r="H147" i="9"/>
  <c r="T131" i="9"/>
  <c r="K131" i="9"/>
  <c r="Q131" i="9"/>
  <c r="Z131" i="9"/>
  <c r="E131" i="9"/>
  <c r="N131" i="9"/>
  <c r="W131" i="9"/>
  <c r="AC131" i="9"/>
  <c r="H131" i="9"/>
  <c r="T115" i="9"/>
  <c r="K115" i="9"/>
  <c r="AC115" i="9"/>
  <c r="H115" i="9"/>
  <c r="Z115" i="9"/>
  <c r="E115" i="9"/>
  <c r="W115" i="9"/>
  <c r="Q115" i="9"/>
  <c r="N115" i="9"/>
  <c r="T99" i="9"/>
  <c r="K127" i="22" s="1"/>
  <c r="K99" i="9"/>
  <c r="E127" i="22" s="1"/>
  <c r="E99" i="9"/>
  <c r="A127" i="22" s="1"/>
  <c r="N99" i="9"/>
  <c r="G127" i="22" s="1"/>
  <c r="W99" i="9"/>
  <c r="M127" i="22" s="1"/>
  <c r="AC99" i="9"/>
  <c r="Q127" i="22" s="1"/>
  <c r="H99" i="9"/>
  <c r="C127" i="22" s="1"/>
  <c r="Q99" i="9"/>
  <c r="I127" i="22" s="1"/>
  <c r="Z99" i="9"/>
  <c r="O127" i="22" s="1"/>
  <c r="D36" i="22"/>
  <c r="H125" i="9"/>
  <c r="AC125" i="9"/>
  <c r="T125" i="9"/>
  <c r="K125" i="9"/>
  <c r="N125" i="9"/>
  <c r="W125" i="9"/>
  <c r="Z125" i="9"/>
  <c r="E125" i="9"/>
  <c r="Q125" i="9"/>
  <c r="J63" i="22"/>
  <c r="T43" i="9"/>
  <c r="Z43" i="9"/>
  <c r="E43" i="9"/>
  <c r="N43" i="9"/>
  <c r="W43" i="9"/>
  <c r="K43" i="9"/>
  <c r="H43" i="9"/>
  <c r="Q43" i="9"/>
  <c r="AC43" i="9"/>
  <c r="T11" i="9"/>
  <c r="Z11" i="9"/>
  <c r="W11" i="9"/>
  <c r="H11" i="9"/>
  <c r="K11" i="9"/>
  <c r="AC11" i="9"/>
  <c r="N11" i="9"/>
  <c r="E11" i="9"/>
  <c r="Q11" i="9"/>
  <c r="T215" i="9"/>
  <c r="K146" i="22" s="1"/>
  <c r="Z215" i="9"/>
  <c r="O146" i="22" s="1"/>
  <c r="E215" i="9"/>
  <c r="N215" i="9"/>
  <c r="AC215" i="9"/>
  <c r="Q146" i="22" s="1"/>
  <c r="H215" i="9"/>
  <c r="C146" i="22" s="1"/>
  <c r="Q215" i="9"/>
  <c r="I146" i="22" s="1"/>
  <c r="W215" i="9"/>
  <c r="M146" i="22" s="1"/>
  <c r="K215" i="9"/>
  <c r="E146" i="22" s="1"/>
  <c r="D52" i="22"/>
  <c r="H173" i="9"/>
  <c r="N173" i="9"/>
  <c r="AC173" i="9"/>
  <c r="Z173" i="9"/>
  <c r="E173" i="9"/>
  <c r="T173" i="9"/>
  <c r="Q173" i="9"/>
  <c r="K173" i="9"/>
  <c r="W173" i="9"/>
  <c r="T103" i="9"/>
  <c r="N103" i="9"/>
  <c r="W103" i="9"/>
  <c r="K103" i="9"/>
  <c r="H103" i="9"/>
  <c r="AC103" i="9"/>
  <c r="Q103" i="9"/>
  <c r="Z103" i="9"/>
  <c r="E103" i="9"/>
  <c r="B47" i="22"/>
  <c r="AC43" i="22"/>
  <c r="AC9" i="22"/>
  <c r="F43" i="22"/>
  <c r="T127" i="9"/>
  <c r="AF198" i="22" s="1"/>
  <c r="W127" i="9"/>
  <c r="AH198" i="22" s="1"/>
  <c r="N127" i="9"/>
  <c r="AB198" i="22" s="1"/>
  <c r="E127" i="9"/>
  <c r="V198" i="22" s="1"/>
  <c r="Z127" i="9"/>
  <c r="AJ198" i="22" s="1"/>
  <c r="K127" i="9"/>
  <c r="Z198" i="22" s="1"/>
  <c r="Q127" i="9"/>
  <c r="AD198" i="22" s="1"/>
  <c r="H127" i="9"/>
  <c r="X198" i="22" s="1"/>
  <c r="AC127" i="9"/>
  <c r="AL198" i="22" s="1"/>
  <c r="J14" i="22"/>
  <c r="F33" i="22"/>
  <c r="N172" i="9"/>
  <c r="Q172" i="9"/>
  <c r="E172" i="9"/>
  <c r="AC172" i="9"/>
  <c r="Q77" i="22" s="1"/>
  <c r="Z172" i="9"/>
  <c r="K172" i="9"/>
  <c r="W172" i="9"/>
  <c r="T172" i="9"/>
  <c r="H172" i="9"/>
  <c r="C77" i="22" s="1"/>
  <c r="T167" i="9"/>
  <c r="K157" i="22" s="1"/>
  <c r="H167" i="9"/>
  <c r="C157" i="22" s="1"/>
  <c r="E167" i="9"/>
  <c r="A157" i="22" s="1"/>
  <c r="Q167" i="9"/>
  <c r="I157" i="22" s="1"/>
  <c r="N167" i="9"/>
  <c r="G157" i="22" s="1"/>
  <c r="AC167" i="9"/>
  <c r="Q157" i="22" s="1"/>
  <c r="Z167" i="9"/>
  <c r="O157" i="22" s="1"/>
  <c r="K167" i="9"/>
  <c r="E157" i="22" s="1"/>
  <c r="W167" i="9"/>
  <c r="M157" i="22" s="1"/>
  <c r="AC197" i="9"/>
  <c r="Q73" i="22" s="1"/>
  <c r="W197" i="9"/>
  <c r="M73" i="22" s="1"/>
  <c r="Z197" i="9"/>
  <c r="O73" i="22" s="1"/>
  <c r="T197" i="9"/>
  <c r="K73" i="22" s="1"/>
  <c r="N197" i="9"/>
  <c r="G73" i="22" s="1"/>
  <c r="E197" i="9"/>
  <c r="A73" i="22" s="1"/>
  <c r="Q197" i="9"/>
  <c r="I73" i="22" s="1"/>
  <c r="K197" i="9"/>
  <c r="E73" i="22" s="1"/>
  <c r="H197" i="9"/>
  <c r="C73" i="22" s="1"/>
  <c r="H221" i="9"/>
  <c r="C149" i="22" s="1"/>
  <c r="Z221" i="9"/>
  <c r="O149" i="22" s="1"/>
  <c r="Q221" i="9"/>
  <c r="I149" i="22" s="1"/>
  <c r="E221" i="9"/>
  <c r="A149" i="22" s="1"/>
  <c r="N221" i="9"/>
  <c r="G149" i="22" s="1"/>
  <c r="K221" i="9"/>
  <c r="E149" i="22" s="1"/>
  <c r="T221" i="9"/>
  <c r="K149" i="22" s="1"/>
  <c r="AC221" i="9"/>
  <c r="Q149" i="22" s="1"/>
  <c r="W221" i="9"/>
  <c r="M149" i="22" s="1"/>
  <c r="B37" i="22"/>
  <c r="AC196" i="9"/>
  <c r="AL130" i="22" s="1"/>
  <c r="W196" i="9"/>
  <c r="AH130" i="22" s="1"/>
  <c r="Z196" i="9"/>
  <c r="AJ130" i="22" s="1"/>
  <c r="Q196" i="9"/>
  <c r="AD130" i="22" s="1"/>
  <c r="E196" i="9"/>
  <c r="V130" i="22" s="1"/>
  <c r="N196" i="9"/>
  <c r="AB130" i="22" s="1"/>
  <c r="T196" i="9"/>
  <c r="AF130" i="22" s="1"/>
  <c r="K196" i="9"/>
  <c r="Z130" i="22" s="1"/>
  <c r="H196" i="9"/>
  <c r="X130" i="22" s="1"/>
  <c r="H19" i="22"/>
  <c r="L16" i="22"/>
  <c r="H177" i="9"/>
  <c r="X78" i="22" s="1"/>
  <c r="Z177" i="9"/>
  <c r="AJ78" i="22" s="1"/>
  <c r="Q177" i="9"/>
  <c r="AD78" i="22" s="1"/>
  <c r="W177" i="9"/>
  <c r="AH78" i="22" s="1"/>
  <c r="N177" i="9"/>
  <c r="AB78" i="22" s="1"/>
  <c r="AC177" i="9"/>
  <c r="AL78" i="22" s="1"/>
  <c r="K177" i="9"/>
  <c r="Z78" i="22" s="1"/>
  <c r="E177" i="9"/>
  <c r="V78" i="22" s="1"/>
  <c r="T177" i="9"/>
  <c r="AF78" i="22" s="1"/>
  <c r="H13" i="22"/>
  <c r="H41" i="22"/>
  <c r="N136" i="9"/>
  <c r="W136" i="9"/>
  <c r="Z136" i="9"/>
  <c r="K136" i="9"/>
  <c r="T136" i="9"/>
  <c r="H136" i="9"/>
  <c r="AC136" i="9"/>
  <c r="E136" i="9"/>
  <c r="Q136" i="9"/>
  <c r="B25" i="22"/>
  <c r="N60" i="9"/>
  <c r="AB193" i="22" s="1"/>
  <c r="T60" i="9"/>
  <c r="AF193" i="22" s="1"/>
  <c r="W60" i="9"/>
  <c r="K60" i="9"/>
  <c r="Z193" i="22" s="1"/>
  <c r="AC60" i="9"/>
  <c r="AL193" i="22" s="1"/>
  <c r="H60" i="9"/>
  <c r="Q60" i="9"/>
  <c r="AD193" i="22" s="1"/>
  <c r="Z60" i="9"/>
  <c r="E60" i="9"/>
  <c r="Z70" i="9"/>
  <c r="AC70" i="9"/>
  <c r="T70" i="9"/>
  <c r="K70" i="9"/>
  <c r="E70" i="9"/>
  <c r="Q70" i="9"/>
  <c r="N70" i="9"/>
  <c r="W70" i="9"/>
  <c r="H70" i="9"/>
  <c r="Z69" i="9"/>
  <c r="Q69" i="9"/>
  <c r="H69" i="9"/>
  <c r="W69" i="9"/>
  <c r="N69" i="9"/>
  <c r="AC69" i="9"/>
  <c r="T69" i="9"/>
  <c r="K69" i="9"/>
  <c r="E69" i="9"/>
  <c r="Q210" i="5"/>
  <c r="AC210" i="5"/>
  <c r="T210" i="5"/>
  <c r="K210" i="5"/>
  <c r="Z210" i="5"/>
  <c r="N210" i="5"/>
  <c r="W210" i="5"/>
  <c r="E210" i="5"/>
  <c r="H210" i="5"/>
  <c r="W153" i="5"/>
  <c r="M79" i="21" s="1"/>
  <c r="AC153" i="5"/>
  <c r="Q79" i="21" s="1"/>
  <c r="T153" i="5"/>
  <c r="K79" i="21" s="1"/>
  <c r="K153" i="5"/>
  <c r="E79" i="21" s="1"/>
  <c r="Q153" i="5"/>
  <c r="I79" i="21" s="1"/>
  <c r="E153" i="5"/>
  <c r="A79" i="21" s="1"/>
  <c r="Z153" i="5"/>
  <c r="O79" i="21" s="1"/>
  <c r="N153" i="5"/>
  <c r="G79" i="21" s="1"/>
  <c r="H153" i="5"/>
  <c r="C79" i="21" s="1"/>
  <c r="W121" i="5"/>
  <c r="M108" i="21" s="1"/>
  <c r="AC121" i="5"/>
  <c r="Q108" i="21" s="1"/>
  <c r="T121" i="5"/>
  <c r="K108" i="21" s="1"/>
  <c r="K121" i="5"/>
  <c r="E108" i="21" s="1"/>
  <c r="Z121" i="5"/>
  <c r="O108" i="21" s="1"/>
  <c r="N121" i="5"/>
  <c r="G108" i="21" s="1"/>
  <c r="H121" i="5"/>
  <c r="C108" i="21" s="1"/>
  <c r="Q121" i="5"/>
  <c r="I108" i="21" s="1"/>
  <c r="E121" i="5"/>
  <c r="A108" i="21" s="1"/>
  <c r="W89" i="5"/>
  <c r="AC89" i="5"/>
  <c r="T89" i="5"/>
  <c r="K89" i="5"/>
  <c r="H89" i="5"/>
  <c r="Q89" i="5"/>
  <c r="E89" i="5"/>
  <c r="Z89" i="5"/>
  <c r="N89" i="5"/>
  <c r="W57" i="5"/>
  <c r="AC57" i="5"/>
  <c r="T57" i="5"/>
  <c r="K57" i="5"/>
  <c r="H57" i="5"/>
  <c r="N57" i="5"/>
  <c r="Q57" i="5"/>
  <c r="E57" i="5"/>
  <c r="Z57" i="5"/>
  <c r="W25" i="5"/>
  <c r="AC25" i="5"/>
  <c r="T25" i="5"/>
  <c r="K25" i="5"/>
  <c r="Q25" i="5"/>
  <c r="E25" i="5"/>
  <c r="Z25" i="5"/>
  <c r="N25" i="5"/>
  <c r="H25" i="5"/>
  <c r="AA14" i="22"/>
  <c r="AA53" i="22"/>
  <c r="D28" i="22"/>
  <c r="N59" i="22"/>
  <c r="N6" i="22"/>
  <c r="F4" i="22"/>
  <c r="H29" i="9"/>
  <c r="N29" i="9"/>
  <c r="Z29" i="9"/>
  <c r="W29" i="9"/>
  <c r="K29" i="9"/>
  <c r="T29" i="9"/>
  <c r="AC29" i="9"/>
  <c r="Q29" i="9"/>
  <c r="E29" i="9"/>
  <c r="AK2" i="22"/>
  <c r="AK57" i="22"/>
  <c r="B5" i="22"/>
  <c r="N3" i="22"/>
  <c r="N56" i="22"/>
  <c r="R56" i="22"/>
  <c r="R3" i="22"/>
  <c r="AM54" i="21"/>
  <c r="K191" i="5"/>
  <c r="E99" i="21" s="1"/>
  <c r="W191" i="5"/>
  <c r="M99" i="21" s="1"/>
  <c r="N191" i="5"/>
  <c r="G99" i="21" s="1"/>
  <c r="E191" i="5"/>
  <c r="A99" i="21" s="1"/>
  <c r="AC191" i="5"/>
  <c r="Q99" i="21" s="1"/>
  <c r="Q191" i="5"/>
  <c r="I99" i="21" s="1"/>
  <c r="Z191" i="5"/>
  <c r="O99" i="21" s="1"/>
  <c r="T191" i="5"/>
  <c r="K99" i="21" s="1"/>
  <c r="H191" i="5"/>
  <c r="C99" i="21" s="1"/>
  <c r="P2" i="21"/>
  <c r="P55" i="21"/>
  <c r="K7" i="5"/>
  <c r="Z177" i="21" s="1"/>
  <c r="Z7" i="5"/>
  <c r="AJ177" i="21" s="1"/>
  <c r="Q7" i="5"/>
  <c r="AD177" i="21" s="1"/>
  <c r="H7" i="5"/>
  <c r="X177" i="21" s="1"/>
  <c r="T7" i="5"/>
  <c r="AF177" i="21" s="1"/>
  <c r="AC7" i="5"/>
  <c r="AL177" i="21" s="1"/>
  <c r="E7" i="5"/>
  <c r="V177" i="21" s="1"/>
  <c r="N7" i="5"/>
  <c r="AB177" i="21" s="1"/>
  <c r="W7" i="5"/>
  <c r="AH177" i="21" s="1"/>
  <c r="AC195" i="5"/>
  <c r="AL132" i="21" s="1"/>
  <c r="W195" i="5"/>
  <c r="Z195" i="5"/>
  <c r="E195" i="5"/>
  <c r="V132" i="21" s="1"/>
  <c r="T195" i="5"/>
  <c r="K195" i="5"/>
  <c r="H195" i="5"/>
  <c r="N195" i="5"/>
  <c r="Q195" i="5"/>
  <c r="AD132" i="21" s="1"/>
  <c r="L37" i="21"/>
  <c r="L9" i="21"/>
  <c r="W177" i="5"/>
  <c r="AH74" i="21" s="1"/>
  <c r="Z177" i="5"/>
  <c r="AJ74" i="21" s="1"/>
  <c r="Q177" i="5"/>
  <c r="AD74" i="21" s="1"/>
  <c r="H177" i="5"/>
  <c r="X74" i="21" s="1"/>
  <c r="K177" i="5"/>
  <c r="Z74" i="21" s="1"/>
  <c r="E177" i="5"/>
  <c r="V74" i="21" s="1"/>
  <c r="T177" i="5"/>
  <c r="AF74" i="21" s="1"/>
  <c r="N177" i="5"/>
  <c r="AB74" i="21" s="1"/>
  <c r="AC177" i="5"/>
  <c r="AL74" i="21" s="1"/>
  <c r="Q14" i="5"/>
  <c r="I175" i="21" s="1"/>
  <c r="H14" i="5"/>
  <c r="C175" i="21" s="1"/>
  <c r="Z14" i="5"/>
  <c r="O175" i="21" s="1"/>
  <c r="E14" i="5"/>
  <c r="A175" i="21" s="1"/>
  <c r="T14" i="5"/>
  <c r="K175" i="21" s="1"/>
  <c r="N14" i="5"/>
  <c r="G175" i="21" s="1"/>
  <c r="AC14" i="5"/>
  <c r="Q175" i="21" s="1"/>
  <c r="W14" i="5"/>
  <c r="M175" i="21" s="1"/>
  <c r="K14" i="5"/>
  <c r="E175" i="21" s="1"/>
  <c r="AG53" i="21"/>
  <c r="B53" i="22"/>
  <c r="AC116" i="5"/>
  <c r="E116" i="5"/>
  <c r="Z116" i="5"/>
  <c r="Q116" i="5"/>
  <c r="H116" i="5"/>
  <c r="K116" i="5"/>
  <c r="W116" i="5"/>
  <c r="T116" i="5"/>
  <c r="N116" i="5"/>
  <c r="Q50" i="5"/>
  <c r="I188" i="21" s="1"/>
  <c r="W50" i="5"/>
  <c r="M188" i="21" s="1"/>
  <c r="N50" i="5"/>
  <c r="G188" i="21" s="1"/>
  <c r="E50" i="5"/>
  <c r="A188" i="21" s="1"/>
  <c r="H50" i="5"/>
  <c r="C188" i="21" s="1"/>
  <c r="T50" i="5"/>
  <c r="K188" i="21" s="1"/>
  <c r="AC50" i="5"/>
  <c r="Q188" i="21" s="1"/>
  <c r="Z50" i="5"/>
  <c r="O188" i="21" s="1"/>
  <c r="K50" i="5"/>
  <c r="E188" i="21" s="1"/>
  <c r="L55" i="21"/>
  <c r="L2" i="21"/>
  <c r="AE49" i="21"/>
  <c r="AE10" i="21"/>
  <c r="J2" i="21"/>
  <c r="J55" i="21"/>
  <c r="Z208" i="5"/>
  <c r="AC208" i="5"/>
  <c r="W208" i="5"/>
  <c r="T208" i="5"/>
  <c r="Q208" i="5"/>
  <c r="H208" i="5"/>
  <c r="K208" i="5"/>
  <c r="N208" i="5"/>
  <c r="E208" i="5"/>
  <c r="Q106" i="5"/>
  <c r="AC106" i="5"/>
  <c r="T106" i="5"/>
  <c r="K106" i="5"/>
  <c r="H106" i="5"/>
  <c r="Z106" i="5"/>
  <c r="N106" i="5"/>
  <c r="W106" i="5"/>
  <c r="E106" i="5"/>
  <c r="AC53" i="21"/>
  <c r="W69" i="5"/>
  <c r="N69" i="5"/>
  <c r="E69" i="5"/>
  <c r="K69" i="5"/>
  <c r="Z113" i="21" s="1"/>
  <c r="Z69" i="5"/>
  <c r="T69" i="5"/>
  <c r="H69" i="5"/>
  <c r="AC69" i="5"/>
  <c r="Q69" i="5"/>
  <c r="AM58" i="22"/>
  <c r="AM3" i="22"/>
  <c r="N202" i="13"/>
  <c r="E202" i="13"/>
  <c r="P195" i="27" s="1"/>
  <c r="T202" i="13"/>
  <c r="Q202" i="13"/>
  <c r="H202" i="13"/>
  <c r="K202" i="13"/>
  <c r="E176" i="13"/>
  <c r="P134" i="27" s="1"/>
  <c r="Q176" i="13"/>
  <c r="X134" i="27" s="1"/>
  <c r="H176" i="13"/>
  <c r="R134" i="27" s="1"/>
  <c r="K176" i="13"/>
  <c r="T134" i="27" s="1"/>
  <c r="T176" i="13"/>
  <c r="Z134" i="27" s="1"/>
  <c r="N176" i="13"/>
  <c r="V134" i="27" s="1"/>
  <c r="T123" i="13"/>
  <c r="K123" i="13"/>
  <c r="Q123" i="13"/>
  <c r="N123" i="13"/>
  <c r="H123" i="13"/>
  <c r="E123" i="13"/>
  <c r="K162" i="13"/>
  <c r="E109" i="27" s="1"/>
  <c r="T162" i="13"/>
  <c r="K109" i="27" s="1"/>
  <c r="H162" i="13"/>
  <c r="C109" i="27" s="1"/>
  <c r="Q162" i="13"/>
  <c r="I109" i="27" s="1"/>
  <c r="E162" i="13"/>
  <c r="A109" i="27" s="1"/>
  <c r="N162" i="13"/>
  <c r="G109" i="27" s="1"/>
  <c r="T188" i="13"/>
  <c r="K188" i="13"/>
  <c r="H188" i="13"/>
  <c r="E188" i="13"/>
  <c r="N188" i="13"/>
  <c r="Q188" i="13"/>
  <c r="H208" i="13"/>
  <c r="N208" i="13"/>
  <c r="Q208" i="13"/>
  <c r="K208" i="13"/>
  <c r="T208" i="13"/>
  <c r="E208" i="13"/>
  <c r="E207" i="13"/>
  <c r="T207" i="13"/>
  <c r="K207" i="13"/>
  <c r="H207" i="13"/>
  <c r="Q207" i="13"/>
  <c r="N207" i="13"/>
  <c r="T181" i="13"/>
  <c r="N181" i="13"/>
  <c r="E181" i="13"/>
  <c r="K181" i="13"/>
  <c r="T147" i="27" s="1"/>
  <c r="H181" i="13"/>
  <c r="Q181" i="13"/>
  <c r="T166" i="13"/>
  <c r="K166" i="13"/>
  <c r="Q166" i="13"/>
  <c r="E166" i="13"/>
  <c r="N166" i="13"/>
  <c r="H166" i="13"/>
  <c r="Y43" i="27"/>
  <c r="Y9" i="27"/>
  <c r="E144" i="13"/>
  <c r="A143" i="27" s="1"/>
  <c r="N144" i="13"/>
  <c r="G143" i="27" s="1"/>
  <c r="T144" i="13"/>
  <c r="K143" i="27" s="1"/>
  <c r="H144" i="13"/>
  <c r="C143" i="27" s="1"/>
  <c r="Q144" i="13"/>
  <c r="I143" i="27" s="1"/>
  <c r="K144" i="13"/>
  <c r="E143" i="27" s="1"/>
  <c r="H135" i="13"/>
  <c r="R155" i="27" s="1"/>
  <c r="Q135" i="13"/>
  <c r="X155" i="27" s="1"/>
  <c r="T135" i="13"/>
  <c r="Z155" i="27" s="1"/>
  <c r="N135" i="13"/>
  <c r="V155" i="27" s="1"/>
  <c r="K135" i="13"/>
  <c r="T155" i="27" s="1"/>
  <c r="E135" i="13"/>
  <c r="P155" i="27" s="1"/>
  <c r="T150" i="13"/>
  <c r="H150" i="13"/>
  <c r="Q150" i="13"/>
  <c r="E150" i="13"/>
  <c r="N150" i="13"/>
  <c r="K150" i="13"/>
  <c r="E102" i="13"/>
  <c r="P123" i="27" s="1"/>
  <c r="T102" i="13"/>
  <c r="Z123" i="27" s="1"/>
  <c r="K102" i="13"/>
  <c r="T123" i="27" s="1"/>
  <c r="Q102" i="13"/>
  <c r="X123" i="27" s="1"/>
  <c r="H102" i="13"/>
  <c r="R123" i="27" s="1"/>
  <c r="N102" i="13"/>
  <c r="V123" i="27" s="1"/>
  <c r="N137" i="13"/>
  <c r="G140" i="27" s="1"/>
  <c r="E137" i="13"/>
  <c r="A140" i="27" s="1"/>
  <c r="T137" i="13"/>
  <c r="K140" i="27" s="1"/>
  <c r="Q137" i="13"/>
  <c r="I140" i="27" s="1"/>
  <c r="K137" i="13"/>
  <c r="E140" i="27" s="1"/>
  <c r="H137" i="13"/>
  <c r="C140" i="27" s="1"/>
  <c r="T85" i="13"/>
  <c r="Z218" i="27" s="1"/>
  <c r="K85" i="13"/>
  <c r="T218" i="27" s="1"/>
  <c r="Q85" i="13"/>
  <c r="X218" i="27" s="1"/>
  <c r="E85" i="13"/>
  <c r="P218" i="27" s="1"/>
  <c r="H85" i="13"/>
  <c r="N85" i="13"/>
  <c r="V218" i="27" s="1"/>
  <c r="N65" i="13"/>
  <c r="V210" i="27" s="1"/>
  <c r="Q65" i="13"/>
  <c r="X210" i="27" s="1"/>
  <c r="K65" i="13"/>
  <c r="T210" i="27" s="1"/>
  <c r="H65" i="13"/>
  <c r="R210" i="27" s="1"/>
  <c r="E65" i="13"/>
  <c r="P210" i="27" s="1"/>
  <c r="T65" i="13"/>
  <c r="Z210" i="27" s="1"/>
  <c r="K72" i="13"/>
  <c r="T207" i="27" s="1"/>
  <c r="Q72" i="13"/>
  <c r="X207" i="27" s="1"/>
  <c r="T72" i="13"/>
  <c r="Z207" i="27" s="1"/>
  <c r="E72" i="13"/>
  <c r="P207" i="27" s="1"/>
  <c r="H72" i="13"/>
  <c r="R207" i="27" s="1"/>
  <c r="N72" i="13"/>
  <c r="V207" i="27" s="1"/>
  <c r="E54" i="13"/>
  <c r="A81" i="27" s="1"/>
  <c r="Q54" i="13"/>
  <c r="I81" i="27" s="1"/>
  <c r="N54" i="13"/>
  <c r="G81" i="27" s="1"/>
  <c r="K54" i="13"/>
  <c r="E81" i="27" s="1"/>
  <c r="H54" i="13"/>
  <c r="C81" i="27" s="1"/>
  <c r="T54" i="13"/>
  <c r="K81" i="27" s="1"/>
  <c r="N13" i="13"/>
  <c r="V184" i="27" s="1"/>
  <c r="Q13" i="13"/>
  <c r="X184" i="27" s="1"/>
  <c r="H13" i="13"/>
  <c r="R184" i="27" s="1"/>
  <c r="T13" i="13"/>
  <c r="Z184" i="27" s="1"/>
  <c r="E13" i="13"/>
  <c r="P184" i="27" s="1"/>
  <c r="K13" i="13"/>
  <c r="T184" i="27" s="1"/>
  <c r="T7" i="13"/>
  <c r="Z181" i="27" s="1"/>
  <c r="K7" i="13"/>
  <c r="T181" i="27" s="1"/>
  <c r="Q7" i="13"/>
  <c r="X181" i="27" s="1"/>
  <c r="E7" i="13"/>
  <c r="P181" i="27" s="1"/>
  <c r="N7" i="13"/>
  <c r="V181" i="27" s="1"/>
  <c r="H7" i="13"/>
  <c r="R181" i="27" s="1"/>
  <c r="T192" i="12"/>
  <c r="K192" i="12"/>
  <c r="E192" i="12"/>
  <c r="N192" i="12"/>
  <c r="H192" i="12"/>
  <c r="Q192" i="12"/>
  <c r="AA53" i="27"/>
  <c r="AA14" i="27"/>
  <c r="H228" i="12"/>
  <c r="C141" i="26" s="1"/>
  <c r="N228" i="12"/>
  <c r="G141" i="26" s="1"/>
  <c r="E228" i="12"/>
  <c r="A141" i="26" s="1"/>
  <c r="Q228" i="12"/>
  <c r="I141" i="26" s="1"/>
  <c r="K228" i="12"/>
  <c r="E141" i="26" s="1"/>
  <c r="T228" i="12"/>
  <c r="K141" i="26" s="1"/>
  <c r="N225" i="12"/>
  <c r="E225" i="12"/>
  <c r="T225" i="12"/>
  <c r="H225" i="12"/>
  <c r="Q225" i="12"/>
  <c r="K225" i="12"/>
  <c r="E219" i="12"/>
  <c r="P154" i="26" s="1"/>
  <c r="N219" i="12"/>
  <c r="V154" i="26" s="1"/>
  <c r="T219" i="12"/>
  <c r="Z154" i="26" s="1"/>
  <c r="H219" i="12"/>
  <c r="R154" i="26" s="1"/>
  <c r="K219" i="12"/>
  <c r="T154" i="26" s="1"/>
  <c r="Q219" i="12"/>
  <c r="X154" i="26" s="1"/>
  <c r="N190" i="12"/>
  <c r="Q190" i="12"/>
  <c r="H190" i="12"/>
  <c r="E190" i="12"/>
  <c r="T190" i="12"/>
  <c r="K190" i="12"/>
  <c r="T158" i="12"/>
  <c r="K158" i="12"/>
  <c r="Q158" i="12"/>
  <c r="H158" i="12"/>
  <c r="N158" i="12"/>
  <c r="E158" i="12"/>
  <c r="R18" i="26"/>
  <c r="H162" i="12"/>
  <c r="N162" i="12"/>
  <c r="E162" i="12"/>
  <c r="T162" i="12"/>
  <c r="K162" i="12"/>
  <c r="Q162" i="12"/>
  <c r="T174" i="12"/>
  <c r="Q174" i="12"/>
  <c r="H174" i="12"/>
  <c r="N174" i="12"/>
  <c r="E174" i="12"/>
  <c r="K174" i="12"/>
  <c r="H138" i="12"/>
  <c r="R141" i="26" s="1"/>
  <c r="Q138" i="12"/>
  <c r="X141" i="26" s="1"/>
  <c r="N138" i="12"/>
  <c r="V141" i="26" s="1"/>
  <c r="E138" i="12"/>
  <c r="P141" i="26" s="1"/>
  <c r="T138" i="12"/>
  <c r="Z141" i="26" s="1"/>
  <c r="K138" i="12"/>
  <c r="T141" i="26" s="1"/>
  <c r="H130" i="12"/>
  <c r="C116" i="26" s="1"/>
  <c r="N130" i="12"/>
  <c r="E130" i="12"/>
  <c r="P202" i="26" s="1"/>
  <c r="T130" i="12"/>
  <c r="K116" i="26" s="1"/>
  <c r="K130" i="12"/>
  <c r="T202" i="26" s="1"/>
  <c r="Q130" i="12"/>
  <c r="H114" i="12"/>
  <c r="R116" i="26" s="1"/>
  <c r="Q114" i="12"/>
  <c r="X116" i="26" s="1"/>
  <c r="E114" i="12"/>
  <c r="P116" i="26" s="1"/>
  <c r="N114" i="12"/>
  <c r="V116" i="26" s="1"/>
  <c r="K114" i="12"/>
  <c r="T116" i="26" s="1"/>
  <c r="T114" i="12"/>
  <c r="Z116" i="26" s="1"/>
  <c r="Q141" i="12"/>
  <c r="H141" i="12"/>
  <c r="N141" i="12"/>
  <c r="E141" i="12"/>
  <c r="K141" i="12"/>
  <c r="T141" i="12"/>
  <c r="T58" i="12"/>
  <c r="K58" i="12"/>
  <c r="H58" i="12"/>
  <c r="C151" i="26" s="1"/>
  <c r="N58" i="12"/>
  <c r="G151" i="26" s="1"/>
  <c r="Q58" i="12"/>
  <c r="E58" i="12"/>
  <c r="A151" i="26" s="1"/>
  <c r="N84" i="12"/>
  <c r="T84" i="12"/>
  <c r="Z211" i="26" s="1"/>
  <c r="K84" i="12"/>
  <c r="H84" i="12"/>
  <c r="E84" i="12"/>
  <c r="P211" i="26" s="1"/>
  <c r="Q84" i="12"/>
  <c r="K67" i="12"/>
  <c r="E206" i="26" s="1"/>
  <c r="Q67" i="12"/>
  <c r="I206" i="26" s="1"/>
  <c r="E67" i="12"/>
  <c r="A206" i="26" s="1"/>
  <c r="N67" i="12"/>
  <c r="G206" i="26" s="1"/>
  <c r="H67" i="12"/>
  <c r="C206" i="26" s="1"/>
  <c r="T67" i="12"/>
  <c r="K206" i="26" s="1"/>
  <c r="AA3" i="26"/>
  <c r="AA58" i="26"/>
  <c r="Q111" i="12"/>
  <c r="I193" i="26" s="1"/>
  <c r="H111" i="12"/>
  <c r="C193" i="26" s="1"/>
  <c r="K111" i="12"/>
  <c r="T111" i="12"/>
  <c r="K193" i="26" s="1"/>
  <c r="E111" i="12"/>
  <c r="A193" i="26" s="1"/>
  <c r="N111" i="12"/>
  <c r="N32" i="12"/>
  <c r="V188" i="26" s="1"/>
  <c r="Q32" i="12"/>
  <c r="X188" i="26" s="1"/>
  <c r="K32" i="12"/>
  <c r="T32" i="12"/>
  <c r="Z188" i="26" s="1"/>
  <c r="H32" i="12"/>
  <c r="E32" i="12"/>
  <c r="P188" i="26" s="1"/>
  <c r="T72" i="12"/>
  <c r="Z207" i="26" s="1"/>
  <c r="K72" i="12"/>
  <c r="T207" i="26" s="1"/>
  <c r="H72" i="12"/>
  <c r="R207" i="26" s="1"/>
  <c r="Q72" i="12"/>
  <c r="X207" i="26" s="1"/>
  <c r="E72" i="12"/>
  <c r="P207" i="26" s="1"/>
  <c r="N72" i="12"/>
  <c r="V207" i="26" s="1"/>
  <c r="Q41" i="12"/>
  <c r="T41" i="12"/>
  <c r="H41" i="12"/>
  <c r="E41" i="12"/>
  <c r="N41" i="12"/>
  <c r="K41" i="12"/>
  <c r="E29" i="12"/>
  <c r="P186" i="26" s="1"/>
  <c r="Q29" i="12"/>
  <c r="K29" i="12"/>
  <c r="T186" i="26" s="1"/>
  <c r="T29" i="12"/>
  <c r="Z186" i="26" s="1"/>
  <c r="H29" i="12"/>
  <c r="N29" i="12"/>
  <c r="V186" i="26" s="1"/>
  <c r="K23" i="12"/>
  <c r="E189" i="26" s="1"/>
  <c r="T23" i="12"/>
  <c r="K189" i="26" s="1"/>
  <c r="H23" i="12"/>
  <c r="Q23" i="12"/>
  <c r="E23" i="12"/>
  <c r="A189" i="26" s="1"/>
  <c r="N23" i="12"/>
  <c r="G189" i="26" s="1"/>
  <c r="B56" i="26"/>
  <c r="B3" i="26"/>
  <c r="S53" i="26"/>
  <c r="S14" i="26"/>
  <c r="N5" i="12"/>
  <c r="V180" i="26" s="1"/>
  <c r="T5" i="12"/>
  <c r="Z180" i="26" s="1"/>
  <c r="H5" i="12"/>
  <c r="R180" i="26" s="1"/>
  <c r="Q5" i="12"/>
  <c r="X180" i="26" s="1"/>
  <c r="E5" i="12"/>
  <c r="P180" i="26" s="1"/>
  <c r="K5" i="12"/>
  <c r="T180" i="26" s="1"/>
  <c r="W53" i="26"/>
  <c r="W14" i="26"/>
  <c r="T232" i="11"/>
  <c r="K232" i="11"/>
  <c r="H232" i="11"/>
  <c r="Q232" i="11"/>
  <c r="E232" i="11"/>
  <c r="N232" i="11"/>
  <c r="V10" i="25" s="1"/>
  <c r="T169" i="11"/>
  <c r="K169" i="11"/>
  <c r="Q169" i="11"/>
  <c r="H169" i="11"/>
  <c r="N169" i="11"/>
  <c r="E169" i="11"/>
  <c r="N190" i="11"/>
  <c r="E190" i="11"/>
  <c r="K190" i="11"/>
  <c r="T190" i="11"/>
  <c r="H190" i="11"/>
  <c r="Q190" i="11"/>
  <c r="Q207" i="11"/>
  <c r="N207" i="11"/>
  <c r="E207" i="11"/>
  <c r="H207" i="11"/>
  <c r="K207" i="11"/>
  <c r="T207" i="11"/>
  <c r="E179" i="11"/>
  <c r="A133" i="25" s="1"/>
  <c r="Q179" i="11"/>
  <c r="I133" i="25" s="1"/>
  <c r="H179" i="11"/>
  <c r="C133" i="25" s="1"/>
  <c r="N179" i="11"/>
  <c r="G133" i="25" s="1"/>
  <c r="K179" i="11"/>
  <c r="E133" i="25" s="1"/>
  <c r="T179" i="11"/>
  <c r="K133" i="25" s="1"/>
  <c r="T192" i="11"/>
  <c r="Q192" i="11"/>
  <c r="X194" i="25" s="1"/>
  <c r="H192" i="11"/>
  <c r="N192" i="11"/>
  <c r="V194" i="25" s="1"/>
  <c r="K192" i="11"/>
  <c r="E192" i="11"/>
  <c r="P194" i="25" s="1"/>
  <c r="T170" i="11"/>
  <c r="Q170" i="11"/>
  <c r="E170" i="11"/>
  <c r="N170" i="11"/>
  <c r="K170" i="11"/>
  <c r="H170" i="11"/>
  <c r="AA39" i="25"/>
  <c r="AA5" i="25"/>
  <c r="Q167" i="11"/>
  <c r="I153" i="25" s="1"/>
  <c r="E167" i="11"/>
  <c r="A153" i="25" s="1"/>
  <c r="N167" i="11"/>
  <c r="G153" i="25" s="1"/>
  <c r="K167" i="11"/>
  <c r="E153" i="25" s="1"/>
  <c r="H167" i="11"/>
  <c r="C153" i="25" s="1"/>
  <c r="T167" i="11"/>
  <c r="K153" i="25" s="1"/>
  <c r="T152" i="11"/>
  <c r="Z153" i="25" s="1"/>
  <c r="Q152" i="11"/>
  <c r="X153" i="25" s="1"/>
  <c r="E152" i="11"/>
  <c r="P153" i="25" s="1"/>
  <c r="K152" i="11"/>
  <c r="T153" i="25" s="1"/>
  <c r="H152" i="11"/>
  <c r="R153" i="25" s="1"/>
  <c r="N152" i="11"/>
  <c r="V153" i="25" s="1"/>
  <c r="N193" i="11"/>
  <c r="E193" i="11"/>
  <c r="K193" i="11"/>
  <c r="T193" i="11"/>
  <c r="H193" i="11"/>
  <c r="Q193" i="11"/>
  <c r="K173" i="11"/>
  <c r="T173" i="11"/>
  <c r="H173" i="11"/>
  <c r="Q173" i="11"/>
  <c r="E173" i="11"/>
  <c r="N173" i="11"/>
  <c r="T125" i="11"/>
  <c r="K125" i="11"/>
  <c r="Q125" i="11"/>
  <c r="X188" i="25" s="1"/>
  <c r="E125" i="11"/>
  <c r="N125" i="11"/>
  <c r="H125" i="11"/>
  <c r="T137" i="11"/>
  <c r="Q137" i="11"/>
  <c r="N137" i="11"/>
  <c r="K137" i="11"/>
  <c r="H137" i="11"/>
  <c r="E137" i="11"/>
  <c r="T93" i="11"/>
  <c r="K121" i="25" s="1"/>
  <c r="K93" i="11"/>
  <c r="E121" i="25" s="1"/>
  <c r="Q93" i="11"/>
  <c r="I121" i="25" s="1"/>
  <c r="E93" i="11"/>
  <c r="A121" i="25" s="1"/>
  <c r="H93" i="11"/>
  <c r="C121" i="25" s="1"/>
  <c r="N93" i="11"/>
  <c r="G121" i="25" s="1"/>
  <c r="T13" i="11"/>
  <c r="Z180" i="25" s="1"/>
  <c r="K13" i="11"/>
  <c r="T180" i="25" s="1"/>
  <c r="H13" i="11"/>
  <c r="R180" i="25" s="1"/>
  <c r="Q13" i="11"/>
  <c r="X180" i="25" s="1"/>
  <c r="N13" i="11"/>
  <c r="V180" i="25" s="1"/>
  <c r="E13" i="11"/>
  <c r="P180" i="25" s="1"/>
  <c r="H103" i="11"/>
  <c r="Q103" i="11"/>
  <c r="N103" i="11"/>
  <c r="K103" i="11"/>
  <c r="T103" i="11"/>
  <c r="E103" i="11"/>
  <c r="N99" i="11"/>
  <c r="G123" i="25" s="1"/>
  <c r="T99" i="11"/>
  <c r="K123" i="25" s="1"/>
  <c r="H99" i="11"/>
  <c r="C123" i="25" s="1"/>
  <c r="K99" i="11"/>
  <c r="E123" i="25" s="1"/>
  <c r="Q99" i="11"/>
  <c r="I123" i="25" s="1"/>
  <c r="E99" i="11"/>
  <c r="A123" i="25" s="1"/>
  <c r="E139" i="11"/>
  <c r="A201" i="25" s="1"/>
  <c r="T139" i="11"/>
  <c r="K201" i="25" s="1"/>
  <c r="K139" i="11"/>
  <c r="E201" i="25" s="1"/>
  <c r="Q139" i="11"/>
  <c r="I201" i="25" s="1"/>
  <c r="N139" i="11"/>
  <c r="G201" i="25" s="1"/>
  <c r="H139" i="11"/>
  <c r="C201" i="25" s="1"/>
  <c r="T110" i="11"/>
  <c r="K110" i="11"/>
  <c r="T106" i="25" s="1"/>
  <c r="H110" i="11"/>
  <c r="E110" i="11"/>
  <c r="N110" i="11"/>
  <c r="Q110" i="11"/>
  <c r="K90" i="11"/>
  <c r="E213" i="25" s="1"/>
  <c r="N90" i="11"/>
  <c r="G213" i="25" s="1"/>
  <c r="Q90" i="11"/>
  <c r="I213" i="25" s="1"/>
  <c r="E90" i="11"/>
  <c r="A213" i="25" s="1"/>
  <c r="H90" i="11"/>
  <c r="C213" i="25" s="1"/>
  <c r="T90" i="11"/>
  <c r="K213" i="25" s="1"/>
  <c r="E72" i="11"/>
  <c r="P203" i="25" s="1"/>
  <c r="Q72" i="11"/>
  <c r="X203" i="25" s="1"/>
  <c r="H72" i="11"/>
  <c r="R203" i="25" s="1"/>
  <c r="T72" i="11"/>
  <c r="Z203" i="25" s="1"/>
  <c r="K72" i="11"/>
  <c r="T203" i="25" s="1"/>
  <c r="N72" i="11"/>
  <c r="V203" i="25" s="1"/>
  <c r="Q84" i="11"/>
  <c r="K84" i="11"/>
  <c r="H84" i="11"/>
  <c r="N84" i="11"/>
  <c r="E84" i="11"/>
  <c r="T84" i="11"/>
  <c r="K39" i="11"/>
  <c r="T39" i="11"/>
  <c r="H39" i="11"/>
  <c r="Q39" i="11"/>
  <c r="E39" i="11"/>
  <c r="N39" i="11"/>
  <c r="E56" i="11"/>
  <c r="N56" i="11"/>
  <c r="Q56" i="11"/>
  <c r="K56" i="11"/>
  <c r="T56" i="11"/>
  <c r="H56" i="11"/>
  <c r="Q46" i="11"/>
  <c r="X100" i="25" s="1"/>
  <c r="H46" i="11"/>
  <c r="R100" i="25" s="1"/>
  <c r="K46" i="11"/>
  <c r="T100" i="25" s="1"/>
  <c r="E46" i="11"/>
  <c r="P100" i="25" s="1"/>
  <c r="T46" i="11"/>
  <c r="N46" i="11"/>
  <c r="T168" i="10"/>
  <c r="Z105" i="24" s="1"/>
  <c r="K168" i="10"/>
  <c r="T105" i="24" s="1"/>
  <c r="N168" i="10"/>
  <c r="V105" i="24" s="1"/>
  <c r="H168" i="10"/>
  <c r="R105" i="24" s="1"/>
  <c r="E168" i="10"/>
  <c r="P105" i="24" s="1"/>
  <c r="Q168" i="10"/>
  <c r="X105" i="24" s="1"/>
  <c r="N3" i="11"/>
  <c r="G174" i="25" s="1"/>
  <c r="E3" i="11"/>
  <c r="A174" i="25" s="1"/>
  <c r="T3" i="11"/>
  <c r="K174" i="25" s="1"/>
  <c r="Q3" i="11"/>
  <c r="I174" i="25" s="1"/>
  <c r="K3" i="11"/>
  <c r="E174" i="25" s="1"/>
  <c r="H3" i="11"/>
  <c r="C174" i="25" s="1"/>
  <c r="N228" i="10"/>
  <c r="G137" i="24" s="1"/>
  <c r="H228" i="10"/>
  <c r="C137" i="24" s="1"/>
  <c r="K228" i="10"/>
  <c r="E137" i="24" s="1"/>
  <c r="T228" i="10"/>
  <c r="K137" i="24" s="1"/>
  <c r="E228" i="10"/>
  <c r="A137" i="24" s="1"/>
  <c r="Q228" i="10"/>
  <c r="I137" i="24" s="1"/>
  <c r="K205" i="10"/>
  <c r="T68" i="24" s="1"/>
  <c r="Q205" i="10"/>
  <c r="X68" i="24" s="1"/>
  <c r="H205" i="10"/>
  <c r="R68" i="24" s="1"/>
  <c r="N205" i="10"/>
  <c r="V68" i="24" s="1"/>
  <c r="E205" i="10"/>
  <c r="P68" i="24" s="1"/>
  <c r="T205" i="10"/>
  <c r="Z68" i="24" s="1"/>
  <c r="T160" i="10"/>
  <c r="Q160" i="10"/>
  <c r="H160" i="10"/>
  <c r="K160" i="10"/>
  <c r="N160" i="10"/>
  <c r="E160" i="10"/>
  <c r="N129" i="10"/>
  <c r="G111" i="24" s="1"/>
  <c r="K129" i="10"/>
  <c r="T129" i="10"/>
  <c r="H129" i="10"/>
  <c r="Q129" i="10"/>
  <c r="E129" i="10"/>
  <c r="Q191" i="10"/>
  <c r="N191" i="10"/>
  <c r="E191" i="10"/>
  <c r="A99" i="24" s="1"/>
  <c r="T191" i="10"/>
  <c r="K99" i="24" s="1"/>
  <c r="K191" i="10"/>
  <c r="H191" i="10"/>
  <c r="C99" i="24" s="1"/>
  <c r="Q159" i="10"/>
  <c r="T159" i="10"/>
  <c r="K159" i="10"/>
  <c r="H159" i="10"/>
  <c r="N159" i="10"/>
  <c r="E159" i="10"/>
  <c r="T136" i="10"/>
  <c r="K135" i="24" s="1"/>
  <c r="H136" i="10"/>
  <c r="C135" i="24" s="1"/>
  <c r="Q136" i="10"/>
  <c r="I135" i="24" s="1"/>
  <c r="E136" i="10"/>
  <c r="A135" i="24" s="1"/>
  <c r="N136" i="10"/>
  <c r="G135" i="24" s="1"/>
  <c r="K136" i="10"/>
  <c r="E135" i="24" s="1"/>
  <c r="T80" i="10"/>
  <c r="K207" i="24" s="1"/>
  <c r="H80" i="10"/>
  <c r="C207" i="24" s="1"/>
  <c r="E80" i="10"/>
  <c r="A207" i="24" s="1"/>
  <c r="K80" i="10"/>
  <c r="E207" i="24" s="1"/>
  <c r="Q80" i="10"/>
  <c r="N80" i="10"/>
  <c r="H76" i="10"/>
  <c r="C205" i="24" s="1"/>
  <c r="T76" i="10"/>
  <c r="K205" i="24" s="1"/>
  <c r="Q76" i="10"/>
  <c r="I205" i="24" s="1"/>
  <c r="N76" i="10"/>
  <c r="G205" i="24" s="1"/>
  <c r="K76" i="10"/>
  <c r="E205" i="24" s="1"/>
  <c r="E76" i="10"/>
  <c r="A205" i="24" s="1"/>
  <c r="E123" i="10"/>
  <c r="P109" i="24" s="1"/>
  <c r="N123" i="10"/>
  <c r="V109" i="24" s="1"/>
  <c r="K123" i="10"/>
  <c r="T109" i="24" s="1"/>
  <c r="T123" i="10"/>
  <c r="Z109" i="24" s="1"/>
  <c r="H123" i="10"/>
  <c r="R109" i="24" s="1"/>
  <c r="Q123" i="10"/>
  <c r="X109" i="24" s="1"/>
  <c r="N30" i="10"/>
  <c r="H30" i="10"/>
  <c r="K30" i="10"/>
  <c r="T30" i="10"/>
  <c r="E30" i="10"/>
  <c r="Q30" i="10"/>
  <c r="N97" i="10"/>
  <c r="E97" i="10"/>
  <c r="T97" i="10"/>
  <c r="H97" i="10"/>
  <c r="Q97" i="10"/>
  <c r="K97" i="10"/>
  <c r="E43" i="10"/>
  <c r="A186" i="24" s="1"/>
  <c r="T43" i="10"/>
  <c r="K186" i="24" s="1"/>
  <c r="K43" i="10"/>
  <c r="Q43" i="10"/>
  <c r="N43" i="10"/>
  <c r="H43" i="10"/>
  <c r="L20" i="22"/>
  <c r="Q87" i="10"/>
  <c r="T87" i="10"/>
  <c r="E87" i="10"/>
  <c r="N87" i="10"/>
  <c r="K87" i="10"/>
  <c r="H87" i="10"/>
  <c r="Q63" i="10"/>
  <c r="H63" i="10"/>
  <c r="N63" i="10"/>
  <c r="K63" i="10"/>
  <c r="E63" i="10"/>
  <c r="T63" i="10"/>
  <c r="K114" i="24" s="1"/>
  <c r="N6" i="10"/>
  <c r="E6" i="10"/>
  <c r="K6" i="10"/>
  <c r="T6" i="10"/>
  <c r="H6" i="10"/>
  <c r="Q6" i="10"/>
  <c r="N228" i="9"/>
  <c r="E228" i="9"/>
  <c r="K228" i="9"/>
  <c r="T228" i="9"/>
  <c r="AC228" i="9"/>
  <c r="Q228" i="9"/>
  <c r="Z228" i="9"/>
  <c r="W228" i="9"/>
  <c r="H228" i="9"/>
  <c r="T187" i="9"/>
  <c r="W187" i="9"/>
  <c r="AC187" i="9"/>
  <c r="N187" i="9"/>
  <c r="Z187" i="9"/>
  <c r="K187" i="9"/>
  <c r="H187" i="9"/>
  <c r="E187" i="9"/>
  <c r="Q187" i="9"/>
  <c r="L11" i="22"/>
  <c r="F62" i="22"/>
  <c r="E11" i="10"/>
  <c r="N11" i="10"/>
  <c r="K11" i="10"/>
  <c r="T11" i="10"/>
  <c r="H11" i="10"/>
  <c r="Q11" i="10"/>
  <c r="E3" i="10"/>
  <c r="A174" i="24" s="1"/>
  <c r="N3" i="10"/>
  <c r="G174" i="24" s="1"/>
  <c r="K3" i="10"/>
  <c r="E174" i="24" s="1"/>
  <c r="T3" i="10"/>
  <c r="K174" i="24" s="1"/>
  <c r="H3" i="10"/>
  <c r="C174" i="24" s="1"/>
  <c r="Q3" i="10"/>
  <c r="I174" i="24" s="1"/>
  <c r="Z170" i="9"/>
  <c r="Q170" i="9"/>
  <c r="H170" i="9"/>
  <c r="W170" i="9"/>
  <c r="N170" i="9"/>
  <c r="K170" i="9"/>
  <c r="T170" i="9"/>
  <c r="E170" i="9"/>
  <c r="AC170" i="9"/>
  <c r="T191" i="9"/>
  <c r="Q191" i="9"/>
  <c r="I103" i="22" s="1"/>
  <c r="AC191" i="9"/>
  <c r="H191" i="9"/>
  <c r="C103" i="22" s="1"/>
  <c r="N191" i="9"/>
  <c r="G103" i="22" s="1"/>
  <c r="Z191" i="9"/>
  <c r="O103" i="22" s="1"/>
  <c r="K191" i="9"/>
  <c r="W191" i="9"/>
  <c r="M103" i="22" s="1"/>
  <c r="E191" i="9"/>
  <c r="A103" i="22" s="1"/>
  <c r="H97" i="9"/>
  <c r="N97" i="9"/>
  <c r="W97" i="9"/>
  <c r="AC97" i="9"/>
  <c r="T97" i="9"/>
  <c r="Q97" i="9"/>
  <c r="K97" i="9"/>
  <c r="Z97" i="9"/>
  <c r="E97" i="9"/>
  <c r="T39" i="9"/>
  <c r="AF186" i="22" s="1"/>
  <c r="Z39" i="9"/>
  <c r="AJ186" i="22" s="1"/>
  <c r="W39" i="9"/>
  <c r="AH186" i="22" s="1"/>
  <c r="K39" i="9"/>
  <c r="Z186" i="22" s="1"/>
  <c r="H39" i="9"/>
  <c r="X186" i="22" s="1"/>
  <c r="AC39" i="9"/>
  <c r="AL186" i="22" s="1"/>
  <c r="Q39" i="9"/>
  <c r="AD186" i="22" s="1"/>
  <c r="E39" i="9"/>
  <c r="V186" i="22" s="1"/>
  <c r="N39" i="9"/>
  <c r="AB186" i="22" s="1"/>
  <c r="T7" i="9"/>
  <c r="AF181" i="22" s="1"/>
  <c r="Z7" i="9"/>
  <c r="AJ181" i="22" s="1"/>
  <c r="H7" i="9"/>
  <c r="X181" i="22" s="1"/>
  <c r="AC7" i="9"/>
  <c r="AL181" i="22" s="1"/>
  <c r="Q7" i="9"/>
  <c r="AD181" i="22" s="1"/>
  <c r="E7" i="9"/>
  <c r="V181" i="22" s="1"/>
  <c r="N7" i="9"/>
  <c r="AB181" i="22" s="1"/>
  <c r="K7" i="9"/>
  <c r="Z181" i="22" s="1"/>
  <c r="W7" i="9"/>
  <c r="AH181" i="22" s="1"/>
  <c r="L52" i="22"/>
  <c r="Z174" i="9"/>
  <c r="W174" i="9"/>
  <c r="N174" i="9"/>
  <c r="E174" i="9"/>
  <c r="T174" i="9"/>
  <c r="Q174" i="9"/>
  <c r="AC174" i="9"/>
  <c r="K174" i="9"/>
  <c r="H174" i="9"/>
  <c r="B45" i="22"/>
  <c r="F30" i="22"/>
  <c r="F39" i="22"/>
  <c r="AI9" i="22"/>
  <c r="AI43" i="22"/>
  <c r="N216" i="9"/>
  <c r="Z216" i="9"/>
  <c r="E216" i="9"/>
  <c r="T216" i="9"/>
  <c r="AC216" i="9"/>
  <c r="H216" i="9"/>
  <c r="Q216" i="9"/>
  <c r="W216" i="9"/>
  <c r="K216" i="9"/>
  <c r="H37" i="22"/>
  <c r="H38" i="22"/>
  <c r="B19" i="22"/>
  <c r="Z222" i="9"/>
  <c r="E222" i="9"/>
  <c r="K222" i="9"/>
  <c r="T222" i="9"/>
  <c r="AC222" i="9"/>
  <c r="H222" i="9"/>
  <c r="Q222" i="9"/>
  <c r="N222" i="9"/>
  <c r="W222" i="9"/>
  <c r="Z214" i="9"/>
  <c r="Q214" i="9"/>
  <c r="H214" i="9"/>
  <c r="E214" i="9"/>
  <c r="N214" i="9"/>
  <c r="K214" i="9"/>
  <c r="AC214" i="9"/>
  <c r="T214" i="9"/>
  <c r="W214" i="9"/>
  <c r="N41" i="22"/>
  <c r="N13" i="22"/>
  <c r="T183" i="9"/>
  <c r="AF76" i="22" s="1"/>
  <c r="Z183" i="9"/>
  <c r="AJ76" i="22" s="1"/>
  <c r="Q183" i="9"/>
  <c r="AD76" i="22" s="1"/>
  <c r="H183" i="9"/>
  <c r="X76" i="22" s="1"/>
  <c r="AC183" i="9"/>
  <c r="AL76" i="22" s="1"/>
  <c r="K183" i="9"/>
  <c r="Z76" i="22" s="1"/>
  <c r="N183" i="9"/>
  <c r="AB76" i="22" s="1"/>
  <c r="W183" i="9"/>
  <c r="AH76" i="22" s="1"/>
  <c r="E183" i="9"/>
  <c r="V76" i="22" s="1"/>
  <c r="F23" i="22"/>
  <c r="N40" i="9"/>
  <c r="T40" i="9"/>
  <c r="W40" i="9"/>
  <c r="K40" i="9"/>
  <c r="Q40" i="9"/>
  <c r="AC40" i="9"/>
  <c r="H40" i="9"/>
  <c r="Z40" i="9"/>
  <c r="E40" i="9"/>
  <c r="N100" i="9"/>
  <c r="Z100" i="9"/>
  <c r="E100" i="9"/>
  <c r="K100" i="9"/>
  <c r="T100" i="9"/>
  <c r="W100" i="9"/>
  <c r="Q100" i="9"/>
  <c r="AC100" i="9"/>
  <c r="H100" i="9"/>
  <c r="N20" i="9"/>
  <c r="G183" i="22" s="1"/>
  <c r="T20" i="9"/>
  <c r="K183" i="22" s="1"/>
  <c r="W20" i="9"/>
  <c r="M183" i="22" s="1"/>
  <c r="K20" i="9"/>
  <c r="E183" i="22" s="1"/>
  <c r="AC20" i="9"/>
  <c r="Q183" i="22" s="1"/>
  <c r="H20" i="9"/>
  <c r="C183" i="22" s="1"/>
  <c r="E20" i="9"/>
  <c r="A183" i="22" s="1"/>
  <c r="Z20" i="9"/>
  <c r="O183" i="22" s="1"/>
  <c r="Q20" i="9"/>
  <c r="I183" i="22" s="1"/>
  <c r="H33" i="9"/>
  <c r="N33" i="9"/>
  <c r="AC33" i="9"/>
  <c r="Q33" i="9"/>
  <c r="E33" i="9"/>
  <c r="Z33" i="9"/>
  <c r="W33" i="9"/>
  <c r="K33" i="9"/>
  <c r="T33" i="9"/>
  <c r="AC172" i="5"/>
  <c r="Q73" i="21" s="1"/>
  <c r="E172" i="5"/>
  <c r="A73" i="21" s="1"/>
  <c r="W172" i="5"/>
  <c r="M73" i="21" s="1"/>
  <c r="N172" i="5"/>
  <c r="G73" i="21" s="1"/>
  <c r="T172" i="5"/>
  <c r="K73" i="21" s="1"/>
  <c r="K172" i="5"/>
  <c r="E73" i="21" s="1"/>
  <c r="H172" i="5"/>
  <c r="C73" i="21" s="1"/>
  <c r="Q172" i="5"/>
  <c r="I73" i="21" s="1"/>
  <c r="Z172" i="5"/>
  <c r="O73" i="21" s="1"/>
  <c r="Q150" i="5"/>
  <c r="AC150" i="5"/>
  <c r="T150" i="5"/>
  <c r="K150" i="5"/>
  <c r="H150" i="5"/>
  <c r="W150" i="5"/>
  <c r="E150" i="5"/>
  <c r="Z150" i="5"/>
  <c r="N150" i="5"/>
  <c r="Q118" i="5"/>
  <c r="AC118" i="5"/>
  <c r="T118" i="5"/>
  <c r="K118" i="5"/>
  <c r="E118" i="5"/>
  <c r="Z118" i="5"/>
  <c r="N118" i="5"/>
  <c r="W118" i="5"/>
  <c r="H118" i="5"/>
  <c r="Q86" i="5"/>
  <c r="AC86" i="5"/>
  <c r="T86" i="5"/>
  <c r="K210" i="21" s="1"/>
  <c r="K86" i="5"/>
  <c r="E210" i="21" s="1"/>
  <c r="Z86" i="5"/>
  <c r="O210" i="21" s="1"/>
  <c r="N86" i="5"/>
  <c r="G210" i="21" s="1"/>
  <c r="H86" i="5"/>
  <c r="C210" i="21" s="1"/>
  <c r="W86" i="5"/>
  <c r="M210" i="21" s="1"/>
  <c r="E86" i="5"/>
  <c r="A210" i="21" s="1"/>
  <c r="Q54" i="5"/>
  <c r="I77" i="21" s="1"/>
  <c r="AC54" i="5"/>
  <c r="Q77" i="21" s="1"/>
  <c r="T54" i="5"/>
  <c r="K77" i="21" s="1"/>
  <c r="K54" i="5"/>
  <c r="E77" i="21" s="1"/>
  <c r="Z54" i="5"/>
  <c r="O77" i="21" s="1"/>
  <c r="N54" i="5"/>
  <c r="G77" i="21" s="1"/>
  <c r="W54" i="5"/>
  <c r="M77" i="21" s="1"/>
  <c r="H54" i="5"/>
  <c r="C77" i="21" s="1"/>
  <c r="E54" i="5"/>
  <c r="A77" i="21" s="1"/>
  <c r="Q22" i="5"/>
  <c r="AC22" i="5"/>
  <c r="T22" i="5"/>
  <c r="K22" i="5"/>
  <c r="H22" i="5"/>
  <c r="W22" i="5"/>
  <c r="E22" i="5"/>
  <c r="Z22" i="5"/>
  <c r="N22" i="5"/>
  <c r="AC53" i="22"/>
  <c r="AC14" i="22"/>
  <c r="Z114" i="9"/>
  <c r="AJ116" i="22" s="1"/>
  <c r="W114" i="9"/>
  <c r="AH116" i="22" s="1"/>
  <c r="N114" i="9"/>
  <c r="AB116" i="22" s="1"/>
  <c r="E114" i="9"/>
  <c r="V116" i="22" s="1"/>
  <c r="K114" i="9"/>
  <c r="Z116" i="22" s="1"/>
  <c r="T114" i="9"/>
  <c r="AF116" i="22" s="1"/>
  <c r="AC114" i="9"/>
  <c r="AL116" i="22" s="1"/>
  <c r="H114" i="9"/>
  <c r="X116" i="22" s="1"/>
  <c r="Q114" i="9"/>
  <c r="AD116" i="22" s="1"/>
  <c r="L28" i="22"/>
  <c r="Z66" i="9"/>
  <c r="AJ208" i="22" s="1"/>
  <c r="H66" i="9"/>
  <c r="X208" i="22" s="1"/>
  <c r="AC66" i="9"/>
  <c r="AL208" i="22" s="1"/>
  <c r="T66" i="9"/>
  <c r="AF208" i="22" s="1"/>
  <c r="Q66" i="9"/>
  <c r="AD208" i="22" s="1"/>
  <c r="E66" i="9"/>
  <c r="V208" i="22" s="1"/>
  <c r="N66" i="9"/>
  <c r="AB208" i="22" s="1"/>
  <c r="W66" i="9"/>
  <c r="AH208" i="22" s="1"/>
  <c r="K66" i="9"/>
  <c r="Z208" i="22" s="1"/>
  <c r="B4" i="22"/>
  <c r="Z46" i="9"/>
  <c r="H46" i="9"/>
  <c r="K46" i="9"/>
  <c r="AC46" i="9"/>
  <c r="T46" i="9"/>
  <c r="Q46" i="9"/>
  <c r="W46" i="9"/>
  <c r="E46" i="9"/>
  <c r="N46" i="9"/>
  <c r="H89" i="9"/>
  <c r="T89" i="9"/>
  <c r="AC89" i="9"/>
  <c r="N89" i="9"/>
  <c r="K89" i="9"/>
  <c r="Z89" i="9"/>
  <c r="W89" i="9"/>
  <c r="E89" i="9"/>
  <c r="Q89" i="9"/>
  <c r="H85" i="9"/>
  <c r="X218" i="22" s="1"/>
  <c r="K85" i="9"/>
  <c r="Z218" i="22" s="1"/>
  <c r="T85" i="9"/>
  <c r="AF218" i="22" s="1"/>
  <c r="AC85" i="9"/>
  <c r="AL218" i="22" s="1"/>
  <c r="Z85" i="9"/>
  <c r="AJ218" i="22" s="1"/>
  <c r="N85" i="9"/>
  <c r="AB218" i="22" s="1"/>
  <c r="Q85" i="9"/>
  <c r="AD218" i="22" s="1"/>
  <c r="E85" i="9"/>
  <c r="V218" i="22" s="1"/>
  <c r="W85" i="9"/>
  <c r="AH218" i="22" s="1"/>
  <c r="H81" i="9"/>
  <c r="AC81" i="9"/>
  <c r="Q81" i="9"/>
  <c r="Z81" i="9"/>
  <c r="E81" i="9"/>
  <c r="T81" i="9"/>
  <c r="N81" i="9"/>
  <c r="K81" i="9"/>
  <c r="W81" i="9"/>
  <c r="T75" i="9"/>
  <c r="N75" i="9"/>
  <c r="K75" i="9"/>
  <c r="AC75" i="9"/>
  <c r="H75" i="9"/>
  <c r="Z75" i="9"/>
  <c r="W75" i="9"/>
  <c r="E75" i="9"/>
  <c r="Q75" i="9"/>
  <c r="AG2" i="22"/>
  <c r="AG57" i="22"/>
  <c r="P3" i="22"/>
  <c r="P56" i="22"/>
  <c r="W181" i="5"/>
  <c r="AH143" i="21" s="1"/>
  <c r="N181" i="5"/>
  <c r="AB143" i="21" s="1"/>
  <c r="E181" i="5"/>
  <c r="V143" i="21" s="1"/>
  <c r="AC181" i="5"/>
  <c r="AL143" i="21" s="1"/>
  <c r="Q181" i="5"/>
  <c r="AD143" i="21" s="1"/>
  <c r="T181" i="5"/>
  <c r="AF143" i="21" s="1"/>
  <c r="H181" i="5"/>
  <c r="X143" i="21" s="1"/>
  <c r="K181" i="5"/>
  <c r="Z143" i="21" s="1"/>
  <c r="Z181" i="5"/>
  <c r="AJ143" i="21" s="1"/>
  <c r="K111" i="5"/>
  <c r="W111" i="5"/>
  <c r="N111" i="5"/>
  <c r="E111" i="5"/>
  <c r="Z111" i="5"/>
  <c r="O189" i="21" s="1"/>
  <c r="AC111" i="5"/>
  <c r="Q189" i="21" s="1"/>
  <c r="Q111" i="5"/>
  <c r="T111" i="5"/>
  <c r="H111" i="5"/>
  <c r="AI54" i="21"/>
  <c r="Q114" i="5"/>
  <c r="AD112" i="21" s="1"/>
  <c r="W114" i="5"/>
  <c r="AH112" i="21" s="1"/>
  <c r="N114" i="5"/>
  <c r="AB112" i="21" s="1"/>
  <c r="E114" i="5"/>
  <c r="V112" i="21" s="1"/>
  <c r="AC114" i="5"/>
  <c r="AL112" i="21" s="1"/>
  <c r="K114" i="5"/>
  <c r="Z112" i="21" s="1"/>
  <c r="Z114" i="5"/>
  <c r="AJ112" i="21" s="1"/>
  <c r="T114" i="5"/>
  <c r="AF112" i="21" s="1"/>
  <c r="H114" i="5"/>
  <c r="X112" i="21" s="1"/>
  <c r="Q222" i="5"/>
  <c r="W222" i="5"/>
  <c r="N222" i="5"/>
  <c r="E222" i="5"/>
  <c r="T222" i="5"/>
  <c r="AC222" i="5"/>
  <c r="Z222" i="5"/>
  <c r="H222" i="5"/>
  <c r="K222" i="5"/>
  <c r="AK53" i="21"/>
  <c r="K91" i="5"/>
  <c r="W91" i="5"/>
  <c r="N91" i="5"/>
  <c r="E91" i="5"/>
  <c r="Z91" i="5"/>
  <c r="AC91" i="5"/>
  <c r="Q91" i="5"/>
  <c r="T91" i="5"/>
  <c r="H91" i="5"/>
  <c r="AC56" i="5"/>
  <c r="E56" i="5"/>
  <c r="W56" i="5"/>
  <c r="N56" i="5"/>
  <c r="K56" i="5"/>
  <c r="Z56" i="5"/>
  <c r="Q56" i="5"/>
  <c r="T56" i="5"/>
  <c r="H56" i="5"/>
  <c r="Z200" i="5"/>
  <c r="AC200" i="5"/>
  <c r="W200" i="5"/>
  <c r="T200" i="5"/>
  <c r="N200" i="5"/>
  <c r="E200" i="5"/>
  <c r="H200" i="5"/>
  <c r="Q200" i="5"/>
  <c r="K200" i="5"/>
  <c r="K79" i="5"/>
  <c r="W79" i="5"/>
  <c r="AH209" i="21" s="1"/>
  <c r="N79" i="5"/>
  <c r="E79" i="5"/>
  <c r="T79" i="5"/>
  <c r="H79" i="5"/>
  <c r="Z79" i="5"/>
  <c r="AJ209" i="21" s="1"/>
  <c r="AC79" i="5"/>
  <c r="Q79" i="5"/>
  <c r="N16" i="9"/>
  <c r="T16" i="9"/>
  <c r="AC16" i="9"/>
  <c r="H16" i="9"/>
  <c r="Q16" i="9"/>
  <c r="Z16" i="9"/>
  <c r="E16" i="9"/>
  <c r="K16" i="9"/>
  <c r="W16" i="9"/>
  <c r="Q178" i="5"/>
  <c r="I132" i="21" s="1"/>
  <c r="W178" i="5"/>
  <c r="M132" i="21" s="1"/>
  <c r="N178" i="5"/>
  <c r="G132" i="21" s="1"/>
  <c r="E178" i="5"/>
  <c r="A132" i="21" s="1"/>
  <c r="H178" i="5"/>
  <c r="C132" i="21" s="1"/>
  <c r="T178" i="5"/>
  <c r="K132" i="21" s="1"/>
  <c r="AC178" i="5"/>
  <c r="Q132" i="21" s="1"/>
  <c r="K178" i="5"/>
  <c r="E132" i="21" s="1"/>
  <c r="Z178" i="5"/>
  <c r="O132" i="21" s="1"/>
  <c r="Q94" i="5"/>
  <c r="H94" i="5"/>
  <c r="Z94" i="5"/>
  <c r="W94" i="5"/>
  <c r="K94" i="5"/>
  <c r="E94" i="5"/>
  <c r="AC94" i="5"/>
  <c r="T94" i="5"/>
  <c r="N94" i="5"/>
  <c r="D2" i="21"/>
  <c r="D55" i="21"/>
  <c r="W49" i="21"/>
  <c r="W10" i="21"/>
  <c r="Q46" i="5"/>
  <c r="H46" i="5"/>
  <c r="Z46" i="5"/>
  <c r="W46" i="5"/>
  <c r="K46" i="5"/>
  <c r="AC46" i="5"/>
  <c r="E46" i="5"/>
  <c r="T46" i="5"/>
  <c r="N46" i="5"/>
  <c r="W21" i="5"/>
  <c r="AH173" i="21" s="1"/>
  <c r="N21" i="5"/>
  <c r="AB173" i="21" s="1"/>
  <c r="E21" i="5"/>
  <c r="V173" i="21" s="1"/>
  <c r="K21" i="5"/>
  <c r="Z21" i="5"/>
  <c r="AJ173" i="21" s="1"/>
  <c r="T21" i="5"/>
  <c r="AF173" i="21" s="1"/>
  <c r="H21" i="5"/>
  <c r="X173" i="21" s="1"/>
  <c r="AC21" i="5"/>
  <c r="AL173" i="21" s="1"/>
  <c r="Q21" i="5"/>
  <c r="AD173" i="21" s="1"/>
  <c r="W13" i="5"/>
  <c r="AH180" i="21" s="1"/>
  <c r="AC13" i="5"/>
  <c r="AL180" i="21" s="1"/>
  <c r="T13" i="5"/>
  <c r="AF180" i="21" s="1"/>
  <c r="K13" i="5"/>
  <c r="Z180" i="21" s="1"/>
  <c r="H13" i="5"/>
  <c r="X180" i="21" s="1"/>
  <c r="Q13" i="5"/>
  <c r="AD180" i="21" s="1"/>
  <c r="E13" i="5"/>
  <c r="V180" i="21" s="1"/>
  <c r="Z13" i="5"/>
  <c r="AJ180" i="21" s="1"/>
  <c r="N13" i="5"/>
  <c r="AB180" i="21" s="1"/>
  <c r="H37" i="21"/>
  <c r="H9" i="21"/>
  <c r="W189" i="5"/>
  <c r="AC189" i="5"/>
  <c r="Q97" i="21" s="1"/>
  <c r="T189" i="5"/>
  <c r="K189" i="5"/>
  <c r="H189" i="5"/>
  <c r="C97" i="21" s="1"/>
  <c r="Z189" i="5"/>
  <c r="N189" i="5"/>
  <c r="Q189" i="5"/>
  <c r="E189" i="5"/>
  <c r="K119" i="5"/>
  <c r="Z119" i="5"/>
  <c r="Q119" i="5"/>
  <c r="H119" i="5"/>
  <c r="W119" i="5"/>
  <c r="AC119" i="5"/>
  <c r="E119" i="5"/>
  <c r="N119" i="5"/>
  <c r="T119" i="5"/>
  <c r="Q34" i="5"/>
  <c r="W34" i="5"/>
  <c r="N34" i="5"/>
  <c r="E34" i="5"/>
  <c r="AC34" i="5"/>
  <c r="K34" i="5"/>
  <c r="Z34" i="5"/>
  <c r="H34" i="5"/>
  <c r="T34" i="5"/>
  <c r="AI53" i="21"/>
  <c r="AC148" i="5"/>
  <c r="E148" i="5"/>
  <c r="Z148" i="5"/>
  <c r="Q148" i="5"/>
  <c r="H148" i="5"/>
  <c r="N148" i="5"/>
  <c r="K148" i="5"/>
  <c r="W148" i="5"/>
  <c r="T148" i="5"/>
  <c r="AC3" i="22"/>
  <c r="AC58" i="22"/>
  <c r="AC136" i="5"/>
  <c r="E136" i="5"/>
  <c r="W136" i="5"/>
  <c r="N136" i="5"/>
  <c r="K136" i="5"/>
  <c r="Z136" i="5"/>
  <c r="T136" i="5"/>
  <c r="H136" i="5"/>
  <c r="Q136" i="5"/>
  <c r="E30" i="27"/>
  <c r="H161" i="13"/>
  <c r="Q161" i="13"/>
  <c r="T161" i="13"/>
  <c r="E161" i="13"/>
  <c r="N161" i="13"/>
  <c r="K161" i="13"/>
  <c r="T99" i="13"/>
  <c r="K127" i="27" s="1"/>
  <c r="K99" i="13"/>
  <c r="E127" i="27" s="1"/>
  <c r="Q99" i="13"/>
  <c r="I127" i="27" s="1"/>
  <c r="H99" i="13"/>
  <c r="C127" i="27" s="1"/>
  <c r="E99" i="13"/>
  <c r="A127" i="27" s="1"/>
  <c r="N99" i="13"/>
  <c r="G127" i="27" s="1"/>
  <c r="S43" i="27"/>
  <c r="S9" i="27"/>
  <c r="E8" i="27"/>
  <c r="Q174" i="13"/>
  <c r="H174" i="13"/>
  <c r="N174" i="13"/>
  <c r="E174" i="13"/>
  <c r="K174" i="13"/>
  <c r="T174" i="13"/>
  <c r="Q172" i="13"/>
  <c r="H172" i="13"/>
  <c r="T172" i="13"/>
  <c r="K172" i="13"/>
  <c r="N172" i="13"/>
  <c r="E172" i="13"/>
  <c r="Q133" i="13"/>
  <c r="H133" i="13"/>
  <c r="K133" i="13"/>
  <c r="T133" i="13"/>
  <c r="E133" i="13"/>
  <c r="N133" i="13"/>
  <c r="T93" i="13"/>
  <c r="K93" i="13"/>
  <c r="N93" i="13"/>
  <c r="E93" i="13"/>
  <c r="Q93" i="13"/>
  <c r="H93" i="13"/>
  <c r="T131" i="13"/>
  <c r="E131" i="13"/>
  <c r="Q131" i="13"/>
  <c r="N131" i="13"/>
  <c r="K131" i="13"/>
  <c r="H131" i="13"/>
  <c r="Q140" i="13"/>
  <c r="I142" i="27" s="1"/>
  <c r="T140" i="13"/>
  <c r="K142" i="27" s="1"/>
  <c r="H140" i="13"/>
  <c r="C142" i="27" s="1"/>
  <c r="N140" i="13"/>
  <c r="G142" i="27" s="1"/>
  <c r="E140" i="13"/>
  <c r="A142" i="27" s="1"/>
  <c r="K140" i="13"/>
  <c r="E142" i="27" s="1"/>
  <c r="T51" i="13"/>
  <c r="K51" i="13"/>
  <c r="N51" i="13"/>
  <c r="H51" i="13"/>
  <c r="Q51" i="13"/>
  <c r="E51" i="13"/>
  <c r="Q90" i="13"/>
  <c r="I217" i="27" s="1"/>
  <c r="T90" i="13"/>
  <c r="K90" i="13"/>
  <c r="E217" i="27" s="1"/>
  <c r="N90" i="13"/>
  <c r="E90" i="13"/>
  <c r="A217" i="27" s="1"/>
  <c r="H90" i="13"/>
  <c r="C217" i="27" s="1"/>
  <c r="N81" i="13"/>
  <c r="T81" i="13"/>
  <c r="H81" i="13"/>
  <c r="K81" i="13"/>
  <c r="Q81" i="13"/>
  <c r="E81" i="13"/>
  <c r="Q74" i="13"/>
  <c r="N74" i="13"/>
  <c r="K74" i="13"/>
  <c r="H74" i="13"/>
  <c r="T74" i="13"/>
  <c r="E74" i="13"/>
  <c r="T75" i="13"/>
  <c r="N75" i="13"/>
  <c r="E75" i="13"/>
  <c r="Q75" i="13"/>
  <c r="K75" i="13"/>
  <c r="H75" i="13"/>
  <c r="K4" i="27"/>
  <c r="H47" i="13"/>
  <c r="R105" i="27" s="1"/>
  <c r="Q47" i="13"/>
  <c r="X105" i="27" s="1"/>
  <c r="E47" i="13"/>
  <c r="N47" i="13"/>
  <c r="K47" i="13"/>
  <c r="T105" i="27" s="1"/>
  <c r="T47" i="13"/>
  <c r="Q77" i="13"/>
  <c r="X206" i="27" s="1"/>
  <c r="E77" i="13"/>
  <c r="P206" i="27" s="1"/>
  <c r="K77" i="13"/>
  <c r="T206" i="27" s="1"/>
  <c r="H77" i="13"/>
  <c r="R206" i="27" s="1"/>
  <c r="T77" i="13"/>
  <c r="Z206" i="27" s="1"/>
  <c r="N77" i="13"/>
  <c r="V206" i="27" s="1"/>
  <c r="K48" i="13"/>
  <c r="T151" i="27" s="1"/>
  <c r="N48" i="13"/>
  <c r="V151" i="27" s="1"/>
  <c r="Q48" i="13"/>
  <c r="X151" i="27" s="1"/>
  <c r="T48" i="13"/>
  <c r="Z151" i="27" s="1"/>
  <c r="E48" i="13"/>
  <c r="P151" i="27" s="1"/>
  <c r="H48" i="13"/>
  <c r="R151" i="27" s="1"/>
  <c r="T60" i="13"/>
  <c r="Z193" i="27" s="1"/>
  <c r="H60" i="13"/>
  <c r="R193" i="27" s="1"/>
  <c r="Q60" i="13"/>
  <c r="X193" i="27" s="1"/>
  <c r="E60" i="13"/>
  <c r="P193" i="27" s="1"/>
  <c r="N60" i="13"/>
  <c r="V193" i="27" s="1"/>
  <c r="K60" i="13"/>
  <c r="T193" i="27" s="1"/>
  <c r="T24" i="13"/>
  <c r="Q24" i="13"/>
  <c r="N24" i="13"/>
  <c r="K24" i="13"/>
  <c r="H24" i="13"/>
  <c r="E24" i="13"/>
  <c r="K16" i="13"/>
  <c r="T16" i="13"/>
  <c r="H16" i="13"/>
  <c r="N16" i="13"/>
  <c r="Q16" i="13"/>
  <c r="E16" i="13"/>
  <c r="H11" i="13"/>
  <c r="N11" i="13"/>
  <c r="E11" i="13"/>
  <c r="Q11" i="13"/>
  <c r="K11" i="13"/>
  <c r="T11" i="13"/>
  <c r="T208" i="12"/>
  <c r="Q208" i="12"/>
  <c r="K208" i="12"/>
  <c r="H208" i="12"/>
  <c r="E208" i="12"/>
  <c r="N208" i="12"/>
  <c r="K201" i="12"/>
  <c r="T201" i="12"/>
  <c r="H201" i="12"/>
  <c r="E201" i="12"/>
  <c r="Q201" i="12"/>
  <c r="N201" i="12"/>
  <c r="G34" i="26" s="1"/>
  <c r="E211" i="12"/>
  <c r="K211" i="12"/>
  <c r="H211" i="12"/>
  <c r="Q211" i="12"/>
  <c r="N211" i="12"/>
  <c r="T211" i="12"/>
  <c r="N214" i="12"/>
  <c r="G5" i="26" s="1"/>
  <c r="K214" i="12"/>
  <c r="E5" i="26" s="1"/>
  <c r="Q214" i="12"/>
  <c r="I5" i="26" s="1"/>
  <c r="H214" i="12"/>
  <c r="C5" i="26" s="1"/>
  <c r="E214" i="12"/>
  <c r="T214" i="12"/>
  <c r="K34" i="26" s="1"/>
  <c r="Q173" i="12"/>
  <c r="T173" i="12"/>
  <c r="K173" i="12"/>
  <c r="H173" i="12"/>
  <c r="N173" i="12"/>
  <c r="E173" i="12"/>
  <c r="T134" i="12"/>
  <c r="K134" i="12"/>
  <c r="Q134" i="12"/>
  <c r="H134" i="12"/>
  <c r="E134" i="12"/>
  <c r="N134" i="12"/>
  <c r="J41" i="26"/>
  <c r="J13" i="26"/>
  <c r="K181" i="12"/>
  <c r="T147" i="26" s="1"/>
  <c r="T181" i="12"/>
  <c r="Z147" i="26" s="1"/>
  <c r="H181" i="12"/>
  <c r="R147" i="26" s="1"/>
  <c r="Q181" i="12"/>
  <c r="X147" i="26" s="1"/>
  <c r="E181" i="12"/>
  <c r="P147" i="26" s="1"/>
  <c r="N181" i="12"/>
  <c r="V147" i="26" s="1"/>
  <c r="E179" i="12"/>
  <c r="A137" i="26" s="1"/>
  <c r="T179" i="12"/>
  <c r="K137" i="26" s="1"/>
  <c r="H179" i="12"/>
  <c r="C137" i="26" s="1"/>
  <c r="Q179" i="12"/>
  <c r="I137" i="26" s="1"/>
  <c r="N179" i="12"/>
  <c r="G137" i="26" s="1"/>
  <c r="K179" i="12"/>
  <c r="E137" i="26" s="1"/>
  <c r="N159" i="12"/>
  <c r="E159" i="12"/>
  <c r="T159" i="12"/>
  <c r="K159" i="12"/>
  <c r="Q159" i="12"/>
  <c r="H159" i="12"/>
  <c r="H204" i="12"/>
  <c r="Q204" i="12"/>
  <c r="K204" i="12"/>
  <c r="T204" i="12"/>
  <c r="N204" i="12"/>
  <c r="E204" i="12"/>
  <c r="Q135" i="12"/>
  <c r="H135" i="12"/>
  <c r="N135" i="12"/>
  <c r="E135" i="12"/>
  <c r="T135" i="12"/>
  <c r="K135" i="12"/>
  <c r="Q167" i="12"/>
  <c r="I157" i="26" s="1"/>
  <c r="H167" i="12"/>
  <c r="C157" i="26" s="1"/>
  <c r="N167" i="12"/>
  <c r="G157" i="26" s="1"/>
  <c r="E167" i="12"/>
  <c r="A157" i="26" s="1"/>
  <c r="T167" i="12"/>
  <c r="K157" i="26" s="1"/>
  <c r="K167" i="12"/>
  <c r="E157" i="26" s="1"/>
  <c r="Q109" i="12"/>
  <c r="X196" i="26" s="1"/>
  <c r="E109" i="12"/>
  <c r="P196" i="26" s="1"/>
  <c r="N109" i="12"/>
  <c r="V196" i="26" s="1"/>
  <c r="K109" i="12"/>
  <c r="T196" i="26" s="1"/>
  <c r="H109" i="12"/>
  <c r="R196" i="26" s="1"/>
  <c r="T109" i="12"/>
  <c r="Z196" i="26" s="1"/>
  <c r="N148" i="12"/>
  <c r="E148" i="12"/>
  <c r="T148" i="12"/>
  <c r="K148" i="12"/>
  <c r="H148" i="12"/>
  <c r="Q148" i="12"/>
  <c r="T150" i="12"/>
  <c r="Q150" i="12"/>
  <c r="H150" i="12"/>
  <c r="N150" i="12"/>
  <c r="E150" i="12"/>
  <c r="K150" i="12"/>
  <c r="K115" i="12"/>
  <c r="T199" i="26" s="1"/>
  <c r="H115" i="12"/>
  <c r="R199" i="26" s="1"/>
  <c r="T115" i="12"/>
  <c r="Z199" i="26" s="1"/>
  <c r="Q115" i="12"/>
  <c r="X199" i="26" s="1"/>
  <c r="E115" i="12"/>
  <c r="P199" i="26" s="1"/>
  <c r="N115" i="12"/>
  <c r="V199" i="26" s="1"/>
  <c r="N68" i="12"/>
  <c r="Q68" i="12"/>
  <c r="E68" i="12"/>
  <c r="K68" i="12"/>
  <c r="H68" i="12"/>
  <c r="T68" i="12"/>
  <c r="N124" i="12"/>
  <c r="G201" i="26" s="1"/>
  <c r="K124" i="12"/>
  <c r="E201" i="26" s="1"/>
  <c r="H124" i="12"/>
  <c r="C201" i="26" s="1"/>
  <c r="T124" i="12"/>
  <c r="K201" i="26" s="1"/>
  <c r="E124" i="12"/>
  <c r="A201" i="26" s="1"/>
  <c r="Q124" i="12"/>
  <c r="I201" i="26" s="1"/>
  <c r="T103" i="12"/>
  <c r="H103" i="12"/>
  <c r="R126" i="26" s="1"/>
  <c r="Q103" i="12"/>
  <c r="E103" i="12"/>
  <c r="N103" i="12"/>
  <c r="K103" i="12"/>
  <c r="H74" i="12"/>
  <c r="C208" i="26" s="1"/>
  <c r="N74" i="12"/>
  <c r="E74" i="12"/>
  <c r="A208" i="26" s="1"/>
  <c r="Q74" i="12"/>
  <c r="I208" i="26" s="1"/>
  <c r="K74" i="12"/>
  <c r="T74" i="12"/>
  <c r="Q87" i="12"/>
  <c r="T87" i="12"/>
  <c r="H87" i="12"/>
  <c r="E87" i="12"/>
  <c r="N87" i="12"/>
  <c r="K87" i="12"/>
  <c r="T28" i="12"/>
  <c r="H28" i="12"/>
  <c r="E28" i="12"/>
  <c r="N28" i="12"/>
  <c r="K28" i="12"/>
  <c r="Q28" i="12"/>
  <c r="H62" i="12"/>
  <c r="R152" i="26" s="1"/>
  <c r="T62" i="12"/>
  <c r="Z152" i="26" s="1"/>
  <c r="Q62" i="12"/>
  <c r="X152" i="26" s="1"/>
  <c r="E62" i="12"/>
  <c r="P152" i="26" s="1"/>
  <c r="K62" i="12"/>
  <c r="N62" i="12"/>
  <c r="V152" i="26" s="1"/>
  <c r="J56" i="26"/>
  <c r="J3" i="26"/>
  <c r="Q25" i="12"/>
  <c r="X100" i="26" s="1"/>
  <c r="T25" i="12"/>
  <c r="Z100" i="26" s="1"/>
  <c r="H25" i="12"/>
  <c r="R100" i="26" s="1"/>
  <c r="N25" i="12"/>
  <c r="V100" i="26" s="1"/>
  <c r="K25" i="12"/>
  <c r="T100" i="26" s="1"/>
  <c r="E25" i="12"/>
  <c r="P100" i="26" s="1"/>
  <c r="H27" i="12"/>
  <c r="Q27" i="12"/>
  <c r="N27" i="12"/>
  <c r="K27" i="12"/>
  <c r="T27" i="12"/>
  <c r="E27" i="12"/>
  <c r="P13" i="26" s="1"/>
  <c r="N201" i="11"/>
  <c r="E201" i="11"/>
  <c r="T201" i="11"/>
  <c r="H201" i="11"/>
  <c r="Q201" i="11"/>
  <c r="K201" i="11"/>
  <c r="S39" i="25"/>
  <c r="S5" i="25"/>
  <c r="K141" i="11"/>
  <c r="N141" i="11"/>
  <c r="E141" i="11"/>
  <c r="T141" i="11"/>
  <c r="Q141" i="11"/>
  <c r="H141" i="11"/>
  <c r="Q146" i="11"/>
  <c r="H146" i="11"/>
  <c r="T146" i="11"/>
  <c r="E146" i="11"/>
  <c r="N146" i="11"/>
  <c r="K146" i="11"/>
  <c r="Q124" i="11"/>
  <c r="I197" i="25" s="1"/>
  <c r="N124" i="11"/>
  <c r="G197" i="25" s="1"/>
  <c r="E124" i="11"/>
  <c r="A197" i="25" s="1"/>
  <c r="H124" i="11"/>
  <c r="C197" i="25" s="1"/>
  <c r="K124" i="11"/>
  <c r="E197" i="25" s="1"/>
  <c r="T124" i="11"/>
  <c r="K197" i="25" s="1"/>
  <c r="K114" i="11"/>
  <c r="T112" i="25" s="1"/>
  <c r="Q114" i="11"/>
  <c r="X112" i="25" s="1"/>
  <c r="H114" i="11"/>
  <c r="R112" i="25" s="1"/>
  <c r="N114" i="11"/>
  <c r="V112" i="25" s="1"/>
  <c r="E114" i="11"/>
  <c r="P112" i="25" s="1"/>
  <c r="T114" i="11"/>
  <c r="Z112" i="25" s="1"/>
  <c r="N142" i="11"/>
  <c r="T142" i="11"/>
  <c r="K142" i="11"/>
  <c r="H142" i="11"/>
  <c r="Q142" i="11"/>
  <c r="E142" i="11"/>
  <c r="K95" i="11"/>
  <c r="E122" i="25" s="1"/>
  <c r="T95" i="11"/>
  <c r="K122" i="25" s="1"/>
  <c r="N95" i="11"/>
  <c r="G122" i="25" s="1"/>
  <c r="E95" i="11"/>
  <c r="A122" i="25" s="1"/>
  <c r="H95" i="11"/>
  <c r="C122" i="25" s="1"/>
  <c r="Q95" i="11"/>
  <c r="I122" i="25" s="1"/>
  <c r="E104" i="11"/>
  <c r="H104" i="11"/>
  <c r="Q104" i="11"/>
  <c r="N104" i="11"/>
  <c r="K104" i="11"/>
  <c r="T104" i="11"/>
  <c r="Q38" i="11"/>
  <c r="E38" i="11"/>
  <c r="N38" i="11"/>
  <c r="H38" i="11"/>
  <c r="T38" i="11"/>
  <c r="K38" i="11"/>
  <c r="H17" i="11"/>
  <c r="C177" i="25" s="1"/>
  <c r="N17" i="11"/>
  <c r="G177" i="25" s="1"/>
  <c r="K17" i="11"/>
  <c r="E177" i="25" s="1"/>
  <c r="T17" i="11"/>
  <c r="K177" i="25" s="1"/>
  <c r="Q17" i="11"/>
  <c r="I177" i="25" s="1"/>
  <c r="E17" i="11"/>
  <c r="A177" i="25" s="1"/>
  <c r="T5" i="11"/>
  <c r="Z176" i="25" s="1"/>
  <c r="Q5" i="11"/>
  <c r="X176" i="25" s="1"/>
  <c r="H5" i="11"/>
  <c r="R176" i="25" s="1"/>
  <c r="N5" i="11"/>
  <c r="V176" i="25" s="1"/>
  <c r="K5" i="11"/>
  <c r="T176" i="25" s="1"/>
  <c r="E5" i="11"/>
  <c r="P176" i="25" s="1"/>
  <c r="S49" i="25"/>
  <c r="S10" i="25"/>
  <c r="T29" i="11"/>
  <c r="N29" i="11"/>
  <c r="K29" i="11"/>
  <c r="H29" i="11"/>
  <c r="Q29" i="11"/>
  <c r="E29" i="11"/>
  <c r="E220" i="10"/>
  <c r="Q220" i="10"/>
  <c r="H220" i="10"/>
  <c r="N220" i="10"/>
  <c r="K220" i="10"/>
  <c r="T220" i="10"/>
  <c r="R10" i="25"/>
  <c r="E212" i="10"/>
  <c r="P145" i="24" s="1"/>
  <c r="T212" i="10"/>
  <c r="Z145" i="24" s="1"/>
  <c r="H212" i="10"/>
  <c r="R145" i="24" s="1"/>
  <c r="Q212" i="10"/>
  <c r="X145" i="24" s="1"/>
  <c r="N212" i="10"/>
  <c r="V145" i="24" s="1"/>
  <c r="K212" i="10"/>
  <c r="T145" i="24" s="1"/>
  <c r="T200" i="10"/>
  <c r="N200" i="10"/>
  <c r="E200" i="10"/>
  <c r="K200" i="10"/>
  <c r="Q200" i="10"/>
  <c r="H200" i="10"/>
  <c r="S39" i="24"/>
  <c r="S5" i="24"/>
  <c r="Q135" i="10"/>
  <c r="X151" i="24" s="1"/>
  <c r="E135" i="10"/>
  <c r="P151" i="24" s="1"/>
  <c r="N135" i="10"/>
  <c r="V151" i="24" s="1"/>
  <c r="K135" i="10"/>
  <c r="T151" i="24" s="1"/>
  <c r="H135" i="10"/>
  <c r="R151" i="24" s="1"/>
  <c r="T135" i="10"/>
  <c r="Z151" i="24" s="1"/>
  <c r="E27" i="10"/>
  <c r="N27" i="10"/>
  <c r="H27" i="10"/>
  <c r="K27" i="10"/>
  <c r="T27" i="10"/>
  <c r="Q27" i="10"/>
  <c r="H32" i="22"/>
  <c r="T176" i="10"/>
  <c r="Z130" i="24" s="1"/>
  <c r="N176" i="10"/>
  <c r="V130" i="24" s="1"/>
  <c r="E176" i="10"/>
  <c r="P130" i="24" s="1"/>
  <c r="K176" i="10"/>
  <c r="T130" i="24" s="1"/>
  <c r="H176" i="10"/>
  <c r="R130" i="24" s="1"/>
  <c r="Q176" i="10"/>
  <c r="X130" i="24" s="1"/>
  <c r="E131" i="10"/>
  <c r="K131" i="10"/>
  <c r="T131" i="10"/>
  <c r="H131" i="10"/>
  <c r="R108" i="24" s="1"/>
  <c r="Q131" i="10"/>
  <c r="N131" i="10"/>
  <c r="Q119" i="10"/>
  <c r="I193" i="24" s="1"/>
  <c r="K119" i="10"/>
  <c r="E193" i="24" s="1"/>
  <c r="T119" i="10"/>
  <c r="K193" i="24" s="1"/>
  <c r="H119" i="10"/>
  <c r="C193" i="24" s="1"/>
  <c r="E119" i="10"/>
  <c r="A193" i="24" s="1"/>
  <c r="N119" i="10"/>
  <c r="G193" i="24" s="1"/>
  <c r="Q111" i="10"/>
  <c r="X110" i="24" s="1"/>
  <c r="H111" i="10"/>
  <c r="R110" i="24" s="1"/>
  <c r="K111" i="10"/>
  <c r="T110" i="24" s="1"/>
  <c r="T111" i="10"/>
  <c r="Z110" i="24" s="1"/>
  <c r="E111" i="10"/>
  <c r="P110" i="24" s="1"/>
  <c r="N111" i="10"/>
  <c r="V110" i="24" s="1"/>
  <c r="T64" i="10"/>
  <c r="Q64" i="10"/>
  <c r="E64" i="10"/>
  <c r="N64" i="10"/>
  <c r="K64" i="10"/>
  <c r="H64" i="10"/>
  <c r="Q15" i="10"/>
  <c r="T15" i="10"/>
  <c r="K15" i="10"/>
  <c r="N15" i="10"/>
  <c r="H15" i="10"/>
  <c r="E15" i="10"/>
  <c r="T219" i="9"/>
  <c r="N219" i="9"/>
  <c r="W219" i="9"/>
  <c r="K219" i="9"/>
  <c r="AC219" i="9"/>
  <c r="H219" i="9"/>
  <c r="Q219" i="9"/>
  <c r="Z219" i="9"/>
  <c r="E219" i="9"/>
  <c r="F15" i="22"/>
  <c r="K61" i="10"/>
  <c r="H61" i="10"/>
  <c r="E61" i="10"/>
  <c r="N61" i="10"/>
  <c r="T61" i="10"/>
  <c r="Q61" i="10"/>
  <c r="Y10" i="24"/>
  <c r="Y49" i="24"/>
  <c r="W202" i="9"/>
  <c r="Z202" i="9"/>
  <c r="AJ195" i="22" s="1"/>
  <c r="AC202" i="9"/>
  <c r="AL195" i="22" s="1"/>
  <c r="K202" i="9"/>
  <c r="Q202" i="9"/>
  <c r="H202" i="9"/>
  <c r="N202" i="9"/>
  <c r="E202" i="9"/>
  <c r="T202" i="9"/>
  <c r="F44" i="22"/>
  <c r="T163" i="9"/>
  <c r="Z163" i="9"/>
  <c r="Q163" i="9"/>
  <c r="H163" i="9"/>
  <c r="K163" i="9"/>
  <c r="AC163" i="9"/>
  <c r="E163" i="9"/>
  <c r="N163" i="9"/>
  <c r="W163" i="9"/>
  <c r="H153" i="9"/>
  <c r="C83" i="22" s="1"/>
  <c r="AC153" i="9"/>
  <c r="Q83" i="22" s="1"/>
  <c r="T153" i="9"/>
  <c r="K83" i="22" s="1"/>
  <c r="K153" i="9"/>
  <c r="E83" i="22" s="1"/>
  <c r="W153" i="9"/>
  <c r="M83" i="22" s="1"/>
  <c r="E153" i="9"/>
  <c r="A83" i="22" s="1"/>
  <c r="Q153" i="9"/>
  <c r="I83" i="22" s="1"/>
  <c r="N153" i="9"/>
  <c r="G83" i="22" s="1"/>
  <c r="Z153" i="9"/>
  <c r="O83" i="22" s="1"/>
  <c r="B61" i="22"/>
  <c r="Q71" i="10"/>
  <c r="T71" i="10"/>
  <c r="H71" i="10"/>
  <c r="C203" i="24" s="1"/>
  <c r="E71" i="10"/>
  <c r="A203" i="24" s="1"/>
  <c r="N71" i="10"/>
  <c r="K71" i="10"/>
  <c r="B63" i="22"/>
  <c r="T67" i="9"/>
  <c r="K206" i="22" s="1"/>
  <c r="Z67" i="9"/>
  <c r="O206" i="22" s="1"/>
  <c r="W67" i="9"/>
  <c r="M206" i="22" s="1"/>
  <c r="H67" i="9"/>
  <c r="C206" i="22" s="1"/>
  <c r="Q67" i="9"/>
  <c r="I206" i="22" s="1"/>
  <c r="AC67" i="9"/>
  <c r="Q206" i="22" s="1"/>
  <c r="E67" i="9"/>
  <c r="A206" i="22" s="1"/>
  <c r="N67" i="9"/>
  <c r="G206" i="22" s="1"/>
  <c r="K67" i="9"/>
  <c r="E206" i="22" s="1"/>
  <c r="T35" i="9"/>
  <c r="Z35" i="9"/>
  <c r="H35" i="9"/>
  <c r="E35" i="9"/>
  <c r="N35" i="9"/>
  <c r="W35" i="9"/>
  <c r="K35" i="9"/>
  <c r="Q35" i="9"/>
  <c r="AC35" i="9"/>
  <c r="T3" i="9"/>
  <c r="K178" i="22" s="1"/>
  <c r="Z3" i="9"/>
  <c r="O178" i="22" s="1"/>
  <c r="E3" i="9"/>
  <c r="A178" i="22" s="1"/>
  <c r="K3" i="9"/>
  <c r="E178" i="22" s="1"/>
  <c r="N3" i="9"/>
  <c r="G178" i="22" s="1"/>
  <c r="W3" i="9"/>
  <c r="M178" i="22" s="1"/>
  <c r="H3" i="9"/>
  <c r="C178" i="22" s="1"/>
  <c r="Q3" i="9"/>
  <c r="I178" i="22" s="1"/>
  <c r="AC3" i="9"/>
  <c r="Q178" i="22" s="1"/>
  <c r="Z190" i="9"/>
  <c r="AC190" i="9"/>
  <c r="T190" i="9"/>
  <c r="K190" i="9"/>
  <c r="E190" i="9"/>
  <c r="N190" i="9"/>
  <c r="W190" i="9"/>
  <c r="H190" i="9"/>
  <c r="Q190" i="9"/>
  <c r="J52" i="22"/>
  <c r="H45" i="22"/>
  <c r="N124" i="9"/>
  <c r="G201" i="22" s="1"/>
  <c r="W124" i="9"/>
  <c r="M201" i="22" s="1"/>
  <c r="K124" i="9"/>
  <c r="E201" i="22" s="1"/>
  <c r="T124" i="9"/>
  <c r="K201" i="22" s="1"/>
  <c r="AC124" i="9"/>
  <c r="Q201" i="22" s="1"/>
  <c r="H124" i="9"/>
  <c r="C201" i="22" s="1"/>
  <c r="Z124" i="9"/>
  <c r="O201" i="22" s="1"/>
  <c r="E124" i="9"/>
  <c r="A201" i="22" s="1"/>
  <c r="Q124" i="9"/>
  <c r="I201" i="22" s="1"/>
  <c r="F47" i="22"/>
  <c r="H39" i="22"/>
  <c r="AK43" i="22"/>
  <c r="AK9" i="22"/>
  <c r="Z130" i="9"/>
  <c r="W130" i="9"/>
  <c r="N130" i="9"/>
  <c r="AB202" i="22" s="1"/>
  <c r="E130" i="9"/>
  <c r="Q130" i="9"/>
  <c r="K130" i="9"/>
  <c r="AC130" i="9"/>
  <c r="H130" i="9"/>
  <c r="T130" i="9"/>
  <c r="AF202" i="22" s="1"/>
  <c r="J55" i="22"/>
  <c r="N164" i="9"/>
  <c r="AB158" i="22" s="1"/>
  <c r="E164" i="9"/>
  <c r="V158" i="22" s="1"/>
  <c r="Z164" i="9"/>
  <c r="AJ158" i="22" s="1"/>
  <c r="K164" i="9"/>
  <c r="Z158" i="22" s="1"/>
  <c r="W164" i="9"/>
  <c r="AH158" i="22" s="1"/>
  <c r="H164" i="9"/>
  <c r="X158" i="22" s="1"/>
  <c r="T164" i="9"/>
  <c r="AF158" i="22" s="1"/>
  <c r="Q164" i="9"/>
  <c r="AD158" i="22" s="1"/>
  <c r="AC164" i="9"/>
  <c r="AL158" i="22" s="1"/>
  <c r="D38" i="22"/>
  <c r="J18" i="22"/>
  <c r="F27" i="22"/>
  <c r="B13" i="22"/>
  <c r="B41" i="22"/>
  <c r="N152" i="9"/>
  <c r="AB157" i="22" s="1"/>
  <c r="W152" i="9"/>
  <c r="AH157" i="22" s="1"/>
  <c r="K152" i="9"/>
  <c r="Z157" i="22" s="1"/>
  <c r="Z152" i="9"/>
  <c r="AJ157" i="22" s="1"/>
  <c r="T152" i="9"/>
  <c r="AF157" i="22" s="1"/>
  <c r="H152" i="9"/>
  <c r="X157" i="22" s="1"/>
  <c r="E152" i="9"/>
  <c r="V157" i="22" s="1"/>
  <c r="AC152" i="9"/>
  <c r="AL157" i="22" s="1"/>
  <c r="Q152" i="9"/>
  <c r="AD157" i="22" s="1"/>
  <c r="D23" i="22"/>
  <c r="F57" i="22"/>
  <c r="AC232" i="5"/>
  <c r="E232" i="5"/>
  <c r="W232" i="5"/>
  <c r="N232" i="5"/>
  <c r="T232" i="5"/>
  <c r="K232" i="5"/>
  <c r="Z232" i="5"/>
  <c r="H232" i="5"/>
  <c r="Q232" i="5"/>
  <c r="W169" i="5"/>
  <c r="M196" i="21" s="1"/>
  <c r="AC169" i="5"/>
  <c r="Q196" i="21" s="1"/>
  <c r="T169" i="5"/>
  <c r="K196" i="21" s="1"/>
  <c r="K169" i="5"/>
  <c r="E196" i="21" s="1"/>
  <c r="N169" i="5"/>
  <c r="G196" i="21" s="1"/>
  <c r="H169" i="5"/>
  <c r="C196" i="21" s="1"/>
  <c r="Q169" i="5"/>
  <c r="I196" i="21" s="1"/>
  <c r="E169" i="5"/>
  <c r="A196" i="21" s="1"/>
  <c r="Z169" i="5"/>
  <c r="O196" i="21" s="1"/>
  <c r="Y14" i="22"/>
  <c r="Y53" i="22"/>
  <c r="N92" i="9"/>
  <c r="AB127" i="22" s="1"/>
  <c r="W92" i="9"/>
  <c r="AH127" i="22" s="1"/>
  <c r="K92" i="9"/>
  <c r="Z127" i="22" s="1"/>
  <c r="T92" i="9"/>
  <c r="AF127" i="22" s="1"/>
  <c r="AC92" i="9"/>
  <c r="AL127" i="22" s="1"/>
  <c r="Z92" i="9"/>
  <c r="AJ127" i="22" s="1"/>
  <c r="E92" i="9"/>
  <c r="V127" i="22" s="1"/>
  <c r="H92" i="9"/>
  <c r="X127" i="22" s="1"/>
  <c r="Q92" i="9"/>
  <c r="AD127" i="22" s="1"/>
  <c r="W194" i="5"/>
  <c r="Z194" i="5"/>
  <c r="AC194" i="5"/>
  <c r="N194" i="5"/>
  <c r="E194" i="5"/>
  <c r="T194" i="5"/>
  <c r="H194" i="5"/>
  <c r="Q194" i="5"/>
  <c r="K194" i="5"/>
  <c r="Z106" i="9"/>
  <c r="O69" i="22" s="1"/>
  <c r="N106" i="9"/>
  <c r="G69" i="22" s="1"/>
  <c r="E106" i="9"/>
  <c r="A69" i="22" s="1"/>
  <c r="W106" i="9"/>
  <c r="M69" i="22" s="1"/>
  <c r="K106" i="9"/>
  <c r="E69" i="22" s="1"/>
  <c r="T106" i="9"/>
  <c r="K69" i="22" s="1"/>
  <c r="Q106" i="9"/>
  <c r="I69" i="22" s="1"/>
  <c r="AC106" i="9"/>
  <c r="Q69" i="22" s="1"/>
  <c r="H106" i="9"/>
  <c r="C69" i="22" s="1"/>
  <c r="AA58" i="22"/>
  <c r="AA3" i="22"/>
  <c r="J56" i="22"/>
  <c r="J3" i="22"/>
  <c r="N48" i="9"/>
  <c r="T48" i="9"/>
  <c r="W48" i="9"/>
  <c r="K48" i="9"/>
  <c r="AC48" i="9"/>
  <c r="H48" i="9"/>
  <c r="Q48" i="9"/>
  <c r="Z48" i="9"/>
  <c r="E48" i="9"/>
  <c r="AC160" i="5"/>
  <c r="E160" i="5"/>
  <c r="T160" i="5"/>
  <c r="K160" i="5"/>
  <c r="Q160" i="5"/>
  <c r="Z160" i="5"/>
  <c r="N160" i="5"/>
  <c r="W160" i="5"/>
  <c r="H160" i="5"/>
  <c r="Q146" i="5"/>
  <c r="W146" i="5"/>
  <c r="N146" i="5"/>
  <c r="E146" i="5"/>
  <c r="T146" i="5"/>
  <c r="AC146" i="5"/>
  <c r="K146" i="5"/>
  <c r="Z146" i="5"/>
  <c r="H146" i="5"/>
  <c r="AC120" i="5"/>
  <c r="E120" i="5"/>
  <c r="W120" i="5"/>
  <c r="N120" i="5"/>
  <c r="T120" i="5"/>
  <c r="H120" i="5"/>
  <c r="K120" i="5"/>
  <c r="Q120" i="5"/>
  <c r="Z120" i="5"/>
  <c r="Q98" i="5"/>
  <c r="I218" i="21" s="1"/>
  <c r="W98" i="5"/>
  <c r="M218" i="21" s="1"/>
  <c r="N98" i="5"/>
  <c r="G218" i="21" s="1"/>
  <c r="E98" i="5"/>
  <c r="A218" i="21" s="1"/>
  <c r="T98" i="5"/>
  <c r="K218" i="21" s="1"/>
  <c r="AC98" i="5"/>
  <c r="Q218" i="21" s="1"/>
  <c r="K98" i="5"/>
  <c r="E218" i="21" s="1"/>
  <c r="Z98" i="5"/>
  <c r="O218" i="21" s="1"/>
  <c r="H98" i="5"/>
  <c r="C218" i="21" s="1"/>
  <c r="Q174" i="5"/>
  <c r="H174" i="5"/>
  <c r="Z174" i="5"/>
  <c r="W174" i="5"/>
  <c r="K174" i="5"/>
  <c r="T174" i="5"/>
  <c r="N174" i="5"/>
  <c r="E174" i="5"/>
  <c r="AC174" i="5"/>
  <c r="K47" i="5"/>
  <c r="W47" i="5"/>
  <c r="N47" i="5"/>
  <c r="E47" i="5"/>
  <c r="T47" i="5"/>
  <c r="H47" i="5"/>
  <c r="Z47" i="5"/>
  <c r="AC47" i="5"/>
  <c r="Q47" i="5"/>
  <c r="Q162" i="5"/>
  <c r="I105" i="21" s="1"/>
  <c r="W162" i="5"/>
  <c r="M105" i="21" s="1"/>
  <c r="N162" i="5"/>
  <c r="G105" i="21" s="1"/>
  <c r="E162" i="5"/>
  <c r="A105" i="21" s="1"/>
  <c r="K162" i="5"/>
  <c r="E105" i="21" s="1"/>
  <c r="Z162" i="5"/>
  <c r="O105" i="21" s="1"/>
  <c r="H162" i="5"/>
  <c r="C105" i="21" s="1"/>
  <c r="T162" i="5"/>
  <c r="K105" i="21" s="1"/>
  <c r="AC162" i="5"/>
  <c r="Q105" i="21" s="1"/>
  <c r="K211" i="5"/>
  <c r="Z211" i="5"/>
  <c r="Q211" i="5"/>
  <c r="H211" i="5"/>
  <c r="T211" i="5"/>
  <c r="AC211" i="5"/>
  <c r="E211" i="5"/>
  <c r="W211" i="5"/>
  <c r="N211" i="5"/>
  <c r="AC72" i="5"/>
  <c r="AL203" i="21" s="1"/>
  <c r="E72" i="5"/>
  <c r="V203" i="21" s="1"/>
  <c r="W72" i="5"/>
  <c r="AH203" i="21" s="1"/>
  <c r="N72" i="5"/>
  <c r="AB203" i="21" s="1"/>
  <c r="T72" i="5"/>
  <c r="AF203" i="21" s="1"/>
  <c r="H72" i="5"/>
  <c r="X203" i="21" s="1"/>
  <c r="Q72" i="5"/>
  <c r="AD203" i="21" s="1"/>
  <c r="K72" i="5"/>
  <c r="Z203" i="21" s="1"/>
  <c r="Z72" i="5"/>
  <c r="AJ203" i="21" s="1"/>
  <c r="K11" i="5"/>
  <c r="W11" i="5"/>
  <c r="N11" i="5"/>
  <c r="E11" i="5"/>
  <c r="T11" i="5"/>
  <c r="H11" i="5"/>
  <c r="AC11" i="5"/>
  <c r="Q11" i="5"/>
  <c r="Z11" i="5"/>
  <c r="J52" i="21"/>
  <c r="H9" i="9"/>
  <c r="X179" i="22" s="1"/>
  <c r="N9" i="9"/>
  <c r="AB179" i="22" s="1"/>
  <c r="W9" i="9"/>
  <c r="AH179" i="22" s="1"/>
  <c r="K9" i="9"/>
  <c r="Z179" i="22" s="1"/>
  <c r="T9" i="9"/>
  <c r="AF179" i="22" s="1"/>
  <c r="AC9" i="9"/>
  <c r="AL179" i="22" s="1"/>
  <c r="Q9" i="9"/>
  <c r="AD179" i="22" s="1"/>
  <c r="Z9" i="9"/>
  <c r="E9" i="9"/>
  <c r="V179" i="22" s="1"/>
  <c r="Y53" i="21"/>
  <c r="AC49" i="21"/>
  <c r="AC10" i="21"/>
  <c r="K175" i="5"/>
  <c r="W175" i="5"/>
  <c r="N175" i="5"/>
  <c r="E175" i="5"/>
  <c r="T175" i="5"/>
  <c r="H175" i="5"/>
  <c r="AC175" i="5"/>
  <c r="Q175" i="5"/>
  <c r="Z175" i="5"/>
  <c r="Q126" i="5"/>
  <c r="AD199" i="21" s="1"/>
  <c r="H126" i="5"/>
  <c r="X199" i="21" s="1"/>
  <c r="Z126" i="5"/>
  <c r="AJ199" i="21" s="1"/>
  <c r="AC126" i="5"/>
  <c r="AL199" i="21" s="1"/>
  <c r="W126" i="5"/>
  <c r="AH199" i="21" s="1"/>
  <c r="K126" i="5"/>
  <c r="Z199" i="21" s="1"/>
  <c r="E126" i="5"/>
  <c r="V199" i="21" s="1"/>
  <c r="T126" i="5"/>
  <c r="AF199" i="21" s="1"/>
  <c r="N126" i="5"/>
  <c r="AB199" i="21" s="1"/>
  <c r="Q78" i="5"/>
  <c r="H78" i="5"/>
  <c r="Z78" i="5"/>
  <c r="N78" i="5"/>
  <c r="AC78" i="5"/>
  <c r="W78" i="5"/>
  <c r="K78" i="5"/>
  <c r="T78" i="5"/>
  <c r="E78" i="5"/>
  <c r="N55" i="21"/>
  <c r="N2" i="21"/>
  <c r="AC8" i="5"/>
  <c r="AL174" i="21" s="1"/>
  <c r="E8" i="5"/>
  <c r="V174" i="21" s="1"/>
  <c r="W8" i="5"/>
  <c r="AH174" i="21" s="1"/>
  <c r="N8" i="5"/>
  <c r="AB174" i="21" s="1"/>
  <c r="Q8" i="5"/>
  <c r="AD174" i="21" s="1"/>
  <c r="K8" i="5"/>
  <c r="Z174" i="21" s="1"/>
  <c r="Z8" i="5"/>
  <c r="AJ174" i="21" s="1"/>
  <c r="T8" i="5"/>
  <c r="AF174" i="21" s="1"/>
  <c r="H8" i="5"/>
  <c r="X174" i="21" s="1"/>
  <c r="W149" i="5"/>
  <c r="N149" i="5"/>
  <c r="E149" i="5"/>
  <c r="K149" i="5"/>
  <c r="Z149" i="5"/>
  <c r="T149" i="5"/>
  <c r="H149" i="5"/>
  <c r="AC149" i="5"/>
  <c r="Q149" i="5"/>
  <c r="AA53" i="21"/>
  <c r="K159" i="5"/>
  <c r="W159" i="5"/>
  <c r="N159" i="5"/>
  <c r="E159" i="5"/>
  <c r="T159" i="5"/>
  <c r="H159" i="5"/>
  <c r="AC159" i="5"/>
  <c r="Q159" i="5"/>
  <c r="Z159" i="5"/>
  <c r="V59" i="21"/>
  <c r="Y3" i="22"/>
  <c r="Y58" i="22"/>
  <c r="N179" i="13"/>
  <c r="G137" i="27" s="1"/>
  <c r="E179" i="13"/>
  <c r="A137" i="27" s="1"/>
  <c r="Q179" i="13"/>
  <c r="I137" i="27" s="1"/>
  <c r="H179" i="13"/>
  <c r="C137" i="27" s="1"/>
  <c r="T179" i="13"/>
  <c r="K137" i="27" s="1"/>
  <c r="K179" i="13"/>
  <c r="E137" i="27" s="1"/>
  <c r="G8" i="27"/>
  <c r="E152" i="13"/>
  <c r="P157" i="27" s="1"/>
  <c r="H152" i="13"/>
  <c r="R157" i="27" s="1"/>
  <c r="Q152" i="13"/>
  <c r="X157" i="27" s="1"/>
  <c r="N152" i="13"/>
  <c r="V157" i="27" s="1"/>
  <c r="K152" i="13"/>
  <c r="T157" i="27" s="1"/>
  <c r="T152" i="13"/>
  <c r="Z157" i="27" s="1"/>
  <c r="Q187" i="13"/>
  <c r="H187" i="13"/>
  <c r="E187" i="13"/>
  <c r="T187" i="13"/>
  <c r="K187" i="13"/>
  <c r="N187" i="13"/>
  <c r="Q132" i="13"/>
  <c r="I203" i="27" s="1"/>
  <c r="H132" i="13"/>
  <c r="C203" i="27" s="1"/>
  <c r="N132" i="13"/>
  <c r="G203" i="27" s="1"/>
  <c r="K132" i="13"/>
  <c r="E203" i="27" s="1"/>
  <c r="E132" i="13"/>
  <c r="A203" i="27" s="1"/>
  <c r="T132" i="13"/>
  <c r="E110" i="13"/>
  <c r="A192" i="27" s="1"/>
  <c r="N110" i="13"/>
  <c r="G192" i="27" s="1"/>
  <c r="T110" i="13"/>
  <c r="K192" i="27" s="1"/>
  <c r="K110" i="13"/>
  <c r="E192" i="27" s="1"/>
  <c r="Q110" i="13"/>
  <c r="I192" i="27" s="1"/>
  <c r="H110" i="13"/>
  <c r="C192" i="27" s="1"/>
  <c r="N121" i="13"/>
  <c r="G112" i="27" s="1"/>
  <c r="Q121" i="13"/>
  <c r="I112" i="27" s="1"/>
  <c r="H121" i="13"/>
  <c r="C112" i="27" s="1"/>
  <c r="E121" i="13"/>
  <c r="A112" i="27" s="1"/>
  <c r="K121" i="13"/>
  <c r="E112" i="27" s="1"/>
  <c r="T121" i="13"/>
  <c r="K112" i="27" s="1"/>
  <c r="L59" i="27"/>
  <c r="L6" i="27"/>
  <c r="E118" i="13"/>
  <c r="Q118" i="13"/>
  <c r="H118" i="13"/>
  <c r="N118" i="13"/>
  <c r="K118" i="13"/>
  <c r="T118" i="13"/>
  <c r="N97" i="13"/>
  <c r="Q97" i="13"/>
  <c r="H97" i="13"/>
  <c r="T97" i="13"/>
  <c r="K97" i="13"/>
  <c r="E97" i="13"/>
  <c r="E4" i="27"/>
  <c r="T67" i="13"/>
  <c r="K67" i="13"/>
  <c r="E206" i="27" s="1"/>
  <c r="H67" i="13"/>
  <c r="E67" i="13"/>
  <c r="Q67" i="13"/>
  <c r="N67" i="13"/>
  <c r="G206" i="27" s="1"/>
  <c r="Q53" i="13"/>
  <c r="X191" i="27" s="1"/>
  <c r="H53" i="13"/>
  <c r="R191" i="27" s="1"/>
  <c r="K53" i="13"/>
  <c r="T191" i="27" s="1"/>
  <c r="E53" i="13"/>
  <c r="P191" i="27" s="1"/>
  <c r="N53" i="13"/>
  <c r="V191" i="27" s="1"/>
  <c r="T53" i="13"/>
  <c r="Z191" i="27" s="1"/>
  <c r="K44" i="13"/>
  <c r="T44" i="13"/>
  <c r="E44" i="13"/>
  <c r="Q44" i="13"/>
  <c r="N44" i="13"/>
  <c r="H44" i="13"/>
  <c r="K28" i="13"/>
  <c r="Q28" i="13"/>
  <c r="H28" i="13"/>
  <c r="E28" i="13"/>
  <c r="T28" i="13"/>
  <c r="N28" i="13"/>
  <c r="Z2" i="27"/>
  <c r="N37" i="13"/>
  <c r="G187" i="27" s="1"/>
  <c r="K37" i="13"/>
  <c r="E187" i="27" s="1"/>
  <c r="E37" i="13"/>
  <c r="A187" i="27" s="1"/>
  <c r="T37" i="13"/>
  <c r="K187" i="27" s="1"/>
  <c r="Q37" i="13"/>
  <c r="H37" i="13"/>
  <c r="C187" i="27" s="1"/>
  <c r="Q22" i="13"/>
  <c r="H22" i="13"/>
  <c r="K22" i="13"/>
  <c r="N22" i="13"/>
  <c r="E22" i="13"/>
  <c r="T22" i="13"/>
  <c r="Q53" i="27"/>
  <c r="Q14" i="27"/>
  <c r="T216" i="12"/>
  <c r="K36" i="26" s="1"/>
  <c r="N216" i="12"/>
  <c r="G36" i="26" s="1"/>
  <c r="E216" i="12"/>
  <c r="K216" i="12"/>
  <c r="E36" i="26" s="1"/>
  <c r="Q216" i="12"/>
  <c r="I36" i="26" s="1"/>
  <c r="H216" i="12"/>
  <c r="C36" i="26" s="1"/>
  <c r="T200" i="12"/>
  <c r="K200" i="12"/>
  <c r="Q200" i="12"/>
  <c r="E200" i="12"/>
  <c r="N200" i="12"/>
  <c r="H200" i="12"/>
  <c r="H188" i="12"/>
  <c r="N188" i="12"/>
  <c r="E188" i="12"/>
  <c r="Q188" i="12"/>
  <c r="T188" i="12"/>
  <c r="K188" i="12"/>
  <c r="AA43" i="26"/>
  <c r="AA9" i="26"/>
  <c r="D41" i="26"/>
  <c r="D13" i="26"/>
  <c r="Q168" i="12"/>
  <c r="X109" i="26" s="1"/>
  <c r="H168" i="12"/>
  <c r="R109" i="26" s="1"/>
  <c r="N168" i="12"/>
  <c r="V109" i="26" s="1"/>
  <c r="E168" i="12"/>
  <c r="P109" i="26" s="1"/>
  <c r="T168" i="12"/>
  <c r="Z109" i="26" s="1"/>
  <c r="K168" i="12"/>
  <c r="T109" i="26" s="1"/>
  <c r="C43" i="26"/>
  <c r="N127" i="12"/>
  <c r="V198" i="26" s="1"/>
  <c r="E127" i="12"/>
  <c r="P198" i="26" s="1"/>
  <c r="T127" i="12"/>
  <c r="Z198" i="26" s="1"/>
  <c r="K127" i="12"/>
  <c r="T198" i="26" s="1"/>
  <c r="Q127" i="12"/>
  <c r="X198" i="26" s="1"/>
  <c r="H127" i="12"/>
  <c r="R198" i="26" s="1"/>
  <c r="K43" i="26"/>
  <c r="I18" i="26"/>
  <c r="V13" i="26"/>
  <c r="N132" i="12"/>
  <c r="Q132" i="12"/>
  <c r="H132" i="12"/>
  <c r="K132" i="12"/>
  <c r="E132" i="12"/>
  <c r="T132" i="12"/>
  <c r="T66" i="12"/>
  <c r="Q66" i="12"/>
  <c r="E66" i="12"/>
  <c r="P208" i="26" s="1"/>
  <c r="N66" i="12"/>
  <c r="V208" i="26" s="1"/>
  <c r="K66" i="12"/>
  <c r="H66" i="12"/>
  <c r="E45" i="12"/>
  <c r="A188" i="26" s="1"/>
  <c r="N45" i="12"/>
  <c r="G188" i="26" s="1"/>
  <c r="Q45" i="12"/>
  <c r="I188" i="26" s="1"/>
  <c r="K45" i="12"/>
  <c r="E188" i="26" s="1"/>
  <c r="H45" i="12"/>
  <c r="C188" i="26" s="1"/>
  <c r="T45" i="12"/>
  <c r="K188" i="26" s="1"/>
  <c r="T94" i="12"/>
  <c r="N94" i="12"/>
  <c r="K94" i="12"/>
  <c r="H94" i="12"/>
  <c r="E94" i="12"/>
  <c r="Q94" i="12"/>
  <c r="T70" i="12"/>
  <c r="Q70" i="12"/>
  <c r="H70" i="12"/>
  <c r="K70" i="12"/>
  <c r="E70" i="12"/>
  <c r="N70" i="12"/>
  <c r="N60" i="12"/>
  <c r="E60" i="12"/>
  <c r="K60" i="12"/>
  <c r="T60" i="12"/>
  <c r="H60" i="12"/>
  <c r="Q60" i="12"/>
  <c r="L56" i="26"/>
  <c r="L3" i="26"/>
  <c r="H228" i="11"/>
  <c r="Q228" i="11"/>
  <c r="N228" i="11"/>
  <c r="K228" i="11"/>
  <c r="E228" i="11"/>
  <c r="T228" i="11"/>
  <c r="H3" i="26"/>
  <c r="H56" i="26"/>
  <c r="K4" i="12"/>
  <c r="Q4" i="12"/>
  <c r="H4" i="12"/>
  <c r="T4" i="12"/>
  <c r="E4" i="12"/>
  <c r="N4" i="12"/>
  <c r="T224" i="11"/>
  <c r="K146" i="25" s="1"/>
  <c r="Q224" i="11"/>
  <c r="I146" i="25" s="1"/>
  <c r="E224" i="11"/>
  <c r="A146" i="25" s="1"/>
  <c r="N224" i="11"/>
  <c r="G146" i="25" s="1"/>
  <c r="K224" i="11"/>
  <c r="E146" i="25" s="1"/>
  <c r="H224" i="11"/>
  <c r="C146" i="25" s="1"/>
  <c r="K221" i="11"/>
  <c r="E145" i="25" s="1"/>
  <c r="Q221" i="11"/>
  <c r="I145" i="25" s="1"/>
  <c r="H221" i="11"/>
  <c r="C145" i="25" s="1"/>
  <c r="T221" i="11"/>
  <c r="K145" i="25" s="1"/>
  <c r="E221" i="11"/>
  <c r="A145" i="25" s="1"/>
  <c r="N221" i="11"/>
  <c r="G145" i="25" s="1"/>
  <c r="H188" i="11"/>
  <c r="C199" i="25" s="1"/>
  <c r="T188" i="11"/>
  <c r="K199" i="25" s="1"/>
  <c r="K188" i="11"/>
  <c r="E199" i="25" s="1"/>
  <c r="N188" i="11"/>
  <c r="G199" i="25" s="1"/>
  <c r="E188" i="11"/>
  <c r="A199" i="25" s="1"/>
  <c r="Q188" i="11"/>
  <c r="I199" i="25" s="1"/>
  <c r="Y5" i="25"/>
  <c r="Y39" i="25"/>
  <c r="Q191" i="11"/>
  <c r="T191" i="11"/>
  <c r="K191" i="11"/>
  <c r="N191" i="11"/>
  <c r="H191" i="11"/>
  <c r="E191" i="11"/>
  <c r="T178" i="11"/>
  <c r="K132" i="25" s="1"/>
  <c r="K178" i="11"/>
  <c r="E132" i="25" s="1"/>
  <c r="H178" i="11"/>
  <c r="C132" i="25" s="1"/>
  <c r="E178" i="11"/>
  <c r="A132" i="25" s="1"/>
  <c r="Q178" i="11"/>
  <c r="I132" i="25" s="1"/>
  <c r="N178" i="11"/>
  <c r="G132" i="25" s="1"/>
  <c r="H196" i="11"/>
  <c r="R126" i="25" s="1"/>
  <c r="N196" i="11"/>
  <c r="V126" i="25" s="1"/>
  <c r="E196" i="11"/>
  <c r="P126" i="25" s="1"/>
  <c r="K196" i="11"/>
  <c r="T126" i="25" s="1"/>
  <c r="Q196" i="11"/>
  <c r="X126" i="25" s="1"/>
  <c r="T196" i="11"/>
  <c r="Z126" i="25" s="1"/>
  <c r="H148" i="11"/>
  <c r="R200" i="25" s="1"/>
  <c r="T148" i="11"/>
  <c r="Z200" i="25" s="1"/>
  <c r="E148" i="11"/>
  <c r="P200" i="25" s="1"/>
  <c r="N148" i="11"/>
  <c r="V200" i="25" s="1"/>
  <c r="Q148" i="11"/>
  <c r="X200" i="25" s="1"/>
  <c r="K148" i="11"/>
  <c r="T200" i="25" s="1"/>
  <c r="T77" i="11"/>
  <c r="Z202" i="25" s="1"/>
  <c r="K77" i="11"/>
  <c r="T202" i="25" s="1"/>
  <c r="H77" i="11"/>
  <c r="R202" i="25" s="1"/>
  <c r="Q77" i="11"/>
  <c r="X202" i="25" s="1"/>
  <c r="E77" i="11"/>
  <c r="P202" i="25" s="1"/>
  <c r="N77" i="11"/>
  <c r="V202" i="25" s="1"/>
  <c r="K157" i="11"/>
  <c r="T79" i="25" s="1"/>
  <c r="Q157" i="11"/>
  <c r="X79" i="25" s="1"/>
  <c r="E157" i="11"/>
  <c r="P79" i="25" s="1"/>
  <c r="N157" i="11"/>
  <c r="V79" i="25" s="1"/>
  <c r="T157" i="11"/>
  <c r="Z79" i="25" s="1"/>
  <c r="H157" i="11"/>
  <c r="R79" i="25" s="1"/>
  <c r="Q100" i="11"/>
  <c r="T100" i="11"/>
  <c r="H100" i="11"/>
  <c r="E100" i="11"/>
  <c r="K100" i="11"/>
  <c r="N100" i="11"/>
  <c r="G65" i="25" s="1"/>
  <c r="T119" i="11"/>
  <c r="K193" i="25" s="1"/>
  <c r="K119" i="11"/>
  <c r="E193" i="25" s="1"/>
  <c r="H119" i="11"/>
  <c r="C193" i="25" s="1"/>
  <c r="Q119" i="11"/>
  <c r="I193" i="25" s="1"/>
  <c r="E119" i="11"/>
  <c r="A193" i="25" s="1"/>
  <c r="N119" i="11"/>
  <c r="G193" i="25" s="1"/>
  <c r="E112" i="11"/>
  <c r="P189" i="25" s="1"/>
  <c r="N112" i="11"/>
  <c r="V189" i="25" s="1"/>
  <c r="K112" i="11"/>
  <c r="T189" i="25" s="1"/>
  <c r="T112" i="11"/>
  <c r="Z189" i="25" s="1"/>
  <c r="H112" i="11"/>
  <c r="R189" i="25" s="1"/>
  <c r="Q112" i="11"/>
  <c r="X189" i="25" s="1"/>
  <c r="Q76" i="11"/>
  <c r="I205" i="25" s="1"/>
  <c r="N76" i="11"/>
  <c r="G205" i="25" s="1"/>
  <c r="E76" i="11"/>
  <c r="A205" i="25" s="1"/>
  <c r="H76" i="11"/>
  <c r="C205" i="25" s="1"/>
  <c r="T76" i="11"/>
  <c r="K205" i="25" s="1"/>
  <c r="K76" i="11"/>
  <c r="E205" i="25" s="1"/>
  <c r="T61" i="11"/>
  <c r="N61" i="11"/>
  <c r="E61" i="11"/>
  <c r="Q61" i="11"/>
  <c r="H61" i="11"/>
  <c r="C200" i="25" s="1"/>
  <c r="K61" i="11"/>
  <c r="Q87" i="11"/>
  <c r="H87" i="11"/>
  <c r="N87" i="11"/>
  <c r="E87" i="11"/>
  <c r="T87" i="11"/>
  <c r="K87" i="11"/>
  <c r="T53" i="11"/>
  <c r="N53" i="11"/>
  <c r="E53" i="11"/>
  <c r="H53" i="11"/>
  <c r="Q53" i="11"/>
  <c r="K53" i="11"/>
  <c r="E24" i="11"/>
  <c r="A182" i="25" s="1"/>
  <c r="H24" i="11"/>
  <c r="C182" i="25" s="1"/>
  <c r="Q24" i="11"/>
  <c r="I182" i="25" s="1"/>
  <c r="N24" i="11"/>
  <c r="G182" i="25" s="1"/>
  <c r="K24" i="11"/>
  <c r="E182" i="25" s="1"/>
  <c r="T24" i="11"/>
  <c r="K182" i="25" s="1"/>
  <c r="J2" i="25"/>
  <c r="J55" i="25"/>
  <c r="N15" i="11"/>
  <c r="G131" i="25" s="1"/>
  <c r="E15" i="11"/>
  <c r="K15" i="11"/>
  <c r="E131" i="25" s="1"/>
  <c r="T15" i="11"/>
  <c r="K131" i="25" s="1"/>
  <c r="H15" i="11"/>
  <c r="C131" i="25" s="1"/>
  <c r="Q15" i="11"/>
  <c r="I131" i="25" s="1"/>
  <c r="H49" i="11"/>
  <c r="Q49" i="11"/>
  <c r="K49" i="11"/>
  <c r="T49" i="11"/>
  <c r="E49" i="11"/>
  <c r="A190" i="25" s="1"/>
  <c r="N49" i="11"/>
  <c r="T45" i="11"/>
  <c r="K184" i="25" s="1"/>
  <c r="H45" i="11"/>
  <c r="C184" i="25" s="1"/>
  <c r="E45" i="11"/>
  <c r="A184" i="25" s="1"/>
  <c r="Q45" i="11"/>
  <c r="I184" i="25" s="1"/>
  <c r="N45" i="11"/>
  <c r="G184" i="25" s="1"/>
  <c r="K45" i="11"/>
  <c r="E184" i="25" s="1"/>
  <c r="N55" i="11"/>
  <c r="T55" i="11"/>
  <c r="H55" i="11"/>
  <c r="K55" i="11"/>
  <c r="E55" i="11"/>
  <c r="Q55" i="11"/>
  <c r="Q23" i="11"/>
  <c r="H23" i="11"/>
  <c r="E23" i="11"/>
  <c r="K23" i="11"/>
  <c r="T23" i="11"/>
  <c r="N23" i="11"/>
  <c r="Q53" i="25"/>
  <c r="D52" i="25"/>
  <c r="Q207" i="10"/>
  <c r="T207" i="10"/>
  <c r="K207" i="10"/>
  <c r="H207" i="10"/>
  <c r="N207" i="10"/>
  <c r="E207" i="10"/>
  <c r="N158" i="10"/>
  <c r="G44" i="24" s="1"/>
  <c r="T158" i="10"/>
  <c r="K44" i="24" s="1"/>
  <c r="K158" i="10"/>
  <c r="E44" i="24" s="1"/>
  <c r="Q158" i="10"/>
  <c r="I44" i="24" s="1"/>
  <c r="H158" i="10"/>
  <c r="C44" i="24" s="1"/>
  <c r="E158" i="10"/>
  <c r="A44" i="24" s="1"/>
  <c r="T104" i="10"/>
  <c r="K104" i="10"/>
  <c r="N104" i="10"/>
  <c r="H104" i="10"/>
  <c r="Q104" i="10"/>
  <c r="E104" i="10"/>
  <c r="Q12" i="11"/>
  <c r="N12" i="11"/>
  <c r="E12" i="11"/>
  <c r="A6" i="25" s="1"/>
  <c r="K12" i="11"/>
  <c r="T12" i="11"/>
  <c r="H12" i="11"/>
  <c r="N206" i="10"/>
  <c r="G129" i="24" s="1"/>
  <c r="E206" i="10"/>
  <c r="A129" i="24" s="1"/>
  <c r="T206" i="10"/>
  <c r="K129" i="24" s="1"/>
  <c r="K206" i="10"/>
  <c r="E129" i="24" s="1"/>
  <c r="Q206" i="10"/>
  <c r="I129" i="24" s="1"/>
  <c r="H206" i="10"/>
  <c r="C129" i="24" s="1"/>
  <c r="Z10" i="25"/>
  <c r="T217" i="10"/>
  <c r="Q217" i="10"/>
  <c r="H217" i="10"/>
  <c r="N217" i="10"/>
  <c r="E217" i="10"/>
  <c r="K217" i="10"/>
  <c r="K189" i="10"/>
  <c r="T189" i="10"/>
  <c r="N189" i="10"/>
  <c r="E189" i="10"/>
  <c r="H189" i="10"/>
  <c r="Q189" i="10"/>
  <c r="E139" i="10"/>
  <c r="Q139" i="10"/>
  <c r="N139" i="10"/>
  <c r="K139" i="10"/>
  <c r="T139" i="10"/>
  <c r="H139" i="10"/>
  <c r="K133" i="10"/>
  <c r="T136" i="24" s="1"/>
  <c r="N133" i="10"/>
  <c r="H133" i="10"/>
  <c r="T133" i="10"/>
  <c r="Z136" i="24" s="1"/>
  <c r="Q133" i="10"/>
  <c r="X136" i="24" s="1"/>
  <c r="E133" i="10"/>
  <c r="P136" i="24" s="1"/>
  <c r="T128" i="10"/>
  <c r="K128" i="10"/>
  <c r="H128" i="10"/>
  <c r="Q128" i="10"/>
  <c r="E128" i="10"/>
  <c r="N128" i="10"/>
  <c r="Q82" i="10"/>
  <c r="I209" i="24" s="1"/>
  <c r="N82" i="10"/>
  <c r="G209" i="24" s="1"/>
  <c r="K82" i="10"/>
  <c r="E209" i="24" s="1"/>
  <c r="T82" i="10"/>
  <c r="K209" i="24" s="1"/>
  <c r="H82" i="10"/>
  <c r="C209" i="24" s="1"/>
  <c r="E82" i="10"/>
  <c r="A209" i="24" s="1"/>
  <c r="N78" i="10"/>
  <c r="K78" i="10"/>
  <c r="T78" i="10"/>
  <c r="Q78" i="10"/>
  <c r="H78" i="10"/>
  <c r="E78" i="10"/>
  <c r="A117" i="24" s="1"/>
  <c r="Q137" i="10"/>
  <c r="I136" i="24" s="1"/>
  <c r="H137" i="10"/>
  <c r="C136" i="24" s="1"/>
  <c r="K137" i="10"/>
  <c r="E136" i="24" s="1"/>
  <c r="T137" i="10"/>
  <c r="K136" i="24" s="1"/>
  <c r="E137" i="10"/>
  <c r="A136" i="24" s="1"/>
  <c r="N137" i="10"/>
  <c r="G136" i="24" s="1"/>
  <c r="T5" i="24"/>
  <c r="Z207" i="9"/>
  <c r="AC207" i="9"/>
  <c r="W207" i="9"/>
  <c r="T207" i="9"/>
  <c r="K207" i="9"/>
  <c r="N207" i="9"/>
  <c r="H207" i="9"/>
  <c r="Q207" i="9"/>
  <c r="E207" i="9"/>
  <c r="L15" i="22"/>
  <c r="H41" i="10"/>
  <c r="R183" i="24" s="1"/>
  <c r="N41" i="10"/>
  <c r="V183" i="24" s="1"/>
  <c r="E41" i="10"/>
  <c r="P183" i="24" s="1"/>
  <c r="T41" i="10"/>
  <c r="Q41" i="10"/>
  <c r="X183" i="24" s="1"/>
  <c r="K41" i="10"/>
  <c r="Q10" i="24"/>
  <c r="Q49" i="24"/>
  <c r="B44" i="22"/>
  <c r="F11" i="22"/>
  <c r="T34" i="10"/>
  <c r="K34" i="10"/>
  <c r="N34" i="10"/>
  <c r="H34" i="10"/>
  <c r="Q34" i="10"/>
  <c r="E34" i="10"/>
  <c r="T8" i="10"/>
  <c r="Z174" i="24" s="1"/>
  <c r="N8" i="10"/>
  <c r="V174" i="24" s="1"/>
  <c r="E8" i="10"/>
  <c r="P174" i="24" s="1"/>
  <c r="K8" i="10"/>
  <c r="T174" i="24" s="1"/>
  <c r="H8" i="10"/>
  <c r="R174" i="24" s="1"/>
  <c r="Q8" i="10"/>
  <c r="X174" i="24" s="1"/>
  <c r="W49" i="24"/>
  <c r="W10" i="24"/>
  <c r="Z210" i="9"/>
  <c r="AC210" i="9"/>
  <c r="T210" i="9"/>
  <c r="K210" i="9"/>
  <c r="W210" i="9"/>
  <c r="Q210" i="9"/>
  <c r="N210" i="9"/>
  <c r="E210" i="9"/>
  <c r="H210" i="9"/>
  <c r="AG9" i="22"/>
  <c r="AG43" i="22"/>
  <c r="C27" i="22"/>
  <c r="T63" i="9"/>
  <c r="Z63" i="9"/>
  <c r="E63" i="9"/>
  <c r="N63" i="9"/>
  <c r="W63" i="9"/>
  <c r="K63" i="9"/>
  <c r="H63" i="9"/>
  <c r="AC63" i="9"/>
  <c r="Q63" i="9"/>
  <c r="T31" i="9"/>
  <c r="Z31" i="9"/>
  <c r="E31" i="9"/>
  <c r="W31" i="9"/>
  <c r="K31" i="9"/>
  <c r="H31" i="9"/>
  <c r="AC31" i="9"/>
  <c r="Q31" i="9"/>
  <c r="N31" i="9"/>
  <c r="D45" i="22"/>
  <c r="H149" i="9"/>
  <c r="Q149" i="9"/>
  <c r="N149" i="9"/>
  <c r="Z149" i="9"/>
  <c r="W149" i="9"/>
  <c r="K149" i="9"/>
  <c r="T149" i="9"/>
  <c r="AC149" i="9"/>
  <c r="E149" i="9"/>
  <c r="I27" i="22"/>
  <c r="L47" i="22"/>
  <c r="D42" i="22"/>
  <c r="H213" i="9"/>
  <c r="X150" i="22" s="1"/>
  <c r="Z213" i="9"/>
  <c r="AJ150" i="22" s="1"/>
  <c r="E213" i="9"/>
  <c r="V150" i="22" s="1"/>
  <c r="N213" i="9"/>
  <c r="AB150" i="22" s="1"/>
  <c r="T213" i="9"/>
  <c r="AF150" i="22" s="1"/>
  <c r="AC213" i="9"/>
  <c r="AL150" i="22" s="1"/>
  <c r="Q213" i="9"/>
  <c r="AD150" i="22" s="1"/>
  <c r="W213" i="9"/>
  <c r="AH150" i="22" s="1"/>
  <c r="K213" i="9"/>
  <c r="Z150" i="22" s="1"/>
  <c r="J33" i="22"/>
  <c r="D27" i="22"/>
  <c r="H25" i="22"/>
  <c r="T111" i="9"/>
  <c r="W111" i="9"/>
  <c r="AH114" i="22" s="1"/>
  <c r="N111" i="9"/>
  <c r="E111" i="9"/>
  <c r="AC111" i="9"/>
  <c r="AL114" i="22" s="1"/>
  <c r="H111" i="9"/>
  <c r="Q111" i="9"/>
  <c r="Z111" i="9"/>
  <c r="AJ114" i="22" s="1"/>
  <c r="K111" i="9"/>
  <c r="R13" i="22"/>
  <c r="R41" i="22"/>
  <c r="F42" i="22"/>
  <c r="J23" i="22"/>
  <c r="Z82" i="9"/>
  <c r="O213" i="22" s="1"/>
  <c r="W82" i="9"/>
  <c r="M213" i="22" s="1"/>
  <c r="N82" i="9"/>
  <c r="G213" i="22" s="1"/>
  <c r="E82" i="9"/>
  <c r="A213" i="22" s="1"/>
  <c r="AC82" i="9"/>
  <c r="Q213" i="22" s="1"/>
  <c r="H82" i="9"/>
  <c r="C213" i="22" s="1"/>
  <c r="Q82" i="9"/>
  <c r="I213" i="22" s="1"/>
  <c r="T82" i="9"/>
  <c r="K213" i="22" s="1"/>
  <c r="K82" i="9"/>
  <c r="E213" i="22" s="1"/>
  <c r="Z50" i="9"/>
  <c r="O192" i="22" s="1"/>
  <c r="H50" i="9"/>
  <c r="C192" i="22" s="1"/>
  <c r="N50" i="9"/>
  <c r="G192" i="22" s="1"/>
  <c r="W50" i="9"/>
  <c r="M192" i="22" s="1"/>
  <c r="K50" i="9"/>
  <c r="E192" i="22" s="1"/>
  <c r="AC50" i="9"/>
  <c r="Q192" i="22" s="1"/>
  <c r="T50" i="9"/>
  <c r="K192" i="22" s="1"/>
  <c r="Q50" i="9"/>
  <c r="I192" i="22" s="1"/>
  <c r="E50" i="9"/>
  <c r="A192" i="22" s="1"/>
  <c r="T71" i="9"/>
  <c r="K207" i="22" s="1"/>
  <c r="K71" i="9"/>
  <c r="E207" i="22" s="1"/>
  <c r="H71" i="9"/>
  <c r="C207" i="22" s="1"/>
  <c r="E71" i="9"/>
  <c r="A207" i="22" s="1"/>
  <c r="Q71" i="9"/>
  <c r="I207" i="22" s="1"/>
  <c r="N71" i="9"/>
  <c r="G207" i="22" s="1"/>
  <c r="AC71" i="9"/>
  <c r="Q207" i="22" s="1"/>
  <c r="Z71" i="9"/>
  <c r="O207" i="22" s="1"/>
  <c r="W71" i="9"/>
  <c r="M207" i="22" s="1"/>
  <c r="N32" i="9"/>
  <c r="T32" i="9"/>
  <c r="Q32" i="9"/>
  <c r="W32" i="9"/>
  <c r="K32" i="9"/>
  <c r="H32" i="9"/>
  <c r="Z32" i="9"/>
  <c r="E32" i="9"/>
  <c r="AC32" i="9"/>
  <c r="B57" i="22"/>
  <c r="W229" i="5"/>
  <c r="AH26" i="21" s="1"/>
  <c r="AC229" i="5"/>
  <c r="AL26" i="21" s="1"/>
  <c r="T229" i="5"/>
  <c r="AF26" i="21" s="1"/>
  <c r="K229" i="5"/>
  <c r="Z26" i="21" s="1"/>
  <c r="Q229" i="5"/>
  <c r="AD26" i="21" s="1"/>
  <c r="E229" i="5"/>
  <c r="Z229" i="5"/>
  <c r="AJ26" i="21" s="1"/>
  <c r="N229" i="5"/>
  <c r="AB26" i="21" s="1"/>
  <c r="H229" i="5"/>
  <c r="AC140" i="5"/>
  <c r="Q138" i="21" s="1"/>
  <c r="E140" i="5"/>
  <c r="A138" i="21" s="1"/>
  <c r="W140" i="5"/>
  <c r="M138" i="21" s="1"/>
  <c r="N140" i="5"/>
  <c r="G138" i="21" s="1"/>
  <c r="T140" i="5"/>
  <c r="K138" i="21" s="1"/>
  <c r="K140" i="5"/>
  <c r="E138" i="21" s="1"/>
  <c r="Q140" i="5"/>
  <c r="I138" i="21" s="1"/>
  <c r="Z140" i="5"/>
  <c r="O138" i="21" s="1"/>
  <c r="H140" i="5"/>
  <c r="C138" i="21" s="1"/>
  <c r="AC108" i="5"/>
  <c r="Q125" i="21" s="1"/>
  <c r="E108" i="5"/>
  <c r="A125" i="21" s="1"/>
  <c r="W108" i="5"/>
  <c r="M125" i="21" s="1"/>
  <c r="N108" i="5"/>
  <c r="G125" i="21" s="1"/>
  <c r="T108" i="5"/>
  <c r="K125" i="21" s="1"/>
  <c r="K108" i="5"/>
  <c r="E125" i="21" s="1"/>
  <c r="Z108" i="5"/>
  <c r="O125" i="21" s="1"/>
  <c r="Q108" i="5"/>
  <c r="I125" i="21" s="1"/>
  <c r="H108" i="5"/>
  <c r="C125" i="21" s="1"/>
  <c r="AC76" i="5"/>
  <c r="Q205" i="21" s="1"/>
  <c r="E76" i="5"/>
  <c r="A205" i="21" s="1"/>
  <c r="W76" i="5"/>
  <c r="M205" i="21" s="1"/>
  <c r="N76" i="5"/>
  <c r="G205" i="21" s="1"/>
  <c r="T76" i="5"/>
  <c r="K205" i="21" s="1"/>
  <c r="K76" i="5"/>
  <c r="E205" i="21" s="1"/>
  <c r="H76" i="5"/>
  <c r="C205" i="21" s="1"/>
  <c r="Q76" i="5"/>
  <c r="I205" i="21" s="1"/>
  <c r="Z76" i="5"/>
  <c r="O205" i="21" s="1"/>
  <c r="AC44" i="5"/>
  <c r="E44" i="5"/>
  <c r="W44" i="5"/>
  <c r="N44" i="5"/>
  <c r="T44" i="5"/>
  <c r="K44" i="5"/>
  <c r="Q44" i="5"/>
  <c r="Z44" i="5"/>
  <c r="H44" i="5"/>
  <c r="AC12" i="5"/>
  <c r="AL63" i="21" s="1"/>
  <c r="E12" i="5"/>
  <c r="W12" i="5"/>
  <c r="AH63" i="21" s="1"/>
  <c r="N12" i="5"/>
  <c r="T12" i="5"/>
  <c r="K12" i="5"/>
  <c r="Q12" i="5"/>
  <c r="AD63" i="21" s="1"/>
  <c r="H12" i="5"/>
  <c r="Z12" i="5"/>
  <c r="AJ63" i="21" s="1"/>
  <c r="F58" i="22"/>
  <c r="B28" i="22"/>
  <c r="Z14" i="9"/>
  <c r="O179" i="22" s="1"/>
  <c r="H14" i="9"/>
  <c r="C179" i="22" s="1"/>
  <c r="Q14" i="9"/>
  <c r="I179" i="22" s="1"/>
  <c r="W14" i="9"/>
  <c r="M179" i="22" s="1"/>
  <c r="E14" i="9"/>
  <c r="A179" i="22" s="1"/>
  <c r="N14" i="9"/>
  <c r="G179" i="22" s="1"/>
  <c r="AC14" i="9"/>
  <c r="Q179" i="22" s="1"/>
  <c r="K14" i="9"/>
  <c r="E179" i="22" s="1"/>
  <c r="T14" i="9"/>
  <c r="K179" i="22" s="1"/>
  <c r="H2" i="22"/>
  <c r="N80" i="9"/>
  <c r="G211" i="22" s="1"/>
  <c r="AC80" i="9"/>
  <c r="Q211" i="22" s="1"/>
  <c r="T80" i="9"/>
  <c r="K211" i="22" s="1"/>
  <c r="K80" i="9"/>
  <c r="E211" i="22" s="1"/>
  <c r="Q80" i="9"/>
  <c r="I211" i="22" s="1"/>
  <c r="Z80" i="9"/>
  <c r="O211" i="22" s="1"/>
  <c r="E80" i="9"/>
  <c r="A211" i="22" s="1"/>
  <c r="W80" i="9"/>
  <c r="M211" i="22" s="1"/>
  <c r="H80" i="9"/>
  <c r="C211" i="22" s="1"/>
  <c r="Z26" i="9"/>
  <c r="O185" i="22" s="1"/>
  <c r="H26" i="9"/>
  <c r="C185" i="22" s="1"/>
  <c r="AC26" i="9"/>
  <c r="T26" i="9"/>
  <c r="Q26" i="9"/>
  <c r="E26" i="9"/>
  <c r="N26" i="9"/>
  <c r="G185" i="22" s="1"/>
  <c r="W26" i="9"/>
  <c r="K26" i="9"/>
  <c r="E185" i="22" s="1"/>
  <c r="D56" i="22"/>
  <c r="D3" i="22"/>
  <c r="AC40" i="5"/>
  <c r="E40" i="5"/>
  <c r="W40" i="5"/>
  <c r="N40" i="5"/>
  <c r="Q40" i="5"/>
  <c r="Z40" i="5"/>
  <c r="K40" i="5"/>
  <c r="T40" i="5"/>
  <c r="H40" i="5"/>
  <c r="Q14" i="21"/>
  <c r="W125" i="5"/>
  <c r="AC125" i="5"/>
  <c r="T125" i="5"/>
  <c r="K125" i="5"/>
  <c r="Q125" i="5"/>
  <c r="E125" i="5"/>
  <c r="Z125" i="5"/>
  <c r="AJ188" i="21" s="1"/>
  <c r="N125" i="5"/>
  <c r="AB188" i="21" s="1"/>
  <c r="H125" i="5"/>
  <c r="Q90" i="5"/>
  <c r="I213" i="21" s="1"/>
  <c r="AC90" i="5"/>
  <c r="T90" i="5"/>
  <c r="K213" i="21" s="1"/>
  <c r="K90" i="5"/>
  <c r="H90" i="5"/>
  <c r="C213" i="21" s="1"/>
  <c r="E90" i="5"/>
  <c r="A213" i="21" s="1"/>
  <c r="W90" i="5"/>
  <c r="M213" i="21" s="1"/>
  <c r="Z90" i="5"/>
  <c r="N90" i="5"/>
  <c r="G213" i="21" s="1"/>
  <c r="W5" i="5"/>
  <c r="AH176" i="21" s="1"/>
  <c r="N5" i="5"/>
  <c r="AB176" i="21" s="1"/>
  <c r="E5" i="5"/>
  <c r="V176" i="21" s="1"/>
  <c r="Z5" i="5"/>
  <c r="AJ176" i="21" s="1"/>
  <c r="AC5" i="5"/>
  <c r="AL176" i="21" s="1"/>
  <c r="Q5" i="5"/>
  <c r="AD176" i="21" s="1"/>
  <c r="K5" i="5"/>
  <c r="Z176" i="21" s="1"/>
  <c r="T5" i="5"/>
  <c r="AF176" i="21" s="1"/>
  <c r="H5" i="5"/>
  <c r="X176" i="21" s="1"/>
  <c r="K15" i="5"/>
  <c r="E131" i="21" s="1"/>
  <c r="W15" i="5"/>
  <c r="M131" i="21" s="1"/>
  <c r="N15" i="5"/>
  <c r="G131" i="21" s="1"/>
  <c r="E15" i="5"/>
  <c r="A131" i="21" s="1"/>
  <c r="AC15" i="5"/>
  <c r="Q131" i="21" s="1"/>
  <c r="Q15" i="5"/>
  <c r="I131" i="21" s="1"/>
  <c r="Z15" i="5"/>
  <c r="O131" i="21" s="1"/>
  <c r="T15" i="5"/>
  <c r="K131" i="21" s="1"/>
  <c r="H15" i="5"/>
  <c r="C131" i="21" s="1"/>
  <c r="AC104" i="5"/>
  <c r="AL211" i="21" s="1"/>
  <c r="E104" i="5"/>
  <c r="V211" i="21" s="1"/>
  <c r="W104" i="5"/>
  <c r="AH211" i="21" s="1"/>
  <c r="N104" i="5"/>
  <c r="AB211" i="21" s="1"/>
  <c r="Z104" i="5"/>
  <c r="AJ211" i="21" s="1"/>
  <c r="T104" i="5"/>
  <c r="AF211" i="21" s="1"/>
  <c r="H104" i="5"/>
  <c r="X211" i="21" s="1"/>
  <c r="K104" i="5"/>
  <c r="Z211" i="21" s="1"/>
  <c r="Q104" i="5"/>
  <c r="AD211" i="21" s="1"/>
  <c r="W33" i="5"/>
  <c r="M184" i="21" s="1"/>
  <c r="Z33" i="5"/>
  <c r="Q33" i="5"/>
  <c r="H33" i="5"/>
  <c r="C184" i="21" s="1"/>
  <c r="AC33" i="5"/>
  <c r="Q184" i="21" s="1"/>
  <c r="K33" i="5"/>
  <c r="E184" i="21" s="1"/>
  <c r="T33" i="5"/>
  <c r="K184" i="21" s="1"/>
  <c r="E33" i="5"/>
  <c r="N33" i="5"/>
  <c r="G184" i="21" s="1"/>
  <c r="AC48" i="5"/>
  <c r="E48" i="5"/>
  <c r="T48" i="5"/>
  <c r="K48" i="5"/>
  <c r="N48" i="5"/>
  <c r="W48" i="5"/>
  <c r="H48" i="5"/>
  <c r="Z48" i="5"/>
  <c r="Q48" i="5"/>
  <c r="K219" i="5"/>
  <c r="W219" i="5"/>
  <c r="N219" i="5"/>
  <c r="E219" i="5"/>
  <c r="AC219" i="5"/>
  <c r="Q219" i="5"/>
  <c r="Z219" i="5"/>
  <c r="T219" i="5"/>
  <c r="H219" i="5"/>
  <c r="AC100" i="5"/>
  <c r="E100" i="5"/>
  <c r="Z100" i="5"/>
  <c r="Q100" i="5"/>
  <c r="H100" i="5"/>
  <c r="N100" i="5"/>
  <c r="T100" i="5"/>
  <c r="K100" i="5"/>
  <c r="W100" i="5"/>
  <c r="AC197" i="5"/>
  <c r="Q69" i="21" s="1"/>
  <c r="W197" i="5"/>
  <c r="M69" i="21" s="1"/>
  <c r="Z197" i="5"/>
  <c r="O69" i="21" s="1"/>
  <c r="K197" i="5"/>
  <c r="E69" i="21" s="1"/>
  <c r="N197" i="5"/>
  <c r="G69" i="21" s="1"/>
  <c r="E197" i="5"/>
  <c r="A69" i="21" s="1"/>
  <c r="Q197" i="5"/>
  <c r="I69" i="21" s="1"/>
  <c r="T197" i="5"/>
  <c r="K69" i="21" s="1"/>
  <c r="H197" i="5"/>
  <c r="C69" i="21" s="1"/>
  <c r="AC24" i="5"/>
  <c r="E24" i="5"/>
  <c r="N24" i="5"/>
  <c r="W24" i="5"/>
  <c r="T24" i="5"/>
  <c r="H24" i="5"/>
  <c r="K24" i="5"/>
  <c r="Q24" i="5"/>
  <c r="Z24" i="5"/>
  <c r="AI10" i="21"/>
  <c r="AI49" i="21"/>
  <c r="AF59" i="21"/>
  <c r="B2" i="21"/>
  <c r="B55" i="21"/>
  <c r="B52" i="21"/>
  <c r="H37" i="9"/>
  <c r="N37" i="9"/>
  <c r="W37" i="9"/>
  <c r="M187" i="22" s="1"/>
  <c r="T37" i="9"/>
  <c r="AC37" i="9"/>
  <c r="Q37" i="9"/>
  <c r="E37" i="9"/>
  <c r="Z37" i="9"/>
  <c r="K37" i="9"/>
  <c r="AC144" i="5"/>
  <c r="Q139" i="21" s="1"/>
  <c r="E144" i="5"/>
  <c r="A139" i="21" s="1"/>
  <c r="T144" i="5"/>
  <c r="K139" i="21" s="1"/>
  <c r="K144" i="5"/>
  <c r="E139" i="21" s="1"/>
  <c r="W144" i="5"/>
  <c r="M139" i="21" s="1"/>
  <c r="H144" i="5"/>
  <c r="C139" i="21" s="1"/>
  <c r="N144" i="5"/>
  <c r="G139" i="21" s="1"/>
  <c r="Q144" i="5"/>
  <c r="I139" i="21" s="1"/>
  <c r="Z144" i="5"/>
  <c r="O139" i="21" s="1"/>
  <c r="K139" i="5"/>
  <c r="W139" i="5"/>
  <c r="N139" i="5"/>
  <c r="E139" i="5"/>
  <c r="Q139" i="5"/>
  <c r="T139" i="5"/>
  <c r="H139" i="5"/>
  <c r="Z139" i="5"/>
  <c r="AC139" i="5"/>
  <c r="W81" i="5"/>
  <c r="M118" i="21" s="1"/>
  <c r="Z81" i="5"/>
  <c r="Q81" i="5"/>
  <c r="H81" i="5"/>
  <c r="AC81" i="5"/>
  <c r="Q118" i="21" s="1"/>
  <c r="K81" i="5"/>
  <c r="E118" i="21" s="1"/>
  <c r="N81" i="5"/>
  <c r="E81" i="5"/>
  <c r="T81" i="5"/>
  <c r="K118" i="21" s="1"/>
  <c r="Q230" i="5"/>
  <c r="AD45" i="21" s="1"/>
  <c r="AC230" i="5"/>
  <c r="T230" i="5"/>
  <c r="K230" i="5"/>
  <c r="Z45" i="21" s="1"/>
  <c r="H230" i="5"/>
  <c r="Z230" i="5"/>
  <c r="N230" i="5"/>
  <c r="W230" i="5"/>
  <c r="E230" i="5"/>
  <c r="V45" i="21" s="1"/>
  <c r="AC184" i="5"/>
  <c r="E184" i="5"/>
  <c r="W184" i="5"/>
  <c r="AH48" i="21" s="1"/>
  <c r="N184" i="5"/>
  <c r="K184" i="5"/>
  <c r="Z48" i="21" s="1"/>
  <c r="Z184" i="5"/>
  <c r="AJ48" i="21" s="1"/>
  <c r="Q184" i="5"/>
  <c r="T184" i="5"/>
  <c r="H184" i="5"/>
  <c r="AB59" i="21"/>
  <c r="T196" i="13"/>
  <c r="Z130" i="27" s="1"/>
  <c r="K196" i="13"/>
  <c r="T130" i="27" s="1"/>
  <c r="H196" i="13"/>
  <c r="R130" i="27" s="1"/>
  <c r="Q196" i="13"/>
  <c r="X130" i="27" s="1"/>
  <c r="E196" i="13"/>
  <c r="P130" i="27" s="1"/>
  <c r="N196" i="13"/>
  <c r="V130" i="27" s="1"/>
  <c r="E191" i="13"/>
  <c r="T191" i="13"/>
  <c r="K191" i="13"/>
  <c r="Q191" i="13"/>
  <c r="N191" i="13"/>
  <c r="H191" i="13"/>
  <c r="L41" i="27"/>
  <c r="L13" i="27"/>
  <c r="H184" i="13"/>
  <c r="N184" i="13"/>
  <c r="T184" i="13"/>
  <c r="Q184" i="13"/>
  <c r="E184" i="13"/>
  <c r="K184" i="13"/>
  <c r="N189" i="13"/>
  <c r="G101" i="27" s="1"/>
  <c r="E189" i="13"/>
  <c r="A101" i="27" s="1"/>
  <c r="K189" i="13"/>
  <c r="T189" i="13"/>
  <c r="H189" i="13"/>
  <c r="Q189" i="13"/>
  <c r="N197" i="13"/>
  <c r="G197" i="27" s="1"/>
  <c r="E197" i="13"/>
  <c r="K197" i="13"/>
  <c r="Q197" i="13"/>
  <c r="H197" i="13"/>
  <c r="T197" i="13"/>
  <c r="N171" i="13"/>
  <c r="V138" i="27" s="1"/>
  <c r="T171" i="13"/>
  <c r="Z138" i="27" s="1"/>
  <c r="K171" i="13"/>
  <c r="T138" i="27" s="1"/>
  <c r="H171" i="13"/>
  <c r="R138" i="27" s="1"/>
  <c r="E171" i="13"/>
  <c r="P138" i="27" s="1"/>
  <c r="Q171" i="13"/>
  <c r="X138" i="27" s="1"/>
  <c r="T157" i="13"/>
  <c r="E157" i="13"/>
  <c r="P83" i="27" s="1"/>
  <c r="N157" i="13"/>
  <c r="V83" i="27" s="1"/>
  <c r="K157" i="13"/>
  <c r="Q157" i="13"/>
  <c r="X83" i="27" s="1"/>
  <c r="H157" i="13"/>
  <c r="H142" i="13"/>
  <c r="E142" i="13"/>
  <c r="A83" i="27" s="1"/>
  <c r="N142" i="13"/>
  <c r="G83" i="27" s="1"/>
  <c r="T142" i="13"/>
  <c r="Q142" i="13"/>
  <c r="K142" i="13"/>
  <c r="E83" i="27" s="1"/>
  <c r="E183" i="13"/>
  <c r="P76" i="27" s="1"/>
  <c r="T183" i="13"/>
  <c r="Z76" i="27" s="1"/>
  <c r="K183" i="13"/>
  <c r="T76" i="27" s="1"/>
  <c r="N183" i="13"/>
  <c r="H183" i="13"/>
  <c r="R76" i="27" s="1"/>
  <c r="Q183" i="13"/>
  <c r="X76" i="27" s="1"/>
  <c r="Q164" i="13"/>
  <c r="X158" i="27" s="1"/>
  <c r="K164" i="13"/>
  <c r="H164" i="13"/>
  <c r="R158" i="27" s="1"/>
  <c r="T164" i="13"/>
  <c r="E164" i="13"/>
  <c r="N164" i="13"/>
  <c r="K8" i="27"/>
  <c r="H169" i="13"/>
  <c r="T169" i="13"/>
  <c r="K169" i="13"/>
  <c r="N169" i="13"/>
  <c r="Q169" i="13"/>
  <c r="E169" i="13"/>
  <c r="T149" i="13"/>
  <c r="K141" i="27" s="1"/>
  <c r="H149" i="13"/>
  <c r="C141" i="27" s="1"/>
  <c r="Q149" i="13"/>
  <c r="I141" i="27" s="1"/>
  <c r="E149" i="13"/>
  <c r="A141" i="27" s="1"/>
  <c r="N149" i="13"/>
  <c r="G141" i="27" s="1"/>
  <c r="K149" i="13"/>
  <c r="E141" i="27" s="1"/>
  <c r="H145" i="13"/>
  <c r="R143" i="27" s="1"/>
  <c r="K145" i="13"/>
  <c r="T143" i="27" s="1"/>
  <c r="T145" i="13"/>
  <c r="Z143" i="27" s="1"/>
  <c r="Q145" i="13"/>
  <c r="X143" i="27" s="1"/>
  <c r="N145" i="13"/>
  <c r="V143" i="27" s="1"/>
  <c r="E145" i="13"/>
  <c r="P143" i="27" s="1"/>
  <c r="E25" i="27"/>
  <c r="N100" i="13"/>
  <c r="E100" i="13"/>
  <c r="Q100" i="13"/>
  <c r="K100" i="13"/>
  <c r="H100" i="13"/>
  <c r="T100" i="13"/>
  <c r="T83" i="13"/>
  <c r="N83" i="13"/>
  <c r="E83" i="13"/>
  <c r="Q83" i="13"/>
  <c r="H83" i="13"/>
  <c r="K83" i="13"/>
  <c r="I24" i="27"/>
  <c r="F59" i="27"/>
  <c r="F6" i="27"/>
  <c r="N89" i="13"/>
  <c r="Q89" i="13"/>
  <c r="H89" i="13"/>
  <c r="T89" i="13"/>
  <c r="K89" i="13"/>
  <c r="E89" i="13"/>
  <c r="E70" i="13"/>
  <c r="Q70" i="13"/>
  <c r="N70" i="13"/>
  <c r="K70" i="13"/>
  <c r="H70" i="13"/>
  <c r="T70" i="13"/>
  <c r="R66" i="27"/>
  <c r="E94" i="13"/>
  <c r="Q94" i="13"/>
  <c r="H94" i="13"/>
  <c r="T94" i="13"/>
  <c r="K94" i="13"/>
  <c r="N94" i="13"/>
  <c r="Q66" i="13"/>
  <c r="X208" i="27" s="1"/>
  <c r="T66" i="13"/>
  <c r="Z208" i="27" s="1"/>
  <c r="K66" i="13"/>
  <c r="T208" i="27" s="1"/>
  <c r="H66" i="13"/>
  <c r="R208" i="27" s="1"/>
  <c r="N66" i="13"/>
  <c r="V208" i="27" s="1"/>
  <c r="E66" i="13"/>
  <c r="P208" i="27" s="1"/>
  <c r="T43" i="13"/>
  <c r="Z81" i="27" s="1"/>
  <c r="K43" i="13"/>
  <c r="N43" i="13"/>
  <c r="Q43" i="13"/>
  <c r="X81" i="27" s="1"/>
  <c r="H43" i="13"/>
  <c r="R81" i="27" s="1"/>
  <c r="E43" i="13"/>
  <c r="P81" i="27" s="1"/>
  <c r="Q30" i="13"/>
  <c r="E30" i="13"/>
  <c r="N30" i="13"/>
  <c r="K30" i="13"/>
  <c r="T30" i="13"/>
  <c r="H30" i="13"/>
  <c r="N29" i="13"/>
  <c r="E29" i="13"/>
  <c r="T29" i="13"/>
  <c r="H29" i="13"/>
  <c r="Q29" i="13"/>
  <c r="K29" i="13"/>
  <c r="K5" i="27"/>
  <c r="H27" i="13"/>
  <c r="T27" i="13"/>
  <c r="E27" i="13"/>
  <c r="Q27" i="13"/>
  <c r="N27" i="13"/>
  <c r="K27" i="13"/>
  <c r="Q6" i="13"/>
  <c r="K6" i="13"/>
  <c r="N6" i="13"/>
  <c r="H6" i="13"/>
  <c r="R183" i="27" s="1"/>
  <c r="T6" i="13"/>
  <c r="E6" i="13"/>
  <c r="U53" i="27"/>
  <c r="U14" i="27"/>
  <c r="H212" i="12"/>
  <c r="R149" i="26" s="1"/>
  <c r="Q212" i="12"/>
  <c r="X149" i="26" s="1"/>
  <c r="E212" i="12"/>
  <c r="P149" i="26" s="1"/>
  <c r="N212" i="12"/>
  <c r="V149" i="26" s="1"/>
  <c r="K212" i="12"/>
  <c r="T149" i="26" s="1"/>
  <c r="T212" i="12"/>
  <c r="Z149" i="26" s="1"/>
  <c r="T218" i="12"/>
  <c r="H218" i="12"/>
  <c r="N218" i="12"/>
  <c r="E218" i="12"/>
  <c r="Q218" i="12"/>
  <c r="K218" i="12"/>
  <c r="T224" i="12"/>
  <c r="K150" i="26" s="1"/>
  <c r="Q224" i="12"/>
  <c r="I150" i="26" s="1"/>
  <c r="H224" i="12"/>
  <c r="C150" i="26" s="1"/>
  <c r="E224" i="12"/>
  <c r="A150" i="26" s="1"/>
  <c r="N224" i="12"/>
  <c r="G150" i="26" s="1"/>
  <c r="K224" i="12"/>
  <c r="E150" i="26" s="1"/>
  <c r="K221" i="12"/>
  <c r="H221" i="12"/>
  <c r="C149" i="26" s="1"/>
  <c r="Q221" i="12"/>
  <c r="N221" i="12"/>
  <c r="T221" i="12"/>
  <c r="K149" i="26" s="1"/>
  <c r="E221" i="12"/>
  <c r="E210" i="12"/>
  <c r="K210" i="12"/>
  <c r="N210" i="12"/>
  <c r="H210" i="12"/>
  <c r="T210" i="12"/>
  <c r="Q210" i="12"/>
  <c r="T178" i="12"/>
  <c r="K178" i="12"/>
  <c r="Q178" i="12"/>
  <c r="H178" i="12"/>
  <c r="N178" i="12"/>
  <c r="E178" i="12"/>
  <c r="U43" i="26"/>
  <c r="U9" i="26"/>
  <c r="Z18" i="26"/>
  <c r="T176" i="12"/>
  <c r="Z134" i="26" s="1"/>
  <c r="E176" i="12"/>
  <c r="P134" i="26" s="1"/>
  <c r="N176" i="12"/>
  <c r="V134" i="26" s="1"/>
  <c r="K176" i="12"/>
  <c r="T134" i="26" s="1"/>
  <c r="H176" i="12"/>
  <c r="R134" i="26" s="1"/>
  <c r="Q176" i="12"/>
  <c r="X134" i="26" s="1"/>
  <c r="Y9" i="26"/>
  <c r="Y43" i="26"/>
  <c r="T166" i="12"/>
  <c r="K166" i="12"/>
  <c r="Q166" i="12"/>
  <c r="H166" i="12"/>
  <c r="N166" i="12"/>
  <c r="E166" i="12"/>
  <c r="N156" i="12"/>
  <c r="Q156" i="12"/>
  <c r="H156" i="12"/>
  <c r="E156" i="12"/>
  <c r="T156" i="12"/>
  <c r="K156" i="12"/>
  <c r="E137" i="12"/>
  <c r="T137" i="12"/>
  <c r="K137" i="12"/>
  <c r="Q137" i="12"/>
  <c r="H137" i="12"/>
  <c r="N137" i="12"/>
  <c r="A43" i="26"/>
  <c r="K18" i="26"/>
  <c r="T110" i="12"/>
  <c r="H110" i="12"/>
  <c r="Q110" i="12"/>
  <c r="E110" i="12"/>
  <c r="N110" i="12"/>
  <c r="K110" i="12"/>
  <c r="N140" i="12"/>
  <c r="G142" i="26" s="1"/>
  <c r="T140" i="12"/>
  <c r="K142" i="26" s="1"/>
  <c r="K140" i="12"/>
  <c r="E142" i="26" s="1"/>
  <c r="Q140" i="12"/>
  <c r="I142" i="26" s="1"/>
  <c r="H140" i="12"/>
  <c r="C142" i="26" s="1"/>
  <c r="E140" i="12"/>
  <c r="A142" i="26" s="1"/>
  <c r="E105" i="12"/>
  <c r="A128" i="26" s="1"/>
  <c r="H105" i="12"/>
  <c r="C128" i="26" s="1"/>
  <c r="Q105" i="12"/>
  <c r="I128" i="26" s="1"/>
  <c r="K105" i="12"/>
  <c r="E128" i="26" s="1"/>
  <c r="N105" i="12"/>
  <c r="G128" i="26" s="1"/>
  <c r="T105" i="12"/>
  <c r="K128" i="26" s="1"/>
  <c r="X13" i="26"/>
  <c r="I34" i="26"/>
  <c r="T39" i="26"/>
  <c r="K123" i="12"/>
  <c r="T123" i="12"/>
  <c r="K200" i="26" s="1"/>
  <c r="H123" i="12"/>
  <c r="Q123" i="12"/>
  <c r="E123" i="12"/>
  <c r="N123" i="12"/>
  <c r="G200" i="26" s="1"/>
  <c r="T102" i="12"/>
  <c r="Z123" i="26" s="1"/>
  <c r="Q102" i="12"/>
  <c r="X123" i="26" s="1"/>
  <c r="E102" i="12"/>
  <c r="P123" i="26" s="1"/>
  <c r="K102" i="12"/>
  <c r="T123" i="26" s="1"/>
  <c r="N102" i="12"/>
  <c r="H102" i="12"/>
  <c r="N100" i="12"/>
  <c r="K100" i="12"/>
  <c r="T100" i="12"/>
  <c r="H100" i="12"/>
  <c r="E100" i="12"/>
  <c r="Q100" i="12"/>
  <c r="E81" i="12"/>
  <c r="T81" i="12"/>
  <c r="K81" i="12"/>
  <c r="H81" i="12"/>
  <c r="Q81" i="12"/>
  <c r="N81" i="12"/>
  <c r="Q88" i="12"/>
  <c r="H88" i="12"/>
  <c r="E88" i="12"/>
  <c r="K88" i="12"/>
  <c r="T88" i="12"/>
  <c r="N88" i="12"/>
  <c r="N92" i="12"/>
  <c r="V127" i="26" s="1"/>
  <c r="E92" i="12"/>
  <c r="P127" i="26" s="1"/>
  <c r="Q92" i="12"/>
  <c r="X127" i="26" s="1"/>
  <c r="K92" i="12"/>
  <c r="T127" i="26" s="1"/>
  <c r="T92" i="12"/>
  <c r="Z127" i="26" s="1"/>
  <c r="H92" i="12"/>
  <c r="R127" i="26" s="1"/>
  <c r="T79" i="12"/>
  <c r="H79" i="12"/>
  <c r="Q79" i="12"/>
  <c r="E79" i="12"/>
  <c r="N79" i="12"/>
  <c r="K79" i="12"/>
  <c r="N40" i="12"/>
  <c r="V190" i="26" s="1"/>
  <c r="T40" i="12"/>
  <c r="Z190" i="26" s="1"/>
  <c r="H40" i="12"/>
  <c r="R190" i="26" s="1"/>
  <c r="E40" i="12"/>
  <c r="P190" i="26" s="1"/>
  <c r="Q40" i="12"/>
  <c r="X190" i="26" s="1"/>
  <c r="K40" i="12"/>
  <c r="T190" i="26" s="1"/>
  <c r="V2" i="26"/>
  <c r="N48" i="12"/>
  <c r="K48" i="12"/>
  <c r="T48" i="12"/>
  <c r="Z151" i="26" s="1"/>
  <c r="H48" i="12"/>
  <c r="E48" i="12"/>
  <c r="P151" i="26" s="1"/>
  <c r="Q48" i="12"/>
  <c r="Q35" i="12"/>
  <c r="X101" i="26" s="1"/>
  <c r="H35" i="12"/>
  <c r="R101" i="26" s="1"/>
  <c r="N35" i="12"/>
  <c r="V101" i="26" s="1"/>
  <c r="K35" i="12"/>
  <c r="T101" i="26" s="1"/>
  <c r="E35" i="12"/>
  <c r="P101" i="26" s="1"/>
  <c r="T35" i="12"/>
  <c r="Z101" i="26" s="1"/>
  <c r="T50" i="12"/>
  <c r="Q50" i="12"/>
  <c r="H50" i="12"/>
  <c r="E50" i="12"/>
  <c r="N50" i="12"/>
  <c r="K50" i="12"/>
  <c r="H46" i="12"/>
  <c r="R104" i="26" s="1"/>
  <c r="T46" i="12"/>
  <c r="Z104" i="26" s="1"/>
  <c r="K46" i="12"/>
  <c r="T104" i="26" s="1"/>
  <c r="E46" i="12"/>
  <c r="P104" i="26" s="1"/>
  <c r="N46" i="12"/>
  <c r="V104" i="26" s="1"/>
  <c r="Q46" i="12"/>
  <c r="X104" i="26" s="1"/>
  <c r="H54" i="12"/>
  <c r="N54" i="12"/>
  <c r="E54" i="12"/>
  <c r="Q54" i="12"/>
  <c r="K54" i="12"/>
  <c r="T54" i="12"/>
  <c r="Q49" i="12"/>
  <c r="X189" i="26" s="1"/>
  <c r="T49" i="12"/>
  <c r="Z189" i="26" s="1"/>
  <c r="K49" i="12"/>
  <c r="T189" i="26" s="1"/>
  <c r="H49" i="12"/>
  <c r="R189" i="26" s="1"/>
  <c r="N49" i="12"/>
  <c r="V189" i="26" s="1"/>
  <c r="E49" i="12"/>
  <c r="P189" i="26" s="1"/>
  <c r="K31" i="12"/>
  <c r="E186" i="26" s="1"/>
  <c r="E31" i="12"/>
  <c r="A186" i="26" s="1"/>
  <c r="N31" i="12"/>
  <c r="G186" i="26" s="1"/>
  <c r="T31" i="12"/>
  <c r="K186" i="26" s="1"/>
  <c r="Q31" i="12"/>
  <c r="I186" i="26" s="1"/>
  <c r="H31" i="12"/>
  <c r="C186" i="26" s="1"/>
  <c r="D59" i="26"/>
  <c r="D6" i="26"/>
  <c r="A5" i="26"/>
  <c r="E10" i="12"/>
  <c r="H10" i="12"/>
  <c r="T10" i="12"/>
  <c r="Q10" i="12"/>
  <c r="N10" i="12"/>
  <c r="K10" i="12"/>
  <c r="E211" i="11"/>
  <c r="T211" i="11"/>
  <c r="K211" i="11"/>
  <c r="Q211" i="11"/>
  <c r="N211" i="11"/>
  <c r="H211" i="11"/>
  <c r="E3" i="26"/>
  <c r="Q231" i="11"/>
  <c r="H231" i="11"/>
  <c r="K231" i="11"/>
  <c r="T231" i="11"/>
  <c r="E231" i="11"/>
  <c r="N231" i="11"/>
  <c r="T216" i="11"/>
  <c r="N216" i="11"/>
  <c r="K216" i="11"/>
  <c r="H216" i="11"/>
  <c r="Q216" i="11"/>
  <c r="E216" i="11"/>
  <c r="T184" i="11"/>
  <c r="Z48" i="25" s="1"/>
  <c r="N184" i="11"/>
  <c r="E184" i="11"/>
  <c r="K184" i="11"/>
  <c r="Q184" i="11"/>
  <c r="H184" i="11"/>
  <c r="W39" i="25"/>
  <c r="W5" i="25"/>
  <c r="T133" i="11"/>
  <c r="K133" i="11"/>
  <c r="E133" i="11"/>
  <c r="Q133" i="11"/>
  <c r="N133" i="11"/>
  <c r="H133" i="11"/>
  <c r="H180" i="11"/>
  <c r="R133" i="25" s="1"/>
  <c r="Q180" i="11"/>
  <c r="X133" i="25" s="1"/>
  <c r="N180" i="11"/>
  <c r="V133" i="25" s="1"/>
  <c r="E180" i="11"/>
  <c r="T180" i="11"/>
  <c r="K180" i="11"/>
  <c r="T133" i="25" s="1"/>
  <c r="N158" i="11"/>
  <c r="T158" i="11"/>
  <c r="H158" i="11"/>
  <c r="K158" i="11"/>
  <c r="E158" i="11"/>
  <c r="Q158" i="11"/>
  <c r="E195" i="11"/>
  <c r="Q195" i="11"/>
  <c r="H195" i="11"/>
  <c r="K195" i="11"/>
  <c r="N195" i="11"/>
  <c r="T195" i="11"/>
  <c r="T168" i="11"/>
  <c r="Z105" i="25" s="1"/>
  <c r="H168" i="11"/>
  <c r="Q168" i="11"/>
  <c r="X105" i="25" s="1"/>
  <c r="E168" i="11"/>
  <c r="P105" i="25" s="1"/>
  <c r="N168" i="11"/>
  <c r="V105" i="25" s="1"/>
  <c r="K168" i="11"/>
  <c r="K149" i="11"/>
  <c r="Q149" i="11"/>
  <c r="H149" i="11"/>
  <c r="T149" i="11"/>
  <c r="N149" i="11"/>
  <c r="E149" i="11"/>
  <c r="E171" i="11"/>
  <c r="P134" i="25" s="1"/>
  <c r="N171" i="11"/>
  <c r="V134" i="25" s="1"/>
  <c r="K171" i="11"/>
  <c r="T134" i="25" s="1"/>
  <c r="H171" i="11"/>
  <c r="R134" i="25" s="1"/>
  <c r="T171" i="11"/>
  <c r="Z134" i="25" s="1"/>
  <c r="Q171" i="11"/>
  <c r="X134" i="25" s="1"/>
  <c r="N182" i="11"/>
  <c r="Q182" i="11"/>
  <c r="H182" i="11"/>
  <c r="K182" i="11"/>
  <c r="T182" i="11"/>
  <c r="E182" i="11"/>
  <c r="T109" i="11"/>
  <c r="N109" i="11"/>
  <c r="E109" i="11"/>
  <c r="P192" i="25" s="1"/>
  <c r="K109" i="11"/>
  <c r="T192" i="25" s="1"/>
  <c r="Q109" i="11"/>
  <c r="X192" i="25" s="1"/>
  <c r="H109" i="11"/>
  <c r="H89" i="11"/>
  <c r="E89" i="11"/>
  <c r="N89" i="11"/>
  <c r="T89" i="11"/>
  <c r="Q89" i="11"/>
  <c r="K89" i="11"/>
  <c r="N123" i="11"/>
  <c r="Q123" i="11"/>
  <c r="H123" i="11"/>
  <c r="E123" i="11"/>
  <c r="A196" i="25" s="1"/>
  <c r="K123" i="11"/>
  <c r="T123" i="11"/>
  <c r="K86" i="11"/>
  <c r="T86" i="11"/>
  <c r="K64" i="25" s="1"/>
  <c r="Q86" i="11"/>
  <c r="N86" i="11"/>
  <c r="H86" i="11"/>
  <c r="E86" i="11"/>
  <c r="A64" i="25" s="1"/>
  <c r="Q28" i="11"/>
  <c r="N28" i="11"/>
  <c r="K28" i="11"/>
  <c r="E28" i="11"/>
  <c r="H28" i="11"/>
  <c r="T28" i="11"/>
  <c r="K82" i="11"/>
  <c r="E209" i="25" s="1"/>
  <c r="N82" i="11"/>
  <c r="G209" i="25" s="1"/>
  <c r="E82" i="11"/>
  <c r="A209" i="25" s="1"/>
  <c r="Q82" i="11"/>
  <c r="I209" i="25" s="1"/>
  <c r="H82" i="11"/>
  <c r="C209" i="25" s="1"/>
  <c r="T82" i="11"/>
  <c r="K209" i="25" s="1"/>
  <c r="T37" i="11"/>
  <c r="E37" i="11"/>
  <c r="K37" i="11"/>
  <c r="N37" i="11"/>
  <c r="H37" i="11"/>
  <c r="Q37" i="11"/>
  <c r="L55" i="25"/>
  <c r="L2" i="25"/>
  <c r="H52" i="25"/>
  <c r="H9" i="11"/>
  <c r="N9" i="11"/>
  <c r="V175" i="25" s="1"/>
  <c r="E9" i="11"/>
  <c r="P175" i="25" s="1"/>
  <c r="K9" i="11"/>
  <c r="T175" i="25" s="1"/>
  <c r="Q9" i="11"/>
  <c r="T9" i="11"/>
  <c r="Z175" i="25" s="1"/>
  <c r="Y53" i="25"/>
  <c r="T62" i="11"/>
  <c r="Z148" i="25" s="1"/>
  <c r="K62" i="11"/>
  <c r="T148" i="25" s="1"/>
  <c r="N62" i="11"/>
  <c r="V148" i="25" s="1"/>
  <c r="E62" i="11"/>
  <c r="P148" i="25" s="1"/>
  <c r="Q62" i="11"/>
  <c r="X148" i="25" s="1"/>
  <c r="H62" i="11"/>
  <c r="R148" i="25" s="1"/>
  <c r="N43" i="11"/>
  <c r="G186" i="25" s="1"/>
  <c r="H43" i="11"/>
  <c r="C186" i="25" s="1"/>
  <c r="E43" i="11"/>
  <c r="K43" i="11"/>
  <c r="E186" i="25" s="1"/>
  <c r="T43" i="11"/>
  <c r="K186" i="25" s="1"/>
  <c r="Q43" i="11"/>
  <c r="W49" i="25"/>
  <c r="W10" i="25"/>
  <c r="T192" i="10"/>
  <c r="K192" i="10"/>
  <c r="Q192" i="10"/>
  <c r="H192" i="10"/>
  <c r="N192" i="10"/>
  <c r="E192" i="10"/>
  <c r="A39" i="24" s="1"/>
  <c r="E203" i="10"/>
  <c r="N203" i="10"/>
  <c r="T203" i="10"/>
  <c r="K203" i="10"/>
  <c r="Q203" i="10"/>
  <c r="H203" i="10"/>
  <c r="R100" i="24" s="1"/>
  <c r="N194" i="10"/>
  <c r="V128" i="24" s="1"/>
  <c r="E194" i="10"/>
  <c r="P128" i="24" s="1"/>
  <c r="T194" i="10"/>
  <c r="Z128" i="24" s="1"/>
  <c r="K194" i="10"/>
  <c r="T128" i="24" s="1"/>
  <c r="Q194" i="10"/>
  <c r="X128" i="24" s="1"/>
  <c r="H194" i="10"/>
  <c r="R128" i="24" s="1"/>
  <c r="T10" i="25"/>
  <c r="Q199" i="10"/>
  <c r="I128" i="24" s="1"/>
  <c r="H199" i="10"/>
  <c r="N199" i="10"/>
  <c r="G128" i="24" s="1"/>
  <c r="E199" i="10"/>
  <c r="A128" i="24" s="1"/>
  <c r="T199" i="10"/>
  <c r="K199" i="10"/>
  <c r="Q193" i="10"/>
  <c r="H193" i="10"/>
  <c r="N193" i="10"/>
  <c r="E193" i="10"/>
  <c r="T193" i="10"/>
  <c r="K193" i="10"/>
  <c r="Q183" i="10"/>
  <c r="X72" i="24" s="1"/>
  <c r="T183" i="10"/>
  <c r="Z72" i="24" s="1"/>
  <c r="K183" i="10"/>
  <c r="T72" i="24" s="1"/>
  <c r="E183" i="10"/>
  <c r="P72" i="24" s="1"/>
  <c r="N183" i="10"/>
  <c r="V72" i="24" s="1"/>
  <c r="H183" i="10"/>
  <c r="R72" i="24" s="1"/>
  <c r="N138" i="10"/>
  <c r="V137" i="24" s="1"/>
  <c r="K138" i="10"/>
  <c r="T137" i="24" s="1"/>
  <c r="T138" i="10"/>
  <c r="Z137" i="24" s="1"/>
  <c r="H138" i="10"/>
  <c r="R137" i="24" s="1"/>
  <c r="Q138" i="10"/>
  <c r="X137" i="24" s="1"/>
  <c r="E138" i="10"/>
  <c r="P137" i="24" s="1"/>
  <c r="T88" i="10"/>
  <c r="Z121" i="24" s="1"/>
  <c r="N88" i="10"/>
  <c r="V121" i="24" s="1"/>
  <c r="E88" i="10"/>
  <c r="P121" i="24" s="1"/>
  <c r="Q88" i="10"/>
  <c r="X121" i="24" s="1"/>
  <c r="H88" i="10"/>
  <c r="R121" i="24" s="1"/>
  <c r="K88" i="10"/>
  <c r="T121" i="24" s="1"/>
  <c r="Q175" i="10"/>
  <c r="X78" i="24" s="1"/>
  <c r="H175" i="10"/>
  <c r="R78" i="24" s="1"/>
  <c r="N175" i="10"/>
  <c r="V78" i="24" s="1"/>
  <c r="K175" i="10"/>
  <c r="T78" i="24" s="1"/>
  <c r="T175" i="10"/>
  <c r="Z78" i="24" s="1"/>
  <c r="E175" i="10"/>
  <c r="P78" i="24" s="1"/>
  <c r="Q79" i="10"/>
  <c r="H79" i="10"/>
  <c r="E79" i="10"/>
  <c r="K79" i="10"/>
  <c r="T79" i="10"/>
  <c r="N79" i="10"/>
  <c r="K181" i="10"/>
  <c r="T143" i="24" s="1"/>
  <c r="Q181" i="10"/>
  <c r="X143" i="24" s="1"/>
  <c r="H181" i="10"/>
  <c r="R143" i="24" s="1"/>
  <c r="N181" i="10"/>
  <c r="V143" i="24" s="1"/>
  <c r="E181" i="10"/>
  <c r="P143" i="24" s="1"/>
  <c r="T181" i="10"/>
  <c r="Z143" i="24" s="1"/>
  <c r="T184" i="10"/>
  <c r="Q184" i="10"/>
  <c r="H184" i="10"/>
  <c r="N184" i="10"/>
  <c r="E184" i="10"/>
  <c r="K184" i="10"/>
  <c r="Z39" i="24"/>
  <c r="Z5" i="24"/>
  <c r="E51" i="10"/>
  <c r="A187" i="24" s="1"/>
  <c r="T51" i="10"/>
  <c r="K187" i="24" s="1"/>
  <c r="Q51" i="10"/>
  <c r="I187" i="24" s="1"/>
  <c r="N51" i="10"/>
  <c r="G187" i="24" s="1"/>
  <c r="K51" i="10"/>
  <c r="E187" i="24" s="1"/>
  <c r="H51" i="10"/>
  <c r="C187" i="24" s="1"/>
  <c r="E35" i="10"/>
  <c r="Q35" i="10"/>
  <c r="H35" i="10"/>
  <c r="N35" i="10"/>
  <c r="T35" i="10"/>
  <c r="K35" i="10"/>
  <c r="T24" i="10"/>
  <c r="K182" i="24" s="1"/>
  <c r="N24" i="10"/>
  <c r="E24" i="10"/>
  <c r="A182" i="24" s="1"/>
  <c r="Q24" i="10"/>
  <c r="I182" i="24" s="1"/>
  <c r="K24" i="10"/>
  <c r="E182" i="24" s="1"/>
  <c r="H24" i="10"/>
  <c r="N14" i="10"/>
  <c r="K14" i="10"/>
  <c r="T14" i="10"/>
  <c r="H14" i="10"/>
  <c r="C175" i="24" s="1"/>
  <c r="Q14" i="10"/>
  <c r="E14" i="10"/>
  <c r="J36" i="22"/>
  <c r="Z198" i="9"/>
  <c r="AJ75" i="22" s="1"/>
  <c r="AC198" i="9"/>
  <c r="AL75" i="22" s="1"/>
  <c r="W198" i="9"/>
  <c r="AH75" i="22" s="1"/>
  <c r="T198" i="9"/>
  <c r="AF75" i="22" s="1"/>
  <c r="K198" i="9"/>
  <c r="Z75" i="22" s="1"/>
  <c r="N198" i="9"/>
  <c r="AB75" i="22" s="1"/>
  <c r="H198" i="9"/>
  <c r="X75" i="22" s="1"/>
  <c r="E198" i="9"/>
  <c r="V75" i="22" s="1"/>
  <c r="Q198" i="9"/>
  <c r="AD75" i="22" s="1"/>
  <c r="T171" i="9"/>
  <c r="AF138" i="22" s="1"/>
  <c r="W171" i="9"/>
  <c r="AH138" i="22" s="1"/>
  <c r="Q171" i="9"/>
  <c r="AD138" i="22" s="1"/>
  <c r="N171" i="9"/>
  <c r="AB138" i="22" s="1"/>
  <c r="H171" i="9"/>
  <c r="X138" i="22" s="1"/>
  <c r="E171" i="9"/>
  <c r="V138" i="22" s="1"/>
  <c r="AC171" i="9"/>
  <c r="AL138" i="22" s="1"/>
  <c r="K171" i="9"/>
  <c r="Z138" i="22" s="1"/>
  <c r="Z171" i="9"/>
  <c r="AJ138" i="22" s="1"/>
  <c r="Y53" i="24"/>
  <c r="H225" i="9"/>
  <c r="W225" i="9"/>
  <c r="N225" i="9"/>
  <c r="E225" i="9"/>
  <c r="T225" i="9"/>
  <c r="AC225" i="9"/>
  <c r="Z225" i="9"/>
  <c r="K225" i="9"/>
  <c r="Q225" i="9"/>
  <c r="N38" i="10"/>
  <c r="Q38" i="10"/>
  <c r="H38" i="10"/>
  <c r="T38" i="10"/>
  <c r="E38" i="10"/>
  <c r="K38" i="10"/>
  <c r="Q20" i="10"/>
  <c r="H20" i="10"/>
  <c r="T20" i="10"/>
  <c r="N20" i="10"/>
  <c r="G179" i="24" s="1"/>
  <c r="E20" i="10"/>
  <c r="A179" i="24" s="1"/>
  <c r="K20" i="10"/>
  <c r="B8" i="22"/>
  <c r="N140" i="9"/>
  <c r="G142" i="22" s="1"/>
  <c r="W140" i="9"/>
  <c r="M142" i="22" s="1"/>
  <c r="AC140" i="9"/>
  <c r="Q142" i="22" s="1"/>
  <c r="T140" i="9"/>
  <c r="K142" i="22" s="1"/>
  <c r="K140" i="9"/>
  <c r="E142" i="22" s="1"/>
  <c r="H140" i="9"/>
  <c r="C142" i="22" s="1"/>
  <c r="Q140" i="9"/>
  <c r="I142" i="22" s="1"/>
  <c r="E140" i="9"/>
  <c r="A142" i="22" s="1"/>
  <c r="Z140" i="9"/>
  <c r="O142" i="22" s="1"/>
  <c r="U49" i="24"/>
  <c r="U10" i="24"/>
  <c r="L9" i="22"/>
  <c r="T143" i="9"/>
  <c r="W143" i="9"/>
  <c r="N143" i="9"/>
  <c r="E143" i="9"/>
  <c r="K143" i="9"/>
  <c r="H143" i="9"/>
  <c r="AC143" i="9"/>
  <c r="Q143" i="9"/>
  <c r="Z143" i="9"/>
  <c r="F65" i="22"/>
  <c r="T95" i="9"/>
  <c r="K126" i="22" s="1"/>
  <c r="W95" i="9"/>
  <c r="M126" i="22" s="1"/>
  <c r="N95" i="9"/>
  <c r="G126" i="22" s="1"/>
  <c r="E95" i="9"/>
  <c r="A126" i="22" s="1"/>
  <c r="K95" i="9"/>
  <c r="E126" i="22" s="1"/>
  <c r="Q95" i="9"/>
  <c r="I126" i="22" s="1"/>
  <c r="Z95" i="9"/>
  <c r="O126" i="22" s="1"/>
  <c r="H95" i="9"/>
  <c r="C126" i="22" s="1"/>
  <c r="AC95" i="9"/>
  <c r="Q126" i="22" s="1"/>
  <c r="T59" i="9"/>
  <c r="AF190" i="22" s="1"/>
  <c r="Z59" i="9"/>
  <c r="AJ190" i="22" s="1"/>
  <c r="K59" i="9"/>
  <c r="Z190" i="22" s="1"/>
  <c r="H59" i="9"/>
  <c r="X190" i="22" s="1"/>
  <c r="AC59" i="9"/>
  <c r="AL190" i="22" s="1"/>
  <c r="Q59" i="9"/>
  <c r="AD190" i="22" s="1"/>
  <c r="E59" i="9"/>
  <c r="V190" i="22" s="1"/>
  <c r="N59" i="9"/>
  <c r="AB190" i="22" s="1"/>
  <c r="W59" i="9"/>
  <c r="AH190" i="22" s="1"/>
  <c r="T27" i="9"/>
  <c r="Z27" i="9"/>
  <c r="K27" i="9"/>
  <c r="H27" i="9"/>
  <c r="AC27" i="9"/>
  <c r="Q27" i="9"/>
  <c r="E27" i="9"/>
  <c r="N27" i="9"/>
  <c r="W27" i="9"/>
  <c r="J45" i="22"/>
  <c r="F37" i="22"/>
  <c r="B39" i="22"/>
  <c r="D18" i="22"/>
  <c r="D43" i="22"/>
  <c r="H129" i="9"/>
  <c r="Q129" i="9"/>
  <c r="E129" i="9"/>
  <c r="Z129" i="9"/>
  <c r="N129" i="9"/>
  <c r="W129" i="9"/>
  <c r="K129" i="9"/>
  <c r="AC129" i="9"/>
  <c r="T129" i="9"/>
  <c r="H101" i="9"/>
  <c r="Q101" i="9"/>
  <c r="E101" i="9"/>
  <c r="Z101" i="9"/>
  <c r="N101" i="9"/>
  <c r="K101" i="9"/>
  <c r="AC101" i="9"/>
  <c r="W101" i="9"/>
  <c r="T101" i="9"/>
  <c r="L33" i="22"/>
  <c r="L41" i="22"/>
  <c r="L13" i="22"/>
  <c r="L18" i="22"/>
  <c r="F52" i="22"/>
  <c r="H23" i="22"/>
  <c r="H217" i="9"/>
  <c r="Q217" i="9"/>
  <c r="Z217" i="9"/>
  <c r="E217" i="9"/>
  <c r="K217" i="9"/>
  <c r="T217" i="9"/>
  <c r="AC217" i="9"/>
  <c r="W217" i="9"/>
  <c r="N217" i="9"/>
  <c r="T179" i="9"/>
  <c r="K137" i="22" s="1"/>
  <c r="AC179" i="9"/>
  <c r="Q137" i="22" s="1"/>
  <c r="E179" i="9"/>
  <c r="A137" i="22" s="1"/>
  <c r="H179" i="9"/>
  <c r="C137" i="22" s="1"/>
  <c r="Z179" i="9"/>
  <c r="O137" i="22" s="1"/>
  <c r="K179" i="9"/>
  <c r="E137" i="22" s="1"/>
  <c r="W179" i="9"/>
  <c r="M137" i="22" s="1"/>
  <c r="Q179" i="9"/>
  <c r="I137" i="22" s="1"/>
  <c r="N179" i="9"/>
  <c r="G137" i="22" s="1"/>
  <c r="H165" i="9"/>
  <c r="Z165" i="9"/>
  <c r="W165" i="9"/>
  <c r="T165" i="9"/>
  <c r="E165" i="9"/>
  <c r="AC165" i="9"/>
  <c r="Q165" i="9"/>
  <c r="N165" i="9"/>
  <c r="K165" i="9"/>
  <c r="E10" i="22"/>
  <c r="Z138" i="9"/>
  <c r="K138" i="9"/>
  <c r="T138" i="9"/>
  <c r="H138" i="9"/>
  <c r="Q138" i="9"/>
  <c r="AC138" i="9"/>
  <c r="E138" i="9"/>
  <c r="N138" i="9"/>
  <c r="W138" i="9"/>
  <c r="J27" i="22"/>
  <c r="N120" i="9"/>
  <c r="G198" i="22" s="1"/>
  <c r="K120" i="9"/>
  <c r="E198" i="22" s="1"/>
  <c r="T120" i="9"/>
  <c r="K198" i="22" s="1"/>
  <c r="AC120" i="9"/>
  <c r="Q198" i="22" s="1"/>
  <c r="Q120" i="9"/>
  <c r="I198" i="22" s="1"/>
  <c r="E120" i="9"/>
  <c r="A198" i="22" s="1"/>
  <c r="Z120" i="9"/>
  <c r="O198" i="22" s="1"/>
  <c r="W120" i="9"/>
  <c r="M198" i="22" s="1"/>
  <c r="H120" i="9"/>
  <c r="C198" i="22" s="1"/>
  <c r="F22" i="22"/>
  <c r="L42" i="22"/>
  <c r="H181" i="9"/>
  <c r="W181" i="9"/>
  <c r="N181" i="9"/>
  <c r="E181" i="9"/>
  <c r="K181" i="9"/>
  <c r="AC181" i="9"/>
  <c r="T181" i="9"/>
  <c r="Q181" i="9"/>
  <c r="Z181" i="9"/>
  <c r="K27" i="22"/>
  <c r="T91" i="9"/>
  <c r="AC91" i="9"/>
  <c r="H91" i="9"/>
  <c r="N91" i="9"/>
  <c r="Q91" i="9"/>
  <c r="K91" i="9"/>
  <c r="Z91" i="9"/>
  <c r="W91" i="9"/>
  <c r="E91" i="9"/>
  <c r="N52" i="9"/>
  <c r="T52" i="9"/>
  <c r="Z52" i="9"/>
  <c r="E52" i="9"/>
  <c r="W52" i="9"/>
  <c r="K52" i="9"/>
  <c r="AC52" i="9"/>
  <c r="H52" i="9"/>
  <c r="Q52" i="9"/>
  <c r="H65" i="9"/>
  <c r="X210" i="22" s="1"/>
  <c r="N65" i="9"/>
  <c r="AB210" i="22" s="1"/>
  <c r="AC65" i="9"/>
  <c r="AL210" i="22" s="1"/>
  <c r="Q65" i="9"/>
  <c r="AD210" i="22" s="1"/>
  <c r="E65" i="9"/>
  <c r="V210" i="22" s="1"/>
  <c r="Z65" i="9"/>
  <c r="AJ210" i="22" s="1"/>
  <c r="W65" i="9"/>
  <c r="AH210" i="22" s="1"/>
  <c r="K65" i="9"/>
  <c r="Z210" i="22" s="1"/>
  <c r="T65" i="9"/>
  <c r="AF210" i="22" s="1"/>
  <c r="Q226" i="5"/>
  <c r="AC226" i="5"/>
  <c r="T226" i="5"/>
  <c r="K226" i="5"/>
  <c r="W226" i="5"/>
  <c r="H226" i="5"/>
  <c r="Z226" i="5"/>
  <c r="N226" i="5"/>
  <c r="E226" i="5"/>
  <c r="W137" i="5"/>
  <c r="M136" i="21" s="1"/>
  <c r="AC137" i="5"/>
  <c r="Q136" i="21" s="1"/>
  <c r="T137" i="5"/>
  <c r="K136" i="21" s="1"/>
  <c r="K137" i="5"/>
  <c r="E136" i="21" s="1"/>
  <c r="H137" i="5"/>
  <c r="C136" i="21" s="1"/>
  <c r="Q137" i="5"/>
  <c r="I136" i="21" s="1"/>
  <c r="E137" i="5"/>
  <c r="A136" i="21" s="1"/>
  <c r="Z137" i="5"/>
  <c r="O136" i="21" s="1"/>
  <c r="N137" i="5"/>
  <c r="G136" i="21" s="1"/>
  <c r="W105" i="5"/>
  <c r="AC105" i="5"/>
  <c r="T105" i="5"/>
  <c r="K105" i="5"/>
  <c r="Q105" i="5"/>
  <c r="E105" i="5"/>
  <c r="H105" i="5"/>
  <c r="Z105" i="5"/>
  <c r="N105" i="5"/>
  <c r="W73" i="5"/>
  <c r="AC73" i="5"/>
  <c r="T73" i="5"/>
  <c r="K73" i="5"/>
  <c r="E115" i="21" s="1"/>
  <c r="E73" i="5"/>
  <c r="Z73" i="5"/>
  <c r="N73" i="5"/>
  <c r="H73" i="5"/>
  <c r="Q73" i="5"/>
  <c r="W41" i="5"/>
  <c r="AH183" i="21" s="1"/>
  <c r="AC41" i="5"/>
  <c r="AL183" i="21" s="1"/>
  <c r="T41" i="5"/>
  <c r="AF183" i="21" s="1"/>
  <c r="K41" i="5"/>
  <c r="Z183" i="21" s="1"/>
  <c r="N41" i="5"/>
  <c r="AB183" i="21" s="1"/>
  <c r="H41" i="5"/>
  <c r="X183" i="21" s="1"/>
  <c r="Q41" i="5"/>
  <c r="AD183" i="21" s="1"/>
  <c r="E41" i="5"/>
  <c r="V183" i="21" s="1"/>
  <c r="Z41" i="5"/>
  <c r="AJ183" i="21" s="1"/>
  <c r="W9" i="5"/>
  <c r="AC9" i="5"/>
  <c r="AL175" i="21" s="1"/>
  <c r="T9" i="5"/>
  <c r="AF175" i="21" s="1"/>
  <c r="K9" i="5"/>
  <c r="Z175" i="21" s="1"/>
  <c r="H9" i="5"/>
  <c r="Q9" i="5"/>
  <c r="AD175" i="21" s="1"/>
  <c r="E9" i="5"/>
  <c r="V175" i="21" s="1"/>
  <c r="Z9" i="5"/>
  <c r="AJ175" i="21" s="1"/>
  <c r="N9" i="5"/>
  <c r="AB175" i="21" s="1"/>
  <c r="N36" i="9"/>
  <c r="AB185" i="22" s="1"/>
  <c r="T36" i="9"/>
  <c r="AF185" i="22" s="1"/>
  <c r="AC36" i="9"/>
  <c r="AL185" i="22" s="1"/>
  <c r="H36" i="9"/>
  <c r="X185" i="22" s="1"/>
  <c r="Q36" i="9"/>
  <c r="AD185" i="22" s="1"/>
  <c r="Z36" i="9"/>
  <c r="AJ185" i="22" s="1"/>
  <c r="E36" i="9"/>
  <c r="V185" i="22" s="1"/>
  <c r="W36" i="9"/>
  <c r="AH185" i="22" s="1"/>
  <c r="K36" i="9"/>
  <c r="Z185" i="22" s="1"/>
  <c r="B58" i="22"/>
  <c r="H93" i="9"/>
  <c r="C125" i="22" s="1"/>
  <c r="AC93" i="9"/>
  <c r="Q125" i="22" s="1"/>
  <c r="T93" i="9"/>
  <c r="K93" i="9"/>
  <c r="E125" i="22" s="1"/>
  <c r="Z93" i="9"/>
  <c r="O125" i="22" s="1"/>
  <c r="E93" i="9"/>
  <c r="N93" i="9"/>
  <c r="G125" i="22" s="1"/>
  <c r="W93" i="9"/>
  <c r="M125" i="22" s="1"/>
  <c r="Q93" i="9"/>
  <c r="N4" i="9"/>
  <c r="T4" i="9"/>
  <c r="Q4" i="9"/>
  <c r="Z4" i="9"/>
  <c r="E4" i="9"/>
  <c r="AC4" i="9"/>
  <c r="K4" i="9"/>
  <c r="W4" i="9"/>
  <c r="H4" i="9"/>
  <c r="T87" i="9"/>
  <c r="K123" i="22" s="1"/>
  <c r="AC87" i="9"/>
  <c r="Q87" i="9"/>
  <c r="Z87" i="9"/>
  <c r="E87" i="9"/>
  <c r="K87" i="9"/>
  <c r="N87" i="9"/>
  <c r="G123" i="22" s="1"/>
  <c r="H87" i="9"/>
  <c r="W87" i="9"/>
  <c r="AE2" i="22"/>
  <c r="AE57" i="22"/>
  <c r="L56" i="22"/>
  <c r="L3" i="22"/>
  <c r="AC168" i="5"/>
  <c r="AL105" i="21" s="1"/>
  <c r="E168" i="5"/>
  <c r="V105" i="21" s="1"/>
  <c r="W168" i="5"/>
  <c r="AH105" i="21" s="1"/>
  <c r="N168" i="5"/>
  <c r="AB105" i="21" s="1"/>
  <c r="Q168" i="5"/>
  <c r="AD105" i="21" s="1"/>
  <c r="T168" i="5"/>
  <c r="AF105" i="21" s="1"/>
  <c r="H168" i="5"/>
  <c r="X105" i="21" s="1"/>
  <c r="K168" i="5"/>
  <c r="Z105" i="21" s="1"/>
  <c r="Z168" i="5"/>
  <c r="AJ105" i="21" s="1"/>
  <c r="C39" i="21"/>
  <c r="I14" i="21"/>
  <c r="AJ59" i="21"/>
  <c r="AL6" i="21"/>
  <c r="K143" i="5"/>
  <c r="W143" i="5"/>
  <c r="N143" i="5"/>
  <c r="E143" i="5"/>
  <c r="AC143" i="5"/>
  <c r="Q143" i="5"/>
  <c r="Z143" i="5"/>
  <c r="T143" i="5"/>
  <c r="H143" i="5"/>
  <c r="K135" i="5"/>
  <c r="Z151" i="21" s="1"/>
  <c r="Z135" i="5"/>
  <c r="AJ151" i="21" s="1"/>
  <c r="Q135" i="5"/>
  <c r="AD151" i="21" s="1"/>
  <c r="H135" i="5"/>
  <c r="X151" i="21" s="1"/>
  <c r="T135" i="5"/>
  <c r="AF151" i="21" s="1"/>
  <c r="AC135" i="5"/>
  <c r="AL151" i="21" s="1"/>
  <c r="E135" i="5"/>
  <c r="V151" i="21" s="1"/>
  <c r="N135" i="5"/>
  <c r="AB151" i="21" s="1"/>
  <c r="W135" i="5"/>
  <c r="AH151" i="21" s="1"/>
  <c r="W217" i="5"/>
  <c r="AC217" i="5"/>
  <c r="T217" i="5"/>
  <c r="K217" i="5"/>
  <c r="Q217" i="5"/>
  <c r="E217" i="5"/>
  <c r="H217" i="5"/>
  <c r="Z217" i="5"/>
  <c r="N217" i="5"/>
  <c r="AC88" i="5"/>
  <c r="E88" i="5"/>
  <c r="W88" i="5"/>
  <c r="N88" i="5"/>
  <c r="Q88" i="5"/>
  <c r="K88" i="5"/>
  <c r="Z88" i="5"/>
  <c r="T88" i="5"/>
  <c r="H88" i="5"/>
  <c r="J53" i="22"/>
  <c r="AC228" i="5"/>
  <c r="Q137" i="21" s="1"/>
  <c r="E228" i="5"/>
  <c r="A137" i="21" s="1"/>
  <c r="W228" i="5"/>
  <c r="M137" i="21" s="1"/>
  <c r="N228" i="5"/>
  <c r="G137" i="21" s="1"/>
  <c r="Z228" i="5"/>
  <c r="O137" i="21" s="1"/>
  <c r="T228" i="5"/>
  <c r="K137" i="21" s="1"/>
  <c r="H228" i="5"/>
  <c r="C137" i="21" s="1"/>
  <c r="K228" i="5"/>
  <c r="E137" i="21" s="1"/>
  <c r="Q228" i="5"/>
  <c r="I137" i="21" s="1"/>
  <c r="W202" i="5"/>
  <c r="M100" i="21" s="1"/>
  <c r="Z202" i="5"/>
  <c r="AJ191" i="21" s="1"/>
  <c r="AC202" i="5"/>
  <c r="Q100" i="21" s="1"/>
  <c r="Q202" i="5"/>
  <c r="H202" i="5"/>
  <c r="C100" i="21" s="1"/>
  <c r="T202" i="5"/>
  <c r="E202" i="5"/>
  <c r="V191" i="21" s="1"/>
  <c r="N202" i="5"/>
  <c r="AB191" i="21" s="1"/>
  <c r="K202" i="5"/>
  <c r="E100" i="21" s="1"/>
  <c r="AC152" i="5"/>
  <c r="AL153" i="21" s="1"/>
  <c r="E152" i="5"/>
  <c r="V153" i="21" s="1"/>
  <c r="W152" i="5"/>
  <c r="AH153" i="21" s="1"/>
  <c r="N152" i="5"/>
  <c r="AB153" i="21" s="1"/>
  <c r="Z152" i="5"/>
  <c r="AJ153" i="21" s="1"/>
  <c r="T152" i="5"/>
  <c r="AF153" i="21" s="1"/>
  <c r="H152" i="5"/>
  <c r="X153" i="21" s="1"/>
  <c r="Q152" i="5"/>
  <c r="AD153" i="21" s="1"/>
  <c r="K152" i="5"/>
  <c r="Z153" i="21" s="1"/>
  <c r="K87" i="5"/>
  <c r="Z87" i="5"/>
  <c r="Q87" i="5"/>
  <c r="I119" i="21" s="1"/>
  <c r="H87" i="5"/>
  <c r="T87" i="5"/>
  <c r="W87" i="5"/>
  <c r="AC87" i="5"/>
  <c r="E87" i="5"/>
  <c r="N87" i="5"/>
  <c r="W37" i="5"/>
  <c r="N37" i="5"/>
  <c r="E37" i="5"/>
  <c r="T37" i="5"/>
  <c r="K183" i="21" s="1"/>
  <c r="H37" i="5"/>
  <c r="C183" i="21" s="1"/>
  <c r="AC37" i="5"/>
  <c r="Q37" i="5"/>
  <c r="K37" i="5"/>
  <c r="E183" i="21" s="1"/>
  <c r="Z37" i="5"/>
  <c r="AK54" i="21"/>
  <c r="X59" i="21"/>
  <c r="Q26" i="5"/>
  <c r="I181" i="21" s="1"/>
  <c r="AC26" i="5"/>
  <c r="Q181" i="21" s="1"/>
  <c r="T26" i="5"/>
  <c r="K181" i="21" s="1"/>
  <c r="K26" i="5"/>
  <c r="E181" i="21" s="1"/>
  <c r="H26" i="5"/>
  <c r="C181" i="21" s="1"/>
  <c r="W26" i="5"/>
  <c r="M181" i="21" s="1"/>
  <c r="E26" i="5"/>
  <c r="A181" i="21" s="1"/>
  <c r="Z26" i="5"/>
  <c r="O181" i="21" s="1"/>
  <c r="N26" i="5"/>
  <c r="G181" i="21" s="1"/>
  <c r="H2" i="21"/>
  <c r="H55" i="21"/>
  <c r="H52" i="21"/>
  <c r="W161" i="5"/>
  <c r="Z161" i="5"/>
  <c r="Q161" i="5"/>
  <c r="H161" i="5"/>
  <c r="AC161" i="5"/>
  <c r="N161" i="5"/>
  <c r="K161" i="5"/>
  <c r="E161" i="5"/>
  <c r="T161" i="5"/>
  <c r="AH59" i="21"/>
  <c r="Z18" i="9"/>
  <c r="O182" i="22" s="1"/>
  <c r="H18" i="9"/>
  <c r="C182" i="22" s="1"/>
  <c r="K18" i="9"/>
  <c r="E182" i="22" s="1"/>
  <c r="AC18" i="9"/>
  <c r="Q182" i="22" s="1"/>
  <c r="T18" i="9"/>
  <c r="K182" i="22" s="1"/>
  <c r="Q18" i="9"/>
  <c r="I182" i="22" s="1"/>
  <c r="N18" i="9"/>
  <c r="G182" i="22" s="1"/>
  <c r="W18" i="9"/>
  <c r="M182" i="22" s="1"/>
  <c r="E18" i="9"/>
  <c r="A182" i="22" s="1"/>
  <c r="K127" i="5"/>
  <c r="Z194" i="21" s="1"/>
  <c r="W127" i="5"/>
  <c r="AH194" i="21" s="1"/>
  <c r="N127" i="5"/>
  <c r="AB194" i="21" s="1"/>
  <c r="E127" i="5"/>
  <c r="V194" i="21" s="1"/>
  <c r="T127" i="5"/>
  <c r="AF194" i="21" s="1"/>
  <c r="H127" i="5"/>
  <c r="X194" i="21" s="1"/>
  <c r="AC127" i="5"/>
  <c r="AL194" i="21" s="1"/>
  <c r="Q127" i="5"/>
  <c r="AD194" i="21" s="1"/>
  <c r="Z127" i="5"/>
  <c r="AJ194" i="21" s="1"/>
  <c r="W58" i="22"/>
  <c r="W3" i="22"/>
  <c r="Z6" i="9"/>
  <c r="H6" i="9"/>
  <c r="X183" i="22" s="1"/>
  <c r="AC6" i="9"/>
  <c r="T6" i="9"/>
  <c r="AF183" i="22" s="1"/>
  <c r="Q6" i="9"/>
  <c r="AD183" i="22" s="1"/>
  <c r="E6" i="9"/>
  <c r="N6" i="9"/>
  <c r="AB183" i="22" s="1"/>
  <c r="K6" i="9"/>
  <c r="Z183" i="22" s="1"/>
  <c r="W6" i="9"/>
  <c r="A9" i="21"/>
  <c r="V23" i="27"/>
  <c r="E168" i="13"/>
  <c r="P109" i="27" s="1"/>
  <c r="T168" i="13"/>
  <c r="Z109" i="27" s="1"/>
  <c r="K168" i="13"/>
  <c r="T109" i="27" s="1"/>
  <c r="N168" i="13"/>
  <c r="V109" i="27" s="1"/>
  <c r="H168" i="13"/>
  <c r="R109" i="27" s="1"/>
  <c r="Q168" i="13"/>
  <c r="X109" i="27" s="1"/>
  <c r="H192" i="13"/>
  <c r="R34" i="27" s="1"/>
  <c r="N192" i="13"/>
  <c r="V16" i="27" s="1"/>
  <c r="T192" i="13"/>
  <c r="Z34" i="27" s="1"/>
  <c r="Q192" i="13"/>
  <c r="K192" i="13"/>
  <c r="E192" i="13"/>
  <c r="P16" i="27" s="1"/>
  <c r="T173" i="13"/>
  <c r="Q173" i="13"/>
  <c r="H173" i="13"/>
  <c r="E173" i="13"/>
  <c r="N173" i="13"/>
  <c r="K173" i="13"/>
  <c r="Q138" i="13"/>
  <c r="X141" i="27" s="1"/>
  <c r="T138" i="13"/>
  <c r="Z141" i="27" s="1"/>
  <c r="K138" i="13"/>
  <c r="T141" i="27" s="1"/>
  <c r="N138" i="13"/>
  <c r="V141" i="27" s="1"/>
  <c r="H138" i="13"/>
  <c r="R141" i="27" s="1"/>
  <c r="E138" i="13"/>
  <c r="P141" i="27" s="1"/>
  <c r="N163" i="13"/>
  <c r="G18" i="27" s="1"/>
  <c r="T163" i="13"/>
  <c r="K18" i="27" s="1"/>
  <c r="H163" i="13"/>
  <c r="C18" i="27" s="1"/>
  <c r="Q163" i="13"/>
  <c r="E163" i="13"/>
  <c r="A18" i="27" s="1"/>
  <c r="K163" i="13"/>
  <c r="E18" i="27" s="1"/>
  <c r="C8" i="27"/>
  <c r="T141" i="13"/>
  <c r="Z139" i="27" s="1"/>
  <c r="H141" i="13"/>
  <c r="R139" i="27" s="1"/>
  <c r="E141" i="13"/>
  <c r="N141" i="13"/>
  <c r="K141" i="13"/>
  <c r="T139" i="27" s="1"/>
  <c r="Q141" i="13"/>
  <c r="X139" i="27" s="1"/>
  <c r="T107" i="13"/>
  <c r="K107" i="13"/>
  <c r="N107" i="13"/>
  <c r="H107" i="13"/>
  <c r="E107" i="13"/>
  <c r="Q107" i="13"/>
  <c r="N92" i="13"/>
  <c r="V127" i="27" s="1"/>
  <c r="E92" i="13"/>
  <c r="P127" i="27" s="1"/>
  <c r="Q92" i="13"/>
  <c r="X127" i="27" s="1"/>
  <c r="K92" i="13"/>
  <c r="T127" i="27" s="1"/>
  <c r="T92" i="13"/>
  <c r="Z127" i="27" s="1"/>
  <c r="H92" i="13"/>
  <c r="R127" i="27" s="1"/>
  <c r="T139" i="13"/>
  <c r="Q139" i="13"/>
  <c r="H139" i="13"/>
  <c r="N139" i="13"/>
  <c r="E139" i="13"/>
  <c r="K139" i="13"/>
  <c r="H127" i="13"/>
  <c r="E127" i="13"/>
  <c r="P198" i="27" s="1"/>
  <c r="T127" i="13"/>
  <c r="Q127" i="13"/>
  <c r="N127" i="13"/>
  <c r="K127" i="13"/>
  <c r="T198" i="27" s="1"/>
  <c r="Q130" i="13"/>
  <c r="I116" i="27" s="1"/>
  <c r="H130" i="13"/>
  <c r="C116" i="27" s="1"/>
  <c r="K130" i="13"/>
  <c r="E116" i="27" s="1"/>
  <c r="E130" i="13"/>
  <c r="A116" i="27" s="1"/>
  <c r="T130" i="13"/>
  <c r="K116" i="27" s="1"/>
  <c r="N130" i="13"/>
  <c r="G116" i="27" s="1"/>
  <c r="E86" i="13"/>
  <c r="A68" i="27" s="1"/>
  <c r="N86" i="13"/>
  <c r="G68" i="27" s="1"/>
  <c r="Q86" i="13"/>
  <c r="I68" i="27" s="1"/>
  <c r="H86" i="13"/>
  <c r="C68" i="27" s="1"/>
  <c r="T86" i="13"/>
  <c r="K68" i="27" s="1"/>
  <c r="K86" i="13"/>
  <c r="E68" i="27" s="1"/>
  <c r="K33" i="13"/>
  <c r="T33" i="13"/>
  <c r="H33" i="13"/>
  <c r="C188" i="27" s="1"/>
  <c r="Q33" i="13"/>
  <c r="I188" i="27" s="1"/>
  <c r="E33" i="13"/>
  <c r="N33" i="13"/>
  <c r="G188" i="27" s="1"/>
  <c r="AA58" i="27"/>
  <c r="AA3" i="27"/>
  <c r="E69" i="13"/>
  <c r="N69" i="13"/>
  <c r="K69" i="13"/>
  <c r="H69" i="13"/>
  <c r="T69" i="13"/>
  <c r="Q69" i="13"/>
  <c r="R27" i="27"/>
  <c r="T31" i="13"/>
  <c r="N31" i="13"/>
  <c r="H31" i="13"/>
  <c r="C186" i="27" s="1"/>
  <c r="E31" i="13"/>
  <c r="Q31" i="13"/>
  <c r="I186" i="27" s="1"/>
  <c r="K31" i="13"/>
  <c r="Q82" i="13"/>
  <c r="I213" i="27" s="1"/>
  <c r="T82" i="13"/>
  <c r="K213" i="27" s="1"/>
  <c r="K82" i="13"/>
  <c r="E213" i="27" s="1"/>
  <c r="E82" i="13"/>
  <c r="A213" i="27" s="1"/>
  <c r="N82" i="13"/>
  <c r="G213" i="27" s="1"/>
  <c r="H82" i="13"/>
  <c r="C213" i="27" s="1"/>
  <c r="E46" i="13"/>
  <c r="P104" i="27" s="1"/>
  <c r="K46" i="13"/>
  <c r="T46" i="13"/>
  <c r="Z104" i="27" s="1"/>
  <c r="Q46" i="13"/>
  <c r="X104" i="27" s="1"/>
  <c r="N46" i="13"/>
  <c r="H46" i="13"/>
  <c r="R104" i="27" s="1"/>
  <c r="Q32" i="13"/>
  <c r="H32" i="13"/>
  <c r="R188" i="27" s="1"/>
  <c r="K32" i="13"/>
  <c r="T188" i="27" s="1"/>
  <c r="T32" i="13"/>
  <c r="Z188" i="27" s="1"/>
  <c r="N32" i="13"/>
  <c r="V188" i="27" s="1"/>
  <c r="E32" i="13"/>
  <c r="P57" i="27"/>
  <c r="P2" i="27"/>
  <c r="K52" i="13"/>
  <c r="H52" i="13"/>
  <c r="T52" i="13"/>
  <c r="E52" i="13"/>
  <c r="N52" i="13"/>
  <c r="Q52" i="13"/>
  <c r="T232" i="12"/>
  <c r="K155" i="26" s="1"/>
  <c r="K232" i="12"/>
  <c r="E155" i="26" s="1"/>
  <c r="H232" i="12"/>
  <c r="C155" i="26" s="1"/>
  <c r="Q232" i="12"/>
  <c r="I155" i="26" s="1"/>
  <c r="E232" i="12"/>
  <c r="N232" i="12"/>
  <c r="H71" i="13"/>
  <c r="C207" i="27" s="1"/>
  <c r="Q71" i="13"/>
  <c r="I207" i="27" s="1"/>
  <c r="T71" i="13"/>
  <c r="K207" i="27" s="1"/>
  <c r="E71" i="13"/>
  <c r="A207" i="27" s="1"/>
  <c r="K71" i="13"/>
  <c r="E207" i="27" s="1"/>
  <c r="N71" i="13"/>
  <c r="G207" i="27" s="1"/>
  <c r="A5" i="27"/>
  <c r="T7" i="27"/>
  <c r="N230" i="12"/>
  <c r="Q230" i="12"/>
  <c r="H230" i="12"/>
  <c r="E230" i="12"/>
  <c r="A153" i="26" s="1"/>
  <c r="K230" i="12"/>
  <c r="E153" i="26" s="1"/>
  <c r="T230" i="12"/>
  <c r="Q207" i="12"/>
  <c r="H207" i="12"/>
  <c r="E207" i="12"/>
  <c r="N207" i="12"/>
  <c r="K207" i="12"/>
  <c r="E131" i="26" s="1"/>
  <c r="T207" i="12"/>
  <c r="Y53" i="27"/>
  <c r="Y14" i="27"/>
  <c r="N222" i="12"/>
  <c r="T222" i="12"/>
  <c r="H222" i="12"/>
  <c r="E222" i="12"/>
  <c r="Q222" i="12"/>
  <c r="K222" i="12"/>
  <c r="A36" i="26"/>
  <c r="E45" i="26"/>
  <c r="T18" i="26"/>
  <c r="S43" i="26"/>
  <c r="S9" i="26"/>
  <c r="T78" i="12"/>
  <c r="K78" i="12"/>
  <c r="N78" i="12"/>
  <c r="Q78" i="12"/>
  <c r="E78" i="12"/>
  <c r="H78" i="12"/>
  <c r="E121" i="12"/>
  <c r="A112" i="26" s="1"/>
  <c r="N121" i="12"/>
  <c r="G112" i="26" s="1"/>
  <c r="K121" i="12"/>
  <c r="E112" i="26" s="1"/>
  <c r="H121" i="12"/>
  <c r="C112" i="26" s="1"/>
  <c r="T121" i="12"/>
  <c r="K112" i="26" s="1"/>
  <c r="Q121" i="12"/>
  <c r="I112" i="26" s="1"/>
  <c r="E153" i="12"/>
  <c r="Q153" i="12"/>
  <c r="H153" i="12"/>
  <c r="C83" i="26" s="1"/>
  <c r="N153" i="12"/>
  <c r="T153" i="12"/>
  <c r="K153" i="12"/>
  <c r="G43" i="26"/>
  <c r="V16" i="26"/>
  <c r="Q117" i="12"/>
  <c r="H117" i="12"/>
  <c r="T117" i="12"/>
  <c r="E117" i="12"/>
  <c r="N117" i="12"/>
  <c r="K117" i="12"/>
  <c r="T49" i="26"/>
  <c r="E18" i="26"/>
  <c r="K120" i="12"/>
  <c r="E198" i="26" s="1"/>
  <c r="T120" i="12"/>
  <c r="H120" i="12"/>
  <c r="Q120" i="12"/>
  <c r="E120" i="12"/>
  <c r="N120" i="12"/>
  <c r="N116" i="12"/>
  <c r="G110" i="26" s="1"/>
  <c r="K116" i="12"/>
  <c r="E110" i="26" s="1"/>
  <c r="H116" i="12"/>
  <c r="C110" i="26" s="1"/>
  <c r="E116" i="12"/>
  <c r="A110" i="26" s="1"/>
  <c r="T116" i="12"/>
  <c r="K110" i="26" s="1"/>
  <c r="Q116" i="12"/>
  <c r="I110" i="26" s="1"/>
  <c r="Z39" i="26"/>
  <c r="K17" i="26"/>
  <c r="K107" i="12"/>
  <c r="N107" i="12"/>
  <c r="H107" i="12"/>
  <c r="T107" i="12"/>
  <c r="E107" i="12"/>
  <c r="Q107" i="12"/>
  <c r="N80" i="12"/>
  <c r="G211" i="26" s="1"/>
  <c r="E80" i="12"/>
  <c r="A211" i="26" s="1"/>
  <c r="H80" i="12"/>
  <c r="C211" i="26" s="1"/>
  <c r="Q80" i="12"/>
  <c r="I211" i="26" s="1"/>
  <c r="K80" i="12"/>
  <c r="E211" i="26" s="1"/>
  <c r="T80" i="12"/>
  <c r="K211" i="26" s="1"/>
  <c r="F59" i="26"/>
  <c r="F6" i="26"/>
  <c r="Z55" i="26"/>
  <c r="K4" i="26"/>
  <c r="N230" i="11"/>
  <c r="V45" i="25" s="1"/>
  <c r="T230" i="11"/>
  <c r="K230" i="11"/>
  <c r="Q230" i="11"/>
  <c r="E230" i="11"/>
  <c r="H230" i="11"/>
  <c r="H225" i="11"/>
  <c r="C147" i="25" s="1"/>
  <c r="Q225" i="11"/>
  <c r="I147" i="25" s="1"/>
  <c r="E225" i="11"/>
  <c r="A147" i="25" s="1"/>
  <c r="N225" i="11"/>
  <c r="G147" i="25" s="1"/>
  <c r="K225" i="11"/>
  <c r="T225" i="11"/>
  <c r="T34" i="12"/>
  <c r="K101" i="26" s="1"/>
  <c r="E34" i="12"/>
  <c r="N34" i="12"/>
  <c r="K34" i="12"/>
  <c r="E101" i="26" s="1"/>
  <c r="H34" i="12"/>
  <c r="Q34" i="12"/>
  <c r="T15" i="12"/>
  <c r="N15" i="12"/>
  <c r="E15" i="12"/>
  <c r="K15" i="12"/>
  <c r="H15" i="12"/>
  <c r="C135" i="26" s="1"/>
  <c r="Q15" i="12"/>
  <c r="I135" i="26" s="1"/>
  <c r="E18" i="12"/>
  <c r="N18" i="12"/>
  <c r="G182" i="26" s="1"/>
  <c r="K18" i="12"/>
  <c r="E182" i="26" s="1"/>
  <c r="T18" i="12"/>
  <c r="H18" i="12"/>
  <c r="Q18" i="12"/>
  <c r="I182" i="26" s="1"/>
  <c r="H30" i="12"/>
  <c r="Q30" i="12"/>
  <c r="E30" i="12"/>
  <c r="N30" i="12"/>
  <c r="K30" i="12"/>
  <c r="T30" i="12"/>
  <c r="Y53" i="26"/>
  <c r="Y14" i="26"/>
  <c r="A56" i="26"/>
  <c r="E187" i="11"/>
  <c r="N187" i="11"/>
  <c r="T187" i="11"/>
  <c r="K187" i="11"/>
  <c r="Q187" i="11"/>
  <c r="H187" i="11"/>
  <c r="C32" i="25"/>
  <c r="T217" i="11"/>
  <c r="Z40" i="25" s="1"/>
  <c r="Q217" i="11"/>
  <c r="X40" i="25" s="1"/>
  <c r="K217" i="11"/>
  <c r="T40" i="25" s="1"/>
  <c r="H217" i="11"/>
  <c r="R40" i="25" s="1"/>
  <c r="E217" i="11"/>
  <c r="P40" i="25" s="1"/>
  <c r="N217" i="11"/>
  <c r="V40" i="25" s="1"/>
  <c r="N214" i="11"/>
  <c r="T214" i="11"/>
  <c r="K19" i="25" s="1"/>
  <c r="K214" i="11"/>
  <c r="E19" i="25" s="1"/>
  <c r="H214" i="11"/>
  <c r="E214" i="11"/>
  <c r="Q214" i="11"/>
  <c r="I19" i="25" s="1"/>
  <c r="T176" i="11"/>
  <c r="Z130" i="25" s="1"/>
  <c r="Q176" i="11"/>
  <c r="X130" i="25" s="1"/>
  <c r="H176" i="11"/>
  <c r="R130" i="25" s="1"/>
  <c r="N176" i="11"/>
  <c r="V130" i="25" s="1"/>
  <c r="E176" i="11"/>
  <c r="P130" i="25" s="1"/>
  <c r="K176" i="11"/>
  <c r="T130" i="25" s="1"/>
  <c r="E163" i="11"/>
  <c r="K163" i="11"/>
  <c r="T163" i="11"/>
  <c r="H163" i="11"/>
  <c r="R35" i="25" s="1"/>
  <c r="Q163" i="11"/>
  <c r="N163" i="11"/>
  <c r="N67" i="11"/>
  <c r="G202" i="25" s="1"/>
  <c r="T67" i="11"/>
  <c r="K202" i="25" s="1"/>
  <c r="K67" i="11"/>
  <c r="E202" i="25" s="1"/>
  <c r="Q67" i="11"/>
  <c r="I202" i="25" s="1"/>
  <c r="H67" i="11"/>
  <c r="C202" i="25" s="1"/>
  <c r="E67" i="11"/>
  <c r="A202" i="25" s="1"/>
  <c r="Q102" i="11"/>
  <c r="H102" i="11"/>
  <c r="R119" i="25" s="1"/>
  <c r="T102" i="11"/>
  <c r="Z119" i="25" s="1"/>
  <c r="N102" i="11"/>
  <c r="K102" i="11"/>
  <c r="E102" i="11"/>
  <c r="H121" i="11"/>
  <c r="C108" i="25" s="1"/>
  <c r="N121" i="11"/>
  <c r="G108" i="25" s="1"/>
  <c r="E121" i="11"/>
  <c r="A108" i="25" s="1"/>
  <c r="K121" i="11"/>
  <c r="E108" i="25" s="1"/>
  <c r="T121" i="11"/>
  <c r="K108" i="25" s="1"/>
  <c r="Q121" i="11"/>
  <c r="I108" i="25" s="1"/>
  <c r="I23" i="25"/>
  <c r="K50" i="11"/>
  <c r="N50" i="11"/>
  <c r="T50" i="11"/>
  <c r="H50" i="11"/>
  <c r="Q50" i="11"/>
  <c r="E50" i="11"/>
  <c r="N27" i="11"/>
  <c r="E27" i="11"/>
  <c r="Q27" i="11"/>
  <c r="K27" i="11"/>
  <c r="T27" i="11"/>
  <c r="H27" i="11"/>
  <c r="H41" i="11"/>
  <c r="R183" i="25" s="1"/>
  <c r="Q41" i="11"/>
  <c r="X183" i="25" s="1"/>
  <c r="E41" i="11"/>
  <c r="P183" i="25" s="1"/>
  <c r="N41" i="11"/>
  <c r="V183" i="25" s="1"/>
  <c r="K41" i="11"/>
  <c r="T183" i="25" s="1"/>
  <c r="T41" i="11"/>
  <c r="Z183" i="25" s="1"/>
  <c r="B2" i="25"/>
  <c r="B55" i="25"/>
  <c r="L25" i="14"/>
  <c r="Z54" i="25"/>
  <c r="U49" i="25"/>
  <c r="U10" i="25"/>
  <c r="G52" i="25"/>
  <c r="E225" i="10"/>
  <c r="A36" i="24" s="1"/>
  <c r="N225" i="10"/>
  <c r="G36" i="24" s="1"/>
  <c r="K225" i="10"/>
  <c r="E36" i="24" s="1"/>
  <c r="H225" i="10"/>
  <c r="C36" i="24" s="1"/>
  <c r="T225" i="10"/>
  <c r="K36" i="24" s="1"/>
  <c r="Q225" i="10"/>
  <c r="I36" i="24" s="1"/>
  <c r="E48" i="11"/>
  <c r="T48" i="11"/>
  <c r="K100" i="25" s="1"/>
  <c r="H48" i="11"/>
  <c r="Q48" i="11"/>
  <c r="I100" i="25" s="1"/>
  <c r="K48" i="11"/>
  <c r="N48" i="11"/>
  <c r="G100" i="25" s="1"/>
  <c r="H25" i="11"/>
  <c r="R96" i="25" s="1"/>
  <c r="Q25" i="11"/>
  <c r="X96" i="25" s="1"/>
  <c r="N25" i="11"/>
  <c r="V96" i="25" s="1"/>
  <c r="T25" i="11"/>
  <c r="Z96" i="25" s="1"/>
  <c r="E25" i="11"/>
  <c r="P96" i="25" s="1"/>
  <c r="K25" i="11"/>
  <c r="T96" i="25" s="1"/>
  <c r="K50" i="25"/>
  <c r="T230" i="10"/>
  <c r="Q230" i="10"/>
  <c r="I149" i="24" s="1"/>
  <c r="H230" i="10"/>
  <c r="C149" i="24" s="1"/>
  <c r="N230" i="10"/>
  <c r="E230" i="10"/>
  <c r="K230" i="10"/>
  <c r="E149" i="24" s="1"/>
  <c r="Q10" i="25"/>
  <c r="Q49" i="25"/>
  <c r="Q4" i="11"/>
  <c r="T4" i="11"/>
  <c r="K4" i="11"/>
  <c r="N4" i="11"/>
  <c r="E4" i="11"/>
  <c r="H4" i="11"/>
  <c r="P10" i="25"/>
  <c r="P49" i="25"/>
  <c r="N190" i="10"/>
  <c r="G126" i="24" s="1"/>
  <c r="Q190" i="10"/>
  <c r="I126" i="24" s="1"/>
  <c r="H190" i="10"/>
  <c r="C126" i="24" s="1"/>
  <c r="T190" i="10"/>
  <c r="K126" i="24" s="1"/>
  <c r="K190" i="10"/>
  <c r="E126" i="24" s="1"/>
  <c r="E190" i="10"/>
  <c r="A126" i="24" s="1"/>
  <c r="T208" i="10"/>
  <c r="Q208" i="10"/>
  <c r="H208" i="10"/>
  <c r="N208" i="10"/>
  <c r="E208" i="10"/>
  <c r="K208" i="10"/>
  <c r="H180" i="10"/>
  <c r="R133" i="24" s="1"/>
  <c r="T180" i="10"/>
  <c r="Z133" i="24" s="1"/>
  <c r="K180" i="10"/>
  <c r="T133" i="24" s="1"/>
  <c r="Q180" i="10"/>
  <c r="X133" i="24" s="1"/>
  <c r="N180" i="10"/>
  <c r="V133" i="24" s="1"/>
  <c r="E180" i="10"/>
  <c r="P133" i="24" s="1"/>
  <c r="H172" i="10"/>
  <c r="T172" i="10"/>
  <c r="E172" i="10"/>
  <c r="Q172" i="10"/>
  <c r="N172" i="10"/>
  <c r="K172" i="10"/>
  <c r="T169" i="10"/>
  <c r="H169" i="10"/>
  <c r="E169" i="10"/>
  <c r="Q169" i="10"/>
  <c r="N169" i="10"/>
  <c r="K169" i="10"/>
  <c r="N126" i="10"/>
  <c r="T126" i="10"/>
  <c r="H126" i="10"/>
  <c r="Q126" i="10"/>
  <c r="E126" i="10"/>
  <c r="K126" i="10"/>
  <c r="N185" i="10"/>
  <c r="G24" i="24" s="1"/>
  <c r="E185" i="10"/>
  <c r="A24" i="24" s="1"/>
  <c r="T185" i="10"/>
  <c r="K185" i="10"/>
  <c r="Q185" i="10"/>
  <c r="I24" i="24" s="1"/>
  <c r="H185" i="10"/>
  <c r="C24" i="24" s="1"/>
  <c r="T56" i="10"/>
  <c r="K56" i="10"/>
  <c r="Q56" i="10"/>
  <c r="N56" i="10"/>
  <c r="H56" i="10"/>
  <c r="E56" i="10"/>
  <c r="T32" i="10"/>
  <c r="Z184" i="24" s="1"/>
  <c r="Q32" i="10"/>
  <c r="X184" i="24" s="1"/>
  <c r="H32" i="10"/>
  <c r="K32" i="10"/>
  <c r="T184" i="24" s="1"/>
  <c r="E32" i="10"/>
  <c r="P184" i="24" s="1"/>
  <c r="N32" i="10"/>
  <c r="R5" i="24"/>
  <c r="R39" i="24"/>
  <c r="N70" i="10"/>
  <c r="V117" i="24" s="1"/>
  <c r="Q70" i="10"/>
  <c r="E70" i="10"/>
  <c r="K70" i="10"/>
  <c r="H70" i="10"/>
  <c r="T70" i="10"/>
  <c r="T25" i="10"/>
  <c r="K25" i="10"/>
  <c r="N25" i="10"/>
  <c r="H25" i="10"/>
  <c r="Q25" i="10"/>
  <c r="E25" i="10"/>
  <c r="T16" i="10"/>
  <c r="Q16" i="10"/>
  <c r="H16" i="10"/>
  <c r="E16" i="10"/>
  <c r="N16" i="10"/>
  <c r="K16" i="10"/>
  <c r="L9" i="14"/>
  <c r="V54" i="24"/>
  <c r="F36" i="22"/>
  <c r="H189" i="9"/>
  <c r="C101" i="22" s="1"/>
  <c r="K189" i="9"/>
  <c r="E101" i="22" s="1"/>
  <c r="N189" i="9"/>
  <c r="G101" i="22" s="1"/>
  <c r="T189" i="9"/>
  <c r="K101" i="22" s="1"/>
  <c r="E189" i="9"/>
  <c r="A101" i="22" s="1"/>
  <c r="Q189" i="9"/>
  <c r="AC189" i="9"/>
  <c r="Q101" i="22" s="1"/>
  <c r="Z189" i="9"/>
  <c r="O101" i="22" s="1"/>
  <c r="W189" i="9"/>
  <c r="M101" i="22" s="1"/>
  <c r="H137" i="9"/>
  <c r="AC137" i="9"/>
  <c r="T137" i="9"/>
  <c r="K137" i="9"/>
  <c r="Q137" i="9"/>
  <c r="E137" i="9"/>
  <c r="Z137" i="9"/>
  <c r="N137" i="9"/>
  <c r="W137" i="9"/>
  <c r="Q95" i="10"/>
  <c r="I122" i="24" s="1"/>
  <c r="T95" i="10"/>
  <c r="K122" i="24" s="1"/>
  <c r="K95" i="10"/>
  <c r="E122" i="24" s="1"/>
  <c r="N95" i="10"/>
  <c r="H95" i="10"/>
  <c r="E95" i="10"/>
  <c r="AA49" i="24"/>
  <c r="AA10" i="24"/>
  <c r="H209" i="9"/>
  <c r="W209" i="9"/>
  <c r="N209" i="9"/>
  <c r="E209" i="9"/>
  <c r="AC209" i="9"/>
  <c r="Z209" i="9"/>
  <c r="T209" i="9"/>
  <c r="Q209" i="9"/>
  <c r="K209" i="9"/>
  <c r="T159" i="9"/>
  <c r="AC159" i="9"/>
  <c r="W159" i="9"/>
  <c r="N159" i="9"/>
  <c r="E159" i="9"/>
  <c r="K159" i="9"/>
  <c r="Z159" i="9"/>
  <c r="H159" i="9"/>
  <c r="Q159" i="9"/>
  <c r="Z182" i="9"/>
  <c r="AC182" i="9"/>
  <c r="T182" i="9"/>
  <c r="K182" i="9"/>
  <c r="Q182" i="9"/>
  <c r="N182" i="9"/>
  <c r="W182" i="9"/>
  <c r="H182" i="9"/>
  <c r="E182" i="9"/>
  <c r="H121" i="9"/>
  <c r="C112" i="22" s="1"/>
  <c r="W121" i="9"/>
  <c r="M112" i="22" s="1"/>
  <c r="K121" i="9"/>
  <c r="E112" i="22" s="1"/>
  <c r="T121" i="9"/>
  <c r="K112" i="22" s="1"/>
  <c r="Q121" i="9"/>
  <c r="I112" i="22" s="1"/>
  <c r="N121" i="9"/>
  <c r="G112" i="22" s="1"/>
  <c r="AC121" i="9"/>
  <c r="Q112" i="22" s="1"/>
  <c r="E121" i="9"/>
  <c r="A112" i="22" s="1"/>
  <c r="Z121" i="9"/>
  <c r="O112" i="22" s="1"/>
  <c r="D22" i="22"/>
  <c r="N104" i="9"/>
  <c r="Z104" i="9"/>
  <c r="W104" i="9"/>
  <c r="T104" i="9"/>
  <c r="AC104" i="9"/>
  <c r="Q104" i="9"/>
  <c r="K104" i="9"/>
  <c r="H104" i="9"/>
  <c r="E104" i="9"/>
  <c r="T55" i="9"/>
  <c r="Z55" i="9"/>
  <c r="AC55" i="9"/>
  <c r="Q55" i="9"/>
  <c r="E55" i="9"/>
  <c r="N55" i="9"/>
  <c r="W55" i="9"/>
  <c r="K55" i="9"/>
  <c r="H55" i="9"/>
  <c r="T23" i="9"/>
  <c r="Z23" i="9"/>
  <c r="E23" i="9"/>
  <c r="N23" i="9"/>
  <c r="AB11" i="22" s="1"/>
  <c r="W23" i="9"/>
  <c r="K23" i="9"/>
  <c r="Q23" i="9"/>
  <c r="AD11" i="22" s="1"/>
  <c r="AC23" i="9"/>
  <c r="H23" i="9"/>
  <c r="X11" i="22" s="1"/>
  <c r="T139" i="9"/>
  <c r="W139" i="9"/>
  <c r="N139" i="9"/>
  <c r="E139" i="9"/>
  <c r="AC139" i="9"/>
  <c r="Q139" i="9"/>
  <c r="Z139" i="9"/>
  <c r="K139" i="9"/>
  <c r="H139" i="9"/>
  <c r="D30" i="22"/>
  <c r="I46" i="22"/>
  <c r="Z154" i="9"/>
  <c r="Q154" i="9"/>
  <c r="AC154" i="9"/>
  <c r="E154" i="9"/>
  <c r="N154" i="9"/>
  <c r="W154" i="9"/>
  <c r="K154" i="9"/>
  <c r="T154" i="9"/>
  <c r="H154" i="9"/>
  <c r="J43" i="22"/>
  <c r="O27" i="22"/>
  <c r="H33" i="22"/>
  <c r="AB34" i="22"/>
  <c r="T135" i="9"/>
  <c r="AF155" i="22" s="1"/>
  <c r="Q135" i="9"/>
  <c r="AD155" i="22" s="1"/>
  <c r="E135" i="9"/>
  <c r="V155" i="22" s="1"/>
  <c r="AC135" i="9"/>
  <c r="AL155" i="22" s="1"/>
  <c r="Z135" i="9"/>
  <c r="AJ155" i="22" s="1"/>
  <c r="N135" i="9"/>
  <c r="AB155" i="22" s="1"/>
  <c r="W135" i="9"/>
  <c r="AH155" i="22" s="1"/>
  <c r="K135" i="9"/>
  <c r="Z155" i="22" s="1"/>
  <c r="H135" i="9"/>
  <c r="X155" i="22" s="1"/>
  <c r="N212" i="9"/>
  <c r="AB149" i="22" s="1"/>
  <c r="E212" i="9"/>
  <c r="V149" i="22" s="1"/>
  <c r="Z212" i="9"/>
  <c r="AJ149" i="22" s="1"/>
  <c r="T212" i="9"/>
  <c r="AF149" i="22" s="1"/>
  <c r="AC212" i="9"/>
  <c r="AL149" i="22" s="1"/>
  <c r="H212" i="9"/>
  <c r="X149" i="22" s="1"/>
  <c r="Q212" i="9"/>
  <c r="AD149" i="22" s="1"/>
  <c r="K212" i="9"/>
  <c r="Z149" i="22" s="1"/>
  <c r="W212" i="9"/>
  <c r="AH149" i="22" s="1"/>
  <c r="N188" i="9"/>
  <c r="G203" i="22" s="1"/>
  <c r="AC188" i="9"/>
  <c r="Q203" i="22" s="1"/>
  <c r="T188" i="9"/>
  <c r="K203" i="22" s="1"/>
  <c r="W188" i="9"/>
  <c r="M203" i="22" s="1"/>
  <c r="H188" i="9"/>
  <c r="C203" i="22" s="1"/>
  <c r="Q188" i="9"/>
  <c r="I203" i="22" s="1"/>
  <c r="E188" i="9"/>
  <c r="A203" i="22" s="1"/>
  <c r="Z188" i="9"/>
  <c r="O203" i="22" s="1"/>
  <c r="K188" i="9"/>
  <c r="E203" i="22" s="1"/>
  <c r="J37" i="22"/>
  <c r="W193" i="9"/>
  <c r="Z193" i="9"/>
  <c r="AC193" i="9"/>
  <c r="H193" i="9"/>
  <c r="Q193" i="9"/>
  <c r="T193" i="9"/>
  <c r="K193" i="9"/>
  <c r="N193" i="9"/>
  <c r="E193" i="9"/>
  <c r="B16" i="22"/>
  <c r="K10" i="22"/>
  <c r="J42" i="22"/>
  <c r="D41" i="22"/>
  <c r="D13" i="22"/>
  <c r="B42" i="22"/>
  <c r="M51" i="22"/>
  <c r="H31" i="22"/>
  <c r="H145" i="9"/>
  <c r="X143" i="22" s="1"/>
  <c r="N145" i="9"/>
  <c r="AB143" i="22" s="1"/>
  <c r="Z145" i="9"/>
  <c r="AJ143" i="22" s="1"/>
  <c r="W145" i="9"/>
  <c r="AH143" i="22" s="1"/>
  <c r="K145" i="9"/>
  <c r="Z143" i="22" s="1"/>
  <c r="T145" i="9"/>
  <c r="AF143" i="22" s="1"/>
  <c r="E145" i="9"/>
  <c r="V143" i="22" s="1"/>
  <c r="AC145" i="9"/>
  <c r="AL143" i="22" s="1"/>
  <c r="Q145" i="9"/>
  <c r="AD143" i="22" s="1"/>
  <c r="N72" i="9"/>
  <c r="AB207" i="22" s="1"/>
  <c r="W72" i="9"/>
  <c r="AH207" i="22" s="1"/>
  <c r="T72" i="9"/>
  <c r="AF207" i="22" s="1"/>
  <c r="Q72" i="9"/>
  <c r="AD207" i="22" s="1"/>
  <c r="E72" i="9"/>
  <c r="V207" i="22" s="1"/>
  <c r="AC72" i="9"/>
  <c r="AL207" i="22" s="1"/>
  <c r="K72" i="9"/>
  <c r="Z207" i="22" s="1"/>
  <c r="Z72" i="9"/>
  <c r="AJ207" i="22" s="1"/>
  <c r="H72" i="9"/>
  <c r="X207" i="22" s="1"/>
  <c r="H61" i="9"/>
  <c r="C204" i="22" s="1"/>
  <c r="N61" i="9"/>
  <c r="Z61" i="9"/>
  <c r="O204" i="22" s="1"/>
  <c r="W61" i="9"/>
  <c r="K61" i="9"/>
  <c r="T61" i="9"/>
  <c r="AC61" i="9"/>
  <c r="Q61" i="9"/>
  <c r="E61" i="9"/>
  <c r="A204" i="22" s="1"/>
  <c r="T107" i="9"/>
  <c r="Q107" i="9"/>
  <c r="Z107" i="9"/>
  <c r="E107" i="9"/>
  <c r="N107" i="9"/>
  <c r="K107" i="9"/>
  <c r="AC107" i="9"/>
  <c r="H107" i="9"/>
  <c r="W107" i="9"/>
  <c r="H105" i="9"/>
  <c r="C128" i="22" s="1"/>
  <c r="Q105" i="9"/>
  <c r="I128" i="22" s="1"/>
  <c r="Z105" i="9"/>
  <c r="O128" i="22" s="1"/>
  <c r="E105" i="9"/>
  <c r="A128" i="22" s="1"/>
  <c r="N105" i="9"/>
  <c r="G128" i="22" s="1"/>
  <c r="K105" i="9"/>
  <c r="E128" i="22" s="1"/>
  <c r="T105" i="9"/>
  <c r="K128" i="22" s="1"/>
  <c r="AC105" i="9"/>
  <c r="Q128" i="22" s="1"/>
  <c r="W105" i="9"/>
  <c r="M128" i="22" s="1"/>
  <c r="AC188" i="5"/>
  <c r="Q199" i="21" s="1"/>
  <c r="E188" i="5"/>
  <c r="A199" i="21" s="1"/>
  <c r="W188" i="5"/>
  <c r="N188" i="5"/>
  <c r="T188" i="5"/>
  <c r="K199" i="21" s="1"/>
  <c r="K188" i="5"/>
  <c r="E199" i="21" s="1"/>
  <c r="Z188" i="5"/>
  <c r="O199" i="21" s="1"/>
  <c r="H188" i="5"/>
  <c r="C199" i="21" s="1"/>
  <c r="Q188" i="5"/>
  <c r="I199" i="21" s="1"/>
  <c r="Q166" i="5"/>
  <c r="AD106" i="21" s="1"/>
  <c r="AC166" i="5"/>
  <c r="AL106" i="21" s="1"/>
  <c r="T166" i="5"/>
  <c r="AF106" i="21" s="1"/>
  <c r="K166" i="5"/>
  <c r="Z106" i="21" s="1"/>
  <c r="E166" i="5"/>
  <c r="V106" i="21" s="1"/>
  <c r="Z166" i="5"/>
  <c r="AJ106" i="21" s="1"/>
  <c r="N166" i="5"/>
  <c r="AB106" i="21" s="1"/>
  <c r="W166" i="5"/>
  <c r="AH106" i="21" s="1"/>
  <c r="H166" i="5"/>
  <c r="X106" i="21" s="1"/>
  <c r="Q134" i="5"/>
  <c r="AC134" i="5"/>
  <c r="AL140" i="21" s="1"/>
  <c r="T134" i="5"/>
  <c r="AF140" i="21" s="1"/>
  <c r="K134" i="5"/>
  <c r="Z140" i="21" s="1"/>
  <c r="Z134" i="5"/>
  <c r="AJ140" i="21" s="1"/>
  <c r="N134" i="5"/>
  <c r="E134" i="5"/>
  <c r="W134" i="5"/>
  <c r="AH140" i="21" s="1"/>
  <c r="H134" i="5"/>
  <c r="X140" i="21" s="1"/>
  <c r="Q102" i="5"/>
  <c r="AC102" i="5"/>
  <c r="T102" i="5"/>
  <c r="AF119" i="21" s="1"/>
  <c r="K102" i="5"/>
  <c r="W102" i="5"/>
  <c r="H102" i="5"/>
  <c r="E102" i="5"/>
  <c r="Z102" i="5"/>
  <c r="N102" i="5"/>
  <c r="Q70" i="5"/>
  <c r="AC70" i="5"/>
  <c r="AL117" i="21" s="1"/>
  <c r="T70" i="5"/>
  <c r="AF117" i="21" s="1"/>
  <c r="K70" i="5"/>
  <c r="Z117" i="21" s="1"/>
  <c r="E70" i="5"/>
  <c r="V117" i="21" s="1"/>
  <c r="W70" i="5"/>
  <c r="AH117" i="21" s="1"/>
  <c r="Z70" i="5"/>
  <c r="AJ117" i="21" s="1"/>
  <c r="N70" i="5"/>
  <c r="AB117" i="21" s="1"/>
  <c r="H70" i="5"/>
  <c r="Q38" i="5"/>
  <c r="AC38" i="5"/>
  <c r="T38" i="5"/>
  <c r="K38" i="5"/>
  <c r="E38" i="5"/>
  <c r="Z38" i="5"/>
  <c r="N38" i="5"/>
  <c r="W38" i="5"/>
  <c r="H38" i="5"/>
  <c r="Q6" i="5"/>
  <c r="T6" i="5"/>
  <c r="K6" i="5"/>
  <c r="AC6" i="5"/>
  <c r="Z6" i="5"/>
  <c r="N6" i="5"/>
  <c r="W6" i="5"/>
  <c r="E6" i="5"/>
  <c r="H6" i="5"/>
  <c r="T119" i="9"/>
  <c r="K197" i="22" s="1"/>
  <c r="H119" i="9"/>
  <c r="AC119" i="9"/>
  <c r="Q119" i="9"/>
  <c r="E119" i="9"/>
  <c r="N119" i="9"/>
  <c r="K119" i="9"/>
  <c r="E197" i="22" s="1"/>
  <c r="Z119" i="9"/>
  <c r="W119" i="9"/>
  <c r="Z94" i="9"/>
  <c r="K94" i="9"/>
  <c r="T94" i="9"/>
  <c r="E94" i="9"/>
  <c r="W94" i="9"/>
  <c r="H94" i="9"/>
  <c r="Q94" i="9"/>
  <c r="AC94" i="9"/>
  <c r="N94" i="9"/>
  <c r="H45" i="9"/>
  <c r="N45" i="9"/>
  <c r="T45" i="9"/>
  <c r="AC45" i="9"/>
  <c r="Q45" i="9"/>
  <c r="E45" i="9"/>
  <c r="W45" i="9"/>
  <c r="Z45" i="9"/>
  <c r="O188" i="22" s="1"/>
  <c r="K45" i="9"/>
  <c r="F59" i="22"/>
  <c r="F6" i="22"/>
  <c r="H13" i="9"/>
  <c r="N13" i="9"/>
  <c r="Q13" i="9"/>
  <c r="E13" i="9"/>
  <c r="W13" i="9"/>
  <c r="AH184" i="22" s="1"/>
  <c r="Z13" i="9"/>
  <c r="K13" i="9"/>
  <c r="Z184" i="22" s="1"/>
  <c r="AC13" i="9"/>
  <c r="T13" i="9"/>
  <c r="H57" i="9"/>
  <c r="X188" i="22" s="1"/>
  <c r="N57" i="9"/>
  <c r="AB188" i="22" s="1"/>
  <c r="K57" i="9"/>
  <c r="Z188" i="22" s="1"/>
  <c r="T57" i="9"/>
  <c r="AC57" i="9"/>
  <c r="AL188" i="22" s="1"/>
  <c r="Q57" i="9"/>
  <c r="AD188" i="22" s="1"/>
  <c r="E57" i="9"/>
  <c r="V188" i="22" s="1"/>
  <c r="Z57" i="9"/>
  <c r="AJ188" i="22" s="1"/>
  <c r="W57" i="9"/>
  <c r="AH188" i="22" s="1"/>
  <c r="A21" i="22"/>
  <c r="AD27" i="22"/>
  <c r="T79" i="9"/>
  <c r="AF213" i="22" s="1"/>
  <c r="W79" i="9"/>
  <c r="N79" i="9"/>
  <c r="E79" i="9"/>
  <c r="Q79" i="9"/>
  <c r="Z79" i="9"/>
  <c r="AJ213" i="22" s="1"/>
  <c r="K79" i="9"/>
  <c r="Z213" i="22" s="1"/>
  <c r="AC79" i="9"/>
  <c r="H79" i="9"/>
  <c r="K6" i="22"/>
  <c r="F2" i="22"/>
  <c r="V18" i="22"/>
  <c r="A45" i="22"/>
  <c r="AF6" i="21"/>
  <c r="AM2" i="22"/>
  <c r="AM57" i="22"/>
  <c r="J5" i="22"/>
  <c r="N8" i="9"/>
  <c r="AB178" i="22" s="1"/>
  <c r="T8" i="9"/>
  <c r="AF178" i="22" s="1"/>
  <c r="AC8" i="9"/>
  <c r="AL178" i="22" s="1"/>
  <c r="H8" i="9"/>
  <c r="X178" i="22" s="1"/>
  <c r="Q8" i="9"/>
  <c r="AD178" i="22" s="1"/>
  <c r="W8" i="9"/>
  <c r="AH178" i="22" s="1"/>
  <c r="K8" i="9"/>
  <c r="Z178" i="22" s="1"/>
  <c r="Z8" i="9"/>
  <c r="AJ178" i="22" s="1"/>
  <c r="E8" i="9"/>
  <c r="V178" i="22" s="1"/>
  <c r="K23" i="21"/>
  <c r="AE54" i="21"/>
  <c r="I39" i="21"/>
  <c r="Q190" i="5"/>
  <c r="H190" i="5"/>
  <c r="Z190" i="5"/>
  <c r="E190" i="5"/>
  <c r="T190" i="5"/>
  <c r="AC190" i="5"/>
  <c r="W190" i="5"/>
  <c r="K190" i="5"/>
  <c r="N190" i="5"/>
  <c r="A14" i="21"/>
  <c r="K63" i="5"/>
  <c r="W63" i="5"/>
  <c r="N63" i="5"/>
  <c r="E63" i="5"/>
  <c r="Q63" i="5"/>
  <c r="Z63" i="5"/>
  <c r="AC63" i="5"/>
  <c r="T63" i="5"/>
  <c r="K201" i="21" s="1"/>
  <c r="H63" i="5"/>
  <c r="AC32" i="5"/>
  <c r="E32" i="5"/>
  <c r="T32" i="5"/>
  <c r="K32" i="5"/>
  <c r="Q32" i="5"/>
  <c r="Z32" i="5"/>
  <c r="W32" i="5"/>
  <c r="N32" i="5"/>
  <c r="H32" i="5"/>
  <c r="Q18" i="5"/>
  <c r="I178" i="21" s="1"/>
  <c r="W18" i="5"/>
  <c r="M178" i="21" s="1"/>
  <c r="N18" i="5"/>
  <c r="G178" i="21" s="1"/>
  <c r="E18" i="5"/>
  <c r="A178" i="21" s="1"/>
  <c r="AC18" i="5"/>
  <c r="H18" i="5"/>
  <c r="C178" i="21" s="1"/>
  <c r="K18" i="5"/>
  <c r="E178" i="21" s="1"/>
  <c r="Z18" i="5"/>
  <c r="O178" i="21" s="1"/>
  <c r="T18" i="5"/>
  <c r="K178" i="21" s="1"/>
  <c r="W85" i="5"/>
  <c r="N85" i="5"/>
  <c r="E85" i="5"/>
  <c r="T85" i="5"/>
  <c r="AF214" i="21" s="1"/>
  <c r="H85" i="5"/>
  <c r="K85" i="5"/>
  <c r="AC85" i="5"/>
  <c r="Q85" i="5"/>
  <c r="AD214" i="21" s="1"/>
  <c r="Z85" i="5"/>
  <c r="D9" i="21"/>
  <c r="D37" i="21"/>
  <c r="Q218" i="5"/>
  <c r="H218" i="5"/>
  <c r="Z218" i="5"/>
  <c r="E218" i="5"/>
  <c r="T218" i="5"/>
  <c r="AC218" i="5"/>
  <c r="N218" i="5"/>
  <c r="W218" i="5"/>
  <c r="K218" i="5"/>
  <c r="Z206" i="5"/>
  <c r="O129" i="21" s="1"/>
  <c r="AC206" i="5"/>
  <c r="Q129" i="21" s="1"/>
  <c r="W206" i="5"/>
  <c r="M129" i="21" s="1"/>
  <c r="N206" i="5"/>
  <c r="G129" i="21" s="1"/>
  <c r="E206" i="5"/>
  <c r="A129" i="21" s="1"/>
  <c r="K206" i="5"/>
  <c r="E129" i="21" s="1"/>
  <c r="Q206" i="5"/>
  <c r="I129" i="21" s="1"/>
  <c r="T206" i="5"/>
  <c r="K129" i="21" s="1"/>
  <c r="H206" i="5"/>
  <c r="C129" i="21" s="1"/>
  <c r="AC36" i="5"/>
  <c r="E36" i="5"/>
  <c r="Z36" i="5"/>
  <c r="Q36" i="5"/>
  <c r="H36" i="5"/>
  <c r="W36" i="5"/>
  <c r="T36" i="5"/>
  <c r="K36" i="5"/>
  <c r="N36" i="5"/>
  <c r="Q130" i="5"/>
  <c r="W130" i="5"/>
  <c r="N130" i="5"/>
  <c r="AB198" i="21" s="1"/>
  <c r="E130" i="5"/>
  <c r="A112" i="21" s="1"/>
  <c r="Z130" i="5"/>
  <c r="H130" i="5"/>
  <c r="T130" i="5"/>
  <c r="K112" i="21" s="1"/>
  <c r="AC130" i="5"/>
  <c r="Q112" i="21" s="1"/>
  <c r="K130" i="5"/>
  <c r="E112" i="21" s="1"/>
  <c r="AC212" i="5"/>
  <c r="AL145" i="21" s="1"/>
  <c r="E212" i="5"/>
  <c r="V145" i="21" s="1"/>
  <c r="W212" i="5"/>
  <c r="AH145" i="21" s="1"/>
  <c r="N212" i="5"/>
  <c r="AB145" i="21" s="1"/>
  <c r="Q212" i="5"/>
  <c r="AD145" i="21" s="1"/>
  <c r="K212" i="5"/>
  <c r="Z145" i="21" s="1"/>
  <c r="Z212" i="5"/>
  <c r="AJ145" i="21" s="1"/>
  <c r="T212" i="5"/>
  <c r="AF145" i="21" s="1"/>
  <c r="H212" i="5"/>
  <c r="X145" i="21" s="1"/>
  <c r="H5" i="9"/>
  <c r="X180" i="22" s="1"/>
  <c r="N5" i="9"/>
  <c r="AB180" i="22" s="1"/>
  <c r="AC5" i="9"/>
  <c r="Z5" i="9"/>
  <c r="AJ180" i="22" s="1"/>
  <c r="Q5" i="9"/>
  <c r="AD180" i="22" s="1"/>
  <c r="E5" i="9"/>
  <c r="V180" i="22" s="1"/>
  <c r="K5" i="9"/>
  <c r="Z180" i="22" s="1"/>
  <c r="W5" i="9"/>
  <c r="AH180" i="22" s="1"/>
  <c r="T5" i="9"/>
  <c r="AF180" i="22" s="1"/>
  <c r="W165" i="5"/>
  <c r="M78" i="21" s="1"/>
  <c r="N165" i="5"/>
  <c r="G78" i="21" s="1"/>
  <c r="E165" i="5"/>
  <c r="A78" i="21" s="1"/>
  <c r="Z165" i="5"/>
  <c r="O78" i="21" s="1"/>
  <c r="T165" i="5"/>
  <c r="K78" i="21" s="1"/>
  <c r="H165" i="5"/>
  <c r="C78" i="21" s="1"/>
  <c r="AC165" i="5"/>
  <c r="Q78" i="21" s="1"/>
  <c r="Q165" i="5"/>
  <c r="I78" i="21" s="1"/>
  <c r="K165" i="5"/>
  <c r="E78" i="21" s="1"/>
  <c r="Q122" i="5"/>
  <c r="AC122" i="5"/>
  <c r="AL107" i="21" s="1"/>
  <c r="T122" i="5"/>
  <c r="AF107" i="21" s="1"/>
  <c r="K122" i="5"/>
  <c r="Z107" i="21" s="1"/>
  <c r="H122" i="5"/>
  <c r="E122" i="5"/>
  <c r="Z122" i="5"/>
  <c r="AJ107" i="21" s="1"/>
  <c r="N122" i="5"/>
  <c r="AB107" i="21" s="1"/>
  <c r="W122" i="5"/>
  <c r="W29" i="5"/>
  <c r="AC29" i="5"/>
  <c r="T29" i="5"/>
  <c r="K29" i="5"/>
  <c r="H29" i="5"/>
  <c r="Q29" i="5"/>
  <c r="E29" i="5"/>
  <c r="Z29" i="5"/>
  <c r="N29" i="5"/>
  <c r="D52" i="21"/>
  <c r="N52" i="21"/>
  <c r="AC2" i="22"/>
  <c r="AC57" i="22"/>
  <c r="W117" i="5"/>
  <c r="AH111" i="21" s="1"/>
  <c r="N117" i="5"/>
  <c r="AB111" i="21" s="1"/>
  <c r="E117" i="5"/>
  <c r="K117" i="5"/>
  <c r="Z111" i="21" s="1"/>
  <c r="Z117" i="5"/>
  <c r="AJ111" i="21" s="1"/>
  <c r="T117" i="5"/>
  <c r="K192" i="21" s="1"/>
  <c r="H117" i="5"/>
  <c r="X111" i="21" s="1"/>
  <c r="AC117" i="5"/>
  <c r="AL111" i="21" s="1"/>
  <c r="Q117" i="5"/>
  <c r="AD111" i="21" s="1"/>
  <c r="AC224" i="5"/>
  <c r="Q146" i="21" s="1"/>
  <c r="E224" i="5"/>
  <c r="A146" i="21" s="1"/>
  <c r="Z224" i="5"/>
  <c r="O146" i="21" s="1"/>
  <c r="Q224" i="5"/>
  <c r="I146" i="21" s="1"/>
  <c r="H224" i="5"/>
  <c r="C146" i="21" s="1"/>
  <c r="N224" i="5"/>
  <c r="G146" i="21" s="1"/>
  <c r="K224" i="5"/>
  <c r="E146" i="21" s="1"/>
  <c r="W224" i="5"/>
  <c r="M146" i="21" s="1"/>
  <c r="T224" i="5"/>
  <c r="K146" i="21" s="1"/>
  <c r="Z199" i="5"/>
  <c r="O128" i="21" s="1"/>
  <c r="AC199" i="5"/>
  <c r="Q128" i="21" s="1"/>
  <c r="W199" i="5"/>
  <c r="M128" i="21" s="1"/>
  <c r="Q199" i="5"/>
  <c r="I128" i="21" s="1"/>
  <c r="H199" i="5"/>
  <c r="C128" i="21" s="1"/>
  <c r="N199" i="5"/>
  <c r="G128" i="21" s="1"/>
  <c r="K199" i="5"/>
  <c r="E128" i="21" s="1"/>
  <c r="E199" i="5"/>
  <c r="A128" i="21" s="1"/>
  <c r="T199" i="5"/>
  <c r="K128" i="21" s="1"/>
  <c r="Z59" i="21"/>
  <c r="Q82" i="5"/>
  <c r="I209" i="21" s="1"/>
  <c r="W82" i="5"/>
  <c r="M209" i="21" s="1"/>
  <c r="N82" i="5"/>
  <c r="G209" i="21" s="1"/>
  <c r="E82" i="5"/>
  <c r="A209" i="21" s="1"/>
  <c r="K82" i="5"/>
  <c r="E209" i="21" s="1"/>
  <c r="Z82" i="5"/>
  <c r="O209" i="21" s="1"/>
  <c r="H82" i="5"/>
  <c r="C209" i="21" s="1"/>
  <c r="AC82" i="5"/>
  <c r="Q209" i="21" s="1"/>
  <c r="T82" i="5"/>
  <c r="K209" i="21" s="1"/>
  <c r="AE58" i="22"/>
  <c r="AE3" i="22"/>
  <c r="V6" i="21"/>
  <c r="G9" i="21"/>
  <c r="G37" i="21"/>
  <c r="Q9" i="21"/>
  <c r="Q37" i="21"/>
  <c r="V198" i="27" l="1"/>
  <c r="H8" i="14"/>
  <c r="C16" i="14"/>
  <c r="O183" i="21"/>
  <c r="M183" i="21"/>
  <c r="AH192" i="21"/>
  <c r="AD192" i="21"/>
  <c r="T204" i="26"/>
  <c r="K151" i="26"/>
  <c r="O190" i="21"/>
  <c r="H12" i="14"/>
  <c r="H4" i="14"/>
  <c r="K190" i="26"/>
  <c r="M26" i="14"/>
  <c r="Q183" i="21"/>
  <c r="G189" i="22"/>
  <c r="A97" i="21"/>
  <c r="M97" i="21"/>
  <c r="AL192" i="21"/>
  <c r="X109" i="22"/>
  <c r="AB109" i="22"/>
  <c r="H18" i="14"/>
  <c r="I189" i="22"/>
  <c r="I183" i="21"/>
  <c r="M148" i="21"/>
  <c r="K99" i="25"/>
  <c r="T201" i="24"/>
  <c r="C192" i="26"/>
  <c r="C189" i="22"/>
  <c r="K189" i="22"/>
  <c r="Z200" i="22"/>
  <c r="T187" i="25"/>
  <c r="X187" i="25"/>
  <c r="AF192" i="21"/>
  <c r="AH109" i="22"/>
  <c r="K190" i="21"/>
  <c r="AB181" i="21"/>
  <c r="G186" i="21"/>
  <c r="AL181" i="21"/>
  <c r="Q186" i="21"/>
  <c r="C201" i="21"/>
  <c r="C114" i="21"/>
  <c r="E201" i="21"/>
  <c r="E114" i="21"/>
  <c r="O98" i="21"/>
  <c r="O126" i="21"/>
  <c r="AL213" i="22"/>
  <c r="AL119" i="22"/>
  <c r="M188" i="22"/>
  <c r="AH191" i="22"/>
  <c r="M197" i="22"/>
  <c r="AH107" i="22"/>
  <c r="M220" i="21"/>
  <c r="AH119" i="21"/>
  <c r="A189" i="22"/>
  <c r="X208" i="24"/>
  <c r="X117" i="24"/>
  <c r="G70" i="24"/>
  <c r="V127" i="24"/>
  <c r="A198" i="26"/>
  <c r="P108" i="26"/>
  <c r="G196" i="26"/>
  <c r="V115" i="26"/>
  <c r="K210" i="26"/>
  <c r="K121" i="26"/>
  <c r="G72" i="26"/>
  <c r="G131" i="26"/>
  <c r="X49" i="26"/>
  <c r="I153" i="26"/>
  <c r="R198" i="27"/>
  <c r="A78" i="27"/>
  <c r="A134" i="27"/>
  <c r="AB210" i="21"/>
  <c r="G119" i="21"/>
  <c r="Z210" i="21"/>
  <c r="E119" i="21"/>
  <c r="E211" i="21"/>
  <c r="Z121" i="21"/>
  <c r="C151" i="21"/>
  <c r="X138" i="21"/>
  <c r="E151" i="21"/>
  <c r="Z138" i="21"/>
  <c r="AD214" i="22"/>
  <c r="I123" i="22"/>
  <c r="Q148" i="21"/>
  <c r="Q115" i="21"/>
  <c r="AF212" i="21"/>
  <c r="K124" i="21"/>
  <c r="AH219" i="22"/>
  <c r="M124" i="22"/>
  <c r="AH147" i="22"/>
  <c r="E82" i="22"/>
  <c r="C82" i="22"/>
  <c r="V200" i="22"/>
  <c r="A115" i="22"/>
  <c r="C155" i="22"/>
  <c r="X142" i="22"/>
  <c r="P100" i="24"/>
  <c r="P192" i="24"/>
  <c r="C183" i="25"/>
  <c r="E196" i="25"/>
  <c r="T109" i="25"/>
  <c r="G212" i="25"/>
  <c r="V120" i="25"/>
  <c r="P213" i="26"/>
  <c r="P119" i="26"/>
  <c r="G212" i="26"/>
  <c r="G122" i="26"/>
  <c r="R68" i="26"/>
  <c r="R129" i="26"/>
  <c r="E17" i="26"/>
  <c r="P16" i="26"/>
  <c r="E190" i="27"/>
  <c r="T81" i="27"/>
  <c r="R212" i="27"/>
  <c r="R121" i="27"/>
  <c r="C216" i="27"/>
  <c r="R124" i="27"/>
  <c r="P129" i="27"/>
  <c r="A69" i="27"/>
  <c r="A73" i="27"/>
  <c r="A197" i="27"/>
  <c r="A208" i="21"/>
  <c r="A118" i="21"/>
  <c r="I219" i="21"/>
  <c r="AD125" i="21"/>
  <c r="AH147" i="21"/>
  <c r="Z188" i="21"/>
  <c r="E109" i="21"/>
  <c r="C193" i="22"/>
  <c r="X114" i="22"/>
  <c r="G186" i="22"/>
  <c r="AB187" i="22"/>
  <c r="K186" i="22"/>
  <c r="AF187" i="22"/>
  <c r="O205" i="22"/>
  <c r="O118" i="22"/>
  <c r="T183" i="24"/>
  <c r="E183" i="24"/>
  <c r="I72" i="22"/>
  <c r="I131" i="22"/>
  <c r="C206" i="24"/>
  <c r="C117" i="24"/>
  <c r="Z191" i="24"/>
  <c r="K110" i="24"/>
  <c r="G97" i="24"/>
  <c r="G191" i="24"/>
  <c r="I185" i="25"/>
  <c r="X99" i="25"/>
  <c r="X185" i="25"/>
  <c r="I190" i="25"/>
  <c r="P210" i="25"/>
  <c r="A119" i="25"/>
  <c r="G200" i="25"/>
  <c r="G113" i="25"/>
  <c r="Z64" i="25"/>
  <c r="Z125" i="25"/>
  <c r="A99" i="25"/>
  <c r="P193" i="25"/>
  <c r="V212" i="26"/>
  <c r="V121" i="26"/>
  <c r="R102" i="26"/>
  <c r="R133" i="26"/>
  <c r="X69" i="27"/>
  <c r="X128" i="27"/>
  <c r="R106" i="27"/>
  <c r="C138" i="27"/>
  <c r="A206" i="21"/>
  <c r="A117" i="21"/>
  <c r="I206" i="21"/>
  <c r="I117" i="21"/>
  <c r="I194" i="21"/>
  <c r="AD104" i="21"/>
  <c r="AH151" i="22"/>
  <c r="Z99" i="21"/>
  <c r="Z128" i="21"/>
  <c r="AH99" i="21"/>
  <c r="AH128" i="21"/>
  <c r="AJ202" i="22"/>
  <c r="O116" i="22"/>
  <c r="I102" i="22"/>
  <c r="I130" i="22"/>
  <c r="O102" i="22"/>
  <c r="O130" i="22"/>
  <c r="A104" i="22"/>
  <c r="V195" i="22"/>
  <c r="P98" i="24"/>
  <c r="P129" i="24"/>
  <c r="P214" i="26"/>
  <c r="A123" i="26"/>
  <c r="G208" i="26"/>
  <c r="G120" i="26"/>
  <c r="R204" i="26"/>
  <c r="R118" i="26"/>
  <c r="X155" i="26"/>
  <c r="I204" i="26"/>
  <c r="A208" i="27"/>
  <c r="A120" i="27"/>
  <c r="E212" i="27"/>
  <c r="E122" i="27"/>
  <c r="G202" i="27"/>
  <c r="V112" i="27"/>
  <c r="T30" i="27"/>
  <c r="E125" i="27"/>
  <c r="A77" i="27"/>
  <c r="P201" i="27"/>
  <c r="I193" i="21"/>
  <c r="E97" i="21"/>
  <c r="AD209" i="21"/>
  <c r="AD115" i="21"/>
  <c r="Z209" i="21"/>
  <c r="Z115" i="21"/>
  <c r="AL98" i="21"/>
  <c r="AL129" i="21"/>
  <c r="V215" i="21"/>
  <c r="A120" i="21"/>
  <c r="C189" i="21"/>
  <c r="X110" i="21"/>
  <c r="E189" i="21"/>
  <c r="Z110" i="21"/>
  <c r="AH209" i="22"/>
  <c r="AH122" i="22"/>
  <c r="E212" i="22"/>
  <c r="E122" i="22"/>
  <c r="K216" i="22"/>
  <c r="AF124" i="22"/>
  <c r="V193" i="21"/>
  <c r="A107" i="21"/>
  <c r="AJ68" i="22"/>
  <c r="AJ129" i="22"/>
  <c r="Z69" i="22"/>
  <c r="Z128" i="22"/>
  <c r="V106" i="22"/>
  <c r="A138" i="22"/>
  <c r="C141" i="22"/>
  <c r="X152" i="22"/>
  <c r="G141" i="22"/>
  <c r="A201" i="24"/>
  <c r="P210" i="24"/>
  <c r="A119" i="24"/>
  <c r="G99" i="24"/>
  <c r="V193" i="24"/>
  <c r="Z207" i="25"/>
  <c r="Z116" i="25"/>
  <c r="X66" i="25"/>
  <c r="X122" i="25"/>
  <c r="T188" i="25"/>
  <c r="E109" i="25"/>
  <c r="C68" i="25"/>
  <c r="C127" i="25"/>
  <c r="A98" i="25"/>
  <c r="A126" i="25"/>
  <c r="P187" i="26"/>
  <c r="A187" i="26"/>
  <c r="G193" i="26"/>
  <c r="V114" i="26"/>
  <c r="R211" i="26"/>
  <c r="R120" i="26"/>
  <c r="E151" i="26"/>
  <c r="I109" i="26"/>
  <c r="C102" i="26"/>
  <c r="C130" i="26"/>
  <c r="R147" i="27"/>
  <c r="R200" i="27"/>
  <c r="E72" i="27"/>
  <c r="E131" i="27"/>
  <c r="C74" i="27"/>
  <c r="R131" i="27"/>
  <c r="I200" i="27"/>
  <c r="X113" i="27"/>
  <c r="AB201" i="21"/>
  <c r="AB113" i="21"/>
  <c r="I70" i="21"/>
  <c r="AD127" i="21"/>
  <c r="X197" i="21"/>
  <c r="AJ184" i="21"/>
  <c r="AH184" i="21"/>
  <c r="Q212" i="21"/>
  <c r="AL120" i="21"/>
  <c r="AL205" i="22"/>
  <c r="AL117" i="22"/>
  <c r="AB212" i="22"/>
  <c r="AB121" i="22"/>
  <c r="O77" i="22"/>
  <c r="AJ201" i="22"/>
  <c r="X70" i="22"/>
  <c r="X126" i="22"/>
  <c r="K78" i="22"/>
  <c r="K134" i="22"/>
  <c r="O190" i="22"/>
  <c r="Z192" i="22"/>
  <c r="E113" i="22"/>
  <c r="AH199" i="22"/>
  <c r="M109" i="22"/>
  <c r="Q202" i="22"/>
  <c r="AJ103" i="22"/>
  <c r="AJ132" i="22"/>
  <c r="AD102" i="22"/>
  <c r="AD133" i="22"/>
  <c r="R215" i="24"/>
  <c r="C120" i="24"/>
  <c r="P198" i="24"/>
  <c r="A112" i="24"/>
  <c r="T97" i="25"/>
  <c r="E129" i="25"/>
  <c r="X193" i="26"/>
  <c r="P137" i="26"/>
  <c r="A71" i="26"/>
  <c r="C151" i="27"/>
  <c r="R192" i="27"/>
  <c r="V200" i="21"/>
  <c r="V114" i="21"/>
  <c r="AF186" i="21"/>
  <c r="AJ220" i="21"/>
  <c r="O122" i="21"/>
  <c r="AD102" i="21"/>
  <c r="I134" i="21"/>
  <c r="AL71" i="21"/>
  <c r="AL195" i="21"/>
  <c r="AD100" i="21"/>
  <c r="I200" i="21"/>
  <c r="V148" i="21"/>
  <c r="X207" i="21"/>
  <c r="X116" i="21"/>
  <c r="C182" i="21"/>
  <c r="E182" i="21"/>
  <c r="G151" i="22"/>
  <c r="O214" i="21"/>
  <c r="AJ123" i="21"/>
  <c r="Q214" i="21"/>
  <c r="AL123" i="21"/>
  <c r="A197" i="21"/>
  <c r="V204" i="22"/>
  <c r="V118" i="22"/>
  <c r="AL136" i="22"/>
  <c r="Q196" i="22"/>
  <c r="AH101" i="22"/>
  <c r="M133" i="22"/>
  <c r="Z108" i="22"/>
  <c r="AH83" i="22"/>
  <c r="X83" i="22"/>
  <c r="AF109" i="22"/>
  <c r="E135" i="22"/>
  <c r="G74" i="22"/>
  <c r="AB131" i="22"/>
  <c r="Z201" i="24"/>
  <c r="Z113" i="24"/>
  <c r="T147" i="24"/>
  <c r="G208" i="24"/>
  <c r="G118" i="24"/>
  <c r="P195" i="24"/>
  <c r="A105" i="24"/>
  <c r="K100" i="24"/>
  <c r="X181" i="25"/>
  <c r="I194" i="25"/>
  <c r="X104" i="25"/>
  <c r="E79" i="25"/>
  <c r="T72" i="25"/>
  <c r="E198" i="25"/>
  <c r="Z98" i="25"/>
  <c r="Z129" i="25"/>
  <c r="I205" i="26"/>
  <c r="I118" i="26"/>
  <c r="C69" i="26"/>
  <c r="T200" i="26"/>
  <c r="E115" i="26"/>
  <c r="I135" i="27"/>
  <c r="R204" i="27"/>
  <c r="R118" i="27"/>
  <c r="E155" i="27"/>
  <c r="T142" i="27"/>
  <c r="I75" i="27"/>
  <c r="I132" i="27"/>
  <c r="P103" i="27"/>
  <c r="P132" i="27"/>
  <c r="C190" i="21"/>
  <c r="O204" i="21"/>
  <c r="O116" i="21"/>
  <c r="AD196" i="21"/>
  <c r="I111" i="21"/>
  <c r="AL185" i="21"/>
  <c r="X182" i="21"/>
  <c r="C96" i="21"/>
  <c r="Q217" i="21"/>
  <c r="AL124" i="21"/>
  <c r="M208" i="22"/>
  <c r="M120" i="22"/>
  <c r="A136" i="22"/>
  <c r="A199" i="22"/>
  <c r="O100" i="22"/>
  <c r="G191" i="22"/>
  <c r="I200" i="22"/>
  <c r="AD113" i="22"/>
  <c r="X203" i="22"/>
  <c r="AL141" i="22"/>
  <c r="AF141" i="22"/>
  <c r="AD104" i="22"/>
  <c r="AD196" i="22"/>
  <c r="X148" i="24"/>
  <c r="C192" i="24"/>
  <c r="R111" i="24"/>
  <c r="I194" i="24"/>
  <c r="X104" i="24"/>
  <c r="K96" i="25"/>
  <c r="A208" i="25"/>
  <c r="A118" i="25"/>
  <c r="Z201" i="25"/>
  <c r="Z195" i="25"/>
  <c r="C211" i="25"/>
  <c r="R121" i="25"/>
  <c r="K192" i="25"/>
  <c r="I70" i="25"/>
  <c r="X127" i="25"/>
  <c r="Z191" i="26"/>
  <c r="P69" i="26"/>
  <c r="P128" i="26"/>
  <c r="P185" i="26"/>
  <c r="A216" i="26"/>
  <c r="P124" i="26"/>
  <c r="G82" i="26"/>
  <c r="T185" i="27"/>
  <c r="X186" i="27"/>
  <c r="I100" i="27"/>
  <c r="K204" i="27"/>
  <c r="K117" i="27"/>
  <c r="I210" i="27"/>
  <c r="I121" i="27"/>
  <c r="Z219" i="27"/>
  <c r="K124" i="27"/>
  <c r="T101" i="27"/>
  <c r="E133" i="27"/>
  <c r="A68" i="21"/>
  <c r="A127" i="21"/>
  <c r="I189" i="26"/>
  <c r="P197" i="25"/>
  <c r="A106" i="25"/>
  <c r="C101" i="26"/>
  <c r="O184" i="21"/>
  <c r="T189" i="27"/>
  <c r="G199" i="21"/>
  <c r="AD195" i="21"/>
  <c r="X193" i="22"/>
  <c r="T104" i="27"/>
  <c r="M185" i="22"/>
  <c r="T188" i="24"/>
  <c r="E109" i="24"/>
  <c r="I212" i="24"/>
  <c r="X120" i="24"/>
  <c r="A188" i="27"/>
  <c r="A75" i="22"/>
  <c r="A132" i="22"/>
  <c r="K102" i="27"/>
  <c r="K130" i="27"/>
  <c r="AD195" i="22"/>
  <c r="I183" i="24"/>
  <c r="X185" i="24"/>
  <c r="Z106" i="25"/>
  <c r="T188" i="26"/>
  <c r="C83" i="27"/>
  <c r="K116" i="22"/>
  <c r="A114" i="24"/>
  <c r="A117" i="22"/>
  <c r="Z119" i="22"/>
  <c r="P194" i="24"/>
  <c r="AB152" i="22"/>
  <c r="AJ191" i="22"/>
  <c r="C198" i="27"/>
  <c r="T108" i="26"/>
  <c r="Z192" i="27"/>
  <c r="A188" i="22"/>
  <c r="V191" i="22"/>
  <c r="O197" i="22"/>
  <c r="AJ107" i="22"/>
  <c r="E220" i="21"/>
  <c r="Z119" i="21"/>
  <c r="G204" i="22"/>
  <c r="G117" i="22"/>
  <c r="C70" i="24"/>
  <c r="R127" i="24"/>
  <c r="K38" i="24"/>
  <c r="K149" i="24"/>
  <c r="I198" i="26"/>
  <c r="X108" i="26"/>
  <c r="A196" i="26"/>
  <c r="P115" i="26"/>
  <c r="A72" i="26"/>
  <c r="A131" i="26"/>
  <c r="V49" i="26"/>
  <c r="G153" i="26"/>
  <c r="X205" i="27"/>
  <c r="X117" i="27"/>
  <c r="C78" i="27"/>
  <c r="C134" i="27"/>
  <c r="V210" i="21"/>
  <c r="A119" i="21"/>
  <c r="I211" i="21"/>
  <c r="AD121" i="21"/>
  <c r="K151" i="21"/>
  <c r="AF138" i="21"/>
  <c r="AL214" i="22"/>
  <c r="Q123" i="22"/>
  <c r="I148" i="21"/>
  <c r="AL212" i="21"/>
  <c r="Q124" i="21"/>
  <c r="AJ219" i="22"/>
  <c r="O124" i="22"/>
  <c r="AJ147" i="22"/>
  <c r="X147" i="22"/>
  <c r="G82" i="22"/>
  <c r="AD200" i="22"/>
  <c r="I115" i="22"/>
  <c r="E155" i="22"/>
  <c r="Z142" i="22"/>
  <c r="G183" i="25"/>
  <c r="A212" i="25"/>
  <c r="P120" i="25"/>
  <c r="X151" i="26"/>
  <c r="I104" i="26"/>
  <c r="X213" i="26"/>
  <c r="X119" i="26"/>
  <c r="I212" i="26"/>
  <c r="I122" i="26"/>
  <c r="Z68" i="26"/>
  <c r="Z129" i="26"/>
  <c r="R16" i="26"/>
  <c r="A4" i="26"/>
  <c r="A149" i="26"/>
  <c r="T212" i="27"/>
  <c r="T121" i="27"/>
  <c r="I216" i="27"/>
  <c r="X124" i="27"/>
  <c r="V129" i="27"/>
  <c r="G69" i="27"/>
  <c r="G208" i="21"/>
  <c r="G118" i="21"/>
  <c r="G187" i="22"/>
  <c r="AB189" i="22"/>
  <c r="O219" i="21"/>
  <c r="AJ125" i="21"/>
  <c r="AB147" i="21"/>
  <c r="AF188" i="21"/>
  <c r="K109" i="21"/>
  <c r="I186" i="22"/>
  <c r="AD187" i="22"/>
  <c r="I205" i="22"/>
  <c r="I118" i="22"/>
  <c r="K205" i="22"/>
  <c r="K118" i="22"/>
  <c r="C72" i="22"/>
  <c r="C131" i="22"/>
  <c r="I206" i="24"/>
  <c r="I117" i="24"/>
  <c r="K97" i="24"/>
  <c r="K191" i="24"/>
  <c r="A185" i="25"/>
  <c r="P99" i="25"/>
  <c r="R185" i="25"/>
  <c r="C190" i="25"/>
  <c r="V210" i="25"/>
  <c r="G119" i="25"/>
  <c r="K200" i="25"/>
  <c r="K113" i="25"/>
  <c r="X64" i="25"/>
  <c r="X125" i="25"/>
  <c r="I65" i="25"/>
  <c r="C99" i="25"/>
  <c r="R193" i="25"/>
  <c r="P212" i="26"/>
  <c r="P121" i="26"/>
  <c r="V102" i="26"/>
  <c r="V133" i="26"/>
  <c r="V69" i="27"/>
  <c r="V128" i="27"/>
  <c r="X106" i="27"/>
  <c r="I138" i="27"/>
  <c r="K206" i="21"/>
  <c r="K117" i="21"/>
  <c r="E194" i="21"/>
  <c r="Z104" i="21"/>
  <c r="AF151" i="22"/>
  <c r="AD99" i="21"/>
  <c r="AD128" i="21"/>
  <c r="X202" i="22"/>
  <c r="C116" i="22"/>
  <c r="C102" i="22"/>
  <c r="C130" i="22"/>
  <c r="G104" i="22"/>
  <c r="AB195" i="22"/>
  <c r="V98" i="24"/>
  <c r="V129" i="24"/>
  <c r="R214" i="26"/>
  <c r="C123" i="26"/>
  <c r="A136" i="26"/>
  <c r="A199" i="26"/>
  <c r="A78" i="26"/>
  <c r="A134" i="26"/>
  <c r="G74" i="26"/>
  <c r="V131" i="26"/>
  <c r="K208" i="27"/>
  <c r="K120" i="27"/>
  <c r="C212" i="27"/>
  <c r="C122" i="27"/>
  <c r="I202" i="27"/>
  <c r="X112" i="27"/>
  <c r="Z30" i="27"/>
  <c r="K125" i="27"/>
  <c r="G77" i="27"/>
  <c r="V201" i="27"/>
  <c r="O193" i="21"/>
  <c r="K97" i="21"/>
  <c r="AL209" i="21"/>
  <c r="AL115" i="21"/>
  <c r="Z98" i="21"/>
  <c r="Z129" i="21"/>
  <c r="AJ98" i="21"/>
  <c r="AJ129" i="21"/>
  <c r="AB215" i="21"/>
  <c r="G120" i="21"/>
  <c r="K189" i="21"/>
  <c r="AF110" i="21"/>
  <c r="AJ209" i="22"/>
  <c r="AJ122" i="22"/>
  <c r="G212" i="22"/>
  <c r="G122" i="22"/>
  <c r="I216" i="22"/>
  <c r="AD124" i="22"/>
  <c r="C216" i="22"/>
  <c r="X124" i="22"/>
  <c r="Z193" i="21"/>
  <c r="E107" i="21"/>
  <c r="X68" i="22"/>
  <c r="X129" i="22"/>
  <c r="AB68" i="22"/>
  <c r="AB129" i="22"/>
  <c r="AD69" i="22"/>
  <c r="AD128" i="22"/>
  <c r="E103" i="22"/>
  <c r="Z197" i="22"/>
  <c r="X106" i="22"/>
  <c r="C138" i="22"/>
  <c r="M141" i="22"/>
  <c r="E201" i="24"/>
  <c r="E114" i="24"/>
  <c r="Z210" i="24"/>
  <c r="K119" i="24"/>
  <c r="I99" i="24"/>
  <c r="X193" i="24"/>
  <c r="P207" i="25"/>
  <c r="P116" i="25"/>
  <c r="R66" i="25"/>
  <c r="R122" i="25"/>
  <c r="Z188" i="25"/>
  <c r="K109" i="25"/>
  <c r="A68" i="25"/>
  <c r="A127" i="25"/>
  <c r="G98" i="25"/>
  <c r="G126" i="25"/>
  <c r="R187" i="26"/>
  <c r="T211" i="26"/>
  <c r="T120" i="26"/>
  <c r="E109" i="26"/>
  <c r="I102" i="26"/>
  <c r="I130" i="26"/>
  <c r="R110" i="27"/>
  <c r="K72" i="27"/>
  <c r="K131" i="27"/>
  <c r="E200" i="27"/>
  <c r="T113" i="27"/>
  <c r="E104" i="27"/>
  <c r="T195" i="27"/>
  <c r="AD201" i="21"/>
  <c r="AD113" i="21"/>
  <c r="AH201" i="21"/>
  <c r="AH113" i="21"/>
  <c r="K70" i="21"/>
  <c r="AF127" i="21"/>
  <c r="AD197" i="21"/>
  <c r="V184" i="21"/>
  <c r="G212" i="21"/>
  <c r="AB120" i="21"/>
  <c r="M212" i="21"/>
  <c r="AH120" i="21"/>
  <c r="AB205" i="22"/>
  <c r="AB117" i="22"/>
  <c r="AD212" i="22"/>
  <c r="AD121" i="22"/>
  <c r="Z70" i="22"/>
  <c r="Z126" i="22"/>
  <c r="A78" i="22"/>
  <c r="A134" i="22"/>
  <c r="Q190" i="22"/>
  <c r="K190" i="22"/>
  <c r="AF192" i="22"/>
  <c r="K113" i="22"/>
  <c r="V199" i="22"/>
  <c r="A109" i="22"/>
  <c r="M202" i="22"/>
  <c r="AH112" i="22"/>
  <c r="AF103" i="22"/>
  <c r="AF132" i="22"/>
  <c r="AH103" i="22"/>
  <c r="AH132" i="22"/>
  <c r="X102" i="22"/>
  <c r="X133" i="22"/>
  <c r="T215" i="24"/>
  <c r="E120" i="24"/>
  <c r="V198" i="24"/>
  <c r="G112" i="24"/>
  <c r="A78" i="25"/>
  <c r="Z97" i="25"/>
  <c r="K129" i="25"/>
  <c r="R193" i="26"/>
  <c r="X137" i="26"/>
  <c r="I71" i="26"/>
  <c r="E151" i="27"/>
  <c r="T192" i="27"/>
  <c r="X190" i="27"/>
  <c r="I105" i="27"/>
  <c r="AB200" i="21"/>
  <c r="AB114" i="21"/>
  <c r="AL200" i="21"/>
  <c r="V186" i="21"/>
  <c r="AD220" i="21"/>
  <c r="I122" i="21"/>
  <c r="AL102" i="21"/>
  <c r="Q134" i="21"/>
  <c r="AJ71" i="21"/>
  <c r="AJ195" i="21"/>
  <c r="Z100" i="21"/>
  <c r="G200" i="21"/>
  <c r="G113" i="21"/>
  <c r="AJ148" i="21"/>
  <c r="AD207" i="21"/>
  <c r="AD116" i="21"/>
  <c r="K182" i="21"/>
  <c r="A151" i="22"/>
  <c r="C214" i="21"/>
  <c r="X123" i="21"/>
  <c r="I197" i="21"/>
  <c r="Q197" i="21"/>
  <c r="X204" i="22"/>
  <c r="X118" i="22"/>
  <c r="Z136" i="22"/>
  <c r="E196" i="22"/>
  <c r="AL101" i="22"/>
  <c r="Q133" i="22"/>
  <c r="AH108" i="22"/>
  <c r="AB83" i="22"/>
  <c r="AD109" i="22"/>
  <c r="M135" i="22"/>
  <c r="C74" i="22"/>
  <c r="X131" i="22"/>
  <c r="P201" i="24"/>
  <c r="P113" i="24"/>
  <c r="T102" i="24"/>
  <c r="E134" i="24"/>
  <c r="V147" i="24"/>
  <c r="C208" i="24"/>
  <c r="C118" i="24"/>
  <c r="A100" i="24"/>
  <c r="A194" i="25"/>
  <c r="P104" i="25"/>
  <c r="G79" i="25"/>
  <c r="Z72" i="25"/>
  <c r="K198" i="25"/>
  <c r="C205" i="26"/>
  <c r="C118" i="26"/>
  <c r="R192" i="26"/>
  <c r="C113" i="26"/>
  <c r="V200" i="26"/>
  <c r="G115" i="26"/>
  <c r="I205" i="27"/>
  <c r="I118" i="27"/>
  <c r="E135" i="27"/>
  <c r="X204" i="27"/>
  <c r="X118" i="27"/>
  <c r="K155" i="27"/>
  <c r="Z142" i="27"/>
  <c r="E75" i="27"/>
  <c r="E132" i="27"/>
  <c r="V103" i="27"/>
  <c r="V132" i="27"/>
  <c r="A204" i="21"/>
  <c r="A116" i="21"/>
  <c r="AJ196" i="21"/>
  <c r="AF185" i="21"/>
  <c r="AD182" i="21"/>
  <c r="I96" i="21"/>
  <c r="K217" i="21"/>
  <c r="AF124" i="21"/>
  <c r="C152" i="22"/>
  <c r="C119" i="22"/>
  <c r="M100" i="22"/>
  <c r="K100" i="22"/>
  <c r="O191" i="22"/>
  <c r="C200" i="22"/>
  <c r="X113" i="22"/>
  <c r="AL203" i="22"/>
  <c r="Z141" i="22"/>
  <c r="X104" i="22"/>
  <c r="X196" i="22"/>
  <c r="R148" i="24"/>
  <c r="I192" i="24"/>
  <c r="C194" i="24"/>
  <c r="R104" i="24"/>
  <c r="A151" i="24"/>
  <c r="P138" i="24"/>
  <c r="R74" i="24"/>
  <c r="C197" i="24"/>
  <c r="K208" i="25"/>
  <c r="K118" i="25"/>
  <c r="P65" i="25"/>
  <c r="P124" i="25"/>
  <c r="T195" i="25"/>
  <c r="E211" i="25"/>
  <c r="T121" i="25"/>
  <c r="A151" i="25"/>
  <c r="P138" i="25"/>
  <c r="E70" i="25"/>
  <c r="T127" i="25"/>
  <c r="V191" i="26"/>
  <c r="G103" i="26"/>
  <c r="X185" i="26"/>
  <c r="I194" i="26"/>
  <c r="C82" i="26"/>
  <c r="P186" i="27"/>
  <c r="A152" i="27"/>
  <c r="A119" i="27"/>
  <c r="C210" i="27"/>
  <c r="C121" i="27"/>
  <c r="V101" i="27"/>
  <c r="G133" i="27"/>
  <c r="X201" i="22"/>
  <c r="R197" i="25"/>
  <c r="C106" i="25"/>
  <c r="I101" i="26"/>
  <c r="K147" i="25"/>
  <c r="V189" i="27"/>
  <c r="A198" i="27"/>
  <c r="P108" i="27"/>
  <c r="X195" i="21"/>
  <c r="AH193" i="22"/>
  <c r="AJ211" i="22"/>
  <c r="AJ120" i="22"/>
  <c r="X103" i="26"/>
  <c r="X132" i="26"/>
  <c r="V104" i="27"/>
  <c r="V196" i="27"/>
  <c r="C210" i="22"/>
  <c r="C121" i="22"/>
  <c r="C147" i="24"/>
  <c r="R188" i="24"/>
  <c r="K188" i="27"/>
  <c r="Z64" i="24"/>
  <c r="Z125" i="24"/>
  <c r="K65" i="24"/>
  <c r="E102" i="27"/>
  <c r="E130" i="27"/>
  <c r="AH197" i="22"/>
  <c r="X106" i="25"/>
  <c r="G155" i="26"/>
  <c r="V142" i="26"/>
  <c r="C185" i="27"/>
  <c r="R102" i="27"/>
  <c r="C111" i="26"/>
  <c r="K120" i="22"/>
  <c r="I115" i="24"/>
  <c r="E116" i="26"/>
  <c r="M115" i="21"/>
  <c r="O117" i="22"/>
  <c r="X114" i="26"/>
  <c r="P107" i="24"/>
  <c r="Z114" i="26"/>
  <c r="AH115" i="21"/>
  <c r="AF107" i="22"/>
  <c r="Z131" i="25"/>
  <c r="AL112" i="22"/>
  <c r="G96" i="24"/>
  <c r="E199" i="22"/>
  <c r="O199" i="22"/>
  <c r="V195" i="21"/>
  <c r="K104" i="26"/>
  <c r="K103" i="26"/>
  <c r="I188" i="22"/>
  <c r="AD191" i="22"/>
  <c r="Q189" i="22"/>
  <c r="E73" i="24"/>
  <c r="T197" i="24"/>
  <c r="I70" i="24"/>
  <c r="X127" i="24"/>
  <c r="T147" i="25"/>
  <c r="E100" i="25"/>
  <c r="X61" i="25"/>
  <c r="X119" i="25"/>
  <c r="R102" i="25"/>
  <c r="C134" i="25"/>
  <c r="C198" i="26"/>
  <c r="R108" i="26"/>
  <c r="K196" i="26"/>
  <c r="Z115" i="26"/>
  <c r="C72" i="26"/>
  <c r="C131" i="26"/>
  <c r="E186" i="27"/>
  <c r="T187" i="27"/>
  <c r="Z205" i="27"/>
  <c r="Z117" i="27"/>
  <c r="I78" i="27"/>
  <c r="I134" i="27"/>
  <c r="AL210" i="21"/>
  <c r="Q119" i="21"/>
  <c r="G211" i="21"/>
  <c r="AB121" i="21"/>
  <c r="O151" i="21"/>
  <c r="AJ138" i="21"/>
  <c r="AH214" i="22"/>
  <c r="M123" i="22"/>
  <c r="K63" i="22"/>
  <c r="K125" i="22"/>
  <c r="C148" i="21"/>
  <c r="C115" i="21"/>
  <c r="AB212" i="21"/>
  <c r="G124" i="21"/>
  <c r="AH212" i="21"/>
  <c r="M124" i="21"/>
  <c r="Z219" i="22"/>
  <c r="E124" i="22"/>
  <c r="AD147" i="22"/>
  <c r="I82" i="22"/>
  <c r="AF200" i="22"/>
  <c r="X200" i="22"/>
  <c r="C115" i="22"/>
  <c r="A155" i="22"/>
  <c r="V142" i="22"/>
  <c r="V209" i="24"/>
  <c r="V115" i="24"/>
  <c r="C71" i="24"/>
  <c r="C128" i="24"/>
  <c r="G39" i="24"/>
  <c r="V194" i="24"/>
  <c r="E183" i="25"/>
  <c r="C210" i="25"/>
  <c r="C64" i="25"/>
  <c r="C196" i="25"/>
  <c r="R109" i="25"/>
  <c r="C212" i="25"/>
  <c r="R120" i="25"/>
  <c r="R213" i="26"/>
  <c r="R119" i="26"/>
  <c r="G215" i="26"/>
  <c r="V125" i="26"/>
  <c r="C212" i="26"/>
  <c r="C122" i="26"/>
  <c r="T68" i="26"/>
  <c r="T129" i="26"/>
  <c r="V212" i="27"/>
  <c r="V121" i="27"/>
  <c r="G216" i="27"/>
  <c r="V124" i="27"/>
  <c r="I101" i="27"/>
  <c r="I195" i="27"/>
  <c r="E187" i="22"/>
  <c r="Z189" i="22"/>
  <c r="C187" i="22"/>
  <c r="X189" i="22"/>
  <c r="A219" i="21"/>
  <c r="V125" i="21"/>
  <c r="Z147" i="21"/>
  <c r="AL188" i="21"/>
  <c r="Q109" i="21"/>
  <c r="A193" i="22"/>
  <c r="V114" i="22"/>
  <c r="Q186" i="22"/>
  <c r="AL187" i="22"/>
  <c r="Q205" i="22"/>
  <c r="Z183" i="24"/>
  <c r="K183" i="24"/>
  <c r="G72" i="22"/>
  <c r="G131" i="22"/>
  <c r="K206" i="24"/>
  <c r="K117" i="24"/>
  <c r="E97" i="24"/>
  <c r="A68" i="24"/>
  <c r="A127" i="24"/>
  <c r="E185" i="25"/>
  <c r="T99" i="25"/>
  <c r="R187" i="25"/>
  <c r="R210" i="25"/>
  <c r="C119" i="25"/>
  <c r="G99" i="25"/>
  <c r="K137" i="25"/>
  <c r="T212" i="26"/>
  <c r="T121" i="26"/>
  <c r="P102" i="26"/>
  <c r="P133" i="26"/>
  <c r="Z197" i="27"/>
  <c r="K111" i="27"/>
  <c r="E206" i="21"/>
  <c r="E117" i="21"/>
  <c r="C194" i="21"/>
  <c r="X104" i="21"/>
  <c r="V151" i="22"/>
  <c r="AB151" i="22"/>
  <c r="X99" i="21"/>
  <c r="X128" i="21"/>
  <c r="AL202" i="22"/>
  <c r="Q116" i="22"/>
  <c r="M102" i="22"/>
  <c r="M130" i="22"/>
  <c r="C104" i="22"/>
  <c r="I200" i="24"/>
  <c r="I113" i="24"/>
  <c r="G198" i="24"/>
  <c r="V108" i="24"/>
  <c r="Z98" i="24"/>
  <c r="Z129" i="24"/>
  <c r="Z214" i="26"/>
  <c r="K123" i="26"/>
  <c r="T70" i="26"/>
  <c r="T126" i="26"/>
  <c r="P204" i="26"/>
  <c r="P118" i="26"/>
  <c r="G136" i="26"/>
  <c r="G199" i="26"/>
  <c r="G78" i="26"/>
  <c r="G134" i="26"/>
  <c r="A74" i="26"/>
  <c r="P131" i="26"/>
  <c r="R209" i="27"/>
  <c r="R122" i="27"/>
  <c r="C208" i="27"/>
  <c r="C120" i="27"/>
  <c r="K212" i="27"/>
  <c r="K122" i="27"/>
  <c r="A191" i="27"/>
  <c r="A202" i="27"/>
  <c r="P112" i="27"/>
  <c r="E77" i="27"/>
  <c r="T201" i="27"/>
  <c r="K193" i="21"/>
  <c r="E193" i="21"/>
  <c r="AD98" i="21"/>
  <c r="AD129" i="21"/>
  <c r="AH215" i="21"/>
  <c r="M120" i="21"/>
  <c r="I189" i="21"/>
  <c r="AD110" i="21"/>
  <c r="X209" i="22"/>
  <c r="X122" i="22"/>
  <c r="K212" i="22"/>
  <c r="K122" i="22"/>
  <c r="A216" i="22"/>
  <c r="V124" i="22"/>
  <c r="AF193" i="21"/>
  <c r="K107" i="21"/>
  <c r="AL68" i="22"/>
  <c r="AL129" i="22"/>
  <c r="AF69" i="22"/>
  <c r="AF128" i="22"/>
  <c r="Z106" i="22"/>
  <c r="E138" i="22"/>
  <c r="O141" i="22"/>
  <c r="AJ152" i="22"/>
  <c r="G201" i="24"/>
  <c r="G114" i="24"/>
  <c r="X210" i="24"/>
  <c r="I119" i="24"/>
  <c r="T65" i="24"/>
  <c r="T124" i="24"/>
  <c r="P196" i="24"/>
  <c r="V182" i="25"/>
  <c r="V207" i="25"/>
  <c r="V116" i="25"/>
  <c r="I188" i="25"/>
  <c r="G74" i="25"/>
  <c r="G130" i="25"/>
  <c r="G68" i="25"/>
  <c r="G127" i="25"/>
  <c r="Z187" i="26"/>
  <c r="V202" i="26"/>
  <c r="G116" i="26"/>
  <c r="K109" i="26"/>
  <c r="G102" i="26"/>
  <c r="G130" i="26"/>
  <c r="V110" i="27"/>
  <c r="P147" i="27"/>
  <c r="P200" i="27"/>
  <c r="A72" i="27"/>
  <c r="A131" i="27"/>
  <c r="K200" i="27"/>
  <c r="Z113" i="27"/>
  <c r="C104" i="27"/>
  <c r="R195" i="27"/>
  <c r="AL201" i="21"/>
  <c r="AL113" i="21"/>
  <c r="M70" i="21"/>
  <c r="AH127" i="21"/>
  <c r="AJ197" i="21"/>
  <c r="AD184" i="21"/>
  <c r="O212" i="21"/>
  <c r="AJ120" i="21"/>
  <c r="AH205" i="22"/>
  <c r="AH117" i="22"/>
  <c r="V212" i="22"/>
  <c r="V121" i="22"/>
  <c r="A77" i="22"/>
  <c r="V201" i="22"/>
  <c r="AH70" i="22"/>
  <c r="AH126" i="22"/>
  <c r="O78" i="22"/>
  <c r="O134" i="22"/>
  <c r="I190" i="22"/>
  <c r="AL192" i="22"/>
  <c r="Q113" i="22"/>
  <c r="AJ199" i="22"/>
  <c r="O109" i="22"/>
  <c r="G202" i="22"/>
  <c r="AB112" i="22"/>
  <c r="AB103" i="22"/>
  <c r="AB132" i="22"/>
  <c r="C210" i="24"/>
  <c r="C64" i="24"/>
  <c r="Z102" i="22"/>
  <c r="Z133" i="22"/>
  <c r="X215" i="24"/>
  <c r="I120" i="24"/>
  <c r="R198" i="24"/>
  <c r="C112" i="24"/>
  <c r="I78" i="25"/>
  <c r="R97" i="25"/>
  <c r="C129" i="25"/>
  <c r="Z193" i="26"/>
  <c r="Z137" i="26"/>
  <c r="K71" i="26"/>
  <c r="A151" i="27"/>
  <c r="P192" i="27"/>
  <c r="Z190" i="27"/>
  <c r="K105" i="27"/>
  <c r="AF200" i="21"/>
  <c r="AF114" i="21"/>
  <c r="AB186" i="21"/>
  <c r="AL220" i="21"/>
  <c r="Q122" i="21"/>
  <c r="X102" i="21"/>
  <c r="C134" i="21"/>
  <c r="AB100" i="21"/>
  <c r="O200" i="21"/>
  <c r="O113" i="21"/>
  <c r="X148" i="21"/>
  <c r="AJ207" i="21"/>
  <c r="AJ116" i="21"/>
  <c r="I182" i="21"/>
  <c r="I151" i="22"/>
  <c r="I214" i="21"/>
  <c r="AD123" i="21"/>
  <c r="O197" i="21"/>
  <c r="AH204" i="22"/>
  <c r="AH118" i="22"/>
  <c r="X101" i="22"/>
  <c r="C133" i="22"/>
  <c r="AJ101" i="22"/>
  <c r="O133" i="22"/>
  <c r="AB108" i="22"/>
  <c r="V83" i="22"/>
  <c r="G135" i="22"/>
  <c r="I74" i="22"/>
  <c r="AD131" i="22"/>
  <c r="V200" i="24"/>
  <c r="V114" i="24"/>
  <c r="T182" i="24"/>
  <c r="E96" i="24"/>
  <c r="X201" i="24"/>
  <c r="X113" i="24"/>
  <c r="Z102" i="24"/>
  <c r="K134" i="24"/>
  <c r="X147" i="24"/>
  <c r="I208" i="24"/>
  <c r="I118" i="24"/>
  <c r="G100" i="24"/>
  <c r="R199" i="25"/>
  <c r="C79" i="25"/>
  <c r="P72" i="25"/>
  <c r="A198" i="25"/>
  <c r="A205" i="26"/>
  <c r="A118" i="26"/>
  <c r="V192" i="26"/>
  <c r="G113" i="26"/>
  <c r="R200" i="26"/>
  <c r="A205" i="27"/>
  <c r="A118" i="27"/>
  <c r="K135" i="27"/>
  <c r="K75" i="27"/>
  <c r="K132" i="27"/>
  <c r="M204" i="21"/>
  <c r="M116" i="21"/>
  <c r="AL196" i="21"/>
  <c r="Q111" i="21"/>
  <c r="AH196" i="21"/>
  <c r="M111" i="21"/>
  <c r="V185" i="21"/>
  <c r="AJ182" i="21"/>
  <c r="O96" i="21"/>
  <c r="A217" i="21"/>
  <c r="V124" i="21"/>
  <c r="A208" i="22"/>
  <c r="A120" i="22"/>
  <c r="K136" i="22"/>
  <c r="K199" i="22"/>
  <c r="A100" i="22"/>
  <c r="A191" i="22"/>
  <c r="K191" i="22"/>
  <c r="Q200" i="22"/>
  <c r="AL113" i="22"/>
  <c r="AF203" i="22"/>
  <c r="AH141" i="22"/>
  <c r="AB104" i="22"/>
  <c r="AB196" i="22"/>
  <c r="V148" i="24"/>
  <c r="E192" i="24"/>
  <c r="T111" i="24"/>
  <c r="E194" i="24"/>
  <c r="T104" i="24"/>
  <c r="C151" i="24"/>
  <c r="R138" i="24"/>
  <c r="X74" i="24"/>
  <c r="I197" i="24"/>
  <c r="C208" i="25"/>
  <c r="C118" i="25"/>
  <c r="V65" i="25"/>
  <c r="V124" i="25"/>
  <c r="P195" i="25"/>
  <c r="A105" i="25"/>
  <c r="A211" i="25"/>
  <c r="P121" i="25"/>
  <c r="E151" i="25"/>
  <c r="T138" i="25"/>
  <c r="K70" i="25"/>
  <c r="Z127" i="25"/>
  <c r="R191" i="26"/>
  <c r="V185" i="26"/>
  <c r="C194" i="26"/>
  <c r="I82" i="26"/>
  <c r="V186" i="27"/>
  <c r="I152" i="27"/>
  <c r="I119" i="27"/>
  <c r="K210" i="27"/>
  <c r="K121" i="27"/>
  <c r="P101" i="27"/>
  <c r="A133" i="27"/>
  <c r="AL201" i="22"/>
  <c r="T193" i="25"/>
  <c r="T63" i="25"/>
  <c r="E107" i="25"/>
  <c r="G182" i="24"/>
  <c r="E147" i="25"/>
  <c r="A196" i="27"/>
  <c r="P115" i="27"/>
  <c r="A67" i="27"/>
  <c r="C75" i="26"/>
  <c r="C132" i="26"/>
  <c r="G198" i="27"/>
  <c r="V108" i="27"/>
  <c r="O198" i="21"/>
  <c r="AJ108" i="21"/>
  <c r="AJ193" i="22"/>
  <c r="Z211" i="22"/>
  <c r="Z120" i="22"/>
  <c r="E199" i="24"/>
  <c r="R103" i="26"/>
  <c r="R132" i="26"/>
  <c r="E210" i="22"/>
  <c r="E121" i="22"/>
  <c r="I147" i="24"/>
  <c r="E188" i="27"/>
  <c r="T64" i="24"/>
  <c r="T125" i="24"/>
  <c r="E65" i="24"/>
  <c r="AF205" i="21"/>
  <c r="AF118" i="21"/>
  <c r="A74" i="21"/>
  <c r="A130" i="21"/>
  <c r="AB197" i="22"/>
  <c r="G111" i="22"/>
  <c r="P106" i="25"/>
  <c r="A155" i="26"/>
  <c r="P142" i="26"/>
  <c r="G185" i="27"/>
  <c r="V102" i="27"/>
  <c r="A111" i="24"/>
  <c r="Z111" i="25"/>
  <c r="AL114" i="21"/>
  <c r="Z107" i="22"/>
  <c r="X111" i="24"/>
  <c r="AL110" i="21"/>
  <c r="E115" i="22"/>
  <c r="AL191" i="21"/>
  <c r="V193" i="25"/>
  <c r="A197" i="24"/>
  <c r="V181" i="21"/>
  <c r="A186" i="21"/>
  <c r="A192" i="21"/>
  <c r="V111" i="21"/>
  <c r="M195" i="21"/>
  <c r="AH107" i="21"/>
  <c r="I195" i="21"/>
  <c r="AD107" i="21"/>
  <c r="AH181" i="21"/>
  <c r="M186" i="21"/>
  <c r="O201" i="21"/>
  <c r="O114" i="21"/>
  <c r="E98" i="21"/>
  <c r="E126" i="21"/>
  <c r="Q188" i="22"/>
  <c r="AL191" i="22"/>
  <c r="G197" i="22"/>
  <c r="AB107" i="22"/>
  <c r="X208" i="21"/>
  <c r="X117" i="21"/>
  <c r="AD208" i="21"/>
  <c r="AD117" i="21"/>
  <c r="Q220" i="21"/>
  <c r="AL119" i="21"/>
  <c r="I204" i="22"/>
  <c r="I117" i="22"/>
  <c r="O189" i="22"/>
  <c r="G73" i="24"/>
  <c r="V197" i="24"/>
  <c r="K70" i="24"/>
  <c r="Z127" i="24"/>
  <c r="X102" i="25"/>
  <c r="I134" i="25"/>
  <c r="K198" i="26"/>
  <c r="Z108" i="26"/>
  <c r="C196" i="26"/>
  <c r="R115" i="26"/>
  <c r="C210" i="26"/>
  <c r="C121" i="26"/>
  <c r="I72" i="26"/>
  <c r="I131" i="26"/>
  <c r="R205" i="27"/>
  <c r="R117" i="27"/>
  <c r="K78" i="27"/>
  <c r="K134" i="27"/>
  <c r="AH210" i="21"/>
  <c r="M119" i="21"/>
  <c r="M211" i="21"/>
  <c r="AH121" i="21"/>
  <c r="I151" i="21"/>
  <c r="AD138" i="21"/>
  <c r="X214" i="22"/>
  <c r="C123" i="22"/>
  <c r="G148" i="21"/>
  <c r="G115" i="21"/>
  <c r="AJ212" i="21"/>
  <c r="O124" i="21"/>
  <c r="AD219" i="22"/>
  <c r="I124" i="22"/>
  <c r="AF147" i="22"/>
  <c r="Q82" i="22"/>
  <c r="AL200" i="22"/>
  <c r="Q115" i="22"/>
  <c r="G155" i="22"/>
  <c r="AB142" i="22"/>
  <c r="Z209" i="24"/>
  <c r="Z115" i="24"/>
  <c r="C39" i="24"/>
  <c r="R194" i="24"/>
  <c r="A183" i="25"/>
  <c r="G210" i="25"/>
  <c r="G64" i="25"/>
  <c r="I196" i="25"/>
  <c r="X109" i="25"/>
  <c r="R48" i="25"/>
  <c r="R131" i="25"/>
  <c r="R151" i="26"/>
  <c r="C104" i="26"/>
  <c r="Z213" i="26"/>
  <c r="Z119" i="26"/>
  <c r="K215" i="26"/>
  <c r="Z125" i="26"/>
  <c r="E212" i="26"/>
  <c r="E122" i="26"/>
  <c r="V68" i="26"/>
  <c r="V129" i="26"/>
  <c r="A200" i="26"/>
  <c r="P113" i="26"/>
  <c r="I192" i="26"/>
  <c r="G4" i="26"/>
  <c r="G149" i="26"/>
  <c r="X212" i="27"/>
  <c r="X121" i="27"/>
  <c r="C101" i="27"/>
  <c r="C195" i="27"/>
  <c r="O187" i="22"/>
  <c r="AJ189" i="22"/>
  <c r="M219" i="21"/>
  <c r="AH125" i="21"/>
  <c r="Q219" i="21"/>
  <c r="AL125" i="21"/>
  <c r="AF147" i="21"/>
  <c r="X188" i="21"/>
  <c r="C109" i="21"/>
  <c r="AH188" i="21"/>
  <c r="M109" i="21"/>
  <c r="G193" i="22"/>
  <c r="AB114" i="22"/>
  <c r="C186" i="22"/>
  <c r="X187" i="22"/>
  <c r="C205" i="22"/>
  <c r="C118" i="22"/>
  <c r="E72" i="22"/>
  <c r="E131" i="22"/>
  <c r="E206" i="24"/>
  <c r="E117" i="24"/>
  <c r="V191" i="24"/>
  <c r="G110" i="24"/>
  <c r="G68" i="24"/>
  <c r="G127" i="24"/>
  <c r="C185" i="25"/>
  <c r="R99" i="25"/>
  <c r="P187" i="25"/>
  <c r="X210" i="25"/>
  <c r="I119" i="25"/>
  <c r="E99" i="25"/>
  <c r="A137" i="25"/>
  <c r="R212" i="26"/>
  <c r="R121" i="26"/>
  <c r="X102" i="26"/>
  <c r="X133" i="26"/>
  <c r="T197" i="27"/>
  <c r="E111" i="27"/>
  <c r="M206" i="21"/>
  <c r="M117" i="21"/>
  <c r="K194" i="21"/>
  <c r="AF104" i="21"/>
  <c r="AJ151" i="22"/>
  <c r="AF99" i="21"/>
  <c r="AF128" i="21"/>
  <c r="Z202" i="22"/>
  <c r="E116" i="22"/>
  <c r="G102" i="22"/>
  <c r="G130" i="22"/>
  <c r="I104" i="22"/>
  <c r="K200" i="24"/>
  <c r="K113" i="24"/>
  <c r="I198" i="24"/>
  <c r="X108" i="24"/>
  <c r="X214" i="26"/>
  <c r="I123" i="26"/>
  <c r="V70" i="26"/>
  <c r="V126" i="26"/>
  <c r="X204" i="26"/>
  <c r="X118" i="26"/>
  <c r="T155" i="26"/>
  <c r="E204" i="26"/>
  <c r="K136" i="26"/>
  <c r="K199" i="26"/>
  <c r="C78" i="26"/>
  <c r="C134" i="26"/>
  <c r="C74" i="26"/>
  <c r="R131" i="26"/>
  <c r="T209" i="27"/>
  <c r="T122" i="27"/>
  <c r="E208" i="27"/>
  <c r="E120" i="27"/>
  <c r="G212" i="27"/>
  <c r="G122" i="27"/>
  <c r="I191" i="27"/>
  <c r="K202" i="27"/>
  <c r="Z112" i="27"/>
  <c r="K77" i="27"/>
  <c r="Z201" i="27"/>
  <c r="G193" i="21"/>
  <c r="X209" i="21"/>
  <c r="X115" i="21"/>
  <c r="X98" i="21"/>
  <c r="X129" i="21"/>
  <c r="X215" i="21"/>
  <c r="C120" i="21"/>
  <c r="Z215" i="21"/>
  <c r="E120" i="21"/>
  <c r="AL209" i="22"/>
  <c r="AL122" i="22"/>
  <c r="A212" i="22"/>
  <c r="A122" i="22"/>
  <c r="M216" i="22"/>
  <c r="AH124" i="22"/>
  <c r="AL193" i="21"/>
  <c r="Q107" i="21"/>
  <c r="AD68" i="22"/>
  <c r="AD129" i="22"/>
  <c r="AL69" i="22"/>
  <c r="AL128" i="22"/>
  <c r="AJ106" i="22"/>
  <c r="O138" i="22"/>
  <c r="I141" i="22"/>
  <c r="C201" i="24"/>
  <c r="X65" i="24"/>
  <c r="X124" i="24"/>
  <c r="X196" i="24"/>
  <c r="I111" i="24"/>
  <c r="P182" i="25"/>
  <c r="R207" i="25"/>
  <c r="R116" i="25"/>
  <c r="G188" i="25"/>
  <c r="A74" i="25"/>
  <c r="A130" i="25"/>
  <c r="I68" i="25"/>
  <c r="I127" i="25"/>
  <c r="X187" i="26"/>
  <c r="E193" i="26"/>
  <c r="T114" i="26"/>
  <c r="V211" i="26"/>
  <c r="V120" i="26"/>
  <c r="A109" i="26"/>
  <c r="P110" i="27"/>
  <c r="V147" i="27"/>
  <c r="V200" i="27"/>
  <c r="A74" i="27"/>
  <c r="P131" i="27"/>
  <c r="I104" i="27"/>
  <c r="X195" i="27"/>
  <c r="X201" i="21"/>
  <c r="X113" i="21"/>
  <c r="Q70" i="21"/>
  <c r="AL127" i="21"/>
  <c r="V197" i="21"/>
  <c r="AB184" i="21"/>
  <c r="A212" i="21"/>
  <c r="V120" i="21"/>
  <c r="X205" i="22"/>
  <c r="X117" i="22"/>
  <c r="Z212" i="22"/>
  <c r="Z121" i="22"/>
  <c r="I77" i="22"/>
  <c r="AD201" i="22"/>
  <c r="AB70" i="22"/>
  <c r="AB126" i="22"/>
  <c r="Q78" i="22"/>
  <c r="Q134" i="22"/>
  <c r="C190" i="22"/>
  <c r="AD192" i="22"/>
  <c r="I113" i="22"/>
  <c r="X192" i="22"/>
  <c r="C113" i="22"/>
  <c r="X199" i="22"/>
  <c r="C109" i="22"/>
  <c r="A202" i="22"/>
  <c r="V112" i="22"/>
  <c r="V103" i="22"/>
  <c r="V132" i="22"/>
  <c r="E210" i="24"/>
  <c r="E64" i="24"/>
  <c r="AB102" i="22"/>
  <c r="AB133" i="22"/>
  <c r="Z215" i="24"/>
  <c r="K120" i="24"/>
  <c r="X198" i="24"/>
  <c r="I112" i="24"/>
  <c r="K78" i="25"/>
  <c r="X97" i="25"/>
  <c r="I129" i="25"/>
  <c r="X197" i="26"/>
  <c r="I111" i="26"/>
  <c r="G151" i="27"/>
  <c r="V192" i="27"/>
  <c r="AH200" i="21"/>
  <c r="AH114" i="21"/>
  <c r="AH186" i="21"/>
  <c r="V220" i="21"/>
  <c r="A122" i="21"/>
  <c r="AF102" i="21"/>
  <c r="K134" i="21"/>
  <c r="V100" i="21"/>
  <c r="C200" i="21"/>
  <c r="C113" i="21"/>
  <c r="AL148" i="21"/>
  <c r="AD148" i="21"/>
  <c r="V207" i="21"/>
  <c r="V116" i="21"/>
  <c r="Q182" i="21"/>
  <c r="K151" i="22"/>
  <c r="E214" i="21"/>
  <c r="Z123" i="21"/>
  <c r="C197" i="21"/>
  <c r="Z204" i="22"/>
  <c r="Z118" i="22"/>
  <c r="AF101" i="22"/>
  <c r="K133" i="22"/>
  <c r="AJ108" i="22"/>
  <c r="Z83" i="22"/>
  <c r="A135" i="22"/>
  <c r="A74" i="22"/>
  <c r="V131" i="22"/>
  <c r="P200" i="24"/>
  <c r="P114" i="24"/>
  <c r="R182" i="24"/>
  <c r="C96" i="24"/>
  <c r="R201" i="24"/>
  <c r="R113" i="24"/>
  <c r="V102" i="24"/>
  <c r="G134" i="24"/>
  <c r="R147" i="24"/>
  <c r="R195" i="24"/>
  <c r="C105" i="24"/>
  <c r="C100" i="24"/>
  <c r="V181" i="25"/>
  <c r="Z199" i="25"/>
  <c r="V72" i="25"/>
  <c r="G198" i="25"/>
  <c r="T98" i="25"/>
  <c r="T129" i="25"/>
  <c r="G205" i="26"/>
  <c r="G118" i="26"/>
  <c r="E69" i="26"/>
  <c r="P192" i="26"/>
  <c r="X200" i="26"/>
  <c r="I115" i="26"/>
  <c r="G205" i="27"/>
  <c r="G118" i="27"/>
  <c r="A75" i="27"/>
  <c r="A132" i="27"/>
  <c r="A136" i="27"/>
  <c r="A199" i="27"/>
  <c r="AB196" i="21"/>
  <c r="G111" i="21"/>
  <c r="X185" i="21"/>
  <c r="AB182" i="21"/>
  <c r="Z182" i="21"/>
  <c r="E96" i="21"/>
  <c r="C217" i="21"/>
  <c r="X124" i="21"/>
  <c r="O152" i="22"/>
  <c r="O119" i="22"/>
  <c r="I136" i="22"/>
  <c r="I199" i="22"/>
  <c r="G100" i="22"/>
  <c r="I191" i="22"/>
  <c r="E200" i="22"/>
  <c r="Z113" i="22"/>
  <c r="Z203" i="22"/>
  <c r="AB141" i="22"/>
  <c r="AJ104" i="22"/>
  <c r="AJ196" i="22"/>
  <c r="G194" i="24"/>
  <c r="V104" i="24"/>
  <c r="K151" i="24"/>
  <c r="Z138" i="24"/>
  <c r="T74" i="24"/>
  <c r="E197" i="24"/>
  <c r="V201" i="25"/>
  <c r="X65" i="25"/>
  <c r="X124" i="25"/>
  <c r="X195" i="25"/>
  <c r="E192" i="25"/>
  <c r="K151" i="25"/>
  <c r="Z138" i="25"/>
  <c r="X191" i="26"/>
  <c r="I103" i="26"/>
  <c r="T69" i="26"/>
  <c r="T128" i="26"/>
  <c r="K216" i="26"/>
  <c r="Z124" i="26"/>
  <c r="K194" i="26"/>
  <c r="X185" i="27"/>
  <c r="E204" i="27"/>
  <c r="E117" i="27"/>
  <c r="C152" i="27"/>
  <c r="C119" i="27"/>
  <c r="G210" i="27"/>
  <c r="G121" i="27"/>
  <c r="P219" i="27"/>
  <c r="A124" i="27"/>
  <c r="X72" i="27"/>
  <c r="I198" i="27"/>
  <c r="R101" i="27"/>
  <c r="C133" i="27"/>
  <c r="Z193" i="25"/>
  <c r="K107" i="25"/>
  <c r="Z63" i="25"/>
  <c r="C182" i="24"/>
  <c r="C189" i="25"/>
  <c r="R110" i="25"/>
  <c r="G196" i="27"/>
  <c r="V115" i="27"/>
  <c r="A75" i="26"/>
  <c r="A132" i="26"/>
  <c r="G198" i="21"/>
  <c r="AB108" i="21"/>
  <c r="K199" i="24"/>
  <c r="R191" i="25"/>
  <c r="C110" i="25"/>
  <c r="Q210" i="22"/>
  <c r="Q121" i="22"/>
  <c r="E147" i="24"/>
  <c r="P213" i="27"/>
  <c r="P119" i="27"/>
  <c r="X64" i="24"/>
  <c r="X125" i="24"/>
  <c r="I65" i="24"/>
  <c r="Z194" i="25"/>
  <c r="X209" i="26"/>
  <c r="X122" i="26"/>
  <c r="X205" i="21"/>
  <c r="X118" i="21"/>
  <c r="I74" i="21"/>
  <c r="I130" i="21"/>
  <c r="V197" i="22"/>
  <c r="A111" i="22"/>
  <c r="K195" i="24"/>
  <c r="Z107" i="24"/>
  <c r="V106" i="25"/>
  <c r="P76" i="26"/>
  <c r="A202" i="26"/>
  <c r="R187" i="27"/>
  <c r="X186" i="26"/>
  <c r="G116" i="22"/>
  <c r="C120" i="26"/>
  <c r="C115" i="24"/>
  <c r="R114" i="26"/>
  <c r="C117" i="22"/>
  <c r="A120" i="26"/>
  <c r="E119" i="22"/>
  <c r="C114" i="24"/>
  <c r="A116" i="26"/>
  <c r="P77" i="24"/>
  <c r="AF111" i="21"/>
  <c r="C116" i="21"/>
  <c r="Q199" i="22"/>
  <c r="T196" i="27"/>
  <c r="G199" i="27"/>
  <c r="C195" i="21"/>
  <c r="X107" i="21"/>
  <c r="AD198" i="21"/>
  <c r="I112" i="21"/>
  <c r="M201" i="21"/>
  <c r="M114" i="21"/>
  <c r="A98" i="21"/>
  <c r="A126" i="21"/>
  <c r="AJ198" i="21"/>
  <c r="O112" i="21"/>
  <c r="M98" i="21"/>
  <c r="M126" i="21"/>
  <c r="V213" i="22"/>
  <c r="V119" i="22"/>
  <c r="K188" i="22"/>
  <c r="AF191" i="22"/>
  <c r="Z208" i="24"/>
  <c r="Z117" i="24"/>
  <c r="I73" i="24"/>
  <c r="X197" i="24"/>
  <c r="R147" i="25"/>
  <c r="C100" i="25"/>
  <c r="T102" i="25"/>
  <c r="E134" i="25"/>
  <c r="I196" i="26"/>
  <c r="X115" i="26"/>
  <c r="A210" i="26"/>
  <c r="A121" i="26"/>
  <c r="Z49" i="26"/>
  <c r="K153" i="26"/>
  <c r="A186" i="27"/>
  <c r="P187" i="27"/>
  <c r="T205" i="27"/>
  <c r="T117" i="27"/>
  <c r="AF210" i="21"/>
  <c r="K119" i="21"/>
  <c r="A211" i="21"/>
  <c r="V121" i="21"/>
  <c r="Q151" i="21"/>
  <c r="AL138" i="21"/>
  <c r="I63" i="22"/>
  <c r="I125" i="22"/>
  <c r="O148" i="21"/>
  <c r="O115" i="21"/>
  <c r="X212" i="21"/>
  <c r="C124" i="21"/>
  <c r="AB219" i="22"/>
  <c r="G124" i="22"/>
  <c r="AL147" i="22"/>
  <c r="A82" i="22"/>
  <c r="M155" i="22"/>
  <c r="AH142" i="22"/>
  <c r="T209" i="24"/>
  <c r="T115" i="24"/>
  <c r="X100" i="24"/>
  <c r="X192" i="24"/>
  <c r="I39" i="24"/>
  <c r="X194" i="24"/>
  <c r="K183" i="25"/>
  <c r="I210" i="25"/>
  <c r="I64" i="25"/>
  <c r="G196" i="25"/>
  <c r="V109" i="25"/>
  <c r="X48" i="25"/>
  <c r="X131" i="25"/>
  <c r="E215" i="26"/>
  <c r="T125" i="26"/>
  <c r="K212" i="26"/>
  <c r="K122" i="26"/>
  <c r="C17" i="26"/>
  <c r="R123" i="26"/>
  <c r="I200" i="26"/>
  <c r="X113" i="26"/>
  <c r="I4" i="26"/>
  <c r="I149" i="26"/>
  <c r="P212" i="27"/>
  <c r="P121" i="27"/>
  <c r="Z129" i="27"/>
  <c r="K69" i="27"/>
  <c r="Q25" i="14"/>
  <c r="K197" i="27"/>
  <c r="K101" i="27"/>
  <c r="K195" i="27"/>
  <c r="C208" i="21"/>
  <c r="C118" i="21"/>
  <c r="A187" i="22"/>
  <c r="V189" i="22"/>
  <c r="E219" i="21"/>
  <c r="Z125" i="21"/>
  <c r="V147" i="21"/>
  <c r="E186" i="22"/>
  <c r="Z187" i="22"/>
  <c r="E205" i="22"/>
  <c r="K72" i="22"/>
  <c r="K131" i="22"/>
  <c r="G206" i="24"/>
  <c r="G117" i="24"/>
  <c r="P191" i="24"/>
  <c r="A110" i="24"/>
  <c r="C68" i="24"/>
  <c r="C127" i="24"/>
  <c r="K185" i="25"/>
  <c r="Z99" i="25"/>
  <c r="V185" i="25"/>
  <c r="G190" i="25"/>
  <c r="V187" i="25"/>
  <c r="E200" i="25"/>
  <c r="E113" i="25"/>
  <c r="V64" i="25"/>
  <c r="V125" i="25"/>
  <c r="E137" i="25"/>
  <c r="X212" i="26"/>
  <c r="X121" i="26"/>
  <c r="T102" i="26"/>
  <c r="T133" i="26"/>
  <c r="P69" i="27"/>
  <c r="P128" i="27"/>
  <c r="V197" i="27"/>
  <c r="G111" i="27"/>
  <c r="V106" i="27"/>
  <c r="G138" i="27"/>
  <c r="Q206" i="21"/>
  <c r="Q117" i="21"/>
  <c r="G194" i="21"/>
  <c r="AB104" i="21"/>
  <c r="AD151" i="22"/>
  <c r="V99" i="21"/>
  <c r="V128" i="21"/>
  <c r="AD202" i="22"/>
  <c r="I116" i="22"/>
  <c r="A102" i="22"/>
  <c r="A130" i="22"/>
  <c r="E104" i="22"/>
  <c r="Z195" i="22"/>
  <c r="G200" i="24"/>
  <c r="G113" i="24"/>
  <c r="C198" i="24"/>
  <c r="K208" i="26"/>
  <c r="K120" i="26"/>
  <c r="P70" i="26"/>
  <c r="P126" i="26"/>
  <c r="V204" i="26"/>
  <c r="V118" i="26"/>
  <c r="Z155" i="26"/>
  <c r="K204" i="26"/>
  <c r="E136" i="26"/>
  <c r="E199" i="26"/>
  <c r="E78" i="26"/>
  <c r="E134" i="26"/>
  <c r="E74" i="26"/>
  <c r="T131" i="26"/>
  <c r="X209" i="27"/>
  <c r="X122" i="27"/>
  <c r="G208" i="27"/>
  <c r="G120" i="27"/>
  <c r="C191" i="27"/>
  <c r="R30" i="27"/>
  <c r="C125" i="27"/>
  <c r="C77" i="27"/>
  <c r="R201" i="27"/>
  <c r="A193" i="21"/>
  <c r="I97" i="21"/>
  <c r="AF209" i="21"/>
  <c r="AF115" i="21"/>
  <c r="V98" i="21"/>
  <c r="V129" i="21"/>
  <c r="AF215" i="21"/>
  <c r="K120" i="21"/>
  <c r="Z209" i="22"/>
  <c r="Z122" i="22"/>
  <c r="O212" i="22"/>
  <c r="O122" i="22"/>
  <c r="O216" i="22"/>
  <c r="AJ124" i="22"/>
  <c r="X193" i="21"/>
  <c r="C107" i="21"/>
  <c r="AD193" i="21"/>
  <c r="I107" i="21"/>
  <c r="AH68" i="22"/>
  <c r="AH129" i="22"/>
  <c r="AH69" i="22"/>
  <c r="AH128" i="22"/>
  <c r="AB106" i="22"/>
  <c r="G138" i="22"/>
  <c r="Q141" i="22"/>
  <c r="AL152" i="22"/>
  <c r="I201" i="24"/>
  <c r="I114" i="24"/>
  <c r="C186" i="24"/>
  <c r="R77" i="24"/>
  <c r="R65" i="24"/>
  <c r="R124" i="24"/>
  <c r="R196" i="24"/>
  <c r="C111" i="24"/>
  <c r="X182" i="25"/>
  <c r="T207" i="25"/>
  <c r="T116" i="25"/>
  <c r="A188" i="25"/>
  <c r="P66" i="25"/>
  <c r="P122" i="25"/>
  <c r="R188" i="25"/>
  <c r="C109" i="25"/>
  <c r="I74" i="25"/>
  <c r="I130" i="25"/>
  <c r="I98" i="25"/>
  <c r="I126" i="25"/>
  <c r="G109" i="26"/>
  <c r="X110" i="27"/>
  <c r="Z147" i="27"/>
  <c r="Z200" i="27"/>
  <c r="K74" i="27"/>
  <c r="Z131" i="27"/>
  <c r="K104" i="27"/>
  <c r="AF201" i="21"/>
  <c r="AF113" i="21"/>
  <c r="A70" i="21"/>
  <c r="V127" i="21"/>
  <c r="O70" i="21"/>
  <c r="AJ127" i="21"/>
  <c r="AB197" i="21"/>
  <c r="AL197" i="21"/>
  <c r="X184" i="21"/>
  <c r="I212" i="21"/>
  <c r="AD120" i="21"/>
  <c r="AD205" i="22"/>
  <c r="AD117" i="22"/>
  <c r="AF212" i="22"/>
  <c r="AF121" i="22"/>
  <c r="G77" i="22"/>
  <c r="AB201" i="22"/>
  <c r="V70" i="22"/>
  <c r="V126" i="22"/>
  <c r="AF70" i="22"/>
  <c r="AF126" i="22"/>
  <c r="G78" i="22"/>
  <c r="G134" i="22"/>
  <c r="E190" i="22"/>
  <c r="V192" i="22"/>
  <c r="A113" i="22"/>
  <c r="AL199" i="22"/>
  <c r="Q109" i="22"/>
  <c r="O202" i="22"/>
  <c r="AJ112" i="22"/>
  <c r="X103" i="22"/>
  <c r="X132" i="22"/>
  <c r="V102" i="22"/>
  <c r="V133" i="22"/>
  <c r="V215" i="24"/>
  <c r="G120" i="24"/>
  <c r="Z198" i="24"/>
  <c r="K112" i="24"/>
  <c r="C78" i="25"/>
  <c r="V97" i="25"/>
  <c r="G129" i="25"/>
  <c r="R137" i="26"/>
  <c r="C71" i="26"/>
  <c r="I151" i="27"/>
  <c r="X192" i="27"/>
  <c r="AB192" i="21"/>
  <c r="Z200" i="21"/>
  <c r="Z114" i="21"/>
  <c r="AJ186" i="21"/>
  <c r="Z186" i="21"/>
  <c r="AB220" i="21"/>
  <c r="G122" i="21"/>
  <c r="V102" i="21"/>
  <c r="A134" i="21"/>
  <c r="Z71" i="21"/>
  <c r="Z195" i="21"/>
  <c r="AJ100" i="21"/>
  <c r="E200" i="21"/>
  <c r="E113" i="21"/>
  <c r="AB148" i="21"/>
  <c r="Z207" i="21"/>
  <c r="Z116" i="21"/>
  <c r="AL207" i="21"/>
  <c r="AL116" i="21"/>
  <c r="O182" i="21"/>
  <c r="Q151" i="22"/>
  <c r="K214" i="21"/>
  <c r="AF123" i="21"/>
  <c r="E197" i="21"/>
  <c r="AJ204" i="22"/>
  <c r="AJ118" i="22"/>
  <c r="Z101" i="22"/>
  <c r="E133" i="22"/>
  <c r="AL108" i="22"/>
  <c r="AF83" i="22"/>
  <c r="AJ109" i="22"/>
  <c r="O135" i="22"/>
  <c r="M74" i="22"/>
  <c r="AH131" i="22"/>
  <c r="T200" i="24"/>
  <c r="T114" i="24"/>
  <c r="Z182" i="24"/>
  <c r="K96" i="24"/>
  <c r="V201" i="24"/>
  <c r="V113" i="24"/>
  <c r="R102" i="24"/>
  <c r="C134" i="24"/>
  <c r="Z147" i="24"/>
  <c r="Z195" i="24"/>
  <c r="K105" i="24"/>
  <c r="I100" i="24"/>
  <c r="Z181" i="25"/>
  <c r="G194" i="25"/>
  <c r="V104" i="25"/>
  <c r="T199" i="25"/>
  <c r="X72" i="25"/>
  <c r="I198" i="25"/>
  <c r="V98" i="25"/>
  <c r="V129" i="25"/>
  <c r="G69" i="26"/>
  <c r="T192" i="26"/>
  <c r="E113" i="26"/>
  <c r="P200" i="26"/>
  <c r="A115" i="26"/>
  <c r="K205" i="27"/>
  <c r="K118" i="27"/>
  <c r="T204" i="27"/>
  <c r="T118" i="27"/>
  <c r="C155" i="27"/>
  <c r="R142" i="27"/>
  <c r="R103" i="27"/>
  <c r="R132" i="27"/>
  <c r="I136" i="27"/>
  <c r="I199" i="27"/>
  <c r="A190" i="21"/>
  <c r="E204" i="21"/>
  <c r="E116" i="21"/>
  <c r="AF196" i="21"/>
  <c r="K111" i="21"/>
  <c r="AD185" i="21"/>
  <c r="V182" i="21"/>
  <c r="A96" i="21"/>
  <c r="I217" i="21"/>
  <c r="AD124" i="21"/>
  <c r="Q152" i="22"/>
  <c r="Q119" i="22"/>
  <c r="I100" i="22"/>
  <c r="Q191" i="22"/>
  <c r="M200" i="22"/>
  <c r="AH113" i="22"/>
  <c r="AH203" i="22"/>
  <c r="V141" i="22"/>
  <c r="AH104" i="22"/>
  <c r="K194" i="24"/>
  <c r="Z104" i="24"/>
  <c r="E151" i="24"/>
  <c r="T138" i="24"/>
  <c r="Z74" i="24"/>
  <c r="K197" i="24"/>
  <c r="I96" i="25"/>
  <c r="P201" i="25"/>
  <c r="P113" i="25"/>
  <c r="Z65" i="25"/>
  <c r="Z124" i="25"/>
  <c r="V195" i="25"/>
  <c r="G105" i="25"/>
  <c r="G192" i="25"/>
  <c r="G151" i="25"/>
  <c r="V138" i="25"/>
  <c r="P191" i="26"/>
  <c r="A103" i="26"/>
  <c r="V69" i="26"/>
  <c r="V128" i="26"/>
  <c r="E216" i="26"/>
  <c r="T124" i="26"/>
  <c r="E194" i="26"/>
  <c r="R185" i="27"/>
  <c r="G204" i="27"/>
  <c r="G117" i="27"/>
  <c r="K152" i="27"/>
  <c r="K119" i="27"/>
  <c r="A210" i="27"/>
  <c r="A121" i="27"/>
  <c r="V219" i="27"/>
  <c r="G124" i="27"/>
  <c r="Z72" i="27"/>
  <c r="K198" i="27"/>
  <c r="X101" i="27"/>
  <c r="I133" i="27"/>
  <c r="C105" i="25"/>
  <c r="I196" i="22"/>
  <c r="AD115" i="22"/>
  <c r="A189" i="25"/>
  <c r="P110" i="25"/>
  <c r="AD152" i="22"/>
  <c r="R215" i="25"/>
  <c r="C120" i="25"/>
  <c r="A198" i="21"/>
  <c r="V108" i="21"/>
  <c r="C199" i="24"/>
  <c r="V191" i="25"/>
  <c r="G110" i="25"/>
  <c r="A185" i="22"/>
  <c r="I210" i="22"/>
  <c r="I121" i="22"/>
  <c r="K147" i="24"/>
  <c r="Z188" i="24"/>
  <c r="V213" i="27"/>
  <c r="V119" i="27"/>
  <c r="E215" i="22"/>
  <c r="Z125" i="22"/>
  <c r="R194" i="25"/>
  <c r="R209" i="26"/>
  <c r="R122" i="26"/>
  <c r="AJ205" i="21"/>
  <c r="AJ118" i="21"/>
  <c r="O74" i="21"/>
  <c r="O130" i="21"/>
  <c r="AD197" i="22"/>
  <c r="T209" i="25"/>
  <c r="T115" i="25"/>
  <c r="K187" i="26"/>
  <c r="X187" i="27"/>
  <c r="R186" i="26"/>
  <c r="C100" i="26"/>
  <c r="T111" i="25"/>
  <c r="K115" i="24"/>
  <c r="V107" i="24"/>
  <c r="G119" i="22"/>
  <c r="M111" i="22"/>
  <c r="K119" i="22"/>
  <c r="O120" i="22"/>
  <c r="AJ115" i="21"/>
  <c r="E191" i="24"/>
  <c r="X114" i="24"/>
  <c r="E71" i="26"/>
  <c r="G109" i="21"/>
  <c r="I109" i="25"/>
  <c r="C115" i="26"/>
  <c r="E118" i="22"/>
  <c r="I114" i="22"/>
  <c r="Z191" i="21"/>
  <c r="P193" i="24"/>
  <c r="T113" i="24"/>
  <c r="Z195" i="27"/>
  <c r="V113" i="25"/>
  <c r="X198" i="21"/>
  <c r="C112" i="21"/>
  <c r="AF181" i="21"/>
  <c r="K186" i="21"/>
  <c r="Q201" i="21"/>
  <c r="Q114" i="21"/>
  <c r="G98" i="21"/>
  <c r="G126" i="21"/>
  <c r="I98" i="21"/>
  <c r="I126" i="21"/>
  <c r="A197" i="22"/>
  <c r="V107" i="22"/>
  <c r="G220" i="21"/>
  <c r="AB119" i="21"/>
  <c r="I220" i="21"/>
  <c r="AD119" i="21"/>
  <c r="Q204" i="22"/>
  <c r="Q117" i="22"/>
  <c r="AD181" i="21"/>
  <c r="I186" i="21"/>
  <c r="A201" i="21"/>
  <c r="A114" i="21"/>
  <c r="Q98" i="21"/>
  <c r="Q126" i="21"/>
  <c r="AB213" i="22"/>
  <c r="AB119" i="22"/>
  <c r="G188" i="22"/>
  <c r="AB191" i="22"/>
  <c r="I197" i="22"/>
  <c r="AD107" i="22"/>
  <c r="O220" i="21"/>
  <c r="AJ119" i="21"/>
  <c r="K204" i="22"/>
  <c r="E189" i="22"/>
  <c r="A122" i="24"/>
  <c r="P64" i="24"/>
  <c r="R208" i="24"/>
  <c r="R117" i="24"/>
  <c r="A73" i="24"/>
  <c r="P197" i="24"/>
  <c r="A38" i="24"/>
  <c r="A149" i="24"/>
  <c r="P61" i="25"/>
  <c r="P119" i="25"/>
  <c r="Z102" i="25"/>
  <c r="K134" i="25"/>
  <c r="I210" i="26"/>
  <c r="I121" i="26"/>
  <c r="V205" i="27"/>
  <c r="V117" i="27"/>
  <c r="X198" i="27"/>
  <c r="A183" i="21"/>
  <c r="X210" i="21"/>
  <c r="C119" i="21"/>
  <c r="K100" i="21"/>
  <c r="AF191" i="21"/>
  <c r="C211" i="21"/>
  <c r="X121" i="21"/>
  <c r="Q211" i="21"/>
  <c r="AL121" i="21"/>
  <c r="A151" i="21"/>
  <c r="V138" i="21"/>
  <c r="Z214" i="22"/>
  <c r="E123" i="22"/>
  <c r="A148" i="21"/>
  <c r="A115" i="21"/>
  <c r="V212" i="21"/>
  <c r="A124" i="21"/>
  <c r="X219" i="22"/>
  <c r="C124" i="22"/>
  <c r="Z147" i="22"/>
  <c r="K82" i="22"/>
  <c r="AH200" i="22"/>
  <c r="M115" i="22"/>
  <c r="O155" i="22"/>
  <c r="AJ142" i="22"/>
  <c r="K155" i="22"/>
  <c r="AF142" i="22"/>
  <c r="P209" i="24"/>
  <c r="P115" i="24"/>
  <c r="T100" i="24"/>
  <c r="T192" i="24"/>
  <c r="E39" i="24"/>
  <c r="T194" i="24"/>
  <c r="E212" i="25"/>
  <c r="T120" i="25"/>
  <c r="T48" i="25"/>
  <c r="T131" i="25"/>
  <c r="T151" i="26"/>
  <c r="E104" i="26"/>
  <c r="A215" i="26"/>
  <c r="P125" i="26"/>
  <c r="A212" i="26"/>
  <c r="A122" i="26"/>
  <c r="V55" i="26"/>
  <c r="V123" i="26"/>
  <c r="C200" i="26"/>
  <c r="R113" i="26"/>
  <c r="A216" i="27"/>
  <c r="P124" i="27"/>
  <c r="R129" i="27"/>
  <c r="C69" i="27"/>
  <c r="Q17" i="14"/>
  <c r="C197" i="27"/>
  <c r="E101" i="27"/>
  <c r="E195" i="27"/>
  <c r="I208" i="21"/>
  <c r="I118" i="21"/>
  <c r="I187" i="22"/>
  <c r="AD189" i="22"/>
  <c r="K219" i="21"/>
  <c r="AF125" i="21"/>
  <c r="AD147" i="21"/>
  <c r="AL147" i="21"/>
  <c r="E193" i="22"/>
  <c r="Z114" i="22"/>
  <c r="K193" i="22"/>
  <c r="AF114" i="22"/>
  <c r="M186" i="22"/>
  <c r="AH187" i="22"/>
  <c r="M205" i="22"/>
  <c r="M118" i="22"/>
  <c r="M72" i="22"/>
  <c r="M131" i="22"/>
  <c r="X191" i="24"/>
  <c r="I110" i="24"/>
  <c r="I97" i="24"/>
  <c r="I191" i="24"/>
  <c r="E68" i="24"/>
  <c r="E127" i="24"/>
  <c r="G185" i="25"/>
  <c r="V99" i="25"/>
  <c r="P185" i="25"/>
  <c r="Z187" i="25"/>
  <c r="T64" i="25"/>
  <c r="T125" i="25"/>
  <c r="I99" i="25"/>
  <c r="X193" i="25"/>
  <c r="G137" i="25"/>
  <c r="Z212" i="26"/>
  <c r="Z121" i="26"/>
  <c r="Z102" i="26"/>
  <c r="Z133" i="26"/>
  <c r="I187" i="27"/>
  <c r="X189" i="27"/>
  <c r="T69" i="27"/>
  <c r="T128" i="27"/>
  <c r="R197" i="27"/>
  <c r="C111" i="27"/>
  <c r="T106" i="27"/>
  <c r="E138" i="27"/>
  <c r="G206" i="21"/>
  <c r="G117" i="21"/>
  <c r="M194" i="21"/>
  <c r="AH104" i="21"/>
  <c r="X151" i="22"/>
  <c r="AB99" i="21"/>
  <c r="AB128" i="21"/>
  <c r="V202" i="22"/>
  <c r="A116" i="22"/>
  <c r="E102" i="22"/>
  <c r="E130" i="22"/>
  <c r="Q104" i="22"/>
  <c r="A200" i="24"/>
  <c r="A113" i="24"/>
  <c r="K198" i="24"/>
  <c r="R98" i="24"/>
  <c r="R129" i="24"/>
  <c r="E208" i="26"/>
  <c r="E120" i="26"/>
  <c r="X70" i="26"/>
  <c r="X126" i="26"/>
  <c r="P155" i="26"/>
  <c r="A204" i="26"/>
  <c r="I136" i="26"/>
  <c r="I199" i="26"/>
  <c r="K78" i="26"/>
  <c r="K134" i="26"/>
  <c r="I74" i="26"/>
  <c r="X131" i="26"/>
  <c r="P209" i="27"/>
  <c r="P122" i="27"/>
  <c r="I208" i="27"/>
  <c r="I120" i="27"/>
  <c r="G191" i="27"/>
  <c r="X30" i="27"/>
  <c r="I125" i="27"/>
  <c r="I77" i="27"/>
  <c r="X201" i="27"/>
  <c r="Q193" i="21"/>
  <c r="G97" i="21"/>
  <c r="V209" i="21"/>
  <c r="V115" i="21"/>
  <c r="AB98" i="21"/>
  <c r="AB129" i="21"/>
  <c r="AD215" i="21"/>
  <c r="I120" i="21"/>
  <c r="A189" i="21"/>
  <c r="V110" i="21"/>
  <c r="AB209" i="22"/>
  <c r="AB122" i="22"/>
  <c r="I212" i="22"/>
  <c r="I122" i="22"/>
  <c r="E216" i="22"/>
  <c r="Z124" i="22"/>
  <c r="AH193" i="21"/>
  <c r="M107" i="21"/>
  <c r="AF68" i="22"/>
  <c r="AF129" i="22"/>
  <c r="AB69" i="22"/>
  <c r="AB128" i="22"/>
  <c r="Q103" i="22"/>
  <c r="AL197" i="22"/>
  <c r="AL106" i="22"/>
  <c r="Q138" i="22"/>
  <c r="K141" i="22"/>
  <c r="AF152" i="22"/>
  <c r="R210" i="24"/>
  <c r="C119" i="24"/>
  <c r="G186" i="24"/>
  <c r="V77" i="24"/>
  <c r="Z65" i="24"/>
  <c r="Z124" i="24"/>
  <c r="E99" i="24"/>
  <c r="T193" i="24"/>
  <c r="Z196" i="24"/>
  <c r="R182" i="25"/>
  <c r="X207" i="25"/>
  <c r="X116" i="25"/>
  <c r="C188" i="25"/>
  <c r="R106" i="25"/>
  <c r="Z66" i="25"/>
  <c r="Z122" i="25"/>
  <c r="V188" i="25"/>
  <c r="G109" i="25"/>
  <c r="C74" i="25"/>
  <c r="C130" i="25"/>
  <c r="C98" i="25"/>
  <c r="C126" i="25"/>
  <c r="I151" i="26"/>
  <c r="C109" i="26"/>
  <c r="E102" i="26"/>
  <c r="E130" i="26"/>
  <c r="T110" i="27"/>
  <c r="G72" i="27"/>
  <c r="G131" i="27"/>
  <c r="E74" i="27"/>
  <c r="T131" i="27"/>
  <c r="A200" i="27"/>
  <c r="P113" i="27"/>
  <c r="A104" i="27"/>
  <c r="AJ201" i="21"/>
  <c r="AJ113" i="21"/>
  <c r="G70" i="21"/>
  <c r="AB127" i="21"/>
  <c r="AF197" i="21"/>
  <c r="Z184" i="21"/>
  <c r="C212" i="21"/>
  <c r="X120" i="21"/>
  <c r="V205" i="22"/>
  <c r="V117" i="22"/>
  <c r="AJ205" i="22"/>
  <c r="AJ117" i="22"/>
  <c r="AL212" i="22"/>
  <c r="AL121" i="22"/>
  <c r="K77" i="22"/>
  <c r="AF201" i="22"/>
  <c r="AJ70" i="22"/>
  <c r="AJ126" i="22"/>
  <c r="M78" i="22"/>
  <c r="M134" i="22"/>
  <c r="C78" i="22"/>
  <c r="C134" i="22"/>
  <c r="M190" i="22"/>
  <c r="AJ192" i="22"/>
  <c r="O113" i="22"/>
  <c r="Z199" i="22"/>
  <c r="E109" i="22"/>
  <c r="I202" i="22"/>
  <c r="AD112" i="22"/>
  <c r="AD103" i="22"/>
  <c r="AD132" i="22"/>
  <c r="I210" i="24"/>
  <c r="I64" i="24"/>
  <c r="AH102" i="22"/>
  <c r="AH133" i="22"/>
  <c r="P215" i="24"/>
  <c r="A120" i="24"/>
  <c r="T198" i="24"/>
  <c r="E112" i="24"/>
  <c r="G78" i="25"/>
  <c r="P193" i="26"/>
  <c r="AJ192" i="21"/>
  <c r="X200" i="21"/>
  <c r="X114" i="21"/>
  <c r="AD186" i="21"/>
  <c r="AH220" i="21"/>
  <c r="M122" i="21"/>
  <c r="AB102" i="21"/>
  <c r="G134" i="21"/>
  <c r="AF71" i="21"/>
  <c r="AF195" i="21"/>
  <c r="AH100" i="21"/>
  <c r="K200" i="21"/>
  <c r="Z148" i="21"/>
  <c r="AB207" i="21"/>
  <c r="AB116" i="21"/>
  <c r="A182" i="21"/>
  <c r="E151" i="22"/>
  <c r="G214" i="21"/>
  <c r="AB123" i="21"/>
  <c r="K197" i="21"/>
  <c r="AD204" i="22"/>
  <c r="AD118" i="22"/>
  <c r="AD101" i="22"/>
  <c r="I133" i="22"/>
  <c r="V108" i="22"/>
  <c r="AL83" i="22"/>
  <c r="Z109" i="22"/>
  <c r="Q135" i="22"/>
  <c r="K135" i="22"/>
  <c r="Q74" i="22"/>
  <c r="AL131" i="22"/>
  <c r="X102" i="24"/>
  <c r="I134" i="24"/>
  <c r="A208" i="24"/>
  <c r="A118" i="24"/>
  <c r="T195" i="24"/>
  <c r="R181" i="25"/>
  <c r="V199" i="25"/>
  <c r="I79" i="25"/>
  <c r="P98" i="25"/>
  <c r="P129" i="25"/>
  <c r="A69" i="26"/>
  <c r="Z192" i="26"/>
  <c r="E205" i="27"/>
  <c r="E118" i="27"/>
  <c r="C135" i="27"/>
  <c r="Z204" i="27"/>
  <c r="Z118" i="27"/>
  <c r="G155" i="27"/>
  <c r="V142" i="27"/>
  <c r="T103" i="27"/>
  <c r="T132" i="27"/>
  <c r="C136" i="27"/>
  <c r="C199" i="27"/>
  <c r="K204" i="21"/>
  <c r="K116" i="21"/>
  <c r="V196" i="21"/>
  <c r="A111" i="21"/>
  <c r="AJ185" i="21"/>
  <c r="AL182" i="21"/>
  <c r="Q96" i="21"/>
  <c r="O217" i="21"/>
  <c r="AJ124" i="21"/>
  <c r="G208" i="22"/>
  <c r="G120" i="22"/>
  <c r="I152" i="22"/>
  <c r="I119" i="22"/>
  <c r="M136" i="22"/>
  <c r="M199" i="22"/>
  <c r="Q100" i="22"/>
  <c r="C191" i="22"/>
  <c r="A200" i="22"/>
  <c r="V113" i="22"/>
  <c r="K200" i="22"/>
  <c r="AF113" i="22"/>
  <c r="AB203" i="22"/>
  <c r="X141" i="22"/>
  <c r="V104" i="22"/>
  <c r="V196" i="22"/>
  <c r="AL104" i="22"/>
  <c r="AL196" i="22"/>
  <c r="Z148" i="24"/>
  <c r="G192" i="24"/>
  <c r="V111" i="24"/>
  <c r="E148" i="24"/>
  <c r="E115" i="24"/>
  <c r="G151" i="24"/>
  <c r="V138" i="24"/>
  <c r="A96" i="25"/>
  <c r="E208" i="25"/>
  <c r="E118" i="25"/>
  <c r="T201" i="25"/>
  <c r="T113" i="25"/>
  <c r="T65" i="25"/>
  <c r="T124" i="25"/>
  <c r="I211" i="25"/>
  <c r="X121" i="25"/>
  <c r="A192" i="25"/>
  <c r="C151" i="25"/>
  <c r="R138" i="25"/>
  <c r="A70" i="25"/>
  <c r="P127" i="25"/>
  <c r="E190" i="26"/>
  <c r="X69" i="26"/>
  <c r="X128" i="26"/>
  <c r="Z185" i="26"/>
  <c r="G216" i="26"/>
  <c r="V124" i="26"/>
  <c r="G194" i="26"/>
  <c r="E82" i="26"/>
  <c r="V185" i="27"/>
  <c r="T186" i="27"/>
  <c r="E100" i="27"/>
  <c r="A204" i="27"/>
  <c r="A117" i="27"/>
  <c r="E152" i="27"/>
  <c r="E119" i="27"/>
  <c r="T219" i="27"/>
  <c r="E124" i="27"/>
  <c r="E105" i="25"/>
  <c r="K196" i="22"/>
  <c r="AF115" i="22"/>
  <c r="E189" i="25"/>
  <c r="T110" i="25"/>
  <c r="P189" i="27"/>
  <c r="AH152" i="22"/>
  <c r="Z215" i="25"/>
  <c r="K120" i="25"/>
  <c r="I198" i="21"/>
  <c r="AD108" i="21"/>
  <c r="R184" i="24"/>
  <c r="C187" i="25"/>
  <c r="V100" i="25"/>
  <c r="K185" i="22"/>
  <c r="O210" i="22"/>
  <c r="O121" i="22"/>
  <c r="A147" i="24"/>
  <c r="X188" i="27"/>
  <c r="K215" i="22"/>
  <c r="AF125" i="22"/>
  <c r="T194" i="25"/>
  <c r="X197" i="22"/>
  <c r="A183" i="24"/>
  <c r="P185" i="24"/>
  <c r="Z209" i="25"/>
  <c r="Z115" i="25"/>
  <c r="C187" i="26"/>
  <c r="E111" i="26"/>
  <c r="Z114" i="24"/>
  <c r="K111" i="26"/>
  <c r="V113" i="26"/>
  <c r="C113" i="25"/>
  <c r="M119" i="22"/>
  <c r="I120" i="26"/>
  <c r="P114" i="26"/>
  <c r="Z77" i="24"/>
  <c r="G67" i="27"/>
  <c r="P109" i="25"/>
  <c r="T118" i="26"/>
  <c r="K114" i="21"/>
  <c r="AJ110" i="21"/>
  <c r="A113" i="26"/>
  <c r="K115" i="22"/>
  <c r="C103" i="26"/>
  <c r="Z104" i="25"/>
  <c r="T200" i="27"/>
  <c r="R192" i="24"/>
  <c r="I202" i="26"/>
  <c r="AH189" i="22"/>
  <c r="X213" i="22"/>
  <c r="X119" i="22"/>
  <c r="Z181" i="21"/>
  <c r="E186" i="21"/>
  <c r="C98" i="21"/>
  <c r="C126" i="21"/>
  <c r="AD213" i="22"/>
  <c r="AD119" i="22"/>
  <c r="X181" i="21"/>
  <c r="C186" i="21"/>
  <c r="I201" i="21"/>
  <c r="I114" i="21"/>
  <c r="A195" i="21"/>
  <c r="V107" i="21"/>
  <c r="AH198" i="21"/>
  <c r="M112" i="21"/>
  <c r="AJ181" i="21"/>
  <c r="O186" i="21"/>
  <c r="G201" i="21"/>
  <c r="G114" i="21"/>
  <c r="K98" i="21"/>
  <c r="K126" i="21"/>
  <c r="AH213" i="22"/>
  <c r="AH119" i="22"/>
  <c r="E188" i="22"/>
  <c r="Z191" i="22"/>
  <c r="C188" i="22"/>
  <c r="X191" i="22"/>
  <c r="Q197" i="22"/>
  <c r="AL107" i="22"/>
  <c r="A220" i="21"/>
  <c r="V119" i="21"/>
  <c r="E204" i="22"/>
  <c r="E117" i="22"/>
  <c r="M189" i="22"/>
  <c r="C122" i="24"/>
  <c r="R64" i="24"/>
  <c r="T208" i="24"/>
  <c r="T117" i="24"/>
  <c r="K73" i="24"/>
  <c r="Z197" i="24"/>
  <c r="E70" i="24"/>
  <c r="T127" i="24"/>
  <c r="G38" i="24"/>
  <c r="G149" i="24"/>
  <c r="P147" i="25"/>
  <c r="A100" i="25"/>
  <c r="E25" i="25"/>
  <c r="T119" i="25"/>
  <c r="V102" i="25"/>
  <c r="G134" i="25"/>
  <c r="G210" i="26"/>
  <c r="G121" i="26"/>
  <c r="K72" i="26"/>
  <c r="K131" i="26"/>
  <c r="G186" i="27"/>
  <c r="V187" i="27"/>
  <c r="P205" i="27"/>
  <c r="P117" i="27"/>
  <c r="Z198" i="27"/>
  <c r="E78" i="27"/>
  <c r="E134" i="27"/>
  <c r="G183" i="21"/>
  <c r="K211" i="21"/>
  <c r="AF121" i="21"/>
  <c r="G151" i="21"/>
  <c r="AB138" i="21"/>
  <c r="V214" i="22"/>
  <c r="A123" i="22"/>
  <c r="E148" i="21"/>
  <c r="AD212" i="21"/>
  <c r="I124" i="21"/>
  <c r="AL219" i="22"/>
  <c r="Q124" i="22"/>
  <c r="V147" i="22"/>
  <c r="M82" i="22"/>
  <c r="AB200" i="22"/>
  <c r="G115" i="22"/>
  <c r="I155" i="22"/>
  <c r="AD142" i="22"/>
  <c r="R209" i="24"/>
  <c r="R115" i="24"/>
  <c r="E71" i="24"/>
  <c r="E128" i="24"/>
  <c r="Z100" i="24"/>
  <c r="Z192" i="24"/>
  <c r="K39" i="24"/>
  <c r="Z194" i="24"/>
  <c r="E210" i="25"/>
  <c r="E64" i="25"/>
  <c r="I212" i="25"/>
  <c r="X120" i="25"/>
  <c r="Z133" i="25"/>
  <c r="K67" i="25"/>
  <c r="P48" i="25"/>
  <c r="P131" i="25"/>
  <c r="V151" i="26"/>
  <c r="G104" i="26"/>
  <c r="T213" i="26"/>
  <c r="T119" i="26"/>
  <c r="C215" i="26"/>
  <c r="R125" i="26"/>
  <c r="X68" i="26"/>
  <c r="X129" i="26"/>
  <c r="T16" i="26"/>
  <c r="E4" i="26"/>
  <c r="E149" i="26"/>
  <c r="E216" i="27"/>
  <c r="T124" i="27"/>
  <c r="T129" i="27"/>
  <c r="E69" i="27"/>
  <c r="I73" i="27"/>
  <c r="I197" i="27"/>
  <c r="O208" i="21"/>
  <c r="O118" i="21"/>
  <c r="Q187" i="22"/>
  <c r="AL189" i="22"/>
  <c r="G219" i="21"/>
  <c r="AB125" i="21"/>
  <c r="AJ147" i="21"/>
  <c r="V188" i="21"/>
  <c r="A109" i="21"/>
  <c r="A186" i="22"/>
  <c r="V187" i="22"/>
  <c r="G205" i="22"/>
  <c r="G118" i="22"/>
  <c r="Q72" i="22"/>
  <c r="Q131" i="22"/>
  <c r="R191" i="24"/>
  <c r="C110" i="24"/>
  <c r="C97" i="24"/>
  <c r="C191" i="24"/>
  <c r="K68" i="24"/>
  <c r="K127" i="24"/>
  <c r="Z185" i="25"/>
  <c r="K190" i="25"/>
  <c r="T210" i="25"/>
  <c r="E119" i="25"/>
  <c r="I200" i="25"/>
  <c r="I113" i="25"/>
  <c r="P64" i="25"/>
  <c r="P125" i="25"/>
  <c r="A65" i="25"/>
  <c r="I137" i="25"/>
  <c r="Z69" i="27"/>
  <c r="Z128" i="27"/>
  <c r="X197" i="27"/>
  <c r="I111" i="27"/>
  <c r="Z106" i="27"/>
  <c r="K138" i="27"/>
  <c r="O206" i="21"/>
  <c r="O117" i="21"/>
  <c r="A194" i="21"/>
  <c r="V104" i="21"/>
  <c r="AL151" i="22"/>
  <c r="AL99" i="21"/>
  <c r="AL128" i="21"/>
  <c r="K102" i="22"/>
  <c r="K130" i="22"/>
  <c r="O104" i="22"/>
  <c r="C200" i="24"/>
  <c r="C113" i="24"/>
  <c r="E198" i="24"/>
  <c r="T108" i="24"/>
  <c r="X98" i="24"/>
  <c r="X129" i="24"/>
  <c r="T214" i="26"/>
  <c r="E123" i="26"/>
  <c r="V155" i="26"/>
  <c r="G204" i="26"/>
  <c r="C136" i="26"/>
  <c r="C199" i="26"/>
  <c r="I78" i="26"/>
  <c r="I134" i="26"/>
  <c r="K74" i="26"/>
  <c r="Z131" i="26"/>
  <c r="V209" i="27"/>
  <c r="V122" i="27"/>
  <c r="A212" i="27"/>
  <c r="A122" i="27"/>
  <c r="E191" i="27"/>
  <c r="C202" i="27"/>
  <c r="R112" i="27"/>
  <c r="P30" i="27"/>
  <c r="A125" i="27"/>
  <c r="M193" i="21"/>
  <c r="O97" i="21"/>
  <c r="AB209" i="21"/>
  <c r="AB115" i="21"/>
  <c r="AF98" i="21"/>
  <c r="AF129" i="21"/>
  <c r="AL215" i="21"/>
  <c r="Q120" i="21"/>
  <c r="G189" i="21"/>
  <c r="AB110" i="21"/>
  <c r="AD209" i="22"/>
  <c r="AD122" i="22"/>
  <c r="AF209" i="22"/>
  <c r="AF122" i="22"/>
  <c r="Q212" i="22"/>
  <c r="Q122" i="22"/>
  <c r="G216" i="22"/>
  <c r="AB124" i="22"/>
  <c r="AB193" i="21"/>
  <c r="G107" i="21"/>
  <c r="Z68" i="22"/>
  <c r="Z129" i="22"/>
  <c r="V69" i="22"/>
  <c r="V128" i="22"/>
  <c r="X69" i="22"/>
  <c r="X128" i="22"/>
  <c r="AH106" i="22"/>
  <c r="M138" i="22"/>
  <c r="E141" i="22"/>
  <c r="Z152" i="22"/>
  <c r="T210" i="24"/>
  <c r="E119" i="24"/>
  <c r="I186" i="24"/>
  <c r="X77" i="24"/>
  <c r="P65" i="24"/>
  <c r="P124" i="24"/>
  <c r="T196" i="24"/>
  <c r="E111" i="24"/>
  <c r="Z182" i="25"/>
  <c r="E188" i="25"/>
  <c r="T66" i="25"/>
  <c r="T122" i="25"/>
  <c r="P188" i="25"/>
  <c r="A109" i="25"/>
  <c r="K74" i="25"/>
  <c r="K130" i="25"/>
  <c r="K68" i="25"/>
  <c r="K127" i="25"/>
  <c r="K98" i="25"/>
  <c r="K126" i="25"/>
  <c r="T187" i="26"/>
  <c r="X211" i="26"/>
  <c r="X120" i="26"/>
  <c r="X202" i="26"/>
  <c r="I116" i="26"/>
  <c r="K102" i="26"/>
  <c r="K130" i="26"/>
  <c r="Z110" i="27"/>
  <c r="I72" i="27"/>
  <c r="I131" i="27"/>
  <c r="I74" i="27"/>
  <c r="X131" i="27"/>
  <c r="C200" i="27"/>
  <c r="R113" i="27"/>
  <c r="G104" i="27"/>
  <c r="V195" i="27"/>
  <c r="Z201" i="21"/>
  <c r="E70" i="21"/>
  <c r="Z127" i="21"/>
  <c r="AH197" i="21"/>
  <c r="AF184" i="21"/>
  <c r="E212" i="21"/>
  <c r="Z120" i="21"/>
  <c r="Z205" i="22"/>
  <c r="Z117" i="22"/>
  <c r="X212" i="22"/>
  <c r="X121" i="22"/>
  <c r="AJ212" i="22"/>
  <c r="AJ121" i="22"/>
  <c r="M77" i="22"/>
  <c r="AH201" i="22"/>
  <c r="AD70" i="22"/>
  <c r="AD126" i="22"/>
  <c r="E78" i="22"/>
  <c r="E134" i="22"/>
  <c r="G190" i="22"/>
  <c r="AH192" i="22"/>
  <c r="M113" i="22"/>
  <c r="AB199" i="22"/>
  <c r="G109" i="22"/>
  <c r="AF199" i="22"/>
  <c r="K109" i="22"/>
  <c r="E202" i="22"/>
  <c r="Z112" i="22"/>
  <c r="Z103" i="22"/>
  <c r="Z132" i="22"/>
  <c r="K210" i="24"/>
  <c r="K64" i="24"/>
  <c r="AL102" i="22"/>
  <c r="AL133" i="22"/>
  <c r="E78" i="25"/>
  <c r="T193" i="26"/>
  <c r="R190" i="27"/>
  <c r="C105" i="27"/>
  <c r="V192" i="21"/>
  <c r="AD200" i="21"/>
  <c r="AD114" i="21"/>
  <c r="AL186" i="21"/>
  <c r="X220" i="21"/>
  <c r="C122" i="21"/>
  <c r="Z220" i="21"/>
  <c r="E122" i="21"/>
  <c r="AH102" i="21"/>
  <c r="M134" i="21"/>
  <c r="AB71" i="21"/>
  <c r="AB195" i="21"/>
  <c r="X100" i="21"/>
  <c r="AL100" i="21"/>
  <c r="Q200" i="21"/>
  <c r="Q113" i="21"/>
  <c r="AH148" i="21"/>
  <c r="AH207" i="21"/>
  <c r="AH116" i="21"/>
  <c r="G182" i="21"/>
  <c r="C151" i="22"/>
  <c r="M214" i="21"/>
  <c r="AH123" i="21"/>
  <c r="G197" i="21"/>
  <c r="AF204" i="22"/>
  <c r="AF118" i="22"/>
  <c r="V101" i="22"/>
  <c r="A133" i="22"/>
  <c r="AD108" i="22"/>
  <c r="AD83" i="22"/>
  <c r="AL109" i="22"/>
  <c r="I135" i="22"/>
  <c r="E74" i="22"/>
  <c r="Z131" i="22"/>
  <c r="O74" i="22"/>
  <c r="AJ131" i="22"/>
  <c r="P102" i="24"/>
  <c r="A134" i="24"/>
  <c r="K208" i="24"/>
  <c r="K118" i="24"/>
  <c r="V195" i="24"/>
  <c r="G105" i="24"/>
  <c r="T181" i="25"/>
  <c r="E194" i="25"/>
  <c r="T104" i="25"/>
  <c r="P199" i="25"/>
  <c r="A79" i="25"/>
  <c r="R98" i="25"/>
  <c r="R129" i="25"/>
  <c r="I69" i="26"/>
  <c r="X192" i="26"/>
  <c r="I113" i="26"/>
  <c r="C205" i="27"/>
  <c r="C118" i="27"/>
  <c r="G135" i="27"/>
  <c r="P204" i="27"/>
  <c r="P118" i="27"/>
  <c r="I155" i="27"/>
  <c r="X142" i="27"/>
  <c r="C75" i="27"/>
  <c r="C132" i="27"/>
  <c r="X103" i="27"/>
  <c r="X132" i="27"/>
  <c r="Q190" i="21"/>
  <c r="Q204" i="21"/>
  <c r="Q116" i="21"/>
  <c r="Z196" i="21"/>
  <c r="E111" i="21"/>
  <c r="Z185" i="21"/>
  <c r="AH185" i="21"/>
  <c r="AF182" i="21"/>
  <c r="K96" i="21"/>
  <c r="E217" i="21"/>
  <c r="Z124" i="21"/>
  <c r="M217" i="21"/>
  <c r="AH124" i="21"/>
  <c r="Q208" i="22"/>
  <c r="Q120" i="22"/>
  <c r="A152" i="22"/>
  <c r="A119" i="22"/>
  <c r="C136" i="22"/>
  <c r="C199" i="22"/>
  <c r="C100" i="22"/>
  <c r="E191" i="22"/>
  <c r="O200" i="22"/>
  <c r="AJ113" i="22"/>
  <c r="AD203" i="22"/>
  <c r="AJ203" i="22"/>
  <c r="AD141" i="22"/>
  <c r="AF104" i="22"/>
  <c r="AF196" i="22"/>
  <c r="P148" i="24"/>
  <c r="A192" i="24"/>
  <c r="P111" i="24"/>
  <c r="G148" i="24"/>
  <c r="G115" i="24"/>
  <c r="I151" i="24"/>
  <c r="X138" i="24"/>
  <c r="C96" i="25"/>
  <c r="G208" i="25"/>
  <c r="G118" i="25"/>
  <c r="R201" i="25"/>
  <c r="R113" i="25"/>
  <c r="R65" i="25"/>
  <c r="R124" i="25"/>
  <c r="K211" i="25"/>
  <c r="Z121" i="25"/>
  <c r="C192" i="25"/>
  <c r="R111" i="25"/>
  <c r="I151" i="25"/>
  <c r="X138" i="25"/>
  <c r="C70" i="25"/>
  <c r="R127" i="25"/>
  <c r="R69" i="26"/>
  <c r="R128" i="26"/>
  <c r="R185" i="26"/>
  <c r="I216" i="26"/>
  <c r="X124" i="26"/>
  <c r="A194" i="26"/>
  <c r="K82" i="26"/>
  <c r="P185" i="27"/>
  <c r="Z186" i="27"/>
  <c r="K100" i="27"/>
  <c r="C204" i="27"/>
  <c r="C117" i="27"/>
  <c r="G152" i="27"/>
  <c r="G119" i="27"/>
  <c r="R219" i="27"/>
  <c r="C124" i="27"/>
  <c r="T72" i="27"/>
  <c r="E198" i="27"/>
  <c r="Z193" i="24"/>
  <c r="K107" i="24"/>
  <c r="Z63" i="24"/>
  <c r="I105" i="25"/>
  <c r="A101" i="26"/>
  <c r="I184" i="21"/>
  <c r="A196" i="22"/>
  <c r="V115" i="22"/>
  <c r="Z189" i="27"/>
  <c r="C198" i="21"/>
  <c r="X108" i="21"/>
  <c r="V184" i="24"/>
  <c r="I187" i="25"/>
  <c r="Z100" i="25"/>
  <c r="I185" i="22"/>
  <c r="X188" i="24"/>
  <c r="I109" i="24"/>
  <c r="G147" i="24"/>
  <c r="V188" i="24"/>
  <c r="K65" i="25"/>
  <c r="P188" i="27"/>
  <c r="A193" i="27"/>
  <c r="X195" i="22"/>
  <c r="C114" i="22"/>
  <c r="AJ197" i="22"/>
  <c r="O111" i="22"/>
  <c r="G183" i="24"/>
  <c r="V185" i="24"/>
  <c r="E187" i="26"/>
  <c r="K83" i="27"/>
  <c r="Z108" i="24"/>
  <c r="Z113" i="26"/>
  <c r="C120" i="22"/>
  <c r="I120" i="22"/>
  <c r="P120" i="26"/>
  <c r="C111" i="22"/>
  <c r="Z120" i="26"/>
  <c r="K117" i="22"/>
  <c r="AJ119" i="22"/>
  <c r="AF119" i="22"/>
  <c r="G67" i="25"/>
  <c r="AH191" i="21"/>
  <c r="I187" i="26"/>
  <c r="A100" i="27"/>
  <c r="I193" i="27"/>
  <c r="A104" i="26"/>
  <c r="C197" i="22"/>
  <c r="X107" i="22"/>
  <c r="C220" i="21"/>
  <c r="X119" i="21"/>
  <c r="M204" i="22"/>
  <c r="M117" i="22"/>
  <c r="G122" i="24"/>
  <c r="V64" i="24"/>
  <c r="P208" i="24"/>
  <c r="P117" i="24"/>
  <c r="C73" i="24"/>
  <c r="R197" i="24"/>
  <c r="A70" i="24"/>
  <c r="P127" i="24"/>
  <c r="V61" i="25"/>
  <c r="V119" i="25"/>
  <c r="P102" i="25"/>
  <c r="A134" i="25"/>
  <c r="G198" i="26"/>
  <c r="V108" i="26"/>
  <c r="E196" i="26"/>
  <c r="T115" i="26"/>
  <c r="E210" i="26"/>
  <c r="E121" i="26"/>
  <c r="R49" i="26"/>
  <c r="C153" i="26"/>
  <c r="K186" i="27"/>
  <c r="Z187" i="27"/>
  <c r="G78" i="27"/>
  <c r="G134" i="27"/>
  <c r="AJ210" i="21"/>
  <c r="O119" i="21"/>
  <c r="I100" i="21"/>
  <c r="AD191" i="21"/>
  <c r="O211" i="21"/>
  <c r="AJ121" i="21"/>
  <c r="M151" i="21"/>
  <c r="AH138" i="21"/>
  <c r="AJ214" i="22"/>
  <c r="O123" i="22"/>
  <c r="A63" i="22"/>
  <c r="A125" i="22"/>
  <c r="K148" i="21"/>
  <c r="K115" i="21"/>
  <c r="Z212" i="21"/>
  <c r="E124" i="21"/>
  <c r="V219" i="22"/>
  <c r="A124" i="22"/>
  <c r="AF219" i="22"/>
  <c r="K124" i="22"/>
  <c r="AB147" i="22"/>
  <c r="O82" i="22"/>
  <c r="AJ200" i="22"/>
  <c r="O115" i="22"/>
  <c r="Q155" i="22"/>
  <c r="AL142" i="22"/>
  <c r="X209" i="24"/>
  <c r="X115" i="24"/>
  <c r="K71" i="24"/>
  <c r="K128" i="24"/>
  <c r="V100" i="24"/>
  <c r="V192" i="24"/>
  <c r="I183" i="25"/>
  <c r="K196" i="25"/>
  <c r="Z109" i="25"/>
  <c r="K212" i="25"/>
  <c r="Z120" i="25"/>
  <c r="P133" i="25"/>
  <c r="A67" i="25"/>
  <c r="V48" i="25"/>
  <c r="V131" i="25"/>
  <c r="V213" i="26"/>
  <c r="V119" i="26"/>
  <c r="I215" i="26"/>
  <c r="X125" i="26"/>
  <c r="P68" i="26"/>
  <c r="P129" i="26"/>
  <c r="E200" i="26"/>
  <c r="T113" i="26"/>
  <c r="Z16" i="26"/>
  <c r="G190" i="27"/>
  <c r="V81" i="27"/>
  <c r="Z212" i="27"/>
  <c r="Z121" i="27"/>
  <c r="K216" i="27"/>
  <c r="Z124" i="27"/>
  <c r="X129" i="27"/>
  <c r="I69" i="27"/>
  <c r="Q19" i="14"/>
  <c r="E197" i="27"/>
  <c r="K187" i="22"/>
  <c r="AF189" i="22"/>
  <c r="C219" i="21"/>
  <c r="X125" i="21"/>
  <c r="X147" i="21"/>
  <c r="AD188" i="21"/>
  <c r="I109" i="21"/>
  <c r="I193" i="22"/>
  <c r="AD114" i="22"/>
  <c r="O186" i="22"/>
  <c r="AJ187" i="22"/>
  <c r="A205" i="22"/>
  <c r="A118" i="22"/>
  <c r="A72" i="22"/>
  <c r="A131" i="22"/>
  <c r="O72" i="22"/>
  <c r="O131" i="22"/>
  <c r="T191" i="24"/>
  <c r="E110" i="24"/>
  <c r="A97" i="24"/>
  <c r="A191" i="24"/>
  <c r="I68" i="24"/>
  <c r="I127" i="24"/>
  <c r="T185" i="25"/>
  <c r="E190" i="25"/>
  <c r="Z210" i="25"/>
  <c r="K119" i="25"/>
  <c r="A200" i="25"/>
  <c r="A113" i="25"/>
  <c r="R64" i="25"/>
  <c r="R125" i="25"/>
  <c r="C65" i="25"/>
  <c r="C137" i="25"/>
  <c r="R69" i="27"/>
  <c r="R128" i="27"/>
  <c r="P197" i="27"/>
  <c r="A111" i="27"/>
  <c r="P106" i="27"/>
  <c r="A138" i="27"/>
  <c r="C206" i="21"/>
  <c r="C117" i="21"/>
  <c r="O194" i="21"/>
  <c r="AJ104" i="21"/>
  <c r="Q194" i="21"/>
  <c r="AL104" i="21"/>
  <c r="Z151" i="22"/>
  <c r="AJ99" i="21"/>
  <c r="AJ128" i="21"/>
  <c r="AH202" i="22"/>
  <c r="M116" i="22"/>
  <c r="Q102" i="22"/>
  <c r="Q130" i="22"/>
  <c r="K104" i="22"/>
  <c r="AF195" i="22"/>
  <c r="M104" i="22"/>
  <c r="E200" i="24"/>
  <c r="E113" i="24"/>
  <c r="A198" i="24"/>
  <c r="T98" i="24"/>
  <c r="T129" i="24"/>
  <c r="V214" i="26"/>
  <c r="G123" i="26"/>
  <c r="Z70" i="26"/>
  <c r="Z126" i="26"/>
  <c r="Z204" i="26"/>
  <c r="Z118" i="26"/>
  <c r="R155" i="26"/>
  <c r="C204" i="26"/>
  <c r="Z209" i="27"/>
  <c r="Z122" i="27"/>
  <c r="I212" i="27"/>
  <c r="I122" i="27"/>
  <c r="K191" i="27"/>
  <c r="E202" i="27"/>
  <c r="T112" i="27"/>
  <c r="V30" i="27"/>
  <c r="G125" i="27"/>
  <c r="C193" i="21"/>
  <c r="AH98" i="21"/>
  <c r="AH129" i="21"/>
  <c r="AJ215" i="21"/>
  <c r="O120" i="21"/>
  <c r="M189" i="21"/>
  <c r="AH110" i="21"/>
  <c r="V209" i="22"/>
  <c r="V122" i="22"/>
  <c r="M212" i="22"/>
  <c r="M122" i="22"/>
  <c r="C212" i="22"/>
  <c r="C122" i="22"/>
  <c r="Q216" i="22"/>
  <c r="AL124" i="22"/>
  <c r="AJ193" i="21"/>
  <c r="O107" i="21"/>
  <c r="V68" i="22"/>
  <c r="V129" i="22"/>
  <c r="AJ69" i="22"/>
  <c r="AJ128" i="22"/>
  <c r="K103" i="22"/>
  <c r="AF197" i="22"/>
  <c r="AD106" i="22"/>
  <c r="I138" i="22"/>
  <c r="AF106" i="22"/>
  <c r="K138" i="22"/>
  <c r="A141" i="22"/>
  <c r="V152" i="22"/>
  <c r="K201" i="24"/>
  <c r="V210" i="24"/>
  <c r="G119" i="24"/>
  <c r="E186" i="24"/>
  <c r="T77" i="24"/>
  <c r="V65" i="24"/>
  <c r="V124" i="24"/>
  <c r="V196" i="24"/>
  <c r="T182" i="25"/>
  <c r="K188" i="25"/>
  <c r="V66" i="25"/>
  <c r="V122" i="25"/>
  <c r="E74" i="25"/>
  <c r="E130" i="25"/>
  <c r="E68" i="25"/>
  <c r="E127" i="25"/>
  <c r="E98" i="25"/>
  <c r="E126" i="25"/>
  <c r="V187" i="26"/>
  <c r="G187" i="26"/>
  <c r="A102" i="26"/>
  <c r="A130" i="26"/>
  <c r="X147" i="27"/>
  <c r="X200" i="27"/>
  <c r="C72" i="27"/>
  <c r="C131" i="27"/>
  <c r="G74" i="27"/>
  <c r="V131" i="27"/>
  <c r="G200" i="27"/>
  <c r="V113" i="27"/>
  <c r="V201" i="21"/>
  <c r="V113" i="21"/>
  <c r="C70" i="21"/>
  <c r="X127" i="21"/>
  <c r="Z197" i="21"/>
  <c r="AL184" i="21"/>
  <c r="K212" i="21"/>
  <c r="AF120" i="21"/>
  <c r="AF205" i="22"/>
  <c r="AF117" i="22"/>
  <c r="AH212" i="22"/>
  <c r="AH121" i="22"/>
  <c r="E77" i="22"/>
  <c r="Z201" i="22"/>
  <c r="AL70" i="22"/>
  <c r="AL126" i="22"/>
  <c r="I78" i="22"/>
  <c r="I134" i="22"/>
  <c r="A190" i="22"/>
  <c r="AB192" i="22"/>
  <c r="G113" i="22"/>
  <c r="AD199" i="22"/>
  <c r="I109" i="22"/>
  <c r="C202" i="22"/>
  <c r="X112" i="22"/>
  <c r="K202" i="22"/>
  <c r="AF112" i="22"/>
  <c r="AL103" i="22"/>
  <c r="AL132" i="22"/>
  <c r="G210" i="24"/>
  <c r="G64" i="24"/>
  <c r="AF102" i="22"/>
  <c r="AF133" i="22"/>
  <c r="AJ102" i="22"/>
  <c r="AJ133" i="22"/>
  <c r="P97" i="25"/>
  <c r="A129" i="25"/>
  <c r="V193" i="26"/>
  <c r="V197" i="26"/>
  <c r="G111" i="26"/>
  <c r="V137" i="26"/>
  <c r="G71" i="26"/>
  <c r="AJ200" i="21"/>
  <c r="X186" i="21"/>
  <c r="AF220" i="21"/>
  <c r="K122" i="21"/>
  <c r="AJ102" i="21"/>
  <c r="O134" i="21"/>
  <c r="Z102" i="21"/>
  <c r="E134" i="21"/>
  <c r="AH71" i="21"/>
  <c r="AH195" i="21"/>
  <c r="AF100" i="21"/>
  <c r="A200" i="21"/>
  <c r="M200" i="21"/>
  <c r="M113" i="21"/>
  <c r="AF148" i="21"/>
  <c r="AF207" i="21"/>
  <c r="AF116" i="21"/>
  <c r="M182" i="21"/>
  <c r="M151" i="22"/>
  <c r="O151" i="22"/>
  <c r="A214" i="21"/>
  <c r="V123" i="21"/>
  <c r="M197" i="21"/>
  <c r="AL204" i="22"/>
  <c r="AL118" i="22"/>
  <c r="AB204" i="22"/>
  <c r="AB118" i="22"/>
  <c r="AH136" i="22"/>
  <c r="M196" i="22"/>
  <c r="AB101" i="22"/>
  <c r="G133" i="22"/>
  <c r="X108" i="22"/>
  <c r="AF108" i="22"/>
  <c r="AJ83" i="22"/>
  <c r="V109" i="22"/>
  <c r="C135" i="22"/>
  <c r="K74" i="22"/>
  <c r="AF131" i="22"/>
  <c r="R200" i="24"/>
  <c r="R114" i="24"/>
  <c r="X182" i="24"/>
  <c r="I96" i="24"/>
  <c r="P147" i="24"/>
  <c r="E208" i="24"/>
  <c r="E118" i="24"/>
  <c r="X195" i="24"/>
  <c r="I105" i="24"/>
  <c r="E100" i="24"/>
  <c r="P181" i="25"/>
  <c r="C194" i="25"/>
  <c r="R104" i="25"/>
  <c r="X199" i="25"/>
  <c r="K79" i="25"/>
  <c r="R72" i="25"/>
  <c r="C198" i="25"/>
  <c r="X98" i="25"/>
  <c r="X129" i="25"/>
  <c r="K205" i="26"/>
  <c r="K118" i="26"/>
  <c r="K69" i="26"/>
  <c r="Z200" i="26"/>
  <c r="K115" i="26"/>
  <c r="A135" i="27"/>
  <c r="V204" i="27"/>
  <c r="V118" i="27"/>
  <c r="A155" i="27"/>
  <c r="P142" i="27"/>
  <c r="G75" i="27"/>
  <c r="G132" i="27"/>
  <c r="Z103" i="27"/>
  <c r="Z132" i="27"/>
  <c r="K136" i="27"/>
  <c r="K199" i="27"/>
  <c r="G204" i="21"/>
  <c r="G116" i="21"/>
  <c r="I204" i="21"/>
  <c r="I116" i="21"/>
  <c r="X196" i="21"/>
  <c r="AB185" i="21"/>
  <c r="AH182" i="21"/>
  <c r="M96" i="21"/>
  <c r="G217" i="21"/>
  <c r="AB124" i="21"/>
  <c r="E208" i="22"/>
  <c r="E120" i="22"/>
  <c r="G136" i="22"/>
  <c r="G199" i="22"/>
  <c r="E100" i="22"/>
  <c r="M191" i="22"/>
  <c r="G200" i="22"/>
  <c r="AB113" i="22"/>
  <c r="V203" i="22"/>
  <c r="AJ141" i="22"/>
  <c r="Z104" i="22"/>
  <c r="Z196" i="22"/>
  <c r="T148" i="24"/>
  <c r="K192" i="24"/>
  <c r="A194" i="24"/>
  <c r="P104" i="24"/>
  <c r="A148" i="24"/>
  <c r="A115" i="24"/>
  <c r="V74" i="24"/>
  <c r="G197" i="24"/>
  <c r="E96" i="25"/>
  <c r="I208" i="25"/>
  <c r="I118" i="25"/>
  <c r="X201" i="25"/>
  <c r="X113" i="25"/>
  <c r="R195" i="25"/>
  <c r="G211" i="25"/>
  <c r="V121" i="25"/>
  <c r="I192" i="25"/>
  <c r="X111" i="25"/>
  <c r="G70" i="25"/>
  <c r="V127" i="25"/>
  <c r="T191" i="26"/>
  <c r="E103" i="26"/>
  <c r="Z69" i="26"/>
  <c r="Z128" i="26"/>
  <c r="T185" i="26"/>
  <c r="C216" i="26"/>
  <c r="R124" i="26"/>
  <c r="A82" i="26"/>
  <c r="Z185" i="27"/>
  <c r="R186" i="27"/>
  <c r="C100" i="27"/>
  <c r="I204" i="27"/>
  <c r="I117" i="27"/>
  <c r="E210" i="27"/>
  <c r="E121" i="27"/>
  <c r="X219" i="27"/>
  <c r="I124" i="27"/>
  <c r="Z101" i="27"/>
  <c r="K133" i="27"/>
  <c r="C68" i="21"/>
  <c r="C127" i="21"/>
  <c r="C189" i="26"/>
  <c r="R193" i="24"/>
  <c r="R63" i="24"/>
  <c r="K105" i="25"/>
  <c r="G101" i="26"/>
  <c r="A184" i="21"/>
  <c r="C196" i="22"/>
  <c r="X115" i="22"/>
  <c r="R189" i="27"/>
  <c r="M199" i="21"/>
  <c r="V193" i="22"/>
  <c r="Q185" i="22"/>
  <c r="P188" i="24"/>
  <c r="A212" i="24"/>
  <c r="P120" i="24"/>
  <c r="E65" i="25"/>
  <c r="K75" i="22"/>
  <c r="K132" i="22"/>
  <c r="A102" i="27"/>
  <c r="A130" i="27"/>
  <c r="AH195" i="22"/>
  <c r="M114" i="22"/>
  <c r="C183" i="24"/>
  <c r="R185" i="24"/>
  <c r="R188" i="26"/>
  <c r="I83" i="27"/>
  <c r="A111" i="26"/>
  <c r="K111" i="24"/>
  <c r="E118" i="26"/>
  <c r="I115" i="21"/>
  <c r="I113" i="21"/>
  <c r="A64" i="24"/>
  <c r="P108" i="24"/>
  <c r="O109" i="21"/>
  <c r="O111" i="21"/>
  <c r="G112" i="21"/>
  <c r="Z111" i="24"/>
  <c r="Q118" i="22"/>
  <c r="A96" i="24"/>
  <c r="E199" i="27"/>
  <c r="X191" i="21"/>
  <c r="E105" i="24"/>
  <c r="Z113" i="25"/>
  <c r="H14" i="14"/>
  <c r="M20" i="14"/>
  <c r="G73" i="27"/>
  <c r="Q21" i="14"/>
  <c r="R22" i="14"/>
  <c r="M18" i="14"/>
  <c r="A69" i="24"/>
  <c r="L3" i="14"/>
  <c r="Q15" i="14"/>
  <c r="Q23" i="14"/>
  <c r="AF15" i="21"/>
  <c r="K71" i="21"/>
  <c r="V15" i="21"/>
  <c r="A71" i="21"/>
  <c r="Z15" i="21"/>
  <c r="E71" i="21"/>
  <c r="AB15" i="21"/>
  <c r="G71" i="21"/>
  <c r="X15" i="21"/>
  <c r="C71" i="21"/>
  <c r="AD15" i="21"/>
  <c r="I71" i="21"/>
  <c r="AH15" i="21"/>
  <c r="M71" i="21"/>
  <c r="AL15" i="21"/>
  <c r="Q71" i="21"/>
  <c r="AJ15" i="21"/>
  <c r="O71" i="21"/>
  <c r="AD64" i="21"/>
  <c r="I192" i="21"/>
  <c r="AL64" i="21"/>
  <c r="Q192" i="21"/>
  <c r="X64" i="21"/>
  <c r="C192" i="21"/>
  <c r="AJ64" i="21"/>
  <c r="O192" i="21"/>
  <c r="Z64" i="21"/>
  <c r="E192" i="21"/>
  <c r="AB64" i="21"/>
  <c r="G192" i="21"/>
  <c r="AH64" i="21"/>
  <c r="M192" i="21"/>
  <c r="AB56" i="21"/>
  <c r="G195" i="21"/>
  <c r="AJ56" i="21"/>
  <c r="O195" i="21"/>
  <c r="Z56" i="21"/>
  <c r="E195" i="21"/>
  <c r="AF56" i="21"/>
  <c r="K195" i="21"/>
  <c r="AL56" i="21"/>
  <c r="Q195" i="21"/>
  <c r="AL56" i="22"/>
  <c r="AL180" i="22"/>
  <c r="Z20" i="21"/>
  <c r="Z198" i="21"/>
  <c r="AL20" i="21"/>
  <c r="AL198" i="21"/>
  <c r="AF20" i="21"/>
  <c r="AF198" i="21"/>
  <c r="V20" i="21"/>
  <c r="V198" i="21"/>
  <c r="C33" i="21"/>
  <c r="X97" i="21"/>
  <c r="K33" i="21"/>
  <c r="AF97" i="21"/>
  <c r="I33" i="21"/>
  <c r="AD97" i="21"/>
  <c r="E33" i="21"/>
  <c r="Z97" i="21"/>
  <c r="A33" i="21"/>
  <c r="V97" i="21"/>
  <c r="G33" i="21"/>
  <c r="AB97" i="21"/>
  <c r="M33" i="21"/>
  <c r="AH97" i="21"/>
  <c r="Q33" i="21"/>
  <c r="AL97" i="21"/>
  <c r="O33" i="21"/>
  <c r="AJ97" i="21"/>
  <c r="O23" i="21"/>
  <c r="AJ214" i="21"/>
  <c r="Q23" i="21"/>
  <c r="AL214" i="21"/>
  <c r="E22" i="21"/>
  <c r="Z214" i="21"/>
  <c r="C22" i="21"/>
  <c r="X214" i="21"/>
  <c r="A23" i="21"/>
  <c r="V214" i="21"/>
  <c r="G22" i="21"/>
  <c r="AB214" i="21"/>
  <c r="M22" i="21"/>
  <c r="AH214" i="21"/>
  <c r="AL29" i="21"/>
  <c r="Q178" i="21"/>
  <c r="AF42" i="22"/>
  <c r="AF188" i="22"/>
  <c r="K59" i="22"/>
  <c r="AF184" i="22"/>
  <c r="Q8" i="22"/>
  <c r="AL184" i="22"/>
  <c r="O8" i="22"/>
  <c r="AJ184" i="22"/>
  <c r="A8" i="22"/>
  <c r="V184" i="22"/>
  <c r="I8" i="22"/>
  <c r="AD184" i="22"/>
  <c r="G8" i="22"/>
  <c r="AB184" i="22"/>
  <c r="C8" i="22"/>
  <c r="X184" i="22"/>
  <c r="AB71" i="22"/>
  <c r="G219" i="22"/>
  <c r="Q219" i="22"/>
  <c r="AL71" i="22"/>
  <c r="I219" i="22"/>
  <c r="AD71" i="22"/>
  <c r="C219" i="22"/>
  <c r="X71" i="22"/>
  <c r="M219" i="22"/>
  <c r="AH71" i="22"/>
  <c r="A219" i="22"/>
  <c r="V71" i="22"/>
  <c r="K219" i="22"/>
  <c r="AF71" i="22"/>
  <c r="E219" i="22"/>
  <c r="Z71" i="22"/>
  <c r="AJ71" i="22"/>
  <c r="O219" i="22"/>
  <c r="C17" i="21"/>
  <c r="X179" i="21"/>
  <c r="A17" i="21"/>
  <c r="V179" i="21"/>
  <c r="M17" i="21"/>
  <c r="AH179" i="21"/>
  <c r="G17" i="21"/>
  <c r="AB179" i="21"/>
  <c r="O17" i="21"/>
  <c r="AJ179" i="21"/>
  <c r="Q17" i="21"/>
  <c r="AL179" i="21"/>
  <c r="E17" i="21"/>
  <c r="Z179" i="21"/>
  <c r="K17" i="21"/>
  <c r="AF179" i="21"/>
  <c r="I17" i="21"/>
  <c r="AD179" i="21"/>
  <c r="G58" i="21"/>
  <c r="AB208" i="21"/>
  <c r="O58" i="21"/>
  <c r="AJ208" i="21"/>
  <c r="M58" i="21"/>
  <c r="AH208" i="21"/>
  <c r="A58" i="21"/>
  <c r="V208" i="21"/>
  <c r="E58" i="21"/>
  <c r="Z208" i="21"/>
  <c r="K58" i="21"/>
  <c r="AF208" i="21"/>
  <c r="Q58" i="21"/>
  <c r="AL208" i="21"/>
  <c r="AF61" i="21"/>
  <c r="K220" i="21"/>
  <c r="I143" i="21"/>
  <c r="I102" i="21"/>
  <c r="C102" i="21"/>
  <c r="C143" i="21"/>
  <c r="O143" i="21"/>
  <c r="O102" i="21"/>
  <c r="E102" i="21"/>
  <c r="E143" i="21"/>
  <c r="K102" i="21"/>
  <c r="K143" i="21"/>
  <c r="G102" i="21"/>
  <c r="G143" i="21"/>
  <c r="M143" i="21"/>
  <c r="M102" i="21"/>
  <c r="A143" i="21"/>
  <c r="A102" i="21"/>
  <c r="Q143" i="21"/>
  <c r="Q102" i="21"/>
  <c r="AH216" i="22"/>
  <c r="M68" i="22"/>
  <c r="Q68" i="22"/>
  <c r="AL216" i="22"/>
  <c r="AF216" i="22"/>
  <c r="K68" i="22"/>
  <c r="Z216" i="22"/>
  <c r="E68" i="22"/>
  <c r="AB216" i="22"/>
  <c r="G68" i="22"/>
  <c r="A68" i="22"/>
  <c r="V216" i="22"/>
  <c r="AJ216" i="22"/>
  <c r="O68" i="22"/>
  <c r="I68" i="22"/>
  <c r="AD216" i="22"/>
  <c r="X216" i="22"/>
  <c r="C68" i="22"/>
  <c r="M60" i="22"/>
  <c r="AH220" i="22"/>
  <c r="M70" i="22"/>
  <c r="C70" i="22"/>
  <c r="X220" i="22"/>
  <c r="Q60" i="22"/>
  <c r="AL220" i="22"/>
  <c r="Q70" i="22"/>
  <c r="Z220" i="22"/>
  <c r="E70" i="22"/>
  <c r="AB220" i="22"/>
  <c r="G70" i="22"/>
  <c r="V220" i="22"/>
  <c r="A70" i="22"/>
  <c r="O60" i="22"/>
  <c r="AJ220" i="22"/>
  <c r="O70" i="22"/>
  <c r="I60" i="22"/>
  <c r="AD220" i="22"/>
  <c r="I70" i="22"/>
  <c r="K70" i="22"/>
  <c r="AF220" i="22"/>
  <c r="V73" i="22"/>
  <c r="V153" i="22"/>
  <c r="AB153" i="22"/>
  <c r="AB73" i="22"/>
  <c r="Z73" i="22"/>
  <c r="Z153" i="22"/>
  <c r="AF73" i="22"/>
  <c r="AF153" i="22"/>
  <c r="AD73" i="22"/>
  <c r="AD153" i="22"/>
  <c r="X73" i="22"/>
  <c r="X153" i="22"/>
  <c r="AL73" i="22"/>
  <c r="AL153" i="22"/>
  <c r="AJ153" i="22"/>
  <c r="AJ73" i="22"/>
  <c r="AH73" i="22"/>
  <c r="AH153" i="22"/>
  <c r="E147" i="22"/>
  <c r="E106" i="22"/>
  <c r="O106" i="22"/>
  <c r="O147" i="22"/>
  <c r="A106" i="22"/>
  <c r="A147" i="22"/>
  <c r="I147" i="22"/>
  <c r="I106" i="22"/>
  <c r="C106" i="22"/>
  <c r="C147" i="22"/>
  <c r="M147" i="22"/>
  <c r="M106" i="22"/>
  <c r="K106" i="22"/>
  <c r="K147" i="22"/>
  <c r="Q106" i="22"/>
  <c r="Q147" i="22"/>
  <c r="G106" i="22"/>
  <c r="G147" i="22"/>
  <c r="C5" i="22"/>
  <c r="C110" i="22"/>
  <c r="C156" i="22"/>
  <c r="K156" i="22"/>
  <c r="K110" i="22"/>
  <c r="E156" i="22"/>
  <c r="E110" i="22"/>
  <c r="M110" i="22"/>
  <c r="M156" i="22"/>
  <c r="G156" i="22"/>
  <c r="G110" i="22"/>
  <c r="A110" i="22"/>
  <c r="A156" i="22"/>
  <c r="Q156" i="22"/>
  <c r="Q110" i="22"/>
  <c r="I110" i="22"/>
  <c r="I156" i="22"/>
  <c r="O5" i="22"/>
  <c r="O110" i="22"/>
  <c r="O156" i="22"/>
  <c r="A67" i="22"/>
  <c r="V215" i="22"/>
  <c r="X215" i="22"/>
  <c r="C67" i="22"/>
  <c r="E67" i="22"/>
  <c r="Z215" i="22"/>
  <c r="I67" i="22"/>
  <c r="AD215" i="22"/>
  <c r="Q67" i="22"/>
  <c r="AL215" i="22"/>
  <c r="AF215" i="22"/>
  <c r="K67" i="22"/>
  <c r="M67" i="22"/>
  <c r="AH215" i="22"/>
  <c r="AJ215" i="22"/>
  <c r="O67" i="22"/>
  <c r="AB215" i="22"/>
  <c r="G67" i="22"/>
  <c r="O139" i="22"/>
  <c r="AJ194" i="22"/>
  <c r="A139" i="22"/>
  <c r="V194" i="22"/>
  <c r="Q139" i="22"/>
  <c r="AL194" i="22"/>
  <c r="AB194" i="22"/>
  <c r="G139" i="22"/>
  <c r="I139" i="22"/>
  <c r="AD194" i="22"/>
  <c r="K139" i="22"/>
  <c r="AF194" i="22"/>
  <c r="E139" i="22"/>
  <c r="Z194" i="22"/>
  <c r="AH194" i="22"/>
  <c r="M139" i="22"/>
  <c r="C139" i="22"/>
  <c r="X194" i="22"/>
  <c r="V146" i="22"/>
  <c r="A107" i="22"/>
  <c r="X146" i="22"/>
  <c r="C107" i="22"/>
  <c r="AH146" i="22"/>
  <c r="M107" i="22"/>
  <c r="AB146" i="22"/>
  <c r="G107" i="22"/>
  <c r="AD146" i="22"/>
  <c r="I107" i="22"/>
  <c r="E107" i="22"/>
  <c r="Z146" i="22"/>
  <c r="K107" i="22"/>
  <c r="AF146" i="22"/>
  <c r="AL146" i="22"/>
  <c r="Q107" i="22"/>
  <c r="AJ146" i="22"/>
  <c r="O107" i="22"/>
  <c r="I158" i="22"/>
  <c r="I108" i="22"/>
  <c r="C108" i="22"/>
  <c r="C158" i="22"/>
  <c r="O108" i="22"/>
  <c r="O158" i="22"/>
  <c r="E158" i="22"/>
  <c r="E108" i="22"/>
  <c r="A108" i="22"/>
  <c r="A158" i="22"/>
  <c r="G158" i="22"/>
  <c r="G108" i="22"/>
  <c r="M158" i="22"/>
  <c r="M108" i="22"/>
  <c r="Q158" i="22"/>
  <c r="Q108" i="22"/>
  <c r="K108" i="22"/>
  <c r="K158" i="22"/>
  <c r="AD44" i="22"/>
  <c r="I101" i="22"/>
  <c r="T96" i="24"/>
  <c r="E176" i="24"/>
  <c r="V96" i="24"/>
  <c r="G176" i="24"/>
  <c r="A176" i="24"/>
  <c r="P96" i="24"/>
  <c r="R96" i="24"/>
  <c r="C176" i="24"/>
  <c r="X96" i="24"/>
  <c r="I176" i="24"/>
  <c r="Z96" i="24"/>
  <c r="K176" i="24"/>
  <c r="G58" i="24"/>
  <c r="V208" i="24"/>
  <c r="R144" i="24"/>
  <c r="R101" i="24"/>
  <c r="X144" i="24"/>
  <c r="X101" i="24"/>
  <c r="T144" i="24"/>
  <c r="T101" i="24"/>
  <c r="Z144" i="24"/>
  <c r="Z101" i="24"/>
  <c r="P144" i="24"/>
  <c r="P101" i="24"/>
  <c r="V144" i="24"/>
  <c r="V101" i="24"/>
  <c r="T18" i="24"/>
  <c r="T199" i="24"/>
  <c r="P18" i="24"/>
  <c r="P199" i="24"/>
  <c r="X18" i="24"/>
  <c r="X199" i="24"/>
  <c r="R18" i="24"/>
  <c r="R199" i="24"/>
  <c r="Z18" i="24"/>
  <c r="Z199" i="24"/>
  <c r="V18" i="24"/>
  <c r="V199" i="24"/>
  <c r="T150" i="24"/>
  <c r="E72" i="24"/>
  <c r="G53" i="24"/>
  <c r="G72" i="24"/>
  <c r="V150" i="24"/>
  <c r="I72" i="24"/>
  <c r="X150" i="24"/>
  <c r="A53" i="24"/>
  <c r="A72" i="24"/>
  <c r="P150" i="24"/>
  <c r="C53" i="24"/>
  <c r="C72" i="24"/>
  <c r="R150" i="24"/>
  <c r="K53" i="24"/>
  <c r="K72" i="24"/>
  <c r="Z150" i="24"/>
  <c r="A141" i="24"/>
  <c r="A77" i="24"/>
  <c r="G141" i="24"/>
  <c r="G77" i="24"/>
  <c r="I141" i="24"/>
  <c r="I77" i="24"/>
  <c r="E141" i="24"/>
  <c r="E77" i="24"/>
  <c r="K141" i="24"/>
  <c r="K77" i="24"/>
  <c r="C141" i="24"/>
  <c r="C77" i="24"/>
  <c r="P33" i="24"/>
  <c r="A98" i="24"/>
  <c r="T33" i="24"/>
  <c r="E98" i="24"/>
  <c r="Z33" i="24"/>
  <c r="K98" i="24"/>
  <c r="R33" i="24"/>
  <c r="C98" i="24"/>
  <c r="X33" i="24"/>
  <c r="I98" i="24"/>
  <c r="V33" i="24"/>
  <c r="G98" i="24"/>
  <c r="R95" i="25"/>
  <c r="C173" i="25"/>
  <c r="P95" i="25"/>
  <c r="A173" i="25"/>
  <c r="V95" i="25"/>
  <c r="G173" i="25"/>
  <c r="E173" i="25"/>
  <c r="T95" i="25"/>
  <c r="Z95" i="25"/>
  <c r="K173" i="25"/>
  <c r="I18" i="25"/>
  <c r="X95" i="25"/>
  <c r="I173" i="25"/>
  <c r="V62" i="25"/>
  <c r="V147" i="25"/>
  <c r="X62" i="25"/>
  <c r="X147" i="25"/>
  <c r="Z62" i="25"/>
  <c r="Z147" i="25"/>
  <c r="X17" i="25"/>
  <c r="I135" i="25"/>
  <c r="X190" i="25"/>
  <c r="Z17" i="25"/>
  <c r="Z190" i="25"/>
  <c r="K135" i="25"/>
  <c r="T17" i="25"/>
  <c r="E135" i="25"/>
  <c r="T190" i="25"/>
  <c r="P17" i="25"/>
  <c r="P190" i="25"/>
  <c r="A135" i="25"/>
  <c r="V17" i="25"/>
  <c r="G135" i="25"/>
  <c r="V190" i="25"/>
  <c r="R17" i="25"/>
  <c r="C135" i="25"/>
  <c r="R190" i="25"/>
  <c r="E140" i="25"/>
  <c r="T103" i="25"/>
  <c r="A140" i="25"/>
  <c r="P103" i="25"/>
  <c r="G140" i="25"/>
  <c r="V103" i="25"/>
  <c r="C140" i="25"/>
  <c r="R103" i="25"/>
  <c r="I140" i="25"/>
  <c r="X103" i="25"/>
  <c r="K140" i="25"/>
  <c r="Z103" i="25"/>
  <c r="R8" i="26"/>
  <c r="C182" i="26"/>
  <c r="Z8" i="26"/>
  <c r="K182" i="26"/>
  <c r="P8" i="26"/>
  <c r="A182" i="26"/>
  <c r="E8" i="26"/>
  <c r="E135" i="26"/>
  <c r="A8" i="26"/>
  <c r="A135" i="26"/>
  <c r="G8" i="26"/>
  <c r="G135" i="26"/>
  <c r="K8" i="26"/>
  <c r="K135" i="26"/>
  <c r="X220" i="26"/>
  <c r="I70" i="26"/>
  <c r="P220" i="26"/>
  <c r="A70" i="26"/>
  <c r="Z220" i="26"/>
  <c r="K70" i="26"/>
  <c r="R220" i="26"/>
  <c r="C70" i="26"/>
  <c r="V220" i="26"/>
  <c r="G70" i="26"/>
  <c r="T220" i="26"/>
  <c r="E70" i="26"/>
  <c r="I63" i="26"/>
  <c r="X201" i="26"/>
  <c r="K63" i="26"/>
  <c r="Z201" i="26"/>
  <c r="A63" i="26"/>
  <c r="P201" i="26"/>
  <c r="C63" i="26"/>
  <c r="R201" i="26"/>
  <c r="E63" i="26"/>
  <c r="T201" i="26"/>
  <c r="G63" i="26"/>
  <c r="V201" i="26"/>
  <c r="E11" i="26"/>
  <c r="E83" i="26"/>
  <c r="K11" i="26"/>
  <c r="K83" i="26"/>
  <c r="G11" i="26"/>
  <c r="G83" i="26"/>
  <c r="I11" i="26"/>
  <c r="I83" i="26"/>
  <c r="A11" i="26"/>
  <c r="A83" i="26"/>
  <c r="I32" i="26"/>
  <c r="X194" i="26"/>
  <c r="I139" i="26"/>
  <c r="K32" i="26"/>
  <c r="Z194" i="26"/>
  <c r="K139" i="26"/>
  <c r="C32" i="26"/>
  <c r="R194" i="26"/>
  <c r="C139" i="26"/>
  <c r="E32" i="26"/>
  <c r="E139" i="26"/>
  <c r="T194" i="26"/>
  <c r="G32" i="26"/>
  <c r="G139" i="26"/>
  <c r="V194" i="26"/>
  <c r="A32" i="26"/>
  <c r="P194" i="26"/>
  <c r="A139" i="26"/>
  <c r="T31" i="26"/>
  <c r="E72" i="26"/>
  <c r="E61" i="27"/>
  <c r="E214" i="27"/>
  <c r="K61" i="27"/>
  <c r="K214" i="27"/>
  <c r="C61" i="27"/>
  <c r="C214" i="27"/>
  <c r="I61" i="27"/>
  <c r="I214" i="27"/>
  <c r="G61" i="27"/>
  <c r="G214" i="27"/>
  <c r="A61" i="27"/>
  <c r="A214" i="27"/>
  <c r="V25" i="27"/>
  <c r="V202" i="27"/>
  <c r="Z25" i="27"/>
  <c r="Z202" i="27"/>
  <c r="P25" i="27"/>
  <c r="P202" i="27"/>
  <c r="T25" i="27"/>
  <c r="T202" i="27"/>
  <c r="R25" i="27"/>
  <c r="R202" i="27"/>
  <c r="X25" i="27"/>
  <c r="X202" i="27"/>
  <c r="C218" i="27"/>
  <c r="R67" i="27"/>
  <c r="K28" i="27"/>
  <c r="K218" i="27"/>
  <c r="Z67" i="27"/>
  <c r="E218" i="27"/>
  <c r="T67" i="27"/>
  <c r="I218" i="27"/>
  <c r="X67" i="27"/>
  <c r="A28" i="27"/>
  <c r="A218" i="27"/>
  <c r="P67" i="27"/>
  <c r="G218" i="27"/>
  <c r="V67" i="27"/>
  <c r="X220" i="27"/>
  <c r="I70" i="27"/>
  <c r="P220" i="27"/>
  <c r="A70" i="27"/>
  <c r="R220" i="27"/>
  <c r="C70" i="27"/>
  <c r="V220" i="27"/>
  <c r="G70" i="27"/>
  <c r="E70" i="27"/>
  <c r="T220" i="27"/>
  <c r="Z220" i="27"/>
  <c r="K70" i="27"/>
  <c r="M21" i="22"/>
  <c r="AH183" i="22"/>
  <c r="V27" i="22"/>
  <c r="V183" i="22"/>
  <c r="Q21" i="22"/>
  <c r="AL183" i="22"/>
  <c r="O21" i="22"/>
  <c r="AJ183" i="22"/>
  <c r="AF78" i="21"/>
  <c r="AF152" i="21"/>
  <c r="V152" i="21"/>
  <c r="V78" i="21"/>
  <c r="Z152" i="21"/>
  <c r="Z78" i="21"/>
  <c r="AB152" i="21"/>
  <c r="AB78" i="21"/>
  <c r="AL152" i="21"/>
  <c r="AL78" i="21"/>
  <c r="X78" i="21"/>
  <c r="X152" i="21"/>
  <c r="AD152" i="21"/>
  <c r="AD78" i="21"/>
  <c r="AJ152" i="21"/>
  <c r="AJ78" i="21"/>
  <c r="AH78" i="21"/>
  <c r="AH152" i="21"/>
  <c r="I57" i="21"/>
  <c r="AD210" i="21"/>
  <c r="AB28" i="21"/>
  <c r="G100" i="21"/>
  <c r="V28" i="21"/>
  <c r="A100" i="21"/>
  <c r="AJ28" i="21"/>
  <c r="O100" i="21"/>
  <c r="G61" i="22"/>
  <c r="AB214" i="22"/>
  <c r="K51" i="22"/>
  <c r="AF214" i="22"/>
  <c r="X34" i="22"/>
  <c r="C177" i="22"/>
  <c r="X99" i="22"/>
  <c r="M177" i="22"/>
  <c r="AH99" i="22"/>
  <c r="E177" i="22"/>
  <c r="Z99" i="22"/>
  <c r="Q177" i="22"/>
  <c r="AL99" i="22"/>
  <c r="V34" i="22"/>
  <c r="A177" i="22"/>
  <c r="V99" i="22"/>
  <c r="O45" i="22"/>
  <c r="O177" i="22"/>
  <c r="AJ99" i="22"/>
  <c r="AD34" i="22"/>
  <c r="I177" i="22"/>
  <c r="AD99" i="22"/>
  <c r="AF34" i="22"/>
  <c r="K177" i="22"/>
  <c r="AF99" i="22"/>
  <c r="G177" i="22"/>
  <c r="AB99" i="22"/>
  <c r="X12" i="21"/>
  <c r="X175" i="21"/>
  <c r="M39" i="21"/>
  <c r="AH175" i="21"/>
  <c r="G80" i="22"/>
  <c r="AB144" i="22"/>
  <c r="I80" i="22"/>
  <c r="AD144" i="22"/>
  <c r="M80" i="22"/>
  <c r="AH144" i="22"/>
  <c r="E80" i="22"/>
  <c r="Z144" i="22"/>
  <c r="O80" i="22"/>
  <c r="AJ144" i="22"/>
  <c r="X144" i="22"/>
  <c r="C80" i="22"/>
  <c r="A80" i="22"/>
  <c r="V144" i="22"/>
  <c r="Q80" i="22"/>
  <c r="AL144" i="22"/>
  <c r="AF144" i="22"/>
  <c r="K80" i="22"/>
  <c r="T54" i="24"/>
  <c r="E179" i="24"/>
  <c r="Z54" i="24"/>
  <c r="K179" i="24"/>
  <c r="R54" i="24"/>
  <c r="C179" i="24"/>
  <c r="X54" i="24"/>
  <c r="I179" i="24"/>
  <c r="AJ80" i="22"/>
  <c r="AJ140" i="22"/>
  <c r="Z80" i="22"/>
  <c r="Z140" i="22"/>
  <c r="AL80" i="22"/>
  <c r="AL140" i="22"/>
  <c r="V80" i="22"/>
  <c r="V140" i="22"/>
  <c r="X80" i="22"/>
  <c r="X140" i="22"/>
  <c r="AB80" i="22"/>
  <c r="AB140" i="22"/>
  <c r="AD80" i="22"/>
  <c r="AD140" i="22"/>
  <c r="AH80" i="22"/>
  <c r="AH140" i="22"/>
  <c r="AF80" i="22"/>
  <c r="AF140" i="22"/>
  <c r="P61" i="24"/>
  <c r="A175" i="24"/>
  <c r="X61" i="24"/>
  <c r="I175" i="24"/>
  <c r="Z16" i="24"/>
  <c r="K175" i="24"/>
  <c r="E12" i="24"/>
  <c r="E175" i="24"/>
  <c r="V61" i="24"/>
  <c r="G175" i="24"/>
  <c r="P73" i="24"/>
  <c r="A150" i="24"/>
  <c r="Z73" i="24"/>
  <c r="K150" i="24"/>
  <c r="T73" i="24"/>
  <c r="E150" i="24"/>
  <c r="G150" i="24"/>
  <c r="V73" i="24"/>
  <c r="C150" i="24"/>
  <c r="R73" i="24"/>
  <c r="X73" i="24"/>
  <c r="I150" i="24"/>
  <c r="T52" i="24"/>
  <c r="E211" i="24"/>
  <c r="R52" i="24"/>
  <c r="C211" i="24"/>
  <c r="X52" i="24"/>
  <c r="I211" i="24"/>
  <c r="P52" i="24"/>
  <c r="A211" i="24"/>
  <c r="V52" i="24"/>
  <c r="G211" i="24"/>
  <c r="Z52" i="24"/>
  <c r="K211" i="24"/>
  <c r="T149" i="24"/>
  <c r="T69" i="24"/>
  <c r="Z149" i="24"/>
  <c r="Z69" i="24"/>
  <c r="P149" i="24"/>
  <c r="P69" i="24"/>
  <c r="G26" i="24"/>
  <c r="V149" i="24"/>
  <c r="V69" i="24"/>
  <c r="R69" i="24"/>
  <c r="R149" i="24"/>
  <c r="X149" i="24"/>
  <c r="X69" i="24"/>
  <c r="P15" i="24"/>
  <c r="A71" i="24"/>
  <c r="V15" i="24"/>
  <c r="G71" i="24"/>
  <c r="X15" i="24"/>
  <c r="I71" i="24"/>
  <c r="C41" i="24"/>
  <c r="R99" i="24"/>
  <c r="I41" i="24"/>
  <c r="X99" i="24"/>
  <c r="E41" i="24"/>
  <c r="T99" i="24"/>
  <c r="K41" i="24"/>
  <c r="Z99" i="24"/>
  <c r="A41" i="24"/>
  <c r="P99" i="24"/>
  <c r="G41" i="24"/>
  <c r="V99" i="24"/>
  <c r="I37" i="25"/>
  <c r="I186" i="25"/>
  <c r="A37" i="25"/>
  <c r="A186" i="25"/>
  <c r="X12" i="25"/>
  <c r="X175" i="25"/>
  <c r="R12" i="25"/>
  <c r="R175" i="25"/>
  <c r="A52" i="25"/>
  <c r="A210" i="25"/>
  <c r="Z49" i="25"/>
  <c r="K210" i="25"/>
  <c r="C23" i="25"/>
  <c r="R192" i="25"/>
  <c r="G23" i="25"/>
  <c r="V192" i="25"/>
  <c r="K23" i="25"/>
  <c r="Z192" i="25"/>
  <c r="A103" i="25"/>
  <c r="P142" i="25"/>
  <c r="Z142" i="25"/>
  <c r="K103" i="25"/>
  <c r="T142" i="25"/>
  <c r="E103" i="25"/>
  <c r="C103" i="25"/>
  <c r="R142" i="25"/>
  <c r="X142" i="25"/>
  <c r="I103" i="25"/>
  <c r="V142" i="25"/>
  <c r="G103" i="25"/>
  <c r="X76" i="25"/>
  <c r="X136" i="25"/>
  <c r="Z76" i="25"/>
  <c r="Z136" i="25"/>
  <c r="R76" i="25"/>
  <c r="R136" i="25"/>
  <c r="T76" i="25"/>
  <c r="T136" i="25"/>
  <c r="V76" i="25"/>
  <c r="V136" i="25"/>
  <c r="P76" i="25"/>
  <c r="P136" i="25"/>
  <c r="T7" i="25"/>
  <c r="T105" i="25"/>
  <c r="R7" i="25"/>
  <c r="R105" i="25"/>
  <c r="K15" i="25"/>
  <c r="Z132" i="25"/>
  <c r="G15" i="25"/>
  <c r="V132" i="25"/>
  <c r="E15" i="25"/>
  <c r="T132" i="25"/>
  <c r="C15" i="25"/>
  <c r="R132" i="25"/>
  <c r="I15" i="25"/>
  <c r="X132" i="25"/>
  <c r="A15" i="25"/>
  <c r="P132" i="25"/>
  <c r="E141" i="25"/>
  <c r="E77" i="25"/>
  <c r="K77" i="25"/>
  <c r="K141" i="25"/>
  <c r="A77" i="25"/>
  <c r="A141" i="25"/>
  <c r="G141" i="25"/>
  <c r="G77" i="25"/>
  <c r="I141" i="25"/>
  <c r="I77" i="25"/>
  <c r="C77" i="25"/>
  <c r="C141" i="25"/>
  <c r="E7" i="26"/>
  <c r="T182" i="26"/>
  <c r="E99" i="26"/>
  <c r="G7" i="26"/>
  <c r="V182" i="26"/>
  <c r="G99" i="26"/>
  <c r="I7" i="26"/>
  <c r="X182" i="26"/>
  <c r="I99" i="26"/>
  <c r="K7" i="26"/>
  <c r="K99" i="26"/>
  <c r="Z182" i="26"/>
  <c r="C7" i="26"/>
  <c r="C99" i="26"/>
  <c r="R182" i="26"/>
  <c r="A7" i="26"/>
  <c r="P182" i="26"/>
  <c r="A99" i="26"/>
  <c r="R67" i="26"/>
  <c r="C218" i="26"/>
  <c r="Z67" i="26"/>
  <c r="K218" i="26"/>
  <c r="E218" i="26"/>
  <c r="T67" i="26"/>
  <c r="X67" i="26"/>
  <c r="I218" i="26"/>
  <c r="P56" i="26"/>
  <c r="A218" i="26"/>
  <c r="P67" i="26"/>
  <c r="G218" i="26"/>
  <c r="V67" i="26"/>
  <c r="Z216" i="26"/>
  <c r="K68" i="26"/>
  <c r="G68" i="26"/>
  <c r="V216" i="26"/>
  <c r="E68" i="26"/>
  <c r="T216" i="26"/>
  <c r="I68" i="26"/>
  <c r="X216" i="26"/>
  <c r="R216" i="26"/>
  <c r="C68" i="26"/>
  <c r="P216" i="26"/>
  <c r="A68" i="26"/>
  <c r="T34" i="26"/>
  <c r="E192" i="26"/>
  <c r="V34" i="26"/>
  <c r="G192" i="26"/>
  <c r="P34" i="26"/>
  <c r="A192" i="26"/>
  <c r="Z34" i="26"/>
  <c r="K192" i="26"/>
  <c r="A45" i="26"/>
  <c r="P110" i="26"/>
  <c r="G56" i="26"/>
  <c r="V110" i="26"/>
  <c r="C56" i="26"/>
  <c r="R110" i="26"/>
  <c r="I56" i="26"/>
  <c r="X110" i="26"/>
  <c r="E56" i="26"/>
  <c r="T110" i="26"/>
  <c r="K45" i="26"/>
  <c r="Z110" i="26"/>
  <c r="X107" i="26"/>
  <c r="I144" i="26"/>
  <c r="R107" i="26"/>
  <c r="C144" i="26"/>
  <c r="T107" i="26"/>
  <c r="E144" i="26"/>
  <c r="G144" i="26"/>
  <c r="V107" i="26"/>
  <c r="A144" i="26"/>
  <c r="P107" i="26"/>
  <c r="K144" i="26"/>
  <c r="Z107" i="26"/>
  <c r="A3" i="26"/>
  <c r="P145" i="26"/>
  <c r="A105" i="26"/>
  <c r="G105" i="26"/>
  <c r="V145" i="26"/>
  <c r="C105" i="26"/>
  <c r="R145" i="26"/>
  <c r="X145" i="26"/>
  <c r="I105" i="26"/>
  <c r="E105" i="26"/>
  <c r="T145" i="26"/>
  <c r="Z145" i="26"/>
  <c r="K105" i="26"/>
  <c r="P27" i="27"/>
  <c r="P183" i="27"/>
  <c r="Z27" i="27"/>
  <c r="Z183" i="27"/>
  <c r="V27" i="27"/>
  <c r="V183" i="27"/>
  <c r="T27" i="27"/>
  <c r="T183" i="27"/>
  <c r="X27" i="27"/>
  <c r="X183" i="27"/>
  <c r="A36" i="27"/>
  <c r="A190" i="27"/>
  <c r="C36" i="27"/>
  <c r="C190" i="27"/>
  <c r="I36" i="27"/>
  <c r="I190" i="27"/>
  <c r="K36" i="27"/>
  <c r="K190" i="27"/>
  <c r="V71" i="27"/>
  <c r="G219" i="27"/>
  <c r="T71" i="27"/>
  <c r="E219" i="27"/>
  <c r="Z71" i="27"/>
  <c r="K219" i="27"/>
  <c r="R71" i="27"/>
  <c r="C219" i="27"/>
  <c r="X71" i="27"/>
  <c r="I219" i="27"/>
  <c r="P71" i="27"/>
  <c r="A219" i="27"/>
  <c r="Z58" i="27"/>
  <c r="Z68" i="27"/>
  <c r="R58" i="27"/>
  <c r="R68" i="27"/>
  <c r="T58" i="27"/>
  <c r="T68" i="27"/>
  <c r="X58" i="27"/>
  <c r="X68" i="27"/>
  <c r="P58" i="27"/>
  <c r="P68" i="27"/>
  <c r="V58" i="27"/>
  <c r="V68" i="27"/>
  <c r="A47" i="27"/>
  <c r="P154" i="27"/>
  <c r="A76" i="27"/>
  <c r="I47" i="27"/>
  <c r="X154" i="27"/>
  <c r="I76" i="27"/>
  <c r="G47" i="27"/>
  <c r="V154" i="27"/>
  <c r="G76" i="27"/>
  <c r="E47" i="27"/>
  <c r="T154" i="27"/>
  <c r="E76" i="27"/>
  <c r="K47" i="27"/>
  <c r="Z154" i="27"/>
  <c r="K76" i="27"/>
  <c r="C47" i="27"/>
  <c r="R154" i="27"/>
  <c r="C76" i="27"/>
  <c r="G12" i="27"/>
  <c r="V158" i="27"/>
  <c r="A12" i="27"/>
  <c r="P158" i="27"/>
  <c r="K6" i="27"/>
  <c r="Z158" i="27"/>
  <c r="E12" i="27"/>
  <c r="T158" i="27"/>
  <c r="V41" i="27"/>
  <c r="V76" i="27"/>
  <c r="C22" i="27"/>
  <c r="R83" i="27"/>
  <c r="E22" i="27"/>
  <c r="T83" i="27"/>
  <c r="K22" i="27"/>
  <c r="Z83" i="27"/>
  <c r="X80" i="27"/>
  <c r="X140" i="27"/>
  <c r="P80" i="27"/>
  <c r="P140" i="27"/>
  <c r="R140" i="27"/>
  <c r="R80" i="27"/>
  <c r="T80" i="27"/>
  <c r="T140" i="27"/>
  <c r="Z80" i="27"/>
  <c r="Z140" i="27"/>
  <c r="V80" i="27"/>
  <c r="V140" i="27"/>
  <c r="Z20" i="27"/>
  <c r="K73" i="27"/>
  <c r="R20" i="27"/>
  <c r="C73" i="27"/>
  <c r="T20" i="27"/>
  <c r="E73" i="27"/>
  <c r="R38" i="27"/>
  <c r="C103" i="27"/>
  <c r="V38" i="27"/>
  <c r="G103" i="27"/>
  <c r="X38" i="27"/>
  <c r="I103" i="27"/>
  <c r="T38" i="27"/>
  <c r="E103" i="27"/>
  <c r="Z38" i="27"/>
  <c r="K103" i="27"/>
  <c r="P38" i="27"/>
  <c r="A103" i="27"/>
  <c r="V74" i="27"/>
  <c r="G153" i="27"/>
  <c r="A153" i="27"/>
  <c r="P74" i="27"/>
  <c r="X74" i="27"/>
  <c r="I153" i="27"/>
  <c r="R74" i="27"/>
  <c r="C153" i="27"/>
  <c r="T74" i="27"/>
  <c r="E153" i="27"/>
  <c r="Z74" i="27"/>
  <c r="K153" i="27"/>
  <c r="AF36" i="21"/>
  <c r="K208" i="21"/>
  <c r="Z36" i="21"/>
  <c r="E208" i="21"/>
  <c r="AL36" i="21"/>
  <c r="Q208" i="21"/>
  <c r="AH36" i="21"/>
  <c r="M208" i="21"/>
  <c r="AJ22" i="21"/>
  <c r="O213" i="21"/>
  <c r="Z22" i="21"/>
  <c r="E213" i="21"/>
  <c r="AL22" i="21"/>
  <c r="Q213" i="21"/>
  <c r="C67" i="21"/>
  <c r="X213" i="21"/>
  <c r="I67" i="21"/>
  <c r="AD213" i="21"/>
  <c r="O67" i="21"/>
  <c r="AJ213" i="21"/>
  <c r="E67" i="21"/>
  <c r="Z213" i="21"/>
  <c r="AF213" i="21"/>
  <c r="K67" i="21"/>
  <c r="G67" i="21"/>
  <c r="AB213" i="21"/>
  <c r="M67" i="21"/>
  <c r="AH213" i="21"/>
  <c r="A67" i="21"/>
  <c r="V213" i="21"/>
  <c r="Q67" i="21"/>
  <c r="AL213" i="21"/>
  <c r="O10" i="22"/>
  <c r="O193" i="22"/>
  <c r="Q10" i="22"/>
  <c r="Q193" i="22"/>
  <c r="M10" i="22"/>
  <c r="M193" i="22"/>
  <c r="P39" i="24"/>
  <c r="A206" i="24"/>
  <c r="C43" i="24"/>
  <c r="R97" i="24"/>
  <c r="I43" i="24"/>
  <c r="X97" i="24"/>
  <c r="E43" i="24"/>
  <c r="T97" i="24"/>
  <c r="K43" i="24"/>
  <c r="Z97" i="24"/>
  <c r="A43" i="24"/>
  <c r="P97" i="24"/>
  <c r="G43" i="24"/>
  <c r="V97" i="24"/>
  <c r="P211" i="24"/>
  <c r="A63" i="24"/>
  <c r="X211" i="24"/>
  <c r="I63" i="24"/>
  <c r="R211" i="24"/>
  <c r="C63" i="24"/>
  <c r="G63" i="24"/>
  <c r="V211" i="24"/>
  <c r="E63" i="24"/>
  <c r="T211" i="24"/>
  <c r="Z211" i="24"/>
  <c r="K63" i="24"/>
  <c r="A60" i="25"/>
  <c r="A131" i="25"/>
  <c r="Z70" i="25"/>
  <c r="K149" i="25"/>
  <c r="X70" i="25"/>
  <c r="I149" i="25"/>
  <c r="T70" i="25"/>
  <c r="E149" i="25"/>
  <c r="P70" i="25"/>
  <c r="A149" i="25"/>
  <c r="V70" i="25"/>
  <c r="G149" i="25"/>
  <c r="R70" i="25"/>
  <c r="C149" i="25"/>
  <c r="G101" i="25"/>
  <c r="V141" i="25"/>
  <c r="I101" i="25"/>
  <c r="X141" i="25"/>
  <c r="P141" i="25"/>
  <c r="A101" i="25"/>
  <c r="R141" i="25"/>
  <c r="C101" i="25"/>
  <c r="E101" i="25"/>
  <c r="T141" i="25"/>
  <c r="K101" i="25"/>
  <c r="Z141" i="25"/>
  <c r="I143" i="25"/>
  <c r="I102" i="25"/>
  <c r="A143" i="25"/>
  <c r="A102" i="25"/>
  <c r="G102" i="25"/>
  <c r="G143" i="25"/>
  <c r="E102" i="25"/>
  <c r="E143" i="25"/>
  <c r="K102" i="25"/>
  <c r="K143" i="25"/>
  <c r="C143" i="25"/>
  <c r="C102" i="25"/>
  <c r="V99" i="26"/>
  <c r="G177" i="26"/>
  <c r="P99" i="26"/>
  <c r="A177" i="26"/>
  <c r="K177" i="26"/>
  <c r="Z99" i="26"/>
  <c r="R99" i="26"/>
  <c r="C177" i="26"/>
  <c r="X99" i="26"/>
  <c r="I177" i="26"/>
  <c r="T99" i="26"/>
  <c r="E177" i="26"/>
  <c r="X71" i="26"/>
  <c r="I219" i="26"/>
  <c r="P71" i="26"/>
  <c r="A219" i="26"/>
  <c r="R71" i="26"/>
  <c r="C219" i="26"/>
  <c r="T71" i="26"/>
  <c r="E219" i="26"/>
  <c r="V71" i="26"/>
  <c r="G219" i="26"/>
  <c r="Z71" i="26"/>
  <c r="K219" i="26"/>
  <c r="C41" i="26"/>
  <c r="R208" i="26"/>
  <c r="E41" i="26"/>
  <c r="T208" i="26"/>
  <c r="I41" i="26"/>
  <c r="X208" i="26"/>
  <c r="K41" i="26"/>
  <c r="Z208" i="26"/>
  <c r="Z32" i="26"/>
  <c r="K203" i="26"/>
  <c r="P32" i="26"/>
  <c r="A203" i="26"/>
  <c r="T32" i="26"/>
  <c r="E203" i="26"/>
  <c r="R32" i="26"/>
  <c r="C203" i="26"/>
  <c r="X32" i="26"/>
  <c r="I203" i="26"/>
  <c r="V32" i="26"/>
  <c r="G203" i="26"/>
  <c r="E106" i="26"/>
  <c r="E147" i="26"/>
  <c r="K147" i="26"/>
  <c r="K106" i="26"/>
  <c r="I106" i="26"/>
  <c r="I147" i="26"/>
  <c r="A106" i="26"/>
  <c r="A147" i="26"/>
  <c r="G106" i="26"/>
  <c r="G147" i="26"/>
  <c r="C106" i="26"/>
  <c r="C147" i="26"/>
  <c r="Z135" i="27"/>
  <c r="K184" i="27"/>
  <c r="A184" i="27"/>
  <c r="P135" i="27"/>
  <c r="G184" i="27"/>
  <c r="V135" i="27"/>
  <c r="T135" i="27"/>
  <c r="E184" i="27"/>
  <c r="C184" i="27"/>
  <c r="R135" i="27"/>
  <c r="X135" i="27"/>
  <c r="I184" i="27"/>
  <c r="X15" i="27"/>
  <c r="I206" i="27"/>
  <c r="P15" i="27"/>
  <c r="A206" i="27"/>
  <c r="R15" i="27"/>
  <c r="C206" i="27"/>
  <c r="Z15" i="27"/>
  <c r="K206" i="27"/>
  <c r="Z10" i="27"/>
  <c r="Z194" i="27"/>
  <c r="K139" i="27"/>
  <c r="T10" i="27"/>
  <c r="E139" i="27"/>
  <c r="T194" i="27"/>
  <c r="P10" i="27"/>
  <c r="A139" i="27"/>
  <c r="P194" i="27"/>
  <c r="C139" i="27"/>
  <c r="R194" i="27"/>
  <c r="X10" i="27"/>
  <c r="I139" i="27"/>
  <c r="X194" i="27"/>
  <c r="V10" i="27"/>
  <c r="V194" i="27"/>
  <c r="G139" i="27"/>
  <c r="Z66" i="27"/>
  <c r="K203" i="27"/>
  <c r="E80" i="27"/>
  <c r="T144" i="27"/>
  <c r="K80" i="27"/>
  <c r="Z144" i="27"/>
  <c r="R144" i="27"/>
  <c r="C80" i="27"/>
  <c r="I80" i="27"/>
  <c r="X144" i="27"/>
  <c r="P144" i="27"/>
  <c r="A80" i="27"/>
  <c r="G80" i="27"/>
  <c r="V144" i="27"/>
  <c r="O104" i="21"/>
  <c r="O154" i="21"/>
  <c r="AD6" i="21"/>
  <c r="I154" i="21"/>
  <c r="I104" i="21"/>
  <c r="Q104" i="21"/>
  <c r="Q154" i="21"/>
  <c r="C104" i="21"/>
  <c r="C154" i="21"/>
  <c r="K104" i="21"/>
  <c r="K154" i="21"/>
  <c r="A104" i="21"/>
  <c r="A154" i="21"/>
  <c r="G104" i="21"/>
  <c r="G154" i="21"/>
  <c r="AH6" i="21"/>
  <c r="M154" i="21"/>
  <c r="M104" i="21"/>
  <c r="E154" i="21"/>
  <c r="E104" i="21"/>
  <c r="AJ73" i="21"/>
  <c r="O150" i="21"/>
  <c r="AD73" i="21"/>
  <c r="I150" i="21"/>
  <c r="Q150" i="21"/>
  <c r="AL73" i="21"/>
  <c r="X73" i="21"/>
  <c r="C150" i="21"/>
  <c r="AF73" i="21"/>
  <c r="K150" i="21"/>
  <c r="A150" i="21"/>
  <c r="V73" i="21"/>
  <c r="G150" i="21"/>
  <c r="AB73" i="21"/>
  <c r="M150" i="21"/>
  <c r="AH73" i="21"/>
  <c r="Z73" i="21"/>
  <c r="E150" i="21"/>
  <c r="O6" i="22"/>
  <c r="AJ179" i="22"/>
  <c r="Q75" i="21"/>
  <c r="Q144" i="21"/>
  <c r="A75" i="21"/>
  <c r="A144" i="21"/>
  <c r="G75" i="21"/>
  <c r="G144" i="21"/>
  <c r="K144" i="21"/>
  <c r="K75" i="21"/>
  <c r="E75" i="21"/>
  <c r="E144" i="21"/>
  <c r="M75" i="21"/>
  <c r="M144" i="21"/>
  <c r="O75" i="21"/>
  <c r="O144" i="21"/>
  <c r="C75" i="21"/>
  <c r="C144" i="21"/>
  <c r="I75" i="21"/>
  <c r="I144" i="21"/>
  <c r="I218" i="22"/>
  <c r="AD67" i="22"/>
  <c r="X67" i="22"/>
  <c r="C218" i="22"/>
  <c r="A27" i="22"/>
  <c r="A218" i="22"/>
  <c r="V67" i="22"/>
  <c r="O28" i="22"/>
  <c r="O218" i="22"/>
  <c r="AJ67" i="22"/>
  <c r="Q28" i="22"/>
  <c r="Q218" i="22"/>
  <c r="AL67" i="22"/>
  <c r="AF67" i="22"/>
  <c r="K218" i="22"/>
  <c r="E218" i="22"/>
  <c r="Z67" i="22"/>
  <c r="M28" i="22"/>
  <c r="M218" i="22"/>
  <c r="AH67" i="22"/>
  <c r="G218" i="22"/>
  <c r="AB67" i="22"/>
  <c r="AJ150" i="21"/>
  <c r="O72" i="21"/>
  <c r="A72" i="21"/>
  <c r="V150" i="21"/>
  <c r="AD150" i="21"/>
  <c r="I72" i="21"/>
  <c r="C72" i="21"/>
  <c r="X150" i="21"/>
  <c r="G72" i="21"/>
  <c r="AB150" i="21"/>
  <c r="E72" i="21"/>
  <c r="Z150" i="21"/>
  <c r="K72" i="21"/>
  <c r="AF150" i="21"/>
  <c r="Q72" i="21"/>
  <c r="AL150" i="21"/>
  <c r="M72" i="21"/>
  <c r="AH150" i="21"/>
  <c r="T35" i="24"/>
  <c r="E203" i="24"/>
  <c r="V35" i="24"/>
  <c r="G203" i="24"/>
  <c r="Z35" i="24"/>
  <c r="K203" i="24"/>
  <c r="X35" i="24"/>
  <c r="I203" i="24"/>
  <c r="A35" i="24"/>
  <c r="A131" i="24"/>
  <c r="C35" i="24"/>
  <c r="C131" i="24"/>
  <c r="G35" i="24"/>
  <c r="G131" i="24"/>
  <c r="E35" i="24"/>
  <c r="E131" i="24"/>
  <c r="K35" i="24"/>
  <c r="K131" i="24"/>
  <c r="I35" i="24"/>
  <c r="I131" i="24"/>
  <c r="G6" i="24"/>
  <c r="G189" i="24"/>
  <c r="A6" i="24"/>
  <c r="A189" i="24"/>
  <c r="K6" i="24"/>
  <c r="K189" i="24"/>
  <c r="E6" i="24"/>
  <c r="E189" i="24"/>
  <c r="C6" i="24"/>
  <c r="C189" i="24"/>
  <c r="I6" i="24"/>
  <c r="I189" i="24"/>
  <c r="I140" i="24"/>
  <c r="X103" i="24"/>
  <c r="C140" i="24"/>
  <c r="R103" i="24"/>
  <c r="E140" i="24"/>
  <c r="T103" i="24"/>
  <c r="A140" i="24"/>
  <c r="P103" i="24"/>
  <c r="G140" i="24"/>
  <c r="V103" i="24"/>
  <c r="K140" i="24"/>
  <c r="Z103" i="24"/>
  <c r="K63" i="25"/>
  <c r="Z211" i="25"/>
  <c r="E63" i="25"/>
  <c r="T211" i="25"/>
  <c r="V211" i="25"/>
  <c r="G63" i="25"/>
  <c r="I63" i="25"/>
  <c r="X211" i="25"/>
  <c r="R211" i="25"/>
  <c r="C63" i="25"/>
  <c r="P211" i="25"/>
  <c r="A63" i="25"/>
  <c r="Z135" i="25"/>
  <c r="K191" i="25"/>
  <c r="A191" i="25"/>
  <c r="P135" i="25"/>
  <c r="G191" i="25"/>
  <c r="V135" i="25"/>
  <c r="C191" i="25"/>
  <c r="R135" i="25"/>
  <c r="X135" i="25"/>
  <c r="I191" i="25"/>
  <c r="T135" i="25"/>
  <c r="E191" i="25"/>
  <c r="E43" i="26"/>
  <c r="T152" i="26"/>
  <c r="C18" i="26"/>
  <c r="R70" i="26"/>
  <c r="C108" i="26"/>
  <c r="C158" i="26"/>
  <c r="I158" i="26"/>
  <c r="I108" i="26"/>
  <c r="E108" i="26"/>
  <c r="E158" i="26"/>
  <c r="K158" i="26"/>
  <c r="K108" i="26"/>
  <c r="A108" i="26"/>
  <c r="A158" i="26"/>
  <c r="G108" i="26"/>
  <c r="G158" i="26"/>
  <c r="T144" i="26"/>
  <c r="E80" i="26"/>
  <c r="G80" i="26"/>
  <c r="V144" i="26"/>
  <c r="X144" i="26"/>
  <c r="I80" i="26"/>
  <c r="R144" i="26"/>
  <c r="C80" i="26"/>
  <c r="Z144" i="26"/>
  <c r="K80" i="26"/>
  <c r="P144" i="26"/>
  <c r="A80" i="26"/>
  <c r="P5" i="27"/>
  <c r="P100" i="27"/>
  <c r="A180" i="27"/>
  <c r="X5" i="27"/>
  <c r="X100" i="27"/>
  <c r="I180" i="27"/>
  <c r="V5" i="27"/>
  <c r="V100" i="27"/>
  <c r="G180" i="27"/>
  <c r="R5" i="27"/>
  <c r="C180" i="27"/>
  <c r="R100" i="27"/>
  <c r="Z5" i="27"/>
  <c r="K180" i="27"/>
  <c r="Z100" i="27"/>
  <c r="T5" i="27"/>
  <c r="T100" i="27"/>
  <c r="E180" i="27"/>
  <c r="V60" i="27"/>
  <c r="G217" i="27"/>
  <c r="Z60" i="27"/>
  <c r="K217" i="27"/>
  <c r="K79" i="27"/>
  <c r="K148" i="27"/>
  <c r="E148" i="27"/>
  <c r="E79" i="27"/>
  <c r="A148" i="27"/>
  <c r="A79" i="27"/>
  <c r="G148" i="27"/>
  <c r="G79" i="27"/>
  <c r="C148" i="27"/>
  <c r="C79" i="27"/>
  <c r="I148" i="27"/>
  <c r="I79" i="27"/>
  <c r="T156" i="27"/>
  <c r="T82" i="27"/>
  <c r="V156" i="27"/>
  <c r="V82" i="27"/>
  <c r="P156" i="27"/>
  <c r="P82" i="27"/>
  <c r="Z82" i="27"/>
  <c r="Z156" i="27"/>
  <c r="X156" i="27"/>
  <c r="X82" i="27"/>
  <c r="R82" i="27"/>
  <c r="R156" i="27"/>
  <c r="E7" i="21"/>
  <c r="Z173" i="21"/>
  <c r="AB67" i="21"/>
  <c r="G215" i="21"/>
  <c r="K215" i="21"/>
  <c r="AF67" i="21"/>
  <c r="AL67" i="21"/>
  <c r="Q215" i="21"/>
  <c r="V67" i="21"/>
  <c r="A215" i="21"/>
  <c r="Z67" i="21"/>
  <c r="E215" i="21"/>
  <c r="AH67" i="21"/>
  <c r="M215" i="21"/>
  <c r="AJ67" i="21"/>
  <c r="O215" i="21"/>
  <c r="X67" i="21"/>
  <c r="C215" i="21"/>
  <c r="AD67" i="21"/>
  <c r="I215" i="21"/>
  <c r="AJ141" i="21"/>
  <c r="O101" i="21"/>
  <c r="Z141" i="21"/>
  <c r="E101" i="21"/>
  <c r="Q101" i="21"/>
  <c r="AL141" i="21"/>
  <c r="K101" i="21"/>
  <c r="AF141" i="21"/>
  <c r="C101" i="21"/>
  <c r="X141" i="21"/>
  <c r="V141" i="21"/>
  <c r="A101" i="21"/>
  <c r="G101" i="21"/>
  <c r="AB141" i="21"/>
  <c r="AH141" i="21"/>
  <c r="M101" i="21"/>
  <c r="I101" i="21"/>
  <c r="AD141" i="21"/>
  <c r="AH5" i="22"/>
  <c r="M180" i="22"/>
  <c r="AH100" i="22"/>
  <c r="Z5" i="22"/>
  <c r="E180" i="22"/>
  <c r="Z100" i="22"/>
  <c r="V5" i="22"/>
  <c r="A180" i="22"/>
  <c r="V100" i="22"/>
  <c r="AJ5" i="22"/>
  <c r="AJ100" i="22"/>
  <c r="O180" i="22"/>
  <c r="AD5" i="22"/>
  <c r="AD100" i="22"/>
  <c r="I180" i="22"/>
  <c r="X5" i="22"/>
  <c r="C180" i="22"/>
  <c r="X100" i="22"/>
  <c r="AL5" i="22"/>
  <c r="Q180" i="22"/>
  <c r="AL100" i="22"/>
  <c r="AF5" i="22"/>
  <c r="AF100" i="22"/>
  <c r="K180" i="22"/>
  <c r="AB5" i="22"/>
  <c r="AB100" i="22"/>
  <c r="G180" i="22"/>
  <c r="X135" i="21"/>
  <c r="C191" i="21"/>
  <c r="AF135" i="21"/>
  <c r="K191" i="21"/>
  <c r="O191" i="21"/>
  <c r="AJ135" i="21"/>
  <c r="Z135" i="21"/>
  <c r="E191" i="21"/>
  <c r="Q191" i="21"/>
  <c r="AL135" i="21"/>
  <c r="V135" i="21"/>
  <c r="A191" i="21"/>
  <c r="AB135" i="21"/>
  <c r="G191" i="21"/>
  <c r="M191" i="21"/>
  <c r="AH135" i="21"/>
  <c r="I191" i="21"/>
  <c r="AD135" i="21"/>
  <c r="I195" i="22"/>
  <c r="AD139" i="22"/>
  <c r="C195" i="22"/>
  <c r="X139" i="22"/>
  <c r="Q195" i="22"/>
  <c r="AL139" i="22"/>
  <c r="K195" i="22"/>
  <c r="AF139" i="22"/>
  <c r="Z139" i="22"/>
  <c r="E195" i="22"/>
  <c r="A195" i="22"/>
  <c r="V139" i="22"/>
  <c r="G195" i="22"/>
  <c r="AB139" i="22"/>
  <c r="AH139" i="22"/>
  <c r="M195" i="22"/>
  <c r="O195" i="22"/>
  <c r="AJ139" i="22"/>
  <c r="G3" i="21"/>
  <c r="AB131" i="21"/>
  <c r="G180" i="21"/>
  <c r="O3" i="21"/>
  <c r="AJ131" i="21"/>
  <c r="O180" i="21"/>
  <c r="A3" i="21"/>
  <c r="V131" i="21"/>
  <c r="A180" i="21"/>
  <c r="AH131" i="21"/>
  <c r="M180" i="21"/>
  <c r="X131" i="21"/>
  <c r="C180" i="21"/>
  <c r="Z131" i="21"/>
  <c r="E180" i="21"/>
  <c r="K3" i="21"/>
  <c r="AF131" i="21"/>
  <c r="K180" i="21"/>
  <c r="Q3" i="21"/>
  <c r="AL131" i="21"/>
  <c r="Q180" i="21"/>
  <c r="I3" i="21"/>
  <c r="AD131" i="21"/>
  <c r="I180" i="21"/>
  <c r="AL59" i="21"/>
  <c r="Q210" i="21"/>
  <c r="AD59" i="21"/>
  <c r="I210" i="21"/>
  <c r="C148" i="22"/>
  <c r="C79" i="22"/>
  <c r="E79" i="22"/>
  <c r="E148" i="22"/>
  <c r="Q79" i="22"/>
  <c r="Q148" i="22"/>
  <c r="I148" i="22"/>
  <c r="I79" i="22"/>
  <c r="K79" i="22"/>
  <c r="K148" i="22"/>
  <c r="A79" i="22"/>
  <c r="A148" i="22"/>
  <c r="G148" i="22"/>
  <c r="G79" i="22"/>
  <c r="M79" i="22"/>
  <c r="M148" i="22"/>
  <c r="O148" i="22"/>
  <c r="O79" i="22"/>
  <c r="AL81" i="22"/>
  <c r="Q140" i="22"/>
  <c r="V81" i="22"/>
  <c r="A140" i="22"/>
  <c r="K140" i="22"/>
  <c r="AF81" i="22"/>
  <c r="E140" i="22"/>
  <c r="Z81" i="22"/>
  <c r="G140" i="22"/>
  <c r="AB81" i="22"/>
  <c r="AH81" i="22"/>
  <c r="M140" i="22"/>
  <c r="X81" i="22"/>
  <c r="C140" i="22"/>
  <c r="AD81" i="22"/>
  <c r="I140" i="22"/>
  <c r="O140" i="22"/>
  <c r="AJ81" i="22"/>
  <c r="I51" i="24"/>
  <c r="X179" i="24"/>
  <c r="C51" i="24"/>
  <c r="R179" i="24"/>
  <c r="K51" i="24"/>
  <c r="Z179" i="24"/>
  <c r="E51" i="24"/>
  <c r="T179" i="24"/>
  <c r="A51" i="24"/>
  <c r="P179" i="24"/>
  <c r="G51" i="24"/>
  <c r="V179" i="24"/>
  <c r="I21" i="24"/>
  <c r="I196" i="24"/>
  <c r="C21" i="24"/>
  <c r="C196" i="24"/>
  <c r="K21" i="24"/>
  <c r="K196" i="24"/>
  <c r="E21" i="24"/>
  <c r="E196" i="24"/>
  <c r="G21" i="24"/>
  <c r="G196" i="24"/>
  <c r="A21" i="24"/>
  <c r="A196" i="24"/>
  <c r="V38" i="24"/>
  <c r="G207" i="24"/>
  <c r="X38" i="24"/>
  <c r="I207" i="24"/>
  <c r="A154" i="24"/>
  <c r="A104" i="24"/>
  <c r="G154" i="24"/>
  <c r="G104" i="24"/>
  <c r="C104" i="24"/>
  <c r="C154" i="24"/>
  <c r="E104" i="24"/>
  <c r="E154" i="24"/>
  <c r="K104" i="24"/>
  <c r="K154" i="24"/>
  <c r="I154" i="24"/>
  <c r="I104" i="24"/>
  <c r="X69" i="25"/>
  <c r="X149" i="25"/>
  <c r="R149" i="25"/>
  <c r="R69" i="25"/>
  <c r="Z149" i="25"/>
  <c r="Z69" i="25"/>
  <c r="T69" i="25"/>
  <c r="T149" i="25"/>
  <c r="P149" i="25"/>
  <c r="P69" i="25"/>
  <c r="V149" i="25"/>
  <c r="V69" i="25"/>
  <c r="C136" i="25"/>
  <c r="R77" i="25"/>
  <c r="E136" i="25"/>
  <c r="T77" i="25"/>
  <c r="V77" i="25"/>
  <c r="G136" i="25"/>
  <c r="P77" i="25"/>
  <c r="A136" i="25"/>
  <c r="X77" i="25"/>
  <c r="I136" i="25"/>
  <c r="K136" i="25"/>
  <c r="Z77" i="25"/>
  <c r="K76" i="25"/>
  <c r="Z140" i="25"/>
  <c r="T140" i="25"/>
  <c r="E76" i="25"/>
  <c r="V140" i="25"/>
  <c r="G76" i="25"/>
  <c r="C76" i="25"/>
  <c r="R140" i="25"/>
  <c r="I76" i="25"/>
  <c r="X140" i="25"/>
  <c r="A76" i="25"/>
  <c r="P140" i="25"/>
  <c r="A72" i="25"/>
  <c r="P150" i="25"/>
  <c r="V150" i="25"/>
  <c r="G72" i="25"/>
  <c r="C72" i="25"/>
  <c r="R150" i="25"/>
  <c r="I72" i="25"/>
  <c r="X150" i="25"/>
  <c r="T150" i="25"/>
  <c r="E72" i="25"/>
  <c r="K72" i="25"/>
  <c r="Z150" i="25"/>
  <c r="Z139" i="26"/>
  <c r="K195" i="26"/>
  <c r="E195" i="26"/>
  <c r="T139" i="26"/>
  <c r="V139" i="26"/>
  <c r="G195" i="26"/>
  <c r="P139" i="26"/>
  <c r="A195" i="26"/>
  <c r="X139" i="26"/>
  <c r="I195" i="26"/>
  <c r="R139" i="26"/>
  <c r="C195" i="26"/>
  <c r="Z13" i="26"/>
  <c r="Z202" i="26"/>
  <c r="R13" i="26"/>
  <c r="R202" i="26"/>
  <c r="E148" i="26"/>
  <c r="E79" i="26"/>
  <c r="A148" i="26"/>
  <c r="A79" i="26"/>
  <c r="G148" i="26"/>
  <c r="G79" i="26"/>
  <c r="C148" i="26"/>
  <c r="C79" i="26"/>
  <c r="I148" i="26"/>
  <c r="I79" i="26"/>
  <c r="K148" i="26"/>
  <c r="K79" i="26"/>
  <c r="C30" i="27"/>
  <c r="R218" i="27"/>
  <c r="I106" i="27"/>
  <c r="I147" i="27"/>
  <c r="G106" i="27"/>
  <c r="G147" i="27"/>
  <c r="A106" i="27"/>
  <c r="A147" i="27"/>
  <c r="C147" i="27"/>
  <c r="C106" i="27"/>
  <c r="E147" i="27"/>
  <c r="E106" i="27"/>
  <c r="K106" i="27"/>
  <c r="K147" i="27"/>
  <c r="G144" i="27"/>
  <c r="V107" i="27"/>
  <c r="Z107" i="27"/>
  <c r="K144" i="27"/>
  <c r="T107" i="27"/>
  <c r="E144" i="27"/>
  <c r="R107" i="27"/>
  <c r="C144" i="27"/>
  <c r="X107" i="27"/>
  <c r="I144" i="27"/>
  <c r="P107" i="27"/>
  <c r="A144" i="27"/>
  <c r="G14" i="21"/>
  <c r="AB132" i="21"/>
  <c r="C14" i="21"/>
  <c r="X132" i="21"/>
  <c r="E14" i="21"/>
  <c r="Z132" i="21"/>
  <c r="K14" i="21"/>
  <c r="AF132" i="21"/>
  <c r="O14" i="21"/>
  <c r="AJ132" i="21"/>
  <c r="M14" i="21"/>
  <c r="AH132" i="21"/>
  <c r="V190" i="21"/>
  <c r="A135" i="21"/>
  <c r="I135" i="21"/>
  <c r="AD190" i="21"/>
  <c r="C135" i="21"/>
  <c r="X190" i="21"/>
  <c r="AB190" i="21"/>
  <c r="G135" i="21"/>
  <c r="AJ190" i="21"/>
  <c r="O135" i="21"/>
  <c r="E135" i="21"/>
  <c r="Z190" i="21"/>
  <c r="AF190" i="21"/>
  <c r="K135" i="21"/>
  <c r="Q135" i="21"/>
  <c r="AL190" i="21"/>
  <c r="AH190" i="21"/>
  <c r="M135" i="21"/>
  <c r="X74" i="22"/>
  <c r="C153" i="22"/>
  <c r="Z74" i="22"/>
  <c r="E153" i="22"/>
  <c r="AF74" i="22"/>
  <c r="K153" i="22"/>
  <c r="AB74" i="22"/>
  <c r="G153" i="22"/>
  <c r="V74" i="22"/>
  <c r="A153" i="22"/>
  <c r="AD74" i="22"/>
  <c r="I153" i="22"/>
  <c r="AJ74" i="22"/>
  <c r="O153" i="22"/>
  <c r="AH74" i="22"/>
  <c r="M153" i="22"/>
  <c r="AL74" i="22"/>
  <c r="Q153" i="22"/>
  <c r="X216" i="24"/>
  <c r="I66" i="24"/>
  <c r="V216" i="24"/>
  <c r="G66" i="24"/>
  <c r="R216" i="24"/>
  <c r="C66" i="24"/>
  <c r="T216" i="24"/>
  <c r="E66" i="24"/>
  <c r="Z216" i="24"/>
  <c r="K66" i="24"/>
  <c r="P216" i="24"/>
  <c r="A66" i="24"/>
  <c r="G14" i="24"/>
  <c r="V132" i="24"/>
  <c r="C14" i="24"/>
  <c r="R132" i="24"/>
  <c r="I14" i="24"/>
  <c r="X132" i="24"/>
  <c r="E14" i="24"/>
  <c r="T132" i="24"/>
  <c r="K14" i="24"/>
  <c r="Z132" i="24"/>
  <c r="A14" i="24"/>
  <c r="P132" i="24"/>
  <c r="P21" i="25"/>
  <c r="P198" i="25"/>
  <c r="V21" i="25"/>
  <c r="V198" i="25"/>
  <c r="R21" i="25"/>
  <c r="R198" i="25"/>
  <c r="X21" i="25"/>
  <c r="X198" i="25"/>
  <c r="Z21" i="25"/>
  <c r="Z198" i="25"/>
  <c r="T21" i="25"/>
  <c r="T198" i="25"/>
  <c r="R73" i="25"/>
  <c r="C150" i="25"/>
  <c r="V73" i="25"/>
  <c r="G150" i="25"/>
  <c r="A150" i="25"/>
  <c r="P73" i="25"/>
  <c r="T73" i="25"/>
  <c r="E150" i="25"/>
  <c r="Z73" i="25"/>
  <c r="K150" i="25"/>
  <c r="X73" i="25"/>
  <c r="I150" i="25"/>
  <c r="Z80" i="26"/>
  <c r="Z140" i="26"/>
  <c r="P80" i="26"/>
  <c r="P140" i="26"/>
  <c r="V140" i="26"/>
  <c r="V80" i="26"/>
  <c r="R140" i="26"/>
  <c r="R80" i="26"/>
  <c r="X80" i="26"/>
  <c r="X140" i="26"/>
  <c r="T140" i="26"/>
  <c r="T80" i="26"/>
  <c r="G145" i="26"/>
  <c r="G81" i="26"/>
  <c r="A145" i="26"/>
  <c r="A81" i="26"/>
  <c r="I145" i="26"/>
  <c r="I81" i="26"/>
  <c r="K81" i="26"/>
  <c r="K145" i="26"/>
  <c r="E81" i="26"/>
  <c r="E145" i="26"/>
  <c r="C81" i="26"/>
  <c r="C145" i="26"/>
  <c r="A106" i="21"/>
  <c r="A152" i="21"/>
  <c r="M152" i="21"/>
  <c r="M106" i="21"/>
  <c r="G152" i="21"/>
  <c r="G106" i="21"/>
  <c r="O106" i="21"/>
  <c r="O152" i="21"/>
  <c r="C152" i="21"/>
  <c r="C106" i="21"/>
  <c r="E106" i="21"/>
  <c r="E152" i="21"/>
  <c r="K152" i="21"/>
  <c r="K106" i="21"/>
  <c r="Q152" i="21"/>
  <c r="Q106" i="21"/>
  <c r="I106" i="21"/>
  <c r="I152" i="21"/>
  <c r="G176" i="21"/>
  <c r="AB96" i="21"/>
  <c r="O176" i="21"/>
  <c r="AJ96" i="21"/>
  <c r="AD96" i="21"/>
  <c r="I176" i="21"/>
  <c r="C176" i="21"/>
  <c r="X96" i="21"/>
  <c r="M176" i="21"/>
  <c r="AH96" i="21"/>
  <c r="E176" i="21"/>
  <c r="Z96" i="21"/>
  <c r="K176" i="21"/>
  <c r="AF96" i="21"/>
  <c r="A176" i="21"/>
  <c r="V96" i="21"/>
  <c r="Q176" i="21"/>
  <c r="AL96" i="21"/>
  <c r="A149" i="21"/>
  <c r="V70" i="21"/>
  <c r="Z70" i="21"/>
  <c r="E149" i="21"/>
  <c r="AF70" i="21"/>
  <c r="K149" i="21"/>
  <c r="AB70" i="21"/>
  <c r="G149" i="21"/>
  <c r="I149" i="21"/>
  <c r="AD70" i="21"/>
  <c r="C149" i="21"/>
  <c r="X70" i="21"/>
  <c r="AJ70" i="21"/>
  <c r="O149" i="21"/>
  <c r="M149" i="21"/>
  <c r="AH70" i="21"/>
  <c r="Q149" i="21"/>
  <c r="AL70" i="21"/>
  <c r="AB142" i="21"/>
  <c r="G103" i="21"/>
  <c r="AJ142" i="21"/>
  <c r="O103" i="21"/>
  <c r="V142" i="21"/>
  <c r="A103" i="21"/>
  <c r="X142" i="21"/>
  <c r="C103" i="21"/>
  <c r="AH142" i="21"/>
  <c r="M103" i="21"/>
  <c r="Z142" i="21"/>
  <c r="E103" i="21"/>
  <c r="AF142" i="21"/>
  <c r="K103" i="21"/>
  <c r="AL142" i="21"/>
  <c r="Q103" i="21"/>
  <c r="I103" i="21"/>
  <c r="AD142" i="21"/>
  <c r="G7" i="22"/>
  <c r="AB136" i="22"/>
  <c r="O7" i="22"/>
  <c r="AJ136" i="22"/>
  <c r="K76" i="22"/>
  <c r="AF154" i="22"/>
  <c r="Z154" i="22"/>
  <c r="E76" i="22"/>
  <c r="AJ154" i="22"/>
  <c r="O76" i="22"/>
  <c r="Q76" i="22"/>
  <c r="AL154" i="22"/>
  <c r="V154" i="22"/>
  <c r="A76" i="22"/>
  <c r="AB154" i="22"/>
  <c r="G76" i="22"/>
  <c r="I76" i="22"/>
  <c r="AD154" i="22"/>
  <c r="AH154" i="22"/>
  <c r="M76" i="22"/>
  <c r="C76" i="22"/>
  <c r="X154" i="22"/>
  <c r="G8" i="24"/>
  <c r="G173" i="24"/>
  <c r="V95" i="24"/>
  <c r="P95" i="24"/>
  <c r="A173" i="24"/>
  <c r="I18" i="24"/>
  <c r="I173" i="24"/>
  <c r="X95" i="24"/>
  <c r="K18" i="24"/>
  <c r="K173" i="24"/>
  <c r="Z95" i="24"/>
  <c r="E173" i="24"/>
  <c r="T95" i="24"/>
  <c r="C18" i="24"/>
  <c r="C173" i="24"/>
  <c r="R95" i="24"/>
  <c r="K180" i="24"/>
  <c r="Z131" i="24"/>
  <c r="C180" i="24"/>
  <c r="R131" i="24"/>
  <c r="I22" i="24"/>
  <c r="I180" i="24"/>
  <c r="X131" i="24"/>
  <c r="E180" i="24"/>
  <c r="T131" i="24"/>
  <c r="A22" i="24"/>
  <c r="A180" i="24"/>
  <c r="P131" i="24"/>
  <c r="G22" i="24"/>
  <c r="G180" i="24"/>
  <c r="V131" i="24"/>
  <c r="I7" i="24"/>
  <c r="I79" i="24"/>
  <c r="C7" i="24"/>
  <c r="C79" i="24"/>
  <c r="A7" i="24"/>
  <c r="A79" i="24"/>
  <c r="G7" i="24"/>
  <c r="G79" i="24"/>
  <c r="E7" i="24"/>
  <c r="E79" i="24"/>
  <c r="K7" i="24"/>
  <c r="K79" i="24"/>
  <c r="E67" i="24"/>
  <c r="T213" i="24"/>
  <c r="V213" i="24"/>
  <c r="G67" i="24"/>
  <c r="P213" i="24"/>
  <c r="A67" i="24"/>
  <c r="I67" i="24"/>
  <c r="X213" i="24"/>
  <c r="Z213" i="24"/>
  <c r="K67" i="24"/>
  <c r="R213" i="24"/>
  <c r="C67" i="24"/>
  <c r="I102" i="24"/>
  <c r="I143" i="24"/>
  <c r="E102" i="24"/>
  <c r="E143" i="24"/>
  <c r="K102" i="24"/>
  <c r="K143" i="24"/>
  <c r="A102" i="24"/>
  <c r="A143" i="24"/>
  <c r="G102" i="24"/>
  <c r="G143" i="24"/>
  <c r="C102" i="24"/>
  <c r="C143" i="24"/>
  <c r="V67" i="25"/>
  <c r="G215" i="25"/>
  <c r="K215" i="25"/>
  <c r="Z67" i="25"/>
  <c r="R67" i="25"/>
  <c r="C215" i="25"/>
  <c r="P67" i="25"/>
  <c r="A215" i="25"/>
  <c r="I215" i="25"/>
  <c r="X67" i="25"/>
  <c r="T67" i="25"/>
  <c r="E215" i="25"/>
  <c r="I75" i="25"/>
  <c r="I144" i="25"/>
  <c r="A75" i="25"/>
  <c r="A144" i="25"/>
  <c r="K75" i="25"/>
  <c r="K144" i="25"/>
  <c r="C75" i="25"/>
  <c r="C144" i="25"/>
  <c r="E144" i="25"/>
  <c r="E75" i="25"/>
  <c r="G75" i="25"/>
  <c r="G144" i="25"/>
  <c r="E67" i="26"/>
  <c r="T215" i="26"/>
  <c r="G67" i="26"/>
  <c r="V215" i="26"/>
  <c r="P215" i="26"/>
  <c r="A67" i="26"/>
  <c r="R215" i="26"/>
  <c r="C67" i="26"/>
  <c r="X215" i="26"/>
  <c r="I67" i="26"/>
  <c r="Z215" i="26"/>
  <c r="K67" i="26"/>
  <c r="P146" i="26"/>
  <c r="A107" i="26"/>
  <c r="I107" i="26"/>
  <c r="X146" i="26"/>
  <c r="R146" i="26"/>
  <c r="C107" i="26"/>
  <c r="Z146" i="26"/>
  <c r="K107" i="26"/>
  <c r="E107" i="26"/>
  <c r="T146" i="26"/>
  <c r="G107" i="26"/>
  <c r="V146" i="26"/>
  <c r="T148" i="26"/>
  <c r="T105" i="26"/>
  <c r="V105" i="26"/>
  <c r="V148" i="26"/>
  <c r="P105" i="26"/>
  <c r="P148" i="26"/>
  <c r="X105" i="26"/>
  <c r="X148" i="26"/>
  <c r="R105" i="26"/>
  <c r="R148" i="26"/>
  <c r="Z148" i="26"/>
  <c r="Z105" i="26"/>
  <c r="X73" i="26"/>
  <c r="X153" i="26"/>
  <c r="P73" i="26"/>
  <c r="P153" i="26"/>
  <c r="Z73" i="26"/>
  <c r="Z153" i="26"/>
  <c r="R73" i="26"/>
  <c r="R153" i="26"/>
  <c r="V73" i="26"/>
  <c r="V153" i="26"/>
  <c r="T73" i="26"/>
  <c r="T153" i="26"/>
  <c r="Z77" i="26"/>
  <c r="K154" i="26"/>
  <c r="T77" i="26"/>
  <c r="E154" i="26"/>
  <c r="P77" i="26"/>
  <c r="A154" i="26"/>
  <c r="V77" i="26"/>
  <c r="G154" i="26"/>
  <c r="C154" i="26"/>
  <c r="R77" i="26"/>
  <c r="X77" i="26"/>
  <c r="I154" i="26"/>
  <c r="K110" i="27"/>
  <c r="K156" i="27"/>
  <c r="C110" i="27"/>
  <c r="C156" i="27"/>
  <c r="I110" i="27"/>
  <c r="I156" i="27"/>
  <c r="G110" i="27"/>
  <c r="G156" i="27"/>
  <c r="A110" i="27"/>
  <c r="A156" i="27"/>
  <c r="E110" i="27"/>
  <c r="E156" i="27"/>
  <c r="I140" i="21"/>
  <c r="AD103" i="21"/>
  <c r="C140" i="21"/>
  <c r="X103" i="21"/>
  <c r="AH103" i="21"/>
  <c r="M140" i="21"/>
  <c r="O140" i="21"/>
  <c r="AJ103" i="21"/>
  <c r="G140" i="21"/>
  <c r="AB103" i="21"/>
  <c r="E140" i="21"/>
  <c r="Z103" i="21"/>
  <c r="K140" i="21"/>
  <c r="AF103" i="21"/>
  <c r="V103" i="21"/>
  <c r="A140" i="21"/>
  <c r="Q140" i="21"/>
  <c r="AL103" i="21"/>
  <c r="AB101" i="21"/>
  <c r="AB144" i="21"/>
  <c r="AJ101" i="21"/>
  <c r="AJ144" i="21"/>
  <c r="V101" i="21"/>
  <c r="V144" i="21"/>
  <c r="AD101" i="21"/>
  <c r="AD144" i="21"/>
  <c r="X101" i="21"/>
  <c r="X144" i="21"/>
  <c r="Z101" i="21"/>
  <c r="Z144" i="21"/>
  <c r="AF101" i="21"/>
  <c r="AF144" i="21"/>
  <c r="AL101" i="21"/>
  <c r="AL144" i="21"/>
  <c r="AH101" i="21"/>
  <c r="AH144" i="21"/>
  <c r="M81" i="22"/>
  <c r="M145" i="22"/>
  <c r="E81" i="22"/>
  <c r="E145" i="22"/>
  <c r="Q81" i="22"/>
  <c r="Q145" i="22"/>
  <c r="K81" i="22"/>
  <c r="K145" i="22"/>
  <c r="A145" i="22"/>
  <c r="A81" i="22"/>
  <c r="C81" i="22"/>
  <c r="C145" i="22"/>
  <c r="I145" i="22"/>
  <c r="I81" i="22"/>
  <c r="O81" i="22"/>
  <c r="O145" i="22"/>
  <c r="G81" i="22"/>
  <c r="G145" i="22"/>
  <c r="AF217" i="22"/>
  <c r="K71" i="22"/>
  <c r="Q71" i="22"/>
  <c r="AL217" i="22"/>
  <c r="E71" i="22"/>
  <c r="Z217" i="22"/>
  <c r="A71" i="22"/>
  <c r="V217" i="22"/>
  <c r="O71" i="22"/>
  <c r="AJ217" i="22"/>
  <c r="I71" i="22"/>
  <c r="AD217" i="22"/>
  <c r="X217" i="22"/>
  <c r="C71" i="22"/>
  <c r="M71" i="22"/>
  <c r="AH217" i="22"/>
  <c r="G71" i="22"/>
  <c r="AB217" i="22"/>
  <c r="C154" i="22"/>
  <c r="X77" i="22"/>
  <c r="AB77" i="22"/>
  <c r="G154" i="22"/>
  <c r="AJ77" i="22"/>
  <c r="O154" i="22"/>
  <c r="AD77" i="22"/>
  <c r="I154" i="22"/>
  <c r="Q154" i="22"/>
  <c r="AL77" i="22"/>
  <c r="Z77" i="22"/>
  <c r="E154" i="22"/>
  <c r="AH77" i="22"/>
  <c r="M154" i="22"/>
  <c r="V77" i="22"/>
  <c r="A154" i="22"/>
  <c r="K154" i="22"/>
  <c r="AF77" i="22"/>
  <c r="G61" i="24"/>
  <c r="V180" i="24"/>
  <c r="A61" i="24"/>
  <c r="P180" i="24"/>
  <c r="I61" i="24"/>
  <c r="X180" i="24"/>
  <c r="E61" i="24"/>
  <c r="T180" i="24"/>
  <c r="I215" i="24"/>
  <c r="X67" i="24"/>
  <c r="C215" i="24"/>
  <c r="R67" i="24"/>
  <c r="K215" i="24"/>
  <c r="Z67" i="24"/>
  <c r="E215" i="24"/>
  <c r="T67" i="24"/>
  <c r="A215" i="24"/>
  <c r="P67" i="24"/>
  <c r="G215" i="24"/>
  <c r="V67" i="24"/>
  <c r="Q105" i="22"/>
  <c r="AL145" i="22"/>
  <c r="AF145" i="22"/>
  <c r="K105" i="22"/>
  <c r="X145" i="22"/>
  <c r="C105" i="22"/>
  <c r="AH145" i="22"/>
  <c r="M105" i="22"/>
  <c r="E105" i="22"/>
  <c r="Z145" i="22"/>
  <c r="A105" i="22"/>
  <c r="V145" i="22"/>
  <c r="I105" i="22"/>
  <c r="AD145" i="22"/>
  <c r="AB145" i="22"/>
  <c r="G105" i="22"/>
  <c r="AJ145" i="22"/>
  <c r="O105" i="22"/>
  <c r="X142" i="24"/>
  <c r="I103" i="24"/>
  <c r="Z142" i="24"/>
  <c r="K103" i="24"/>
  <c r="R142" i="24"/>
  <c r="C103" i="24"/>
  <c r="E103" i="24"/>
  <c r="T142" i="24"/>
  <c r="P142" i="24"/>
  <c r="A103" i="24"/>
  <c r="V142" i="24"/>
  <c r="G103" i="24"/>
  <c r="R140" i="24"/>
  <c r="C76" i="24"/>
  <c r="T140" i="24"/>
  <c r="E76" i="24"/>
  <c r="X140" i="24"/>
  <c r="I76" i="24"/>
  <c r="K76" i="24"/>
  <c r="Z140" i="24"/>
  <c r="G76" i="24"/>
  <c r="V140" i="24"/>
  <c r="P140" i="24"/>
  <c r="A76" i="24"/>
  <c r="G6" i="25"/>
  <c r="G96" i="25"/>
  <c r="C154" i="25"/>
  <c r="C104" i="25"/>
  <c r="A154" i="25"/>
  <c r="A104" i="25"/>
  <c r="G104" i="25"/>
  <c r="G154" i="25"/>
  <c r="K154" i="25"/>
  <c r="K104" i="25"/>
  <c r="E154" i="25"/>
  <c r="E104" i="25"/>
  <c r="I154" i="25"/>
  <c r="I104" i="25"/>
  <c r="R78" i="25"/>
  <c r="R152" i="25"/>
  <c r="T152" i="25"/>
  <c r="T78" i="25"/>
  <c r="Z78" i="25"/>
  <c r="Z152" i="25"/>
  <c r="P152" i="25"/>
  <c r="P78" i="25"/>
  <c r="X152" i="25"/>
  <c r="X78" i="25"/>
  <c r="V152" i="25"/>
  <c r="V78" i="25"/>
  <c r="T38" i="26"/>
  <c r="E217" i="26"/>
  <c r="P38" i="26"/>
  <c r="A217" i="26"/>
  <c r="Z38" i="26"/>
  <c r="K217" i="26"/>
  <c r="V38" i="26"/>
  <c r="G217" i="26"/>
  <c r="Z81" i="26"/>
  <c r="K140" i="26"/>
  <c r="E140" i="26"/>
  <c r="T81" i="26"/>
  <c r="P81" i="26"/>
  <c r="A140" i="26"/>
  <c r="G140" i="26"/>
  <c r="V81" i="26"/>
  <c r="X81" i="26"/>
  <c r="I140" i="26"/>
  <c r="R81" i="26"/>
  <c r="C140" i="26"/>
  <c r="I108" i="27"/>
  <c r="I158" i="27"/>
  <c r="C158" i="27"/>
  <c r="C108" i="27"/>
  <c r="K158" i="27"/>
  <c r="K108" i="27"/>
  <c r="E108" i="27"/>
  <c r="E158" i="27"/>
  <c r="G108" i="27"/>
  <c r="G158" i="27"/>
  <c r="A158" i="27"/>
  <c r="A108" i="27"/>
  <c r="P77" i="27"/>
  <c r="A154" i="27"/>
  <c r="G154" i="27"/>
  <c r="V77" i="27"/>
  <c r="T77" i="27"/>
  <c r="E154" i="27"/>
  <c r="Z77" i="27"/>
  <c r="K154" i="27"/>
  <c r="C154" i="27"/>
  <c r="R77" i="27"/>
  <c r="X77" i="27"/>
  <c r="I154" i="27"/>
  <c r="C146" i="27"/>
  <c r="R79" i="27"/>
  <c r="E146" i="27"/>
  <c r="T79" i="27"/>
  <c r="I146" i="27"/>
  <c r="X79" i="27"/>
  <c r="K146" i="27"/>
  <c r="Z79" i="27"/>
  <c r="P79" i="27"/>
  <c r="A146" i="27"/>
  <c r="V79" i="27"/>
  <c r="G146" i="27"/>
  <c r="R178" i="24"/>
  <c r="C95" i="24"/>
  <c r="X178" i="24"/>
  <c r="I95" i="24"/>
  <c r="T178" i="24"/>
  <c r="E95" i="24"/>
  <c r="Z178" i="24"/>
  <c r="K95" i="24"/>
  <c r="P178" i="24"/>
  <c r="A95" i="24"/>
  <c r="V178" i="24"/>
  <c r="G95" i="24"/>
  <c r="R76" i="24"/>
  <c r="R136" i="24"/>
  <c r="V76" i="24"/>
  <c r="V136" i="24"/>
  <c r="R213" i="25"/>
  <c r="C67" i="25"/>
  <c r="T213" i="25"/>
  <c r="E67" i="25"/>
  <c r="I67" i="25"/>
  <c r="X213" i="25"/>
  <c r="G105" i="27"/>
  <c r="V145" i="27"/>
  <c r="P145" i="27"/>
  <c r="A105" i="27"/>
  <c r="E105" i="27"/>
  <c r="T145" i="27"/>
  <c r="A95" i="21"/>
  <c r="V178" i="21"/>
  <c r="AJ178" i="21"/>
  <c r="O95" i="21"/>
  <c r="AB79" i="22"/>
  <c r="G146" i="22"/>
  <c r="V79" i="22"/>
  <c r="A146" i="22"/>
  <c r="V139" i="27"/>
  <c r="G195" i="27"/>
  <c r="P139" i="27"/>
  <c r="A195" i="27"/>
  <c r="V148" i="27"/>
  <c r="V105" i="27"/>
  <c r="P105" i="27"/>
  <c r="P148" i="27"/>
  <c r="Z148" i="27"/>
  <c r="Z105" i="27"/>
  <c r="Z135" i="22"/>
  <c r="E184" i="22"/>
  <c r="AD135" i="22"/>
  <c r="I184" i="22"/>
  <c r="A184" i="22"/>
  <c r="V135" i="22"/>
  <c r="AL135" i="22"/>
  <c r="Q184" i="22"/>
  <c r="AF135" i="22"/>
  <c r="K184" i="22"/>
  <c r="M184" i="22"/>
  <c r="AH135" i="22"/>
  <c r="E101" i="24"/>
  <c r="T141" i="24"/>
  <c r="G101" i="24"/>
  <c r="V141" i="24"/>
  <c r="P141" i="24"/>
  <c r="A101" i="24"/>
  <c r="K101" i="24"/>
  <c r="Z141" i="24"/>
  <c r="X141" i="24"/>
  <c r="I101" i="24"/>
  <c r="AB140" i="21"/>
  <c r="G76" i="21"/>
  <c r="V140" i="21"/>
  <c r="A76" i="21"/>
  <c r="I76" i="21"/>
  <c r="AD140" i="21"/>
  <c r="V73" i="27"/>
  <c r="V153" i="27"/>
  <c r="P73" i="27"/>
  <c r="P153" i="27"/>
  <c r="Z73" i="27"/>
  <c r="Z153" i="27"/>
  <c r="K24" i="24"/>
  <c r="Z214" i="24"/>
  <c r="E24" i="24"/>
  <c r="T214" i="24"/>
  <c r="V75" i="24"/>
  <c r="G142" i="24"/>
  <c r="P75" i="24"/>
  <c r="A142" i="24"/>
  <c r="Z75" i="24"/>
  <c r="K142" i="24"/>
  <c r="A152" i="24"/>
  <c r="A106" i="24"/>
  <c r="C152" i="24"/>
  <c r="C106" i="24"/>
  <c r="K152" i="25"/>
  <c r="K106" i="25"/>
  <c r="E152" i="25"/>
  <c r="E106" i="25"/>
  <c r="AD75" i="21"/>
  <c r="I142" i="21"/>
  <c r="AL75" i="21"/>
  <c r="Q142" i="21"/>
  <c r="AF75" i="21"/>
  <c r="K142" i="21"/>
  <c r="AH75" i="21"/>
  <c r="M142" i="21"/>
  <c r="Z75" i="21"/>
  <c r="E142" i="21"/>
  <c r="A142" i="21"/>
  <c r="V75" i="21"/>
  <c r="G142" i="21"/>
  <c r="AB75" i="21"/>
  <c r="R15" i="24"/>
  <c r="Z28" i="21"/>
  <c r="Z15" i="24"/>
  <c r="G39" i="21"/>
  <c r="C52" i="25"/>
  <c r="C60" i="25"/>
  <c r="I53" i="24"/>
  <c r="Q31" i="22"/>
  <c r="T15" i="24"/>
  <c r="I64" i="21"/>
  <c r="E52" i="25"/>
  <c r="E53" i="24"/>
  <c r="E64" i="22"/>
  <c r="AF33" i="21"/>
  <c r="M31" i="22"/>
  <c r="E64" i="21"/>
  <c r="A42" i="26"/>
  <c r="R11" i="25"/>
  <c r="C42" i="26"/>
  <c r="C64" i="21"/>
  <c r="O31" i="22"/>
  <c r="G64" i="21"/>
  <c r="Z33" i="21"/>
  <c r="Q64" i="21"/>
  <c r="K51" i="27"/>
  <c r="X33" i="21"/>
  <c r="O64" i="21"/>
  <c r="AL33" i="21"/>
  <c r="E60" i="24"/>
  <c r="V5" i="26"/>
  <c r="G57" i="21"/>
  <c r="AD50" i="21"/>
  <c r="C3" i="26"/>
  <c r="K61" i="22"/>
  <c r="V55" i="25"/>
  <c r="AH52" i="22"/>
  <c r="M57" i="21"/>
  <c r="R49" i="27"/>
  <c r="Q61" i="22"/>
  <c r="X60" i="27"/>
  <c r="Z16" i="27"/>
  <c r="I18" i="27"/>
  <c r="V33" i="21"/>
  <c r="K64" i="21"/>
  <c r="R16" i="27"/>
  <c r="I3" i="26"/>
  <c r="T60" i="27"/>
  <c r="I11" i="24"/>
  <c r="T16" i="27"/>
  <c r="V12" i="24"/>
  <c r="AJ33" i="21"/>
  <c r="A64" i="21"/>
  <c r="K60" i="24"/>
  <c r="C57" i="21"/>
  <c r="Q57" i="21"/>
  <c r="AF50" i="21"/>
  <c r="K3" i="26"/>
  <c r="R55" i="25"/>
  <c r="P12" i="24"/>
  <c r="A60" i="24"/>
  <c r="T61" i="25"/>
  <c r="C57" i="24"/>
  <c r="AB52" i="22"/>
  <c r="R12" i="24"/>
  <c r="V16" i="25"/>
  <c r="AB33" i="21"/>
  <c r="G60" i="24"/>
  <c r="O57" i="21"/>
  <c r="R61" i="25"/>
  <c r="V39" i="26"/>
  <c r="A11" i="24"/>
  <c r="K5" i="26"/>
  <c r="X16" i="27"/>
  <c r="Z52" i="22"/>
  <c r="X12" i="24"/>
  <c r="P16" i="25"/>
  <c r="C60" i="24"/>
  <c r="E57" i="21"/>
  <c r="AH50" i="21"/>
  <c r="G3" i="26"/>
  <c r="R39" i="26"/>
  <c r="G11" i="24"/>
  <c r="T12" i="24"/>
  <c r="T16" i="25"/>
  <c r="AH33" i="21"/>
  <c r="I60" i="24"/>
  <c r="X5" i="26"/>
  <c r="K57" i="21"/>
  <c r="G63" i="22"/>
  <c r="I57" i="24"/>
  <c r="AF52" i="22"/>
  <c r="Z12" i="24"/>
  <c r="R16" i="25"/>
  <c r="K49" i="27"/>
  <c r="AD48" i="21"/>
  <c r="I19" i="24"/>
  <c r="V48" i="21"/>
  <c r="A45" i="21"/>
  <c r="AH28" i="21"/>
  <c r="X48" i="21"/>
  <c r="AL48" i="21"/>
  <c r="AL45" i="21"/>
  <c r="I9" i="21"/>
  <c r="AJ65" i="22"/>
  <c r="X49" i="25"/>
  <c r="Z55" i="27"/>
  <c r="AD28" i="21"/>
  <c r="X44" i="27"/>
  <c r="X28" i="21"/>
  <c r="AL28" i="21"/>
  <c r="O9" i="21"/>
  <c r="AF48" i="21"/>
  <c r="C3" i="21"/>
  <c r="AF28" i="21"/>
  <c r="E3" i="21"/>
  <c r="E49" i="27"/>
  <c r="I49" i="27"/>
  <c r="P23" i="27"/>
  <c r="C49" i="27"/>
  <c r="T23" i="27"/>
  <c r="G49" i="27"/>
  <c r="A49" i="27"/>
  <c r="I58" i="24"/>
  <c r="P44" i="27"/>
  <c r="G6" i="22"/>
  <c r="X7" i="27"/>
  <c r="C48" i="27"/>
  <c r="E45" i="22"/>
  <c r="A34" i="26"/>
  <c r="V37" i="26"/>
  <c r="R44" i="27"/>
  <c r="K58" i="24"/>
  <c r="X11" i="25"/>
  <c r="V44" i="27"/>
  <c r="C7" i="27"/>
  <c r="P2" i="26"/>
  <c r="X2" i="27"/>
  <c r="C58" i="24"/>
  <c r="Q45" i="21"/>
  <c r="T11" i="25"/>
  <c r="I7" i="27"/>
  <c r="C6" i="22"/>
  <c r="R3" i="27"/>
  <c r="K28" i="24"/>
  <c r="P41" i="27"/>
  <c r="Z7" i="27"/>
  <c r="R38" i="26"/>
  <c r="K45" i="21"/>
  <c r="E58" i="24"/>
  <c r="P15" i="26"/>
  <c r="E45" i="21"/>
  <c r="Q45" i="22"/>
  <c r="P11" i="25"/>
  <c r="P3" i="27"/>
  <c r="A28" i="24"/>
  <c r="X6" i="21"/>
  <c r="G6" i="27"/>
  <c r="X38" i="26"/>
  <c r="A58" i="24"/>
  <c r="R15" i="26"/>
  <c r="P7" i="27"/>
  <c r="G28" i="24"/>
  <c r="AB6" i="21"/>
  <c r="T2" i="26"/>
  <c r="R2" i="27"/>
  <c r="E6" i="27"/>
  <c r="K48" i="27"/>
  <c r="K7" i="27"/>
  <c r="C28" i="24"/>
  <c r="AJ6" i="21"/>
  <c r="I45" i="21"/>
  <c r="Z44" i="27"/>
  <c r="A7" i="27"/>
  <c r="T55" i="27"/>
  <c r="I28" i="24"/>
  <c r="I43" i="26"/>
  <c r="T41" i="27"/>
  <c r="Z6" i="21"/>
  <c r="G55" i="26"/>
  <c r="T2" i="27"/>
  <c r="T44" i="27"/>
  <c r="G7" i="27"/>
  <c r="C34" i="26"/>
  <c r="X3" i="27"/>
  <c r="E28" i="24"/>
  <c r="M45" i="21"/>
  <c r="E7" i="27"/>
  <c r="V2" i="27"/>
  <c r="E2" i="27"/>
  <c r="AH33" i="22"/>
  <c r="Z44" i="25"/>
  <c r="T28" i="25"/>
  <c r="G60" i="27"/>
  <c r="A64" i="27"/>
  <c r="R60" i="27"/>
  <c r="I30" i="27"/>
  <c r="E57" i="27"/>
  <c r="K64" i="27"/>
  <c r="K29" i="27"/>
  <c r="E60" i="27"/>
  <c r="Q51" i="22"/>
  <c r="A29" i="27"/>
  <c r="K25" i="21"/>
  <c r="K60" i="27"/>
  <c r="P28" i="25"/>
  <c r="G29" i="27"/>
  <c r="AH56" i="21"/>
  <c r="AD56" i="21"/>
  <c r="O25" i="21"/>
  <c r="Z33" i="27"/>
  <c r="Z56" i="26"/>
  <c r="C55" i="26"/>
  <c r="T56" i="26"/>
  <c r="K55" i="26"/>
  <c r="C46" i="22"/>
  <c r="P44" i="25"/>
  <c r="V32" i="22"/>
  <c r="K52" i="25"/>
  <c r="M45" i="22"/>
  <c r="E58" i="27"/>
  <c r="E29" i="27"/>
  <c r="Z58" i="21"/>
  <c r="T42" i="24"/>
  <c r="R50" i="25"/>
  <c r="K33" i="24"/>
  <c r="I60" i="27"/>
  <c r="AB46" i="21"/>
  <c r="AD46" i="21"/>
  <c r="G64" i="27"/>
  <c r="AB32" i="22"/>
  <c r="I52" i="25"/>
  <c r="V28" i="25"/>
  <c r="A58" i="27"/>
  <c r="A55" i="26"/>
  <c r="AF58" i="21"/>
  <c r="AL52" i="22"/>
  <c r="T50" i="25"/>
  <c r="I31" i="25"/>
  <c r="A33" i="24"/>
  <c r="A60" i="27"/>
  <c r="I45" i="22"/>
  <c r="A39" i="25"/>
  <c r="R56" i="26"/>
  <c r="AJ46" i="21"/>
  <c r="R44" i="25"/>
  <c r="X32" i="22"/>
  <c r="I22" i="21"/>
  <c r="A51" i="25"/>
  <c r="Z27" i="25"/>
  <c r="K58" i="27"/>
  <c r="V48" i="26"/>
  <c r="P47" i="27"/>
  <c r="AB58" i="21"/>
  <c r="V56" i="27"/>
  <c r="Z50" i="25"/>
  <c r="G33" i="24"/>
  <c r="V56" i="21"/>
  <c r="X56" i="21"/>
  <c r="C60" i="27"/>
  <c r="X56" i="26"/>
  <c r="AH46" i="21"/>
  <c r="C42" i="25"/>
  <c r="V44" i="25"/>
  <c r="AD32" i="22"/>
  <c r="I51" i="25"/>
  <c r="T27" i="25"/>
  <c r="C58" i="27"/>
  <c r="I55" i="26"/>
  <c r="V47" i="27"/>
  <c r="AH58" i="21"/>
  <c r="Z42" i="22"/>
  <c r="V46" i="21"/>
  <c r="E42" i="25"/>
  <c r="T44" i="25"/>
  <c r="Z32" i="22"/>
  <c r="E51" i="25"/>
  <c r="R27" i="25"/>
  <c r="I58" i="27"/>
  <c r="V58" i="21"/>
  <c r="Z56" i="27"/>
  <c r="X46" i="21"/>
  <c r="A22" i="21"/>
  <c r="AL32" i="22"/>
  <c r="X28" i="25"/>
  <c r="C51" i="25"/>
  <c r="P27" i="25"/>
  <c r="G58" i="27"/>
  <c r="AD58" i="21"/>
  <c r="AL58" i="21"/>
  <c r="P42" i="24"/>
  <c r="C54" i="24"/>
  <c r="A31" i="25"/>
  <c r="C33" i="24"/>
  <c r="G25" i="21"/>
  <c r="I25" i="21"/>
  <c r="P56" i="27"/>
  <c r="O51" i="22"/>
  <c r="V56" i="26"/>
  <c r="P33" i="27"/>
  <c r="Z46" i="21"/>
  <c r="X44" i="25"/>
  <c r="V22" i="21"/>
  <c r="AJ32" i="22"/>
  <c r="R28" i="25"/>
  <c r="K22" i="21"/>
  <c r="K51" i="25"/>
  <c r="V27" i="25"/>
  <c r="C29" i="27"/>
  <c r="X33" i="27"/>
  <c r="R47" i="27"/>
  <c r="AJ58" i="21"/>
  <c r="X50" i="25"/>
  <c r="I33" i="24"/>
  <c r="AJ33" i="22"/>
  <c r="O22" i="21"/>
  <c r="AF46" i="21"/>
  <c r="G46" i="22"/>
  <c r="AF32" i="22"/>
  <c r="AH32" i="22"/>
  <c r="Z28" i="25"/>
  <c r="T33" i="27"/>
  <c r="AF22" i="21"/>
  <c r="G51" i="25"/>
  <c r="X27" i="25"/>
  <c r="I29" i="27"/>
  <c r="E55" i="26"/>
  <c r="X58" i="21"/>
  <c r="AD52" i="22"/>
  <c r="P50" i="25"/>
  <c r="G31" i="25"/>
  <c r="E33" i="24"/>
  <c r="Q5" i="22"/>
  <c r="AF29" i="21"/>
  <c r="Q2" i="22"/>
  <c r="AF65" i="22"/>
  <c r="AB56" i="22"/>
  <c r="K47" i="26"/>
  <c r="AJ42" i="22"/>
  <c r="T27" i="24"/>
  <c r="P54" i="25"/>
  <c r="C44" i="21"/>
  <c r="AL34" i="22"/>
  <c r="R55" i="24"/>
  <c r="E39" i="21"/>
  <c r="G23" i="24"/>
  <c r="Z12" i="25"/>
  <c r="AH34" i="22"/>
  <c r="C48" i="24"/>
  <c r="V28" i="24"/>
  <c r="C13" i="24"/>
  <c r="G20" i="24"/>
  <c r="E22" i="24"/>
  <c r="K46" i="24"/>
  <c r="V50" i="25"/>
  <c r="P2" i="24"/>
  <c r="K12" i="24"/>
  <c r="E18" i="24"/>
  <c r="G18" i="24"/>
  <c r="Q25" i="21"/>
  <c r="I5" i="22"/>
  <c r="V30" i="22"/>
  <c r="AD56" i="22"/>
  <c r="C26" i="24"/>
  <c r="AD42" i="22"/>
  <c r="R40" i="24"/>
  <c r="Z27" i="24"/>
  <c r="I60" i="25"/>
  <c r="R54" i="25"/>
  <c r="AB27" i="22"/>
  <c r="A44" i="21"/>
  <c r="A39" i="21"/>
  <c r="K7" i="21"/>
  <c r="E63" i="22"/>
  <c r="C23" i="24"/>
  <c r="T12" i="25"/>
  <c r="P48" i="26"/>
  <c r="Z34" i="22"/>
  <c r="I48" i="24"/>
  <c r="R28" i="24"/>
  <c r="V8" i="26"/>
  <c r="I13" i="24"/>
  <c r="C4" i="26"/>
  <c r="E63" i="27"/>
  <c r="P18" i="26"/>
  <c r="K22" i="24"/>
  <c r="E54" i="24"/>
  <c r="G19" i="24"/>
  <c r="V42" i="24"/>
  <c r="A8" i="24"/>
  <c r="X42" i="24"/>
  <c r="O2" i="22"/>
  <c r="AJ30" i="22"/>
  <c r="I26" i="24"/>
  <c r="A48" i="26"/>
  <c r="X27" i="24"/>
  <c r="X27" i="22"/>
  <c r="C52" i="26"/>
  <c r="G44" i="21"/>
  <c r="T55" i="24"/>
  <c r="T38" i="24"/>
  <c r="Q7" i="21"/>
  <c r="C40" i="24"/>
  <c r="T3" i="27"/>
  <c r="O46" i="22"/>
  <c r="A48" i="24"/>
  <c r="E16" i="24"/>
  <c r="X28" i="24"/>
  <c r="C2" i="27"/>
  <c r="G5" i="27"/>
  <c r="G13" i="24"/>
  <c r="X10" i="25"/>
  <c r="C22" i="24"/>
  <c r="G54" i="24"/>
  <c r="A46" i="24"/>
  <c r="X23" i="24"/>
  <c r="I8" i="24"/>
  <c r="K5" i="22"/>
  <c r="Z30" i="22"/>
  <c r="V56" i="22"/>
  <c r="E29" i="26"/>
  <c r="G48" i="26"/>
  <c r="X54" i="25"/>
  <c r="AL27" i="22"/>
  <c r="Z61" i="25"/>
  <c r="K52" i="26"/>
  <c r="M44" i="21"/>
  <c r="V55" i="24"/>
  <c r="P38" i="24"/>
  <c r="Z3" i="27"/>
  <c r="I40" i="24"/>
  <c r="P12" i="25"/>
  <c r="T47" i="27"/>
  <c r="G48" i="24"/>
  <c r="G2" i="27"/>
  <c r="E6" i="22"/>
  <c r="A13" i="24"/>
  <c r="A63" i="27"/>
  <c r="A54" i="24"/>
  <c r="E19" i="24"/>
  <c r="V2" i="24"/>
  <c r="AF64" i="21"/>
  <c r="A25" i="21"/>
  <c r="E5" i="22"/>
  <c r="AF30" i="22"/>
  <c r="AF56" i="22"/>
  <c r="A32" i="25"/>
  <c r="C48" i="26"/>
  <c r="X20" i="27"/>
  <c r="AL42" i="22"/>
  <c r="AB12" i="21"/>
  <c r="T15" i="26"/>
  <c r="E52" i="26"/>
  <c r="C24" i="27"/>
  <c r="O44" i="21"/>
  <c r="I44" i="21"/>
  <c r="P55" i="24"/>
  <c r="R38" i="24"/>
  <c r="Q39" i="21"/>
  <c r="K8" i="22"/>
  <c r="I23" i="24"/>
  <c r="G40" i="24"/>
  <c r="X48" i="26"/>
  <c r="Z47" i="27"/>
  <c r="K48" i="24"/>
  <c r="G16" i="24"/>
  <c r="A8" i="27"/>
  <c r="K61" i="24"/>
  <c r="K54" i="24"/>
  <c r="R23" i="24"/>
  <c r="R42" i="24"/>
  <c r="C8" i="24"/>
  <c r="X2" i="24"/>
  <c r="G12" i="24"/>
  <c r="C25" i="21"/>
  <c r="M5" i="22"/>
  <c r="AH12" i="21"/>
  <c r="AL30" i="22"/>
  <c r="AH56" i="22"/>
  <c r="E26" i="24"/>
  <c r="I32" i="25"/>
  <c r="E39" i="25"/>
  <c r="A47" i="26"/>
  <c r="I48" i="26"/>
  <c r="X42" i="22"/>
  <c r="AB42" i="22"/>
  <c r="P27" i="24"/>
  <c r="K18" i="25"/>
  <c r="Z15" i="26"/>
  <c r="V15" i="26"/>
  <c r="K24" i="27"/>
  <c r="E44" i="21"/>
  <c r="Z38" i="24"/>
  <c r="E23" i="24"/>
  <c r="A40" i="24"/>
  <c r="R48" i="26"/>
  <c r="T28" i="24"/>
  <c r="I8" i="27"/>
  <c r="I63" i="27"/>
  <c r="C61" i="24"/>
  <c r="I54" i="24"/>
  <c r="A12" i="24"/>
  <c r="Z42" i="24"/>
  <c r="A18" i="24"/>
  <c r="M25" i="21"/>
  <c r="G5" i="22"/>
  <c r="M2" i="22"/>
  <c r="AD30" i="22"/>
  <c r="X30" i="22"/>
  <c r="AJ56" i="22"/>
  <c r="K26" i="24"/>
  <c r="C39" i="25"/>
  <c r="K29" i="26"/>
  <c r="E48" i="26"/>
  <c r="P20" i="27"/>
  <c r="AH42" i="22"/>
  <c r="V27" i="24"/>
  <c r="G60" i="25"/>
  <c r="V54" i="25"/>
  <c r="G18" i="25"/>
  <c r="Z27" i="22"/>
  <c r="E24" i="27"/>
  <c r="Q44" i="21"/>
  <c r="E8" i="22"/>
  <c r="K23" i="24"/>
  <c r="E40" i="24"/>
  <c r="Z48" i="26"/>
  <c r="X47" i="27"/>
  <c r="Z28" i="24"/>
  <c r="V18" i="26"/>
  <c r="E13" i="24"/>
  <c r="C20" i="24"/>
  <c r="K63" i="27"/>
  <c r="C12" i="24"/>
  <c r="T23" i="24"/>
  <c r="Z2" i="24"/>
  <c r="C19" i="24"/>
  <c r="I12" i="24"/>
  <c r="I46" i="24"/>
  <c r="V64" i="21"/>
  <c r="E25" i="21"/>
  <c r="A5" i="22"/>
  <c r="Z29" i="21"/>
  <c r="AH30" i="22"/>
  <c r="AJ27" i="22"/>
  <c r="Z56" i="22"/>
  <c r="X56" i="22"/>
  <c r="AJ34" i="22"/>
  <c r="A26" i="24"/>
  <c r="E32" i="25"/>
  <c r="I39" i="25"/>
  <c r="K48" i="26"/>
  <c r="V20" i="27"/>
  <c r="V42" i="22"/>
  <c r="R27" i="24"/>
  <c r="T54" i="25"/>
  <c r="AL61" i="21"/>
  <c r="AH27" i="22"/>
  <c r="X15" i="26"/>
  <c r="G52" i="26"/>
  <c r="K44" i="21"/>
  <c r="X55" i="24"/>
  <c r="O39" i="21"/>
  <c r="AD12" i="21"/>
  <c r="A23" i="24"/>
  <c r="K40" i="24"/>
  <c r="V12" i="25"/>
  <c r="X18" i="26"/>
  <c r="T48" i="26"/>
  <c r="K39" i="21"/>
  <c r="AB22" i="21"/>
  <c r="AH22" i="21"/>
  <c r="E48" i="24"/>
  <c r="P28" i="24"/>
  <c r="K2" i="27"/>
  <c r="K13" i="24"/>
  <c r="V3" i="27"/>
  <c r="T2" i="24"/>
  <c r="R2" i="24"/>
  <c r="C46" i="24"/>
  <c r="AJ52" i="21"/>
  <c r="AL46" i="21"/>
  <c r="X63" i="21"/>
  <c r="AJ21" i="21"/>
  <c r="A57" i="21"/>
  <c r="AD33" i="21"/>
  <c r="Z63" i="21"/>
  <c r="AL52" i="21"/>
  <c r="M64" i="21"/>
  <c r="M3" i="21"/>
  <c r="P60" i="27"/>
  <c r="K25" i="27"/>
  <c r="G43" i="27"/>
  <c r="V39" i="24"/>
  <c r="T39" i="24"/>
  <c r="G50" i="25"/>
  <c r="K25" i="25"/>
  <c r="Q65" i="21"/>
  <c r="R49" i="25"/>
  <c r="AB44" i="22"/>
  <c r="E47" i="26"/>
  <c r="AD18" i="22"/>
  <c r="T48" i="24"/>
  <c r="X39" i="24"/>
  <c r="R48" i="24"/>
  <c r="T49" i="25"/>
  <c r="I47" i="26"/>
  <c r="Z54" i="26"/>
  <c r="K20" i="24"/>
  <c r="E65" i="21"/>
  <c r="A37" i="21"/>
  <c r="I37" i="21"/>
  <c r="X48" i="24"/>
  <c r="V54" i="26"/>
  <c r="A52" i="26"/>
  <c r="R54" i="26"/>
  <c r="I20" i="24"/>
  <c r="Q47" i="21"/>
  <c r="AL44" i="22"/>
  <c r="G25" i="25"/>
  <c r="M65" i="21"/>
  <c r="C37" i="21"/>
  <c r="Z40" i="26"/>
  <c r="T52" i="27"/>
  <c r="AD16" i="21"/>
  <c r="Z33" i="22"/>
  <c r="AF33" i="22"/>
  <c r="G2" i="26"/>
  <c r="I32" i="27"/>
  <c r="AH59" i="22"/>
  <c r="T32" i="24"/>
  <c r="A19" i="25"/>
  <c r="AF25" i="21"/>
  <c r="V61" i="21"/>
  <c r="Q55" i="22"/>
  <c r="G4" i="24"/>
  <c r="A27" i="25"/>
  <c r="G43" i="25"/>
  <c r="R50" i="26"/>
  <c r="I22" i="27"/>
  <c r="AD60" i="22"/>
  <c r="G59" i="27"/>
  <c r="V32" i="25"/>
  <c r="C33" i="26"/>
  <c r="Z55" i="21"/>
  <c r="AH55" i="21"/>
  <c r="C59" i="24"/>
  <c r="C37" i="27"/>
  <c r="X52" i="22"/>
  <c r="Z3" i="24"/>
  <c r="T3" i="24"/>
  <c r="G49" i="24"/>
  <c r="A52" i="24"/>
  <c r="K32" i="24"/>
  <c r="K37" i="24"/>
  <c r="A49" i="24"/>
  <c r="G2" i="24"/>
  <c r="K49" i="24"/>
  <c r="M47" i="21"/>
  <c r="M37" i="21"/>
  <c r="P40" i="26"/>
  <c r="P52" i="27"/>
  <c r="V16" i="21"/>
  <c r="A2" i="26"/>
  <c r="P35" i="25"/>
  <c r="AB59" i="22"/>
  <c r="V32" i="24"/>
  <c r="G19" i="25"/>
  <c r="AD25" i="21"/>
  <c r="E4" i="24"/>
  <c r="G27" i="25"/>
  <c r="C43" i="25"/>
  <c r="I45" i="26"/>
  <c r="Z49" i="27"/>
  <c r="K3" i="24"/>
  <c r="X32" i="25"/>
  <c r="T28" i="26"/>
  <c r="I59" i="24"/>
  <c r="P59" i="26"/>
  <c r="I37" i="27"/>
  <c r="AJ52" i="22"/>
  <c r="V46" i="24"/>
  <c r="P24" i="25"/>
  <c r="R37" i="27"/>
  <c r="A19" i="24"/>
  <c r="K11" i="24"/>
  <c r="I3" i="25"/>
  <c r="A2" i="24"/>
  <c r="G3" i="25"/>
  <c r="G25" i="24"/>
  <c r="C37" i="24"/>
  <c r="T5" i="26"/>
  <c r="K29" i="24"/>
  <c r="V44" i="22"/>
  <c r="C25" i="25"/>
  <c r="K47" i="21"/>
  <c r="E37" i="21"/>
  <c r="P48" i="24"/>
  <c r="V49" i="25"/>
  <c r="X52" i="27"/>
  <c r="AB16" i="21"/>
  <c r="K2" i="26"/>
  <c r="AB24" i="22"/>
  <c r="Z59" i="22"/>
  <c r="C15" i="24"/>
  <c r="X32" i="24"/>
  <c r="I50" i="25"/>
  <c r="C19" i="25"/>
  <c r="Q22" i="21"/>
  <c r="AL25" i="21"/>
  <c r="O55" i="22"/>
  <c r="C4" i="24"/>
  <c r="G48" i="25"/>
  <c r="G37" i="25"/>
  <c r="I43" i="25"/>
  <c r="P50" i="26"/>
  <c r="X60" i="22"/>
  <c r="C3" i="24"/>
  <c r="A27" i="24"/>
  <c r="R32" i="25"/>
  <c r="V28" i="26"/>
  <c r="AL55" i="21"/>
  <c r="O63" i="22"/>
  <c r="C31" i="24"/>
  <c r="E59" i="24"/>
  <c r="V59" i="26"/>
  <c r="E59" i="27"/>
  <c r="X26" i="21"/>
  <c r="R46" i="24"/>
  <c r="V37" i="27"/>
  <c r="C47" i="24"/>
  <c r="E11" i="24"/>
  <c r="X3" i="24"/>
  <c r="G46" i="24"/>
  <c r="C3" i="25"/>
  <c r="I29" i="24"/>
  <c r="I2" i="24"/>
  <c r="AF44" i="22"/>
  <c r="C47" i="21"/>
  <c r="V48" i="24"/>
  <c r="G47" i="26"/>
  <c r="I51" i="27"/>
  <c r="Z52" i="27"/>
  <c r="Z16" i="21"/>
  <c r="X33" i="22"/>
  <c r="C2" i="26"/>
  <c r="V35" i="25"/>
  <c r="V59" i="22"/>
  <c r="I15" i="24"/>
  <c r="R32" i="24"/>
  <c r="AJ25" i="21"/>
  <c r="X61" i="21"/>
  <c r="AD61" i="21"/>
  <c r="M55" i="22"/>
  <c r="I4" i="24"/>
  <c r="E43" i="25"/>
  <c r="Z60" i="22"/>
  <c r="I3" i="24"/>
  <c r="C27" i="24"/>
  <c r="Z20" i="26"/>
  <c r="Z2" i="26"/>
  <c r="T54" i="26"/>
  <c r="P28" i="26"/>
  <c r="AF55" i="21"/>
  <c r="M63" i="22"/>
  <c r="K31" i="24"/>
  <c r="K59" i="24"/>
  <c r="V26" i="21"/>
  <c r="T46" i="24"/>
  <c r="G30" i="27"/>
  <c r="C11" i="24"/>
  <c r="I49" i="24"/>
  <c r="E3" i="25"/>
  <c r="C52" i="24"/>
  <c r="R5" i="26"/>
  <c r="A2" i="27"/>
  <c r="E32" i="24"/>
  <c r="Z5" i="26"/>
  <c r="G29" i="24"/>
  <c r="A32" i="24"/>
  <c r="A16" i="24"/>
  <c r="C32" i="24"/>
  <c r="E46" i="24"/>
  <c r="I47" i="21"/>
  <c r="V40" i="26"/>
  <c r="V52" i="27"/>
  <c r="AJ16" i="21"/>
  <c r="AD65" i="22"/>
  <c r="I2" i="26"/>
  <c r="X35" i="25"/>
  <c r="Z23" i="27"/>
  <c r="E15" i="24"/>
  <c r="Z32" i="24"/>
  <c r="A50" i="25"/>
  <c r="V25" i="21"/>
  <c r="K4" i="24"/>
  <c r="I27" i="25"/>
  <c r="E48" i="25"/>
  <c r="K43" i="25"/>
  <c r="M8" i="22"/>
  <c r="E3" i="24"/>
  <c r="I27" i="24"/>
  <c r="V38" i="25"/>
  <c r="R20" i="26"/>
  <c r="R2" i="26"/>
  <c r="G45" i="26"/>
  <c r="P49" i="27"/>
  <c r="A20" i="24"/>
  <c r="E31" i="24"/>
  <c r="R59" i="26"/>
  <c r="K37" i="27"/>
  <c r="P46" i="24"/>
  <c r="C63" i="27"/>
  <c r="Q7" i="22"/>
  <c r="A30" i="27"/>
  <c r="P3" i="24"/>
  <c r="V3" i="24"/>
  <c r="I47" i="24"/>
  <c r="E49" i="24"/>
  <c r="K2" i="24"/>
  <c r="I16" i="24"/>
  <c r="P5" i="26"/>
  <c r="I25" i="24"/>
  <c r="K52" i="24"/>
  <c r="A3" i="25"/>
  <c r="E2" i="24"/>
  <c r="K19" i="24"/>
  <c r="O47" i="21"/>
  <c r="X40" i="26"/>
  <c r="R52" i="27"/>
  <c r="AH16" i="21"/>
  <c r="X65" i="22"/>
  <c r="V33" i="22"/>
  <c r="E2" i="26"/>
  <c r="AB29" i="21"/>
  <c r="AF59" i="22"/>
  <c r="A15" i="24"/>
  <c r="P32" i="24"/>
  <c r="AB25" i="21"/>
  <c r="AJ61" i="21"/>
  <c r="C27" i="25"/>
  <c r="A48" i="25"/>
  <c r="AB60" i="22"/>
  <c r="A3" i="24"/>
  <c r="E27" i="24"/>
  <c r="P32" i="25"/>
  <c r="P38" i="25"/>
  <c r="Z28" i="26"/>
  <c r="T49" i="27"/>
  <c r="P54" i="24"/>
  <c r="A31" i="24"/>
  <c r="E37" i="27"/>
  <c r="Z46" i="24"/>
  <c r="G63" i="27"/>
  <c r="T24" i="25"/>
  <c r="K30" i="27"/>
  <c r="C49" i="24"/>
  <c r="K3" i="25"/>
  <c r="K25" i="24"/>
  <c r="C16" i="24"/>
  <c r="I2" i="27"/>
  <c r="I52" i="24"/>
  <c r="G37" i="24"/>
  <c r="AH44" i="22"/>
  <c r="X44" i="22"/>
  <c r="G47" i="21"/>
  <c r="E47" i="21"/>
  <c r="K65" i="21"/>
  <c r="Z48" i="24"/>
  <c r="C47" i="26"/>
  <c r="R40" i="26"/>
  <c r="X16" i="21"/>
  <c r="AL16" i="21"/>
  <c r="AB33" i="22"/>
  <c r="X45" i="25"/>
  <c r="AD59" i="22"/>
  <c r="G15" i="24"/>
  <c r="I52" i="26"/>
  <c r="I25" i="27"/>
  <c r="AH25" i="21"/>
  <c r="Z61" i="21"/>
  <c r="K27" i="25"/>
  <c r="I48" i="25"/>
  <c r="C45" i="26"/>
  <c r="V60" i="22"/>
  <c r="AF60" i="22"/>
  <c r="G3" i="24"/>
  <c r="K27" i="24"/>
  <c r="Z32" i="25"/>
  <c r="P54" i="26"/>
  <c r="R28" i="26"/>
  <c r="I31" i="24"/>
  <c r="A59" i="24"/>
  <c r="G37" i="27"/>
  <c r="X23" i="27"/>
  <c r="X46" i="24"/>
  <c r="M7" i="22"/>
  <c r="Z37" i="27"/>
  <c r="X37" i="27"/>
  <c r="C30" i="24"/>
  <c r="I30" i="24"/>
  <c r="R3" i="24"/>
  <c r="G47" i="24"/>
  <c r="G32" i="24"/>
  <c r="I32" i="24"/>
  <c r="A37" i="24"/>
  <c r="K16" i="24"/>
  <c r="E52" i="24"/>
  <c r="V24" i="25"/>
  <c r="A29" i="24"/>
  <c r="E37" i="24"/>
  <c r="C25" i="24"/>
  <c r="C2" i="24"/>
  <c r="G52" i="24"/>
  <c r="AD21" i="21"/>
  <c r="AJ44" i="22"/>
  <c r="A47" i="21"/>
  <c r="O37" i="21"/>
  <c r="T40" i="26"/>
  <c r="AF16" i="21"/>
  <c r="C32" i="27"/>
  <c r="X59" i="22"/>
  <c r="K15" i="24"/>
  <c r="X25" i="21"/>
  <c r="Z25" i="21"/>
  <c r="A4" i="24"/>
  <c r="E27" i="25"/>
  <c r="A43" i="25"/>
  <c r="R23" i="27"/>
  <c r="X31" i="27"/>
  <c r="G27" i="24"/>
  <c r="T32" i="25"/>
  <c r="X20" i="26"/>
  <c r="X2" i="26"/>
  <c r="X54" i="26"/>
  <c r="P49" i="26"/>
  <c r="K59" i="27"/>
  <c r="E20" i="24"/>
  <c r="G31" i="24"/>
  <c r="G59" i="24"/>
  <c r="A37" i="27"/>
  <c r="V52" i="22"/>
  <c r="T37" i="27"/>
  <c r="X24" i="25"/>
  <c r="A47" i="24"/>
  <c r="C29" i="24"/>
  <c r="E25" i="24"/>
  <c r="E29" i="24"/>
  <c r="A25" i="24"/>
  <c r="I37" i="24"/>
  <c r="I34" i="25"/>
  <c r="E33" i="25"/>
  <c r="C34" i="25"/>
  <c r="I23" i="21"/>
  <c r="K43" i="27"/>
  <c r="G33" i="25"/>
  <c r="R56" i="24"/>
  <c r="C38" i="24"/>
  <c r="Z44" i="22"/>
  <c r="X31" i="24"/>
  <c r="I10" i="24"/>
  <c r="V11" i="24"/>
  <c r="G42" i="24"/>
  <c r="X6" i="24"/>
  <c r="I55" i="24"/>
  <c r="K34" i="25"/>
  <c r="A44" i="25"/>
  <c r="T62" i="24"/>
  <c r="E17" i="24"/>
  <c r="A62" i="24"/>
  <c r="T8" i="24"/>
  <c r="E45" i="24"/>
  <c r="V58" i="24"/>
  <c r="A30" i="24"/>
  <c r="A57" i="24"/>
  <c r="Z31" i="24"/>
  <c r="K10" i="24"/>
  <c r="AJ29" i="22"/>
  <c r="P11" i="24"/>
  <c r="A42" i="24"/>
  <c r="T6" i="24"/>
  <c r="E55" i="24"/>
  <c r="N3" i="14"/>
  <c r="M3" i="14" s="1"/>
  <c r="A9" i="24"/>
  <c r="R62" i="24"/>
  <c r="C17" i="24"/>
  <c r="G62" i="24"/>
  <c r="P51" i="24"/>
  <c r="A5" i="24"/>
  <c r="Z8" i="24"/>
  <c r="K45" i="24"/>
  <c r="P58" i="24"/>
  <c r="E57" i="24"/>
  <c r="E30" i="24"/>
  <c r="T56" i="24"/>
  <c r="E38" i="24"/>
  <c r="P47" i="24"/>
  <c r="A50" i="24"/>
  <c r="Z6" i="24"/>
  <c r="K55" i="24"/>
  <c r="N5" i="14"/>
  <c r="M5" i="14" s="1"/>
  <c r="C9" i="24"/>
  <c r="X62" i="24"/>
  <c r="I17" i="24"/>
  <c r="V51" i="24"/>
  <c r="G5" i="24"/>
  <c r="I56" i="24"/>
  <c r="I34" i="24"/>
  <c r="X58" i="24"/>
  <c r="V47" i="24"/>
  <c r="G50" i="24"/>
  <c r="V6" i="24"/>
  <c r="G55" i="24"/>
  <c r="V50" i="22"/>
  <c r="N9" i="14"/>
  <c r="M9" i="14" s="1"/>
  <c r="G9" i="24"/>
  <c r="R51" i="24"/>
  <c r="C5" i="24"/>
  <c r="E56" i="24"/>
  <c r="E34" i="24"/>
  <c r="Z58" i="24"/>
  <c r="T31" i="24"/>
  <c r="E10" i="24"/>
  <c r="R11" i="24"/>
  <c r="C42" i="24"/>
  <c r="R47" i="24"/>
  <c r="C50" i="24"/>
  <c r="T40" i="24"/>
  <c r="N7" i="14"/>
  <c r="M7" i="14" s="1"/>
  <c r="E9" i="24"/>
  <c r="I62" i="24"/>
  <c r="T51" i="24"/>
  <c r="E5" i="24"/>
  <c r="X8" i="24"/>
  <c r="I45" i="24"/>
  <c r="K56" i="24"/>
  <c r="K34" i="24"/>
  <c r="AB45" i="21"/>
  <c r="T58" i="24"/>
  <c r="E47" i="24"/>
  <c r="E8" i="24"/>
  <c r="X29" i="22"/>
  <c r="X11" i="24"/>
  <c r="I42" i="24"/>
  <c r="X47" i="24"/>
  <c r="I50" i="24"/>
  <c r="N13" i="14"/>
  <c r="M13" i="14" s="1"/>
  <c r="K9" i="24"/>
  <c r="V62" i="24"/>
  <c r="G17" i="24"/>
  <c r="C62" i="24"/>
  <c r="Z51" i="24"/>
  <c r="K5" i="24"/>
  <c r="P8" i="24"/>
  <c r="A45" i="24"/>
  <c r="A56" i="24"/>
  <c r="A34" i="24"/>
  <c r="R58" i="24"/>
  <c r="K47" i="24"/>
  <c r="K8" i="24"/>
  <c r="V31" i="24"/>
  <c r="G10" i="24"/>
  <c r="X56" i="24"/>
  <c r="I38" i="24"/>
  <c r="T11" i="24"/>
  <c r="E42" i="24"/>
  <c r="T47" i="24"/>
  <c r="E50" i="24"/>
  <c r="P6" i="24"/>
  <c r="A55" i="24"/>
  <c r="N11" i="14"/>
  <c r="M11" i="14" s="1"/>
  <c r="I9" i="24"/>
  <c r="P62" i="24"/>
  <c r="A17" i="24"/>
  <c r="K62" i="24"/>
  <c r="X51" i="24"/>
  <c r="I5" i="24"/>
  <c r="R8" i="24"/>
  <c r="C45" i="24"/>
  <c r="G56" i="24"/>
  <c r="G34" i="24"/>
  <c r="K30" i="24"/>
  <c r="K57" i="24"/>
  <c r="P31" i="24"/>
  <c r="A10" i="24"/>
  <c r="R31" i="24"/>
  <c r="C10" i="24"/>
  <c r="C43" i="27"/>
  <c r="Z11" i="24"/>
  <c r="K42" i="24"/>
  <c r="Z47" i="24"/>
  <c r="K50" i="24"/>
  <c r="R6" i="24"/>
  <c r="C55" i="24"/>
  <c r="Z62" i="24"/>
  <c r="K17" i="24"/>
  <c r="E62" i="24"/>
  <c r="V8" i="24"/>
  <c r="G45" i="24"/>
  <c r="C56" i="24"/>
  <c r="C34" i="24"/>
  <c r="G57" i="24"/>
  <c r="G30" i="24"/>
  <c r="X24" i="27"/>
  <c r="A51" i="27"/>
  <c r="AB48" i="21"/>
  <c r="Z40" i="24"/>
  <c r="AF50" i="22"/>
  <c r="V31" i="27"/>
  <c r="A43" i="27"/>
  <c r="R31" i="27"/>
  <c r="K33" i="25"/>
  <c r="AJ45" i="21"/>
  <c r="I48" i="27"/>
  <c r="C33" i="25"/>
  <c r="X45" i="21"/>
  <c r="K13" i="26"/>
  <c r="G28" i="26"/>
  <c r="I57" i="27"/>
  <c r="V21" i="27"/>
  <c r="X40" i="24"/>
  <c r="AB50" i="21"/>
  <c r="Z31" i="27"/>
  <c r="I43" i="27"/>
  <c r="X66" i="27"/>
  <c r="E34" i="25"/>
  <c r="Z21" i="27"/>
  <c r="E23" i="21"/>
  <c r="T20" i="26"/>
  <c r="X52" i="21"/>
  <c r="AD29" i="22"/>
  <c r="T30" i="26"/>
  <c r="X43" i="21"/>
  <c r="P40" i="24"/>
  <c r="I24" i="25"/>
  <c r="I44" i="25"/>
  <c r="X61" i="26"/>
  <c r="C9" i="21"/>
  <c r="G27" i="22"/>
  <c r="E43" i="21"/>
  <c r="V37" i="22"/>
  <c r="I14" i="25"/>
  <c r="V36" i="26"/>
  <c r="P66" i="27"/>
  <c r="E51" i="27"/>
  <c r="AJ29" i="21"/>
  <c r="C48" i="21"/>
  <c r="AH65" i="22"/>
  <c r="AL24" i="22"/>
  <c r="M27" i="22"/>
  <c r="V47" i="22"/>
  <c r="Z50" i="24"/>
  <c r="V43" i="24"/>
  <c r="G52" i="27"/>
  <c r="AH24" i="21"/>
  <c r="K51" i="21"/>
  <c r="Z48" i="22"/>
  <c r="X54" i="22"/>
  <c r="Z52" i="26"/>
  <c r="G66" i="27"/>
  <c r="AF63" i="21"/>
  <c r="A24" i="21"/>
  <c r="Z36" i="24"/>
  <c r="V57" i="25"/>
  <c r="E37" i="26"/>
  <c r="K20" i="27"/>
  <c r="P62" i="27"/>
  <c r="AF32" i="21"/>
  <c r="AH32" i="21"/>
  <c r="Z44" i="24"/>
  <c r="P39" i="26"/>
  <c r="E33" i="27"/>
  <c r="Z61" i="24"/>
  <c r="V56" i="24"/>
  <c r="T14" i="24"/>
  <c r="AF52" i="21"/>
  <c r="AB29" i="22"/>
  <c r="Z43" i="21"/>
  <c r="V40" i="24"/>
  <c r="C24" i="25"/>
  <c r="P61" i="26"/>
  <c r="C20" i="26"/>
  <c r="AH28" i="22"/>
  <c r="K43" i="21"/>
  <c r="Z37" i="22"/>
  <c r="I9" i="25"/>
  <c r="Z36" i="26"/>
  <c r="V54" i="27"/>
  <c r="V29" i="21"/>
  <c r="Z24" i="22"/>
  <c r="AF47" i="22"/>
  <c r="T50" i="24"/>
  <c r="X43" i="24"/>
  <c r="G9" i="25"/>
  <c r="K52" i="27"/>
  <c r="T31" i="27"/>
  <c r="AB24" i="21"/>
  <c r="C51" i="21"/>
  <c r="AL48" i="22"/>
  <c r="AH54" i="22"/>
  <c r="O66" i="22"/>
  <c r="I66" i="27"/>
  <c r="V63" i="21"/>
  <c r="C45" i="21"/>
  <c r="O24" i="21"/>
  <c r="Q24" i="21"/>
  <c r="T36" i="24"/>
  <c r="Z57" i="25"/>
  <c r="P20" i="26"/>
  <c r="T44" i="26"/>
  <c r="G37" i="26"/>
  <c r="A20" i="27"/>
  <c r="R62" i="27"/>
  <c r="V32" i="21"/>
  <c r="AJ20" i="21"/>
  <c r="I59" i="25"/>
  <c r="X49" i="27"/>
  <c r="T24" i="27"/>
  <c r="P48" i="27"/>
  <c r="A33" i="27"/>
  <c r="C65" i="21"/>
  <c r="C48" i="25"/>
  <c r="R61" i="24"/>
  <c r="K31" i="25"/>
  <c r="P56" i="24"/>
  <c r="E43" i="27"/>
  <c r="AF43" i="21"/>
  <c r="K24" i="25"/>
  <c r="C44" i="25"/>
  <c r="R61" i="26"/>
  <c r="G20" i="26"/>
  <c r="A57" i="27"/>
  <c r="V50" i="27"/>
  <c r="X34" i="27"/>
  <c r="AB27" i="21"/>
  <c r="V28" i="22"/>
  <c r="Q43" i="21"/>
  <c r="AF37" i="22"/>
  <c r="K42" i="26"/>
  <c r="T36" i="26"/>
  <c r="AF57" i="21"/>
  <c r="Z47" i="22"/>
  <c r="V50" i="24"/>
  <c r="Z43" i="24"/>
  <c r="P30" i="24"/>
  <c r="A54" i="25"/>
  <c r="I51" i="21"/>
  <c r="AB48" i="22"/>
  <c r="AJ54" i="22"/>
  <c r="M66" i="22"/>
  <c r="C24" i="21"/>
  <c r="V36" i="24"/>
  <c r="E46" i="25"/>
  <c r="R57" i="25"/>
  <c r="C37" i="26"/>
  <c r="I20" i="27"/>
  <c r="T62" i="27"/>
  <c r="Z32" i="21"/>
  <c r="K39" i="25"/>
  <c r="G33" i="27"/>
  <c r="Z56" i="24"/>
  <c r="V14" i="24"/>
  <c r="Z52" i="21"/>
  <c r="AL29" i="22"/>
  <c r="V30" i="26"/>
  <c r="AB43" i="21"/>
  <c r="E24" i="25"/>
  <c r="E44" i="25"/>
  <c r="T61" i="26"/>
  <c r="A20" i="26"/>
  <c r="X50" i="27"/>
  <c r="T34" i="27"/>
  <c r="AH27" i="21"/>
  <c r="O43" i="21"/>
  <c r="M43" i="21"/>
  <c r="AL37" i="22"/>
  <c r="X36" i="26"/>
  <c r="V66" i="27"/>
  <c r="AL57" i="21"/>
  <c r="AH29" i="21"/>
  <c r="AL65" i="22"/>
  <c r="AF24" i="22"/>
  <c r="AB47" i="22"/>
  <c r="P50" i="24"/>
  <c r="R43" i="24"/>
  <c r="V30" i="24"/>
  <c r="G54" i="25"/>
  <c r="P31" i="27"/>
  <c r="X24" i="21"/>
  <c r="O51" i="21"/>
  <c r="AH48" i="22"/>
  <c r="I61" i="22"/>
  <c r="AD54" i="22"/>
  <c r="AF54" i="22"/>
  <c r="I33" i="25"/>
  <c r="R52" i="26"/>
  <c r="C23" i="21"/>
  <c r="O45" i="21"/>
  <c r="I24" i="21"/>
  <c r="R36" i="24"/>
  <c r="A46" i="25"/>
  <c r="P57" i="25"/>
  <c r="I37" i="26"/>
  <c r="C20" i="27"/>
  <c r="V62" i="27"/>
  <c r="AL32" i="21"/>
  <c r="C11" i="26"/>
  <c r="Z24" i="25"/>
  <c r="E31" i="25"/>
  <c r="R24" i="25"/>
  <c r="P14" i="24"/>
  <c r="AD20" i="21"/>
  <c r="I13" i="26"/>
  <c r="AD52" i="21"/>
  <c r="V29" i="22"/>
  <c r="AF29" i="22"/>
  <c r="P30" i="26"/>
  <c r="R24" i="27"/>
  <c r="AH43" i="21"/>
  <c r="G24" i="25"/>
  <c r="A34" i="25"/>
  <c r="K44" i="25"/>
  <c r="V61" i="26"/>
  <c r="I20" i="26"/>
  <c r="P50" i="27"/>
  <c r="X28" i="22"/>
  <c r="AJ28" i="22"/>
  <c r="A43" i="21"/>
  <c r="AD37" i="22"/>
  <c r="AJ37" i="22"/>
  <c r="E42" i="26"/>
  <c r="R36" i="26"/>
  <c r="T66" i="27"/>
  <c r="X29" i="21"/>
  <c r="AD24" i="22"/>
  <c r="AH47" i="22"/>
  <c r="T30" i="24"/>
  <c r="I54" i="25"/>
  <c r="I52" i="27"/>
  <c r="Z24" i="21"/>
  <c r="M51" i="21"/>
  <c r="E51" i="21"/>
  <c r="AD48" i="22"/>
  <c r="V54" i="22"/>
  <c r="E34" i="26"/>
  <c r="T52" i="26"/>
  <c r="K66" i="27"/>
  <c r="E24" i="21"/>
  <c r="E61" i="22"/>
  <c r="X36" i="24"/>
  <c r="C46" i="25"/>
  <c r="X57" i="25"/>
  <c r="Z44" i="26"/>
  <c r="A37" i="26"/>
  <c r="E20" i="27"/>
  <c r="X62" i="27"/>
  <c r="AB32" i="21"/>
  <c r="AH20" i="21"/>
  <c r="AJ11" i="22"/>
  <c r="P44" i="24"/>
  <c r="E59" i="25"/>
  <c r="X39" i="26"/>
  <c r="P47" i="26"/>
  <c r="R48" i="27"/>
  <c r="Z14" i="24"/>
  <c r="C13" i="26"/>
  <c r="AB52" i="21"/>
  <c r="AH29" i="22"/>
  <c r="X30" i="26"/>
  <c r="T64" i="27"/>
  <c r="V43" i="21"/>
  <c r="A24" i="25"/>
  <c r="G34" i="25"/>
  <c r="Z61" i="26"/>
  <c r="E20" i="26"/>
  <c r="R50" i="27"/>
  <c r="V24" i="27"/>
  <c r="V34" i="27"/>
  <c r="AJ27" i="21"/>
  <c r="AL27" i="21"/>
  <c r="AL28" i="22"/>
  <c r="I43" i="21"/>
  <c r="X37" i="22"/>
  <c r="Z54" i="27"/>
  <c r="Z57" i="21"/>
  <c r="G48" i="21"/>
  <c r="Z65" i="22"/>
  <c r="Q27" i="22"/>
  <c r="X47" i="22"/>
  <c r="R30" i="24"/>
  <c r="C54" i="25"/>
  <c r="C52" i="27"/>
  <c r="AF24" i="21"/>
  <c r="G51" i="21"/>
  <c r="AJ48" i="22"/>
  <c r="K64" i="22"/>
  <c r="AB54" i="22"/>
  <c r="V52" i="26"/>
  <c r="C66" i="27"/>
  <c r="AF45" i="21"/>
  <c r="AB63" i="21"/>
  <c r="K24" i="21"/>
  <c r="G46" i="25"/>
  <c r="T57" i="25"/>
  <c r="G20" i="27"/>
  <c r="X32" i="21"/>
  <c r="K59" i="25"/>
  <c r="G39" i="25"/>
  <c r="K57" i="27"/>
  <c r="I33" i="27"/>
  <c r="G65" i="21"/>
  <c r="X14" i="24"/>
  <c r="AH52" i="21"/>
  <c r="R30" i="26"/>
  <c r="AJ43" i="21"/>
  <c r="AL43" i="21"/>
  <c r="K20" i="26"/>
  <c r="T50" i="27"/>
  <c r="P34" i="27"/>
  <c r="AD27" i="21"/>
  <c r="AD28" i="22"/>
  <c r="E27" i="22"/>
  <c r="C43" i="21"/>
  <c r="AH37" i="22"/>
  <c r="I42" i="26"/>
  <c r="T54" i="27"/>
  <c r="P24" i="27"/>
  <c r="AH57" i="21"/>
  <c r="AD29" i="21"/>
  <c r="O48" i="21"/>
  <c r="V65" i="22"/>
  <c r="AD47" i="22"/>
  <c r="X50" i="24"/>
  <c r="P43" i="24"/>
  <c r="X30" i="24"/>
  <c r="E54" i="25"/>
  <c r="E52" i="27"/>
  <c r="A51" i="21"/>
  <c r="AF48" i="22"/>
  <c r="X48" i="22"/>
  <c r="AL54" i="22"/>
  <c r="Q66" i="22"/>
  <c r="P52" i="26"/>
  <c r="E66" i="27"/>
  <c r="G45" i="21"/>
  <c r="G24" i="21"/>
  <c r="I46" i="25"/>
  <c r="K56" i="26"/>
  <c r="AD32" i="21"/>
  <c r="AB20" i="21"/>
  <c r="G59" i="25"/>
  <c r="V49" i="27"/>
  <c r="K33" i="27"/>
  <c r="E13" i="26"/>
  <c r="V52" i="21"/>
  <c r="Z29" i="22"/>
  <c r="Z30" i="26"/>
  <c r="AD43" i="21"/>
  <c r="A9" i="25"/>
  <c r="G44" i="25"/>
  <c r="G14" i="25"/>
  <c r="Z50" i="27"/>
  <c r="Z27" i="21"/>
  <c r="AF28" i="22"/>
  <c r="G43" i="21"/>
  <c r="AB37" i="22"/>
  <c r="G42" i="26"/>
  <c r="P36" i="26"/>
  <c r="Z24" i="27"/>
  <c r="AB65" i="22"/>
  <c r="AL47" i="22"/>
  <c r="AJ47" i="22"/>
  <c r="R50" i="24"/>
  <c r="T43" i="24"/>
  <c r="Z30" i="24"/>
  <c r="K54" i="25"/>
  <c r="A52" i="27"/>
  <c r="V24" i="21"/>
  <c r="AD24" i="21"/>
  <c r="Q51" i="21"/>
  <c r="V48" i="22"/>
  <c r="Z54" i="22"/>
  <c r="A33" i="25"/>
  <c r="X52" i="26"/>
  <c r="A66" i="27"/>
  <c r="AH45" i="21"/>
  <c r="AF27" i="22"/>
  <c r="M24" i="21"/>
  <c r="Q64" i="22"/>
  <c r="P36" i="24"/>
  <c r="K46" i="25"/>
  <c r="K37" i="26"/>
  <c r="Z62" i="27"/>
  <c r="AJ32" i="21"/>
  <c r="X20" i="21"/>
  <c r="K37" i="21"/>
  <c r="C33" i="27"/>
  <c r="T61" i="24"/>
  <c r="R14" i="24"/>
  <c r="AF12" i="21"/>
  <c r="T44" i="24"/>
  <c r="X59" i="26"/>
  <c r="P31" i="26"/>
  <c r="V34" i="25"/>
  <c r="T48" i="27"/>
  <c r="AB21" i="21"/>
  <c r="E46" i="21"/>
  <c r="AH21" i="21"/>
  <c r="K46" i="21"/>
  <c r="Z47" i="26"/>
  <c r="V48" i="27"/>
  <c r="T59" i="26"/>
  <c r="T47" i="26"/>
  <c r="Z21" i="21"/>
  <c r="AL21" i="21"/>
  <c r="Q48" i="21"/>
  <c r="O52" i="22"/>
  <c r="V57" i="26"/>
  <c r="Z55" i="24"/>
  <c r="A46" i="21"/>
  <c r="Z46" i="25"/>
  <c r="Z15" i="25"/>
  <c r="V31" i="26"/>
  <c r="G51" i="22"/>
  <c r="M52" i="22"/>
  <c r="O32" i="22"/>
  <c r="I28" i="26"/>
  <c r="X57" i="26"/>
  <c r="A29" i="26"/>
  <c r="A17" i="26"/>
  <c r="A50" i="27"/>
  <c r="A19" i="27"/>
  <c r="K38" i="27"/>
  <c r="C62" i="21"/>
  <c r="C29" i="21"/>
  <c r="M62" i="21"/>
  <c r="M29" i="21"/>
  <c r="Z31" i="22"/>
  <c r="R34" i="25"/>
  <c r="C50" i="26"/>
  <c r="C19" i="26"/>
  <c r="K35" i="26"/>
  <c r="AB28" i="22"/>
  <c r="G59" i="22"/>
  <c r="C31" i="21"/>
  <c r="G60" i="22"/>
  <c r="X25" i="22"/>
  <c r="AJ62" i="22"/>
  <c r="Z50" i="22"/>
  <c r="Z19" i="22"/>
  <c r="Z57" i="24"/>
  <c r="Z24" i="24"/>
  <c r="P62" i="26"/>
  <c r="P29" i="26"/>
  <c r="T21" i="27"/>
  <c r="V61" i="27"/>
  <c r="V28" i="27"/>
  <c r="AD40" i="21"/>
  <c r="C54" i="21"/>
  <c r="A16" i="21"/>
  <c r="E48" i="21"/>
  <c r="A60" i="21"/>
  <c r="A27" i="21"/>
  <c r="E21" i="22"/>
  <c r="C10" i="22"/>
  <c r="Z38" i="22"/>
  <c r="X59" i="24"/>
  <c r="X26" i="24"/>
  <c r="P41" i="24"/>
  <c r="Z34" i="24"/>
  <c r="T17" i="24"/>
  <c r="X55" i="25"/>
  <c r="A26" i="25"/>
  <c r="P56" i="25"/>
  <c r="T26" i="25"/>
  <c r="X43" i="25"/>
  <c r="Z33" i="25"/>
  <c r="V50" i="26"/>
  <c r="V19" i="26"/>
  <c r="V25" i="26"/>
  <c r="G38" i="26"/>
  <c r="X37" i="26"/>
  <c r="E55" i="27"/>
  <c r="R64" i="27"/>
  <c r="Z32" i="27"/>
  <c r="AL24" i="21"/>
  <c r="AL12" i="21"/>
  <c r="C59" i="21"/>
  <c r="C26" i="21"/>
  <c r="Z44" i="21"/>
  <c r="G15" i="21"/>
  <c r="AF34" i="21"/>
  <c r="AB20" i="22"/>
  <c r="AD61" i="22"/>
  <c r="T25" i="24"/>
  <c r="T13" i="24"/>
  <c r="Z20" i="24"/>
  <c r="V21" i="24"/>
  <c r="V9" i="24"/>
  <c r="X59" i="27"/>
  <c r="G28" i="21"/>
  <c r="E34" i="21"/>
  <c r="Q37" i="22"/>
  <c r="O47" i="22"/>
  <c r="P4" i="24"/>
  <c r="Z22" i="24"/>
  <c r="T19" i="24"/>
  <c r="T7" i="24"/>
  <c r="V46" i="25"/>
  <c r="V15" i="25"/>
  <c r="G28" i="27"/>
  <c r="V57" i="27"/>
  <c r="A28" i="26"/>
  <c r="P57" i="26"/>
  <c r="I29" i="26"/>
  <c r="I17" i="26"/>
  <c r="G62" i="21"/>
  <c r="G29" i="21"/>
  <c r="A60" i="22"/>
  <c r="AF31" i="22"/>
  <c r="I50" i="26"/>
  <c r="I19" i="26"/>
  <c r="A35" i="26"/>
  <c r="K31" i="21"/>
  <c r="AL25" i="22"/>
  <c r="X62" i="22"/>
  <c r="AB50" i="22"/>
  <c r="AB19" i="22"/>
  <c r="T57" i="24"/>
  <c r="T24" i="24"/>
  <c r="Z58" i="25"/>
  <c r="E30" i="26"/>
  <c r="T60" i="26"/>
  <c r="Z62" i="26"/>
  <c r="Z29" i="26"/>
  <c r="X54" i="27"/>
  <c r="X21" i="27"/>
  <c r="X61" i="27"/>
  <c r="X28" i="27"/>
  <c r="AB40" i="21"/>
  <c r="E54" i="21"/>
  <c r="G16" i="21"/>
  <c r="E60" i="21"/>
  <c r="E27" i="21"/>
  <c r="G21" i="22"/>
  <c r="AJ38" i="22"/>
  <c r="R59" i="24"/>
  <c r="R26" i="24"/>
  <c r="V41" i="24"/>
  <c r="P34" i="24"/>
  <c r="V17" i="24"/>
  <c r="Z55" i="25"/>
  <c r="K26" i="25"/>
  <c r="Z56" i="25"/>
  <c r="Z26" i="25"/>
  <c r="Z43" i="25"/>
  <c r="T33" i="25"/>
  <c r="K55" i="27"/>
  <c r="P32" i="27"/>
  <c r="I59" i="21"/>
  <c r="I26" i="21"/>
  <c r="X44" i="21"/>
  <c r="C15" i="21"/>
  <c r="AJ34" i="21"/>
  <c r="X18" i="22"/>
  <c r="E51" i="22"/>
  <c r="AF20" i="22"/>
  <c r="O30" i="22"/>
  <c r="AJ60" i="22"/>
  <c r="Z61" i="22"/>
  <c r="X25" i="24"/>
  <c r="X13" i="24"/>
  <c r="R21" i="24"/>
  <c r="R9" i="24"/>
  <c r="P59" i="27"/>
  <c r="M28" i="21"/>
  <c r="K34" i="21"/>
  <c r="O37" i="22"/>
  <c r="O33" i="22"/>
  <c r="Q47" i="22"/>
  <c r="X37" i="24"/>
  <c r="V4" i="24"/>
  <c r="T22" i="24"/>
  <c r="P19" i="24"/>
  <c r="P7" i="24"/>
  <c r="R31" i="26"/>
  <c r="A51" i="22"/>
  <c r="O62" i="21"/>
  <c r="O29" i="21"/>
  <c r="AH31" i="22"/>
  <c r="T34" i="25"/>
  <c r="K50" i="26"/>
  <c r="K19" i="26"/>
  <c r="G35" i="26"/>
  <c r="E64" i="27"/>
  <c r="E31" i="27"/>
  <c r="AJ50" i="21"/>
  <c r="Z50" i="21"/>
  <c r="AJ18" i="22"/>
  <c r="A31" i="21"/>
  <c r="G10" i="22"/>
  <c r="Z25" i="22"/>
  <c r="AL62" i="22"/>
  <c r="P57" i="24"/>
  <c r="P24" i="24"/>
  <c r="T58" i="25"/>
  <c r="T25" i="25"/>
  <c r="G30" i="26"/>
  <c r="G18" i="26"/>
  <c r="V60" i="26"/>
  <c r="R62" i="26"/>
  <c r="R29" i="26"/>
  <c r="P54" i="27"/>
  <c r="P21" i="27"/>
  <c r="P61" i="27"/>
  <c r="P28" i="27"/>
  <c r="AJ40" i="21"/>
  <c r="K54" i="21"/>
  <c r="K16" i="21"/>
  <c r="K48" i="21"/>
  <c r="K60" i="21"/>
  <c r="K27" i="21"/>
  <c r="AB38" i="22"/>
  <c r="Z59" i="24"/>
  <c r="Z26" i="24"/>
  <c r="R41" i="24"/>
  <c r="V34" i="24"/>
  <c r="P55" i="25"/>
  <c r="E26" i="25"/>
  <c r="T56" i="25"/>
  <c r="C62" i="25"/>
  <c r="C29" i="25"/>
  <c r="P33" i="25"/>
  <c r="X50" i="26"/>
  <c r="X19" i="26"/>
  <c r="V32" i="27"/>
  <c r="O59" i="21"/>
  <c r="O26" i="21"/>
  <c r="AD44" i="21"/>
  <c r="E15" i="21"/>
  <c r="AD34" i="21"/>
  <c r="C45" i="22"/>
  <c r="AJ20" i="22"/>
  <c r="X61" i="22"/>
  <c r="AF61" i="22"/>
  <c r="Q35" i="22"/>
  <c r="M20" i="22"/>
  <c r="Z25" i="24"/>
  <c r="Z13" i="24"/>
  <c r="X21" i="24"/>
  <c r="X9" i="24"/>
  <c r="I64" i="26"/>
  <c r="Z59" i="27"/>
  <c r="Q28" i="21"/>
  <c r="G34" i="21"/>
  <c r="K60" i="22"/>
  <c r="I51" i="22"/>
  <c r="M33" i="22"/>
  <c r="R37" i="24"/>
  <c r="Z4" i="24"/>
  <c r="Q58" i="22"/>
  <c r="Q46" i="21"/>
  <c r="X19" i="24"/>
  <c r="X7" i="24"/>
  <c r="I25" i="25"/>
  <c r="I13" i="25"/>
  <c r="C13" i="25"/>
  <c r="X31" i="26"/>
  <c r="K50" i="27"/>
  <c r="K19" i="27"/>
  <c r="G38" i="27"/>
  <c r="A62" i="21"/>
  <c r="A29" i="21"/>
  <c r="K21" i="22"/>
  <c r="I10" i="22"/>
  <c r="AL31" i="22"/>
  <c r="Z34" i="25"/>
  <c r="G31" i="21"/>
  <c r="AD25" i="22"/>
  <c r="AF62" i="22"/>
  <c r="AL50" i="22"/>
  <c r="AL19" i="22"/>
  <c r="R58" i="25"/>
  <c r="A30" i="26"/>
  <c r="A18" i="26"/>
  <c r="P60" i="26"/>
  <c r="T62" i="26"/>
  <c r="T29" i="26"/>
  <c r="Z61" i="27"/>
  <c r="Z28" i="27"/>
  <c r="X64" i="27"/>
  <c r="X40" i="21"/>
  <c r="Q54" i="21"/>
  <c r="M16" i="21"/>
  <c r="I48" i="21"/>
  <c r="C60" i="22"/>
  <c r="Q60" i="21"/>
  <c r="Q27" i="21"/>
  <c r="X38" i="22"/>
  <c r="T59" i="24"/>
  <c r="T26" i="24"/>
  <c r="T41" i="24"/>
  <c r="X34" i="24"/>
  <c r="E23" i="25"/>
  <c r="G26" i="25"/>
  <c r="V56" i="25"/>
  <c r="G62" i="25"/>
  <c r="G29" i="25"/>
  <c r="V33" i="25"/>
  <c r="T50" i="26"/>
  <c r="T19" i="26"/>
  <c r="E9" i="21"/>
  <c r="A59" i="21"/>
  <c r="A26" i="21"/>
  <c r="AJ44" i="21"/>
  <c r="K15" i="21"/>
  <c r="AL34" i="21"/>
  <c r="Q50" i="22"/>
  <c r="O38" i="22"/>
  <c r="AH20" i="22"/>
  <c r="Q30" i="22"/>
  <c r="AL60" i="22"/>
  <c r="AL61" i="22"/>
  <c r="O35" i="22"/>
  <c r="Q20" i="22"/>
  <c r="V25" i="24"/>
  <c r="V13" i="24"/>
  <c r="P20" i="24"/>
  <c r="Z21" i="24"/>
  <c r="Z9" i="24"/>
  <c r="G13" i="25"/>
  <c r="C64" i="26"/>
  <c r="T59" i="27"/>
  <c r="A28" i="21"/>
  <c r="O28" i="21"/>
  <c r="I34" i="21"/>
  <c r="AD33" i="22"/>
  <c r="Q33" i="22"/>
  <c r="P37" i="24"/>
  <c r="X22" i="24"/>
  <c r="E28" i="25"/>
  <c r="C16" i="25"/>
  <c r="C58" i="26"/>
  <c r="AF21" i="21"/>
  <c r="X21" i="21"/>
  <c r="C46" i="21"/>
  <c r="I46" i="21"/>
  <c r="R19" i="24"/>
  <c r="R7" i="24"/>
  <c r="P46" i="25"/>
  <c r="P15" i="25"/>
  <c r="C28" i="27"/>
  <c r="R57" i="27"/>
  <c r="I21" i="22"/>
  <c r="Q52" i="22"/>
  <c r="T55" i="26"/>
  <c r="C50" i="27"/>
  <c r="C19" i="27"/>
  <c r="A38" i="27"/>
  <c r="I62" i="21"/>
  <c r="I29" i="21"/>
  <c r="AL33" i="22"/>
  <c r="V31" i="22"/>
  <c r="AJ31" i="22"/>
  <c r="X34" i="25"/>
  <c r="Z57" i="27"/>
  <c r="C64" i="27"/>
  <c r="C31" i="27"/>
  <c r="AL50" i="21"/>
  <c r="Q31" i="21"/>
  <c r="V25" i="22"/>
  <c r="Z62" i="22"/>
  <c r="AD50" i="22"/>
  <c r="AD19" i="22"/>
  <c r="P58" i="25"/>
  <c r="P25" i="25"/>
  <c r="I30" i="26"/>
  <c r="X60" i="26"/>
  <c r="V62" i="26"/>
  <c r="V29" i="26"/>
  <c r="R54" i="27"/>
  <c r="R21" i="27"/>
  <c r="Z40" i="21"/>
  <c r="G54" i="21"/>
  <c r="M54" i="21"/>
  <c r="Q16" i="21"/>
  <c r="C60" i="21"/>
  <c r="C27" i="21"/>
  <c r="I60" i="21"/>
  <c r="I27" i="21"/>
  <c r="AL38" i="22"/>
  <c r="V59" i="24"/>
  <c r="V26" i="24"/>
  <c r="Z41" i="24"/>
  <c r="P17" i="24"/>
  <c r="P5" i="24"/>
  <c r="I26" i="25"/>
  <c r="X56" i="25"/>
  <c r="V26" i="25"/>
  <c r="A62" i="25"/>
  <c r="A29" i="25"/>
  <c r="R43" i="25"/>
  <c r="X25" i="26"/>
  <c r="I38" i="26"/>
  <c r="T37" i="26"/>
  <c r="C55" i="27"/>
  <c r="AJ24" i="21"/>
  <c r="AJ12" i="21"/>
  <c r="Q59" i="21"/>
  <c r="Q26" i="21"/>
  <c r="AL44" i="21"/>
  <c r="AH44" i="21"/>
  <c r="A15" i="21"/>
  <c r="V34" i="21"/>
  <c r="K45" i="22"/>
  <c r="O50" i="22"/>
  <c r="M38" i="22"/>
  <c r="X20" i="22"/>
  <c r="AL20" i="22"/>
  <c r="AH61" i="22"/>
  <c r="M35" i="22"/>
  <c r="O20" i="22"/>
  <c r="P25" i="24"/>
  <c r="P13" i="24"/>
  <c r="X20" i="24"/>
  <c r="T21" i="24"/>
  <c r="T9" i="24"/>
  <c r="E64" i="26"/>
  <c r="V59" i="27"/>
  <c r="I28" i="21"/>
  <c r="C34" i="21"/>
  <c r="O19" i="22"/>
  <c r="V37" i="24"/>
  <c r="O58" i="22"/>
  <c r="G46" i="21"/>
  <c r="E60" i="22"/>
  <c r="Z19" i="24"/>
  <c r="Z7" i="24"/>
  <c r="R46" i="25"/>
  <c r="R15" i="25"/>
  <c r="AB30" i="22"/>
  <c r="AB18" i="22"/>
  <c r="C28" i="26"/>
  <c r="R57" i="26"/>
  <c r="C29" i="26"/>
  <c r="R55" i="26"/>
  <c r="E50" i="27"/>
  <c r="E19" i="27"/>
  <c r="I38" i="27"/>
  <c r="E62" i="21"/>
  <c r="E29" i="21"/>
  <c r="AD31" i="22"/>
  <c r="G50" i="26"/>
  <c r="G19" i="26"/>
  <c r="I64" i="27"/>
  <c r="I31" i="27"/>
  <c r="Z64" i="27"/>
  <c r="R10" i="27"/>
  <c r="X50" i="21"/>
  <c r="AF27" i="21"/>
  <c r="K9" i="21"/>
  <c r="Z28" i="22"/>
  <c r="E59" i="22"/>
  <c r="O31" i="21"/>
  <c r="AB25" i="22"/>
  <c r="AH62" i="22"/>
  <c r="AJ59" i="22"/>
  <c r="X50" i="22"/>
  <c r="X19" i="22"/>
  <c r="V57" i="24"/>
  <c r="V24" i="24"/>
  <c r="V58" i="25"/>
  <c r="V25" i="25"/>
  <c r="C30" i="26"/>
  <c r="R60" i="26"/>
  <c r="AF40" i="21"/>
  <c r="O54" i="21"/>
  <c r="E16" i="21"/>
  <c r="O16" i="21"/>
  <c r="A48" i="21"/>
  <c r="Z18" i="22"/>
  <c r="M60" i="21"/>
  <c r="M27" i="21"/>
  <c r="O59" i="22"/>
  <c r="AD38" i="22"/>
  <c r="P59" i="24"/>
  <c r="P26" i="24"/>
  <c r="X41" i="24"/>
  <c r="X17" i="24"/>
  <c r="C26" i="25"/>
  <c r="R56" i="25"/>
  <c r="R26" i="25"/>
  <c r="I62" i="25"/>
  <c r="I29" i="25"/>
  <c r="T43" i="25"/>
  <c r="T25" i="26"/>
  <c r="E38" i="26"/>
  <c r="Z37" i="26"/>
  <c r="G55" i="27"/>
  <c r="G22" i="27"/>
  <c r="T32" i="27"/>
  <c r="K59" i="21"/>
  <c r="K26" i="21"/>
  <c r="AB44" i="21"/>
  <c r="O15" i="21"/>
  <c r="AB34" i="21"/>
  <c r="AF18" i="22"/>
  <c r="M50" i="22"/>
  <c r="Q38" i="22"/>
  <c r="Z20" i="22"/>
  <c r="AB61" i="22"/>
  <c r="R20" i="24"/>
  <c r="A64" i="26"/>
  <c r="R59" i="27"/>
  <c r="C28" i="21"/>
  <c r="O34" i="21"/>
  <c r="V12" i="21"/>
  <c r="Z12" i="21"/>
  <c r="C21" i="22"/>
  <c r="M19" i="22"/>
  <c r="M47" i="22"/>
  <c r="T37" i="24"/>
  <c r="T4" i="24"/>
  <c r="V21" i="21"/>
  <c r="M58" i="22"/>
  <c r="O46" i="21"/>
  <c r="V19" i="24"/>
  <c r="V7" i="24"/>
  <c r="A25" i="25"/>
  <c r="A13" i="25"/>
  <c r="X46" i="25"/>
  <c r="X15" i="25"/>
  <c r="Z31" i="26"/>
  <c r="E28" i="27"/>
  <c r="T57" i="27"/>
  <c r="M32" i="22"/>
  <c r="K28" i="26"/>
  <c r="Z57" i="26"/>
  <c r="G29" i="26"/>
  <c r="G17" i="26"/>
  <c r="G50" i="27"/>
  <c r="G19" i="27"/>
  <c r="C38" i="27"/>
  <c r="K62" i="21"/>
  <c r="K29" i="21"/>
  <c r="AL18" i="22"/>
  <c r="X31" i="22"/>
  <c r="A23" i="25"/>
  <c r="A50" i="26"/>
  <c r="A19" i="26"/>
  <c r="E31" i="21"/>
  <c r="M31" i="21"/>
  <c r="C51" i="22"/>
  <c r="AH25" i="22"/>
  <c r="AD62" i="22"/>
  <c r="AB62" i="22"/>
  <c r="AL59" i="22"/>
  <c r="AH50" i="22"/>
  <c r="AH19" i="22"/>
  <c r="X57" i="24"/>
  <c r="X24" i="24"/>
  <c r="X58" i="25"/>
  <c r="X25" i="25"/>
  <c r="P55" i="26"/>
  <c r="X55" i="26"/>
  <c r="K30" i="26"/>
  <c r="Z60" i="26"/>
  <c r="R61" i="27"/>
  <c r="R28" i="27"/>
  <c r="AL40" i="21"/>
  <c r="A54" i="21"/>
  <c r="I16" i="21"/>
  <c r="G45" i="22"/>
  <c r="G60" i="21"/>
  <c r="G27" i="21"/>
  <c r="V38" i="22"/>
  <c r="AF38" i="22"/>
  <c r="R34" i="24"/>
  <c r="R17" i="24"/>
  <c r="P26" i="25"/>
  <c r="E62" i="25"/>
  <c r="E29" i="25"/>
  <c r="V43" i="25"/>
  <c r="X33" i="25"/>
  <c r="Z50" i="26"/>
  <c r="Z19" i="26"/>
  <c r="Z25" i="26"/>
  <c r="K38" i="26"/>
  <c r="P37" i="26"/>
  <c r="A55" i="27"/>
  <c r="A22" i="27"/>
  <c r="R32" i="27"/>
  <c r="M59" i="21"/>
  <c r="M26" i="21"/>
  <c r="AF44" i="21"/>
  <c r="M15" i="21"/>
  <c r="AH34" i="21"/>
  <c r="AD20" i="22"/>
  <c r="M30" i="22"/>
  <c r="AH60" i="22"/>
  <c r="V61" i="22"/>
  <c r="X5" i="24"/>
  <c r="T20" i="24"/>
  <c r="G64" i="26"/>
  <c r="E28" i="21"/>
  <c r="M34" i="21"/>
  <c r="Q19" i="22"/>
  <c r="Z37" i="24"/>
  <c r="R4" i="24"/>
  <c r="M46" i="21"/>
  <c r="T46" i="25"/>
  <c r="T15" i="25"/>
  <c r="I28" i="27"/>
  <c r="X57" i="27"/>
  <c r="Q32" i="22"/>
  <c r="E28" i="26"/>
  <c r="T57" i="26"/>
  <c r="I50" i="27"/>
  <c r="I19" i="27"/>
  <c r="E38" i="27"/>
  <c r="Q62" i="21"/>
  <c r="Q29" i="21"/>
  <c r="AB31" i="22"/>
  <c r="P34" i="25"/>
  <c r="E50" i="26"/>
  <c r="E19" i="26"/>
  <c r="E35" i="26"/>
  <c r="V50" i="21"/>
  <c r="I31" i="21"/>
  <c r="AF25" i="22"/>
  <c r="AJ25" i="22"/>
  <c r="V62" i="22"/>
  <c r="AJ50" i="22"/>
  <c r="AJ19" i="22"/>
  <c r="R57" i="24"/>
  <c r="R24" i="24"/>
  <c r="X62" i="26"/>
  <c r="X29" i="26"/>
  <c r="T61" i="27"/>
  <c r="T28" i="27"/>
  <c r="V40" i="21"/>
  <c r="AH40" i="21"/>
  <c r="I54" i="21"/>
  <c r="C16" i="21"/>
  <c r="M48" i="21"/>
  <c r="O60" i="21"/>
  <c r="O27" i="21"/>
  <c r="A10" i="22"/>
  <c r="AH38" i="22"/>
  <c r="T34" i="24"/>
  <c r="Z17" i="24"/>
  <c r="T55" i="25"/>
  <c r="X26" i="25"/>
  <c r="K62" i="25"/>
  <c r="K29" i="25"/>
  <c r="P43" i="25"/>
  <c r="R33" i="25"/>
  <c r="P25" i="26"/>
  <c r="A38" i="26"/>
  <c r="R37" i="26"/>
  <c r="I55" i="27"/>
  <c r="C25" i="27"/>
  <c r="X32" i="27"/>
  <c r="E59" i="21"/>
  <c r="E26" i="21"/>
  <c r="V44" i="21"/>
  <c r="I15" i="21"/>
  <c r="Q15" i="21"/>
  <c r="X34" i="21"/>
  <c r="Z34" i="21"/>
  <c r="V20" i="22"/>
  <c r="AJ61" i="22"/>
  <c r="R25" i="24"/>
  <c r="R13" i="24"/>
  <c r="V20" i="24"/>
  <c r="P21" i="24"/>
  <c r="P9" i="24"/>
  <c r="K64" i="26"/>
  <c r="T13" i="26"/>
  <c r="M9" i="21"/>
  <c r="K28" i="21"/>
  <c r="A34" i="21"/>
  <c r="Q34" i="21"/>
  <c r="AH18" i="22"/>
  <c r="C59" i="22"/>
  <c r="M37" i="22"/>
  <c r="V5" i="24"/>
  <c r="X4" i="24"/>
  <c r="R22" i="24"/>
  <c r="C28" i="25"/>
  <c r="K16" i="25"/>
  <c r="G58" i="26"/>
  <c r="G66" i="26"/>
  <c r="E31" i="26"/>
  <c r="K35" i="27"/>
  <c r="Z36" i="27"/>
  <c r="V36" i="22"/>
  <c r="Q48" i="22"/>
  <c r="O48" i="22"/>
  <c r="X45" i="24"/>
  <c r="Z60" i="24"/>
  <c r="X29" i="24"/>
  <c r="Z29" i="27"/>
  <c r="Q63" i="22"/>
  <c r="AJ55" i="21"/>
  <c r="E60" i="25"/>
  <c r="Z25" i="25"/>
  <c r="AD57" i="21"/>
  <c r="K33" i="26"/>
  <c r="Z23" i="24"/>
  <c r="C31" i="25"/>
  <c r="K48" i="25"/>
  <c r="V22" i="24"/>
  <c r="I28" i="25"/>
  <c r="A66" i="26"/>
  <c r="R19" i="27"/>
  <c r="A35" i="27"/>
  <c r="M7" i="21"/>
  <c r="Z36" i="22"/>
  <c r="V45" i="24"/>
  <c r="T29" i="24"/>
  <c r="V47" i="26"/>
  <c r="AD55" i="21"/>
  <c r="K60" i="25"/>
  <c r="M29" i="22"/>
  <c r="A32" i="27"/>
  <c r="X57" i="21"/>
  <c r="A33" i="26"/>
  <c r="I65" i="21"/>
  <c r="G28" i="25"/>
  <c r="X28" i="26"/>
  <c r="X16" i="26"/>
  <c r="T8" i="26"/>
  <c r="E66" i="26"/>
  <c r="V19" i="27"/>
  <c r="G35" i="27"/>
  <c r="AF36" i="22"/>
  <c r="P45" i="24"/>
  <c r="Z29" i="24"/>
  <c r="X47" i="26"/>
  <c r="V55" i="21"/>
  <c r="K32" i="27"/>
  <c r="G33" i="26"/>
  <c r="V16" i="24"/>
  <c r="G31" i="27"/>
  <c r="E33" i="26"/>
  <c r="A65" i="21"/>
  <c r="O65" i="21"/>
  <c r="P22" i="24"/>
  <c r="E16" i="25"/>
  <c r="I58" i="26"/>
  <c r="K66" i="26"/>
  <c r="I31" i="26"/>
  <c r="X19" i="27"/>
  <c r="V36" i="27"/>
  <c r="AD36" i="22"/>
  <c r="M48" i="22"/>
  <c r="P60" i="24"/>
  <c r="V44" i="24"/>
  <c r="X8" i="26"/>
  <c r="R47" i="26"/>
  <c r="P29" i="27"/>
  <c r="Z48" i="27"/>
  <c r="AB55" i="21"/>
  <c r="E32" i="27"/>
  <c r="AF19" i="22"/>
  <c r="P16" i="24"/>
  <c r="P37" i="27"/>
  <c r="O64" i="22"/>
  <c r="A31" i="27"/>
  <c r="G16" i="25"/>
  <c r="A58" i="26"/>
  <c r="I66" i="26"/>
  <c r="A31" i="26"/>
  <c r="T19" i="27"/>
  <c r="P36" i="27"/>
  <c r="AJ36" i="22"/>
  <c r="X60" i="24"/>
  <c r="V29" i="27"/>
  <c r="G48" i="27"/>
  <c r="P44" i="26"/>
  <c r="O29" i="22"/>
  <c r="G32" i="27"/>
  <c r="I35" i="26"/>
  <c r="V19" i="22"/>
  <c r="X16" i="24"/>
  <c r="K31" i="27"/>
  <c r="P35" i="24"/>
  <c r="V23" i="24"/>
  <c r="I33" i="26"/>
  <c r="V20" i="26"/>
  <c r="A28" i="25"/>
  <c r="A16" i="25"/>
  <c r="K58" i="26"/>
  <c r="K31" i="26"/>
  <c r="Z19" i="27"/>
  <c r="C35" i="27"/>
  <c r="X36" i="27"/>
  <c r="AH36" i="22"/>
  <c r="T45" i="24"/>
  <c r="R60" i="24"/>
  <c r="R44" i="24"/>
  <c r="P29" i="24"/>
  <c r="Z59" i="26"/>
  <c r="T29" i="27"/>
  <c r="X27" i="21"/>
  <c r="A48" i="27"/>
  <c r="V44" i="26"/>
  <c r="R19" i="26"/>
  <c r="AJ57" i="21"/>
  <c r="C35" i="26"/>
  <c r="R16" i="24"/>
  <c r="R35" i="24"/>
  <c r="P23" i="24"/>
  <c r="C31" i="26"/>
  <c r="P19" i="27"/>
  <c r="E35" i="27"/>
  <c r="R36" i="27"/>
  <c r="X36" i="22"/>
  <c r="AL36" i="22"/>
  <c r="Z45" i="24"/>
  <c r="T60" i="24"/>
  <c r="X44" i="24"/>
  <c r="V29" i="24"/>
  <c r="R29" i="27"/>
  <c r="V27" i="21"/>
  <c r="E48" i="27"/>
  <c r="A59" i="25"/>
  <c r="R44" i="26"/>
  <c r="Q29" i="22"/>
  <c r="P19" i="26"/>
  <c r="AB57" i="21"/>
  <c r="T16" i="24"/>
  <c r="M64" i="22"/>
  <c r="K28" i="25"/>
  <c r="I16" i="25"/>
  <c r="E58" i="26"/>
  <c r="C66" i="26"/>
  <c r="G31" i="26"/>
  <c r="I35" i="27"/>
  <c r="T36" i="27"/>
  <c r="AB36" i="22"/>
  <c r="R45" i="24"/>
  <c r="V60" i="24"/>
  <c r="R29" i="24"/>
  <c r="X29" i="27"/>
  <c r="X48" i="27"/>
  <c r="X55" i="21"/>
  <c r="C59" i="25"/>
  <c r="X44" i="26"/>
  <c r="R25" i="25"/>
  <c r="V57" i="21"/>
  <c r="R25" i="26"/>
  <c r="C38" i="26"/>
  <c r="G59" i="21"/>
  <c r="G26" i="21"/>
  <c r="Z35" i="25"/>
  <c r="K13" i="25"/>
  <c r="T35" i="25"/>
  <c r="E13" i="25"/>
  <c r="Z41" i="27"/>
  <c r="K12" i="27"/>
  <c r="X41" i="27"/>
  <c r="I12" i="27"/>
  <c r="R41" i="27"/>
  <c r="C12" i="27"/>
  <c r="K6" i="25"/>
  <c r="Z38" i="25"/>
  <c r="K29" i="22"/>
  <c r="P55" i="27"/>
  <c r="A4" i="27"/>
  <c r="G25" i="27"/>
  <c r="V64" i="27"/>
  <c r="O61" i="22"/>
  <c r="AJ24" i="22"/>
  <c r="A14" i="25"/>
  <c r="P45" i="25"/>
  <c r="C37" i="25"/>
  <c r="C9" i="25"/>
  <c r="Z7" i="25"/>
  <c r="K42" i="25"/>
  <c r="R62" i="25"/>
  <c r="C18" i="25"/>
  <c r="I4" i="27"/>
  <c r="X55" i="27"/>
  <c r="E7" i="22"/>
  <c r="Z11" i="22"/>
  <c r="E46" i="22"/>
  <c r="A59" i="27"/>
  <c r="A6" i="27"/>
  <c r="I59" i="22"/>
  <c r="I6" i="22"/>
  <c r="X7" i="25"/>
  <c r="I42" i="25"/>
  <c r="C63" i="22"/>
  <c r="C57" i="27"/>
  <c r="R7" i="27"/>
  <c r="A29" i="22"/>
  <c r="P62" i="25"/>
  <c r="A18" i="25"/>
  <c r="R55" i="27"/>
  <c r="C4" i="27"/>
  <c r="G24" i="27"/>
  <c r="I7" i="22"/>
  <c r="M46" i="22"/>
  <c r="AH11" i="22"/>
  <c r="I6" i="27"/>
  <c r="I59" i="27"/>
  <c r="A7" i="21"/>
  <c r="V36" i="21"/>
  <c r="A59" i="22"/>
  <c r="A6" i="22"/>
  <c r="G64" i="22"/>
  <c r="A42" i="25"/>
  <c r="P7" i="25"/>
  <c r="G57" i="27"/>
  <c r="V7" i="27"/>
  <c r="G29" i="22"/>
  <c r="T62" i="25"/>
  <c r="E18" i="25"/>
  <c r="A24" i="27"/>
  <c r="A7" i="22"/>
  <c r="A46" i="22"/>
  <c r="V11" i="22"/>
  <c r="V11" i="25"/>
  <c r="G32" i="25"/>
  <c r="C59" i="27"/>
  <c r="C6" i="27"/>
  <c r="AB36" i="21"/>
  <c r="G7" i="21"/>
  <c r="Q59" i="22"/>
  <c r="Q6" i="22"/>
  <c r="A64" i="22"/>
  <c r="G42" i="25"/>
  <c r="V7" i="25"/>
  <c r="I5" i="27"/>
  <c r="X56" i="27"/>
  <c r="C51" i="27"/>
  <c r="R33" i="27"/>
  <c r="K46" i="22"/>
  <c r="AF11" i="22"/>
  <c r="K32" i="25"/>
  <c r="Z11" i="25"/>
  <c r="AJ36" i="21"/>
  <c r="O7" i="21"/>
  <c r="M59" i="22"/>
  <c r="M6" i="22"/>
  <c r="I64" i="22"/>
  <c r="R56" i="27"/>
  <c r="C5" i="27"/>
  <c r="R38" i="25"/>
  <c r="C6" i="25"/>
  <c r="C29" i="22"/>
  <c r="M23" i="21"/>
  <c r="AH61" i="21"/>
  <c r="V33" i="27"/>
  <c r="G51" i="27"/>
  <c r="V24" i="22"/>
  <c r="A61" i="22"/>
  <c r="K7" i="22"/>
  <c r="AL11" i="22"/>
  <c r="Q46" i="22"/>
  <c r="E14" i="25"/>
  <c r="T45" i="25"/>
  <c r="R34" i="26"/>
  <c r="C8" i="26"/>
  <c r="C7" i="21"/>
  <c r="X36" i="21"/>
  <c r="C64" i="22"/>
  <c r="T56" i="27"/>
  <c r="E5" i="27"/>
  <c r="T38" i="25"/>
  <c r="E6" i="25"/>
  <c r="I29" i="22"/>
  <c r="G23" i="21"/>
  <c r="AB61" i="21"/>
  <c r="A41" i="26"/>
  <c r="A13" i="26"/>
  <c r="AD22" i="21"/>
  <c r="I58" i="21"/>
  <c r="X24" i="22"/>
  <c r="C61" i="22"/>
  <c r="K14" i="25"/>
  <c r="Z45" i="25"/>
  <c r="X34" i="26"/>
  <c r="I8" i="26"/>
  <c r="T15" i="27"/>
  <c r="E36" i="27"/>
  <c r="AD36" i="21"/>
  <c r="I7" i="21"/>
  <c r="E50" i="25"/>
  <c r="K9" i="25"/>
  <c r="K37" i="25"/>
  <c r="I6" i="25"/>
  <c r="X38" i="25"/>
  <c r="E29" i="22"/>
  <c r="V55" i="27"/>
  <c r="G4" i="27"/>
  <c r="G41" i="26"/>
  <c r="G13" i="26"/>
  <c r="P64" i="27"/>
  <c r="A25" i="27"/>
  <c r="X22" i="21"/>
  <c r="C58" i="21"/>
  <c r="M61" i="22"/>
  <c r="AH24" i="22"/>
  <c r="C14" i="25"/>
  <c r="R45" i="25"/>
  <c r="G36" i="27"/>
  <c r="V15" i="27"/>
  <c r="C50" i="25"/>
  <c r="E37" i="25"/>
  <c r="E9" i="25"/>
  <c r="E53" i="22"/>
  <c r="Z6" i="22"/>
  <c r="B15" i="14"/>
  <c r="AH54" i="21"/>
  <c r="A56" i="22"/>
  <c r="A3" i="22"/>
  <c r="K58" i="22"/>
  <c r="AD45" i="22"/>
  <c r="I9" i="22"/>
  <c r="A50" i="21"/>
  <c r="G12" i="21"/>
  <c r="AB42" i="21"/>
  <c r="Q53" i="22"/>
  <c r="AL6" i="22"/>
  <c r="B5" i="14"/>
  <c r="X54" i="21"/>
  <c r="M56" i="22"/>
  <c r="M3" i="22"/>
  <c r="G50" i="21"/>
  <c r="K42" i="21"/>
  <c r="AF7" i="21"/>
  <c r="I31" i="22"/>
  <c r="M17" i="22"/>
  <c r="AH39" i="22"/>
  <c r="AH22" i="22"/>
  <c r="M65" i="22"/>
  <c r="Z45" i="22"/>
  <c r="E9" i="22"/>
  <c r="R18" i="25"/>
  <c r="C61" i="25"/>
  <c r="X36" i="25"/>
  <c r="I7" i="25"/>
  <c r="S5" i="14"/>
  <c r="C14" i="26"/>
  <c r="Z22" i="26"/>
  <c r="K65" i="26"/>
  <c r="V40" i="27"/>
  <c r="G11" i="27"/>
  <c r="T51" i="27"/>
  <c r="E44" i="27"/>
  <c r="E39" i="27"/>
  <c r="T12" i="27"/>
  <c r="K54" i="22"/>
  <c r="AF4" i="22"/>
  <c r="G7" i="14"/>
  <c r="Z3" i="22"/>
  <c r="Z58" i="22"/>
  <c r="G41" i="21"/>
  <c r="AB14" i="21"/>
  <c r="AB4" i="21"/>
  <c r="G38" i="21"/>
  <c r="M35" i="21"/>
  <c r="AH8" i="21"/>
  <c r="V3" i="21"/>
  <c r="A53" i="21"/>
  <c r="E52" i="22"/>
  <c r="AL64" i="22"/>
  <c r="Q25" i="22"/>
  <c r="M16" i="22"/>
  <c r="AH46" i="22"/>
  <c r="Z21" i="22"/>
  <c r="X53" i="24"/>
  <c r="K32" i="22"/>
  <c r="R10" i="24"/>
  <c r="R49" i="24"/>
  <c r="I22" i="25"/>
  <c r="X59" i="25"/>
  <c r="C56" i="25"/>
  <c r="R23" i="25"/>
  <c r="E35" i="25"/>
  <c r="T8" i="25"/>
  <c r="Z6" i="25"/>
  <c r="K45" i="25"/>
  <c r="X63" i="26"/>
  <c r="I26" i="26"/>
  <c r="C21" i="26"/>
  <c r="X17" i="26"/>
  <c r="I40" i="26"/>
  <c r="C54" i="27"/>
  <c r="R4" i="27"/>
  <c r="K41" i="27"/>
  <c r="K13" i="27"/>
  <c r="C34" i="27"/>
  <c r="R13" i="27"/>
  <c r="D17" i="14"/>
  <c r="O10" i="21"/>
  <c r="G49" i="21"/>
  <c r="AB2" i="21"/>
  <c r="AH53" i="22"/>
  <c r="AH14" i="22"/>
  <c r="AJ51" i="21"/>
  <c r="AL51" i="21"/>
  <c r="Q22" i="22"/>
  <c r="AL66" i="22"/>
  <c r="N23" i="14"/>
  <c r="M23" i="14" s="1"/>
  <c r="I10" i="25"/>
  <c r="C30" i="25"/>
  <c r="R9" i="25"/>
  <c r="K27" i="26"/>
  <c r="Z65" i="26"/>
  <c r="E39" i="26"/>
  <c r="T12" i="26"/>
  <c r="A65" i="27"/>
  <c r="P22" i="27"/>
  <c r="K42" i="27"/>
  <c r="Z8" i="27"/>
  <c r="AJ41" i="21"/>
  <c r="O5" i="21"/>
  <c r="E5" i="21"/>
  <c r="Z41" i="21"/>
  <c r="O52" i="21"/>
  <c r="O63" i="21"/>
  <c r="AJ19" i="21"/>
  <c r="M57" i="22"/>
  <c r="AH7" i="22"/>
  <c r="E6" i="21"/>
  <c r="Z38" i="21"/>
  <c r="K21" i="21"/>
  <c r="AF60" i="21"/>
  <c r="AB30" i="21"/>
  <c r="G4" i="21"/>
  <c r="E28" i="22"/>
  <c r="O42" i="22"/>
  <c r="AJ8" i="22"/>
  <c r="M41" i="22"/>
  <c r="M13" i="22"/>
  <c r="AJ41" i="22"/>
  <c r="O12" i="22"/>
  <c r="X41" i="22"/>
  <c r="C12" i="22"/>
  <c r="AJ40" i="22"/>
  <c r="O11" i="22"/>
  <c r="I49" i="25"/>
  <c r="X2" i="25"/>
  <c r="I20" i="25"/>
  <c r="A47" i="25"/>
  <c r="P29" i="25"/>
  <c r="K60" i="26"/>
  <c r="Z27" i="26"/>
  <c r="T43" i="26"/>
  <c r="T9" i="26"/>
  <c r="A51" i="26"/>
  <c r="P33" i="26"/>
  <c r="I15" i="26"/>
  <c r="X35" i="26"/>
  <c r="I2" i="21"/>
  <c r="I55" i="21"/>
  <c r="M55" i="21"/>
  <c r="M2" i="21"/>
  <c r="G20" i="21"/>
  <c r="AB66" i="21"/>
  <c r="K18" i="21"/>
  <c r="AF62" i="21"/>
  <c r="M24" i="22"/>
  <c r="V57" i="22"/>
  <c r="V2" i="22"/>
  <c r="I55" i="22"/>
  <c r="I17" i="25"/>
  <c r="Z39" i="25"/>
  <c r="Z5" i="25"/>
  <c r="V47" i="25"/>
  <c r="G40" i="25"/>
  <c r="X6" i="26"/>
  <c r="I53" i="26"/>
  <c r="Z35" i="27"/>
  <c r="K15" i="27"/>
  <c r="P42" i="27"/>
  <c r="A10" i="27"/>
  <c r="X63" i="27"/>
  <c r="I26" i="27"/>
  <c r="Z31" i="21"/>
  <c r="E11" i="21"/>
  <c r="AH10" i="21"/>
  <c r="AH49" i="21"/>
  <c r="K61" i="21"/>
  <c r="AF18" i="21"/>
  <c r="Z37" i="21"/>
  <c r="E8" i="21"/>
  <c r="C50" i="22"/>
  <c r="AB43" i="22"/>
  <c r="AB9" i="22"/>
  <c r="C30" i="22"/>
  <c r="A66" i="22"/>
  <c r="V26" i="22"/>
  <c r="A62" i="22"/>
  <c r="K35" i="22"/>
  <c r="K20" i="22"/>
  <c r="E36" i="25"/>
  <c r="T13" i="25"/>
  <c r="P42" i="25"/>
  <c r="A12" i="25"/>
  <c r="G57" i="26"/>
  <c r="V7" i="26"/>
  <c r="X23" i="26"/>
  <c r="P24" i="26"/>
  <c r="A61" i="26"/>
  <c r="AF35" i="21"/>
  <c r="K13" i="21"/>
  <c r="V23" i="21"/>
  <c r="A56" i="21"/>
  <c r="G40" i="21"/>
  <c r="AB47" i="21"/>
  <c r="V11" i="21"/>
  <c r="A32" i="21"/>
  <c r="C4" i="22"/>
  <c r="X55" i="22"/>
  <c r="O36" i="21"/>
  <c r="AJ13" i="21"/>
  <c r="A23" i="22"/>
  <c r="I37" i="22"/>
  <c r="E33" i="22"/>
  <c r="AB16" i="22"/>
  <c r="G43" i="22"/>
  <c r="A34" i="22"/>
  <c r="V13" i="22"/>
  <c r="M39" i="22"/>
  <c r="AH12" i="22"/>
  <c r="I47" i="22"/>
  <c r="I9" i="14"/>
  <c r="G14" i="22"/>
  <c r="AH35" i="22"/>
  <c r="M15" i="22"/>
  <c r="X53" i="25"/>
  <c r="C55" i="25"/>
  <c r="C2" i="25"/>
  <c r="I8" i="25"/>
  <c r="X37" i="25"/>
  <c r="V53" i="26"/>
  <c r="V14" i="26"/>
  <c r="E59" i="26"/>
  <c r="E6" i="26"/>
  <c r="K53" i="27"/>
  <c r="Z6" i="27"/>
  <c r="S21" i="14"/>
  <c r="R21" i="14" s="1"/>
  <c r="G14" i="27"/>
  <c r="Z39" i="27"/>
  <c r="K17" i="27"/>
  <c r="T43" i="27"/>
  <c r="T9" i="27"/>
  <c r="A19" i="21"/>
  <c r="V65" i="21"/>
  <c r="X5" i="21"/>
  <c r="X39" i="21"/>
  <c r="E66" i="21"/>
  <c r="Z17" i="21"/>
  <c r="I30" i="21"/>
  <c r="AD9" i="21"/>
  <c r="AD53" i="21"/>
  <c r="AH49" i="22"/>
  <c r="M18" i="22"/>
  <c r="AB10" i="22"/>
  <c r="G49" i="22"/>
  <c r="AJ51" i="22"/>
  <c r="O44" i="22"/>
  <c r="AB63" i="22"/>
  <c r="G26" i="22"/>
  <c r="V23" i="22"/>
  <c r="AD17" i="22"/>
  <c r="I40" i="22"/>
  <c r="AJ15" i="22"/>
  <c r="O36" i="22"/>
  <c r="K5" i="25"/>
  <c r="Z41" i="25"/>
  <c r="V14" i="25"/>
  <c r="G41" i="25"/>
  <c r="E23" i="26"/>
  <c r="Z46" i="26"/>
  <c r="K16" i="26"/>
  <c r="V45" i="27"/>
  <c r="G9" i="27"/>
  <c r="V46" i="27"/>
  <c r="G16" i="27"/>
  <c r="A58" i="22"/>
  <c r="Q12" i="21"/>
  <c r="AL42" i="21"/>
  <c r="K56" i="22"/>
  <c r="K3" i="22"/>
  <c r="K50" i="21"/>
  <c r="AB7" i="21"/>
  <c r="G42" i="21"/>
  <c r="G56" i="22"/>
  <c r="G3" i="22"/>
  <c r="C50" i="21"/>
  <c r="I50" i="21"/>
  <c r="O42" i="21"/>
  <c r="AJ7" i="21"/>
  <c r="I65" i="22"/>
  <c r="AD22" i="22"/>
  <c r="AF45" i="22"/>
  <c r="K9" i="22"/>
  <c r="O3" i="22"/>
  <c r="O56" i="22"/>
  <c r="E31" i="22"/>
  <c r="Z42" i="21"/>
  <c r="E12" i="21"/>
  <c r="AH42" i="21"/>
  <c r="M12" i="21"/>
  <c r="G53" i="22"/>
  <c r="AB6" i="22"/>
  <c r="B19" i="14"/>
  <c r="AL54" i="21"/>
  <c r="I56" i="22"/>
  <c r="I3" i="22"/>
  <c r="O50" i="21"/>
  <c r="AL7" i="21"/>
  <c r="Q42" i="21"/>
  <c r="C31" i="22"/>
  <c r="AB39" i="22"/>
  <c r="G17" i="22"/>
  <c r="O65" i="22"/>
  <c r="AJ22" i="22"/>
  <c r="X22" i="22"/>
  <c r="C65" i="22"/>
  <c r="V45" i="22"/>
  <c r="A9" i="22"/>
  <c r="C7" i="25"/>
  <c r="R36" i="25"/>
  <c r="Q11" i="14"/>
  <c r="X58" i="26"/>
  <c r="X3" i="26"/>
  <c r="S7" i="14"/>
  <c r="E14" i="26"/>
  <c r="G25" i="26"/>
  <c r="V64" i="26"/>
  <c r="T41" i="26"/>
  <c r="E12" i="26"/>
  <c r="R22" i="26"/>
  <c r="C65" i="26"/>
  <c r="I44" i="27"/>
  <c r="X51" i="27"/>
  <c r="K39" i="27"/>
  <c r="Z12" i="27"/>
  <c r="Q54" i="22"/>
  <c r="AL4" i="22"/>
  <c r="G5" i="14"/>
  <c r="X3" i="22"/>
  <c r="X58" i="22"/>
  <c r="Q41" i="21"/>
  <c r="AL14" i="21"/>
  <c r="AH4" i="21"/>
  <c r="M38" i="21"/>
  <c r="A35" i="21"/>
  <c r="V8" i="21"/>
  <c r="A2" i="22"/>
  <c r="I53" i="21"/>
  <c r="AD3" i="21"/>
  <c r="A52" i="22"/>
  <c r="AF64" i="22"/>
  <c r="K25" i="22"/>
  <c r="O16" i="22"/>
  <c r="AJ46" i="22"/>
  <c r="AH21" i="22"/>
  <c r="Z49" i="24"/>
  <c r="Z10" i="24"/>
  <c r="G22" i="25"/>
  <c r="V59" i="25"/>
  <c r="I56" i="25"/>
  <c r="X23" i="25"/>
  <c r="G35" i="25"/>
  <c r="V8" i="25"/>
  <c r="V6" i="25"/>
  <c r="G45" i="25"/>
  <c r="C26" i="26"/>
  <c r="R63" i="26"/>
  <c r="K21" i="26"/>
  <c r="G40" i="26"/>
  <c r="V17" i="26"/>
  <c r="G54" i="27"/>
  <c r="V4" i="27"/>
  <c r="C41" i="27"/>
  <c r="C13" i="27"/>
  <c r="I34" i="27"/>
  <c r="X13" i="27"/>
  <c r="D11" i="14"/>
  <c r="I10" i="21"/>
  <c r="X2" i="21"/>
  <c r="C49" i="21"/>
  <c r="AH2" i="21"/>
  <c r="M49" i="21"/>
  <c r="AD14" i="22"/>
  <c r="AD53" i="22"/>
  <c r="X51" i="21"/>
  <c r="V66" i="22"/>
  <c r="A22" i="22"/>
  <c r="N17" i="14"/>
  <c r="M17" i="14" s="1"/>
  <c r="C10" i="25"/>
  <c r="K30" i="25"/>
  <c r="Z9" i="25"/>
  <c r="P65" i="26"/>
  <c r="A27" i="26"/>
  <c r="K39" i="26"/>
  <c r="Z12" i="26"/>
  <c r="C65" i="27"/>
  <c r="R22" i="27"/>
  <c r="E42" i="27"/>
  <c r="T8" i="27"/>
  <c r="I5" i="21"/>
  <c r="AD41" i="21"/>
  <c r="E52" i="21"/>
  <c r="X19" i="21"/>
  <c r="C63" i="21"/>
  <c r="AB7" i="22"/>
  <c r="G57" i="22"/>
  <c r="V38" i="21"/>
  <c r="A6" i="21"/>
  <c r="AB60" i="21"/>
  <c r="G21" i="21"/>
  <c r="AJ30" i="21"/>
  <c r="O4" i="21"/>
  <c r="E42" i="22"/>
  <c r="Z8" i="22"/>
  <c r="E41" i="22"/>
  <c r="E13" i="22"/>
  <c r="G12" i="22"/>
  <c r="AB41" i="22"/>
  <c r="M11" i="22"/>
  <c r="AH40" i="22"/>
  <c r="K11" i="22"/>
  <c r="AF40" i="22"/>
  <c r="Z2" i="25"/>
  <c r="K49" i="25"/>
  <c r="E20" i="25"/>
  <c r="V29" i="25"/>
  <c r="G47" i="25"/>
  <c r="C60" i="26"/>
  <c r="R27" i="26"/>
  <c r="Z9" i="26"/>
  <c r="Z43" i="26"/>
  <c r="C51" i="26"/>
  <c r="R33" i="26"/>
  <c r="Z35" i="26"/>
  <c r="K15" i="26"/>
  <c r="E45" i="27"/>
  <c r="T18" i="27"/>
  <c r="Q2" i="21"/>
  <c r="Q55" i="21"/>
  <c r="AH66" i="21"/>
  <c r="M20" i="21"/>
  <c r="AD62" i="21"/>
  <c r="I18" i="21"/>
  <c r="I24" i="22"/>
  <c r="O24" i="22"/>
  <c r="X57" i="22"/>
  <c r="X2" i="22"/>
  <c r="G17" i="25"/>
  <c r="R5" i="25"/>
  <c r="R39" i="25"/>
  <c r="C40" i="25"/>
  <c r="R47" i="25"/>
  <c r="R6" i="26"/>
  <c r="C53" i="26"/>
  <c r="C46" i="27"/>
  <c r="R11" i="27"/>
  <c r="T35" i="27"/>
  <c r="E15" i="27"/>
  <c r="X42" i="27"/>
  <c r="I10" i="27"/>
  <c r="T63" i="27"/>
  <c r="E26" i="27"/>
  <c r="C11" i="21"/>
  <c r="X31" i="21"/>
  <c r="AL49" i="21"/>
  <c r="AL10" i="21"/>
  <c r="Q61" i="21"/>
  <c r="AL18" i="21"/>
  <c r="AF37" i="21"/>
  <c r="K8" i="21"/>
  <c r="C38" i="22"/>
  <c r="AD9" i="22"/>
  <c r="AD43" i="22"/>
  <c r="E30" i="22"/>
  <c r="O62" i="22"/>
  <c r="AJ26" i="22"/>
  <c r="G35" i="22"/>
  <c r="I20" i="22"/>
  <c r="I36" i="25"/>
  <c r="X13" i="25"/>
  <c r="X42" i="25"/>
  <c r="I12" i="25"/>
  <c r="I57" i="26"/>
  <c r="X7" i="26"/>
  <c r="Z23" i="26"/>
  <c r="E61" i="26"/>
  <c r="T24" i="26"/>
  <c r="C23" i="27"/>
  <c r="Q13" i="21"/>
  <c r="AL35" i="21"/>
  <c r="AD23" i="21"/>
  <c r="I56" i="21"/>
  <c r="AD47" i="21"/>
  <c r="I40" i="21"/>
  <c r="O32" i="21"/>
  <c r="AJ11" i="21"/>
  <c r="AJ55" i="22"/>
  <c r="O4" i="22"/>
  <c r="E36" i="21"/>
  <c r="Z13" i="21"/>
  <c r="O23" i="22"/>
  <c r="A37" i="22"/>
  <c r="A33" i="22"/>
  <c r="AJ16" i="22"/>
  <c r="O43" i="22"/>
  <c r="Z13" i="22"/>
  <c r="E34" i="22"/>
  <c r="X12" i="22"/>
  <c r="C39" i="22"/>
  <c r="AB12" i="22"/>
  <c r="G39" i="22"/>
  <c r="I3" i="14"/>
  <c r="A14" i="22"/>
  <c r="Q15" i="22"/>
  <c r="AL35" i="22"/>
  <c r="K55" i="25"/>
  <c r="K2" i="25"/>
  <c r="P37" i="25"/>
  <c r="A8" i="25"/>
  <c r="X53" i="26"/>
  <c r="X14" i="26"/>
  <c r="G59" i="26"/>
  <c r="G6" i="26"/>
  <c r="A53" i="27"/>
  <c r="P6" i="27"/>
  <c r="S15" i="14"/>
  <c r="R15" i="14" s="1"/>
  <c r="A14" i="27"/>
  <c r="C17" i="27"/>
  <c r="R39" i="27"/>
  <c r="V43" i="27"/>
  <c r="V9" i="27"/>
  <c r="E19" i="21"/>
  <c r="Z65" i="21"/>
  <c r="AD39" i="21"/>
  <c r="AD5" i="21"/>
  <c r="X17" i="21"/>
  <c r="C66" i="21"/>
  <c r="X9" i="21"/>
  <c r="C30" i="21"/>
  <c r="AJ53" i="21"/>
  <c r="AL49" i="22"/>
  <c r="Q18" i="22"/>
  <c r="K18" i="22"/>
  <c r="AF49" i="22"/>
  <c r="AH10" i="22"/>
  <c r="M49" i="22"/>
  <c r="AF51" i="22"/>
  <c r="K44" i="22"/>
  <c r="AD63" i="22"/>
  <c r="I26" i="22"/>
  <c r="X23" i="22"/>
  <c r="V17" i="22"/>
  <c r="A40" i="22"/>
  <c r="M36" i="22"/>
  <c r="AH15" i="22"/>
  <c r="E48" i="22"/>
  <c r="C58" i="25"/>
  <c r="R22" i="25"/>
  <c r="T41" i="25"/>
  <c r="E5" i="25"/>
  <c r="P31" i="25"/>
  <c r="A11" i="25"/>
  <c r="G23" i="26"/>
  <c r="P46" i="26"/>
  <c r="A16" i="26"/>
  <c r="P45" i="27"/>
  <c r="A9" i="27"/>
  <c r="Z46" i="27"/>
  <c r="K16" i="27"/>
  <c r="V39" i="22"/>
  <c r="A17" i="22"/>
  <c r="A65" i="22"/>
  <c r="V22" i="22"/>
  <c r="G9" i="22"/>
  <c r="AB45" i="22"/>
  <c r="K7" i="25"/>
  <c r="Z36" i="25"/>
  <c r="Q5" i="14"/>
  <c r="R58" i="26"/>
  <c r="R3" i="26"/>
  <c r="S3" i="14"/>
  <c r="A14" i="26"/>
  <c r="A25" i="26"/>
  <c r="P64" i="26"/>
  <c r="Z41" i="26"/>
  <c r="K12" i="26"/>
  <c r="T22" i="26"/>
  <c r="E65" i="26"/>
  <c r="Z51" i="27"/>
  <c r="K44" i="27"/>
  <c r="A39" i="27"/>
  <c r="P12" i="27"/>
  <c r="C54" i="22"/>
  <c r="X4" i="22"/>
  <c r="G3" i="14"/>
  <c r="V58" i="22"/>
  <c r="V3" i="22"/>
  <c r="G17" i="14"/>
  <c r="AJ3" i="22"/>
  <c r="AJ58" i="22"/>
  <c r="X14" i="21"/>
  <c r="C41" i="21"/>
  <c r="V4" i="21"/>
  <c r="A38" i="21"/>
  <c r="O35" i="21"/>
  <c r="AJ8" i="21"/>
  <c r="Q35" i="21"/>
  <c r="AL8" i="21"/>
  <c r="C53" i="21"/>
  <c r="X3" i="21"/>
  <c r="G52" i="22"/>
  <c r="Z64" i="22"/>
  <c r="E25" i="22"/>
  <c r="E16" i="22"/>
  <c r="Z46" i="22"/>
  <c r="X46" i="22"/>
  <c r="C16" i="22"/>
  <c r="AB21" i="22"/>
  <c r="T10" i="24"/>
  <c r="T49" i="24"/>
  <c r="Z3" i="25"/>
  <c r="K53" i="25"/>
  <c r="E56" i="25"/>
  <c r="T23" i="25"/>
  <c r="P8" i="25"/>
  <c r="A35" i="25"/>
  <c r="Z63" i="26"/>
  <c r="K26" i="26"/>
  <c r="A46" i="26"/>
  <c r="P11" i="26"/>
  <c r="E54" i="27"/>
  <c r="T4" i="27"/>
  <c r="E41" i="27"/>
  <c r="E13" i="27"/>
  <c r="E34" i="27"/>
  <c r="T13" i="27"/>
  <c r="D19" i="14"/>
  <c r="Q10" i="21"/>
  <c r="AF2" i="21"/>
  <c r="K49" i="21"/>
  <c r="X14" i="22"/>
  <c r="X53" i="22"/>
  <c r="AD51" i="21"/>
  <c r="G22" i="22"/>
  <c r="AB66" i="22"/>
  <c r="R51" i="25"/>
  <c r="N25" i="14"/>
  <c r="M25" i="14" s="1"/>
  <c r="K10" i="25"/>
  <c r="X20" i="25"/>
  <c r="I57" i="25"/>
  <c r="V9" i="25"/>
  <c r="G30" i="25"/>
  <c r="T65" i="26"/>
  <c r="E27" i="26"/>
  <c r="P12" i="26"/>
  <c r="A39" i="26"/>
  <c r="I65" i="27"/>
  <c r="X22" i="27"/>
  <c r="C21" i="27"/>
  <c r="Z65" i="27"/>
  <c r="K27" i="27"/>
  <c r="G42" i="27"/>
  <c r="V8" i="27"/>
  <c r="AL41" i="21"/>
  <c r="Q5" i="21"/>
  <c r="I52" i="21"/>
  <c r="G63" i="21"/>
  <c r="AB19" i="21"/>
  <c r="I63" i="21"/>
  <c r="AD19" i="21"/>
  <c r="V7" i="22"/>
  <c r="A57" i="22"/>
  <c r="C57" i="22"/>
  <c r="X7" i="22"/>
  <c r="AB38" i="21"/>
  <c r="G6" i="21"/>
  <c r="M21" i="21"/>
  <c r="AH60" i="21"/>
  <c r="AD30" i="21"/>
  <c r="I4" i="21"/>
  <c r="I28" i="22"/>
  <c r="G28" i="22"/>
  <c r="M42" i="22"/>
  <c r="AH8" i="22"/>
  <c r="O13" i="22"/>
  <c r="O41" i="22"/>
  <c r="AD41" i="22"/>
  <c r="I12" i="22"/>
  <c r="G11" i="22"/>
  <c r="AB40" i="22"/>
  <c r="P52" i="25"/>
  <c r="V26" i="26"/>
  <c r="G62" i="26"/>
  <c r="T27" i="26"/>
  <c r="E60" i="26"/>
  <c r="P43" i="26"/>
  <c r="P9" i="26"/>
  <c r="C9" i="26"/>
  <c r="R45" i="26"/>
  <c r="K51" i="26"/>
  <c r="Z33" i="26"/>
  <c r="V18" i="27"/>
  <c r="G45" i="27"/>
  <c r="C2" i="21"/>
  <c r="C55" i="21"/>
  <c r="X66" i="21"/>
  <c r="C20" i="21"/>
  <c r="AD66" i="21"/>
  <c r="I20" i="21"/>
  <c r="AL62" i="21"/>
  <c r="Q18" i="21"/>
  <c r="C24" i="22"/>
  <c r="AL57" i="22"/>
  <c r="AL2" i="22"/>
  <c r="C55" i="22"/>
  <c r="A17" i="25"/>
  <c r="G38" i="25"/>
  <c r="V4" i="25"/>
  <c r="T5" i="25"/>
  <c r="T39" i="25"/>
  <c r="I40" i="25"/>
  <c r="X47" i="25"/>
  <c r="Z6" i="26"/>
  <c r="K53" i="26"/>
  <c r="V66" i="26"/>
  <c r="G22" i="26"/>
  <c r="K24" i="26"/>
  <c r="I10" i="26"/>
  <c r="X42" i="26"/>
  <c r="A49" i="26"/>
  <c r="P10" i="26"/>
  <c r="I44" i="26"/>
  <c r="X51" i="26"/>
  <c r="V11" i="27"/>
  <c r="G46" i="27"/>
  <c r="X35" i="27"/>
  <c r="I15" i="27"/>
  <c r="R42" i="27"/>
  <c r="C10" i="27"/>
  <c r="Z63" i="27"/>
  <c r="K26" i="27"/>
  <c r="AD31" i="21"/>
  <c r="I11" i="21"/>
  <c r="AB49" i="21"/>
  <c r="AB10" i="21"/>
  <c r="V18" i="21"/>
  <c r="A61" i="21"/>
  <c r="M61" i="21"/>
  <c r="AH18" i="21"/>
  <c r="Q8" i="21"/>
  <c r="AL37" i="21"/>
  <c r="G50" i="22"/>
  <c r="E38" i="22"/>
  <c r="V9" i="22"/>
  <c r="V43" i="22"/>
  <c r="C62" i="22"/>
  <c r="X26" i="22"/>
  <c r="A35" i="22"/>
  <c r="C20" i="22"/>
  <c r="A36" i="25"/>
  <c r="P13" i="25"/>
  <c r="X30" i="25"/>
  <c r="I4" i="25"/>
  <c r="Z42" i="25"/>
  <c r="K12" i="25"/>
  <c r="K57" i="26"/>
  <c r="Z7" i="26"/>
  <c r="G61" i="26"/>
  <c r="V24" i="26"/>
  <c r="E56" i="27"/>
  <c r="E3" i="27"/>
  <c r="I23" i="27"/>
  <c r="V35" i="21"/>
  <c r="A13" i="21"/>
  <c r="AD35" i="21"/>
  <c r="I13" i="21"/>
  <c r="C56" i="21"/>
  <c r="X23" i="21"/>
  <c r="C40" i="21"/>
  <c r="X47" i="21"/>
  <c r="M32" i="21"/>
  <c r="AH11" i="21"/>
  <c r="E4" i="22"/>
  <c r="Z55" i="22"/>
  <c r="AF13" i="21"/>
  <c r="K36" i="21"/>
  <c r="Q23" i="22"/>
  <c r="C19" i="22"/>
  <c r="G37" i="22"/>
  <c r="C33" i="22"/>
  <c r="AL16" i="22"/>
  <c r="Q43" i="22"/>
  <c r="K34" i="22"/>
  <c r="AF13" i="22"/>
  <c r="AJ12" i="22"/>
  <c r="O39" i="22"/>
  <c r="K47" i="22"/>
  <c r="C47" i="22"/>
  <c r="I17" i="14"/>
  <c r="O14" i="22"/>
  <c r="Z35" i="22"/>
  <c r="E15" i="22"/>
  <c r="AJ35" i="22"/>
  <c r="O15" i="22"/>
  <c r="G21" i="25"/>
  <c r="V60" i="25"/>
  <c r="R19" i="25"/>
  <c r="Z37" i="25"/>
  <c r="K8" i="25"/>
  <c r="G54" i="26"/>
  <c r="V4" i="26"/>
  <c r="Z21" i="26"/>
  <c r="R53" i="27"/>
  <c r="R14" i="27"/>
  <c r="I53" i="27"/>
  <c r="X6" i="27"/>
  <c r="S23" i="14"/>
  <c r="R23" i="14" s="1"/>
  <c r="I14" i="27"/>
  <c r="C40" i="27"/>
  <c r="R17" i="27"/>
  <c r="X39" i="27"/>
  <c r="I17" i="27"/>
  <c r="P43" i="27"/>
  <c r="P9" i="27"/>
  <c r="Q19" i="21"/>
  <c r="AL65" i="21"/>
  <c r="AJ39" i="21"/>
  <c r="AJ5" i="21"/>
  <c r="I66" i="21"/>
  <c r="AD17" i="21"/>
  <c r="Z9" i="21"/>
  <c r="E30" i="21"/>
  <c r="V53" i="21"/>
  <c r="AD49" i="22"/>
  <c r="I18" i="22"/>
  <c r="I49" i="22"/>
  <c r="AD10" i="22"/>
  <c r="AJ10" i="22"/>
  <c r="O49" i="22"/>
  <c r="AH51" i="22"/>
  <c r="M44" i="22"/>
  <c r="X63" i="22"/>
  <c r="C26" i="22"/>
  <c r="AL23" i="22"/>
  <c r="C40" i="22"/>
  <c r="X17" i="22"/>
  <c r="A36" i="22"/>
  <c r="V15" i="22"/>
  <c r="Q36" i="22"/>
  <c r="AL15" i="22"/>
  <c r="A48" i="22"/>
  <c r="K58" i="25"/>
  <c r="Z22" i="25"/>
  <c r="I5" i="25"/>
  <c r="X41" i="25"/>
  <c r="C11" i="25"/>
  <c r="R31" i="25"/>
  <c r="A23" i="26"/>
  <c r="G16" i="26"/>
  <c r="V46" i="26"/>
  <c r="E62" i="27"/>
  <c r="T26" i="27"/>
  <c r="X6" i="22"/>
  <c r="C53" i="22"/>
  <c r="B3" i="14"/>
  <c r="V54" i="21"/>
  <c r="Q50" i="21"/>
  <c r="C42" i="21"/>
  <c r="X7" i="21"/>
  <c r="AD7" i="21"/>
  <c r="I42" i="21"/>
  <c r="I58" i="22"/>
  <c r="E50" i="21"/>
  <c r="M42" i="21"/>
  <c r="AH7" i="21"/>
  <c r="Q17" i="22"/>
  <c r="AL39" i="22"/>
  <c r="Q65" i="22"/>
  <c r="AL22" i="22"/>
  <c r="AH45" i="22"/>
  <c r="M9" i="22"/>
  <c r="I61" i="25"/>
  <c r="X18" i="25"/>
  <c r="T36" i="25"/>
  <c r="E7" i="25"/>
  <c r="Q13" i="14"/>
  <c r="Z58" i="26"/>
  <c r="Z3" i="26"/>
  <c r="S9" i="14"/>
  <c r="G14" i="26"/>
  <c r="I25" i="26"/>
  <c r="X64" i="26"/>
  <c r="G12" i="26"/>
  <c r="V41" i="26"/>
  <c r="G65" i="26"/>
  <c r="V22" i="26"/>
  <c r="T40" i="27"/>
  <c r="E11" i="27"/>
  <c r="V51" i="27"/>
  <c r="G44" i="27"/>
  <c r="AH4" i="22"/>
  <c r="M54" i="22"/>
  <c r="AJ4" i="22"/>
  <c r="O54" i="22"/>
  <c r="G15" i="14"/>
  <c r="AH3" i="22"/>
  <c r="AH58" i="22"/>
  <c r="I41" i="21"/>
  <c r="AD14" i="21"/>
  <c r="E38" i="21"/>
  <c r="Z4" i="21"/>
  <c r="AL4" i="21"/>
  <c r="Q38" i="21"/>
  <c r="E35" i="21"/>
  <c r="Z8" i="21"/>
  <c r="I2" i="22"/>
  <c r="E53" i="21"/>
  <c r="Z3" i="21"/>
  <c r="C25" i="22"/>
  <c r="X64" i="22"/>
  <c r="G25" i="22"/>
  <c r="AB64" i="22"/>
  <c r="G16" i="22"/>
  <c r="AB46" i="22"/>
  <c r="AJ21" i="22"/>
  <c r="T53" i="24"/>
  <c r="I32" i="22"/>
  <c r="V49" i="24"/>
  <c r="V10" i="24"/>
  <c r="I53" i="25"/>
  <c r="X3" i="25"/>
  <c r="P23" i="25"/>
  <c r="A56" i="25"/>
  <c r="X8" i="25"/>
  <c r="I35" i="25"/>
  <c r="T63" i="26"/>
  <c r="E26" i="26"/>
  <c r="G46" i="26"/>
  <c r="V11" i="26"/>
  <c r="I54" i="27"/>
  <c r="X4" i="27"/>
  <c r="I41" i="27"/>
  <c r="I13" i="27"/>
  <c r="G34" i="27"/>
  <c r="V13" i="27"/>
  <c r="D3" i="14"/>
  <c r="A10" i="21"/>
  <c r="Z2" i="21"/>
  <c r="E49" i="21"/>
  <c r="AF14" i="22"/>
  <c r="AF53" i="22"/>
  <c r="AJ14" i="22"/>
  <c r="AJ53" i="22"/>
  <c r="Z51" i="21"/>
  <c r="AH66" i="22"/>
  <c r="M22" i="22"/>
  <c r="Z51" i="25"/>
  <c r="N19" i="14"/>
  <c r="M19" i="14" s="1"/>
  <c r="E10" i="25"/>
  <c r="C57" i="25"/>
  <c r="R20" i="25"/>
  <c r="A30" i="25"/>
  <c r="P9" i="25"/>
  <c r="C27" i="26"/>
  <c r="R65" i="26"/>
  <c r="G39" i="26"/>
  <c r="V12" i="26"/>
  <c r="V22" i="27"/>
  <c r="G65" i="27"/>
  <c r="I21" i="27"/>
  <c r="P65" i="27"/>
  <c r="A27" i="27"/>
  <c r="I42" i="27"/>
  <c r="X8" i="27"/>
  <c r="X41" i="21"/>
  <c r="C5" i="21"/>
  <c r="G52" i="21"/>
  <c r="AF19" i="21"/>
  <c r="K63" i="21"/>
  <c r="AJ7" i="22"/>
  <c r="O57" i="22"/>
  <c r="M6" i="21"/>
  <c r="AH38" i="21"/>
  <c r="V60" i="21"/>
  <c r="A21" i="21"/>
  <c r="Z30" i="21"/>
  <c r="E4" i="21"/>
  <c r="C28" i="22"/>
  <c r="AD8" i="22"/>
  <c r="I42" i="22"/>
  <c r="G42" i="22"/>
  <c r="AB8" i="22"/>
  <c r="A13" i="22"/>
  <c r="A41" i="22"/>
  <c r="V41" i="22"/>
  <c r="A12" i="22"/>
  <c r="V40" i="22"/>
  <c r="A11" i="22"/>
  <c r="X52" i="25"/>
  <c r="A62" i="26"/>
  <c r="P26" i="26"/>
  <c r="G60" i="26"/>
  <c r="V27" i="26"/>
  <c r="V43" i="26"/>
  <c r="V9" i="26"/>
  <c r="I9" i="26"/>
  <c r="X45" i="26"/>
  <c r="T33" i="26"/>
  <c r="E51" i="26"/>
  <c r="A45" i="27"/>
  <c r="P18" i="27"/>
  <c r="K55" i="21"/>
  <c r="K2" i="21"/>
  <c r="AF66" i="21"/>
  <c r="K20" i="21"/>
  <c r="AJ62" i="21"/>
  <c r="O18" i="21"/>
  <c r="Q24" i="22"/>
  <c r="Z57" i="22"/>
  <c r="Z2" i="22"/>
  <c r="C17" i="25"/>
  <c r="C38" i="25"/>
  <c r="R4" i="25"/>
  <c r="V39" i="25"/>
  <c r="V5" i="25"/>
  <c r="K40" i="25"/>
  <c r="Z47" i="25"/>
  <c r="G53" i="26"/>
  <c r="V6" i="26"/>
  <c r="P66" i="26"/>
  <c r="A22" i="26"/>
  <c r="E24" i="26"/>
  <c r="T42" i="26"/>
  <c r="E10" i="26"/>
  <c r="V10" i="26"/>
  <c r="G49" i="26"/>
  <c r="C44" i="26"/>
  <c r="R51" i="26"/>
  <c r="A46" i="27"/>
  <c r="P11" i="27"/>
  <c r="G15" i="27"/>
  <c r="V35" i="27"/>
  <c r="Z42" i="27"/>
  <c r="K10" i="27"/>
  <c r="K11" i="21"/>
  <c r="AF31" i="21"/>
  <c r="AF10" i="21"/>
  <c r="AF49" i="21"/>
  <c r="I61" i="21"/>
  <c r="AD18" i="21"/>
  <c r="C8" i="21"/>
  <c r="X37" i="21"/>
  <c r="M8" i="21"/>
  <c r="AH37" i="21"/>
  <c r="I50" i="22"/>
  <c r="K38" i="22"/>
  <c r="X43" i="22"/>
  <c r="X9" i="22"/>
  <c r="G30" i="22"/>
  <c r="G66" i="22"/>
  <c r="Q62" i="22"/>
  <c r="AL26" i="22"/>
  <c r="C35" i="22"/>
  <c r="E20" i="22"/>
  <c r="C36" i="25"/>
  <c r="R13" i="25"/>
  <c r="V30" i="25"/>
  <c r="G4" i="25"/>
  <c r="R42" i="25"/>
  <c r="C12" i="25"/>
  <c r="T7" i="26"/>
  <c r="E57" i="26"/>
  <c r="I61" i="26"/>
  <c r="X24" i="26"/>
  <c r="I56" i="27"/>
  <c r="I3" i="27"/>
  <c r="E23" i="27"/>
  <c r="M13" i="21"/>
  <c r="AH35" i="21"/>
  <c r="E56" i="21"/>
  <c r="Z23" i="21"/>
  <c r="Z47" i="21"/>
  <c r="E40" i="21"/>
  <c r="C32" i="21"/>
  <c r="X11" i="21"/>
  <c r="AL11" i="21"/>
  <c r="Q32" i="21"/>
  <c r="M4" i="22"/>
  <c r="AH55" i="22"/>
  <c r="G36" i="21"/>
  <c r="AB13" i="21"/>
  <c r="K23" i="22"/>
  <c r="E19" i="22"/>
  <c r="I33" i="22"/>
  <c r="V16" i="22"/>
  <c r="A43" i="22"/>
  <c r="Q34" i="22"/>
  <c r="AL13" i="22"/>
  <c r="E39" i="22"/>
  <c r="Z12" i="22"/>
  <c r="E47" i="22"/>
  <c r="I19" i="14"/>
  <c r="Q14" i="22"/>
  <c r="I13" i="14"/>
  <c r="K14" i="22"/>
  <c r="AF35" i="22"/>
  <c r="K15" i="22"/>
  <c r="V53" i="25"/>
  <c r="K21" i="25"/>
  <c r="Z60" i="25"/>
  <c r="Z19" i="25"/>
  <c r="T37" i="25"/>
  <c r="E8" i="25"/>
  <c r="P4" i="26"/>
  <c r="A54" i="26"/>
  <c r="T21" i="26"/>
  <c r="Z53" i="27"/>
  <c r="Z14" i="27"/>
  <c r="C53" i="27"/>
  <c r="R6" i="27"/>
  <c r="S19" i="14"/>
  <c r="R19" i="14" s="1"/>
  <c r="E14" i="27"/>
  <c r="Z17" i="27"/>
  <c r="K40" i="27"/>
  <c r="V39" i="27"/>
  <c r="G17" i="27"/>
  <c r="X43" i="27"/>
  <c r="X9" i="27"/>
  <c r="AB65" i="21"/>
  <c r="G19" i="21"/>
  <c r="AB5" i="21"/>
  <c r="AB39" i="21"/>
  <c r="Z5" i="21"/>
  <c r="Z39" i="21"/>
  <c r="AJ17" i="21"/>
  <c r="O66" i="21"/>
  <c r="AF9" i="21"/>
  <c r="K30" i="21"/>
  <c r="AF53" i="21"/>
  <c r="AL53" i="21"/>
  <c r="X49" i="22"/>
  <c r="C18" i="22"/>
  <c r="K49" i="22"/>
  <c r="AF10" i="22"/>
  <c r="I44" i="22"/>
  <c r="AD51" i="22"/>
  <c r="AL63" i="22"/>
  <c r="Q26" i="22"/>
  <c r="AF23" i="22"/>
  <c r="E40" i="22"/>
  <c r="Z17" i="22"/>
  <c r="AF15" i="22"/>
  <c r="K36" i="22"/>
  <c r="I48" i="22"/>
  <c r="T22" i="25"/>
  <c r="E58" i="25"/>
  <c r="C41" i="25"/>
  <c r="R14" i="25"/>
  <c r="G11" i="25"/>
  <c r="V31" i="25"/>
  <c r="R46" i="26"/>
  <c r="C16" i="26"/>
  <c r="V26" i="27"/>
  <c r="G62" i="27"/>
  <c r="C56" i="22"/>
  <c r="C3" i="22"/>
  <c r="X42" i="21"/>
  <c r="C12" i="21"/>
  <c r="G58" i="22"/>
  <c r="A31" i="22"/>
  <c r="I17" i="22"/>
  <c r="AD39" i="22"/>
  <c r="G65" i="22"/>
  <c r="AB22" i="22"/>
  <c r="AL45" i="22"/>
  <c r="Q9" i="22"/>
  <c r="Z18" i="25"/>
  <c r="K61" i="25"/>
  <c r="A7" i="25"/>
  <c r="P36" i="25"/>
  <c r="Q7" i="14"/>
  <c r="T58" i="26"/>
  <c r="T3" i="26"/>
  <c r="S13" i="14"/>
  <c r="K14" i="26"/>
  <c r="C25" i="26"/>
  <c r="R64" i="26"/>
  <c r="C12" i="26"/>
  <c r="R41" i="26"/>
  <c r="A65" i="26"/>
  <c r="P22" i="26"/>
  <c r="P40" i="27"/>
  <c r="A11" i="27"/>
  <c r="R51" i="27"/>
  <c r="C44" i="27"/>
  <c r="Z4" i="22"/>
  <c r="E54" i="22"/>
  <c r="G9" i="14"/>
  <c r="AB58" i="22"/>
  <c r="AB3" i="22"/>
  <c r="O41" i="21"/>
  <c r="AJ14" i="21"/>
  <c r="AD4" i="21"/>
  <c r="I38" i="21"/>
  <c r="C35" i="21"/>
  <c r="X8" i="21"/>
  <c r="K2" i="22"/>
  <c r="K53" i="21"/>
  <c r="AF3" i="21"/>
  <c r="C52" i="22"/>
  <c r="M25" i="22"/>
  <c r="AH64" i="22"/>
  <c r="AD46" i="22"/>
  <c r="I16" i="22"/>
  <c r="V21" i="22"/>
  <c r="P53" i="24"/>
  <c r="A32" i="22"/>
  <c r="E53" i="25"/>
  <c r="T3" i="25"/>
  <c r="K22" i="25"/>
  <c r="Z59" i="25"/>
  <c r="V23" i="25"/>
  <c r="G56" i="25"/>
  <c r="C35" i="25"/>
  <c r="R8" i="25"/>
  <c r="I45" i="25"/>
  <c r="X6" i="25"/>
  <c r="E21" i="26"/>
  <c r="T17" i="26"/>
  <c r="E40" i="26"/>
  <c r="C46" i="26"/>
  <c r="R11" i="26"/>
  <c r="A34" i="27"/>
  <c r="P13" i="27"/>
  <c r="D9" i="14"/>
  <c r="G10" i="21"/>
  <c r="I49" i="21"/>
  <c r="AD2" i="21"/>
  <c r="Z53" i="22"/>
  <c r="Z14" i="22"/>
  <c r="AF51" i="21"/>
  <c r="Z66" i="22"/>
  <c r="E22" i="22"/>
  <c r="K22" i="22"/>
  <c r="AF66" i="22"/>
  <c r="T51" i="25"/>
  <c r="N15" i="14"/>
  <c r="M15" i="14" s="1"/>
  <c r="A10" i="25"/>
  <c r="Z20" i="25"/>
  <c r="K57" i="25"/>
  <c r="I30" i="25"/>
  <c r="X9" i="25"/>
  <c r="I27" i="26"/>
  <c r="X65" i="26"/>
  <c r="C39" i="26"/>
  <c r="R12" i="26"/>
  <c r="E21" i="27"/>
  <c r="T65" i="27"/>
  <c r="E27" i="27"/>
  <c r="R8" i="27"/>
  <c r="C42" i="27"/>
  <c r="K5" i="21"/>
  <c r="AF41" i="21"/>
  <c r="M52" i="21"/>
  <c r="V19" i="21"/>
  <c r="A63" i="21"/>
  <c r="AD7" i="22"/>
  <c r="I57" i="22"/>
  <c r="AL38" i="21"/>
  <c r="Q6" i="21"/>
  <c r="AD38" i="21"/>
  <c r="I6" i="21"/>
  <c r="AJ60" i="21"/>
  <c r="O21" i="21"/>
  <c r="AL60" i="21"/>
  <c r="Q21" i="21"/>
  <c r="K4" i="21"/>
  <c r="AF30" i="21"/>
  <c r="A28" i="22"/>
  <c r="Q42" i="22"/>
  <c r="AL8" i="22"/>
  <c r="Q13" i="22"/>
  <c r="Q41" i="22"/>
  <c r="G41" i="22"/>
  <c r="G13" i="22"/>
  <c r="AH41" i="22"/>
  <c r="M12" i="22"/>
  <c r="Q11" i="22"/>
  <c r="AL40" i="22"/>
  <c r="A49" i="25"/>
  <c r="P2" i="25"/>
  <c r="Z52" i="25"/>
  <c r="K20" i="25"/>
  <c r="E47" i="25"/>
  <c r="T29" i="25"/>
  <c r="X26" i="26"/>
  <c r="I62" i="26"/>
  <c r="P27" i="26"/>
  <c r="A60" i="26"/>
  <c r="R43" i="26"/>
  <c r="R9" i="26"/>
  <c r="T45" i="26"/>
  <c r="E9" i="26"/>
  <c r="G15" i="26"/>
  <c r="V35" i="26"/>
  <c r="K45" i="27"/>
  <c r="Z18" i="27"/>
  <c r="O55" i="21"/>
  <c r="O2" i="21"/>
  <c r="O20" i="21"/>
  <c r="AJ66" i="21"/>
  <c r="V62" i="21"/>
  <c r="A18" i="21"/>
  <c r="K24" i="22"/>
  <c r="AH57" i="22"/>
  <c r="AH2" i="22"/>
  <c r="K55" i="22"/>
  <c r="E17" i="25"/>
  <c r="T4" i="25"/>
  <c r="E38" i="25"/>
  <c r="P5" i="25"/>
  <c r="P39" i="25"/>
  <c r="K22" i="26"/>
  <c r="Z66" i="26"/>
  <c r="G24" i="26"/>
  <c r="K10" i="26"/>
  <c r="Z42" i="26"/>
  <c r="C49" i="26"/>
  <c r="R10" i="26"/>
  <c r="G44" i="26"/>
  <c r="V51" i="26"/>
  <c r="I46" i="27"/>
  <c r="X11" i="27"/>
  <c r="C15" i="27"/>
  <c r="R35" i="27"/>
  <c r="T42" i="27"/>
  <c r="E10" i="27"/>
  <c r="M11" i="21"/>
  <c r="AH31" i="21"/>
  <c r="V10" i="21"/>
  <c r="V49" i="21"/>
  <c r="C61" i="21"/>
  <c r="X18" i="21"/>
  <c r="AB37" i="21"/>
  <c r="G8" i="21"/>
  <c r="A50" i="22"/>
  <c r="G38" i="22"/>
  <c r="AH9" i="22"/>
  <c r="AH43" i="22"/>
  <c r="AF43" i="22"/>
  <c r="AF9" i="22"/>
  <c r="A30" i="22"/>
  <c r="K30" i="22"/>
  <c r="E66" i="22"/>
  <c r="E62" i="22"/>
  <c r="Z26" i="22"/>
  <c r="I35" i="22"/>
  <c r="G20" i="22"/>
  <c r="A4" i="25"/>
  <c r="P30" i="25"/>
  <c r="G12" i="25"/>
  <c r="V42" i="25"/>
  <c r="A57" i="26"/>
  <c r="P7" i="26"/>
  <c r="T23" i="26"/>
  <c r="C61" i="26"/>
  <c r="R24" i="26"/>
  <c r="C56" i="27"/>
  <c r="C3" i="27"/>
  <c r="K23" i="27"/>
  <c r="AB35" i="21"/>
  <c r="G13" i="21"/>
  <c r="AF23" i="21"/>
  <c r="K56" i="21"/>
  <c r="AF47" i="21"/>
  <c r="K40" i="21"/>
  <c r="K32" i="21"/>
  <c r="AF11" i="21"/>
  <c r="AF55" i="22"/>
  <c r="K4" i="22"/>
  <c r="M36" i="21"/>
  <c r="AH13" i="21"/>
  <c r="E23" i="22"/>
  <c r="I19" i="22"/>
  <c r="K33" i="22"/>
  <c r="I43" i="22"/>
  <c r="AD16" i="22"/>
  <c r="I34" i="22"/>
  <c r="AD13" i="22"/>
  <c r="AL12" i="22"/>
  <c r="Q39" i="22"/>
  <c r="I11" i="14"/>
  <c r="I14" i="22"/>
  <c r="G15" i="22"/>
  <c r="AB35" i="22"/>
  <c r="P53" i="25"/>
  <c r="A2" i="25"/>
  <c r="A55" i="25"/>
  <c r="T60" i="25"/>
  <c r="E21" i="25"/>
  <c r="T19" i="25"/>
  <c r="G8" i="25"/>
  <c r="V37" i="25"/>
  <c r="P53" i="26"/>
  <c r="P14" i="26"/>
  <c r="C54" i="26"/>
  <c r="R4" i="26"/>
  <c r="A59" i="26"/>
  <c r="A6" i="26"/>
  <c r="V21" i="26"/>
  <c r="T53" i="27"/>
  <c r="T14" i="27"/>
  <c r="E53" i="27"/>
  <c r="T6" i="27"/>
  <c r="S25" i="14"/>
  <c r="K14" i="27"/>
  <c r="E40" i="27"/>
  <c r="T17" i="27"/>
  <c r="P39" i="27"/>
  <c r="A17" i="27"/>
  <c r="C19" i="21"/>
  <c r="X65" i="21"/>
  <c r="AH5" i="21"/>
  <c r="AH39" i="21"/>
  <c r="AL17" i="21"/>
  <c r="Q66" i="21"/>
  <c r="AH17" i="21"/>
  <c r="M66" i="21"/>
  <c r="Q30" i="21"/>
  <c r="AL9" i="21"/>
  <c r="AH53" i="21"/>
  <c r="O18" i="22"/>
  <c r="AJ49" i="22"/>
  <c r="X10" i="22"/>
  <c r="C49" i="22"/>
  <c r="X51" i="22"/>
  <c r="C44" i="22"/>
  <c r="Z63" i="22"/>
  <c r="E26" i="22"/>
  <c r="Z23" i="22"/>
  <c r="K40" i="22"/>
  <c r="AF17" i="22"/>
  <c r="Z15" i="22"/>
  <c r="E36" i="22"/>
  <c r="G48" i="22"/>
  <c r="A58" i="25"/>
  <c r="P22" i="25"/>
  <c r="E41" i="25"/>
  <c r="T14" i="25"/>
  <c r="I11" i="25"/>
  <c r="X31" i="25"/>
  <c r="X46" i="26"/>
  <c r="I16" i="26"/>
  <c r="A62" i="27"/>
  <c r="P26" i="27"/>
  <c r="X45" i="27"/>
  <c r="I9" i="27"/>
  <c r="X46" i="27"/>
  <c r="I16" i="27"/>
  <c r="K53" i="22"/>
  <c r="AF6" i="22"/>
  <c r="AF42" i="21"/>
  <c r="K12" i="21"/>
  <c r="B13" i="14"/>
  <c r="AF54" i="21"/>
  <c r="C58" i="22"/>
  <c r="E61" i="25"/>
  <c r="T18" i="25"/>
  <c r="Q9" i="14"/>
  <c r="V58" i="26"/>
  <c r="V3" i="26"/>
  <c r="Z64" i="26"/>
  <c r="K25" i="26"/>
  <c r="X41" i="26"/>
  <c r="I12" i="26"/>
  <c r="X40" i="27"/>
  <c r="I11" i="27"/>
  <c r="X12" i="27"/>
  <c r="I39" i="27"/>
  <c r="AB4" i="22"/>
  <c r="G54" i="22"/>
  <c r="G11" i="14"/>
  <c r="AD3" i="22"/>
  <c r="AD58" i="22"/>
  <c r="K41" i="21"/>
  <c r="AF14" i="21"/>
  <c r="M41" i="21"/>
  <c r="AH14" i="21"/>
  <c r="C38" i="21"/>
  <c r="X4" i="21"/>
  <c r="K35" i="21"/>
  <c r="AF8" i="21"/>
  <c r="C2" i="22"/>
  <c r="G2" i="22"/>
  <c r="Q53" i="21"/>
  <c r="AL3" i="21"/>
  <c r="I52" i="22"/>
  <c r="O25" i="22"/>
  <c r="AJ64" i="22"/>
  <c r="Q16" i="22"/>
  <c r="AL46" i="22"/>
  <c r="AD21" i="22"/>
  <c r="V53" i="24"/>
  <c r="C32" i="22"/>
  <c r="A53" i="25"/>
  <c r="P3" i="25"/>
  <c r="T59" i="25"/>
  <c r="E22" i="25"/>
  <c r="Z23" i="25"/>
  <c r="K56" i="25"/>
  <c r="Z8" i="25"/>
  <c r="K35" i="25"/>
  <c r="A45" i="25"/>
  <c r="P6" i="25"/>
  <c r="G21" i="26"/>
  <c r="Z17" i="26"/>
  <c r="K40" i="26"/>
  <c r="I46" i="26"/>
  <c r="X11" i="26"/>
  <c r="K34" i="27"/>
  <c r="Z13" i="27"/>
  <c r="D15" i="14"/>
  <c r="M10" i="21"/>
  <c r="Q49" i="21"/>
  <c r="AL2" i="21"/>
  <c r="AL53" i="22"/>
  <c r="AL14" i="22"/>
  <c r="AB51" i="21"/>
  <c r="AJ66" i="22"/>
  <c r="O22" i="22"/>
  <c r="P51" i="25"/>
  <c r="N21" i="14"/>
  <c r="M21" i="14" s="1"/>
  <c r="G10" i="25"/>
  <c r="E57" i="25"/>
  <c r="T20" i="25"/>
  <c r="T9" i="25"/>
  <c r="E30" i="25"/>
  <c r="G27" i="26"/>
  <c r="V65" i="26"/>
  <c r="X12" i="26"/>
  <c r="I39" i="26"/>
  <c r="K21" i="27"/>
  <c r="G27" i="27"/>
  <c r="V65" i="27"/>
  <c r="A42" i="27"/>
  <c r="P8" i="27"/>
  <c r="V41" i="21"/>
  <c r="A5" i="21"/>
  <c r="A52" i="21"/>
  <c r="E63" i="21"/>
  <c r="Z19" i="21"/>
  <c r="AL7" i="22"/>
  <c r="Q57" i="22"/>
  <c r="K6" i="21"/>
  <c r="AF38" i="21"/>
  <c r="I21" i="21"/>
  <c r="AD60" i="21"/>
  <c r="V30" i="21"/>
  <c r="A4" i="21"/>
  <c r="V8" i="22"/>
  <c r="A42" i="22"/>
  <c r="I13" i="22"/>
  <c r="I41" i="22"/>
  <c r="Z41" i="22"/>
  <c r="E12" i="22"/>
  <c r="E11" i="22"/>
  <c r="Z40" i="22"/>
  <c r="E49" i="25"/>
  <c r="T2" i="25"/>
  <c r="T52" i="25"/>
  <c r="A20" i="25"/>
  <c r="X29" i="25"/>
  <c r="I47" i="25"/>
  <c r="K62" i="26"/>
  <c r="Z26" i="26"/>
  <c r="I60" i="26"/>
  <c r="X27" i="26"/>
  <c r="X9" i="26"/>
  <c r="X43" i="26"/>
  <c r="K9" i="26"/>
  <c r="Z45" i="26"/>
  <c r="P35" i="26"/>
  <c r="A15" i="26"/>
  <c r="I45" i="27"/>
  <c r="X18" i="27"/>
  <c r="E55" i="21"/>
  <c r="E2" i="21"/>
  <c r="Z66" i="21"/>
  <c r="E20" i="21"/>
  <c r="AB62" i="21"/>
  <c r="G18" i="21"/>
  <c r="E24" i="22"/>
  <c r="AF2" i="22"/>
  <c r="AF57" i="22"/>
  <c r="E55" i="22"/>
  <c r="K17" i="25"/>
  <c r="A38" i="25"/>
  <c r="P4" i="25"/>
  <c r="X39" i="25"/>
  <c r="X5" i="25"/>
  <c r="T66" i="26"/>
  <c r="E22" i="26"/>
  <c r="A24" i="26"/>
  <c r="P42" i="26"/>
  <c r="A10" i="26"/>
  <c r="I49" i="26"/>
  <c r="X10" i="26"/>
  <c r="P51" i="26"/>
  <c r="A44" i="26"/>
  <c r="E46" i="27"/>
  <c r="T11" i="27"/>
  <c r="P63" i="27"/>
  <c r="A26" i="27"/>
  <c r="AL31" i="21"/>
  <c r="Q11" i="21"/>
  <c r="AJ10" i="21"/>
  <c r="AJ49" i="21"/>
  <c r="G61" i="21"/>
  <c r="AB18" i="21"/>
  <c r="AJ37" i="21"/>
  <c r="O8" i="21"/>
  <c r="E50" i="22"/>
  <c r="A38" i="22"/>
  <c r="Z9" i="22"/>
  <c r="Z43" i="22"/>
  <c r="K66" i="22"/>
  <c r="G62" i="22"/>
  <c r="AB26" i="22"/>
  <c r="K62" i="22"/>
  <c r="AF26" i="22"/>
  <c r="E35" i="22"/>
  <c r="A20" i="22"/>
  <c r="R30" i="25"/>
  <c r="C4" i="25"/>
  <c r="T42" i="25"/>
  <c r="E12" i="25"/>
  <c r="C57" i="26"/>
  <c r="R7" i="26"/>
  <c r="P23" i="26"/>
  <c r="K61" i="26"/>
  <c r="Z24" i="26"/>
  <c r="K56" i="27"/>
  <c r="K3" i="27"/>
  <c r="A23" i="27"/>
  <c r="AJ35" i="21"/>
  <c r="O13" i="21"/>
  <c r="Q56" i="21"/>
  <c r="AL23" i="21"/>
  <c r="V47" i="21"/>
  <c r="A40" i="21"/>
  <c r="I32" i="21"/>
  <c r="AD11" i="21"/>
  <c r="Q4" i="22"/>
  <c r="AL55" i="22"/>
  <c r="AB55" i="22"/>
  <c r="G4" i="22"/>
  <c r="V13" i="21"/>
  <c r="A36" i="21"/>
  <c r="M23" i="22"/>
  <c r="C23" i="22"/>
  <c r="K19" i="22"/>
  <c r="C37" i="22"/>
  <c r="X16" i="22"/>
  <c r="C43" i="22"/>
  <c r="K43" i="22"/>
  <c r="AF16" i="22"/>
  <c r="O34" i="22"/>
  <c r="AJ13" i="22"/>
  <c r="V12" i="22"/>
  <c r="A39" i="22"/>
  <c r="I5" i="14"/>
  <c r="C14" i="22"/>
  <c r="X35" i="22"/>
  <c r="C15" i="22"/>
  <c r="Z53" i="25"/>
  <c r="I2" i="25"/>
  <c r="I55" i="25"/>
  <c r="C21" i="25"/>
  <c r="R60" i="25"/>
  <c r="V19" i="25"/>
  <c r="C8" i="25"/>
  <c r="R37" i="25"/>
  <c r="Z14" i="26"/>
  <c r="Z53" i="26"/>
  <c r="E54" i="26"/>
  <c r="T4" i="26"/>
  <c r="C59" i="26"/>
  <c r="C6" i="26"/>
  <c r="R21" i="26"/>
  <c r="P53" i="27"/>
  <c r="P14" i="27"/>
  <c r="G53" i="27"/>
  <c r="V6" i="27"/>
  <c r="G40" i="27"/>
  <c r="V17" i="27"/>
  <c r="T39" i="27"/>
  <c r="E17" i="27"/>
  <c r="I19" i="21"/>
  <c r="AD65" i="21"/>
  <c r="V39" i="21"/>
  <c r="V5" i="21"/>
  <c r="G66" i="21"/>
  <c r="AB17" i="21"/>
  <c r="G30" i="21"/>
  <c r="AB9" i="21"/>
  <c r="AH9" i="21"/>
  <c r="M30" i="21"/>
  <c r="Z53" i="21"/>
  <c r="Z49" i="22"/>
  <c r="E18" i="22"/>
  <c r="Z10" i="22"/>
  <c r="E49" i="22"/>
  <c r="Q44" i="22"/>
  <c r="AL51" i="22"/>
  <c r="M26" i="22"/>
  <c r="AH63" i="22"/>
  <c r="AH23" i="22"/>
  <c r="AL17" i="22"/>
  <c r="Q40" i="22"/>
  <c r="I36" i="22"/>
  <c r="AD15" i="22"/>
  <c r="I58" i="25"/>
  <c r="X22" i="25"/>
  <c r="R41" i="25"/>
  <c r="C5" i="25"/>
  <c r="K41" i="25"/>
  <c r="Z14" i="25"/>
  <c r="E11" i="25"/>
  <c r="T31" i="25"/>
  <c r="I23" i="26"/>
  <c r="C62" i="27"/>
  <c r="R26" i="27"/>
  <c r="R45" i="27"/>
  <c r="C9" i="27"/>
  <c r="R46" i="27"/>
  <c r="C16" i="27"/>
  <c r="AD42" i="21"/>
  <c r="I12" i="21"/>
  <c r="Q56" i="22"/>
  <c r="Q3" i="22"/>
  <c r="A53" i="22"/>
  <c r="V6" i="22"/>
  <c r="B11" i="14"/>
  <c r="AD54" i="21"/>
  <c r="C17" i="22"/>
  <c r="X39" i="22"/>
  <c r="O12" i="21"/>
  <c r="AJ42" i="21"/>
  <c r="A42" i="21"/>
  <c r="V7" i="21"/>
  <c r="K65" i="22"/>
  <c r="AF22" i="22"/>
  <c r="X45" i="22"/>
  <c r="C9" i="22"/>
  <c r="A61" i="25"/>
  <c r="P18" i="25"/>
  <c r="Q3" i="14"/>
  <c r="P58" i="26"/>
  <c r="P3" i="26"/>
  <c r="T64" i="26"/>
  <c r="E25" i="26"/>
  <c r="P41" i="26"/>
  <c r="A12" i="26"/>
  <c r="R40" i="27"/>
  <c r="C11" i="27"/>
  <c r="C39" i="27"/>
  <c r="R12" i="27"/>
  <c r="V4" i="22"/>
  <c r="A54" i="22"/>
  <c r="G13" i="14"/>
  <c r="AF3" i="22"/>
  <c r="AF58" i="22"/>
  <c r="A41" i="21"/>
  <c r="V14" i="21"/>
  <c r="AF4" i="21"/>
  <c r="K38" i="21"/>
  <c r="I35" i="21"/>
  <c r="AD8" i="21"/>
  <c r="G53" i="21"/>
  <c r="AB3" i="21"/>
  <c r="M53" i="21"/>
  <c r="AH3" i="21"/>
  <c r="K52" i="22"/>
  <c r="A25" i="22"/>
  <c r="V64" i="22"/>
  <c r="V46" i="22"/>
  <c r="A16" i="22"/>
  <c r="AF21" i="22"/>
  <c r="X21" i="22"/>
  <c r="Z53" i="24"/>
  <c r="G32" i="22"/>
  <c r="P10" i="24"/>
  <c r="P49" i="24"/>
  <c r="G53" i="25"/>
  <c r="V3" i="25"/>
  <c r="A22" i="25"/>
  <c r="P59" i="25"/>
  <c r="T6" i="25"/>
  <c r="E45" i="25"/>
  <c r="V63" i="26"/>
  <c r="G26" i="26"/>
  <c r="A21" i="26"/>
  <c r="A40" i="26"/>
  <c r="P17" i="26"/>
  <c r="T11" i="26"/>
  <c r="E46" i="26"/>
  <c r="A54" i="27"/>
  <c r="P4" i="27"/>
  <c r="G41" i="27"/>
  <c r="G13" i="27"/>
  <c r="D5" i="14"/>
  <c r="C10" i="21"/>
  <c r="D7" i="14"/>
  <c r="E10" i="21"/>
  <c r="O49" i="21"/>
  <c r="AJ2" i="21"/>
  <c r="AB53" i="22"/>
  <c r="AB14" i="22"/>
  <c r="AH51" i="21"/>
  <c r="AD66" i="22"/>
  <c r="I22" i="22"/>
  <c r="V51" i="25"/>
  <c r="V20" i="25"/>
  <c r="G57" i="25"/>
  <c r="K65" i="27"/>
  <c r="Z22" i="27"/>
  <c r="G21" i="27"/>
  <c r="R65" i="27"/>
  <c r="C27" i="27"/>
  <c r="G5" i="21"/>
  <c r="AB41" i="21"/>
  <c r="C52" i="21"/>
  <c r="Q52" i="21"/>
  <c r="M63" i="21"/>
  <c r="AH19" i="21"/>
  <c r="AF7" i="22"/>
  <c r="K57" i="22"/>
  <c r="C6" i="21"/>
  <c r="X38" i="21"/>
  <c r="E21" i="21"/>
  <c r="Z60" i="21"/>
  <c r="C4" i="21"/>
  <c r="X30" i="21"/>
  <c r="AL30" i="21"/>
  <c r="Q4" i="21"/>
  <c r="C42" i="22"/>
  <c r="X8" i="22"/>
  <c r="K41" i="22"/>
  <c r="K13" i="22"/>
  <c r="K12" i="22"/>
  <c r="AF41" i="22"/>
  <c r="C11" i="22"/>
  <c r="X40" i="22"/>
  <c r="V2" i="25"/>
  <c r="G49" i="25"/>
  <c r="V52" i="25"/>
  <c r="G20" i="25"/>
  <c r="C47" i="25"/>
  <c r="R29" i="25"/>
  <c r="C62" i="26"/>
  <c r="R26" i="26"/>
  <c r="A9" i="26"/>
  <c r="P45" i="26"/>
  <c r="G51" i="26"/>
  <c r="V33" i="26"/>
  <c r="C15" i="26"/>
  <c r="R35" i="26"/>
  <c r="C45" i="27"/>
  <c r="R18" i="27"/>
  <c r="A55" i="21"/>
  <c r="A2" i="21"/>
  <c r="Q20" i="21"/>
  <c r="AL66" i="21"/>
  <c r="M18" i="21"/>
  <c r="AH62" i="21"/>
  <c r="A24" i="22"/>
  <c r="AD57" i="22"/>
  <c r="AD2" i="22"/>
  <c r="AB2" i="22"/>
  <c r="AB57" i="22"/>
  <c r="G55" i="22"/>
  <c r="I38" i="25"/>
  <c r="X4" i="25"/>
  <c r="A40" i="25"/>
  <c r="P47" i="25"/>
  <c r="E53" i="26"/>
  <c r="T6" i="26"/>
  <c r="C22" i="26"/>
  <c r="R66" i="26"/>
  <c r="I24" i="26"/>
  <c r="V42" i="26"/>
  <c r="G10" i="26"/>
  <c r="T10" i="26"/>
  <c r="E49" i="26"/>
  <c r="T51" i="26"/>
  <c r="E44" i="26"/>
  <c r="K46" i="27"/>
  <c r="Z11" i="27"/>
  <c r="R63" i="27"/>
  <c r="C26" i="27"/>
  <c r="V31" i="21"/>
  <c r="A11" i="21"/>
  <c r="AJ31" i="21"/>
  <c r="O11" i="21"/>
  <c r="X10" i="21"/>
  <c r="X49" i="21"/>
  <c r="O61" i="21"/>
  <c r="AJ18" i="21"/>
  <c r="A8" i="21"/>
  <c r="V37" i="21"/>
  <c r="K50" i="22"/>
  <c r="I38" i="22"/>
  <c r="AJ9" i="22"/>
  <c r="AJ43" i="22"/>
  <c r="I30" i="22"/>
  <c r="I62" i="22"/>
  <c r="AD26" i="22"/>
  <c r="V13" i="25"/>
  <c r="G36" i="25"/>
  <c r="T30" i="25"/>
  <c r="E4" i="25"/>
  <c r="V23" i="26"/>
  <c r="A56" i="27"/>
  <c r="A3" i="27"/>
  <c r="G23" i="27"/>
  <c r="X35" i="21"/>
  <c r="C13" i="21"/>
  <c r="AB23" i="21"/>
  <c r="G56" i="21"/>
  <c r="M56" i="21"/>
  <c r="AH23" i="21"/>
  <c r="M40" i="21"/>
  <c r="AH47" i="21"/>
  <c r="AL47" i="21"/>
  <c r="Q40" i="21"/>
  <c r="Z11" i="21"/>
  <c r="E32" i="21"/>
  <c r="I4" i="22"/>
  <c r="AD55" i="22"/>
  <c r="AD13" i="21"/>
  <c r="I36" i="21"/>
  <c r="Q36" i="21"/>
  <c r="AL13" i="21"/>
  <c r="I23" i="22"/>
  <c r="A19" i="22"/>
  <c r="K37" i="22"/>
  <c r="Z16" i="22"/>
  <c r="E43" i="22"/>
  <c r="AH13" i="22"/>
  <c r="M34" i="22"/>
  <c r="X13" i="22"/>
  <c r="C34" i="22"/>
  <c r="AF12" i="22"/>
  <c r="K39" i="22"/>
  <c r="A47" i="22"/>
  <c r="I7" i="14"/>
  <c r="E14" i="22"/>
  <c r="I15" i="22"/>
  <c r="AD35" i="22"/>
  <c r="T53" i="25"/>
  <c r="E55" i="25"/>
  <c r="E2" i="25"/>
  <c r="I21" i="25"/>
  <c r="X60" i="25"/>
  <c r="P19" i="25"/>
  <c r="R14" i="26"/>
  <c r="R53" i="26"/>
  <c r="K54" i="26"/>
  <c r="Z4" i="26"/>
  <c r="I6" i="26"/>
  <c r="I59" i="26"/>
  <c r="X21" i="26"/>
  <c r="V53" i="27"/>
  <c r="V14" i="27"/>
  <c r="A40" i="27"/>
  <c r="P17" i="27"/>
  <c r="R43" i="27"/>
  <c r="R9" i="27"/>
  <c r="O19" i="21"/>
  <c r="AJ65" i="21"/>
  <c r="AL39" i="21"/>
  <c r="AL5" i="21"/>
  <c r="K66" i="21"/>
  <c r="AF17" i="21"/>
  <c r="AJ9" i="21"/>
  <c r="O30" i="21"/>
  <c r="AB53" i="21"/>
  <c r="V49" i="22"/>
  <c r="A18" i="22"/>
  <c r="AL10" i="22"/>
  <c r="Q49" i="22"/>
  <c r="A44" i="22"/>
  <c r="V51" i="22"/>
  <c r="G44" i="22"/>
  <c r="AB51" i="22"/>
  <c r="V63" i="22"/>
  <c r="A26" i="22"/>
  <c r="AF63" i="22"/>
  <c r="K26" i="22"/>
  <c r="AB23" i="22"/>
  <c r="M40" i="22"/>
  <c r="AH17" i="22"/>
  <c r="X15" i="22"/>
  <c r="C36" i="22"/>
  <c r="K48" i="22"/>
  <c r="V22" i="25"/>
  <c r="G58" i="25"/>
  <c r="A5" i="25"/>
  <c r="P41" i="25"/>
  <c r="A41" i="25"/>
  <c r="P14" i="25"/>
  <c r="K11" i="25"/>
  <c r="Z31" i="25"/>
  <c r="C23" i="26"/>
  <c r="I62" i="27"/>
  <c r="X26" i="27"/>
  <c r="Z45" i="27"/>
  <c r="K9" i="27"/>
  <c r="T46" i="27"/>
  <c r="E16" i="27"/>
  <c r="AH6" i="22"/>
  <c r="M53" i="22"/>
  <c r="B9" i="14"/>
  <c r="AB54" i="21"/>
  <c r="G31" i="22"/>
  <c r="AJ39" i="22"/>
  <c r="O17" i="22"/>
  <c r="I53" i="22"/>
  <c r="AD6" i="22"/>
  <c r="B17" i="14"/>
  <c r="AJ54" i="21"/>
  <c r="K17" i="22"/>
  <c r="AF39" i="22"/>
  <c r="V42" i="21"/>
  <c r="A12" i="21"/>
  <c r="O53" i="22"/>
  <c r="AJ6" i="22"/>
  <c r="B7" i="14"/>
  <c r="Z54" i="21"/>
  <c r="E56" i="22"/>
  <c r="E3" i="22"/>
  <c r="E58" i="22"/>
  <c r="M50" i="21"/>
  <c r="Z7" i="21"/>
  <c r="E42" i="21"/>
  <c r="K31" i="22"/>
  <c r="E17" i="22"/>
  <c r="Z39" i="22"/>
  <c r="E65" i="22"/>
  <c r="Z22" i="22"/>
  <c r="AJ45" i="22"/>
  <c r="O9" i="22"/>
  <c r="G61" i="25"/>
  <c r="V18" i="25"/>
  <c r="V36" i="25"/>
  <c r="G7" i="25"/>
  <c r="S11" i="14"/>
  <c r="I14" i="26"/>
  <c r="I65" i="26"/>
  <c r="X22" i="26"/>
  <c r="Z40" i="27"/>
  <c r="K11" i="27"/>
  <c r="A44" i="27"/>
  <c r="P51" i="27"/>
  <c r="G39" i="27"/>
  <c r="V12" i="27"/>
  <c r="I54" i="22"/>
  <c r="AD4" i="22"/>
  <c r="G19" i="14"/>
  <c r="AL58" i="22"/>
  <c r="AL3" i="22"/>
  <c r="E41" i="21"/>
  <c r="Z14" i="21"/>
  <c r="AJ4" i="21"/>
  <c r="O38" i="21"/>
  <c r="AB8" i="21"/>
  <c r="G35" i="21"/>
  <c r="E2" i="22"/>
  <c r="AJ3" i="21"/>
  <c r="O53" i="21"/>
  <c r="I25" i="22"/>
  <c r="AD64" i="22"/>
  <c r="AF46" i="22"/>
  <c r="K16" i="22"/>
  <c r="AL21" i="22"/>
  <c r="R53" i="24"/>
  <c r="E32" i="22"/>
  <c r="X10" i="24"/>
  <c r="X49" i="24"/>
  <c r="C53" i="25"/>
  <c r="R3" i="25"/>
  <c r="C22" i="25"/>
  <c r="R59" i="25"/>
  <c r="C45" i="25"/>
  <c r="R6" i="25"/>
  <c r="P63" i="26"/>
  <c r="A26" i="26"/>
  <c r="I21" i="26"/>
  <c r="C40" i="26"/>
  <c r="R17" i="26"/>
  <c r="K46" i="26"/>
  <c r="Z11" i="26"/>
  <c r="K54" i="27"/>
  <c r="Z4" i="27"/>
  <c r="A41" i="27"/>
  <c r="A13" i="27"/>
  <c r="D13" i="14"/>
  <c r="K10" i="21"/>
  <c r="A49" i="21"/>
  <c r="V2" i="21"/>
  <c r="V14" i="22"/>
  <c r="V53" i="22"/>
  <c r="V51" i="21"/>
  <c r="C22" i="22"/>
  <c r="X66" i="22"/>
  <c r="X51" i="25"/>
  <c r="P20" i="25"/>
  <c r="A57" i="25"/>
  <c r="E65" i="27"/>
  <c r="T22" i="27"/>
  <c r="A21" i="27"/>
  <c r="I27" i="27"/>
  <c r="X65" i="27"/>
  <c r="M5" i="21"/>
  <c r="AH41" i="21"/>
  <c r="K52" i="21"/>
  <c r="AL19" i="21"/>
  <c r="Q63" i="21"/>
  <c r="Z7" i="22"/>
  <c r="E57" i="22"/>
  <c r="AJ38" i="21"/>
  <c r="O6" i="21"/>
  <c r="C21" i="21"/>
  <c r="X60" i="21"/>
  <c r="M4" i="21"/>
  <c r="AH30" i="21"/>
  <c r="K28" i="22"/>
  <c r="AF8" i="22"/>
  <c r="K42" i="22"/>
  <c r="C41" i="22"/>
  <c r="C13" i="22"/>
  <c r="AL41" i="22"/>
  <c r="Q12" i="22"/>
  <c r="I11" i="22"/>
  <c r="AD40" i="22"/>
  <c r="R2" i="25"/>
  <c r="C49" i="25"/>
  <c r="R52" i="25"/>
  <c r="C20" i="25"/>
  <c r="K47" i="25"/>
  <c r="Z29" i="25"/>
  <c r="T26" i="26"/>
  <c r="E62" i="26"/>
  <c r="G9" i="26"/>
  <c r="V45" i="26"/>
  <c r="X33" i="26"/>
  <c r="I51" i="26"/>
  <c r="T35" i="26"/>
  <c r="E15" i="26"/>
  <c r="G55" i="21"/>
  <c r="G2" i="21"/>
  <c r="V66" i="21"/>
  <c r="A20" i="21"/>
  <c r="X62" i="21"/>
  <c r="C18" i="21"/>
  <c r="Z62" i="21"/>
  <c r="E18" i="21"/>
  <c r="G24" i="22"/>
  <c r="AJ2" i="22"/>
  <c r="AJ57" i="22"/>
  <c r="A55" i="22"/>
  <c r="K38" i="25"/>
  <c r="Z4" i="25"/>
  <c r="E40" i="25"/>
  <c r="T47" i="25"/>
  <c r="P6" i="26"/>
  <c r="A53" i="26"/>
  <c r="I22" i="26"/>
  <c r="X66" i="26"/>
  <c r="C24" i="26"/>
  <c r="C10" i="26"/>
  <c r="R42" i="26"/>
  <c r="K49" i="26"/>
  <c r="Z10" i="26"/>
  <c r="K44" i="26"/>
  <c r="Z51" i="26"/>
  <c r="P35" i="27"/>
  <c r="A15" i="27"/>
  <c r="V42" i="27"/>
  <c r="G10" i="27"/>
  <c r="V63" i="27"/>
  <c r="G26" i="27"/>
  <c r="G11" i="21"/>
  <c r="AB31" i="21"/>
  <c r="Z10" i="21"/>
  <c r="Z49" i="21"/>
  <c r="AD10" i="21"/>
  <c r="AD49" i="21"/>
  <c r="E61" i="21"/>
  <c r="Z18" i="21"/>
  <c r="I8" i="21"/>
  <c r="AD37" i="21"/>
  <c r="AL9" i="22"/>
  <c r="AL43" i="22"/>
  <c r="I66" i="22"/>
  <c r="C66" i="22"/>
  <c r="M62" i="22"/>
  <c r="AH26" i="22"/>
  <c r="K36" i="25"/>
  <c r="Z13" i="25"/>
  <c r="Z30" i="25"/>
  <c r="K4" i="25"/>
  <c r="R23" i="26"/>
  <c r="G56" i="27"/>
  <c r="G3" i="27"/>
  <c r="E13" i="21"/>
  <c r="Z35" i="21"/>
  <c r="O56" i="21"/>
  <c r="AJ23" i="21"/>
  <c r="O40" i="21"/>
  <c r="AJ47" i="21"/>
  <c r="AB11" i="21"/>
  <c r="G32" i="21"/>
  <c r="A4" i="22"/>
  <c r="V55" i="22"/>
  <c r="C36" i="21"/>
  <c r="X13" i="21"/>
  <c r="G23" i="22"/>
  <c r="G19" i="22"/>
  <c r="E37" i="22"/>
  <c r="G33" i="22"/>
  <c r="AH16" i="22"/>
  <c r="M43" i="22"/>
  <c r="G34" i="22"/>
  <c r="AB13" i="22"/>
  <c r="AD12" i="22"/>
  <c r="I39" i="22"/>
  <c r="G47" i="22"/>
  <c r="I15" i="14"/>
  <c r="M14" i="22"/>
  <c r="V35" i="22"/>
  <c r="A15" i="22"/>
  <c r="R53" i="25"/>
  <c r="G55" i="25"/>
  <c r="G2" i="25"/>
  <c r="A21" i="25"/>
  <c r="P60" i="25"/>
  <c r="X19" i="25"/>
  <c r="T53" i="26"/>
  <c r="T14" i="26"/>
  <c r="X4" i="26"/>
  <c r="I54" i="26"/>
  <c r="K59" i="26"/>
  <c r="K6" i="26"/>
  <c r="P21" i="26"/>
  <c r="X53" i="27"/>
  <c r="X14" i="27"/>
  <c r="S17" i="14"/>
  <c r="R17" i="14" s="1"/>
  <c r="C14" i="27"/>
  <c r="I40" i="27"/>
  <c r="X17" i="27"/>
  <c r="Z43" i="27"/>
  <c r="Z9" i="27"/>
  <c r="K19" i="21"/>
  <c r="AF65" i="21"/>
  <c r="M19" i="21"/>
  <c r="AH65" i="21"/>
  <c r="AF39" i="21"/>
  <c r="AF5" i="21"/>
  <c r="A66" i="21"/>
  <c r="V17" i="21"/>
  <c r="A30" i="21"/>
  <c r="V9" i="21"/>
  <c r="X53" i="21"/>
  <c r="G18" i="22"/>
  <c r="AB49" i="22"/>
  <c r="V10" i="22"/>
  <c r="A49" i="22"/>
  <c r="Z51" i="22"/>
  <c r="E44" i="22"/>
  <c r="AJ63" i="22"/>
  <c r="O26" i="22"/>
  <c r="AD23" i="22"/>
  <c r="AJ23" i="22"/>
  <c r="O40" i="22"/>
  <c r="AJ17" i="22"/>
  <c r="AB17" i="22"/>
  <c r="G40" i="22"/>
  <c r="AB15" i="22"/>
  <c r="G36" i="22"/>
  <c r="C48" i="22"/>
  <c r="V41" i="25"/>
  <c r="G5" i="25"/>
  <c r="I41" i="25"/>
  <c r="X14" i="25"/>
  <c r="K23" i="26"/>
  <c r="T46" i="26"/>
  <c r="E16" i="26"/>
  <c r="K62" i="27"/>
  <c r="Z26" i="27"/>
  <c r="T45" i="27"/>
  <c r="E9" i="27"/>
  <c r="A16" i="27"/>
  <c r="P46" i="27"/>
  <c r="R25" i="14" l="1"/>
  <c r="R5" i="14"/>
  <c r="C11" i="14"/>
  <c r="H19" i="14"/>
  <c r="H3" i="14"/>
  <c r="H13" i="14"/>
  <c r="R7" i="14"/>
  <c r="H9" i="14"/>
  <c r="C17" i="14"/>
  <c r="R3" i="14"/>
  <c r="R13" i="14"/>
  <c r="H11" i="14"/>
  <c r="H15" i="14"/>
  <c r="H5" i="14"/>
  <c r="C9" i="14"/>
  <c r="C13" i="14"/>
  <c r="R11" i="14"/>
  <c r="R9" i="14"/>
  <c r="C5" i="14"/>
  <c r="C19" i="14"/>
  <c r="C3" i="14"/>
  <c r="C15" i="14"/>
  <c r="C7" i="14"/>
  <c r="H17" i="14"/>
  <c r="H7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43182E-957D-4815-B2F4-78FCE7670C80}" keepAlive="1" name="Query - Fixtures" description="Connection to the 'Fixtures' query in the workbook." type="5" refreshedVersion="6" background="1" saveData="1">
    <dbPr connection="Provider=Microsoft.Mashup.OleDb.1;Data Source=$Workbook$;Location=Fixtures;Extended Properties=&quot;&quot;" command="SELECT * FROM [Fixtures]"/>
  </connection>
  <connection id="2" xr16:uid="{393EA4F6-C939-41E1-A99E-5FED2959CC1D}" keepAlive="1" name="Query - Stats" description="Connection to the 'Stats' query in the workbook." type="5" refreshedVersion="6" background="1" saveData="1">
    <dbPr connection="Provider=Microsoft.Mashup.OleDb.1;Data Source=$Workbook$;Location=Stats;Extended Properties=&quot;&quot;" command="SELECT * FROM [Stats]"/>
  </connection>
</connections>
</file>

<file path=xl/sharedStrings.xml><?xml version="1.0" encoding="utf-8"?>
<sst xmlns="http://schemas.openxmlformats.org/spreadsheetml/2006/main" count="16866" uniqueCount="523">
  <si>
    <t>Home Team</t>
  </si>
  <si>
    <t>Away Team</t>
  </si>
  <si>
    <t>BTTS</t>
  </si>
  <si>
    <t>AFC Bournemouth</t>
  </si>
  <si>
    <t>Cardiff City</t>
  </si>
  <si>
    <t>n</t>
  </si>
  <si>
    <t>Arsenal</t>
  </si>
  <si>
    <t>Manchester City</t>
  </si>
  <si>
    <t>Fulham</t>
  </si>
  <si>
    <t>Crystal Palace</t>
  </si>
  <si>
    <t>Huddersfield Town</t>
  </si>
  <si>
    <t>Chelsea</t>
  </si>
  <si>
    <t>Liverpool</t>
  </si>
  <si>
    <t>West Ham United</t>
  </si>
  <si>
    <t>Manchester United</t>
  </si>
  <si>
    <t>Leicester City</t>
  </si>
  <si>
    <t>Newcastle United</t>
  </si>
  <si>
    <t>Tottenham Hotspur</t>
  </si>
  <si>
    <t>Southampton</t>
  </si>
  <si>
    <t>Burnley</t>
  </si>
  <si>
    <t>Watford</t>
  </si>
  <si>
    <t>Brighton &amp; Hove Albion</t>
  </si>
  <si>
    <t>Wolverhampton Wanderers</t>
  </si>
  <si>
    <t>Everton</t>
  </si>
  <si>
    <t>Team</t>
  </si>
  <si>
    <t>Home</t>
  </si>
  <si>
    <t>Avg Match Goals</t>
  </si>
  <si>
    <t>Avg Team Cards</t>
  </si>
  <si>
    <t>Games</t>
  </si>
  <si>
    <t>Total</t>
  </si>
  <si>
    <t>Away</t>
  </si>
  <si>
    <t>Goals Scored</t>
  </si>
  <si>
    <t>Goals Conceded</t>
  </si>
  <si>
    <t>FH Match Goals</t>
  </si>
  <si>
    <t>FH Goals Scored</t>
  </si>
  <si>
    <t>FH Goals Conc</t>
  </si>
  <si>
    <t>SH Match Goals</t>
  </si>
  <si>
    <t>SH Goals Scored</t>
  </si>
  <si>
    <t>SH Goals Conc</t>
  </si>
  <si>
    <t>&gt;0.5 Match Goals</t>
  </si>
  <si>
    <t>&gt;1.5 Match Goals</t>
  </si>
  <si>
    <t>&gt;2.5 Match Goals</t>
  </si>
  <si>
    <t>&gt;3.5 Match Goals</t>
  </si>
  <si>
    <t>&gt;0.5 Team Goals</t>
  </si>
  <si>
    <t>&gt;1.5 Team Goals</t>
  </si>
  <si>
    <t>&gt;0.5 Conceded</t>
  </si>
  <si>
    <t>&gt;1.5 Conceded</t>
  </si>
  <si>
    <t>&gt;0.5 FH Goals</t>
  </si>
  <si>
    <t>&gt;1.5 FH Goals</t>
  </si>
  <si>
    <t>&gt;0.5 FH Team Goals</t>
  </si>
  <si>
    <t>&gt;1.5 FH Team Goals</t>
  </si>
  <si>
    <t>&gt;0.5 FH Conceded</t>
  </si>
  <si>
    <t>&gt;1.5 FH Conceded</t>
  </si>
  <si>
    <t>&gt;0.5 SH Goals</t>
  </si>
  <si>
    <t>&gt;1.5 SH Goals</t>
  </si>
  <si>
    <t>&gt;0.5 SH Team Goals</t>
  </si>
  <si>
    <t>&gt;1.5 SH Team Goals</t>
  </si>
  <si>
    <t>&gt;0.5 SH Conceded</t>
  </si>
  <si>
    <t>&gt;1.5 SH Conceded</t>
  </si>
  <si>
    <t>Avg Match Cards</t>
  </si>
  <si>
    <t>&gt;2.5 Match Cards</t>
  </si>
  <si>
    <t>&gt;4.5 Match Cards</t>
  </si>
  <si>
    <t>&gt;0.5 Team Cards</t>
  </si>
  <si>
    <t>&gt;1.5 Team Cards</t>
  </si>
  <si>
    <t>Avg Team Corners</t>
  </si>
  <si>
    <t>Avg Corners Conc</t>
  </si>
  <si>
    <t>&gt;8 Corners</t>
  </si>
  <si>
    <t>&gt;10 Corners</t>
  </si>
  <si>
    <t>Avg Match Corners</t>
  </si>
  <si>
    <t>&lt;12 Corners</t>
  </si>
  <si>
    <t>&gt;0.5 Goals Scored</t>
  </si>
  <si>
    <t>&gt;0.5 Goals Conc</t>
  </si>
  <si>
    <t>&gt;0.5 FH Goals Scored</t>
  </si>
  <si>
    <t>&gt;1.5 FH Goals Scored</t>
  </si>
  <si>
    <t>&gt;1.5 Goals Scored</t>
  </si>
  <si>
    <t>&gt;1.5 Goals Conc</t>
  </si>
  <si>
    <t>Goals Conc</t>
  </si>
  <si>
    <t>&gt;0.5 FH Match Goals</t>
  </si>
  <si>
    <t>&gt;1.5 FH Match Goals</t>
  </si>
  <si>
    <t>&gt;0.5 FH Goals Conc</t>
  </si>
  <si>
    <t>&gt;1.5 FH Goals Conc</t>
  </si>
  <si>
    <t>&gt;0.5 SH Match Goals</t>
  </si>
  <si>
    <t>&gt;1.5 SH Match Goals</t>
  </si>
  <si>
    <t>&gt;0.5 SH Goals Scored</t>
  </si>
  <si>
    <t>&gt;1.5 SH Goals Scored</t>
  </si>
  <si>
    <t>&gt;0.5 SH Goals Conc</t>
  </si>
  <si>
    <t>&gt;1.5 SH Goals Conc</t>
  </si>
  <si>
    <t>Juventus</t>
  </si>
  <si>
    <t>Napoli</t>
  </si>
  <si>
    <t>Internazionale</t>
  </si>
  <si>
    <t>Lazio</t>
  </si>
  <si>
    <t>Sampdoria</t>
  </si>
  <si>
    <t>Milan</t>
  </si>
  <si>
    <t>Roma</t>
  </si>
  <si>
    <t>Torino</t>
  </si>
  <si>
    <t>Atalanta</t>
  </si>
  <si>
    <t>Fiorentina</t>
  </si>
  <si>
    <t>Sassuolo</t>
  </si>
  <si>
    <t>Parma</t>
  </si>
  <si>
    <t>Cagliari</t>
  </si>
  <si>
    <t>Genoa</t>
  </si>
  <si>
    <t>SPAL</t>
  </si>
  <si>
    <t>Empoli</t>
  </si>
  <si>
    <t>Udinese</t>
  </si>
  <si>
    <t>Bologna</t>
  </si>
  <si>
    <t>Frosinone</t>
  </si>
  <si>
    <t>Chievo</t>
  </si>
  <si>
    <t>Matches Played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</si>
  <si>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</si>
  <si>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</si>
  <si>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</si>
  <si>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</si>
  <si>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</si>
  <si>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</si>
  <si>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</si>
  <si>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</si>
  <si>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</si>
  <si>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</si>
  <si>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</si>
  <si>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</si>
  <si>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</si>
  <si>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</si>
  <si>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</si>
  <si>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</si>
  <si>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</si>
  <si>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</si>
  <si>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</si>
  <si>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</si>
  <si>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</si>
  <si>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</si>
  <si>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</si>
  <si>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</si>
  <si>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</si>
  <si>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Den Bosch</t>
  </si>
  <si>
    <t>Go Ahead Eagles</t>
  </si>
  <si>
    <t>Sparta Rotterdam</t>
  </si>
  <si>
    <t>Twente</t>
  </si>
  <si>
    <t>TOP Oss</t>
  </si>
  <si>
    <t>PSV II</t>
  </si>
  <si>
    <t>Ajax</t>
  </si>
  <si>
    <t>Ajax II</t>
  </si>
  <si>
    <t>Roda JC</t>
  </si>
  <si>
    <t>Cambuur</t>
  </si>
  <si>
    <t>Almere City</t>
  </si>
  <si>
    <t>MVV</t>
  </si>
  <si>
    <t>NEC</t>
  </si>
  <si>
    <t>Volendam</t>
  </si>
  <si>
    <t>RKC Waalwijk</t>
  </si>
  <si>
    <t>Eindhoven</t>
  </si>
  <si>
    <t>Telstar</t>
  </si>
  <si>
    <t>Utrecht II</t>
  </si>
  <si>
    <t>Helmond Sport</t>
  </si>
  <si>
    <t>Dordrecht</t>
  </si>
  <si>
    <t>AZ II</t>
  </si>
  <si>
    <t>PSV</t>
  </si>
  <si>
    <t>Feyenoord</t>
  </si>
  <si>
    <t>Utrecht</t>
  </si>
  <si>
    <t>Vitesse</t>
  </si>
  <si>
    <t>Heracles</t>
  </si>
  <si>
    <t>AZ</t>
  </si>
  <si>
    <t>VVV</t>
  </si>
  <si>
    <t>Fortuna Sittard</t>
  </si>
  <si>
    <t>Heerenveen</t>
  </si>
  <si>
    <t>ADO Den Haag</t>
  </si>
  <si>
    <t>Willem II</t>
  </si>
  <si>
    <t>Emmen</t>
  </si>
  <si>
    <t>Groningen</t>
  </si>
  <si>
    <t>PEC Zwolle</t>
  </si>
  <si>
    <t>NAC Breda</t>
  </si>
  <si>
    <t>De Graafschap</t>
  </si>
  <si>
    <t>Excelsior</t>
  </si>
  <si>
    <t>Leeds United</t>
  </si>
  <si>
    <t>Norwich City</t>
  </si>
  <si>
    <t>West Bromwich Albion</t>
  </si>
  <si>
    <t>Sheffield United</t>
  </si>
  <si>
    <t>Middlesbrough</t>
  </si>
  <si>
    <t>Derby County</t>
  </si>
  <si>
    <t>Birmingham City</t>
  </si>
  <si>
    <t>Queens Park Rangers</t>
  </si>
  <si>
    <t>Aston Villa</t>
  </si>
  <si>
    <t>Nottingham Forest</t>
  </si>
  <si>
    <t>Bristol City</t>
  </si>
  <si>
    <t>Stoke City</t>
  </si>
  <si>
    <t>Swansea City</t>
  </si>
  <si>
    <t>Hull City</t>
  </si>
  <si>
    <t>Blackburn Rovers</t>
  </si>
  <si>
    <t>Sheffield Wednesday</t>
  </si>
  <si>
    <t>Preston North End</t>
  </si>
  <si>
    <t>Brentford</t>
  </si>
  <si>
    <t>Wigan Athletic</t>
  </si>
  <si>
    <t>Millwall</t>
  </si>
  <si>
    <t>Bolton Wanderers</t>
  </si>
  <si>
    <t>Rotherham United</t>
  </si>
  <si>
    <t>Reading</t>
  </si>
  <si>
    <t>Ipswich Town</t>
  </si>
  <si>
    <t>Portsmouth</t>
  </si>
  <si>
    <t>Luton Town</t>
  </si>
  <si>
    <t>Sunderland</t>
  </si>
  <si>
    <t>Barnsley</t>
  </si>
  <si>
    <t>Peterborough United</t>
  </si>
  <si>
    <t>Charlton Athletic</t>
  </si>
  <si>
    <t>Doncaster Rovers</t>
  </si>
  <si>
    <t>Blackpool</t>
  </si>
  <si>
    <t>Coventry City</t>
  </si>
  <si>
    <t>Accrington Stanley</t>
  </si>
  <si>
    <t>Fleetwood Town</t>
  </si>
  <si>
    <t>Southend United</t>
  </si>
  <si>
    <t>Wycombe Wanderers</t>
  </si>
  <si>
    <t>Walsall</t>
  </si>
  <si>
    <t>Burton Albion</t>
  </si>
  <si>
    <t>Rochdale</t>
  </si>
  <si>
    <t>Shrewsbury Town</t>
  </si>
  <si>
    <t>Gillingham</t>
  </si>
  <si>
    <t>Bristol Rovers</t>
  </si>
  <si>
    <t>Oxford United</t>
  </si>
  <si>
    <t>Bradford City</t>
  </si>
  <si>
    <t>Scunthorpe United</t>
  </si>
  <si>
    <t>AFC Wimbledon</t>
  </si>
  <si>
    <t>Plymouth Argyle</t>
  </si>
  <si>
    <t>Lincoln City</t>
  </si>
  <si>
    <t>Milton Keynes Dons</t>
  </si>
  <si>
    <t>Mansfield Town</t>
  </si>
  <si>
    <t>Colchester United</t>
  </si>
  <si>
    <t>Bury</t>
  </si>
  <si>
    <t>Forest Green Rovers</t>
  </si>
  <si>
    <t>Exeter City</t>
  </si>
  <si>
    <t>Carlisle United</t>
  </si>
  <si>
    <t>Tranmere Rovers</t>
  </si>
  <si>
    <t>Newport County</t>
  </si>
  <si>
    <t>Oldham Athletic</t>
  </si>
  <si>
    <t>Stevenage</t>
  </si>
  <si>
    <t>Grimsby Town</t>
  </si>
  <si>
    <t>Swindon Town</t>
  </si>
  <si>
    <t>Crewe Alexandra</t>
  </si>
  <si>
    <t>Northampton Town</t>
  </si>
  <si>
    <t>Port Vale</t>
  </si>
  <si>
    <t>Crawley Town</t>
  </si>
  <si>
    <t>Cheltenham Town</t>
  </si>
  <si>
    <t>Morecambe</t>
  </si>
  <si>
    <t>Yeovil Town</t>
  </si>
  <si>
    <t>Cambridge United</t>
  </si>
  <si>
    <t>Macclesfield Town</t>
  </si>
  <si>
    <t>Notts County</t>
  </si>
  <si>
    <t>Date</t>
  </si>
  <si>
    <t>Werder Bremen</t>
  </si>
  <si>
    <t>Hoffenheim</t>
  </si>
  <si>
    <t>Borussia Dortmund</t>
  </si>
  <si>
    <t>Bayer Leverkusen</t>
  </si>
  <si>
    <t>Hertha BSC</t>
  </si>
  <si>
    <t>Nürnberg</t>
  </si>
  <si>
    <t>Freiburg</t>
  </si>
  <si>
    <t>RB Leipzig</t>
  </si>
  <si>
    <t>Stuttgart</t>
  </si>
  <si>
    <t>Schalke 04</t>
  </si>
  <si>
    <t>Hannover 96</t>
  </si>
  <si>
    <t>Fortuna Düsseldorf</t>
  </si>
  <si>
    <t>Bayern München</t>
  </si>
  <si>
    <t>Augsburg</t>
  </si>
  <si>
    <t>Wolfsburg</t>
  </si>
  <si>
    <t>Mainz 05</t>
  </si>
  <si>
    <t>Vitória Guimarães</t>
  </si>
  <si>
    <t>Sporting CP</t>
  </si>
  <si>
    <t>Santa Clara</t>
  </si>
  <si>
    <t>Tondela</t>
  </si>
  <si>
    <t>Nacional</t>
  </si>
  <si>
    <t>Boavista</t>
  </si>
  <si>
    <t>Vitória Setúbal</t>
  </si>
  <si>
    <t>Sporting Braga</t>
  </si>
  <si>
    <t>Marítimo</t>
  </si>
  <si>
    <t>Portimonense</t>
  </si>
  <si>
    <t>Benfica</t>
  </si>
  <si>
    <t>Rio Ave</t>
  </si>
  <si>
    <t>Moreirense</t>
  </si>
  <si>
    <t>Chaves</t>
  </si>
  <si>
    <t>Feirense</t>
  </si>
  <si>
    <t>Belenenses</t>
  </si>
  <si>
    <t>Desportivo Aves</t>
  </si>
  <si>
    <t>Porto</t>
  </si>
  <si>
    <t>PSG</t>
  </si>
  <si>
    <t>Nantes</t>
  </si>
  <si>
    <t>Lille</t>
  </si>
  <si>
    <t>Toulouse</t>
  </si>
  <si>
    <t>Reims</t>
  </si>
  <si>
    <t>Caen</t>
  </si>
  <si>
    <t>Strasbourg</t>
  </si>
  <si>
    <t>Nice</t>
  </si>
  <si>
    <t>Angers SCO</t>
  </si>
  <si>
    <t>Montpellier</t>
  </si>
  <si>
    <t>Olympique Lyonnais</t>
  </si>
  <si>
    <t>Rennes</t>
  </si>
  <si>
    <t>Nîmes</t>
  </si>
  <si>
    <t>Monaco</t>
  </si>
  <si>
    <t>Guingamp</t>
  </si>
  <si>
    <t>Saint-Étienne</t>
  </si>
  <si>
    <t>Dijon</t>
  </si>
  <si>
    <t>Bordeaux</t>
  </si>
  <si>
    <t>Amiens SC</t>
  </si>
  <si>
    <t>Real Betis</t>
  </si>
  <si>
    <t>Eibar</t>
  </si>
  <si>
    <t>Atlético Madrid</t>
  </si>
  <si>
    <t>Espanyol</t>
  </si>
  <si>
    <t>Barcelona</t>
  </si>
  <si>
    <t>Celta de Vigo</t>
  </si>
  <si>
    <t>Athletic Club</t>
  </si>
  <si>
    <t>Real Valladolid</t>
  </si>
  <si>
    <t>Valencia</t>
  </si>
  <si>
    <t>Huesca</t>
  </si>
  <si>
    <t>Leganés</t>
  </si>
  <si>
    <t>Sevilla</t>
  </si>
  <si>
    <t>Rayo Vallecano</t>
  </si>
  <si>
    <t>Levante</t>
  </si>
  <si>
    <t>Villarreal</t>
  </si>
  <si>
    <t>Real Madrid</t>
  </si>
  <si>
    <t>Girona</t>
  </si>
  <si>
    <t>Deportivo Alavés</t>
  </si>
  <si>
    <t>Getafe</t>
  </si>
  <si>
    <t>Real Sociedad</t>
  </si>
  <si>
    <t>Olympique Marseille</t>
  </si>
  <si>
    <t>Borussia M'gladbach</t>
  </si>
  <si>
    <t>Eintracht Frankfurt</t>
  </si>
  <si>
    <t>Leyton Orient</t>
  </si>
  <si>
    <t>Wrexham</t>
  </si>
  <si>
    <t>Salford City</t>
  </si>
  <si>
    <t>Fylde</t>
  </si>
  <si>
    <t>Solihull Moors</t>
  </si>
  <si>
    <t>Harrogate Town</t>
  </si>
  <si>
    <t>Gateshead</t>
  </si>
  <si>
    <t>Sutton United</t>
  </si>
  <si>
    <t>Ebbsfleet United</t>
  </si>
  <si>
    <t>Eastleigh</t>
  </si>
  <si>
    <t>Barrow</t>
  </si>
  <si>
    <t>Boreham Wood</t>
  </si>
  <si>
    <t>Hartlepool United</t>
  </si>
  <si>
    <t>Barnet</t>
  </si>
  <si>
    <t>Bromley</t>
  </si>
  <si>
    <t>Halifax Town</t>
  </si>
  <si>
    <t>Dover Athletic</t>
  </si>
  <si>
    <t>Aldershot Town</t>
  </si>
  <si>
    <t>Chesterfield</t>
  </si>
  <si>
    <t>Maidenhead United</t>
  </si>
  <si>
    <t>Maidstone United</t>
  </si>
  <si>
    <t>Braintree Town</t>
  </si>
  <si>
    <t>Dagenham &amp; Redbridge</t>
  </si>
  <si>
    <t>Havant &amp; Waterlooville</t>
  </si>
  <si>
    <t>Hamburger SV</t>
  </si>
  <si>
    <t>Köln</t>
  </si>
  <si>
    <t>St. Pauli</t>
  </si>
  <si>
    <t>Union Berlin</t>
  </si>
  <si>
    <t>Holstein Kiel</t>
  </si>
  <si>
    <t>Heidenheim</t>
  </si>
  <si>
    <t>Paderborn</t>
  </si>
  <si>
    <t>Bochum</t>
  </si>
  <si>
    <t>Jahn Regensburg</t>
  </si>
  <si>
    <t>Dynamo Dresden</t>
  </si>
  <si>
    <t>Greuther Fürth</t>
  </si>
  <si>
    <t>Erzgebirge Aue</t>
  </si>
  <si>
    <t>Darmstadt 98</t>
  </si>
  <si>
    <t>Arminia Bielefeld</t>
  </si>
  <si>
    <t>Sandhausen</t>
  </si>
  <si>
    <t>MSV Duisburg</t>
  </si>
  <si>
    <t>Magdeburg</t>
  </si>
  <si>
    <t>Ingolstadt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</si>
  <si>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</si>
  <si>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</si>
  <si>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</si>
  <si>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</si>
  <si>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</si>
  <si>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</si>
  <si>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</si>
  <si>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</si>
  <si>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Hellas Verona</t>
  </si>
  <si>
    <t>Calcio Padova</t>
  </si>
  <si>
    <t>Ascoli</t>
  </si>
  <si>
    <t>Cosenza</t>
  </si>
  <si>
    <t>Cittadella</t>
  </si>
  <si>
    <t>Crotone</t>
  </si>
  <si>
    <t>Foggia</t>
  </si>
  <si>
    <t>Carpi</t>
  </si>
  <si>
    <t>Benevento</t>
  </si>
  <si>
    <t>Lecce</t>
  </si>
  <si>
    <t>Auxerre</t>
  </si>
  <si>
    <t>Valenciennes</t>
  </si>
  <si>
    <t>Béziers</t>
  </si>
  <si>
    <t>Nancy</t>
  </si>
  <si>
    <t>Châteauroux</t>
  </si>
  <si>
    <t>Clermont</t>
  </si>
  <si>
    <t>Le Havre</t>
  </si>
  <si>
    <t>Lorient</t>
  </si>
  <si>
    <t>Lens</t>
  </si>
  <si>
    <t>Orléans</t>
  </si>
  <si>
    <t>Metz</t>
  </si>
  <si>
    <t>Brest</t>
  </si>
  <si>
    <t>Niort</t>
  </si>
  <si>
    <t>Red Star</t>
  </si>
  <si>
    <t>Paris</t>
  </si>
  <si>
    <t>Gazélec Ajaccio</t>
  </si>
  <si>
    <t>Sochaux</t>
  </si>
  <si>
    <t>Grenoble Foot 38</t>
  </si>
  <si>
    <t>Troyes</t>
  </si>
  <si>
    <t>Ajaccio</t>
  </si>
  <si>
    <t>Estoril</t>
  </si>
  <si>
    <t>Famalicão</t>
  </si>
  <si>
    <t>Farense</t>
  </si>
  <si>
    <t>Academico Viseu</t>
  </si>
  <si>
    <t>Paços de Ferreira</t>
  </si>
  <si>
    <t>Cova Piedade</t>
  </si>
  <si>
    <t>Sporting Covilhã</t>
  </si>
  <si>
    <t>Mafra</t>
  </si>
  <si>
    <t>Porto II</t>
  </si>
  <si>
    <t>Varzim</t>
  </si>
  <si>
    <t>Académica</t>
  </si>
  <si>
    <t>UD Oliveirense</t>
  </si>
  <si>
    <t>Arouca</t>
  </si>
  <si>
    <t>Penafiel</t>
  </si>
  <si>
    <t>Leixões</t>
  </si>
  <si>
    <t>Sporting Braga II</t>
  </si>
  <si>
    <t>Benfica II</t>
  </si>
  <si>
    <t>Extremadura UD</t>
  </si>
  <si>
    <t>Mallorca</t>
  </si>
  <si>
    <t>Rayo Majadahonda</t>
  </si>
  <si>
    <t>Reus Deportiu</t>
  </si>
  <si>
    <t>Osasuna</t>
  </si>
  <si>
    <t>Real Oviedo</t>
  </si>
  <si>
    <t>Tenerife</t>
  </si>
  <si>
    <t>Real Zaragoza</t>
  </si>
  <si>
    <t>Almería</t>
  </si>
  <si>
    <t>Albacete</t>
  </si>
  <si>
    <t>Granada</t>
  </si>
  <si>
    <t>Alcorcón</t>
  </si>
  <si>
    <t>Sporting Gijón</t>
  </si>
  <si>
    <t>Cádiz</t>
  </si>
  <si>
    <t>Córdoba</t>
  </si>
  <si>
    <t>Málaga</t>
  </si>
  <si>
    <t>Elche</t>
  </si>
  <si>
    <t>Numancia</t>
  </si>
  <si>
    <t>Las Palmas</t>
  </si>
  <si>
    <t>Lugo</t>
  </si>
  <si>
    <t>Celtic</t>
  </si>
  <si>
    <t>Livingston</t>
  </si>
  <si>
    <t>Hearts</t>
  </si>
  <si>
    <t>Hibernian</t>
  </si>
  <si>
    <t>Motherwell</t>
  </si>
  <si>
    <t>Rangers</t>
  </si>
  <si>
    <t>St. Mirren</t>
  </si>
  <si>
    <t>Kilmarnock</t>
  </si>
  <si>
    <t>St. Johnstone</t>
  </si>
  <si>
    <t>Dundee</t>
  </si>
  <si>
    <t>Aberdeen</t>
  </si>
  <si>
    <t>Vitória Guimarães II</t>
  </si>
  <si>
    <t>Deportivo La Coruña</t>
  </si>
  <si>
    <t>Gimnàstic Tarragona</t>
  </si>
  <si>
    <t>Hamilton Academical</t>
  </si>
  <si>
    <t>Greenock Morton</t>
  </si>
  <si>
    <t>Queen of the South</t>
  </si>
  <si>
    <t>Dundee United</t>
  </si>
  <si>
    <t>Ayr United</t>
  </si>
  <si>
    <t>Partick Thistle</t>
  </si>
  <si>
    <t>Ross County</t>
  </si>
  <si>
    <t>Alloa Athletic</t>
  </si>
  <si>
    <t>Falkirk</t>
  </si>
  <si>
    <t>Inverness CT</t>
  </si>
  <si>
    <t>Dunfermline Athletic</t>
  </si>
  <si>
    <t>Livorno</t>
  </si>
  <si>
    <t>y</t>
  </si>
  <si>
    <t>Adelaide United</t>
  </si>
  <si>
    <t>Sydney</t>
  </si>
  <si>
    <t>Newcastle Jets</t>
  </si>
  <si>
    <t>Melbourne City</t>
  </si>
  <si>
    <t>Perth Glory</t>
  </si>
  <si>
    <t>Melbourne Victory</t>
  </si>
  <si>
    <t>Wellington Phoenix</t>
  </si>
  <si>
    <t>Brisbane Roar</t>
  </si>
  <si>
    <t>Central Coast Mariners</t>
  </si>
  <si>
    <t>Western Sydney Wanderers</t>
  </si>
  <si>
    <t xml:space="preserve">  </t>
  </si>
  <si>
    <t>Al Wahda</t>
  </si>
  <si>
    <t>Al Hazm</t>
  </si>
  <si>
    <t>Al Batin</t>
  </si>
  <si>
    <t>Al Ahli</t>
  </si>
  <si>
    <t>Al Raed</t>
  </si>
  <si>
    <t>Al Faisaly</t>
  </si>
  <si>
    <t>Al Hilal</t>
  </si>
  <si>
    <t>Al Feiha</t>
  </si>
  <si>
    <t>Al Taawon</t>
  </si>
  <si>
    <t>Al Ittifaq</t>
  </si>
  <si>
    <t>Al Shabab</t>
  </si>
  <si>
    <t>Al Ittihad</t>
  </si>
  <si>
    <t>Al Fateh</t>
  </si>
  <si>
    <t>Al Nassr</t>
  </si>
  <si>
    <t>Al Quadisiya</t>
  </si>
  <si>
    <t>Ohod</t>
  </si>
  <si>
    <t>Lamia</t>
  </si>
  <si>
    <t>Atromitos</t>
  </si>
  <si>
    <t>AEK Athens</t>
  </si>
  <si>
    <t>Levadiakos</t>
  </si>
  <si>
    <t>Xanthi</t>
  </si>
  <si>
    <t>Aris</t>
  </si>
  <si>
    <t>Apollon Smirnis</t>
  </si>
  <si>
    <t>OFI</t>
  </si>
  <si>
    <t>Olympiakos Piraeus</t>
  </si>
  <si>
    <t>Larissa</t>
  </si>
  <si>
    <t>PAOK</t>
  </si>
  <si>
    <t>PAS Giannina</t>
  </si>
  <si>
    <t>Panaitolikos</t>
  </si>
  <si>
    <t>Panathinaikos</t>
  </si>
  <si>
    <t>Panionios</t>
  </si>
  <si>
    <t>Asteras Tripolis</t>
  </si>
  <si>
    <t>Gent</t>
  </si>
  <si>
    <t>Anderlecht</t>
  </si>
  <si>
    <t>Royal Excel Mouscron</t>
  </si>
  <si>
    <t>KV Oostende</t>
  </si>
  <si>
    <t>AS Eupen</t>
  </si>
  <si>
    <t>Genk</t>
  </si>
  <si>
    <t>Club Brugge</t>
  </si>
  <si>
    <t>Cercle Brugge</t>
  </si>
  <si>
    <t>Sint-Truiden</t>
  </si>
  <si>
    <t>Lokeren</t>
  </si>
  <si>
    <t>Zulte-Waregem</t>
  </si>
  <si>
    <t>Sporting Charleroi</t>
  </si>
  <si>
    <t>Waasland-Beveren</t>
  </si>
  <si>
    <t>Antwerp</t>
  </si>
  <si>
    <t>Standard Liège</t>
  </si>
  <si>
    <t>Kortrijk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</si>
</sst>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  <xf numFmtId="0" fontId="0" fillId="0" borderId="1" xfId="0" applyNumberFormat="1" applyFont="1" applyBorder="1" applyAlignment="1"/>
    <xf numFmtId="2" fontId="0" fillId="0" borderId="0" xfId="0" applyNumberFormat="1" applyAlignment="1"/>
    <xf numFmtId="10" fontId="0" fillId="0" borderId="0" xfId="0" applyNumberFormat="1" applyAlignment="1"/>
    <xf numFmtId="10" fontId="0" fillId="0" borderId="0" xfId="1" applyNumberFormat="1" applyFont="1" applyAlignment="1"/>
    <xf numFmtId="0" fontId="0" fillId="0" borderId="2" xfId="0" applyBorder="1" applyAlignment="1"/>
    <xf numFmtId="2" fontId="0" fillId="0" borderId="2" xfId="0" applyNumberFormat="1" applyBorder="1" applyAlignment="1"/>
    <xf numFmtId="10" fontId="0" fillId="0" borderId="2" xfId="1" applyNumberFormat="1" applyFont="1" applyBorder="1" applyAlignment="1"/>
    <xf numFmtId="10" fontId="0" fillId="0" borderId="2" xfId="0" applyNumberFormat="1" applyBorder="1" applyAlignment="1"/>
    <xf numFmtId="0" fontId="1" fillId="0" borderId="3" xfId="0" applyFont="1" applyBorder="1" applyAlignment="1"/>
    <xf numFmtId="2" fontId="0" fillId="0" borderId="4" xfId="0" applyNumberFormat="1" applyBorder="1" applyAlignment="1"/>
    <xf numFmtId="0" fontId="0" fillId="0" borderId="4" xfId="0" applyBorder="1" applyAlignment="1"/>
    <xf numFmtId="10" fontId="0" fillId="0" borderId="4" xfId="1" applyNumberFormat="1" applyFont="1" applyBorder="1" applyAlignment="1"/>
    <xf numFmtId="0" fontId="0" fillId="2" borderId="5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3" borderId="7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/>
    <xf numFmtId="0" fontId="3" fillId="0" borderId="8" xfId="0" applyFont="1" applyBorder="1"/>
    <xf numFmtId="2" fontId="3" fillId="0" borderId="9" xfId="0" applyNumberFormat="1" applyFont="1" applyBorder="1"/>
    <xf numFmtId="0" fontId="3" fillId="0" borderId="10" xfId="0" applyFont="1" applyBorder="1" applyAlignment="1">
      <alignment horizontal="right"/>
    </xf>
    <xf numFmtId="10" fontId="3" fillId="0" borderId="9" xfId="0" applyNumberFormat="1" applyFont="1" applyBorder="1"/>
    <xf numFmtId="0" fontId="3" fillId="0" borderId="10" xfId="0" applyFont="1" applyFill="1" applyBorder="1" applyAlignment="1">
      <alignment horizontal="right"/>
    </xf>
    <xf numFmtId="0" fontId="3" fillId="0" borderId="8" xfId="0" applyFont="1" applyFill="1" applyBorder="1"/>
    <xf numFmtId="0" fontId="3" fillId="0" borderId="2" xfId="0" applyFont="1" applyFill="1" applyBorder="1"/>
    <xf numFmtId="2" fontId="3" fillId="0" borderId="0" xfId="0" applyNumberFormat="1" applyFont="1" applyFill="1" applyBorder="1"/>
    <xf numFmtId="0" fontId="3" fillId="0" borderId="4" xfId="0" applyFont="1" applyFill="1" applyBorder="1" applyAlignment="1">
      <alignment horizontal="right"/>
    </xf>
    <xf numFmtId="10" fontId="3" fillId="0" borderId="0" xfId="0" applyNumberFormat="1" applyFont="1" applyFill="1" applyBorder="1"/>
    <xf numFmtId="0" fontId="3" fillId="0" borderId="11" xfId="0" applyFont="1" applyFill="1" applyBorder="1"/>
    <xf numFmtId="10" fontId="3" fillId="0" borderId="12" xfId="0" applyNumberFormat="1" applyFont="1" applyFill="1" applyBorder="1"/>
    <xf numFmtId="0" fontId="3" fillId="0" borderId="13" xfId="0" applyFont="1" applyFill="1" applyBorder="1" applyAlignment="1">
      <alignment horizontal="right"/>
    </xf>
    <xf numFmtId="2" fontId="3" fillId="0" borderId="12" xfId="0" applyNumberFormat="1" applyFont="1" applyFill="1" applyBorder="1"/>
    <xf numFmtId="2" fontId="3" fillId="0" borderId="0" xfId="0" applyNumberFormat="1" applyFont="1" applyBorder="1"/>
    <xf numFmtId="2" fontId="3" fillId="0" borderId="12" xfId="0" applyNumberFormat="1" applyFont="1" applyBorder="1"/>
    <xf numFmtId="0" fontId="3" fillId="0" borderId="5" xfId="0" applyFont="1" applyBorder="1" applyAlignment="1"/>
    <xf numFmtId="0" fontId="3" fillId="0" borderId="7" xfId="0" applyFont="1" applyBorder="1"/>
    <xf numFmtId="0" fontId="3" fillId="0" borderId="5" xfId="0" applyFont="1" applyBorder="1" applyAlignment="1">
      <alignment horizontal="right"/>
    </xf>
    <xf numFmtId="0" fontId="4" fillId="0" borderId="1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10" fontId="3" fillId="0" borderId="0" xfId="0" applyNumberFormat="1" applyFont="1" applyBorder="1"/>
    <xf numFmtId="10" fontId="3" fillId="0" borderId="12" xfId="0" applyNumberFormat="1" applyFont="1" applyBorder="1"/>
    <xf numFmtId="164" fontId="0" fillId="0" borderId="0" xfId="0" applyNumberFormat="1"/>
    <xf numFmtId="0" fontId="3" fillId="0" borderId="0" xfId="0" applyFont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2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165" fontId="3" fillId="0" borderId="0" xfId="1" applyNumberFormat="1" applyFont="1" applyBorder="1" applyAlignment="1">
      <alignment vertical="center"/>
    </xf>
    <xf numFmtId="165" fontId="3" fillId="0" borderId="0" xfId="1" applyNumberFormat="1" applyFont="1" applyFill="1" applyBorder="1" applyAlignment="1">
      <alignment vertical="center"/>
    </xf>
    <xf numFmtId="2" fontId="3" fillId="0" borderId="3" xfId="0" applyNumberFormat="1" applyFont="1" applyBorder="1" applyAlignment="1">
      <alignment horizontal="center" vertical="center" wrapText="1"/>
    </xf>
    <xf numFmtId="2" fontId="3" fillId="0" borderId="0" xfId="1" applyNumberFormat="1" applyFont="1" applyBorder="1" applyAlignment="1">
      <alignment vertical="center"/>
    </xf>
    <xf numFmtId="2" fontId="3" fillId="0" borderId="0" xfId="0" applyNumberFormat="1" applyFont="1" applyAlignment="1">
      <alignment vertical="center"/>
    </xf>
    <xf numFmtId="0" fontId="0" fillId="0" borderId="0" xfId="0" applyFill="1"/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6C858CB-DDF6-4301-AEB7-CD4D1C197593}" autoFormatId="16" applyNumberFormats="0" applyBorderFormats="0" applyFontFormats="0" applyPatternFormats="0" applyAlignmentFormats="0" applyWidthHeightFormats="0">
  <queryTableRefresh nextId="27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DCB9F8-6810-42F3-939C-E06DDB73D88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17808A-0AF6-4E44-BD7D-673433C188E7}" name="Stats" displayName="Stats" ref="A1:Y2972" tableType="queryTable" totalsRowShown="0">
  <autoFilter ref="A1:Y2972" xr:uid="{1A4C3A97-BF6B-4687-AC1E-D09FD490A1D0}"/>
  <tableColumns count="25">
    <tableColumn id="1" xr3:uid="{3B7FB8C7-3257-4ABD-A961-AE48E0EC9284}" uniqueName="1" name="Column1" queryTableFieldId="1" dataDxfId="2"/>
    <tableColumn id="2" xr3:uid="{12DB033A-E5D0-4197-A5F1-9D7B36F930F3}" uniqueName="2" name="Column2" queryTableFieldId="2" dataDxfId="1"/>
    <tableColumn id="3" xr3:uid="{4F3345FF-F0C8-4A85-A5E2-02CD40C7F704}" uniqueName="3" name="Column3" queryTableFieldId="3"/>
    <tableColumn id="4" xr3:uid="{8E1758C4-5317-4F87-9B69-EDEEBCB5D7F3}" uniqueName="4" name="Column4" queryTableFieldId="4"/>
    <tableColumn id="5" xr3:uid="{A0F088EC-A614-4803-9663-B3982BD36BEE}" uniqueName="5" name="Column5" queryTableFieldId="5"/>
    <tableColumn id="6" xr3:uid="{926BCDC9-1439-4699-9C29-988E302255A1}" uniqueName="6" name="Column6" queryTableFieldId="6"/>
    <tableColumn id="7" xr3:uid="{5CE81C02-9DA0-49D5-8EFD-765155D7599D}" uniqueName="7" name="Column7" queryTableFieldId="7" dataDxfId="0"/>
    <tableColumn id="8" xr3:uid="{84EDF8B9-C928-4FF4-A2FF-4A72F0B51C8E}" uniqueName="8" name="Column8" queryTableFieldId="8"/>
    <tableColumn id="9" xr3:uid="{9F15D1DD-9866-4124-938C-6607050A6313}" uniqueName="9" name="Column9" queryTableFieldId="9"/>
    <tableColumn id="10" xr3:uid="{635F7EA8-BF24-4EC9-82FF-31CF1ACB3EB1}" uniqueName="10" name="Column10" queryTableFieldId="10"/>
    <tableColumn id="11" xr3:uid="{0A4359C5-3879-496C-8FC2-DAA7B1632F10}" uniqueName="11" name="Column11" queryTableFieldId="11"/>
    <tableColumn id="12" xr3:uid="{1E1DE1B2-8975-4C8F-9E0D-F575CF59DD49}" uniqueName="12" name="Column12" queryTableFieldId="12"/>
    <tableColumn id="13" xr3:uid="{0224EEE8-1567-424C-A137-FCC77487D681}" uniqueName="13" name="Column13" queryTableFieldId="13"/>
    <tableColumn id="14" xr3:uid="{299CDA7B-CBB1-48F2-9637-4062240AD526}" uniqueName="14" name="Column14" queryTableFieldId="14"/>
    <tableColumn id="15" xr3:uid="{9E711F02-C450-4388-8524-3E14E7F5D2D4}" uniqueName="15" name="Column15" queryTableFieldId="15"/>
    <tableColumn id="16" xr3:uid="{ABCB2B09-4DD8-44AC-9785-660CDAC04F63}" uniqueName="16" name="Column16" queryTableFieldId="16"/>
    <tableColumn id="17" xr3:uid="{808FDDD8-4670-4071-A9E8-AF5313AFC841}" uniqueName="17" name="Column17" queryTableFieldId="17"/>
    <tableColumn id="18" xr3:uid="{233FB527-DB09-4CE4-9064-071653C3F57D}" uniqueName="18" name="Column18" queryTableFieldId="18"/>
    <tableColumn id="19" xr3:uid="{9E1FD757-92EE-4350-9C33-DCD7CEC56159}" uniqueName="19" name="Column19" queryTableFieldId="19"/>
    <tableColumn id="20" xr3:uid="{CDEF85FC-64F6-410B-9BEA-35497F020908}" uniqueName="20" name="Column20" queryTableFieldId="20"/>
    <tableColumn id="21" xr3:uid="{54600E70-C55E-41ED-9170-DABB1C866994}" uniqueName="21" name="Column21" queryTableFieldId="21"/>
    <tableColumn id="22" xr3:uid="{620C2843-5605-4C65-8710-AFC49AC46774}" uniqueName="22" name="Column22" queryTableFieldId="22"/>
    <tableColumn id="23" xr3:uid="{6D4D2C4D-F80F-4993-9232-14A924A6241A}" uniqueName="23" name="Column23" queryTableFieldId="23"/>
    <tableColumn id="24" xr3:uid="{426CD62A-6737-4ABE-A0F4-0B7D28A4BBCD}" uniqueName="24" name="Column24" queryTableFieldId="24"/>
    <tableColumn id="25" xr3:uid="{1A3AE6FC-189F-4E43-9E75-42A3D7569A90}" uniqueName="25" name="Column25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56046F-0EA8-41B9-AB45-5366448DF800}" name="Fixtures" displayName="Fixtures" ref="A1:D2560" tableType="queryTable" totalsRowShown="0">
  <autoFilter ref="A1:D2560" xr:uid="{DF36134F-C5A1-4B3A-90DB-3E7D33F4BB98}"/>
  <sortState xmlns:xlrd2="http://schemas.microsoft.com/office/spreadsheetml/2017/richdata2" ref="A2:D2560">
    <sortCondition ref="D1:D2560"/>
  </sortState>
  <tableColumns count="4">
    <tableColumn id="1" xr3:uid="{F88A13B9-DA5E-40C0-9615-52832A75AAE6}" uniqueName="1" name="Column1" queryTableFieldId="1" dataDxfId="5"/>
    <tableColumn id="2" xr3:uid="{11923DC5-9689-49EB-8C26-A7EDA77C84DE}" uniqueName="2" name="Column2" queryTableFieldId="2" dataDxfId="4"/>
    <tableColumn id="3" xr3:uid="{E5D3AC1F-62A6-4C57-BF44-24BFF5EB8D2E}" uniqueName="3" name="Column3" queryTableFieldId="3"/>
    <tableColumn id="4" xr3:uid="{7D251279-58EA-44C1-8A66-917142876B3C}" uniqueName="4" name="Column4" queryTableFieldId="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5A7FA-6E0B-4843-A151-23F1B19CF77C}">
  <dimension ref="A1:Y5"/>
  <sheetViews>
    <sheetView workbookViewId="0">
      <selection activeCell="U5" sqref="U5:Y5"/>
    </sheetView>
  </sheetViews>
  <sheetFormatPr defaultRowHeight="14.4" x14ac:dyDescent="0.3"/>
  <cols>
    <col min="8" max="20" width="0" hidden="1" customWidth="1"/>
  </cols>
  <sheetData>
    <row r="1" spans="1:25" x14ac:dyDescent="0.3">
      <c r="A1" s="1" t="s">
        <v>236</v>
      </c>
      <c r="B1" s="1" t="s">
        <v>233</v>
      </c>
      <c r="C1" s="1">
        <v>19</v>
      </c>
      <c r="D1" s="1">
        <v>3</v>
      </c>
      <c r="E1" s="1">
        <v>0</v>
      </c>
      <c r="F1" s="1">
        <v>3</v>
      </c>
      <c r="G1" s="1" t="s">
        <v>5</v>
      </c>
      <c r="H1" s="1">
        <v>1</v>
      </c>
      <c r="I1" s="1">
        <v>0</v>
      </c>
      <c r="J1" s="1">
        <v>0</v>
      </c>
      <c r="K1" s="1">
        <v>1</v>
      </c>
      <c r="L1" s="1">
        <v>1</v>
      </c>
      <c r="M1" s="1">
        <v>2</v>
      </c>
      <c r="N1" s="1">
        <v>0</v>
      </c>
      <c r="O1" s="1">
        <v>0</v>
      </c>
      <c r="P1" s="1">
        <v>2</v>
      </c>
      <c r="Q1" s="1">
        <v>2</v>
      </c>
      <c r="R1" s="1">
        <v>3</v>
      </c>
      <c r="S1" s="1">
        <v>1</v>
      </c>
      <c r="T1" s="1">
        <v>4</v>
      </c>
      <c r="U1" s="1">
        <v>4</v>
      </c>
      <c r="V1" s="1">
        <v>12</v>
      </c>
      <c r="W1" s="1">
        <v>12</v>
      </c>
      <c r="X1" s="1">
        <v>4</v>
      </c>
      <c r="Y1" s="1">
        <v>16</v>
      </c>
    </row>
    <row r="2" spans="1:25" x14ac:dyDescent="0.3">
      <c r="A2" s="1" t="s">
        <v>191</v>
      </c>
      <c r="B2" s="1" t="s">
        <v>180</v>
      </c>
      <c r="C2" s="1">
        <v>14</v>
      </c>
      <c r="D2" s="1">
        <v>0</v>
      </c>
      <c r="E2" s="1">
        <v>3</v>
      </c>
      <c r="F2" s="1">
        <v>3</v>
      </c>
      <c r="G2" s="1" t="s">
        <v>5</v>
      </c>
      <c r="H2" s="1">
        <v>0</v>
      </c>
      <c r="I2" s="1">
        <v>1</v>
      </c>
      <c r="J2" s="1">
        <v>1</v>
      </c>
      <c r="K2" s="1">
        <v>0</v>
      </c>
      <c r="L2" s="1">
        <v>1</v>
      </c>
      <c r="M2" s="1">
        <v>0</v>
      </c>
      <c r="N2" s="1">
        <v>2</v>
      </c>
      <c r="O2" s="1">
        <v>2</v>
      </c>
      <c r="P2" s="1">
        <v>0</v>
      </c>
      <c r="Q2" s="1">
        <v>2</v>
      </c>
      <c r="R2" s="1">
        <v>1</v>
      </c>
      <c r="S2" s="1">
        <v>2</v>
      </c>
      <c r="T2" s="1">
        <v>3</v>
      </c>
      <c r="U2" s="1">
        <v>4</v>
      </c>
      <c r="V2" s="1">
        <v>4</v>
      </c>
      <c r="W2" s="1">
        <v>4</v>
      </c>
      <c r="X2" s="1">
        <v>4</v>
      </c>
      <c r="Y2" s="1">
        <v>8</v>
      </c>
    </row>
    <row r="3" spans="1:25" x14ac:dyDescent="0.3">
      <c r="A3" s="1" t="s">
        <v>200</v>
      </c>
      <c r="B3" s="1" t="s">
        <v>217</v>
      </c>
      <c r="C3" s="1">
        <v>22</v>
      </c>
      <c r="D3" s="1">
        <v>2</v>
      </c>
      <c r="E3" s="1">
        <v>0</v>
      </c>
      <c r="F3" s="1">
        <v>2</v>
      </c>
      <c r="G3" s="1" t="s">
        <v>5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0</v>
      </c>
      <c r="O3" s="1">
        <v>0</v>
      </c>
      <c r="P3" s="1">
        <v>2</v>
      </c>
      <c r="Q3" s="1">
        <v>2</v>
      </c>
      <c r="R3" s="1">
        <v>3</v>
      </c>
      <c r="S3" s="1">
        <v>2</v>
      </c>
      <c r="T3" s="1">
        <v>5</v>
      </c>
      <c r="U3" s="1">
        <v>2</v>
      </c>
      <c r="V3" s="1">
        <v>5</v>
      </c>
      <c r="W3" s="1">
        <v>5</v>
      </c>
      <c r="X3" s="1">
        <v>2</v>
      </c>
      <c r="Y3" s="1">
        <v>7</v>
      </c>
    </row>
    <row r="4" spans="1:25" x14ac:dyDescent="0.3">
      <c r="A4" s="1" t="s">
        <v>363</v>
      </c>
      <c r="B4" s="1" t="s">
        <v>365</v>
      </c>
      <c r="C4">
        <v>14</v>
      </c>
      <c r="D4">
        <v>2</v>
      </c>
      <c r="E4">
        <v>1</v>
      </c>
      <c r="F4">
        <v>3</v>
      </c>
      <c r="G4" s="1" t="s">
        <v>463</v>
      </c>
      <c r="U4" s="1">
        <v>3</v>
      </c>
      <c r="V4" s="1">
        <v>7</v>
      </c>
      <c r="W4" s="1">
        <v>7</v>
      </c>
      <c r="X4" s="1">
        <v>3</v>
      </c>
      <c r="Y4" s="1">
        <v>10</v>
      </c>
    </row>
    <row r="5" spans="1:25" x14ac:dyDescent="0.3">
      <c r="A5" s="1" t="s">
        <v>387</v>
      </c>
      <c r="B5" s="1" t="s">
        <v>381</v>
      </c>
      <c r="C5">
        <v>4</v>
      </c>
      <c r="D5">
        <v>3</v>
      </c>
      <c r="E5">
        <v>1</v>
      </c>
      <c r="F5">
        <v>4</v>
      </c>
      <c r="G5" s="1" t="s">
        <v>463</v>
      </c>
      <c r="U5" s="1">
        <v>7</v>
      </c>
      <c r="V5" s="1">
        <v>1</v>
      </c>
      <c r="W5" s="1">
        <v>1</v>
      </c>
      <c r="X5" s="1">
        <v>7</v>
      </c>
      <c r="Y5" s="1">
        <v>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04139-C265-4C6B-A493-EAB0EFA79F55}">
  <dimension ref="A1:Z2972"/>
  <sheetViews>
    <sheetView tabSelected="1" topLeftCell="A2175" workbookViewId="0">
      <selection activeCell="Z2203" sqref="Z2203"/>
    </sheetView>
  </sheetViews>
  <sheetFormatPr defaultRowHeight="14.4" x14ac:dyDescent="0.3"/>
  <cols>
    <col min="1" max="2" width="23.88671875" bestFit="1" customWidth="1"/>
    <col min="3" max="7" width="10.77734375" bestFit="1" customWidth="1"/>
    <col min="8" max="9" width="10.77734375" hidden="1" customWidth="1"/>
    <col min="10" max="20" width="11.77734375" hidden="1" customWidth="1"/>
    <col min="21" max="25" width="11.77734375" bestFit="1" customWidth="1"/>
  </cols>
  <sheetData>
    <row r="1" spans="1:25" x14ac:dyDescent="0.3">
      <c r="A1" t="s">
        <v>108</v>
      </c>
      <c r="B1" t="s">
        <v>109</v>
      </c>
      <c r="C1" t="s">
        <v>110</v>
      </c>
      <c r="D1" t="s">
        <v>111</v>
      </c>
      <c r="E1" t="s">
        <v>112</v>
      </c>
      <c r="F1" t="s">
        <v>113</v>
      </c>
      <c r="G1" t="s">
        <v>114</v>
      </c>
      <c r="H1" t="s">
        <v>115</v>
      </c>
      <c r="I1" t="s">
        <v>116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125</v>
      </c>
      <c r="S1" t="s">
        <v>126</v>
      </c>
      <c r="T1" t="s">
        <v>127</v>
      </c>
      <c r="U1" t="s">
        <v>128</v>
      </c>
      <c r="V1" t="s">
        <v>129</v>
      </c>
      <c r="W1" t="s">
        <v>130</v>
      </c>
      <c r="X1" t="s">
        <v>131</v>
      </c>
      <c r="Y1" t="s">
        <v>132</v>
      </c>
    </row>
    <row r="2" spans="1:25" x14ac:dyDescent="0.3">
      <c r="A2" s="1" t="s">
        <v>3</v>
      </c>
      <c r="B2" s="1" t="s">
        <v>4</v>
      </c>
      <c r="C2">
        <v>1</v>
      </c>
      <c r="D2">
        <v>2</v>
      </c>
      <c r="E2">
        <v>0</v>
      </c>
      <c r="F2">
        <v>2</v>
      </c>
      <c r="G2" s="1" t="s">
        <v>5</v>
      </c>
      <c r="H2">
        <v>1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1</v>
      </c>
      <c r="Q2">
        <v>1</v>
      </c>
      <c r="R2">
        <v>1</v>
      </c>
      <c r="S2">
        <v>1</v>
      </c>
      <c r="T2">
        <v>2</v>
      </c>
      <c r="U2">
        <v>7</v>
      </c>
      <c r="V2">
        <v>4</v>
      </c>
      <c r="W2">
        <v>4</v>
      </c>
      <c r="X2">
        <v>7</v>
      </c>
      <c r="Y2">
        <v>11</v>
      </c>
    </row>
    <row r="3" spans="1:25" x14ac:dyDescent="0.3">
      <c r="A3" s="1" t="s">
        <v>6</v>
      </c>
      <c r="B3" s="1" t="s">
        <v>7</v>
      </c>
      <c r="C3">
        <v>1</v>
      </c>
      <c r="D3">
        <v>0</v>
      </c>
      <c r="E3">
        <v>2</v>
      </c>
      <c r="F3">
        <v>2</v>
      </c>
      <c r="G3" s="1" t="s">
        <v>5</v>
      </c>
      <c r="H3">
        <v>0</v>
      </c>
      <c r="I3">
        <v>1</v>
      </c>
      <c r="J3">
        <v>1</v>
      </c>
      <c r="K3">
        <v>0</v>
      </c>
      <c r="L3">
        <v>1</v>
      </c>
      <c r="M3">
        <v>0</v>
      </c>
      <c r="N3">
        <v>1</v>
      </c>
      <c r="O3">
        <v>1</v>
      </c>
      <c r="P3">
        <v>0</v>
      </c>
      <c r="Q3">
        <v>1</v>
      </c>
      <c r="R3">
        <v>2</v>
      </c>
      <c r="S3">
        <v>1</v>
      </c>
      <c r="T3">
        <v>3</v>
      </c>
      <c r="U3">
        <v>2</v>
      </c>
      <c r="V3">
        <v>9</v>
      </c>
      <c r="W3">
        <v>9</v>
      </c>
      <c r="X3">
        <v>2</v>
      </c>
      <c r="Y3">
        <v>11</v>
      </c>
    </row>
    <row r="4" spans="1:25" x14ac:dyDescent="0.3">
      <c r="A4" s="1" t="s">
        <v>8</v>
      </c>
      <c r="B4" s="1" t="s">
        <v>9</v>
      </c>
      <c r="C4">
        <v>1</v>
      </c>
      <c r="D4">
        <v>0</v>
      </c>
      <c r="E4">
        <v>2</v>
      </c>
      <c r="F4">
        <v>2</v>
      </c>
      <c r="G4" s="1" t="s">
        <v>5</v>
      </c>
      <c r="H4">
        <v>0</v>
      </c>
      <c r="I4">
        <v>1</v>
      </c>
      <c r="J4">
        <v>1</v>
      </c>
      <c r="K4">
        <v>0</v>
      </c>
      <c r="L4">
        <v>1</v>
      </c>
      <c r="M4">
        <v>0</v>
      </c>
      <c r="N4">
        <v>1</v>
      </c>
      <c r="O4">
        <v>1</v>
      </c>
      <c r="P4">
        <v>0</v>
      </c>
      <c r="Q4">
        <v>1</v>
      </c>
      <c r="R4">
        <v>1</v>
      </c>
      <c r="S4">
        <v>2</v>
      </c>
      <c r="T4">
        <v>3</v>
      </c>
      <c r="U4">
        <v>5</v>
      </c>
      <c r="V4">
        <v>5</v>
      </c>
      <c r="W4">
        <v>5</v>
      </c>
      <c r="X4">
        <v>5</v>
      </c>
      <c r="Y4">
        <v>10</v>
      </c>
    </row>
    <row r="5" spans="1:25" x14ac:dyDescent="0.3">
      <c r="A5" s="1" t="s">
        <v>10</v>
      </c>
      <c r="B5" s="1" t="s">
        <v>11</v>
      </c>
      <c r="C5">
        <v>1</v>
      </c>
      <c r="D5">
        <v>0</v>
      </c>
      <c r="E5">
        <v>3</v>
      </c>
      <c r="F5">
        <v>3</v>
      </c>
      <c r="G5" s="1" t="s">
        <v>5</v>
      </c>
      <c r="H5">
        <v>0</v>
      </c>
      <c r="I5">
        <v>2</v>
      </c>
      <c r="J5">
        <v>2</v>
      </c>
      <c r="K5">
        <v>0</v>
      </c>
      <c r="L5">
        <v>2</v>
      </c>
      <c r="M5">
        <v>0</v>
      </c>
      <c r="N5">
        <v>1</v>
      </c>
      <c r="O5">
        <v>1</v>
      </c>
      <c r="P5">
        <v>0</v>
      </c>
      <c r="Q5">
        <v>1</v>
      </c>
      <c r="R5">
        <v>2</v>
      </c>
      <c r="S5">
        <v>1</v>
      </c>
      <c r="T5">
        <v>3</v>
      </c>
      <c r="U5">
        <v>2</v>
      </c>
      <c r="V5">
        <v>5</v>
      </c>
      <c r="W5">
        <v>5</v>
      </c>
      <c r="X5">
        <v>2</v>
      </c>
      <c r="Y5">
        <v>7</v>
      </c>
    </row>
    <row r="6" spans="1:25" x14ac:dyDescent="0.3">
      <c r="A6" s="1" t="s">
        <v>12</v>
      </c>
      <c r="B6" s="1" t="s">
        <v>13</v>
      </c>
      <c r="C6">
        <v>1</v>
      </c>
      <c r="D6">
        <v>4</v>
      </c>
      <c r="E6">
        <v>0</v>
      </c>
      <c r="F6">
        <v>4</v>
      </c>
      <c r="G6" s="1" t="s">
        <v>5</v>
      </c>
      <c r="H6">
        <v>2</v>
      </c>
      <c r="I6">
        <v>0</v>
      </c>
      <c r="J6">
        <v>0</v>
      </c>
      <c r="K6">
        <v>2</v>
      </c>
      <c r="L6">
        <v>2</v>
      </c>
      <c r="M6">
        <v>2</v>
      </c>
      <c r="N6">
        <v>0</v>
      </c>
      <c r="O6">
        <v>0</v>
      </c>
      <c r="P6">
        <v>2</v>
      </c>
      <c r="Q6">
        <v>2</v>
      </c>
      <c r="R6">
        <v>1</v>
      </c>
      <c r="S6">
        <v>2</v>
      </c>
      <c r="T6">
        <v>3</v>
      </c>
      <c r="U6">
        <v>5</v>
      </c>
      <c r="V6">
        <v>4</v>
      </c>
      <c r="W6">
        <v>4</v>
      </c>
      <c r="X6">
        <v>5</v>
      </c>
      <c r="Y6">
        <v>9</v>
      </c>
    </row>
    <row r="7" spans="1:25" x14ac:dyDescent="0.3">
      <c r="A7" s="1" t="s">
        <v>14</v>
      </c>
      <c r="B7" s="1" t="s">
        <v>15</v>
      </c>
      <c r="C7">
        <v>1</v>
      </c>
      <c r="D7">
        <v>2</v>
      </c>
      <c r="E7">
        <v>1</v>
      </c>
      <c r="F7">
        <v>3</v>
      </c>
      <c r="G7" s="1" t="s">
        <v>463</v>
      </c>
      <c r="H7">
        <v>1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2</v>
      </c>
      <c r="R7">
        <v>0</v>
      </c>
      <c r="S7">
        <v>0</v>
      </c>
      <c r="T7">
        <v>0</v>
      </c>
      <c r="U7">
        <v>2</v>
      </c>
      <c r="V7">
        <v>5</v>
      </c>
      <c r="W7">
        <v>5</v>
      </c>
      <c r="X7">
        <v>2</v>
      </c>
      <c r="Y7">
        <v>7</v>
      </c>
    </row>
    <row r="8" spans="1:25" x14ac:dyDescent="0.3">
      <c r="A8" s="1" t="s">
        <v>16</v>
      </c>
      <c r="B8" s="1" t="s">
        <v>17</v>
      </c>
      <c r="C8">
        <v>1</v>
      </c>
      <c r="D8">
        <v>1</v>
      </c>
      <c r="E8">
        <v>2</v>
      </c>
      <c r="F8">
        <v>3</v>
      </c>
      <c r="G8" s="1" t="s">
        <v>463</v>
      </c>
      <c r="H8">
        <v>1</v>
      </c>
      <c r="I8">
        <v>2</v>
      </c>
      <c r="J8">
        <v>2</v>
      </c>
      <c r="K8">
        <v>1</v>
      </c>
      <c r="L8">
        <v>3</v>
      </c>
      <c r="M8">
        <v>0</v>
      </c>
      <c r="N8">
        <v>0</v>
      </c>
      <c r="O8">
        <v>0</v>
      </c>
      <c r="P8">
        <v>0</v>
      </c>
      <c r="Q8">
        <v>0</v>
      </c>
      <c r="R8">
        <v>2</v>
      </c>
      <c r="S8">
        <v>2</v>
      </c>
      <c r="T8">
        <v>4</v>
      </c>
      <c r="U8">
        <v>3</v>
      </c>
      <c r="V8">
        <v>5</v>
      </c>
      <c r="W8">
        <v>5</v>
      </c>
      <c r="X8">
        <v>3</v>
      </c>
      <c r="Y8">
        <v>8</v>
      </c>
    </row>
    <row r="9" spans="1:25" x14ac:dyDescent="0.3">
      <c r="A9" s="1" t="s">
        <v>18</v>
      </c>
      <c r="B9" s="1" t="s">
        <v>19</v>
      </c>
      <c r="C9">
        <v>1</v>
      </c>
      <c r="D9">
        <v>0</v>
      </c>
      <c r="E9">
        <v>0</v>
      </c>
      <c r="F9">
        <v>0</v>
      </c>
      <c r="G9" s="1" t="s">
        <v>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8</v>
      </c>
      <c r="V9">
        <v>5</v>
      </c>
      <c r="W9">
        <v>5</v>
      </c>
      <c r="X9">
        <v>8</v>
      </c>
      <c r="Y9">
        <v>13</v>
      </c>
    </row>
    <row r="10" spans="1:25" x14ac:dyDescent="0.3">
      <c r="A10" s="1" t="s">
        <v>20</v>
      </c>
      <c r="B10" s="1" t="s">
        <v>21</v>
      </c>
      <c r="C10">
        <v>1</v>
      </c>
      <c r="D10">
        <v>2</v>
      </c>
      <c r="E10">
        <v>0</v>
      </c>
      <c r="F10">
        <v>2</v>
      </c>
      <c r="G10" s="1" t="s">
        <v>5</v>
      </c>
      <c r="H10">
        <v>1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1</v>
      </c>
      <c r="Q10">
        <v>1</v>
      </c>
      <c r="R10">
        <v>2</v>
      </c>
      <c r="S10">
        <v>2</v>
      </c>
      <c r="T10">
        <v>4</v>
      </c>
      <c r="U10">
        <v>8</v>
      </c>
      <c r="V10">
        <v>2</v>
      </c>
      <c r="W10">
        <v>2</v>
      </c>
      <c r="X10">
        <v>8</v>
      </c>
      <c r="Y10">
        <v>10</v>
      </c>
    </row>
    <row r="11" spans="1:25" x14ac:dyDescent="0.3">
      <c r="A11" s="1" t="s">
        <v>22</v>
      </c>
      <c r="B11" s="1" t="s">
        <v>23</v>
      </c>
      <c r="C11">
        <v>1</v>
      </c>
      <c r="D11">
        <v>2</v>
      </c>
      <c r="E11">
        <v>2</v>
      </c>
      <c r="F11">
        <v>4</v>
      </c>
      <c r="G11" s="1" t="s">
        <v>463</v>
      </c>
      <c r="H11">
        <v>1</v>
      </c>
      <c r="I11">
        <v>1</v>
      </c>
      <c r="J11">
        <v>1</v>
      </c>
      <c r="K11">
        <v>1</v>
      </c>
      <c r="L11">
        <v>2</v>
      </c>
      <c r="M11">
        <v>1</v>
      </c>
      <c r="N11">
        <v>1</v>
      </c>
      <c r="O11">
        <v>1</v>
      </c>
      <c r="P11">
        <v>1</v>
      </c>
      <c r="Q11">
        <v>2</v>
      </c>
      <c r="R11">
        <v>0</v>
      </c>
      <c r="S11">
        <v>2</v>
      </c>
      <c r="T11">
        <v>2</v>
      </c>
      <c r="U11">
        <v>3</v>
      </c>
      <c r="V11">
        <v>6</v>
      </c>
      <c r="W11">
        <v>6</v>
      </c>
      <c r="X11">
        <v>3</v>
      </c>
      <c r="Y11">
        <v>9</v>
      </c>
    </row>
    <row r="12" spans="1:25" x14ac:dyDescent="0.3">
      <c r="A12" s="1" t="s">
        <v>21</v>
      </c>
      <c r="B12" s="1" t="s">
        <v>14</v>
      </c>
      <c r="C12">
        <v>2</v>
      </c>
      <c r="D12">
        <v>3</v>
      </c>
      <c r="E12">
        <v>2</v>
      </c>
      <c r="F12">
        <v>5</v>
      </c>
      <c r="G12" s="1" t="s">
        <v>463</v>
      </c>
      <c r="H12">
        <v>3</v>
      </c>
      <c r="I12">
        <v>1</v>
      </c>
      <c r="J12">
        <v>1</v>
      </c>
      <c r="K12">
        <v>3</v>
      </c>
      <c r="L12">
        <v>4</v>
      </c>
      <c r="M12">
        <v>0</v>
      </c>
      <c r="N12">
        <v>1</v>
      </c>
      <c r="O12">
        <v>1</v>
      </c>
      <c r="P12">
        <v>0</v>
      </c>
      <c r="Q12">
        <v>1</v>
      </c>
      <c r="R12">
        <v>1</v>
      </c>
      <c r="S12">
        <v>1</v>
      </c>
      <c r="T12">
        <v>2</v>
      </c>
      <c r="U12">
        <v>3</v>
      </c>
      <c r="V12">
        <v>5</v>
      </c>
      <c r="W12">
        <v>5</v>
      </c>
      <c r="X12">
        <v>3</v>
      </c>
      <c r="Y12">
        <v>8</v>
      </c>
    </row>
    <row r="13" spans="1:25" x14ac:dyDescent="0.3">
      <c r="A13" s="1" t="s">
        <v>19</v>
      </c>
      <c r="B13" s="1" t="s">
        <v>20</v>
      </c>
      <c r="C13">
        <v>2</v>
      </c>
      <c r="D13">
        <v>1</v>
      </c>
      <c r="E13">
        <v>3</v>
      </c>
      <c r="F13">
        <v>4</v>
      </c>
      <c r="G13" s="1" t="s">
        <v>463</v>
      </c>
      <c r="H13">
        <v>1</v>
      </c>
      <c r="I13">
        <v>1</v>
      </c>
      <c r="J13">
        <v>1</v>
      </c>
      <c r="K13">
        <v>1</v>
      </c>
      <c r="L13">
        <v>2</v>
      </c>
      <c r="M13">
        <v>0</v>
      </c>
      <c r="N13">
        <v>2</v>
      </c>
      <c r="O13">
        <v>2</v>
      </c>
      <c r="P13">
        <v>0</v>
      </c>
      <c r="Q13">
        <v>2</v>
      </c>
      <c r="R13">
        <v>1</v>
      </c>
      <c r="S13">
        <v>2</v>
      </c>
      <c r="T13">
        <v>3</v>
      </c>
      <c r="U13">
        <v>5</v>
      </c>
      <c r="V13">
        <v>2</v>
      </c>
      <c r="W13">
        <v>2</v>
      </c>
      <c r="X13">
        <v>5</v>
      </c>
      <c r="Y13">
        <v>7</v>
      </c>
    </row>
    <row r="14" spans="1:25" x14ac:dyDescent="0.3">
      <c r="A14" s="1" t="s">
        <v>4</v>
      </c>
      <c r="B14" s="1" t="s">
        <v>16</v>
      </c>
      <c r="C14">
        <v>2</v>
      </c>
      <c r="D14">
        <v>0</v>
      </c>
      <c r="E14">
        <v>0</v>
      </c>
      <c r="F14">
        <v>0</v>
      </c>
      <c r="G14" s="1" t="s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</v>
      </c>
      <c r="S14">
        <v>2</v>
      </c>
      <c r="T14">
        <v>4</v>
      </c>
      <c r="U14">
        <v>5</v>
      </c>
      <c r="V14">
        <v>5</v>
      </c>
      <c r="W14">
        <v>5</v>
      </c>
      <c r="X14">
        <v>5</v>
      </c>
      <c r="Y14">
        <v>10</v>
      </c>
    </row>
    <row r="15" spans="1:25" x14ac:dyDescent="0.3">
      <c r="A15" s="1" t="s">
        <v>11</v>
      </c>
      <c r="B15" s="1" t="s">
        <v>6</v>
      </c>
      <c r="C15">
        <v>2</v>
      </c>
      <c r="D15">
        <v>3</v>
      </c>
      <c r="E15">
        <v>2</v>
      </c>
      <c r="F15">
        <v>5</v>
      </c>
      <c r="G15" s="1" t="s">
        <v>463</v>
      </c>
      <c r="H15">
        <v>2</v>
      </c>
      <c r="I15">
        <v>2</v>
      </c>
      <c r="J15">
        <v>2</v>
      </c>
      <c r="K15">
        <v>2</v>
      </c>
      <c r="L15">
        <v>4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2</v>
      </c>
      <c r="T15">
        <v>2</v>
      </c>
      <c r="U15">
        <v>5</v>
      </c>
      <c r="V15">
        <v>1</v>
      </c>
      <c r="W15">
        <v>1</v>
      </c>
      <c r="X15">
        <v>5</v>
      </c>
      <c r="Y15">
        <v>6</v>
      </c>
    </row>
    <row r="16" spans="1:25" x14ac:dyDescent="0.3">
      <c r="A16" s="1" t="s">
        <v>9</v>
      </c>
      <c r="B16" s="1" t="s">
        <v>12</v>
      </c>
      <c r="C16">
        <v>2</v>
      </c>
      <c r="D16">
        <v>0</v>
      </c>
      <c r="E16">
        <v>2</v>
      </c>
      <c r="F16">
        <v>2</v>
      </c>
      <c r="G16" s="1" t="s">
        <v>5</v>
      </c>
      <c r="H16">
        <v>0</v>
      </c>
      <c r="I16">
        <v>1</v>
      </c>
      <c r="J16">
        <v>1</v>
      </c>
      <c r="K16">
        <v>0</v>
      </c>
      <c r="L16">
        <v>1</v>
      </c>
      <c r="M16">
        <v>0</v>
      </c>
      <c r="N16">
        <v>1</v>
      </c>
      <c r="O16">
        <v>1</v>
      </c>
      <c r="P16">
        <v>0</v>
      </c>
      <c r="Q16">
        <v>1</v>
      </c>
      <c r="R16">
        <v>2</v>
      </c>
      <c r="S16">
        <v>1</v>
      </c>
      <c r="T16">
        <v>3</v>
      </c>
      <c r="U16">
        <v>6</v>
      </c>
      <c r="V16">
        <v>7</v>
      </c>
      <c r="W16">
        <v>7</v>
      </c>
      <c r="X16">
        <v>6</v>
      </c>
      <c r="Y16">
        <v>13</v>
      </c>
    </row>
    <row r="17" spans="1:25" x14ac:dyDescent="0.3">
      <c r="A17" s="1" t="s">
        <v>23</v>
      </c>
      <c r="B17" s="1" t="s">
        <v>18</v>
      </c>
      <c r="C17">
        <v>2</v>
      </c>
      <c r="D17">
        <v>2</v>
      </c>
      <c r="E17">
        <v>1</v>
      </c>
      <c r="F17">
        <v>3</v>
      </c>
      <c r="G17" s="1" t="s">
        <v>463</v>
      </c>
      <c r="H17">
        <v>2</v>
      </c>
      <c r="I17">
        <v>0</v>
      </c>
      <c r="J17">
        <v>0</v>
      </c>
      <c r="K17">
        <v>2</v>
      </c>
      <c r="L17">
        <v>2</v>
      </c>
      <c r="M17">
        <v>0</v>
      </c>
      <c r="N17">
        <v>1</v>
      </c>
      <c r="O17">
        <v>1</v>
      </c>
      <c r="P17">
        <v>0</v>
      </c>
      <c r="Q17">
        <v>1</v>
      </c>
      <c r="R17">
        <v>0</v>
      </c>
      <c r="S17">
        <v>5</v>
      </c>
      <c r="T17">
        <v>5</v>
      </c>
      <c r="U17">
        <v>2</v>
      </c>
      <c r="V17">
        <v>5</v>
      </c>
      <c r="W17">
        <v>5</v>
      </c>
      <c r="X17">
        <v>2</v>
      </c>
      <c r="Y17">
        <v>7</v>
      </c>
    </row>
    <row r="18" spans="1:25" x14ac:dyDescent="0.3">
      <c r="A18" s="1" t="s">
        <v>15</v>
      </c>
      <c r="B18" s="1" t="s">
        <v>22</v>
      </c>
      <c r="C18">
        <v>2</v>
      </c>
      <c r="D18">
        <v>2</v>
      </c>
      <c r="E18">
        <v>0</v>
      </c>
      <c r="F18">
        <v>2</v>
      </c>
      <c r="G18" s="1" t="s">
        <v>5</v>
      </c>
      <c r="H18">
        <v>2</v>
      </c>
      <c r="I18">
        <v>0</v>
      </c>
      <c r="J18">
        <v>0</v>
      </c>
      <c r="K18">
        <v>2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3</v>
      </c>
      <c r="S18">
        <v>0</v>
      </c>
      <c r="T18">
        <v>3</v>
      </c>
      <c r="U18">
        <v>1</v>
      </c>
      <c r="V18">
        <v>9</v>
      </c>
      <c r="W18">
        <v>9</v>
      </c>
      <c r="X18">
        <v>1</v>
      </c>
      <c r="Y18">
        <v>10</v>
      </c>
    </row>
    <row r="19" spans="1:25" x14ac:dyDescent="0.3">
      <c r="A19" s="1" t="s">
        <v>7</v>
      </c>
      <c r="B19" s="1" t="s">
        <v>10</v>
      </c>
      <c r="C19">
        <v>2</v>
      </c>
      <c r="D19">
        <v>6</v>
      </c>
      <c r="E19">
        <v>1</v>
      </c>
      <c r="F19">
        <v>7</v>
      </c>
      <c r="G19" s="1" t="s">
        <v>463</v>
      </c>
      <c r="H19">
        <v>3</v>
      </c>
      <c r="I19">
        <v>1</v>
      </c>
      <c r="J19">
        <v>1</v>
      </c>
      <c r="K19">
        <v>3</v>
      </c>
      <c r="L19">
        <v>4</v>
      </c>
      <c r="M19">
        <v>3</v>
      </c>
      <c r="N19">
        <v>0</v>
      </c>
      <c r="O19">
        <v>0</v>
      </c>
      <c r="P19">
        <v>3</v>
      </c>
      <c r="Q19">
        <v>3</v>
      </c>
      <c r="R19">
        <v>0</v>
      </c>
      <c r="S19">
        <v>2</v>
      </c>
      <c r="T19">
        <v>2</v>
      </c>
      <c r="U19">
        <v>10</v>
      </c>
      <c r="V19">
        <v>3</v>
      </c>
      <c r="W19">
        <v>3</v>
      </c>
      <c r="X19">
        <v>10</v>
      </c>
      <c r="Y19">
        <v>13</v>
      </c>
    </row>
    <row r="20" spans="1:25" x14ac:dyDescent="0.3">
      <c r="A20" s="1" t="s">
        <v>17</v>
      </c>
      <c r="B20" s="1" t="s">
        <v>8</v>
      </c>
      <c r="C20">
        <v>2</v>
      </c>
      <c r="D20">
        <v>3</v>
      </c>
      <c r="E20">
        <v>1</v>
      </c>
      <c r="F20">
        <v>4</v>
      </c>
      <c r="G20" s="1" t="s">
        <v>463</v>
      </c>
      <c r="H20">
        <v>1</v>
      </c>
      <c r="I20">
        <v>0</v>
      </c>
      <c r="J20">
        <v>0</v>
      </c>
      <c r="K20">
        <v>1</v>
      </c>
      <c r="L20">
        <v>1</v>
      </c>
      <c r="M20">
        <v>2</v>
      </c>
      <c r="N20">
        <v>1</v>
      </c>
      <c r="O20">
        <v>1</v>
      </c>
      <c r="P20">
        <v>2</v>
      </c>
      <c r="Q20">
        <v>3</v>
      </c>
      <c r="R20">
        <v>0</v>
      </c>
      <c r="S20">
        <v>0</v>
      </c>
      <c r="T20">
        <v>0</v>
      </c>
      <c r="U20">
        <v>5</v>
      </c>
      <c r="V20">
        <v>2</v>
      </c>
      <c r="W20">
        <v>2</v>
      </c>
      <c r="X20">
        <v>5</v>
      </c>
      <c r="Y20">
        <v>7</v>
      </c>
    </row>
    <row r="21" spans="1:25" x14ac:dyDescent="0.3">
      <c r="A21" s="1" t="s">
        <v>13</v>
      </c>
      <c r="B21" s="1" t="s">
        <v>3</v>
      </c>
      <c r="C21">
        <v>2</v>
      </c>
      <c r="D21">
        <v>1</v>
      </c>
      <c r="E21">
        <v>2</v>
      </c>
      <c r="F21">
        <v>3</v>
      </c>
      <c r="G21" s="1" t="s">
        <v>463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2</v>
      </c>
      <c r="O21">
        <v>2</v>
      </c>
      <c r="P21">
        <v>0</v>
      </c>
      <c r="Q21">
        <v>2</v>
      </c>
      <c r="R21">
        <v>5</v>
      </c>
      <c r="S21">
        <v>2</v>
      </c>
      <c r="T21">
        <v>7</v>
      </c>
      <c r="U21">
        <v>6</v>
      </c>
      <c r="V21">
        <v>4</v>
      </c>
      <c r="W21">
        <v>4</v>
      </c>
      <c r="X21">
        <v>6</v>
      </c>
      <c r="Y21">
        <v>10</v>
      </c>
    </row>
    <row r="22" spans="1:25" x14ac:dyDescent="0.3">
      <c r="A22" s="1" t="s">
        <v>3</v>
      </c>
      <c r="B22" s="1" t="s">
        <v>23</v>
      </c>
      <c r="C22">
        <v>3</v>
      </c>
      <c r="D22">
        <v>2</v>
      </c>
      <c r="E22">
        <v>2</v>
      </c>
      <c r="F22">
        <v>4</v>
      </c>
      <c r="G22" s="1" t="s">
        <v>463</v>
      </c>
      <c r="H22">
        <v>0</v>
      </c>
      <c r="I22">
        <v>0</v>
      </c>
      <c r="J22">
        <v>0</v>
      </c>
      <c r="K22">
        <v>0</v>
      </c>
      <c r="L22">
        <v>0</v>
      </c>
      <c r="M22">
        <v>2</v>
      </c>
      <c r="N22">
        <v>2</v>
      </c>
      <c r="O22">
        <v>2</v>
      </c>
      <c r="P22">
        <v>2</v>
      </c>
      <c r="Q22">
        <v>4</v>
      </c>
      <c r="R22">
        <v>1</v>
      </c>
      <c r="S22">
        <v>4</v>
      </c>
      <c r="T22">
        <v>5</v>
      </c>
      <c r="U22">
        <v>6</v>
      </c>
      <c r="V22">
        <v>2</v>
      </c>
      <c r="W22">
        <v>2</v>
      </c>
      <c r="X22">
        <v>6</v>
      </c>
      <c r="Y22">
        <v>8</v>
      </c>
    </row>
    <row r="23" spans="1:25" x14ac:dyDescent="0.3">
      <c r="A23" s="1" t="s">
        <v>6</v>
      </c>
      <c r="B23" s="1" t="s">
        <v>13</v>
      </c>
      <c r="C23">
        <v>3</v>
      </c>
      <c r="D23">
        <v>3</v>
      </c>
      <c r="E23">
        <v>1</v>
      </c>
      <c r="F23">
        <v>4</v>
      </c>
      <c r="G23" s="1" t="s">
        <v>463</v>
      </c>
      <c r="H23">
        <v>1</v>
      </c>
      <c r="I23">
        <v>1</v>
      </c>
      <c r="J23">
        <v>1</v>
      </c>
      <c r="K23">
        <v>1</v>
      </c>
      <c r="L23">
        <v>2</v>
      </c>
      <c r="M23">
        <v>2</v>
      </c>
      <c r="N23">
        <v>0</v>
      </c>
      <c r="O23">
        <v>0</v>
      </c>
      <c r="P23">
        <v>2</v>
      </c>
      <c r="Q23">
        <v>2</v>
      </c>
      <c r="R23">
        <v>1</v>
      </c>
      <c r="S23">
        <v>3</v>
      </c>
      <c r="T23">
        <v>4</v>
      </c>
      <c r="U23">
        <v>7</v>
      </c>
      <c r="V23">
        <v>2</v>
      </c>
      <c r="W23">
        <v>2</v>
      </c>
      <c r="X23">
        <v>7</v>
      </c>
      <c r="Y23">
        <v>9</v>
      </c>
    </row>
    <row r="24" spans="1:25" x14ac:dyDescent="0.3">
      <c r="A24" s="1" t="s">
        <v>8</v>
      </c>
      <c r="B24" s="1" t="s">
        <v>19</v>
      </c>
      <c r="C24">
        <v>3</v>
      </c>
      <c r="D24">
        <v>4</v>
      </c>
      <c r="E24">
        <v>2</v>
      </c>
      <c r="F24">
        <v>6</v>
      </c>
      <c r="G24" s="1" t="s">
        <v>463</v>
      </c>
      <c r="H24">
        <v>3</v>
      </c>
      <c r="I24">
        <v>2</v>
      </c>
      <c r="J24">
        <v>2</v>
      </c>
      <c r="K24">
        <v>3</v>
      </c>
      <c r="L24">
        <v>5</v>
      </c>
      <c r="M24">
        <v>1</v>
      </c>
      <c r="N24">
        <v>0</v>
      </c>
      <c r="O24">
        <v>0</v>
      </c>
      <c r="P24">
        <v>1</v>
      </c>
      <c r="Q24">
        <v>1</v>
      </c>
      <c r="R24">
        <v>2</v>
      </c>
      <c r="S24">
        <v>1</v>
      </c>
      <c r="T24">
        <v>3</v>
      </c>
      <c r="U24">
        <v>6</v>
      </c>
      <c r="V24">
        <v>4</v>
      </c>
      <c r="W24">
        <v>4</v>
      </c>
      <c r="X24">
        <v>6</v>
      </c>
      <c r="Y24">
        <v>10</v>
      </c>
    </row>
    <row r="25" spans="1:25" x14ac:dyDescent="0.3">
      <c r="A25" s="1" t="s">
        <v>10</v>
      </c>
      <c r="B25" s="1" t="s">
        <v>4</v>
      </c>
      <c r="C25">
        <v>3</v>
      </c>
      <c r="D25">
        <v>0</v>
      </c>
      <c r="E25">
        <v>0</v>
      </c>
      <c r="F25">
        <v>0</v>
      </c>
      <c r="G25" s="1" t="s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2</v>
      </c>
      <c r="U25">
        <v>7</v>
      </c>
      <c r="V25">
        <v>7</v>
      </c>
      <c r="W25">
        <v>7</v>
      </c>
      <c r="X25">
        <v>7</v>
      </c>
      <c r="Y25">
        <v>14</v>
      </c>
    </row>
    <row r="26" spans="1:25" x14ac:dyDescent="0.3">
      <c r="A26" s="1" t="s">
        <v>12</v>
      </c>
      <c r="B26" s="1" t="s">
        <v>21</v>
      </c>
      <c r="C26">
        <v>3</v>
      </c>
      <c r="D26">
        <v>1</v>
      </c>
      <c r="E26">
        <v>0</v>
      </c>
      <c r="F26">
        <v>1</v>
      </c>
      <c r="G26" s="1" t="s">
        <v>5</v>
      </c>
      <c r="H26">
        <v>1</v>
      </c>
      <c r="I26">
        <v>0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2</v>
      </c>
      <c r="U26">
        <v>8</v>
      </c>
      <c r="V26">
        <v>5</v>
      </c>
      <c r="W26">
        <v>5</v>
      </c>
      <c r="X26">
        <v>8</v>
      </c>
      <c r="Y26">
        <v>13</v>
      </c>
    </row>
    <row r="27" spans="1:25" x14ac:dyDescent="0.3">
      <c r="A27" s="1" t="s">
        <v>14</v>
      </c>
      <c r="B27" s="1" t="s">
        <v>17</v>
      </c>
      <c r="C27">
        <v>3</v>
      </c>
      <c r="D27">
        <v>0</v>
      </c>
      <c r="E27">
        <v>3</v>
      </c>
      <c r="F27">
        <v>3</v>
      </c>
      <c r="G27" s="1" t="s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3</v>
      </c>
      <c r="P27">
        <v>0</v>
      </c>
      <c r="Q27">
        <v>3</v>
      </c>
      <c r="R27">
        <v>2</v>
      </c>
      <c r="S27">
        <v>3</v>
      </c>
      <c r="T27">
        <v>5</v>
      </c>
      <c r="U27">
        <v>5</v>
      </c>
      <c r="V27">
        <v>2</v>
      </c>
      <c r="W27">
        <v>2</v>
      </c>
      <c r="X27">
        <v>5</v>
      </c>
      <c r="Y27">
        <v>7</v>
      </c>
    </row>
    <row r="28" spans="1:25" x14ac:dyDescent="0.3">
      <c r="A28" s="1" t="s">
        <v>16</v>
      </c>
      <c r="B28" s="1" t="s">
        <v>11</v>
      </c>
      <c r="C28">
        <v>3</v>
      </c>
      <c r="D28">
        <v>1</v>
      </c>
      <c r="E28">
        <v>2</v>
      </c>
      <c r="F28">
        <v>3</v>
      </c>
      <c r="G28" s="1" t="s">
        <v>463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2</v>
      </c>
      <c r="O28">
        <v>2</v>
      </c>
      <c r="P28">
        <v>1</v>
      </c>
      <c r="Q28">
        <v>3</v>
      </c>
      <c r="R28">
        <v>3</v>
      </c>
      <c r="S28">
        <v>1</v>
      </c>
      <c r="T28">
        <v>4</v>
      </c>
      <c r="U28">
        <v>4</v>
      </c>
      <c r="V28">
        <v>5</v>
      </c>
      <c r="W28">
        <v>5</v>
      </c>
      <c r="X28">
        <v>4</v>
      </c>
      <c r="Y28">
        <v>9</v>
      </c>
    </row>
    <row r="29" spans="1:25" x14ac:dyDescent="0.3">
      <c r="A29" s="1" t="s">
        <v>18</v>
      </c>
      <c r="B29" s="1" t="s">
        <v>15</v>
      </c>
      <c r="C29">
        <v>3</v>
      </c>
      <c r="D29">
        <v>1</v>
      </c>
      <c r="E29">
        <v>2</v>
      </c>
      <c r="F29">
        <v>3</v>
      </c>
      <c r="G29" s="1" t="s">
        <v>463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2</v>
      </c>
      <c r="O29">
        <v>2</v>
      </c>
      <c r="P29">
        <v>1</v>
      </c>
      <c r="Q29">
        <v>3</v>
      </c>
      <c r="R29">
        <v>2</v>
      </c>
      <c r="S29">
        <v>1</v>
      </c>
      <c r="T29">
        <v>3</v>
      </c>
      <c r="U29">
        <v>10</v>
      </c>
      <c r="V29">
        <v>3</v>
      </c>
      <c r="W29">
        <v>3</v>
      </c>
      <c r="X29">
        <v>10</v>
      </c>
      <c r="Y29">
        <v>13</v>
      </c>
    </row>
    <row r="30" spans="1:25" x14ac:dyDescent="0.3">
      <c r="A30" s="1" t="s">
        <v>20</v>
      </c>
      <c r="B30" s="1" t="s">
        <v>9</v>
      </c>
      <c r="C30">
        <v>3</v>
      </c>
      <c r="D30">
        <v>2</v>
      </c>
      <c r="E30">
        <v>1</v>
      </c>
      <c r="F30">
        <v>3</v>
      </c>
      <c r="G30" s="1" t="s">
        <v>463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1</v>
      </c>
      <c r="O30">
        <v>1</v>
      </c>
      <c r="P30">
        <v>2</v>
      </c>
      <c r="Q30">
        <v>3</v>
      </c>
      <c r="R30">
        <v>4</v>
      </c>
      <c r="S30">
        <v>1</v>
      </c>
      <c r="T30">
        <v>5</v>
      </c>
      <c r="U30">
        <v>6</v>
      </c>
      <c r="V30">
        <v>3</v>
      </c>
      <c r="W30">
        <v>3</v>
      </c>
      <c r="X30">
        <v>6</v>
      </c>
      <c r="Y30">
        <v>9</v>
      </c>
    </row>
    <row r="31" spans="1:25" x14ac:dyDescent="0.3">
      <c r="A31" s="1" t="s">
        <v>22</v>
      </c>
      <c r="B31" s="1" t="s">
        <v>7</v>
      </c>
      <c r="C31">
        <v>3</v>
      </c>
      <c r="D31">
        <v>1</v>
      </c>
      <c r="E31">
        <v>1</v>
      </c>
      <c r="F31">
        <v>2</v>
      </c>
      <c r="G31" s="1" t="s">
        <v>463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1</v>
      </c>
      <c r="Q31">
        <v>2</v>
      </c>
      <c r="R31">
        <v>1</v>
      </c>
      <c r="S31">
        <v>2</v>
      </c>
      <c r="T31">
        <v>3</v>
      </c>
      <c r="U31">
        <v>5</v>
      </c>
      <c r="V31">
        <v>9</v>
      </c>
      <c r="W31">
        <v>9</v>
      </c>
      <c r="X31">
        <v>5</v>
      </c>
      <c r="Y31">
        <v>14</v>
      </c>
    </row>
    <row r="32" spans="1:25" x14ac:dyDescent="0.3">
      <c r="A32" s="1" t="s">
        <v>21</v>
      </c>
      <c r="B32" s="1" t="s">
        <v>8</v>
      </c>
      <c r="C32">
        <v>4</v>
      </c>
      <c r="D32">
        <v>2</v>
      </c>
      <c r="E32">
        <v>2</v>
      </c>
      <c r="F32">
        <v>4</v>
      </c>
      <c r="G32" s="1" t="s">
        <v>463</v>
      </c>
      <c r="H32">
        <v>0</v>
      </c>
      <c r="I32">
        <v>1</v>
      </c>
      <c r="J32">
        <v>1</v>
      </c>
      <c r="K32">
        <v>0</v>
      </c>
      <c r="L32">
        <v>1</v>
      </c>
      <c r="M32">
        <v>2</v>
      </c>
      <c r="N32">
        <v>1</v>
      </c>
      <c r="O32">
        <v>1</v>
      </c>
      <c r="P32">
        <v>2</v>
      </c>
      <c r="Q32">
        <v>3</v>
      </c>
      <c r="R32">
        <v>3</v>
      </c>
      <c r="S32">
        <v>2</v>
      </c>
      <c r="T32">
        <v>5</v>
      </c>
      <c r="U32">
        <v>7</v>
      </c>
      <c r="V32">
        <v>1</v>
      </c>
      <c r="W32">
        <v>1</v>
      </c>
      <c r="X32">
        <v>7</v>
      </c>
      <c r="Y32">
        <v>8</v>
      </c>
    </row>
    <row r="33" spans="1:25" x14ac:dyDescent="0.3">
      <c r="A33" s="1" t="s">
        <v>19</v>
      </c>
      <c r="B33" s="1" t="s">
        <v>14</v>
      </c>
      <c r="C33">
        <v>4</v>
      </c>
      <c r="D33">
        <v>0</v>
      </c>
      <c r="E33">
        <v>2</v>
      </c>
      <c r="F33">
        <v>2</v>
      </c>
      <c r="G33" s="1" t="s">
        <v>5</v>
      </c>
      <c r="H33">
        <v>0</v>
      </c>
      <c r="I33">
        <v>2</v>
      </c>
      <c r="J33">
        <v>2</v>
      </c>
      <c r="K33">
        <v>0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2</v>
      </c>
      <c r="S33">
        <v>3</v>
      </c>
      <c r="T33">
        <v>5</v>
      </c>
      <c r="U33">
        <v>2</v>
      </c>
      <c r="V33">
        <v>5</v>
      </c>
      <c r="W33">
        <v>5</v>
      </c>
      <c r="X33">
        <v>2</v>
      </c>
      <c r="Y33">
        <v>7</v>
      </c>
    </row>
    <row r="34" spans="1:25" x14ac:dyDescent="0.3">
      <c r="A34" s="1" t="s">
        <v>4</v>
      </c>
      <c r="B34" s="1" t="s">
        <v>6</v>
      </c>
      <c r="C34">
        <v>4</v>
      </c>
      <c r="D34">
        <v>2</v>
      </c>
      <c r="E34">
        <v>3</v>
      </c>
      <c r="F34">
        <v>5</v>
      </c>
      <c r="G34" s="1" t="s">
        <v>463</v>
      </c>
      <c r="H34">
        <v>1</v>
      </c>
      <c r="I34">
        <v>1</v>
      </c>
      <c r="J34">
        <v>1</v>
      </c>
      <c r="K34">
        <v>1</v>
      </c>
      <c r="L34">
        <v>2</v>
      </c>
      <c r="M34">
        <v>1</v>
      </c>
      <c r="N34">
        <v>2</v>
      </c>
      <c r="O34">
        <v>2</v>
      </c>
      <c r="P34">
        <v>1</v>
      </c>
      <c r="Q34">
        <v>3</v>
      </c>
      <c r="R34">
        <v>3</v>
      </c>
      <c r="S34">
        <v>4</v>
      </c>
      <c r="T34">
        <v>7</v>
      </c>
      <c r="U34">
        <v>3</v>
      </c>
      <c r="V34">
        <v>9</v>
      </c>
      <c r="W34">
        <v>9</v>
      </c>
      <c r="X34">
        <v>3</v>
      </c>
      <c r="Y34">
        <v>12</v>
      </c>
    </row>
    <row r="35" spans="1:25" x14ac:dyDescent="0.3">
      <c r="A35" s="1" t="s">
        <v>11</v>
      </c>
      <c r="B35" s="1" t="s">
        <v>3</v>
      </c>
      <c r="C35">
        <v>4</v>
      </c>
      <c r="D35">
        <v>2</v>
      </c>
      <c r="E35">
        <v>0</v>
      </c>
      <c r="F35">
        <v>2</v>
      </c>
      <c r="G35" s="1" t="s">
        <v>5</v>
      </c>
      <c r="H35">
        <v>0</v>
      </c>
      <c r="I35">
        <v>0</v>
      </c>
      <c r="J35">
        <v>0</v>
      </c>
      <c r="K35">
        <v>0</v>
      </c>
      <c r="L35">
        <v>0</v>
      </c>
      <c r="M35">
        <v>2</v>
      </c>
      <c r="N35">
        <v>0</v>
      </c>
      <c r="O35">
        <v>0</v>
      </c>
      <c r="P35">
        <v>2</v>
      </c>
      <c r="Q35">
        <v>2</v>
      </c>
      <c r="R35">
        <v>2</v>
      </c>
      <c r="S35">
        <v>2</v>
      </c>
      <c r="T35">
        <v>4</v>
      </c>
      <c r="U35">
        <v>7</v>
      </c>
      <c r="V35">
        <v>6</v>
      </c>
      <c r="W35">
        <v>6</v>
      </c>
      <c r="X35">
        <v>7</v>
      </c>
      <c r="Y35">
        <v>13</v>
      </c>
    </row>
    <row r="36" spans="1:25" x14ac:dyDescent="0.3">
      <c r="A36" s="1" t="s">
        <v>9</v>
      </c>
      <c r="B36" s="1" t="s">
        <v>18</v>
      </c>
      <c r="C36">
        <v>4</v>
      </c>
      <c r="D36">
        <v>0</v>
      </c>
      <c r="E36">
        <v>2</v>
      </c>
      <c r="F36">
        <v>2</v>
      </c>
      <c r="G36" s="1" t="s">
        <v>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2</v>
      </c>
      <c r="P36">
        <v>0</v>
      </c>
      <c r="Q36">
        <v>2</v>
      </c>
      <c r="R36">
        <v>1</v>
      </c>
      <c r="S36">
        <v>1</v>
      </c>
      <c r="T36">
        <v>2</v>
      </c>
      <c r="U36">
        <v>7</v>
      </c>
      <c r="V36">
        <v>4</v>
      </c>
      <c r="W36">
        <v>4</v>
      </c>
      <c r="X36">
        <v>7</v>
      </c>
      <c r="Y36">
        <v>11</v>
      </c>
    </row>
    <row r="37" spans="1:25" x14ac:dyDescent="0.3">
      <c r="A37" s="1" t="s">
        <v>23</v>
      </c>
      <c r="B37" s="1" t="s">
        <v>10</v>
      </c>
      <c r="C37">
        <v>4</v>
      </c>
      <c r="D37">
        <v>1</v>
      </c>
      <c r="E37">
        <v>1</v>
      </c>
      <c r="F37">
        <v>2</v>
      </c>
      <c r="G37" s="1" t="s">
        <v>463</v>
      </c>
      <c r="H37">
        <v>1</v>
      </c>
      <c r="I37">
        <v>1</v>
      </c>
      <c r="J37">
        <v>1</v>
      </c>
      <c r="K37">
        <v>1</v>
      </c>
      <c r="L37">
        <v>2</v>
      </c>
      <c r="M37">
        <v>0</v>
      </c>
      <c r="N37">
        <v>0</v>
      </c>
      <c r="O37">
        <v>0</v>
      </c>
      <c r="P37">
        <v>0</v>
      </c>
      <c r="Q37">
        <v>0</v>
      </c>
      <c r="R37">
        <v>3</v>
      </c>
      <c r="S37">
        <v>3</v>
      </c>
      <c r="T37">
        <v>6</v>
      </c>
      <c r="U37">
        <v>4</v>
      </c>
      <c r="V37">
        <v>3</v>
      </c>
      <c r="W37">
        <v>3</v>
      </c>
      <c r="X37">
        <v>4</v>
      </c>
      <c r="Y37">
        <v>7</v>
      </c>
    </row>
    <row r="38" spans="1:25" x14ac:dyDescent="0.3">
      <c r="A38" s="1" t="s">
        <v>15</v>
      </c>
      <c r="B38" s="1" t="s">
        <v>12</v>
      </c>
      <c r="C38">
        <v>4</v>
      </c>
      <c r="D38">
        <v>1</v>
      </c>
      <c r="E38">
        <v>2</v>
      </c>
      <c r="F38">
        <v>3</v>
      </c>
      <c r="G38" s="1" t="s">
        <v>463</v>
      </c>
      <c r="H38">
        <v>0</v>
      </c>
      <c r="I38">
        <v>2</v>
      </c>
      <c r="J38">
        <v>2</v>
      </c>
      <c r="K38">
        <v>0</v>
      </c>
      <c r="L38">
        <v>2</v>
      </c>
      <c r="M38">
        <v>1</v>
      </c>
      <c r="N38">
        <v>0</v>
      </c>
      <c r="O38">
        <v>0</v>
      </c>
      <c r="P38">
        <v>1</v>
      </c>
      <c r="Q38">
        <v>1</v>
      </c>
      <c r="R38">
        <v>3</v>
      </c>
      <c r="S38">
        <v>2</v>
      </c>
      <c r="T38">
        <v>5</v>
      </c>
      <c r="U38">
        <v>4</v>
      </c>
      <c r="V38">
        <v>4</v>
      </c>
      <c r="W38">
        <v>4</v>
      </c>
      <c r="X38">
        <v>4</v>
      </c>
      <c r="Y38">
        <v>8</v>
      </c>
    </row>
    <row r="39" spans="1:25" x14ac:dyDescent="0.3">
      <c r="A39" s="1" t="s">
        <v>7</v>
      </c>
      <c r="B39" s="1" t="s">
        <v>16</v>
      </c>
      <c r="C39">
        <v>4</v>
      </c>
      <c r="D39">
        <v>2</v>
      </c>
      <c r="E39">
        <v>1</v>
      </c>
      <c r="F39">
        <v>3</v>
      </c>
      <c r="G39" s="1" t="s">
        <v>463</v>
      </c>
      <c r="H39">
        <v>1</v>
      </c>
      <c r="I39">
        <v>1</v>
      </c>
      <c r="J39">
        <v>1</v>
      </c>
      <c r="K39">
        <v>1</v>
      </c>
      <c r="L39">
        <v>2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4</v>
      </c>
      <c r="V39">
        <v>0</v>
      </c>
      <c r="W39">
        <v>0</v>
      </c>
      <c r="X39">
        <v>4</v>
      </c>
      <c r="Y39">
        <v>4</v>
      </c>
    </row>
    <row r="40" spans="1:25" x14ac:dyDescent="0.3">
      <c r="A40" s="1" t="s">
        <v>20</v>
      </c>
      <c r="B40" s="1" t="s">
        <v>17</v>
      </c>
      <c r="C40">
        <v>4</v>
      </c>
      <c r="D40">
        <v>2</v>
      </c>
      <c r="E40">
        <v>1</v>
      </c>
      <c r="F40">
        <v>3</v>
      </c>
      <c r="G40" s="1" t="s">
        <v>463</v>
      </c>
      <c r="H40">
        <v>0</v>
      </c>
      <c r="I40">
        <v>0</v>
      </c>
      <c r="J40">
        <v>0</v>
      </c>
      <c r="K40">
        <v>0</v>
      </c>
      <c r="L40">
        <v>0</v>
      </c>
      <c r="M40">
        <v>2</v>
      </c>
      <c r="N40">
        <v>1</v>
      </c>
      <c r="O40">
        <v>1</v>
      </c>
      <c r="P40">
        <v>2</v>
      </c>
      <c r="Q40">
        <v>3</v>
      </c>
      <c r="R40">
        <v>1</v>
      </c>
      <c r="S40">
        <v>1</v>
      </c>
      <c r="T40">
        <v>2</v>
      </c>
      <c r="U40">
        <v>3</v>
      </c>
      <c r="V40">
        <v>10</v>
      </c>
      <c r="W40">
        <v>10</v>
      </c>
      <c r="X40">
        <v>3</v>
      </c>
      <c r="Y40">
        <v>13</v>
      </c>
    </row>
    <row r="41" spans="1:25" x14ac:dyDescent="0.3">
      <c r="A41" s="1" t="s">
        <v>13</v>
      </c>
      <c r="B41" s="1" t="s">
        <v>22</v>
      </c>
      <c r="C41">
        <v>4</v>
      </c>
      <c r="D41">
        <v>0</v>
      </c>
      <c r="E41">
        <v>1</v>
      </c>
      <c r="F41">
        <v>1</v>
      </c>
      <c r="G41" s="1" t="s">
        <v>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v>1</v>
      </c>
      <c r="R41">
        <v>2</v>
      </c>
      <c r="S41">
        <v>1</v>
      </c>
      <c r="T41">
        <v>3</v>
      </c>
      <c r="U41">
        <v>4</v>
      </c>
      <c r="V41">
        <v>4</v>
      </c>
      <c r="W41">
        <v>4</v>
      </c>
      <c r="X41">
        <v>4</v>
      </c>
      <c r="Y41">
        <v>8</v>
      </c>
    </row>
    <row r="42" spans="1:25" x14ac:dyDescent="0.3">
      <c r="A42" s="1" t="s">
        <v>3</v>
      </c>
      <c r="B42" s="1" t="s">
        <v>15</v>
      </c>
      <c r="C42">
        <v>5</v>
      </c>
      <c r="D42">
        <v>4</v>
      </c>
      <c r="E42">
        <v>2</v>
      </c>
      <c r="F42">
        <v>6</v>
      </c>
      <c r="G42" s="1" t="s">
        <v>463</v>
      </c>
      <c r="H42">
        <v>3</v>
      </c>
      <c r="I42">
        <v>0</v>
      </c>
      <c r="J42">
        <v>0</v>
      </c>
      <c r="K42">
        <v>3</v>
      </c>
      <c r="L42">
        <v>3</v>
      </c>
      <c r="M42">
        <v>1</v>
      </c>
      <c r="N42">
        <v>2</v>
      </c>
      <c r="O42">
        <v>2</v>
      </c>
      <c r="P42">
        <v>1</v>
      </c>
      <c r="Q42">
        <v>3</v>
      </c>
      <c r="R42">
        <v>3</v>
      </c>
      <c r="S42">
        <v>3</v>
      </c>
      <c r="T42">
        <v>6</v>
      </c>
      <c r="U42">
        <v>4</v>
      </c>
      <c r="V42">
        <v>6</v>
      </c>
      <c r="W42">
        <v>6</v>
      </c>
      <c r="X42">
        <v>4</v>
      </c>
      <c r="Y42">
        <v>10</v>
      </c>
    </row>
    <row r="43" spans="1:25" x14ac:dyDescent="0.3">
      <c r="A43" s="1" t="s">
        <v>11</v>
      </c>
      <c r="B43" s="1" t="s">
        <v>4</v>
      </c>
      <c r="C43">
        <v>5</v>
      </c>
      <c r="D43">
        <v>4</v>
      </c>
      <c r="E43">
        <v>1</v>
      </c>
      <c r="F43">
        <v>5</v>
      </c>
      <c r="G43" s="1" t="s">
        <v>463</v>
      </c>
      <c r="H43">
        <v>2</v>
      </c>
      <c r="I43">
        <v>1</v>
      </c>
      <c r="J43">
        <v>1</v>
      </c>
      <c r="K43">
        <v>2</v>
      </c>
      <c r="L43">
        <v>3</v>
      </c>
      <c r="M43">
        <v>2</v>
      </c>
      <c r="N43">
        <v>0</v>
      </c>
      <c r="O43">
        <v>0</v>
      </c>
      <c r="P43">
        <v>2</v>
      </c>
      <c r="Q43">
        <v>2</v>
      </c>
      <c r="R43">
        <v>0</v>
      </c>
      <c r="S43">
        <v>0</v>
      </c>
      <c r="T43">
        <v>0</v>
      </c>
      <c r="U43">
        <v>5</v>
      </c>
      <c r="V43">
        <v>4</v>
      </c>
      <c r="W43">
        <v>4</v>
      </c>
      <c r="X43">
        <v>5</v>
      </c>
      <c r="Y43">
        <v>9</v>
      </c>
    </row>
    <row r="44" spans="1:25" x14ac:dyDescent="0.3">
      <c r="A44" s="1" t="s">
        <v>23</v>
      </c>
      <c r="B44" s="1" t="s">
        <v>13</v>
      </c>
      <c r="C44">
        <v>5</v>
      </c>
      <c r="D44">
        <v>1</v>
      </c>
      <c r="E44">
        <v>3</v>
      </c>
      <c r="F44">
        <v>4</v>
      </c>
      <c r="G44" s="1" t="s">
        <v>463</v>
      </c>
      <c r="H44">
        <v>1</v>
      </c>
      <c r="I44">
        <v>2</v>
      </c>
      <c r="J44">
        <v>2</v>
      </c>
      <c r="K44">
        <v>1</v>
      </c>
      <c r="L44">
        <v>3</v>
      </c>
      <c r="M44">
        <v>0</v>
      </c>
      <c r="N44">
        <v>1</v>
      </c>
      <c r="O44">
        <v>1</v>
      </c>
      <c r="P44">
        <v>0</v>
      </c>
      <c r="Q44">
        <v>1</v>
      </c>
      <c r="R44">
        <v>1</v>
      </c>
      <c r="S44">
        <v>4</v>
      </c>
      <c r="T44">
        <v>5</v>
      </c>
      <c r="U44">
        <v>4</v>
      </c>
      <c r="V44">
        <v>2</v>
      </c>
      <c r="W44">
        <v>2</v>
      </c>
      <c r="X44">
        <v>4</v>
      </c>
      <c r="Y44">
        <v>6</v>
      </c>
    </row>
    <row r="45" spans="1:25" x14ac:dyDescent="0.3">
      <c r="A45" s="1" t="s">
        <v>10</v>
      </c>
      <c r="B45" s="1" t="s">
        <v>9</v>
      </c>
      <c r="C45">
        <v>5</v>
      </c>
      <c r="D45">
        <v>0</v>
      </c>
      <c r="E45">
        <v>1</v>
      </c>
      <c r="F45">
        <v>1</v>
      </c>
      <c r="G45" s="1" t="s">
        <v>5</v>
      </c>
      <c r="H45">
        <v>0</v>
      </c>
      <c r="I45">
        <v>1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2</v>
      </c>
      <c r="T45">
        <v>3</v>
      </c>
      <c r="U45">
        <v>5</v>
      </c>
      <c r="V45">
        <v>3</v>
      </c>
      <c r="W45">
        <v>3</v>
      </c>
      <c r="X45">
        <v>5</v>
      </c>
      <c r="Y45">
        <v>8</v>
      </c>
    </row>
    <row r="46" spans="1:25" x14ac:dyDescent="0.3">
      <c r="A46" s="1" t="s">
        <v>7</v>
      </c>
      <c r="B46" s="1" t="s">
        <v>8</v>
      </c>
      <c r="C46">
        <v>5</v>
      </c>
      <c r="D46">
        <v>3</v>
      </c>
      <c r="E46">
        <v>0</v>
      </c>
      <c r="F46">
        <v>3</v>
      </c>
      <c r="G46" s="1" t="s">
        <v>5</v>
      </c>
      <c r="H46">
        <v>2</v>
      </c>
      <c r="I46">
        <v>0</v>
      </c>
      <c r="J46">
        <v>0</v>
      </c>
      <c r="K46">
        <v>2</v>
      </c>
      <c r="L46">
        <v>2</v>
      </c>
      <c r="M46">
        <v>1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10</v>
      </c>
      <c r="V46">
        <v>4</v>
      </c>
      <c r="W46">
        <v>4</v>
      </c>
      <c r="X46">
        <v>10</v>
      </c>
      <c r="Y46">
        <v>14</v>
      </c>
    </row>
    <row r="47" spans="1:25" x14ac:dyDescent="0.3">
      <c r="A47" s="1" t="s">
        <v>16</v>
      </c>
      <c r="B47" s="1" t="s">
        <v>6</v>
      </c>
      <c r="C47">
        <v>5</v>
      </c>
      <c r="D47">
        <v>1</v>
      </c>
      <c r="E47">
        <v>2</v>
      </c>
      <c r="F47">
        <v>3</v>
      </c>
      <c r="G47" s="1" t="s">
        <v>463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2</v>
      </c>
      <c r="O47">
        <v>2</v>
      </c>
      <c r="P47">
        <v>1</v>
      </c>
      <c r="Q47">
        <v>3</v>
      </c>
      <c r="R47">
        <v>0</v>
      </c>
      <c r="S47">
        <v>0</v>
      </c>
      <c r="T47">
        <v>0</v>
      </c>
      <c r="U47">
        <v>10</v>
      </c>
      <c r="V47">
        <v>4</v>
      </c>
      <c r="W47">
        <v>4</v>
      </c>
      <c r="X47">
        <v>10</v>
      </c>
      <c r="Y47">
        <v>14</v>
      </c>
    </row>
    <row r="48" spans="1:25" x14ac:dyDescent="0.3">
      <c r="A48" s="1" t="s">
        <v>18</v>
      </c>
      <c r="B48" s="1" t="s">
        <v>21</v>
      </c>
      <c r="C48">
        <v>5</v>
      </c>
      <c r="D48">
        <v>2</v>
      </c>
      <c r="E48">
        <v>2</v>
      </c>
      <c r="F48">
        <v>4</v>
      </c>
      <c r="G48" s="1" t="s">
        <v>463</v>
      </c>
      <c r="H48">
        <v>1</v>
      </c>
      <c r="I48">
        <v>0</v>
      </c>
      <c r="J48">
        <v>0</v>
      </c>
      <c r="K48">
        <v>1</v>
      </c>
      <c r="L48">
        <v>1</v>
      </c>
      <c r="M48">
        <v>1</v>
      </c>
      <c r="N48">
        <v>2</v>
      </c>
      <c r="O48">
        <v>2</v>
      </c>
      <c r="P48">
        <v>1</v>
      </c>
      <c r="Q48">
        <v>3</v>
      </c>
      <c r="R48">
        <v>2</v>
      </c>
      <c r="S48">
        <v>2</v>
      </c>
      <c r="T48">
        <v>4</v>
      </c>
      <c r="U48">
        <v>1</v>
      </c>
      <c r="V48">
        <v>4</v>
      </c>
      <c r="W48">
        <v>4</v>
      </c>
      <c r="X48">
        <v>1</v>
      </c>
      <c r="Y48">
        <v>5</v>
      </c>
    </row>
    <row r="49" spans="1:25" x14ac:dyDescent="0.3">
      <c r="A49" s="1" t="s">
        <v>17</v>
      </c>
      <c r="B49" s="1" t="s">
        <v>12</v>
      </c>
      <c r="C49">
        <v>5</v>
      </c>
      <c r="D49">
        <v>1</v>
      </c>
      <c r="E49">
        <v>2</v>
      </c>
      <c r="F49">
        <v>3</v>
      </c>
      <c r="G49" s="1" t="s">
        <v>463</v>
      </c>
      <c r="H49">
        <v>0</v>
      </c>
      <c r="I49">
        <v>1</v>
      </c>
      <c r="J49">
        <v>1</v>
      </c>
      <c r="K49">
        <v>0</v>
      </c>
      <c r="L49">
        <v>1</v>
      </c>
      <c r="M49">
        <v>1</v>
      </c>
      <c r="N49">
        <v>1</v>
      </c>
      <c r="O49">
        <v>1</v>
      </c>
      <c r="P49">
        <v>1</v>
      </c>
      <c r="Q49">
        <v>2</v>
      </c>
      <c r="R49">
        <v>0</v>
      </c>
      <c r="S49">
        <v>0</v>
      </c>
      <c r="T49">
        <v>0</v>
      </c>
      <c r="U49">
        <v>5</v>
      </c>
      <c r="V49">
        <v>4</v>
      </c>
      <c r="W49">
        <v>4</v>
      </c>
      <c r="X49">
        <v>5</v>
      </c>
      <c r="Y49">
        <v>9</v>
      </c>
    </row>
    <row r="50" spans="1:25" x14ac:dyDescent="0.3">
      <c r="A50" s="1" t="s">
        <v>20</v>
      </c>
      <c r="B50" s="1" t="s">
        <v>14</v>
      </c>
      <c r="C50">
        <v>5</v>
      </c>
      <c r="D50">
        <v>1</v>
      </c>
      <c r="E50">
        <v>2</v>
      </c>
      <c r="F50">
        <v>3</v>
      </c>
      <c r="G50" s="1" t="s">
        <v>463</v>
      </c>
      <c r="H50">
        <v>0</v>
      </c>
      <c r="I50">
        <v>2</v>
      </c>
      <c r="J50">
        <v>2</v>
      </c>
      <c r="K50">
        <v>0</v>
      </c>
      <c r="L50">
        <v>2</v>
      </c>
      <c r="M50">
        <v>1</v>
      </c>
      <c r="N50">
        <v>0</v>
      </c>
      <c r="O50">
        <v>0</v>
      </c>
      <c r="P50">
        <v>1</v>
      </c>
      <c r="Q50">
        <v>1</v>
      </c>
      <c r="R50">
        <v>2</v>
      </c>
      <c r="S50">
        <v>2</v>
      </c>
      <c r="T50">
        <v>4</v>
      </c>
      <c r="U50">
        <v>6</v>
      </c>
      <c r="V50">
        <v>8</v>
      </c>
      <c r="W50">
        <v>8</v>
      </c>
      <c r="X50">
        <v>6</v>
      </c>
      <c r="Y50">
        <v>14</v>
      </c>
    </row>
    <row r="51" spans="1:25" x14ac:dyDescent="0.3">
      <c r="A51" s="1" t="s">
        <v>22</v>
      </c>
      <c r="B51" s="1" t="s">
        <v>19</v>
      </c>
      <c r="C51">
        <v>5</v>
      </c>
      <c r="D51">
        <v>1</v>
      </c>
      <c r="E51">
        <v>0</v>
      </c>
      <c r="F51">
        <v>1</v>
      </c>
      <c r="G51" s="1" t="s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  <c r="Q51">
        <v>1</v>
      </c>
      <c r="R51">
        <v>2</v>
      </c>
      <c r="S51">
        <v>4</v>
      </c>
      <c r="T51">
        <v>6</v>
      </c>
      <c r="U51">
        <v>8</v>
      </c>
      <c r="V51">
        <v>2</v>
      </c>
      <c r="W51">
        <v>2</v>
      </c>
      <c r="X51">
        <v>8</v>
      </c>
      <c r="Y51">
        <v>10</v>
      </c>
    </row>
    <row r="52" spans="1:25" x14ac:dyDescent="0.3">
      <c r="A52" s="1" t="s">
        <v>6</v>
      </c>
      <c r="B52" s="1" t="s">
        <v>23</v>
      </c>
      <c r="C52">
        <v>6</v>
      </c>
      <c r="D52">
        <v>2</v>
      </c>
      <c r="E52">
        <v>0</v>
      </c>
      <c r="F52">
        <v>2</v>
      </c>
      <c r="G52" s="1" t="s">
        <v>5</v>
      </c>
      <c r="H52">
        <v>0</v>
      </c>
      <c r="I52">
        <v>0</v>
      </c>
      <c r="J52">
        <v>0</v>
      </c>
      <c r="K52">
        <v>0</v>
      </c>
      <c r="L52">
        <v>0</v>
      </c>
      <c r="M52">
        <v>2</v>
      </c>
      <c r="N52">
        <v>0</v>
      </c>
      <c r="O52">
        <v>0</v>
      </c>
      <c r="P52">
        <v>2</v>
      </c>
      <c r="Q52">
        <v>2</v>
      </c>
      <c r="R52">
        <v>2</v>
      </c>
      <c r="S52">
        <v>1</v>
      </c>
      <c r="T52">
        <v>3</v>
      </c>
      <c r="U52">
        <v>5</v>
      </c>
      <c r="V52">
        <v>9</v>
      </c>
      <c r="W52">
        <v>9</v>
      </c>
      <c r="X52">
        <v>5</v>
      </c>
      <c r="Y52">
        <v>14</v>
      </c>
    </row>
    <row r="53" spans="1:25" x14ac:dyDescent="0.3">
      <c r="A53" s="1" t="s">
        <v>21</v>
      </c>
      <c r="B53" s="1" t="s">
        <v>17</v>
      </c>
      <c r="C53">
        <v>6</v>
      </c>
      <c r="D53">
        <v>1</v>
      </c>
      <c r="E53">
        <v>2</v>
      </c>
      <c r="F53">
        <v>3</v>
      </c>
      <c r="G53" s="1" t="s">
        <v>463</v>
      </c>
      <c r="H53">
        <v>0</v>
      </c>
      <c r="I53">
        <v>1</v>
      </c>
      <c r="J53">
        <v>1</v>
      </c>
      <c r="K53">
        <v>0</v>
      </c>
      <c r="L53">
        <v>1</v>
      </c>
      <c r="M53">
        <v>1</v>
      </c>
      <c r="N53">
        <v>1</v>
      </c>
      <c r="O53">
        <v>1</v>
      </c>
      <c r="P53">
        <v>1</v>
      </c>
      <c r="Q53">
        <v>2</v>
      </c>
      <c r="R53">
        <v>1</v>
      </c>
      <c r="S53">
        <v>1</v>
      </c>
      <c r="T53">
        <v>2</v>
      </c>
      <c r="U53">
        <v>5</v>
      </c>
      <c r="V53">
        <v>7</v>
      </c>
      <c r="W53">
        <v>7</v>
      </c>
      <c r="X53">
        <v>5</v>
      </c>
      <c r="Y53">
        <v>12</v>
      </c>
    </row>
    <row r="54" spans="1:25" x14ac:dyDescent="0.3">
      <c r="A54" s="1" t="s">
        <v>19</v>
      </c>
      <c r="B54" s="1" t="s">
        <v>3</v>
      </c>
      <c r="C54">
        <v>6</v>
      </c>
      <c r="D54">
        <v>4</v>
      </c>
      <c r="E54">
        <v>0</v>
      </c>
      <c r="F54">
        <v>4</v>
      </c>
      <c r="G54" s="1" t="s">
        <v>5</v>
      </c>
      <c r="H54">
        <v>2</v>
      </c>
      <c r="I54">
        <v>0</v>
      </c>
      <c r="J54">
        <v>0</v>
      </c>
      <c r="K54">
        <v>2</v>
      </c>
      <c r="L54">
        <v>2</v>
      </c>
      <c r="M54">
        <v>2</v>
      </c>
      <c r="N54">
        <v>0</v>
      </c>
      <c r="O54">
        <v>0</v>
      </c>
      <c r="P54">
        <v>2</v>
      </c>
      <c r="Q54">
        <v>2</v>
      </c>
      <c r="R54">
        <v>2</v>
      </c>
      <c r="S54">
        <v>0</v>
      </c>
      <c r="T54">
        <v>2</v>
      </c>
      <c r="U54">
        <v>3</v>
      </c>
      <c r="V54">
        <v>8</v>
      </c>
      <c r="W54">
        <v>8</v>
      </c>
      <c r="X54">
        <v>3</v>
      </c>
      <c r="Y54">
        <v>11</v>
      </c>
    </row>
    <row r="55" spans="1:25" x14ac:dyDescent="0.3">
      <c r="A55" s="1" t="s">
        <v>4</v>
      </c>
      <c r="B55" s="1" t="s">
        <v>7</v>
      </c>
      <c r="C55">
        <v>6</v>
      </c>
      <c r="D55">
        <v>0</v>
      </c>
      <c r="E55">
        <v>5</v>
      </c>
      <c r="F55">
        <v>5</v>
      </c>
      <c r="G55" s="1" t="s">
        <v>5</v>
      </c>
      <c r="H55">
        <v>0</v>
      </c>
      <c r="I55">
        <v>3</v>
      </c>
      <c r="J55">
        <v>3</v>
      </c>
      <c r="K55">
        <v>0</v>
      </c>
      <c r="L55">
        <v>3</v>
      </c>
      <c r="M55">
        <v>0</v>
      </c>
      <c r="N55">
        <v>2</v>
      </c>
      <c r="O55">
        <v>2</v>
      </c>
      <c r="P55">
        <v>0</v>
      </c>
      <c r="Q55">
        <v>2</v>
      </c>
      <c r="R55">
        <v>1</v>
      </c>
      <c r="S55">
        <v>1</v>
      </c>
      <c r="T55">
        <v>2</v>
      </c>
      <c r="U55">
        <v>1</v>
      </c>
      <c r="V55">
        <v>9</v>
      </c>
      <c r="W55">
        <v>9</v>
      </c>
      <c r="X55">
        <v>1</v>
      </c>
      <c r="Y55">
        <v>10</v>
      </c>
    </row>
    <row r="56" spans="1:25" x14ac:dyDescent="0.3">
      <c r="A56" s="1" t="s">
        <v>9</v>
      </c>
      <c r="B56" s="1" t="s">
        <v>16</v>
      </c>
      <c r="C56">
        <v>6</v>
      </c>
      <c r="D56">
        <v>0</v>
      </c>
      <c r="E56">
        <v>0</v>
      </c>
      <c r="F56">
        <v>0</v>
      </c>
      <c r="G56" s="1" t="s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2</v>
      </c>
      <c r="U56">
        <v>9</v>
      </c>
      <c r="V56">
        <v>5</v>
      </c>
      <c r="W56">
        <v>5</v>
      </c>
      <c r="X56">
        <v>9</v>
      </c>
      <c r="Y56">
        <v>14</v>
      </c>
    </row>
    <row r="57" spans="1:25" x14ac:dyDescent="0.3">
      <c r="A57" s="1" t="s">
        <v>8</v>
      </c>
      <c r="B57" s="1" t="s">
        <v>20</v>
      </c>
      <c r="C57">
        <v>6</v>
      </c>
      <c r="D57">
        <v>1</v>
      </c>
      <c r="E57">
        <v>1</v>
      </c>
      <c r="F57">
        <v>2</v>
      </c>
      <c r="G57" s="1" t="s">
        <v>463</v>
      </c>
      <c r="H57">
        <v>0</v>
      </c>
      <c r="I57">
        <v>1</v>
      </c>
      <c r="J57">
        <v>1</v>
      </c>
      <c r="K57">
        <v>0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  <c r="R57">
        <v>2</v>
      </c>
      <c r="S57">
        <v>1</v>
      </c>
      <c r="T57">
        <v>3</v>
      </c>
      <c r="U57">
        <v>8</v>
      </c>
      <c r="V57">
        <v>8</v>
      </c>
      <c r="W57">
        <v>8</v>
      </c>
      <c r="X57">
        <v>8</v>
      </c>
      <c r="Y57">
        <v>16</v>
      </c>
    </row>
    <row r="58" spans="1:25" x14ac:dyDescent="0.3">
      <c r="A58" s="1" t="s">
        <v>15</v>
      </c>
      <c r="B58" s="1" t="s">
        <v>10</v>
      </c>
      <c r="C58">
        <v>6</v>
      </c>
      <c r="D58">
        <v>3</v>
      </c>
      <c r="E58">
        <v>1</v>
      </c>
      <c r="F58">
        <v>4</v>
      </c>
      <c r="G58" s="1" t="s">
        <v>463</v>
      </c>
      <c r="H58">
        <v>1</v>
      </c>
      <c r="I58">
        <v>1</v>
      </c>
      <c r="J58">
        <v>1</v>
      </c>
      <c r="K58">
        <v>1</v>
      </c>
      <c r="L58">
        <v>2</v>
      </c>
      <c r="M58">
        <v>2</v>
      </c>
      <c r="N58">
        <v>0</v>
      </c>
      <c r="O58">
        <v>0</v>
      </c>
      <c r="P58">
        <v>2</v>
      </c>
      <c r="Q58">
        <v>2</v>
      </c>
      <c r="R58">
        <v>2</v>
      </c>
      <c r="S58">
        <v>1</v>
      </c>
      <c r="T58">
        <v>3</v>
      </c>
      <c r="U58">
        <v>3</v>
      </c>
      <c r="V58">
        <v>1</v>
      </c>
      <c r="W58">
        <v>1</v>
      </c>
      <c r="X58">
        <v>3</v>
      </c>
      <c r="Y58">
        <v>4</v>
      </c>
    </row>
    <row r="59" spans="1:25" x14ac:dyDescent="0.3">
      <c r="A59" s="1" t="s">
        <v>12</v>
      </c>
      <c r="B59" s="1" t="s">
        <v>18</v>
      </c>
      <c r="C59">
        <v>6</v>
      </c>
      <c r="D59">
        <v>3</v>
      </c>
      <c r="E59">
        <v>0</v>
      </c>
      <c r="F59">
        <v>3</v>
      </c>
      <c r="G59" s="1" t="s">
        <v>5</v>
      </c>
      <c r="H59">
        <v>3</v>
      </c>
      <c r="I59">
        <v>0</v>
      </c>
      <c r="J59">
        <v>0</v>
      </c>
      <c r="K59">
        <v>3</v>
      </c>
      <c r="L59">
        <v>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</v>
      </c>
      <c r="T59">
        <v>2</v>
      </c>
      <c r="U59">
        <v>5</v>
      </c>
      <c r="V59">
        <v>4</v>
      </c>
      <c r="W59">
        <v>4</v>
      </c>
      <c r="X59">
        <v>5</v>
      </c>
      <c r="Y59">
        <v>9</v>
      </c>
    </row>
    <row r="60" spans="1:25" x14ac:dyDescent="0.3">
      <c r="A60" s="1" t="s">
        <v>14</v>
      </c>
      <c r="B60" s="1" t="s">
        <v>22</v>
      </c>
      <c r="C60">
        <v>6</v>
      </c>
      <c r="D60">
        <v>1</v>
      </c>
      <c r="E60">
        <v>1</v>
      </c>
      <c r="F60">
        <v>2</v>
      </c>
      <c r="G60" s="1" t="s">
        <v>463</v>
      </c>
      <c r="H60">
        <v>1</v>
      </c>
      <c r="I60">
        <v>0</v>
      </c>
      <c r="J60">
        <v>0</v>
      </c>
      <c r="K60">
        <v>1</v>
      </c>
      <c r="L60">
        <v>1</v>
      </c>
      <c r="M60">
        <v>0</v>
      </c>
      <c r="N60">
        <v>1</v>
      </c>
      <c r="O60">
        <v>1</v>
      </c>
      <c r="P60">
        <v>0</v>
      </c>
      <c r="Q60">
        <v>1</v>
      </c>
      <c r="R60">
        <v>1</v>
      </c>
      <c r="S60">
        <v>1</v>
      </c>
      <c r="T60">
        <v>2</v>
      </c>
      <c r="U60">
        <v>5</v>
      </c>
      <c r="V60">
        <v>4</v>
      </c>
      <c r="W60">
        <v>4</v>
      </c>
      <c r="X60">
        <v>5</v>
      </c>
      <c r="Y60">
        <v>9</v>
      </c>
    </row>
    <row r="61" spans="1:25" x14ac:dyDescent="0.3">
      <c r="A61" s="1" t="s">
        <v>13</v>
      </c>
      <c r="B61" s="1" t="s">
        <v>11</v>
      </c>
      <c r="C61">
        <v>6</v>
      </c>
      <c r="D61">
        <v>0</v>
      </c>
      <c r="E61">
        <v>0</v>
      </c>
      <c r="F61">
        <v>0</v>
      </c>
      <c r="G61" s="1" t="s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2</v>
      </c>
      <c r="U61">
        <v>1</v>
      </c>
      <c r="V61">
        <v>8</v>
      </c>
      <c r="W61">
        <v>8</v>
      </c>
      <c r="X61">
        <v>1</v>
      </c>
      <c r="Y61">
        <v>9</v>
      </c>
    </row>
    <row r="62" spans="1:25" x14ac:dyDescent="0.3">
      <c r="A62" s="1" t="s">
        <v>3</v>
      </c>
      <c r="B62" s="1" t="s">
        <v>9</v>
      </c>
      <c r="C62">
        <v>7</v>
      </c>
      <c r="D62">
        <v>2</v>
      </c>
      <c r="E62">
        <v>1</v>
      </c>
      <c r="F62">
        <v>3</v>
      </c>
      <c r="G62" s="1" t="s">
        <v>463</v>
      </c>
      <c r="H62">
        <v>1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2</v>
      </c>
      <c r="R62">
        <v>3</v>
      </c>
      <c r="S62">
        <v>3</v>
      </c>
      <c r="T62">
        <v>6</v>
      </c>
      <c r="U62">
        <v>3</v>
      </c>
      <c r="V62">
        <v>3</v>
      </c>
      <c r="W62">
        <v>3</v>
      </c>
      <c r="X62">
        <v>3</v>
      </c>
      <c r="Y62">
        <v>6</v>
      </c>
    </row>
    <row r="63" spans="1:25" x14ac:dyDescent="0.3">
      <c r="A63" s="1" t="s">
        <v>6</v>
      </c>
      <c r="B63" s="1" t="s">
        <v>20</v>
      </c>
      <c r="C63">
        <v>7</v>
      </c>
      <c r="D63">
        <v>2</v>
      </c>
      <c r="E63">
        <v>0</v>
      </c>
      <c r="F63">
        <v>2</v>
      </c>
      <c r="G63" s="1" t="s">
        <v>5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0</v>
      </c>
      <c r="O63">
        <v>0</v>
      </c>
      <c r="P63">
        <v>2</v>
      </c>
      <c r="Q63">
        <v>2</v>
      </c>
      <c r="R63">
        <v>2</v>
      </c>
      <c r="S63">
        <v>2</v>
      </c>
      <c r="T63">
        <v>4</v>
      </c>
      <c r="U63">
        <v>6</v>
      </c>
      <c r="V63">
        <v>6</v>
      </c>
      <c r="W63">
        <v>6</v>
      </c>
      <c r="X63">
        <v>6</v>
      </c>
      <c r="Y63">
        <v>12</v>
      </c>
    </row>
    <row r="64" spans="1:25" x14ac:dyDescent="0.3">
      <c r="A64" s="1" t="s">
        <v>4</v>
      </c>
      <c r="B64" s="1" t="s">
        <v>19</v>
      </c>
      <c r="C64">
        <v>7</v>
      </c>
      <c r="D64">
        <v>1</v>
      </c>
      <c r="E64">
        <v>2</v>
      </c>
      <c r="F64">
        <v>3</v>
      </c>
      <c r="G64" s="1" t="s">
        <v>463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2</v>
      </c>
      <c r="O64">
        <v>2</v>
      </c>
      <c r="P64">
        <v>1</v>
      </c>
      <c r="Q64">
        <v>3</v>
      </c>
      <c r="R64">
        <v>1</v>
      </c>
      <c r="S64">
        <v>3</v>
      </c>
      <c r="T64">
        <v>4</v>
      </c>
      <c r="U64">
        <v>10</v>
      </c>
      <c r="V64">
        <v>2</v>
      </c>
      <c r="W64">
        <v>2</v>
      </c>
      <c r="X64">
        <v>10</v>
      </c>
      <c r="Y64">
        <v>12</v>
      </c>
    </row>
    <row r="65" spans="1:25" x14ac:dyDescent="0.3">
      <c r="A65" s="1" t="s">
        <v>11</v>
      </c>
      <c r="B65" s="1" t="s">
        <v>12</v>
      </c>
      <c r="C65">
        <v>7</v>
      </c>
      <c r="D65">
        <v>1</v>
      </c>
      <c r="E65">
        <v>1</v>
      </c>
      <c r="F65">
        <v>2</v>
      </c>
      <c r="G65" s="1" t="s">
        <v>463</v>
      </c>
      <c r="H65">
        <v>1</v>
      </c>
      <c r="I65">
        <v>0</v>
      </c>
      <c r="J65">
        <v>0</v>
      </c>
      <c r="K65">
        <v>1</v>
      </c>
      <c r="L65">
        <v>1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2</v>
      </c>
      <c r="T65">
        <v>2</v>
      </c>
      <c r="U65">
        <v>4</v>
      </c>
      <c r="V65">
        <v>4</v>
      </c>
      <c r="W65">
        <v>4</v>
      </c>
      <c r="X65">
        <v>4</v>
      </c>
      <c r="Y65">
        <v>8</v>
      </c>
    </row>
    <row r="66" spans="1:25" x14ac:dyDescent="0.3">
      <c r="A66" s="1" t="s">
        <v>23</v>
      </c>
      <c r="B66" s="1" t="s">
        <v>8</v>
      </c>
      <c r="C66">
        <v>7</v>
      </c>
      <c r="D66">
        <v>3</v>
      </c>
      <c r="E66">
        <v>0</v>
      </c>
      <c r="F66">
        <v>3</v>
      </c>
      <c r="G66" s="1" t="s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0</v>
      </c>
      <c r="O66">
        <v>0</v>
      </c>
      <c r="P66">
        <v>3</v>
      </c>
      <c r="Q66">
        <v>3</v>
      </c>
      <c r="R66">
        <v>0</v>
      </c>
      <c r="S66">
        <v>2</v>
      </c>
      <c r="T66">
        <v>2</v>
      </c>
      <c r="U66">
        <v>12</v>
      </c>
      <c r="V66">
        <v>1</v>
      </c>
      <c r="W66">
        <v>1</v>
      </c>
      <c r="X66">
        <v>12</v>
      </c>
      <c r="Y66">
        <v>13</v>
      </c>
    </row>
    <row r="67" spans="1:25" x14ac:dyDescent="0.3">
      <c r="A67" s="1" t="s">
        <v>10</v>
      </c>
      <c r="B67" s="1" t="s">
        <v>17</v>
      </c>
      <c r="C67">
        <v>7</v>
      </c>
      <c r="D67">
        <v>0</v>
      </c>
      <c r="E67">
        <v>2</v>
      </c>
      <c r="F67">
        <v>2</v>
      </c>
      <c r="G67" s="1" t="s">
        <v>5</v>
      </c>
      <c r="H67">
        <v>0</v>
      </c>
      <c r="I67">
        <v>2</v>
      </c>
      <c r="J67">
        <v>2</v>
      </c>
      <c r="K67">
        <v>0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1</v>
      </c>
      <c r="T67">
        <v>3</v>
      </c>
      <c r="U67">
        <v>3</v>
      </c>
      <c r="V67">
        <v>0</v>
      </c>
      <c r="W67">
        <v>0</v>
      </c>
      <c r="X67">
        <v>3</v>
      </c>
      <c r="Y67">
        <v>3</v>
      </c>
    </row>
    <row r="68" spans="1:25" x14ac:dyDescent="0.3">
      <c r="A68" s="1" t="s">
        <v>7</v>
      </c>
      <c r="B68" s="1" t="s">
        <v>21</v>
      </c>
      <c r="C68">
        <v>7</v>
      </c>
      <c r="D68">
        <v>2</v>
      </c>
      <c r="E68">
        <v>0</v>
      </c>
      <c r="F68">
        <v>2</v>
      </c>
      <c r="G68" s="1" t="s">
        <v>5</v>
      </c>
      <c r="H68">
        <v>1</v>
      </c>
      <c r="I68">
        <v>0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1</v>
      </c>
      <c r="Q68">
        <v>1</v>
      </c>
      <c r="R68">
        <v>0</v>
      </c>
      <c r="S68">
        <v>3</v>
      </c>
      <c r="T68">
        <v>3</v>
      </c>
      <c r="U68">
        <v>10</v>
      </c>
      <c r="V68">
        <v>3</v>
      </c>
      <c r="W68">
        <v>3</v>
      </c>
      <c r="X68">
        <v>10</v>
      </c>
      <c r="Y68">
        <v>13</v>
      </c>
    </row>
    <row r="69" spans="1:25" x14ac:dyDescent="0.3">
      <c r="A69" s="1" t="s">
        <v>16</v>
      </c>
      <c r="B69" s="1" t="s">
        <v>15</v>
      </c>
      <c r="C69">
        <v>7</v>
      </c>
      <c r="D69">
        <v>0</v>
      </c>
      <c r="E69">
        <v>2</v>
      </c>
      <c r="F69">
        <v>2</v>
      </c>
      <c r="G69" s="1" t="s">
        <v>5</v>
      </c>
      <c r="H69">
        <v>0</v>
      </c>
      <c r="I69">
        <v>1</v>
      </c>
      <c r="J69">
        <v>1</v>
      </c>
      <c r="K69">
        <v>0</v>
      </c>
      <c r="L69">
        <v>1</v>
      </c>
      <c r="M69">
        <v>0</v>
      </c>
      <c r="N69">
        <v>1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5</v>
      </c>
      <c r="V69">
        <v>9</v>
      </c>
      <c r="W69">
        <v>9</v>
      </c>
      <c r="X69">
        <v>5</v>
      </c>
      <c r="Y69">
        <v>14</v>
      </c>
    </row>
    <row r="70" spans="1:25" x14ac:dyDescent="0.3">
      <c r="A70" s="1" t="s">
        <v>13</v>
      </c>
      <c r="B70" s="1" t="s">
        <v>14</v>
      </c>
      <c r="C70">
        <v>7</v>
      </c>
      <c r="D70">
        <v>3</v>
      </c>
      <c r="E70">
        <v>1</v>
      </c>
      <c r="F70">
        <v>4</v>
      </c>
      <c r="G70" s="1" t="s">
        <v>463</v>
      </c>
      <c r="H70">
        <v>2</v>
      </c>
      <c r="I70">
        <v>0</v>
      </c>
      <c r="J70">
        <v>0</v>
      </c>
      <c r="K70">
        <v>2</v>
      </c>
      <c r="L70">
        <v>2</v>
      </c>
      <c r="M70">
        <v>1</v>
      </c>
      <c r="N70">
        <v>1</v>
      </c>
      <c r="O70">
        <v>1</v>
      </c>
      <c r="P70">
        <v>1</v>
      </c>
      <c r="Q70">
        <v>2</v>
      </c>
      <c r="R70">
        <v>0</v>
      </c>
      <c r="S70">
        <v>1</v>
      </c>
      <c r="T70">
        <v>1</v>
      </c>
      <c r="U70">
        <v>4</v>
      </c>
      <c r="V70">
        <v>9</v>
      </c>
      <c r="W70">
        <v>9</v>
      </c>
      <c r="X70">
        <v>4</v>
      </c>
      <c r="Y70">
        <v>13</v>
      </c>
    </row>
    <row r="71" spans="1:25" x14ac:dyDescent="0.3">
      <c r="A71" s="1" t="s">
        <v>22</v>
      </c>
      <c r="B71" s="1" t="s">
        <v>18</v>
      </c>
      <c r="C71">
        <v>7</v>
      </c>
      <c r="D71">
        <v>2</v>
      </c>
      <c r="E71">
        <v>0</v>
      </c>
      <c r="F71">
        <v>2</v>
      </c>
      <c r="G71" s="1" t="s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2</v>
      </c>
      <c r="N71">
        <v>0</v>
      </c>
      <c r="O71">
        <v>0</v>
      </c>
      <c r="P71">
        <v>2</v>
      </c>
      <c r="Q71">
        <v>2</v>
      </c>
      <c r="R71">
        <v>2</v>
      </c>
      <c r="S71">
        <v>1</v>
      </c>
      <c r="T71">
        <v>3</v>
      </c>
      <c r="U71">
        <v>8</v>
      </c>
      <c r="V71">
        <v>6</v>
      </c>
      <c r="W71">
        <v>6</v>
      </c>
      <c r="X71">
        <v>8</v>
      </c>
      <c r="Y71">
        <v>14</v>
      </c>
    </row>
    <row r="72" spans="1:25" x14ac:dyDescent="0.3">
      <c r="A72" s="1" t="s">
        <v>21</v>
      </c>
      <c r="B72" s="1" t="s">
        <v>13</v>
      </c>
      <c r="C72">
        <v>8</v>
      </c>
      <c r="D72">
        <v>1</v>
      </c>
      <c r="E72">
        <v>0</v>
      </c>
      <c r="F72">
        <v>1</v>
      </c>
      <c r="G72" s="1" t="s">
        <v>5</v>
      </c>
      <c r="H72">
        <v>1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1</v>
      </c>
      <c r="T72">
        <v>4</v>
      </c>
      <c r="U72">
        <v>2</v>
      </c>
      <c r="V72">
        <v>9</v>
      </c>
      <c r="W72">
        <v>9</v>
      </c>
      <c r="X72">
        <v>2</v>
      </c>
      <c r="Y72">
        <v>11</v>
      </c>
    </row>
    <row r="73" spans="1:25" x14ac:dyDescent="0.3">
      <c r="A73" s="1" t="s">
        <v>19</v>
      </c>
      <c r="B73" s="1" t="s">
        <v>10</v>
      </c>
      <c r="C73">
        <v>8</v>
      </c>
      <c r="D73">
        <v>1</v>
      </c>
      <c r="E73">
        <v>1</v>
      </c>
      <c r="F73">
        <v>2</v>
      </c>
      <c r="G73" s="1" t="s">
        <v>463</v>
      </c>
      <c r="H73">
        <v>1</v>
      </c>
      <c r="I73">
        <v>0</v>
      </c>
      <c r="J73">
        <v>0</v>
      </c>
      <c r="K73">
        <v>1</v>
      </c>
      <c r="L73">
        <v>1</v>
      </c>
      <c r="M73">
        <v>0</v>
      </c>
      <c r="N73">
        <v>1</v>
      </c>
      <c r="O73">
        <v>1</v>
      </c>
      <c r="P73">
        <v>0</v>
      </c>
      <c r="Q73">
        <v>1</v>
      </c>
      <c r="R73">
        <v>2</v>
      </c>
      <c r="S73">
        <v>2</v>
      </c>
      <c r="T73">
        <v>4</v>
      </c>
      <c r="U73">
        <v>1</v>
      </c>
      <c r="V73">
        <v>10</v>
      </c>
      <c r="W73">
        <v>10</v>
      </c>
      <c r="X73">
        <v>1</v>
      </c>
      <c r="Y73">
        <v>11</v>
      </c>
    </row>
    <row r="74" spans="1:25" x14ac:dyDescent="0.3">
      <c r="A74" s="1" t="s">
        <v>9</v>
      </c>
      <c r="B74" s="1" t="s">
        <v>22</v>
      </c>
      <c r="C74">
        <v>8</v>
      </c>
      <c r="D74">
        <v>0</v>
      </c>
      <c r="E74">
        <v>1</v>
      </c>
      <c r="F74">
        <v>1</v>
      </c>
      <c r="G74" s="1" t="s">
        <v>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2</v>
      </c>
      <c r="S74">
        <v>3</v>
      </c>
      <c r="T74">
        <v>5</v>
      </c>
      <c r="U74">
        <v>6</v>
      </c>
      <c r="V74">
        <v>3</v>
      </c>
      <c r="W74">
        <v>3</v>
      </c>
      <c r="X74">
        <v>6</v>
      </c>
      <c r="Y74">
        <v>9</v>
      </c>
    </row>
    <row r="75" spans="1:25" x14ac:dyDescent="0.3">
      <c r="A75" s="1" t="s">
        <v>8</v>
      </c>
      <c r="B75" s="1" t="s">
        <v>6</v>
      </c>
      <c r="C75">
        <v>8</v>
      </c>
      <c r="D75">
        <v>1</v>
      </c>
      <c r="E75">
        <v>5</v>
      </c>
      <c r="F75">
        <v>6</v>
      </c>
      <c r="G75" s="1" t="s">
        <v>463</v>
      </c>
      <c r="H75">
        <v>1</v>
      </c>
      <c r="I75">
        <v>1</v>
      </c>
      <c r="J75">
        <v>1</v>
      </c>
      <c r="K75">
        <v>1</v>
      </c>
      <c r="L75">
        <v>2</v>
      </c>
      <c r="M75">
        <v>0</v>
      </c>
      <c r="N75">
        <v>4</v>
      </c>
      <c r="O75">
        <v>4</v>
      </c>
      <c r="P75">
        <v>0</v>
      </c>
      <c r="Q75">
        <v>4</v>
      </c>
      <c r="R75">
        <v>2</v>
      </c>
      <c r="S75">
        <v>0</v>
      </c>
      <c r="T75">
        <v>2</v>
      </c>
      <c r="U75">
        <v>4</v>
      </c>
      <c r="V75">
        <v>2</v>
      </c>
      <c r="W75">
        <v>2</v>
      </c>
      <c r="X75">
        <v>4</v>
      </c>
      <c r="Y75">
        <v>6</v>
      </c>
    </row>
    <row r="76" spans="1:25" x14ac:dyDescent="0.3">
      <c r="A76" s="1" t="s">
        <v>15</v>
      </c>
      <c r="B76" s="1" t="s">
        <v>23</v>
      </c>
      <c r="C76">
        <v>8</v>
      </c>
      <c r="D76">
        <v>1</v>
      </c>
      <c r="E76">
        <v>2</v>
      </c>
      <c r="F76">
        <v>3</v>
      </c>
      <c r="G76" s="1" t="s">
        <v>463</v>
      </c>
      <c r="H76">
        <v>1</v>
      </c>
      <c r="I76">
        <v>1</v>
      </c>
      <c r="J76">
        <v>1</v>
      </c>
      <c r="K76">
        <v>1</v>
      </c>
      <c r="L76">
        <v>2</v>
      </c>
      <c r="M76">
        <v>0</v>
      </c>
      <c r="N76">
        <v>1</v>
      </c>
      <c r="O76">
        <v>1</v>
      </c>
      <c r="P76">
        <v>0</v>
      </c>
      <c r="Q76">
        <v>1</v>
      </c>
      <c r="R76">
        <v>3</v>
      </c>
      <c r="S76">
        <v>1</v>
      </c>
      <c r="T76">
        <v>4</v>
      </c>
      <c r="U76">
        <v>2</v>
      </c>
      <c r="V76">
        <v>10</v>
      </c>
      <c r="W76">
        <v>10</v>
      </c>
      <c r="X76">
        <v>2</v>
      </c>
      <c r="Y76">
        <v>12</v>
      </c>
    </row>
    <row r="77" spans="1:25" x14ac:dyDescent="0.3">
      <c r="A77" s="1" t="s">
        <v>12</v>
      </c>
      <c r="B77" s="1" t="s">
        <v>7</v>
      </c>
      <c r="C77">
        <v>8</v>
      </c>
      <c r="D77">
        <v>0</v>
      </c>
      <c r="E77">
        <v>0</v>
      </c>
      <c r="F77">
        <v>0</v>
      </c>
      <c r="G77" s="1" t="s">
        <v>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3</v>
      </c>
      <c r="T77">
        <v>4</v>
      </c>
      <c r="U77">
        <v>2</v>
      </c>
      <c r="V77">
        <v>6</v>
      </c>
      <c r="W77">
        <v>6</v>
      </c>
      <c r="X77">
        <v>2</v>
      </c>
      <c r="Y77">
        <v>8</v>
      </c>
    </row>
    <row r="78" spans="1:25" x14ac:dyDescent="0.3">
      <c r="A78" s="1" t="s">
        <v>14</v>
      </c>
      <c r="B78" s="1" t="s">
        <v>16</v>
      </c>
      <c r="C78">
        <v>8</v>
      </c>
      <c r="D78">
        <v>3</v>
      </c>
      <c r="E78">
        <v>2</v>
      </c>
      <c r="F78">
        <v>5</v>
      </c>
      <c r="G78" s="1" t="s">
        <v>463</v>
      </c>
      <c r="H78">
        <v>0</v>
      </c>
      <c r="I78">
        <v>2</v>
      </c>
      <c r="J78">
        <v>2</v>
      </c>
      <c r="K78">
        <v>0</v>
      </c>
      <c r="L78">
        <v>2</v>
      </c>
      <c r="M78">
        <v>3</v>
      </c>
      <c r="N78">
        <v>0</v>
      </c>
      <c r="O78">
        <v>0</v>
      </c>
      <c r="P78">
        <v>3</v>
      </c>
      <c r="Q78">
        <v>3</v>
      </c>
      <c r="R78">
        <v>2</v>
      </c>
      <c r="S78">
        <v>2</v>
      </c>
      <c r="T78">
        <v>4</v>
      </c>
      <c r="U78">
        <v>10</v>
      </c>
      <c r="V78">
        <v>6</v>
      </c>
      <c r="W78">
        <v>6</v>
      </c>
      <c r="X78">
        <v>10</v>
      </c>
      <c r="Y78">
        <v>16</v>
      </c>
    </row>
    <row r="79" spans="1:25" x14ac:dyDescent="0.3">
      <c r="A79" s="1" t="s">
        <v>18</v>
      </c>
      <c r="B79" s="1" t="s">
        <v>11</v>
      </c>
      <c r="C79">
        <v>8</v>
      </c>
      <c r="D79">
        <v>0</v>
      </c>
      <c r="E79">
        <v>3</v>
      </c>
      <c r="F79">
        <v>3</v>
      </c>
      <c r="G79" s="1" t="s">
        <v>5</v>
      </c>
      <c r="H79">
        <v>0</v>
      </c>
      <c r="I79">
        <v>1</v>
      </c>
      <c r="J79">
        <v>1</v>
      </c>
      <c r="K79">
        <v>0</v>
      </c>
      <c r="L79">
        <v>1</v>
      </c>
      <c r="M79">
        <v>0</v>
      </c>
      <c r="N79">
        <v>2</v>
      </c>
      <c r="O79">
        <v>2</v>
      </c>
      <c r="P79">
        <v>0</v>
      </c>
      <c r="Q79">
        <v>2</v>
      </c>
      <c r="R79">
        <v>5</v>
      </c>
      <c r="S79">
        <v>0</v>
      </c>
      <c r="T79">
        <v>5</v>
      </c>
      <c r="U79">
        <v>4</v>
      </c>
      <c r="V79">
        <v>12</v>
      </c>
      <c r="W79">
        <v>12</v>
      </c>
      <c r="X79">
        <v>4</v>
      </c>
      <c r="Y79">
        <v>16</v>
      </c>
    </row>
    <row r="80" spans="1:25" x14ac:dyDescent="0.3">
      <c r="A80" s="1" t="s">
        <v>17</v>
      </c>
      <c r="B80" s="1" t="s">
        <v>4</v>
      </c>
      <c r="C80">
        <v>8</v>
      </c>
      <c r="D80">
        <v>1</v>
      </c>
      <c r="E80">
        <v>0</v>
      </c>
      <c r="F80">
        <v>1</v>
      </c>
      <c r="G80" s="1" t="s">
        <v>5</v>
      </c>
      <c r="H80">
        <v>1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2</v>
      </c>
      <c r="T80">
        <v>5</v>
      </c>
      <c r="U80">
        <v>6</v>
      </c>
      <c r="V80">
        <v>2</v>
      </c>
      <c r="W80">
        <v>2</v>
      </c>
      <c r="X80">
        <v>6</v>
      </c>
      <c r="Y80">
        <v>8</v>
      </c>
    </row>
    <row r="81" spans="1:25" x14ac:dyDescent="0.3">
      <c r="A81" s="1" t="s">
        <v>20</v>
      </c>
      <c r="B81" s="1" t="s">
        <v>3</v>
      </c>
      <c r="C81">
        <v>8</v>
      </c>
      <c r="D81">
        <v>0</v>
      </c>
      <c r="E81">
        <v>4</v>
      </c>
      <c r="F81">
        <v>4</v>
      </c>
      <c r="G81" s="1" t="s">
        <v>5</v>
      </c>
      <c r="H81">
        <v>0</v>
      </c>
      <c r="I81">
        <v>3</v>
      </c>
      <c r="J81">
        <v>3</v>
      </c>
      <c r="K81">
        <v>0</v>
      </c>
      <c r="L81">
        <v>3</v>
      </c>
      <c r="M81">
        <v>0</v>
      </c>
      <c r="N81">
        <v>1</v>
      </c>
      <c r="O81">
        <v>1</v>
      </c>
      <c r="P81">
        <v>0</v>
      </c>
      <c r="Q81">
        <v>1</v>
      </c>
      <c r="R81">
        <v>4</v>
      </c>
      <c r="S81">
        <v>0</v>
      </c>
      <c r="T81">
        <v>4</v>
      </c>
      <c r="U81">
        <v>10</v>
      </c>
      <c r="V81">
        <v>7</v>
      </c>
      <c r="W81">
        <v>7</v>
      </c>
      <c r="X81">
        <v>10</v>
      </c>
      <c r="Y81">
        <v>17</v>
      </c>
    </row>
    <row r="82" spans="1:25" x14ac:dyDescent="0.3">
      <c r="A82" s="1" t="s">
        <v>3</v>
      </c>
      <c r="B82" s="1" t="s">
        <v>18</v>
      </c>
      <c r="C82">
        <v>9</v>
      </c>
      <c r="D82">
        <v>0</v>
      </c>
      <c r="E82">
        <v>0</v>
      </c>
      <c r="F82">
        <v>0</v>
      </c>
      <c r="G82" s="1" t="s">
        <v>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2</v>
      </c>
      <c r="T82">
        <v>3</v>
      </c>
      <c r="U82">
        <v>6</v>
      </c>
      <c r="V82">
        <v>4</v>
      </c>
      <c r="W82">
        <v>4</v>
      </c>
      <c r="X82">
        <v>6</v>
      </c>
      <c r="Y82">
        <v>10</v>
      </c>
    </row>
    <row r="83" spans="1:25" x14ac:dyDescent="0.3">
      <c r="A83" s="1" t="s">
        <v>6</v>
      </c>
      <c r="B83" s="1" t="s">
        <v>15</v>
      </c>
      <c r="C83">
        <v>9</v>
      </c>
      <c r="D83">
        <v>3</v>
      </c>
      <c r="E83">
        <v>1</v>
      </c>
      <c r="F83">
        <v>4</v>
      </c>
      <c r="G83" s="1" t="s">
        <v>463</v>
      </c>
      <c r="H83">
        <v>1</v>
      </c>
      <c r="I83">
        <v>1</v>
      </c>
      <c r="J83">
        <v>1</v>
      </c>
      <c r="K83">
        <v>1</v>
      </c>
      <c r="L83">
        <v>2</v>
      </c>
      <c r="M83">
        <v>2</v>
      </c>
      <c r="N83">
        <v>0</v>
      </c>
      <c r="O83">
        <v>0</v>
      </c>
      <c r="P83">
        <v>2</v>
      </c>
      <c r="Q83">
        <v>2</v>
      </c>
      <c r="R83">
        <v>2</v>
      </c>
      <c r="S83">
        <v>1</v>
      </c>
      <c r="T83">
        <v>3</v>
      </c>
      <c r="U83">
        <v>6</v>
      </c>
      <c r="V83">
        <v>4</v>
      </c>
      <c r="W83">
        <v>4</v>
      </c>
      <c r="X83">
        <v>6</v>
      </c>
      <c r="Y83">
        <v>10</v>
      </c>
    </row>
    <row r="84" spans="1:25" x14ac:dyDescent="0.3">
      <c r="A84" s="1" t="s">
        <v>4</v>
      </c>
      <c r="B84" s="1" t="s">
        <v>8</v>
      </c>
      <c r="C84">
        <v>9</v>
      </c>
      <c r="D84">
        <v>4</v>
      </c>
      <c r="E84">
        <v>2</v>
      </c>
      <c r="F84">
        <v>6</v>
      </c>
      <c r="G84" s="1" t="s">
        <v>463</v>
      </c>
      <c r="H84">
        <v>2</v>
      </c>
      <c r="I84">
        <v>2</v>
      </c>
      <c r="J84">
        <v>2</v>
      </c>
      <c r="K84">
        <v>2</v>
      </c>
      <c r="L84">
        <v>4</v>
      </c>
      <c r="M84">
        <v>2</v>
      </c>
      <c r="N84">
        <v>0</v>
      </c>
      <c r="O84">
        <v>0</v>
      </c>
      <c r="P84">
        <v>2</v>
      </c>
      <c r="Q84">
        <v>2</v>
      </c>
      <c r="R84">
        <v>3</v>
      </c>
      <c r="S84">
        <v>3</v>
      </c>
      <c r="T84">
        <v>6</v>
      </c>
      <c r="U84">
        <v>4</v>
      </c>
      <c r="V84">
        <v>4</v>
      </c>
      <c r="W84">
        <v>4</v>
      </c>
      <c r="X84">
        <v>4</v>
      </c>
      <c r="Y84">
        <v>8</v>
      </c>
    </row>
    <row r="85" spans="1:25" x14ac:dyDescent="0.3">
      <c r="A85" s="1" t="s">
        <v>11</v>
      </c>
      <c r="B85" s="1" t="s">
        <v>14</v>
      </c>
      <c r="C85">
        <v>9</v>
      </c>
      <c r="D85">
        <v>2</v>
      </c>
      <c r="E85">
        <v>2</v>
      </c>
      <c r="F85">
        <v>4</v>
      </c>
      <c r="G85" s="1" t="s">
        <v>463</v>
      </c>
      <c r="H85">
        <v>1</v>
      </c>
      <c r="I85">
        <v>0</v>
      </c>
      <c r="J85">
        <v>0</v>
      </c>
      <c r="K85">
        <v>1</v>
      </c>
      <c r="L85">
        <v>1</v>
      </c>
      <c r="M85">
        <v>1</v>
      </c>
      <c r="N85">
        <v>2</v>
      </c>
      <c r="O85">
        <v>2</v>
      </c>
      <c r="P85">
        <v>1</v>
      </c>
      <c r="Q85">
        <v>3</v>
      </c>
      <c r="R85">
        <v>2</v>
      </c>
      <c r="S85">
        <v>3</v>
      </c>
      <c r="T85">
        <v>5</v>
      </c>
      <c r="U85">
        <v>5</v>
      </c>
      <c r="V85">
        <v>3</v>
      </c>
      <c r="W85">
        <v>3</v>
      </c>
      <c r="X85">
        <v>5</v>
      </c>
      <c r="Y85">
        <v>8</v>
      </c>
    </row>
    <row r="86" spans="1:25" x14ac:dyDescent="0.3">
      <c r="A86" s="1" t="s">
        <v>23</v>
      </c>
      <c r="B86" s="1" t="s">
        <v>9</v>
      </c>
      <c r="C86">
        <v>9</v>
      </c>
      <c r="D86">
        <v>2</v>
      </c>
      <c r="E86">
        <v>0</v>
      </c>
      <c r="F86">
        <v>2</v>
      </c>
      <c r="G86" s="1" t="s">
        <v>5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0</v>
      </c>
      <c r="P86">
        <v>2</v>
      </c>
      <c r="Q86">
        <v>2</v>
      </c>
      <c r="R86">
        <v>2</v>
      </c>
      <c r="S86">
        <v>1</v>
      </c>
      <c r="T86">
        <v>3</v>
      </c>
      <c r="U86">
        <v>10</v>
      </c>
      <c r="V86">
        <v>5</v>
      </c>
      <c r="W86">
        <v>5</v>
      </c>
      <c r="X86">
        <v>10</v>
      </c>
      <c r="Y86">
        <v>15</v>
      </c>
    </row>
    <row r="87" spans="1:25" x14ac:dyDescent="0.3">
      <c r="A87" s="1" t="s">
        <v>10</v>
      </c>
      <c r="B87" s="1" t="s">
        <v>12</v>
      </c>
      <c r="C87">
        <v>9</v>
      </c>
      <c r="D87">
        <v>0</v>
      </c>
      <c r="E87">
        <v>1</v>
      </c>
      <c r="F87">
        <v>1</v>
      </c>
      <c r="G87" s="1" t="s">
        <v>5</v>
      </c>
      <c r="H87">
        <v>0</v>
      </c>
      <c r="I87">
        <v>1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</v>
      </c>
      <c r="T87">
        <v>2</v>
      </c>
      <c r="U87">
        <v>2</v>
      </c>
      <c r="V87">
        <v>4</v>
      </c>
      <c r="W87">
        <v>4</v>
      </c>
      <c r="X87">
        <v>2</v>
      </c>
      <c r="Y87">
        <v>6</v>
      </c>
    </row>
    <row r="88" spans="1:25" x14ac:dyDescent="0.3">
      <c r="A88" s="1" t="s">
        <v>7</v>
      </c>
      <c r="B88" s="1" t="s">
        <v>19</v>
      </c>
      <c r="C88">
        <v>9</v>
      </c>
      <c r="D88">
        <v>5</v>
      </c>
      <c r="E88">
        <v>0</v>
      </c>
      <c r="F88">
        <v>5</v>
      </c>
      <c r="G88" s="1" t="s">
        <v>5</v>
      </c>
      <c r="H88">
        <v>1</v>
      </c>
      <c r="I88">
        <v>0</v>
      </c>
      <c r="J88">
        <v>0</v>
      </c>
      <c r="K88">
        <v>1</v>
      </c>
      <c r="L88">
        <v>1</v>
      </c>
      <c r="M88">
        <v>4</v>
      </c>
      <c r="N88">
        <v>0</v>
      </c>
      <c r="O88">
        <v>0</v>
      </c>
      <c r="P88">
        <v>4</v>
      </c>
      <c r="Q88">
        <v>4</v>
      </c>
      <c r="R88">
        <v>2</v>
      </c>
      <c r="S88">
        <v>2</v>
      </c>
      <c r="T88">
        <v>4</v>
      </c>
      <c r="U88">
        <v>10</v>
      </c>
      <c r="V88">
        <v>1</v>
      </c>
      <c r="W88">
        <v>1</v>
      </c>
      <c r="X88">
        <v>10</v>
      </c>
      <c r="Y88">
        <v>11</v>
      </c>
    </row>
    <row r="89" spans="1:25" x14ac:dyDescent="0.3">
      <c r="A89" s="1" t="s">
        <v>16</v>
      </c>
      <c r="B89" s="1" t="s">
        <v>21</v>
      </c>
      <c r="C89">
        <v>9</v>
      </c>
      <c r="D89">
        <v>0</v>
      </c>
      <c r="E89">
        <v>1</v>
      </c>
      <c r="F89">
        <v>1</v>
      </c>
      <c r="G89" s="1" t="s">
        <v>5</v>
      </c>
      <c r="H89">
        <v>0</v>
      </c>
      <c r="I89">
        <v>1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</v>
      </c>
      <c r="T89">
        <v>2</v>
      </c>
      <c r="U89">
        <v>10</v>
      </c>
      <c r="V89">
        <v>2</v>
      </c>
      <c r="W89">
        <v>2</v>
      </c>
      <c r="X89">
        <v>10</v>
      </c>
      <c r="Y89">
        <v>12</v>
      </c>
    </row>
    <row r="90" spans="1:25" x14ac:dyDescent="0.3">
      <c r="A90" s="1" t="s">
        <v>13</v>
      </c>
      <c r="B90" s="1" t="s">
        <v>17</v>
      </c>
      <c r="C90">
        <v>9</v>
      </c>
      <c r="D90">
        <v>0</v>
      </c>
      <c r="E90">
        <v>1</v>
      </c>
      <c r="F90">
        <v>1</v>
      </c>
      <c r="G90" s="1" t="s">
        <v>5</v>
      </c>
      <c r="H90">
        <v>0</v>
      </c>
      <c r="I90">
        <v>1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3</v>
      </c>
      <c r="S90">
        <v>0</v>
      </c>
      <c r="T90">
        <v>3</v>
      </c>
      <c r="U90">
        <v>10</v>
      </c>
      <c r="V90">
        <v>6</v>
      </c>
      <c r="W90">
        <v>6</v>
      </c>
      <c r="X90">
        <v>10</v>
      </c>
      <c r="Y90">
        <v>16</v>
      </c>
    </row>
    <row r="91" spans="1:25" x14ac:dyDescent="0.3">
      <c r="A91" s="1" t="s">
        <v>22</v>
      </c>
      <c r="B91" s="1" t="s">
        <v>20</v>
      </c>
      <c r="C91">
        <v>9</v>
      </c>
      <c r="D91">
        <v>0</v>
      </c>
      <c r="E91">
        <v>2</v>
      </c>
      <c r="F91">
        <v>2</v>
      </c>
      <c r="G91" s="1" t="s">
        <v>5</v>
      </c>
      <c r="H91">
        <v>0</v>
      </c>
      <c r="I91">
        <v>2</v>
      </c>
      <c r="J91">
        <v>2</v>
      </c>
      <c r="K91">
        <v>0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3</v>
      </c>
      <c r="S91">
        <v>1</v>
      </c>
      <c r="T91">
        <v>4</v>
      </c>
      <c r="U91">
        <v>8</v>
      </c>
      <c r="V91">
        <v>2</v>
      </c>
      <c r="W91">
        <v>2</v>
      </c>
      <c r="X91">
        <v>8</v>
      </c>
      <c r="Y91">
        <v>10</v>
      </c>
    </row>
    <row r="92" spans="1:25" x14ac:dyDescent="0.3">
      <c r="A92" s="1" t="s">
        <v>21</v>
      </c>
      <c r="B92" s="1" t="s">
        <v>22</v>
      </c>
      <c r="C92">
        <v>10</v>
      </c>
      <c r="D92">
        <v>1</v>
      </c>
      <c r="E92">
        <v>0</v>
      </c>
      <c r="F92">
        <v>1</v>
      </c>
      <c r="G92" s="1" t="s">
        <v>5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1</v>
      </c>
      <c r="R92">
        <v>2</v>
      </c>
      <c r="S92">
        <v>0</v>
      </c>
      <c r="T92">
        <v>2</v>
      </c>
      <c r="U92">
        <v>1</v>
      </c>
      <c r="V92">
        <v>10</v>
      </c>
      <c r="W92">
        <v>10</v>
      </c>
      <c r="X92">
        <v>1</v>
      </c>
      <c r="Y92">
        <v>11</v>
      </c>
    </row>
    <row r="93" spans="1:25" x14ac:dyDescent="0.3">
      <c r="A93" s="1" t="s">
        <v>19</v>
      </c>
      <c r="B93" s="1" t="s">
        <v>11</v>
      </c>
      <c r="C93">
        <v>10</v>
      </c>
      <c r="D93">
        <v>0</v>
      </c>
      <c r="E93">
        <v>4</v>
      </c>
      <c r="F93">
        <v>4</v>
      </c>
      <c r="G93" s="1" t="s">
        <v>5</v>
      </c>
      <c r="H93">
        <v>0</v>
      </c>
      <c r="I93">
        <v>1</v>
      </c>
      <c r="J93">
        <v>1</v>
      </c>
      <c r="K93">
        <v>0</v>
      </c>
      <c r="L93">
        <v>1</v>
      </c>
      <c r="M93">
        <v>0</v>
      </c>
      <c r="N93">
        <v>3</v>
      </c>
      <c r="O93">
        <v>3</v>
      </c>
      <c r="P93">
        <v>0</v>
      </c>
      <c r="Q93">
        <v>3</v>
      </c>
      <c r="R93">
        <v>4</v>
      </c>
      <c r="S93">
        <v>2</v>
      </c>
      <c r="T93">
        <v>6</v>
      </c>
      <c r="U93">
        <v>4</v>
      </c>
      <c r="V93">
        <v>4</v>
      </c>
      <c r="W93">
        <v>4</v>
      </c>
      <c r="X93">
        <v>4</v>
      </c>
      <c r="Y93">
        <v>8</v>
      </c>
    </row>
    <row r="94" spans="1:25" x14ac:dyDescent="0.3">
      <c r="A94" s="1" t="s">
        <v>9</v>
      </c>
      <c r="B94" s="1" t="s">
        <v>6</v>
      </c>
      <c r="C94">
        <v>10</v>
      </c>
      <c r="D94">
        <v>2</v>
      </c>
      <c r="E94">
        <v>2</v>
      </c>
      <c r="F94">
        <v>4</v>
      </c>
      <c r="G94" s="1" t="s">
        <v>463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2</v>
      </c>
      <c r="O94">
        <v>2</v>
      </c>
      <c r="P94">
        <v>1</v>
      </c>
      <c r="Q94">
        <v>3</v>
      </c>
      <c r="R94">
        <v>1</v>
      </c>
      <c r="S94">
        <v>1</v>
      </c>
      <c r="T94">
        <v>2</v>
      </c>
      <c r="U94">
        <v>6</v>
      </c>
      <c r="V94">
        <v>4</v>
      </c>
      <c r="W94">
        <v>4</v>
      </c>
      <c r="X94">
        <v>6</v>
      </c>
      <c r="Y94">
        <v>10</v>
      </c>
    </row>
    <row r="95" spans="1:25" x14ac:dyDescent="0.3">
      <c r="A95" s="1" t="s">
        <v>8</v>
      </c>
      <c r="B95" s="1" t="s">
        <v>3</v>
      </c>
      <c r="C95">
        <v>10</v>
      </c>
      <c r="D95">
        <v>0</v>
      </c>
      <c r="E95">
        <v>3</v>
      </c>
      <c r="F95">
        <v>3</v>
      </c>
      <c r="G95" s="1" t="s">
        <v>5</v>
      </c>
      <c r="H95">
        <v>0</v>
      </c>
      <c r="I95">
        <v>1</v>
      </c>
      <c r="J95">
        <v>1</v>
      </c>
      <c r="K95">
        <v>0</v>
      </c>
      <c r="L95">
        <v>1</v>
      </c>
      <c r="M95">
        <v>0</v>
      </c>
      <c r="N95">
        <v>2</v>
      </c>
      <c r="O95">
        <v>2</v>
      </c>
      <c r="P95">
        <v>0</v>
      </c>
      <c r="Q95">
        <v>2</v>
      </c>
      <c r="R95">
        <v>3</v>
      </c>
      <c r="S95">
        <v>1</v>
      </c>
      <c r="T95">
        <v>4</v>
      </c>
      <c r="U95">
        <v>5</v>
      </c>
      <c r="V95">
        <v>5</v>
      </c>
      <c r="W95">
        <v>5</v>
      </c>
      <c r="X95">
        <v>5</v>
      </c>
      <c r="Y95">
        <v>10</v>
      </c>
    </row>
    <row r="96" spans="1:25" x14ac:dyDescent="0.3">
      <c r="A96" s="1" t="s">
        <v>15</v>
      </c>
      <c r="B96" s="1" t="s">
        <v>13</v>
      </c>
      <c r="C96">
        <v>10</v>
      </c>
      <c r="D96">
        <v>1</v>
      </c>
      <c r="E96">
        <v>1</v>
      </c>
      <c r="F96">
        <v>2</v>
      </c>
      <c r="G96" s="1" t="s">
        <v>463</v>
      </c>
      <c r="H96">
        <v>0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  <c r="O96">
        <v>0</v>
      </c>
      <c r="P96">
        <v>1</v>
      </c>
      <c r="Q96">
        <v>1</v>
      </c>
      <c r="R96">
        <v>1</v>
      </c>
      <c r="S96">
        <v>2</v>
      </c>
      <c r="T96">
        <v>3</v>
      </c>
      <c r="U96">
        <v>8</v>
      </c>
      <c r="V96">
        <v>0</v>
      </c>
      <c r="W96">
        <v>0</v>
      </c>
      <c r="X96">
        <v>8</v>
      </c>
      <c r="Y96">
        <v>8</v>
      </c>
    </row>
    <row r="97" spans="1:25" x14ac:dyDescent="0.3">
      <c r="A97" s="1" t="s">
        <v>12</v>
      </c>
      <c r="B97" s="1" t="s">
        <v>4</v>
      </c>
      <c r="C97">
        <v>10</v>
      </c>
      <c r="D97">
        <v>4</v>
      </c>
      <c r="E97">
        <v>1</v>
      </c>
      <c r="F97">
        <v>5</v>
      </c>
      <c r="G97" s="1" t="s">
        <v>463</v>
      </c>
      <c r="H97">
        <v>1</v>
      </c>
      <c r="I97">
        <v>0</v>
      </c>
      <c r="J97">
        <v>0</v>
      </c>
      <c r="K97">
        <v>1</v>
      </c>
      <c r="L97">
        <v>1</v>
      </c>
      <c r="M97">
        <v>3</v>
      </c>
      <c r="N97">
        <v>1</v>
      </c>
      <c r="O97">
        <v>1</v>
      </c>
      <c r="P97">
        <v>3</v>
      </c>
      <c r="Q97">
        <v>4</v>
      </c>
      <c r="R97">
        <v>0</v>
      </c>
      <c r="S97">
        <v>0</v>
      </c>
      <c r="T97">
        <v>0</v>
      </c>
      <c r="U97">
        <v>8</v>
      </c>
      <c r="V97">
        <v>0</v>
      </c>
      <c r="W97">
        <v>0</v>
      </c>
      <c r="X97">
        <v>8</v>
      </c>
      <c r="Y97">
        <v>8</v>
      </c>
    </row>
    <row r="98" spans="1:25" x14ac:dyDescent="0.3">
      <c r="A98" s="1" t="s">
        <v>14</v>
      </c>
      <c r="B98" s="1" t="s">
        <v>23</v>
      </c>
      <c r="C98">
        <v>10</v>
      </c>
      <c r="D98">
        <v>2</v>
      </c>
      <c r="E98">
        <v>1</v>
      </c>
      <c r="F98">
        <v>3</v>
      </c>
      <c r="G98" s="1" t="s">
        <v>463</v>
      </c>
      <c r="H98">
        <v>1</v>
      </c>
      <c r="I98">
        <v>0</v>
      </c>
      <c r="J98">
        <v>0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2</v>
      </c>
      <c r="R98">
        <v>2</v>
      </c>
      <c r="S98">
        <v>1</v>
      </c>
      <c r="T98">
        <v>3</v>
      </c>
      <c r="U98">
        <v>8</v>
      </c>
      <c r="V98">
        <v>4</v>
      </c>
      <c r="W98">
        <v>4</v>
      </c>
      <c r="X98">
        <v>8</v>
      </c>
      <c r="Y98">
        <v>12</v>
      </c>
    </row>
    <row r="99" spans="1:25" x14ac:dyDescent="0.3">
      <c r="A99" s="1" t="s">
        <v>18</v>
      </c>
      <c r="B99" s="1" t="s">
        <v>16</v>
      </c>
      <c r="C99">
        <v>10</v>
      </c>
      <c r="D99">
        <v>0</v>
      </c>
      <c r="E99">
        <v>0</v>
      </c>
      <c r="F99">
        <v>0</v>
      </c>
      <c r="G99" s="1" t="s">
        <v>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7</v>
      </c>
      <c r="V99">
        <v>2</v>
      </c>
      <c r="W99">
        <v>2</v>
      </c>
      <c r="X99">
        <v>7</v>
      </c>
      <c r="Y99">
        <v>9</v>
      </c>
    </row>
    <row r="100" spans="1:25" x14ac:dyDescent="0.3">
      <c r="A100" s="1" t="s">
        <v>17</v>
      </c>
      <c r="B100" s="1" t="s">
        <v>7</v>
      </c>
      <c r="C100">
        <v>10</v>
      </c>
      <c r="D100">
        <v>0</v>
      </c>
      <c r="E100">
        <v>1</v>
      </c>
      <c r="F100">
        <v>1</v>
      </c>
      <c r="G100" s="1" t="s">
        <v>5</v>
      </c>
      <c r="H100">
        <v>0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2</v>
      </c>
      <c r="T100">
        <v>4</v>
      </c>
      <c r="U100">
        <v>3</v>
      </c>
      <c r="V100">
        <v>6</v>
      </c>
      <c r="W100">
        <v>6</v>
      </c>
      <c r="X100">
        <v>3</v>
      </c>
      <c r="Y100">
        <v>9</v>
      </c>
    </row>
    <row r="101" spans="1:25" x14ac:dyDescent="0.3">
      <c r="A101" s="1" t="s">
        <v>20</v>
      </c>
      <c r="B101" s="1" t="s">
        <v>10</v>
      </c>
      <c r="C101">
        <v>10</v>
      </c>
      <c r="D101">
        <v>3</v>
      </c>
      <c r="E101">
        <v>0</v>
      </c>
      <c r="F101">
        <v>3</v>
      </c>
      <c r="G101" s="1" t="s">
        <v>5</v>
      </c>
      <c r="H101">
        <v>2</v>
      </c>
      <c r="I101">
        <v>0</v>
      </c>
      <c r="J101">
        <v>0</v>
      </c>
      <c r="K101">
        <v>2</v>
      </c>
      <c r="L101">
        <v>2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6</v>
      </c>
    </row>
    <row r="102" spans="1:25" x14ac:dyDescent="0.3">
      <c r="A102" s="1" t="s">
        <v>3</v>
      </c>
      <c r="B102" s="1" t="s">
        <v>14</v>
      </c>
      <c r="C102">
        <v>11</v>
      </c>
      <c r="D102">
        <v>1</v>
      </c>
      <c r="E102">
        <v>2</v>
      </c>
      <c r="F102">
        <v>3</v>
      </c>
      <c r="G102" s="1" t="s">
        <v>463</v>
      </c>
      <c r="H102">
        <v>1</v>
      </c>
      <c r="I102">
        <v>1</v>
      </c>
      <c r="J102">
        <v>1</v>
      </c>
      <c r="K102">
        <v>1</v>
      </c>
      <c r="L102">
        <v>2</v>
      </c>
      <c r="M102">
        <v>0</v>
      </c>
      <c r="N102">
        <v>1</v>
      </c>
      <c r="O102">
        <v>1</v>
      </c>
      <c r="P102">
        <v>0</v>
      </c>
      <c r="Q102">
        <v>1</v>
      </c>
      <c r="R102">
        <v>4</v>
      </c>
      <c r="S102">
        <v>2</v>
      </c>
      <c r="T102">
        <v>6</v>
      </c>
      <c r="U102">
        <v>9</v>
      </c>
      <c r="V102">
        <v>5</v>
      </c>
      <c r="W102">
        <v>5</v>
      </c>
      <c r="X102">
        <v>9</v>
      </c>
      <c r="Y102">
        <v>14</v>
      </c>
    </row>
    <row r="103" spans="1:25" x14ac:dyDescent="0.3">
      <c r="A103" s="1" t="s">
        <v>6</v>
      </c>
      <c r="B103" s="1" t="s">
        <v>12</v>
      </c>
      <c r="C103">
        <v>11</v>
      </c>
      <c r="D103">
        <v>1</v>
      </c>
      <c r="E103">
        <v>1</v>
      </c>
      <c r="F103">
        <v>2</v>
      </c>
      <c r="G103" s="1" t="s">
        <v>463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2</v>
      </c>
      <c r="R103">
        <v>1</v>
      </c>
      <c r="S103">
        <v>1</v>
      </c>
      <c r="T103">
        <v>2</v>
      </c>
      <c r="U103">
        <v>5</v>
      </c>
      <c r="V103">
        <v>8</v>
      </c>
      <c r="W103">
        <v>8</v>
      </c>
      <c r="X103">
        <v>5</v>
      </c>
      <c r="Y103">
        <v>13</v>
      </c>
    </row>
    <row r="104" spans="1:25" x14ac:dyDescent="0.3">
      <c r="A104" s="1" t="s">
        <v>4</v>
      </c>
      <c r="B104" s="1" t="s">
        <v>15</v>
      </c>
      <c r="C104">
        <v>11</v>
      </c>
      <c r="D104">
        <v>0</v>
      </c>
      <c r="E104">
        <v>1</v>
      </c>
      <c r="F104">
        <v>1</v>
      </c>
      <c r="G104" s="1" t="s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1</v>
      </c>
      <c r="S104">
        <v>2</v>
      </c>
      <c r="T104">
        <v>3</v>
      </c>
      <c r="U104">
        <v>6</v>
      </c>
      <c r="V104">
        <v>12</v>
      </c>
      <c r="W104">
        <v>12</v>
      </c>
      <c r="X104">
        <v>6</v>
      </c>
      <c r="Y104">
        <v>18</v>
      </c>
    </row>
    <row r="105" spans="1:25" x14ac:dyDescent="0.3">
      <c r="A105" s="1" t="s">
        <v>11</v>
      </c>
      <c r="B105" s="1" t="s">
        <v>9</v>
      </c>
      <c r="C105">
        <v>11</v>
      </c>
      <c r="D105">
        <v>3</v>
      </c>
      <c r="E105">
        <v>1</v>
      </c>
      <c r="F105">
        <v>4</v>
      </c>
      <c r="G105" s="1" t="s">
        <v>463</v>
      </c>
      <c r="H105">
        <v>1</v>
      </c>
      <c r="I105">
        <v>0</v>
      </c>
      <c r="J105">
        <v>0</v>
      </c>
      <c r="K105">
        <v>1</v>
      </c>
      <c r="L105">
        <v>1</v>
      </c>
      <c r="M105">
        <v>2</v>
      </c>
      <c r="N105">
        <v>1</v>
      </c>
      <c r="O105">
        <v>1</v>
      </c>
      <c r="P105">
        <v>2</v>
      </c>
      <c r="Q105">
        <v>3</v>
      </c>
      <c r="R105">
        <v>0</v>
      </c>
      <c r="S105">
        <v>1</v>
      </c>
      <c r="T105">
        <v>1</v>
      </c>
      <c r="U105">
        <v>4</v>
      </c>
      <c r="V105">
        <v>2</v>
      </c>
      <c r="W105">
        <v>2</v>
      </c>
      <c r="X105">
        <v>4</v>
      </c>
      <c r="Y105">
        <v>6</v>
      </c>
    </row>
    <row r="106" spans="1:25" x14ac:dyDescent="0.3">
      <c r="A106" s="1" t="s">
        <v>23</v>
      </c>
      <c r="B106" s="1" t="s">
        <v>21</v>
      </c>
      <c r="C106">
        <v>11</v>
      </c>
      <c r="D106">
        <v>3</v>
      </c>
      <c r="E106">
        <v>1</v>
      </c>
      <c r="F106">
        <v>4</v>
      </c>
      <c r="G106" s="1" t="s">
        <v>463</v>
      </c>
      <c r="H106">
        <v>1</v>
      </c>
      <c r="I106">
        <v>1</v>
      </c>
      <c r="J106">
        <v>1</v>
      </c>
      <c r="K106">
        <v>1</v>
      </c>
      <c r="L106">
        <v>2</v>
      </c>
      <c r="M106">
        <v>2</v>
      </c>
      <c r="N106">
        <v>0</v>
      </c>
      <c r="O106">
        <v>0</v>
      </c>
      <c r="P106">
        <v>2</v>
      </c>
      <c r="Q106">
        <v>2</v>
      </c>
      <c r="R106">
        <v>0</v>
      </c>
      <c r="S106">
        <v>1</v>
      </c>
      <c r="T106">
        <v>1</v>
      </c>
      <c r="U106">
        <v>6</v>
      </c>
      <c r="V106">
        <v>4</v>
      </c>
      <c r="W106">
        <v>4</v>
      </c>
      <c r="X106">
        <v>6</v>
      </c>
      <c r="Y106">
        <v>10</v>
      </c>
    </row>
    <row r="107" spans="1:25" x14ac:dyDescent="0.3">
      <c r="A107" s="1" t="s">
        <v>10</v>
      </c>
      <c r="B107" s="1" t="s">
        <v>8</v>
      </c>
      <c r="C107">
        <v>11</v>
      </c>
      <c r="D107">
        <v>1</v>
      </c>
      <c r="E107">
        <v>0</v>
      </c>
      <c r="F107">
        <v>1</v>
      </c>
      <c r="G107" s="1" t="s">
        <v>5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</v>
      </c>
      <c r="T107">
        <v>2</v>
      </c>
      <c r="U107">
        <v>5</v>
      </c>
      <c r="V107">
        <v>4</v>
      </c>
      <c r="W107">
        <v>4</v>
      </c>
      <c r="X107">
        <v>5</v>
      </c>
      <c r="Y107">
        <v>9</v>
      </c>
    </row>
    <row r="108" spans="1:25" x14ac:dyDescent="0.3">
      <c r="A108" s="1" t="s">
        <v>7</v>
      </c>
      <c r="B108" s="1" t="s">
        <v>18</v>
      </c>
      <c r="C108">
        <v>11</v>
      </c>
      <c r="D108">
        <v>6</v>
      </c>
      <c r="E108">
        <v>1</v>
      </c>
      <c r="F108">
        <v>7</v>
      </c>
      <c r="G108" s="1" t="s">
        <v>463</v>
      </c>
      <c r="H108">
        <v>4</v>
      </c>
      <c r="I108">
        <v>1</v>
      </c>
      <c r="J108">
        <v>1</v>
      </c>
      <c r="K108">
        <v>4</v>
      </c>
      <c r="L108">
        <v>5</v>
      </c>
      <c r="M108">
        <v>2</v>
      </c>
      <c r="N108">
        <v>0</v>
      </c>
      <c r="O108">
        <v>0</v>
      </c>
      <c r="P108">
        <v>2</v>
      </c>
      <c r="Q108">
        <v>2</v>
      </c>
      <c r="R108">
        <v>1</v>
      </c>
      <c r="S108">
        <v>1</v>
      </c>
      <c r="T108">
        <v>2</v>
      </c>
      <c r="U108">
        <v>4</v>
      </c>
      <c r="V108">
        <v>4</v>
      </c>
      <c r="W108">
        <v>4</v>
      </c>
      <c r="X108">
        <v>4</v>
      </c>
      <c r="Y108">
        <v>8</v>
      </c>
    </row>
    <row r="109" spans="1:25" x14ac:dyDescent="0.3">
      <c r="A109" s="1" t="s">
        <v>16</v>
      </c>
      <c r="B109" s="1" t="s">
        <v>20</v>
      </c>
      <c r="C109">
        <v>11</v>
      </c>
      <c r="D109">
        <v>1</v>
      </c>
      <c r="E109">
        <v>0</v>
      </c>
      <c r="F109">
        <v>1</v>
      </c>
      <c r="G109" s="1" t="s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3</v>
      </c>
      <c r="T109">
        <v>3</v>
      </c>
      <c r="U109">
        <v>8</v>
      </c>
      <c r="V109">
        <v>9</v>
      </c>
      <c r="W109">
        <v>9</v>
      </c>
      <c r="X109">
        <v>8</v>
      </c>
      <c r="Y109">
        <v>17</v>
      </c>
    </row>
    <row r="110" spans="1:25" x14ac:dyDescent="0.3">
      <c r="A110" s="1" t="s">
        <v>13</v>
      </c>
      <c r="B110" s="1" t="s">
        <v>19</v>
      </c>
      <c r="C110">
        <v>11</v>
      </c>
      <c r="D110">
        <v>4</v>
      </c>
      <c r="E110">
        <v>2</v>
      </c>
      <c r="F110">
        <v>6</v>
      </c>
      <c r="G110" s="1" t="s">
        <v>463</v>
      </c>
      <c r="H110">
        <v>1</v>
      </c>
      <c r="I110">
        <v>1</v>
      </c>
      <c r="J110">
        <v>1</v>
      </c>
      <c r="K110">
        <v>1</v>
      </c>
      <c r="L110">
        <v>2</v>
      </c>
      <c r="M110">
        <v>3</v>
      </c>
      <c r="N110">
        <v>1</v>
      </c>
      <c r="O110">
        <v>1</v>
      </c>
      <c r="P110">
        <v>3</v>
      </c>
      <c r="Q110">
        <v>4</v>
      </c>
      <c r="R110">
        <v>1</v>
      </c>
      <c r="S110">
        <v>2</v>
      </c>
      <c r="T110">
        <v>3</v>
      </c>
      <c r="U110">
        <v>10</v>
      </c>
      <c r="V110">
        <v>4</v>
      </c>
      <c r="W110">
        <v>4</v>
      </c>
      <c r="X110">
        <v>10</v>
      </c>
      <c r="Y110">
        <v>14</v>
      </c>
    </row>
    <row r="111" spans="1:25" x14ac:dyDescent="0.3">
      <c r="A111" s="1" t="s">
        <v>22</v>
      </c>
      <c r="B111" s="1" t="s">
        <v>17</v>
      </c>
      <c r="C111">
        <v>11</v>
      </c>
      <c r="D111">
        <v>2</v>
      </c>
      <c r="E111">
        <v>3</v>
      </c>
      <c r="F111">
        <v>5</v>
      </c>
      <c r="G111" s="1" t="s">
        <v>463</v>
      </c>
      <c r="H111">
        <v>0</v>
      </c>
      <c r="I111">
        <v>2</v>
      </c>
      <c r="J111">
        <v>2</v>
      </c>
      <c r="K111">
        <v>0</v>
      </c>
      <c r="L111">
        <v>2</v>
      </c>
      <c r="M111">
        <v>2</v>
      </c>
      <c r="N111">
        <v>1</v>
      </c>
      <c r="O111">
        <v>1</v>
      </c>
      <c r="P111">
        <v>2</v>
      </c>
      <c r="Q111">
        <v>3</v>
      </c>
      <c r="R111">
        <v>1</v>
      </c>
      <c r="S111">
        <v>2</v>
      </c>
      <c r="T111">
        <v>3</v>
      </c>
      <c r="U111">
        <v>5</v>
      </c>
      <c r="V111">
        <v>1</v>
      </c>
      <c r="W111">
        <v>1</v>
      </c>
      <c r="X111">
        <v>5</v>
      </c>
      <c r="Y111">
        <v>6</v>
      </c>
    </row>
    <row r="112" spans="1:25" x14ac:dyDescent="0.3">
      <c r="A112" s="1" t="s">
        <v>6</v>
      </c>
      <c r="B112" s="1" t="s">
        <v>22</v>
      </c>
      <c r="C112">
        <v>12</v>
      </c>
      <c r="D112">
        <v>1</v>
      </c>
      <c r="E112">
        <v>1</v>
      </c>
      <c r="F112">
        <v>2</v>
      </c>
      <c r="G112" s="1" t="s">
        <v>463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1</v>
      </c>
      <c r="R112">
        <v>2</v>
      </c>
      <c r="S112">
        <v>2</v>
      </c>
      <c r="T112">
        <v>4</v>
      </c>
      <c r="U112">
        <v>11</v>
      </c>
      <c r="V112">
        <v>2</v>
      </c>
      <c r="W112">
        <v>2</v>
      </c>
      <c r="X112">
        <v>11</v>
      </c>
      <c r="Y112">
        <v>13</v>
      </c>
    </row>
    <row r="113" spans="1:25" x14ac:dyDescent="0.3">
      <c r="A113" s="1" t="s">
        <v>4</v>
      </c>
      <c r="B113" s="1" t="s">
        <v>21</v>
      </c>
      <c r="C113">
        <v>12</v>
      </c>
      <c r="D113">
        <v>2</v>
      </c>
      <c r="E113">
        <v>1</v>
      </c>
      <c r="F113">
        <v>3</v>
      </c>
      <c r="G113" s="1" t="s">
        <v>463</v>
      </c>
      <c r="H113">
        <v>1</v>
      </c>
      <c r="I113">
        <v>1</v>
      </c>
      <c r="J113">
        <v>1</v>
      </c>
      <c r="K113">
        <v>1</v>
      </c>
      <c r="L113">
        <v>2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2</v>
      </c>
      <c r="S113">
        <v>1</v>
      </c>
      <c r="T113">
        <v>3</v>
      </c>
      <c r="U113">
        <v>4</v>
      </c>
      <c r="V113">
        <v>1</v>
      </c>
      <c r="W113">
        <v>1</v>
      </c>
      <c r="X113">
        <v>4</v>
      </c>
      <c r="Y113">
        <v>5</v>
      </c>
    </row>
    <row r="114" spans="1:25" x14ac:dyDescent="0.3">
      <c r="A114" s="1" t="s">
        <v>11</v>
      </c>
      <c r="B114" s="1" t="s">
        <v>23</v>
      </c>
      <c r="C114">
        <v>12</v>
      </c>
      <c r="D114">
        <v>0</v>
      </c>
      <c r="E114">
        <v>0</v>
      </c>
      <c r="F114">
        <v>0</v>
      </c>
      <c r="G114" s="1" t="s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3</v>
      </c>
      <c r="T114">
        <v>7</v>
      </c>
      <c r="U114">
        <v>5</v>
      </c>
      <c r="V114">
        <v>5</v>
      </c>
      <c r="W114">
        <v>5</v>
      </c>
      <c r="X114">
        <v>5</v>
      </c>
      <c r="Y114">
        <v>10</v>
      </c>
    </row>
    <row r="115" spans="1:25" x14ac:dyDescent="0.3">
      <c r="A115" s="1" t="s">
        <v>9</v>
      </c>
      <c r="B115" s="1" t="s">
        <v>17</v>
      </c>
      <c r="C115">
        <v>12</v>
      </c>
      <c r="D115">
        <v>0</v>
      </c>
      <c r="E115">
        <v>1</v>
      </c>
      <c r="F115">
        <v>1</v>
      </c>
      <c r="G115" s="1" t="s">
        <v>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1</v>
      </c>
      <c r="S115">
        <v>0</v>
      </c>
      <c r="T115">
        <v>1</v>
      </c>
      <c r="U115">
        <v>10</v>
      </c>
      <c r="V115">
        <v>6</v>
      </c>
      <c r="W115">
        <v>6</v>
      </c>
      <c r="X115">
        <v>10</v>
      </c>
      <c r="Y115">
        <v>16</v>
      </c>
    </row>
    <row r="116" spans="1:25" x14ac:dyDescent="0.3">
      <c r="A116" s="1" t="s">
        <v>10</v>
      </c>
      <c r="B116" s="1" t="s">
        <v>13</v>
      </c>
      <c r="C116">
        <v>12</v>
      </c>
      <c r="D116">
        <v>1</v>
      </c>
      <c r="E116">
        <v>1</v>
      </c>
      <c r="F116">
        <v>2</v>
      </c>
      <c r="G116" s="1" t="s">
        <v>463</v>
      </c>
      <c r="H116">
        <v>1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0</v>
      </c>
      <c r="Q116">
        <v>1</v>
      </c>
      <c r="R116">
        <v>1</v>
      </c>
      <c r="S116">
        <v>1</v>
      </c>
      <c r="T116">
        <v>2</v>
      </c>
      <c r="U116">
        <v>5</v>
      </c>
      <c r="V116">
        <v>6</v>
      </c>
      <c r="W116">
        <v>6</v>
      </c>
      <c r="X116">
        <v>5</v>
      </c>
      <c r="Y116">
        <v>11</v>
      </c>
    </row>
    <row r="117" spans="1:25" x14ac:dyDescent="0.3">
      <c r="A117" s="1" t="s">
        <v>15</v>
      </c>
      <c r="B117" s="1" t="s">
        <v>19</v>
      </c>
      <c r="C117">
        <v>12</v>
      </c>
      <c r="D117">
        <v>0</v>
      </c>
      <c r="E117">
        <v>0</v>
      </c>
      <c r="F117">
        <v>0</v>
      </c>
      <c r="G117" s="1" t="s">
        <v>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12</v>
      </c>
      <c r="V117">
        <v>1</v>
      </c>
      <c r="W117">
        <v>1</v>
      </c>
      <c r="X117">
        <v>12</v>
      </c>
      <c r="Y117">
        <v>13</v>
      </c>
    </row>
    <row r="118" spans="1:25" x14ac:dyDescent="0.3">
      <c r="A118" s="1" t="s">
        <v>12</v>
      </c>
      <c r="B118" s="1" t="s">
        <v>8</v>
      </c>
      <c r="C118">
        <v>12</v>
      </c>
      <c r="D118">
        <v>2</v>
      </c>
      <c r="E118">
        <v>0</v>
      </c>
      <c r="F118">
        <v>2</v>
      </c>
      <c r="G118" s="1" t="s">
        <v>5</v>
      </c>
      <c r="H118">
        <v>1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2</v>
      </c>
      <c r="U118">
        <v>6</v>
      </c>
      <c r="V118">
        <v>3</v>
      </c>
      <c r="W118">
        <v>3</v>
      </c>
      <c r="X118">
        <v>6</v>
      </c>
      <c r="Y118">
        <v>9</v>
      </c>
    </row>
    <row r="119" spans="1:25" x14ac:dyDescent="0.3">
      <c r="A119" s="1" t="s">
        <v>7</v>
      </c>
      <c r="B119" s="1" t="s">
        <v>14</v>
      </c>
      <c r="C119">
        <v>12</v>
      </c>
      <c r="D119">
        <v>3</v>
      </c>
      <c r="E119">
        <v>1</v>
      </c>
      <c r="F119">
        <v>4</v>
      </c>
      <c r="G119" s="1" t="s">
        <v>463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2</v>
      </c>
      <c r="N119">
        <v>1</v>
      </c>
      <c r="O119">
        <v>1</v>
      </c>
      <c r="P119">
        <v>2</v>
      </c>
      <c r="Q119">
        <v>3</v>
      </c>
      <c r="R119">
        <v>1</v>
      </c>
      <c r="S119">
        <v>1</v>
      </c>
      <c r="T119">
        <v>2</v>
      </c>
      <c r="U119">
        <v>5</v>
      </c>
      <c r="V119">
        <v>1</v>
      </c>
      <c r="W119">
        <v>1</v>
      </c>
      <c r="X119">
        <v>5</v>
      </c>
      <c r="Y119">
        <v>6</v>
      </c>
    </row>
    <row r="120" spans="1:25" x14ac:dyDescent="0.3">
      <c r="A120" s="1" t="s">
        <v>16</v>
      </c>
      <c r="B120" s="1" t="s">
        <v>3</v>
      </c>
      <c r="C120">
        <v>12</v>
      </c>
      <c r="D120">
        <v>2</v>
      </c>
      <c r="E120">
        <v>1</v>
      </c>
      <c r="F120">
        <v>3</v>
      </c>
      <c r="G120" s="1" t="s">
        <v>463</v>
      </c>
      <c r="H120">
        <v>2</v>
      </c>
      <c r="I120">
        <v>1</v>
      </c>
      <c r="J120">
        <v>1</v>
      </c>
      <c r="K120">
        <v>2</v>
      </c>
      <c r="L120">
        <v>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1</v>
      </c>
      <c r="T120">
        <v>3</v>
      </c>
      <c r="U120">
        <v>7</v>
      </c>
      <c r="V120">
        <v>10</v>
      </c>
      <c r="W120">
        <v>10</v>
      </c>
      <c r="X120">
        <v>7</v>
      </c>
      <c r="Y120">
        <v>17</v>
      </c>
    </row>
    <row r="121" spans="1:25" x14ac:dyDescent="0.3">
      <c r="A121" s="1" t="s">
        <v>18</v>
      </c>
      <c r="B121" s="1" t="s">
        <v>20</v>
      </c>
      <c r="C121">
        <v>12</v>
      </c>
      <c r="D121">
        <v>1</v>
      </c>
      <c r="E121">
        <v>1</v>
      </c>
      <c r="F121">
        <v>2</v>
      </c>
      <c r="G121" s="1" t="s">
        <v>463</v>
      </c>
      <c r="H121">
        <v>1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1</v>
      </c>
      <c r="R121">
        <v>3</v>
      </c>
      <c r="S121">
        <v>2</v>
      </c>
      <c r="T121">
        <v>5</v>
      </c>
      <c r="U121">
        <v>7</v>
      </c>
      <c r="V121">
        <v>6</v>
      </c>
      <c r="W121">
        <v>6</v>
      </c>
      <c r="X121">
        <v>7</v>
      </c>
      <c r="Y121">
        <v>13</v>
      </c>
    </row>
    <row r="122" spans="1:25" x14ac:dyDescent="0.3">
      <c r="A122" s="1" t="s">
        <v>3</v>
      </c>
      <c r="B122" s="1" t="s">
        <v>6</v>
      </c>
      <c r="C122">
        <v>13</v>
      </c>
      <c r="D122">
        <v>1</v>
      </c>
      <c r="E122">
        <v>2</v>
      </c>
      <c r="F122">
        <v>3</v>
      </c>
      <c r="G122" s="1" t="s">
        <v>463</v>
      </c>
      <c r="H122">
        <v>1</v>
      </c>
      <c r="I122">
        <v>1</v>
      </c>
      <c r="J122">
        <v>1</v>
      </c>
      <c r="K122">
        <v>1</v>
      </c>
      <c r="L122">
        <v>2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2</v>
      </c>
      <c r="S122">
        <v>1</v>
      </c>
      <c r="T122">
        <v>3</v>
      </c>
      <c r="U122">
        <v>5</v>
      </c>
      <c r="V122">
        <v>8</v>
      </c>
      <c r="W122">
        <v>8</v>
      </c>
      <c r="X122">
        <v>5</v>
      </c>
      <c r="Y122">
        <v>13</v>
      </c>
    </row>
    <row r="123" spans="1:25" x14ac:dyDescent="0.3">
      <c r="A123" s="1" t="s">
        <v>21</v>
      </c>
      <c r="B123" s="1" t="s">
        <v>15</v>
      </c>
      <c r="C123">
        <v>13</v>
      </c>
      <c r="D123">
        <v>1</v>
      </c>
      <c r="E123">
        <v>1</v>
      </c>
      <c r="F123">
        <v>2</v>
      </c>
      <c r="G123" s="1" t="s">
        <v>463</v>
      </c>
      <c r="H123">
        <v>1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3</v>
      </c>
      <c r="S123">
        <v>1</v>
      </c>
      <c r="T123">
        <v>4</v>
      </c>
      <c r="U123">
        <v>6</v>
      </c>
      <c r="V123">
        <v>1</v>
      </c>
      <c r="W123">
        <v>1</v>
      </c>
      <c r="X123">
        <v>6</v>
      </c>
      <c r="Y123">
        <v>7</v>
      </c>
    </row>
    <row r="124" spans="1:25" x14ac:dyDescent="0.3">
      <c r="A124" s="1" t="s">
        <v>19</v>
      </c>
      <c r="B124" s="1" t="s">
        <v>16</v>
      </c>
      <c r="C124">
        <v>13</v>
      </c>
      <c r="D124">
        <v>1</v>
      </c>
      <c r="E124">
        <v>2</v>
      </c>
      <c r="F124">
        <v>3</v>
      </c>
      <c r="G124" s="1" t="s">
        <v>463</v>
      </c>
      <c r="H124">
        <v>1</v>
      </c>
      <c r="I124">
        <v>2</v>
      </c>
      <c r="J124">
        <v>2</v>
      </c>
      <c r="K124">
        <v>1</v>
      </c>
      <c r="L124">
        <v>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5</v>
      </c>
      <c r="V124">
        <v>5</v>
      </c>
      <c r="W124">
        <v>5</v>
      </c>
      <c r="X124">
        <v>5</v>
      </c>
      <c r="Y124">
        <v>10</v>
      </c>
    </row>
    <row r="125" spans="1:25" x14ac:dyDescent="0.3">
      <c r="A125" s="1" t="s">
        <v>23</v>
      </c>
      <c r="B125" s="1" t="s">
        <v>4</v>
      </c>
      <c r="C125">
        <v>13</v>
      </c>
      <c r="D125">
        <v>1</v>
      </c>
      <c r="E125">
        <v>0</v>
      </c>
      <c r="F125">
        <v>1</v>
      </c>
      <c r="G125" s="1" t="s">
        <v>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3</v>
      </c>
      <c r="T125">
        <v>3</v>
      </c>
      <c r="U125">
        <v>7</v>
      </c>
      <c r="V125">
        <v>3</v>
      </c>
      <c r="W125">
        <v>3</v>
      </c>
      <c r="X125">
        <v>7</v>
      </c>
      <c r="Y125">
        <v>10</v>
      </c>
    </row>
    <row r="126" spans="1:25" x14ac:dyDescent="0.3">
      <c r="A126" s="1" t="s">
        <v>8</v>
      </c>
      <c r="B126" s="1" t="s">
        <v>18</v>
      </c>
      <c r="C126">
        <v>13</v>
      </c>
      <c r="D126">
        <v>3</v>
      </c>
      <c r="E126">
        <v>2</v>
      </c>
      <c r="F126">
        <v>5</v>
      </c>
      <c r="G126" s="1" t="s">
        <v>463</v>
      </c>
      <c r="H126">
        <v>2</v>
      </c>
      <c r="I126">
        <v>1</v>
      </c>
      <c r="J126">
        <v>1</v>
      </c>
      <c r="K126">
        <v>2</v>
      </c>
      <c r="L126">
        <v>3</v>
      </c>
      <c r="M126">
        <v>1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2</v>
      </c>
      <c r="T126">
        <v>3</v>
      </c>
      <c r="U126">
        <v>2</v>
      </c>
      <c r="V126">
        <v>5</v>
      </c>
      <c r="W126">
        <v>5</v>
      </c>
      <c r="X126">
        <v>2</v>
      </c>
      <c r="Y126">
        <v>7</v>
      </c>
    </row>
    <row r="127" spans="1:25" x14ac:dyDescent="0.3">
      <c r="A127" s="1" t="s">
        <v>14</v>
      </c>
      <c r="B127" s="1" t="s">
        <v>9</v>
      </c>
      <c r="C127">
        <v>13</v>
      </c>
      <c r="D127">
        <v>0</v>
      </c>
      <c r="E127">
        <v>0</v>
      </c>
      <c r="F127">
        <v>0</v>
      </c>
      <c r="G127" s="1" t="s">
        <v>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2</v>
      </c>
      <c r="T127">
        <v>3</v>
      </c>
      <c r="U127">
        <v>10</v>
      </c>
      <c r="V127">
        <v>3</v>
      </c>
      <c r="W127">
        <v>3</v>
      </c>
      <c r="X127">
        <v>10</v>
      </c>
      <c r="Y127">
        <v>13</v>
      </c>
    </row>
    <row r="128" spans="1:25" x14ac:dyDescent="0.3">
      <c r="A128" s="1" t="s">
        <v>17</v>
      </c>
      <c r="B128" s="1" t="s">
        <v>11</v>
      </c>
      <c r="C128">
        <v>13</v>
      </c>
      <c r="D128">
        <v>3</v>
      </c>
      <c r="E128">
        <v>1</v>
      </c>
      <c r="F128">
        <v>4</v>
      </c>
      <c r="G128" s="1" t="s">
        <v>463</v>
      </c>
      <c r="H128">
        <v>2</v>
      </c>
      <c r="I128">
        <v>0</v>
      </c>
      <c r="J128">
        <v>0</v>
      </c>
      <c r="K128">
        <v>2</v>
      </c>
      <c r="L128">
        <v>2</v>
      </c>
      <c r="M128">
        <v>1</v>
      </c>
      <c r="N128">
        <v>1</v>
      </c>
      <c r="O128">
        <v>1</v>
      </c>
      <c r="P128">
        <v>1</v>
      </c>
      <c r="Q128">
        <v>2</v>
      </c>
      <c r="R128">
        <v>0</v>
      </c>
      <c r="S128">
        <v>3</v>
      </c>
      <c r="T128">
        <v>3</v>
      </c>
      <c r="U128">
        <v>4</v>
      </c>
      <c r="V128">
        <v>4</v>
      </c>
      <c r="W128">
        <v>4</v>
      </c>
      <c r="X128">
        <v>4</v>
      </c>
      <c r="Y128">
        <v>8</v>
      </c>
    </row>
    <row r="129" spans="1:25" x14ac:dyDescent="0.3">
      <c r="A129" s="1" t="s">
        <v>20</v>
      </c>
      <c r="B129" s="1" t="s">
        <v>12</v>
      </c>
      <c r="C129">
        <v>13</v>
      </c>
      <c r="D129">
        <v>0</v>
      </c>
      <c r="E129">
        <v>3</v>
      </c>
      <c r="F129">
        <v>3</v>
      </c>
      <c r="G129" s="1" t="s">
        <v>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</v>
      </c>
      <c r="O129">
        <v>3</v>
      </c>
      <c r="P129">
        <v>0</v>
      </c>
      <c r="Q129">
        <v>3</v>
      </c>
      <c r="R129">
        <v>0</v>
      </c>
      <c r="S129">
        <v>1</v>
      </c>
      <c r="T129">
        <v>1</v>
      </c>
      <c r="U129">
        <v>5</v>
      </c>
      <c r="V129">
        <v>5</v>
      </c>
      <c r="W129">
        <v>5</v>
      </c>
      <c r="X129">
        <v>5</v>
      </c>
      <c r="Y129">
        <v>10</v>
      </c>
    </row>
    <row r="130" spans="1:25" x14ac:dyDescent="0.3">
      <c r="A130" s="1" t="s">
        <v>13</v>
      </c>
      <c r="B130" s="1" t="s">
        <v>7</v>
      </c>
      <c r="C130">
        <v>13</v>
      </c>
      <c r="D130">
        <v>0</v>
      </c>
      <c r="E130">
        <v>4</v>
      </c>
      <c r="F130">
        <v>4</v>
      </c>
      <c r="G130" s="1" t="s">
        <v>5</v>
      </c>
      <c r="H130">
        <v>0</v>
      </c>
      <c r="I130">
        <v>3</v>
      </c>
      <c r="J130">
        <v>3</v>
      </c>
      <c r="K130">
        <v>0</v>
      </c>
      <c r="L130">
        <v>3</v>
      </c>
      <c r="M130">
        <v>0</v>
      </c>
      <c r="N130">
        <v>1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8</v>
      </c>
      <c r="V130">
        <v>1</v>
      </c>
      <c r="W130">
        <v>1</v>
      </c>
      <c r="X130">
        <v>8</v>
      </c>
      <c r="Y130">
        <v>9</v>
      </c>
    </row>
    <row r="131" spans="1:25" x14ac:dyDescent="0.3">
      <c r="A131" s="1" t="s">
        <v>22</v>
      </c>
      <c r="B131" s="1" t="s">
        <v>10</v>
      </c>
      <c r="C131">
        <v>13</v>
      </c>
      <c r="D131">
        <v>0</v>
      </c>
      <c r="E131">
        <v>2</v>
      </c>
      <c r="F131">
        <v>2</v>
      </c>
      <c r="G131" s="1" t="s">
        <v>5</v>
      </c>
      <c r="H131">
        <v>0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1</v>
      </c>
      <c r="S131">
        <v>2</v>
      </c>
      <c r="T131">
        <v>3</v>
      </c>
      <c r="U131">
        <v>3</v>
      </c>
      <c r="V131">
        <v>5</v>
      </c>
      <c r="W131">
        <v>5</v>
      </c>
      <c r="X131">
        <v>3</v>
      </c>
      <c r="Y131">
        <v>8</v>
      </c>
    </row>
    <row r="132" spans="1:25" x14ac:dyDescent="0.3">
      <c r="A132" s="1" t="s">
        <v>6</v>
      </c>
      <c r="B132" s="1" t="s">
        <v>17</v>
      </c>
      <c r="C132">
        <v>14</v>
      </c>
      <c r="D132">
        <v>4</v>
      </c>
      <c r="E132">
        <v>2</v>
      </c>
      <c r="F132">
        <v>6</v>
      </c>
      <c r="G132" s="1" t="s">
        <v>463</v>
      </c>
      <c r="H132">
        <v>1</v>
      </c>
      <c r="I132">
        <v>2</v>
      </c>
      <c r="J132">
        <v>2</v>
      </c>
      <c r="K132">
        <v>1</v>
      </c>
      <c r="L132">
        <v>3</v>
      </c>
      <c r="M132">
        <v>3</v>
      </c>
      <c r="N132">
        <v>0</v>
      </c>
      <c r="O132">
        <v>0</v>
      </c>
      <c r="P132">
        <v>3</v>
      </c>
      <c r="Q132">
        <v>3</v>
      </c>
      <c r="R132">
        <v>3</v>
      </c>
      <c r="S132">
        <v>4</v>
      </c>
      <c r="T132">
        <v>7</v>
      </c>
      <c r="U132">
        <v>8</v>
      </c>
      <c r="V132">
        <v>5</v>
      </c>
      <c r="W132">
        <v>5</v>
      </c>
      <c r="X132">
        <v>8</v>
      </c>
      <c r="Y132">
        <v>13</v>
      </c>
    </row>
    <row r="133" spans="1:25" x14ac:dyDescent="0.3">
      <c r="A133" s="1" t="s">
        <v>4</v>
      </c>
      <c r="B133" s="1" t="s">
        <v>22</v>
      </c>
      <c r="C133">
        <v>14</v>
      </c>
      <c r="D133">
        <v>2</v>
      </c>
      <c r="E133">
        <v>1</v>
      </c>
      <c r="F133">
        <v>3</v>
      </c>
      <c r="G133" s="1" t="s">
        <v>463</v>
      </c>
      <c r="H133">
        <v>0</v>
      </c>
      <c r="I133">
        <v>1</v>
      </c>
      <c r="J133">
        <v>1</v>
      </c>
      <c r="K133">
        <v>0</v>
      </c>
      <c r="L133">
        <v>1</v>
      </c>
      <c r="M133">
        <v>2</v>
      </c>
      <c r="N133">
        <v>0</v>
      </c>
      <c r="O133">
        <v>0</v>
      </c>
      <c r="P133">
        <v>2</v>
      </c>
      <c r="Q133">
        <v>2</v>
      </c>
      <c r="R133">
        <v>1</v>
      </c>
      <c r="S133">
        <v>2</v>
      </c>
      <c r="T133">
        <v>3</v>
      </c>
      <c r="U133">
        <v>7</v>
      </c>
      <c r="V133">
        <v>6</v>
      </c>
      <c r="W133">
        <v>6</v>
      </c>
      <c r="X133">
        <v>7</v>
      </c>
      <c r="Y133">
        <v>13</v>
      </c>
    </row>
    <row r="134" spans="1:25" x14ac:dyDescent="0.3">
      <c r="A134" s="1" t="s">
        <v>11</v>
      </c>
      <c r="B134" s="1" t="s">
        <v>8</v>
      </c>
      <c r="C134">
        <v>14</v>
      </c>
      <c r="D134">
        <v>2</v>
      </c>
      <c r="E134">
        <v>0</v>
      </c>
      <c r="F134">
        <v>2</v>
      </c>
      <c r="G134" s="1" t="s">
        <v>5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1</v>
      </c>
      <c r="R134">
        <v>1</v>
      </c>
      <c r="S134">
        <v>1</v>
      </c>
      <c r="T134">
        <v>2</v>
      </c>
      <c r="U134">
        <v>4</v>
      </c>
      <c r="V134">
        <v>6</v>
      </c>
      <c r="W134">
        <v>6</v>
      </c>
      <c r="X134">
        <v>4</v>
      </c>
      <c r="Y134">
        <v>10</v>
      </c>
    </row>
    <row r="135" spans="1:25" x14ac:dyDescent="0.3">
      <c r="A135" s="1" t="s">
        <v>9</v>
      </c>
      <c r="B135" s="1" t="s">
        <v>19</v>
      </c>
      <c r="C135">
        <v>14</v>
      </c>
      <c r="D135">
        <v>2</v>
      </c>
      <c r="E135">
        <v>0</v>
      </c>
      <c r="F135">
        <v>2</v>
      </c>
      <c r="G135" s="1" t="s">
        <v>5</v>
      </c>
      <c r="H135">
        <v>1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1</v>
      </c>
      <c r="R135">
        <v>1</v>
      </c>
      <c r="S135">
        <v>1</v>
      </c>
      <c r="T135">
        <v>2</v>
      </c>
      <c r="U135">
        <v>10</v>
      </c>
      <c r="V135">
        <v>2</v>
      </c>
      <c r="W135">
        <v>2</v>
      </c>
      <c r="X135">
        <v>10</v>
      </c>
      <c r="Y135">
        <v>12</v>
      </c>
    </row>
    <row r="136" spans="1:25" x14ac:dyDescent="0.3">
      <c r="A136" s="1" t="s">
        <v>10</v>
      </c>
      <c r="B136" s="1" t="s">
        <v>21</v>
      </c>
      <c r="C136">
        <v>14</v>
      </c>
      <c r="D136">
        <v>1</v>
      </c>
      <c r="E136">
        <v>2</v>
      </c>
      <c r="F136">
        <v>3</v>
      </c>
      <c r="G136" s="1" t="s">
        <v>463</v>
      </c>
      <c r="H136">
        <v>1</v>
      </c>
      <c r="I136">
        <v>1</v>
      </c>
      <c r="J136">
        <v>1</v>
      </c>
      <c r="K136">
        <v>1</v>
      </c>
      <c r="L136">
        <v>2</v>
      </c>
      <c r="M136">
        <v>0</v>
      </c>
      <c r="N136">
        <v>1</v>
      </c>
      <c r="O136">
        <v>1</v>
      </c>
      <c r="P136">
        <v>0</v>
      </c>
      <c r="Q136">
        <v>1</v>
      </c>
      <c r="R136">
        <v>1</v>
      </c>
      <c r="S136">
        <v>1</v>
      </c>
      <c r="T136">
        <v>2</v>
      </c>
      <c r="U136">
        <v>2</v>
      </c>
      <c r="V136">
        <v>6</v>
      </c>
      <c r="W136">
        <v>6</v>
      </c>
      <c r="X136">
        <v>2</v>
      </c>
      <c r="Y136">
        <v>8</v>
      </c>
    </row>
    <row r="137" spans="1:25" x14ac:dyDescent="0.3">
      <c r="A137" s="1" t="s">
        <v>15</v>
      </c>
      <c r="B137" s="1" t="s">
        <v>20</v>
      </c>
      <c r="C137">
        <v>14</v>
      </c>
      <c r="D137">
        <v>2</v>
      </c>
      <c r="E137">
        <v>0</v>
      </c>
      <c r="F137">
        <v>2</v>
      </c>
      <c r="G137" s="1" t="s">
        <v>5</v>
      </c>
      <c r="H137">
        <v>2</v>
      </c>
      <c r="I137">
        <v>0</v>
      </c>
      <c r="J137">
        <v>0</v>
      </c>
      <c r="K137">
        <v>2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2</v>
      </c>
      <c r="T137">
        <v>4</v>
      </c>
      <c r="U137">
        <v>4</v>
      </c>
      <c r="V137">
        <v>8</v>
      </c>
      <c r="W137">
        <v>8</v>
      </c>
      <c r="X137">
        <v>4</v>
      </c>
      <c r="Y137">
        <v>12</v>
      </c>
    </row>
    <row r="138" spans="1:25" x14ac:dyDescent="0.3">
      <c r="A138" s="1" t="s">
        <v>12</v>
      </c>
      <c r="B138" s="1" t="s">
        <v>23</v>
      </c>
      <c r="C138">
        <v>14</v>
      </c>
      <c r="D138">
        <v>1</v>
      </c>
      <c r="E138">
        <v>0</v>
      </c>
      <c r="F138">
        <v>1</v>
      </c>
      <c r="G138" s="1" t="s">
        <v>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1</v>
      </c>
      <c r="R138">
        <v>3</v>
      </c>
      <c r="S138">
        <v>2</v>
      </c>
      <c r="T138">
        <v>5</v>
      </c>
      <c r="U138">
        <v>8</v>
      </c>
      <c r="V138">
        <v>1</v>
      </c>
      <c r="W138">
        <v>1</v>
      </c>
      <c r="X138">
        <v>8</v>
      </c>
      <c r="Y138">
        <v>9</v>
      </c>
    </row>
    <row r="139" spans="1:25" x14ac:dyDescent="0.3">
      <c r="A139" s="1" t="s">
        <v>7</v>
      </c>
      <c r="B139" s="1" t="s">
        <v>3</v>
      </c>
      <c r="C139">
        <v>14</v>
      </c>
      <c r="D139">
        <v>3</v>
      </c>
      <c r="E139">
        <v>1</v>
      </c>
      <c r="F139">
        <v>4</v>
      </c>
      <c r="G139" s="1" t="s">
        <v>463</v>
      </c>
      <c r="H139">
        <v>1</v>
      </c>
      <c r="I139">
        <v>1</v>
      </c>
      <c r="J139">
        <v>1</v>
      </c>
      <c r="K139">
        <v>1</v>
      </c>
      <c r="L139">
        <v>2</v>
      </c>
      <c r="M139">
        <v>2</v>
      </c>
      <c r="N139">
        <v>0</v>
      </c>
      <c r="O139">
        <v>0</v>
      </c>
      <c r="P139">
        <v>2</v>
      </c>
      <c r="Q139">
        <v>2</v>
      </c>
      <c r="R139">
        <v>0</v>
      </c>
      <c r="S139">
        <v>0</v>
      </c>
      <c r="T139">
        <v>0</v>
      </c>
      <c r="U139">
        <v>8</v>
      </c>
      <c r="V139">
        <v>4</v>
      </c>
      <c r="W139">
        <v>4</v>
      </c>
      <c r="X139">
        <v>8</v>
      </c>
      <c r="Y139">
        <v>12</v>
      </c>
    </row>
    <row r="140" spans="1:25" x14ac:dyDescent="0.3">
      <c r="A140" s="1" t="s">
        <v>16</v>
      </c>
      <c r="B140" s="1" t="s">
        <v>13</v>
      </c>
      <c r="C140">
        <v>14</v>
      </c>
      <c r="D140">
        <v>0</v>
      </c>
      <c r="E140">
        <v>3</v>
      </c>
      <c r="F140">
        <v>3</v>
      </c>
      <c r="G140" s="1" t="s">
        <v>5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0</v>
      </c>
      <c r="N140">
        <v>2</v>
      </c>
      <c r="O140">
        <v>2</v>
      </c>
      <c r="P140">
        <v>0</v>
      </c>
      <c r="Q140">
        <v>2</v>
      </c>
      <c r="R140">
        <v>3</v>
      </c>
      <c r="S140">
        <v>3</v>
      </c>
      <c r="T140">
        <v>6</v>
      </c>
      <c r="U140">
        <v>7</v>
      </c>
      <c r="V140">
        <v>3</v>
      </c>
      <c r="W140">
        <v>3</v>
      </c>
      <c r="X140">
        <v>7</v>
      </c>
      <c r="Y140">
        <v>10</v>
      </c>
    </row>
    <row r="141" spans="1:25" x14ac:dyDescent="0.3">
      <c r="A141" s="1" t="s">
        <v>18</v>
      </c>
      <c r="B141" s="1" t="s">
        <v>14</v>
      </c>
      <c r="C141">
        <v>14</v>
      </c>
      <c r="D141">
        <v>2</v>
      </c>
      <c r="E141">
        <v>2</v>
      </c>
      <c r="F141">
        <v>4</v>
      </c>
      <c r="G141" s="1" t="s">
        <v>463</v>
      </c>
      <c r="H141">
        <v>2</v>
      </c>
      <c r="I141">
        <v>2</v>
      </c>
      <c r="J141">
        <v>2</v>
      </c>
      <c r="K141">
        <v>2</v>
      </c>
      <c r="L141">
        <v>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4</v>
      </c>
      <c r="T141">
        <v>8</v>
      </c>
      <c r="U141">
        <v>3</v>
      </c>
      <c r="V141">
        <v>5</v>
      </c>
      <c r="W141">
        <v>5</v>
      </c>
      <c r="X141">
        <v>3</v>
      </c>
      <c r="Y141">
        <v>8</v>
      </c>
    </row>
    <row r="142" spans="1:25" x14ac:dyDescent="0.3">
      <c r="A142" s="1" t="s">
        <v>3</v>
      </c>
      <c r="B142" s="1" t="s">
        <v>10</v>
      </c>
      <c r="C142">
        <v>15</v>
      </c>
      <c r="D142">
        <v>2</v>
      </c>
      <c r="E142">
        <v>1</v>
      </c>
      <c r="F142">
        <v>3</v>
      </c>
      <c r="G142" s="1" t="s">
        <v>463</v>
      </c>
      <c r="H142">
        <v>2</v>
      </c>
      <c r="I142">
        <v>1</v>
      </c>
      <c r="J142">
        <v>1</v>
      </c>
      <c r="K142">
        <v>2</v>
      </c>
      <c r="L142">
        <v>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2</v>
      </c>
      <c r="T142">
        <v>5</v>
      </c>
      <c r="U142">
        <v>4</v>
      </c>
      <c r="V142">
        <v>8</v>
      </c>
      <c r="W142">
        <v>8</v>
      </c>
      <c r="X142">
        <v>4</v>
      </c>
      <c r="Y142">
        <v>12</v>
      </c>
    </row>
    <row r="143" spans="1:25" x14ac:dyDescent="0.3">
      <c r="A143" s="1" t="s">
        <v>21</v>
      </c>
      <c r="B143" s="1" t="s">
        <v>9</v>
      </c>
      <c r="C143">
        <v>15</v>
      </c>
      <c r="D143">
        <v>3</v>
      </c>
      <c r="E143">
        <v>1</v>
      </c>
      <c r="F143">
        <v>4</v>
      </c>
      <c r="G143" s="1" t="s">
        <v>463</v>
      </c>
      <c r="H143">
        <v>3</v>
      </c>
      <c r="I143">
        <v>0</v>
      </c>
      <c r="J143">
        <v>0</v>
      </c>
      <c r="K143">
        <v>3</v>
      </c>
      <c r="L143">
        <v>3</v>
      </c>
      <c r="M143">
        <v>0</v>
      </c>
      <c r="N143">
        <v>1</v>
      </c>
      <c r="O143">
        <v>1</v>
      </c>
      <c r="P143">
        <v>0</v>
      </c>
      <c r="Q143">
        <v>1</v>
      </c>
      <c r="R143">
        <v>3</v>
      </c>
      <c r="S143">
        <v>3</v>
      </c>
      <c r="T143">
        <v>6</v>
      </c>
      <c r="U143">
        <v>4</v>
      </c>
      <c r="V143">
        <v>5</v>
      </c>
      <c r="W143">
        <v>5</v>
      </c>
      <c r="X143">
        <v>4</v>
      </c>
      <c r="Y143">
        <v>9</v>
      </c>
    </row>
    <row r="144" spans="1:25" x14ac:dyDescent="0.3">
      <c r="A144" s="1" t="s">
        <v>19</v>
      </c>
      <c r="B144" s="1" t="s">
        <v>12</v>
      </c>
      <c r="C144">
        <v>15</v>
      </c>
      <c r="D144">
        <v>1</v>
      </c>
      <c r="E144">
        <v>3</v>
      </c>
      <c r="F144">
        <v>4</v>
      </c>
      <c r="G144" s="1" t="s">
        <v>463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3</v>
      </c>
      <c r="O144">
        <v>3</v>
      </c>
      <c r="P144">
        <v>1</v>
      </c>
      <c r="Q144">
        <v>4</v>
      </c>
      <c r="R144">
        <v>0</v>
      </c>
      <c r="S144">
        <v>0</v>
      </c>
      <c r="T144">
        <v>0</v>
      </c>
      <c r="U144">
        <v>5</v>
      </c>
      <c r="V144">
        <v>9</v>
      </c>
      <c r="W144">
        <v>9</v>
      </c>
      <c r="X144">
        <v>5</v>
      </c>
      <c r="Y144">
        <v>14</v>
      </c>
    </row>
    <row r="145" spans="1:25" x14ac:dyDescent="0.3">
      <c r="A145" s="1" t="s">
        <v>8</v>
      </c>
      <c r="B145" s="1" t="s">
        <v>15</v>
      </c>
      <c r="C145">
        <v>15</v>
      </c>
      <c r="D145">
        <v>1</v>
      </c>
      <c r="E145">
        <v>1</v>
      </c>
      <c r="F145">
        <v>2</v>
      </c>
      <c r="G145" s="1" t="s">
        <v>463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10</v>
      </c>
      <c r="V145">
        <v>8</v>
      </c>
      <c r="W145">
        <v>8</v>
      </c>
      <c r="X145">
        <v>10</v>
      </c>
      <c r="Y145">
        <v>18</v>
      </c>
    </row>
    <row r="146" spans="1:25" x14ac:dyDescent="0.3">
      <c r="A146" s="1" t="s">
        <v>20</v>
      </c>
      <c r="B146" s="1" t="s">
        <v>7</v>
      </c>
      <c r="C146">
        <v>15</v>
      </c>
      <c r="D146">
        <v>1</v>
      </c>
      <c r="E146">
        <v>2</v>
      </c>
      <c r="F146">
        <v>3</v>
      </c>
      <c r="G146" s="1" t="s">
        <v>463</v>
      </c>
      <c r="H146">
        <v>0</v>
      </c>
      <c r="I146">
        <v>1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2</v>
      </c>
      <c r="R146">
        <v>0</v>
      </c>
      <c r="S146">
        <v>1</v>
      </c>
      <c r="T146">
        <v>1</v>
      </c>
      <c r="U146">
        <v>3</v>
      </c>
      <c r="V146">
        <v>11</v>
      </c>
      <c r="W146">
        <v>11</v>
      </c>
      <c r="X146">
        <v>3</v>
      </c>
      <c r="Y146">
        <v>14</v>
      </c>
    </row>
    <row r="147" spans="1:25" x14ac:dyDescent="0.3">
      <c r="A147" s="1" t="s">
        <v>13</v>
      </c>
      <c r="B147" s="1" t="s">
        <v>4</v>
      </c>
      <c r="C147">
        <v>15</v>
      </c>
      <c r="D147">
        <v>3</v>
      </c>
      <c r="E147">
        <v>1</v>
      </c>
      <c r="F147">
        <v>4</v>
      </c>
      <c r="G147" s="1" t="s">
        <v>463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</v>
      </c>
      <c r="N147">
        <v>1</v>
      </c>
      <c r="O147">
        <v>1</v>
      </c>
      <c r="P147">
        <v>3</v>
      </c>
      <c r="Q147">
        <v>4</v>
      </c>
      <c r="R147">
        <v>1</v>
      </c>
      <c r="S147">
        <v>2</v>
      </c>
      <c r="T147">
        <v>3</v>
      </c>
      <c r="U147">
        <v>10</v>
      </c>
      <c r="V147">
        <v>4</v>
      </c>
      <c r="W147">
        <v>4</v>
      </c>
      <c r="X147">
        <v>10</v>
      </c>
      <c r="Y147">
        <v>14</v>
      </c>
    </row>
    <row r="148" spans="1:25" x14ac:dyDescent="0.3">
      <c r="A148" s="1" t="s">
        <v>22</v>
      </c>
      <c r="B148" s="1" t="s">
        <v>11</v>
      </c>
      <c r="C148">
        <v>15</v>
      </c>
      <c r="D148">
        <v>2</v>
      </c>
      <c r="E148">
        <v>1</v>
      </c>
      <c r="F148">
        <v>3</v>
      </c>
      <c r="G148" s="1" t="s">
        <v>463</v>
      </c>
      <c r="H148">
        <v>0</v>
      </c>
      <c r="I148">
        <v>1</v>
      </c>
      <c r="J148">
        <v>1</v>
      </c>
      <c r="K148">
        <v>0</v>
      </c>
      <c r="L148">
        <v>1</v>
      </c>
      <c r="M148">
        <v>2</v>
      </c>
      <c r="N148">
        <v>0</v>
      </c>
      <c r="O148">
        <v>0</v>
      </c>
      <c r="P148">
        <v>2</v>
      </c>
      <c r="Q148">
        <v>2</v>
      </c>
      <c r="R148">
        <v>4</v>
      </c>
      <c r="S148">
        <v>3</v>
      </c>
      <c r="T148">
        <v>7</v>
      </c>
      <c r="U148">
        <v>1</v>
      </c>
      <c r="V148">
        <v>5</v>
      </c>
      <c r="W148">
        <v>5</v>
      </c>
      <c r="X148">
        <v>1</v>
      </c>
      <c r="Y148">
        <v>6</v>
      </c>
    </row>
    <row r="149" spans="1:25" x14ac:dyDescent="0.3">
      <c r="A149" s="1" t="s">
        <v>14</v>
      </c>
      <c r="B149" s="1" t="s">
        <v>6</v>
      </c>
      <c r="C149">
        <v>15</v>
      </c>
      <c r="D149">
        <v>2</v>
      </c>
      <c r="E149">
        <v>2</v>
      </c>
      <c r="F149">
        <v>4</v>
      </c>
      <c r="G149" s="1" t="s">
        <v>463</v>
      </c>
      <c r="H149">
        <v>1</v>
      </c>
      <c r="I149">
        <v>1</v>
      </c>
      <c r="J149">
        <v>1</v>
      </c>
      <c r="K149">
        <v>1</v>
      </c>
      <c r="L149">
        <v>2</v>
      </c>
      <c r="M149">
        <v>1</v>
      </c>
      <c r="N149">
        <v>1</v>
      </c>
      <c r="O149">
        <v>1</v>
      </c>
      <c r="P149">
        <v>1</v>
      </c>
      <c r="Q149">
        <v>2</v>
      </c>
      <c r="R149">
        <v>3</v>
      </c>
      <c r="S149">
        <v>3</v>
      </c>
      <c r="T149">
        <v>6</v>
      </c>
      <c r="U149">
        <v>4</v>
      </c>
      <c r="V149">
        <v>4</v>
      </c>
      <c r="W149">
        <v>4</v>
      </c>
      <c r="X149">
        <v>4</v>
      </c>
      <c r="Y149">
        <v>8</v>
      </c>
    </row>
    <row r="150" spans="1:25" x14ac:dyDescent="0.3">
      <c r="A150" s="1" t="s">
        <v>23</v>
      </c>
      <c r="B150" s="1" t="s">
        <v>16</v>
      </c>
      <c r="C150">
        <v>15</v>
      </c>
      <c r="D150">
        <v>1</v>
      </c>
      <c r="E150">
        <v>1</v>
      </c>
      <c r="F150">
        <v>2</v>
      </c>
      <c r="G150" s="1" t="s">
        <v>463</v>
      </c>
      <c r="H150">
        <v>1</v>
      </c>
      <c r="I150">
        <v>1</v>
      </c>
      <c r="J150">
        <v>1</v>
      </c>
      <c r="K150">
        <v>1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5</v>
      </c>
      <c r="T150">
        <v>5</v>
      </c>
      <c r="U150">
        <v>14</v>
      </c>
      <c r="V150">
        <v>2</v>
      </c>
      <c r="W150">
        <v>2</v>
      </c>
      <c r="X150">
        <v>14</v>
      </c>
      <c r="Y150">
        <v>16</v>
      </c>
    </row>
    <row r="151" spans="1:25" x14ac:dyDescent="0.3">
      <c r="A151" s="1" t="s">
        <v>17</v>
      </c>
      <c r="B151" s="1" t="s">
        <v>18</v>
      </c>
      <c r="C151">
        <v>15</v>
      </c>
      <c r="D151">
        <v>3</v>
      </c>
      <c r="E151">
        <v>1</v>
      </c>
      <c r="F151">
        <v>4</v>
      </c>
      <c r="G151" s="1" t="s">
        <v>463</v>
      </c>
      <c r="H151">
        <v>1</v>
      </c>
      <c r="I151">
        <v>0</v>
      </c>
      <c r="J151">
        <v>0</v>
      </c>
      <c r="K151">
        <v>1</v>
      </c>
      <c r="L151">
        <v>1</v>
      </c>
      <c r="M151">
        <v>2</v>
      </c>
      <c r="N151">
        <v>1</v>
      </c>
      <c r="O151">
        <v>1</v>
      </c>
      <c r="P151">
        <v>2</v>
      </c>
      <c r="Q151">
        <v>3</v>
      </c>
      <c r="R151">
        <v>0</v>
      </c>
      <c r="S151">
        <v>0</v>
      </c>
      <c r="T151">
        <v>0</v>
      </c>
      <c r="U151">
        <v>8</v>
      </c>
      <c r="V151">
        <v>6</v>
      </c>
      <c r="W151">
        <v>6</v>
      </c>
      <c r="X151">
        <v>8</v>
      </c>
      <c r="Y151">
        <v>14</v>
      </c>
    </row>
    <row r="152" spans="1:25" x14ac:dyDescent="0.3">
      <c r="A152" s="1" t="s">
        <v>3</v>
      </c>
      <c r="B152" s="1" t="s">
        <v>12</v>
      </c>
      <c r="C152">
        <v>16</v>
      </c>
      <c r="D152">
        <v>0</v>
      </c>
      <c r="E152">
        <v>4</v>
      </c>
      <c r="F152">
        <v>4</v>
      </c>
      <c r="G152" s="1" t="s">
        <v>5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3</v>
      </c>
      <c r="O152">
        <v>3</v>
      </c>
      <c r="P152">
        <v>0</v>
      </c>
      <c r="Q152">
        <v>3</v>
      </c>
      <c r="R152">
        <v>2</v>
      </c>
      <c r="S152">
        <v>1</v>
      </c>
      <c r="T152">
        <v>3</v>
      </c>
      <c r="U152">
        <v>6</v>
      </c>
      <c r="V152">
        <v>6</v>
      </c>
      <c r="W152">
        <v>6</v>
      </c>
      <c r="X152">
        <v>6</v>
      </c>
      <c r="Y152">
        <v>12</v>
      </c>
    </row>
    <row r="153" spans="1:25" x14ac:dyDescent="0.3">
      <c r="A153" s="1" t="s">
        <v>6</v>
      </c>
      <c r="B153" s="1" t="s">
        <v>10</v>
      </c>
      <c r="C153">
        <v>16</v>
      </c>
      <c r="D153">
        <v>1</v>
      </c>
      <c r="E153">
        <v>0</v>
      </c>
      <c r="F153">
        <v>1</v>
      </c>
      <c r="G153" s="1" t="s">
        <v>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5</v>
      </c>
      <c r="S153">
        <v>3</v>
      </c>
      <c r="T153">
        <v>8</v>
      </c>
      <c r="U153">
        <v>7</v>
      </c>
      <c r="V153">
        <v>1</v>
      </c>
      <c r="W153">
        <v>1</v>
      </c>
      <c r="X153">
        <v>7</v>
      </c>
      <c r="Y153">
        <v>8</v>
      </c>
    </row>
    <row r="154" spans="1:25" x14ac:dyDescent="0.3">
      <c r="A154" s="1" t="s">
        <v>19</v>
      </c>
      <c r="B154" s="1" t="s">
        <v>21</v>
      </c>
      <c r="C154">
        <v>16</v>
      </c>
      <c r="D154">
        <v>1</v>
      </c>
      <c r="E154">
        <v>0</v>
      </c>
      <c r="F154">
        <v>1</v>
      </c>
      <c r="G154" s="1" t="s">
        <v>5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0</v>
      </c>
      <c r="T154">
        <v>2</v>
      </c>
      <c r="U154">
        <v>2</v>
      </c>
      <c r="V154">
        <v>7</v>
      </c>
      <c r="W154">
        <v>7</v>
      </c>
      <c r="X154">
        <v>2</v>
      </c>
      <c r="Y154">
        <v>9</v>
      </c>
    </row>
    <row r="155" spans="1:25" x14ac:dyDescent="0.3">
      <c r="A155" s="1" t="s">
        <v>4</v>
      </c>
      <c r="B155" s="1" t="s">
        <v>18</v>
      </c>
      <c r="C155">
        <v>16</v>
      </c>
      <c r="D155">
        <v>1</v>
      </c>
      <c r="E155">
        <v>0</v>
      </c>
      <c r="F155">
        <v>1</v>
      </c>
      <c r="G155" s="1" t="s">
        <v>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2</v>
      </c>
      <c r="S155">
        <v>2</v>
      </c>
      <c r="T155">
        <v>4</v>
      </c>
      <c r="U155">
        <v>7</v>
      </c>
      <c r="V155">
        <v>7</v>
      </c>
      <c r="W155">
        <v>7</v>
      </c>
      <c r="X155">
        <v>7</v>
      </c>
      <c r="Y155">
        <v>14</v>
      </c>
    </row>
    <row r="156" spans="1:25" x14ac:dyDescent="0.3">
      <c r="A156" s="1" t="s">
        <v>11</v>
      </c>
      <c r="B156" s="1" t="s">
        <v>7</v>
      </c>
      <c r="C156">
        <v>16</v>
      </c>
      <c r="D156">
        <v>2</v>
      </c>
      <c r="E156">
        <v>0</v>
      </c>
      <c r="F156">
        <v>2</v>
      </c>
      <c r="G156" s="1" t="s">
        <v>5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1</v>
      </c>
      <c r="R156">
        <v>2</v>
      </c>
      <c r="S156">
        <v>0</v>
      </c>
      <c r="T156">
        <v>2</v>
      </c>
      <c r="U156">
        <v>1</v>
      </c>
      <c r="V156">
        <v>13</v>
      </c>
      <c r="W156">
        <v>13</v>
      </c>
      <c r="X156">
        <v>1</v>
      </c>
      <c r="Y156">
        <v>14</v>
      </c>
    </row>
    <row r="157" spans="1:25" x14ac:dyDescent="0.3">
      <c r="A157" s="1" t="s">
        <v>23</v>
      </c>
      <c r="B157" s="1" t="s">
        <v>20</v>
      </c>
      <c r="C157">
        <v>16</v>
      </c>
      <c r="D157">
        <v>2</v>
      </c>
      <c r="E157">
        <v>2</v>
      </c>
      <c r="F157">
        <v>4</v>
      </c>
      <c r="G157" s="1" t="s">
        <v>463</v>
      </c>
      <c r="H157">
        <v>1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2</v>
      </c>
      <c r="O157">
        <v>2</v>
      </c>
      <c r="P157">
        <v>1</v>
      </c>
      <c r="Q157">
        <v>3</v>
      </c>
      <c r="R157">
        <v>1</v>
      </c>
      <c r="S157">
        <v>0</v>
      </c>
      <c r="T157">
        <v>1</v>
      </c>
      <c r="U157">
        <v>6</v>
      </c>
      <c r="V157">
        <v>6</v>
      </c>
      <c r="W157">
        <v>6</v>
      </c>
      <c r="X157">
        <v>6</v>
      </c>
      <c r="Y157">
        <v>12</v>
      </c>
    </row>
    <row r="158" spans="1:25" x14ac:dyDescent="0.3">
      <c r="A158" s="1" t="s">
        <v>15</v>
      </c>
      <c r="B158" s="1" t="s">
        <v>17</v>
      </c>
      <c r="C158">
        <v>16</v>
      </c>
      <c r="D158">
        <v>0</v>
      </c>
      <c r="E158">
        <v>2</v>
      </c>
      <c r="F158">
        <v>2</v>
      </c>
      <c r="G158" s="1" t="s">
        <v>5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2</v>
      </c>
      <c r="S158">
        <v>1</v>
      </c>
      <c r="T158">
        <v>3</v>
      </c>
      <c r="U158">
        <v>6</v>
      </c>
      <c r="V158">
        <v>5</v>
      </c>
      <c r="W158">
        <v>5</v>
      </c>
      <c r="X158">
        <v>6</v>
      </c>
      <c r="Y158">
        <v>11</v>
      </c>
    </row>
    <row r="159" spans="1:25" x14ac:dyDescent="0.3">
      <c r="A159" s="1" t="s">
        <v>14</v>
      </c>
      <c r="B159" s="1" t="s">
        <v>8</v>
      </c>
      <c r="C159">
        <v>16</v>
      </c>
      <c r="D159">
        <v>4</v>
      </c>
      <c r="E159">
        <v>1</v>
      </c>
      <c r="F159">
        <v>5</v>
      </c>
      <c r="G159" s="1" t="s">
        <v>463</v>
      </c>
      <c r="H159">
        <v>3</v>
      </c>
      <c r="I159">
        <v>0</v>
      </c>
      <c r="J159">
        <v>0</v>
      </c>
      <c r="K159">
        <v>3</v>
      </c>
      <c r="L159">
        <v>3</v>
      </c>
      <c r="M159">
        <v>1</v>
      </c>
      <c r="N159">
        <v>1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3</v>
      </c>
      <c r="U159">
        <v>10</v>
      </c>
      <c r="V159">
        <v>3</v>
      </c>
      <c r="W159">
        <v>3</v>
      </c>
      <c r="X159">
        <v>10</v>
      </c>
      <c r="Y159">
        <v>13</v>
      </c>
    </row>
    <row r="160" spans="1:25" x14ac:dyDescent="0.3">
      <c r="A160" s="1" t="s">
        <v>16</v>
      </c>
      <c r="B160" s="1" t="s">
        <v>22</v>
      </c>
      <c r="C160">
        <v>16</v>
      </c>
      <c r="D160">
        <v>1</v>
      </c>
      <c r="E160">
        <v>2</v>
      </c>
      <c r="F160">
        <v>3</v>
      </c>
      <c r="G160" s="1" t="s">
        <v>463</v>
      </c>
      <c r="H160">
        <v>1</v>
      </c>
      <c r="I160">
        <v>1</v>
      </c>
      <c r="J160">
        <v>1</v>
      </c>
      <c r="K160">
        <v>1</v>
      </c>
      <c r="L160">
        <v>2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3</v>
      </c>
      <c r="S160">
        <v>5</v>
      </c>
      <c r="T160">
        <v>8</v>
      </c>
      <c r="U160">
        <v>4</v>
      </c>
      <c r="V160">
        <v>6</v>
      </c>
      <c r="W160">
        <v>6</v>
      </c>
      <c r="X160">
        <v>4</v>
      </c>
      <c r="Y160">
        <v>10</v>
      </c>
    </row>
    <row r="161" spans="1:25" x14ac:dyDescent="0.3">
      <c r="A161" s="1" t="s">
        <v>13</v>
      </c>
      <c r="B161" s="1" t="s">
        <v>9</v>
      </c>
      <c r="C161">
        <v>16</v>
      </c>
      <c r="D161">
        <v>3</v>
      </c>
      <c r="E161">
        <v>2</v>
      </c>
      <c r="F161">
        <v>5</v>
      </c>
      <c r="G161" s="1" t="s">
        <v>463</v>
      </c>
      <c r="H161">
        <v>0</v>
      </c>
      <c r="I161">
        <v>1</v>
      </c>
      <c r="J161">
        <v>1</v>
      </c>
      <c r="K161">
        <v>0</v>
      </c>
      <c r="L161">
        <v>1</v>
      </c>
      <c r="M161">
        <v>3</v>
      </c>
      <c r="N161">
        <v>1</v>
      </c>
      <c r="O161">
        <v>1</v>
      </c>
      <c r="P161">
        <v>3</v>
      </c>
      <c r="Q161">
        <v>4</v>
      </c>
      <c r="R161">
        <v>1</v>
      </c>
      <c r="S161">
        <v>2</v>
      </c>
      <c r="T161">
        <v>3</v>
      </c>
      <c r="U161">
        <v>5</v>
      </c>
      <c r="V161">
        <v>3</v>
      </c>
      <c r="W161">
        <v>3</v>
      </c>
      <c r="X161">
        <v>5</v>
      </c>
      <c r="Y161">
        <v>8</v>
      </c>
    </row>
    <row r="162" spans="1:25" x14ac:dyDescent="0.3">
      <c r="A162" s="1" t="s">
        <v>21</v>
      </c>
      <c r="B162" s="1" t="s">
        <v>11</v>
      </c>
      <c r="C162">
        <v>17</v>
      </c>
      <c r="D162">
        <v>1</v>
      </c>
      <c r="E162">
        <v>2</v>
      </c>
      <c r="F162">
        <v>3</v>
      </c>
      <c r="G162" s="1" t="s">
        <v>463</v>
      </c>
      <c r="H162">
        <v>0</v>
      </c>
      <c r="I162">
        <v>2</v>
      </c>
      <c r="J162">
        <v>2</v>
      </c>
      <c r="K162">
        <v>0</v>
      </c>
      <c r="L162">
        <v>2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2</v>
      </c>
      <c r="T162">
        <v>3</v>
      </c>
      <c r="U162">
        <v>4</v>
      </c>
      <c r="V162">
        <v>1</v>
      </c>
      <c r="W162">
        <v>1</v>
      </c>
      <c r="X162">
        <v>4</v>
      </c>
      <c r="Y162">
        <v>5</v>
      </c>
    </row>
    <row r="163" spans="1:25" x14ac:dyDescent="0.3">
      <c r="A163" s="1" t="s">
        <v>9</v>
      </c>
      <c r="B163" s="1" t="s">
        <v>15</v>
      </c>
      <c r="C163">
        <v>17</v>
      </c>
      <c r="D163">
        <v>1</v>
      </c>
      <c r="E163">
        <v>0</v>
      </c>
      <c r="F163">
        <v>1</v>
      </c>
      <c r="G163" s="1" t="s">
        <v>5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1</v>
      </c>
      <c r="T163">
        <v>3</v>
      </c>
      <c r="U163">
        <v>4</v>
      </c>
      <c r="V163">
        <v>4</v>
      </c>
      <c r="W163">
        <v>4</v>
      </c>
      <c r="X163">
        <v>4</v>
      </c>
      <c r="Y163">
        <v>8</v>
      </c>
    </row>
    <row r="164" spans="1:25" x14ac:dyDescent="0.3">
      <c r="A164" s="1" t="s">
        <v>8</v>
      </c>
      <c r="B164" s="1" t="s">
        <v>13</v>
      </c>
      <c r="C164">
        <v>17</v>
      </c>
      <c r="D164">
        <v>0</v>
      </c>
      <c r="E164">
        <v>2</v>
      </c>
      <c r="F164">
        <v>2</v>
      </c>
      <c r="G164" s="1" t="s">
        <v>5</v>
      </c>
      <c r="H164">
        <v>0</v>
      </c>
      <c r="I164">
        <v>2</v>
      </c>
      <c r="J164">
        <v>2</v>
      </c>
      <c r="K164">
        <v>0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2</v>
      </c>
      <c r="U164">
        <v>6</v>
      </c>
      <c r="V164">
        <v>4</v>
      </c>
      <c r="W164">
        <v>4</v>
      </c>
      <c r="X164">
        <v>6</v>
      </c>
      <c r="Y164">
        <v>10</v>
      </c>
    </row>
    <row r="165" spans="1:25" x14ac:dyDescent="0.3">
      <c r="A165" s="1" t="s">
        <v>10</v>
      </c>
      <c r="B165" s="1" t="s">
        <v>16</v>
      </c>
      <c r="C165">
        <v>17</v>
      </c>
      <c r="D165">
        <v>0</v>
      </c>
      <c r="E165">
        <v>1</v>
      </c>
      <c r="F165">
        <v>1</v>
      </c>
      <c r="G165" s="1" t="s">
        <v>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1</v>
      </c>
      <c r="T165">
        <v>2</v>
      </c>
      <c r="U165">
        <v>10</v>
      </c>
      <c r="V165">
        <v>1</v>
      </c>
      <c r="W165">
        <v>1</v>
      </c>
      <c r="X165">
        <v>10</v>
      </c>
      <c r="Y165">
        <v>11</v>
      </c>
    </row>
    <row r="166" spans="1:25" x14ac:dyDescent="0.3">
      <c r="A166" s="1" t="s">
        <v>12</v>
      </c>
      <c r="B166" s="1" t="s">
        <v>14</v>
      </c>
      <c r="C166">
        <v>17</v>
      </c>
      <c r="D166">
        <v>3</v>
      </c>
      <c r="E166">
        <v>1</v>
      </c>
      <c r="F166">
        <v>4</v>
      </c>
      <c r="G166" s="1" t="s">
        <v>463</v>
      </c>
      <c r="H166">
        <v>1</v>
      </c>
      <c r="I166">
        <v>1</v>
      </c>
      <c r="J166">
        <v>1</v>
      </c>
      <c r="K166">
        <v>1</v>
      </c>
      <c r="L166">
        <v>2</v>
      </c>
      <c r="M166">
        <v>2</v>
      </c>
      <c r="N166">
        <v>0</v>
      </c>
      <c r="O166">
        <v>0</v>
      </c>
      <c r="P166">
        <v>2</v>
      </c>
      <c r="Q166">
        <v>2</v>
      </c>
      <c r="R166">
        <v>0</v>
      </c>
      <c r="S166">
        <v>2</v>
      </c>
      <c r="T166">
        <v>2</v>
      </c>
      <c r="U166">
        <v>13</v>
      </c>
      <c r="V166">
        <v>2</v>
      </c>
      <c r="W166">
        <v>2</v>
      </c>
      <c r="X166">
        <v>13</v>
      </c>
      <c r="Y166">
        <v>15</v>
      </c>
    </row>
    <row r="167" spans="1:25" x14ac:dyDescent="0.3">
      <c r="A167" s="1" t="s">
        <v>7</v>
      </c>
      <c r="B167" s="1" t="s">
        <v>23</v>
      </c>
      <c r="C167">
        <v>17</v>
      </c>
      <c r="D167">
        <v>3</v>
      </c>
      <c r="E167">
        <v>1</v>
      </c>
      <c r="F167">
        <v>4</v>
      </c>
      <c r="G167" s="1" t="s">
        <v>463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2</v>
      </c>
      <c r="N167">
        <v>1</v>
      </c>
      <c r="O167">
        <v>1</v>
      </c>
      <c r="P167">
        <v>2</v>
      </c>
      <c r="Q167">
        <v>3</v>
      </c>
      <c r="R167">
        <v>1</v>
      </c>
      <c r="S167">
        <v>2</v>
      </c>
      <c r="T167">
        <v>3</v>
      </c>
      <c r="U167">
        <v>6</v>
      </c>
      <c r="V167">
        <v>2</v>
      </c>
      <c r="W167">
        <v>2</v>
      </c>
      <c r="X167">
        <v>6</v>
      </c>
      <c r="Y167">
        <v>8</v>
      </c>
    </row>
    <row r="168" spans="1:25" x14ac:dyDescent="0.3">
      <c r="A168" s="1" t="s">
        <v>18</v>
      </c>
      <c r="B168" s="1" t="s">
        <v>6</v>
      </c>
      <c r="C168">
        <v>17</v>
      </c>
      <c r="D168">
        <v>3</v>
      </c>
      <c r="E168">
        <v>2</v>
      </c>
      <c r="F168">
        <v>5</v>
      </c>
      <c r="G168" s="1" t="s">
        <v>463</v>
      </c>
      <c r="H168">
        <v>2</v>
      </c>
      <c r="I168">
        <v>1</v>
      </c>
      <c r="J168">
        <v>1</v>
      </c>
      <c r="K168">
        <v>2</v>
      </c>
      <c r="L168">
        <v>3</v>
      </c>
      <c r="M168">
        <v>1</v>
      </c>
      <c r="N168">
        <v>1</v>
      </c>
      <c r="O168">
        <v>1</v>
      </c>
      <c r="P168">
        <v>1</v>
      </c>
      <c r="Q168">
        <v>2</v>
      </c>
      <c r="R168">
        <v>2</v>
      </c>
      <c r="S168">
        <v>1</v>
      </c>
      <c r="T168">
        <v>3</v>
      </c>
      <c r="U168">
        <v>4</v>
      </c>
      <c r="V168">
        <v>5</v>
      </c>
      <c r="W168">
        <v>5</v>
      </c>
      <c r="X168">
        <v>4</v>
      </c>
      <c r="Y168">
        <v>9</v>
      </c>
    </row>
    <row r="169" spans="1:25" x14ac:dyDescent="0.3">
      <c r="A169" s="1" t="s">
        <v>17</v>
      </c>
      <c r="B169" s="1" t="s">
        <v>19</v>
      </c>
      <c r="C169">
        <v>17</v>
      </c>
      <c r="D169">
        <v>1</v>
      </c>
      <c r="E169">
        <v>0</v>
      </c>
      <c r="F169">
        <v>1</v>
      </c>
      <c r="G169" s="1" t="s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2</v>
      </c>
      <c r="T169">
        <v>2</v>
      </c>
      <c r="U169">
        <v>8</v>
      </c>
      <c r="V169">
        <v>3</v>
      </c>
      <c r="W169">
        <v>3</v>
      </c>
      <c r="X169">
        <v>8</v>
      </c>
      <c r="Y169">
        <v>11</v>
      </c>
    </row>
    <row r="170" spans="1:25" x14ac:dyDescent="0.3">
      <c r="A170" s="1" t="s">
        <v>20</v>
      </c>
      <c r="B170" s="1" t="s">
        <v>4</v>
      </c>
      <c r="C170">
        <v>17</v>
      </c>
      <c r="D170">
        <v>3</v>
      </c>
      <c r="E170">
        <v>2</v>
      </c>
      <c r="F170">
        <v>5</v>
      </c>
      <c r="G170" s="1" t="s">
        <v>463</v>
      </c>
      <c r="H170">
        <v>1</v>
      </c>
      <c r="I170">
        <v>0</v>
      </c>
      <c r="J170">
        <v>0</v>
      </c>
      <c r="K170">
        <v>1</v>
      </c>
      <c r="L170">
        <v>1</v>
      </c>
      <c r="M170">
        <v>2</v>
      </c>
      <c r="N170">
        <v>2</v>
      </c>
      <c r="O170">
        <v>2</v>
      </c>
      <c r="P170">
        <v>2</v>
      </c>
      <c r="Q170">
        <v>4</v>
      </c>
      <c r="R170">
        <v>0</v>
      </c>
      <c r="S170">
        <v>0</v>
      </c>
      <c r="T170">
        <v>0</v>
      </c>
      <c r="U170">
        <v>5</v>
      </c>
      <c r="V170">
        <v>0</v>
      </c>
      <c r="W170">
        <v>0</v>
      </c>
      <c r="X170">
        <v>5</v>
      </c>
      <c r="Y170">
        <v>5</v>
      </c>
    </row>
    <row r="171" spans="1:25" x14ac:dyDescent="0.3">
      <c r="A171" s="1" t="s">
        <v>22</v>
      </c>
      <c r="B171" s="1" t="s">
        <v>3</v>
      </c>
      <c r="C171">
        <v>17</v>
      </c>
      <c r="D171">
        <v>2</v>
      </c>
      <c r="E171">
        <v>0</v>
      </c>
      <c r="F171">
        <v>2</v>
      </c>
      <c r="G171" s="1" t="s">
        <v>5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2</v>
      </c>
      <c r="T171">
        <v>2</v>
      </c>
      <c r="U171">
        <v>5</v>
      </c>
      <c r="V171">
        <v>3</v>
      </c>
      <c r="W171">
        <v>3</v>
      </c>
      <c r="X171">
        <v>5</v>
      </c>
      <c r="Y171">
        <v>8</v>
      </c>
    </row>
    <row r="172" spans="1:25" x14ac:dyDescent="0.3">
      <c r="A172" s="1" t="s">
        <v>3</v>
      </c>
      <c r="B172" s="1" t="s">
        <v>21</v>
      </c>
      <c r="C172">
        <v>18</v>
      </c>
      <c r="D172">
        <v>2</v>
      </c>
      <c r="E172">
        <v>0</v>
      </c>
      <c r="F172">
        <v>2</v>
      </c>
      <c r="G172" s="1" t="s">
        <v>5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1</v>
      </c>
      <c r="Q172">
        <v>1</v>
      </c>
      <c r="R172">
        <v>2</v>
      </c>
      <c r="S172">
        <v>1</v>
      </c>
      <c r="T172">
        <v>3</v>
      </c>
      <c r="U172">
        <v>6</v>
      </c>
      <c r="V172">
        <v>5</v>
      </c>
      <c r="W172">
        <v>5</v>
      </c>
      <c r="X172">
        <v>6</v>
      </c>
      <c r="Y172">
        <v>11</v>
      </c>
    </row>
    <row r="173" spans="1:25" x14ac:dyDescent="0.3">
      <c r="A173" s="1" t="s">
        <v>6</v>
      </c>
      <c r="B173" s="1" t="s">
        <v>19</v>
      </c>
      <c r="C173">
        <v>18</v>
      </c>
      <c r="D173">
        <v>3</v>
      </c>
      <c r="E173">
        <v>1</v>
      </c>
      <c r="F173">
        <v>4</v>
      </c>
      <c r="G173" s="1" t="s">
        <v>463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2</v>
      </c>
      <c r="N173">
        <v>1</v>
      </c>
      <c r="O173">
        <v>1</v>
      </c>
      <c r="P173">
        <v>2</v>
      </c>
      <c r="Q173">
        <v>3</v>
      </c>
      <c r="R173">
        <v>2</v>
      </c>
      <c r="S173">
        <v>5</v>
      </c>
      <c r="T173">
        <v>7</v>
      </c>
      <c r="U173">
        <v>1</v>
      </c>
      <c r="V173">
        <v>3</v>
      </c>
      <c r="W173">
        <v>3</v>
      </c>
      <c r="X173">
        <v>1</v>
      </c>
      <c r="Y173">
        <v>4</v>
      </c>
    </row>
    <row r="174" spans="1:25" x14ac:dyDescent="0.3">
      <c r="A174" s="1" t="s">
        <v>4</v>
      </c>
      <c r="B174" s="1" t="s">
        <v>14</v>
      </c>
      <c r="C174">
        <v>18</v>
      </c>
      <c r="D174">
        <v>1</v>
      </c>
      <c r="E174">
        <v>5</v>
      </c>
      <c r="F174">
        <v>6</v>
      </c>
      <c r="G174" s="1" t="s">
        <v>463</v>
      </c>
      <c r="H174">
        <v>1</v>
      </c>
      <c r="I174">
        <v>3</v>
      </c>
      <c r="J174">
        <v>3</v>
      </c>
      <c r="K174">
        <v>1</v>
      </c>
      <c r="L174">
        <v>4</v>
      </c>
      <c r="M174">
        <v>0</v>
      </c>
      <c r="N174">
        <v>2</v>
      </c>
      <c r="O174">
        <v>2</v>
      </c>
      <c r="P174">
        <v>0</v>
      </c>
      <c r="Q174">
        <v>2</v>
      </c>
      <c r="R174">
        <v>2</v>
      </c>
      <c r="S174">
        <v>1</v>
      </c>
      <c r="T174">
        <v>3</v>
      </c>
      <c r="U174">
        <v>4</v>
      </c>
      <c r="V174">
        <v>7</v>
      </c>
      <c r="W174">
        <v>7</v>
      </c>
      <c r="X174">
        <v>4</v>
      </c>
      <c r="Y174">
        <v>11</v>
      </c>
    </row>
    <row r="175" spans="1:25" x14ac:dyDescent="0.3">
      <c r="A175" s="1" t="s">
        <v>11</v>
      </c>
      <c r="B175" s="1" t="s">
        <v>15</v>
      </c>
      <c r="C175">
        <v>18</v>
      </c>
      <c r="D175">
        <v>0</v>
      </c>
      <c r="E175">
        <v>1</v>
      </c>
      <c r="F175">
        <v>1</v>
      </c>
      <c r="G175" s="1" t="s">
        <v>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1</v>
      </c>
      <c r="R175">
        <v>0</v>
      </c>
      <c r="S175">
        <v>2</v>
      </c>
      <c r="T175">
        <v>2</v>
      </c>
      <c r="U175">
        <v>9</v>
      </c>
      <c r="V175">
        <v>5</v>
      </c>
      <c r="W175">
        <v>5</v>
      </c>
      <c r="X175">
        <v>9</v>
      </c>
      <c r="Y175">
        <v>14</v>
      </c>
    </row>
    <row r="176" spans="1:25" x14ac:dyDescent="0.3">
      <c r="A176" s="1" t="s">
        <v>23</v>
      </c>
      <c r="B176" s="1" t="s">
        <v>17</v>
      </c>
      <c r="C176">
        <v>18</v>
      </c>
      <c r="D176">
        <v>2</v>
      </c>
      <c r="E176">
        <v>6</v>
      </c>
      <c r="F176">
        <v>8</v>
      </c>
      <c r="G176" s="1" t="s">
        <v>463</v>
      </c>
      <c r="H176">
        <v>1</v>
      </c>
      <c r="I176">
        <v>3</v>
      </c>
      <c r="J176">
        <v>3</v>
      </c>
      <c r="K176">
        <v>1</v>
      </c>
      <c r="L176">
        <v>4</v>
      </c>
      <c r="M176">
        <v>1</v>
      </c>
      <c r="N176">
        <v>3</v>
      </c>
      <c r="O176">
        <v>3</v>
      </c>
      <c r="P176">
        <v>1</v>
      </c>
      <c r="Q176">
        <v>4</v>
      </c>
      <c r="R176">
        <v>0</v>
      </c>
      <c r="S176">
        <v>2</v>
      </c>
      <c r="T176">
        <v>2</v>
      </c>
      <c r="U176">
        <v>2</v>
      </c>
      <c r="V176">
        <v>1</v>
      </c>
      <c r="W176">
        <v>1</v>
      </c>
      <c r="X176">
        <v>2</v>
      </c>
      <c r="Y176">
        <v>3</v>
      </c>
    </row>
    <row r="177" spans="1:25" x14ac:dyDescent="0.3">
      <c r="A177" s="1" t="s">
        <v>10</v>
      </c>
      <c r="B177" s="1" t="s">
        <v>18</v>
      </c>
      <c r="C177">
        <v>18</v>
      </c>
      <c r="D177">
        <v>1</v>
      </c>
      <c r="E177">
        <v>3</v>
      </c>
      <c r="F177">
        <v>4</v>
      </c>
      <c r="G177" s="1" t="s">
        <v>463</v>
      </c>
      <c r="H177">
        <v>0</v>
      </c>
      <c r="I177">
        <v>2</v>
      </c>
      <c r="J177">
        <v>2</v>
      </c>
      <c r="K177">
        <v>0</v>
      </c>
      <c r="L177">
        <v>2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4</v>
      </c>
      <c r="U177">
        <v>8</v>
      </c>
      <c r="V177">
        <v>2</v>
      </c>
      <c r="W177">
        <v>2</v>
      </c>
      <c r="X177">
        <v>8</v>
      </c>
      <c r="Y177">
        <v>10</v>
      </c>
    </row>
    <row r="178" spans="1:25" x14ac:dyDescent="0.3">
      <c r="A178" s="1" t="s">
        <v>7</v>
      </c>
      <c r="B178" s="1" t="s">
        <v>9</v>
      </c>
      <c r="C178">
        <v>18</v>
      </c>
      <c r="D178">
        <v>2</v>
      </c>
      <c r="E178">
        <v>3</v>
      </c>
      <c r="F178">
        <v>5</v>
      </c>
      <c r="G178" s="1" t="s">
        <v>463</v>
      </c>
      <c r="H178">
        <v>1</v>
      </c>
      <c r="I178">
        <v>2</v>
      </c>
      <c r="J178">
        <v>2</v>
      </c>
      <c r="K178">
        <v>1</v>
      </c>
      <c r="L178">
        <v>3</v>
      </c>
      <c r="M178">
        <v>1</v>
      </c>
      <c r="N178">
        <v>1</v>
      </c>
      <c r="O178">
        <v>1</v>
      </c>
      <c r="P178">
        <v>1</v>
      </c>
      <c r="Q178">
        <v>2</v>
      </c>
      <c r="R178">
        <v>0</v>
      </c>
      <c r="S178">
        <v>4</v>
      </c>
      <c r="T178">
        <v>4</v>
      </c>
      <c r="U178">
        <v>13</v>
      </c>
      <c r="V178">
        <v>0</v>
      </c>
      <c r="W178">
        <v>0</v>
      </c>
      <c r="X178">
        <v>13</v>
      </c>
      <c r="Y178">
        <v>13</v>
      </c>
    </row>
    <row r="179" spans="1:25" x14ac:dyDescent="0.3">
      <c r="A179" s="1" t="s">
        <v>16</v>
      </c>
      <c r="B179" s="1" t="s">
        <v>8</v>
      </c>
      <c r="C179">
        <v>18</v>
      </c>
      <c r="D179">
        <v>0</v>
      </c>
      <c r="E179">
        <v>0</v>
      </c>
      <c r="F179">
        <v>0</v>
      </c>
      <c r="G179" s="1" t="s">
        <v>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6</v>
      </c>
      <c r="V179">
        <v>0</v>
      </c>
      <c r="W179">
        <v>0</v>
      </c>
      <c r="X179">
        <v>6</v>
      </c>
      <c r="Y179">
        <v>6</v>
      </c>
    </row>
    <row r="180" spans="1:25" x14ac:dyDescent="0.3">
      <c r="A180" s="1" t="s">
        <v>13</v>
      </c>
      <c r="B180" s="1" t="s">
        <v>20</v>
      </c>
      <c r="C180">
        <v>18</v>
      </c>
      <c r="D180">
        <v>0</v>
      </c>
      <c r="E180">
        <v>2</v>
      </c>
      <c r="F180">
        <v>2</v>
      </c>
      <c r="G180" s="1" t="s">
        <v>5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0</v>
      </c>
      <c r="Q180">
        <v>1</v>
      </c>
      <c r="R180">
        <v>3</v>
      </c>
      <c r="S180">
        <v>2</v>
      </c>
      <c r="T180">
        <v>5</v>
      </c>
      <c r="U180">
        <v>10</v>
      </c>
      <c r="V180">
        <v>4</v>
      </c>
      <c r="W180">
        <v>4</v>
      </c>
      <c r="X180">
        <v>10</v>
      </c>
      <c r="Y180">
        <v>14</v>
      </c>
    </row>
    <row r="181" spans="1:25" x14ac:dyDescent="0.3">
      <c r="A181" s="1" t="s">
        <v>22</v>
      </c>
      <c r="B181" s="1" t="s">
        <v>12</v>
      </c>
      <c r="C181">
        <v>18</v>
      </c>
      <c r="D181">
        <v>0</v>
      </c>
      <c r="E181">
        <v>2</v>
      </c>
      <c r="F181">
        <v>2</v>
      </c>
      <c r="G181" s="1" t="s">
        <v>5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10</v>
      </c>
      <c r="W181">
        <v>10</v>
      </c>
      <c r="X181">
        <v>1</v>
      </c>
      <c r="Y181">
        <v>11</v>
      </c>
    </row>
    <row r="182" spans="1:25" x14ac:dyDescent="0.3">
      <c r="A182" s="1" t="s">
        <v>21</v>
      </c>
      <c r="B182" s="1" t="s">
        <v>6</v>
      </c>
      <c r="C182">
        <v>19</v>
      </c>
      <c r="D182">
        <v>1</v>
      </c>
      <c r="E182">
        <v>1</v>
      </c>
      <c r="F182">
        <v>2</v>
      </c>
      <c r="G182" s="1" t="s">
        <v>463</v>
      </c>
      <c r="H182">
        <v>1</v>
      </c>
      <c r="I182">
        <v>1</v>
      </c>
      <c r="J182">
        <v>1</v>
      </c>
      <c r="K182">
        <v>1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1</v>
      </c>
      <c r="T182">
        <v>3</v>
      </c>
      <c r="U182">
        <v>4</v>
      </c>
      <c r="V182">
        <v>9</v>
      </c>
      <c r="W182">
        <v>9</v>
      </c>
      <c r="X182">
        <v>4</v>
      </c>
      <c r="Y182">
        <v>13</v>
      </c>
    </row>
    <row r="183" spans="1:25" x14ac:dyDescent="0.3">
      <c r="A183" s="1" t="s">
        <v>19</v>
      </c>
      <c r="B183" s="1" t="s">
        <v>23</v>
      </c>
      <c r="C183">
        <v>19</v>
      </c>
      <c r="D183">
        <v>1</v>
      </c>
      <c r="E183">
        <v>5</v>
      </c>
      <c r="F183">
        <v>6</v>
      </c>
      <c r="G183" s="1" t="s">
        <v>463</v>
      </c>
      <c r="H183">
        <v>1</v>
      </c>
      <c r="I183">
        <v>3</v>
      </c>
      <c r="J183">
        <v>3</v>
      </c>
      <c r="K183">
        <v>1</v>
      </c>
      <c r="L183">
        <v>4</v>
      </c>
      <c r="M183">
        <v>0</v>
      </c>
      <c r="N183">
        <v>2</v>
      </c>
      <c r="O183">
        <v>2</v>
      </c>
      <c r="P183">
        <v>0</v>
      </c>
      <c r="Q183">
        <v>2</v>
      </c>
      <c r="R183">
        <v>2</v>
      </c>
      <c r="S183">
        <v>2</v>
      </c>
      <c r="T183">
        <v>4</v>
      </c>
      <c r="U183">
        <v>5</v>
      </c>
      <c r="V183">
        <v>7</v>
      </c>
      <c r="W183">
        <v>7</v>
      </c>
      <c r="X183">
        <v>5</v>
      </c>
      <c r="Y183">
        <v>12</v>
      </c>
    </row>
    <row r="184" spans="1:25" x14ac:dyDescent="0.3">
      <c r="A184" s="1" t="s">
        <v>9</v>
      </c>
      <c r="B184" s="1" t="s">
        <v>4</v>
      </c>
      <c r="C184">
        <v>19</v>
      </c>
      <c r="D184">
        <v>0</v>
      </c>
      <c r="E184">
        <v>0</v>
      </c>
      <c r="F184">
        <v>0</v>
      </c>
      <c r="G184" s="1" t="s">
        <v>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</v>
      </c>
      <c r="T184">
        <v>3</v>
      </c>
      <c r="U184">
        <v>12</v>
      </c>
      <c r="V184">
        <v>1</v>
      </c>
      <c r="W184">
        <v>1</v>
      </c>
      <c r="X184">
        <v>12</v>
      </c>
      <c r="Y184">
        <v>13</v>
      </c>
    </row>
    <row r="185" spans="1:25" x14ac:dyDescent="0.3">
      <c r="A185" s="1" t="s">
        <v>8</v>
      </c>
      <c r="B185" s="1" t="s">
        <v>22</v>
      </c>
      <c r="C185">
        <v>19</v>
      </c>
      <c r="D185">
        <v>1</v>
      </c>
      <c r="E185">
        <v>1</v>
      </c>
      <c r="F185">
        <v>2</v>
      </c>
      <c r="G185" s="1" t="s">
        <v>463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1</v>
      </c>
      <c r="Q185">
        <v>2</v>
      </c>
      <c r="R185">
        <v>2</v>
      </c>
      <c r="S185">
        <v>1</v>
      </c>
      <c r="T185">
        <v>3</v>
      </c>
      <c r="U185">
        <v>2</v>
      </c>
      <c r="V185">
        <v>0</v>
      </c>
      <c r="W185">
        <v>0</v>
      </c>
      <c r="X185">
        <v>2</v>
      </c>
      <c r="Y185">
        <v>2</v>
      </c>
    </row>
    <row r="186" spans="1:25" x14ac:dyDescent="0.3">
      <c r="A186" s="1" t="s">
        <v>15</v>
      </c>
      <c r="B186" s="1" t="s">
        <v>7</v>
      </c>
      <c r="C186">
        <v>19</v>
      </c>
      <c r="D186">
        <v>2</v>
      </c>
      <c r="E186">
        <v>1</v>
      </c>
      <c r="F186">
        <v>3</v>
      </c>
      <c r="G186" s="1" t="s">
        <v>463</v>
      </c>
      <c r="H186">
        <v>1</v>
      </c>
      <c r="I186">
        <v>1</v>
      </c>
      <c r="J186">
        <v>1</v>
      </c>
      <c r="K186">
        <v>1</v>
      </c>
      <c r="L186">
        <v>2</v>
      </c>
      <c r="M186">
        <v>1</v>
      </c>
      <c r="N186">
        <v>0</v>
      </c>
      <c r="O186">
        <v>0</v>
      </c>
      <c r="P186">
        <v>1</v>
      </c>
      <c r="Q186">
        <v>1</v>
      </c>
      <c r="R186">
        <v>2</v>
      </c>
      <c r="S186">
        <v>2</v>
      </c>
      <c r="T186">
        <v>4</v>
      </c>
      <c r="U186">
        <v>3</v>
      </c>
      <c r="V186">
        <v>7</v>
      </c>
      <c r="W186">
        <v>7</v>
      </c>
      <c r="X186">
        <v>3</v>
      </c>
      <c r="Y186">
        <v>10</v>
      </c>
    </row>
    <row r="187" spans="1:25" x14ac:dyDescent="0.3">
      <c r="A187" s="1" t="s">
        <v>12</v>
      </c>
      <c r="B187" s="1" t="s">
        <v>16</v>
      </c>
      <c r="C187">
        <v>19</v>
      </c>
      <c r="D187">
        <v>4</v>
      </c>
      <c r="E187">
        <v>0</v>
      </c>
      <c r="F187">
        <v>4</v>
      </c>
      <c r="G187" s="1" t="s">
        <v>5</v>
      </c>
      <c r="H187">
        <v>1</v>
      </c>
      <c r="I187">
        <v>0</v>
      </c>
      <c r="J187">
        <v>0</v>
      </c>
      <c r="K187">
        <v>1</v>
      </c>
      <c r="L187">
        <v>1</v>
      </c>
      <c r="M187">
        <v>3</v>
      </c>
      <c r="N187">
        <v>0</v>
      </c>
      <c r="O187">
        <v>0</v>
      </c>
      <c r="P187">
        <v>3</v>
      </c>
      <c r="Q187">
        <v>3</v>
      </c>
      <c r="R187">
        <v>0</v>
      </c>
      <c r="S187">
        <v>0</v>
      </c>
      <c r="T187">
        <v>0</v>
      </c>
      <c r="U187">
        <v>10</v>
      </c>
      <c r="V187">
        <v>2</v>
      </c>
      <c r="W187">
        <v>2</v>
      </c>
      <c r="X187">
        <v>10</v>
      </c>
      <c r="Y187">
        <v>12</v>
      </c>
    </row>
    <row r="188" spans="1:25" x14ac:dyDescent="0.3">
      <c r="A188" s="1" t="s">
        <v>14</v>
      </c>
      <c r="B188" s="1" t="s">
        <v>10</v>
      </c>
      <c r="C188">
        <v>19</v>
      </c>
      <c r="D188">
        <v>3</v>
      </c>
      <c r="E188">
        <v>1</v>
      </c>
      <c r="F188">
        <v>4</v>
      </c>
      <c r="G188" s="1" t="s">
        <v>463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2</v>
      </c>
      <c r="N188">
        <v>1</v>
      </c>
      <c r="O188">
        <v>1</v>
      </c>
      <c r="P188">
        <v>2</v>
      </c>
      <c r="Q188">
        <v>3</v>
      </c>
      <c r="R188">
        <v>1</v>
      </c>
      <c r="S188">
        <v>1</v>
      </c>
      <c r="T188">
        <v>2</v>
      </c>
      <c r="U188">
        <v>5</v>
      </c>
      <c r="V188">
        <v>3</v>
      </c>
      <c r="W188">
        <v>3</v>
      </c>
      <c r="X188">
        <v>5</v>
      </c>
      <c r="Y188">
        <v>8</v>
      </c>
    </row>
    <row r="189" spans="1:25" x14ac:dyDescent="0.3">
      <c r="A189" s="1" t="s">
        <v>18</v>
      </c>
      <c r="B189" s="1" t="s">
        <v>13</v>
      </c>
      <c r="C189">
        <v>19</v>
      </c>
      <c r="D189">
        <v>1</v>
      </c>
      <c r="E189">
        <v>2</v>
      </c>
      <c r="F189">
        <v>3</v>
      </c>
      <c r="G189" s="1" t="s">
        <v>463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2</v>
      </c>
      <c r="O189">
        <v>2</v>
      </c>
      <c r="P189">
        <v>1</v>
      </c>
      <c r="Q189">
        <v>3</v>
      </c>
      <c r="R189">
        <v>2</v>
      </c>
      <c r="S189">
        <v>0</v>
      </c>
      <c r="T189">
        <v>2</v>
      </c>
      <c r="U189">
        <v>4</v>
      </c>
      <c r="V189">
        <v>6</v>
      </c>
      <c r="W189">
        <v>6</v>
      </c>
      <c r="X189">
        <v>4</v>
      </c>
      <c r="Y189">
        <v>10</v>
      </c>
    </row>
    <row r="190" spans="1:25" x14ac:dyDescent="0.3">
      <c r="A190" s="1" t="s">
        <v>17</v>
      </c>
      <c r="B190" s="1" t="s">
        <v>3</v>
      </c>
      <c r="C190">
        <v>19</v>
      </c>
      <c r="D190">
        <v>5</v>
      </c>
      <c r="E190">
        <v>0</v>
      </c>
      <c r="F190">
        <v>5</v>
      </c>
      <c r="G190" s="1" t="s">
        <v>5</v>
      </c>
      <c r="H190">
        <v>3</v>
      </c>
      <c r="I190">
        <v>0</v>
      </c>
      <c r="J190">
        <v>0</v>
      </c>
      <c r="K190">
        <v>3</v>
      </c>
      <c r="L190">
        <v>3</v>
      </c>
      <c r="M190">
        <v>2</v>
      </c>
      <c r="N190">
        <v>0</v>
      </c>
      <c r="O190">
        <v>0</v>
      </c>
      <c r="P190">
        <v>2</v>
      </c>
      <c r="Q190">
        <v>2</v>
      </c>
      <c r="R190">
        <v>2</v>
      </c>
      <c r="S190">
        <v>1</v>
      </c>
      <c r="T190">
        <v>3</v>
      </c>
      <c r="U190">
        <v>3</v>
      </c>
      <c r="V190">
        <v>4</v>
      </c>
      <c r="W190">
        <v>4</v>
      </c>
      <c r="X190">
        <v>3</v>
      </c>
      <c r="Y190">
        <v>7</v>
      </c>
    </row>
    <row r="191" spans="1:25" x14ac:dyDescent="0.3">
      <c r="A191" s="1" t="s">
        <v>20</v>
      </c>
      <c r="B191" s="1" t="s">
        <v>11</v>
      </c>
      <c r="C191">
        <v>19</v>
      </c>
      <c r="D191">
        <v>1</v>
      </c>
      <c r="E191">
        <v>2</v>
      </c>
      <c r="F191">
        <v>3</v>
      </c>
      <c r="G191" s="1" t="s">
        <v>463</v>
      </c>
      <c r="H191">
        <v>1</v>
      </c>
      <c r="I191">
        <v>1</v>
      </c>
      <c r="J191">
        <v>1</v>
      </c>
      <c r="K191">
        <v>1</v>
      </c>
      <c r="L191">
        <v>2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3</v>
      </c>
      <c r="V191">
        <v>4</v>
      </c>
      <c r="W191">
        <v>4</v>
      </c>
      <c r="X191">
        <v>3</v>
      </c>
      <c r="Y191">
        <v>7</v>
      </c>
    </row>
    <row r="192" spans="1:25" x14ac:dyDescent="0.3">
      <c r="A192" s="1" t="s">
        <v>21</v>
      </c>
      <c r="B192" s="1" t="s">
        <v>23</v>
      </c>
      <c r="C192">
        <v>20</v>
      </c>
      <c r="D192">
        <v>1</v>
      </c>
      <c r="E192">
        <v>0</v>
      </c>
      <c r="F192">
        <v>1</v>
      </c>
      <c r="G192" s="1" t="s">
        <v>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2</v>
      </c>
      <c r="T192">
        <v>2</v>
      </c>
      <c r="U192">
        <v>6</v>
      </c>
      <c r="V192">
        <v>6</v>
      </c>
      <c r="W192">
        <v>6</v>
      </c>
      <c r="X192">
        <v>6</v>
      </c>
      <c r="Y192">
        <v>12</v>
      </c>
    </row>
    <row r="193" spans="1:25" x14ac:dyDescent="0.3">
      <c r="A193" s="1" t="s">
        <v>19</v>
      </c>
      <c r="B193" s="1" t="s">
        <v>13</v>
      </c>
      <c r="C193">
        <v>20</v>
      </c>
      <c r="D193">
        <v>2</v>
      </c>
      <c r="E193">
        <v>0</v>
      </c>
      <c r="F193">
        <v>2</v>
      </c>
      <c r="G193" s="1" t="s">
        <v>5</v>
      </c>
      <c r="H193">
        <v>2</v>
      </c>
      <c r="I193">
        <v>0</v>
      </c>
      <c r="J193">
        <v>0</v>
      </c>
      <c r="K193">
        <v>2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3</v>
      </c>
      <c r="T193">
        <v>4</v>
      </c>
      <c r="U193">
        <v>5</v>
      </c>
      <c r="V193">
        <v>5</v>
      </c>
      <c r="W193">
        <v>5</v>
      </c>
      <c r="X193">
        <v>5</v>
      </c>
      <c r="Y193">
        <v>10</v>
      </c>
    </row>
    <row r="194" spans="1:25" x14ac:dyDescent="0.3">
      <c r="A194" s="1" t="s">
        <v>9</v>
      </c>
      <c r="B194" s="1" t="s">
        <v>11</v>
      </c>
      <c r="C194">
        <v>20</v>
      </c>
      <c r="D194">
        <v>0</v>
      </c>
      <c r="E194">
        <v>1</v>
      </c>
      <c r="F194">
        <v>1</v>
      </c>
      <c r="G194" s="1" t="s">
        <v>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1</v>
      </c>
      <c r="U194">
        <v>3</v>
      </c>
      <c r="V194">
        <v>4</v>
      </c>
      <c r="W194">
        <v>4</v>
      </c>
      <c r="X194">
        <v>3</v>
      </c>
      <c r="Y194">
        <v>7</v>
      </c>
    </row>
    <row r="195" spans="1:25" x14ac:dyDescent="0.3">
      <c r="A195" s="1" t="s">
        <v>8</v>
      </c>
      <c r="B195" s="1" t="s">
        <v>10</v>
      </c>
      <c r="C195">
        <v>20</v>
      </c>
      <c r="D195">
        <v>1</v>
      </c>
      <c r="E195">
        <v>0</v>
      </c>
      <c r="F195">
        <v>1</v>
      </c>
      <c r="G195" s="1" t="s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1</v>
      </c>
      <c r="R195">
        <v>3</v>
      </c>
      <c r="S195">
        <v>1</v>
      </c>
      <c r="T195">
        <v>4</v>
      </c>
      <c r="U195">
        <v>4</v>
      </c>
      <c r="V195">
        <v>3</v>
      </c>
      <c r="W195">
        <v>3</v>
      </c>
      <c r="X195">
        <v>4</v>
      </c>
      <c r="Y195">
        <v>7</v>
      </c>
    </row>
    <row r="196" spans="1:25" x14ac:dyDescent="0.3">
      <c r="A196" s="1" t="s">
        <v>15</v>
      </c>
      <c r="B196" s="1" t="s">
        <v>4</v>
      </c>
      <c r="C196">
        <v>20</v>
      </c>
      <c r="D196">
        <v>0</v>
      </c>
      <c r="E196">
        <v>1</v>
      </c>
      <c r="F196">
        <v>1</v>
      </c>
      <c r="G196" s="1" t="s">
        <v>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1</v>
      </c>
      <c r="R196">
        <v>0</v>
      </c>
      <c r="S196">
        <v>2</v>
      </c>
      <c r="T196">
        <v>2</v>
      </c>
      <c r="U196">
        <v>10</v>
      </c>
      <c r="V196">
        <v>4</v>
      </c>
      <c r="W196">
        <v>4</v>
      </c>
      <c r="X196">
        <v>10</v>
      </c>
      <c r="Y196">
        <v>14</v>
      </c>
    </row>
    <row r="197" spans="1:25" x14ac:dyDescent="0.3">
      <c r="A197" s="1" t="s">
        <v>12</v>
      </c>
      <c r="B197" s="1" t="s">
        <v>6</v>
      </c>
      <c r="C197">
        <v>20</v>
      </c>
      <c r="D197">
        <v>5</v>
      </c>
      <c r="E197">
        <v>1</v>
      </c>
      <c r="F197">
        <v>6</v>
      </c>
      <c r="G197" s="1" t="s">
        <v>463</v>
      </c>
      <c r="H197">
        <v>4</v>
      </c>
      <c r="I197">
        <v>1</v>
      </c>
      <c r="J197">
        <v>1</v>
      </c>
      <c r="K197">
        <v>4</v>
      </c>
      <c r="L197">
        <v>5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2</v>
      </c>
      <c r="T197">
        <v>3</v>
      </c>
      <c r="U197">
        <v>5</v>
      </c>
      <c r="V197">
        <v>3</v>
      </c>
      <c r="W197">
        <v>3</v>
      </c>
      <c r="X197">
        <v>5</v>
      </c>
      <c r="Y197">
        <v>8</v>
      </c>
    </row>
    <row r="198" spans="1:25" x14ac:dyDescent="0.3">
      <c r="A198" s="1" t="s">
        <v>14</v>
      </c>
      <c r="B198" s="1" t="s">
        <v>3</v>
      </c>
      <c r="C198">
        <v>20</v>
      </c>
      <c r="D198">
        <v>4</v>
      </c>
      <c r="E198">
        <v>1</v>
      </c>
      <c r="F198">
        <v>5</v>
      </c>
      <c r="G198" s="1" t="s">
        <v>463</v>
      </c>
      <c r="H198">
        <v>3</v>
      </c>
      <c r="I198">
        <v>1</v>
      </c>
      <c r="J198">
        <v>1</v>
      </c>
      <c r="K198">
        <v>3</v>
      </c>
      <c r="L198">
        <v>4</v>
      </c>
      <c r="M198">
        <v>1</v>
      </c>
      <c r="N198">
        <v>0</v>
      </c>
      <c r="O198">
        <v>0</v>
      </c>
      <c r="P198">
        <v>1</v>
      </c>
      <c r="Q198">
        <v>1</v>
      </c>
      <c r="R198">
        <v>3</v>
      </c>
      <c r="S198">
        <v>0</v>
      </c>
      <c r="T198">
        <v>3</v>
      </c>
      <c r="U198">
        <v>4</v>
      </c>
      <c r="V198">
        <v>5</v>
      </c>
      <c r="W198">
        <v>5</v>
      </c>
      <c r="X198">
        <v>4</v>
      </c>
      <c r="Y198">
        <v>9</v>
      </c>
    </row>
    <row r="199" spans="1:25" x14ac:dyDescent="0.3">
      <c r="A199" s="1" t="s">
        <v>18</v>
      </c>
      <c r="B199" s="1" t="s">
        <v>7</v>
      </c>
      <c r="C199">
        <v>20</v>
      </c>
      <c r="D199">
        <v>1</v>
      </c>
      <c r="E199">
        <v>3</v>
      </c>
      <c r="F199">
        <v>4</v>
      </c>
      <c r="G199" s="1" t="s">
        <v>463</v>
      </c>
      <c r="H199">
        <v>1</v>
      </c>
      <c r="I199">
        <v>3</v>
      </c>
      <c r="J199">
        <v>3</v>
      </c>
      <c r="K199">
        <v>1</v>
      </c>
      <c r="L199">
        <v>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</v>
      </c>
      <c r="S199">
        <v>3</v>
      </c>
      <c r="T199">
        <v>6</v>
      </c>
      <c r="U199">
        <v>3</v>
      </c>
      <c r="V199">
        <v>8</v>
      </c>
      <c r="W199">
        <v>8</v>
      </c>
      <c r="X199">
        <v>3</v>
      </c>
      <c r="Y199">
        <v>11</v>
      </c>
    </row>
    <row r="200" spans="1:25" x14ac:dyDescent="0.3">
      <c r="A200" s="1" t="s">
        <v>17</v>
      </c>
      <c r="B200" s="1" t="s">
        <v>22</v>
      </c>
      <c r="C200">
        <v>20</v>
      </c>
      <c r="D200">
        <v>1</v>
      </c>
      <c r="E200">
        <v>3</v>
      </c>
      <c r="F200">
        <v>4</v>
      </c>
      <c r="G200" s="1" t="s">
        <v>463</v>
      </c>
      <c r="H200">
        <v>1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3</v>
      </c>
      <c r="O200">
        <v>3</v>
      </c>
      <c r="P200">
        <v>0</v>
      </c>
      <c r="Q200">
        <v>3</v>
      </c>
      <c r="R200">
        <v>3</v>
      </c>
      <c r="S200">
        <v>2</v>
      </c>
      <c r="T200">
        <v>5</v>
      </c>
      <c r="U200">
        <v>6</v>
      </c>
      <c r="V200">
        <v>7</v>
      </c>
      <c r="W200">
        <v>7</v>
      </c>
      <c r="X200">
        <v>6</v>
      </c>
      <c r="Y200">
        <v>13</v>
      </c>
    </row>
    <row r="201" spans="1:25" x14ac:dyDescent="0.3">
      <c r="A201" s="1" t="s">
        <v>20</v>
      </c>
      <c r="B201" s="1" t="s">
        <v>16</v>
      </c>
      <c r="C201">
        <v>20</v>
      </c>
      <c r="D201">
        <v>1</v>
      </c>
      <c r="E201">
        <v>1</v>
      </c>
      <c r="F201">
        <v>2</v>
      </c>
      <c r="G201" s="1" t="s">
        <v>463</v>
      </c>
      <c r="H201">
        <v>0</v>
      </c>
      <c r="I201">
        <v>1</v>
      </c>
      <c r="J201">
        <v>1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2</v>
      </c>
      <c r="U201">
        <v>3</v>
      </c>
      <c r="V201">
        <v>6</v>
      </c>
      <c r="W201">
        <v>6</v>
      </c>
      <c r="X201">
        <v>3</v>
      </c>
      <c r="Y201">
        <v>9</v>
      </c>
    </row>
    <row r="202" spans="1:25" x14ac:dyDescent="0.3">
      <c r="A202" s="1" t="s">
        <v>3</v>
      </c>
      <c r="B202" s="1" t="s">
        <v>20</v>
      </c>
      <c r="C202">
        <v>21</v>
      </c>
      <c r="D202">
        <v>3</v>
      </c>
      <c r="E202">
        <v>3</v>
      </c>
      <c r="F202">
        <v>6</v>
      </c>
      <c r="G202" s="1" t="s">
        <v>463</v>
      </c>
      <c r="H202">
        <v>3</v>
      </c>
      <c r="I202">
        <v>3</v>
      </c>
      <c r="J202">
        <v>3</v>
      </c>
      <c r="K202">
        <v>3</v>
      </c>
      <c r="L202">
        <v>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4</v>
      </c>
      <c r="T202">
        <v>5</v>
      </c>
      <c r="U202">
        <v>4</v>
      </c>
      <c r="V202">
        <v>2</v>
      </c>
      <c r="W202">
        <v>2</v>
      </c>
      <c r="X202">
        <v>4</v>
      </c>
      <c r="Y202">
        <v>6</v>
      </c>
    </row>
    <row r="203" spans="1:25" x14ac:dyDescent="0.3">
      <c r="A203" s="1" t="s">
        <v>6</v>
      </c>
      <c r="B203" s="1" t="s">
        <v>8</v>
      </c>
      <c r="C203">
        <v>21</v>
      </c>
      <c r="D203">
        <v>4</v>
      </c>
      <c r="E203">
        <v>1</v>
      </c>
      <c r="F203">
        <v>5</v>
      </c>
      <c r="G203" s="1" t="s">
        <v>463</v>
      </c>
      <c r="H203">
        <v>1</v>
      </c>
      <c r="I203">
        <v>0</v>
      </c>
      <c r="J203">
        <v>0</v>
      </c>
      <c r="K203">
        <v>1</v>
      </c>
      <c r="L203">
        <v>1</v>
      </c>
      <c r="M203">
        <v>3</v>
      </c>
      <c r="N203">
        <v>1</v>
      </c>
      <c r="O203">
        <v>1</v>
      </c>
      <c r="P203">
        <v>3</v>
      </c>
      <c r="Q203">
        <v>4</v>
      </c>
      <c r="R203">
        <v>0</v>
      </c>
      <c r="S203">
        <v>0</v>
      </c>
      <c r="T203">
        <v>0</v>
      </c>
      <c r="U203">
        <v>8</v>
      </c>
      <c r="V203">
        <v>3</v>
      </c>
      <c r="W203">
        <v>3</v>
      </c>
      <c r="X203">
        <v>8</v>
      </c>
      <c r="Y203">
        <v>11</v>
      </c>
    </row>
    <row r="204" spans="1:25" x14ac:dyDescent="0.3">
      <c r="A204" s="1" t="s">
        <v>4</v>
      </c>
      <c r="B204" s="1" t="s">
        <v>17</v>
      </c>
      <c r="C204">
        <v>21</v>
      </c>
      <c r="D204">
        <v>0</v>
      </c>
      <c r="E204">
        <v>3</v>
      </c>
      <c r="F204">
        <v>3</v>
      </c>
      <c r="G204" s="1" t="s">
        <v>5</v>
      </c>
      <c r="H204">
        <v>0</v>
      </c>
      <c r="I204">
        <v>3</v>
      </c>
      <c r="J204">
        <v>3</v>
      </c>
      <c r="K204">
        <v>0</v>
      </c>
      <c r="L204">
        <v>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5</v>
      </c>
      <c r="V204">
        <v>3</v>
      </c>
      <c r="W204">
        <v>3</v>
      </c>
      <c r="X204">
        <v>5</v>
      </c>
      <c r="Y204">
        <v>8</v>
      </c>
    </row>
    <row r="205" spans="1:25" x14ac:dyDescent="0.3">
      <c r="A205" s="1" t="s">
        <v>11</v>
      </c>
      <c r="B205" s="1" t="s">
        <v>18</v>
      </c>
      <c r="C205">
        <v>21</v>
      </c>
      <c r="D205">
        <v>0</v>
      </c>
      <c r="E205">
        <v>0</v>
      </c>
      <c r="F205">
        <v>0</v>
      </c>
      <c r="G205" s="1" t="s">
        <v>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</v>
      </c>
      <c r="T205">
        <v>3</v>
      </c>
      <c r="U205">
        <v>7</v>
      </c>
      <c r="V205">
        <v>2</v>
      </c>
      <c r="W205">
        <v>2</v>
      </c>
      <c r="X205">
        <v>7</v>
      </c>
      <c r="Y205">
        <v>9</v>
      </c>
    </row>
    <row r="206" spans="1:25" x14ac:dyDescent="0.3">
      <c r="A206" s="1" t="s">
        <v>23</v>
      </c>
      <c r="B206" s="1" t="s">
        <v>15</v>
      </c>
      <c r="C206">
        <v>21</v>
      </c>
      <c r="D206">
        <v>0</v>
      </c>
      <c r="E206">
        <v>1</v>
      </c>
      <c r="F206">
        <v>1</v>
      </c>
      <c r="G206" s="1" t="s">
        <v>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1</v>
      </c>
      <c r="R206">
        <v>2</v>
      </c>
      <c r="S206">
        <v>1</v>
      </c>
      <c r="T206">
        <v>3</v>
      </c>
      <c r="U206">
        <v>6</v>
      </c>
      <c r="V206">
        <v>5</v>
      </c>
      <c r="W206">
        <v>5</v>
      </c>
      <c r="X206">
        <v>6</v>
      </c>
      <c r="Y206">
        <v>11</v>
      </c>
    </row>
    <row r="207" spans="1:25" x14ac:dyDescent="0.3">
      <c r="A207" s="1" t="s">
        <v>10</v>
      </c>
      <c r="B207" s="1" t="s">
        <v>19</v>
      </c>
      <c r="C207">
        <v>21</v>
      </c>
      <c r="D207">
        <v>1</v>
      </c>
      <c r="E207">
        <v>2</v>
      </c>
      <c r="F207">
        <v>3</v>
      </c>
      <c r="G207" s="1" t="s">
        <v>463</v>
      </c>
      <c r="H207">
        <v>1</v>
      </c>
      <c r="I207">
        <v>1</v>
      </c>
      <c r="J207">
        <v>1</v>
      </c>
      <c r="K207">
        <v>1</v>
      </c>
      <c r="L207">
        <v>2</v>
      </c>
      <c r="M207">
        <v>0</v>
      </c>
      <c r="N207">
        <v>1</v>
      </c>
      <c r="O207">
        <v>1</v>
      </c>
      <c r="P207">
        <v>0</v>
      </c>
      <c r="Q207">
        <v>1</v>
      </c>
      <c r="R207">
        <v>1</v>
      </c>
      <c r="S207">
        <v>4</v>
      </c>
      <c r="T207">
        <v>5</v>
      </c>
      <c r="U207">
        <v>5</v>
      </c>
      <c r="V207">
        <v>2</v>
      </c>
      <c r="W207">
        <v>2</v>
      </c>
      <c r="X207">
        <v>5</v>
      </c>
      <c r="Y207">
        <v>7</v>
      </c>
    </row>
    <row r="208" spans="1:25" x14ac:dyDescent="0.3">
      <c r="A208" s="1" t="s">
        <v>7</v>
      </c>
      <c r="B208" s="1" t="s">
        <v>12</v>
      </c>
      <c r="C208">
        <v>21</v>
      </c>
      <c r="D208">
        <v>2</v>
      </c>
      <c r="E208">
        <v>1</v>
      </c>
      <c r="F208">
        <v>3</v>
      </c>
      <c r="G208" s="1" t="s">
        <v>463</v>
      </c>
      <c r="H208">
        <v>1</v>
      </c>
      <c r="I208">
        <v>0</v>
      </c>
      <c r="J208">
        <v>0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2</v>
      </c>
      <c r="R208">
        <v>4</v>
      </c>
      <c r="S208">
        <v>2</v>
      </c>
      <c r="T208">
        <v>6</v>
      </c>
      <c r="U208">
        <v>2</v>
      </c>
      <c r="V208">
        <v>1</v>
      </c>
      <c r="W208">
        <v>1</v>
      </c>
      <c r="X208">
        <v>2</v>
      </c>
      <c r="Y208">
        <v>3</v>
      </c>
    </row>
    <row r="209" spans="1:25" x14ac:dyDescent="0.3">
      <c r="A209" s="1" t="s">
        <v>16</v>
      </c>
      <c r="B209" s="1" t="s">
        <v>14</v>
      </c>
      <c r="C209">
        <v>21</v>
      </c>
      <c r="D209">
        <v>0</v>
      </c>
      <c r="E209">
        <v>2</v>
      </c>
      <c r="F209">
        <v>2</v>
      </c>
      <c r="G209" s="1" t="s">
        <v>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</v>
      </c>
      <c r="O209">
        <v>2</v>
      </c>
      <c r="P209">
        <v>0</v>
      </c>
      <c r="Q209">
        <v>2</v>
      </c>
      <c r="R209">
        <v>1</v>
      </c>
      <c r="S209">
        <v>2</v>
      </c>
      <c r="T209">
        <v>3</v>
      </c>
      <c r="U209">
        <v>1</v>
      </c>
      <c r="V209">
        <v>2</v>
      </c>
      <c r="W209">
        <v>2</v>
      </c>
      <c r="X209">
        <v>1</v>
      </c>
      <c r="Y209">
        <v>3</v>
      </c>
    </row>
    <row r="210" spans="1:25" x14ac:dyDescent="0.3">
      <c r="A210" s="1" t="s">
        <v>13</v>
      </c>
      <c r="B210" s="1" t="s">
        <v>21</v>
      </c>
      <c r="C210">
        <v>21</v>
      </c>
      <c r="D210">
        <v>2</v>
      </c>
      <c r="E210">
        <v>2</v>
      </c>
      <c r="F210">
        <v>4</v>
      </c>
      <c r="G210" s="1" t="s">
        <v>463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2</v>
      </c>
      <c r="O210">
        <v>2</v>
      </c>
      <c r="P210">
        <v>2</v>
      </c>
      <c r="Q210">
        <v>4</v>
      </c>
      <c r="R210">
        <v>0</v>
      </c>
      <c r="S210">
        <v>1</v>
      </c>
      <c r="T210">
        <v>1</v>
      </c>
      <c r="U210">
        <v>1</v>
      </c>
      <c r="V210">
        <v>5</v>
      </c>
      <c r="W210">
        <v>5</v>
      </c>
      <c r="X210">
        <v>1</v>
      </c>
      <c r="Y210">
        <v>6</v>
      </c>
    </row>
    <row r="211" spans="1:25" x14ac:dyDescent="0.3">
      <c r="A211" s="1" t="s">
        <v>22</v>
      </c>
      <c r="B211" s="1" t="s">
        <v>9</v>
      </c>
      <c r="C211">
        <v>21</v>
      </c>
      <c r="D211">
        <v>0</v>
      </c>
      <c r="E211">
        <v>2</v>
      </c>
      <c r="F211">
        <v>2</v>
      </c>
      <c r="G211" s="1" t="s">
        <v>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0</v>
      </c>
      <c r="Q211">
        <v>2</v>
      </c>
      <c r="R211">
        <v>4</v>
      </c>
      <c r="S211">
        <v>1</v>
      </c>
      <c r="T211">
        <v>5</v>
      </c>
      <c r="U211">
        <v>3</v>
      </c>
      <c r="V211">
        <v>10</v>
      </c>
      <c r="W211">
        <v>10</v>
      </c>
      <c r="X211">
        <v>3</v>
      </c>
      <c r="Y211">
        <v>13</v>
      </c>
    </row>
    <row r="212" spans="1:25" x14ac:dyDescent="0.3">
      <c r="A212" s="1" t="s">
        <v>21</v>
      </c>
      <c r="B212" s="1" t="s">
        <v>12</v>
      </c>
      <c r="C212">
        <v>22</v>
      </c>
      <c r="D212">
        <v>0</v>
      </c>
      <c r="E212">
        <v>1</v>
      </c>
      <c r="F212">
        <v>1</v>
      </c>
      <c r="G212" s="1" t="s">
        <v>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2</v>
      </c>
      <c r="V212">
        <v>7</v>
      </c>
      <c r="W212">
        <v>7</v>
      </c>
      <c r="X212">
        <v>2</v>
      </c>
      <c r="Y212">
        <v>9</v>
      </c>
    </row>
    <row r="213" spans="1:25" x14ac:dyDescent="0.3">
      <c r="A213" s="1" t="s">
        <v>19</v>
      </c>
      <c r="B213" s="1" t="s">
        <v>8</v>
      </c>
      <c r="C213">
        <v>22</v>
      </c>
      <c r="D213">
        <v>2</v>
      </c>
      <c r="E213">
        <v>1</v>
      </c>
      <c r="F213">
        <v>3</v>
      </c>
      <c r="G213" s="1" t="s">
        <v>463</v>
      </c>
      <c r="H213">
        <v>2</v>
      </c>
      <c r="I213">
        <v>1</v>
      </c>
      <c r="J213">
        <v>1</v>
      </c>
      <c r="K213">
        <v>2</v>
      </c>
      <c r="L213">
        <v>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</v>
      </c>
      <c r="T213">
        <v>3</v>
      </c>
      <c r="U213">
        <v>2</v>
      </c>
      <c r="V213">
        <v>6</v>
      </c>
      <c r="W213">
        <v>6</v>
      </c>
      <c r="X213">
        <v>2</v>
      </c>
      <c r="Y213">
        <v>8</v>
      </c>
    </row>
    <row r="214" spans="1:25" x14ac:dyDescent="0.3">
      <c r="A214" s="1" t="s">
        <v>4</v>
      </c>
      <c r="B214" s="1" t="s">
        <v>10</v>
      </c>
      <c r="C214">
        <v>22</v>
      </c>
      <c r="D214">
        <v>0</v>
      </c>
      <c r="E214">
        <v>0</v>
      </c>
      <c r="F214">
        <v>0</v>
      </c>
      <c r="G214" s="1" t="s">
        <v>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</v>
      </c>
      <c r="S214">
        <v>1</v>
      </c>
      <c r="T214">
        <v>4</v>
      </c>
      <c r="U214">
        <v>3</v>
      </c>
      <c r="V214">
        <v>10</v>
      </c>
      <c r="W214">
        <v>10</v>
      </c>
      <c r="X214">
        <v>3</v>
      </c>
      <c r="Y214">
        <v>13</v>
      </c>
    </row>
    <row r="215" spans="1:25" x14ac:dyDescent="0.3">
      <c r="A215" s="1" t="s">
        <v>11</v>
      </c>
      <c r="B215" s="1" t="s">
        <v>16</v>
      </c>
      <c r="C215">
        <v>22</v>
      </c>
      <c r="D215">
        <v>2</v>
      </c>
      <c r="E215">
        <v>1</v>
      </c>
      <c r="F215">
        <v>3</v>
      </c>
      <c r="G215" s="1" t="s">
        <v>463</v>
      </c>
      <c r="H215">
        <v>1</v>
      </c>
      <c r="I215">
        <v>1</v>
      </c>
      <c r="J215">
        <v>1</v>
      </c>
      <c r="K215">
        <v>1</v>
      </c>
      <c r="L215">
        <v>2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2</v>
      </c>
      <c r="U215">
        <v>8</v>
      </c>
      <c r="V215">
        <v>5</v>
      </c>
      <c r="W215">
        <v>5</v>
      </c>
      <c r="X215">
        <v>8</v>
      </c>
      <c r="Y215">
        <v>13</v>
      </c>
    </row>
    <row r="216" spans="1:25" x14ac:dyDescent="0.3">
      <c r="A216" s="1" t="s">
        <v>9</v>
      </c>
      <c r="B216" s="1" t="s">
        <v>20</v>
      </c>
      <c r="C216">
        <v>22</v>
      </c>
      <c r="D216">
        <v>1</v>
      </c>
      <c r="E216">
        <v>2</v>
      </c>
      <c r="F216">
        <v>3</v>
      </c>
      <c r="G216" s="1" t="s">
        <v>463</v>
      </c>
      <c r="H216">
        <v>1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2</v>
      </c>
      <c r="O216">
        <v>2</v>
      </c>
      <c r="P216">
        <v>0</v>
      </c>
      <c r="Q216">
        <v>2</v>
      </c>
      <c r="R216">
        <v>1</v>
      </c>
      <c r="S216">
        <v>2</v>
      </c>
      <c r="T216">
        <v>3</v>
      </c>
      <c r="U216">
        <v>7</v>
      </c>
      <c r="V216">
        <v>7</v>
      </c>
      <c r="W216">
        <v>7</v>
      </c>
      <c r="X216">
        <v>7</v>
      </c>
      <c r="Y216">
        <v>14</v>
      </c>
    </row>
    <row r="217" spans="1:25" x14ac:dyDescent="0.3">
      <c r="A217" s="1" t="s">
        <v>23</v>
      </c>
      <c r="B217" s="1" t="s">
        <v>3</v>
      </c>
      <c r="C217">
        <v>22</v>
      </c>
      <c r="D217">
        <v>2</v>
      </c>
      <c r="E217">
        <v>0</v>
      </c>
      <c r="F217">
        <v>2</v>
      </c>
      <c r="G217" s="1" t="s">
        <v>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</v>
      </c>
      <c r="N217">
        <v>0</v>
      </c>
      <c r="O217">
        <v>0</v>
      </c>
      <c r="P217">
        <v>2</v>
      </c>
      <c r="Q217">
        <v>2</v>
      </c>
      <c r="R217">
        <v>5</v>
      </c>
      <c r="S217">
        <v>0</v>
      </c>
      <c r="T217">
        <v>5</v>
      </c>
      <c r="U217">
        <v>5</v>
      </c>
      <c r="V217">
        <v>9</v>
      </c>
      <c r="W217">
        <v>9</v>
      </c>
      <c r="X217">
        <v>5</v>
      </c>
      <c r="Y217">
        <v>14</v>
      </c>
    </row>
    <row r="218" spans="1:25" x14ac:dyDescent="0.3">
      <c r="A218" s="1" t="s">
        <v>15</v>
      </c>
      <c r="B218" s="1" t="s">
        <v>18</v>
      </c>
      <c r="C218">
        <v>22</v>
      </c>
      <c r="D218">
        <v>1</v>
      </c>
      <c r="E218">
        <v>2</v>
      </c>
      <c r="F218">
        <v>3</v>
      </c>
      <c r="G218" s="1" t="s">
        <v>463</v>
      </c>
      <c r="H218">
        <v>0</v>
      </c>
      <c r="I218">
        <v>2</v>
      </c>
      <c r="J218">
        <v>2</v>
      </c>
      <c r="K218">
        <v>0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1</v>
      </c>
      <c r="R218">
        <v>2</v>
      </c>
      <c r="S218">
        <v>2</v>
      </c>
      <c r="T218">
        <v>4</v>
      </c>
      <c r="U218">
        <v>10</v>
      </c>
      <c r="V218">
        <v>3</v>
      </c>
      <c r="W218">
        <v>3</v>
      </c>
      <c r="X218">
        <v>10</v>
      </c>
      <c r="Y218">
        <v>13</v>
      </c>
    </row>
    <row r="219" spans="1:25" x14ac:dyDescent="0.3">
      <c r="A219" s="1" t="s">
        <v>7</v>
      </c>
      <c r="B219" s="1" t="s">
        <v>22</v>
      </c>
      <c r="C219">
        <v>22</v>
      </c>
      <c r="D219">
        <v>3</v>
      </c>
      <c r="E219">
        <v>0</v>
      </c>
      <c r="F219">
        <v>3</v>
      </c>
      <c r="G219" s="1" t="s">
        <v>5</v>
      </c>
      <c r="H219">
        <v>2</v>
      </c>
      <c r="I219">
        <v>0</v>
      </c>
      <c r="J219">
        <v>0</v>
      </c>
      <c r="K219">
        <v>2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1</v>
      </c>
      <c r="R219">
        <v>1</v>
      </c>
      <c r="S219">
        <v>1</v>
      </c>
      <c r="T219">
        <v>2</v>
      </c>
      <c r="U219">
        <v>12</v>
      </c>
      <c r="V219">
        <v>1</v>
      </c>
      <c r="W219">
        <v>1</v>
      </c>
      <c r="X219">
        <v>12</v>
      </c>
      <c r="Y219">
        <v>13</v>
      </c>
    </row>
    <row r="220" spans="1:25" x14ac:dyDescent="0.3">
      <c r="A220" s="1" t="s">
        <v>17</v>
      </c>
      <c r="B220" s="1" t="s">
        <v>14</v>
      </c>
      <c r="C220">
        <v>22</v>
      </c>
      <c r="D220">
        <v>0</v>
      </c>
      <c r="E220">
        <v>1</v>
      </c>
      <c r="F220">
        <v>1</v>
      </c>
      <c r="G220" s="1" t="s">
        <v>5</v>
      </c>
      <c r="H220">
        <v>0</v>
      </c>
      <c r="I220">
        <v>1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2</v>
      </c>
      <c r="T220">
        <v>3</v>
      </c>
      <c r="U220">
        <v>7</v>
      </c>
      <c r="V220">
        <v>4</v>
      </c>
      <c r="W220">
        <v>4</v>
      </c>
      <c r="X220">
        <v>7</v>
      </c>
      <c r="Y220">
        <v>11</v>
      </c>
    </row>
    <row r="221" spans="1:25" x14ac:dyDescent="0.3">
      <c r="A221" s="1" t="s">
        <v>13</v>
      </c>
      <c r="B221" s="1" t="s">
        <v>6</v>
      </c>
      <c r="C221">
        <v>22</v>
      </c>
      <c r="D221">
        <v>1</v>
      </c>
      <c r="E221">
        <v>0</v>
      </c>
      <c r="F221">
        <v>1</v>
      </c>
      <c r="G221" s="1" t="s">
        <v>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2</v>
      </c>
      <c r="T221">
        <v>2</v>
      </c>
      <c r="U221">
        <v>7</v>
      </c>
      <c r="V221">
        <v>3</v>
      </c>
      <c r="W221">
        <v>3</v>
      </c>
      <c r="X221">
        <v>7</v>
      </c>
      <c r="Y221">
        <v>10</v>
      </c>
    </row>
    <row r="222" spans="1:25" x14ac:dyDescent="0.3">
      <c r="A222" s="1" t="s">
        <v>3</v>
      </c>
      <c r="B222" s="1" t="s">
        <v>13</v>
      </c>
      <c r="C222">
        <v>23</v>
      </c>
      <c r="D222">
        <v>2</v>
      </c>
      <c r="E222">
        <v>0</v>
      </c>
      <c r="F222">
        <v>2</v>
      </c>
      <c r="G222" s="1" t="s">
        <v>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0</v>
      </c>
      <c r="O222">
        <v>0</v>
      </c>
      <c r="P222">
        <v>2</v>
      </c>
      <c r="Q222">
        <v>2</v>
      </c>
      <c r="R222">
        <v>0</v>
      </c>
      <c r="S222">
        <v>1</v>
      </c>
      <c r="T222">
        <v>1</v>
      </c>
      <c r="U222">
        <v>2</v>
      </c>
      <c r="V222">
        <v>3</v>
      </c>
      <c r="W222">
        <v>3</v>
      </c>
      <c r="X222">
        <v>2</v>
      </c>
      <c r="Y222">
        <v>5</v>
      </c>
    </row>
    <row r="223" spans="1:25" x14ac:dyDescent="0.3">
      <c r="A223" s="1" t="s">
        <v>6</v>
      </c>
      <c r="B223" s="1" t="s">
        <v>11</v>
      </c>
      <c r="C223">
        <v>23</v>
      </c>
      <c r="D223">
        <v>2</v>
      </c>
      <c r="E223">
        <v>0</v>
      </c>
      <c r="F223">
        <v>2</v>
      </c>
      <c r="G223" s="1" t="s">
        <v>5</v>
      </c>
      <c r="H223">
        <v>2</v>
      </c>
      <c r="I223">
        <v>0</v>
      </c>
      <c r="J223">
        <v>0</v>
      </c>
      <c r="K223">
        <v>2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5</v>
      </c>
      <c r="V223">
        <v>6</v>
      </c>
      <c r="W223">
        <v>6</v>
      </c>
      <c r="X223">
        <v>5</v>
      </c>
      <c r="Y223">
        <v>11</v>
      </c>
    </row>
    <row r="224" spans="1:25" x14ac:dyDescent="0.3">
      <c r="A224" s="1" t="s">
        <v>12</v>
      </c>
      <c r="B224" s="1" t="s">
        <v>9</v>
      </c>
      <c r="C224">
        <v>23</v>
      </c>
      <c r="D224">
        <v>4</v>
      </c>
      <c r="E224">
        <v>3</v>
      </c>
      <c r="F224">
        <v>7</v>
      </c>
      <c r="G224" s="1" t="s">
        <v>463</v>
      </c>
      <c r="H224">
        <v>0</v>
      </c>
      <c r="I224">
        <v>1</v>
      </c>
      <c r="J224">
        <v>1</v>
      </c>
      <c r="K224">
        <v>0</v>
      </c>
      <c r="L224">
        <v>1</v>
      </c>
      <c r="M224">
        <v>4</v>
      </c>
      <c r="N224">
        <v>2</v>
      </c>
      <c r="O224">
        <v>2</v>
      </c>
      <c r="P224">
        <v>4</v>
      </c>
      <c r="Q224">
        <v>6</v>
      </c>
      <c r="R224">
        <v>1</v>
      </c>
      <c r="S224">
        <v>1</v>
      </c>
      <c r="T224">
        <v>2</v>
      </c>
      <c r="U224">
        <v>8</v>
      </c>
      <c r="V224">
        <v>3</v>
      </c>
      <c r="W224">
        <v>3</v>
      </c>
      <c r="X224">
        <v>8</v>
      </c>
      <c r="Y224">
        <v>11</v>
      </c>
    </row>
    <row r="225" spans="1:25" x14ac:dyDescent="0.3">
      <c r="A225" s="1" t="s">
        <v>14</v>
      </c>
      <c r="B225" s="1" t="s">
        <v>21</v>
      </c>
      <c r="C225">
        <v>23</v>
      </c>
      <c r="D225">
        <v>2</v>
      </c>
      <c r="E225">
        <v>1</v>
      </c>
      <c r="F225">
        <v>3</v>
      </c>
      <c r="G225" s="1" t="s">
        <v>463</v>
      </c>
      <c r="H225">
        <v>2</v>
      </c>
      <c r="I225">
        <v>0</v>
      </c>
      <c r="J225">
        <v>0</v>
      </c>
      <c r="K225">
        <v>2</v>
      </c>
      <c r="L225">
        <v>2</v>
      </c>
      <c r="M225">
        <v>0</v>
      </c>
      <c r="N225">
        <v>1</v>
      </c>
      <c r="O225">
        <v>1</v>
      </c>
      <c r="P225">
        <v>0</v>
      </c>
      <c r="Q225">
        <v>1</v>
      </c>
      <c r="R225">
        <v>1</v>
      </c>
      <c r="S225">
        <v>0</v>
      </c>
      <c r="T225">
        <v>1</v>
      </c>
      <c r="U225">
        <v>6</v>
      </c>
      <c r="V225">
        <v>5</v>
      </c>
      <c r="W225">
        <v>5</v>
      </c>
      <c r="X225">
        <v>6</v>
      </c>
      <c r="Y225">
        <v>11</v>
      </c>
    </row>
    <row r="226" spans="1:25" x14ac:dyDescent="0.3">
      <c r="A226" s="1" t="s">
        <v>16</v>
      </c>
      <c r="B226" s="1" t="s">
        <v>4</v>
      </c>
      <c r="C226">
        <v>23</v>
      </c>
      <c r="D226">
        <v>3</v>
      </c>
      <c r="E226">
        <v>0</v>
      </c>
      <c r="F226">
        <v>3</v>
      </c>
      <c r="G226" s="1" t="s">
        <v>5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2</v>
      </c>
      <c r="N226">
        <v>0</v>
      </c>
      <c r="O226">
        <v>0</v>
      </c>
      <c r="P226">
        <v>2</v>
      </c>
      <c r="Q226">
        <v>2</v>
      </c>
      <c r="R226">
        <v>0</v>
      </c>
      <c r="S226">
        <v>1</v>
      </c>
      <c r="T226">
        <v>1</v>
      </c>
      <c r="U226">
        <v>7</v>
      </c>
      <c r="V226">
        <v>10</v>
      </c>
      <c r="W226">
        <v>10</v>
      </c>
      <c r="X226">
        <v>7</v>
      </c>
      <c r="Y226">
        <v>17</v>
      </c>
    </row>
    <row r="227" spans="1:25" x14ac:dyDescent="0.3">
      <c r="A227" s="1" t="s">
        <v>18</v>
      </c>
      <c r="B227" s="1" t="s">
        <v>23</v>
      </c>
      <c r="C227">
        <v>23</v>
      </c>
      <c r="D227">
        <v>2</v>
      </c>
      <c r="E227">
        <v>1</v>
      </c>
      <c r="F227">
        <v>3</v>
      </c>
      <c r="G227" s="1" t="s">
        <v>463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</v>
      </c>
      <c r="N227">
        <v>1</v>
      </c>
      <c r="O227">
        <v>1</v>
      </c>
      <c r="P227">
        <v>2</v>
      </c>
      <c r="Q227">
        <v>3</v>
      </c>
      <c r="R227">
        <v>1</v>
      </c>
      <c r="S227">
        <v>1</v>
      </c>
      <c r="T227">
        <v>2</v>
      </c>
      <c r="U227">
        <v>7</v>
      </c>
      <c r="V227">
        <v>6</v>
      </c>
      <c r="W227">
        <v>6</v>
      </c>
      <c r="X227">
        <v>7</v>
      </c>
      <c r="Y227">
        <v>13</v>
      </c>
    </row>
    <row r="228" spans="1:25" x14ac:dyDescent="0.3">
      <c r="A228" s="1" t="s">
        <v>20</v>
      </c>
      <c r="B228" s="1" t="s">
        <v>19</v>
      </c>
      <c r="C228">
        <v>23</v>
      </c>
      <c r="D228">
        <v>0</v>
      </c>
      <c r="E228">
        <v>0</v>
      </c>
      <c r="F228">
        <v>0</v>
      </c>
      <c r="G228" s="1" t="s">
        <v>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</v>
      </c>
      <c r="T228">
        <v>3</v>
      </c>
      <c r="U228">
        <v>1</v>
      </c>
      <c r="V228">
        <v>7</v>
      </c>
      <c r="W228">
        <v>7</v>
      </c>
      <c r="X228">
        <v>1</v>
      </c>
      <c r="Y228">
        <v>8</v>
      </c>
    </row>
    <row r="229" spans="1:25" x14ac:dyDescent="0.3">
      <c r="A229" s="1" t="s">
        <v>22</v>
      </c>
      <c r="B229" s="1" t="s">
        <v>15</v>
      </c>
      <c r="C229">
        <v>23</v>
      </c>
      <c r="D229">
        <v>4</v>
      </c>
      <c r="E229">
        <v>3</v>
      </c>
      <c r="F229">
        <v>7</v>
      </c>
      <c r="G229" s="1" t="s">
        <v>463</v>
      </c>
      <c r="H229">
        <v>2</v>
      </c>
      <c r="I229">
        <v>0</v>
      </c>
      <c r="J229">
        <v>0</v>
      </c>
      <c r="K229">
        <v>2</v>
      </c>
      <c r="L229">
        <v>2</v>
      </c>
      <c r="M229">
        <v>2</v>
      </c>
      <c r="N229">
        <v>3</v>
      </c>
      <c r="O229">
        <v>3</v>
      </c>
      <c r="P229">
        <v>2</v>
      </c>
      <c r="Q229">
        <v>5</v>
      </c>
      <c r="R229">
        <v>3</v>
      </c>
      <c r="S229">
        <v>3</v>
      </c>
      <c r="T229">
        <v>6</v>
      </c>
      <c r="U229">
        <v>5</v>
      </c>
      <c r="V229">
        <v>9</v>
      </c>
      <c r="W229">
        <v>9</v>
      </c>
      <c r="X229">
        <v>5</v>
      </c>
      <c r="Y229">
        <v>14</v>
      </c>
    </row>
    <row r="230" spans="1:25" x14ac:dyDescent="0.3">
      <c r="A230" s="1" t="s">
        <v>95</v>
      </c>
      <c r="B230" s="1" t="s">
        <v>105</v>
      </c>
      <c r="C230">
        <v>1</v>
      </c>
      <c r="D230">
        <v>4</v>
      </c>
      <c r="E230">
        <v>0</v>
      </c>
      <c r="F230">
        <v>4</v>
      </c>
      <c r="G230" s="1" t="s">
        <v>5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3</v>
      </c>
      <c r="N230">
        <v>0</v>
      </c>
      <c r="O230">
        <v>0</v>
      </c>
      <c r="P230">
        <v>3</v>
      </c>
      <c r="Q230">
        <v>3</v>
      </c>
      <c r="R230">
        <v>0</v>
      </c>
      <c r="S230">
        <v>2</v>
      </c>
      <c r="T230">
        <v>2</v>
      </c>
      <c r="U230">
        <v>4</v>
      </c>
      <c r="V230">
        <v>4</v>
      </c>
      <c r="W230">
        <v>4</v>
      </c>
      <c r="X230">
        <v>4</v>
      </c>
      <c r="Y230">
        <v>8</v>
      </c>
    </row>
    <row r="231" spans="1:25" x14ac:dyDescent="0.3">
      <c r="A231" s="1" t="s">
        <v>104</v>
      </c>
      <c r="B231" s="1" t="s">
        <v>101</v>
      </c>
      <c r="C231">
        <v>1</v>
      </c>
      <c r="D231">
        <v>0</v>
      </c>
      <c r="E231">
        <v>1</v>
      </c>
      <c r="F231">
        <v>1</v>
      </c>
      <c r="G231" s="1" t="s">
        <v>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1</v>
      </c>
      <c r="R231">
        <v>2</v>
      </c>
      <c r="S231">
        <v>2</v>
      </c>
      <c r="T231">
        <v>4</v>
      </c>
      <c r="U231">
        <v>7</v>
      </c>
      <c r="V231">
        <v>0</v>
      </c>
      <c r="W231">
        <v>0</v>
      </c>
      <c r="X231">
        <v>7</v>
      </c>
      <c r="Y231">
        <v>7</v>
      </c>
    </row>
    <row r="232" spans="1:25" x14ac:dyDescent="0.3">
      <c r="A232" s="1" t="s">
        <v>106</v>
      </c>
      <c r="B232" s="1" t="s">
        <v>87</v>
      </c>
      <c r="C232">
        <v>1</v>
      </c>
      <c r="D232">
        <v>2</v>
      </c>
      <c r="E232">
        <v>3</v>
      </c>
      <c r="F232">
        <v>5</v>
      </c>
      <c r="G232" s="1" t="s">
        <v>463</v>
      </c>
      <c r="H232">
        <v>1</v>
      </c>
      <c r="I232">
        <v>1</v>
      </c>
      <c r="J232">
        <v>1</v>
      </c>
      <c r="K232">
        <v>1</v>
      </c>
      <c r="L232">
        <v>2</v>
      </c>
      <c r="M232">
        <v>1</v>
      </c>
      <c r="N232">
        <v>2</v>
      </c>
      <c r="O232">
        <v>2</v>
      </c>
      <c r="P232">
        <v>1</v>
      </c>
      <c r="Q232">
        <v>3</v>
      </c>
      <c r="R232">
        <v>2</v>
      </c>
      <c r="S232">
        <v>0</v>
      </c>
      <c r="T232">
        <v>2</v>
      </c>
      <c r="U232">
        <v>0</v>
      </c>
      <c r="V232">
        <v>8</v>
      </c>
      <c r="W232">
        <v>8</v>
      </c>
      <c r="X232">
        <v>0</v>
      </c>
      <c r="Y232">
        <v>8</v>
      </c>
    </row>
    <row r="233" spans="1:25" x14ac:dyDescent="0.3">
      <c r="A233" s="1" t="s">
        <v>102</v>
      </c>
      <c r="B233" s="1" t="s">
        <v>99</v>
      </c>
      <c r="C233">
        <v>1</v>
      </c>
      <c r="D233">
        <v>2</v>
      </c>
      <c r="E233">
        <v>0</v>
      </c>
      <c r="F233">
        <v>2</v>
      </c>
      <c r="G233" s="1" t="s">
        <v>5</v>
      </c>
      <c r="H233">
        <v>1</v>
      </c>
      <c r="I233">
        <v>0</v>
      </c>
      <c r="J233">
        <v>0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3</v>
      </c>
      <c r="S233">
        <v>2</v>
      </c>
      <c r="T233">
        <v>5</v>
      </c>
      <c r="U233">
        <v>6</v>
      </c>
      <c r="V233">
        <v>6</v>
      </c>
      <c r="W233">
        <v>6</v>
      </c>
      <c r="X233">
        <v>6</v>
      </c>
      <c r="Y233">
        <v>12</v>
      </c>
    </row>
    <row r="234" spans="1:25" x14ac:dyDescent="0.3">
      <c r="A234" s="1" t="s">
        <v>90</v>
      </c>
      <c r="B234" s="1" t="s">
        <v>88</v>
      </c>
      <c r="C234">
        <v>1</v>
      </c>
      <c r="D234">
        <v>1</v>
      </c>
      <c r="E234">
        <v>2</v>
      </c>
      <c r="F234">
        <v>3</v>
      </c>
      <c r="G234" s="1" t="s">
        <v>463</v>
      </c>
      <c r="H234">
        <v>1</v>
      </c>
      <c r="I234">
        <v>1</v>
      </c>
      <c r="J234">
        <v>1</v>
      </c>
      <c r="K234">
        <v>1</v>
      </c>
      <c r="L234">
        <v>2</v>
      </c>
      <c r="M234">
        <v>0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4</v>
      </c>
      <c r="V234">
        <v>7</v>
      </c>
      <c r="W234">
        <v>7</v>
      </c>
      <c r="X234">
        <v>4</v>
      </c>
      <c r="Y234">
        <v>11</v>
      </c>
    </row>
    <row r="235" spans="1:25" x14ac:dyDescent="0.3">
      <c r="A235" s="1" t="s">
        <v>92</v>
      </c>
      <c r="B235" s="1" t="s">
        <v>100</v>
      </c>
      <c r="C235">
        <v>1</v>
      </c>
      <c r="D235">
        <v>2</v>
      </c>
      <c r="E235">
        <v>1</v>
      </c>
      <c r="F235">
        <v>3</v>
      </c>
      <c r="G235" s="1" t="s">
        <v>463</v>
      </c>
      <c r="H235">
        <v>1</v>
      </c>
      <c r="I235">
        <v>0</v>
      </c>
      <c r="J235">
        <v>0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2</v>
      </c>
      <c r="R235">
        <v>2</v>
      </c>
      <c r="S235">
        <v>1</v>
      </c>
      <c r="T235">
        <v>3</v>
      </c>
      <c r="U235">
        <v>7</v>
      </c>
      <c r="V235">
        <v>2</v>
      </c>
      <c r="W235">
        <v>2</v>
      </c>
      <c r="X235">
        <v>7</v>
      </c>
      <c r="Y235">
        <v>9</v>
      </c>
    </row>
    <row r="236" spans="1:25" x14ac:dyDescent="0.3">
      <c r="A236" s="1" t="s">
        <v>98</v>
      </c>
      <c r="B236" s="1" t="s">
        <v>103</v>
      </c>
      <c r="C236">
        <v>1</v>
      </c>
      <c r="D236">
        <v>2</v>
      </c>
      <c r="E236">
        <v>2</v>
      </c>
      <c r="F236">
        <v>4</v>
      </c>
      <c r="G236" s="1" t="s">
        <v>463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2</v>
      </c>
      <c r="O236">
        <v>2</v>
      </c>
      <c r="P236">
        <v>1</v>
      </c>
      <c r="Q236">
        <v>3</v>
      </c>
      <c r="R236">
        <v>2</v>
      </c>
      <c r="S236">
        <v>2</v>
      </c>
      <c r="T236">
        <v>4</v>
      </c>
      <c r="U236">
        <v>4</v>
      </c>
      <c r="V236">
        <v>5</v>
      </c>
      <c r="W236">
        <v>5</v>
      </c>
      <c r="X236">
        <v>4</v>
      </c>
      <c r="Y236">
        <v>9</v>
      </c>
    </row>
    <row r="237" spans="1:25" x14ac:dyDescent="0.3">
      <c r="A237" s="1" t="s">
        <v>91</v>
      </c>
      <c r="B237" s="1" t="s">
        <v>96</v>
      </c>
      <c r="C237">
        <v>1</v>
      </c>
      <c r="D237">
        <v>1</v>
      </c>
      <c r="E237">
        <v>1</v>
      </c>
      <c r="F237">
        <v>2</v>
      </c>
      <c r="G237" s="1" t="s">
        <v>463</v>
      </c>
      <c r="H237">
        <v>0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3</v>
      </c>
      <c r="S237">
        <v>1</v>
      </c>
      <c r="T237">
        <v>4</v>
      </c>
      <c r="U237">
        <v>4</v>
      </c>
      <c r="V237">
        <v>6</v>
      </c>
      <c r="W237">
        <v>6</v>
      </c>
      <c r="X237">
        <v>4</v>
      </c>
      <c r="Y237">
        <v>10</v>
      </c>
    </row>
    <row r="238" spans="1:25" x14ac:dyDescent="0.3">
      <c r="A238" s="1" t="s">
        <v>97</v>
      </c>
      <c r="B238" s="1" t="s">
        <v>89</v>
      </c>
      <c r="C238">
        <v>1</v>
      </c>
      <c r="D238">
        <v>1</v>
      </c>
      <c r="E238">
        <v>0</v>
      </c>
      <c r="F238">
        <v>1</v>
      </c>
      <c r="G238" s="1" t="s">
        <v>5</v>
      </c>
      <c r="H238">
        <v>1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2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8</v>
      </c>
    </row>
    <row r="239" spans="1:25" x14ac:dyDescent="0.3">
      <c r="A239" s="1" t="s">
        <v>94</v>
      </c>
      <c r="B239" s="1" t="s">
        <v>93</v>
      </c>
      <c r="C239">
        <v>1</v>
      </c>
      <c r="D239">
        <v>0</v>
      </c>
      <c r="E239">
        <v>1</v>
      </c>
      <c r="F239">
        <v>1</v>
      </c>
      <c r="G239" s="1" t="s">
        <v>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1</v>
      </c>
      <c r="S239">
        <v>3</v>
      </c>
      <c r="T239">
        <v>4</v>
      </c>
      <c r="U239">
        <v>6</v>
      </c>
      <c r="V239">
        <v>5</v>
      </c>
      <c r="W239">
        <v>5</v>
      </c>
      <c r="X239">
        <v>6</v>
      </c>
      <c r="Y239">
        <v>11</v>
      </c>
    </row>
    <row r="240" spans="1:25" x14ac:dyDescent="0.3">
      <c r="A240" s="1" t="s">
        <v>99</v>
      </c>
      <c r="B240" s="1" t="s">
        <v>97</v>
      </c>
      <c r="C240">
        <v>2</v>
      </c>
      <c r="D240">
        <v>2</v>
      </c>
      <c r="E240">
        <v>2</v>
      </c>
      <c r="F240">
        <v>4</v>
      </c>
      <c r="G240" s="1" t="s">
        <v>463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2</v>
      </c>
      <c r="O240">
        <v>2</v>
      </c>
      <c r="P240">
        <v>1</v>
      </c>
      <c r="Q240">
        <v>3</v>
      </c>
      <c r="R240">
        <v>4</v>
      </c>
      <c r="S240">
        <v>3</v>
      </c>
      <c r="T240">
        <v>7</v>
      </c>
      <c r="U240">
        <v>7</v>
      </c>
      <c r="V240">
        <v>2</v>
      </c>
      <c r="W240">
        <v>2</v>
      </c>
      <c r="X240">
        <v>7</v>
      </c>
      <c r="Y240">
        <v>9</v>
      </c>
    </row>
    <row r="241" spans="1:25" x14ac:dyDescent="0.3">
      <c r="A241" s="1" t="s">
        <v>96</v>
      </c>
      <c r="B241" s="1" t="s">
        <v>106</v>
      </c>
      <c r="C241">
        <v>2</v>
      </c>
      <c r="D241">
        <v>6</v>
      </c>
      <c r="E241">
        <v>1</v>
      </c>
      <c r="F241">
        <v>7</v>
      </c>
      <c r="G241" s="1" t="s">
        <v>463</v>
      </c>
      <c r="H241">
        <v>2</v>
      </c>
      <c r="I241">
        <v>0</v>
      </c>
      <c r="J241">
        <v>0</v>
      </c>
      <c r="K241">
        <v>2</v>
      </c>
      <c r="L241">
        <v>2</v>
      </c>
      <c r="M241">
        <v>4</v>
      </c>
      <c r="N241">
        <v>1</v>
      </c>
      <c r="O241">
        <v>1</v>
      </c>
      <c r="P241">
        <v>4</v>
      </c>
      <c r="Q241">
        <v>5</v>
      </c>
      <c r="R241">
        <v>1</v>
      </c>
      <c r="S241">
        <v>2</v>
      </c>
      <c r="T241">
        <v>3</v>
      </c>
      <c r="U241">
        <v>2</v>
      </c>
      <c r="V241">
        <v>3</v>
      </c>
      <c r="W241">
        <v>3</v>
      </c>
      <c r="X241">
        <v>2</v>
      </c>
      <c r="Y241">
        <v>5</v>
      </c>
    </row>
    <row r="242" spans="1:25" x14ac:dyDescent="0.3">
      <c r="A242" s="1" t="s">
        <v>105</v>
      </c>
      <c r="B242" s="1" t="s">
        <v>104</v>
      </c>
      <c r="C242">
        <v>2</v>
      </c>
      <c r="D242">
        <v>0</v>
      </c>
      <c r="E242">
        <v>0</v>
      </c>
      <c r="F242">
        <v>0</v>
      </c>
      <c r="G242" s="1" t="s">
        <v>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0</v>
      </c>
      <c r="T242">
        <v>2</v>
      </c>
      <c r="U242">
        <v>2</v>
      </c>
      <c r="V242">
        <v>5</v>
      </c>
      <c r="W242">
        <v>5</v>
      </c>
      <c r="X242">
        <v>2</v>
      </c>
      <c r="Y242">
        <v>7</v>
      </c>
    </row>
    <row r="243" spans="1:25" x14ac:dyDescent="0.3">
      <c r="A243" s="1" t="s">
        <v>100</v>
      </c>
      <c r="B243" s="1" t="s">
        <v>102</v>
      </c>
      <c r="C243">
        <v>2</v>
      </c>
      <c r="D243">
        <v>2</v>
      </c>
      <c r="E243">
        <v>1</v>
      </c>
      <c r="F243">
        <v>3</v>
      </c>
      <c r="G243" s="1" t="s">
        <v>463</v>
      </c>
      <c r="H243">
        <v>2</v>
      </c>
      <c r="I243">
        <v>0</v>
      </c>
      <c r="J243">
        <v>0</v>
      </c>
      <c r="K243">
        <v>2</v>
      </c>
      <c r="L243">
        <v>2</v>
      </c>
      <c r="M243">
        <v>0</v>
      </c>
      <c r="N243">
        <v>1</v>
      </c>
      <c r="O243">
        <v>1</v>
      </c>
      <c r="P243">
        <v>0</v>
      </c>
      <c r="Q243">
        <v>1</v>
      </c>
      <c r="R243">
        <v>3</v>
      </c>
      <c r="S243">
        <v>2</v>
      </c>
      <c r="T243">
        <v>5</v>
      </c>
      <c r="U243">
        <v>3</v>
      </c>
      <c r="V243">
        <v>6</v>
      </c>
      <c r="W243">
        <v>6</v>
      </c>
      <c r="X243">
        <v>3</v>
      </c>
      <c r="Y243">
        <v>9</v>
      </c>
    </row>
    <row r="244" spans="1:25" x14ac:dyDescent="0.3">
      <c r="A244" s="1" t="s">
        <v>89</v>
      </c>
      <c r="B244" s="1" t="s">
        <v>94</v>
      </c>
      <c r="C244">
        <v>2</v>
      </c>
      <c r="D244">
        <v>2</v>
      </c>
      <c r="E244">
        <v>2</v>
      </c>
      <c r="F244">
        <v>4</v>
      </c>
      <c r="G244" s="1" t="s">
        <v>463</v>
      </c>
      <c r="H244">
        <v>2</v>
      </c>
      <c r="I244">
        <v>0</v>
      </c>
      <c r="J244">
        <v>0</v>
      </c>
      <c r="K244">
        <v>2</v>
      </c>
      <c r="L244">
        <v>2</v>
      </c>
      <c r="M244">
        <v>0</v>
      </c>
      <c r="N244">
        <v>2</v>
      </c>
      <c r="O244">
        <v>2</v>
      </c>
      <c r="P244">
        <v>0</v>
      </c>
      <c r="Q244">
        <v>2</v>
      </c>
      <c r="R244">
        <v>1</v>
      </c>
      <c r="S244">
        <v>2</v>
      </c>
      <c r="T244">
        <v>3</v>
      </c>
      <c r="U244">
        <v>5</v>
      </c>
      <c r="V244">
        <v>4</v>
      </c>
      <c r="W244">
        <v>4</v>
      </c>
      <c r="X244">
        <v>5</v>
      </c>
      <c r="Y244">
        <v>9</v>
      </c>
    </row>
    <row r="245" spans="1:25" x14ac:dyDescent="0.3">
      <c r="A245" s="1" t="s">
        <v>87</v>
      </c>
      <c r="B245" s="1" t="s">
        <v>90</v>
      </c>
      <c r="C245">
        <v>2</v>
      </c>
      <c r="D245">
        <v>2</v>
      </c>
      <c r="E245">
        <v>0</v>
      </c>
      <c r="F245">
        <v>2</v>
      </c>
      <c r="G245" s="1" t="s">
        <v>5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2</v>
      </c>
      <c r="T245">
        <v>3</v>
      </c>
      <c r="U245">
        <v>6</v>
      </c>
      <c r="V245">
        <v>2</v>
      </c>
      <c r="W245">
        <v>2</v>
      </c>
      <c r="X245">
        <v>6</v>
      </c>
      <c r="Y245">
        <v>8</v>
      </c>
    </row>
    <row r="246" spans="1:25" x14ac:dyDescent="0.3">
      <c r="A246" s="1" t="s">
        <v>88</v>
      </c>
      <c r="B246" s="1" t="s">
        <v>92</v>
      </c>
      <c r="C246">
        <v>2</v>
      </c>
      <c r="D246">
        <v>3</v>
      </c>
      <c r="E246">
        <v>2</v>
      </c>
      <c r="F246">
        <v>5</v>
      </c>
      <c r="G246" s="1" t="s">
        <v>463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3</v>
      </c>
      <c r="N246">
        <v>1</v>
      </c>
      <c r="O246">
        <v>1</v>
      </c>
      <c r="P246">
        <v>3</v>
      </c>
      <c r="Q246">
        <v>4</v>
      </c>
      <c r="R246">
        <v>2</v>
      </c>
      <c r="S246">
        <v>2</v>
      </c>
      <c r="T246">
        <v>4</v>
      </c>
      <c r="U246">
        <v>5</v>
      </c>
      <c r="V246">
        <v>1</v>
      </c>
      <c r="W246">
        <v>1</v>
      </c>
      <c r="X246">
        <v>5</v>
      </c>
      <c r="Y246">
        <v>6</v>
      </c>
    </row>
    <row r="247" spans="1:25" x14ac:dyDescent="0.3">
      <c r="A247" s="1" t="s">
        <v>93</v>
      </c>
      <c r="B247" s="1" t="s">
        <v>95</v>
      </c>
      <c r="C247">
        <v>2</v>
      </c>
      <c r="D247">
        <v>3</v>
      </c>
      <c r="E247">
        <v>3</v>
      </c>
      <c r="F247">
        <v>6</v>
      </c>
      <c r="G247" s="1" t="s">
        <v>463</v>
      </c>
      <c r="H247">
        <v>1</v>
      </c>
      <c r="I247">
        <v>3</v>
      </c>
      <c r="J247">
        <v>3</v>
      </c>
      <c r="K247">
        <v>1</v>
      </c>
      <c r="L247">
        <v>4</v>
      </c>
      <c r="M247">
        <v>2</v>
      </c>
      <c r="N247">
        <v>0</v>
      </c>
      <c r="O247">
        <v>0</v>
      </c>
      <c r="P247">
        <v>2</v>
      </c>
      <c r="Q247">
        <v>2</v>
      </c>
      <c r="R247">
        <v>0</v>
      </c>
      <c r="S247">
        <v>1</v>
      </c>
      <c r="T247">
        <v>1</v>
      </c>
      <c r="U247">
        <v>3</v>
      </c>
      <c r="V247">
        <v>11</v>
      </c>
      <c r="W247">
        <v>11</v>
      </c>
      <c r="X247">
        <v>3</v>
      </c>
      <c r="Y247">
        <v>14</v>
      </c>
    </row>
    <row r="248" spans="1:25" x14ac:dyDescent="0.3">
      <c r="A248" s="1" t="s">
        <v>101</v>
      </c>
      <c r="B248" s="1" t="s">
        <v>98</v>
      </c>
      <c r="C248">
        <v>2</v>
      </c>
      <c r="D248">
        <v>1</v>
      </c>
      <c r="E248">
        <v>0</v>
      </c>
      <c r="F248">
        <v>1</v>
      </c>
      <c r="G248" s="1" t="s">
        <v>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5</v>
      </c>
      <c r="S248">
        <v>2</v>
      </c>
      <c r="T248">
        <v>7</v>
      </c>
      <c r="U248">
        <v>7</v>
      </c>
      <c r="V248">
        <v>2</v>
      </c>
      <c r="W248">
        <v>2</v>
      </c>
      <c r="X248">
        <v>7</v>
      </c>
      <c r="Y248">
        <v>9</v>
      </c>
    </row>
    <row r="249" spans="1:25" x14ac:dyDescent="0.3">
      <c r="A249" s="1" t="s">
        <v>103</v>
      </c>
      <c r="B249" s="1" t="s">
        <v>91</v>
      </c>
      <c r="C249">
        <v>2</v>
      </c>
      <c r="D249">
        <v>1</v>
      </c>
      <c r="E249">
        <v>0</v>
      </c>
      <c r="F249">
        <v>1</v>
      </c>
      <c r="G249" s="1" t="s">
        <v>5</v>
      </c>
      <c r="H249">
        <v>1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3</v>
      </c>
      <c r="T249">
        <v>4</v>
      </c>
      <c r="U249">
        <v>8</v>
      </c>
      <c r="V249">
        <v>7</v>
      </c>
      <c r="W249">
        <v>7</v>
      </c>
      <c r="X249">
        <v>8</v>
      </c>
      <c r="Y249">
        <v>15</v>
      </c>
    </row>
    <row r="250" spans="1:25" x14ac:dyDescent="0.3">
      <c r="A250" s="1" t="s">
        <v>95</v>
      </c>
      <c r="B250" s="1" t="s">
        <v>99</v>
      </c>
      <c r="C250">
        <v>3</v>
      </c>
      <c r="D250">
        <v>0</v>
      </c>
      <c r="E250">
        <v>1</v>
      </c>
      <c r="F250">
        <v>1</v>
      </c>
      <c r="G250" s="1" t="s">
        <v>5</v>
      </c>
      <c r="H250">
        <v>0</v>
      </c>
      <c r="I250">
        <v>1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1</v>
      </c>
      <c r="T250">
        <v>3</v>
      </c>
      <c r="U250">
        <v>5</v>
      </c>
      <c r="V250">
        <v>4</v>
      </c>
      <c r="W250">
        <v>4</v>
      </c>
      <c r="X250">
        <v>5</v>
      </c>
      <c r="Y250">
        <v>9</v>
      </c>
    </row>
    <row r="251" spans="1:25" x14ac:dyDescent="0.3">
      <c r="A251" s="1" t="s">
        <v>104</v>
      </c>
      <c r="B251" s="1" t="s">
        <v>89</v>
      </c>
      <c r="C251">
        <v>3</v>
      </c>
      <c r="D251">
        <v>0</v>
      </c>
      <c r="E251">
        <v>3</v>
      </c>
      <c r="F251">
        <v>3</v>
      </c>
      <c r="G251" s="1" t="s">
        <v>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</v>
      </c>
      <c r="O251">
        <v>3</v>
      </c>
      <c r="P251">
        <v>0</v>
      </c>
      <c r="Q251">
        <v>3</v>
      </c>
      <c r="R251">
        <v>1</v>
      </c>
      <c r="S251">
        <v>1</v>
      </c>
      <c r="T251">
        <v>2</v>
      </c>
      <c r="U251">
        <v>3</v>
      </c>
      <c r="V251">
        <v>7</v>
      </c>
      <c r="W251">
        <v>7</v>
      </c>
      <c r="X251">
        <v>3</v>
      </c>
      <c r="Y251">
        <v>10</v>
      </c>
    </row>
    <row r="252" spans="1:25" x14ac:dyDescent="0.3">
      <c r="A252" s="1" t="s">
        <v>106</v>
      </c>
      <c r="B252" s="1" t="s">
        <v>102</v>
      </c>
      <c r="C252">
        <v>3</v>
      </c>
      <c r="D252">
        <v>0</v>
      </c>
      <c r="E252">
        <v>0</v>
      </c>
      <c r="F252">
        <v>0</v>
      </c>
      <c r="G252" s="1" t="s">
        <v>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2</v>
      </c>
      <c r="U252">
        <v>4</v>
      </c>
      <c r="V252">
        <v>6</v>
      </c>
      <c r="W252">
        <v>6</v>
      </c>
      <c r="X252">
        <v>4</v>
      </c>
      <c r="Y252">
        <v>10</v>
      </c>
    </row>
    <row r="253" spans="1:25" x14ac:dyDescent="0.3">
      <c r="A253" s="1" t="s">
        <v>96</v>
      </c>
      <c r="B253" s="1" t="s">
        <v>103</v>
      </c>
      <c r="C253">
        <v>3</v>
      </c>
      <c r="D253">
        <v>1</v>
      </c>
      <c r="E253">
        <v>0</v>
      </c>
      <c r="F253">
        <v>1</v>
      </c>
      <c r="G253" s="1" t="s">
        <v>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1</v>
      </c>
      <c r="R253">
        <v>3</v>
      </c>
      <c r="S253">
        <v>1</v>
      </c>
      <c r="T253">
        <v>4</v>
      </c>
      <c r="U253">
        <v>11</v>
      </c>
      <c r="V253">
        <v>4</v>
      </c>
      <c r="W253">
        <v>4</v>
      </c>
      <c r="X253">
        <v>11</v>
      </c>
      <c r="Y253">
        <v>15</v>
      </c>
    </row>
    <row r="254" spans="1:25" x14ac:dyDescent="0.3">
      <c r="A254" s="1" t="s">
        <v>90</v>
      </c>
      <c r="B254" s="1" t="s">
        <v>105</v>
      </c>
      <c r="C254">
        <v>3</v>
      </c>
      <c r="D254">
        <v>1</v>
      </c>
      <c r="E254">
        <v>0</v>
      </c>
      <c r="F254">
        <v>1</v>
      </c>
      <c r="G254" s="1" t="s">
        <v>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1</v>
      </c>
      <c r="S254">
        <v>1</v>
      </c>
      <c r="T254">
        <v>2</v>
      </c>
      <c r="U254">
        <v>7</v>
      </c>
      <c r="V254">
        <v>7</v>
      </c>
      <c r="W254">
        <v>7</v>
      </c>
      <c r="X254">
        <v>7</v>
      </c>
      <c r="Y254">
        <v>14</v>
      </c>
    </row>
    <row r="255" spans="1:25" x14ac:dyDescent="0.3">
      <c r="A255" s="1" t="s">
        <v>92</v>
      </c>
      <c r="B255" s="1" t="s">
        <v>93</v>
      </c>
      <c r="C255">
        <v>3</v>
      </c>
      <c r="D255">
        <v>2</v>
      </c>
      <c r="E255">
        <v>1</v>
      </c>
      <c r="F255">
        <v>3</v>
      </c>
      <c r="G255" s="1" t="s">
        <v>463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2</v>
      </c>
      <c r="R255">
        <v>0</v>
      </c>
      <c r="S255">
        <v>1</v>
      </c>
      <c r="T255">
        <v>1</v>
      </c>
      <c r="U255">
        <v>8</v>
      </c>
      <c r="V255">
        <v>3</v>
      </c>
      <c r="W255">
        <v>3</v>
      </c>
      <c r="X255">
        <v>8</v>
      </c>
      <c r="Y255">
        <v>11</v>
      </c>
    </row>
    <row r="256" spans="1:25" x14ac:dyDescent="0.3">
      <c r="A256" s="1" t="s">
        <v>98</v>
      </c>
      <c r="B256" s="1" t="s">
        <v>87</v>
      </c>
      <c r="C256">
        <v>3</v>
      </c>
      <c r="D256">
        <v>1</v>
      </c>
      <c r="E256">
        <v>2</v>
      </c>
      <c r="F256">
        <v>3</v>
      </c>
      <c r="G256" s="1" t="s">
        <v>463</v>
      </c>
      <c r="H256">
        <v>1</v>
      </c>
      <c r="I256">
        <v>1</v>
      </c>
      <c r="J256">
        <v>1</v>
      </c>
      <c r="K256">
        <v>1</v>
      </c>
      <c r="L256">
        <v>2</v>
      </c>
      <c r="M256">
        <v>0</v>
      </c>
      <c r="N256">
        <v>1</v>
      </c>
      <c r="O256">
        <v>1</v>
      </c>
      <c r="P256">
        <v>0</v>
      </c>
      <c r="Q256">
        <v>1</v>
      </c>
      <c r="R256">
        <v>1</v>
      </c>
      <c r="S256">
        <v>3</v>
      </c>
      <c r="T256">
        <v>4</v>
      </c>
      <c r="U256">
        <v>4</v>
      </c>
      <c r="V256">
        <v>7</v>
      </c>
      <c r="W256">
        <v>7</v>
      </c>
      <c r="X256">
        <v>4</v>
      </c>
      <c r="Y256">
        <v>11</v>
      </c>
    </row>
    <row r="257" spans="1:25" x14ac:dyDescent="0.3">
      <c r="A257" s="1" t="s">
        <v>91</v>
      </c>
      <c r="B257" s="1" t="s">
        <v>88</v>
      </c>
      <c r="C257">
        <v>3</v>
      </c>
      <c r="D257">
        <v>3</v>
      </c>
      <c r="E257">
        <v>0</v>
      </c>
      <c r="F257">
        <v>3</v>
      </c>
      <c r="G257" s="1" t="s">
        <v>5</v>
      </c>
      <c r="H257">
        <v>2</v>
      </c>
      <c r="I257">
        <v>0</v>
      </c>
      <c r="J257">
        <v>0</v>
      </c>
      <c r="K257">
        <v>2</v>
      </c>
      <c r="L257">
        <v>2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3</v>
      </c>
      <c r="T257">
        <v>3</v>
      </c>
      <c r="U257">
        <v>4</v>
      </c>
      <c r="V257">
        <v>5</v>
      </c>
      <c r="W257">
        <v>5</v>
      </c>
      <c r="X257">
        <v>4</v>
      </c>
      <c r="Y257">
        <v>9</v>
      </c>
    </row>
    <row r="258" spans="1:25" x14ac:dyDescent="0.3">
      <c r="A258" s="1" t="s">
        <v>97</v>
      </c>
      <c r="B258" s="1" t="s">
        <v>100</v>
      </c>
      <c r="C258">
        <v>3</v>
      </c>
      <c r="D258">
        <v>5</v>
      </c>
      <c r="E258">
        <v>3</v>
      </c>
      <c r="F258">
        <v>8</v>
      </c>
      <c r="G258" s="1" t="s">
        <v>463</v>
      </c>
      <c r="H258">
        <v>4</v>
      </c>
      <c r="I258">
        <v>1</v>
      </c>
      <c r="J258">
        <v>1</v>
      </c>
      <c r="K258">
        <v>4</v>
      </c>
      <c r="L258">
        <v>5</v>
      </c>
      <c r="M258">
        <v>1</v>
      </c>
      <c r="N258">
        <v>2</v>
      </c>
      <c r="O258">
        <v>2</v>
      </c>
      <c r="P258">
        <v>1</v>
      </c>
      <c r="Q258">
        <v>3</v>
      </c>
      <c r="R258">
        <v>3</v>
      </c>
      <c r="S258">
        <v>2</v>
      </c>
      <c r="T258">
        <v>5</v>
      </c>
      <c r="U258">
        <v>2</v>
      </c>
      <c r="V258">
        <v>10</v>
      </c>
      <c r="W258">
        <v>10</v>
      </c>
      <c r="X258">
        <v>2</v>
      </c>
      <c r="Y258">
        <v>12</v>
      </c>
    </row>
    <row r="259" spans="1:25" x14ac:dyDescent="0.3">
      <c r="A259" s="1" t="s">
        <v>94</v>
      </c>
      <c r="B259" s="1" t="s">
        <v>101</v>
      </c>
      <c r="C259">
        <v>3</v>
      </c>
      <c r="D259">
        <v>1</v>
      </c>
      <c r="E259">
        <v>0</v>
      </c>
      <c r="F259">
        <v>1</v>
      </c>
      <c r="G259" s="1" t="s">
        <v>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2</v>
      </c>
      <c r="T259">
        <v>3</v>
      </c>
      <c r="U259">
        <v>9</v>
      </c>
      <c r="V259">
        <v>10</v>
      </c>
      <c r="W259">
        <v>10</v>
      </c>
      <c r="X259">
        <v>9</v>
      </c>
      <c r="Y259">
        <v>19</v>
      </c>
    </row>
    <row r="260" spans="1:25" x14ac:dyDescent="0.3">
      <c r="A260" s="1" t="s">
        <v>99</v>
      </c>
      <c r="B260" s="1" t="s">
        <v>92</v>
      </c>
      <c r="C260">
        <v>4</v>
      </c>
      <c r="D260">
        <v>1</v>
      </c>
      <c r="E260">
        <v>1</v>
      </c>
      <c r="F260">
        <v>2</v>
      </c>
      <c r="G260" s="1" t="s">
        <v>463</v>
      </c>
      <c r="H260">
        <v>1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1</v>
      </c>
      <c r="S260">
        <v>1</v>
      </c>
      <c r="T260">
        <v>2</v>
      </c>
      <c r="U260">
        <v>3</v>
      </c>
      <c r="V260">
        <v>8</v>
      </c>
      <c r="W260">
        <v>8</v>
      </c>
      <c r="X260">
        <v>3</v>
      </c>
      <c r="Y260">
        <v>11</v>
      </c>
    </row>
    <row r="261" spans="1:25" x14ac:dyDescent="0.3">
      <c r="A261" s="1" t="s">
        <v>102</v>
      </c>
      <c r="B261" s="1" t="s">
        <v>90</v>
      </c>
      <c r="C261">
        <v>4</v>
      </c>
      <c r="D261">
        <v>0</v>
      </c>
      <c r="E261">
        <v>1</v>
      </c>
      <c r="F261">
        <v>1</v>
      </c>
      <c r="G261" s="1" t="s">
        <v>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1</v>
      </c>
      <c r="R261">
        <v>2</v>
      </c>
      <c r="S261">
        <v>2</v>
      </c>
      <c r="T261">
        <v>4</v>
      </c>
      <c r="U261">
        <v>4</v>
      </c>
      <c r="V261">
        <v>7</v>
      </c>
      <c r="W261">
        <v>7</v>
      </c>
      <c r="X261">
        <v>4</v>
      </c>
      <c r="Y261">
        <v>11</v>
      </c>
    </row>
    <row r="262" spans="1:25" x14ac:dyDescent="0.3">
      <c r="A262" s="1" t="s">
        <v>105</v>
      </c>
      <c r="B262" s="1" t="s">
        <v>91</v>
      </c>
      <c r="C262">
        <v>4</v>
      </c>
      <c r="D262">
        <v>0</v>
      </c>
      <c r="E262">
        <v>5</v>
      </c>
      <c r="F262">
        <v>5</v>
      </c>
      <c r="G262" s="1" t="s">
        <v>5</v>
      </c>
      <c r="H262">
        <v>0</v>
      </c>
      <c r="I262">
        <v>1</v>
      </c>
      <c r="J262">
        <v>1</v>
      </c>
      <c r="K262">
        <v>0</v>
      </c>
      <c r="L262">
        <v>1</v>
      </c>
      <c r="M262">
        <v>0</v>
      </c>
      <c r="N262">
        <v>4</v>
      </c>
      <c r="O262">
        <v>4</v>
      </c>
      <c r="P262">
        <v>0</v>
      </c>
      <c r="Q262">
        <v>4</v>
      </c>
      <c r="R262">
        <v>3</v>
      </c>
      <c r="S262">
        <v>1</v>
      </c>
      <c r="T262">
        <v>4</v>
      </c>
      <c r="U262">
        <v>5</v>
      </c>
      <c r="V262">
        <v>3</v>
      </c>
      <c r="W262">
        <v>3</v>
      </c>
      <c r="X262">
        <v>5</v>
      </c>
      <c r="Y262">
        <v>8</v>
      </c>
    </row>
    <row r="263" spans="1:25" x14ac:dyDescent="0.3">
      <c r="A263" s="1" t="s">
        <v>100</v>
      </c>
      <c r="B263" s="1" t="s">
        <v>104</v>
      </c>
      <c r="C263">
        <v>4</v>
      </c>
      <c r="D263">
        <v>1</v>
      </c>
      <c r="E263">
        <v>0</v>
      </c>
      <c r="F263">
        <v>1</v>
      </c>
      <c r="G263" s="1" t="s">
        <v>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2</v>
      </c>
      <c r="S263">
        <v>6</v>
      </c>
      <c r="T263">
        <v>8</v>
      </c>
      <c r="U263">
        <v>5</v>
      </c>
      <c r="V263">
        <v>3</v>
      </c>
      <c r="W263">
        <v>3</v>
      </c>
      <c r="X263">
        <v>5</v>
      </c>
      <c r="Y263">
        <v>8</v>
      </c>
    </row>
    <row r="264" spans="1:25" x14ac:dyDescent="0.3">
      <c r="A264" s="1" t="s">
        <v>89</v>
      </c>
      <c r="B264" s="1" t="s">
        <v>98</v>
      </c>
      <c r="C264">
        <v>4</v>
      </c>
      <c r="D264">
        <v>0</v>
      </c>
      <c r="E264">
        <v>1</v>
      </c>
      <c r="F264">
        <v>1</v>
      </c>
      <c r="G264" s="1" t="s">
        <v>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1</v>
      </c>
      <c r="R264">
        <v>2</v>
      </c>
      <c r="S264">
        <v>1</v>
      </c>
      <c r="T264">
        <v>3</v>
      </c>
      <c r="U264">
        <v>10</v>
      </c>
      <c r="V264">
        <v>1</v>
      </c>
      <c r="W264">
        <v>1</v>
      </c>
      <c r="X264">
        <v>10</v>
      </c>
      <c r="Y264">
        <v>11</v>
      </c>
    </row>
    <row r="265" spans="1:25" x14ac:dyDescent="0.3">
      <c r="A265" s="1" t="s">
        <v>87</v>
      </c>
      <c r="B265" s="1" t="s">
        <v>97</v>
      </c>
      <c r="C265">
        <v>4</v>
      </c>
      <c r="D265">
        <v>2</v>
      </c>
      <c r="E265">
        <v>1</v>
      </c>
      <c r="F265">
        <v>3</v>
      </c>
      <c r="G265" s="1" t="s">
        <v>463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</v>
      </c>
      <c r="N265">
        <v>1</v>
      </c>
      <c r="O265">
        <v>1</v>
      </c>
      <c r="P265">
        <v>2</v>
      </c>
      <c r="Q265">
        <v>3</v>
      </c>
      <c r="R265">
        <v>2</v>
      </c>
      <c r="S265">
        <v>3</v>
      </c>
      <c r="T265">
        <v>5</v>
      </c>
      <c r="U265">
        <v>10</v>
      </c>
      <c r="V265">
        <v>4</v>
      </c>
      <c r="W265">
        <v>4</v>
      </c>
      <c r="X265">
        <v>10</v>
      </c>
      <c r="Y265">
        <v>14</v>
      </c>
    </row>
    <row r="266" spans="1:25" x14ac:dyDescent="0.3">
      <c r="A266" s="1" t="s">
        <v>88</v>
      </c>
      <c r="B266" s="1" t="s">
        <v>96</v>
      </c>
      <c r="C266">
        <v>4</v>
      </c>
      <c r="D266">
        <v>1</v>
      </c>
      <c r="E266">
        <v>0</v>
      </c>
      <c r="F266">
        <v>1</v>
      </c>
      <c r="G266" s="1" t="s">
        <v>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1</v>
      </c>
      <c r="R266">
        <v>1</v>
      </c>
      <c r="S266">
        <v>3</v>
      </c>
      <c r="T266">
        <v>4</v>
      </c>
      <c r="U266">
        <v>10</v>
      </c>
      <c r="V266">
        <v>3</v>
      </c>
      <c r="W266">
        <v>3</v>
      </c>
      <c r="X266">
        <v>10</v>
      </c>
      <c r="Y266">
        <v>13</v>
      </c>
    </row>
    <row r="267" spans="1:25" x14ac:dyDescent="0.3">
      <c r="A267" s="1" t="s">
        <v>93</v>
      </c>
      <c r="B267" s="1" t="s">
        <v>106</v>
      </c>
      <c r="C267">
        <v>4</v>
      </c>
      <c r="D267">
        <v>2</v>
      </c>
      <c r="E267">
        <v>2</v>
      </c>
      <c r="F267">
        <v>4</v>
      </c>
      <c r="G267" s="1" t="s">
        <v>463</v>
      </c>
      <c r="H267">
        <v>2</v>
      </c>
      <c r="I267">
        <v>0</v>
      </c>
      <c r="J267">
        <v>0</v>
      </c>
      <c r="K267">
        <v>2</v>
      </c>
      <c r="L267">
        <v>2</v>
      </c>
      <c r="M267">
        <v>0</v>
      </c>
      <c r="N267">
        <v>2</v>
      </c>
      <c r="O267">
        <v>2</v>
      </c>
      <c r="P267">
        <v>0</v>
      </c>
      <c r="Q267">
        <v>2</v>
      </c>
      <c r="R267">
        <v>0</v>
      </c>
      <c r="S267">
        <v>1</v>
      </c>
      <c r="T267">
        <v>1</v>
      </c>
      <c r="U267">
        <v>9</v>
      </c>
      <c r="V267">
        <v>2</v>
      </c>
      <c r="W267">
        <v>2</v>
      </c>
      <c r="X267">
        <v>9</v>
      </c>
      <c r="Y267">
        <v>11</v>
      </c>
    </row>
    <row r="268" spans="1:25" x14ac:dyDescent="0.3">
      <c r="A268" s="1" t="s">
        <v>101</v>
      </c>
      <c r="B268" s="1" t="s">
        <v>95</v>
      </c>
      <c r="C268">
        <v>4</v>
      </c>
      <c r="D268">
        <v>2</v>
      </c>
      <c r="E268">
        <v>0</v>
      </c>
      <c r="F268">
        <v>2</v>
      </c>
      <c r="G268" s="1" t="s">
        <v>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2</v>
      </c>
      <c r="Q268">
        <v>2</v>
      </c>
      <c r="R268">
        <v>2</v>
      </c>
      <c r="S268">
        <v>4</v>
      </c>
      <c r="T268">
        <v>6</v>
      </c>
      <c r="U268">
        <v>4</v>
      </c>
      <c r="V268">
        <v>4</v>
      </c>
      <c r="W268">
        <v>4</v>
      </c>
      <c r="X268">
        <v>4</v>
      </c>
      <c r="Y268">
        <v>8</v>
      </c>
    </row>
    <row r="269" spans="1:25" x14ac:dyDescent="0.3">
      <c r="A269" s="1" t="s">
        <v>103</v>
      </c>
      <c r="B269" s="1" t="s">
        <v>94</v>
      </c>
      <c r="C269">
        <v>4</v>
      </c>
      <c r="D269">
        <v>1</v>
      </c>
      <c r="E269">
        <v>1</v>
      </c>
      <c r="F269">
        <v>2</v>
      </c>
      <c r="G269" s="1" t="s">
        <v>463</v>
      </c>
      <c r="H269">
        <v>1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1</v>
      </c>
      <c r="O269">
        <v>1</v>
      </c>
      <c r="P269">
        <v>0</v>
      </c>
      <c r="Q269">
        <v>1</v>
      </c>
      <c r="R269">
        <v>1</v>
      </c>
      <c r="S269">
        <v>1</v>
      </c>
      <c r="T269">
        <v>2</v>
      </c>
      <c r="U269">
        <v>3</v>
      </c>
      <c r="V269">
        <v>7</v>
      </c>
      <c r="W269">
        <v>7</v>
      </c>
      <c r="X269">
        <v>3</v>
      </c>
      <c r="Y269">
        <v>10</v>
      </c>
    </row>
    <row r="270" spans="1:25" x14ac:dyDescent="0.3">
      <c r="A270" s="1" t="s">
        <v>104</v>
      </c>
      <c r="B270" s="1" t="s">
        <v>93</v>
      </c>
      <c r="C270">
        <v>5</v>
      </c>
      <c r="D270">
        <v>2</v>
      </c>
      <c r="E270">
        <v>0</v>
      </c>
      <c r="F270">
        <v>2</v>
      </c>
      <c r="G270" s="1" t="s">
        <v>5</v>
      </c>
      <c r="H270">
        <v>1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1</v>
      </c>
      <c r="S270">
        <v>4</v>
      </c>
      <c r="T270">
        <v>5</v>
      </c>
      <c r="U270">
        <v>1</v>
      </c>
      <c r="V270">
        <v>10</v>
      </c>
      <c r="W270">
        <v>10</v>
      </c>
      <c r="X270">
        <v>1</v>
      </c>
      <c r="Y270">
        <v>11</v>
      </c>
    </row>
    <row r="271" spans="1:25" x14ac:dyDescent="0.3">
      <c r="A271" s="1" t="s">
        <v>106</v>
      </c>
      <c r="B271" s="1" t="s">
        <v>103</v>
      </c>
      <c r="C271">
        <v>5</v>
      </c>
      <c r="D271">
        <v>0</v>
      </c>
      <c r="E271">
        <v>2</v>
      </c>
      <c r="F271">
        <v>2</v>
      </c>
      <c r="G271" s="1" t="s">
        <v>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2</v>
      </c>
      <c r="P271">
        <v>0</v>
      </c>
      <c r="Q271">
        <v>2</v>
      </c>
      <c r="R271">
        <v>1</v>
      </c>
      <c r="S271">
        <v>1</v>
      </c>
      <c r="T271">
        <v>2</v>
      </c>
      <c r="U271">
        <v>7</v>
      </c>
      <c r="V271">
        <v>3</v>
      </c>
      <c r="W271">
        <v>3</v>
      </c>
      <c r="X271">
        <v>7</v>
      </c>
      <c r="Y271">
        <v>10</v>
      </c>
    </row>
    <row r="272" spans="1:25" x14ac:dyDescent="0.3">
      <c r="A272" s="1" t="s">
        <v>96</v>
      </c>
      <c r="B272" s="1" t="s">
        <v>101</v>
      </c>
      <c r="C272">
        <v>5</v>
      </c>
      <c r="D272">
        <v>3</v>
      </c>
      <c r="E272">
        <v>0</v>
      </c>
      <c r="F272">
        <v>3</v>
      </c>
      <c r="G272" s="1" t="s">
        <v>5</v>
      </c>
      <c r="H272">
        <v>2</v>
      </c>
      <c r="I272">
        <v>0</v>
      </c>
      <c r="J272">
        <v>0</v>
      </c>
      <c r="K272">
        <v>2</v>
      </c>
      <c r="L272">
        <v>2</v>
      </c>
      <c r="M272">
        <v>1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2</v>
      </c>
      <c r="T272">
        <v>3</v>
      </c>
      <c r="U272">
        <v>11</v>
      </c>
      <c r="V272">
        <v>1</v>
      </c>
      <c r="W272">
        <v>1</v>
      </c>
      <c r="X272">
        <v>11</v>
      </c>
      <c r="Y272">
        <v>12</v>
      </c>
    </row>
    <row r="273" spans="1:25" x14ac:dyDescent="0.3">
      <c r="A273" s="1" t="s">
        <v>105</v>
      </c>
      <c r="B273" s="1" t="s">
        <v>87</v>
      </c>
      <c r="C273">
        <v>5</v>
      </c>
      <c r="D273">
        <v>0</v>
      </c>
      <c r="E273">
        <v>2</v>
      </c>
      <c r="F273">
        <v>2</v>
      </c>
      <c r="G273" s="1" t="s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</v>
      </c>
      <c r="O273">
        <v>2</v>
      </c>
      <c r="P273">
        <v>0</v>
      </c>
      <c r="Q273">
        <v>2</v>
      </c>
      <c r="R273">
        <v>3</v>
      </c>
      <c r="S273">
        <v>1</v>
      </c>
      <c r="T273">
        <v>4</v>
      </c>
      <c r="U273">
        <v>3</v>
      </c>
      <c r="V273">
        <v>5</v>
      </c>
      <c r="W273">
        <v>5</v>
      </c>
      <c r="X273">
        <v>3</v>
      </c>
      <c r="Y273">
        <v>8</v>
      </c>
    </row>
    <row r="274" spans="1:25" x14ac:dyDescent="0.3">
      <c r="A274" s="1" t="s">
        <v>90</v>
      </c>
      <c r="B274" s="1" t="s">
        <v>100</v>
      </c>
      <c r="C274">
        <v>5</v>
      </c>
      <c r="D274">
        <v>4</v>
      </c>
      <c r="E274">
        <v>1</v>
      </c>
      <c r="F274">
        <v>5</v>
      </c>
      <c r="G274" s="1" t="s">
        <v>463</v>
      </c>
      <c r="H274">
        <v>2</v>
      </c>
      <c r="I274">
        <v>0</v>
      </c>
      <c r="J274">
        <v>0</v>
      </c>
      <c r="K274">
        <v>2</v>
      </c>
      <c r="L274">
        <v>2</v>
      </c>
      <c r="M274">
        <v>2</v>
      </c>
      <c r="N274">
        <v>1</v>
      </c>
      <c r="O274">
        <v>1</v>
      </c>
      <c r="P274">
        <v>2</v>
      </c>
      <c r="Q274">
        <v>3</v>
      </c>
      <c r="R274">
        <v>0</v>
      </c>
      <c r="S274">
        <v>2</v>
      </c>
      <c r="T274">
        <v>2</v>
      </c>
      <c r="U274">
        <v>5</v>
      </c>
      <c r="V274">
        <v>3</v>
      </c>
      <c r="W274">
        <v>3</v>
      </c>
      <c r="X274">
        <v>5</v>
      </c>
      <c r="Y274">
        <v>8</v>
      </c>
    </row>
    <row r="275" spans="1:25" x14ac:dyDescent="0.3">
      <c r="A275" s="1" t="s">
        <v>92</v>
      </c>
      <c r="B275" s="1" t="s">
        <v>95</v>
      </c>
      <c r="C275">
        <v>5</v>
      </c>
      <c r="D275">
        <v>2</v>
      </c>
      <c r="E275">
        <v>2</v>
      </c>
      <c r="F275">
        <v>4</v>
      </c>
      <c r="G275" s="1" t="s">
        <v>463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2</v>
      </c>
      <c r="O275">
        <v>2</v>
      </c>
      <c r="P275">
        <v>1</v>
      </c>
      <c r="Q275">
        <v>3</v>
      </c>
      <c r="R275">
        <v>2</v>
      </c>
      <c r="S275">
        <v>1</v>
      </c>
      <c r="T275">
        <v>3</v>
      </c>
      <c r="U275">
        <v>4</v>
      </c>
      <c r="V275">
        <v>3</v>
      </c>
      <c r="W275">
        <v>3</v>
      </c>
      <c r="X275">
        <v>4</v>
      </c>
      <c r="Y275">
        <v>7</v>
      </c>
    </row>
    <row r="276" spans="1:25" x14ac:dyDescent="0.3">
      <c r="A276" s="1" t="s">
        <v>98</v>
      </c>
      <c r="B276" s="1" t="s">
        <v>99</v>
      </c>
      <c r="C276">
        <v>5</v>
      </c>
      <c r="D276">
        <v>2</v>
      </c>
      <c r="E276">
        <v>0</v>
      </c>
      <c r="F276">
        <v>2</v>
      </c>
      <c r="G276" s="1" t="s">
        <v>5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2</v>
      </c>
      <c r="S276">
        <v>1</v>
      </c>
      <c r="T276">
        <v>3</v>
      </c>
      <c r="U276">
        <v>4</v>
      </c>
      <c r="V276">
        <v>11</v>
      </c>
      <c r="W276">
        <v>11</v>
      </c>
      <c r="X276">
        <v>4</v>
      </c>
      <c r="Y276">
        <v>15</v>
      </c>
    </row>
    <row r="277" spans="1:25" x14ac:dyDescent="0.3">
      <c r="A277" s="1" t="s">
        <v>91</v>
      </c>
      <c r="B277" s="1" t="s">
        <v>89</v>
      </c>
      <c r="C277">
        <v>5</v>
      </c>
      <c r="D277">
        <v>0</v>
      </c>
      <c r="E277">
        <v>1</v>
      </c>
      <c r="F277">
        <v>1</v>
      </c>
      <c r="G277" s="1" t="s">
        <v>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1</v>
      </c>
      <c r="R277">
        <v>3</v>
      </c>
      <c r="S277">
        <v>1</v>
      </c>
      <c r="T277">
        <v>4</v>
      </c>
      <c r="U277">
        <v>3</v>
      </c>
      <c r="V277">
        <v>12</v>
      </c>
      <c r="W277">
        <v>12</v>
      </c>
      <c r="X277">
        <v>3</v>
      </c>
      <c r="Y277">
        <v>15</v>
      </c>
    </row>
    <row r="278" spans="1:25" x14ac:dyDescent="0.3">
      <c r="A278" s="1" t="s">
        <v>97</v>
      </c>
      <c r="B278" s="1" t="s">
        <v>102</v>
      </c>
      <c r="C278">
        <v>5</v>
      </c>
      <c r="D278">
        <v>3</v>
      </c>
      <c r="E278">
        <v>1</v>
      </c>
      <c r="F278">
        <v>4</v>
      </c>
      <c r="G278" s="1" t="s">
        <v>463</v>
      </c>
      <c r="H278">
        <v>1</v>
      </c>
      <c r="I278">
        <v>1</v>
      </c>
      <c r="J278">
        <v>1</v>
      </c>
      <c r="K278">
        <v>1</v>
      </c>
      <c r="L278">
        <v>2</v>
      </c>
      <c r="M278">
        <v>2</v>
      </c>
      <c r="N278">
        <v>0</v>
      </c>
      <c r="O278">
        <v>0</v>
      </c>
      <c r="P278">
        <v>2</v>
      </c>
      <c r="Q278">
        <v>2</v>
      </c>
      <c r="R278">
        <v>1</v>
      </c>
      <c r="S278">
        <v>3</v>
      </c>
      <c r="T278">
        <v>4</v>
      </c>
      <c r="U278">
        <v>5</v>
      </c>
      <c r="V278">
        <v>4</v>
      </c>
      <c r="W278">
        <v>4</v>
      </c>
      <c r="X278">
        <v>5</v>
      </c>
      <c r="Y278">
        <v>9</v>
      </c>
    </row>
    <row r="279" spans="1:25" x14ac:dyDescent="0.3">
      <c r="A279" s="1" t="s">
        <v>94</v>
      </c>
      <c r="B279" s="1" t="s">
        <v>88</v>
      </c>
      <c r="C279">
        <v>5</v>
      </c>
      <c r="D279">
        <v>1</v>
      </c>
      <c r="E279">
        <v>3</v>
      </c>
      <c r="F279">
        <v>4</v>
      </c>
      <c r="G279" s="1" t="s">
        <v>463</v>
      </c>
      <c r="H279">
        <v>0</v>
      </c>
      <c r="I279">
        <v>2</v>
      </c>
      <c r="J279">
        <v>2</v>
      </c>
      <c r="K279">
        <v>0</v>
      </c>
      <c r="L279">
        <v>2</v>
      </c>
      <c r="M279">
        <v>1</v>
      </c>
      <c r="N279">
        <v>1</v>
      </c>
      <c r="O279">
        <v>1</v>
      </c>
      <c r="P279">
        <v>1</v>
      </c>
      <c r="Q279">
        <v>2</v>
      </c>
      <c r="R279">
        <v>2</v>
      </c>
      <c r="S279">
        <v>3</v>
      </c>
      <c r="T279">
        <v>5</v>
      </c>
      <c r="U279">
        <v>4</v>
      </c>
      <c r="V279">
        <v>6</v>
      </c>
      <c r="W279">
        <v>6</v>
      </c>
      <c r="X279">
        <v>4</v>
      </c>
      <c r="Y279">
        <v>10</v>
      </c>
    </row>
    <row r="280" spans="1:25" x14ac:dyDescent="0.3">
      <c r="A280" s="1" t="s">
        <v>95</v>
      </c>
      <c r="B280" s="1" t="s">
        <v>94</v>
      </c>
      <c r="C280">
        <v>6</v>
      </c>
      <c r="D280">
        <v>0</v>
      </c>
      <c r="E280">
        <v>0</v>
      </c>
      <c r="F280">
        <v>0</v>
      </c>
      <c r="G280" s="1" t="s">
        <v>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2</v>
      </c>
      <c r="U280">
        <v>11</v>
      </c>
      <c r="V280">
        <v>1</v>
      </c>
      <c r="W280">
        <v>1</v>
      </c>
      <c r="X280">
        <v>11</v>
      </c>
      <c r="Y280">
        <v>12</v>
      </c>
    </row>
    <row r="281" spans="1:25" x14ac:dyDescent="0.3">
      <c r="A281" s="1" t="s">
        <v>99</v>
      </c>
      <c r="B281" s="1" t="s">
        <v>91</v>
      </c>
      <c r="C281">
        <v>6</v>
      </c>
      <c r="D281">
        <v>0</v>
      </c>
      <c r="E281">
        <v>0</v>
      </c>
      <c r="F281">
        <v>0</v>
      </c>
      <c r="G281" s="1" t="s">
        <v>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3</v>
      </c>
      <c r="T281">
        <v>4</v>
      </c>
      <c r="U281">
        <v>7</v>
      </c>
      <c r="V281">
        <v>3</v>
      </c>
      <c r="W281">
        <v>3</v>
      </c>
      <c r="X281">
        <v>7</v>
      </c>
      <c r="Y281">
        <v>10</v>
      </c>
    </row>
    <row r="282" spans="1:25" x14ac:dyDescent="0.3">
      <c r="A282" s="1" t="s">
        <v>102</v>
      </c>
      <c r="B282" s="1" t="s">
        <v>92</v>
      </c>
      <c r="C282">
        <v>6</v>
      </c>
      <c r="D282">
        <v>1</v>
      </c>
      <c r="E282">
        <v>1</v>
      </c>
      <c r="F282">
        <v>2</v>
      </c>
      <c r="G282" s="1" t="s">
        <v>463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1</v>
      </c>
      <c r="R282">
        <v>2</v>
      </c>
      <c r="S282">
        <v>2</v>
      </c>
      <c r="T282">
        <v>4</v>
      </c>
      <c r="U282">
        <v>3</v>
      </c>
      <c r="V282">
        <v>10</v>
      </c>
      <c r="W282">
        <v>10</v>
      </c>
      <c r="X282">
        <v>3</v>
      </c>
      <c r="Y282">
        <v>13</v>
      </c>
    </row>
    <row r="283" spans="1:25" x14ac:dyDescent="0.3">
      <c r="A283" s="1" t="s">
        <v>100</v>
      </c>
      <c r="B283" s="1" t="s">
        <v>106</v>
      </c>
      <c r="C283">
        <v>6</v>
      </c>
      <c r="D283">
        <v>2</v>
      </c>
      <c r="E283">
        <v>0</v>
      </c>
      <c r="F283">
        <v>2</v>
      </c>
      <c r="G283" s="1" t="s">
        <v>5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4</v>
      </c>
      <c r="S283">
        <v>3</v>
      </c>
      <c r="T283">
        <v>7</v>
      </c>
      <c r="U283">
        <v>7</v>
      </c>
      <c r="V283">
        <v>4</v>
      </c>
      <c r="W283">
        <v>4</v>
      </c>
      <c r="X283">
        <v>7</v>
      </c>
      <c r="Y283">
        <v>11</v>
      </c>
    </row>
    <row r="284" spans="1:25" x14ac:dyDescent="0.3">
      <c r="A284" s="1" t="s">
        <v>89</v>
      </c>
      <c r="B284" s="1" t="s">
        <v>96</v>
      </c>
      <c r="C284">
        <v>6</v>
      </c>
      <c r="D284">
        <v>2</v>
      </c>
      <c r="E284">
        <v>1</v>
      </c>
      <c r="F284">
        <v>3</v>
      </c>
      <c r="G284" s="1" t="s">
        <v>463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</v>
      </c>
      <c r="R284">
        <v>1</v>
      </c>
      <c r="S284">
        <v>3</v>
      </c>
      <c r="T284">
        <v>4</v>
      </c>
      <c r="U284">
        <v>6</v>
      </c>
      <c r="V284">
        <v>3</v>
      </c>
      <c r="W284">
        <v>3</v>
      </c>
      <c r="X284">
        <v>6</v>
      </c>
      <c r="Y284">
        <v>9</v>
      </c>
    </row>
    <row r="285" spans="1:25" x14ac:dyDescent="0.3">
      <c r="A285" s="1" t="s">
        <v>87</v>
      </c>
      <c r="B285" s="1" t="s">
        <v>104</v>
      </c>
      <c r="C285">
        <v>6</v>
      </c>
      <c r="D285">
        <v>2</v>
      </c>
      <c r="E285">
        <v>0</v>
      </c>
      <c r="F285">
        <v>2</v>
      </c>
      <c r="G285" s="1" t="s">
        <v>5</v>
      </c>
      <c r="H285">
        <v>2</v>
      </c>
      <c r="I285">
        <v>0</v>
      </c>
      <c r="J285">
        <v>0</v>
      </c>
      <c r="K285">
        <v>2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3</v>
      </c>
      <c r="T285">
        <v>5</v>
      </c>
      <c r="U285">
        <v>3</v>
      </c>
      <c r="V285">
        <v>0</v>
      </c>
      <c r="W285">
        <v>0</v>
      </c>
      <c r="X285">
        <v>3</v>
      </c>
      <c r="Y285">
        <v>3</v>
      </c>
    </row>
    <row r="286" spans="1:25" x14ac:dyDescent="0.3">
      <c r="A286" s="1" t="s">
        <v>88</v>
      </c>
      <c r="B286" s="1" t="s">
        <v>98</v>
      </c>
      <c r="C286">
        <v>6</v>
      </c>
      <c r="D286">
        <v>3</v>
      </c>
      <c r="E286">
        <v>0</v>
      </c>
      <c r="F286">
        <v>3</v>
      </c>
      <c r="G286" s="1" t="s">
        <v>5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2</v>
      </c>
      <c r="N286">
        <v>0</v>
      </c>
      <c r="O286">
        <v>0</v>
      </c>
      <c r="P286">
        <v>2</v>
      </c>
      <c r="Q286">
        <v>2</v>
      </c>
      <c r="R286">
        <v>0</v>
      </c>
      <c r="S286">
        <v>3</v>
      </c>
      <c r="T286">
        <v>3</v>
      </c>
      <c r="U286">
        <v>2</v>
      </c>
      <c r="V286">
        <v>2</v>
      </c>
      <c r="W286">
        <v>2</v>
      </c>
      <c r="X286">
        <v>2</v>
      </c>
      <c r="Y286">
        <v>4</v>
      </c>
    </row>
    <row r="287" spans="1:25" x14ac:dyDescent="0.3">
      <c r="A287" s="1" t="s">
        <v>93</v>
      </c>
      <c r="B287" s="1" t="s">
        <v>105</v>
      </c>
      <c r="C287">
        <v>6</v>
      </c>
      <c r="D287">
        <v>4</v>
      </c>
      <c r="E287">
        <v>0</v>
      </c>
      <c r="F287">
        <v>4</v>
      </c>
      <c r="G287" s="1" t="s">
        <v>5</v>
      </c>
      <c r="H287">
        <v>3</v>
      </c>
      <c r="I287">
        <v>0</v>
      </c>
      <c r="J287">
        <v>0</v>
      </c>
      <c r="K287">
        <v>3</v>
      </c>
      <c r="L287">
        <v>3</v>
      </c>
      <c r="M287">
        <v>1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4</v>
      </c>
      <c r="V287">
        <v>3</v>
      </c>
      <c r="W287">
        <v>3</v>
      </c>
      <c r="X287">
        <v>4</v>
      </c>
      <c r="Y287">
        <v>7</v>
      </c>
    </row>
    <row r="288" spans="1:25" x14ac:dyDescent="0.3">
      <c r="A288" s="1" t="s">
        <v>101</v>
      </c>
      <c r="B288" s="1" t="s">
        <v>97</v>
      </c>
      <c r="C288">
        <v>6</v>
      </c>
      <c r="D288">
        <v>0</v>
      </c>
      <c r="E288">
        <v>2</v>
      </c>
      <c r="F288">
        <v>2</v>
      </c>
      <c r="G288" s="1" t="s">
        <v>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</v>
      </c>
      <c r="O288">
        <v>2</v>
      </c>
      <c r="P288">
        <v>0</v>
      </c>
      <c r="Q288">
        <v>2</v>
      </c>
      <c r="R288">
        <v>1</v>
      </c>
      <c r="S288">
        <v>0</v>
      </c>
      <c r="T288">
        <v>1</v>
      </c>
      <c r="U288">
        <v>6</v>
      </c>
      <c r="V288">
        <v>7</v>
      </c>
      <c r="W288">
        <v>7</v>
      </c>
      <c r="X288">
        <v>6</v>
      </c>
      <c r="Y288">
        <v>13</v>
      </c>
    </row>
    <row r="289" spans="1:25" x14ac:dyDescent="0.3">
      <c r="A289" s="1" t="s">
        <v>103</v>
      </c>
      <c r="B289" s="1" t="s">
        <v>90</v>
      </c>
      <c r="C289">
        <v>6</v>
      </c>
      <c r="D289">
        <v>1</v>
      </c>
      <c r="E289">
        <v>2</v>
      </c>
      <c r="F289">
        <v>3</v>
      </c>
      <c r="G289" s="1" t="s">
        <v>463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</v>
      </c>
      <c r="O289">
        <v>2</v>
      </c>
      <c r="P289">
        <v>1</v>
      </c>
      <c r="Q289">
        <v>3</v>
      </c>
      <c r="R289">
        <v>1</v>
      </c>
      <c r="S289">
        <v>3</v>
      </c>
      <c r="T289">
        <v>4</v>
      </c>
      <c r="U289">
        <v>6</v>
      </c>
      <c r="V289">
        <v>4</v>
      </c>
      <c r="W289">
        <v>4</v>
      </c>
      <c r="X289">
        <v>6</v>
      </c>
      <c r="Y289">
        <v>10</v>
      </c>
    </row>
    <row r="290" spans="1:25" x14ac:dyDescent="0.3">
      <c r="A290" s="1" t="s">
        <v>104</v>
      </c>
      <c r="B290" s="1" t="s">
        <v>103</v>
      </c>
      <c r="C290">
        <v>7</v>
      </c>
      <c r="D290">
        <v>2</v>
      </c>
      <c r="E290">
        <v>1</v>
      </c>
      <c r="F290">
        <v>3</v>
      </c>
      <c r="G290" s="1" t="s">
        <v>463</v>
      </c>
      <c r="H290">
        <v>1</v>
      </c>
      <c r="I290">
        <v>1</v>
      </c>
      <c r="J290">
        <v>1</v>
      </c>
      <c r="K290">
        <v>1</v>
      </c>
      <c r="L290">
        <v>2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2</v>
      </c>
      <c r="S290">
        <v>3</v>
      </c>
      <c r="T290">
        <v>5</v>
      </c>
      <c r="U290">
        <v>3</v>
      </c>
      <c r="V290">
        <v>4</v>
      </c>
      <c r="W290">
        <v>4</v>
      </c>
      <c r="X290">
        <v>3</v>
      </c>
      <c r="Y290">
        <v>7</v>
      </c>
    </row>
    <row r="291" spans="1:25" x14ac:dyDescent="0.3">
      <c r="A291" s="1" t="s">
        <v>106</v>
      </c>
      <c r="B291" s="1" t="s">
        <v>94</v>
      </c>
      <c r="C291">
        <v>7</v>
      </c>
      <c r="D291">
        <v>0</v>
      </c>
      <c r="E291">
        <v>1</v>
      </c>
      <c r="F291">
        <v>1</v>
      </c>
      <c r="G291" s="1" t="s">
        <v>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1</v>
      </c>
      <c r="R291">
        <v>2</v>
      </c>
      <c r="S291">
        <v>3</v>
      </c>
      <c r="T291">
        <v>5</v>
      </c>
      <c r="U291">
        <v>3</v>
      </c>
      <c r="V291">
        <v>8</v>
      </c>
      <c r="W291">
        <v>8</v>
      </c>
      <c r="X291">
        <v>3</v>
      </c>
      <c r="Y291">
        <v>11</v>
      </c>
    </row>
    <row r="292" spans="1:25" x14ac:dyDescent="0.3">
      <c r="A292" s="1" t="s">
        <v>96</v>
      </c>
      <c r="B292" s="1" t="s">
        <v>95</v>
      </c>
      <c r="C292">
        <v>7</v>
      </c>
      <c r="D292">
        <v>2</v>
      </c>
      <c r="E292">
        <v>0</v>
      </c>
      <c r="F292">
        <v>2</v>
      </c>
      <c r="G292" s="1" t="s">
        <v>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</v>
      </c>
      <c r="N292">
        <v>0</v>
      </c>
      <c r="O292">
        <v>0</v>
      </c>
      <c r="P292">
        <v>2</v>
      </c>
      <c r="Q292">
        <v>2</v>
      </c>
      <c r="R292">
        <v>2</v>
      </c>
      <c r="S292">
        <v>3</v>
      </c>
      <c r="T292">
        <v>5</v>
      </c>
      <c r="U292">
        <v>5</v>
      </c>
      <c r="V292">
        <v>6</v>
      </c>
      <c r="W292">
        <v>6</v>
      </c>
      <c r="X292">
        <v>5</v>
      </c>
      <c r="Y292">
        <v>11</v>
      </c>
    </row>
    <row r="293" spans="1:25" x14ac:dyDescent="0.3">
      <c r="A293" s="1" t="s">
        <v>105</v>
      </c>
      <c r="B293" s="1" t="s">
        <v>100</v>
      </c>
      <c r="C293">
        <v>7</v>
      </c>
      <c r="D293">
        <v>1</v>
      </c>
      <c r="E293">
        <v>2</v>
      </c>
      <c r="F293">
        <v>3</v>
      </c>
      <c r="G293" s="1" t="s">
        <v>463</v>
      </c>
      <c r="H293">
        <v>1</v>
      </c>
      <c r="I293">
        <v>2</v>
      </c>
      <c r="J293">
        <v>2</v>
      </c>
      <c r="K293">
        <v>1</v>
      </c>
      <c r="L293">
        <v>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</v>
      </c>
      <c r="S293">
        <v>1</v>
      </c>
      <c r="T293">
        <v>4</v>
      </c>
      <c r="U293">
        <v>5</v>
      </c>
      <c r="V293">
        <v>2</v>
      </c>
      <c r="W293">
        <v>2</v>
      </c>
      <c r="X293">
        <v>5</v>
      </c>
      <c r="Y293">
        <v>7</v>
      </c>
    </row>
    <row r="294" spans="1:25" x14ac:dyDescent="0.3">
      <c r="A294" s="1" t="s">
        <v>89</v>
      </c>
      <c r="B294" s="1" t="s">
        <v>99</v>
      </c>
      <c r="C294">
        <v>7</v>
      </c>
      <c r="D294">
        <v>2</v>
      </c>
      <c r="E294">
        <v>0</v>
      </c>
      <c r="F294">
        <v>2</v>
      </c>
      <c r="G294" s="1" t="s">
        <v>5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3</v>
      </c>
      <c r="T294">
        <v>4</v>
      </c>
      <c r="U294">
        <v>9</v>
      </c>
      <c r="V294">
        <v>4</v>
      </c>
      <c r="W294">
        <v>4</v>
      </c>
      <c r="X294">
        <v>9</v>
      </c>
      <c r="Y294">
        <v>13</v>
      </c>
    </row>
    <row r="295" spans="1:25" x14ac:dyDescent="0.3">
      <c r="A295" s="1" t="s">
        <v>87</v>
      </c>
      <c r="B295" s="1" t="s">
        <v>88</v>
      </c>
      <c r="C295">
        <v>7</v>
      </c>
      <c r="D295">
        <v>3</v>
      </c>
      <c r="E295">
        <v>1</v>
      </c>
      <c r="F295">
        <v>4</v>
      </c>
      <c r="G295" s="1" t="s">
        <v>463</v>
      </c>
      <c r="H295">
        <v>1</v>
      </c>
      <c r="I295">
        <v>1</v>
      </c>
      <c r="J295">
        <v>1</v>
      </c>
      <c r="K295">
        <v>1</v>
      </c>
      <c r="L295">
        <v>2</v>
      </c>
      <c r="M295">
        <v>2</v>
      </c>
      <c r="N295">
        <v>0</v>
      </c>
      <c r="O295">
        <v>0</v>
      </c>
      <c r="P295">
        <v>2</v>
      </c>
      <c r="Q295">
        <v>2</v>
      </c>
      <c r="R295">
        <v>3</v>
      </c>
      <c r="S295">
        <v>4</v>
      </c>
      <c r="T295">
        <v>7</v>
      </c>
      <c r="U295">
        <v>7</v>
      </c>
      <c r="V295">
        <v>4</v>
      </c>
      <c r="W295">
        <v>4</v>
      </c>
      <c r="X295">
        <v>7</v>
      </c>
      <c r="Y295">
        <v>11</v>
      </c>
    </row>
    <row r="296" spans="1:25" x14ac:dyDescent="0.3">
      <c r="A296" s="1" t="s">
        <v>98</v>
      </c>
      <c r="B296" s="1" t="s">
        <v>102</v>
      </c>
      <c r="C296">
        <v>7</v>
      </c>
      <c r="D296">
        <v>1</v>
      </c>
      <c r="E296">
        <v>0</v>
      </c>
      <c r="F296">
        <v>1</v>
      </c>
      <c r="G296" s="1" t="s">
        <v>5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2</v>
      </c>
      <c r="T296">
        <v>4</v>
      </c>
      <c r="U296">
        <v>2</v>
      </c>
      <c r="V296">
        <v>12</v>
      </c>
      <c r="W296">
        <v>12</v>
      </c>
      <c r="X296">
        <v>2</v>
      </c>
      <c r="Y296">
        <v>14</v>
      </c>
    </row>
    <row r="297" spans="1:25" x14ac:dyDescent="0.3">
      <c r="A297" s="1" t="s">
        <v>93</v>
      </c>
      <c r="B297" s="1" t="s">
        <v>90</v>
      </c>
      <c r="C297">
        <v>7</v>
      </c>
      <c r="D297">
        <v>3</v>
      </c>
      <c r="E297">
        <v>1</v>
      </c>
      <c r="F297">
        <v>4</v>
      </c>
      <c r="G297" s="1" t="s">
        <v>463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2</v>
      </c>
      <c r="N297">
        <v>1</v>
      </c>
      <c r="O297">
        <v>1</v>
      </c>
      <c r="P297">
        <v>2</v>
      </c>
      <c r="Q297">
        <v>3</v>
      </c>
      <c r="R297">
        <v>2</v>
      </c>
      <c r="S297">
        <v>0</v>
      </c>
      <c r="T297">
        <v>2</v>
      </c>
      <c r="U297">
        <v>8</v>
      </c>
      <c r="V297">
        <v>9</v>
      </c>
      <c r="W297">
        <v>9</v>
      </c>
      <c r="X297">
        <v>8</v>
      </c>
      <c r="Y297">
        <v>17</v>
      </c>
    </row>
    <row r="298" spans="1:25" x14ac:dyDescent="0.3">
      <c r="A298" s="1" t="s">
        <v>91</v>
      </c>
      <c r="B298" s="1" t="s">
        <v>101</v>
      </c>
      <c r="C298">
        <v>7</v>
      </c>
      <c r="D298">
        <v>2</v>
      </c>
      <c r="E298">
        <v>1</v>
      </c>
      <c r="F298">
        <v>3</v>
      </c>
      <c r="G298" s="1" t="s">
        <v>463</v>
      </c>
      <c r="H298">
        <v>1</v>
      </c>
      <c r="I298">
        <v>1</v>
      </c>
      <c r="J298">
        <v>1</v>
      </c>
      <c r="K298">
        <v>1</v>
      </c>
      <c r="L298">
        <v>2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3</v>
      </c>
      <c r="S298">
        <v>3</v>
      </c>
      <c r="T298">
        <v>6</v>
      </c>
      <c r="U298">
        <v>6</v>
      </c>
      <c r="V298">
        <v>5</v>
      </c>
      <c r="W298">
        <v>5</v>
      </c>
      <c r="X298">
        <v>6</v>
      </c>
      <c r="Y298">
        <v>11</v>
      </c>
    </row>
    <row r="299" spans="1:25" x14ac:dyDescent="0.3">
      <c r="A299" s="1" t="s">
        <v>97</v>
      </c>
      <c r="B299" s="1" t="s">
        <v>92</v>
      </c>
      <c r="C299">
        <v>7</v>
      </c>
      <c r="D299">
        <v>1</v>
      </c>
      <c r="E299">
        <v>4</v>
      </c>
      <c r="F299">
        <v>5</v>
      </c>
      <c r="G299" s="1" t="s">
        <v>463</v>
      </c>
      <c r="H299">
        <v>0</v>
      </c>
      <c r="I299">
        <v>1</v>
      </c>
      <c r="J299">
        <v>1</v>
      </c>
      <c r="K299">
        <v>0</v>
      </c>
      <c r="L299">
        <v>1</v>
      </c>
      <c r="M299">
        <v>1</v>
      </c>
      <c r="N299">
        <v>3</v>
      </c>
      <c r="O299">
        <v>3</v>
      </c>
      <c r="P299">
        <v>1</v>
      </c>
      <c r="Q299">
        <v>4</v>
      </c>
      <c r="R299">
        <v>1</v>
      </c>
      <c r="S299">
        <v>1</v>
      </c>
      <c r="T299">
        <v>2</v>
      </c>
      <c r="U299">
        <v>9</v>
      </c>
      <c r="V299">
        <v>5</v>
      </c>
      <c r="W299">
        <v>5</v>
      </c>
      <c r="X299">
        <v>9</v>
      </c>
      <c r="Y299">
        <v>14</v>
      </c>
    </row>
    <row r="300" spans="1:25" x14ac:dyDescent="0.3">
      <c r="A300" s="1" t="s">
        <v>95</v>
      </c>
      <c r="B300" s="1" t="s">
        <v>91</v>
      </c>
      <c r="C300">
        <v>8</v>
      </c>
      <c r="D300">
        <v>0</v>
      </c>
      <c r="E300">
        <v>1</v>
      </c>
      <c r="F300">
        <v>1</v>
      </c>
      <c r="G300" s="1" t="s">
        <v>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4</v>
      </c>
      <c r="T300">
        <v>5</v>
      </c>
      <c r="U300">
        <v>9</v>
      </c>
      <c r="V300">
        <v>4</v>
      </c>
      <c r="W300">
        <v>4</v>
      </c>
      <c r="X300">
        <v>9</v>
      </c>
      <c r="Y300">
        <v>13</v>
      </c>
    </row>
    <row r="301" spans="1:25" x14ac:dyDescent="0.3">
      <c r="A301" s="1" t="s">
        <v>99</v>
      </c>
      <c r="B301" s="1" t="s">
        <v>104</v>
      </c>
      <c r="C301">
        <v>8</v>
      </c>
      <c r="D301">
        <v>2</v>
      </c>
      <c r="E301">
        <v>0</v>
      </c>
      <c r="F301">
        <v>2</v>
      </c>
      <c r="G301" s="1" t="s">
        <v>5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1</v>
      </c>
      <c r="S301">
        <v>3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8</v>
      </c>
    </row>
    <row r="302" spans="1:25" x14ac:dyDescent="0.3">
      <c r="A302" s="1" t="s">
        <v>102</v>
      </c>
      <c r="B302" s="1" t="s">
        <v>93</v>
      </c>
      <c r="C302">
        <v>8</v>
      </c>
      <c r="D302">
        <v>0</v>
      </c>
      <c r="E302">
        <v>2</v>
      </c>
      <c r="F302">
        <v>2</v>
      </c>
      <c r="G302" s="1" t="s">
        <v>5</v>
      </c>
      <c r="H302">
        <v>0</v>
      </c>
      <c r="I302">
        <v>1</v>
      </c>
      <c r="J302">
        <v>1</v>
      </c>
      <c r="K302">
        <v>0</v>
      </c>
      <c r="L302">
        <v>1</v>
      </c>
      <c r="M302">
        <v>0</v>
      </c>
      <c r="N302">
        <v>1</v>
      </c>
      <c r="O302">
        <v>1</v>
      </c>
      <c r="P302">
        <v>0</v>
      </c>
      <c r="Q302">
        <v>1</v>
      </c>
      <c r="R302">
        <v>2</v>
      </c>
      <c r="S302">
        <v>1</v>
      </c>
      <c r="T302">
        <v>3</v>
      </c>
      <c r="U302">
        <v>4</v>
      </c>
      <c r="V302">
        <v>3</v>
      </c>
      <c r="W302">
        <v>3</v>
      </c>
      <c r="X302">
        <v>4</v>
      </c>
      <c r="Y302">
        <v>7</v>
      </c>
    </row>
    <row r="303" spans="1:25" x14ac:dyDescent="0.3">
      <c r="A303" s="1" t="s">
        <v>100</v>
      </c>
      <c r="B303" s="1" t="s">
        <v>98</v>
      </c>
      <c r="C303">
        <v>8</v>
      </c>
      <c r="D303">
        <v>1</v>
      </c>
      <c r="E303">
        <v>3</v>
      </c>
      <c r="F303">
        <v>4</v>
      </c>
      <c r="G303" s="1" t="s">
        <v>463</v>
      </c>
      <c r="H303">
        <v>1</v>
      </c>
      <c r="I303">
        <v>3</v>
      </c>
      <c r="J303">
        <v>3</v>
      </c>
      <c r="K303">
        <v>1</v>
      </c>
      <c r="L303">
        <v>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2</v>
      </c>
      <c r="U303">
        <v>9</v>
      </c>
      <c r="V303">
        <v>7</v>
      </c>
      <c r="W303">
        <v>7</v>
      </c>
      <c r="X303">
        <v>9</v>
      </c>
      <c r="Y303">
        <v>16</v>
      </c>
    </row>
    <row r="304" spans="1:25" x14ac:dyDescent="0.3">
      <c r="A304" s="1" t="s">
        <v>90</v>
      </c>
      <c r="B304" s="1" t="s">
        <v>96</v>
      </c>
      <c r="C304">
        <v>8</v>
      </c>
      <c r="D304">
        <v>1</v>
      </c>
      <c r="E304">
        <v>0</v>
      </c>
      <c r="F304">
        <v>1</v>
      </c>
      <c r="G304" s="1" t="s">
        <v>5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3</v>
      </c>
      <c r="T304">
        <v>7</v>
      </c>
      <c r="U304">
        <v>5</v>
      </c>
      <c r="V304">
        <v>6</v>
      </c>
      <c r="W304">
        <v>6</v>
      </c>
      <c r="X304">
        <v>5</v>
      </c>
      <c r="Y304">
        <v>11</v>
      </c>
    </row>
    <row r="305" spans="1:25" x14ac:dyDescent="0.3">
      <c r="A305" s="1" t="s">
        <v>92</v>
      </c>
      <c r="B305" s="1" t="s">
        <v>106</v>
      </c>
      <c r="C305">
        <v>8</v>
      </c>
      <c r="D305">
        <v>3</v>
      </c>
      <c r="E305">
        <v>1</v>
      </c>
      <c r="F305">
        <v>4</v>
      </c>
      <c r="G305" s="1" t="s">
        <v>463</v>
      </c>
      <c r="H305">
        <v>2</v>
      </c>
      <c r="I305">
        <v>0</v>
      </c>
      <c r="J305">
        <v>0</v>
      </c>
      <c r="K305">
        <v>2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1</v>
      </c>
      <c r="T305">
        <v>2</v>
      </c>
      <c r="U305">
        <v>12</v>
      </c>
      <c r="V305">
        <v>7</v>
      </c>
      <c r="W305">
        <v>7</v>
      </c>
      <c r="X305">
        <v>12</v>
      </c>
      <c r="Y305">
        <v>19</v>
      </c>
    </row>
    <row r="306" spans="1:25" x14ac:dyDescent="0.3">
      <c r="A306" s="1" t="s">
        <v>88</v>
      </c>
      <c r="B306" s="1" t="s">
        <v>97</v>
      </c>
      <c r="C306">
        <v>8</v>
      </c>
      <c r="D306">
        <v>2</v>
      </c>
      <c r="E306">
        <v>0</v>
      </c>
      <c r="F306">
        <v>2</v>
      </c>
      <c r="G306" s="1" t="s">
        <v>5</v>
      </c>
      <c r="H306">
        <v>1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2</v>
      </c>
      <c r="S306">
        <v>3</v>
      </c>
      <c r="T306">
        <v>5</v>
      </c>
      <c r="U306">
        <v>4</v>
      </c>
      <c r="V306">
        <v>4</v>
      </c>
      <c r="W306">
        <v>4</v>
      </c>
      <c r="X306">
        <v>4</v>
      </c>
      <c r="Y306">
        <v>8</v>
      </c>
    </row>
    <row r="307" spans="1:25" x14ac:dyDescent="0.3">
      <c r="A307" s="1" t="s">
        <v>101</v>
      </c>
      <c r="B307" s="1" t="s">
        <v>89</v>
      </c>
      <c r="C307">
        <v>8</v>
      </c>
      <c r="D307">
        <v>1</v>
      </c>
      <c r="E307">
        <v>2</v>
      </c>
      <c r="F307">
        <v>3</v>
      </c>
      <c r="G307" s="1" t="s">
        <v>463</v>
      </c>
      <c r="H307">
        <v>0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2</v>
      </c>
      <c r="R307">
        <v>5</v>
      </c>
      <c r="S307">
        <v>2</v>
      </c>
      <c r="T307">
        <v>7</v>
      </c>
      <c r="U307">
        <v>10</v>
      </c>
      <c r="V307">
        <v>9</v>
      </c>
      <c r="W307">
        <v>9</v>
      </c>
      <c r="X307">
        <v>10</v>
      </c>
      <c r="Y307">
        <v>19</v>
      </c>
    </row>
    <row r="308" spans="1:25" x14ac:dyDescent="0.3">
      <c r="A308" s="1" t="s">
        <v>94</v>
      </c>
      <c r="B308" s="1" t="s">
        <v>105</v>
      </c>
      <c r="C308">
        <v>8</v>
      </c>
      <c r="D308">
        <v>3</v>
      </c>
      <c r="E308">
        <v>2</v>
      </c>
      <c r="F308">
        <v>5</v>
      </c>
      <c r="G308" s="1" t="s">
        <v>463</v>
      </c>
      <c r="H308">
        <v>1</v>
      </c>
      <c r="I308">
        <v>0</v>
      </c>
      <c r="J308">
        <v>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3</v>
      </c>
      <c r="S308">
        <v>3</v>
      </c>
      <c r="T308">
        <v>6</v>
      </c>
      <c r="U308">
        <v>2</v>
      </c>
      <c r="V308">
        <v>4</v>
      </c>
      <c r="W308">
        <v>4</v>
      </c>
      <c r="X308">
        <v>2</v>
      </c>
      <c r="Y308">
        <v>6</v>
      </c>
    </row>
    <row r="309" spans="1:25" x14ac:dyDescent="0.3">
      <c r="A309" s="1" t="s">
        <v>103</v>
      </c>
      <c r="B309" s="1" t="s">
        <v>87</v>
      </c>
      <c r="C309">
        <v>8</v>
      </c>
      <c r="D309">
        <v>0</v>
      </c>
      <c r="E309">
        <v>2</v>
      </c>
      <c r="F309">
        <v>2</v>
      </c>
      <c r="G309" s="1" t="s">
        <v>5</v>
      </c>
      <c r="H309">
        <v>0</v>
      </c>
      <c r="I309">
        <v>2</v>
      </c>
      <c r="J309">
        <v>2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</v>
      </c>
      <c r="S309">
        <v>1</v>
      </c>
      <c r="T309">
        <v>4</v>
      </c>
      <c r="U309">
        <v>4</v>
      </c>
      <c r="V309">
        <v>8</v>
      </c>
      <c r="W309">
        <v>8</v>
      </c>
      <c r="X309">
        <v>4</v>
      </c>
      <c r="Y309">
        <v>12</v>
      </c>
    </row>
    <row r="310" spans="1:25" x14ac:dyDescent="0.3">
      <c r="A310" s="1" t="s">
        <v>104</v>
      </c>
      <c r="B310" s="1" t="s">
        <v>94</v>
      </c>
      <c r="C310">
        <v>9</v>
      </c>
      <c r="D310">
        <v>2</v>
      </c>
      <c r="E310">
        <v>2</v>
      </c>
      <c r="F310">
        <v>4</v>
      </c>
      <c r="G310" s="1" t="s">
        <v>463</v>
      </c>
      <c r="H310">
        <v>0</v>
      </c>
      <c r="I310">
        <v>1</v>
      </c>
      <c r="J310">
        <v>1</v>
      </c>
      <c r="K310">
        <v>0</v>
      </c>
      <c r="L310">
        <v>1</v>
      </c>
      <c r="M310">
        <v>2</v>
      </c>
      <c r="N310">
        <v>1</v>
      </c>
      <c r="O310">
        <v>1</v>
      </c>
      <c r="P310">
        <v>2</v>
      </c>
      <c r="Q310">
        <v>3</v>
      </c>
      <c r="R310">
        <v>2</v>
      </c>
      <c r="S310">
        <v>2</v>
      </c>
      <c r="T310">
        <v>4</v>
      </c>
      <c r="U310">
        <v>3</v>
      </c>
      <c r="V310">
        <v>4</v>
      </c>
      <c r="W310">
        <v>4</v>
      </c>
      <c r="X310">
        <v>3</v>
      </c>
      <c r="Y310">
        <v>7</v>
      </c>
    </row>
    <row r="311" spans="1:25" x14ac:dyDescent="0.3">
      <c r="A311" s="1" t="s">
        <v>106</v>
      </c>
      <c r="B311" s="1" t="s">
        <v>95</v>
      </c>
      <c r="C311">
        <v>9</v>
      </c>
      <c r="D311">
        <v>1</v>
      </c>
      <c r="E311">
        <v>5</v>
      </c>
      <c r="F311">
        <v>6</v>
      </c>
      <c r="G311" s="1" t="s">
        <v>463</v>
      </c>
      <c r="H311">
        <v>0</v>
      </c>
      <c r="I311">
        <v>2</v>
      </c>
      <c r="J311">
        <v>2</v>
      </c>
      <c r="K311">
        <v>0</v>
      </c>
      <c r="L311">
        <v>2</v>
      </c>
      <c r="M311">
        <v>1</v>
      </c>
      <c r="N311">
        <v>3</v>
      </c>
      <c r="O311">
        <v>3</v>
      </c>
      <c r="P311">
        <v>1</v>
      </c>
      <c r="Q311">
        <v>4</v>
      </c>
      <c r="R311">
        <v>2</v>
      </c>
      <c r="S311">
        <v>1</v>
      </c>
      <c r="T311">
        <v>3</v>
      </c>
      <c r="U311">
        <v>1</v>
      </c>
      <c r="V311">
        <v>2</v>
      </c>
      <c r="W311">
        <v>2</v>
      </c>
      <c r="X311">
        <v>1</v>
      </c>
      <c r="Y311">
        <v>3</v>
      </c>
    </row>
    <row r="312" spans="1:25" x14ac:dyDescent="0.3">
      <c r="A312" s="1" t="s">
        <v>96</v>
      </c>
      <c r="B312" s="1" t="s">
        <v>99</v>
      </c>
      <c r="C312">
        <v>9</v>
      </c>
      <c r="D312">
        <v>1</v>
      </c>
      <c r="E312">
        <v>1</v>
      </c>
      <c r="F312">
        <v>2</v>
      </c>
      <c r="G312" s="1" t="s">
        <v>463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1</v>
      </c>
      <c r="Q312">
        <v>2</v>
      </c>
      <c r="R312">
        <v>0</v>
      </c>
      <c r="S312">
        <v>2</v>
      </c>
      <c r="T312">
        <v>2</v>
      </c>
      <c r="U312">
        <v>6</v>
      </c>
      <c r="V312">
        <v>7</v>
      </c>
      <c r="W312">
        <v>7</v>
      </c>
      <c r="X312">
        <v>6</v>
      </c>
      <c r="Y312">
        <v>13</v>
      </c>
    </row>
    <row r="313" spans="1:25" x14ac:dyDescent="0.3">
      <c r="A313" s="1" t="s">
        <v>105</v>
      </c>
      <c r="B313" s="1" t="s">
        <v>102</v>
      </c>
      <c r="C313">
        <v>9</v>
      </c>
      <c r="D313">
        <v>3</v>
      </c>
      <c r="E313">
        <v>3</v>
      </c>
      <c r="F313">
        <v>6</v>
      </c>
      <c r="G313" s="1" t="s">
        <v>463</v>
      </c>
      <c r="H313">
        <v>1</v>
      </c>
      <c r="I313">
        <v>1</v>
      </c>
      <c r="J313">
        <v>1</v>
      </c>
      <c r="K313">
        <v>1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4</v>
      </c>
      <c r="R313">
        <v>2</v>
      </c>
      <c r="S313">
        <v>2</v>
      </c>
      <c r="T313">
        <v>4</v>
      </c>
      <c r="U313">
        <v>6</v>
      </c>
      <c r="V313">
        <v>8</v>
      </c>
      <c r="W313">
        <v>8</v>
      </c>
      <c r="X313">
        <v>6</v>
      </c>
      <c r="Y313">
        <v>14</v>
      </c>
    </row>
    <row r="314" spans="1:25" x14ac:dyDescent="0.3">
      <c r="A314" s="1" t="s">
        <v>89</v>
      </c>
      <c r="B314" s="1" t="s">
        <v>92</v>
      </c>
      <c r="C314">
        <v>9</v>
      </c>
      <c r="D314">
        <v>1</v>
      </c>
      <c r="E314">
        <v>0</v>
      </c>
      <c r="F314">
        <v>1</v>
      </c>
      <c r="G314" s="1" t="s">
        <v>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1</v>
      </c>
      <c r="S314">
        <v>4</v>
      </c>
      <c r="T314">
        <v>5</v>
      </c>
      <c r="U314">
        <v>9</v>
      </c>
      <c r="V314">
        <v>4</v>
      </c>
      <c r="W314">
        <v>4</v>
      </c>
      <c r="X314">
        <v>9</v>
      </c>
      <c r="Y314">
        <v>13</v>
      </c>
    </row>
    <row r="315" spans="1:25" x14ac:dyDescent="0.3">
      <c r="A315" s="1" t="s">
        <v>87</v>
      </c>
      <c r="B315" s="1" t="s">
        <v>100</v>
      </c>
      <c r="C315">
        <v>9</v>
      </c>
      <c r="D315">
        <v>1</v>
      </c>
      <c r="E315">
        <v>1</v>
      </c>
      <c r="F315">
        <v>2</v>
      </c>
      <c r="G315" s="1" t="s">
        <v>463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1</v>
      </c>
      <c r="O315">
        <v>1</v>
      </c>
      <c r="P315">
        <v>0</v>
      </c>
      <c r="Q315">
        <v>1</v>
      </c>
      <c r="R315">
        <v>1</v>
      </c>
      <c r="S315">
        <v>2</v>
      </c>
      <c r="T315">
        <v>3</v>
      </c>
      <c r="U315">
        <v>8</v>
      </c>
      <c r="V315">
        <v>2</v>
      </c>
      <c r="W315">
        <v>2</v>
      </c>
      <c r="X315">
        <v>8</v>
      </c>
      <c r="Y315">
        <v>10</v>
      </c>
    </row>
    <row r="316" spans="1:25" x14ac:dyDescent="0.3">
      <c r="A316" s="1" t="s">
        <v>98</v>
      </c>
      <c r="B316" s="1" t="s">
        <v>90</v>
      </c>
      <c r="C316">
        <v>9</v>
      </c>
      <c r="D316">
        <v>0</v>
      </c>
      <c r="E316">
        <v>2</v>
      </c>
      <c r="F316">
        <v>2</v>
      </c>
      <c r="G316" s="1" t="s">
        <v>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</v>
      </c>
      <c r="O316">
        <v>2</v>
      </c>
      <c r="P316">
        <v>0</v>
      </c>
      <c r="Q316">
        <v>2</v>
      </c>
      <c r="R316">
        <v>2</v>
      </c>
      <c r="S316">
        <v>3</v>
      </c>
      <c r="T316">
        <v>5</v>
      </c>
      <c r="U316">
        <v>2</v>
      </c>
      <c r="V316">
        <v>8</v>
      </c>
      <c r="W316">
        <v>8</v>
      </c>
      <c r="X316">
        <v>2</v>
      </c>
      <c r="Y316">
        <v>10</v>
      </c>
    </row>
    <row r="317" spans="1:25" x14ac:dyDescent="0.3">
      <c r="A317" s="1" t="s">
        <v>93</v>
      </c>
      <c r="B317" s="1" t="s">
        <v>101</v>
      </c>
      <c r="C317">
        <v>9</v>
      </c>
      <c r="D317">
        <v>0</v>
      </c>
      <c r="E317">
        <v>2</v>
      </c>
      <c r="F317">
        <v>2</v>
      </c>
      <c r="G317" s="1" t="s">
        <v>5</v>
      </c>
      <c r="H317">
        <v>0</v>
      </c>
      <c r="I317">
        <v>1</v>
      </c>
      <c r="J317">
        <v>1</v>
      </c>
      <c r="K317">
        <v>0</v>
      </c>
      <c r="L317">
        <v>1</v>
      </c>
      <c r="M317">
        <v>0</v>
      </c>
      <c r="N317">
        <v>1</v>
      </c>
      <c r="O317">
        <v>1</v>
      </c>
      <c r="P317">
        <v>0</v>
      </c>
      <c r="Q317">
        <v>1</v>
      </c>
      <c r="R317">
        <v>3</v>
      </c>
      <c r="S317">
        <v>3</v>
      </c>
      <c r="T317">
        <v>6</v>
      </c>
      <c r="U317">
        <v>8</v>
      </c>
      <c r="V317">
        <v>9</v>
      </c>
      <c r="W317">
        <v>9</v>
      </c>
      <c r="X317">
        <v>8</v>
      </c>
      <c r="Y317">
        <v>17</v>
      </c>
    </row>
    <row r="318" spans="1:25" x14ac:dyDescent="0.3">
      <c r="A318" s="1" t="s">
        <v>91</v>
      </c>
      <c r="B318" s="1" t="s">
        <v>97</v>
      </c>
      <c r="C318">
        <v>9</v>
      </c>
      <c r="D318">
        <v>0</v>
      </c>
      <c r="E318">
        <v>0</v>
      </c>
      <c r="F318">
        <v>0</v>
      </c>
      <c r="G318" s="1" t="s">
        <v>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3</v>
      </c>
      <c r="T318">
        <v>5</v>
      </c>
      <c r="U318">
        <v>4</v>
      </c>
      <c r="V318">
        <v>3</v>
      </c>
      <c r="W318">
        <v>3</v>
      </c>
      <c r="X318">
        <v>4</v>
      </c>
      <c r="Y318">
        <v>7</v>
      </c>
    </row>
    <row r="319" spans="1:25" x14ac:dyDescent="0.3">
      <c r="A319" s="1" t="s">
        <v>103</v>
      </c>
      <c r="B319" s="1" t="s">
        <v>88</v>
      </c>
      <c r="C319">
        <v>9</v>
      </c>
      <c r="D319">
        <v>0</v>
      </c>
      <c r="E319">
        <v>3</v>
      </c>
      <c r="F319">
        <v>3</v>
      </c>
      <c r="G319" s="1" t="s">
        <v>5</v>
      </c>
      <c r="H319">
        <v>0</v>
      </c>
      <c r="I319">
        <v>1</v>
      </c>
      <c r="J319">
        <v>1</v>
      </c>
      <c r="K319">
        <v>0</v>
      </c>
      <c r="L319">
        <v>1</v>
      </c>
      <c r="M319">
        <v>0</v>
      </c>
      <c r="N319">
        <v>2</v>
      </c>
      <c r="O319">
        <v>2</v>
      </c>
      <c r="P319">
        <v>0</v>
      </c>
      <c r="Q319">
        <v>2</v>
      </c>
      <c r="R319">
        <v>2</v>
      </c>
      <c r="S319">
        <v>4</v>
      </c>
      <c r="T319">
        <v>6</v>
      </c>
      <c r="U319">
        <v>3</v>
      </c>
      <c r="V319">
        <v>5</v>
      </c>
      <c r="W319">
        <v>5</v>
      </c>
      <c r="X319">
        <v>3</v>
      </c>
      <c r="Y319">
        <v>8</v>
      </c>
    </row>
    <row r="320" spans="1:25" x14ac:dyDescent="0.3">
      <c r="A320" s="1" t="s">
        <v>95</v>
      </c>
      <c r="B320" s="1" t="s">
        <v>98</v>
      </c>
      <c r="C320">
        <v>10</v>
      </c>
      <c r="D320">
        <v>3</v>
      </c>
      <c r="E320">
        <v>0</v>
      </c>
      <c r="F320">
        <v>3</v>
      </c>
      <c r="G320" s="1" t="s">
        <v>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3</v>
      </c>
      <c r="N320">
        <v>0</v>
      </c>
      <c r="O320">
        <v>0</v>
      </c>
      <c r="P320">
        <v>3</v>
      </c>
      <c r="Q320">
        <v>3</v>
      </c>
      <c r="R320">
        <v>0</v>
      </c>
      <c r="S320">
        <v>2</v>
      </c>
      <c r="T320">
        <v>2</v>
      </c>
      <c r="U320">
        <v>6</v>
      </c>
      <c r="V320">
        <v>6</v>
      </c>
      <c r="W320">
        <v>6</v>
      </c>
      <c r="X320">
        <v>6</v>
      </c>
      <c r="Y320">
        <v>12</v>
      </c>
    </row>
    <row r="321" spans="1:25" x14ac:dyDescent="0.3">
      <c r="A321" s="1" t="s">
        <v>99</v>
      </c>
      <c r="B321" s="1" t="s">
        <v>106</v>
      </c>
      <c r="C321">
        <v>10</v>
      </c>
      <c r="D321">
        <v>2</v>
      </c>
      <c r="E321">
        <v>1</v>
      </c>
      <c r="F321">
        <v>3</v>
      </c>
      <c r="G321" s="1" t="s">
        <v>463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</v>
      </c>
      <c r="R321">
        <v>0</v>
      </c>
      <c r="S321">
        <v>5</v>
      </c>
      <c r="T321">
        <v>5</v>
      </c>
      <c r="U321">
        <v>8</v>
      </c>
      <c r="V321">
        <v>2</v>
      </c>
      <c r="W321">
        <v>2</v>
      </c>
      <c r="X321">
        <v>8</v>
      </c>
      <c r="Y321">
        <v>10</v>
      </c>
    </row>
    <row r="322" spans="1:25" x14ac:dyDescent="0.3">
      <c r="A322" s="1" t="s">
        <v>102</v>
      </c>
      <c r="B322" s="1" t="s">
        <v>87</v>
      </c>
      <c r="C322">
        <v>10</v>
      </c>
      <c r="D322">
        <v>1</v>
      </c>
      <c r="E322">
        <v>2</v>
      </c>
      <c r="F322">
        <v>3</v>
      </c>
      <c r="G322" s="1" t="s">
        <v>463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2</v>
      </c>
      <c r="O322">
        <v>2</v>
      </c>
      <c r="P322">
        <v>0</v>
      </c>
      <c r="Q322">
        <v>2</v>
      </c>
      <c r="R322">
        <v>1</v>
      </c>
      <c r="S322">
        <v>3</v>
      </c>
      <c r="T322">
        <v>4</v>
      </c>
      <c r="U322">
        <v>6</v>
      </c>
      <c r="V322">
        <v>10</v>
      </c>
      <c r="W322">
        <v>10</v>
      </c>
      <c r="X322">
        <v>6</v>
      </c>
      <c r="Y322">
        <v>16</v>
      </c>
    </row>
    <row r="323" spans="1:25" x14ac:dyDescent="0.3">
      <c r="A323" s="1" t="s">
        <v>100</v>
      </c>
      <c r="B323" s="1" t="s">
        <v>103</v>
      </c>
      <c r="C323">
        <v>10</v>
      </c>
      <c r="D323">
        <v>2</v>
      </c>
      <c r="E323">
        <v>2</v>
      </c>
      <c r="F323">
        <v>4</v>
      </c>
      <c r="G323" s="1" t="s">
        <v>463</v>
      </c>
      <c r="H323">
        <v>1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2</v>
      </c>
      <c r="O323">
        <v>2</v>
      </c>
      <c r="P323">
        <v>1</v>
      </c>
      <c r="Q323">
        <v>3</v>
      </c>
      <c r="R323">
        <v>3</v>
      </c>
      <c r="S323">
        <v>4</v>
      </c>
      <c r="T323">
        <v>7</v>
      </c>
      <c r="U323">
        <v>4</v>
      </c>
      <c r="V323">
        <v>8</v>
      </c>
      <c r="W323">
        <v>8</v>
      </c>
      <c r="X323">
        <v>4</v>
      </c>
      <c r="Y323">
        <v>12</v>
      </c>
    </row>
    <row r="324" spans="1:25" x14ac:dyDescent="0.3">
      <c r="A324" s="1" t="s">
        <v>90</v>
      </c>
      <c r="B324" s="1" t="s">
        <v>89</v>
      </c>
      <c r="C324">
        <v>10</v>
      </c>
      <c r="D324">
        <v>0</v>
      </c>
      <c r="E324">
        <v>3</v>
      </c>
      <c r="F324">
        <v>3</v>
      </c>
      <c r="G324" s="1" t="s">
        <v>5</v>
      </c>
      <c r="H324">
        <v>0</v>
      </c>
      <c r="I324">
        <v>2</v>
      </c>
      <c r="J324">
        <v>2</v>
      </c>
      <c r="K324">
        <v>0</v>
      </c>
      <c r="L324">
        <v>2</v>
      </c>
      <c r="M324">
        <v>0</v>
      </c>
      <c r="N324">
        <v>1</v>
      </c>
      <c r="O324">
        <v>1</v>
      </c>
      <c r="P324">
        <v>0</v>
      </c>
      <c r="Q324">
        <v>1</v>
      </c>
      <c r="R324">
        <v>2</v>
      </c>
      <c r="S324">
        <v>3</v>
      </c>
      <c r="T324">
        <v>5</v>
      </c>
      <c r="U324">
        <v>7</v>
      </c>
      <c r="V324">
        <v>6</v>
      </c>
      <c r="W324">
        <v>6</v>
      </c>
      <c r="X324">
        <v>7</v>
      </c>
      <c r="Y324">
        <v>13</v>
      </c>
    </row>
    <row r="325" spans="1:25" x14ac:dyDescent="0.3">
      <c r="A325" s="1" t="s">
        <v>92</v>
      </c>
      <c r="B325" s="1" t="s">
        <v>91</v>
      </c>
      <c r="C325">
        <v>10</v>
      </c>
      <c r="D325">
        <v>3</v>
      </c>
      <c r="E325">
        <v>2</v>
      </c>
      <c r="F325">
        <v>5</v>
      </c>
      <c r="G325" s="1" t="s">
        <v>463</v>
      </c>
      <c r="H325">
        <v>2</v>
      </c>
      <c r="I325">
        <v>2</v>
      </c>
      <c r="J325">
        <v>2</v>
      </c>
      <c r="K325">
        <v>2</v>
      </c>
      <c r="L325">
        <v>4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2</v>
      </c>
      <c r="S325">
        <v>1</v>
      </c>
      <c r="T325">
        <v>3</v>
      </c>
      <c r="U325">
        <v>5</v>
      </c>
      <c r="V325">
        <v>1</v>
      </c>
      <c r="W325">
        <v>1</v>
      </c>
      <c r="X325">
        <v>5</v>
      </c>
      <c r="Y325">
        <v>6</v>
      </c>
    </row>
    <row r="326" spans="1:25" x14ac:dyDescent="0.3">
      <c r="A326" s="1" t="s">
        <v>88</v>
      </c>
      <c r="B326" s="1" t="s">
        <v>93</v>
      </c>
      <c r="C326">
        <v>10</v>
      </c>
      <c r="D326">
        <v>1</v>
      </c>
      <c r="E326">
        <v>1</v>
      </c>
      <c r="F326">
        <v>2</v>
      </c>
      <c r="G326" s="1" t="s">
        <v>463</v>
      </c>
      <c r="H326">
        <v>0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5</v>
      </c>
      <c r="T326">
        <v>5</v>
      </c>
      <c r="U326">
        <v>17</v>
      </c>
      <c r="V326">
        <v>3</v>
      </c>
      <c r="W326">
        <v>3</v>
      </c>
      <c r="X326">
        <v>17</v>
      </c>
      <c r="Y326">
        <v>20</v>
      </c>
    </row>
    <row r="327" spans="1:25" x14ac:dyDescent="0.3">
      <c r="A327" s="1" t="s">
        <v>97</v>
      </c>
      <c r="B327" s="1" t="s">
        <v>104</v>
      </c>
      <c r="C327">
        <v>10</v>
      </c>
      <c r="D327">
        <v>2</v>
      </c>
      <c r="E327">
        <v>2</v>
      </c>
      <c r="F327">
        <v>4</v>
      </c>
      <c r="G327" s="1" t="s">
        <v>463</v>
      </c>
      <c r="H327">
        <v>1</v>
      </c>
      <c r="I327">
        <v>1</v>
      </c>
      <c r="J327">
        <v>1</v>
      </c>
      <c r="K327">
        <v>1</v>
      </c>
      <c r="L327">
        <v>2</v>
      </c>
      <c r="M327">
        <v>1</v>
      </c>
      <c r="N327">
        <v>1</v>
      </c>
      <c r="O327">
        <v>1</v>
      </c>
      <c r="P327">
        <v>1</v>
      </c>
      <c r="Q327">
        <v>2</v>
      </c>
      <c r="R327">
        <v>2</v>
      </c>
      <c r="S327">
        <v>3</v>
      </c>
      <c r="T327">
        <v>5</v>
      </c>
      <c r="U327">
        <v>9</v>
      </c>
      <c r="V327">
        <v>5</v>
      </c>
      <c r="W327">
        <v>5</v>
      </c>
      <c r="X327">
        <v>9</v>
      </c>
      <c r="Y327">
        <v>14</v>
      </c>
    </row>
    <row r="328" spans="1:25" x14ac:dyDescent="0.3">
      <c r="A328" s="1" t="s">
        <v>101</v>
      </c>
      <c r="B328" s="1" t="s">
        <v>105</v>
      </c>
      <c r="C328">
        <v>10</v>
      </c>
      <c r="D328">
        <v>0</v>
      </c>
      <c r="E328">
        <v>3</v>
      </c>
      <c r="F328">
        <v>3</v>
      </c>
      <c r="G328" s="1" t="s">
        <v>5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0</v>
      </c>
      <c r="N328">
        <v>2</v>
      </c>
      <c r="O328">
        <v>2</v>
      </c>
      <c r="P328">
        <v>0</v>
      </c>
      <c r="Q328">
        <v>2</v>
      </c>
      <c r="R328">
        <v>3</v>
      </c>
      <c r="S328">
        <v>5</v>
      </c>
      <c r="T328">
        <v>8</v>
      </c>
      <c r="U328">
        <v>9</v>
      </c>
      <c r="V328">
        <v>1</v>
      </c>
      <c r="W328">
        <v>1</v>
      </c>
      <c r="X328">
        <v>9</v>
      </c>
      <c r="Y328">
        <v>10</v>
      </c>
    </row>
    <row r="329" spans="1:25" x14ac:dyDescent="0.3">
      <c r="A329" s="1" t="s">
        <v>94</v>
      </c>
      <c r="B329" s="1" t="s">
        <v>96</v>
      </c>
      <c r="C329">
        <v>10</v>
      </c>
      <c r="D329">
        <v>1</v>
      </c>
      <c r="E329">
        <v>1</v>
      </c>
      <c r="F329">
        <v>2</v>
      </c>
      <c r="G329" s="1" t="s">
        <v>463</v>
      </c>
      <c r="H329">
        <v>1</v>
      </c>
      <c r="I329">
        <v>1</v>
      </c>
      <c r="J329">
        <v>1</v>
      </c>
      <c r="K329">
        <v>1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3</v>
      </c>
      <c r="T329">
        <v>5</v>
      </c>
      <c r="U329">
        <v>4</v>
      </c>
      <c r="V329">
        <v>5</v>
      </c>
      <c r="W329">
        <v>5</v>
      </c>
      <c r="X329">
        <v>4</v>
      </c>
      <c r="Y329">
        <v>9</v>
      </c>
    </row>
    <row r="330" spans="1:25" x14ac:dyDescent="0.3">
      <c r="A330" s="1" t="s">
        <v>104</v>
      </c>
      <c r="B330" s="1" t="s">
        <v>95</v>
      </c>
      <c r="C330">
        <v>11</v>
      </c>
      <c r="D330">
        <v>1</v>
      </c>
      <c r="E330">
        <v>2</v>
      </c>
      <c r="F330">
        <v>3</v>
      </c>
      <c r="G330" s="1" t="s">
        <v>463</v>
      </c>
      <c r="H330">
        <v>1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2</v>
      </c>
      <c r="O330">
        <v>2</v>
      </c>
      <c r="P330">
        <v>0</v>
      </c>
      <c r="Q330">
        <v>2</v>
      </c>
      <c r="R330">
        <v>1</v>
      </c>
      <c r="S330">
        <v>2</v>
      </c>
      <c r="T330">
        <v>3</v>
      </c>
      <c r="U330">
        <v>1</v>
      </c>
      <c r="V330">
        <v>4</v>
      </c>
      <c r="W330">
        <v>4</v>
      </c>
      <c r="X330">
        <v>1</v>
      </c>
      <c r="Y330">
        <v>5</v>
      </c>
    </row>
    <row r="331" spans="1:25" x14ac:dyDescent="0.3">
      <c r="A331" s="1" t="s">
        <v>106</v>
      </c>
      <c r="B331" s="1" t="s">
        <v>97</v>
      </c>
      <c r="C331">
        <v>11</v>
      </c>
      <c r="D331">
        <v>0</v>
      </c>
      <c r="E331">
        <v>2</v>
      </c>
      <c r="F331">
        <v>2</v>
      </c>
      <c r="G331" s="1" t="s">
        <v>5</v>
      </c>
      <c r="H331">
        <v>0</v>
      </c>
      <c r="I331">
        <v>1</v>
      </c>
      <c r="J331">
        <v>1</v>
      </c>
      <c r="K331">
        <v>0</v>
      </c>
      <c r="L331">
        <v>1</v>
      </c>
      <c r="M331">
        <v>0</v>
      </c>
      <c r="N331">
        <v>1</v>
      </c>
      <c r="O331">
        <v>1</v>
      </c>
      <c r="P331">
        <v>0</v>
      </c>
      <c r="Q331">
        <v>1</v>
      </c>
      <c r="R331">
        <v>3</v>
      </c>
      <c r="S331">
        <v>2</v>
      </c>
      <c r="T331">
        <v>5</v>
      </c>
      <c r="U331">
        <v>3</v>
      </c>
      <c r="V331">
        <v>2</v>
      </c>
      <c r="W331">
        <v>2</v>
      </c>
      <c r="X331">
        <v>3</v>
      </c>
      <c r="Y331">
        <v>5</v>
      </c>
    </row>
    <row r="332" spans="1:25" x14ac:dyDescent="0.3">
      <c r="A332" s="1" t="s">
        <v>96</v>
      </c>
      <c r="B332" s="1" t="s">
        <v>93</v>
      </c>
      <c r="C332">
        <v>11</v>
      </c>
      <c r="D332">
        <v>1</v>
      </c>
      <c r="E332">
        <v>1</v>
      </c>
      <c r="F332">
        <v>2</v>
      </c>
      <c r="G332" s="1" t="s">
        <v>463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1</v>
      </c>
      <c r="R332">
        <v>3</v>
      </c>
      <c r="S332">
        <v>3</v>
      </c>
      <c r="T332">
        <v>6</v>
      </c>
      <c r="U332">
        <v>3</v>
      </c>
      <c r="V332">
        <v>6</v>
      </c>
      <c r="W332">
        <v>6</v>
      </c>
      <c r="X332">
        <v>3</v>
      </c>
      <c r="Y332">
        <v>9</v>
      </c>
    </row>
    <row r="333" spans="1:25" x14ac:dyDescent="0.3">
      <c r="A333" s="1" t="s">
        <v>89</v>
      </c>
      <c r="B333" s="1" t="s">
        <v>100</v>
      </c>
      <c r="C333">
        <v>11</v>
      </c>
      <c r="D333">
        <v>5</v>
      </c>
      <c r="E333">
        <v>0</v>
      </c>
      <c r="F333">
        <v>5</v>
      </c>
      <c r="G333" s="1" t="s">
        <v>5</v>
      </c>
      <c r="H333">
        <v>2</v>
      </c>
      <c r="I333">
        <v>0</v>
      </c>
      <c r="J333">
        <v>0</v>
      </c>
      <c r="K333">
        <v>2</v>
      </c>
      <c r="L333">
        <v>2</v>
      </c>
      <c r="M333">
        <v>3</v>
      </c>
      <c r="N333">
        <v>0</v>
      </c>
      <c r="O333">
        <v>0</v>
      </c>
      <c r="P333">
        <v>3</v>
      </c>
      <c r="Q333">
        <v>3</v>
      </c>
      <c r="R333">
        <v>2</v>
      </c>
      <c r="S333">
        <v>2</v>
      </c>
      <c r="T333">
        <v>4</v>
      </c>
      <c r="U333">
        <v>11</v>
      </c>
      <c r="V333">
        <v>6</v>
      </c>
      <c r="W333">
        <v>6</v>
      </c>
      <c r="X333">
        <v>11</v>
      </c>
      <c r="Y333">
        <v>17</v>
      </c>
    </row>
    <row r="334" spans="1:25" x14ac:dyDescent="0.3">
      <c r="A334" s="1" t="s">
        <v>87</v>
      </c>
      <c r="B334" s="1" t="s">
        <v>99</v>
      </c>
      <c r="C334">
        <v>11</v>
      </c>
      <c r="D334">
        <v>3</v>
      </c>
      <c r="E334">
        <v>1</v>
      </c>
      <c r="F334">
        <v>4</v>
      </c>
      <c r="G334" s="1" t="s">
        <v>463</v>
      </c>
      <c r="H334">
        <v>2</v>
      </c>
      <c r="I334">
        <v>1</v>
      </c>
      <c r="J334">
        <v>1</v>
      </c>
      <c r="K334">
        <v>2</v>
      </c>
      <c r="L334">
        <v>3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3</v>
      </c>
      <c r="T334">
        <v>4</v>
      </c>
      <c r="U334">
        <v>5</v>
      </c>
      <c r="V334">
        <v>4</v>
      </c>
      <c r="W334">
        <v>4</v>
      </c>
      <c r="X334">
        <v>5</v>
      </c>
      <c r="Y334">
        <v>9</v>
      </c>
    </row>
    <row r="335" spans="1:25" x14ac:dyDescent="0.3">
      <c r="A335" s="1" t="s">
        <v>90</v>
      </c>
      <c r="B335" s="1" t="s">
        <v>101</v>
      </c>
      <c r="C335">
        <v>11</v>
      </c>
      <c r="D335">
        <v>4</v>
      </c>
      <c r="E335">
        <v>1</v>
      </c>
      <c r="F335">
        <v>5</v>
      </c>
      <c r="G335" s="1" t="s">
        <v>463</v>
      </c>
      <c r="H335">
        <v>2</v>
      </c>
      <c r="I335">
        <v>1</v>
      </c>
      <c r="J335">
        <v>1</v>
      </c>
      <c r="K335">
        <v>2</v>
      </c>
      <c r="L335">
        <v>3</v>
      </c>
      <c r="M335">
        <v>2</v>
      </c>
      <c r="N335">
        <v>0</v>
      </c>
      <c r="O335">
        <v>0</v>
      </c>
      <c r="P335">
        <v>2</v>
      </c>
      <c r="Q335">
        <v>2</v>
      </c>
      <c r="R335">
        <v>1</v>
      </c>
      <c r="S335">
        <v>2</v>
      </c>
      <c r="T335">
        <v>3</v>
      </c>
      <c r="U335">
        <v>8</v>
      </c>
      <c r="V335">
        <v>4</v>
      </c>
      <c r="W335">
        <v>4</v>
      </c>
      <c r="X335">
        <v>8</v>
      </c>
      <c r="Y335">
        <v>12</v>
      </c>
    </row>
    <row r="336" spans="1:25" x14ac:dyDescent="0.3">
      <c r="A336" s="1" t="s">
        <v>88</v>
      </c>
      <c r="B336" s="1" t="s">
        <v>102</v>
      </c>
      <c r="C336">
        <v>11</v>
      </c>
      <c r="D336">
        <v>5</v>
      </c>
      <c r="E336">
        <v>1</v>
      </c>
      <c r="F336">
        <v>6</v>
      </c>
      <c r="G336" s="1" t="s">
        <v>463</v>
      </c>
      <c r="H336">
        <v>2</v>
      </c>
      <c r="I336">
        <v>0</v>
      </c>
      <c r="J336">
        <v>0</v>
      </c>
      <c r="K336">
        <v>2</v>
      </c>
      <c r="L336">
        <v>2</v>
      </c>
      <c r="M336">
        <v>3</v>
      </c>
      <c r="N336">
        <v>1</v>
      </c>
      <c r="O336">
        <v>1</v>
      </c>
      <c r="P336">
        <v>3</v>
      </c>
      <c r="Q336">
        <v>4</v>
      </c>
      <c r="R336">
        <v>0</v>
      </c>
      <c r="S336">
        <v>2</v>
      </c>
      <c r="T336">
        <v>2</v>
      </c>
      <c r="U336">
        <v>0</v>
      </c>
      <c r="V336">
        <v>7</v>
      </c>
      <c r="W336">
        <v>7</v>
      </c>
      <c r="X336">
        <v>0</v>
      </c>
      <c r="Y336">
        <v>7</v>
      </c>
    </row>
    <row r="337" spans="1:25" x14ac:dyDescent="0.3">
      <c r="A337" s="1" t="s">
        <v>98</v>
      </c>
      <c r="B337" s="1" t="s">
        <v>105</v>
      </c>
      <c r="C337">
        <v>11</v>
      </c>
      <c r="D337">
        <v>0</v>
      </c>
      <c r="E337">
        <v>0</v>
      </c>
      <c r="F337">
        <v>0</v>
      </c>
      <c r="G337" s="1" t="s">
        <v>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3</v>
      </c>
      <c r="T337">
        <v>5</v>
      </c>
      <c r="U337">
        <v>3</v>
      </c>
      <c r="V337">
        <v>7</v>
      </c>
      <c r="W337">
        <v>7</v>
      </c>
      <c r="X337">
        <v>3</v>
      </c>
      <c r="Y337">
        <v>10</v>
      </c>
    </row>
    <row r="338" spans="1:25" x14ac:dyDescent="0.3">
      <c r="A338" s="1" t="s">
        <v>91</v>
      </c>
      <c r="B338" s="1" t="s">
        <v>94</v>
      </c>
      <c r="C338">
        <v>11</v>
      </c>
      <c r="D338">
        <v>1</v>
      </c>
      <c r="E338">
        <v>4</v>
      </c>
      <c r="F338">
        <v>5</v>
      </c>
      <c r="G338" s="1" t="s">
        <v>463</v>
      </c>
      <c r="H338">
        <v>0</v>
      </c>
      <c r="I338">
        <v>2</v>
      </c>
      <c r="J338">
        <v>2</v>
      </c>
      <c r="K338">
        <v>0</v>
      </c>
      <c r="L338">
        <v>2</v>
      </c>
      <c r="M338">
        <v>1</v>
      </c>
      <c r="N338">
        <v>2</v>
      </c>
      <c r="O338">
        <v>2</v>
      </c>
      <c r="P338">
        <v>1</v>
      </c>
      <c r="Q338">
        <v>3</v>
      </c>
      <c r="R338">
        <v>2</v>
      </c>
      <c r="S338">
        <v>2</v>
      </c>
      <c r="T338">
        <v>4</v>
      </c>
      <c r="U338">
        <v>0</v>
      </c>
      <c r="V338">
        <v>2</v>
      </c>
      <c r="W338">
        <v>2</v>
      </c>
      <c r="X338">
        <v>0</v>
      </c>
      <c r="Y338">
        <v>2</v>
      </c>
    </row>
    <row r="339" spans="1:25" x14ac:dyDescent="0.3">
      <c r="A339" s="1" t="s">
        <v>103</v>
      </c>
      <c r="B339" s="1" t="s">
        <v>92</v>
      </c>
      <c r="C339">
        <v>11</v>
      </c>
      <c r="D339">
        <v>0</v>
      </c>
      <c r="E339">
        <v>1</v>
      </c>
      <c r="F339">
        <v>1</v>
      </c>
      <c r="G339" s="1" t="s">
        <v>5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1</v>
      </c>
      <c r="R339">
        <v>3</v>
      </c>
      <c r="S339">
        <v>3</v>
      </c>
      <c r="T339">
        <v>6</v>
      </c>
      <c r="U339">
        <v>4</v>
      </c>
      <c r="V339">
        <v>7</v>
      </c>
      <c r="W339">
        <v>7</v>
      </c>
      <c r="X339">
        <v>4</v>
      </c>
      <c r="Y339">
        <v>11</v>
      </c>
    </row>
    <row r="340" spans="1:25" x14ac:dyDescent="0.3">
      <c r="A340" s="1" t="s">
        <v>95</v>
      </c>
      <c r="B340" s="1" t="s">
        <v>89</v>
      </c>
      <c r="C340">
        <v>12</v>
      </c>
      <c r="D340">
        <v>4</v>
      </c>
      <c r="E340">
        <v>1</v>
      </c>
      <c r="F340">
        <v>5</v>
      </c>
      <c r="G340" s="1" t="s">
        <v>463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3</v>
      </c>
      <c r="N340">
        <v>1</v>
      </c>
      <c r="O340">
        <v>1</v>
      </c>
      <c r="P340">
        <v>3</v>
      </c>
      <c r="Q340">
        <v>4</v>
      </c>
      <c r="R340">
        <v>3</v>
      </c>
      <c r="S340">
        <v>4</v>
      </c>
      <c r="T340">
        <v>7</v>
      </c>
      <c r="U340">
        <v>9</v>
      </c>
      <c r="V340">
        <v>6</v>
      </c>
      <c r="W340">
        <v>6</v>
      </c>
      <c r="X340">
        <v>9</v>
      </c>
      <c r="Y340">
        <v>15</v>
      </c>
    </row>
    <row r="341" spans="1:25" x14ac:dyDescent="0.3">
      <c r="A341" s="1" t="s">
        <v>106</v>
      </c>
      <c r="B341" s="1" t="s">
        <v>104</v>
      </c>
      <c r="C341">
        <v>12</v>
      </c>
      <c r="D341">
        <v>2</v>
      </c>
      <c r="E341">
        <v>2</v>
      </c>
      <c r="F341">
        <v>4</v>
      </c>
      <c r="G341" s="1" t="s">
        <v>463</v>
      </c>
      <c r="H341">
        <v>2</v>
      </c>
      <c r="I341">
        <v>1</v>
      </c>
      <c r="J341">
        <v>1</v>
      </c>
      <c r="K341">
        <v>2</v>
      </c>
      <c r="L341">
        <v>3</v>
      </c>
      <c r="M341">
        <v>0</v>
      </c>
      <c r="N341">
        <v>1</v>
      </c>
      <c r="O341">
        <v>1</v>
      </c>
      <c r="P341">
        <v>0</v>
      </c>
      <c r="Q341">
        <v>1</v>
      </c>
      <c r="R341">
        <v>3</v>
      </c>
      <c r="S341">
        <v>3</v>
      </c>
      <c r="T341">
        <v>6</v>
      </c>
      <c r="U341">
        <v>5</v>
      </c>
      <c r="V341">
        <v>6</v>
      </c>
      <c r="W341">
        <v>6</v>
      </c>
      <c r="X341">
        <v>5</v>
      </c>
      <c r="Y341">
        <v>11</v>
      </c>
    </row>
    <row r="342" spans="1:25" x14ac:dyDescent="0.3">
      <c r="A342" s="1" t="s">
        <v>102</v>
      </c>
      <c r="B342" s="1" t="s">
        <v>103</v>
      </c>
      <c r="C342">
        <v>12</v>
      </c>
      <c r="D342">
        <v>2</v>
      </c>
      <c r="E342">
        <v>1</v>
      </c>
      <c r="F342">
        <v>3</v>
      </c>
      <c r="G342" s="1" t="s">
        <v>463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</v>
      </c>
      <c r="R342">
        <v>2</v>
      </c>
      <c r="S342">
        <v>2</v>
      </c>
      <c r="T342">
        <v>4</v>
      </c>
      <c r="U342">
        <v>4</v>
      </c>
      <c r="V342">
        <v>13</v>
      </c>
      <c r="W342">
        <v>13</v>
      </c>
      <c r="X342">
        <v>4</v>
      </c>
      <c r="Y342">
        <v>17</v>
      </c>
    </row>
    <row r="343" spans="1:25" x14ac:dyDescent="0.3">
      <c r="A343" s="1" t="s">
        <v>105</v>
      </c>
      <c r="B343" s="1" t="s">
        <v>96</v>
      </c>
      <c r="C343">
        <v>12</v>
      </c>
      <c r="D343">
        <v>1</v>
      </c>
      <c r="E343">
        <v>1</v>
      </c>
      <c r="F343">
        <v>2</v>
      </c>
      <c r="G343" s="1" t="s">
        <v>463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2</v>
      </c>
      <c r="R343">
        <v>3</v>
      </c>
      <c r="S343">
        <v>0</v>
      </c>
      <c r="T343">
        <v>3</v>
      </c>
      <c r="U343">
        <v>4</v>
      </c>
      <c r="V343">
        <v>5</v>
      </c>
      <c r="W343">
        <v>5</v>
      </c>
      <c r="X343">
        <v>4</v>
      </c>
      <c r="Y343">
        <v>9</v>
      </c>
    </row>
    <row r="344" spans="1:25" x14ac:dyDescent="0.3">
      <c r="A344" s="1" t="s">
        <v>100</v>
      </c>
      <c r="B344" s="1" t="s">
        <v>88</v>
      </c>
      <c r="C344">
        <v>12</v>
      </c>
      <c r="D344">
        <v>1</v>
      </c>
      <c r="E344">
        <v>2</v>
      </c>
      <c r="F344">
        <v>3</v>
      </c>
      <c r="G344" s="1" t="s">
        <v>463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2</v>
      </c>
      <c r="O344">
        <v>2</v>
      </c>
      <c r="P344">
        <v>0</v>
      </c>
      <c r="Q344">
        <v>2</v>
      </c>
      <c r="R344">
        <v>2</v>
      </c>
      <c r="S344">
        <v>1</v>
      </c>
      <c r="T344">
        <v>3</v>
      </c>
      <c r="U344">
        <v>2</v>
      </c>
      <c r="V344">
        <v>7</v>
      </c>
      <c r="W344">
        <v>7</v>
      </c>
      <c r="X344">
        <v>2</v>
      </c>
      <c r="Y344">
        <v>9</v>
      </c>
    </row>
    <row r="345" spans="1:25" x14ac:dyDescent="0.3">
      <c r="A345" s="1" t="s">
        <v>92</v>
      </c>
      <c r="B345" s="1" t="s">
        <v>87</v>
      </c>
      <c r="C345">
        <v>12</v>
      </c>
      <c r="D345">
        <v>0</v>
      </c>
      <c r="E345">
        <v>2</v>
      </c>
      <c r="F345">
        <v>2</v>
      </c>
      <c r="G345" s="1" t="s">
        <v>5</v>
      </c>
      <c r="H345">
        <v>0</v>
      </c>
      <c r="I345">
        <v>1</v>
      </c>
      <c r="J345">
        <v>1</v>
      </c>
      <c r="K345">
        <v>0</v>
      </c>
      <c r="L345">
        <v>1</v>
      </c>
      <c r="M345">
        <v>0</v>
      </c>
      <c r="N345">
        <v>1</v>
      </c>
      <c r="O345">
        <v>1</v>
      </c>
      <c r="P345">
        <v>0</v>
      </c>
      <c r="Q345">
        <v>1</v>
      </c>
      <c r="R345">
        <v>3</v>
      </c>
      <c r="S345">
        <v>1</v>
      </c>
      <c r="T345">
        <v>4</v>
      </c>
      <c r="U345">
        <v>2</v>
      </c>
      <c r="V345">
        <v>5</v>
      </c>
      <c r="W345">
        <v>5</v>
      </c>
      <c r="X345">
        <v>2</v>
      </c>
      <c r="Y345">
        <v>7</v>
      </c>
    </row>
    <row r="346" spans="1:25" x14ac:dyDescent="0.3">
      <c r="A346" s="1" t="s">
        <v>93</v>
      </c>
      <c r="B346" s="1" t="s">
        <v>91</v>
      </c>
      <c r="C346">
        <v>12</v>
      </c>
      <c r="D346">
        <v>4</v>
      </c>
      <c r="E346">
        <v>1</v>
      </c>
      <c r="F346">
        <v>5</v>
      </c>
      <c r="G346" s="1" t="s">
        <v>463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3</v>
      </c>
      <c r="N346">
        <v>1</v>
      </c>
      <c r="O346">
        <v>1</v>
      </c>
      <c r="P346">
        <v>3</v>
      </c>
      <c r="Q346">
        <v>4</v>
      </c>
      <c r="R346">
        <v>1</v>
      </c>
      <c r="S346">
        <v>1</v>
      </c>
      <c r="T346">
        <v>2</v>
      </c>
      <c r="U346">
        <v>7</v>
      </c>
      <c r="V346">
        <v>7</v>
      </c>
      <c r="W346">
        <v>7</v>
      </c>
      <c r="X346">
        <v>7</v>
      </c>
      <c r="Y346">
        <v>14</v>
      </c>
    </row>
    <row r="347" spans="1:25" x14ac:dyDescent="0.3">
      <c r="A347" s="1" t="s">
        <v>97</v>
      </c>
      <c r="B347" s="1" t="s">
        <v>90</v>
      </c>
      <c r="C347">
        <v>12</v>
      </c>
      <c r="D347">
        <v>1</v>
      </c>
      <c r="E347">
        <v>1</v>
      </c>
      <c r="F347">
        <v>2</v>
      </c>
      <c r="G347" s="1" t="s">
        <v>463</v>
      </c>
      <c r="H347">
        <v>1</v>
      </c>
      <c r="I347">
        <v>1</v>
      </c>
      <c r="J347">
        <v>1</v>
      </c>
      <c r="K347">
        <v>1</v>
      </c>
      <c r="L347">
        <v>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4</v>
      </c>
      <c r="S347">
        <v>3</v>
      </c>
      <c r="T347">
        <v>7</v>
      </c>
      <c r="U347">
        <v>2</v>
      </c>
      <c r="V347">
        <v>6</v>
      </c>
      <c r="W347">
        <v>6</v>
      </c>
      <c r="X347">
        <v>2</v>
      </c>
      <c r="Y347">
        <v>8</v>
      </c>
    </row>
    <row r="348" spans="1:25" x14ac:dyDescent="0.3">
      <c r="A348" s="1" t="s">
        <v>101</v>
      </c>
      <c r="B348" s="1" t="s">
        <v>99</v>
      </c>
      <c r="C348">
        <v>12</v>
      </c>
      <c r="D348">
        <v>2</v>
      </c>
      <c r="E348">
        <v>2</v>
      </c>
      <c r="F348">
        <v>4</v>
      </c>
      <c r="G348" s="1" t="s">
        <v>463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2</v>
      </c>
      <c r="O348">
        <v>2</v>
      </c>
      <c r="P348">
        <v>1</v>
      </c>
      <c r="Q348">
        <v>3</v>
      </c>
      <c r="R348">
        <v>2</v>
      </c>
      <c r="S348">
        <v>3</v>
      </c>
      <c r="T348">
        <v>5</v>
      </c>
      <c r="U348">
        <v>1</v>
      </c>
      <c r="V348">
        <v>6</v>
      </c>
      <c r="W348">
        <v>6</v>
      </c>
      <c r="X348">
        <v>1</v>
      </c>
      <c r="Y348">
        <v>7</v>
      </c>
    </row>
    <row r="349" spans="1:25" x14ac:dyDescent="0.3">
      <c r="A349" s="1" t="s">
        <v>94</v>
      </c>
      <c r="B349" s="1" t="s">
        <v>98</v>
      </c>
      <c r="C349">
        <v>12</v>
      </c>
      <c r="D349">
        <v>1</v>
      </c>
      <c r="E349">
        <v>2</v>
      </c>
      <c r="F349">
        <v>3</v>
      </c>
      <c r="G349" s="1" t="s">
        <v>463</v>
      </c>
      <c r="H349">
        <v>1</v>
      </c>
      <c r="I349">
        <v>2</v>
      </c>
      <c r="J349">
        <v>2</v>
      </c>
      <c r="K349">
        <v>1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3</v>
      </c>
      <c r="T349">
        <v>5</v>
      </c>
      <c r="U349">
        <v>7</v>
      </c>
      <c r="V349">
        <v>7</v>
      </c>
      <c r="W349">
        <v>7</v>
      </c>
      <c r="X349">
        <v>7</v>
      </c>
      <c r="Y349">
        <v>14</v>
      </c>
    </row>
    <row r="350" spans="1:25" x14ac:dyDescent="0.3">
      <c r="A350" s="1" t="s">
        <v>104</v>
      </c>
      <c r="B350" s="1" t="s">
        <v>96</v>
      </c>
      <c r="C350">
        <v>13</v>
      </c>
      <c r="D350">
        <v>0</v>
      </c>
      <c r="E350">
        <v>0</v>
      </c>
      <c r="F350">
        <v>0</v>
      </c>
      <c r="G350" s="1" t="s">
        <v>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1</v>
      </c>
      <c r="T350">
        <v>3</v>
      </c>
      <c r="U350">
        <v>4</v>
      </c>
      <c r="V350">
        <v>9</v>
      </c>
      <c r="W350">
        <v>9</v>
      </c>
      <c r="X350">
        <v>4</v>
      </c>
      <c r="Y350">
        <v>13</v>
      </c>
    </row>
    <row r="351" spans="1:25" x14ac:dyDescent="0.3">
      <c r="A351" s="1" t="s">
        <v>99</v>
      </c>
      <c r="B351" s="1" t="s">
        <v>94</v>
      </c>
      <c r="C351">
        <v>13</v>
      </c>
      <c r="D351">
        <v>0</v>
      </c>
      <c r="E351">
        <v>0</v>
      </c>
      <c r="F351">
        <v>0</v>
      </c>
      <c r="G351" s="1" t="s">
        <v>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0</v>
      </c>
      <c r="T351">
        <v>2</v>
      </c>
      <c r="U351">
        <v>3</v>
      </c>
      <c r="V351">
        <v>4</v>
      </c>
      <c r="W351">
        <v>4</v>
      </c>
      <c r="X351">
        <v>3</v>
      </c>
      <c r="Y351">
        <v>7</v>
      </c>
    </row>
    <row r="352" spans="1:25" x14ac:dyDescent="0.3">
      <c r="A352" s="1" t="s">
        <v>102</v>
      </c>
      <c r="B352" s="1" t="s">
        <v>95</v>
      </c>
      <c r="C352">
        <v>13</v>
      </c>
      <c r="D352">
        <v>3</v>
      </c>
      <c r="E352">
        <v>2</v>
      </c>
      <c r="F352">
        <v>5</v>
      </c>
      <c r="G352" s="1" t="s">
        <v>463</v>
      </c>
      <c r="H352">
        <v>1</v>
      </c>
      <c r="I352">
        <v>2</v>
      </c>
      <c r="J352">
        <v>2</v>
      </c>
      <c r="K352">
        <v>1</v>
      </c>
      <c r="L352">
        <v>3</v>
      </c>
      <c r="M352">
        <v>2</v>
      </c>
      <c r="N352">
        <v>0</v>
      </c>
      <c r="O352">
        <v>0</v>
      </c>
      <c r="P352">
        <v>2</v>
      </c>
      <c r="Q352">
        <v>2</v>
      </c>
      <c r="R352">
        <v>2</v>
      </c>
      <c r="S352">
        <v>4</v>
      </c>
      <c r="T352">
        <v>6</v>
      </c>
      <c r="U352">
        <v>7</v>
      </c>
      <c r="V352">
        <v>3</v>
      </c>
      <c r="W352">
        <v>3</v>
      </c>
      <c r="X352">
        <v>7</v>
      </c>
      <c r="Y352">
        <v>10</v>
      </c>
    </row>
    <row r="353" spans="1:25" x14ac:dyDescent="0.3">
      <c r="A353" s="1" t="s">
        <v>100</v>
      </c>
      <c r="B353" s="1" t="s">
        <v>91</v>
      </c>
      <c r="C353">
        <v>13</v>
      </c>
      <c r="D353">
        <v>1</v>
      </c>
      <c r="E353">
        <v>1</v>
      </c>
      <c r="F353">
        <v>2</v>
      </c>
      <c r="G353" s="1" t="s">
        <v>463</v>
      </c>
      <c r="H353">
        <v>1</v>
      </c>
      <c r="I353">
        <v>1</v>
      </c>
      <c r="J353">
        <v>1</v>
      </c>
      <c r="K353">
        <v>1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2</v>
      </c>
      <c r="U353">
        <v>7</v>
      </c>
      <c r="V353">
        <v>6</v>
      </c>
      <c r="W353">
        <v>6</v>
      </c>
      <c r="X353">
        <v>7</v>
      </c>
      <c r="Y353">
        <v>13</v>
      </c>
    </row>
    <row r="354" spans="1:25" x14ac:dyDescent="0.3">
      <c r="A354" s="1" t="s">
        <v>89</v>
      </c>
      <c r="B354" s="1" t="s">
        <v>105</v>
      </c>
      <c r="C354">
        <v>13</v>
      </c>
      <c r="D354">
        <v>3</v>
      </c>
      <c r="E354">
        <v>0</v>
      </c>
      <c r="F354">
        <v>3</v>
      </c>
      <c r="G354" s="1" t="s">
        <v>5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2</v>
      </c>
      <c r="N354">
        <v>0</v>
      </c>
      <c r="O354">
        <v>0</v>
      </c>
      <c r="P354">
        <v>2</v>
      </c>
      <c r="Q354">
        <v>2</v>
      </c>
      <c r="R354">
        <v>1</v>
      </c>
      <c r="S354">
        <v>3</v>
      </c>
      <c r="T354">
        <v>4</v>
      </c>
      <c r="U354">
        <v>11</v>
      </c>
      <c r="V354">
        <v>0</v>
      </c>
      <c r="W354">
        <v>0</v>
      </c>
      <c r="X354">
        <v>11</v>
      </c>
      <c r="Y354">
        <v>11</v>
      </c>
    </row>
    <row r="355" spans="1:25" x14ac:dyDescent="0.3">
      <c r="A355" s="1" t="s">
        <v>87</v>
      </c>
      <c r="B355" s="1" t="s">
        <v>101</v>
      </c>
      <c r="C355">
        <v>13</v>
      </c>
      <c r="D355">
        <v>2</v>
      </c>
      <c r="E355">
        <v>0</v>
      </c>
      <c r="F355">
        <v>2</v>
      </c>
      <c r="G355" s="1" t="s">
        <v>5</v>
      </c>
      <c r="H355">
        <v>1</v>
      </c>
      <c r="I355">
        <v>0</v>
      </c>
      <c r="J355">
        <v>0</v>
      </c>
      <c r="K355">
        <v>1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3</v>
      </c>
      <c r="T355">
        <v>4</v>
      </c>
      <c r="U355">
        <v>6</v>
      </c>
      <c r="V355">
        <v>3</v>
      </c>
      <c r="W355">
        <v>3</v>
      </c>
      <c r="X355">
        <v>6</v>
      </c>
      <c r="Y355">
        <v>9</v>
      </c>
    </row>
    <row r="356" spans="1:25" x14ac:dyDescent="0.3">
      <c r="A356" s="1" t="s">
        <v>90</v>
      </c>
      <c r="B356" s="1" t="s">
        <v>92</v>
      </c>
      <c r="C356">
        <v>13</v>
      </c>
      <c r="D356">
        <v>1</v>
      </c>
      <c r="E356">
        <v>1</v>
      </c>
      <c r="F356">
        <v>2</v>
      </c>
      <c r="G356" s="1" t="s">
        <v>463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2</v>
      </c>
      <c r="R356">
        <v>1</v>
      </c>
      <c r="S356">
        <v>1</v>
      </c>
      <c r="T356">
        <v>2</v>
      </c>
      <c r="U356">
        <v>9</v>
      </c>
      <c r="V356">
        <v>4</v>
      </c>
      <c r="W356">
        <v>4</v>
      </c>
      <c r="X356">
        <v>9</v>
      </c>
      <c r="Y356">
        <v>13</v>
      </c>
    </row>
    <row r="357" spans="1:25" x14ac:dyDescent="0.3">
      <c r="A357" s="1" t="s">
        <v>88</v>
      </c>
      <c r="B357" s="1" t="s">
        <v>106</v>
      </c>
      <c r="C357">
        <v>13</v>
      </c>
      <c r="D357">
        <v>0</v>
      </c>
      <c r="E357">
        <v>0</v>
      </c>
      <c r="F357">
        <v>0</v>
      </c>
      <c r="G357" s="1" t="s">
        <v>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2</v>
      </c>
      <c r="T357">
        <v>3</v>
      </c>
      <c r="U357">
        <v>20</v>
      </c>
      <c r="V357">
        <v>2</v>
      </c>
      <c r="W357">
        <v>2</v>
      </c>
      <c r="X357">
        <v>20</v>
      </c>
      <c r="Y357">
        <v>22</v>
      </c>
    </row>
    <row r="358" spans="1:25" x14ac:dyDescent="0.3">
      <c r="A358" s="1" t="s">
        <v>98</v>
      </c>
      <c r="B358" s="1" t="s">
        <v>97</v>
      </c>
      <c r="C358">
        <v>13</v>
      </c>
      <c r="D358">
        <v>2</v>
      </c>
      <c r="E358">
        <v>1</v>
      </c>
      <c r="F358">
        <v>3</v>
      </c>
      <c r="G358" s="1" t="s">
        <v>463</v>
      </c>
      <c r="H358">
        <v>2</v>
      </c>
      <c r="I358">
        <v>1</v>
      </c>
      <c r="J358">
        <v>1</v>
      </c>
      <c r="K358">
        <v>2</v>
      </c>
      <c r="L358">
        <v>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4</v>
      </c>
      <c r="T358">
        <v>7</v>
      </c>
      <c r="U358">
        <v>2</v>
      </c>
      <c r="V358">
        <v>3</v>
      </c>
      <c r="W358">
        <v>3</v>
      </c>
      <c r="X358">
        <v>2</v>
      </c>
      <c r="Y358">
        <v>5</v>
      </c>
    </row>
    <row r="359" spans="1:25" x14ac:dyDescent="0.3">
      <c r="A359" s="1" t="s">
        <v>103</v>
      </c>
      <c r="B359" s="1" t="s">
        <v>93</v>
      </c>
      <c r="C359">
        <v>13</v>
      </c>
      <c r="D359">
        <v>1</v>
      </c>
      <c r="E359">
        <v>0</v>
      </c>
      <c r="F359">
        <v>1</v>
      </c>
      <c r="G359" s="1" t="s">
        <v>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2</v>
      </c>
      <c r="S359">
        <v>0</v>
      </c>
      <c r="T359">
        <v>2</v>
      </c>
      <c r="U359">
        <v>0</v>
      </c>
      <c r="V359">
        <v>12</v>
      </c>
      <c r="W359">
        <v>12</v>
      </c>
      <c r="X359">
        <v>0</v>
      </c>
      <c r="Y359">
        <v>12</v>
      </c>
    </row>
    <row r="360" spans="1:25" x14ac:dyDescent="0.3">
      <c r="A360" s="1" t="s">
        <v>95</v>
      </c>
      <c r="B360" s="1" t="s">
        <v>88</v>
      </c>
      <c r="C360">
        <v>14</v>
      </c>
      <c r="D360">
        <v>1</v>
      </c>
      <c r="E360">
        <v>2</v>
      </c>
      <c r="F360">
        <v>3</v>
      </c>
      <c r="G360" s="1" t="s">
        <v>463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</v>
      </c>
      <c r="R360">
        <v>1</v>
      </c>
      <c r="S360">
        <v>2</v>
      </c>
      <c r="T360">
        <v>3</v>
      </c>
      <c r="U360">
        <v>12</v>
      </c>
      <c r="V360">
        <v>6</v>
      </c>
      <c r="W360">
        <v>6</v>
      </c>
      <c r="X360">
        <v>12</v>
      </c>
      <c r="Y360">
        <v>18</v>
      </c>
    </row>
    <row r="361" spans="1:25" x14ac:dyDescent="0.3">
      <c r="A361" s="1" t="s">
        <v>106</v>
      </c>
      <c r="B361" s="1" t="s">
        <v>90</v>
      </c>
      <c r="C361">
        <v>14</v>
      </c>
      <c r="D361">
        <v>1</v>
      </c>
      <c r="E361">
        <v>1</v>
      </c>
      <c r="F361">
        <v>2</v>
      </c>
      <c r="G361" s="1" t="s">
        <v>463</v>
      </c>
      <c r="H361">
        <v>1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1</v>
      </c>
      <c r="O361">
        <v>1</v>
      </c>
      <c r="P361">
        <v>0</v>
      </c>
      <c r="Q361">
        <v>1</v>
      </c>
      <c r="R361">
        <v>3</v>
      </c>
      <c r="S361">
        <v>2</v>
      </c>
      <c r="T361">
        <v>5</v>
      </c>
      <c r="U361">
        <v>4</v>
      </c>
      <c r="V361">
        <v>6</v>
      </c>
      <c r="W361">
        <v>6</v>
      </c>
      <c r="X361">
        <v>4</v>
      </c>
      <c r="Y361">
        <v>10</v>
      </c>
    </row>
    <row r="362" spans="1:25" x14ac:dyDescent="0.3">
      <c r="A362" s="1" t="s">
        <v>96</v>
      </c>
      <c r="B362" s="1" t="s">
        <v>87</v>
      </c>
      <c r="C362">
        <v>14</v>
      </c>
      <c r="D362">
        <v>0</v>
      </c>
      <c r="E362">
        <v>3</v>
      </c>
      <c r="F362">
        <v>3</v>
      </c>
      <c r="G362" s="1" t="s">
        <v>5</v>
      </c>
      <c r="H362">
        <v>0</v>
      </c>
      <c r="I362">
        <v>1</v>
      </c>
      <c r="J362">
        <v>1</v>
      </c>
      <c r="K362">
        <v>0</v>
      </c>
      <c r="L362">
        <v>1</v>
      </c>
      <c r="M362">
        <v>0</v>
      </c>
      <c r="N362">
        <v>2</v>
      </c>
      <c r="O362">
        <v>2</v>
      </c>
      <c r="P362">
        <v>0</v>
      </c>
      <c r="Q362">
        <v>2</v>
      </c>
      <c r="R362">
        <v>5</v>
      </c>
      <c r="S362">
        <v>3</v>
      </c>
      <c r="T362">
        <v>8</v>
      </c>
      <c r="U362">
        <v>4</v>
      </c>
      <c r="V362">
        <v>9</v>
      </c>
      <c r="W362">
        <v>9</v>
      </c>
      <c r="X362">
        <v>4</v>
      </c>
      <c r="Y362">
        <v>13</v>
      </c>
    </row>
    <row r="363" spans="1:25" x14ac:dyDescent="0.3">
      <c r="A363" s="1" t="s">
        <v>105</v>
      </c>
      <c r="B363" s="1" t="s">
        <v>99</v>
      </c>
      <c r="C363">
        <v>14</v>
      </c>
      <c r="D363">
        <v>1</v>
      </c>
      <c r="E363">
        <v>1</v>
      </c>
      <c r="F363">
        <v>2</v>
      </c>
      <c r="G363" s="1" t="s">
        <v>463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1</v>
      </c>
      <c r="S363">
        <v>5</v>
      </c>
      <c r="T363">
        <v>6</v>
      </c>
      <c r="U363">
        <v>5</v>
      </c>
      <c r="V363">
        <v>1</v>
      </c>
      <c r="W363">
        <v>1</v>
      </c>
      <c r="X363">
        <v>5</v>
      </c>
      <c r="Y363">
        <v>6</v>
      </c>
    </row>
    <row r="364" spans="1:25" x14ac:dyDescent="0.3">
      <c r="A364" s="1" t="s">
        <v>92</v>
      </c>
      <c r="B364" s="1" t="s">
        <v>98</v>
      </c>
      <c r="C364">
        <v>14</v>
      </c>
      <c r="D364">
        <v>2</v>
      </c>
      <c r="E364">
        <v>1</v>
      </c>
      <c r="F364">
        <v>3</v>
      </c>
      <c r="G364" s="1" t="s">
        <v>463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1</v>
      </c>
      <c r="O364">
        <v>1</v>
      </c>
      <c r="P364">
        <v>2</v>
      </c>
      <c r="Q364">
        <v>3</v>
      </c>
      <c r="R364">
        <v>0</v>
      </c>
      <c r="S364">
        <v>2</v>
      </c>
      <c r="T364">
        <v>2</v>
      </c>
      <c r="U364">
        <v>8</v>
      </c>
      <c r="V364">
        <v>8</v>
      </c>
      <c r="W364">
        <v>8</v>
      </c>
      <c r="X364">
        <v>8</v>
      </c>
      <c r="Y364">
        <v>16</v>
      </c>
    </row>
    <row r="365" spans="1:25" x14ac:dyDescent="0.3">
      <c r="A365" s="1" t="s">
        <v>93</v>
      </c>
      <c r="B365" s="1" t="s">
        <v>89</v>
      </c>
      <c r="C365">
        <v>14</v>
      </c>
      <c r="D365">
        <v>2</v>
      </c>
      <c r="E365">
        <v>2</v>
      </c>
      <c r="F365">
        <v>4</v>
      </c>
      <c r="G365" s="1" t="s">
        <v>463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2</v>
      </c>
      <c r="N365">
        <v>1</v>
      </c>
      <c r="O365">
        <v>1</v>
      </c>
      <c r="P365">
        <v>2</v>
      </c>
      <c r="Q365">
        <v>3</v>
      </c>
      <c r="R365">
        <v>1</v>
      </c>
      <c r="S365">
        <v>1</v>
      </c>
      <c r="T365">
        <v>2</v>
      </c>
      <c r="U365">
        <v>5</v>
      </c>
      <c r="V365">
        <v>6</v>
      </c>
      <c r="W365">
        <v>6</v>
      </c>
      <c r="X365">
        <v>5</v>
      </c>
      <c r="Y365">
        <v>11</v>
      </c>
    </row>
    <row r="366" spans="1:25" x14ac:dyDescent="0.3">
      <c r="A366" s="1" t="s">
        <v>91</v>
      </c>
      <c r="B366" s="1" t="s">
        <v>104</v>
      </c>
      <c r="C366">
        <v>14</v>
      </c>
      <c r="D366">
        <v>4</v>
      </c>
      <c r="E366">
        <v>1</v>
      </c>
      <c r="F366">
        <v>5</v>
      </c>
      <c r="G366" s="1" t="s">
        <v>463</v>
      </c>
      <c r="H366">
        <v>3</v>
      </c>
      <c r="I366">
        <v>1</v>
      </c>
      <c r="J366">
        <v>1</v>
      </c>
      <c r="K366">
        <v>3</v>
      </c>
      <c r="L366">
        <v>4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3</v>
      </c>
      <c r="S366">
        <v>2</v>
      </c>
      <c r="T366">
        <v>5</v>
      </c>
      <c r="U366">
        <v>1</v>
      </c>
      <c r="V366">
        <v>4</v>
      </c>
      <c r="W366">
        <v>4</v>
      </c>
      <c r="X366">
        <v>1</v>
      </c>
      <c r="Y366">
        <v>5</v>
      </c>
    </row>
    <row r="367" spans="1:25" x14ac:dyDescent="0.3">
      <c r="A367" s="1" t="s">
        <v>97</v>
      </c>
      <c r="B367" s="1" t="s">
        <v>103</v>
      </c>
      <c r="C367">
        <v>14</v>
      </c>
      <c r="D367">
        <v>0</v>
      </c>
      <c r="E367">
        <v>0</v>
      </c>
      <c r="F367">
        <v>0</v>
      </c>
      <c r="G367" s="1" t="s">
        <v>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2</v>
      </c>
      <c r="T367">
        <v>4</v>
      </c>
      <c r="U367">
        <v>13</v>
      </c>
      <c r="V367">
        <v>2</v>
      </c>
      <c r="W367">
        <v>2</v>
      </c>
      <c r="X367">
        <v>13</v>
      </c>
      <c r="Y367">
        <v>15</v>
      </c>
    </row>
    <row r="368" spans="1:25" x14ac:dyDescent="0.3">
      <c r="A368" s="1" t="s">
        <v>101</v>
      </c>
      <c r="B368" s="1" t="s">
        <v>102</v>
      </c>
      <c r="C368">
        <v>14</v>
      </c>
      <c r="D368">
        <v>2</v>
      </c>
      <c r="E368">
        <v>2</v>
      </c>
      <c r="F368">
        <v>4</v>
      </c>
      <c r="G368" s="1" t="s">
        <v>463</v>
      </c>
      <c r="H368">
        <v>1</v>
      </c>
      <c r="I368">
        <v>2</v>
      </c>
      <c r="J368">
        <v>2</v>
      </c>
      <c r="K368">
        <v>1</v>
      </c>
      <c r="L368">
        <v>3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4</v>
      </c>
      <c r="S368">
        <v>2</v>
      </c>
      <c r="T368">
        <v>6</v>
      </c>
      <c r="U368">
        <v>4</v>
      </c>
      <c r="V368">
        <v>9</v>
      </c>
      <c r="W368">
        <v>9</v>
      </c>
      <c r="X368">
        <v>4</v>
      </c>
      <c r="Y368">
        <v>13</v>
      </c>
    </row>
    <row r="369" spans="1:25" x14ac:dyDescent="0.3">
      <c r="A369" s="1" t="s">
        <v>94</v>
      </c>
      <c r="B369" s="1" t="s">
        <v>100</v>
      </c>
      <c r="C369">
        <v>14</v>
      </c>
      <c r="D369">
        <v>2</v>
      </c>
      <c r="E369">
        <v>1</v>
      </c>
      <c r="F369">
        <v>3</v>
      </c>
      <c r="G369" s="1" t="s">
        <v>463</v>
      </c>
      <c r="H369">
        <v>2</v>
      </c>
      <c r="I369">
        <v>1</v>
      </c>
      <c r="J369">
        <v>1</v>
      </c>
      <c r="K369">
        <v>2</v>
      </c>
      <c r="L369">
        <v>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</v>
      </c>
      <c r="S369">
        <v>3</v>
      </c>
      <c r="T369">
        <v>6</v>
      </c>
      <c r="U369">
        <v>5</v>
      </c>
      <c r="V369">
        <v>5</v>
      </c>
      <c r="W369">
        <v>5</v>
      </c>
      <c r="X369">
        <v>5</v>
      </c>
      <c r="Y369">
        <v>10</v>
      </c>
    </row>
    <row r="370" spans="1:25" x14ac:dyDescent="0.3">
      <c r="A370" s="1" t="s">
        <v>99</v>
      </c>
      <c r="B370" s="1" t="s">
        <v>93</v>
      </c>
      <c r="C370">
        <v>15</v>
      </c>
      <c r="D370">
        <v>2</v>
      </c>
      <c r="E370">
        <v>2</v>
      </c>
      <c r="F370">
        <v>4</v>
      </c>
      <c r="G370" s="1" t="s">
        <v>463</v>
      </c>
      <c r="H370">
        <v>0</v>
      </c>
      <c r="I370">
        <v>2</v>
      </c>
      <c r="J370">
        <v>2</v>
      </c>
      <c r="K370">
        <v>0</v>
      </c>
      <c r="L370">
        <v>2</v>
      </c>
      <c r="M370">
        <v>2</v>
      </c>
      <c r="N370">
        <v>0</v>
      </c>
      <c r="O370">
        <v>0</v>
      </c>
      <c r="P370">
        <v>2</v>
      </c>
      <c r="Q370">
        <v>2</v>
      </c>
      <c r="R370">
        <v>5</v>
      </c>
      <c r="S370">
        <v>1</v>
      </c>
      <c r="T370">
        <v>6</v>
      </c>
      <c r="U370">
        <v>7</v>
      </c>
      <c r="V370">
        <v>5</v>
      </c>
      <c r="W370">
        <v>5</v>
      </c>
      <c r="X370">
        <v>7</v>
      </c>
      <c r="Y370">
        <v>12</v>
      </c>
    </row>
    <row r="371" spans="1:25" x14ac:dyDescent="0.3">
      <c r="A371" s="1" t="s">
        <v>102</v>
      </c>
      <c r="B371" s="1" t="s">
        <v>104</v>
      </c>
      <c r="C371">
        <v>15</v>
      </c>
      <c r="D371">
        <v>2</v>
      </c>
      <c r="E371">
        <v>1</v>
      </c>
      <c r="F371">
        <v>3</v>
      </c>
      <c r="G371" s="1" t="s">
        <v>463</v>
      </c>
      <c r="H371">
        <v>1</v>
      </c>
      <c r="I371">
        <v>1</v>
      </c>
      <c r="J371">
        <v>1</v>
      </c>
      <c r="K371">
        <v>1</v>
      </c>
      <c r="L371">
        <v>2</v>
      </c>
      <c r="M371">
        <v>1</v>
      </c>
      <c r="N371">
        <v>0</v>
      </c>
      <c r="O371">
        <v>0</v>
      </c>
      <c r="P371">
        <v>1</v>
      </c>
      <c r="Q371">
        <v>1</v>
      </c>
      <c r="R371">
        <v>1</v>
      </c>
      <c r="S371">
        <v>1</v>
      </c>
      <c r="T371">
        <v>2</v>
      </c>
      <c r="U371">
        <v>4</v>
      </c>
      <c r="V371">
        <v>8</v>
      </c>
      <c r="W371">
        <v>8</v>
      </c>
      <c r="X371">
        <v>4</v>
      </c>
      <c r="Y371">
        <v>12</v>
      </c>
    </row>
    <row r="372" spans="1:25" x14ac:dyDescent="0.3">
      <c r="A372" s="1" t="s">
        <v>100</v>
      </c>
      <c r="B372" s="1" t="s">
        <v>101</v>
      </c>
      <c r="C372">
        <v>15</v>
      </c>
      <c r="D372">
        <v>1</v>
      </c>
      <c r="E372">
        <v>1</v>
      </c>
      <c r="F372">
        <v>2</v>
      </c>
      <c r="G372" s="1" t="s">
        <v>463</v>
      </c>
      <c r="H372">
        <v>1</v>
      </c>
      <c r="I372">
        <v>1</v>
      </c>
      <c r="J372">
        <v>1</v>
      </c>
      <c r="K372">
        <v>1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3</v>
      </c>
      <c r="T372">
        <v>5</v>
      </c>
      <c r="U372">
        <v>1</v>
      </c>
      <c r="V372">
        <v>6</v>
      </c>
      <c r="W372">
        <v>6</v>
      </c>
      <c r="X372">
        <v>1</v>
      </c>
      <c r="Y372">
        <v>7</v>
      </c>
    </row>
    <row r="373" spans="1:25" x14ac:dyDescent="0.3">
      <c r="A373" s="1" t="s">
        <v>87</v>
      </c>
      <c r="B373" s="1" t="s">
        <v>89</v>
      </c>
      <c r="C373">
        <v>15</v>
      </c>
      <c r="D373">
        <v>1</v>
      </c>
      <c r="E373">
        <v>0</v>
      </c>
      <c r="F373">
        <v>1</v>
      </c>
      <c r="G373" s="1" t="s">
        <v>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1</v>
      </c>
      <c r="R373">
        <v>2</v>
      </c>
      <c r="S373">
        <v>2</v>
      </c>
      <c r="T373">
        <v>4</v>
      </c>
      <c r="U373">
        <v>10</v>
      </c>
      <c r="V373">
        <v>8</v>
      </c>
      <c r="W373">
        <v>8</v>
      </c>
      <c r="X373">
        <v>10</v>
      </c>
      <c r="Y373">
        <v>18</v>
      </c>
    </row>
    <row r="374" spans="1:25" x14ac:dyDescent="0.3">
      <c r="A374" s="1" t="s">
        <v>90</v>
      </c>
      <c r="B374" s="1" t="s">
        <v>91</v>
      </c>
      <c r="C374">
        <v>15</v>
      </c>
      <c r="D374">
        <v>2</v>
      </c>
      <c r="E374">
        <v>2</v>
      </c>
      <c r="F374">
        <v>4</v>
      </c>
      <c r="G374" s="1" t="s">
        <v>463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2</v>
      </c>
      <c r="N374">
        <v>1</v>
      </c>
      <c r="O374">
        <v>1</v>
      </c>
      <c r="P374">
        <v>2</v>
      </c>
      <c r="Q374">
        <v>3</v>
      </c>
      <c r="R374">
        <v>3</v>
      </c>
      <c r="S374">
        <v>4</v>
      </c>
      <c r="T374">
        <v>7</v>
      </c>
      <c r="U374">
        <v>10</v>
      </c>
      <c r="V374">
        <v>6</v>
      </c>
      <c r="W374">
        <v>6</v>
      </c>
      <c r="X374">
        <v>10</v>
      </c>
      <c r="Y374">
        <v>16</v>
      </c>
    </row>
    <row r="375" spans="1:25" x14ac:dyDescent="0.3">
      <c r="A375" s="1" t="s">
        <v>92</v>
      </c>
      <c r="B375" s="1" t="s">
        <v>94</v>
      </c>
      <c r="C375">
        <v>15</v>
      </c>
      <c r="D375">
        <v>0</v>
      </c>
      <c r="E375">
        <v>0</v>
      </c>
      <c r="F375">
        <v>0</v>
      </c>
      <c r="G375" s="1" t="s">
        <v>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3</v>
      </c>
      <c r="T375">
        <v>5</v>
      </c>
      <c r="U375">
        <v>11</v>
      </c>
      <c r="V375">
        <v>3</v>
      </c>
      <c r="W375">
        <v>3</v>
      </c>
      <c r="X375">
        <v>11</v>
      </c>
      <c r="Y375">
        <v>14</v>
      </c>
    </row>
    <row r="376" spans="1:25" x14ac:dyDescent="0.3">
      <c r="A376" s="1" t="s">
        <v>88</v>
      </c>
      <c r="B376" s="1" t="s">
        <v>105</v>
      </c>
      <c r="C376">
        <v>15</v>
      </c>
      <c r="D376">
        <v>4</v>
      </c>
      <c r="E376">
        <v>0</v>
      </c>
      <c r="F376">
        <v>4</v>
      </c>
      <c r="G376" s="1" t="s">
        <v>5</v>
      </c>
      <c r="H376">
        <v>2</v>
      </c>
      <c r="I376">
        <v>0</v>
      </c>
      <c r="J376">
        <v>0</v>
      </c>
      <c r="K376">
        <v>2</v>
      </c>
      <c r="L376">
        <v>2</v>
      </c>
      <c r="M376">
        <v>2</v>
      </c>
      <c r="N376">
        <v>0</v>
      </c>
      <c r="O376">
        <v>0</v>
      </c>
      <c r="P376">
        <v>2</v>
      </c>
      <c r="Q376">
        <v>2</v>
      </c>
      <c r="R376">
        <v>1</v>
      </c>
      <c r="S376">
        <v>2</v>
      </c>
      <c r="T376">
        <v>3</v>
      </c>
      <c r="U376">
        <v>9</v>
      </c>
      <c r="V376">
        <v>3</v>
      </c>
      <c r="W376">
        <v>3</v>
      </c>
      <c r="X376">
        <v>9</v>
      </c>
      <c r="Y376">
        <v>12</v>
      </c>
    </row>
    <row r="377" spans="1:25" x14ac:dyDescent="0.3">
      <c r="A377" s="1" t="s">
        <v>98</v>
      </c>
      <c r="B377" s="1" t="s">
        <v>106</v>
      </c>
      <c r="C377">
        <v>15</v>
      </c>
      <c r="D377">
        <v>1</v>
      </c>
      <c r="E377">
        <v>1</v>
      </c>
      <c r="F377">
        <v>2</v>
      </c>
      <c r="G377" s="1" t="s">
        <v>463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1</v>
      </c>
      <c r="P377">
        <v>1</v>
      </c>
      <c r="Q377">
        <v>2</v>
      </c>
      <c r="R377">
        <v>4</v>
      </c>
      <c r="S377">
        <v>2</v>
      </c>
      <c r="T377">
        <v>6</v>
      </c>
      <c r="U377">
        <v>8</v>
      </c>
      <c r="V377">
        <v>2</v>
      </c>
      <c r="W377">
        <v>2</v>
      </c>
      <c r="X377">
        <v>8</v>
      </c>
      <c r="Y377">
        <v>10</v>
      </c>
    </row>
    <row r="378" spans="1:25" x14ac:dyDescent="0.3">
      <c r="A378" s="1" t="s">
        <v>97</v>
      </c>
      <c r="B378" s="1" t="s">
        <v>96</v>
      </c>
      <c r="C378">
        <v>15</v>
      </c>
      <c r="D378">
        <v>3</v>
      </c>
      <c r="E378">
        <v>3</v>
      </c>
      <c r="F378">
        <v>6</v>
      </c>
      <c r="G378" s="1" t="s">
        <v>463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</v>
      </c>
      <c r="N378">
        <v>3</v>
      </c>
      <c r="O378">
        <v>3</v>
      </c>
      <c r="P378">
        <v>3</v>
      </c>
      <c r="Q378">
        <v>6</v>
      </c>
      <c r="R378">
        <v>2</v>
      </c>
      <c r="S378">
        <v>4</v>
      </c>
      <c r="T378">
        <v>6</v>
      </c>
      <c r="U378">
        <v>6</v>
      </c>
      <c r="V378">
        <v>10</v>
      </c>
      <c r="W378">
        <v>10</v>
      </c>
      <c r="X378">
        <v>6</v>
      </c>
      <c r="Y378">
        <v>16</v>
      </c>
    </row>
    <row r="379" spans="1:25" x14ac:dyDescent="0.3">
      <c r="A379" s="1" t="s">
        <v>103</v>
      </c>
      <c r="B379" s="1" t="s">
        <v>95</v>
      </c>
      <c r="C379">
        <v>15</v>
      </c>
      <c r="D379">
        <v>1</v>
      </c>
      <c r="E379">
        <v>3</v>
      </c>
      <c r="F379">
        <v>4</v>
      </c>
      <c r="G379" s="1" t="s">
        <v>463</v>
      </c>
      <c r="H379">
        <v>1</v>
      </c>
      <c r="I379">
        <v>1</v>
      </c>
      <c r="J379">
        <v>1</v>
      </c>
      <c r="K379">
        <v>1</v>
      </c>
      <c r="L379">
        <v>2</v>
      </c>
      <c r="M379">
        <v>0</v>
      </c>
      <c r="N379">
        <v>2</v>
      </c>
      <c r="O379">
        <v>2</v>
      </c>
      <c r="P379">
        <v>0</v>
      </c>
      <c r="Q379">
        <v>2</v>
      </c>
      <c r="R379">
        <v>1</v>
      </c>
      <c r="S379">
        <v>1</v>
      </c>
      <c r="T379">
        <v>2</v>
      </c>
      <c r="U379">
        <v>2</v>
      </c>
      <c r="V379">
        <v>7</v>
      </c>
      <c r="W379">
        <v>7</v>
      </c>
      <c r="X379">
        <v>2</v>
      </c>
      <c r="Y379">
        <v>9</v>
      </c>
    </row>
    <row r="380" spans="1:25" x14ac:dyDescent="0.3">
      <c r="A380" s="1" t="s">
        <v>95</v>
      </c>
      <c r="B380" s="1" t="s">
        <v>90</v>
      </c>
      <c r="C380">
        <v>16</v>
      </c>
      <c r="D380">
        <v>1</v>
      </c>
      <c r="E380">
        <v>0</v>
      </c>
      <c r="F380">
        <v>1</v>
      </c>
      <c r="G380" s="1" t="s">
        <v>5</v>
      </c>
      <c r="H380">
        <v>1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3</v>
      </c>
      <c r="T380">
        <v>4</v>
      </c>
      <c r="U380">
        <v>7</v>
      </c>
      <c r="V380">
        <v>7</v>
      </c>
      <c r="W380">
        <v>7</v>
      </c>
      <c r="X380">
        <v>7</v>
      </c>
      <c r="Y380">
        <v>14</v>
      </c>
    </row>
    <row r="381" spans="1:25" x14ac:dyDescent="0.3">
      <c r="A381" s="1" t="s">
        <v>104</v>
      </c>
      <c r="B381" s="1" t="s">
        <v>92</v>
      </c>
      <c r="C381">
        <v>16</v>
      </c>
      <c r="D381">
        <v>0</v>
      </c>
      <c r="E381">
        <v>0</v>
      </c>
      <c r="F381">
        <v>0</v>
      </c>
      <c r="G381" s="1" t="s">
        <v>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4</v>
      </c>
      <c r="T381">
        <v>6</v>
      </c>
      <c r="U381">
        <v>2</v>
      </c>
      <c r="V381">
        <v>1</v>
      </c>
      <c r="W381">
        <v>1</v>
      </c>
      <c r="X381">
        <v>2</v>
      </c>
      <c r="Y381">
        <v>3</v>
      </c>
    </row>
    <row r="382" spans="1:25" x14ac:dyDescent="0.3">
      <c r="A382" s="1" t="s">
        <v>99</v>
      </c>
      <c r="B382" s="1" t="s">
        <v>88</v>
      </c>
      <c r="C382">
        <v>16</v>
      </c>
      <c r="D382">
        <v>0</v>
      </c>
      <c r="E382">
        <v>1</v>
      </c>
      <c r="F382">
        <v>1</v>
      </c>
      <c r="G382" s="1" t="s">
        <v>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1</v>
      </c>
      <c r="R382">
        <v>1</v>
      </c>
      <c r="S382">
        <v>1</v>
      </c>
      <c r="T382">
        <v>2</v>
      </c>
      <c r="U382">
        <v>2</v>
      </c>
      <c r="V382">
        <v>10</v>
      </c>
      <c r="W382">
        <v>10</v>
      </c>
      <c r="X382">
        <v>2</v>
      </c>
      <c r="Y382">
        <v>12</v>
      </c>
    </row>
    <row r="383" spans="1:25" x14ac:dyDescent="0.3">
      <c r="A383" s="1" t="s">
        <v>96</v>
      </c>
      <c r="B383" s="1" t="s">
        <v>102</v>
      </c>
      <c r="C383">
        <v>16</v>
      </c>
      <c r="D383">
        <v>3</v>
      </c>
      <c r="E383">
        <v>1</v>
      </c>
      <c r="F383">
        <v>4</v>
      </c>
      <c r="G383" s="1" t="s">
        <v>463</v>
      </c>
      <c r="H383">
        <v>1</v>
      </c>
      <c r="I383">
        <v>1</v>
      </c>
      <c r="J383">
        <v>1</v>
      </c>
      <c r="K383">
        <v>1</v>
      </c>
      <c r="L383">
        <v>2</v>
      </c>
      <c r="M383">
        <v>2</v>
      </c>
      <c r="N383">
        <v>0</v>
      </c>
      <c r="O383">
        <v>0</v>
      </c>
      <c r="P383">
        <v>2</v>
      </c>
      <c r="Q383">
        <v>2</v>
      </c>
      <c r="R383">
        <v>2</v>
      </c>
      <c r="S383">
        <v>1</v>
      </c>
      <c r="T383">
        <v>3</v>
      </c>
      <c r="U383">
        <v>2</v>
      </c>
      <c r="V383">
        <v>3</v>
      </c>
      <c r="W383">
        <v>3</v>
      </c>
      <c r="X383">
        <v>2</v>
      </c>
      <c r="Y383">
        <v>5</v>
      </c>
    </row>
    <row r="384" spans="1:25" x14ac:dyDescent="0.3">
      <c r="A384" s="1" t="s">
        <v>105</v>
      </c>
      <c r="B384" s="1" t="s">
        <v>97</v>
      </c>
      <c r="C384">
        <v>16</v>
      </c>
      <c r="D384">
        <v>0</v>
      </c>
      <c r="E384">
        <v>2</v>
      </c>
      <c r="F384">
        <v>2</v>
      </c>
      <c r="G384" s="1" t="s">
        <v>5</v>
      </c>
      <c r="H384">
        <v>0</v>
      </c>
      <c r="I384">
        <v>1</v>
      </c>
      <c r="J384">
        <v>1</v>
      </c>
      <c r="K384">
        <v>0</v>
      </c>
      <c r="L384">
        <v>1</v>
      </c>
      <c r="M384">
        <v>0</v>
      </c>
      <c r="N384">
        <v>1</v>
      </c>
      <c r="O384">
        <v>1</v>
      </c>
      <c r="P384">
        <v>0</v>
      </c>
      <c r="Q384">
        <v>1</v>
      </c>
      <c r="R384">
        <v>2</v>
      </c>
      <c r="S384">
        <v>2</v>
      </c>
      <c r="T384">
        <v>4</v>
      </c>
      <c r="U384">
        <v>6</v>
      </c>
      <c r="V384">
        <v>5</v>
      </c>
      <c r="W384">
        <v>5</v>
      </c>
      <c r="X384">
        <v>6</v>
      </c>
      <c r="Y384">
        <v>11</v>
      </c>
    </row>
    <row r="385" spans="1:25" x14ac:dyDescent="0.3">
      <c r="A385" s="1" t="s">
        <v>89</v>
      </c>
      <c r="B385" s="1" t="s">
        <v>103</v>
      </c>
      <c r="C385">
        <v>16</v>
      </c>
      <c r="D385">
        <v>1</v>
      </c>
      <c r="E385">
        <v>0</v>
      </c>
      <c r="F385">
        <v>1</v>
      </c>
      <c r="G385" s="1" t="s">
        <v>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</v>
      </c>
      <c r="R385">
        <v>2</v>
      </c>
      <c r="S385">
        <v>1</v>
      </c>
      <c r="T385">
        <v>3</v>
      </c>
      <c r="U385">
        <v>10</v>
      </c>
      <c r="V385">
        <v>0</v>
      </c>
      <c r="W385">
        <v>0</v>
      </c>
      <c r="X385">
        <v>10</v>
      </c>
      <c r="Y385">
        <v>10</v>
      </c>
    </row>
    <row r="386" spans="1:25" x14ac:dyDescent="0.3">
      <c r="A386" s="1" t="s">
        <v>93</v>
      </c>
      <c r="B386" s="1" t="s">
        <v>100</v>
      </c>
      <c r="C386">
        <v>16</v>
      </c>
      <c r="D386">
        <v>3</v>
      </c>
      <c r="E386">
        <v>2</v>
      </c>
      <c r="F386">
        <v>5</v>
      </c>
      <c r="G386" s="1" t="s">
        <v>463</v>
      </c>
      <c r="H386">
        <v>2</v>
      </c>
      <c r="I386">
        <v>2</v>
      </c>
      <c r="J386">
        <v>2</v>
      </c>
      <c r="K386">
        <v>2</v>
      </c>
      <c r="L386">
        <v>4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2</v>
      </c>
      <c r="U386">
        <v>6</v>
      </c>
      <c r="V386">
        <v>4</v>
      </c>
      <c r="W386">
        <v>4</v>
      </c>
      <c r="X386">
        <v>6</v>
      </c>
      <c r="Y386">
        <v>10</v>
      </c>
    </row>
    <row r="387" spans="1:25" x14ac:dyDescent="0.3">
      <c r="A387" s="1" t="s">
        <v>91</v>
      </c>
      <c r="B387" s="1" t="s">
        <v>98</v>
      </c>
      <c r="C387">
        <v>16</v>
      </c>
      <c r="D387">
        <v>2</v>
      </c>
      <c r="E387">
        <v>0</v>
      </c>
      <c r="F387">
        <v>2</v>
      </c>
      <c r="G387" s="1" t="s">
        <v>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</v>
      </c>
      <c r="N387">
        <v>0</v>
      </c>
      <c r="O387">
        <v>0</v>
      </c>
      <c r="P387">
        <v>2</v>
      </c>
      <c r="Q387">
        <v>2</v>
      </c>
      <c r="R387">
        <v>2</v>
      </c>
      <c r="S387">
        <v>1</v>
      </c>
      <c r="T387">
        <v>3</v>
      </c>
      <c r="U387">
        <v>8</v>
      </c>
      <c r="V387">
        <v>4</v>
      </c>
      <c r="W387">
        <v>4</v>
      </c>
      <c r="X387">
        <v>8</v>
      </c>
      <c r="Y387">
        <v>12</v>
      </c>
    </row>
    <row r="388" spans="1:25" x14ac:dyDescent="0.3">
      <c r="A388" s="1" t="s">
        <v>101</v>
      </c>
      <c r="B388" s="1" t="s">
        <v>106</v>
      </c>
      <c r="C388">
        <v>16</v>
      </c>
      <c r="D388">
        <v>0</v>
      </c>
      <c r="E388">
        <v>0</v>
      </c>
      <c r="F388">
        <v>0</v>
      </c>
      <c r="G388" s="1" t="s">
        <v>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3</v>
      </c>
      <c r="T388">
        <v>4</v>
      </c>
      <c r="U388">
        <v>6</v>
      </c>
      <c r="V388">
        <v>4</v>
      </c>
      <c r="W388">
        <v>4</v>
      </c>
      <c r="X388">
        <v>6</v>
      </c>
      <c r="Y388">
        <v>10</v>
      </c>
    </row>
    <row r="389" spans="1:25" x14ac:dyDescent="0.3">
      <c r="A389" s="1" t="s">
        <v>94</v>
      </c>
      <c r="B389" s="1" t="s">
        <v>87</v>
      </c>
      <c r="C389">
        <v>16</v>
      </c>
      <c r="D389">
        <v>0</v>
      </c>
      <c r="E389">
        <v>1</v>
      </c>
      <c r="F389">
        <v>1</v>
      </c>
      <c r="G389" s="1" t="s">
        <v>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1</v>
      </c>
      <c r="R389">
        <v>2</v>
      </c>
      <c r="S389">
        <v>4</v>
      </c>
      <c r="T389">
        <v>6</v>
      </c>
      <c r="U389">
        <v>7</v>
      </c>
      <c r="V389">
        <v>5</v>
      </c>
      <c r="W389">
        <v>5</v>
      </c>
      <c r="X389">
        <v>7</v>
      </c>
      <c r="Y389">
        <v>12</v>
      </c>
    </row>
    <row r="390" spans="1:25" x14ac:dyDescent="0.3">
      <c r="A390" s="1" t="s">
        <v>106</v>
      </c>
      <c r="B390" s="1" t="s">
        <v>89</v>
      </c>
      <c r="C390">
        <v>17</v>
      </c>
      <c r="D390">
        <v>1</v>
      </c>
      <c r="E390">
        <v>1</v>
      </c>
      <c r="F390">
        <v>2</v>
      </c>
      <c r="G390" s="1" t="s">
        <v>463</v>
      </c>
      <c r="H390">
        <v>0</v>
      </c>
      <c r="I390">
        <v>1</v>
      </c>
      <c r="J390">
        <v>1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3</v>
      </c>
      <c r="S390">
        <v>2</v>
      </c>
      <c r="T390">
        <v>5</v>
      </c>
      <c r="U390">
        <v>5</v>
      </c>
      <c r="V390">
        <v>7</v>
      </c>
      <c r="W390">
        <v>7</v>
      </c>
      <c r="X390">
        <v>5</v>
      </c>
      <c r="Y390">
        <v>12</v>
      </c>
    </row>
    <row r="391" spans="1:25" x14ac:dyDescent="0.3">
      <c r="A391" s="1" t="s">
        <v>102</v>
      </c>
      <c r="B391" s="1" t="s">
        <v>91</v>
      </c>
      <c r="C391">
        <v>17</v>
      </c>
      <c r="D391">
        <v>2</v>
      </c>
      <c r="E391">
        <v>4</v>
      </c>
      <c r="F391">
        <v>6</v>
      </c>
      <c r="G391" s="1" t="s">
        <v>463</v>
      </c>
      <c r="H391">
        <v>1</v>
      </c>
      <c r="I391">
        <v>1</v>
      </c>
      <c r="J391">
        <v>1</v>
      </c>
      <c r="K391">
        <v>1</v>
      </c>
      <c r="L391">
        <v>2</v>
      </c>
      <c r="M391">
        <v>1</v>
      </c>
      <c r="N391">
        <v>3</v>
      </c>
      <c r="O391">
        <v>3</v>
      </c>
      <c r="P391">
        <v>1</v>
      </c>
      <c r="Q391">
        <v>4</v>
      </c>
      <c r="R391">
        <v>3</v>
      </c>
      <c r="S391">
        <v>3</v>
      </c>
      <c r="T391">
        <v>6</v>
      </c>
      <c r="U391">
        <v>8</v>
      </c>
      <c r="V391">
        <v>5</v>
      </c>
      <c r="W391">
        <v>5</v>
      </c>
      <c r="X391">
        <v>8</v>
      </c>
      <c r="Y391">
        <v>13</v>
      </c>
    </row>
    <row r="392" spans="1:25" x14ac:dyDescent="0.3">
      <c r="A392" s="1" t="s">
        <v>100</v>
      </c>
      <c r="B392" s="1" t="s">
        <v>95</v>
      </c>
      <c r="C392">
        <v>17</v>
      </c>
      <c r="D392">
        <v>3</v>
      </c>
      <c r="E392">
        <v>1</v>
      </c>
      <c r="F392">
        <v>4</v>
      </c>
      <c r="G392" s="1" t="s">
        <v>463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2</v>
      </c>
      <c r="N392">
        <v>1</v>
      </c>
      <c r="O392">
        <v>1</v>
      </c>
      <c r="P392">
        <v>2</v>
      </c>
      <c r="Q392">
        <v>3</v>
      </c>
      <c r="R392">
        <v>2</v>
      </c>
      <c r="S392">
        <v>2</v>
      </c>
      <c r="T392">
        <v>4</v>
      </c>
      <c r="U392">
        <v>9</v>
      </c>
      <c r="V392">
        <v>6</v>
      </c>
      <c r="W392">
        <v>6</v>
      </c>
      <c r="X392">
        <v>9</v>
      </c>
      <c r="Y392">
        <v>15</v>
      </c>
    </row>
    <row r="393" spans="1:25" x14ac:dyDescent="0.3">
      <c r="A393" s="1" t="s">
        <v>87</v>
      </c>
      <c r="B393" s="1" t="s">
        <v>93</v>
      </c>
      <c r="C393">
        <v>17</v>
      </c>
      <c r="D393">
        <v>1</v>
      </c>
      <c r="E393">
        <v>0</v>
      </c>
      <c r="F393">
        <v>1</v>
      </c>
      <c r="G393" s="1" t="s">
        <v>5</v>
      </c>
      <c r="H393">
        <v>1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3</v>
      </c>
      <c r="T393">
        <v>3</v>
      </c>
      <c r="U393">
        <v>13</v>
      </c>
      <c r="V393">
        <v>2</v>
      </c>
      <c r="W393">
        <v>2</v>
      </c>
      <c r="X393">
        <v>13</v>
      </c>
      <c r="Y393">
        <v>15</v>
      </c>
    </row>
    <row r="394" spans="1:25" x14ac:dyDescent="0.3">
      <c r="A394" s="1" t="s">
        <v>90</v>
      </c>
      <c r="B394" s="1" t="s">
        <v>99</v>
      </c>
      <c r="C394">
        <v>17</v>
      </c>
      <c r="D394">
        <v>3</v>
      </c>
      <c r="E394">
        <v>1</v>
      </c>
      <c r="F394">
        <v>4</v>
      </c>
      <c r="G394" s="1" t="s">
        <v>463</v>
      </c>
      <c r="H394">
        <v>2</v>
      </c>
      <c r="I394">
        <v>0</v>
      </c>
      <c r="J394">
        <v>0</v>
      </c>
      <c r="K394">
        <v>2</v>
      </c>
      <c r="L394">
        <v>2</v>
      </c>
      <c r="M394">
        <v>1</v>
      </c>
      <c r="N394">
        <v>1</v>
      </c>
      <c r="O394">
        <v>1</v>
      </c>
      <c r="P394">
        <v>1</v>
      </c>
      <c r="Q394">
        <v>2</v>
      </c>
      <c r="R394">
        <v>1</v>
      </c>
      <c r="S394">
        <v>1</v>
      </c>
      <c r="T394">
        <v>2</v>
      </c>
      <c r="U394">
        <v>7</v>
      </c>
      <c r="V394">
        <v>5</v>
      </c>
      <c r="W394">
        <v>5</v>
      </c>
      <c r="X394">
        <v>7</v>
      </c>
      <c r="Y394">
        <v>12</v>
      </c>
    </row>
    <row r="395" spans="1:25" x14ac:dyDescent="0.3">
      <c r="A395" s="1" t="s">
        <v>92</v>
      </c>
      <c r="B395" s="1" t="s">
        <v>96</v>
      </c>
      <c r="C395">
        <v>17</v>
      </c>
      <c r="D395">
        <v>0</v>
      </c>
      <c r="E395">
        <v>1</v>
      </c>
      <c r="F395">
        <v>1</v>
      </c>
      <c r="G395" s="1" t="s">
        <v>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1</v>
      </c>
      <c r="P395">
        <v>0</v>
      </c>
      <c r="Q395">
        <v>1</v>
      </c>
      <c r="R395">
        <v>2</v>
      </c>
      <c r="S395">
        <v>4</v>
      </c>
      <c r="T395">
        <v>6</v>
      </c>
      <c r="U395">
        <v>9</v>
      </c>
      <c r="V395">
        <v>7</v>
      </c>
      <c r="W395">
        <v>7</v>
      </c>
      <c r="X395">
        <v>9</v>
      </c>
      <c r="Y395">
        <v>16</v>
      </c>
    </row>
    <row r="396" spans="1:25" x14ac:dyDescent="0.3">
      <c r="A396" s="1" t="s">
        <v>88</v>
      </c>
      <c r="B396" s="1" t="s">
        <v>101</v>
      </c>
      <c r="C396">
        <v>17</v>
      </c>
      <c r="D396">
        <v>1</v>
      </c>
      <c r="E396">
        <v>0</v>
      </c>
      <c r="F396">
        <v>1</v>
      </c>
      <c r="G396" s="1" t="s">
        <v>5</v>
      </c>
      <c r="H396">
        <v>1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2</v>
      </c>
      <c r="T396">
        <v>4</v>
      </c>
      <c r="U396">
        <v>3</v>
      </c>
      <c r="V396">
        <v>5</v>
      </c>
      <c r="W396">
        <v>5</v>
      </c>
      <c r="X396">
        <v>3</v>
      </c>
      <c r="Y396">
        <v>8</v>
      </c>
    </row>
    <row r="397" spans="1:25" x14ac:dyDescent="0.3">
      <c r="A397" s="1" t="s">
        <v>98</v>
      </c>
      <c r="B397" s="1" t="s">
        <v>104</v>
      </c>
      <c r="C397">
        <v>17</v>
      </c>
      <c r="D397">
        <v>0</v>
      </c>
      <c r="E397">
        <v>0</v>
      </c>
      <c r="F397">
        <v>0</v>
      </c>
      <c r="G397" s="1" t="s">
        <v>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3</v>
      </c>
      <c r="T397">
        <v>6</v>
      </c>
      <c r="U397">
        <v>4</v>
      </c>
      <c r="V397">
        <v>2</v>
      </c>
      <c r="W397">
        <v>2</v>
      </c>
      <c r="X397">
        <v>4</v>
      </c>
      <c r="Y397">
        <v>6</v>
      </c>
    </row>
    <row r="398" spans="1:25" x14ac:dyDescent="0.3">
      <c r="A398" s="1" t="s">
        <v>97</v>
      </c>
      <c r="B398" s="1" t="s">
        <v>94</v>
      </c>
      <c r="C398">
        <v>17</v>
      </c>
      <c r="D398">
        <v>1</v>
      </c>
      <c r="E398">
        <v>1</v>
      </c>
      <c r="F398">
        <v>2</v>
      </c>
      <c r="G398" s="1" t="s">
        <v>463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2</v>
      </c>
      <c r="R398">
        <v>1</v>
      </c>
      <c r="S398">
        <v>2</v>
      </c>
      <c r="T398">
        <v>3</v>
      </c>
      <c r="U398">
        <v>12</v>
      </c>
      <c r="V398">
        <v>2</v>
      </c>
      <c r="W398">
        <v>2</v>
      </c>
      <c r="X398">
        <v>12</v>
      </c>
      <c r="Y398">
        <v>14</v>
      </c>
    </row>
    <row r="399" spans="1:25" x14ac:dyDescent="0.3">
      <c r="A399" s="1" t="s">
        <v>103</v>
      </c>
      <c r="B399" s="1" t="s">
        <v>105</v>
      </c>
      <c r="C399">
        <v>17</v>
      </c>
      <c r="D399">
        <v>1</v>
      </c>
      <c r="E399">
        <v>1</v>
      </c>
      <c r="F399">
        <v>2</v>
      </c>
      <c r="G399" s="1" t="s">
        <v>463</v>
      </c>
      <c r="H399">
        <v>1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1</v>
      </c>
      <c r="O399">
        <v>1</v>
      </c>
      <c r="P399">
        <v>0</v>
      </c>
      <c r="Q399">
        <v>1</v>
      </c>
      <c r="R399">
        <v>2</v>
      </c>
      <c r="S399">
        <v>4</v>
      </c>
      <c r="T399">
        <v>6</v>
      </c>
      <c r="U399">
        <v>2</v>
      </c>
      <c r="V399">
        <v>5</v>
      </c>
      <c r="W399">
        <v>5</v>
      </c>
      <c r="X399">
        <v>2</v>
      </c>
      <c r="Y399">
        <v>7</v>
      </c>
    </row>
    <row r="400" spans="1:25" x14ac:dyDescent="0.3">
      <c r="A400" s="1" t="s">
        <v>95</v>
      </c>
      <c r="B400" s="1" t="s">
        <v>87</v>
      </c>
      <c r="C400">
        <v>18</v>
      </c>
      <c r="D400">
        <v>2</v>
      </c>
      <c r="E400">
        <v>2</v>
      </c>
      <c r="F400">
        <v>4</v>
      </c>
      <c r="G400" s="1" t="s">
        <v>463</v>
      </c>
      <c r="H400">
        <v>1</v>
      </c>
      <c r="I400">
        <v>1</v>
      </c>
      <c r="J400">
        <v>1</v>
      </c>
      <c r="K400">
        <v>1</v>
      </c>
      <c r="L400">
        <v>2</v>
      </c>
      <c r="M400">
        <v>1</v>
      </c>
      <c r="N400">
        <v>1</v>
      </c>
      <c r="O400">
        <v>1</v>
      </c>
      <c r="P400">
        <v>1</v>
      </c>
      <c r="Q400">
        <v>2</v>
      </c>
      <c r="R400">
        <v>4</v>
      </c>
      <c r="S400">
        <v>3</v>
      </c>
      <c r="T400">
        <v>7</v>
      </c>
      <c r="U400">
        <v>5</v>
      </c>
      <c r="V400">
        <v>5</v>
      </c>
      <c r="W400">
        <v>5</v>
      </c>
      <c r="X400">
        <v>5</v>
      </c>
      <c r="Y400">
        <v>10</v>
      </c>
    </row>
    <row r="401" spans="1:25" x14ac:dyDescent="0.3">
      <c r="A401" s="1" t="s">
        <v>104</v>
      </c>
      <c r="B401" s="1" t="s">
        <v>90</v>
      </c>
      <c r="C401">
        <v>18</v>
      </c>
      <c r="D401">
        <v>0</v>
      </c>
      <c r="E401">
        <v>2</v>
      </c>
      <c r="F401">
        <v>2</v>
      </c>
      <c r="G401" s="1" t="s">
        <v>5</v>
      </c>
      <c r="H401">
        <v>0</v>
      </c>
      <c r="I401">
        <v>1</v>
      </c>
      <c r="J401">
        <v>1</v>
      </c>
      <c r="K401">
        <v>0</v>
      </c>
      <c r="L401">
        <v>1</v>
      </c>
      <c r="M401">
        <v>0</v>
      </c>
      <c r="N401">
        <v>1</v>
      </c>
      <c r="O401">
        <v>1</v>
      </c>
      <c r="P401">
        <v>0</v>
      </c>
      <c r="Q401">
        <v>1</v>
      </c>
      <c r="R401">
        <v>1</v>
      </c>
      <c r="S401">
        <v>0</v>
      </c>
      <c r="T401">
        <v>1</v>
      </c>
      <c r="U401">
        <v>1</v>
      </c>
      <c r="V401">
        <v>7</v>
      </c>
      <c r="W401">
        <v>7</v>
      </c>
      <c r="X401">
        <v>1</v>
      </c>
      <c r="Y401">
        <v>8</v>
      </c>
    </row>
    <row r="402" spans="1:25" x14ac:dyDescent="0.3">
      <c r="A402" s="1" t="s">
        <v>99</v>
      </c>
      <c r="B402" s="1" t="s">
        <v>100</v>
      </c>
      <c r="C402">
        <v>18</v>
      </c>
      <c r="D402">
        <v>1</v>
      </c>
      <c r="E402">
        <v>0</v>
      </c>
      <c r="F402">
        <v>1</v>
      </c>
      <c r="G402" s="1" t="s">
        <v>5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</v>
      </c>
      <c r="S402">
        <v>3</v>
      </c>
      <c r="T402">
        <v>6</v>
      </c>
      <c r="U402">
        <v>4</v>
      </c>
      <c r="V402">
        <v>4</v>
      </c>
      <c r="W402">
        <v>4</v>
      </c>
      <c r="X402">
        <v>4</v>
      </c>
      <c r="Y402">
        <v>8</v>
      </c>
    </row>
    <row r="403" spans="1:25" x14ac:dyDescent="0.3">
      <c r="A403" s="1" t="s">
        <v>96</v>
      </c>
      <c r="B403" s="1" t="s">
        <v>98</v>
      </c>
      <c r="C403">
        <v>18</v>
      </c>
      <c r="D403">
        <v>0</v>
      </c>
      <c r="E403">
        <v>1</v>
      </c>
      <c r="F403">
        <v>1</v>
      </c>
      <c r="G403" s="1" t="s">
        <v>5</v>
      </c>
      <c r="H403">
        <v>0</v>
      </c>
      <c r="I403">
        <v>1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</v>
      </c>
      <c r="S403">
        <v>4</v>
      </c>
      <c r="T403">
        <v>7</v>
      </c>
      <c r="U403">
        <v>9</v>
      </c>
      <c r="V403">
        <v>2</v>
      </c>
      <c r="W403">
        <v>2</v>
      </c>
      <c r="X403">
        <v>9</v>
      </c>
      <c r="Y403">
        <v>11</v>
      </c>
    </row>
    <row r="404" spans="1:25" x14ac:dyDescent="0.3">
      <c r="A404" s="1" t="s">
        <v>105</v>
      </c>
      <c r="B404" s="1" t="s">
        <v>92</v>
      </c>
      <c r="C404">
        <v>18</v>
      </c>
      <c r="D404">
        <v>0</v>
      </c>
      <c r="E404">
        <v>0</v>
      </c>
      <c r="F404">
        <v>0</v>
      </c>
      <c r="G404" s="1" t="s">
        <v>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1</v>
      </c>
      <c r="T404">
        <v>3</v>
      </c>
      <c r="U404">
        <v>3</v>
      </c>
      <c r="V404">
        <v>6</v>
      </c>
      <c r="W404">
        <v>6</v>
      </c>
      <c r="X404">
        <v>3</v>
      </c>
      <c r="Y404">
        <v>9</v>
      </c>
    </row>
    <row r="405" spans="1:25" x14ac:dyDescent="0.3">
      <c r="A405" s="1" t="s">
        <v>89</v>
      </c>
      <c r="B405" s="1" t="s">
        <v>88</v>
      </c>
      <c r="C405">
        <v>18</v>
      </c>
      <c r="D405">
        <v>1</v>
      </c>
      <c r="E405">
        <v>0</v>
      </c>
      <c r="F405">
        <v>1</v>
      </c>
      <c r="G405" s="1" t="s">
        <v>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2</v>
      </c>
      <c r="S405">
        <v>4</v>
      </c>
      <c r="T405">
        <v>6</v>
      </c>
      <c r="U405">
        <v>5</v>
      </c>
      <c r="V405">
        <v>0</v>
      </c>
      <c r="W405">
        <v>0</v>
      </c>
      <c r="X405">
        <v>5</v>
      </c>
      <c r="Y405">
        <v>5</v>
      </c>
    </row>
    <row r="406" spans="1:25" x14ac:dyDescent="0.3">
      <c r="A406" s="1" t="s">
        <v>93</v>
      </c>
      <c r="B406" s="1" t="s">
        <v>97</v>
      </c>
      <c r="C406">
        <v>18</v>
      </c>
      <c r="D406">
        <v>3</v>
      </c>
      <c r="E406">
        <v>1</v>
      </c>
      <c r="F406">
        <v>4</v>
      </c>
      <c r="G406" s="1" t="s">
        <v>463</v>
      </c>
      <c r="H406">
        <v>2</v>
      </c>
      <c r="I406">
        <v>0</v>
      </c>
      <c r="J406">
        <v>0</v>
      </c>
      <c r="K406">
        <v>2</v>
      </c>
      <c r="L406">
        <v>2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1</v>
      </c>
      <c r="S406">
        <v>1</v>
      </c>
      <c r="T406">
        <v>2</v>
      </c>
      <c r="U406">
        <v>8</v>
      </c>
      <c r="V406">
        <v>5</v>
      </c>
      <c r="W406">
        <v>5</v>
      </c>
      <c r="X406">
        <v>8</v>
      </c>
      <c r="Y406">
        <v>13</v>
      </c>
    </row>
    <row r="407" spans="1:25" x14ac:dyDescent="0.3">
      <c r="A407" s="1" t="s">
        <v>91</v>
      </c>
      <c r="B407" s="1" t="s">
        <v>106</v>
      </c>
      <c r="C407">
        <v>18</v>
      </c>
      <c r="D407">
        <v>2</v>
      </c>
      <c r="E407">
        <v>0</v>
      </c>
      <c r="F407">
        <v>2</v>
      </c>
      <c r="G407" s="1" t="s">
        <v>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0</v>
      </c>
      <c r="O407">
        <v>0</v>
      </c>
      <c r="P407">
        <v>2</v>
      </c>
      <c r="Q407">
        <v>2</v>
      </c>
      <c r="R407">
        <v>1</v>
      </c>
      <c r="S407">
        <v>1</v>
      </c>
      <c r="T407">
        <v>2</v>
      </c>
      <c r="U407">
        <v>4</v>
      </c>
      <c r="V407">
        <v>1</v>
      </c>
      <c r="W407">
        <v>1</v>
      </c>
      <c r="X407">
        <v>4</v>
      </c>
      <c r="Y407">
        <v>5</v>
      </c>
    </row>
    <row r="408" spans="1:25" x14ac:dyDescent="0.3">
      <c r="A408" s="1" t="s">
        <v>101</v>
      </c>
      <c r="B408" s="1" t="s">
        <v>103</v>
      </c>
      <c r="C408">
        <v>18</v>
      </c>
      <c r="D408">
        <v>0</v>
      </c>
      <c r="E408">
        <v>0</v>
      </c>
      <c r="F408">
        <v>0</v>
      </c>
      <c r="G408" s="1" t="s">
        <v>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2</v>
      </c>
      <c r="T408">
        <v>3</v>
      </c>
      <c r="U408">
        <v>7</v>
      </c>
      <c r="V408">
        <v>2</v>
      </c>
      <c r="W408">
        <v>2</v>
      </c>
      <c r="X408">
        <v>7</v>
      </c>
      <c r="Y408">
        <v>9</v>
      </c>
    </row>
    <row r="409" spans="1:25" x14ac:dyDescent="0.3">
      <c r="A409" s="1" t="s">
        <v>94</v>
      </c>
      <c r="B409" s="1" t="s">
        <v>102</v>
      </c>
      <c r="C409">
        <v>18</v>
      </c>
      <c r="D409">
        <v>3</v>
      </c>
      <c r="E409">
        <v>0</v>
      </c>
      <c r="F409">
        <v>3</v>
      </c>
      <c r="G409" s="1" t="s">
        <v>5</v>
      </c>
      <c r="H409">
        <v>1</v>
      </c>
      <c r="I409">
        <v>0</v>
      </c>
      <c r="J409">
        <v>0</v>
      </c>
      <c r="K409">
        <v>1</v>
      </c>
      <c r="L409">
        <v>1</v>
      </c>
      <c r="M409">
        <v>2</v>
      </c>
      <c r="N409">
        <v>0</v>
      </c>
      <c r="O409">
        <v>0</v>
      </c>
      <c r="P409">
        <v>2</v>
      </c>
      <c r="Q409">
        <v>2</v>
      </c>
      <c r="R409">
        <v>1</v>
      </c>
      <c r="S409">
        <v>4</v>
      </c>
      <c r="T409">
        <v>5</v>
      </c>
      <c r="U409">
        <v>5</v>
      </c>
      <c r="V409">
        <v>1</v>
      </c>
      <c r="W409">
        <v>1</v>
      </c>
      <c r="X409">
        <v>5</v>
      </c>
      <c r="Y409">
        <v>6</v>
      </c>
    </row>
    <row r="410" spans="1:25" x14ac:dyDescent="0.3">
      <c r="A410" s="1" t="s">
        <v>106</v>
      </c>
      <c r="B410" s="1" t="s">
        <v>105</v>
      </c>
      <c r="C410">
        <v>19</v>
      </c>
      <c r="D410">
        <v>1</v>
      </c>
      <c r="E410">
        <v>0</v>
      </c>
      <c r="F410">
        <v>1</v>
      </c>
      <c r="G410" s="1" t="s">
        <v>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1</v>
      </c>
      <c r="Q410">
        <v>1</v>
      </c>
      <c r="R410">
        <v>4</v>
      </c>
      <c r="S410">
        <v>5</v>
      </c>
      <c r="T410">
        <v>9</v>
      </c>
      <c r="U410">
        <v>4</v>
      </c>
      <c r="V410">
        <v>2</v>
      </c>
      <c r="W410">
        <v>2</v>
      </c>
      <c r="X410">
        <v>4</v>
      </c>
      <c r="Y410">
        <v>6</v>
      </c>
    </row>
    <row r="411" spans="1:25" x14ac:dyDescent="0.3">
      <c r="A411" s="1" t="s">
        <v>102</v>
      </c>
      <c r="B411" s="1" t="s">
        <v>89</v>
      </c>
      <c r="C411">
        <v>19</v>
      </c>
      <c r="D411">
        <v>0</v>
      </c>
      <c r="E411">
        <v>1</v>
      </c>
      <c r="F411">
        <v>1</v>
      </c>
      <c r="G411" s="1" t="s">
        <v>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1</v>
      </c>
      <c r="U411">
        <v>4</v>
      </c>
      <c r="V411">
        <v>6</v>
      </c>
      <c r="W411">
        <v>6</v>
      </c>
      <c r="X411">
        <v>4</v>
      </c>
      <c r="Y411">
        <v>10</v>
      </c>
    </row>
    <row r="412" spans="1:25" x14ac:dyDescent="0.3">
      <c r="A412" s="1" t="s">
        <v>100</v>
      </c>
      <c r="B412" s="1" t="s">
        <v>96</v>
      </c>
      <c r="C412">
        <v>19</v>
      </c>
      <c r="D412">
        <v>0</v>
      </c>
      <c r="E412">
        <v>0</v>
      </c>
      <c r="F412">
        <v>0</v>
      </c>
      <c r="G412" s="1" t="s">
        <v>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1</v>
      </c>
      <c r="T412">
        <v>3</v>
      </c>
      <c r="U412">
        <v>7</v>
      </c>
      <c r="V412">
        <v>3</v>
      </c>
      <c r="W412">
        <v>3</v>
      </c>
      <c r="X412">
        <v>7</v>
      </c>
      <c r="Y412">
        <v>10</v>
      </c>
    </row>
    <row r="413" spans="1:25" x14ac:dyDescent="0.3">
      <c r="A413" s="1" t="s">
        <v>87</v>
      </c>
      <c r="B413" s="1" t="s">
        <v>91</v>
      </c>
      <c r="C413">
        <v>19</v>
      </c>
      <c r="D413">
        <v>2</v>
      </c>
      <c r="E413">
        <v>1</v>
      </c>
      <c r="F413">
        <v>3</v>
      </c>
      <c r="G413" s="1" t="s">
        <v>463</v>
      </c>
      <c r="H413">
        <v>1</v>
      </c>
      <c r="I413">
        <v>1</v>
      </c>
      <c r="J413">
        <v>1</v>
      </c>
      <c r="K413">
        <v>1</v>
      </c>
      <c r="L413">
        <v>2</v>
      </c>
      <c r="M413">
        <v>1</v>
      </c>
      <c r="N413">
        <v>0</v>
      </c>
      <c r="O413">
        <v>0</v>
      </c>
      <c r="P413">
        <v>1</v>
      </c>
      <c r="Q413">
        <v>1</v>
      </c>
      <c r="R413">
        <v>2</v>
      </c>
      <c r="S413">
        <v>1</v>
      </c>
      <c r="T413">
        <v>3</v>
      </c>
      <c r="U413">
        <v>6</v>
      </c>
      <c r="V413">
        <v>3</v>
      </c>
      <c r="W413">
        <v>3</v>
      </c>
      <c r="X413">
        <v>6</v>
      </c>
      <c r="Y413">
        <v>9</v>
      </c>
    </row>
    <row r="414" spans="1:25" x14ac:dyDescent="0.3">
      <c r="A414" s="1" t="s">
        <v>90</v>
      </c>
      <c r="B414" s="1" t="s">
        <v>94</v>
      </c>
      <c r="C414">
        <v>19</v>
      </c>
      <c r="D414">
        <v>1</v>
      </c>
      <c r="E414">
        <v>1</v>
      </c>
      <c r="F414">
        <v>2</v>
      </c>
      <c r="G414" s="1" t="s">
        <v>463</v>
      </c>
      <c r="H414">
        <v>0</v>
      </c>
      <c r="I414">
        <v>1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4</v>
      </c>
      <c r="S414">
        <v>4</v>
      </c>
      <c r="T414">
        <v>8</v>
      </c>
      <c r="U414">
        <v>7</v>
      </c>
      <c r="V414">
        <v>3</v>
      </c>
      <c r="W414">
        <v>3</v>
      </c>
      <c r="X414">
        <v>7</v>
      </c>
      <c r="Y414">
        <v>10</v>
      </c>
    </row>
    <row r="415" spans="1:25" x14ac:dyDescent="0.3">
      <c r="A415" s="1" t="s">
        <v>92</v>
      </c>
      <c r="B415" s="1" t="s">
        <v>101</v>
      </c>
      <c r="C415">
        <v>19</v>
      </c>
      <c r="D415">
        <v>2</v>
      </c>
      <c r="E415">
        <v>1</v>
      </c>
      <c r="F415">
        <v>3</v>
      </c>
      <c r="G415" s="1" t="s">
        <v>463</v>
      </c>
      <c r="H415">
        <v>1</v>
      </c>
      <c r="I415">
        <v>1</v>
      </c>
      <c r="J415">
        <v>1</v>
      </c>
      <c r="K415">
        <v>1</v>
      </c>
      <c r="L415">
        <v>2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3</v>
      </c>
      <c r="S415">
        <v>2</v>
      </c>
      <c r="T415">
        <v>5</v>
      </c>
      <c r="U415">
        <v>11</v>
      </c>
      <c r="V415">
        <v>2</v>
      </c>
      <c r="W415">
        <v>2</v>
      </c>
      <c r="X415">
        <v>11</v>
      </c>
      <c r="Y415">
        <v>13</v>
      </c>
    </row>
    <row r="416" spans="1:25" x14ac:dyDescent="0.3">
      <c r="A416" s="1" t="s">
        <v>88</v>
      </c>
      <c r="B416" s="1" t="s">
        <v>104</v>
      </c>
      <c r="C416">
        <v>19</v>
      </c>
      <c r="D416">
        <v>3</v>
      </c>
      <c r="E416">
        <v>2</v>
      </c>
      <c r="F416">
        <v>5</v>
      </c>
      <c r="G416" s="1" t="s">
        <v>463</v>
      </c>
      <c r="H416">
        <v>1</v>
      </c>
      <c r="I416">
        <v>1</v>
      </c>
      <c r="J416">
        <v>1</v>
      </c>
      <c r="K416">
        <v>1</v>
      </c>
      <c r="L416">
        <v>2</v>
      </c>
      <c r="M416">
        <v>2</v>
      </c>
      <c r="N416">
        <v>1</v>
      </c>
      <c r="O416">
        <v>1</v>
      </c>
      <c r="P416">
        <v>2</v>
      </c>
      <c r="Q416">
        <v>3</v>
      </c>
      <c r="R416">
        <v>2</v>
      </c>
      <c r="S416">
        <v>2</v>
      </c>
      <c r="T416">
        <v>4</v>
      </c>
      <c r="U416">
        <v>6</v>
      </c>
      <c r="V416">
        <v>5</v>
      </c>
      <c r="W416">
        <v>5</v>
      </c>
      <c r="X416">
        <v>6</v>
      </c>
      <c r="Y416">
        <v>11</v>
      </c>
    </row>
    <row r="417" spans="1:25" x14ac:dyDescent="0.3">
      <c r="A417" s="1" t="s">
        <v>98</v>
      </c>
      <c r="B417" s="1" t="s">
        <v>93</v>
      </c>
      <c r="C417">
        <v>19</v>
      </c>
      <c r="D417">
        <v>0</v>
      </c>
      <c r="E417">
        <v>2</v>
      </c>
      <c r="F417">
        <v>2</v>
      </c>
      <c r="G417" s="1" t="s">
        <v>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</v>
      </c>
      <c r="O417">
        <v>2</v>
      </c>
      <c r="P417">
        <v>0</v>
      </c>
      <c r="Q417">
        <v>2</v>
      </c>
      <c r="R417">
        <v>1</v>
      </c>
      <c r="S417">
        <v>1</v>
      </c>
      <c r="T417">
        <v>2</v>
      </c>
      <c r="U417">
        <v>2</v>
      </c>
      <c r="V417">
        <v>7</v>
      </c>
      <c r="W417">
        <v>7</v>
      </c>
      <c r="X417">
        <v>2</v>
      </c>
      <c r="Y417">
        <v>9</v>
      </c>
    </row>
    <row r="418" spans="1:25" x14ac:dyDescent="0.3">
      <c r="A418" s="1" t="s">
        <v>97</v>
      </c>
      <c r="B418" s="1" t="s">
        <v>95</v>
      </c>
      <c r="C418">
        <v>19</v>
      </c>
      <c r="D418">
        <v>2</v>
      </c>
      <c r="E418">
        <v>6</v>
      </c>
      <c r="F418">
        <v>8</v>
      </c>
      <c r="G418" s="1" t="s">
        <v>463</v>
      </c>
      <c r="H418">
        <v>0</v>
      </c>
      <c r="I418">
        <v>2</v>
      </c>
      <c r="J418">
        <v>2</v>
      </c>
      <c r="K418">
        <v>0</v>
      </c>
      <c r="L418">
        <v>2</v>
      </c>
      <c r="M418">
        <v>2</v>
      </c>
      <c r="N418">
        <v>4</v>
      </c>
      <c r="O418">
        <v>4</v>
      </c>
      <c r="P418">
        <v>2</v>
      </c>
      <c r="Q418">
        <v>6</v>
      </c>
      <c r="R418">
        <v>1</v>
      </c>
      <c r="S418">
        <v>2</v>
      </c>
      <c r="T418">
        <v>3</v>
      </c>
      <c r="U418">
        <v>1</v>
      </c>
      <c r="V418">
        <v>8</v>
      </c>
      <c r="W418">
        <v>8</v>
      </c>
      <c r="X418">
        <v>1</v>
      </c>
      <c r="Y418">
        <v>9</v>
      </c>
    </row>
    <row r="419" spans="1:25" x14ac:dyDescent="0.3">
      <c r="A419" s="1" t="s">
        <v>103</v>
      </c>
      <c r="B419" s="1" t="s">
        <v>99</v>
      </c>
      <c r="C419">
        <v>19</v>
      </c>
      <c r="D419">
        <v>2</v>
      </c>
      <c r="E419">
        <v>0</v>
      </c>
      <c r="F419">
        <v>2</v>
      </c>
      <c r="G419" s="1" t="s">
        <v>5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0</v>
      </c>
      <c r="O419">
        <v>0</v>
      </c>
      <c r="P419">
        <v>1</v>
      </c>
      <c r="Q419">
        <v>1</v>
      </c>
      <c r="R419">
        <v>4</v>
      </c>
      <c r="S419">
        <v>3</v>
      </c>
      <c r="T419">
        <v>7</v>
      </c>
      <c r="U419">
        <v>6</v>
      </c>
      <c r="V419">
        <v>6</v>
      </c>
      <c r="W419">
        <v>6</v>
      </c>
      <c r="X419">
        <v>6</v>
      </c>
      <c r="Y419">
        <v>12</v>
      </c>
    </row>
    <row r="420" spans="1:25" x14ac:dyDescent="0.3">
      <c r="A420" s="1" t="s">
        <v>103</v>
      </c>
      <c r="B420" s="1" t="s">
        <v>98</v>
      </c>
      <c r="C420">
        <v>20</v>
      </c>
      <c r="D420">
        <v>1</v>
      </c>
      <c r="E420">
        <v>2</v>
      </c>
      <c r="F420">
        <v>3</v>
      </c>
      <c r="G420" s="1" t="s">
        <v>463</v>
      </c>
      <c r="H420">
        <v>0</v>
      </c>
      <c r="I420">
        <v>1</v>
      </c>
      <c r="J420">
        <v>1</v>
      </c>
      <c r="K420">
        <v>0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2</v>
      </c>
      <c r="R420">
        <v>3</v>
      </c>
      <c r="S420">
        <v>1</v>
      </c>
      <c r="T420">
        <v>4</v>
      </c>
      <c r="U420">
        <v>8</v>
      </c>
      <c r="V420">
        <v>2</v>
      </c>
      <c r="W420">
        <v>2</v>
      </c>
      <c r="X420">
        <v>8</v>
      </c>
      <c r="Y420">
        <v>10</v>
      </c>
    </row>
    <row r="421" spans="1:25" x14ac:dyDescent="0.3">
      <c r="A421" s="1" t="s">
        <v>89</v>
      </c>
      <c r="B421" s="1" t="s">
        <v>97</v>
      </c>
      <c r="C421">
        <v>20</v>
      </c>
      <c r="D421">
        <v>0</v>
      </c>
      <c r="E421">
        <v>0</v>
      </c>
      <c r="F421">
        <v>0</v>
      </c>
      <c r="G421" s="1" t="s">
        <v>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3</v>
      </c>
      <c r="T421">
        <v>4</v>
      </c>
      <c r="U421">
        <v>11</v>
      </c>
      <c r="V421">
        <v>0</v>
      </c>
      <c r="W421">
        <v>0</v>
      </c>
      <c r="X421">
        <v>11</v>
      </c>
      <c r="Y421">
        <v>11</v>
      </c>
    </row>
    <row r="422" spans="1:25" x14ac:dyDescent="0.3">
      <c r="A422" s="1" t="s">
        <v>93</v>
      </c>
      <c r="B422" s="1" t="s">
        <v>94</v>
      </c>
      <c r="C422">
        <v>20</v>
      </c>
      <c r="D422">
        <v>3</v>
      </c>
      <c r="E422">
        <v>2</v>
      </c>
      <c r="F422">
        <v>5</v>
      </c>
      <c r="G422" s="1" t="s">
        <v>463</v>
      </c>
      <c r="H422">
        <v>2</v>
      </c>
      <c r="I422">
        <v>0</v>
      </c>
      <c r="J422">
        <v>0</v>
      </c>
      <c r="K422">
        <v>2</v>
      </c>
      <c r="L422">
        <v>2</v>
      </c>
      <c r="M422">
        <v>1</v>
      </c>
      <c r="N422">
        <v>2</v>
      </c>
      <c r="O422">
        <v>2</v>
      </c>
      <c r="P422">
        <v>1</v>
      </c>
      <c r="Q422">
        <v>3</v>
      </c>
      <c r="R422">
        <v>2</v>
      </c>
      <c r="S422">
        <v>3</v>
      </c>
      <c r="T422">
        <v>5</v>
      </c>
      <c r="U422">
        <v>6</v>
      </c>
      <c r="V422">
        <v>3</v>
      </c>
      <c r="W422">
        <v>3</v>
      </c>
      <c r="X422">
        <v>6</v>
      </c>
      <c r="Y422">
        <v>9</v>
      </c>
    </row>
    <row r="423" spans="1:25" x14ac:dyDescent="0.3">
      <c r="A423" s="1" t="s">
        <v>167</v>
      </c>
      <c r="B423" s="1" t="s">
        <v>162</v>
      </c>
      <c r="C423">
        <v>1</v>
      </c>
      <c r="D423">
        <v>2</v>
      </c>
      <c r="E423">
        <v>3</v>
      </c>
      <c r="F423">
        <v>5</v>
      </c>
      <c r="G423" s="1" t="s">
        <v>463</v>
      </c>
      <c r="H423">
        <v>1</v>
      </c>
      <c r="I423">
        <v>3</v>
      </c>
      <c r="J423">
        <v>3</v>
      </c>
      <c r="K423">
        <v>1</v>
      </c>
      <c r="L423">
        <v>4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2</v>
      </c>
      <c r="S423">
        <v>6</v>
      </c>
      <c r="T423">
        <v>8</v>
      </c>
      <c r="U423">
        <v>5</v>
      </c>
      <c r="V423">
        <v>1</v>
      </c>
      <c r="W423">
        <v>1</v>
      </c>
      <c r="X423">
        <v>5</v>
      </c>
      <c r="Y423">
        <v>6</v>
      </c>
    </row>
    <row r="424" spans="1:25" x14ac:dyDescent="0.3">
      <c r="A424" s="1" t="s">
        <v>164</v>
      </c>
      <c r="B424" s="1" t="s">
        <v>160</v>
      </c>
      <c r="C424">
        <v>1</v>
      </c>
      <c r="D424">
        <v>0</v>
      </c>
      <c r="E424">
        <v>1</v>
      </c>
      <c r="F424">
        <v>1</v>
      </c>
      <c r="G424" s="1" t="s">
        <v>5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2</v>
      </c>
      <c r="T424">
        <v>3</v>
      </c>
      <c r="U424">
        <v>13</v>
      </c>
      <c r="V424">
        <v>2</v>
      </c>
      <c r="W424">
        <v>2</v>
      </c>
      <c r="X424">
        <v>13</v>
      </c>
      <c r="Y424">
        <v>15</v>
      </c>
    </row>
    <row r="425" spans="1:25" x14ac:dyDescent="0.3">
      <c r="A425" s="1" t="s">
        <v>139</v>
      </c>
      <c r="B425" s="1" t="s">
        <v>158</v>
      </c>
      <c r="C425">
        <v>1</v>
      </c>
      <c r="D425">
        <v>1</v>
      </c>
      <c r="E425">
        <v>1</v>
      </c>
      <c r="F425">
        <v>2</v>
      </c>
      <c r="G425" s="1" t="s">
        <v>463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1</v>
      </c>
      <c r="P425">
        <v>1</v>
      </c>
      <c r="Q425">
        <v>2</v>
      </c>
      <c r="R425">
        <v>0</v>
      </c>
      <c r="S425">
        <v>3</v>
      </c>
      <c r="T425">
        <v>3</v>
      </c>
      <c r="U425">
        <v>12</v>
      </c>
      <c r="V425">
        <v>7</v>
      </c>
      <c r="W425">
        <v>7</v>
      </c>
      <c r="X425">
        <v>12</v>
      </c>
      <c r="Y425">
        <v>19</v>
      </c>
    </row>
    <row r="426" spans="1:25" x14ac:dyDescent="0.3">
      <c r="A426" s="1" t="s">
        <v>154</v>
      </c>
      <c r="B426" s="1" t="s">
        <v>156</v>
      </c>
      <c r="C426">
        <v>1</v>
      </c>
      <c r="D426">
        <v>4</v>
      </c>
      <c r="E426">
        <v>0</v>
      </c>
      <c r="F426">
        <v>4</v>
      </c>
      <c r="G426" s="1" t="s">
        <v>5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3</v>
      </c>
      <c r="N426">
        <v>0</v>
      </c>
      <c r="O426">
        <v>0</v>
      </c>
      <c r="P426">
        <v>3</v>
      </c>
      <c r="Q426">
        <v>3</v>
      </c>
      <c r="R426">
        <v>2</v>
      </c>
      <c r="S426">
        <v>2</v>
      </c>
      <c r="T426">
        <v>4</v>
      </c>
      <c r="U426">
        <v>9</v>
      </c>
      <c r="V426">
        <v>1</v>
      </c>
      <c r="W426">
        <v>1</v>
      </c>
      <c r="X426">
        <v>9</v>
      </c>
      <c r="Y426">
        <v>10</v>
      </c>
    </row>
    <row r="427" spans="1:25" x14ac:dyDescent="0.3">
      <c r="A427" s="1" t="s">
        <v>170</v>
      </c>
      <c r="B427" s="1" t="s">
        <v>161</v>
      </c>
      <c r="C427">
        <v>1</v>
      </c>
      <c r="D427">
        <v>1</v>
      </c>
      <c r="E427">
        <v>1</v>
      </c>
      <c r="F427">
        <v>2</v>
      </c>
      <c r="G427" s="1" t="s">
        <v>463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1</v>
      </c>
      <c r="O427">
        <v>1</v>
      </c>
      <c r="P427">
        <v>0</v>
      </c>
      <c r="Q427">
        <v>1</v>
      </c>
      <c r="R427">
        <v>4</v>
      </c>
      <c r="S427">
        <v>1</v>
      </c>
      <c r="T427">
        <v>5</v>
      </c>
      <c r="U427">
        <v>4</v>
      </c>
      <c r="V427">
        <v>8</v>
      </c>
      <c r="W427">
        <v>8</v>
      </c>
      <c r="X427">
        <v>4</v>
      </c>
      <c r="Y427">
        <v>12</v>
      </c>
    </row>
    <row r="428" spans="1:25" x14ac:dyDescent="0.3">
      <c r="A428" s="1" t="s">
        <v>163</v>
      </c>
      <c r="B428" s="1" t="s">
        <v>165</v>
      </c>
      <c r="C428">
        <v>1</v>
      </c>
      <c r="D428">
        <v>1</v>
      </c>
      <c r="E428">
        <v>2</v>
      </c>
      <c r="F428">
        <v>3</v>
      </c>
      <c r="G428" s="1" t="s">
        <v>463</v>
      </c>
      <c r="H428">
        <v>0</v>
      </c>
      <c r="I428">
        <v>2</v>
      </c>
      <c r="J428">
        <v>2</v>
      </c>
      <c r="K428">
        <v>0</v>
      </c>
      <c r="L428">
        <v>2</v>
      </c>
      <c r="M428">
        <v>1</v>
      </c>
      <c r="N428">
        <v>0</v>
      </c>
      <c r="O428">
        <v>0</v>
      </c>
      <c r="P428">
        <v>1</v>
      </c>
      <c r="Q428">
        <v>1</v>
      </c>
      <c r="R428">
        <v>2</v>
      </c>
      <c r="S428">
        <v>1</v>
      </c>
      <c r="T428">
        <v>3</v>
      </c>
      <c r="U428">
        <v>8</v>
      </c>
      <c r="V428">
        <v>3</v>
      </c>
      <c r="W428">
        <v>3</v>
      </c>
      <c r="X428">
        <v>8</v>
      </c>
      <c r="Y428">
        <v>11</v>
      </c>
    </row>
    <row r="429" spans="1:25" x14ac:dyDescent="0.3">
      <c r="A429" s="1" t="s">
        <v>169</v>
      </c>
      <c r="B429" s="1" t="s">
        <v>155</v>
      </c>
      <c r="C429">
        <v>1</v>
      </c>
      <c r="D429">
        <v>2</v>
      </c>
      <c r="E429">
        <v>0</v>
      </c>
      <c r="F429">
        <v>2</v>
      </c>
      <c r="G429" s="1" t="s">
        <v>5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2</v>
      </c>
      <c r="S429">
        <v>2</v>
      </c>
      <c r="T429">
        <v>4</v>
      </c>
      <c r="U429">
        <v>3</v>
      </c>
      <c r="V429">
        <v>5</v>
      </c>
      <c r="W429">
        <v>5</v>
      </c>
      <c r="X429">
        <v>3</v>
      </c>
      <c r="Y429">
        <v>8</v>
      </c>
    </row>
    <row r="430" spans="1:25" x14ac:dyDescent="0.3">
      <c r="A430" s="1" t="s">
        <v>157</v>
      </c>
      <c r="B430" s="1" t="s">
        <v>166</v>
      </c>
      <c r="C430">
        <v>1</v>
      </c>
      <c r="D430">
        <v>5</v>
      </c>
      <c r="E430">
        <v>1</v>
      </c>
      <c r="F430">
        <v>6</v>
      </c>
      <c r="G430" s="1" t="s">
        <v>463</v>
      </c>
      <c r="H430">
        <v>2</v>
      </c>
      <c r="I430">
        <v>1</v>
      </c>
      <c r="J430">
        <v>1</v>
      </c>
      <c r="K430">
        <v>2</v>
      </c>
      <c r="L430">
        <v>3</v>
      </c>
      <c r="M430">
        <v>3</v>
      </c>
      <c r="N430">
        <v>0</v>
      </c>
      <c r="O430">
        <v>0</v>
      </c>
      <c r="P430">
        <v>3</v>
      </c>
      <c r="Q430">
        <v>3</v>
      </c>
      <c r="R430">
        <v>0</v>
      </c>
      <c r="S430">
        <v>2</v>
      </c>
      <c r="T430">
        <v>2</v>
      </c>
      <c r="U430">
        <v>6</v>
      </c>
      <c r="V430">
        <v>1</v>
      </c>
      <c r="W430">
        <v>1</v>
      </c>
      <c r="X430">
        <v>6</v>
      </c>
      <c r="Y430">
        <v>7</v>
      </c>
    </row>
    <row r="431" spans="1:25" x14ac:dyDescent="0.3">
      <c r="A431" s="1" t="s">
        <v>159</v>
      </c>
      <c r="B431" s="1" t="s">
        <v>168</v>
      </c>
      <c r="C431">
        <v>1</v>
      </c>
      <c r="D431">
        <v>5</v>
      </c>
      <c r="E431">
        <v>0</v>
      </c>
      <c r="F431">
        <v>5</v>
      </c>
      <c r="G431" s="1" t="s">
        <v>5</v>
      </c>
      <c r="H431">
        <v>3</v>
      </c>
      <c r="I431">
        <v>0</v>
      </c>
      <c r="J431">
        <v>0</v>
      </c>
      <c r="K431">
        <v>3</v>
      </c>
      <c r="L431">
        <v>3</v>
      </c>
      <c r="M431">
        <v>2</v>
      </c>
      <c r="N431">
        <v>0</v>
      </c>
      <c r="O431">
        <v>0</v>
      </c>
      <c r="P431">
        <v>2</v>
      </c>
      <c r="Q431">
        <v>2</v>
      </c>
      <c r="R431">
        <v>0</v>
      </c>
      <c r="S431">
        <v>2</v>
      </c>
      <c r="T431">
        <v>2</v>
      </c>
      <c r="U431">
        <v>14</v>
      </c>
      <c r="V431">
        <v>1</v>
      </c>
      <c r="W431">
        <v>1</v>
      </c>
      <c r="X431">
        <v>14</v>
      </c>
      <c r="Y431">
        <v>15</v>
      </c>
    </row>
    <row r="432" spans="1:25" x14ac:dyDescent="0.3">
      <c r="A432" s="1" t="s">
        <v>166</v>
      </c>
      <c r="B432" s="1" t="s">
        <v>164</v>
      </c>
      <c r="C432">
        <v>2</v>
      </c>
      <c r="D432">
        <v>0</v>
      </c>
      <c r="E432">
        <v>1</v>
      </c>
      <c r="F432">
        <v>1</v>
      </c>
      <c r="G432" s="1" t="s">
        <v>5</v>
      </c>
      <c r="H432">
        <v>0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5</v>
      </c>
      <c r="V432">
        <v>2</v>
      </c>
      <c r="W432">
        <v>2</v>
      </c>
      <c r="X432">
        <v>5</v>
      </c>
      <c r="Y432">
        <v>7</v>
      </c>
    </row>
    <row r="433" spans="1:25" x14ac:dyDescent="0.3">
      <c r="A433" s="1" t="s">
        <v>168</v>
      </c>
      <c r="B433" s="1" t="s">
        <v>169</v>
      </c>
      <c r="C433">
        <v>2</v>
      </c>
      <c r="D433">
        <v>3</v>
      </c>
      <c r="E433">
        <v>0</v>
      </c>
      <c r="F433">
        <v>3</v>
      </c>
      <c r="G433" s="1" t="s">
        <v>5</v>
      </c>
      <c r="H433">
        <v>1</v>
      </c>
      <c r="I433">
        <v>0</v>
      </c>
      <c r="J433">
        <v>0</v>
      </c>
      <c r="K433">
        <v>1</v>
      </c>
      <c r="L433">
        <v>1</v>
      </c>
      <c r="M433">
        <v>2</v>
      </c>
      <c r="N433">
        <v>0</v>
      </c>
      <c r="O433">
        <v>0</v>
      </c>
      <c r="P433">
        <v>2</v>
      </c>
      <c r="Q433">
        <v>2</v>
      </c>
      <c r="R433">
        <v>0</v>
      </c>
      <c r="S433">
        <v>2</v>
      </c>
      <c r="T433">
        <v>2</v>
      </c>
      <c r="U433">
        <v>2</v>
      </c>
      <c r="V433">
        <v>4</v>
      </c>
      <c r="W433">
        <v>4</v>
      </c>
      <c r="X433">
        <v>2</v>
      </c>
      <c r="Y433">
        <v>6</v>
      </c>
    </row>
    <row r="434" spans="1:25" x14ac:dyDescent="0.3">
      <c r="A434" s="1" t="s">
        <v>160</v>
      </c>
      <c r="B434" s="1" t="s">
        <v>139</v>
      </c>
      <c r="C434">
        <v>2</v>
      </c>
      <c r="D434">
        <v>0</v>
      </c>
      <c r="E434">
        <v>1</v>
      </c>
      <c r="F434">
        <v>1</v>
      </c>
      <c r="G434" s="1" t="s">
        <v>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1</v>
      </c>
      <c r="U434">
        <v>5</v>
      </c>
      <c r="V434">
        <v>7</v>
      </c>
      <c r="W434">
        <v>7</v>
      </c>
      <c r="X434">
        <v>5</v>
      </c>
      <c r="Y434">
        <v>12</v>
      </c>
    </row>
    <row r="435" spans="1:25" x14ac:dyDescent="0.3">
      <c r="A435" s="1" t="s">
        <v>161</v>
      </c>
      <c r="B435" s="1" t="s">
        <v>154</v>
      </c>
      <c r="C435">
        <v>2</v>
      </c>
      <c r="D435">
        <v>1</v>
      </c>
      <c r="E435">
        <v>2</v>
      </c>
      <c r="F435">
        <v>3</v>
      </c>
      <c r="G435" s="1" t="s">
        <v>463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2</v>
      </c>
      <c r="R435">
        <v>1</v>
      </c>
      <c r="S435">
        <v>1</v>
      </c>
      <c r="T435">
        <v>2</v>
      </c>
      <c r="U435">
        <v>5</v>
      </c>
      <c r="V435">
        <v>8</v>
      </c>
      <c r="W435">
        <v>8</v>
      </c>
      <c r="X435">
        <v>5</v>
      </c>
      <c r="Y435">
        <v>13</v>
      </c>
    </row>
    <row r="436" spans="1:25" x14ac:dyDescent="0.3">
      <c r="A436" s="1" t="s">
        <v>158</v>
      </c>
      <c r="B436" s="1" t="s">
        <v>163</v>
      </c>
      <c r="C436">
        <v>2</v>
      </c>
      <c r="D436">
        <v>4</v>
      </c>
      <c r="E436">
        <v>2</v>
      </c>
      <c r="F436">
        <v>6</v>
      </c>
      <c r="G436" s="1" t="s">
        <v>463</v>
      </c>
      <c r="H436">
        <v>3</v>
      </c>
      <c r="I436">
        <v>2</v>
      </c>
      <c r="J436">
        <v>2</v>
      </c>
      <c r="K436">
        <v>3</v>
      </c>
      <c r="L436">
        <v>5</v>
      </c>
      <c r="M436">
        <v>1</v>
      </c>
      <c r="N436">
        <v>0</v>
      </c>
      <c r="O436">
        <v>0</v>
      </c>
      <c r="P436">
        <v>1</v>
      </c>
      <c r="Q436">
        <v>1</v>
      </c>
      <c r="R436">
        <v>1</v>
      </c>
      <c r="S436">
        <v>4</v>
      </c>
      <c r="T436">
        <v>5</v>
      </c>
      <c r="U436">
        <v>5</v>
      </c>
      <c r="V436">
        <v>10</v>
      </c>
      <c r="W436">
        <v>10</v>
      </c>
      <c r="X436">
        <v>5</v>
      </c>
      <c r="Y436">
        <v>15</v>
      </c>
    </row>
    <row r="437" spans="1:25" x14ac:dyDescent="0.3">
      <c r="A437" s="1" t="s">
        <v>156</v>
      </c>
      <c r="B437" s="1" t="s">
        <v>167</v>
      </c>
      <c r="C437">
        <v>2</v>
      </c>
      <c r="D437">
        <v>2</v>
      </c>
      <c r="E437">
        <v>0</v>
      </c>
      <c r="F437">
        <v>2</v>
      </c>
      <c r="G437" s="1" t="s">
        <v>5</v>
      </c>
      <c r="H437">
        <v>2</v>
      </c>
      <c r="I437">
        <v>0</v>
      </c>
      <c r="J437">
        <v>0</v>
      </c>
      <c r="K437">
        <v>2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1</v>
      </c>
      <c r="T437">
        <v>4</v>
      </c>
      <c r="U437">
        <v>5</v>
      </c>
      <c r="V437">
        <v>10</v>
      </c>
      <c r="W437">
        <v>10</v>
      </c>
      <c r="X437">
        <v>5</v>
      </c>
      <c r="Y437">
        <v>15</v>
      </c>
    </row>
    <row r="438" spans="1:25" x14ac:dyDescent="0.3">
      <c r="A438" s="1" t="s">
        <v>155</v>
      </c>
      <c r="B438" s="1" t="s">
        <v>170</v>
      </c>
      <c r="C438">
        <v>2</v>
      </c>
      <c r="D438">
        <v>3</v>
      </c>
      <c r="E438">
        <v>0</v>
      </c>
      <c r="F438">
        <v>3</v>
      </c>
      <c r="G438" s="1" t="s">
        <v>5</v>
      </c>
      <c r="H438">
        <v>1</v>
      </c>
      <c r="I438">
        <v>0</v>
      </c>
      <c r="J438">
        <v>0</v>
      </c>
      <c r="K438">
        <v>1</v>
      </c>
      <c r="L438">
        <v>1</v>
      </c>
      <c r="M438">
        <v>2</v>
      </c>
      <c r="N438">
        <v>0</v>
      </c>
      <c r="O438">
        <v>0</v>
      </c>
      <c r="P438">
        <v>2</v>
      </c>
      <c r="Q438">
        <v>2</v>
      </c>
      <c r="R438">
        <v>0</v>
      </c>
      <c r="S438">
        <v>0</v>
      </c>
      <c r="T438">
        <v>0</v>
      </c>
      <c r="U438">
        <v>10</v>
      </c>
      <c r="V438">
        <v>1</v>
      </c>
      <c r="W438">
        <v>1</v>
      </c>
      <c r="X438">
        <v>10</v>
      </c>
      <c r="Y438">
        <v>11</v>
      </c>
    </row>
    <row r="439" spans="1:25" x14ac:dyDescent="0.3">
      <c r="A439" s="1" t="s">
        <v>165</v>
      </c>
      <c r="B439" s="1" t="s">
        <v>159</v>
      </c>
      <c r="C439">
        <v>2</v>
      </c>
      <c r="D439">
        <v>1</v>
      </c>
      <c r="E439">
        <v>4</v>
      </c>
      <c r="F439">
        <v>5</v>
      </c>
      <c r="G439" s="1" t="s">
        <v>463</v>
      </c>
      <c r="H439">
        <v>1</v>
      </c>
      <c r="I439">
        <v>3</v>
      </c>
      <c r="J439">
        <v>3</v>
      </c>
      <c r="K439">
        <v>1</v>
      </c>
      <c r="L439">
        <v>4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1</v>
      </c>
      <c r="T439">
        <v>1</v>
      </c>
      <c r="U439">
        <v>6</v>
      </c>
      <c r="V439">
        <v>3</v>
      </c>
      <c r="W439">
        <v>3</v>
      </c>
      <c r="X439">
        <v>6</v>
      </c>
      <c r="Y439">
        <v>9</v>
      </c>
    </row>
    <row r="440" spans="1:25" x14ac:dyDescent="0.3">
      <c r="A440" s="1" t="s">
        <v>162</v>
      </c>
      <c r="B440" s="1" t="s">
        <v>157</v>
      </c>
      <c r="C440">
        <v>2</v>
      </c>
      <c r="D440">
        <v>1</v>
      </c>
      <c r="E440">
        <v>1</v>
      </c>
      <c r="F440">
        <v>2</v>
      </c>
      <c r="G440" s="1" t="s">
        <v>463</v>
      </c>
      <c r="H440">
        <v>1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3</v>
      </c>
      <c r="S440">
        <v>2</v>
      </c>
      <c r="T440">
        <v>5</v>
      </c>
      <c r="U440">
        <v>1</v>
      </c>
      <c r="V440">
        <v>10</v>
      </c>
      <c r="W440">
        <v>10</v>
      </c>
      <c r="X440">
        <v>1</v>
      </c>
      <c r="Y440">
        <v>11</v>
      </c>
    </row>
    <row r="441" spans="1:25" x14ac:dyDescent="0.3">
      <c r="A441" s="1" t="s">
        <v>163</v>
      </c>
      <c r="B441" s="1" t="s">
        <v>161</v>
      </c>
      <c r="C441">
        <v>3</v>
      </c>
      <c r="D441">
        <v>3</v>
      </c>
      <c r="E441">
        <v>1</v>
      </c>
      <c r="F441">
        <v>4</v>
      </c>
      <c r="G441" s="1" t="s">
        <v>463</v>
      </c>
      <c r="H441">
        <v>2</v>
      </c>
      <c r="I441">
        <v>0</v>
      </c>
      <c r="J441">
        <v>0</v>
      </c>
      <c r="K441">
        <v>2</v>
      </c>
      <c r="L441">
        <v>2</v>
      </c>
      <c r="M441">
        <v>1</v>
      </c>
      <c r="N441">
        <v>1</v>
      </c>
      <c r="O441">
        <v>1</v>
      </c>
      <c r="P441">
        <v>1</v>
      </c>
      <c r="Q441">
        <v>2</v>
      </c>
      <c r="R441">
        <v>4</v>
      </c>
      <c r="S441">
        <v>1</v>
      </c>
      <c r="T441">
        <v>5</v>
      </c>
      <c r="U441">
        <v>7</v>
      </c>
      <c r="V441">
        <v>7</v>
      </c>
      <c r="W441">
        <v>7</v>
      </c>
      <c r="X441">
        <v>7</v>
      </c>
      <c r="Y441">
        <v>14</v>
      </c>
    </row>
    <row r="442" spans="1:25" x14ac:dyDescent="0.3">
      <c r="A442" s="1" t="s">
        <v>139</v>
      </c>
      <c r="B442" s="1" t="s">
        <v>165</v>
      </c>
      <c r="C442">
        <v>3</v>
      </c>
      <c r="D442">
        <v>5</v>
      </c>
      <c r="E442">
        <v>0</v>
      </c>
      <c r="F442">
        <v>5</v>
      </c>
      <c r="G442" s="1" t="s">
        <v>5</v>
      </c>
      <c r="H442">
        <v>2</v>
      </c>
      <c r="I442">
        <v>0</v>
      </c>
      <c r="J442">
        <v>0</v>
      </c>
      <c r="K442">
        <v>2</v>
      </c>
      <c r="L442">
        <v>2</v>
      </c>
      <c r="M442">
        <v>3</v>
      </c>
      <c r="N442">
        <v>0</v>
      </c>
      <c r="O442">
        <v>0</v>
      </c>
      <c r="P442">
        <v>3</v>
      </c>
      <c r="Q442">
        <v>3</v>
      </c>
      <c r="R442">
        <v>0</v>
      </c>
      <c r="S442">
        <v>1</v>
      </c>
      <c r="T442">
        <v>1</v>
      </c>
      <c r="U442">
        <v>11</v>
      </c>
      <c r="V442">
        <v>1</v>
      </c>
      <c r="W442">
        <v>1</v>
      </c>
      <c r="X442">
        <v>11</v>
      </c>
      <c r="Y442">
        <v>12</v>
      </c>
    </row>
    <row r="443" spans="1:25" x14ac:dyDescent="0.3">
      <c r="A443" s="1" t="s">
        <v>169</v>
      </c>
      <c r="B443" s="1" t="s">
        <v>166</v>
      </c>
      <c r="C443">
        <v>3</v>
      </c>
      <c r="D443">
        <v>0</v>
      </c>
      <c r="E443">
        <v>1</v>
      </c>
      <c r="F443">
        <v>1</v>
      </c>
      <c r="G443" s="1" t="s">
        <v>5</v>
      </c>
      <c r="H443">
        <v>0</v>
      </c>
      <c r="I443">
        <v>1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3</v>
      </c>
      <c r="T443">
        <v>5</v>
      </c>
      <c r="U443">
        <v>7</v>
      </c>
      <c r="V443">
        <v>3</v>
      </c>
      <c r="W443">
        <v>3</v>
      </c>
      <c r="X443">
        <v>7</v>
      </c>
      <c r="Y443">
        <v>10</v>
      </c>
    </row>
    <row r="444" spans="1:25" x14ac:dyDescent="0.3">
      <c r="A444" s="1" t="s">
        <v>168</v>
      </c>
      <c r="B444" s="1" t="s">
        <v>170</v>
      </c>
      <c r="C444">
        <v>3</v>
      </c>
      <c r="D444">
        <v>0</v>
      </c>
      <c r="E444">
        <v>2</v>
      </c>
      <c r="F444">
        <v>2</v>
      </c>
      <c r="G444" s="1" t="s">
        <v>5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1</v>
      </c>
      <c r="R444">
        <v>3</v>
      </c>
      <c r="S444">
        <v>2</v>
      </c>
      <c r="T444">
        <v>5</v>
      </c>
      <c r="U444">
        <v>3</v>
      </c>
      <c r="V444">
        <v>3</v>
      </c>
      <c r="W444">
        <v>3</v>
      </c>
      <c r="X444">
        <v>3</v>
      </c>
      <c r="Y444">
        <v>6</v>
      </c>
    </row>
    <row r="445" spans="1:25" x14ac:dyDescent="0.3">
      <c r="A445" s="1" t="s">
        <v>167</v>
      </c>
      <c r="B445" s="1" t="s">
        <v>154</v>
      </c>
      <c r="C445">
        <v>3</v>
      </c>
      <c r="D445">
        <v>1</v>
      </c>
      <c r="E445">
        <v>2</v>
      </c>
      <c r="F445">
        <v>3</v>
      </c>
      <c r="G445" s="1" t="s">
        <v>463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2</v>
      </c>
      <c r="R445">
        <v>1</v>
      </c>
      <c r="S445">
        <v>2</v>
      </c>
      <c r="T445">
        <v>3</v>
      </c>
      <c r="U445">
        <v>6</v>
      </c>
      <c r="V445">
        <v>6</v>
      </c>
      <c r="W445">
        <v>6</v>
      </c>
      <c r="X445">
        <v>6</v>
      </c>
      <c r="Y445">
        <v>12</v>
      </c>
    </row>
    <row r="446" spans="1:25" x14ac:dyDescent="0.3">
      <c r="A446" s="1" t="s">
        <v>164</v>
      </c>
      <c r="B446" s="1" t="s">
        <v>158</v>
      </c>
      <c r="C446">
        <v>3</v>
      </c>
      <c r="D446">
        <v>5</v>
      </c>
      <c r="E446">
        <v>0</v>
      </c>
      <c r="F446">
        <v>5</v>
      </c>
      <c r="G446" s="1" t="s">
        <v>5</v>
      </c>
      <c r="H446">
        <v>3</v>
      </c>
      <c r="I446">
        <v>0</v>
      </c>
      <c r="J446">
        <v>0</v>
      </c>
      <c r="K446">
        <v>3</v>
      </c>
      <c r="L446">
        <v>3</v>
      </c>
      <c r="M446">
        <v>2</v>
      </c>
      <c r="N446">
        <v>0</v>
      </c>
      <c r="O446">
        <v>0</v>
      </c>
      <c r="P446">
        <v>2</v>
      </c>
      <c r="Q446">
        <v>2</v>
      </c>
      <c r="R446">
        <v>2</v>
      </c>
      <c r="S446">
        <v>1</v>
      </c>
      <c r="T446">
        <v>3</v>
      </c>
      <c r="U446">
        <v>4</v>
      </c>
      <c r="V446">
        <v>4</v>
      </c>
      <c r="W446">
        <v>4</v>
      </c>
      <c r="X446">
        <v>4</v>
      </c>
      <c r="Y446">
        <v>8</v>
      </c>
    </row>
    <row r="447" spans="1:25" x14ac:dyDescent="0.3">
      <c r="A447" s="1" t="s">
        <v>162</v>
      </c>
      <c r="B447" s="1" t="s">
        <v>155</v>
      </c>
      <c r="C447">
        <v>3</v>
      </c>
      <c r="D447">
        <v>3</v>
      </c>
      <c r="E447">
        <v>5</v>
      </c>
      <c r="F447">
        <v>8</v>
      </c>
      <c r="G447" s="1" t="s">
        <v>463</v>
      </c>
      <c r="H447">
        <v>0</v>
      </c>
      <c r="I447">
        <v>3</v>
      </c>
      <c r="J447">
        <v>3</v>
      </c>
      <c r="K447">
        <v>0</v>
      </c>
      <c r="L447">
        <v>3</v>
      </c>
      <c r="M447">
        <v>3</v>
      </c>
      <c r="N447">
        <v>2</v>
      </c>
      <c r="O447">
        <v>2</v>
      </c>
      <c r="P447">
        <v>3</v>
      </c>
      <c r="Q447">
        <v>5</v>
      </c>
      <c r="R447">
        <v>0</v>
      </c>
      <c r="S447">
        <v>1</v>
      </c>
      <c r="T447">
        <v>1</v>
      </c>
      <c r="U447">
        <v>5</v>
      </c>
      <c r="V447">
        <v>4</v>
      </c>
      <c r="W447">
        <v>4</v>
      </c>
      <c r="X447">
        <v>5</v>
      </c>
      <c r="Y447">
        <v>9</v>
      </c>
    </row>
    <row r="448" spans="1:25" x14ac:dyDescent="0.3">
      <c r="A448" s="1" t="s">
        <v>156</v>
      </c>
      <c r="B448" s="1" t="s">
        <v>160</v>
      </c>
      <c r="C448">
        <v>3</v>
      </c>
      <c r="D448">
        <v>1</v>
      </c>
      <c r="E448">
        <v>1</v>
      </c>
      <c r="F448">
        <v>2</v>
      </c>
      <c r="G448" s="1" t="s">
        <v>463</v>
      </c>
      <c r="H448">
        <v>1</v>
      </c>
      <c r="I448">
        <v>0</v>
      </c>
      <c r="J448">
        <v>0</v>
      </c>
      <c r="K448">
        <v>1</v>
      </c>
      <c r="L448">
        <v>1</v>
      </c>
      <c r="M448">
        <v>0</v>
      </c>
      <c r="N448">
        <v>1</v>
      </c>
      <c r="O448">
        <v>1</v>
      </c>
      <c r="P448">
        <v>0</v>
      </c>
      <c r="Q448">
        <v>1</v>
      </c>
      <c r="R448">
        <v>1</v>
      </c>
      <c r="S448">
        <v>1</v>
      </c>
      <c r="T448">
        <v>2</v>
      </c>
      <c r="U448">
        <v>3</v>
      </c>
      <c r="V448">
        <v>0</v>
      </c>
      <c r="W448">
        <v>0</v>
      </c>
      <c r="X448">
        <v>3</v>
      </c>
      <c r="Y448">
        <v>3</v>
      </c>
    </row>
    <row r="449" spans="1:25" x14ac:dyDescent="0.3">
      <c r="A449" s="1" t="s">
        <v>159</v>
      </c>
      <c r="B449" s="1" t="s">
        <v>157</v>
      </c>
      <c r="C449">
        <v>3</v>
      </c>
      <c r="D449">
        <v>0</v>
      </c>
      <c r="E449">
        <v>0</v>
      </c>
      <c r="F449">
        <v>0</v>
      </c>
      <c r="G449" s="1" t="s">
        <v>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</v>
      </c>
      <c r="S449">
        <v>3</v>
      </c>
      <c r="T449">
        <v>6</v>
      </c>
      <c r="U449">
        <v>6</v>
      </c>
      <c r="V449">
        <v>4</v>
      </c>
      <c r="W449">
        <v>4</v>
      </c>
      <c r="X449">
        <v>6</v>
      </c>
      <c r="Y449">
        <v>10</v>
      </c>
    </row>
    <row r="450" spans="1:25" x14ac:dyDescent="0.3">
      <c r="A450" s="1" t="s">
        <v>165</v>
      </c>
      <c r="B450" s="1" t="s">
        <v>169</v>
      </c>
      <c r="C450">
        <v>4</v>
      </c>
      <c r="D450">
        <v>1</v>
      </c>
      <c r="E450">
        <v>1</v>
      </c>
      <c r="F450">
        <v>2</v>
      </c>
      <c r="G450" s="1" t="s">
        <v>463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2</v>
      </c>
      <c r="R450">
        <v>1</v>
      </c>
      <c r="S450">
        <v>3</v>
      </c>
      <c r="T450">
        <v>4</v>
      </c>
      <c r="U450">
        <v>13</v>
      </c>
      <c r="V450">
        <v>1</v>
      </c>
      <c r="W450">
        <v>1</v>
      </c>
      <c r="X450">
        <v>13</v>
      </c>
      <c r="Y450">
        <v>14</v>
      </c>
    </row>
    <row r="451" spans="1:25" x14ac:dyDescent="0.3">
      <c r="A451" s="1" t="s">
        <v>160</v>
      </c>
      <c r="B451" s="1" t="s">
        <v>162</v>
      </c>
      <c r="C451">
        <v>4</v>
      </c>
      <c r="D451">
        <v>1</v>
      </c>
      <c r="E451">
        <v>1</v>
      </c>
      <c r="F451">
        <v>2</v>
      </c>
      <c r="G451" s="1" t="s">
        <v>463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1</v>
      </c>
      <c r="T451">
        <v>2</v>
      </c>
      <c r="U451">
        <v>4</v>
      </c>
      <c r="V451">
        <v>2</v>
      </c>
      <c r="W451">
        <v>2</v>
      </c>
      <c r="X451">
        <v>4</v>
      </c>
      <c r="Y451">
        <v>6</v>
      </c>
    </row>
    <row r="452" spans="1:25" x14ac:dyDescent="0.3">
      <c r="A452" s="1" t="s">
        <v>154</v>
      </c>
      <c r="B452" s="1" t="s">
        <v>164</v>
      </c>
      <c r="C452">
        <v>4</v>
      </c>
      <c r="D452">
        <v>6</v>
      </c>
      <c r="E452">
        <v>1</v>
      </c>
      <c r="F452">
        <v>7</v>
      </c>
      <c r="G452" s="1" t="s">
        <v>463</v>
      </c>
      <c r="H452">
        <v>4</v>
      </c>
      <c r="I452">
        <v>0</v>
      </c>
      <c r="J452">
        <v>0</v>
      </c>
      <c r="K452">
        <v>4</v>
      </c>
      <c r="L452">
        <v>4</v>
      </c>
      <c r="M452">
        <v>2</v>
      </c>
      <c r="N452">
        <v>1</v>
      </c>
      <c r="O452">
        <v>1</v>
      </c>
      <c r="P452">
        <v>2</v>
      </c>
      <c r="Q452">
        <v>3</v>
      </c>
      <c r="R452">
        <v>0</v>
      </c>
      <c r="S452">
        <v>4</v>
      </c>
      <c r="T452">
        <v>4</v>
      </c>
      <c r="U452">
        <v>2</v>
      </c>
      <c r="V452">
        <v>3</v>
      </c>
      <c r="W452">
        <v>3</v>
      </c>
      <c r="X452">
        <v>2</v>
      </c>
      <c r="Y452">
        <v>5</v>
      </c>
    </row>
    <row r="453" spans="1:25" x14ac:dyDescent="0.3">
      <c r="A453" s="1" t="s">
        <v>170</v>
      </c>
      <c r="B453" s="1" t="s">
        <v>163</v>
      </c>
      <c r="C453">
        <v>4</v>
      </c>
      <c r="D453">
        <v>2</v>
      </c>
      <c r="E453">
        <v>4</v>
      </c>
      <c r="F453">
        <v>6</v>
      </c>
      <c r="G453" s="1" t="s">
        <v>463</v>
      </c>
      <c r="H453">
        <v>0</v>
      </c>
      <c r="I453">
        <v>2</v>
      </c>
      <c r="J453">
        <v>2</v>
      </c>
      <c r="K453">
        <v>0</v>
      </c>
      <c r="L453">
        <v>2</v>
      </c>
      <c r="M453">
        <v>2</v>
      </c>
      <c r="N453">
        <v>2</v>
      </c>
      <c r="O453">
        <v>2</v>
      </c>
      <c r="P453">
        <v>2</v>
      </c>
      <c r="Q453">
        <v>4</v>
      </c>
      <c r="R453">
        <v>1</v>
      </c>
      <c r="S453">
        <v>3</v>
      </c>
      <c r="T453">
        <v>4</v>
      </c>
      <c r="U453">
        <v>4</v>
      </c>
      <c r="V453">
        <v>6</v>
      </c>
      <c r="W453">
        <v>6</v>
      </c>
      <c r="X453">
        <v>4</v>
      </c>
      <c r="Y453">
        <v>10</v>
      </c>
    </row>
    <row r="454" spans="1:25" x14ac:dyDescent="0.3">
      <c r="A454" s="1" t="s">
        <v>161</v>
      </c>
      <c r="B454" s="1" t="s">
        <v>156</v>
      </c>
      <c r="C454">
        <v>4</v>
      </c>
      <c r="D454">
        <v>1</v>
      </c>
      <c r="E454">
        <v>1</v>
      </c>
      <c r="F454">
        <v>2</v>
      </c>
      <c r="G454" s="1" t="s">
        <v>463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2</v>
      </c>
      <c r="R454">
        <v>2</v>
      </c>
      <c r="S454">
        <v>0</v>
      </c>
      <c r="T454">
        <v>2</v>
      </c>
      <c r="U454">
        <v>6</v>
      </c>
      <c r="V454">
        <v>6</v>
      </c>
      <c r="W454">
        <v>6</v>
      </c>
      <c r="X454">
        <v>6</v>
      </c>
      <c r="Y454">
        <v>12</v>
      </c>
    </row>
    <row r="455" spans="1:25" x14ac:dyDescent="0.3">
      <c r="A455" s="1" t="s">
        <v>166</v>
      </c>
      <c r="B455" s="1" t="s">
        <v>167</v>
      </c>
      <c r="C455">
        <v>4</v>
      </c>
      <c r="D455">
        <v>0</v>
      </c>
      <c r="E455">
        <v>1</v>
      </c>
      <c r="F455">
        <v>1</v>
      </c>
      <c r="G455" s="1" t="s">
        <v>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1</v>
      </c>
      <c r="R455">
        <v>2</v>
      </c>
      <c r="S455">
        <v>4</v>
      </c>
      <c r="T455">
        <v>6</v>
      </c>
      <c r="U455">
        <v>6</v>
      </c>
      <c r="V455">
        <v>4</v>
      </c>
      <c r="W455">
        <v>4</v>
      </c>
      <c r="X455">
        <v>6</v>
      </c>
      <c r="Y455">
        <v>10</v>
      </c>
    </row>
    <row r="456" spans="1:25" x14ac:dyDescent="0.3">
      <c r="A456" s="1" t="s">
        <v>158</v>
      </c>
      <c r="B456" s="1" t="s">
        <v>159</v>
      </c>
      <c r="C456">
        <v>4</v>
      </c>
      <c r="D456">
        <v>3</v>
      </c>
      <c r="E456">
        <v>2</v>
      </c>
      <c r="F456">
        <v>5</v>
      </c>
      <c r="G456" s="1" t="s">
        <v>463</v>
      </c>
      <c r="H456">
        <v>1</v>
      </c>
      <c r="I456">
        <v>1</v>
      </c>
      <c r="J456">
        <v>1</v>
      </c>
      <c r="K456">
        <v>1</v>
      </c>
      <c r="L456">
        <v>2</v>
      </c>
      <c r="M456">
        <v>2</v>
      </c>
      <c r="N456">
        <v>1</v>
      </c>
      <c r="O456">
        <v>1</v>
      </c>
      <c r="P456">
        <v>2</v>
      </c>
      <c r="Q456">
        <v>3</v>
      </c>
      <c r="R456">
        <v>3</v>
      </c>
      <c r="S456">
        <v>2</v>
      </c>
      <c r="T456">
        <v>5</v>
      </c>
      <c r="U456">
        <v>5</v>
      </c>
      <c r="V456">
        <v>2</v>
      </c>
      <c r="W456">
        <v>2</v>
      </c>
      <c r="X456">
        <v>5</v>
      </c>
      <c r="Y456">
        <v>7</v>
      </c>
    </row>
    <row r="457" spans="1:25" x14ac:dyDescent="0.3">
      <c r="A457" s="1" t="s">
        <v>157</v>
      </c>
      <c r="B457" s="1" t="s">
        <v>139</v>
      </c>
      <c r="C457">
        <v>4</v>
      </c>
      <c r="D457">
        <v>0</v>
      </c>
      <c r="E457">
        <v>4</v>
      </c>
      <c r="F457">
        <v>4</v>
      </c>
      <c r="G457" s="1" t="s">
        <v>5</v>
      </c>
      <c r="H457">
        <v>0</v>
      </c>
      <c r="I457">
        <v>3</v>
      </c>
      <c r="J457">
        <v>3</v>
      </c>
      <c r="K457">
        <v>0</v>
      </c>
      <c r="L457">
        <v>3</v>
      </c>
      <c r="M457">
        <v>0</v>
      </c>
      <c r="N457">
        <v>1</v>
      </c>
      <c r="O457">
        <v>1</v>
      </c>
      <c r="P457">
        <v>0</v>
      </c>
      <c r="Q457">
        <v>1</v>
      </c>
      <c r="R457">
        <v>3</v>
      </c>
      <c r="S457">
        <v>0</v>
      </c>
      <c r="T457">
        <v>3</v>
      </c>
      <c r="U457">
        <v>7</v>
      </c>
      <c r="V457">
        <v>5</v>
      </c>
      <c r="W457">
        <v>5</v>
      </c>
      <c r="X457">
        <v>7</v>
      </c>
      <c r="Y457">
        <v>12</v>
      </c>
    </row>
    <row r="458" spans="1:25" x14ac:dyDescent="0.3">
      <c r="A458" s="1" t="s">
        <v>155</v>
      </c>
      <c r="B458" s="1" t="s">
        <v>168</v>
      </c>
      <c r="C458">
        <v>4</v>
      </c>
      <c r="D458">
        <v>4</v>
      </c>
      <c r="E458">
        <v>2</v>
      </c>
      <c r="F458">
        <v>6</v>
      </c>
      <c r="G458" s="1" t="s">
        <v>463</v>
      </c>
      <c r="H458">
        <v>1</v>
      </c>
      <c r="I458">
        <v>1</v>
      </c>
      <c r="J458">
        <v>1</v>
      </c>
      <c r="K458">
        <v>1</v>
      </c>
      <c r="L458">
        <v>2</v>
      </c>
      <c r="M458">
        <v>3</v>
      </c>
      <c r="N458">
        <v>1</v>
      </c>
      <c r="O458">
        <v>1</v>
      </c>
      <c r="P458">
        <v>3</v>
      </c>
      <c r="Q458">
        <v>4</v>
      </c>
      <c r="R458">
        <v>1</v>
      </c>
      <c r="S458">
        <v>1</v>
      </c>
      <c r="T458">
        <v>2</v>
      </c>
      <c r="U458">
        <v>14</v>
      </c>
      <c r="V458">
        <v>2</v>
      </c>
      <c r="W458">
        <v>2</v>
      </c>
      <c r="X458">
        <v>14</v>
      </c>
      <c r="Y458">
        <v>16</v>
      </c>
    </row>
    <row r="459" spans="1:25" x14ac:dyDescent="0.3">
      <c r="A459" s="1" t="s">
        <v>169</v>
      </c>
      <c r="B459" s="1" t="s">
        <v>160</v>
      </c>
      <c r="C459">
        <v>5</v>
      </c>
      <c r="D459">
        <v>1</v>
      </c>
      <c r="E459">
        <v>2</v>
      </c>
      <c r="F459">
        <v>3</v>
      </c>
      <c r="G459" s="1" t="s">
        <v>463</v>
      </c>
      <c r="H459">
        <v>0</v>
      </c>
      <c r="I459">
        <v>2</v>
      </c>
      <c r="J459">
        <v>2</v>
      </c>
      <c r="K459">
        <v>0</v>
      </c>
      <c r="L459">
        <v>2</v>
      </c>
      <c r="M459">
        <v>1</v>
      </c>
      <c r="N459">
        <v>0</v>
      </c>
      <c r="O459">
        <v>0</v>
      </c>
      <c r="P459">
        <v>1</v>
      </c>
      <c r="Q459">
        <v>1</v>
      </c>
      <c r="R459">
        <v>2</v>
      </c>
      <c r="S459">
        <v>2</v>
      </c>
      <c r="T459">
        <v>4</v>
      </c>
      <c r="U459">
        <v>6</v>
      </c>
      <c r="V459">
        <v>3</v>
      </c>
      <c r="W459">
        <v>3</v>
      </c>
      <c r="X459">
        <v>6</v>
      </c>
      <c r="Y459">
        <v>9</v>
      </c>
    </row>
    <row r="460" spans="1:25" x14ac:dyDescent="0.3">
      <c r="A460" s="1" t="s">
        <v>163</v>
      </c>
      <c r="B460" s="1" t="s">
        <v>154</v>
      </c>
      <c r="C460">
        <v>5</v>
      </c>
      <c r="D460">
        <v>0</v>
      </c>
      <c r="E460">
        <v>7</v>
      </c>
      <c r="F460">
        <v>7</v>
      </c>
      <c r="G460" s="1" t="s">
        <v>5</v>
      </c>
      <c r="H460">
        <v>0</v>
      </c>
      <c r="I460">
        <v>2</v>
      </c>
      <c r="J460">
        <v>2</v>
      </c>
      <c r="K460">
        <v>0</v>
      </c>
      <c r="L460">
        <v>2</v>
      </c>
      <c r="M460">
        <v>0</v>
      </c>
      <c r="N460">
        <v>5</v>
      </c>
      <c r="O460">
        <v>5</v>
      </c>
      <c r="P460">
        <v>0</v>
      </c>
      <c r="Q460">
        <v>5</v>
      </c>
      <c r="R460">
        <v>2</v>
      </c>
      <c r="S460">
        <v>0</v>
      </c>
      <c r="T460">
        <v>2</v>
      </c>
      <c r="U460">
        <v>3</v>
      </c>
      <c r="V460">
        <v>5</v>
      </c>
      <c r="W460">
        <v>5</v>
      </c>
      <c r="X460">
        <v>3</v>
      </c>
      <c r="Y460">
        <v>8</v>
      </c>
    </row>
    <row r="461" spans="1:25" x14ac:dyDescent="0.3">
      <c r="A461" s="1" t="s">
        <v>164</v>
      </c>
      <c r="B461" s="1" t="s">
        <v>170</v>
      </c>
      <c r="C461">
        <v>5</v>
      </c>
      <c r="D461">
        <v>2</v>
      </c>
      <c r="E461">
        <v>2</v>
      </c>
      <c r="F461">
        <v>4</v>
      </c>
      <c r="G461" s="1" t="s">
        <v>463</v>
      </c>
      <c r="H461">
        <v>0</v>
      </c>
      <c r="I461">
        <v>1</v>
      </c>
      <c r="J461">
        <v>1</v>
      </c>
      <c r="K461">
        <v>0</v>
      </c>
      <c r="L461">
        <v>1</v>
      </c>
      <c r="M461">
        <v>2</v>
      </c>
      <c r="N461">
        <v>1</v>
      </c>
      <c r="O461">
        <v>1</v>
      </c>
      <c r="P461">
        <v>2</v>
      </c>
      <c r="Q461">
        <v>3</v>
      </c>
      <c r="R461">
        <v>2</v>
      </c>
      <c r="S461">
        <v>2</v>
      </c>
      <c r="T461">
        <v>4</v>
      </c>
      <c r="U461">
        <v>13</v>
      </c>
      <c r="V461">
        <v>9</v>
      </c>
      <c r="W461">
        <v>9</v>
      </c>
      <c r="X461">
        <v>13</v>
      </c>
      <c r="Y461">
        <v>22</v>
      </c>
    </row>
    <row r="462" spans="1:25" x14ac:dyDescent="0.3">
      <c r="A462" s="1" t="s">
        <v>139</v>
      </c>
      <c r="B462" s="1" t="s">
        <v>166</v>
      </c>
      <c r="C462">
        <v>5</v>
      </c>
      <c r="D462">
        <v>3</v>
      </c>
      <c r="E462">
        <v>0</v>
      </c>
      <c r="F462">
        <v>3</v>
      </c>
      <c r="G462" s="1" t="s">
        <v>5</v>
      </c>
      <c r="H462">
        <v>1</v>
      </c>
      <c r="I462">
        <v>0</v>
      </c>
      <c r="J462">
        <v>0</v>
      </c>
      <c r="K462">
        <v>1</v>
      </c>
      <c r="L462">
        <v>1</v>
      </c>
      <c r="M462">
        <v>2</v>
      </c>
      <c r="N462">
        <v>0</v>
      </c>
      <c r="O462">
        <v>0</v>
      </c>
      <c r="P462">
        <v>2</v>
      </c>
      <c r="Q462">
        <v>2</v>
      </c>
      <c r="R462">
        <v>2</v>
      </c>
      <c r="S462">
        <v>0</v>
      </c>
      <c r="T462">
        <v>2</v>
      </c>
      <c r="U462">
        <v>4</v>
      </c>
      <c r="V462">
        <v>2</v>
      </c>
      <c r="W462">
        <v>2</v>
      </c>
      <c r="X462">
        <v>4</v>
      </c>
      <c r="Y462">
        <v>6</v>
      </c>
    </row>
    <row r="463" spans="1:25" x14ac:dyDescent="0.3">
      <c r="A463" s="1" t="s">
        <v>159</v>
      </c>
      <c r="B463" s="1" t="s">
        <v>155</v>
      </c>
      <c r="C463">
        <v>5</v>
      </c>
      <c r="D463">
        <v>1</v>
      </c>
      <c r="E463">
        <v>1</v>
      </c>
      <c r="F463">
        <v>2</v>
      </c>
      <c r="G463" s="1" t="s">
        <v>463</v>
      </c>
      <c r="H463">
        <v>1</v>
      </c>
      <c r="I463">
        <v>1</v>
      </c>
      <c r="J463">
        <v>1</v>
      </c>
      <c r="K463">
        <v>1</v>
      </c>
      <c r="L463">
        <v>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2</v>
      </c>
      <c r="U463">
        <v>4</v>
      </c>
      <c r="V463">
        <v>10</v>
      </c>
      <c r="W463">
        <v>10</v>
      </c>
      <c r="X463">
        <v>4</v>
      </c>
      <c r="Y463">
        <v>14</v>
      </c>
    </row>
    <row r="464" spans="1:25" x14ac:dyDescent="0.3">
      <c r="A464" s="1" t="s">
        <v>162</v>
      </c>
      <c r="B464" s="1" t="s">
        <v>158</v>
      </c>
      <c r="C464">
        <v>5</v>
      </c>
      <c r="D464">
        <v>3</v>
      </c>
      <c r="E464">
        <v>5</v>
      </c>
      <c r="F464">
        <v>8</v>
      </c>
      <c r="G464" s="1" t="s">
        <v>463</v>
      </c>
      <c r="H464">
        <v>1</v>
      </c>
      <c r="I464">
        <v>1</v>
      </c>
      <c r="J464">
        <v>1</v>
      </c>
      <c r="K464">
        <v>1</v>
      </c>
      <c r="L464">
        <v>2</v>
      </c>
      <c r="M464">
        <v>2</v>
      </c>
      <c r="N464">
        <v>4</v>
      </c>
      <c r="O464">
        <v>4</v>
      </c>
      <c r="P464">
        <v>2</v>
      </c>
      <c r="Q464">
        <v>6</v>
      </c>
      <c r="R464">
        <v>1</v>
      </c>
      <c r="S464">
        <v>2</v>
      </c>
      <c r="T464">
        <v>3</v>
      </c>
      <c r="U464">
        <v>4</v>
      </c>
      <c r="V464">
        <v>3</v>
      </c>
      <c r="W464">
        <v>3</v>
      </c>
      <c r="X464">
        <v>4</v>
      </c>
      <c r="Y464">
        <v>7</v>
      </c>
    </row>
    <row r="465" spans="1:25" x14ac:dyDescent="0.3">
      <c r="A465" s="1" t="s">
        <v>156</v>
      </c>
      <c r="B465" s="1" t="s">
        <v>165</v>
      </c>
      <c r="C465">
        <v>5</v>
      </c>
      <c r="D465">
        <v>1</v>
      </c>
      <c r="E465">
        <v>2</v>
      </c>
      <c r="F465">
        <v>3</v>
      </c>
      <c r="G465" s="1" t="s">
        <v>463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2</v>
      </c>
      <c r="O465">
        <v>2</v>
      </c>
      <c r="P465">
        <v>0</v>
      </c>
      <c r="Q465">
        <v>2</v>
      </c>
      <c r="R465">
        <v>1</v>
      </c>
      <c r="S465">
        <v>3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8</v>
      </c>
    </row>
    <row r="466" spans="1:25" x14ac:dyDescent="0.3">
      <c r="A466" s="1" t="s">
        <v>168</v>
      </c>
      <c r="B466" s="1" t="s">
        <v>161</v>
      </c>
      <c r="C466">
        <v>5</v>
      </c>
      <c r="D466">
        <v>2</v>
      </c>
      <c r="E466">
        <v>3</v>
      </c>
      <c r="F466">
        <v>5</v>
      </c>
      <c r="G466" s="1" t="s">
        <v>463</v>
      </c>
      <c r="H466">
        <v>1</v>
      </c>
      <c r="I466">
        <v>1</v>
      </c>
      <c r="J466">
        <v>1</v>
      </c>
      <c r="K466">
        <v>1</v>
      </c>
      <c r="L466">
        <v>2</v>
      </c>
      <c r="M466">
        <v>1</v>
      </c>
      <c r="N466">
        <v>2</v>
      </c>
      <c r="O466">
        <v>2</v>
      </c>
      <c r="P466">
        <v>1</v>
      </c>
      <c r="Q466">
        <v>3</v>
      </c>
      <c r="R466">
        <v>2</v>
      </c>
      <c r="S466">
        <v>2</v>
      </c>
      <c r="T466">
        <v>4</v>
      </c>
      <c r="U466">
        <v>6</v>
      </c>
      <c r="V466">
        <v>2</v>
      </c>
      <c r="W466">
        <v>2</v>
      </c>
      <c r="X466">
        <v>6</v>
      </c>
      <c r="Y466">
        <v>8</v>
      </c>
    </row>
    <row r="467" spans="1:25" x14ac:dyDescent="0.3">
      <c r="A467" s="1" t="s">
        <v>167</v>
      </c>
      <c r="B467" s="1" t="s">
        <v>157</v>
      </c>
      <c r="C467">
        <v>5</v>
      </c>
      <c r="D467">
        <v>0</v>
      </c>
      <c r="E467">
        <v>2</v>
      </c>
      <c r="F467">
        <v>2</v>
      </c>
      <c r="G467" s="1" t="s">
        <v>5</v>
      </c>
      <c r="H467">
        <v>0</v>
      </c>
      <c r="I467">
        <v>2</v>
      </c>
      <c r="J467">
        <v>2</v>
      </c>
      <c r="K467">
        <v>0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3</v>
      </c>
      <c r="T467">
        <v>4</v>
      </c>
      <c r="U467">
        <v>5</v>
      </c>
      <c r="V467">
        <v>6</v>
      </c>
      <c r="W467">
        <v>6</v>
      </c>
      <c r="X467">
        <v>5</v>
      </c>
      <c r="Y467">
        <v>11</v>
      </c>
    </row>
    <row r="468" spans="1:25" x14ac:dyDescent="0.3">
      <c r="A468" s="1" t="s">
        <v>158</v>
      </c>
      <c r="B468" s="1" t="s">
        <v>169</v>
      </c>
      <c r="C468">
        <v>6</v>
      </c>
      <c r="D468">
        <v>4</v>
      </c>
      <c r="E468">
        <v>0</v>
      </c>
      <c r="F468">
        <v>4</v>
      </c>
      <c r="G468" s="1" t="s">
        <v>5</v>
      </c>
      <c r="H468">
        <v>1</v>
      </c>
      <c r="I468">
        <v>0</v>
      </c>
      <c r="J468">
        <v>0</v>
      </c>
      <c r="K468">
        <v>1</v>
      </c>
      <c r="L468">
        <v>1</v>
      </c>
      <c r="M468">
        <v>3</v>
      </c>
      <c r="N468">
        <v>0</v>
      </c>
      <c r="O468">
        <v>0</v>
      </c>
      <c r="P468">
        <v>3</v>
      </c>
      <c r="Q468">
        <v>3</v>
      </c>
      <c r="R468">
        <v>2</v>
      </c>
      <c r="S468">
        <v>2</v>
      </c>
      <c r="T468">
        <v>4</v>
      </c>
      <c r="U468">
        <v>11</v>
      </c>
      <c r="V468">
        <v>3</v>
      </c>
      <c r="W468">
        <v>3</v>
      </c>
      <c r="X468">
        <v>11</v>
      </c>
      <c r="Y468">
        <v>14</v>
      </c>
    </row>
    <row r="469" spans="1:25" x14ac:dyDescent="0.3">
      <c r="A469" s="1" t="s">
        <v>161</v>
      </c>
      <c r="B469" s="1" t="s">
        <v>164</v>
      </c>
      <c r="C469">
        <v>6</v>
      </c>
      <c r="D469">
        <v>4</v>
      </c>
      <c r="E469">
        <v>4</v>
      </c>
      <c r="F469">
        <v>8</v>
      </c>
      <c r="G469" s="1" t="s">
        <v>463</v>
      </c>
      <c r="H469">
        <v>2</v>
      </c>
      <c r="I469">
        <v>2</v>
      </c>
      <c r="J469">
        <v>2</v>
      </c>
      <c r="K469">
        <v>2</v>
      </c>
      <c r="L469">
        <v>4</v>
      </c>
      <c r="M469">
        <v>2</v>
      </c>
      <c r="N469">
        <v>2</v>
      </c>
      <c r="O469">
        <v>2</v>
      </c>
      <c r="P469">
        <v>2</v>
      </c>
      <c r="Q469">
        <v>4</v>
      </c>
      <c r="R469">
        <v>2</v>
      </c>
      <c r="S469">
        <v>3</v>
      </c>
      <c r="T469">
        <v>5</v>
      </c>
      <c r="U469">
        <v>2</v>
      </c>
      <c r="V469">
        <v>10</v>
      </c>
      <c r="W469">
        <v>10</v>
      </c>
      <c r="X469">
        <v>2</v>
      </c>
      <c r="Y469">
        <v>12</v>
      </c>
    </row>
    <row r="470" spans="1:25" x14ac:dyDescent="0.3">
      <c r="A470" s="1" t="s">
        <v>170</v>
      </c>
      <c r="B470" s="1" t="s">
        <v>162</v>
      </c>
      <c r="C470">
        <v>6</v>
      </c>
      <c r="D470">
        <v>3</v>
      </c>
      <c r="E470">
        <v>3</v>
      </c>
      <c r="F470">
        <v>6</v>
      </c>
      <c r="G470" s="1" t="s">
        <v>463</v>
      </c>
      <c r="H470">
        <v>2</v>
      </c>
      <c r="I470">
        <v>0</v>
      </c>
      <c r="J470">
        <v>0</v>
      </c>
      <c r="K470">
        <v>2</v>
      </c>
      <c r="L470">
        <v>2</v>
      </c>
      <c r="M470">
        <v>1</v>
      </c>
      <c r="N470">
        <v>3</v>
      </c>
      <c r="O470">
        <v>3</v>
      </c>
      <c r="P470">
        <v>1</v>
      </c>
      <c r="Q470">
        <v>4</v>
      </c>
      <c r="R470">
        <v>0</v>
      </c>
      <c r="S470">
        <v>1</v>
      </c>
      <c r="T470">
        <v>1</v>
      </c>
      <c r="U470">
        <v>6</v>
      </c>
      <c r="V470">
        <v>7</v>
      </c>
      <c r="W470">
        <v>7</v>
      </c>
      <c r="X470">
        <v>6</v>
      </c>
      <c r="Y470">
        <v>13</v>
      </c>
    </row>
    <row r="471" spans="1:25" x14ac:dyDescent="0.3">
      <c r="A471" s="1" t="s">
        <v>160</v>
      </c>
      <c r="B471" s="1" t="s">
        <v>168</v>
      </c>
      <c r="C471">
        <v>6</v>
      </c>
      <c r="D471">
        <v>3</v>
      </c>
      <c r="E471">
        <v>0</v>
      </c>
      <c r="F471">
        <v>3</v>
      </c>
      <c r="G471" s="1" t="s">
        <v>5</v>
      </c>
      <c r="H471">
        <v>2</v>
      </c>
      <c r="I471">
        <v>0</v>
      </c>
      <c r="J471">
        <v>0</v>
      </c>
      <c r="K471">
        <v>2</v>
      </c>
      <c r="L471">
        <v>2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2</v>
      </c>
      <c r="T471">
        <v>2</v>
      </c>
      <c r="U471">
        <v>3</v>
      </c>
      <c r="V471">
        <v>2</v>
      </c>
      <c r="W471">
        <v>2</v>
      </c>
      <c r="X471">
        <v>3</v>
      </c>
      <c r="Y471">
        <v>5</v>
      </c>
    </row>
    <row r="472" spans="1:25" x14ac:dyDescent="0.3">
      <c r="A472" s="1" t="s">
        <v>165</v>
      </c>
      <c r="B472" s="1" t="s">
        <v>167</v>
      </c>
      <c r="C472">
        <v>6</v>
      </c>
      <c r="D472">
        <v>0</v>
      </c>
      <c r="E472">
        <v>1</v>
      </c>
      <c r="F472">
        <v>1</v>
      </c>
      <c r="G472" s="1" t="s">
        <v>5</v>
      </c>
      <c r="H472">
        <v>0</v>
      </c>
      <c r="I472">
        <v>1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3</v>
      </c>
      <c r="T472">
        <v>5</v>
      </c>
      <c r="U472">
        <v>7</v>
      </c>
      <c r="V472">
        <v>7</v>
      </c>
      <c r="W472">
        <v>7</v>
      </c>
      <c r="X472">
        <v>7</v>
      </c>
      <c r="Y472">
        <v>14</v>
      </c>
    </row>
    <row r="473" spans="1:25" x14ac:dyDescent="0.3">
      <c r="A473" s="1" t="s">
        <v>155</v>
      </c>
      <c r="B473" s="1" t="s">
        <v>156</v>
      </c>
      <c r="C473">
        <v>6</v>
      </c>
      <c r="D473">
        <v>1</v>
      </c>
      <c r="E473">
        <v>0</v>
      </c>
      <c r="F473">
        <v>1</v>
      </c>
      <c r="G473" s="1" t="s">
        <v>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1</v>
      </c>
      <c r="R473">
        <v>1</v>
      </c>
      <c r="S473">
        <v>0</v>
      </c>
      <c r="T473">
        <v>1</v>
      </c>
      <c r="U473">
        <v>4</v>
      </c>
      <c r="V473">
        <v>2</v>
      </c>
      <c r="W473">
        <v>2</v>
      </c>
      <c r="X473">
        <v>4</v>
      </c>
      <c r="Y473">
        <v>6</v>
      </c>
    </row>
    <row r="474" spans="1:25" x14ac:dyDescent="0.3">
      <c r="A474" s="1" t="s">
        <v>157</v>
      </c>
      <c r="B474" s="1" t="s">
        <v>163</v>
      </c>
      <c r="C474">
        <v>6</v>
      </c>
      <c r="D474">
        <v>1</v>
      </c>
      <c r="E474">
        <v>1</v>
      </c>
      <c r="F474">
        <v>2</v>
      </c>
      <c r="G474" s="1" t="s">
        <v>463</v>
      </c>
      <c r="H474">
        <v>1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1</v>
      </c>
      <c r="O474">
        <v>1</v>
      </c>
      <c r="P474">
        <v>0</v>
      </c>
      <c r="Q474">
        <v>1</v>
      </c>
      <c r="R474">
        <v>1</v>
      </c>
      <c r="S474">
        <v>2</v>
      </c>
      <c r="T474">
        <v>3</v>
      </c>
      <c r="U474">
        <v>3</v>
      </c>
      <c r="V474">
        <v>6</v>
      </c>
      <c r="W474">
        <v>6</v>
      </c>
      <c r="X474">
        <v>3</v>
      </c>
      <c r="Y474">
        <v>9</v>
      </c>
    </row>
    <row r="475" spans="1:25" x14ac:dyDescent="0.3">
      <c r="A475" s="1" t="s">
        <v>166</v>
      </c>
      <c r="B475" s="1" t="s">
        <v>159</v>
      </c>
      <c r="C475">
        <v>6</v>
      </c>
      <c r="D475">
        <v>1</v>
      </c>
      <c r="E475">
        <v>3</v>
      </c>
      <c r="F475">
        <v>4</v>
      </c>
      <c r="G475" s="1" t="s">
        <v>463</v>
      </c>
      <c r="H475">
        <v>1</v>
      </c>
      <c r="I475">
        <v>1</v>
      </c>
      <c r="J475">
        <v>1</v>
      </c>
      <c r="K475">
        <v>1</v>
      </c>
      <c r="L475">
        <v>2</v>
      </c>
      <c r="M475">
        <v>0</v>
      </c>
      <c r="N475">
        <v>2</v>
      </c>
      <c r="O475">
        <v>2</v>
      </c>
      <c r="P475">
        <v>0</v>
      </c>
      <c r="Q475">
        <v>2</v>
      </c>
      <c r="R475">
        <v>4</v>
      </c>
      <c r="S475">
        <v>3</v>
      </c>
      <c r="T475">
        <v>7</v>
      </c>
      <c r="U475">
        <v>3</v>
      </c>
      <c r="V475">
        <v>7</v>
      </c>
      <c r="W475">
        <v>7</v>
      </c>
      <c r="X475">
        <v>3</v>
      </c>
      <c r="Y475">
        <v>10</v>
      </c>
    </row>
    <row r="476" spans="1:25" x14ac:dyDescent="0.3">
      <c r="A476" s="1" t="s">
        <v>154</v>
      </c>
      <c r="B476" s="1" t="s">
        <v>139</v>
      </c>
      <c r="C476">
        <v>6</v>
      </c>
      <c r="D476">
        <v>3</v>
      </c>
      <c r="E476">
        <v>0</v>
      </c>
      <c r="F476">
        <v>3</v>
      </c>
      <c r="G476" s="1" t="s">
        <v>5</v>
      </c>
      <c r="H476">
        <v>3</v>
      </c>
      <c r="I476">
        <v>0</v>
      </c>
      <c r="J476">
        <v>0</v>
      </c>
      <c r="K476">
        <v>3</v>
      </c>
      <c r="L476">
        <v>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2</v>
      </c>
      <c r="T476">
        <v>5</v>
      </c>
      <c r="U476">
        <v>1</v>
      </c>
      <c r="V476">
        <v>6</v>
      </c>
      <c r="W476">
        <v>6</v>
      </c>
      <c r="X476">
        <v>1</v>
      </c>
      <c r="Y476">
        <v>7</v>
      </c>
    </row>
    <row r="477" spans="1:25" x14ac:dyDescent="0.3">
      <c r="A477" s="1" t="s">
        <v>162</v>
      </c>
      <c r="B477" s="1" t="s">
        <v>163</v>
      </c>
      <c r="C477">
        <v>7</v>
      </c>
      <c r="D477">
        <v>1</v>
      </c>
      <c r="E477">
        <v>1</v>
      </c>
      <c r="F477">
        <v>2</v>
      </c>
      <c r="G477" s="1" t="s">
        <v>463</v>
      </c>
      <c r="H477">
        <v>1</v>
      </c>
      <c r="I477">
        <v>1</v>
      </c>
      <c r="J477">
        <v>1</v>
      </c>
      <c r="K477">
        <v>1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3</v>
      </c>
      <c r="T477">
        <v>4</v>
      </c>
      <c r="U477">
        <v>2</v>
      </c>
      <c r="V477">
        <v>3</v>
      </c>
      <c r="W477">
        <v>3</v>
      </c>
      <c r="X477">
        <v>2</v>
      </c>
      <c r="Y477">
        <v>5</v>
      </c>
    </row>
    <row r="478" spans="1:25" x14ac:dyDescent="0.3">
      <c r="A478" s="1" t="s">
        <v>168</v>
      </c>
      <c r="B478" s="1" t="s">
        <v>154</v>
      </c>
      <c r="C478">
        <v>7</v>
      </c>
      <c r="D478">
        <v>0</v>
      </c>
      <c r="E478">
        <v>2</v>
      </c>
      <c r="F478">
        <v>2</v>
      </c>
      <c r="G478" s="1" t="s">
        <v>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</v>
      </c>
      <c r="O478">
        <v>2</v>
      </c>
      <c r="P478">
        <v>0</v>
      </c>
      <c r="Q478">
        <v>2</v>
      </c>
      <c r="R478">
        <v>3</v>
      </c>
      <c r="S478">
        <v>4</v>
      </c>
      <c r="T478">
        <v>7</v>
      </c>
      <c r="U478">
        <v>4</v>
      </c>
      <c r="V478">
        <v>10</v>
      </c>
      <c r="W478">
        <v>10</v>
      </c>
      <c r="X478">
        <v>4</v>
      </c>
      <c r="Y478">
        <v>14</v>
      </c>
    </row>
    <row r="479" spans="1:25" x14ac:dyDescent="0.3">
      <c r="A479" s="1" t="s">
        <v>161</v>
      </c>
      <c r="B479" s="1" t="s">
        <v>139</v>
      </c>
      <c r="C479">
        <v>7</v>
      </c>
      <c r="D479">
        <v>0</v>
      </c>
      <c r="E479">
        <v>2</v>
      </c>
      <c r="F479">
        <v>2</v>
      </c>
      <c r="G479" s="1" t="s">
        <v>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</v>
      </c>
      <c r="O479">
        <v>2</v>
      </c>
      <c r="P479">
        <v>0</v>
      </c>
      <c r="Q479">
        <v>2</v>
      </c>
      <c r="R479">
        <v>3</v>
      </c>
      <c r="S479">
        <v>2</v>
      </c>
      <c r="T479">
        <v>5</v>
      </c>
      <c r="U479">
        <v>3</v>
      </c>
      <c r="V479">
        <v>8</v>
      </c>
      <c r="W479">
        <v>8</v>
      </c>
      <c r="X479">
        <v>3</v>
      </c>
      <c r="Y479">
        <v>11</v>
      </c>
    </row>
    <row r="480" spans="1:25" x14ac:dyDescent="0.3">
      <c r="A480" s="1" t="s">
        <v>170</v>
      </c>
      <c r="B480" s="1" t="s">
        <v>160</v>
      </c>
      <c r="C480">
        <v>7</v>
      </c>
      <c r="D480">
        <v>1</v>
      </c>
      <c r="E480">
        <v>0</v>
      </c>
      <c r="F480">
        <v>1</v>
      </c>
      <c r="G480" s="1" t="s">
        <v>5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2</v>
      </c>
      <c r="T480">
        <v>5</v>
      </c>
      <c r="U480">
        <v>3</v>
      </c>
      <c r="V480">
        <v>9</v>
      </c>
      <c r="W480">
        <v>9</v>
      </c>
      <c r="X480">
        <v>3</v>
      </c>
      <c r="Y480">
        <v>12</v>
      </c>
    </row>
    <row r="481" spans="1:25" x14ac:dyDescent="0.3">
      <c r="A481" s="1" t="s">
        <v>169</v>
      </c>
      <c r="B481" s="1" t="s">
        <v>164</v>
      </c>
      <c r="C481">
        <v>7</v>
      </c>
      <c r="D481">
        <v>2</v>
      </c>
      <c r="E481">
        <v>1</v>
      </c>
      <c r="F481">
        <v>3</v>
      </c>
      <c r="G481" s="1" t="s">
        <v>463</v>
      </c>
      <c r="H481">
        <v>1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2</v>
      </c>
      <c r="R481">
        <v>1</v>
      </c>
      <c r="S481">
        <v>5</v>
      </c>
      <c r="T481">
        <v>6</v>
      </c>
      <c r="U481">
        <v>10</v>
      </c>
      <c r="V481">
        <v>3</v>
      </c>
      <c r="W481">
        <v>3</v>
      </c>
      <c r="X481">
        <v>10</v>
      </c>
      <c r="Y481">
        <v>13</v>
      </c>
    </row>
    <row r="482" spans="1:25" x14ac:dyDescent="0.3">
      <c r="A482" s="1" t="s">
        <v>159</v>
      </c>
      <c r="B482" s="1" t="s">
        <v>167</v>
      </c>
      <c r="C482">
        <v>7</v>
      </c>
      <c r="D482">
        <v>2</v>
      </c>
      <c r="E482">
        <v>2</v>
      </c>
      <c r="F482">
        <v>4</v>
      </c>
      <c r="G482" s="1" t="s">
        <v>463</v>
      </c>
      <c r="H482">
        <v>1</v>
      </c>
      <c r="I482">
        <v>1</v>
      </c>
      <c r="J482">
        <v>1</v>
      </c>
      <c r="K482">
        <v>1</v>
      </c>
      <c r="L482">
        <v>2</v>
      </c>
      <c r="M482">
        <v>1</v>
      </c>
      <c r="N482">
        <v>1</v>
      </c>
      <c r="O482">
        <v>1</v>
      </c>
      <c r="P482">
        <v>1</v>
      </c>
      <c r="Q482">
        <v>2</v>
      </c>
      <c r="R482">
        <v>1</v>
      </c>
      <c r="S482">
        <v>3</v>
      </c>
      <c r="T482">
        <v>4</v>
      </c>
      <c r="U482">
        <v>9</v>
      </c>
      <c r="V482">
        <v>0</v>
      </c>
      <c r="W482">
        <v>0</v>
      </c>
      <c r="X482">
        <v>9</v>
      </c>
      <c r="Y482">
        <v>9</v>
      </c>
    </row>
    <row r="483" spans="1:25" x14ac:dyDescent="0.3">
      <c r="A483" s="1" t="s">
        <v>158</v>
      </c>
      <c r="B483" s="1" t="s">
        <v>165</v>
      </c>
      <c r="C483">
        <v>7</v>
      </c>
      <c r="D483">
        <v>2</v>
      </c>
      <c r="E483">
        <v>1</v>
      </c>
      <c r="F483">
        <v>3</v>
      </c>
      <c r="G483" s="1" t="s">
        <v>463</v>
      </c>
      <c r="H483">
        <v>2</v>
      </c>
      <c r="I483">
        <v>0</v>
      </c>
      <c r="J483">
        <v>0</v>
      </c>
      <c r="K483">
        <v>2</v>
      </c>
      <c r="L483">
        <v>2</v>
      </c>
      <c r="M483">
        <v>0</v>
      </c>
      <c r="N483">
        <v>1</v>
      </c>
      <c r="O483">
        <v>1</v>
      </c>
      <c r="P483">
        <v>0</v>
      </c>
      <c r="Q483">
        <v>1</v>
      </c>
      <c r="R483">
        <v>1</v>
      </c>
      <c r="S483">
        <v>1</v>
      </c>
      <c r="T483">
        <v>2</v>
      </c>
      <c r="U483">
        <v>2</v>
      </c>
      <c r="V483">
        <v>7</v>
      </c>
      <c r="W483">
        <v>7</v>
      </c>
      <c r="X483">
        <v>2</v>
      </c>
      <c r="Y483">
        <v>9</v>
      </c>
    </row>
    <row r="484" spans="1:25" x14ac:dyDescent="0.3">
      <c r="A484" s="1" t="s">
        <v>166</v>
      </c>
      <c r="B484" s="1" t="s">
        <v>156</v>
      </c>
      <c r="C484">
        <v>7</v>
      </c>
      <c r="D484">
        <v>1</v>
      </c>
      <c r="E484">
        <v>1</v>
      </c>
      <c r="F484">
        <v>2</v>
      </c>
      <c r="G484" s="1" t="s">
        <v>463</v>
      </c>
      <c r="H484">
        <v>0</v>
      </c>
      <c r="I484">
        <v>1</v>
      </c>
      <c r="J484">
        <v>1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1</v>
      </c>
      <c r="Q484">
        <v>1</v>
      </c>
      <c r="R484">
        <v>1</v>
      </c>
      <c r="S484">
        <v>3</v>
      </c>
      <c r="T484">
        <v>4</v>
      </c>
      <c r="U484">
        <v>4</v>
      </c>
      <c r="V484">
        <v>3</v>
      </c>
      <c r="W484">
        <v>3</v>
      </c>
      <c r="X484">
        <v>4</v>
      </c>
      <c r="Y484">
        <v>7</v>
      </c>
    </row>
    <row r="485" spans="1:25" x14ac:dyDescent="0.3">
      <c r="A485" s="1" t="s">
        <v>155</v>
      </c>
      <c r="B485" s="1" t="s">
        <v>157</v>
      </c>
      <c r="C485">
        <v>7</v>
      </c>
      <c r="D485">
        <v>2</v>
      </c>
      <c r="E485">
        <v>1</v>
      </c>
      <c r="F485">
        <v>3</v>
      </c>
      <c r="G485" s="1" t="s">
        <v>463</v>
      </c>
      <c r="H485">
        <v>0</v>
      </c>
      <c r="I485">
        <v>1</v>
      </c>
      <c r="J485">
        <v>1</v>
      </c>
      <c r="K485">
        <v>0</v>
      </c>
      <c r="L485">
        <v>1</v>
      </c>
      <c r="M485">
        <v>2</v>
      </c>
      <c r="N485">
        <v>0</v>
      </c>
      <c r="O485">
        <v>0</v>
      </c>
      <c r="P485">
        <v>2</v>
      </c>
      <c r="Q485">
        <v>2</v>
      </c>
      <c r="R485">
        <v>1</v>
      </c>
      <c r="S485">
        <v>3</v>
      </c>
      <c r="T485">
        <v>4</v>
      </c>
      <c r="U485">
        <v>9</v>
      </c>
      <c r="V485">
        <v>1</v>
      </c>
      <c r="W485">
        <v>1</v>
      </c>
      <c r="X485">
        <v>9</v>
      </c>
      <c r="Y485">
        <v>10</v>
      </c>
    </row>
    <row r="486" spans="1:25" x14ac:dyDescent="0.3">
      <c r="A486" s="1" t="s">
        <v>156</v>
      </c>
      <c r="B486" s="1" t="s">
        <v>168</v>
      </c>
      <c r="C486">
        <v>8</v>
      </c>
      <c r="D486">
        <v>2</v>
      </c>
      <c r="E486">
        <v>1</v>
      </c>
      <c r="F486">
        <v>3</v>
      </c>
      <c r="G486" s="1" t="s">
        <v>463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2</v>
      </c>
      <c r="R486">
        <v>0</v>
      </c>
      <c r="S486">
        <v>2</v>
      </c>
      <c r="T486">
        <v>2</v>
      </c>
      <c r="U486">
        <v>11</v>
      </c>
      <c r="V486">
        <v>2</v>
      </c>
      <c r="W486">
        <v>2</v>
      </c>
      <c r="X486">
        <v>11</v>
      </c>
      <c r="Y486">
        <v>13</v>
      </c>
    </row>
    <row r="487" spans="1:25" x14ac:dyDescent="0.3">
      <c r="A487" s="1" t="s">
        <v>163</v>
      </c>
      <c r="B487" s="1" t="s">
        <v>166</v>
      </c>
      <c r="C487">
        <v>8</v>
      </c>
      <c r="D487">
        <v>1</v>
      </c>
      <c r="E487">
        <v>0</v>
      </c>
      <c r="F487">
        <v>1</v>
      </c>
      <c r="G487" s="1" t="s">
        <v>5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2</v>
      </c>
      <c r="T487">
        <v>3</v>
      </c>
      <c r="U487">
        <v>6</v>
      </c>
      <c r="V487">
        <v>5</v>
      </c>
      <c r="W487">
        <v>5</v>
      </c>
      <c r="X487">
        <v>6</v>
      </c>
      <c r="Y487">
        <v>11</v>
      </c>
    </row>
    <row r="488" spans="1:25" x14ac:dyDescent="0.3">
      <c r="A488" s="1" t="s">
        <v>167</v>
      </c>
      <c r="B488" s="1" t="s">
        <v>170</v>
      </c>
      <c r="C488">
        <v>8</v>
      </c>
      <c r="D488">
        <v>2</v>
      </c>
      <c r="E488">
        <v>0</v>
      </c>
      <c r="F488">
        <v>2</v>
      </c>
      <c r="G488" s="1" t="s">
        <v>5</v>
      </c>
      <c r="H488">
        <v>1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1</v>
      </c>
      <c r="R488">
        <v>1</v>
      </c>
      <c r="S488">
        <v>3</v>
      </c>
      <c r="T488">
        <v>4</v>
      </c>
      <c r="U488">
        <v>5</v>
      </c>
      <c r="V488">
        <v>5</v>
      </c>
      <c r="W488">
        <v>5</v>
      </c>
      <c r="X488">
        <v>5</v>
      </c>
      <c r="Y488">
        <v>10</v>
      </c>
    </row>
    <row r="489" spans="1:25" x14ac:dyDescent="0.3">
      <c r="A489" s="1" t="s">
        <v>154</v>
      </c>
      <c r="B489" s="1" t="s">
        <v>160</v>
      </c>
      <c r="C489">
        <v>8</v>
      </c>
      <c r="D489">
        <v>4</v>
      </c>
      <c r="E489">
        <v>0</v>
      </c>
      <c r="F489">
        <v>4</v>
      </c>
      <c r="G489" s="1" t="s">
        <v>5</v>
      </c>
      <c r="H489">
        <v>1</v>
      </c>
      <c r="I489">
        <v>0</v>
      </c>
      <c r="J489">
        <v>0</v>
      </c>
      <c r="K489">
        <v>1</v>
      </c>
      <c r="L489">
        <v>1</v>
      </c>
      <c r="M489">
        <v>3</v>
      </c>
      <c r="N489">
        <v>0</v>
      </c>
      <c r="O489">
        <v>0</v>
      </c>
      <c r="P489">
        <v>3</v>
      </c>
      <c r="Q489">
        <v>3</v>
      </c>
      <c r="R489">
        <v>0</v>
      </c>
      <c r="S489">
        <v>2</v>
      </c>
      <c r="T489">
        <v>2</v>
      </c>
      <c r="U489">
        <v>6</v>
      </c>
      <c r="V489">
        <v>1</v>
      </c>
      <c r="W489">
        <v>1</v>
      </c>
      <c r="X489">
        <v>6</v>
      </c>
      <c r="Y489">
        <v>7</v>
      </c>
    </row>
    <row r="490" spans="1:25" x14ac:dyDescent="0.3">
      <c r="A490" s="1" t="s">
        <v>169</v>
      </c>
      <c r="B490" s="1" t="s">
        <v>162</v>
      </c>
      <c r="C490">
        <v>8</v>
      </c>
      <c r="D490">
        <v>0</v>
      </c>
      <c r="E490">
        <v>5</v>
      </c>
      <c r="F490">
        <v>5</v>
      </c>
      <c r="G490" s="1" t="s">
        <v>5</v>
      </c>
      <c r="H490">
        <v>0</v>
      </c>
      <c r="I490">
        <v>4</v>
      </c>
      <c r="J490">
        <v>4</v>
      </c>
      <c r="K490">
        <v>0</v>
      </c>
      <c r="L490">
        <v>4</v>
      </c>
      <c r="M490">
        <v>0</v>
      </c>
      <c r="N490">
        <v>1</v>
      </c>
      <c r="O490">
        <v>1</v>
      </c>
      <c r="P490">
        <v>0</v>
      </c>
      <c r="Q490">
        <v>1</v>
      </c>
      <c r="R490">
        <v>1</v>
      </c>
      <c r="S490">
        <v>0</v>
      </c>
      <c r="T490">
        <v>1</v>
      </c>
      <c r="U490">
        <v>1</v>
      </c>
      <c r="V490">
        <v>6</v>
      </c>
      <c r="W490">
        <v>6</v>
      </c>
      <c r="X490">
        <v>1</v>
      </c>
      <c r="Y490">
        <v>7</v>
      </c>
    </row>
    <row r="491" spans="1:25" x14ac:dyDescent="0.3">
      <c r="A491" s="1" t="s">
        <v>165</v>
      </c>
      <c r="B491" s="1" t="s">
        <v>161</v>
      </c>
      <c r="C491">
        <v>8</v>
      </c>
      <c r="D491">
        <v>3</v>
      </c>
      <c r="E491">
        <v>3</v>
      </c>
      <c r="F491">
        <v>6</v>
      </c>
      <c r="G491" s="1" t="s">
        <v>463</v>
      </c>
      <c r="H491">
        <v>1</v>
      </c>
      <c r="I491">
        <v>0</v>
      </c>
      <c r="J491">
        <v>0</v>
      </c>
      <c r="K491">
        <v>1</v>
      </c>
      <c r="L491">
        <v>1</v>
      </c>
      <c r="M491">
        <v>2</v>
      </c>
      <c r="N491">
        <v>3</v>
      </c>
      <c r="O491">
        <v>3</v>
      </c>
      <c r="P491">
        <v>2</v>
      </c>
      <c r="Q491">
        <v>5</v>
      </c>
      <c r="R491">
        <v>4</v>
      </c>
      <c r="S491">
        <v>1</v>
      </c>
      <c r="T491">
        <v>5</v>
      </c>
      <c r="U491">
        <v>3</v>
      </c>
      <c r="V491">
        <v>3</v>
      </c>
      <c r="W491">
        <v>3</v>
      </c>
      <c r="X491">
        <v>3</v>
      </c>
      <c r="Y491">
        <v>6</v>
      </c>
    </row>
    <row r="492" spans="1:25" x14ac:dyDescent="0.3">
      <c r="A492" s="1" t="s">
        <v>164</v>
      </c>
      <c r="B492" s="1" t="s">
        <v>155</v>
      </c>
      <c r="C492">
        <v>8</v>
      </c>
      <c r="D492">
        <v>1</v>
      </c>
      <c r="E492">
        <v>1</v>
      </c>
      <c r="F492">
        <v>2</v>
      </c>
      <c r="G492" s="1" t="s">
        <v>463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1</v>
      </c>
      <c r="P492">
        <v>1</v>
      </c>
      <c r="Q492">
        <v>2</v>
      </c>
      <c r="R492">
        <v>3</v>
      </c>
      <c r="S492">
        <v>2</v>
      </c>
      <c r="T492">
        <v>5</v>
      </c>
      <c r="U492">
        <v>2</v>
      </c>
      <c r="V492">
        <v>8</v>
      </c>
      <c r="W492">
        <v>8</v>
      </c>
      <c r="X492">
        <v>2</v>
      </c>
      <c r="Y492">
        <v>10</v>
      </c>
    </row>
    <row r="493" spans="1:25" x14ac:dyDescent="0.3">
      <c r="A493" s="1" t="s">
        <v>157</v>
      </c>
      <c r="B493" s="1" t="s">
        <v>158</v>
      </c>
      <c r="C493">
        <v>8</v>
      </c>
      <c r="D493">
        <v>4</v>
      </c>
      <c r="E493">
        <v>0</v>
      </c>
      <c r="F493">
        <v>4</v>
      </c>
      <c r="G493" s="1" t="s">
        <v>5</v>
      </c>
      <c r="H493">
        <v>2</v>
      </c>
      <c r="I493">
        <v>0</v>
      </c>
      <c r="J493">
        <v>0</v>
      </c>
      <c r="K493">
        <v>2</v>
      </c>
      <c r="L493">
        <v>2</v>
      </c>
      <c r="M493">
        <v>2</v>
      </c>
      <c r="N493">
        <v>0</v>
      </c>
      <c r="O493">
        <v>0</v>
      </c>
      <c r="P493">
        <v>2</v>
      </c>
      <c r="Q493">
        <v>2</v>
      </c>
      <c r="R493">
        <v>1</v>
      </c>
      <c r="S493">
        <v>3</v>
      </c>
      <c r="T493">
        <v>4</v>
      </c>
      <c r="U493">
        <v>5</v>
      </c>
      <c r="V493">
        <v>5</v>
      </c>
      <c r="W493">
        <v>5</v>
      </c>
      <c r="X493">
        <v>5</v>
      </c>
      <c r="Y493">
        <v>10</v>
      </c>
    </row>
    <row r="494" spans="1:25" x14ac:dyDescent="0.3">
      <c r="A494" s="1" t="s">
        <v>139</v>
      </c>
      <c r="B494" s="1" t="s">
        <v>159</v>
      </c>
      <c r="C494">
        <v>8</v>
      </c>
      <c r="D494">
        <v>5</v>
      </c>
      <c r="E494">
        <v>0</v>
      </c>
      <c r="F494">
        <v>5</v>
      </c>
      <c r="G494" s="1" t="s">
        <v>5</v>
      </c>
      <c r="H494">
        <v>1</v>
      </c>
      <c r="I494">
        <v>0</v>
      </c>
      <c r="J494">
        <v>0</v>
      </c>
      <c r="K494">
        <v>1</v>
      </c>
      <c r="L494">
        <v>1</v>
      </c>
      <c r="M494">
        <v>4</v>
      </c>
      <c r="N494">
        <v>0</v>
      </c>
      <c r="O494">
        <v>0</v>
      </c>
      <c r="P494">
        <v>4</v>
      </c>
      <c r="Q494">
        <v>4</v>
      </c>
      <c r="R494">
        <v>1</v>
      </c>
      <c r="S494">
        <v>2</v>
      </c>
      <c r="T494">
        <v>3</v>
      </c>
      <c r="U494">
        <v>6</v>
      </c>
      <c r="V494">
        <v>4</v>
      </c>
      <c r="W494">
        <v>4</v>
      </c>
      <c r="X494">
        <v>6</v>
      </c>
      <c r="Y494">
        <v>10</v>
      </c>
    </row>
    <row r="495" spans="1:25" x14ac:dyDescent="0.3">
      <c r="A495" s="1" t="s">
        <v>154</v>
      </c>
      <c r="B495" s="1" t="s">
        <v>165</v>
      </c>
      <c r="C495">
        <v>9</v>
      </c>
      <c r="D495">
        <v>6</v>
      </c>
      <c r="E495">
        <v>0</v>
      </c>
      <c r="F495">
        <v>6</v>
      </c>
      <c r="G495" s="1" t="s">
        <v>5</v>
      </c>
      <c r="H495">
        <v>4</v>
      </c>
      <c r="I495">
        <v>0</v>
      </c>
      <c r="J495">
        <v>0</v>
      </c>
      <c r="K495">
        <v>4</v>
      </c>
      <c r="L495">
        <v>4</v>
      </c>
      <c r="M495">
        <v>2</v>
      </c>
      <c r="N495">
        <v>0</v>
      </c>
      <c r="O495">
        <v>0</v>
      </c>
      <c r="P495">
        <v>2</v>
      </c>
      <c r="Q495">
        <v>2</v>
      </c>
      <c r="R495">
        <v>3</v>
      </c>
      <c r="S495">
        <v>3</v>
      </c>
      <c r="T495">
        <v>6</v>
      </c>
      <c r="U495">
        <v>10</v>
      </c>
      <c r="V495">
        <v>1</v>
      </c>
      <c r="W495">
        <v>1</v>
      </c>
      <c r="X495">
        <v>10</v>
      </c>
      <c r="Y495">
        <v>11</v>
      </c>
    </row>
    <row r="496" spans="1:25" x14ac:dyDescent="0.3">
      <c r="A496" s="1" t="s">
        <v>170</v>
      </c>
      <c r="B496" s="1" t="s">
        <v>157</v>
      </c>
      <c r="C496">
        <v>9</v>
      </c>
      <c r="D496">
        <v>2</v>
      </c>
      <c r="E496">
        <v>0</v>
      </c>
      <c r="F496">
        <v>2</v>
      </c>
      <c r="G496" s="1" t="s">
        <v>5</v>
      </c>
      <c r="H496">
        <v>1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0</v>
      </c>
      <c r="T496">
        <v>1</v>
      </c>
      <c r="U496">
        <v>9</v>
      </c>
      <c r="V496">
        <v>13</v>
      </c>
      <c r="W496">
        <v>13</v>
      </c>
      <c r="X496">
        <v>9</v>
      </c>
      <c r="Y496">
        <v>22</v>
      </c>
    </row>
    <row r="497" spans="1:25" x14ac:dyDescent="0.3">
      <c r="A497" s="1" t="s">
        <v>162</v>
      </c>
      <c r="B497" s="1" t="s">
        <v>139</v>
      </c>
      <c r="C497">
        <v>9</v>
      </c>
      <c r="D497">
        <v>0</v>
      </c>
      <c r="E497">
        <v>4</v>
      </c>
      <c r="F497">
        <v>4</v>
      </c>
      <c r="G497" s="1" t="s">
        <v>5</v>
      </c>
      <c r="H497">
        <v>0</v>
      </c>
      <c r="I497">
        <v>2</v>
      </c>
      <c r="J497">
        <v>2</v>
      </c>
      <c r="K497">
        <v>0</v>
      </c>
      <c r="L497">
        <v>2</v>
      </c>
      <c r="M497">
        <v>0</v>
      </c>
      <c r="N497">
        <v>2</v>
      </c>
      <c r="O497">
        <v>2</v>
      </c>
      <c r="P497">
        <v>0</v>
      </c>
      <c r="Q497">
        <v>2</v>
      </c>
      <c r="R497">
        <v>2</v>
      </c>
      <c r="S497">
        <v>0</v>
      </c>
      <c r="T497">
        <v>2</v>
      </c>
      <c r="U497">
        <v>5</v>
      </c>
      <c r="V497">
        <v>10</v>
      </c>
      <c r="W497">
        <v>10</v>
      </c>
      <c r="X497">
        <v>5</v>
      </c>
      <c r="Y497">
        <v>15</v>
      </c>
    </row>
    <row r="498" spans="1:25" x14ac:dyDescent="0.3">
      <c r="A498" s="1" t="s">
        <v>156</v>
      </c>
      <c r="B498" s="1" t="s">
        <v>159</v>
      </c>
      <c r="C498">
        <v>9</v>
      </c>
      <c r="D498">
        <v>2</v>
      </c>
      <c r="E498">
        <v>1</v>
      </c>
      <c r="F498">
        <v>3</v>
      </c>
      <c r="G498" s="1" t="s">
        <v>463</v>
      </c>
      <c r="H498">
        <v>1</v>
      </c>
      <c r="I498">
        <v>1</v>
      </c>
      <c r="J498">
        <v>1</v>
      </c>
      <c r="K498">
        <v>1</v>
      </c>
      <c r="L498">
        <v>2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1</v>
      </c>
      <c r="S498">
        <v>2</v>
      </c>
      <c r="T498">
        <v>3</v>
      </c>
      <c r="U498">
        <v>7</v>
      </c>
      <c r="V498">
        <v>4</v>
      </c>
      <c r="W498">
        <v>4</v>
      </c>
      <c r="X498">
        <v>7</v>
      </c>
      <c r="Y498">
        <v>11</v>
      </c>
    </row>
    <row r="499" spans="1:25" x14ac:dyDescent="0.3">
      <c r="A499" s="1" t="s">
        <v>168</v>
      </c>
      <c r="B499" s="1" t="s">
        <v>164</v>
      </c>
      <c r="C499">
        <v>9</v>
      </c>
      <c r="D499">
        <v>2</v>
      </c>
      <c r="E499">
        <v>2</v>
      </c>
      <c r="F499">
        <v>4</v>
      </c>
      <c r="G499" s="1" t="s">
        <v>463</v>
      </c>
      <c r="H499">
        <v>1</v>
      </c>
      <c r="I499">
        <v>2</v>
      </c>
      <c r="J499">
        <v>2</v>
      </c>
      <c r="K499">
        <v>1</v>
      </c>
      <c r="L499">
        <v>3</v>
      </c>
      <c r="M499">
        <v>1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6</v>
      </c>
      <c r="W499">
        <v>6</v>
      </c>
      <c r="X499">
        <v>1</v>
      </c>
      <c r="Y499">
        <v>7</v>
      </c>
    </row>
    <row r="500" spans="1:25" x14ac:dyDescent="0.3">
      <c r="A500" s="1" t="s">
        <v>158</v>
      </c>
      <c r="B500" s="1" t="s">
        <v>166</v>
      </c>
      <c r="C500">
        <v>9</v>
      </c>
      <c r="D500">
        <v>4</v>
      </c>
      <c r="E500">
        <v>1</v>
      </c>
      <c r="F500">
        <v>5</v>
      </c>
      <c r="G500" s="1" t="s">
        <v>463</v>
      </c>
      <c r="H500">
        <v>1</v>
      </c>
      <c r="I500">
        <v>1</v>
      </c>
      <c r="J500">
        <v>1</v>
      </c>
      <c r="K500">
        <v>1</v>
      </c>
      <c r="L500">
        <v>2</v>
      </c>
      <c r="M500">
        <v>3</v>
      </c>
      <c r="N500">
        <v>0</v>
      </c>
      <c r="O500">
        <v>0</v>
      </c>
      <c r="P500">
        <v>3</v>
      </c>
      <c r="Q500">
        <v>3</v>
      </c>
      <c r="R500">
        <v>0</v>
      </c>
      <c r="S500">
        <v>2</v>
      </c>
      <c r="T500">
        <v>2</v>
      </c>
      <c r="U500">
        <v>3</v>
      </c>
      <c r="V500">
        <v>1</v>
      </c>
      <c r="W500">
        <v>1</v>
      </c>
      <c r="X500">
        <v>3</v>
      </c>
      <c r="Y500">
        <v>4</v>
      </c>
    </row>
    <row r="501" spans="1:25" x14ac:dyDescent="0.3">
      <c r="A501" s="1" t="s">
        <v>155</v>
      </c>
      <c r="B501" s="1" t="s">
        <v>167</v>
      </c>
      <c r="C501">
        <v>9</v>
      </c>
      <c r="D501">
        <v>3</v>
      </c>
      <c r="E501">
        <v>0</v>
      </c>
      <c r="F501">
        <v>3</v>
      </c>
      <c r="G501" s="1" t="s">
        <v>5</v>
      </c>
      <c r="H501">
        <v>2</v>
      </c>
      <c r="I501">
        <v>0</v>
      </c>
      <c r="J501">
        <v>0</v>
      </c>
      <c r="K501">
        <v>2</v>
      </c>
      <c r="L501">
        <v>2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1</v>
      </c>
      <c r="S501">
        <v>0</v>
      </c>
      <c r="T501">
        <v>1</v>
      </c>
      <c r="U501">
        <v>7</v>
      </c>
      <c r="V501">
        <v>3</v>
      </c>
      <c r="W501">
        <v>3</v>
      </c>
      <c r="X501">
        <v>7</v>
      </c>
      <c r="Y501">
        <v>10</v>
      </c>
    </row>
    <row r="502" spans="1:25" x14ac:dyDescent="0.3">
      <c r="A502" s="1" t="s">
        <v>160</v>
      </c>
      <c r="B502" s="1" t="s">
        <v>163</v>
      </c>
      <c r="C502">
        <v>9</v>
      </c>
      <c r="D502">
        <v>2</v>
      </c>
      <c r="E502">
        <v>0</v>
      </c>
      <c r="F502">
        <v>2</v>
      </c>
      <c r="G502" s="1" t="s">
        <v>5</v>
      </c>
      <c r="H502">
        <v>1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2</v>
      </c>
      <c r="S502">
        <v>4</v>
      </c>
      <c r="T502">
        <v>6</v>
      </c>
      <c r="U502">
        <v>4</v>
      </c>
      <c r="V502">
        <v>3</v>
      </c>
      <c r="W502">
        <v>3</v>
      </c>
      <c r="X502">
        <v>4</v>
      </c>
      <c r="Y502">
        <v>7</v>
      </c>
    </row>
    <row r="503" spans="1:25" x14ac:dyDescent="0.3">
      <c r="A503" s="1" t="s">
        <v>161</v>
      </c>
      <c r="B503" s="1" t="s">
        <v>169</v>
      </c>
      <c r="C503">
        <v>9</v>
      </c>
      <c r="D503">
        <v>3</v>
      </c>
      <c r="E503">
        <v>1</v>
      </c>
      <c r="F503">
        <v>4</v>
      </c>
      <c r="G503" s="1" t="s">
        <v>463</v>
      </c>
      <c r="H503">
        <v>1</v>
      </c>
      <c r="I503">
        <v>0</v>
      </c>
      <c r="J503">
        <v>0</v>
      </c>
      <c r="K503">
        <v>1</v>
      </c>
      <c r="L503">
        <v>1</v>
      </c>
      <c r="M503">
        <v>2</v>
      </c>
      <c r="N503">
        <v>1</v>
      </c>
      <c r="O503">
        <v>1</v>
      </c>
      <c r="P503">
        <v>2</v>
      </c>
      <c r="Q503">
        <v>3</v>
      </c>
      <c r="R503">
        <v>2</v>
      </c>
      <c r="S503">
        <v>2</v>
      </c>
      <c r="T503">
        <v>4</v>
      </c>
      <c r="U503">
        <v>4</v>
      </c>
      <c r="V503">
        <v>2</v>
      </c>
      <c r="W503">
        <v>2</v>
      </c>
      <c r="X503">
        <v>4</v>
      </c>
      <c r="Y503">
        <v>6</v>
      </c>
    </row>
    <row r="504" spans="1:25" x14ac:dyDescent="0.3">
      <c r="A504" s="1" t="s">
        <v>165</v>
      </c>
      <c r="B504" s="1" t="s">
        <v>160</v>
      </c>
      <c r="C504">
        <v>10</v>
      </c>
      <c r="D504">
        <v>1</v>
      </c>
      <c r="E504">
        <v>1</v>
      </c>
      <c r="F504">
        <v>2</v>
      </c>
      <c r="G504" s="1" t="s">
        <v>463</v>
      </c>
      <c r="H504">
        <v>0</v>
      </c>
      <c r="I504">
        <v>1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3</v>
      </c>
      <c r="S504">
        <v>3</v>
      </c>
      <c r="T504">
        <v>6</v>
      </c>
      <c r="U504">
        <v>9</v>
      </c>
      <c r="V504">
        <v>0</v>
      </c>
      <c r="W504">
        <v>0</v>
      </c>
      <c r="X504">
        <v>9</v>
      </c>
      <c r="Y504">
        <v>9</v>
      </c>
    </row>
    <row r="505" spans="1:25" x14ac:dyDescent="0.3">
      <c r="A505" s="1" t="s">
        <v>167</v>
      </c>
      <c r="B505" s="1" t="s">
        <v>158</v>
      </c>
      <c r="C505">
        <v>10</v>
      </c>
      <c r="D505">
        <v>1</v>
      </c>
      <c r="E505">
        <v>1</v>
      </c>
      <c r="F505">
        <v>2</v>
      </c>
      <c r="G505" s="1" t="s">
        <v>463</v>
      </c>
      <c r="H505">
        <v>0</v>
      </c>
      <c r="I505">
        <v>1</v>
      </c>
      <c r="J505">
        <v>1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2</v>
      </c>
      <c r="S505">
        <v>3</v>
      </c>
      <c r="T505">
        <v>5</v>
      </c>
      <c r="U505">
        <v>6</v>
      </c>
      <c r="V505">
        <v>6</v>
      </c>
      <c r="W505">
        <v>6</v>
      </c>
      <c r="X505">
        <v>6</v>
      </c>
      <c r="Y505">
        <v>12</v>
      </c>
    </row>
    <row r="506" spans="1:25" x14ac:dyDescent="0.3">
      <c r="A506" s="1" t="s">
        <v>169</v>
      </c>
      <c r="B506" s="1" t="s">
        <v>170</v>
      </c>
      <c r="C506">
        <v>10</v>
      </c>
      <c r="D506">
        <v>4</v>
      </c>
      <c r="E506">
        <v>1</v>
      </c>
      <c r="F506">
        <v>5</v>
      </c>
      <c r="G506" s="1" t="s">
        <v>463</v>
      </c>
      <c r="H506">
        <v>1</v>
      </c>
      <c r="I506">
        <v>1</v>
      </c>
      <c r="J506">
        <v>1</v>
      </c>
      <c r="K506">
        <v>1</v>
      </c>
      <c r="L506">
        <v>2</v>
      </c>
      <c r="M506">
        <v>3</v>
      </c>
      <c r="N506">
        <v>0</v>
      </c>
      <c r="O506">
        <v>0</v>
      </c>
      <c r="P506">
        <v>3</v>
      </c>
      <c r="Q506">
        <v>3</v>
      </c>
      <c r="R506">
        <v>1</v>
      </c>
      <c r="S506">
        <v>2</v>
      </c>
      <c r="T506">
        <v>3</v>
      </c>
      <c r="U506">
        <v>3</v>
      </c>
      <c r="V506">
        <v>3</v>
      </c>
      <c r="W506">
        <v>3</v>
      </c>
      <c r="X506">
        <v>3</v>
      </c>
      <c r="Y506">
        <v>6</v>
      </c>
    </row>
    <row r="507" spans="1:25" x14ac:dyDescent="0.3">
      <c r="A507" s="1" t="s">
        <v>166</v>
      </c>
      <c r="B507" s="1" t="s">
        <v>154</v>
      </c>
      <c r="C507">
        <v>10</v>
      </c>
      <c r="D507">
        <v>1</v>
      </c>
      <c r="E507">
        <v>2</v>
      </c>
      <c r="F507">
        <v>3</v>
      </c>
      <c r="G507" s="1" t="s">
        <v>463</v>
      </c>
      <c r="H507">
        <v>1</v>
      </c>
      <c r="I507">
        <v>1</v>
      </c>
      <c r="J507">
        <v>1</v>
      </c>
      <c r="K507">
        <v>1</v>
      </c>
      <c r="L507">
        <v>2</v>
      </c>
      <c r="M507">
        <v>0</v>
      </c>
      <c r="N507">
        <v>1</v>
      </c>
      <c r="O507">
        <v>1</v>
      </c>
      <c r="P507">
        <v>0</v>
      </c>
      <c r="Q507">
        <v>1</v>
      </c>
      <c r="R507">
        <v>3</v>
      </c>
      <c r="S507">
        <v>0</v>
      </c>
      <c r="T507">
        <v>3</v>
      </c>
      <c r="U507">
        <v>2</v>
      </c>
      <c r="V507">
        <v>6</v>
      </c>
      <c r="W507">
        <v>6</v>
      </c>
      <c r="X507">
        <v>2</v>
      </c>
      <c r="Y507">
        <v>8</v>
      </c>
    </row>
    <row r="508" spans="1:25" x14ac:dyDescent="0.3">
      <c r="A508" s="1" t="s">
        <v>163</v>
      </c>
      <c r="B508" s="1" t="s">
        <v>168</v>
      </c>
      <c r="C508">
        <v>10</v>
      </c>
      <c r="D508">
        <v>1</v>
      </c>
      <c r="E508">
        <v>1</v>
      </c>
      <c r="F508">
        <v>2</v>
      </c>
      <c r="G508" s="1" t="s">
        <v>463</v>
      </c>
      <c r="H508">
        <v>1</v>
      </c>
      <c r="I508">
        <v>1</v>
      </c>
      <c r="J508">
        <v>1</v>
      </c>
      <c r="K508">
        <v>1</v>
      </c>
      <c r="L508">
        <v>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>
        <v>2</v>
      </c>
      <c r="U508">
        <v>5</v>
      </c>
      <c r="V508">
        <v>1</v>
      </c>
      <c r="W508">
        <v>1</v>
      </c>
      <c r="X508">
        <v>5</v>
      </c>
      <c r="Y508">
        <v>6</v>
      </c>
    </row>
    <row r="509" spans="1:25" x14ac:dyDescent="0.3">
      <c r="A509" s="1" t="s">
        <v>157</v>
      </c>
      <c r="B509" s="1" t="s">
        <v>161</v>
      </c>
      <c r="C509">
        <v>10</v>
      </c>
      <c r="D509">
        <v>2</v>
      </c>
      <c r="E509">
        <v>1</v>
      </c>
      <c r="F509">
        <v>3</v>
      </c>
      <c r="G509" s="1" t="s">
        <v>463</v>
      </c>
      <c r="H509">
        <v>1</v>
      </c>
      <c r="I509">
        <v>1</v>
      </c>
      <c r="J509">
        <v>1</v>
      </c>
      <c r="K509">
        <v>1</v>
      </c>
      <c r="L509">
        <v>2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3</v>
      </c>
      <c r="S509">
        <v>1</v>
      </c>
      <c r="T509">
        <v>4</v>
      </c>
      <c r="U509">
        <v>2</v>
      </c>
      <c r="V509">
        <v>7</v>
      </c>
      <c r="W509">
        <v>7</v>
      </c>
      <c r="X509">
        <v>2</v>
      </c>
      <c r="Y509">
        <v>9</v>
      </c>
    </row>
    <row r="510" spans="1:25" x14ac:dyDescent="0.3">
      <c r="A510" s="1" t="s">
        <v>164</v>
      </c>
      <c r="B510" s="1" t="s">
        <v>156</v>
      </c>
      <c r="C510">
        <v>10</v>
      </c>
      <c r="D510">
        <v>0</v>
      </c>
      <c r="E510">
        <v>1</v>
      </c>
      <c r="F510">
        <v>1</v>
      </c>
      <c r="G510" s="1" t="s">
        <v>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0</v>
      </c>
      <c r="Q510">
        <v>1</v>
      </c>
      <c r="R510">
        <v>2</v>
      </c>
      <c r="S510">
        <v>1</v>
      </c>
      <c r="T510">
        <v>3</v>
      </c>
      <c r="U510">
        <v>9</v>
      </c>
      <c r="V510">
        <v>6</v>
      </c>
      <c r="W510">
        <v>6</v>
      </c>
      <c r="X510">
        <v>9</v>
      </c>
      <c r="Y510">
        <v>15</v>
      </c>
    </row>
    <row r="511" spans="1:25" x14ac:dyDescent="0.3">
      <c r="A511" s="1" t="s">
        <v>139</v>
      </c>
      <c r="B511" s="1" t="s">
        <v>155</v>
      </c>
      <c r="C511">
        <v>10</v>
      </c>
      <c r="D511">
        <v>3</v>
      </c>
      <c r="E511">
        <v>0</v>
      </c>
      <c r="F511">
        <v>3</v>
      </c>
      <c r="G511" s="1" t="s">
        <v>5</v>
      </c>
      <c r="H511">
        <v>2</v>
      </c>
      <c r="I511">
        <v>0</v>
      </c>
      <c r="J511">
        <v>0</v>
      </c>
      <c r="K511">
        <v>2</v>
      </c>
      <c r="L511">
        <v>2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1</v>
      </c>
      <c r="S511">
        <v>3</v>
      </c>
      <c r="T511">
        <v>4</v>
      </c>
      <c r="U511">
        <v>13</v>
      </c>
      <c r="V511">
        <v>6</v>
      </c>
      <c r="W511">
        <v>6</v>
      </c>
      <c r="X511">
        <v>13</v>
      </c>
      <c r="Y511">
        <v>19</v>
      </c>
    </row>
    <row r="512" spans="1:25" x14ac:dyDescent="0.3">
      <c r="A512" s="1" t="s">
        <v>159</v>
      </c>
      <c r="B512" s="1" t="s">
        <v>162</v>
      </c>
      <c r="C512">
        <v>10</v>
      </c>
      <c r="D512">
        <v>2</v>
      </c>
      <c r="E512">
        <v>3</v>
      </c>
      <c r="F512">
        <v>5</v>
      </c>
      <c r="G512" s="1" t="s">
        <v>463</v>
      </c>
      <c r="H512">
        <v>1</v>
      </c>
      <c r="I512">
        <v>1</v>
      </c>
      <c r="J512">
        <v>1</v>
      </c>
      <c r="K512">
        <v>1</v>
      </c>
      <c r="L512">
        <v>2</v>
      </c>
      <c r="M512">
        <v>1</v>
      </c>
      <c r="N512">
        <v>2</v>
      </c>
      <c r="O512">
        <v>2</v>
      </c>
      <c r="P512">
        <v>1</v>
      </c>
      <c r="Q512">
        <v>3</v>
      </c>
      <c r="R512">
        <v>2</v>
      </c>
      <c r="S512">
        <v>3</v>
      </c>
      <c r="T512">
        <v>5</v>
      </c>
      <c r="U512">
        <v>6</v>
      </c>
      <c r="V512">
        <v>1</v>
      </c>
      <c r="W512">
        <v>1</v>
      </c>
      <c r="X512">
        <v>6</v>
      </c>
      <c r="Y512">
        <v>7</v>
      </c>
    </row>
    <row r="513" spans="1:25" x14ac:dyDescent="0.3">
      <c r="A513" s="1" t="s">
        <v>170</v>
      </c>
      <c r="B513" s="1" t="s">
        <v>166</v>
      </c>
      <c r="C513">
        <v>11</v>
      </c>
      <c r="D513">
        <v>2</v>
      </c>
      <c r="E513">
        <v>4</v>
      </c>
      <c r="F513">
        <v>6</v>
      </c>
      <c r="G513" s="1" t="s">
        <v>463</v>
      </c>
      <c r="H513">
        <v>1</v>
      </c>
      <c r="I513">
        <v>2</v>
      </c>
      <c r="J513">
        <v>2</v>
      </c>
      <c r="K513">
        <v>1</v>
      </c>
      <c r="L513">
        <v>3</v>
      </c>
      <c r="M513">
        <v>1</v>
      </c>
      <c r="N513">
        <v>2</v>
      </c>
      <c r="O513">
        <v>2</v>
      </c>
      <c r="P513">
        <v>1</v>
      </c>
      <c r="Q513">
        <v>3</v>
      </c>
      <c r="R513">
        <v>0</v>
      </c>
      <c r="S513">
        <v>0</v>
      </c>
      <c r="T513">
        <v>0</v>
      </c>
      <c r="U513">
        <v>3</v>
      </c>
      <c r="V513">
        <v>5</v>
      </c>
      <c r="W513">
        <v>5</v>
      </c>
      <c r="X513">
        <v>3</v>
      </c>
      <c r="Y513">
        <v>8</v>
      </c>
    </row>
    <row r="514" spans="1:25" x14ac:dyDescent="0.3">
      <c r="A514" s="1" t="s">
        <v>168</v>
      </c>
      <c r="B514" s="1" t="s">
        <v>158</v>
      </c>
      <c r="C514">
        <v>11</v>
      </c>
      <c r="D514">
        <v>2</v>
      </c>
      <c r="E514">
        <v>1</v>
      </c>
      <c r="F514">
        <v>3</v>
      </c>
      <c r="G514" s="1" t="s">
        <v>463</v>
      </c>
      <c r="H514">
        <v>1</v>
      </c>
      <c r="I514">
        <v>0</v>
      </c>
      <c r="J514">
        <v>0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2</v>
      </c>
      <c r="R514">
        <v>1</v>
      </c>
      <c r="S514">
        <v>2</v>
      </c>
      <c r="T514">
        <v>3</v>
      </c>
      <c r="U514">
        <v>6</v>
      </c>
      <c r="V514">
        <v>4</v>
      </c>
      <c r="W514">
        <v>4</v>
      </c>
      <c r="X514">
        <v>6</v>
      </c>
      <c r="Y514">
        <v>10</v>
      </c>
    </row>
    <row r="515" spans="1:25" x14ac:dyDescent="0.3">
      <c r="A515" s="1" t="s">
        <v>139</v>
      </c>
      <c r="B515" s="1" t="s">
        <v>164</v>
      </c>
      <c r="C515">
        <v>11</v>
      </c>
      <c r="D515">
        <v>2</v>
      </c>
      <c r="E515">
        <v>0</v>
      </c>
      <c r="F515">
        <v>2</v>
      </c>
      <c r="G515" s="1" t="s">
        <v>5</v>
      </c>
      <c r="H515">
        <v>2</v>
      </c>
      <c r="I515">
        <v>0</v>
      </c>
      <c r="J515">
        <v>0</v>
      </c>
      <c r="K515">
        <v>2</v>
      </c>
      <c r="L515">
        <v>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5</v>
      </c>
      <c r="V515">
        <v>1</v>
      </c>
      <c r="W515">
        <v>1</v>
      </c>
      <c r="X515">
        <v>5</v>
      </c>
      <c r="Y515">
        <v>6</v>
      </c>
    </row>
    <row r="516" spans="1:25" x14ac:dyDescent="0.3">
      <c r="A516" s="1" t="s">
        <v>159</v>
      </c>
      <c r="B516" s="1" t="s">
        <v>169</v>
      </c>
      <c r="C516">
        <v>11</v>
      </c>
      <c r="D516">
        <v>1</v>
      </c>
      <c r="E516">
        <v>0</v>
      </c>
      <c r="F516">
        <v>1</v>
      </c>
      <c r="G516" s="1" t="s">
        <v>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7</v>
      </c>
      <c r="V516">
        <v>1</v>
      </c>
      <c r="W516">
        <v>1</v>
      </c>
      <c r="X516">
        <v>7</v>
      </c>
      <c r="Y516">
        <v>8</v>
      </c>
    </row>
    <row r="517" spans="1:25" x14ac:dyDescent="0.3">
      <c r="A517" s="1" t="s">
        <v>154</v>
      </c>
      <c r="B517" s="1" t="s">
        <v>157</v>
      </c>
      <c r="C517">
        <v>11</v>
      </c>
      <c r="D517">
        <v>1</v>
      </c>
      <c r="E517">
        <v>0</v>
      </c>
      <c r="F517">
        <v>1</v>
      </c>
      <c r="G517" s="1" t="s">
        <v>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2</v>
      </c>
      <c r="S517">
        <v>3</v>
      </c>
      <c r="T517">
        <v>5</v>
      </c>
      <c r="U517">
        <v>7</v>
      </c>
      <c r="V517">
        <v>2</v>
      </c>
      <c r="W517">
        <v>2</v>
      </c>
      <c r="X517">
        <v>7</v>
      </c>
      <c r="Y517">
        <v>9</v>
      </c>
    </row>
    <row r="518" spans="1:25" x14ac:dyDescent="0.3">
      <c r="A518" s="1" t="s">
        <v>162</v>
      </c>
      <c r="B518" s="1" t="s">
        <v>165</v>
      </c>
      <c r="C518">
        <v>11</v>
      </c>
      <c r="D518">
        <v>1</v>
      </c>
      <c r="E518">
        <v>1</v>
      </c>
      <c r="F518">
        <v>2</v>
      </c>
      <c r="G518" s="1" t="s">
        <v>463</v>
      </c>
      <c r="H518">
        <v>1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1</v>
      </c>
      <c r="O518">
        <v>1</v>
      </c>
      <c r="P518">
        <v>0</v>
      </c>
      <c r="Q518">
        <v>1</v>
      </c>
      <c r="R518">
        <v>2</v>
      </c>
      <c r="S518">
        <v>0</v>
      </c>
      <c r="T518">
        <v>2</v>
      </c>
      <c r="U518">
        <v>3</v>
      </c>
      <c r="V518">
        <v>2</v>
      </c>
      <c r="W518">
        <v>2</v>
      </c>
      <c r="X518">
        <v>3</v>
      </c>
      <c r="Y518">
        <v>5</v>
      </c>
    </row>
    <row r="519" spans="1:25" x14ac:dyDescent="0.3">
      <c r="A519" s="1" t="s">
        <v>156</v>
      </c>
      <c r="B519" s="1" t="s">
        <v>163</v>
      </c>
      <c r="C519">
        <v>11</v>
      </c>
      <c r="D519">
        <v>3</v>
      </c>
      <c r="E519">
        <v>0</v>
      </c>
      <c r="F519">
        <v>3</v>
      </c>
      <c r="G519" s="1" t="s">
        <v>5</v>
      </c>
      <c r="H519">
        <v>1</v>
      </c>
      <c r="I519">
        <v>0</v>
      </c>
      <c r="J519">
        <v>0</v>
      </c>
      <c r="K519">
        <v>1</v>
      </c>
      <c r="L519">
        <v>1</v>
      </c>
      <c r="M519">
        <v>2</v>
      </c>
      <c r="N519">
        <v>0</v>
      </c>
      <c r="O519">
        <v>0</v>
      </c>
      <c r="P519">
        <v>2</v>
      </c>
      <c r="Q519">
        <v>2</v>
      </c>
      <c r="R519">
        <v>2</v>
      </c>
      <c r="S519">
        <v>2</v>
      </c>
      <c r="T519">
        <v>4</v>
      </c>
      <c r="U519">
        <v>5</v>
      </c>
      <c r="V519">
        <v>6</v>
      </c>
      <c r="W519">
        <v>6</v>
      </c>
      <c r="X519">
        <v>5</v>
      </c>
      <c r="Y519">
        <v>11</v>
      </c>
    </row>
    <row r="520" spans="1:25" x14ac:dyDescent="0.3">
      <c r="A520" s="1" t="s">
        <v>161</v>
      </c>
      <c r="B520" s="1" t="s">
        <v>167</v>
      </c>
      <c r="C520">
        <v>11</v>
      </c>
      <c r="D520">
        <v>3</v>
      </c>
      <c r="E520">
        <v>0</v>
      </c>
      <c r="F520">
        <v>3</v>
      </c>
      <c r="G520" s="1" t="s">
        <v>5</v>
      </c>
      <c r="H520">
        <v>1</v>
      </c>
      <c r="I520">
        <v>0</v>
      </c>
      <c r="J520">
        <v>0</v>
      </c>
      <c r="K520">
        <v>1</v>
      </c>
      <c r="L520">
        <v>1</v>
      </c>
      <c r="M520">
        <v>2</v>
      </c>
      <c r="N520">
        <v>0</v>
      </c>
      <c r="O520">
        <v>0</v>
      </c>
      <c r="P520">
        <v>2</v>
      </c>
      <c r="Q520">
        <v>2</v>
      </c>
      <c r="R520">
        <v>1</v>
      </c>
      <c r="S520">
        <v>1</v>
      </c>
      <c r="T520">
        <v>2</v>
      </c>
      <c r="U520">
        <v>12</v>
      </c>
      <c r="V520">
        <v>3</v>
      </c>
      <c r="W520">
        <v>3</v>
      </c>
      <c r="X520">
        <v>12</v>
      </c>
      <c r="Y520">
        <v>15</v>
      </c>
    </row>
    <row r="521" spans="1:25" x14ac:dyDescent="0.3">
      <c r="A521" s="1" t="s">
        <v>155</v>
      </c>
      <c r="B521" s="1" t="s">
        <v>160</v>
      </c>
      <c r="C521">
        <v>11</v>
      </c>
      <c r="D521">
        <v>4</v>
      </c>
      <c r="E521">
        <v>1</v>
      </c>
      <c r="F521">
        <v>5</v>
      </c>
      <c r="G521" s="1" t="s">
        <v>463</v>
      </c>
      <c r="H521">
        <v>2</v>
      </c>
      <c r="I521">
        <v>0</v>
      </c>
      <c r="J521">
        <v>0</v>
      </c>
      <c r="K521">
        <v>2</v>
      </c>
      <c r="L521">
        <v>2</v>
      </c>
      <c r="M521">
        <v>2</v>
      </c>
      <c r="N521">
        <v>1</v>
      </c>
      <c r="O521">
        <v>1</v>
      </c>
      <c r="P521">
        <v>2</v>
      </c>
      <c r="Q521">
        <v>3</v>
      </c>
      <c r="R521">
        <v>0</v>
      </c>
      <c r="S521">
        <v>0</v>
      </c>
      <c r="T521">
        <v>0</v>
      </c>
      <c r="U521">
        <v>13</v>
      </c>
      <c r="V521">
        <v>0</v>
      </c>
      <c r="W521">
        <v>0</v>
      </c>
      <c r="X521">
        <v>13</v>
      </c>
      <c r="Y521">
        <v>13</v>
      </c>
    </row>
    <row r="522" spans="1:25" x14ac:dyDescent="0.3">
      <c r="A522" s="1" t="s">
        <v>167</v>
      </c>
      <c r="B522" s="1" t="s">
        <v>164</v>
      </c>
      <c r="C522">
        <v>12</v>
      </c>
      <c r="D522">
        <v>2</v>
      </c>
      <c r="E522">
        <v>3</v>
      </c>
      <c r="F522">
        <v>5</v>
      </c>
      <c r="G522" s="1" t="s">
        <v>463</v>
      </c>
      <c r="H522">
        <v>0</v>
      </c>
      <c r="I522">
        <v>2</v>
      </c>
      <c r="J522">
        <v>2</v>
      </c>
      <c r="K522">
        <v>0</v>
      </c>
      <c r="L522">
        <v>2</v>
      </c>
      <c r="M522">
        <v>2</v>
      </c>
      <c r="N522">
        <v>1</v>
      </c>
      <c r="O522">
        <v>1</v>
      </c>
      <c r="P522">
        <v>2</v>
      </c>
      <c r="Q522">
        <v>3</v>
      </c>
      <c r="R522">
        <v>2</v>
      </c>
      <c r="S522">
        <v>1</v>
      </c>
      <c r="T522">
        <v>3</v>
      </c>
      <c r="U522">
        <v>7</v>
      </c>
      <c r="V522">
        <v>1</v>
      </c>
      <c r="W522">
        <v>1</v>
      </c>
      <c r="X522">
        <v>7</v>
      </c>
      <c r="Y522">
        <v>8</v>
      </c>
    </row>
    <row r="523" spans="1:25" x14ac:dyDescent="0.3">
      <c r="A523" s="1" t="s">
        <v>165</v>
      </c>
      <c r="B523" s="1" t="s">
        <v>168</v>
      </c>
      <c r="C523">
        <v>12</v>
      </c>
      <c r="D523">
        <v>2</v>
      </c>
      <c r="E523">
        <v>0</v>
      </c>
      <c r="F523">
        <v>2</v>
      </c>
      <c r="G523" s="1" t="s">
        <v>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0</v>
      </c>
      <c r="O523">
        <v>0</v>
      </c>
      <c r="P523">
        <v>2</v>
      </c>
      <c r="Q523">
        <v>2</v>
      </c>
      <c r="R523">
        <v>1</v>
      </c>
      <c r="S523">
        <v>2</v>
      </c>
      <c r="T523">
        <v>3</v>
      </c>
      <c r="U523">
        <v>9</v>
      </c>
      <c r="V523">
        <v>1</v>
      </c>
      <c r="W523">
        <v>1</v>
      </c>
      <c r="X523">
        <v>9</v>
      </c>
      <c r="Y523">
        <v>10</v>
      </c>
    </row>
    <row r="524" spans="1:25" x14ac:dyDescent="0.3">
      <c r="A524" s="1" t="s">
        <v>169</v>
      </c>
      <c r="B524" s="1" t="s">
        <v>154</v>
      </c>
      <c r="C524">
        <v>12</v>
      </c>
      <c r="D524">
        <v>1</v>
      </c>
      <c r="E524">
        <v>4</v>
      </c>
      <c r="F524">
        <v>5</v>
      </c>
      <c r="G524" s="1" t="s">
        <v>463</v>
      </c>
      <c r="H524">
        <v>1</v>
      </c>
      <c r="I524">
        <v>2</v>
      </c>
      <c r="J524">
        <v>2</v>
      </c>
      <c r="K524">
        <v>1</v>
      </c>
      <c r="L524">
        <v>3</v>
      </c>
      <c r="M524">
        <v>0</v>
      </c>
      <c r="N524">
        <v>2</v>
      </c>
      <c r="O524">
        <v>2</v>
      </c>
      <c r="P524">
        <v>0</v>
      </c>
      <c r="Q524">
        <v>2</v>
      </c>
      <c r="R524">
        <v>0</v>
      </c>
      <c r="S524">
        <v>0</v>
      </c>
      <c r="T524">
        <v>0</v>
      </c>
      <c r="U524">
        <v>5</v>
      </c>
      <c r="V524">
        <v>5</v>
      </c>
      <c r="W524">
        <v>5</v>
      </c>
      <c r="X524">
        <v>5</v>
      </c>
      <c r="Y524">
        <v>10</v>
      </c>
    </row>
    <row r="525" spans="1:25" x14ac:dyDescent="0.3">
      <c r="A525" s="1" t="s">
        <v>157</v>
      </c>
      <c r="B525" s="1" t="s">
        <v>156</v>
      </c>
      <c r="C525">
        <v>12</v>
      </c>
      <c r="D525">
        <v>2</v>
      </c>
      <c r="E525">
        <v>1</v>
      </c>
      <c r="F525">
        <v>3</v>
      </c>
      <c r="G525" s="1" t="s">
        <v>463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2</v>
      </c>
      <c r="N525">
        <v>1</v>
      </c>
      <c r="O525">
        <v>1</v>
      </c>
      <c r="P525">
        <v>2</v>
      </c>
      <c r="Q525">
        <v>3</v>
      </c>
      <c r="R525">
        <v>1</v>
      </c>
      <c r="S525">
        <v>2</v>
      </c>
      <c r="T525">
        <v>3</v>
      </c>
      <c r="U525">
        <v>5</v>
      </c>
      <c r="V525">
        <v>7</v>
      </c>
      <c r="W525">
        <v>7</v>
      </c>
      <c r="X525">
        <v>5</v>
      </c>
      <c r="Y525">
        <v>12</v>
      </c>
    </row>
    <row r="526" spans="1:25" x14ac:dyDescent="0.3">
      <c r="A526" s="1" t="s">
        <v>160</v>
      </c>
      <c r="B526" s="1" t="s">
        <v>161</v>
      </c>
      <c r="C526">
        <v>12</v>
      </c>
      <c r="D526">
        <v>3</v>
      </c>
      <c r="E526">
        <v>2</v>
      </c>
      <c r="F526">
        <v>5</v>
      </c>
      <c r="G526" s="1" t="s">
        <v>463</v>
      </c>
      <c r="H526">
        <v>2</v>
      </c>
      <c r="I526">
        <v>1</v>
      </c>
      <c r="J526">
        <v>1</v>
      </c>
      <c r="K526">
        <v>2</v>
      </c>
      <c r="L526">
        <v>3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2</v>
      </c>
      <c r="S526">
        <v>0</v>
      </c>
      <c r="T526">
        <v>2</v>
      </c>
      <c r="U526">
        <v>2</v>
      </c>
      <c r="V526">
        <v>7</v>
      </c>
      <c r="W526">
        <v>7</v>
      </c>
      <c r="X526">
        <v>2</v>
      </c>
      <c r="Y526">
        <v>9</v>
      </c>
    </row>
    <row r="527" spans="1:25" x14ac:dyDescent="0.3">
      <c r="A527" s="1" t="s">
        <v>166</v>
      </c>
      <c r="B527" s="1" t="s">
        <v>162</v>
      </c>
      <c r="C527">
        <v>12</v>
      </c>
      <c r="D527">
        <v>2</v>
      </c>
      <c r="E527">
        <v>0</v>
      </c>
      <c r="F527">
        <v>2</v>
      </c>
      <c r="G527" s="1" t="s">
        <v>5</v>
      </c>
      <c r="H527">
        <v>2</v>
      </c>
      <c r="I527">
        <v>0</v>
      </c>
      <c r="J527">
        <v>0</v>
      </c>
      <c r="K527">
        <v>2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2</v>
      </c>
      <c r="T527">
        <v>2</v>
      </c>
      <c r="U527">
        <v>3</v>
      </c>
      <c r="V527">
        <v>1</v>
      </c>
      <c r="W527">
        <v>1</v>
      </c>
      <c r="X527">
        <v>3</v>
      </c>
      <c r="Y527">
        <v>4</v>
      </c>
    </row>
    <row r="528" spans="1:25" x14ac:dyDescent="0.3">
      <c r="A528" s="1" t="s">
        <v>170</v>
      </c>
      <c r="B528" s="1" t="s">
        <v>139</v>
      </c>
      <c r="C528">
        <v>12</v>
      </c>
      <c r="D528">
        <v>1</v>
      </c>
      <c r="E528">
        <v>7</v>
      </c>
      <c r="F528">
        <v>8</v>
      </c>
      <c r="G528" s="1" t="s">
        <v>463</v>
      </c>
      <c r="H528">
        <v>0</v>
      </c>
      <c r="I528">
        <v>2</v>
      </c>
      <c r="J528">
        <v>2</v>
      </c>
      <c r="K528">
        <v>0</v>
      </c>
      <c r="L528">
        <v>2</v>
      </c>
      <c r="M528">
        <v>1</v>
      </c>
      <c r="N528">
        <v>5</v>
      </c>
      <c r="O528">
        <v>5</v>
      </c>
      <c r="P528">
        <v>1</v>
      </c>
      <c r="Q528">
        <v>6</v>
      </c>
      <c r="R528">
        <v>3</v>
      </c>
      <c r="S528">
        <v>0</v>
      </c>
      <c r="T528">
        <v>3</v>
      </c>
      <c r="U528">
        <v>2</v>
      </c>
      <c r="V528">
        <v>15</v>
      </c>
      <c r="W528">
        <v>15</v>
      </c>
      <c r="X528">
        <v>2</v>
      </c>
      <c r="Y528">
        <v>17</v>
      </c>
    </row>
    <row r="529" spans="1:25" x14ac:dyDescent="0.3">
      <c r="A529" s="1" t="s">
        <v>163</v>
      </c>
      <c r="B529" s="1" t="s">
        <v>159</v>
      </c>
      <c r="C529">
        <v>12</v>
      </c>
      <c r="D529">
        <v>0</v>
      </c>
      <c r="E529">
        <v>1</v>
      </c>
      <c r="F529">
        <v>1</v>
      </c>
      <c r="G529" s="1" t="s">
        <v>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1</v>
      </c>
      <c r="R529">
        <v>3</v>
      </c>
      <c r="S529">
        <v>1</v>
      </c>
      <c r="T529">
        <v>4</v>
      </c>
      <c r="U529">
        <v>7</v>
      </c>
      <c r="V529">
        <v>3</v>
      </c>
      <c r="W529">
        <v>3</v>
      </c>
      <c r="X529">
        <v>7</v>
      </c>
      <c r="Y529">
        <v>10</v>
      </c>
    </row>
    <row r="530" spans="1:25" x14ac:dyDescent="0.3">
      <c r="A530" s="1" t="s">
        <v>158</v>
      </c>
      <c r="B530" s="1" t="s">
        <v>155</v>
      </c>
      <c r="C530">
        <v>12</v>
      </c>
      <c r="D530">
        <v>0</v>
      </c>
      <c r="E530">
        <v>2</v>
      </c>
      <c r="F530">
        <v>2</v>
      </c>
      <c r="G530" s="1" t="s">
        <v>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</v>
      </c>
      <c r="O530">
        <v>2</v>
      </c>
      <c r="P530">
        <v>0</v>
      </c>
      <c r="Q530">
        <v>2</v>
      </c>
      <c r="R530">
        <v>2</v>
      </c>
      <c r="S530">
        <v>1</v>
      </c>
      <c r="T530">
        <v>3</v>
      </c>
      <c r="U530">
        <v>5</v>
      </c>
      <c r="V530">
        <v>6</v>
      </c>
      <c r="W530">
        <v>6</v>
      </c>
      <c r="X530">
        <v>5</v>
      </c>
      <c r="Y530">
        <v>11</v>
      </c>
    </row>
    <row r="531" spans="1:25" x14ac:dyDescent="0.3">
      <c r="A531" s="1" t="s">
        <v>167</v>
      </c>
      <c r="B531" s="1" t="s">
        <v>163</v>
      </c>
      <c r="C531">
        <v>13</v>
      </c>
      <c r="D531">
        <v>2</v>
      </c>
      <c r="E531">
        <v>3</v>
      </c>
      <c r="F531">
        <v>5</v>
      </c>
      <c r="G531" s="1" t="s">
        <v>463</v>
      </c>
      <c r="H531">
        <v>2</v>
      </c>
      <c r="I531">
        <v>2</v>
      </c>
      <c r="J531">
        <v>2</v>
      </c>
      <c r="K531">
        <v>2</v>
      </c>
      <c r="L531">
        <v>4</v>
      </c>
      <c r="M531">
        <v>0</v>
      </c>
      <c r="N531">
        <v>1</v>
      </c>
      <c r="O531">
        <v>1</v>
      </c>
      <c r="P531">
        <v>0</v>
      </c>
      <c r="Q531">
        <v>1</v>
      </c>
      <c r="R531">
        <v>1</v>
      </c>
      <c r="S531">
        <v>2</v>
      </c>
      <c r="T531">
        <v>3</v>
      </c>
      <c r="U531">
        <v>7</v>
      </c>
      <c r="V531">
        <v>6</v>
      </c>
      <c r="W531">
        <v>6</v>
      </c>
      <c r="X531">
        <v>7</v>
      </c>
      <c r="Y531">
        <v>13</v>
      </c>
    </row>
    <row r="532" spans="1:25" x14ac:dyDescent="0.3">
      <c r="A532" s="1" t="s">
        <v>154</v>
      </c>
      <c r="B532" s="1" t="s">
        <v>162</v>
      </c>
      <c r="C532">
        <v>13</v>
      </c>
      <c r="D532">
        <v>3</v>
      </c>
      <c r="E532">
        <v>0</v>
      </c>
      <c r="F532">
        <v>3</v>
      </c>
      <c r="G532" s="1" t="s">
        <v>5</v>
      </c>
      <c r="H532">
        <v>1</v>
      </c>
      <c r="I532">
        <v>0</v>
      </c>
      <c r="J532">
        <v>0</v>
      </c>
      <c r="K532">
        <v>1</v>
      </c>
      <c r="L532">
        <v>1</v>
      </c>
      <c r="M532">
        <v>2</v>
      </c>
      <c r="N532">
        <v>0</v>
      </c>
      <c r="O532">
        <v>0</v>
      </c>
      <c r="P532">
        <v>2</v>
      </c>
      <c r="Q532">
        <v>2</v>
      </c>
      <c r="R532">
        <v>0</v>
      </c>
      <c r="S532">
        <v>3</v>
      </c>
      <c r="T532">
        <v>3</v>
      </c>
      <c r="U532">
        <v>6</v>
      </c>
      <c r="V532">
        <v>2</v>
      </c>
      <c r="W532">
        <v>2</v>
      </c>
      <c r="X532">
        <v>6</v>
      </c>
      <c r="Y532">
        <v>8</v>
      </c>
    </row>
    <row r="533" spans="1:25" x14ac:dyDescent="0.3">
      <c r="A533" s="1" t="s">
        <v>168</v>
      </c>
      <c r="B533" s="1" t="s">
        <v>139</v>
      </c>
      <c r="C533">
        <v>13</v>
      </c>
      <c r="D533">
        <v>0</v>
      </c>
      <c r="E533">
        <v>3</v>
      </c>
      <c r="F533">
        <v>3</v>
      </c>
      <c r="G533" s="1" t="s">
        <v>5</v>
      </c>
      <c r="H533">
        <v>0</v>
      </c>
      <c r="I533">
        <v>1</v>
      </c>
      <c r="J533">
        <v>1</v>
      </c>
      <c r="K533">
        <v>0</v>
      </c>
      <c r="L533">
        <v>1</v>
      </c>
      <c r="M533">
        <v>0</v>
      </c>
      <c r="N533">
        <v>2</v>
      </c>
      <c r="O533">
        <v>2</v>
      </c>
      <c r="P533">
        <v>0</v>
      </c>
      <c r="Q533">
        <v>2</v>
      </c>
      <c r="R533">
        <v>4</v>
      </c>
      <c r="S533">
        <v>0</v>
      </c>
      <c r="T533">
        <v>4</v>
      </c>
      <c r="U533">
        <v>2</v>
      </c>
      <c r="V533">
        <v>7</v>
      </c>
      <c r="W533">
        <v>7</v>
      </c>
      <c r="X533">
        <v>2</v>
      </c>
      <c r="Y533">
        <v>9</v>
      </c>
    </row>
    <row r="534" spans="1:25" x14ac:dyDescent="0.3">
      <c r="A534" s="1" t="s">
        <v>161</v>
      </c>
      <c r="B534" s="1" t="s">
        <v>158</v>
      </c>
      <c r="C534">
        <v>13</v>
      </c>
      <c r="D534">
        <v>3</v>
      </c>
      <c r="E534">
        <v>0</v>
      </c>
      <c r="F534">
        <v>3</v>
      </c>
      <c r="G534" s="1" t="s">
        <v>5</v>
      </c>
      <c r="H534">
        <v>2</v>
      </c>
      <c r="I534">
        <v>0</v>
      </c>
      <c r="J534">
        <v>0</v>
      </c>
      <c r="K534">
        <v>2</v>
      </c>
      <c r="L534">
        <v>2</v>
      </c>
      <c r="M534">
        <v>1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3</v>
      </c>
      <c r="V534">
        <v>4</v>
      </c>
      <c r="W534">
        <v>4</v>
      </c>
      <c r="X534">
        <v>3</v>
      </c>
      <c r="Y534">
        <v>7</v>
      </c>
    </row>
    <row r="535" spans="1:25" x14ac:dyDescent="0.3">
      <c r="A535" s="1" t="s">
        <v>165</v>
      </c>
      <c r="B535" s="1" t="s">
        <v>170</v>
      </c>
      <c r="C535">
        <v>13</v>
      </c>
      <c r="D535">
        <v>1</v>
      </c>
      <c r="E535">
        <v>2</v>
      </c>
      <c r="F535">
        <v>3</v>
      </c>
      <c r="G535" s="1" t="s">
        <v>463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2</v>
      </c>
      <c r="O535">
        <v>2</v>
      </c>
      <c r="P535">
        <v>1</v>
      </c>
      <c r="Q535">
        <v>3</v>
      </c>
      <c r="R535">
        <v>1</v>
      </c>
      <c r="S535">
        <v>1</v>
      </c>
      <c r="T535">
        <v>2</v>
      </c>
      <c r="U535">
        <v>10</v>
      </c>
      <c r="V535">
        <v>6</v>
      </c>
      <c r="W535">
        <v>6</v>
      </c>
      <c r="X535">
        <v>10</v>
      </c>
      <c r="Y535">
        <v>16</v>
      </c>
    </row>
    <row r="536" spans="1:25" x14ac:dyDescent="0.3">
      <c r="A536" s="1" t="s">
        <v>156</v>
      </c>
      <c r="B536" s="1" t="s">
        <v>169</v>
      </c>
      <c r="C536">
        <v>13</v>
      </c>
      <c r="D536">
        <v>5</v>
      </c>
      <c r="E536">
        <v>0</v>
      </c>
      <c r="F536">
        <v>5</v>
      </c>
      <c r="G536" s="1" t="s">
        <v>5</v>
      </c>
      <c r="H536">
        <v>3</v>
      </c>
      <c r="I536">
        <v>0</v>
      </c>
      <c r="J536">
        <v>0</v>
      </c>
      <c r="K536">
        <v>3</v>
      </c>
      <c r="L536">
        <v>3</v>
      </c>
      <c r="M536">
        <v>2</v>
      </c>
      <c r="N536">
        <v>0</v>
      </c>
      <c r="O536">
        <v>0</v>
      </c>
      <c r="P536">
        <v>2</v>
      </c>
      <c r="Q536">
        <v>2</v>
      </c>
      <c r="R536">
        <v>0</v>
      </c>
      <c r="S536">
        <v>1</v>
      </c>
      <c r="T536">
        <v>1</v>
      </c>
      <c r="U536">
        <v>4</v>
      </c>
      <c r="V536">
        <v>1</v>
      </c>
      <c r="W536">
        <v>1</v>
      </c>
      <c r="X536">
        <v>4</v>
      </c>
      <c r="Y536">
        <v>5</v>
      </c>
    </row>
    <row r="537" spans="1:25" x14ac:dyDescent="0.3">
      <c r="A537" s="1" t="s">
        <v>155</v>
      </c>
      <c r="B537" s="1" t="s">
        <v>166</v>
      </c>
      <c r="C537">
        <v>13</v>
      </c>
      <c r="D537">
        <v>1</v>
      </c>
      <c r="E537">
        <v>0</v>
      </c>
      <c r="F537">
        <v>1</v>
      </c>
      <c r="G537" s="1" t="s">
        <v>5</v>
      </c>
      <c r="H537">
        <v>1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2</v>
      </c>
      <c r="T537">
        <v>3</v>
      </c>
      <c r="U537">
        <v>12</v>
      </c>
      <c r="V537">
        <v>2</v>
      </c>
      <c r="W537">
        <v>2</v>
      </c>
      <c r="X537">
        <v>12</v>
      </c>
      <c r="Y537">
        <v>14</v>
      </c>
    </row>
    <row r="538" spans="1:25" x14ac:dyDescent="0.3">
      <c r="A538" s="1" t="s">
        <v>164</v>
      </c>
      <c r="B538" s="1" t="s">
        <v>157</v>
      </c>
      <c r="C538">
        <v>13</v>
      </c>
      <c r="D538">
        <v>1</v>
      </c>
      <c r="E538">
        <v>3</v>
      </c>
      <c r="F538">
        <v>4</v>
      </c>
      <c r="G538" s="1" t="s">
        <v>463</v>
      </c>
      <c r="H538">
        <v>0</v>
      </c>
      <c r="I538">
        <v>3</v>
      </c>
      <c r="J538">
        <v>3</v>
      </c>
      <c r="K538">
        <v>0</v>
      </c>
      <c r="L538">
        <v>3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2</v>
      </c>
      <c r="T538">
        <v>3</v>
      </c>
      <c r="U538">
        <v>0</v>
      </c>
      <c r="V538">
        <v>5</v>
      </c>
      <c r="W538">
        <v>5</v>
      </c>
      <c r="X538">
        <v>0</v>
      </c>
      <c r="Y538">
        <v>5</v>
      </c>
    </row>
    <row r="539" spans="1:25" x14ac:dyDescent="0.3">
      <c r="A539" s="1" t="s">
        <v>160</v>
      </c>
      <c r="B539" s="1" t="s">
        <v>159</v>
      </c>
      <c r="C539">
        <v>13</v>
      </c>
      <c r="D539">
        <v>2</v>
      </c>
      <c r="E539">
        <v>2</v>
      </c>
      <c r="F539">
        <v>4</v>
      </c>
      <c r="G539" s="1" t="s">
        <v>463</v>
      </c>
      <c r="H539">
        <v>1</v>
      </c>
      <c r="I539">
        <v>2</v>
      </c>
      <c r="J539">
        <v>2</v>
      </c>
      <c r="K539">
        <v>1</v>
      </c>
      <c r="L539">
        <v>3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4</v>
      </c>
      <c r="S539">
        <v>0</v>
      </c>
      <c r="T539">
        <v>4</v>
      </c>
      <c r="U539">
        <v>8</v>
      </c>
      <c r="V539">
        <v>9</v>
      </c>
      <c r="W539">
        <v>9</v>
      </c>
      <c r="X539">
        <v>8</v>
      </c>
      <c r="Y539">
        <v>17</v>
      </c>
    </row>
    <row r="540" spans="1:25" x14ac:dyDescent="0.3">
      <c r="A540" s="1" t="s">
        <v>170</v>
      </c>
      <c r="B540" s="1" t="s">
        <v>156</v>
      </c>
      <c r="C540">
        <v>14</v>
      </c>
      <c r="D540">
        <v>3</v>
      </c>
      <c r="E540">
        <v>3</v>
      </c>
      <c r="F540">
        <v>6</v>
      </c>
      <c r="G540" s="1" t="s">
        <v>463</v>
      </c>
      <c r="H540">
        <v>3</v>
      </c>
      <c r="I540">
        <v>0</v>
      </c>
      <c r="J540">
        <v>0</v>
      </c>
      <c r="K540">
        <v>3</v>
      </c>
      <c r="L540">
        <v>3</v>
      </c>
      <c r="M540">
        <v>0</v>
      </c>
      <c r="N540">
        <v>3</v>
      </c>
      <c r="O540">
        <v>3</v>
      </c>
      <c r="P540">
        <v>0</v>
      </c>
      <c r="Q540">
        <v>3</v>
      </c>
      <c r="R540">
        <v>1</v>
      </c>
      <c r="S540">
        <v>4</v>
      </c>
      <c r="T540">
        <v>5</v>
      </c>
      <c r="U540">
        <v>2</v>
      </c>
      <c r="V540">
        <v>6</v>
      </c>
      <c r="W540">
        <v>6</v>
      </c>
      <c r="X540">
        <v>2</v>
      </c>
      <c r="Y540">
        <v>8</v>
      </c>
    </row>
    <row r="541" spans="1:25" x14ac:dyDescent="0.3">
      <c r="A541" s="1" t="s">
        <v>157</v>
      </c>
      <c r="B541" s="1" t="s">
        <v>165</v>
      </c>
      <c r="C541">
        <v>14</v>
      </c>
      <c r="D541">
        <v>1</v>
      </c>
      <c r="E541">
        <v>1</v>
      </c>
      <c r="F541">
        <v>2</v>
      </c>
      <c r="G541" s="1" t="s">
        <v>463</v>
      </c>
      <c r="H541">
        <v>1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1</v>
      </c>
      <c r="O541">
        <v>1</v>
      </c>
      <c r="P541">
        <v>0</v>
      </c>
      <c r="Q541">
        <v>1</v>
      </c>
      <c r="R541">
        <v>1</v>
      </c>
      <c r="S541">
        <v>4</v>
      </c>
      <c r="T541">
        <v>5</v>
      </c>
      <c r="U541">
        <v>10</v>
      </c>
      <c r="V541">
        <v>1</v>
      </c>
      <c r="W541">
        <v>1</v>
      </c>
      <c r="X541">
        <v>10</v>
      </c>
      <c r="Y541">
        <v>11</v>
      </c>
    </row>
    <row r="542" spans="1:25" x14ac:dyDescent="0.3">
      <c r="A542" s="1" t="s">
        <v>159</v>
      </c>
      <c r="B542" s="1" t="s">
        <v>164</v>
      </c>
      <c r="C542">
        <v>14</v>
      </c>
      <c r="D542">
        <v>0</v>
      </c>
      <c r="E542">
        <v>2</v>
      </c>
      <c r="F542">
        <v>2</v>
      </c>
      <c r="G542" s="1" t="s">
        <v>5</v>
      </c>
      <c r="H542">
        <v>0</v>
      </c>
      <c r="I542">
        <v>2</v>
      </c>
      <c r="J542">
        <v>2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2</v>
      </c>
      <c r="T542">
        <v>4</v>
      </c>
      <c r="U542">
        <v>7</v>
      </c>
      <c r="V542">
        <v>1</v>
      </c>
      <c r="W542">
        <v>1</v>
      </c>
      <c r="X542">
        <v>7</v>
      </c>
      <c r="Y542">
        <v>8</v>
      </c>
    </row>
    <row r="543" spans="1:25" x14ac:dyDescent="0.3">
      <c r="A543" s="1" t="s">
        <v>169</v>
      </c>
      <c r="B543" s="1" t="s">
        <v>167</v>
      </c>
      <c r="C543">
        <v>14</v>
      </c>
      <c r="D543">
        <v>0</v>
      </c>
      <c r="E543">
        <v>2</v>
      </c>
      <c r="F543">
        <v>2</v>
      </c>
      <c r="G543" s="1" t="s">
        <v>5</v>
      </c>
      <c r="H543">
        <v>0</v>
      </c>
      <c r="I543">
        <v>1</v>
      </c>
      <c r="J543">
        <v>1</v>
      </c>
      <c r="K543">
        <v>0</v>
      </c>
      <c r="L543">
        <v>1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5</v>
      </c>
      <c r="S543">
        <v>3</v>
      </c>
      <c r="T543">
        <v>8</v>
      </c>
      <c r="U543">
        <v>3</v>
      </c>
      <c r="V543">
        <v>7</v>
      </c>
      <c r="W543">
        <v>7</v>
      </c>
      <c r="X543">
        <v>3</v>
      </c>
      <c r="Y543">
        <v>10</v>
      </c>
    </row>
    <row r="544" spans="1:25" x14ac:dyDescent="0.3">
      <c r="A544" s="1" t="s">
        <v>162</v>
      </c>
      <c r="B544" s="1" t="s">
        <v>161</v>
      </c>
      <c r="C544">
        <v>14</v>
      </c>
      <c r="D544">
        <v>3</v>
      </c>
      <c r="E544">
        <v>1</v>
      </c>
      <c r="F544">
        <v>4</v>
      </c>
      <c r="G544" s="1" t="s">
        <v>463</v>
      </c>
      <c r="H544">
        <v>1</v>
      </c>
      <c r="I544">
        <v>0</v>
      </c>
      <c r="J544">
        <v>0</v>
      </c>
      <c r="K544">
        <v>1</v>
      </c>
      <c r="L544">
        <v>1</v>
      </c>
      <c r="M544">
        <v>2</v>
      </c>
      <c r="N544">
        <v>1</v>
      </c>
      <c r="O544">
        <v>1</v>
      </c>
      <c r="P544">
        <v>2</v>
      </c>
      <c r="Q544">
        <v>3</v>
      </c>
      <c r="R544">
        <v>1</v>
      </c>
      <c r="S544">
        <v>3</v>
      </c>
      <c r="T544">
        <v>4</v>
      </c>
      <c r="U544">
        <v>7</v>
      </c>
      <c r="V544">
        <v>1</v>
      </c>
      <c r="W544">
        <v>1</v>
      </c>
      <c r="X544">
        <v>7</v>
      </c>
      <c r="Y544">
        <v>8</v>
      </c>
    </row>
    <row r="545" spans="1:25" x14ac:dyDescent="0.3">
      <c r="A545" s="1" t="s">
        <v>139</v>
      </c>
      <c r="B545" s="1" t="s">
        <v>163</v>
      </c>
      <c r="C545">
        <v>14</v>
      </c>
      <c r="D545">
        <v>5</v>
      </c>
      <c r="E545">
        <v>1</v>
      </c>
      <c r="F545">
        <v>6</v>
      </c>
      <c r="G545" s="1" t="s">
        <v>463</v>
      </c>
      <c r="H545">
        <v>3</v>
      </c>
      <c r="I545">
        <v>1</v>
      </c>
      <c r="J545">
        <v>1</v>
      </c>
      <c r="K545">
        <v>3</v>
      </c>
      <c r="L545">
        <v>4</v>
      </c>
      <c r="M545">
        <v>2</v>
      </c>
      <c r="N545">
        <v>0</v>
      </c>
      <c r="O545">
        <v>0</v>
      </c>
      <c r="P545">
        <v>2</v>
      </c>
      <c r="Q545">
        <v>2</v>
      </c>
      <c r="R545">
        <v>0</v>
      </c>
      <c r="S545">
        <v>0</v>
      </c>
      <c r="T545">
        <v>0</v>
      </c>
      <c r="U545">
        <v>19</v>
      </c>
      <c r="V545">
        <v>3</v>
      </c>
      <c r="W545">
        <v>3</v>
      </c>
      <c r="X545">
        <v>19</v>
      </c>
      <c r="Y545">
        <v>22</v>
      </c>
    </row>
    <row r="546" spans="1:25" x14ac:dyDescent="0.3">
      <c r="A546" s="1" t="s">
        <v>155</v>
      </c>
      <c r="B546" s="1" t="s">
        <v>154</v>
      </c>
      <c r="C546">
        <v>14</v>
      </c>
      <c r="D546">
        <v>2</v>
      </c>
      <c r="E546">
        <v>1</v>
      </c>
      <c r="F546">
        <v>3</v>
      </c>
      <c r="G546" s="1" t="s">
        <v>463</v>
      </c>
      <c r="H546">
        <v>2</v>
      </c>
      <c r="I546">
        <v>0</v>
      </c>
      <c r="J546">
        <v>0</v>
      </c>
      <c r="K546">
        <v>2</v>
      </c>
      <c r="L546">
        <v>2</v>
      </c>
      <c r="M546">
        <v>0</v>
      </c>
      <c r="N546">
        <v>1</v>
      </c>
      <c r="O546">
        <v>1</v>
      </c>
      <c r="P546">
        <v>0</v>
      </c>
      <c r="Q546">
        <v>1</v>
      </c>
      <c r="R546">
        <v>2</v>
      </c>
      <c r="S546">
        <v>2</v>
      </c>
      <c r="T546">
        <v>4</v>
      </c>
      <c r="U546">
        <v>6</v>
      </c>
      <c r="V546">
        <v>4</v>
      </c>
      <c r="W546">
        <v>4</v>
      </c>
      <c r="X546">
        <v>6</v>
      </c>
      <c r="Y546">
        <v>10</v>
      </c>
    </row>
    <row r="547" spans="1:25" x14ac:dyDescent="0.3">
      <c r="A547" s="1" t="s">
        <v>158</v>
      </c>
      <c r="B547" s="1" t="s">
        <v>160</v>
      </c>
      <c r="C547">
        <v>14</v>
      </c>
      <c r="D547">
        <v>4</v>
      </c>
      <c r="E547">
        <v>1</v>
      </c>
      <c r="F547">
        <v>5</v>
      </c>
      <c r="G547" s="1" t="s">
        <v>463</v>
      </c>
      <c r="H547">
        <v>1</v>
      </c>
      <c r="I547">
        <v>0</v>
      </c>
      <c r="J547">
        <v>0</v>
      </c>
      <c r="K547">
        <v>1</v>
      </c>
      <c r="L547">
        <v>1</v>
      </c>
      <c r="M547">
        <v>3</v>
      </c>
      <c r="N547">
        <v>1</v>
      </c>
      <c r="O547">
        <v>1</v>
      </c>
      <c r="P547">
        <v>3</v>
      </c>
      <c r="Q547">
        <v>4</v>
      </c>
      <c r="R547">
        <v>0</v>
      </c>
      <c r="S547">
        <v>0</v>
      </c>
      <c r="T547">
        <v>0</v>
      </c>
      <c r="U547">
        <v>14</v>
      </c>
      <c r="V547">
        <v>1</v>
      </c>
      <c r="W547">
        <v>1</v>
      </c>
      <c r="X547">
        <v>14</v>
      </c>
      <c r="Y547">
        <v>15</v>
      </c>
    </row>
    <row r="548" spans="1:25" x14ac:dyDescent="0.3">
      <c r="A548" s="1" t="s">
        <v>166</v>
      </c>
      <c r="B548" s="1" t="s">
        <v>168</v>
      </c>
      <c r="C548">
        <v>14</v>
      </c>
      <c r="D548">
        <v>5</v>
      </c>
      <c r="E548">
        <v>2</v>
      </c>
      <c r="F548">
        <v>7</v>
      </c>
      <c r="G548" s="1" t="s">
        <v>463</v>
      </c>
      <c r="H548">
        <v>1</v>
      </c>
      <c r="I548">
        <v>1</v>
      </c>
      <c r="J548">
        <v>1</v>
      </c>
      <c r="K548">
        <v>1</v>
      </c>
      <c r="L548">
        <v>2</v>
      </c>
      <c r="M548">
        <v>4</v>
      </c>
      <c r="N548">
        <v>1</v>
      </c>
      <c r="O548">
        <v>1</v>
      </c>
      <c r="P548">
        <v>4</v>
      </c>
      <c r="Q548">
        <v>5</v>
      </c>
      <c r="R548">
        <v>1</v>
      </c>
      <c r="S548">
        <v>0</v>
      </c>
      <c r="T548">
        <v>1</v>
      </c>
      <c r="U548">
        <v>5</v>
      </c>
      <c r="V548">
        <v>1</v>
      </c>
      <c r="W548">
        <v>1</v>
      </c>
      <c r="X548">
        <v>5</v>
      </c>
      <c r="Y548">
        <v>6</v>
      </c>
    </row>
    <row r="549" spans="1:25" x14ac:dyDescent="0.3">
      <c r="A549" s="1" t="s">
        <v>161</v>
      </c>
      <c r="B549" s="1" t="s">
        <v>159</v>
      </c>
      <c r="C549">
        <v>15</v>
      </c>
      <c r="D549">
        <v>0</v>
      </c>
      <c r="E549">
        <v>3</v>
      </c>
      <c r="F549">
        <v>3</v>
      </c>
      <c r="G549" s="1" t="s">
        <v>5</v>
      </c>
      <c r="H549">
        <v>0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2</v>
      </c>
      <c r="O549">
        <v>2</v>
      </c>
      <c r="P549">
        <v>0</v>
      </c>
      <c r="Q549">
        <v>2</v>
      </c>
      <c r="R549">
        <v>4</v>
      </c>
      <c r="S549">
        <v>1</v>
      </c>
      <c r="T549">
        <v>5</v>
      </c>
      <c r="U549">
        <v>5</v>
      </c>
      <c r="V549">
        <v>7</v>
      </c>
      <c r="W549">
        <v>7</v>
      </c>
      <c r="X549">
        <v>5</v>
      </c>
      <c r="Y549">
        <v>12</v>
      </c>
    </row>
    <row r="550" spans="1:25" x14ac:dyDescent="0.3">
      <c r="A550" s="1" t="s">
        <v>164</v>
      </c>
      <c r="B550" s="1" t="s">
        <v>162</v>
      </c>
      <c r="C550">
        <v>15</v>
      </c>
      <c r="D550">
        <v>1</v>
      </c>
      <c r="E550">
        <v>5</v>
      </c>
      <c r="F550">
        <v>6</v>
      </c>
      <c r="G550" s="1" t="s">
        <v>463</v>
      </c>
      <c r="H550">
        <v>1</v>
      </c>
      <c r="I550">
        <v>2</v>
      </c>
      <c r="J550">
        <v>2</v>
      </c>
      <c r="K550">
        <v>1</v>
      </c>
      <c r="L550">
        <v>3</v>
      </c>
      <c r="M550">
        <v>0</v>
      </c>
      <c r="N550">
        <v>3</v>
      </c>
      <c r="O550">
        <v>3</v>
      </c>
      <c r="P550">
        <v>0</v>
      </c>
      <c r="Q550">
        <v>3</v>
      </c>
      <c r="R550">
        <v>2</v>
      </c>
      <c r="S550">
        <v>1</v>
      </c>
      <c r="T550">
        <v>3</v>
      </c>
      <c r="U550">
        <v>0</v>
      </c>
      <c r="V550">
        <v>14</v>
      </c>
      <c r="W550">
        <v>14</v>
      </c>
      <c r="X550">
        <v>0</v>
      </c>
      <c r="Y550">
        <v>14</v>
      </c>
    </row>
    <row r="551" spans="1:25" x14ac:dyDescent="0.3">
      <c r="A551" s="1" t="s">
        <v>154</v>
      </c>
      <c r="B551" s="1" t="s">
        <v>170</v>
      </c>
      <c r="C551">
        <v>15</v>
      </c>
      <c r="D551">
        <v>6</v>
      </c>
      <c r="E551">
        <v>0</v>
      </c>
      <c r="F551">
        <v>6</v>
      </c>
      <c r="G551" s="1" t="s">
        <v>5</v>
      </c>
      <c r="H551">
        <v>2</v>
      </c>
      <c r="I551">
        <v>0</v>
      </c>
      <c r="J551">
        <v>0</v>
      </c>
      <c r="K551">
        <v>2</v>
      </c>
      <c r="L551">
        <v>2</v>
      </c>
      <c r="M551">
        <v>4</v>
      </c>
      <c r="N551">
        <v>0</v>
      </c>
      <c r="O551">
        <v>0</v>
      </c>
      <c r="P551">
        <v>4</v>
      </c>
      <c r="Q551">
        <v>4</v>
      </c>
      <c r="R551">
        <v>1</v>
      </c>
      <c r="S551">
        <v>3</v>
      </c>
      <c r="T551">
        <v>4</v>
      </c>
      <c r="U551">
        <v>8</v>
      </c>
      <c r="V551">
        <v>1</v>
      </c>
      <c r="W551">
        <v>1</v>
      </c>
      <c r="X551">
        <v>8</v>
      </c>
      <c r="Y551">
        <v>9</v>
      </c>
    </row>
    <row r="552" spans="1:25" x14ac:dyDescent="0.3">
      <c r="A552" s="1" t="s">
        <v>167</v>
      </c>
      <c r="B552" s="1" t="s">
        <v>139</v>
      </c>
      <c r="C552">
        <v>15</v>
      </c>
      <c r="D552">
        <v>1</v>
      </c>
      <c r="E552">
        <v>4</v>
      </c>
      <c r="F552">
        <v>5</v>
      </c>
      <c r="G552" s="1" t="s">
        <v>463</v>
      </c>
      <c r="H552">
        <v>1</v>
      </c>
      <c r="I552">
        <v>2</v>
      </c>
      <c r="J552">
        <v>2</v>
      </c>
      <c r="K552">
        <v>1</v>
      </c>
      <c r="L552">
        <v>3</v>
      </c>
      <c r="M552">
        <v>0</v>
      </c>
      <c r="N552">
        <v>2</v>
      </c>
      <c r="O552">
        <v>2</v>
      </c>
      <c r="P552">
        <v>0</v>
      </c>
      <c r="Q552">
        <v>2</v>
      </c>
      <c r="R552">
        <v>1</v>
      </c>
      <c r="S552">
        <v>3</v>
      </c>
      <c r="T552">
        <v>4</v>
      </c>
      <c r="U552">
        <v>4</v>
      </c>
      <c r="V552">
        <v>7</v>
      </c>
      <c r="W552">
        <v>7</v>
      </c>
      <c r="X552">
        <v>4</v>
      </c>
      <c r="Y552">
        <v>11</v>
      </c>
    </row>
    <row r="553" spans="1:25" x14ac:dyDescent="0.3">
      <c r="A553" s="1" t="s">
        <v>163</v>
      </c>
      <c r="B553" s="1" t="s">
        <v>169</v>
      </c>
      <c r="C553">
        <v>15</v>
      </c>
      <c r="D553">
        <v>0</v>
      </c>
      <c r="E553">
        <v>0</v>
      </c>
      <c r="F553">
        <v>0</v>
      </c>
      <c r="G553" s="1" t="s">
        <v>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2</v>
      </c>
      <c r="T553">
        <v>3</v>
      </c>
      <c r="U553">
        <v>4</v>
      </c>
      <c r="V553">
        <v>3</v>
      </c>
      <c r="W553">
        <v>3</v>
      </c>
      <c r="X553">
        <v>4</v>
      </c>
      <c r="Y553">
        <v>7</v>
      </c>
    </row>
    <row r="554" spans="1:25" x14ac:dyDescent="0.3">
      <c r="A554" s="1" t="s">
        <v>156</v>
      </c>
      <c r="B554" s="1" t="s">
        <v>158</v>
      </c>
      <c r="C554">
        <v>15</v>
      </c>
      <c r="D554">
        <v>3</v>
      </c>
      <c r="E554">
        <v>1</v>
      </c>
      <c r="F554">
        <v>4</v>
      </c>
      <c r="G554" s="1" t="s">
        <v>463</v>
      </c>
      <c r="H554">
        <v>3</v>
      </c>
      <c r="I554">
        <v>0</v>
      </c>
      <c r="J554">
        <v>0</v>
      </c>
      <c r="K554">
        <v>3</v>
      </c>
      <c r="L554">
        <v>3</v>
      </c>
      <c r="M554">
        <v>0</v>
      </c>
      <c r="N554">
        <v>1</v>
      </c>
      <c r="O554">
        <v>1</v>
      </c>
      <c r="P554">
        <v>0</v>
      </c>
      <c r="Q554">
        <v>1</v>
      </c>
      <c r="R554">
        <v>1</v>
      </c>
      <c r="S554">
        <v>2</v>
      </c>
      <c r="T554">
        <v>3</v>
      </c>
      <c r="U554">
        <v>4</v>
      </c>
      <c r="V554">
        <v>4</v>
      </c>
      <c r="W554">
        <v>4</v>
      </c>
      <c r="X554">
        <v>4</v>
      </c>
      <c r="Y554">
        <v>8</v>
      </c>
    </row>
    <row r="555" spans="1:25" x14ac:dyDescent="0.3">
      <c r="A555" s="1" t="s">
        <v>160</v>
      </c>
      <c r="B555" s="1" t="s">
        <v>166</v>
      </c>
      <c r="C555">
        <v>15</v>
      </c>
      <c r="D555">
        <v>0</v>
      </c>
      <c r="E555">
        <v>0</v>
      </c>
      <c r="F555">
        <v>0</v>
      </c>
      <c r="G555" s="1" t="s">
        <v>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1</v>
      </c>
      <c r="T555">
        <v>3</v>
      </c>
      <c r="U555">
        <v>4</v>
      </c>
      <c r="V555">
        <v>6</v>
      </c>
      <c r="W555">
        <v>6</v>
      </c>
      <c r="X555">
        <v>4</v>
      </c>
      <c r="Y555">
        <v>10</v>
      </c>
    </row>
    <row r="556" spans="1:25" x14ac:dyDescent="0.3">
      <c r="A556" s="1" t="s">
        <v>165</v>
      </c>
      <c r="B556" s="1" t="s">
        <v>155</v>
      </c>
      <c r="C556">
        <v>15</v>
      </c>
      <c r="D556">
        <v>1</v>
      </c>
      <c r="E556">
        <v>4</v>
      </c>
      <c r="F556">
        <v>5</v>
      </c>
      <c r="G556" s="1" t="s">
        <v>463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4</v>
      </c>
      <c r="O556">
        <v>4</v>
      </c>
      <c r="P556">
        <v>1</v>
      </c>
      <c r="Q556">
        <v>5</v>
      </c>
      <c r="R556">
        <v>3</v>
      </c>
      <c r="S556">
        <v>0</v>
      </c>
      <c r="T556">
        <v>3</v>
      </c>
      <c r="U556">
        <v>4</v>
      </c>
      <c r="V556">
        <v>10</v>
      </c>
      <c r="W556">
        <v>10</v>
      </c>
      <c r="X556">
        <v>4</v>
      </c>
      <c r="Y556">
        <v>14</v>
      </c>
    </row>
    <row r="557" spans="1:25" x14ac:dyDescent="0.3">
      <c r="A557" s="1" t="s">
        <v>168</v>
      </c>
      <c r="B557" s="1" t="s">
        <v>157</v>
      </c>
      <c r="C557">
        <v>15</v>
      </c>
      <c r="D557">
        <v>2</v>
      </c>
      <c r="E557">
        <v>1</v>
      </c>
      <c r="F557">
        <v>3</v>
      </c>
      <c r="G557" s="1" t="s">
        <v>463</v>
      </c>
      <c r="H557">
        <v>1</v>
      </c>
      <c r="I557">
        <v>0</v>
      </c>
      <c r="J557">
        <v>0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2</v>
      </c>
      <c r="R557">
        <v>1</v>
      </c>
      <c r="S557">
        <v>1</v>
      </c>
      <c r="T557">
        <v>2</v>
      </c>
      <c r="U557">
        <v>4</v>
      </c>
      <c r="V557">
        <v>9</v>
      </c>
      <c r="W557">
        <v>9</v>
      </c>
      <c r="X557">
        <v>4</v>
      </c>
      <c r="Y557">
        <v>13</v>
      </c>
    </row>
    <row r="558" spans="1:25" x14ac:dyDescent="0.3">
      <c r="A558" s="1" t="s">
        <v>164</v>
      </c>
      <c r="B558" s="1" t="s">
        <v>163</v>
      </c>
      <c r="C558">
        <v>16</v>
      </c>
      <c r="D558">
        <v>0</v>
      </c>
      <c r="E558">
        <v>3</v>
      </c>
      <c r="F558">
        <v>3</v>
      </c>
      <c r="G558" s="1" t="s">
        <v>5</v>
      </c>
      <c r="H558">
        <v>0</v>
      </c>
      <c r="I558">
        <v>1</v>
      </c>
      <c r="J558">
        <v>1</v>
      </c>
      <c r="K558">
        <v>0</v>
      </c>
      <c r="L558">
        <v>1</v>
      </c>
      <c r="M558">
        <v>0</v>
      </c>
      <c r="N558">
        <v>2</v>
      </c>
      <c r="O558">
        <v>2</v>
      </c>
      <c r="P558">
        <v>0</v>
      </c>
      <c r="Q558">
        <v>2</v>
      </c>
      <c r="R558">
        <v>2</v>
      </c>
      <c r="S558">
        <v>3</v>
      </c>
      <c r="T558">
        <v>5</v>
      </c>
      <c r="U558">
        <v>2</v>
      </c>
      <c r="V558">
        <v>1</v>
      </c>
      <c r="W558">
        <v>1</v>
      </c>
      <c r="X558">
        <v>2</v>
      </c>
      <c r="Y558">
        <v>3</v>
      </c>
    </row>
    <row r="559" spans="1:25" x14ac:dyDescent="0.3">
      <c r="A559" s="1" t="s">
        <v>167</v>
      </c>
      <c r="B559" s="1" t="s">
        <v>168</v>
      </c>
      <c r="C559">
        <v>16</v>
      </c>
      <c r="D559">
        <v>0</v>
      </c>
      <c r="E559">
        <v>0</v>
      </c>
      <c r="F559">
        <v>0</v>
      </c>
      <c r="G559" s="1" t="s">
        <v>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2</v>
      </c>
      <c r="T559">
        <v>4</v>
      </c>
      <c r="U559">
        <v>4</v>
      </c>
      <c r="V559">
        <v>7</v>
      </c>
      <c r="W559">
        <v>7</v>
      </c>
      <c r="X559">
        <v>4</v>
      </c>
      <c r="Y559">
        <v>11</v>
      </c>
    </row>
    <row r="560" spans="1:25" x14ac:dyDescent="0.3">
      <c r="A560" s="1" t="s">
        <v>159</v>
      </c>
      <c r="B560" s="1" t="s">
        <v>170</v>
      </c>
      <c r="C560">
        <v>16</v>
      </c>
      <c r="D560">
        <v>2</v>
      </c>
      <c r="E560">
        <v>1</v>
      </c>
      <c r="F560">
        <v>3</v>
      </c>
      <c r="G560" s="1" t="s">
        <v>463</v>
      </c>
      <c r="H560">
        <v>1</v>
      </c>
      <c r="I560">
        <v>1</v>
      </c>
      <c r="J560">
        <v>1</v>
      </c>
      <c r="K560">
        <v>1</v>
      </c>
      <c r="L560">
        <v>2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2</v>
      </c>
      <c r="U560">
        <v>23</v>
      </c>
      <c r="V560">
        <v>3</v>
      </c>
      <c r="W560">
        <v>3</v>
      </c>
      <c r="X560">
        <v>23</v>
      </c>
      <c r="Y560">
        <v>26</v>
      </c>
    </row>
    <row r="561" spans="1:25" x14ac:dyDescent="0.3">
      <c r="A561" s="1" t="s">
        <v>158</v>
      </c>
      <c r="B561" s="1" t="s">
        <v>154</v>
      </c>
      <c r="C561">
        <v>16</v>
      </c>
      <c r="D561">
        <v>0</v>
      </c>
      <c r="E561">
        <v>4</v>
      </c>
      <c r="F561">
        <v>4</v>
      </c>
      <c r="G561" s="1" t="s">
        <v>5</v>
      </c>
      <c r="H561">
        <v>0</v>
      </c>
      <c r="I561">
        <v>2</v>
      </c>
      <c r="J561">
        <v>2</v>
      </c>
      <c r="K561">
        <v>0</v>
      </c>
      <c r="L561">
        <v>2</v>
      </c>
      <c r="M561">
        <v>0</v>
      </c>
      <c r="N561">
        <v>2</v>
      </c>
      <c r="O561">
        <v>2</v>
      </c>
      <c r="P561">
        <v>0</v>
      </c>
      <c r="Q561">
        <v>2</v>
      </c>
      <c r="R561">
        <v>5</v>
      </c>
      <c r="S561">
        <v>1</v>
      </c>
      <c r="T561">
        <v>6</v>
      </c>
      <c r="U561">
        <v>2</v>
      </c>
      <c r="V561">
        <v>3</v>
      </c>
      <c r="W561">
        <v>3</v>
      </c>
      <c r="X561">
        <v>2</v>
      </c>
      <c r="Y561">
        <v>5</v>
      </c>
    </row>
    <row r="562" spans="1:25" x14ac:dyDescent="0.3">
      <c r="A562" s="1" t="s">
        <v>157</v>
      </c>
      <c r="B562" s="1" t="s">
        <v>160</v>
      </c>
      <c r="C562">
        <v>16</v>
      </c>
      <c r="D562">
        <v>2</v>
      </c>
      <c r="E562">
        <v>1</v>
      </c>
      <c r="F562">
        <v>3</v>
      </c>
      <c r="G562" s="1" t="s">
        <v>463</v>
      </c>
      <c r="H562">
        <v>1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2</v>
      </c>
      <c r="R562">
        <v>3</v>
      </c>
      <c r="S562">
        <v>1</v>
      </c>
      <c r="T562">
        <v>4</v>
      </c>
      <c r="U562">
        <v>13</v>
      </c>
      <c r="V562">
        <v>2</v>
      </c>
      <c r="W562">
        <v>2</v>
      </c>
      <c r="X562">
        <v>13</v>
      </c>
      <c r="Y562">
        <v>15</v>
      </c>
    </row>
    <row r="563" spans="1:25" x14ac:dyDescent="0.3">
      <c r="A563" s="1" t="s">
        <v>162</v>
      </c>
      <c r="B563" s="1" t="s">
        <v>156</v>
      </c>
      <c r="C563">
        <v>16</v>
      </c>
      <c r="D563">
        <v>2</v>
      </c>
      <c r="E563">
        <v>3</v>
      </c>
      <c r="F563">
        <v>5</v>
      </c>
      <c r="G563" s="1" t="s">
        <v>463</v>
      </c>
      <c r="H563">
        <v>0</v>
      </c>
      <c r="I563">
        <v>3</v>
      </c>
      <c r="J563">
        <v>3</v>
      </c>
      <c r="K563">
        <v>0</v>
      </c>
      <c r="L563">
        <v>3</v>
      </c>
      <c r="M563">
        <v>2</v>
      </c>
      <c r="N563">
        <v>0</v>
      </c>
      <c r="O563">
        <v>0</v>
      </c>
      <c r="P563">
        <v>2</v>
      </c>
      <c r="Q563">
        <v>2</v>
      </c>
      <c r="R563">
        <v>0</v>
      </c>
      <c r="S563">
        <v>1</v>
      </c>
      <c r="T563">
        <v>1</v>
      </c>
      <c r="U563">
        <v>5</v>
      </c>
      <c r="V563">
        <v>7</v>
      </c>
      <c r="W563">
        <v>7</v>
      </c>
      <c r="X563">
        <v>5</v>
      </c>
      <c r="Y563">
        <v>12</v>
      </c>
    </row>
    <row r="564" spans="1:25" x14ac:dyDescent="0.3">
      <c r="A564" s="1" t="s">
        <v>139</v>
      </c>
      <c r="B564" s="1" t="s">
        <v>169</v>
      </c>
      <c r="C564">
        <v>16</v>
      </c>
      <c r="D564">
        <v>8</v>
      </c>
      <c r="E564">
        <v>0</v>
      </c>
      <c r="F564">
        <v>8</v>
      </c>
      <c r="G564" s="1" t="s">
        <v>5</v>
      </c>
      <c r="H564">
        <v>3</v>
      </c>
      <c r="I564">
        <v>0</v>
      </c>
      <c r="J564">
        <v>0</v>
      </c>
      <c r="K564">
        <v>3</v>
      </c>
      <c r="L564">
        <v>3</v>
      </c>
      <c r="M564">
        <v>5</v>
      </c>
      <c r="N564">
        <v>0</v>
      </c>
      <c r="O564">
        <v>0</v>
      </c>
      <c r="P564">
        <v>5</v>
      </c>
      <c r="Q564">
        <v>5</v>
      </c>
      <c r="R564">
        <v>0</v>
      </c>
      <c r="S564">
        <v>1</v>
      </c>
      <c r="T564">
        <v>1</v>
      </c>
      <c r="U564">
        <v>14</v>
      </c>
      <c r="V564">
        <v>2</v>
      </c>
      <c r="W564">
        <v>2</v>
      </c>
      <c r="X564">
        <v>14</v>
      </c>
      <c r="Y564">
        <v>16</v>
      </c>
    </row>
    <row r="565" spans="1:25" x14ac:dyDescent="0.3">
      <c r="A565" s="1" t="s">
        <v>166</v>
      </c>
      <c r="B565" s="1" t="s">
        <v>165</v>
      </c>
      <c r="C565">
        <v>16</v>
      </c>
      <c r="D565">
        <v>1</v>
      </c>
      <c r="E565">
        <v>2</v>
      </c>
      <c r="F565">
        <v>3</v>
      </c>
      <c r="G565" s="1" t="s">
        <v>463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2</v>
      </c>
      <c r="O565">
        <v>2</v>
      </c>
      <c r="P565">
        <v>1</v>
      </c>
      <c r="Q565">
        <v>3</v>
      </c>
      <c r="R565">
        <v>1</v>
      </c>
      <c r="S565">
        <v>2</v>
      </c>
      <c r="T565">
        <v>3</v>
      </c>
      <c r="U565">
        <v>5</v>
      </c>
      <c r="V565">
        <v>6</v>
      </c>
      <c r="W565">
        <v>6</v>
      </c>
      <c r="X565">
        <v>5</v>
      </c>
      <c r="Y565">
        <v>11</v>
      </c>
    </row>
    <row r="566" spans="1:25" x14ac:dyDescent="0.3">
      <c r="A566" s="1" t="s">
        <v>155</v>
      </c>
      <c r="B566" s="1" t="s">
        <v>161</v>
      </c>
      <c r="C566">
        <v>16</v>
      </c>
      <c r="D566">
        <v>0</v>
      </c>
      <c r="E566">
        <v>2</v>
      </c>
      <c r="F566">
        <v>2</v>
      </c>
      <c r="G566" s="1" t="s">
        <v>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</v>
      </c>
      <c r="O566">
        <v>2</v>
      </c>
      <c r="P566">
        <v>0</v>
      </c>
      <c r="Q566">
        <v>2</v>
      </c>
      <c r="R566">
        <v>1</v>
      </c>
      <c r="S566">
        <v>0</v>
      </c>
      <c r="T566">
        <v>1</v>
      </c>
      <c r="U566">
        <v>9</v>
      </c>
      <c r="V566">
        <v>4</v>
      </c>
      <c r="W566">
        <v>4</v>
      </c>
      <c r="X566">
        <v>9</v>
      </c>
      <c r="Y566">
        <v>13</v>
      </c>
    </row>
    <row r="567" spans="1:25" x14ac:dyDescent="0.3">
      <c r="A567" s="1" t="s">
        <v>160</v>
      </c>
      <c r="B567" s="1" t="s">
        <v>167</v>
      </c>
      <c r="C567">
        <v>17</v>
      </c>
      <c r="D567">
        <v>2</v>
      </c>
      <c r="E567">
        <v>0</v>
      </c>
      <c r="F567">
        <v>2</v>
      </c>
      <c r="G567" s="1" t="s">
        <v>5</v>
      </c>
      <c r="H567">
        <v>1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1</v>
      </c>
      <c r="Q567">
        <v>1</v>
      </c>
      <c r="R567">
        <v>2</v>
      </c>
      <c r="S567">
        <v>3</v>
      </c>
      <c r="T567">
        <v>5</v>
      </c>
      <c r="U567">
        <v>5</v>
      </c>
      <c r="V567">
        <v>6</v>
      </c>
      <c r="W567">
        <v>6</v>
      </c>
      <c r="X567">
        <v>5</v>
      </c>
      <c r="Y567">
        <v>11</v>
      </c>
    </row>
    <row r="568" spans="1:25" x14ac:dyDescent="0.3">
      <c r="A568" s="1" t="s">
        <v>161</v>
      </c>
      <c r="B568" s="1" t="s">
        <v>166</v>
      </c>
      <c r="C568">
        <v>17</v>
      </c>
      <c r="D568">
        <v>0</v>
      </c>
      <c r="E568">
        <v>0</v>
      </c>
      <c r="F568">
        <v>0</v>
      </c>
      <c r="G568" s="1" t="s">
        <v>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2</v>
      </c>
      <c r="T568">
        <v>4</v>
      </c>
      <c r="U568">
        <v>6</v>
      </c>
      <c r="V568">
        <v>7</v>
      </c>
      <c r="W568">
        <v>7</v>
      </c>
      <c r="X568">
        <v>6</v>
      </c>
      <c r="Y568">
        <v>13</v>
      </c>
    </row>
    <row r="569" spans="1:25" x14ac:dyDescent="0.3">
      <c r="A569" s="1" t="s">
        <v>168</v>
      </c>
      <c r="B569" s="1" t="s">
        <v>162</v>
      </c>
      <c r="C569">
        <v>17</v>
      </c>
      <c r="D569">
        <v>4</v>
      </c>
      <c r="E569">
        <v>2</v>
      </c>
      <c r="F569">
        <v>6</v>
      </c>
      <c r="G569" s="1" t="s">
        <v>463</v>
      </c>
      <c r="H569">
        <v>1</v>
      </c>
      <c r="I569">
        <v>2</v>
      </c>
      <c r="J569">
        <v>2</v>
      </c>
      <c r="K569">
        <v>1</v>
      </c>
      <c r="L569">
        <v>3</v>
      </c>
      <c r="M569">
        <v>3</v>
      </c>
      <c r="N569">
        <v>0</v>
      </c>
      <c r="O569">
        <v>0</v>
      </c>
      <c r="P569">
        <v>3</v>
      </c>
      <c r="Q569">
        <v>3</v>
      </c>
      <c r="R569">
        <v>2</v>
      </c>
      <c r="S569">
        <v>4</v>
      </c>
      <c r="T569">
        <v>6</v>
      </c>
      <c r="U569">
        <v>8</v>
      </c>
      <c r="V569">
        <v>1</v>
      </c>
      <c r="W569">
        <v>1</v>
      </c>
      <c r="X569">
        <v>8</v>
      </c>
      <c r="Y569">
        <v>9</v>
      </c>
    </row>
    <row r="570" spans="1:25" x14ac:dyDescent="0.3">
      <c r="A570" s="1" t="s">
        <v>154</v>
      </c>
      <c r="B570" s="1" t="s">
        <v>159</v>
      </c>
      <c r="C570">
        <v>17</v>
      </c>
      <c r="D570">
        <v>3</v>
      </c>
      <c r="E570">
        <v>1</v>
      </c>
      <c r="F570">
        <v>4</v>
      </c>
      <c r="G570" s="1" t="s">
        <v>463</v>
      </c>
      <c r="H570">
        <v>1</v>
      </c>
      <c r="I570">
        <v>1</v>
      </c>
      <c r="J570">
        <v>1</v>
      </c>
      <c r="K570">
        <v>1</v>
      </c>
      <c r="L570">
        <v>2</v>
      </c>
      <c r="M570">
        <v>2</v>
      </c>
      <c r="N570">
        <v>0</v>
      </c>
      <c r="O570">
        <v>0</v>
      </c>
      <c r="P570">
        <v>2</v>
      </c>
      <c r="Q570">
        <v>2</v>
      </c>
      <c r="R570">
        <v>3</v>
      </c>
      <c r="S570">
        <v>5</v>
      </c>
      <c r="T570">
        <v>8</v>
      </c>
      <c r="U570">
        <v>4</v>
      </c>
      <c r="V570">
        <v>8</v>
      </c>
      <c r="W570">
        <v>8</v>
      </c>
      <c r="X570">
        <v>4</v>
      </c>
      <c r="Y570">
        <v>12</v>
      </c>
    </row>
    <row r="571" spans="1:25" x14ac:dyDescent="0.3">
      <c r="A571" s="1" t="s">
        <v>170</v>
      </c>
      <c r="B571" s="1" t="s">
        <v>158</v>
      </c>
      <c r="C571">
        <v>17</v>
      </c>
      <c r="D571">
        <v>0</v>
      </c>
      <c r="E571">
        <v>3</v>
      </c>
      <c r="F571">
        <v>3</v>
      </c>
      <c r="G571" s="1" t="s">
        <v>5</v>
      </c>
      <c r="H571">
        <v>0</v>
      </c>
      <c r="I571">
        <v>2</v>
      </c>
      <c r="J571">
        <v>2</v>
      </c>
      <c r="K571">
        <v>0</v>
      </c>
      <c r="L571">
        <v>2</v>
      </c>
      <c r="M571">
        <v>0</v>
      </c>
      <c r="N571">
        <v>1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2</v>
      </c>
      <c r="U571">
        <v>2</v>
      </c>
      <c r="V571">
        <v>5</v>
      </c>
      <c r="W571">
        <v>5</v>
      </c>
      <c r="X571">
        <v>2</v>
      </c>
      <c r="Y571">
        <v>7</v>
      </c>
    </row>
    <row r="572" spans="1:25" x14ac:dyDescent="0.3">
      <c r="A572" s="1" t="s">
        <v>156</v>
      </c>
      <c r="B572" s="1" t="s">
        <v>139</v>
      </c>
      <c r="C572">
        <v>17</v>
      </c>
      <c r="D572">
        <v>1</v>
      </c>
      <c r="E572">
        <v>3</v>
      </c>
      <c r="F572">
        <v>4</v>
      </c>
      <c r="G572" s="1" t="s">
        <v>463</v>
      </c>
      <c r="H572">
        <v>0</v>
      </c>
      <c r="I572">
        <v>1</v>
      </c>
      <c r="J572">
        <v>1</v>
      </c>
      <c r="K572">
        <v>0</v>
      </c>
      <c r="L572">
        <v>1</v>
      </c>
      <c r="M572">
        <v>1</v>
      </c>
      <c r="N572">
        <v>2</v>
      </c>
      <c r="O572">
        <v>2</v>
      </c>
      <c r="P572">
        <v>1</v>
      </c>
      <c r="Q572">
        <v>3</v>
      </c>
      <c r="R572">
        <v>2</v>
      </c>
      <c r="S572">
        <v>2</v>
      </c>
      <c r="T572">
        <v>4</v>
      </c>
      <c r="U572">
        <v>5</v>
      </c>
      <c r="V572">
        <v>9</v>
      </c>
      <c r="W572">
        <v>9</v>
      </c>
      <c r="X572">
        <v>5</v>
      </c>
      <c r="Y572">
        <v>14</v>
      </c>
    </row>
    <row r="573" spans="1:25" x14ac:dyDescent="0.3">
      <c r="A573" s="1" t="s">
        <v>169</v>
      </c>
      <c r="B573" s="1" t="s">
        <v>157</v>
      </c>
      <c r="C573">
        <v>17</v>
      </c>
      <c r="D573">
        <v>2</v>
      </c>
      <c r="E573">
        <v>2</v>
      </c>
      <c r="F573">
        <v>4</v>
      </c>
      <c r="G573" s="1" t="s">
        <v>463</v>
      </c>
      <c r="H573">
        <v>1</v>
      </c>
      <c r="I573">
        <v>1</v>
      </c>
      <c r="J573">
        <v>1</v>
      </c>
      <c r="K573">
        <v>1</v>
      </c>
      <c r="L573">
        <v>2</v>
      </c>
      <c r="M573">
        <v>1</v>
      </c>
      <c r="N573">
        <v>1</v>
      </c>
      <c r="O573">
        <v>1</v>
      </c>
      <c r="P573">
        <v>1</v>
      </c>
      <c r="Q573">
        <v>2</v>
      </c>
      <c r="R573">
        <v>1</v>
      </c>
      <c r="S573">
        <v>4</v>
      </c>
      <c r="T573">
        <v>5</v>
      </c>
      <c r="U573">
        <v>6</v>
      </c>
      <c r="V573">
        <v>4</v>
      </c>
      <c r="W573">
        <v>4</v>
      </c>
      <c r="X573">
        <v>6</v>
      </c>
      <c r="Y573">
        <v>10</v>
      </c>
    </row>
    <row r="574" spans="1:25" x14ac:dyDescent="0.3">
      <c r="A574" s="1" t="s">
        <v>163</v>
      </c>
      <c r="B574" s="1" t="s">
        <v>155</v>
      </c>
      <c r="C574">
        <v>17</v>
      </c>
      <c r="D574">
        <v>2</v>
      </c>
      <c r="E574">
        <v>2</v>
      </c>
      <c r="F574">
        <v>4</v>
      </c>
      <c r="G574" s="1" t="s">
        <v>463</v>
      </c>
      <c r="H574">
        <v>1</v>
      </c>
      <c r="I574">
        <v>1</v>
      </c>
      <c r="J574">
        <v>1</v>
      </c>
      <c r="K574">
        <v>1</v>
      </c>
      <c r="L574">
        <v>2</v>
      </c>
      <c r="M574">
        <v>1</v>
      </c>
      <c r="N574">
        <v>1</v>
      </c>
      <c r="O574">
        <v>1</v>
      </c>
      <c r="P574">
        <v>1</v>
      </c>
      <c r="Q574">
        <v>2</v>
      </c>
      <c r="R574">
        <v>1</v>
      </c>
      <c r="S574">
        <v>2</v>
      </c>
      <c r="T574">
        <v>3</v>
      </c>
      <c r="U574">
        <v>10</v>
      </c>
      <c r="V574">
        <v>9</v>
      </c>
      <c r="W574">
        <v>9</v>
      </c>
      <c r="X574">
        <v>10</v>
      </c>
      <c r="Y574">
        <v>19</v>
      </c>
    </row>
    <row r="575" spans="1:25" x14ac:dyDescent="0.3">
      <c r="A575" s="1" t="s">
        <v>165</v>
      </c>
      <c r="B575" s="1" t="s">
        <v>164</v>
      </c>
      <c r="C575">
        <v>17</v>
      </c>
      <c r="D575">
        <v>0</v>
      </c>
      <c r="E575">
        <v>2</v>
      </c>
      <c r="F575">
        <v>2</v>
      </c>
      <c r="G575" s="1" t="s">
        <v>5</v>
      </c>
      <c r="H575">
        <v>0</v>
      </c>
      <c r="I575">
        <v>1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6</v>
      </c>
      <c r="V575">
        <v>3</v>
      </c>
      <c r="W575">
        <v>3</v>
      </c>
      <c r="X575">
        <v>6</v>
      </c>
      <c r="Y575">
        <v>9</v>
      </c>
    </row>
    <row r="576" spans="1:25" x14ac:dyDescent="0.3">
      <c r="A576" s="1" t="s">
        <v>157</v>
      </c>
      <c r="B576" s="1" t="s">
        <v>170</v>
      </c>
      <c r="C576">
        <v>18</v>
      </c>
      <c r="D576">
        <v>3</v>
      </c>
      <c r="E576">
        <v>2</v>
      </c>
      <c r="F576">
        <v>5</v>
      </c>
      <c r="G576" s="1" t="s">
        <v>463</v>
      </c>
      <c r="H576">
        <v>2</v>
      </c>
      <c r="I576">
        <v>0</v>
      </c>
      <c r="J576">
        <v>0</v>
      </c>
      <c r="K576">
        <v>2</v>
      </c>
      <c r="L576">
        <v>2</v>
      </c>
      <c r="M576">
        <v>1</v>
      </c>
      <c r="N576">
        <v>2</v>
      </c>
      <c r="O576">
        <v>2</v>
      </c>
      <c r="P576">
        <v>1</v>
      </c>
      <c r="Q576">
        <v>3</v>
      </c>
      <c r="R576">
        <v>2</v>
      </c>
      <c r="S576">
        <v>1</v>
      </c>
      <c r="T576">
        <v>3</v>
      </c>
      <c r="U576">
        <v>7</v>
      </c>
      <c r="V576">
        <v>3</v>
      </c>
      <c r="W576">
        <v>3</v>
      </c>
      <c r="X576">
        <v>7</v>
      </c>
      <c r="Y576">
        <v>10</v>
      </c>
    </row>
    <row r="577" spans="1:25" x14ac:dyDescent="0.3">
      <c r="A577" s="1" t="s">
        <v>159</v>
      </c>
      <c r="B577" s="1" t="s">
        <v>156</v>
      </c>
      <c r="C577">
        <v>18</v>
      </c>
      <c r="D577">
        <v>3</v>
      </c>
      <c r="E577">
        <v>0</v>
      </c>
      <c r="F577">
        <v>3</v>
      </c>
      <c r="G577" s="1" t="s">
        <v>5</v>
      </c>
      <c r="H577">
        <v>2</v>
      </c>
      <c r="I577">
        <v>0</v>
      </c>
      <c r="J577">
        <v>0</v>
      </c>
      <c r="K577">
        <v>2</v>
      </c>
      <c r="L577">
        <v>2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3</v>
      </c>
      <c r="T577">
        <v>3</v>
      </c>
      <c r="U577">
        <v>4</v>
      </c>
      <c r="V577">
        <v>5</v>
      </c>
      <c r="W577">
        <v>5</v>
      </c>
      <c r="X577">
        <v>4</v>
      </c>
      <c r="Y577">
        <v>9</v>
      </c>
    </row>
    <row r="578" spans="1:25" x14ac:dyDescent="0.3">
      <c r="A578" s="1" t="s">
        <v>167</v>
      </c>
      <c r="B578" s="1" t="s">
        <v>155</v>
      </c>
      <c r="C578">
        <v>18</v>
      </c>
      <c r="D578">
        <v>3</v>
      </c>
      <c r="E578">
        <v>1</v>
      </c>
      <c r="F578">
        <v>4</v>
      </c>
      <c r="G578" s="1" t="s">
        <v>463</v>
      </c>
      <c r="H578">
        <v>1</v>
      </c>
      <c r="I578">
        <v>1</v>
      </c>
      <c r="J578">
        <v>1</v>
      </c>
      <c r="K578">
        <v>1</v>
      </c>
      <c r="L578">
        <v>2</v>
      </c>
      <c r="M578">
        <v>2</v>
      </c>
      <c r="N578">
        <v>0</v>
      </c>
      <c r="O578">
        <v>0</v>
      </c>
      <c r="P578">
        <v>2</v>
      </c>
      <c r="Q578">
        <v>2</v>
      </c>
      <c r="R578">
        <v>1</v>
      </c>
      <c r="S578">
        <v>1</v>
      </c>
      <c r="T578">
        <v>2</v>
      </c>
      <c r="U578">
        <v>9</v>
      </c>
      <c r="V578">
        <v>4</v>
      </c>
      <c r="W578">
        <v>4</v>
      </c>
      <c r="X578">
        <v>9</v>
      </c>
      <c r="Y578">
        <v>13</v>
      </c>
    </row>
    <row r="579" spans="1:25" x14ac:dyDescent="0.3">
      <c r="A579" s="1" t="s">
        <v>163</v>
      </c>
      <c r="B579" s="1" t="s">
        <v>160</v>
      </c>
      <c r="C579">
        <v>18</v>
      </c>
      <c r="D579">
        <v>2</v>
      </c>
      <c r="E579">
        <v>4</v>
      </c>
      <c r="F579">
        <v>6</v>
      </c>
      <c r="G579" s="1" t="s">
        <v>463</v>
      </c>
      <c r="H579">
        <v>1</v>
      </c>
      <c r="I579">
        <v>1</v>
      </c>
      <c r="J579">
        <v>1</v>
      </c>
      <c r="K579">
        <v>1</v>
      </c>
      <c r="L579">
        <v>2</v>
      </c>
      <c r="M579">
        <v>1</v>
      </c>
      <c r="N579">
        <v>3</v>
      </c>
      <c r="O579">
        <v>3</v>
      </c>
      <c r="P579">
        <v>1</v>
      </c>
      <c r="Q579">
        <v>4</v>
      </c>
      <c r="R579">
        <v>1</v>
      </c>
      <c r="S579">
        <v>1</v>
      </c>
      <c r="T579">
        <v>2</v>
      </c>
      <c r="U579">
        <v>11</v>
      </c>
      <c r="V579">
        <v>7</v>
      </c>
      <c r="W579">
        <v>7</v>
      </c>
      <c r="X579">
        <v>11</v>
      </c>
      <c r="Y579">
        <v>18</v>
      </c>
    </row>
    <row r="580" spans="1:25" x14ac:dyDescent="0.3">
      <c r="A580" s="1" t="s">
        <v>166</v>
      </c>
      <c r="B580" s="1" t="s">
        <v>158</v>
      </c>
      <c r="C580">
        <v>18</v>
      </c>
      <c r="D580">
        <v>3</v>
      </c>
      <c r="E580">
        <v>0</v>
      </c>
      <c r="F580">
        <v>3</v>
      </c>
      <c r="G580" s="1" t="s">
        <v>5</v>
      </c>
      <c r="H580">
        <v>1</v>
      </c>
      <c r="I580">
        <v>0</v>
      </c>
      <c r="J580">
        <v>0</v>
      </c>
      <c r="K580">
        <v>1</v>
      </c>
      <c r="L580">
        <v>1</v>
      </c>
      <c r="M580">
        <v>2</v>
      </c>
      <c r="N580">
        <v>0</v>
      </c>
      <c r="O580">
        <v>0</v>
      </c>
      <c r="P580">
        <v>2</v>
      </c>
      <c r="Q580">
        <v>2</v>
      </c>
      <c r="R580">
        <v>2</v>
      </c>
      <c r="S580">
        <v>1</v>
      </c>
      <c r="T580">
        <v>3</v>
      </c>
      <c r="U580">
        <v>5</v>
      </c>
      <c r="V580">
        <v>1</v>
      </c>
      <c r="W580">
        <v>1</v>
      </c>
      <c r="X580">
        <v>5</v>
      </c>
      <c r="Y580">
        <v>6</v>
      </c>
    </row>
    <row r="581" spans="1:25" x14ac:dyDescent="0.3">
      <c r="A581" s="1" t="s">
        <v>223</v>
      </c>
      <c r="B581" s="1" t="s">
        <v>239</v>
      </c>
      <c r="C581">
        <v>1</v>
      </c>
      <c r="D581">
        <v>1</v>
      </c>
      <c r="E581">
        <v>0</v>
      </c>
      <c r="F581">
        <v>1</v>
      </c>
      <c r="G581" s="1" t="s">
        <v>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1</v>
      </c>
      <c r="R581">
        <v>2</v>
      </c>
      <c r="S581">
        <v>2</v>
      </c>
      <c r="T581">
        <v>4</v>
      </c>
      <c r="U581">
        <v>11</v>
      </c>
      <c r="V581">
        <v>5</v>
      </c>
      <c r="W581">
        <v>5</v>
      </c>
      <c r="X581">
        <v>11</v>
      </c>
      <c r="Y581">
        <v>16</v>
      </c>
    </row>
    <row r="582" spans="1:25" x14ac:dyDescent="0.3">
      <c r="A582" s="1" t="s">
        <v>237</v>
      </c>
      <c r="B582" s="1" t="s">
        <v>236</v>
      </c>
      <c r="C582">
        <v>1</v>
      </c>
      <c r="D582">
        <v>0</v>
      </c>
      <c r="E582">
        <v>1</v>
      </c>
      <c r="F582">
        <v>1</v>
      </c>
      <c r="G582" s="1" t="s">
        <v>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6</v>
      </c>
      <c r="W582">
        <v>6</v>
      </c>
      <c r="X582">
        <v>1</v>
      </c>
      <c r="Y582">
        <v>7</v>
      </c>
    </row>
    <row r="583" spans="1:25" x14ac:dyDescent="0.3">
      <c r="A583" s="1" t="s">
        <v>233</v>
      </c>
      <c r="B583" s="1" t="s">
        <v>238</v>
      </c>
      <c r="C583">
        <v>1</v>
      </c>
      <c r="D583">
        <v>6</v>
      </c>
      <c r="E583">
        <v>0</v>
      </c>
      <c r="F583">
        <v>6</v>
      </c>
      <c r="G583" s="1" t="s">
        <v>5</v>
      </c>
      <c r="H583">
        <v>2</v>
      </c>
      <c r="I583">
        <v>0</v>
      </c>
      <c r="J583">
        <v>0</v>
      </c>
      <c r="K583">
        <v>2</v>
      </c>
      <c r="L583">
        <v>2</v>
      </c>
      <c r="M583">
        <v>4</v>
      </c>
      <c r="N583">
        <v>0</v>
      </c>
      <c r="O583">
        <v>0</v>
      </c>
      <c r="P583">
        <v>4</v>
      </c>
      <c r="Q583">
        <v>4</v>
      </c>
      <c r="R583">
        <v>1</v>
      </c>
      <c r="S583">
        <v>1</v>
      </c>
      <c r="T583">
        <v>2</v>
      </c>
      <c r="U583">
        <v>4</v>
      </c>
      <c r="V583">
        <v>2</v>
      </c>
      <c r="W583">
        <v>2</v>
      </c>
      <c r="X583">
        <v>4</v>
      </c>
      <c r="Y583">
        <v>6</v>
      </c>
    </row>
    <row r="584" spans="1:25" x14ac:dyDescent="0.3">
      <c r="A584" s="1" t="s">
        <v>225</v>
      </c>
      <c r="B584" s="1" t="s">
        <v>226</v>
      </c>
      <c r="C584">
        <v>1</v>
      </c>
      <c r="D584">
        <v>3</v>
      </c>
      <c r="E584">
        <v>1</v>
      </c>
      <c r="F584">
        <v>4</v>
      </c>
      <c r="G584" s="1" t="s">
        <v>463</v>
      </c>
      <c r="H584">
        <v>2</v>
      </c>
      <c r="I584">
        <v>1</v>
      </c>
      <c r="J584">
        <v>1</v>
      </c>
      <c r="K584">
        <v>2</v>
      </c>
      <c r="L584">
        <v>3</v>
      </c>
      <c r="M584">
        <v>1</v>
      </c>
      <c r="N584">
        <v>0</v>
      </c>
      <c r="O584">
        <v>0</v>
      </c>
      <c r="P584">
        <v>1</v>
      </c>
      <c r="Q584">
        <v>1</v>
      </c>
      <c r="R584">
        <v>2</v>
      </c>
      <c r="S584">
        <v>0</v>
      </c>
      <c r="T584">
        <v>2</v>
      </c>
      <c r="U584">
        <v>3</v>
      </c>
      <c r="V584">
        <v>7</v>
      </c>
      <c r="W584">
        <v>7</v>
      </c>
      <c r="X584">
        <v>3</v>
      </c>
      <c r="Y584">
        <v>10</v>
      </c>
    </row>
    <row r="585" spans="1:25" x14ac:dyDescent="0.3">
      <c r="A585" s="1" t="s">
        <v>231</v>
      </c>
      <c r="B585" s="1" t="s">
        <v>224</v>
      </c>
      <c r="C585">
        <v>1</v>
      </c>
      <c r="D585">
        <v>1</v>
      </c>
      <c r="E585">
        <v>4</v>
      </c>
      <c r="F585">
        <v>5</v>
      </c>
      <c r="G585" s="1" t="s">
        <v>463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4</v>
      </c>
      <c r="O585">
        <v>4</v>
      </c>
      <c r="P585">
        <v>0</v>
      </c>
      <c r="Q585">
        <v>4</v>
      </c>
      <c r="R585">
        <v>1</v>
      </c>
      <c r="S585">
        <v>1</v>
      </c>
      <c r="T585">
        <v>2</v>
      </c>
      <c r="U585">
        <v>4</v>
      </c>
      <c r="V585">
        <v>1</v>
      </c>
      <c r="W585">
        <v>1</v>
      </c>
      <c r="X585">
        <v>4</v>
      </c>
      <c r="Y585">
        <v>5</v>
      </c>
    </row>
    <row r="586" spans="1:25" x14ac:dyDescent="0.3">
      <c r="A586" s="1" t="s">
        <v>221</v>
      </c>
      <c r="B586" s="1" t="s">
        <v>228</v>
      </c>
      <c r="C586">
        <v>1</v>
      </c>
      <c r="D586">
        <v>3</v>
      </c>
      <c r="E586">
        <v>0</v>
      </c>
      <c r="F586">
        <v>3</v>
      </c>
      <c r="G586" s="1" t="s">
        <v>5</v>
      </c>
      <c r="H586">
        <v>1</v>
      </c>
      <c r="I586">
        <v>0</v>
      </c>
      <c r="J586">
        <v>0</v>
      </c>
      <c r="K586">
        <v>1</v>
      </c>
      <c r="L586">
        <v>1</v>
      </c>
      <c r="M586">
        <v>2</v>
      </c>
      <c r="N586">
        <v>0</v>
      </c>
      <c r="O586">
        <v>0</v>
      </c>
      <c r="P586">
        <v>2</v>
      </c>
      <c r="Q586">
        <v>2</v>
      </c>
      <c r="R586">
        <v>1</v>
      </c>
      <c r="S586">
        <v>0</v>
      </c>
      <c r="T586">
        <v>1</v>
      </c>
      <c r="U586">
        <v>2</v>
      </c>
      <c r="V586">
        <v>4</v>
      </c>
      <c r="W586">
        <v>4</v>
      </c>
      <c r="X586">
        <v>2</v>
      </c>
      <c r="Y586">
        <v>6</v>
      </c>
    </row>
    <row r="587" spans="1:25" x14ac:dyDescent="0.3">
      <c r="A587" s="1" t="s">
        <v>234</v>
      </c>
      <c r="B587" s="1" t="s">
        <v>219</v>
      </c>
      <c r="C587">
        <v>1</v>
      </c>
      <c r="D587">
        <v>0</v>
      </c>
      <c r="E587">
        <v>1</v>
      </c>
      <c r="F587">
        <v>1</v>
      </c>
      <c r="G587" s="1" t="s">
        <v>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1</v>
      </c>
      <c r="R587">
        <v>0</v>
      </c>
      <c r="S587">
        <v>2</v>
      </c>
      <c r="T587">
        <v>2</v>
      </c>
      <c r="U587">
        <v>6</v>
      </c>
      <c r="V587">
        <v>1</v>
      </c>
      <c r="W587">
        <v>1</v>
      </c>
      <c r="X587">
        <v>6</v>
      </c>
      <c r="Y587">
        <v>7</v>
      </c>
    </row>
    <row r="588" spans="1:25" x14ac:dyDescent="0.3">
      <c r="A588" s="1" t="s">
        <v>242</v>
      </c>
      <c r="B588" s="1" t="s">
        <v>222</v>
      </c>
      <c r="C588">
        <v>1</v>
      </c>
      <c r="D588">
        <v>0</v>
      </c>
      <c r="E588">
        <v>0</v>
      </c>
      <c r="F588">
        <v>0</v>
      </c>
      <c r="G588" s="1" t="s">
        <v>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2</v>
      </c>
      <c r="T588">
        <v>6</v>
      </c>
      <c r="U588">
        <v>8</v>
      </c>
      <c r="V588">
        <v>8</v>
      </c>
      <c r="W588">
        <v>8</v>
      </c>
      <c r="X588">
        <v>8</v>
      </c>
      <c r="Y588">
        <v>16</v>
      </c>
    </row>
    <row r="589" spans="1:25" x14ac:dyDescent="0.3">
      <c r="A589" s="1" t="s">
        <v>229</v>
      </c>
      <c r="B589" s="1" t="s">
        <v>220</v>
      </c>
      <c r="C589">
        <v>1</v>
      </c>
      <c r="D589">
        <v>1</v>
      </c>
      <c r="E589">
        <v>2</v>
      </c>
      <c r="F589">
        <v>3</v>
      </c>
      <c r="G589" s="1" t="s">
        <v>463</v>
      </c>
      <c r="H589">
        <v>1</v>
      </c>
      <c r="I589">
        <v>2</v>
      </c>
      <c r="J589">
        <v>2</v>
      </c>
      <c r="K589">
        <v>1</v>
      </c>
      <c r="L589">
        <v>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10</v>
      </c>
      <c r="V589">
        <v>4</v>
      </c>
      <c r="W589">
        <v>4</v>
      </c>
      <c r="X589">
        <v>10</v>
      </c>
      <c r="Y589">
        <v>14</v>
      </c>
    </row>
    <row r="590" spans="1:25" x14ac:dyDescent="0.3">
      <c r="A590" s="1" t="s">
        <v>235</v>
      </c>
      <c r="B590" s="1" t="s">
        <v>240</v>
      </c>
      <c r="C590">
        <v>1</v>
      </c>
      <c r="D590">
        <v>3</v>
      </c>
      <c r="E590">
        <v>0</v>
      </c>
      <c r="F590">
        <v>3</v>
      </c>
      <c r="G590" s="1" t="s">
        <v>5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2</v>
      </c>
      <c r="N590">
        <v>0</v>
      </c>
      <c r="O590">
        <v>0</v>
      </c>
      <c r="P590">
        <v>2</v>
      </c>
      <c r="Q590">
        <v>2</v>
      </c>
      <c r="R590">
        <v>1</v>
      </c>
      <c r="S590">
        <v>1</v>
      </c>
      <c r="T590">
        <v>2</v>
      </c>
      <c r="U590">
        <v>3</v>
      </c>
      <c r="V590">
        <v>7</v>
      </c>
      <c r="W590">
        <v>7</v>
      </c>
      <c r="X590">
        <v>3</v>
      </c>
      <c r="Y590">
        <v>10</v>
      </c>
    </row>
    <row r="591" spans="1:25" x14ac:dyDescent="0.3">
      <c r="A591" s="1" t="s">
        <v>230</v>
      </c>
      <c r="B591" s="1" t="s">
        <v>227</v>
      </c>
      <c r="C591">
        <v>1</v>
      </c>
      <c r="D591">
        <v>2</v>
      </c>
      <c r="E591">
        <v>2</v>
      </c>
      <c r="F591">
        <v>4</v>
      </c>
      <c r="G591" s="1" t="s">
        <v>463</v>
      </c>
      <c r="H591">
        <v>2</v>
      </c>
      <c r="I591">
        <v>1</v>
      </c>
      <c r="J591">
        <v>1</v>
      </c>
      <c r="K591">
        <v>2</v>
      </c>
      <c r="L591">
        <v>3</v>
      </c>
      <c r="M591">
        <v>0</v>
      </c>
      <c r="N591">
        <v>1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2</v>
      </c>
      <c r="U591">
        <v>7</v>
      </c>
      <c r="V591">
        <v>4</v>
      </c>
      <c r="W591">
        <v>4</v>
      </c>
      <c r="X591">
        <v>7</v>
      </c>
      <c r="Y591">
        <v>11</v>
      </c>
    </row>
    <row r="592" spans="1:25" x14ac:dyDescent="0.3">
      <c r="A592" s="1" t="s">
        <v>232</v>
      </c>
      <c r="B592" s="1" t="s">
        <v>241</v>
      </c>
      <c r="C592">
        <v>1</v>
      </c>
      <c r="D592">
        <v>3</v>
      </c>
      <c r="E592">
        <v>2</v>
      </c>
      <c r="F592">
        <v>5</v>
      </c>
      <c r="G592" s="1" t="s">
        <v>463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</v>
      </c>
      <c r="N592">
        <v>2</v>
      </c>
      <c r="O592">
        <v>2</v>
      </c>
      <c r="P592">
        <v>3</v>
      </c>
      <c r="Q592">
        <v>5</v>
      </c>
      <c r="R592">
        <v>3</v>
      </c>
      <c r="S592">
        <v>2</v>
      </c>
      <c r="T592">
        <v>5</v>
      </c>
      <c r="U592">
        <v>3</v>
      </c>
      <c r="V592">
        <v>4</v>
      </c>
      <c r="W592">
        <v>4</v>
      </c>
      <c r="X592">
        <v>3</v>
      </c>
      <c r="Y592">
        <v>7</v>
      </c>
    </row>
    <row r="593" spans="1:25" x14ac:dyDescent="0.3">
      <c r="A593" s="1" t="s">
        <v>240</v>
      </c>
      <c r="B593" s="1" t="s">
        <v>242</v>
      </c>
      <c r="C593">
        <v>2</v>
      </c>
      <c r="D593">
        <v>3</v>
      </c>
      <c r="E593">
        <v>2</v>
      </c>
      <c r="F593">
        <v>5</v>
      </c>
      <c r="G593" s="1" t="s">
        <v>463</v>
      </c>
      <c r="H593">
        <v>0</v>
      </c>
      <c r="I593">
        <v>1</v>
      </c>
      <c r="J593">
        <v>1</v>
      </c>
      <c r="K593">
        <v>0</v>
      </c>
      <c r="L593">
        <v>1</v>
      </c>
      <c r="M593">
        <v>3</v>
      </c>
      <c r="N593">
        <v>1</v>
      </c>
      <c r="O593">
        <v>1</v>
      </c>
      <c r="P593">
        <v>3</v>
      </c>
      <c r="Q593">
        <v>4</v>
      </c>
      <c r="R593">
        <v>4</v>
      </c>
      <c r="S593">
        <v>0</v>
      </c>
      <c r="T593">
        <v>4</v>
      </c>
      <c r="U593">
        <v>6</v>
      </c>
      <c r="V593">
        <v>5</v>
      </c>
      <c r="W593">
        <v>5</v>
      </c>
      <c r="X593">
        <v>6</v>
      </c>
      <c r="Y593">
        <v>11</v>
      </c>
    </row>
    <row r="594" spans="1:25" x14ac:dyDescent="0.3">
      <c r="A594" s="1" t="s">
        <v>226</v>
      </c>
      <c r="B594" s="1" t="s">
        <v>234</v>
      </c>
      <c r="C594">
        <v>2</v>
      </c>
      <c r="D594">
        <v>2</v>
      </c>
      <c r="E594">
        <v>2</v>
      </c>
      <c r="F594">
        <v>4</v>
      </c>
      <c r="G594" s="1" t="s">
        <v>463</v>
      </c>
      <c r="H594">
        <v>1</v>
      </c>
      <c r="I594">
        <v>1</v>
      </c>
      <c r="J594">
        <v>1</v>
      </c>
      <c r="K594">
        <v>1</v>
      </c>
      <c r="L594">
        <v>2</v>
      </c>
      <c r="M594">
        <v>1</v>
      </c>
      <c r="N594">
        <v>1</v>
      </c>
      <c r="O594">
        <v>1</v>
      </c>
      <c r="P594">
        <v>1</v>
      </c>
      <c r="Q594">
        <v>2</v>
      </c>
      <c r="R594">
        <v>2</v>
      </c>
      <c r="S594">
        <v>3</v>
      </c>
      <c r="T594">
        <v>5</v>
      </c>
      <c r="U594">
        <v>4</v>
      </c>
      <c r="V594">
        <v>2</v>
      </c>
      <c r="W594">
        <v>2</v>
      </c>
      <c r="X594">
        <v>4</v>
      </c>
      <c r="Y594">
        <v>6</v>
      </c>
    </row>
    <row r="595" spans="1:25" x14ac:dyDescent="0.3">
      <c r="A595" s="1" t="s">
        <v>222</v>
      </c>
      <c r="B595" s="1" t="s">
        <v>235</v>
      </c>
      <c r="C595">
        <v>2</v>
      </c>
      <c r="D595">
        <v>2</v>
      </c>
      <c r="E595">
        <v>0</v>
      </c>
      <c r="F595">
        <v>2</v>
      </c>
      <c r="G595" s="1" t="s">
        <v>5</v>
      </c>
      <c r="H595">
        <v>2</v>
      </c>
      <c r="I595">
        <v>0</v>
      </c>
      <c r="J595">
        <v>0</v>
      </c>
      <c r="K595">
        <v>2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2</v>
      </c>
      <c r="T595">
        <v>3</v>
      </c>
      <c r="U595">
        <v>3</v>
      </c>
      <c r="V595">
        <v>0</v>
      </c>
      <c r="W595">
        <v>0</v>
      </c>
      <c r="X595">
        <v>3</v>
      </c>
      <c r="Y595">
        <v>3</v>
      </c>
    </row>
    <row r="596" spans="1:25" x14ac:dyDescent="0.3">
      <c r="A596" s="1" t="s">
        <v>236</v>
      </c>
      <c r="B596" s="1" t="s">
        <v>230</v>
      </c>
      <c r="C596">
        <v>2</v>
      </c>
      <c r="D596">
        <v>1</v>
      </c>
      <c r="E596">
        <v>3</v>
      </c>
      <c r="F596">
        <v>4</v>
      </c>
      <c r="G596" s="1" t="s">
        <v>463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3</v>
      </c>
      <c r="O596">
        <v>3</v>
      </c>
      <c r="P596">
        <v>1</v>
      </c>
      <c r="Q596">
        <v>4</v>
      </c>
      <c r="R596">
        <v>1</v>
      </c>
      <c r="S596">
        <v>0</v>
      </c>
      <c r="T596">
        <v>1</v>
      </c>
      <c r="U596">
        <v>4</v>
      </c>
      <c r="V596">
        <v>5</v>
      </c>
      <c r="W596">
        <v>5</v>
      </c>
      <c r="X596">
        <v>4</v>
      </c>
      <c r="Y596">
        <v>9</v>
      </c>
    </row>
    <row r="597" spans="1:25" x14ac:dyDescent="0.3">
      <c r="A597" s="1" t="s">
        <v>224</v>
      </c>
      <c r="B597" s="1" t="s">
        <v>229</v>
      </c>
      <c r="C597">
        <v>2</v>
      </c>
      <c r="D597">
        <v>1</v>
      </c>
      <c r="E597">
        <v>1</v>
      </c>
      <c r="F597">
        <v>2</v>
      </c>
      <c r="G597" s="1" t="s">
        <v>463</v>
      </c>
      <c r="H597">
        <v>1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0</v>
      </c>
      <c r="Q597">
        <v>1</v>
      </c>
      <c r="R597">
        <v>2</v>
      </c>
      <c r="S597">
        <v>4</v>
      </c>
      <c r="T597">
        <v>6</v>
      </c>
      <c r="U597">
        <v>7</v>
      </c>
      <c r="V597">
        <v>2</v>
      </c>
      <c r="W597">
        <v>2</v>
      </c>
      <c r="X597">
        <v>7</v>
      </c>
      <c r="Y597">
        <v>9</v>
      </c>
    </row>
    <row r="598" spans="1:25" x14ac:dyDescent="0.3">
      <c r="A598" s="1" t="s">
        <v>219</v>
      </c>
      <c r="B598" s="1" t="s">
        <v>232</v>
      </c>
      <c r="C598">
        <v>2</v>
      </c>
      <c r="D598">
        <v>4</v>
      </c>
      <c r="E598">
        <v>1</v>
      </c>
      <c r="F598">
        <v>5</v>
      </c>
      <c r="G598" s="1" t="s">
        <v>463</v>
      </c>
      <c r="H598">
        <v>2</v>
      </c>
      <c r="I598">
        <v>1</v>
      </c>
      <c r="J598">
        <v>1</v>
      </c>
      <c r="K598">
        <v>2</v>
      </c>
      <c r="L598">
        <v>3</v>
      </c>
      <c r="M598">
        <v>2</v>
      </c>
      <c r="N598">
        <v>0</v>
      </c>
      <c r="O598">
        <v>0</v>
      </c>
      <c r="P598">
        <v>2</v>
      </c>
      <c r="Q598">
        <v>2</v>
      </c>
      <c r="R598">
        <v>0</v>
      </c>
      <c r="S598">
        <v>1</v>
      </c>
      <c r="T598">
        <v>1</v>
      </c>
      <c r="U598">
        <v>5</v>
      </c>
      <c r="V598">
        <v>5</v>
      </c>
      <c r="W598">
        <v>5</v>
      </c>
      <c r="X598">
        <v>5</v>
      </c>
      <c r="Y598">
        <v>10</v>
      </c>
    </row>
    <row r="599" spans="1:25" x14ac:dyDescent="0.3">
      <c r="A599" s="1" t="s">
        <v>241</v>
      </c>
      <c r="B599" s="1" t="s">
        <v>231</v>
      </c>
      <c r="C599">
        <v>2</v>
      </c>
      <c r="D599">
        <v>0</v>
      </c>
      <c r="E599">
        <v>2</v>
      </c>
      <c r="F599">
        <v>2</v>
      </c>
      <c r="G599" s="1" t="s">
        <v>5</v>
      </c>
      <c r="H599">
        <v>0</v>
      </c>
      <c r="I599">
        <v>1</v>
      </c>
      <c r="J599">
        <v>1</v>
      </c>
      <c r="K599">
        <v>0</v>
      </c>
      <c r="L599">
        <v>1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1</v>
      </c>
      <c r="S599">
        <v>1</v>
      </c>
      <c r="T599">
        <v>2</v>
      </c>
      <c r="U599">
        <v>6</v>
      </c>
      <c r="V599">
        <v>3</v>
      </c>
      <c r="W599">
        <v>3</v>
      </c>
      <c r="X599">
        <v>6</v>
      </c>
      <c r="Y599">
        <v>9</v>
      </c>
    </row>
    <row r="600" spans="1:25" x14ac:dyDescent="0.3">
      <c r="A600" s="1" t="s">
        <v>220</v>
      </c>
      <c r="B600" s="1" t="s">
        <v>223</v>
      </c>
      <c r="C600">
        <v>2</v>
      </c>
      <c r="D600">
        <v>1</v>
      </c>
      <c r="E600">
        <v>0</v>
      </c>
      <c r="F600">
        <v>1</v>
      </c>
      <c r="G600" s="1" t="s">
        <v>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1</v>
      </c>
      <c r="R600">
        <v>1</v>
      </c>
      <c r="S600">
        <v>0</v>
      </c>
      <c r="T600">
        <v>1</v>
      </c>
      <c r="U600">
        <v>6</v>
      </c>
      <c r="V600">
        <v>5</v>
      </c>
      <c r="W600">
        <v>5</v>
      </c>
      <c r="X600">
        <v>6</v>
      </c>
      <c r="Y600">
        <v>11</v>
      </c>
    </row>
    <row r="601" spans="1:25" x14ac:dyDescent="0.3">
      <c r="A601" s="1" t="s">
        <v>238</v>
      </c>
      <c r="B601" s="1" t="s">
        <v>225</v>
      </c>
      <c r="C601">
        <v>2</v>
      </c>
      <c r="D601">
        <v>0</v>
      </c>
      <c r="E601">
        <v>2</v>
      </c>
      <c r="F601">
        <v>2</v>
      </c>
      <c r="G601" s="1" t="s">
        <v>5</v>
      </c>
      <c r="H601">
        <v>0</v>
      </c>
      <c r="I601">
        <v>1</v>
      </c>
      <c r="J601">
        <v>1</v>
      </c>
      <c r="K601">
        <v>0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4</v>
      </c>
      <c r="V601">
        <v>4</v>
      </c>
      <c r="W601">
        <v>4</v>
      </c>
      <c r="X601">
        <v>4</v>
      </c>
      <c r="Y601">
        <v>8</v>
      </c>
    </row>
    <row r="602" spans="1:25" x14ac:dyDescent="0.3">
      <c r="A602" s="1" t="s">
        <v>228</v>
      </c>
      <c r="B602" s="1" t="s">
        <v>233</v>
      </c>
      <c r="C602">
        <v>2</v>
      </c>
      <c r="D602">
        <v>1</v>
      </c>
      <c r="E602">
        <v>0</v>
      </c>
      <c r="F602">
        <v>1</v>
      </c>
      <c r="G602" s="1" t="s">
        <v>5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2</v>
      </c>
      <c r="U602">
        <v>5</v>
      </c>
      <c r="V602">
        <v>3</v>
      </c>
      <c r="W602">
        <v>3</v>
      </c>
      <c r="X602">
        <v>5</v>
      </c>
      <c r="Y602">
        <v>8</v>
      </c>
    </row>
    <row r="603" spans="1:25" x14ac:dyDescent="0.3">
      <c r="A603" s="1" t="s">
        <v>227</v>
      </c>
      <c r="B603" s="1" t="s">
        <v>237</v>
      </c>
      <c r="C603">
        <v>2</v>
      </c>
      <c r="D603">
        <v>1</v>
      </c>
      <c r="E603">
        <v>0</v>
      </c>
      <c r="F603">
        <v>1</v>
      </c>
      <c r="G603" s="1" t="s">
        <v>5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8</v>
      </c>
      <c r="V603">
        <v>6</v>
      </c>
      <c r="W603">
        <v>6</v>
      </c>
      <c r="X603">
        <v>8</v>
      </c>
      <c r="Y603">
        <v>14</v>
      </c>
    </row>
    <row r="604" spans="1:25" x14ac:dyDescent="0.3">
      <c r="A604" s="1" t="s">
        <v>239</v>
      </c>
      <c r="B604" s="1" t="s">
        <v>221</v>
      </c>
      <c r="C604">
        <v>2</v>
      </c>
      <c r="D604">
        <v>2</v>
      </c>
      <c r="E604">
        <v>2</v>
      </c>
      <c r="F604">
        <v>4</v>
      </c>
      <c r="G604" s="1" t="s">
        <v>463</v>
      </c>
      <c r="H604">
        <v>2</v>
      </c>
      <c r="I604">
        <v>2</v>
      </c>
      <c r="J604">
        <v>2</v>
      </c>
      <c r="K604">
        <v>2</v>
      </c>
      <c r="L604">
        <v>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4</v>
      </c>
      <c r="T604">
        <v>5</v>
      </c>
      <c r="U604">
        <v>1</v>
      </c>
      <c r="V604">
        <v>2</v>
      </c>
      <c r="W604">
        <v>2</v>
      </c>
      <c r="X604">
        <v>1</v>
      </c>
      <c r="Y604">
        <v>3</v>
      </c>
    </row>
    <row r="605" spans="1:25" x14ac:dyDescent="0.3">
      <c r="A605" s="1" t="s">
        <v>223</v>
      </c>
      <c r="B605" s="1" t="s">
        <v>224</v>
      </c>
      <c r="C605">
        <v>3</v>
      </c>
      <c r="D605">
        <v>1</v>
      </c>
      <c r="E605">
        <v>1</v>
      </c>
      <c r="F605">
        <v>2</v>
      </c>
      <c r="G605" s="1" t="s">
        <v>463</v>
      </c>
      <c r="H605">
        <v>0</v>
      </c>
      <c r="I605">
        <v>1</v>
      </c>
      <c r="J605">
        <v>1</v>
      </c>
      <c r="K605">
        <v>0</v>
      </c>
      <c r="L605">
        <v>1</v>
      </c>
      <c r="M605">
        <v>1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3</v>
      </c>
      <c r="T605">
        <v>4</v>
      </c>
      <c r="U605">
        <v>10</v>
      </c>
      <c r="V605">
        <v>8</v>
      </c>
      <c r="W605">
        <v>8</v>
      </c>
      <c r="X605">
        <v>10</v>
      </c>
      <c r="Y605">
        <v>18</v>
      </c>
    </row>
    <row r="606" spans="1:25" x14ac:dyDescent="0.3">
      <c r="A606" s="1" t="s">
        <v>237</v>
      </c>
      <c r="B606" s="1" t="s">
        <v>226</v>
      </c>
      <c r="C606">
        <v>3</v>
      </c>
      <c r="D606">
        <v>0</v>
      </c>
      <c r="E606">
        <v>1</v>
      </c>
      <c r="F606">
        <v>1</v>
      </c>
      <c r="G606" s="1" t="s">
        <v>5</v>
      </c>
      <c r="H606">
        <v>0</v>
      </c>
      <c r="I606">
        <v>1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</v>
      </c>
      <c r="S606">
        <v>2</v>
      </c>
      <c r="T606">
        <v>5</v>
      </c>
      <c r="U606">
        <v>5</v>
      </c>
      <c r="V606">
        <v>3</v>
      </c>
      <c r="W606">
        <v>3</v>
      </c>
      <c r="X606">
        <v>5</v>
      </c>
      <c r="Y606">
        <v>8</v>
      </c>
    </row>
    <row r="607" spans="1:25" x14ac:dyDescent="0.3">
      <c r="A607" s="1" t="s">
        <v>233</v>
      </c>
      <c r="B607" s="1" t="s">
        <v>220</v>
      </c>
      <c r="C607">
        <v>3</v>
      </c>
      <c r="D607">
        <v>0</v>
      </c>
      <c r="E607">
        <v>0</v>
      </c>
      <c r="F607">
        <v>0</v>
      </c>
      <c r="G607" s="1" t="s">
        <v>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5</v>
      </c>
      <c r="V607">
        <v>3</v>
      </c>
      <c r="W607">
        <v>3</v>
      </c>
      <c r="X607">
        <v>5</v>
      </c>
      <c r="Y607">
        <v>8</v>
      </c>
    </row>
    <row r="608" spans="1:25" x14ac:dyDescent="0.3">
      <c r="A608" s="1" t="s">
        <v>225</v>
      </c>
      <c r="B608" s="1" t="s">
        <v>228</v>
      </c>
      <c r="C608">
        <v>3</v>
      </c>
      <c r="D608">
        <v>1</v>
      </c>
      <c r="E608">
        <v>1</v>
      </c>
      <c r="F608">
        <v>2</v>
      </c>
      <c r="G608" s="1" t="s">
        <v>463</v>
      </c>
      <c r="H608">
        <v>1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1</v>
      </c>
      <c r="O608">
        <v>1</v>
      </c>
      <c r="P608">
        <v>0</v>
      </c>
      <c r="Q608">
        <v>1</v>
      </c>
      <c r="R608">
        <v>1</v>
      </c>
      <c r="S608">
        <v>1</v>
      </c>
      <c r="T608">
        <v>2</v>
      </c>
      <c r="U608">
        <v>1</v>
      </c>
      <c r="V608">
        <v>5</v>
      </c>
      <c r="W608">
        <v>5</v>
      </c>
      <c r="X608">
        <v>1</v>
      </c>
      <c r="Y608">
        <v>6</v>
      </c>
    </row>
    <row r="609" spans="1:25" x14ac:dyDescent="0.3">
      <c r="A609" s="1" t="s">
        <v>231</v>
      </c>
      <c r="B609" s="1" t="s">
        <v>219</v>
      </c>
      <c r="C609">
        <v>3</v>
      </c>
      <c r="D609">
        <v>1</v>
      </c>
      <c r="E609">
        <v>1</v>
      </c>
      <c r="F609">
        <v>2</v>
      </c>
      <c r="G609" s="1" t="s">
        <v>463</v>
      </c>
      <c r="H609">
        <v>1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1</v>
      </c>
      <c r="O609">
        <v>1</v>
      </c>
      <c r="P609">
        <v>0</v>
      </c>
      <c r="Q609">
        <v>1</v>
      </c>
      <c r="R609">
        <v>2</v>
      </c>
      <c r="S609">
        <v>1</v>
      </c>
      <c r="T609">
        <v>3</v>
      </c>
      <c r="U609">
        <v>5</v>
      </c>
      <c r="V609">
        <v>2</v>
      </c>
      <c r="W609">
        <v>2</v>
      </c>
      <c r="X609">
        <v>5</v>
      </c>
      <c r="Y609">
        <v>7</v>
      </c>
    </row>
    <row r="610" spans="1:25" x14ac:dyDescent="0.3">
      <c r="A610" s="1" t="s">
        <v>221</v>
      </c>
      <c r="B610" s="1" t="s">
        <v>222</v>
      </c>
      <c r="C610">
        <v>3</v>
      </c>
      <c r="D610">
        <v>1</v>
      </c>
      <c r="E610">
        <v>1</v>
      </c>
      <c r="F610">
        <v>2</v>
      </c>
      <c r="G610" s="1" t="s">
        <v>463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1</v>
      </c>
      <c r="P610">
        <v>1</v>
      </c>
      <c r="Q610">
        <v>2</v>
      </c>
      <c r="R610">
        <v>3</v>
      </c>
      <c r="S610">
        <v>2</v>
      </c>
      <c r="T610">
        <v>5</v>
      </c>
      <c r="U610">
        <v>6</v>
      </c>
      <c r="V610">
        <v>3</v>
      </c>
      <c r="W610">
        <v>3</v>
      </c>
      <c r="X610">
        <v>6</v>
      </c>
      <c r="Y610">
        <v>9</v>
      </c>
    </row>
    <row r="611" spans="1:25" x14ac:dyDescent="0.3">
      <c r="A611" s="1" t="s">
        <v>234</v>
      </c>
      <c r="B611" s="1" t="s">
        <v>240</v>
      </c>
      <c r="C611">
        <v>3</v>
      </c>
      <c r="D611">
        <v>2</v>
      </c>
      <c r="E611">
        <v>2</v>
      </c>
      <c r="F611">
        <v>4</v>
      </c>
      <c r="G611" s="1" t="s">
        <v>463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2</v>
      </c>
      <c r="O611">
        <v>2</v>
      </c>
      <c r="P611">
        <v>2</v>
      </c>
      <c r="Q611">
        <v>4</v>
      </c>
      <c r="R611">
        <v>0</v>
      </c>
      <c r="S611">
        <v>2</v>
      </c>
      <c r="T611">
        <v>2</v>
      </c>
      <c r="U611">
        <v>4</v>
      </c>
      <c r="V611">
        <v>9</v>
      </c>
      <c r="W611">
        <v>9</v>
      </c>
      <c r="X611">
        <v>4</v>
      </c>
      <c r="Y611">
        <v>13</v>
      </c>
    </row>
    <row r="612" spans="1:25" x14ac:dyDescent="0.3">
      <c r="A612" s="1" t="s">
        <v>242</v>
      </c>
      <c r="B612" s="1" t="s">
        <v>239</v>
      </c>
      <c r="C612">
        <v>3</v>
      </c>
      <c r="D612">
        <v>0</v>
      </c>
      <c r="E612">
        <v>4</v>
      </c>
      <c r="F612">
        <v>4</v>
      </c>
      <c r="G612" s="1" t="s">
        <v>5</v>
      </c>
      <c r="H612">
        <v>0</v>
      </c>
      <c r="I612">
        <v>2</v>
      </c>
      <c r="J612">
        <v>2</v>
      </c>
      <c r="K612">
        <v>0</v>
      </c>
      <c r="L612">
        <v>2</v>
      </c>
      <c r="M612">
        <v>0</v>
      </c>
      <c r="N612">
        <v>2</v>
      </c>
      <c r="O612">
        <v>2</v>
      </c>
      <c r="P612">
        <v>0</v>
      </c>
      <c r="Q612">
        <v>2</v>
      </c>
      <c r="R612">
        <v>2</v>
      </c>
      <c r="S612">
        <v>2</v>
      </c>
      <c r="T612">
        <v>4</v>
      </c>
      <c r="U612">
        <v>5</v>
      </c>
      <c r="V612">
        <v>4</v>
      </c>
      <c r="W612">
        <v>4</v>
      </c>
      <c r="X612">
        <v>5</v>
      </c>
      <c r="Y612">
        <v>9</v>
      </c>
    </row>
    <row r="613" spans="1:25" x14ac:dyDescent="0.3">
      <c r="A613" s="1" t="s">
        <v>229</v>
      </c>
      <c r="B613" s="1" t="s">
        <v>241</v>
      </c>
      <c r="C613">
        <v>3</v>
      </c>
      <c r="D613">
        <v>3</v>
      </c>
      <c r="E613">
        <v>1</v>
      </c>
      <c r="F613">
        <v>4</v>
      </c>
      <c r="G613" s="1" t="s">
        <v>463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2</v>
      </c>
      <c r="N613">
        <v>1</v>
      </c>
      <c r="O613">
        <v>1</v>
      </c>
      <c r="P613">
        <v>2</v>
      </c>
      <c r="Q613">
        <v>3</v>
      </c>
      <c r="R613">
        <v>1</v>
      </c>
      <c r="S613">
        <v>0</v>
      </c>
      <c r="T613">
        <v>1</v>
      </c>
      <c r="U613">
        <v>5</v>
      </c>
      <c r="V613">
        <v>3</v>
      </c>
      <c r="W613">
        <v>3</v>
      </c>
      <c r="X613">
        <v>5</v>
      </c>
      <c r="Y613">
        <v>8</v>
      </c>
    </row>
    <row r="614" spans="1:25" x14ac:dyDescent="0.3">
      <c r="A614" s="1" t="s">
        <v>235</v>
      </c>
      <c r="B614" s="1" t="s">
        <v>236</v>
      </c>
      <c r="C614">
        <v>3</v>
      </c>
      <c r="D614">
        <v>1</v>
      </c>
      <c r="E614">
        <v>0</v>
      </c>
      <c r="F614">
        <v>1</v>
      </c>
      <c r="G614" s="1" t="s">
        <v>5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2</v>
      </c>
      <c r="T614">
        <v>3</v>
      </c>
      <c r="U614">
        <v>2</v>
      </c>
      <c r="V614">
        <v>5</v>
      </c>
      <c r="W614">
        <v>5</v>
      </c>
      <c r="X614">
        <v>2</v>
      </c>
      <c r="Y614">
        <v>7</v>
      </c>
    </row>
    <row r="615" spans="1:25" x14ac:dyDescent="0.3">
      <c r="A615" s="1" t="s">
        <v>230</v>
      </c>
      <c r="B615" s="1" t="s">
        <v>238</v>
      </c>
      <c r="C615">
        <v>3</v>
      </c>
      <c r="D615">
        <v>1</v>
      </c>
      <c r="E615">
        <v>0</v>
      </c>
      <c r="F615">
        <v>1</v>
      </c>
      <c r="G615" s="1" t="s">
        <v>5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</v>
      </c>
      <c r="T615">
        <v>3</v>
      </c>
      <c r="U615">
        <v>4</v>
      </c>
      <c r="V615">
        <v>3</v>
      </c>
      <c r="W615">
        <v>3</v>
      </c>
      <c r="X615">
        <v>4</v>
      </c>
      <c r="Y615">
        <v>7</v>
      </c>
    </row>
    <row r="616" spans="1:25" x14ac:dyDescent="0.3">
      <c r="A616" s="1" t="s">
        <v>232</v>
      </c>
      <c r="B616" s="1" t="s">
        <v>227</v>
      </c>
      <c r="C616">
        <v>3</v>
      </c>
      <c r="D616">
        <v>3</v>
      </c>
      <c r="E616">
        <v>2</v>
      </c>
      <c r="F616">
        <v>5</v>
      </c>
      <c r="G616" s="1" t="s">
        <v>463</v>
      </c>
      <c r="H616">
        <v>1</v>
      </c>
      <c r="I616">
        <v>2</v>
      </c>
      <c r="J616">
        <v>2</v>
      </c>
      <c r="K616">
        <v>1</v>
      </c>
      <c r="L616">
        <v>3</v>
      </c>
      <c r="M616">
        <v>2</v>
      </c>
      <c r="N616">
        <v>0</v>
      </c>
      <c r="O616">
        <v>0</v>
      </c>
      <c r="P616">
        <v>2</v>
      </c>
      <c r="Q616">
        <v>2</v>
      </c>
      <c r="R616">
        <v>1</v>
      </c>
      <c r="S616">
        <v>3</v>
      </c>
      <c r="T616">
        <v>4</v>
      </c>
      <c r="U616">
        <v>12</v>
      </c>
      <c r="V616">
        <v>5</v>
      </c>
      <c r="W616">
        <v>5</v>
      </c>
      <c r="X616">
        <v>12</v>
      </c>
      <c r="Y616">
        <v>17</v>
      </c>
    </row>
    <row r="617" spans="1:25" x14ac:dyDescent="0.3">
      <c r="A617" s="1" t="s">
        <v>240</v>
      </c>
      <c r="B617" s="1" t="s">
        <v>225</v>
      </c>
      <c r="C617">
        <v>4</v>
      </c>
      <c r="D617">
        <v>0</v>
      </c>
      <c r="E617">
        <v>2</v>
      </c>
      <c r="F617">
        <v>2</v>
      </c>
      <c r="G617" s="1" t="s">
        <v>5</v>
      </c>
      <c r="H617">
        <v>0</v>
      </c>
      <c r="I617">
        <v>2</v>
      </c>
      <c r="J617">
        <v>2</v>
      </c>
      <c r="K617">
        <v>0</v>
      </c>
      <c r="L617">
        <v>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2</v>
      </c>
      <c r="U617">
        <v>9</v>
      </c>
      <c r="V617">
        <v>4</v>
      </c>
      <c r="W617">
        <v>4</v>
      </c>
      <c r="X617">
        <v>9</v>
      </c>
      <c r="Y617">
        <v>13</v>
      </c>
    </row>
    <row r="618" spans="1:25" x14ac:dyDescent="0.3">
      <c r="A618" s="1" t="s">
        <v>226</v>
      </c>
      <c r="B618" s="1" t="s">
        <v>235</v>
      </c>
      <c r="C618">
        <v>4</v>
      </c>
      <c r="D618">
        <v>2</v>
      </c>
      <c r="E618">
        <v>1</v>
      </c>
      <c r="F618">
        <v>3</v>
      </c>
      <c r="G618" s="1" t="s">
        <v>463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>
        <v>0</v>
      </c>
      <c r="S618">
        <v>2</v>
      </c>
      <c r="T618">
        <v>2</v>
      </c>
      <c r="U618">
        <v>9</v>
      </c>
      <c r="V618">
        <v>7</v>
      </c>
      <c r="W618">
        <v>7</v>
      </c>
      <c r="X618">
        <v>9</v>
      </c>
      <c r="Y618">
        <v>16</v>
      </c>
    </row>
    <row r="619" spans="1:25" x14ac:dyDescent="0.3">
      <c r="A619" s="1" t="s">
        <v>222</v>
      </c>
      <c r="B619" s="1" t="s">
        <v>233</v>
      </c>
      <c r="C619">
        <v>4</v>
      </c>
      <c r="D619">
        <v>6</v>
      </c>
      <c r="E619">
        <v>0</v>
      </c>
      <c r="F619">
        <v>6</v>
      </c>
      <c r="G619" s="1" t="s">
        <v>5</v>
      </c>
      <c r="H619">
        <v>3</v>
      </c>
      <c r="I619">
        <v>0</v>
      </c>
      <c r="J619">
        <v>0</v>
      </c>
      <c r="K619">
        <v>3</v>
      </c>
      <c r="L619">
        <v>3</v>
      </c>
      <c r="M619">
        <v>3</v>
      </c>
      <c r="N619">
        <v>0</v>
      </c>
      <c r="O619">
        <v>0</v>
      </c>
      <c r="P619">
        <v>3</v>
      </c>
      <c r="Q619">
        <v>3</v>
      </c>
      <c r="R619">
        <v>1</v>
      </c>
      <c r="S619">
        <v>1</v>
      </c>
      <c r="T619">
        <v>2</v>
      </c>
      <c r="U619">
        <v>6</v>
      </c>
      <c r="V619">
        <v>2</v>
      </c>
      <c r="W619">
        <v>2</v>
      </c>
      <c r="X619">
        <v>6</v>
      </c>
      <c r="Y619">
        <v>8</v>
      </c>
    </row>
    <row r="620" spans="1:25" x14ac:dyDescent="0.3">
      <c r="A620" s="1" t="s">
        <v>236</v>
      </c>
      <c r="B620" s="1" t="s">
        <v>232</v>
      </c>
      <c r="C620">
        <v>4</v>
      </c>
      <c r="D620">
        <v>2</v>
      </c>
      <c r="E620">
        <v>2</v>
      </c>
      <c r="F620">
        <v>4</v>
      </c>
      <c r="G620" s="1" t="s">
        <v>463</v>
      </c>
      <c r="H620">
        <v>0</v>
      </c>
      <c r="I620">
        <v>2</v>
      </c>
      <c r="J620">
        <v>2</v>
      </c>
      <c r="K620">
        <v>0</v>
      </c>
      <c r="L620">
        <v>2</v>
      </c>
      <c r="M620">
        <v>2</v>
      </c>
      <c r="N620">
        <v>0</v>
      </c>
      <c r="O620">
        <v>0</v>
      </c>
      <c r="P620">
        <v>2</v>
      </c>
      <c r="Q620">
        <v>2</v>
      </c>
      <c r="R620">
        <v>1</v>
      </c>
      <c r="S620">
        <v>4</v>
      </c>
      <c r="T620">
        <v>5</v>
      </c>
      <c r="U620">
        <v>17</v>
      </c>
      <c r="V620">
        <v>4</v>
      </c>
      <c r="W620">
        <v>4</v>
      </c>
      <c r="X620">
        <v>17</v>
      </c>
      <c r="Y620">
        <v>21</v>
      </c>
    </row>
    <row r="621" spans="1:25" x14ac:dyDescent="0.3">
      <c r="A621" s="1" t="s">
        <v>224</v>
      </c>
      <c r="B621" s="1" t="s">
        <v>230</v>
      </c>
      <c r="C621">
        <v>4</v>
      </c>
      <c r="D621">
        <v>0</v>
      </c>
      <c r="E621">
        <v>0</v>
      </c>
      <c r="F621">
        <v>0</v>
      </c>
      <c r="G621" s="1" t="s">
        <v>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4</v>
      </c>
      <c r="T621">
        <v>6</v>
      </c>
      <c r="U621">
        <v>13</v>
      </c>
      <c r="V621">
        <v>4</v>
      </c>
      <c r="W621">
        <v>4</v>
      </c>
      <c r="X621">
        <v>13</v>
      </c>
      <c r="Y621">
        <v>17</v>
      </c>
    </row>
    <row r="622" spans="1:25" x14ac:dyDescent="0.3">
      <c r="A622" s="1" t="s">
        <v>219</v>
      </c>
      <c r="B622" s="1" t="s">
        <v>223</v>
      </c>
      <c r="C622">
        <v>4</v>
      </c>
      <c r="D622">
        <v>2</v>
      </c>
      <c r="E622">
        <v>1</v>
      </c>
      <c r="F622">
        <v>3</v>
      </c>
      <c r="G622" s="1" t="s">
        <v>463</v>
      </c>
      <c r="H622">
        <v>0</v>
      </c>
      <c r="I622">
        <v>1</v>
      </c>
      <c r="J622">
        <v>1</v>
      </c>
      <c r="K622">
        <v>0</v>
      </c>
      <c r="L622">
        <v>1</v>
      </c>
      <c r="M622">
        <v>2</v>
      </c>
      <c r="N622">
        <v>0</v>
      </c>
      <c r="O622">
        <v>0</v>
      </c>
      <c r="P622">
        <v>2</v>
      </c>
      <c r="Q622">
        <v>2</v>
      </c>
      <c r="R622">
        <v>1</v>
      </c>
      <c r="S622">
        <v>3</v>
      </c>
      <c r="T622">
        <v>4</v>
      </c>
      <c r="U622">
        <v>6</v>
      </c>
      <c r="V622">
        <v>6</v>
      </c>
      <c r="W622">
        <v>6</v>
      </c>
      <c r="X622">
        <v>6</v>
      </c>
      <c r="Y622">
        <v>12</v>
      </c>
    </row>
    <row r="623" spans="1:25" x14ac:dyDescent="0.3">
      <c r="A623" s="1" t="s">
        <v>241</v>
      </c>
      <c r="B623" s="1" t="s">
        <v>237</v>
      </c>
      <c r="C623">
        <v>4</v>
      </c>
      <c r="D623">
        <v>1</v>
      </c>
      <c r="E623">
        <v>1</v>
      </c>
      <c r="F623">
        <v>2</v>
      </c>
      <c r="G623" s="1" t="s">
        <v>463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1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1</v>
      </c>
      <c r="U623">
        <v>5</v>
      </c>
      <c r="V623">
        <v>9</v>
      </c>
      <c r="W623">
        <v>9</v>
      </c>
      <c r="X623">
        <v>5</v>
      </c>
      <c r="Y623">
        <v>14</v>
      </c>
    </row>
    <row r="624" spans="1:25" x14ac:dyDescent="0.3">
      <c r="A624" s="1" t="s">
        <v>220</v>
      </c>
      <c r="B624" s="1" t="s">
        <v>231</v>
      </c>
      <c r="C624">
        <v>4</v>
      </c>
      <c r="D624">
        <v>1</v>
      </c>
      <c r="E624">
        <v>1</v>
      </c>
      <c r="F624">
        <v>2</v>
      </c>
      <c r="G624" s="1" t="s">
        <v>463</v>
      </c>
      <c r="H624">
        <v>0</v>
      </c>
      <c r="I624">
        <v>1</v>
      </c>
      <c r="J624">
        <v>1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4</v>
      </c>
      <c r="T624">
        <v>4</v>
      </c>
      <c r="U624">
        <v>9</v>
      </c>
      <c r="V624">
        <v>2</v>
      </c>
      <c r="W624">
        <v>2</v>
      </c>
      <c r="X624">
        <v>9</v>
      </c>
      <c r="Y624">
        <v>11</v>
      </c>
    </row>
    <row r="625" spans="1:25" x14ac:dyDescent="0.3">
      <c r="A625" s="1" t="s">
        <v>238</v>
      </c>
      <c r="B625" s="1" t="s">
        <v>234</v>
      </c>
      <c r="C625">
        <v>4</v>
      </c>
      <c r="D625">
        <v>1</v>
      </c>
      <c r="E625">
        <v>0</v>
      </c>
      <c r="F625">
        <v>1</v>
      </c>
      <c r="G625" s="1" t="s">
        <v>5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</v>
      </c>
      <c r="S625">
        <v>2</v>
      </c>
      <c r="T625">
        <v>6</v>
      </c>
      <c r="U625">
        <v>6</v>
      </c>
      <c r="V625">
        <v>6</v>
      </c>
      <c r="W625">
        <v>6</v>
      </c>
      <c r="X625">
        <v>6</v>
      </c>
      <c r="Y625">
        <v>12</v>
      </c>
    </row>
    <row r="626" spans="1:25" x14ac:dyDescent="0.3">
      <c r="A626" s="1" t="s">
        <v>228</v>
      </c>
      <c r="B626" s="1" t="s">
        <v>242</v>
      </c>
      <c r="C626">
        <v>4</v>
      </c>
      <c r="D626">
        <v>3</v>
      </c>
      <c r="E626">
        <v>2</v>
      </c>
      <c r="F626">
        <v>5</v>
      </c>
      <c r="G626" s="1" t="s">
        <v>463</v>
      </c>
      <c r="H626">
        <v>2</v>
      </c>
      <c r="I626">
        <v>1</v>
      </c>
      <c r="J626">
        <v>1</v>
      </c>
      <c r="K626">
        <v>2</v>
      </c>
      <c r="L626">
        <v>3</v>
      </c>
      <c r="M626">
        <v>1</v>
      </c>
      <c r="N626">
        <v>1</v>
      </c>
      <c r="O626">
        <v>1</v>
      </c>
      <c r="P626">
        <v>1</v>
      </c>
      <c r="Q626">
        <v>2</v>
      </c>
      <c r="R626">
        <v>2</v>
      </c>
      <c r="S626">
        <v>1</v>
      </c>
      <c r="T626">
        <v>3</v>
      </c>
      <c r="U626">
        <v>3</v>
      </c>
      <c r="V626">
        <v>2</v>
      </c>
      <c r="W626">
        <v>2</v>
      </c>
      <c r="X626">
        <v>3</v>
      </c>
      <c r="Y626">
        <v>5</v>
      </c>
    </row>
    <row r="627" spans="1:25" x14ac:dyDescent="0.3">
      <c r="A627" s="1" t="s">
        <v>227</v>
      </c>
      <c r="B627" s="1" t="s">
        <v>221</v>
      </c>
      <c r="C627">
        <v>4</v>
      </c>
      <c r="D627">
        <v>0</v>
      </c>
      <c r="E627">
        <v>0</v>
      </c>
      <c r="F627">
        <v>0</v>
      </c>
      <c r="G627" s="1" t="s">
        <v>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10</v>
      </c>
      <c r="V627">
        <v>7</v>
      </c>
      <c r="W627">
        <v>7</v>
      </c>
      <c r="X627">
        <v>10</v>
      </c>
      <c r="Y627">
        <v>17</v>
      </c>
    </row>
    <row r="628" spans="1:25" x14ac:dyDescent="0.3">
      <c r="A628" s="1" t="s">
        <v>239</v>
      </c>
      <c r="B628" s="1" t="s">
        <v>229</v>
      </c>
      <c r="C628">
        <v>4</v>
      </c>
      <c r="D628">
        <v>0</v>
      </c>
      <c r="E628">
        <v>0</v>
      </c>
      <c r="F628">
        <v>0</v>
      </c>
      <c r="G628" s="1" t="s">
        <v>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4</v>
      </c>
      <c r="V628">
        <v>3</v>
      </c>
      <c r="W628">
        <v>3</v>
      </c>
      <c r="X628">
        <v>4</v>
      </c>
      <c r="Y628">
        <v>7</v>
      </c>
    </row>
    <row r="629" spans="1:25" x14ac:dyDescent="0.3">
      <c r="A629" s="1" t="s">
        <v>240</v>
      </c>
      <c r="B629" s="1" t="s">
        <v>237</v>
      </c>
      <c r="C629">
        <v>5</v>
      </c>
      <c r="D629">
        <v>0</v>
      </c>
      <c r="E629">
        <v>1</v>
      </c>
      <c r="F629">
        <v>1</v>
      </c>
      <c r="G629" s="1" t="s">
        <v>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1</v>
      </c>
      <c r="S629">
        <v>2</v>
      </c>
      <c r="T629">
        <v>3</v>
      </c>
      <c r="U629">
        <v>6</v>
      </c>
      <c r="V629">
        <v>2</v>
      </c>
      <c r="W629">
        <v>2</v>
      </c>
      <c r="X629">
        <v>6</v>
      </c>
      <c r="Y629">
        <v>8</v>
      </c>
    </row>
    <row r="630" spans="1:25" x14ac:dyDescent="0.3">
      <c r="A630" s="1" t="s">
        <v>226</v>
      </c>
      <c r="B630" s="1" t="s">
        <v>233</v>
      </c>
      <c r="C630">
        <v>5</v>
      </c>
      <c r="D630">
        <v>1</v>
      </c>
      <c r="E630">
        <v>0</v>
      </c>
      <c r="F630">
        <v>1</v>
      </c>
      <c r="G630" s="1" t="s">
        <v>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2</v>
      </c>
      <c r="T630">
        <v>2</v>
      </c>
      <c r="U630">
        <v>4</v>
      </c>
      <c r="V630">
        <v>7</v>
      </c>
      <c r="W630">
        <v>7</v>
      </c>
      <c r="X630">
        <v>4</v>
      </c>
      <c r="Y630">
        <v>11</v>
      </c>
    </row>
    <row r="631" spans="1:25" x14ac:dyDescent="0.3">
      <c r="A631" s="1" t="s">
        <v>222</v>
      </c>
      <c r="B631" s="1" t="s">
        <v>234</v>
      </c>
      <c r="C631">
        <v>5</v>
      </c>
      <c r="D631">
        <v>1</v>
      </c>
      <c r="E631">
        <v>2</v>
      </c>
      <c r="F631">
        <v>3</v>
      </c>
      <c r="G631" s="1" t="s">
        <v>463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2</v>
      </c>
      <c r="O631">
        <v>2</v>
      </c>
      <c r="P631">
        <v>1</v>
      </c>
      <c r="Q631">
        <v>3</v>
      </c>
      <c r="R631">
        <v>0</v>
      </c>
      <c r="S631">
        <v>2</v>
      </c>
      <c r="T631">
        <v>2</v>
      </c>
      <c r="U631">
        <v>8</v>
      </c>
      <c r="V631">
        <v>5</v>
      </c>
      <c r="W631">
        <v>5</v>
      </c>
      <c r="X631">
        <v>8</v>
      </c>
      <c r="Y631">
        <v>13</v>
      </c>
    </row>
    <row r="632" spans="1:25" x14ac:dyDescent="0.3">
      <c r="A632" s="1" t="s">
        <v>236</v>
      </c>
      <c r="B632" s="1" t="s">
        <v>223</v>
      </c>
      <c r="C632">
        <v>5</v>
      </c>
      <c r="D632">
        <v>3</v>
      </c>
      <c r="E632">
        <v>2</v>
      </c>
      <c r="F632">
        <v>5</v>
      </c>
      <c r="G632" s="1" t="s">
        <v>463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2</v>
      </c>
      <c r="N632">
        <v>2</v>
      </c>
      <c r="O632">
        <v>2</v>
      </c>
      <c r="P632">
        <v>2</v>
      </c>
      <c r="Q632">
        <v>4</v>
      </c>
      <c r="R632">
        <v>1</v>
      </c>
      <c r="S632">
        <v>2</v>
      </c>
      <c r="T632">
        <v>3</v>
      </c>
      <c r="U632">
        <v>8</v>
      </c>
      <c r="V632">
        <v>5</v>
      </c>
      <c r="W632">
        <v>5</v>
      </c>
      <c r="X632">
        <v>8</v>
      </c>
      <c r="Y632">
        <v>13</v>
      </c>
    </row>
    <row r="633" spans="1:25" x14ac:dyDescent="0.3">
      <c r="A633" s="1" t="s">
        <v>224</v>
      </c>
      <c r="B633" s="1" t="s">
        <v>232</v>
      </c>
      <c r="C633">
        <v>5</v>
      </c>
      <c r="D633">
        <v>1</v>
      </c>
      <c r="E633">
        <v>1</v>
      </c>
      <c r="F633">
        <v>2</v>
      </c>
      <c r="G633" s="1" t="s">
        <v>463</v>
      </c>
      <c r="H633">
        <v>1</v>
      </c>
      <c r="I633">
        <v>1</v>
      </c>
      <c r="J633">
        <v>1</v>
      </c>
      <c r="K633">
        <v>1</v>
      </c>
      <c r="L633"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2</v>
      </c>
      <c r="T633">
        <v>4</v>
      </c>
      <c r="U633">
        <v>11</v>
      </c>
      <c r="V633">
        <v>4</v>
      </c>
      <c r="W633">
        <v>4</v>
      </c>
      <c r="X633">
        <v>11</v>
      </c>
      <c r="Y633">
        <v>15</v>
      </c>
    </row>
    <row r="634" spans="1:25" x14ac:dyDescent="0.3">
      <c r="A634" s="1" t="s">
        <v>219</v>
      </c>
      <c r="B634" s="1" t="s">
        <v>242</v>
      </c>
      <c r="C634">
        <v>5</v>
      </c>
      <c r="D634">
        <v>3</v>
      </c>
      <c r="E634">
        <v>1</v>
      </c>
      <c r="F634">
        <v>4</v>
      </c>
      <c r="G634" s="1" t="s">
        <v>463</v>
      </c>
      <c r="H634">
        <v>2</v>
      </c>
      <c r="I634">
        <v>1</v>
      </c>
      <c r="J634">
        <v>1</v>
      </c>
      <c r="K634">
        <v>2</v>
      </c>
      <c r="L634">
        <v>3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1</v>
      </c>
      <c r="T634">
        <v>1</v>
      </c>
      <c r="U634">
        <v>5</v>
      </c>
      <c r="V634">
        <v>1</v>
      </c>
      <c r="W634">
        <v>1</v>
      </c>
      <c r="X634">
        <v>5</v>
      </c>
      <c r="Y634">
        <v>6</v>
      </c>
    </row>
    <row r="635" spans="1:25" x14ac:dyDescent="0.3">
      <c r="A635" s="1" t="s">
        <v>241</v>
      </c>
      <c r="B635" s="1" t="s">
        <v>221</v>
      </c>
      <c r="C635">
        <v>5</v>
      </c>
      <c r="D635">
        <v>1</v>
      </c>
      <c r="E635">
        <v>1</v>
      </c>
      <c r="F635">
        <v>2</v>
      </c>
      <c r="G635" s="1" t="s">
        <v>463</v>
      </c>
      <c r="H635">
        <v>0</v>
      </c>
      <c r="I635">
        <v>1</v>
      </c>
      <c r="J635">
        <v>1</v>
      </c>
      <c r="K635">
        <v>0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2</v>
      </c>
      <c r="T635">
        <v>2</v>
      </c>
      <c r="U635">
        <v>2</v>
      </c>
      <c r="V635">
        <v>8</v>
      </c>
      <c r="W635">
        <v>8</v>
      </c>
      <c r="X635">
        <v>2</v>
      </c>
      <c r="Y635">
        <v>10</v>
      </c>
    </row>
    <row r="636" spans="1:25" x14ac:dyDescent="0.3">
      <c r="A636" s="1" t="s">
        <v>220</v>
      </c>
      <c r="B636" s="1" t="s">
        <v>225</v>
      </c>
      <c r="C636">
        <v>5</v>
      </c>
      <c r="D636">
        <v>1</v>
      </c>
      <c r="E636">
        <v>0</v>
      </c>
      <c r="F636">
        <v>1</v>
      </c>
      <c r="G636" s="1" t="s">
        <v>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2</v>
      </c>
      <c r="T636">
        <v>3</v>
      </c>
      <c r="U636">
        <v>12</v>
      </c>
      <c r="V636">
        <v>5</v>
      </c>
      <c r="W636">
        <v>5</v>
      </c>
      <c r="X636">
        <v>12</v>
      </c>
      <c r="Y636">
        <v>17</v>
      </c>
    </row>
    <row r="637" spans="1:25" x14ac:dyDescent="0.3">
      <c r="A637" s="1" t="s">
        <v>238</v>
      </c>
      <c r="B637" s="1" t="s">
        <v>229</v>
      </c>
      <c r="C637">
        <v>5</v>
      </c>
      <c r="D637">
        <v>0</v>
      </c>
      <c r="E637">
        <v>2</v>
      </c>
      <c r="F637">
        <v>2</v>
      </c>
      <c r="G637" s="1" t="s">
        <v>5</v>
      </c>
      <c r="H637">
        <v>0</v>
      </c>
      <c r="I637">
        <v>2</v>
      </c>
      <c r="J637">
        <v>2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4</v>
      </c>
      <c r="T637">
        <v>4</v>
      </c>
      <c r="U637">
        <v>5</v>
      </c>
      <c r="V637">
        <v>3</v>
      </c>
      <c r="W637">
        <v>3</v>
      </c>
      <c r="X637">
        <v>5</v>
      </c>
      <c r="Y637">
        <v>8</v>
      </c>
    </row>
    <row r="638" spans="1:25" x14ac:dyDescent="0.3">
      <c r="A638" s="1" t="s">
        <v>228</v>
      </c>
      <c r="B638" s="1" t="s">
        <v>231</v>
      </c>
      <c r="C638">
        <v>5</v>
      </c>
      <c r="D638">
        <v>1</v>
      </c>
      <c r="E638">
        <v>0</v>
      </c>
      <c r="F638">
        <v>1</v>
      </c>
      <c r="G638" s="1" t="s">
        <v>5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2</v>
      </c>
      <c r="U638">
        <v>8</v>
      </c>
      <c r="V638">
        <v>1</v>
      </c>
      <c r="W638">
        <v>1</v>
      </c>
      <c r="X638">
        <v>8</v>
      </c>
      <c r="Y638">
        <v>9</v>
      </c>
    </row>
    <row r="639" spans="1:25" x14ac:dyDescent="0.3">
      <c r="A639" s="1" t="s">
        <v>227</v>
      </c>
      <c r="B639" s="1" t="s">
        <v>235</v>
      </c>
      <c r="C639">
        <v>5</v>
      </c>
      <c r="D639">
        <v>1</v>
      </c>
      <c r="E639">
        <v>0</v>
      </c>
      <c r="F639">
        <v>1</v>
      </c>
      <c r="G639" s="1" t="s">
        <v>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2</v>
      </c>
      <c r="T639">
        <v>2</v>
      </c>
      <c r="U639">
        <v>6</v>
      </c>
      <c r="V639">
        <v>4</v>
      </c>
      <c r="W639">
        <v>4</v>
      </c>
      <c r="X639">
        <v>6</v>
      </c>
      <c r="Y639">
        <v>10</v>
      </c>
    </row>
    <row r="640" spans="1:25" x14ac:dyDescent="0.3">
      <c r="A640" s="1" t="s">
        <v>239</v>
      </c>
      <c r="B640" s="1" t="s">
        <v>230</v>
      </c>
      <c r="C640">
        <v>5</v>
      </c>
      <c r="D640">
        <v>2</v>
      </c>
      <c r="E640">
        <v>0</v>
      </c>
      <c r="F640">
        <v>2</v>
      </c>
      <c r="G640" s="1" t="s">
        <v>5</v>
      </c>
      <c r="H640">
        <v>2</v>
      </c>
      <c r="I640">
        <v>0</v>
      </c>
      <c r="J640">
        <v>0</v>
      </c>
      <c r="K640">
        <v>2</v>
      </c>
      <c r="L640"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1</v>
      </c>
      <c r="T640">
        <v>3</v>
      </c>
      <c r="U640">
        <v>4</v>
      </c>
      <c r="V640">
        <v>5</v>
      </c>
      <c r="W640">
        <v>5</v>
      </c>
      <c r="X640">
        <v>4</v>
      </c>
      <c r="Y640">
        <v>9</v>
      </c>
    </row>
    <row r="641" spans="1:25" x14ac:dyDescent="0.3">
      <c r="A641" s="1" t="s">
        <v>223</v>
      </c>
      <c r="B641" s="1" t="s">
        <v>238</v>
      </c>
      <c r="C641">
        <v>6</v>
      </c>
      <c r="D641">
        <v>3</v>
      </c>
      <c r="E641">
        <v>2</v>
      </c>
      <c r="F641">
        <v>5</v>
      </c>
      <c r="G641" s="1" t="s">
        <v>463</v>
      </c>
      <c r="H641">
        <v>2</v>
      </c>
      <c r="I641">
        <v>1</v>
      </c>
      <c r="J641">
        <v>1</v>
      </c>
      <c r="K641">
        <v>2</v>
      </c>
      <c r="L641">
        <v>3</v>
      </c>
      <c r="M641">
        <v>1</v>
      </c>
      <c r="N641">
        <v>1</v>
      </c>
      <c r="O641">
        <v>1</v>
      </c>
      <c r="P641">
        <v>1</v>
      </c>
      <c r="Q641">
        <v>2</v>
      </c>
      <c r="R641">
        <v>0</v>
      </c>
      <c r="S641">
        <v>1</v>
      </c>
      <c r="T641">
        <v>1</v>
      </c>
      <c r="U641">
        <v>7</v>
      </c>
      <c r="V641">
        <v>1</v>
      </c>
      <c r="W641">
        <v>1</v>
      </c>
      <c r="X641">
        <v>7</v>
      </c>
      <c r="Y641">
        <v>8</v>
      </c>
    </row>
    <row r="642" spans="1:25" x14ac:dyDescent="0.3">
      <c r="A642" s="1" t="s">
        <v>237</v>
      </c>
      <c r="B642" s="1" t="s">
        <v>222</v>
      </c>
      <c r="C642">
        <v>6</v>
      </c>
      <c r="D642">
        <v>1</v>
      </c>
      <c r="E642">
        <v>3</v>
      </c>
      <c r="F642">
        <v>4</v>
      </c>
      <c r="G642" s="1" t="s">
        <v>463</v>
      </c>
      <c r="H642">
        <v>0</v>
      </c>
      <c r="I642">
        <v>2</v>
      </c>
      <c r="J642">
        <v>2</v>
      </c>
      <c r="K642">
        <v>0</v>
      </c>
      <c r="L642">
        <v>2</v>
      </c>
      <c r="M642">
        <v>1</v>
      </c>
      <c r="N642">
        <v>1</v>
      </c>
      <c r="O642">
        <v>1</v>
      </c>
      <c r="P642">
        <v>1</v>
      </c>
      <c r="Q642">
        <v>2</v>
      </c>
      <c r="R642">
        <v>3</v>
      </c>
      <c r="S642">
        <v>3</v>
      </c>
      <c r="T642">
        <v>6</v>
      </c>
      <c r="U642">
        <v>9</v>
      </c>
      <c r="V642">
        <v>5</v>
      </c>
      <c r="W642">
        <v>5</v>
      </c>
      <c r="X642">
        <v>9</v>
      </c>
      <c r="Y642">
        <v>14</v>
      </c>
    </row>
    <row r="643" spans="1:25" x14ac:dyDescent="0.3">
      <c r="A643" s="1" t="s">
        <v>233</v>
      </c>
      <c r="B643" s="1" t="s">
        <v>241</v>
      </c>
      <c r="C643">
        <v>6</v>
      </c>
      <c r="D643">
        <v>3</v>
      </c>
      <c r="E643">
        <v>0</v>
      </c>
      <c r="F643">
        <v>3</v>
      </c>
      <c r="G643" s="1" t="s">
        <v>5</v>
      </c>
      <c r="H643">
        <v>2</v>
      </c>
      <c r="I643">
        <v>0</v>
      </c>
      <c r="J643">
        <v>0</v>
      </c>
      <c r="K643">
        <v>2</v>
      </c>
      <c r="L643">
        <v>2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2</v>
      </c>
      <c r="U643">
        <v>6</v>
      </c>
      <c r="V643">
        <v>8</v>
      </c>
      <c r="W643">
        <v>8</v>
      </c>
      <c r="X643">
        <v>6</v>
      </c>
      <c r="Y643">
        <v>14</v>
      </c>
    </row>
    <row r="644" spans="1:25" x14ac:dyDescent="0.3">
      <c r="A644" s="1" t="s">
        <v>225</v>
      </c>
      <c r="B644" s="1" t="s">
        <v>219</v>
      </c>
      <c r="C644">
        <v>6</v>
      </c>
      <c r="D644">
        <v>0</v>
      </c>
      <c r="E644">
        <v>3</v>
      </c>
      <c r="F644">
        <v>3</v>
      </c>
      <c r="G644" s="1" t="s">
        <v>5</v>
      </c>
      <c r="H644">
        <v>0</v>
      </c>
      <c r="I644">
        <v>2</v>
      </c>
      <c r="J644">
        <v>2</v>
      </c>
      <c r="K644">
        <v>0</v>
      </c>
      <c r="L644">
        <v>2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4</v>
      </c>
      <c r="S644">
        <v>2</v>
      </c>
      <c r="T644">
        <v>6</v>
      </c>
      <c r="U644">
        <v>8</v>
      </c>
      <c r="V644">
        <v>8</v>
      </c>
      <c r="W644">
        <v>8</v>
      </c>
      <c r="X644">
        <v>8</v>
      </c>
      <c r="Y644">
        <v>16</v>
      </c>
    </row>
    <row r="645" spans="1:25" x14ac:dyDescent="0.3">
      <c r="A645" s="1" t="s">
        <v>231</v>
      </c>
      <c r="B645" s="1" t="s">
        <v>239</v>
      </c>
      <c r="C645">
        <v>6</v>
      </c>
      <c r="D645">
        <v>0</v>
      </c>
      <c r="E645">
        <v>1</v>
      </c>
      <c r="F645">
        <v>1</v>
      </c>
      <c r="G645" s="1" t="s">
        <v>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1</v>
      </c>
      <c r="R645">
        <v>1</v>
      </c>
      <c r="S645">
        <v>1</v>
      </c>
      <c r="T645">
        <v>2</v>
      </c>
      <c r="U645">
        <v>5</v>
      </c>
      <c r="V645">
        <v>7</v>
      </c>
      <c r="W645">
        <v>7</v>
      </c>
      <c r="X645">
        <v>5</v>
      </c>
      <c r="Y645">
        <v>12</v>
      </c>
    </row>
    <row r="646" spans="1:25" x14ac:dyDescent="0.3">
      <c r="A646" s="1" t="s">
        <v>221</v>
      </c>
      <c r="B646" s="1" t="s">
        <v>226</v>
      </c>
      <c r="C646">
        <v>6</v>
      </c>
      <c r="D646">
        <v>1</v>
      </c>
      <c r="E646">
        <v>0</v>
      </c>
      <c r="F646">
        <v>1</v>
      </c>
      <c r="G646" s="1" t="s">
        <v>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0</v>
      </c>
      <c r="T646">
        <v>1</v>
      </c>
      <c r="U646">
        <v>9</v>
      </c>
      <c r="V646">
        <v>4</v>
      </c>
      <c r="W646">
        <v>4</v>
      </c>
      <c r="X646">
        <v>9</v>
      </c>
      <c r="Y646">
        <v>13</v>
      </c>
    </row>
    <row r="647" spans="1:25" x14ac:dyDescent="0.3">
      <c r="A647" s="1" t="s">
        <v>234</v>
      </c>
      <c r="B647" s="1" t="s">
        <v>227</v>
      </c>
      <c r="C647">
        <v>6</v>
      </c>
      <c r="D647">
        <v>1</v>
      </c>
      <c r="E647">
        <v>1</v>
      </c>
      <c r="F647">
        <v>2</v>
      </c>
      <c r="G647" s="1" t="s">
        <v>463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2</v>
      </c>
      <c r="R647">
        <v>0</v>
      </c>
      <c r="S647">
        <v>2</v>
      </c>
      <c r="T647">
        <v>2</v>
      </c>
      <c r="U647">
        <v>7</v>
      </c>
      <c r="V647">
        <v>5</v>
      </c>
      <c r="W647">
        <v>5</v>
      </c>
      <c r="X647">
        <v>7</v>
      </c>
      <c r="Y647">
        <v>12</v>
      </c>
    </row>
    <row r="648" spans="1:25" x14ac:dyDescent="0.3">
      <c r="A648" s="1" t="s">
        <v>242</v>
      </c>
      <c r="B648" s="1" t="s">
        <v>224</v>
      </c>
      <c r="C648">
        <v>6</v>
      </c>
      <c r="D648">
        <v>1</v>
      </c>
      <c r="E648">
        <v>3</v>
      </c>
      <c r="F648">
        <v>4</v>
      </c>
      <c r="G648" s="1" t="s">
        <v>463</v>
      </c>
      <c r="H648">
        <v>0</v>
      </c>
      <c r="I648">
        <v>1</v>
      </c>
      <c r="J648">
        <v>1</v>
      </c>
      <c r="K648">
        <v>0</v>
      </c>
      <c r="L648">
        <v>1</v>
      </c>
      <c r="M648">
        <v>1</v>
      </c>
      <c r="N648">
        <v>2</v>
      </c>
      <c r="O648">
        <v>2</v>
      </c>
      <c r="P648">
        <v>1</v>
      </c>
      <c r="Q648">
        <v>3</v>
      </c>
      <c r="R648">
        <v>2</v>
      </c>
      <c r="S648">
        <v>2</v>
      </c>
      <c r="T648">
        <v>4</v>
      </c>
      <c r="U648">
        <v>5</v>
      </c>
      <c r="V648">
        <v>3</v>
      </c>
      <c r="W648">
        <v>3</v>
      </c>
      <c r="X648">
        <v>5</v>
      </c>
      <c r="Y648">
        <v>8</v>
      </c>
    </row>
    <row r="649" spans="1:25" x14ac:dyDescent="0.3">
      <c r="A649" s="1" t="s">
        <v>229</v>
      </c>
      <c r="B649" s="1" t="s">
        <v>236</v>
      </c>
      <c r="C649">
        <v>6</v>
      </c>
      <c r="D649">
        <v>2</v>
      </c>
      <c r="E649">
        <v>1</v>
      </c>
      <c r="F649">
        <v>3</v>
      </c>
      <c r="G649" s="1" t="s">
        <v>463</v>
      </c>
      <c r="H649">
        <v>1</v>
      </c>
      <c r="I649">
        <v>1</v>
      </c>
      <c r="J649">
        <v>1</v>
      </c>
      <c r="K649">
        <v>1</v>
      </c>
      <c r="L649">
        <v>2</v>
      </c>
      <c r="M649">
        <v>1</v>
      </c>
      <c r="N649">
        <v>0</v>
      </c>
      <c r="O649">
        <v>0</v>
      </c>
      <c r="P649">
        <v>1</v>
      </c>
      <c r="Q649">
        <v>1</v>
      </c>
      <c r="R649">
        <v>2</v>
      </c>
      <c r="S649">
        <v>2</v>
      </c>
      <c r="T649">
        <v>4</v>
      </c>
      <c r="U649">
        <v>4</v>
      </c>
      <c r="V649">
        <v>5</v>
      </c>
      <c r="W649">
        <v>5</v>
      </c>
      <c r="X649">
        <v>4</v>
      </c>
      <c r="Y649">
        <v>9</v>
      </c>
    </row>
    <row r="650" spans="1:25" x14ac:dyDescent="0.3">
      <c r="A650" s="1" t="s">
        <v>235</v>
      </c>
      <c r="B650" s="1" t="s">
        <v>228</v>
      </c>
      <c r="C650">
        <v>6</v>
      </c>
      <c r="D650">
        <v>1</v>
      </c>
      <c r="E650">
        <v>2</v>
      </c>
      <c r="F650">
        <v>3</v>
      </c>
      <c r="G650" s="1" t="s">
        <v>463</v>
      </c>
      <c r="H650">
        <v>1</v>
      </c>
      <c r="I650">
        <v>1</v>
      </c>
      <c r="J650">
        <v>1</v>
      </c>
      <c r="K650">
        <v>1</v>
      </c>
      <c r="L650">
        <v>2</v>
      </c>
      <c r="M650">
        <v>0</v>
      </c>
      <c r="N650">
        <v>1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1</v>
      </c>
      <c r="U650">
        <v>7</v>
      </c>
      <c r="V650">
        <v>4</v>
      </c>
      <c r="W650">
        <v>4</v>
      </c>
      <c r="X650">
        <v>7</v>
      </c>
      <c r="Y650">
        <v>11</v>
      </c>
    </row>
    <row r="651" spans="1:25" x14ac:dyDescent="0.3">
      <c r="A651" s="1" t="s">
        <v>230</v>
      </c>
      <c r="B651" s="1" t="s">
        <v>240</v>
      </c>
      <c r="C651">
        <v>6</v>
      </c>
      <c r="D651">
        <v>0</v>
      </c>
      <c r="E651">
        <v>1</v>
      </c>
      <c r="F651">
        <v>1</v>
      </c>
      <c r="G651" s="1" t="s">
        <v>5</v>
      </c>
      <c r="H651">
        <v>0</v>
      </c>
      <c r="I651">
        <v>1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6</v>
      </c>
      <c r="V651">
        <v>4</v>
      </c>
      <c r="W651">
        <v>4</v>
      </c>
      <c r="X651">
        <v>6</v>
      </c>
      <c r="Y651">
        <v>10</v>
      </c>
    </row>
    <row r="652" spans="1:25" x14ac:dyDescent="0.3">
      <c r="A652" s="1" t="s">
        <v>232</v>
      </c>
      <c r="B652" s="1" t="s">
        <v>220</v>
      </c>
      <c r="C652">
        <v>6</v>
      </c>
      <c r="D652">
        <v>1</v>
      </c>
      <c r="E652">
        <v>1</v>
      </c>
      <c r="F652">
        <v>2</v>
      </c>
      <c r="G652" s="1" t="s">
        <v>463</v>
      </c>
      <c r="H652">
        <v>0</v>
      </c>
      <c r="I652">
        <v>1</v>
      </c>
      <c r="J652">
        <v>1</v>
      </c>
      <c r="K652">
        <v>0</v>
      </c>
      <c r="L652">
        <v>1</v>
      </c>
      <c r="M652">
        <v>1</v>
      </c>
      <c r="N652">
        <v>0</v>
      </c>
      <c r="O652">
        <v>0</v>
      </c>
      <c r="P652">
        <v>1</v>
      </c>
      <c r="Q652">
        <v>1</v>
      </c>
      <c r="R652">
        <v>1</v>
      </c>
      <c r="S652">
        <v>1</v>
      </c>
      <c r="T652">
        <v>2</v>
      </c>
      <c r="U652">
        <v>8</v>
      </c>
      <c r="V652">
        <v>7</v>
      </c>
      <c r="W652">
        <v>7</v>
      </c>
      <c r="X652">
        <v>8</v>
      </c>
      <c r="Y652">
        <v>15</v>
      </c>
    </row>
    <row r="653" spans="1:25" x14ac:dyDescent="0.3">
      <c r="A653" s="1" t="s">
        <v>223</v>
      </c>
      <c r="B653" s="1" t="s">
        <v>231</v>
      </c>
      <c r="C653">
        <v>7</v>
      </c>
      <c r="D653">
        <v>4</v>
      </c>
      <c r="E653">
        <v>0</v>
      </c>
      <c r="F653">
        <v>4</v>
      </c>
      <c r="G653" s="1" t="s">
        <v>5</v>
      </c>
      <c r="H653">
        <v>2</v>
      </c>
      <c r="I653">
        <v>0</v>
      </c>
      <c r="J653">
        <v>0</v>
      </c>
      <c r="K653">
        <v>2</v>
      </c>
      <c r="L653">
        <v>2</v>
      </c>
      <c r="M653">
        <v>2</v>
      </c>
      <c r="N653">
        <v>0</v>
      </c>
      <c r="O653">
        <v>0</v>
      </c>
      <c r="P653">
        <v>2</v>
      </c>
      <c r="Q653">
        <v>2</v>
      </c>
      <c r="R653">
        <v>0</v>
      </c>
      <c r="S653">
        <v>0</v>
      </c>
      <c r="T653">
        <v>0</v>
      </c>
      <c r="U653">
        <v>4</v>
      </c>
      <c r="V653">
        <v>4</v>
      </c>
      <c r="W653">
        <v>4</v>
      </c>
      <c r="X653">
        <v>4</v>
      </c>
      <c r="Y653">
        <v>8</v>
      </c>
    </row>
    <row r="654" spans="1:25" x14ac:dyDescent="0.3">
      <c r="A654" s="1" t="s">
        <v>240</v>
      </c>
      <c r="B654" s="1" t="s">
        <v>226</v>
      </c>
      <c r="C654">
        <v>7</v>
      </c>
      <c r="D654">
        <v>1</v>
      </c>
      <c r="E654">
        <v>2</v>
      </c>
      <c r="F654">
        <v>3</v>
      </c>
      <c r="G654" s="1" t="s">
        <v>463</v>
      </c>
      <c r="H654">
        <v>1</v>
      </c>
      <c r="I654">
        <v>1</v>
      </c>
      <c r="J654">
        <v>1</v>
      </c>
      <c r="K654">
        <v>1</v>
      </c>
      <c r="L654">
        <v>2</v>
      </c>
      <c r="M654">
        <v>0</v>
      </c>
      <c r="N654">
        <v>1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7</v>
      </c>
      <c r="V654">
        <v>4</v>
      </c>
      <c r="W654">
        <v>4</v>
      </c>
      <c r="X654">
        <v>7</v>
      </c>
      <c r="Y654">
        <v>11</v>
      </c>
    </row>
    <row r="655" spans="1:25" x14ac:dyDescent="0.3">
      <c r="A655" s="1" t="s">
        <v>233</v>
      </c>
      <c r="B655" s="1" t="s">
        <v>221</v>
      </c>
      <c r="C655">
        <v>7</v>
      </c>
      <c r="D655">
        <v>0</v>
      </c>
      <c r="E655">
        <v>3</v>
      </c>
      <c r="F655">
        <v>3</v>
      </c>
      <c r="G655" s="1" t="s">
        <v>5</v>
      </c>
      <c r="H655">
        <v>0</v>
      </c>
      <c r="I655">
        <v>2</v>
      </c>
      <c r="J655">
        <v>2</v>
      </c>
      <c r="K655">
        <v>0</v>
      </c>
      <c r="L655">
        <v>2</v>
      </c>
      <c r="M655">
        <v>0</v>
      </c>
      <c r="N655">
        <v>1</v>
      </c>
      <c r="O655">
        <v>1</v>
      </c>
      <c r="P655">
        <v>0</v>
      </c>
      <c r="Q655">
        <v>1</v>
      </c>
      <c r="R655">
        <v>2</v>
      </c>
      <c r="S655">
        <v>0</v>
      </c>
      <c r="T655">
        <v>2</v>
      </c>
      <c r="U655">
        <v>7</v>
      </c>
      <c r="V655">
        <v>4</v>
      </c>
      <c r="W655">
        <v>4</v>
      </c>
      <c r="X655">
        <v>7</v>
      </c>
      <c r="Y655">
        <v>11</v>
      </c>
    </row>
    <row r="656" spans="1:25" x14ac:dyDescent="0.3">
      <c r="A656" s="1" t="s">
        <v>225</v>
      </c>
      <c r="B656" s="1" t="s">
        <v>242</v>
      </c>
      <c r="C656">
        <v>7</v>
      </c>
      <c r="D656">
        <v>5</v>
      </c>
      <c r="E656">
        <v>1</v>
      </c>
      <c r="F656">
        <v>6</v>
      </c>
      <c r="G656" s="1" t="s">
        <v>463</v>
      </c>
      <c r="H656">
        <v>2</v>
      </c>
      <c r="I656">
        <v>1</v>
      </c>
      <c r="J656">
        <v>1</v>
      </c>
      <c r="K656">
        <v>2</v>
      </c>
      <c r="L656">
        <v>3</v>
      </c>
      <c r="M656">
        <v>3</v>
      </c>
      <c r="N656">
        <v>0</v>
      </c>
      <c r="O656">
        <v>0</v>
      </c>
      <c r="P656">
        <v>3</v>
      </c>
      <c r="Q656">
        <v>3</v>
      </c>
      <c r="R656">
        <v>2</v>
      </c>
      <c r="S656">
        <v>3</v>
      </c>
      <c r="T656">
        <v>5</v>
      </c>
      <c r="U656">
        <v>8</v>
      </c>
      <c r="V656">
        <v>4</v>
      </c>
      <c r="W656">
        <v>4</v>
      </c>
      <c r="X656">
        <v>8</v>
      </c>
      <c r="Y656">
        <v>12</v>
      </c>
    </row>
    <row r="657" spans="1:25" x14ac:dyDescent="0.3">
      <c r="A657" s="1" t="s">
        <v>224</v>
      </c>
      <c r="B657" s="1" t="s">
        <v>235</v>
      </c>
      <c r="C657">
        <v>7</v>
      </c>
      <c r="D657">
        <v>1</v>
      </c>
      <c r="E657">
        <v>1</v>
      </c>
      <c r="F657">
        <v>2</v>
      </c>
      <c r="G657" s="1" t="s">
        <v>463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2</v>
      </c>
      <c r="S657">
        <v>3</v>
      </c>
      <c r="T657">
        <v>5</v>
      </c>
      <c r="U657">
        <v>2</v>
      </c>
      <c r="V657">
        <v>4</v>
      </c>
      <c r="W657">
        <v>4</v>
      </c>
      <c r="X657">
        <v>2</v>
      </c>
      <c r="Y657">
        <v>6</v>
      </c>
    </row>
    <row r="658" spans="1:25" x14ac:dyDescent="0.3">
      <c r="A658" s="1" t="s">
        <v>219</v>
      </c>
      <c r="B658" s="1" t="s">
        <v>236</v>
      </c>
      <c r="C658">
        <v>7</v>
      </c>
      <c r="D658">
        <v>0</v>
      </c>
      <c r="E658">
        <v>1</v>
      </c>
      <c r="F658">
        <v>1</v>
      </c>
      <c r="G658" s="1" t="s">
        <v>5</v>
      </c>
      <c r="H658">
        <v>0</v>
      </c>
      <c r="I658">
        <v>1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5</v>
      </c>
      <c r="T658">
        <v>8</v>
      </c>
      <c r="U658">
        <v>8</v>
      </c>
      <c r="V658">
        <v>3</v>
      </c>
      <c r="W658">
        <v>3</v>
      </c>
      <c r="X658">
        <v>8</v>
      </c>
      <c r="Y658">
        <v>11</v>
      </c>
    </row>
    <row r="659" spans="1:25" x14ac:dyDescent="0.3">
      <c r="A659" s="1" t="s">
        <v>238</v>
      </c>
      <c r="B659" s="1" t="s">
        <v>232</v>
      </c>
      <c r="C659">
        <v>7</v>
      </c>
      <c r="D659">
        <v>0</v>
      </c>
      <c r="E659">
        <v>1</v>
      </c>
      <c r="F659">
        <v>1</v>
      </c>
      <c r="G659" s="1" t="s">
        <v>5</v>
      </c>
      <c r="H659">
        <v>0</v>
      </c>
      <c r="I659">
        <v>1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</v>
      </c>
      <c r="T659">
        <v>3</v>
      </c>
      <c r="U659">
        <v>6</v>
      </c>
      <c r="V659">
        <v>5</v>
      </c>
      <c r="W659">
        <v>5</v>
      </c>
      <c r="X659">
        <v>6</v>
      </c>
      <c r="Y659">
        <v>11</v>
      </c>
    </row>
    <row r="660" spans="1:25" x14ac:dyDescent="0.3">
      <c r="A660" s="1" t="s">
        <v>234</v>
      </c>
      <c r="B660" s="1" t="s">
        <v>237</v>
      </c>
      <c r="C660">
        <v>7</v>
      </c>
      <c r="D660">
        <v>1</v>
      </c>
      <c r="E660">
        <v>3</v>
      </c>
      <c r="F660">
        <v>4</v>
      </c>
      <c r="G660" s="1" t="s">
        <v>463</v>
      </c>
      <c r="H660">
        <v>0</v>
      </c>
      <c r="I660">
        <v>1</v>
      </c>
      <c r="J660">
        <v>1</v>
      </c>
      <c r="K660">
        <v>0</v>
      </c>
      <c r="L660">
        <v>1</v>
      </c>
      <c r="M660">
        <v>1</v>
      </c>
      <c r="N660">
        <v>2</v>
      </c>
      <c r="O660">
        <v>2</v>
      </c>
      <c r="P660">
        <v>1</v>
      </c>
      <c r="Q660">
        <v>3</v>
      </c>
      <c r="R660">
        <v>1</v>
      </c>
      <c r="S660">
        <v>1</v>
      </c>
      <c r="T660">
        <v>2</v>
      </c>
      <c r="U660">
        <v>4</v>
      </c>
      <c r="V660">
        <v>4</v>
      </c>
      <c r="W660">
        <v>4</v>
      </c>
      <c r="X660">
        <v>4</v>
      </c>
      <c r="Y660">
        <v>8</v>
      </c>
    </row>
    <row r="661" spans="1:25" x14ac:dyDescent="0.3">
      <c r="A661" s="1" t="s">
        <v>229</v>
      </c>
      <c r="B661" s="1" t="s">
        <v>228</v>
      </c>
      <c r="C661">
        <v>7</v>
      </c>
      <c r="D661">
        <v>0</v>
      </c>
      <c r="E661">
        <v>1</v>
      </c>
      <c r="F661">
        <v>1</v>
      </c>
      <c r="G661" s="1" t="s">
        <v>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2</v>
      </c>
      <c r="T661">
        <v>2</v>
      </c>
      <c r="U661">
        <v>7</v>
      </c>
      <c r="V661">
        <v>3</v>
      </c>
      <c r="W661">
        <v>3</v>
      </c>
      <c r="X661">
        <v>7</v>
      </c>
      <c r="Y661">
        <v>10</v>
      </c>
    </row>
    <row r="662" spans="1:25" x14ac:dyDescent="0.3">
      <c r="A662" s="1" t="s">
        <v>230</v>
      </c>
      <c r="B662" s="1" t="s">
        <v>241</v>
      </c>
      <c r="C662">
        <v>7</v>
      </c>
      <c r="D662">
        <v>1</v>
      </c>
      <c r="E662">
        <v>0</v>
      </c>
      <c r="F662">
        <v>1</v>
      </c>
      <c r="G662" s="1" t="s">
        <v>5</v>
      </c>
      <c r="H662">
        <v>1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6</v>
      </c>
      <c r="V662">
        <v>9</v>
      </c>
      <c r="W662">
        <v>9</v>
      </c>
      <c r="X662">
        <v>6</v>
      </c>
      <c r="Y662">
        <v>15</v>
      </c>
    </row>
    <row r="663" spans="1:25" x14ac:dyDescent="0.3">
      <c r="A663" s="1" t="s">
        <v>227</v>
      </c>
      <c r="B663" s="1" t="s">
        <v>222</v>
      </c>
      <c r="C663">
        <v>7</v>
      </c>
      <c r="D663">
        <v>1</v>
      </c>
      <c r="E663">
        <v>1</v>
      </c>
      <c r="F663">
        <v>2</v>
      </c>
      <c r="G663" s="1" t="s">
        <v>463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1</v>
      </c>
      <c r="O663">
        <v>1</v>
      </c>
      <c r="P663">
        <v>0</v>
      </c>
      <c r="Q663">
        <v>1</v>
      </c>
      <c r="R663">
        <v>1</v>
      </c>
      <c r="S663">
        <v>2</v>
      </c>
      <c r="T663">
        <v>3</v>
      </c>
      <c r="U663">
        <v>3</v>
      </c>
      <c r="V663">
        <v>7</v>
      </c>
      <c r="W663">
        <v>7</v>
      </c>
      <c r="X663">
        <v>3</v>
      </c>
      <c r="Y663">
        <v>10</v>
      </c>
    </row>
    <row r="664" spans="1:25" x14ac:dyDescent="0.3">
      <c r="A664" s="1" t="s">
        <v>239</v>
      </c>
      <c r="B664" s="1" t="s">
        <v>220</v>
      </c>
      <c r="C664">
        <v>7</v>
      </c>
      <c r="D664">
        <v>1</v>
      </c>
      <c r="E664">
        <v>1</v>
      </c>
      <c r="F664">
        <v>2</v>
      </c>
      <c r="G664" s="1" t="s">
        <v>463</v>
      </c>
      <c r="H664">
        <v>0</v>
      </c>
      <c r="I664">
        <v>1</v>
      </c>
      <c r="J664">
        <v>1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1</v>
      </c>
      <c r="R664">
        <v>2</v>
      </c>
      <c r="S664">
        <v>4</v>
      </c>
      <c r="T664">
        <v>6</v>
      </c>
      <c r="U664">
        <v>1</v>
      </c>
      <c r="V664">
        <v>8</v>
      </c>
      <c r="W664">
        <v>8</v>
      </c>
      <c r="X664">
        <v>1</v>
      </c>
      <c r="Y664">
        <v>9</v>
      </c>
    </row>
    <row r="665" spans="1:25" x14ac:dyDescent="0.3">
      <c r="A665" s="1" t="s">
        <v>226</v>
      </c>
      <c r="B665" s="1" t="s">
        <v>227</v>
      </c>
      <c r="C665">
        <v>8</v>
      </c>
      <c r="D665">
        <v>0</v>
      </c>
      <c r="E665">
        <v>2</v>
      </c>
      <c r="F665">
        <v>2</v>
      </c>
      <c r="G665" s="1" t="s">
        <v>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</v>
      </c>
      <c r="O665">
        <v>2</v>
      </c>
      <c r="P665">
        <v>0</v>
      </c>
      <c r="Q665">
        <v>2</v>
      </c>
      <c r="R665">
        <v>2</v>
      </c>
      <c r="S665">
        <v>2</v>
      </c>
      <c r="T665">
        <v>4</v>
      </c>
      <c r="U665">
        <v>2</v>
      </c>
      <c r="V665">
        <v>3</v>
      </c>
      <c r="W665">
        <v>3</v>
      </c>
      <c r="X665">
        <v>2</v>
      </c>
      <c r="Y665">
        <v>5</v>
      </c>
    </row>
    <row r="666" spans="1:25" x14ac:dyDescent="0.3">
      <c r="A666" s="1" t="s">
        <v>237</v>
      </c>
      <c r="B666" s="1" t="s">
        <v>233</v>
      </c>
      <c r="C666">
        <v>8</v>
      </c>
      <c r="D666">
        <v>0</v>
      </c>
      <c r="E666">
        <v>0</v>
      </c>
      <c r="F666">
        <v>0</v>
      </c>
      <c r="G666" s="1" t="s">
        <v>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1</v>
      </c>
      <c r="T666">
        <v>3</v>
      </c>
      <c r="U666">
        <v>11</v>
      </c>
      <c r="V666">
        <v>3</v>
      </c>
      <c r="W666">
        <v>3</v>
      </c>
      <c r="X666">
        <v>11</v>
      </c>
      <c r="Y666">
        <v>14</v>
      </c>
    </row>
    <row r="667" spans="1:25" x14ac:dyDescent="0.3">
      <c r="A667" s="1" t="s">
        <v>222</v>
      </c>
      <c r="B667" s="1" t="s">
        <v>240</v>
      </c>
      <c r="C667">
        <v>8</v>
      </c>
      <c r="D667">
        <v>3</v>
      </c>
      <c r="E667">
        <v>0</v>
      </c>
      <c r="F667">
        <v>3</v>
      </c>
      <c r="G667" s="1" t="s">
        <v>5</v>
      </c>
      <c r="H667">
        <v>2</v>
      </c>
      <c r="I667">
        <v>0</v>
      </c>
      <c r="J667">
        <v>0</v>
      </c>
      <c r="K667">
        <v>2</v>
      </c>
      <c r="L667">
        <v>2</v>
      </c>
      <c r="M667">
        <v>1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2</v>
      </c>
      <c r="T667">
        <v>2</v>
      </c>
      <c r="U667">
        <v>5</v>
      </c>
      <c r="V667">
        <v>5</v>
      </c>
      <c r="W667">
        <v>5</v>
      </c>
      <c r="X667">
        <v>5</v>
      </c>
      <c r="Y667">
        <v>10</v>
      </c>
    </row>
    <row r="668" spans="1:25" x14ac:dyDescent="0.3">
      <c r="A668" s="1" t="s">
        <v>236</v>
      </c>
      <c r="B668" s="1" t="s">
        <v>238</v>
      </c>
      <c r="C668">
        <v>8</v>
      </c>
      <c r="D668">
        <v>2</v>
      </c>
      <c r="E668">
        <v>0</v>
      </c>
      <c r="F668">
        <v>2</v>
      </c>
      <c r="G668" s="1" t="s">
        <v>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</v>
      </c>
      <c r="N668">
        <v>0</v>
      </c>
      <c r="O668">
        <v>0</v>
      </c>
      <c r="P668">
        <v>2</v>
      </c>
      <c r="Q668">
        <v>2</v>
      </c>
      <c r="R668">
        <v>3</v>
      </c>
      <c r="S668">
        <v>3</v>
      </c>
      <c r="T668">
        <v>6</v>
      </c>
      <c r="U668">
        <v>4</v>
      </c>
      <c r="V668">
        <v>6</v>
      </c>
      <c r="W668">
        <v>6</v>
      </c>
      <c r="X668">
        <v>4</v>
      </c>
      <c r="Y668">
        <v>10</v>
      </c>
    </row>
    <row r="669" spans="1:25" x14ac:dyDescent="0.3">
      <c r="A669" s="1" t="s">
        <v>231</v>
      </c>
      <c r="B669" s="1" t="s">
        <v>229</v>
      </c>
      <c r="C669">
        <v>8</v>
      </c>
      <c r="D669">
        <v>0</v>
      </c>
      <c r="E669">
        <v>3</v>
      </c>
      <c r="F669">
        <v>3</v>
      </c>
      <c r="G669" s="1" t="s">
        <v>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</v>
      </c>
      <c r="O669">
        <v>3</v>
      </c>
      <c r="P669">
        <v>0</v>
      </c>
      <c r="Q669">
        <v>3</v>
      </c>
      <c r="R669">
        <v>0</v>
      </c>
      <c r="S669">
        <v>0</v>
      </c>
      <c r="T669">
        <v>0</v>
      </c>
      <c r="U669">
        <v>10</v>
      </c>
      <c r="V669">
        <v>4</v>
      </c>
      <c r="W669">
        <v>4</v>
      </c>
      <c r="X669">
        <v>10</v>
      </c>
      <c r="Y669">
        <v>14</v>
      </c>
    </row>
    <row r="670" spans="1:25" x14ac:dyDescent="0.3">
      <c r="A670" s="1" t="s">
        <v>241</v>
      </c>
      <c r="B670" s="1" t="s">
        <v>219</v>
      </c>
      <c r="C670">
        <v>8</v>
      </c>
      <c r="D670">
        <v>1</v>
      </c>
      <c r="E670">
        <v>2</v>
      </c>
      <c r="F670">
        <v>3</v>
      </c>
      <c r="G670" s="1" t="s">
        <v>463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2</v>
      </c>
      <c r="R670">
        <v>2</v>
      </c>
      <c r="S670">
        <v>0</v>
      </c>
      <c r="T670">
        <v>2</v>
      </c>
      <c r="U670">
        <v>1</v>
      </c>
      <c r="V670">
        <v>12</v>
      </c>
      <c r="W670">
        <v>12</v>
      </c>
      <c r="X670">
        <v>1</v>
      </c>
      <c r="Y670">
        <v>13</v>
      </c>
    </row>
    <row r="671" spans="1:25" x14ac:dyDescent="0.3">
      <c r="A671" s="1" t="s">
        <v>221</v>
      </c>
      <c r="B671" s="1" t="s">
        <v>225</v>
      </c>
      <c r="C671">
        <v>8</v>
      </c>
      <c r="D671">
        <v>1</v>
      </c>
      <c r="E671">
        <v>2</v>
      </c>
      <c r="F671">
        <v>3</v>
      </c>
      <c r="G671" s="1" t="s">
        <v>463</v>
      </c>
      <c r="H671">
        <v>0</v>
      </c>
      <c r="I671">
        <v>1</v>
      </c>
      <c r="J671">
        <v>1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2</v>
      </c>
      <c r="R671">
        <v>2</v>
      </c>
      <c r="S671">
        <v>3</v>
      </c>
      <c r="T671">
        <v>5</v>
      </c>
      <c r="U671">
        <v>4</v>
      </c>
      <c r="V671">
        <v>4</v>
      </c>
      <c r="W671">
        <v>4</v>
      </c>
      <c r="X671">
        <v>4</v>
      </c>
      <c r="Y671">
        <v>8</v>
      </c>
    </row>
    <row r="672" spans="1:25" x14ac:dyDescent="0.3">
      <c r="A672" s="1" t="s">
        <v>220</v>
      </c>
      <c r="B672" s="1" t="s">
        <v>224</v>
      </c>
      <c r="C672">
        <v>8</v>
      </c>
      <c r="D672">
        <v>1</v>
      </c>
      <c r="E672">
        <v>1</v>
      </c>
      <c r="F672">
        <v>2</v>
      </c>
      <c r="G672" s="1" t="s">
        <v>463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1</v>
      </c>
      <c r="O672">
        <v>1</v>
      </c>
      <c r="P672">
        <v>0</v>
      </c>
      <c r="Q672">
        <v>1</v>
      </c>
      <c r="R672">
        <v>0</v>
      </c>
      <c r="S672">
        <v>1</v>
      </c>
      <c r="T672">
        <v>1</v>
      </c>
      <c r="U672">
        <v>6</v>
      </c>
      <c r="V672">
        <v>6</v>
      </c>
      <c r="W672">
        <v>6</v>
      </c>
      <c r="X672">
        <v>6</v>
      </c>
      <c r="Y672">
        <v>12</v>
      </c>
    </row>
    <row r="673" spans="1:25" x14ac:dyDescent="0.3">
      <c r="A673" s="1" t="s">
        <v>228</v>
      </c>
      <c r="B673" s="1" t="s">
        <v>239</v>
      </c>
      <c r="C673">
        <v>8</v>
      </c>
      <c r="D673">
        <v>0</v>
      </c>
      <c r="E673">
        <v>6</v>
      </c>
      <c r="F673">
        <v>6</v>
      </c>
      <c r="G673" s="1" t="s">
        <v>5</v>
      </c>
      <c r="H673">
        <v>0</v>
      </c>
      <c r="I673">
        <v>3</v>
      </c>
      <c r="J673">
        <v>3</v>
      </c>
      <c r="K673">
        <v>0</v>
      </c>
      <c r="L673">
        <v>3</v>
      </c>
      <c r="M673">
        <v>0</v>
      </c>
      <c r="N673">
        <v>3</v>
      </c>
      <c r="O673">
        <v>3</v>
      </c>
      <c r="P673">
        <v>0</v>
      </c>
      <c r="Q673">
        <v>3</v>
      </c>
      <c r="R673">
        <v>1</v>
      </c>
      <c r="S673">
        <v>0</v>
      </c>
      <c r="T673">
        <v>1</v>
      </c>
      <c r="U673">
        <v>5</v>
      </c>
      <c r="V673">
        <v>2</v>
      </c>
      <c r="W673">
        <v>2</v>
      </c>
      <c r="X673">
        <v>5</v>
      </c>
      <c r="Y673">
        <v>7</v>
      </c>
    </row>
    <row r="674" spans="1:25" x14ac:dyDescent="0.3">
      <c r="A674" s="1" t="s">
        <v>242</v>
      </c>
      <c r="B674" s="1" t="s">
        <v>230</v>
      </c>
      <c r="C674">
        <v>8</v>
      </c>
      <c r="D674">
        <v>3</v>
      </c>
      <c r="E674">
        <v>3</v>
      </c>
      <c r="F674">
        <v>6</v>
      </c>
      <c r="G674" s="1" t="s">
        <v>463</v>
      </c>
      <c r="H674">
        <v>2</v>
      </c>
      <c r="I674">
        <v>2</v>
      </c>
      <c r="J674">
        <v>2</v>
      </c>
      <c r="K674">
        <v>2</v>
      </c>
      <c r="L674">
        <v>4</v>
      </c>
      <c r="M674">
        <v>1</v>
      </c>
      <c r="N674">
        <v>1</v>
      </c>
      <c r="O674">
        <v>1</v>
      </c>
      <c r="P674">
        <v>1</v>
      </c>
      <c r="Q674">
        <v>2</v>
      </c>
      <c r="R674">
        <v>2</v>
      </c>
      <c r="S674">
        <v>1</v>
      </c>
      <c r="T674">
        <v>3</v>
      </c>
      <c r="U674">
        <v>4</v>
      </c>
      <c r="V674">
        <v>4</v>
      </c>
      <c r="W674">
        <v>4</v>
      </c>
      <c r="X674">
        <v>4</v>
      </c>
      <c r="Y674">
        <v>8</v>
      </c>
    </row>
    <row r="675" spans="1:25" x14ac:dyDescent="0.3">
      <c r="A675" s="1" t="s">
        <v>235</v>
      </c>
      <c r="B675" s="1" t="s">
        <v>234</v>
      </c>
      <c r="C675">
        <v>8</v>
      </c>
      <c r="D675">
        <v>2</v>
      </c>
      <c r="E675">
        <v>0</v>
      </c>
      <c r="F675">
        <v>2</v>
      </c>
      <c r="G675" s="1" t="s">
        <v>5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2</v>
      </c>
      <c r="S675">
        <v>2</v>
      </c>
      <c r="T675">
        <v>4</v>
      </c>
      <c r="U675">
        <v>2</v>
      </c>
      <c r="V675">
        <v>4</v>
      </c>
      <c r="W675">
        <v>4</v>
      </c>
      <c r="X675">
        <v>2</v>
      </c>
      <c r="Y675">
        <v>6</v>
      </c>
    </row>
    <row r="676" spans="1:25" x14ac:dyDescent="0.3">
      <c r="A676" s="1" t="s">
        <v>232</v>
      </c>
      <c r="B676" s="1" t="s">
        <v>223</v>
      </c>
      <c r="C676">
        <v>8</v>
      </c>
      <c r="D676">
        <v>1</v>
      </c>
      <c r="E676">
        <v>2</v>
      </c>
      <c r="F676">
        <v>3</v>
      </c>
      <c r="G676" s="1" t="s">
        <v>463</v>
      </c>
      <c r="H676">
        <v>0</v>
      </c>
      <c r="I676">
        <v>1</v>
      </c>
      <c r="J676">
        <v>1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2</v>
      </c>
      <c r="R676">
        <v>2</v>
      </c>
      <c r="S676">
        <v>4</v>
      </c>
      <c r="T676">
        <v>6</v>
      </c>
      <c r="U676">
        <v>4</v>
      </c>
      <c r="V676">
        <v>6</v>
      </c>
      <c r="W676">
        <v>6</v>
      </c>
      <c r="X676">
        <v>4</v>
      </c>
      <c r="Y676">
        <v>10</v>
      </c>
    </row>
    <row r="677" spans="1:25" x14ac:dyDescent="0.3">
      <c r="A677" s="1" t="s">
        <v>223</v>
      </c>
      <c r="B677" s="1" t="s">
        <v>226</v>
      </c>
      <c r="C677">
        <v>9</v>
      </c>
      <c r="D677">
        <v>0</v>
      </c>
      <c r="E677">
        <v>1</v>
      </c>
      <c r="F677">
        <v>1</v>
      </c>
      <c r="G677" s="1" t="s">
        <v>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1</v>
      </c>
      <c r="R677">
        <v>1</v>
      </c>
      <c r="S677">
        <v>6</v>
      </c>
      <c r="T677">
        <v>7</v>
      </c>
      <c r="U677">
        <v>7</v>
      </c>
      <c r="V677">
        <v>3</v>
      </c>
      <c r="W677">
        <v>3</v>
      </c>
      <c r="X677">
        <v>7</v>
      </c>
      <c r="Y677">
        <v>10</v>
      </c>
    </row>
    <row r="678" spans="1:25" x14ac:dyDescent="0.3">
      <c r="A678" s="1" t="s">
        <v>240</v>
      </c>
      <c r="B678" s="1" t="s">
        <v>221</v>
      </c>
      <c r="C678">
        <v>9</v>
      </c>
      <c r="D678">
        <v>1</v>
      </c>
      <c r="E678">
        <v>1</v>
      </c>
      <c r="F678">
        <v>2</v>
      </c>
      <c r="G678" s="1" t="s">
        <v>463</v>
      </c>
      <c r="H678">
        <v>0</v>
      </c>
      <c r="I678">
        <v>1</v>
      </c>
      <c r="J678">
        <v>1</v>
      </c>
      <c r="K678">
        <v>0</v>
      </c>
      <c r="L678">
        <v>1</v>
      </c>
      <c r="M678">
        <v>1</v>
      </c>
      <c r="N678">
        <v>0</v>
      </c>
      <c r="O678">
        <v>0</v>
      </c>
      <c r="P678">
        <v>1</v>
      </c>
      <c r="Q678">
        <v>1</v>
      </c>
      <c r="R678">
        <v>2</v>
      </c>
      <c r="S678">
        <v>1</v>
      </c>
      <c r="T678">
        <v>3</v>
      </c>
      <c r="U678">
        <v>7</v>
      </c>
      <c r="V678">
        <v>6</v>
      </c>
      <c r="W678">
        <v>6</v>
      </c>
      <c r="X678">
        <v>7</v>
      </c>
      <c r="Y678">
        <v>13</v>
      </c>
    </row>
    <row r="679" spans="1:25" x14ac:dyDescent="0.3">
      <c r="A679" s="1" t="s">
        <v>233</v>
      </c>
      <c r="B679" s="1" t="s">
        <v>235</v>
      </c>
      <c r="C679">
        <v>9</v>
      </c>
      <c r="D679">
        <v>0</v>
      </c>
      <c r="E679">
        <v>1</v>
      </c>
      <c r="F679">
        <v>1</v>
      </c>
      <c r="G679" s="1" t="s">
        <v>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2</v>
      </c>
      <c r="S679">
        <v>1</v>
      </c>
      <c r="T679">
        <v>3</v>
      </c>
      <c r="U679">
        <v>9</v>
      </c>
      <c r="V679">
        <v>2</v>
      </c>
      <c r="W679">
        <v>2</v>
      </c>
      <c r="X679">
        <v>9</v>
      </c>
      <c r="Y679">
        <v>11</v>
      </c>
    </row>
    <row r="680" spans="1:25" x14ac:dyDescent="0.3">
      <c r="A680" s="1" t="s">
        <v>225</v>
      </c>
      <c r="B680" s="1" t="s">
        <v>237</v>
      </c>
      <c r="C680">
        <v>9</v>
      </c>
      <c r="D680">
        <v>3</v>
      </c>
      <c r="E680">
        <v>1</v>
      </c>
      <c r="F680">
        <v>4</v>
      </c>
      <c r="G680" s="1" t="s">
        <v>463</v>
      </c>
      <c r="H680">
        <v>0</v>
      </c>
      <c r="I680">
        <v>1</v>
      </c>
      <c r="J680">
        <v>1</v>
      </c>
      <c r="K680">
        <v>0</v>
      </c>
      <c r="L680">
        <v>1</v>
      </c>
      <c r="M680">
        <v>3</v>
      </c>
      <c r="N680">
        <v>0</v>
      </c>
      <c r="O680">
        <v>0</v>
      </c>
      <c r="P680">
        <v>3</v>
      </c>
      <c r="Q680">
        <v>3</v>
      </c>
      <c r="R680">
        <v>1</v>
      </c>
      <c r="S680">
        <v>2</v>
      </c>
      <c r="T680">
        <v>3</v>
      </c>
      <c r="U680">
        <v>6</v>
      </c>
      <c r="V680">
        <v>3</v>
      </c>
      <c r="W680">
        <v>3</v>
      </c>
      <c r="X680">
        <v>6</v>
      </c>
      <c r="Y680">
        <v>9</v>
      </c>
    </row>
    <row r="681" spans="1:25" x14ac:dyDescent="0.3">
      <c r="A681" s="1" t="s">
        <v>224</v>
      </c>
      <c r="B681" s="1" t="s">
        <v>236</v>
      </c>
      <c r="C681">
        <v>9</v>
      </c>
      <c r="D681">
        <v>1</v>
      </c>
      <c r="E681">
        <v>0</v>
      </c>
      <c r="F681">
        <v>1</v>
      </c>
      <c r="G681" s="1" t="s">
        <v>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3</v>
      </c>
      <c r="S681">
        <v>3</v>
      </c>
      <c r="T681">
        <v>6</v>
      </c>
      <c r="U681">
        <v>8</v>
      </c>
      <c r="V681">
        <v>6</v>
      </c>
      <c r="W681">
        <v>6</v>
      </c>
      <c r="X681">
        <v>8</v>
      </c>
      <c r="Y681">
        <v>14</v>
      </c>
    </row>
    <row r="682" spans="1:25" x14ac:dyDescent="0.3">
      <c r="A682" s="1" t="s">
        <v>219</v>
      </c>
      <c r="B682" s="1" t="s">
        <v>220</v>
      </c>
      <c r="C682">
        <v>9</v>
      </c>
      <c r="D682">
        <v>2</v>
      </c>
      <c r="E682">
        <v>1</v>
      </c>
      <c r="F682">
        <v>3</v>
      </c>
      <c r="G682" s="1" t="s">
        <v>463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</v>
      </c>
      <c r="N682">
        <v>1</v>
      </c>
      <c r="O682">
        <v>1</v>
      </c>
      <c r="P682">
        <v>2</v>
      </c>
      <c r="Q682">
        <v>3</v>
      </c>
      <c r="R682">
        <v>1</v>
      </c>
      <c r="S682">
        <v>4</v>
      </c>
      <c r="T682">
        <v>5</v>
      </c>
      <c r="U682">
        <v>12</v>
      </c>
      <c r="V682">
        <v>7</v>
      </c>
      <c r="W682">
        <v>7</v>
      </c>
      <c r="X682">
        <v>12</v>
      </c>
      <c r="Y682">
        <v>19</v>
      </c>
    </row>
    <row r="683" spans="1:25" x14ac:dyDescent="0.3">
      <c r="A683" s="1" t="s">
        <v>238</v>
      </c>
      <c r="B683" s="1" t="s">
        <v>241</v>
      </c>
      <c r="C683">
        <v>9</v>
      </c>
      <c r="D683">
        <v>2</v>
      </c>
      <c r="E683">
        <v>1</v>
      </c>
      <c r="F683">
        <v>3</v>
      </c>
      <c r="G683" s="1" t="s">
        <v>463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</v>
      </c>
      <c r="N683">
        <v>1</v>
      </c>
      <c r="O683">
        <v>1</v>
      </c>
      <c r="P683">
        <v>2</v>
      </c>
      <c r="Q683">
        <v>3</v>
      </c>
      <c r="R683">
        <v>1</v>
      </c>
      <c r="S683">
        <v>1</v>
      </c>
      <c r="T683">
        <v>2</v>
      </c>
      <c r="U683">
        <v>9</v>
      </c>
      <c r="V683">
        <v>3</v>
      </c>
      <c r="W683">
        <v>3</v>
      </c>
      <c r="X683">
        <v>9</v>
      </c>
      <c r="Y683">
        <v>12</v>
      </c>
    </row>
    <row r="684" spans="1:25" x14ac:dyDescent="0.3">
      <c r="A684" s="1" t="s">
        <v>234</v>
      </c>
      <c r="B684" s="1" t="s">
        <v>242</v>
      </c>
      <c r="C684">
        <v>9</v>
      </c>
      <c r="D684">
        <v>0</v>
      </c>
      <c r="E684">
        <v>0</v>
      </c>
      <c r="F684">
        <v>0</v>
      </c>
      <c r="G684" s="1" t="s">
        <v>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1</v>
      </c>
      <c r="T684">
        <v>4</v>
      </c>
      <c r="U684">
        <v>6</v>
      </c>
      <c r="V684">
        <v>5</v>
      </c>
      <c r="W684">
        <v>5</v>
      </c>
      <c r="X684">
        <v>6</v>
      </c>
      <c r="Y684">
        <v>11</v>
      </c>
    </row>
    <row r="685" spans="1:25" x14ac:dyDescent="0.3">
      <c r="A685" s="1" t="s">
        <v>229</v>
      </c>
      <c r="B685" s="1" t="s">
        <v>222</v>
      </c>
      <c r="C685">
        <v>9</v>
      </c>
      <c r="D685">
        <v>3</v>
      </c>
      <c r="E685">
        <v>3</v>
      </c>
      <c r="F685">
        <v>6</v>
      </c>
      <c r="G685" s="1" t="s">
        <v>463</v>
      </c>
      <c r="H685">
        <v>0</v>
      </c>
      <c r="I685">
        <v>1</v>
      </c>
      <c r="J685">
        <v>1</v>
      </c>
      <c r="K685">
        <v>0</v>
      </c>
      <c r="L685">
        <v>1</v>
      </c>
      <c r="M685">
        <v>3</v>
      </c>
      <c r="N685">
        <v>2</v>
      </c>
      <c r="O685">
        <v>2</v>
      </c>
      <c r="P685">
        <v>3</v>
      </c>
      <c r="Q685">
        <v>5</v>
      </c>
      <c r="R685">
        <v>1</v>
      </c>
      <c r="S685">
        <v>3</v>
      </c>
      <c r="T685">
        <v>4</v>
      </c>
      <c r="U685">
        <v>8</v>
      </c>
      <c r="V685">
        <v>4</v>
      </c>
      <c r="W685">
        <v>4</v>
      </c>
      <c r="X685">
        <v>8</v>
      </c>
      <c r="Y685">
        <v>12</v>
      </c>
    </row>
    <row r="686" spans="1:25" x14ac:dyDescent="0.3">
      <c r="A686" s="1" t="s">
        <v>230</v>
      </c>
      <c r="B686" s="1" t="s">
        <v>231</v>
      </c>
      <c r="C686">
        <v>9</v>
      </c>
      <c r="D686">
        <v>1</v>
      </c>
      <c r="E686">
        <v>0</v>
      </c>
      <c r="F686">
        <v>1</v>
      </c>
      <c r="G686" s="1" t="s">
        <v>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2</v>
      </c>
      <c r="U686">
        <v>5</v>
      </c>
      <c r="V686">
        <v>6</v>
      </c>
      <c r="W686">
        <v>6</v>
      </c>
      <c r="X686">
        <v>5</v>
      </c>
      <c r="Y686">
        <v>11</v>
      </c>
    </row>
    <row r="687" spans="1:25" x14ac:dyDescent="0.3">
      <c r="A687" s="1" t="s">
        <v>227</v>
      </c>
      <c r="B687" s="1" t="s">
        <v>228</v>
      </c>
      <c r="C687">
        <v>9</v>
      </c>
      <c r="D687">
        <v>0</v>
      </c>
      <c r="E687">
        <v>1</v>
      </c>
      <c r="F687">
        <v>1</v>
      </c>
      <c r="G687" s="1" t="s">
        <v>5</v>
      </c>
      <c r="H687">
        <v>0</v>
      </c>
      <c r="I687">
        <v>1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2</v>
      </c>
      <c r="U687">
        <v>6</v>
      </c>
      <c r="V687">
        <v>5</v>
      </c>
      <c r="W687">
        <v>5</v>
      </c>
      <c r="X687">
        <v>6</v>
      </c>
      <c r="Y687">
        <v>11</v>
      </c>
    </row>
    <row r="688" spans="1:25" x14ac:dyDescent="0.3">
      <c r="A688" s="1" t="s">
        <v>239</v>
      </c>
      <c r="B688" s="1" t="s">
        <v>232</v>
      </c>
      <c r="C688">
        <v>9</v>
      </c>
      <c r="D688">
        <v>0</v>
      </c>
      <c r="E688">
        <v>3</v>
      </c>
      <c r="F688">
        <v>3</v>
      </c>
      <c r="G688" s="1" t="s">
        <v>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</v>
      </c>
      <c r="O688">
        <v>3</v>
      </c>
      <c r="P688">
        <v>0</v>
      </c>
      <c r="Q688">
        <v>3</v>
      </c>
      <c r="R688">
        <v>3</v>
      </c>
      <c r="S688">
        <v>1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8</v>
      </c>
    </row>
    <row r="689" spans="1:25" x14ac:dyDescent="0.3">
      <c r="A689" s="1" t="s">
        <v>226</v>
      </c>
      <c r="B689" s="1" t="s">
        <v>230</v>
      </c>
      <c r="C689">
        <v>10</v>
      </c>
      <c r="D689">
        <v>0</v>
      </c>
      <c r="E689">
        <v>1</v>
      </c>
      <c r="F689">
        <v>1</v>
      </c>
      <c r="G689" s="1" t="s">
        <v>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3</v>
      </c>
      <c r="W689">
        <v>3</v>
      </c>
      <c r="X689">
        <v>2</v>
      </c>
      <c r="Y689">
        <v>5</v>
      </c>
    </row>
    <row r="690" spans="1:25" x14ac:dyDescent="0.3">
      <c r="A690" s="1" t="s">
        <v>237</v>
      </c>
      <c r="B690" s="1" t="s">
        <v>219</v>
      </c>
      <c r="C690">
        <v>10</v>
      </c>
      <c r="D690">
        <v>0</v>
      </c>
      <c r="E690">
        <v>2</v>
      </c>
      <c r="F690">
        <v>2</v>
      </c>
      <c r="G690" s="1" t="s">
        <v>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</v>
      </c>
      <c r="O690">
        <v>2</v>
      </c>
      <c r="P690">
        <v>0</v>
      </c>
      <c r="Q690">
        <v>2</v>
      </c>
      <c r="R690">
        <v>1</v>
      </c>
      <c r="S690">
        <v>1</v>
      </c>
      <c r="T690">
        <v>2</v>
      </c>
      <c r="U690">
        <v>1</v>
      </c>
      <c r="V690">
        <v>2</v>
      </c>
      <c r="W690">
        <v>2</v>
      </c>
      <c r="X690">
        <v>1</v>
      </c>
      <c r="Y690">
        <v>3</v>
      </c>
    </row>
    <row r="691" spans="1:25" x14ac:dyDescent="0.3">
      <c r="A691" s="1" t="s">
        <v>222</v>
      </c>
      <c r="B691" s="1" t="s">
        <v>223</v>
      </c>
      <c r="C691">
        <v>10</v>
      </c>
      <c r="D691">
        <v>1</v>
      </c>
      <c r="E691">
        <v>2</v>
      </c>
      <c r="F691">
        <v>3</v>
      </c>
      <c r="G691" s="1" t="s">
        <v>463</v>
      </c>
      <c r="H691">
        <v>0</v>
      </c>
      <c r="I691">
        <v>1</v>
      </c>
      <c r="J691">
        <v>1</v>
      </c>
      <c r="K691">
        <v>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2</v>
      </c>
      <c r="R691">
        <v>0</v>
      </c>
      <c r="S691">
        <v>5</v>
      </c>
      <c r="T691">
        <v>5</v>
      </c>
      <c r="U691">
        <v>8</v>
      </c>
      <c r="V691">
        <v>4</v>
      </c>
      <c r="W691">
        <v>4</v>
      </c>
      <c r="X691">
        <v>8</v>
      </c>
      <c r="Y691">
        <v>12</v>
      </c>
    </row>
    <row r="692" spans="1:25" x14ac:dyDescent="0.3">
      <c r="A692" s="1" t="s">
        <v>236</v>
      </c>
      <c r="B692" s="1" t="s">
        <v>239</v>
      </c>
      <c r="C692">
        <v>10</v>
      </c>
      <c r="D692">
        <v>3</v>
      </c>
      <c r="E692">
        <v>1</v>
      </c>
      <c r="F692">
        <v>4</v>
      </c>
      <c r="G692" s="1" t="s">
        <v>463</v>
      </c>
      <c r="H692">
        <v>1</v>
      </c>
      <c r="I692">
        <v>1</v>
      </c>
      <c r="J692">
        <v>1</v>
      </c>
      <c r="K692">
        <v>1</v>
      </c>
      <c r="L692">
        <v>2</v>
      </c>
      <c r="M692">
        <v>2</v>
      </c>
      <c r="N692">
        <v>0</v>
      </c>
      <c r="O692">
        <v>0</v>
      </c>
      <c r="P692">
        <v>2</v>
      </c>
      <c r="Q692">
        <v>2</v>
      </c>
      <c r="R692">
        <v>3</v>
      </c>
      <c r="S692">
        <v>1</v>
      </c>
      <c r="T692">
        <v>4</v>
      </c>
      <c r="U692">
        <v>3</v>
      </c>
      <c r="V692">
        <v>3</v>
      </c>
      <c r="W692">
        <v>3</v>
      </c>
      <c r="X692">
        <v>3</v>
      </c>
      <c r="Y692">
        <v>6</v>
      </c>
    </row>
    <row r="693" spans="1:25" x14ac:dyDescent="0.3">
      <c r="A693" s="1" t="s">
        <v>231</v>
      </c>
      <c r="B693" s="1" t="s">
        <v>238</v>
      </c>
      <c r="C693">
        <v>10</v>
      </c>
      <c r="D693">
        <v>1</v>
      </c>
      <c r="E693">
        <v>2</v>
      </c>
      <c r="F693">
        <v>3</v>
      </c>
      <c r="G693" s="1" t="s">
        <v>463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2</v>
      </c>
      <c r="O693">
        <v>2</v>
      </c>
      <c r="P693">
        <v>0</v>
      </c>
      <c r="Q693">
        <v>2</v>
      </c>
      <c r="R693">
        <v>2</v>
      </c>
      <c r="S693">
        <v>0</v>
      </c>
      <c r="T693">
        <v>2</v>
      </c>
      <c r="U693">
        <v>4</v>
      </c>
      <c r="V693">
        <v>6</v>
      </c>
      <c r="W693">
        <v>6</v>
      </c>
      <c r="X693">
        <v>4</v>
      </c>
      <c r="Y693">
        <v>10</v>
      </c>
    </row>
    <row r="694" spans="1:25" x14ac:dyDescent="0.3">
      <c r="A694" s="1" t="s">
        <v>241</v>
      </c>
      <c r="B694" s="1" t="s">
        <v>224</v>
      </c>
      <c r="C694">
        <v>10</v>
      </c>
      <c r="D694">
        <v>1</v>
      </c>
      <c r="E694">
        <v>1</v>
      </c>
      <c r="F694">
        <v>2</v>
      </c>
      <c r="G694" s="1" t="s">
        <v>463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2</v>
      </c>
      <c r="R694">
        <v>3</v>
      </c>
      <c r="S694">
        <v>2</v>
      </c>
      <c r="T694">
        <v>5</v>
      </c>
      <c r="U694">
        <v>4</v>
      </c>
      <c r="V694">
        <v>3</v>
      </c>
      <c r="W694">
        <v>3</v>
      </c>
      <c r="X694">
        <v>4</v>
      </c>
      <c r="Y694">
        <v>7</v>
      </c>
    </row>
    <row r="695" spans="1:25" x14ac:dyDescent="0.3">
      <c r="A695" s="1" t="s">
        <v>221</v>
      </c>
      <c r="B695" s="1" t="s">
        <v>234</v>
      </c>
      <c r="C695">
        <v>10</v>
      </c>
      <c r="D695">
        <v>4</v>
      </c>
      <c r="E695">
        <v>0</v>
      </c>
      <c r="F695">
        <v>4</v>
      </c>
      <c r="G695" s="1" t="s">
        <v>5</v>
      </c>
      <c r="H695">
        <v>1</v>
      </c>
      <c r="I695">
        <v>0</v>
      </c>
      <c r="J695">
        <v>0</v>
      </c>
      <c r="K695">
        <v>1</v>
      </c>
      <c r="L695">
        <v>1</v>
      </c>
      <c r="M695">
        <v>3</v>
      </c>
      <c r="N695">
        <v>0</v>
      </c>
      <c r="O695">
        <v>0</v>
      </c>
      <c r="P695">
        <v>3</v>
      </c>
      <c r="Q695">
        <v>3</v>
      </c>
      <c r="R695">
        <v>1</v>
      </c>
      <c r="S695">
        <v>4</v>
      </c>
      <c r="T695">
        <v>5</v>
      </c>
      <c r="U695">
        <v>12</v>
      </c>
      <c r="V695">
        <v>3</v>
      </c>
      <c r="W695">
        <v>3</v>
      </c>
      <c r="X695">
        <v>12</v>
      </c>
      <c r="Y695">
        <v>15</v>
      </c>
    </row>
    <row r="696" spans="1:25" x14ac:dyDescent="0.3">
      <c r="A696" s="1" t="s">
        <v>220</v>
      </c>
      <c r="B696" s="1" t="s">
        <v>227</v>
      </c>
      <c r="C696">
        <v>10</v>
      </c>
      <c r="D696">
        <v>1</v>
      </c>
      <c r="E696">
        <v>1</v>
      </c>
      <c r="F696">
        <v>2</v>
      </c>
      <c r="G696" s="1" t="s">
        <v>463</v>
      </c>
      <c r="H696">
        <v>1</v>
      </c>
      <c r="I696">
        <v>1</v>
      </c>
      <c r="J696">
        <v>1</v>
      </c>
      <c r="K696">
        <v>1</v>
      </c>
      <c r="L696"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</v>
      </c>
      <c r="V696">
        <v>2</v>
      </c>
      <c r="W696">
        <v>2</v>
      </c>
      <c r="X696">
        <v>3</v>
      </c>
      <c r="Y696">
        <v>5</v>
      </c>
    </row>
    <row r="697" spans="1:25" x14ac:dyDescent="0.3">
      <c r="A697" s="1" t="s">
        <v>228</v>
      </c>
      <c r="B697" s="1" t="s">
        <v>240</v>
      </c>
      <c r="C697">
        <v>10</v>
      </c>
      <c r="D697">
        <v>4</v>
      </c>
      <c r="E697">
        <v>2</v>
      </c>
      <c r="F697">
        <v>6</v>
      </c>
      <c r="G697" s="1" t="s">
        <v>463</v>
      </c>
      <c r="H697">
        <v>1</v>
      </c>
      <c r="I697">
        <v>2</v>
      </c>
      <c r="J697">
        <v>2</v>
      </c>
      <c r="K697">
        <v>1</v>
      </c>
      <c r="L697">
        <v>3</v>
      </c>
      <c r="M697">
        <v>3</v>
      </c>
      <c r="N697">
        <v>0</v>
      </c>
      <c r="O697">
        <v>0</v>
      </c>
      <c r="P697">
        <v>3</v>
      </c>
      <c r="Q697">
        <v>3</v>
      </c>
      <c r="R697">
        <v>0</v>
      </c>
      <c r="S697">
        <v>1</v>
      </c>
      <c r="T697">
        <v>1</v>
      </c>
      <c r="U697">
        <v>9</v>
      </c>
      <c r="V697">
        <v>4</v>
      </c>
      <c r="W697">
        <v>4</v>
      </c>
      <c r="X697">
        <v>9</v>
      </c>
      <c r="Y697">
        <v>13</v>
      </c>
    </row>
    <row r="698" spans="1:25" x14ac:dyDescent="0.3">
      <c r="A698" s="1" t="s">
        <v>242</v>
      </c>
      <c r="B698" s="1" t="s">
        <v>233</v>
      </c>
      <c r="C698">
        <v>10</v>
      </c>
      <c r="D698">
        <v>2</v>
      </c>
      <c r="E698">
        <v>1</v>
      </c>
      <c r="F698">
        <v>3</v>
      </c>
      <c r="G698" s="1" t="s">
        <v>463</v>
      </c>
      <c r="H698">
        <v>1</v>
      </c>
      <c r="I698">
        <v>1</v>
      </c>
      <c r="J698">
        <v>1</v>
      </c>
      <c r="K698">
        <v>1</v>
      </c>
      <c r="L698">
        <v>2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0</v>
      </c>
      <c r="T698">
        <v>1</v>
      </c>
      <c r="U698">
        <v>7</v>
      </c>
      <c r="V698">
        <v>2</v>
      </c>
      <c r="W698">
        <v>2</v>
      </c>
      <c r="X698">
        <v>7</v>
      </c>
      <c r="Y698">
        <v>9</v>
      </c>
    </row>
    <row r="699" spans="1:25" x14ac:dyDescent="0.3">
      <c r="A699" s="1" t="s">
        <v>235</v>
      </c>
      <c r="B699" s="1" t="s">
        <v>225</v>
      </c>
      <c r="C699">
        <v>10</v>
      </c>
      <c r="D699">
        <v>1</v>
      </c>
      <c r="E699">
        <v>1</v>
      </c>
      <c r="F699">
        <v>2</v>
      </c>
      <c r="G699" s="1" t="s">
        <v>463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2</v>
      </c>
      <c r="R699">
        <v>1</v>
      </c>
      <c r="S699">
        <v>3</v>
      </c>
      <c r="T699">
        <v>4</v>
      </c>
      <c r="U699">
        <v>6</v>
      </c>
      <c r="V699">
        <v>5</v>
      </c>
      <c r="W699">
        <v>5</v>
      </c>
      <c r="X699">
        <v>6</v>
      </c>
      <c r="Y699">
        <v>11</v>
      </c>
    </row>
    <row r="700" spans="1:25" x14ac:dyDescent="0.3">
      <c r="A700" s="1" t="s">
        <v>232</v>
      </c>
      <c r="B700" s="1" t="s">
        <v>229</v>
      </c>
      <c r="C700">
        <v>10</v>
      </c>
      <c r="D700">
        <v>0</v>
      </c>
      <c r="E700">
        <v>0</v>
      </c>
      <c r="F700">
        <v>0</v>
      </c>
      <c r="G700" s="1" t="s">
        <v>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2</v>
      </c>
      <c r="T700">
        <v>6</v>
      </c>
      <c r="U700">
        <v>10</v>
      </c>
      <c r="V700">
        <v>3</v>
      </c>
      <c r="W700">
        <v>3</v>
      </c>
      <c r="X700">
        <v>10</v>
      </c>
      <c r="Y700">
        <v>13</v>
      </c>
    </row>
    <row r="701" spans="1:25" x14ac:dyDescent="0.3">
      <c r="A701" s="1" t="s">
        <v>240</v>
      </c>
      <c r="B701" s="1" t="s">
        <v>224</v>
      </c>
      <c r="C701">
        <v>11</v>
      </c>
      <c r="D701">
        <v>1</v>
      </c>
      <c r="E701">
        <v>3</v>
      </c>
      <c r="F701">
        <v>4</v>
      </c>
      <c r="G701" s="1" t="s">
        <v>463</v>
      </c>
      <c r="H701">
        <v>1</v>
      </c>
      <c r="I701">
        <v>1</v>
      </c>
      <c r="J701">
        <v>1</v>
      </c>
      <c r="K701">
        <v>1</v>
      </c>
      <c r="L701">
        <v>2</v>
      </c>
      <c r="M701">
        <v>0</v>
      </c>
      <c r="N701">
        <v>2</v>
      </c>
      <c r="O701">
        <v>2</v>
      </c>
      <c r="P701">
        <v>0</v>
      </c>
      <c r="Q701">
        <v>2</v>
      </c>
      <c r="R701">
        <v>4</v>
      </c>
      <c r="S701">
        <v>2</v>
      </c>
      <c r="T701">
        <v>6</v>
      </c>
      <c r="U701">
        <v>3</v>
      </c>
      <c r="V701">
        <v>3</v>
      </c>
      <c r="W701">
        <v>3</v>
      </c>
      <c r="X701">
        <v>3</v>
      </c>
      <c r="Y701">
        <v>6</v>
      </c>
    </row>
    <row r="702" spans="1:25" x14ac:dyDescent="0.3">
      <c r="A702" s="1" t="s">
        <v>226</v>
      </c>
      <c r="B702" s="1" t="s">
        <v>231</v>
      </c>
      <c r="C702">
        <v>11</v>
      </c>
      <c r="D702">
        <v>0</v>
      </c>
      <c r="E702">
        <v>1</v>
      </c>
      <c r="F702">
        <v>1</v>
      </c>
      <c r="G702" s="1" t="s">
        <v>5</v>
      </c>
      <c r="H702">
        <v>0</v>
      </c>
      <c r="I702">
        <v>1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2</v>
      </c>
      <c r="T702">
        <v>2</v>
      </c>
      <c r="U702">
        <v>14</v>
      </c>
      <c r="V702">
        <v>4</v>
      </c>
      <c r="W702">
        <v>4</v>
      </c>
      <c r="X702">
        <v>14</v>
      </c>
      <c r="Y702">
        <v>18</v>
      </c>
    </row>
    <row r="703" spans="1:25" x14ac:dyDescent="0.3">
      <c r="A703" s="1" t="s">
        <v>237</v>
      </c>
      <c r="B703" s="1" t="s">
        <v>238</v>
      </c>
      <c r="C703">
        <v>11</v>
      </c>
      <c r="D703">
        <v>2</v>
      </c>
      <c r="E703">
        <v>2</v>
      </c>
      <c r="F703">
        <v>4</v>
      </c>
      <c r="G703" s="1" t="s">
        <v>463</v>
      </c>
      <c r="H703">
        <v>1</v>
      </c>
      <c r="I703">
        <v>1</v>
      </c>
      <c r="J703">
        <v>1</v>
      </c>
      <c r="K703">
        <v>1</v>
      </c>
      <c r="L703">
        <v>2</v>
      </c>
      <c r="M703">
        <v>1</v>
      </c>
      <c r="N703">
        <v>1</v>
      </c>
      <c r="O703">
        <v>1</v>
      </c>
      <c r="P703">
        <v>1</v>
      </c>
      <c r="Q703">
        <v>2</v>
      </c>
      <c r="R703">
        <v>1</v>
      </c>
      <c r="S703">
        <v>0</v>
      </c>
      <c r="T703">
        <v>1</v>
      </c>
      <c r="U703">
        <v>6</v>
      </c>
      <c r="V703">
        <v>1</v>
      </c>
      <c r="W703">
        <v>1</v>
      </c>
      <c r="X703">
        <v>6</v>
      </c>
      <c r="Y703">
        <v>7</v>
      </c>
    </row>
    <row r="704" spans="1:25" x14ac:dyDescent="0.3">
      <c r="A704" s="1" t="s">
        <v>222</v>
      </c>
      <c r="B704" s="1" t="s">
        <v>239</v>
      </c>
      <c r="C704">
        <v>11</v>
      </c>
      <c r="D704">
        <v>3</v>
      </c>
      <c r="E704">
        <v>1</v>
      </c>
      <c r="F704">
        <v>4</v>
      </c>
      <c r="G704" s="1" t="s">
        <v>463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2</v>
      </c>
      <c r="N704">
        <v>1</v>
      </c>
      <c r="O704">
        <v>1</v>
      </c>
      <c r="P704">
        <v>2</v>
      </c>
      <c r="Q704">
        <v>3</v>
      </c>
      <c r="R704">
        <v>0</v>
      </c>
      <c r="S704">
        <v>1</v>
      </c>
      <c r="T704">
        <v>1</v>
      </c>
      <c r="U704">
        <v>8</v>
      </c>
      <c r="V704">
        <v>3</v>
      </c>
      <c r="W704">
        <v>3</v>
      </c>
      <c r="X704">
        <v>8</v>
      </c>
      <c r="Y704">
        <v>11</v>
      </c>
    </row>
    <row r="705" spans="1:25" x14ac:dyDescent="0.3">
      <c r="A705" s="1" t="s">
        <v>233</v>
      </c>
      <c r="B705" s="1" t="s">
        <v>232</v>
      </c>
      <c r="C705">
        <v>11</v>
      </c>
      <c r="D705">
        <v>1</v>
      </c>
      <c r="E705">
        <v>0</v>
      </c>
      <c r="F705">
        <v>1</v>
      </c>
      <c r="G705" s="1" t="s">
        <v>5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1</v>
      </c>
      <c r="T705">
        <v>3</v>
      </c>
      <c r="U705">
        <v>7</v>
      </c>
      <c r="V705">
        <v>7</v>
      </c>
      <c r="W705">
        <v>7</v>
      </c>
      <c r="X705">
        <v>7</v>
      </c>
      <c r="Y705">
        <v>14</v>
      </c>
    </row>
    <row r="706" spans="1:25" x14ac:dyDescent="0.3">
      <c r="A706" s="1" t="s">
        <v>225</v>
      </c>
      <c r="B706" s="1" t="s">
        <v>230</v>
      </c>
      <c r="C706">
        <v>11</v>
      </c>
      <c r="D706">
        <v>1</v>
      </c>
      <c r="E706">
        <v>0</v>
      </c>
      <c r="F706">
        <v>1</v>
      </c>
      <c r="G706" s="1" t="s">
        <v>5</v>
      </c>
      <c r="H706">
        <v>1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4</v>
      </c>
      <c r="T706">
        <v>5</v>
      </c>
      <c r="U706">
        <v>7</v>
      </c>
      <c r="V706">
        <v>2</v>
      </c>
      <c r="W706">
        <v>2</v>
      </c>
      <c r="X706">
        <v>7</v>
      </c>
      <c r="Y706">
        <v>9</v>
      </c>
    </row>
    <row r="707" spans="1:25" x14ac:dyDescent="0.3">
      <c r="A707" s="1" t="s">
        <v>221</v>
      </c>
      <c r="B707" s="1" t="s">
        <v>229</v>
      </c>
      <c r="C707">
        <v>11</v>
      </c>
      <c r="D707">
        <v>0</v>
      </c>
      <c r="E707">
        <v>0</v>
      </c>
      <c r="F707">
        <v>0</v>
      </c>
      <c r="G707" s="1" t="s">
        <v>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2</v>
      </c>
      <c r="U707">
        <v>8</v>
      </c>
      <c r="V707">
        <v>0</v>
      </c>
      <c r="W707">
        <v>0</v>
      </c>
      <c r="X707">
        <v>8</v>
      </c>
      <c r="Y707">
        <v>8</v>
      </c>
    </row>
    <row r="708" spans="1:25" x14ac:dyDescent="0.3">
      <c r="A708" s="1" t="s">
        <v>228</v>
      </c>
      <c r="B708" s="1" t="s">
        <v>241</v>
      </c>
      <c r="C708">
        <v>11</v>
      </c>
      <c r="D708">
        <v>3</v>
      </c>
      <c r="E708">
        <v>3</v>
      </c>
      <c r="F708">
        <v>6</v>
      </c>
      <c r="G708" s="1" t="s">
        <v>463</v>
      </c>
      <c r="H708">
        <v>1</v>
      </c>
      <c r="I708">
        <v>2</v>
      </c>
      <c r="J708">
        <v>2</v>
      </c>
      <c r="K708">
        <v>1</v>
      </c>
      <c r="L708">
        <v>3</v>
      </c>
      <c r="M708">
        <v>2</v>
      </c>
      <c r="N708">
        <v>1</v>
      </c>
      <c r="O708">
        <v>1</v>
      </c>
      <c r="P708">
        <v>2</v>
      </c>
      <c r="Q708">
        <v>3</v>
      </c>
      <c r="R708">
        <v>4</v>
      </c>
      <c r="S708">
        <v>6</v>
      </c>
      <c r="T708">
        <v>10</v>
      </c>
      <c r="U708">
        <v>13</v>
      </c>
      <c r="V708">
        <v>3</v>
      </c>
      <c r="W708">
        <v>3</v>
      </c>
      <c r="X708">
        <v>13</v>
      </c>
      <c r="Y708">
        <v>16</v>
      </c>
    </row>
    <row r="709" spans="1:25" x14ac:dyDescent="0.3">
      <c r="A709" s="1" t="s">
        <v>234</v>
      </c>
      <c r="B709" s="1" t="s">
        <v>223</v>
      </c>
      <c r="C709">
        <v>11</v>
      </c>
      <c r="D709">
        <v>0</v>
      </c>
      <c r="E709">
        <v>0</v>
      </c>
      <c r="F709">
        <v>0</v>
      </c>
      <c r="G709" s="1" t="s">
        <v>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5</v>
      </c>
      <c r="V709">
        <v>7</v>
      </c>
      <c r="W709">
        <v>7</v>
      </c>
      <c r="X709">
        <v>5</v>
      </c>
      <c r="Y709">
        <v>12</v>
      </c>
    </row>
    <row r="710" spans="1:25" x14ac:dyDescent="0.3">
      <c r="A710" s="1" t="s">
        <v>242</v>
      </c>
      <c r="B710" s="1" t="s">
        <v>236</v>
      </c>
      <c r="C710">
        <v>11</v>
      </c>
      <c r="D710">
        <v>3</v>
      </c>
      <c r="E710">
        <v>1</v>
      </c>
      <c r="F710">
        <v>4</v>
      </c>
      <c r="G710" s="1" t="s">
        <v>463</v>
      </c>
      <c r="H710">
        <v>2</v>
      </c>
      <c r="I710">
        <v>0</v>
      </c>
      <c r="J710">
        <v>0</v>
      </c>
      <c r="K710">
        <v>2</v>
      </c>
      <c r="L710">
        <v>2</v>
      </c>
      <c r="M710">
        <v>1</v>
      </c>
      <c r="N710">
        <v>1</v>
      </c>
      <c r="O710">
        <v>1</v>
      </c>
      <c r="P710">
        <v>1</v>
      </c>
      <c r="Q710">
        <v>2</v>
      </c>
      <c r="R710">
        <v>2</v>
      </c>
      <c r="S710">
        <v>3</v>
      </c>
      <c r="T710">
        <v>5</v>
      </c>
      <c r="U710">
        <v>6</v>
      </c>
      <c r="V710">
        <v>5</v>
      </c>
      <c r="W710">
        <v>5</v>
      </c>
      <c r="X710">
        <v>6</v>
      </c>
      <c r="Y710">
        <v>11</v>
      </c>
    </row>
    <row r="711" spans="1:25" x14ac:dyDescent="0.3">
      <c r="A711" s="1" t="s">
        <v>235</v>
      </c>
      <c r="B711" s="1" t="s">
        <v>220</v>
      </c>
      <c r="C711">
        <v>11</v>
      </c>
      <c r="D711">
        <v>0</v>
      </c>
      <c r="E711">
        <v>2</v>
      </c>
      <c r="F711">
        <v>2</v>
      </c>
      <c r="G711" s="1" t="s">
        <v>5</v>
      </c>
      <c r="H711">
        <v>0</v>
      </c>
      <c r="I711">
        <v>2</v>
      </c>
      <c r="J711">
        <v>2</v>
      </c>
      <c r="K711">
        <v>0</v>
      </c>
      <c r="L711">
        <v>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</v>
      </c>
      <c r="S711">
        <v>1</v>
      </c>
      <c r="T711">
        <v>4</v>
      </c>
      <c r="U711">
        <v>1</v>
      </c>
      <c r="V711">
        <v>8</v>
      </c>
      <c r="W711">
        <v>8</v>
      </c>
      <c r="X711">
        <v>1</v>
      </c>
      <c r="Y711">
        <v>9</v>
      </c>
    </row>
    <row r="712" spans="1:25" x14ac:dyDescent="0.3">
      <c r="A712" s="1" t="s">
        <v>227</v>
      </c>
      <c r="B712" s="1" t="s">
        <v>219</v>
      </c>
      <c r="C712">
        <v>11</v>
      </c>
      <c r="D712">
        <v>1</v>
      </c>
      <c r="E712">
        <v>0</v>
      </c>
      <c r="F712">
        <v>1</v>
      </c>
      <c r="G712" s="1" t="s">
        <v>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3</v>
      </c>
      <c r="S712">
        <v>0</v>
      </c>
      <c r="T712">
        <v>3</v>
      </c>
      <c r="U712">
        <v>1</v>
      </c>
      <c r="V712">
        <v>6</v>
      </c>
      <c r="W712">
        <v>6</v>
      </c>
      <c r="X712">
        <v>1</v>
      </c>
      <c r="Y712">
        <v>7</v>
      </c>
    </row>
    <row r="713" spans="1:25" x14ac:dyDescent="0.3">
      <c r="A713" s="1" t="s">
        <v>223</v>
      </c>
      <c r="B713" s="1" t="s">
        <v>221</v>
      </c>
      <c r="C713">
        <v>12</v>
      </c>
      <c r="D713">
        <v>2</v>
      </c>
      <c r="E713">
        <v>2</v>
      </c>
      <c r="F713">
        <v>4</v>
      </c>
      <c r="G713" s="1" t="s">
        <v>463</v>
      </c>
      <c r="H713">
        <v>0</v>
      </c>
      <c r="I713">
        <v>1</v>
      </c>
      <c r="J713">
        <v>1</v>
      </c>
      <c r="K713">
        <v>0</v>
      </c>
      <c r="L713">
        <v>1</v>
      </c>
      <c r="M713">
        <v>2</v>
      </c>
      <c r="N713">
        <v>1</v>
      </c>
      <c r="O713">
        <v>1</v>
      </c>
      <c r="P713">
        <v>2</v>
      </c>
      <c r="Q713">
        <v>3</v>
      </c>
      <c r="R713">
        <v>1</v>
      </c>
      <c r="S713">
        <v>4</v>
      </c>
      <c r="T713">
        <v>5</v>
      </c>
      <c r="U713">
        <v>6</v>
      </c>
      <c r="V713">
        <v>2</v>
      </c>
      <c r="W713">
        <v>2</v>
      </c>
      <c r="X713">
        <v>6</v>
      </c>
      <c r="Y713">
        <v>8</v>
      </c>
    </row>
    <row r="714" spans="1:25" x14ac:dyDescent="0.3">
      <c r="A714" s="1" t="s">
        <v>236</v>
      </c>
      <c r="B714" s="1" t="s">
        <v>240</v>
      </c>
      <c r="C714">
        <v>12</v>
      </c>
      <c r="D714">
        <v>2</v>
      </c>
      <c r="E714">
        <v>0</v>
      </c>
      <c r="F714">
        <v>2</v>
      </c>
      <c r="G714" s="1" t="s">
        <v>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</v>
      </c>
      <c r="N714">
        <v>0</v>
      </c>
      <c r="O714">
        <v>0</v>
      </c>
      <c r="P714">
        <v>2</v>
      </c>
      <c r="Q714">
        <v>2</v>
      </c>
      <c r="R714">
        <v>1</v>
      </c>
      <c r="S714">
        <v>2</v>
      </c>
      <c r="T714">
        <v>3</v>
      </c>
      <c r="U714">
        <v>5</v>
      </c>
      <c r="V714">
        <v>11</v>
      </c>
      <c r="W714">
        <v>11</v>
      </c>
      <c r="X714">
        <v>5</v>
      </c>
      <c r="Y714">
        <v>16</v>
      </c>
    </row>
    <row r="715" spans="1:25" x14ac:dyDescent="0.3">
      <c r="A715" s="1" t="s">
        <v>224</v>
      </c>
      <c r="B715" s="1" t="s">
        <v>228</v>
      </c>
      <c r="C715">
        <v>12</v>
      </c>
      <c r="D715">
        <v>1</v>
      </c>
      <c r="E715">
        <v>1</v>
      </c>
      <c r="F715">
        <v>2</v>
      </c>
      <c r="G715" s="1" t="s">
        <v>463</v>
      </c>
      <c r="H715">
        <v>1</v>
      </c>
      <c r="I715">
        <v>1</v>
      </c>
      <c r="J715">
        <v>1</v>
      </c>
      <c r="K715">
        <v>1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0</v>
      </c>
      <c r="T715">
        <v>2</v>
      </c>
      <c r="U715">
        <v>8</v>
      </c>
      <c r="V715">
        <v>5</v>
      </c>
      <c r="W715">
        <v>5</v>
      </c>
      <c r="X715">
        <v>8</v>
      </c>
      <c r="Y715">
        <v>13</v>
      </c>
    </row>
    <row r="716" spans="1:25" x14ac:dyDescent="0.3">
      <c r="A716" s="1" t="s">
        <v>231</v>
      </c>
      <c r="B716" s="1" t="s">
        <v>235</v>
      </c>
      <c r="C716">
        <v>12</v>
      </c>
      <c r="D716">
        <v>2</v>
      </c>
      <c r="E716">
        <v>0</v>
      </c>
      <c r="F716">
        <v>2</v>
      </c>
      <c r="G716" s="1" t="s">
        <v>5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2</v>
      </c>
      <c r="U716">
        <v>6</v>
      </c>
      <c r="V716">
        <v>3</v>
      </c>
      <c r="W716">
        <v>3</v>
      </c>
      <c r="X716">
        <v>6</v>
      </c>
      <c r="Y716">
        <v>9</v>
      </c>
    </row>
    <row r="717" spans="1:25" x14ac:dyDescent="0.3">
      <c r="A717" s="1" t="s">
        <v>219</v>
      </c>
      <c r="B717" s="1" t="s">
        <v>233</v>
      </c>
      <c r="C717">
        <v>12</v>
      </c>
      <c r="D717">
        <v>1</v>
      </c>
      <c r="E717">
        <v>0</v>
      </c>
      <c r="F717">
        <v>1</v>
      </c>
      <c r="G717" s="1" t="s">
        <v>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2</v>
      </c>
      <c r="U717">
        <v>7</v>
      </c>
      <c r="V717">
        <v>8</v>
      </c>
      <c r="W717">
        <v>8</v>
      </c>
      <c r="X717">
        <v>7</v>
      </c>
      <c r="Y717">
        <v>15</v>
      </c>
    </row>
    <row r="718" spans="1:25" x14ac:dyDescent="0.3">
      <c r="A718" s="1" t="s">
        <v>241</v>
      </c>
      <c r="B718" s="1" t="s">
        <v>242</v>
      </c>
      <c r="C718">
        <v>12</v>
      </c>
      <c r="D718">
        <v>0</v>
      </c>
      <c r="E718">
        <v>1</v>
      </c>
      <c r="F718">
        <v>1</v>
      </c>
      <c r="G718" s="1" t="s">
        <v>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1</v>
      </c>
      <c r="P718">
        <v>0</v>
      </c>
      <c r="Q718">
        <v>1</v>
      </c>
      <c r="R718">
        <v>2</v>
      </c>
      <c r="S718">
        <v>1</v>
      </c>
      <c r="T718">
        <v>3</v>
      </c>
      <c r="U718">
        <v>3</v>
      </c>
      <c r="V718">
        <v>3</v>
      </c>
      <c r="W718">
        <v>3</v>
      </c>
      <c r="X718">
        <v>3</v>
      </c>
      <c r="Y718">
        <v>6</v>
      </c>
    </row>
    <row r="719" spans="1:25" x14ac:dyDescent="0.3">
      <c r="A719" s="1" t="s">
        <v>220</v>
      </c>
      <c r="B719" s="1" t="s">
        <v>237</v>
      </c>
      <c r="C719">
        <v>12</v>
      </c>
      <c r="D719">
        <v>3</v>
      </c>
      <c r="E719">
        <v>0</v>
      </c>
      <c r="F719">
        <v>3</v>
      </c>
      <c r="G719" s="1" t="s">
        <v>5</v>
      </c>
      <c r="H719">
        <v>1</v>
      </c>
      <c r="I719">
        <v>0</v>
      </c>
      <c r="J719">
        <v>0</v>
      </c>
      <c r="K719">
        <v>1</v>
      </c>
      <c r="L719">
        <v>1</v>
      </c>
      <c r="M719">
        <v>2</v>
      </c>
      <c r="N719">
        <v>0</v>
      </c>
      <c r="O719">
        <v>0</v>
      </c>
      <c r="P719">
        <v>2</v>
      </c>
      <c r="Q719">
        <v>2</v>
      </c>
      <c r="R719">
        <v>0</v>
      </c>
      <c r="S719">
        <v>1</v>
      </c>
      <c r="T719">
        <v>1</v>
      </c>
      <c r="U719">
        <v>4</v>
      </c>
      <c r="V719">
        <v>4</v>
      </c>
      <c r="W719">
        <v>4</v>
      </c>
      <c r="X719">
        <v>4</v>
      </c>
      <c r="Y719">
        <v>8</v>
      </c>
    </row>
    <row r="720" spans="1:25" x14ac:dyDescent="0.3">
      <c r="A720" s="1" t="s">
        <v>238</v>
      </c>
      <c r="B720" s="1" t="s">
        <v>227</v>
      </c>
      <c r="C720">
        <v>12</v>
      </c>
      <c r="D720">
        <v>3</v>
      </c>
      <c r="E720">
        <v>4</v>
      </c>
      <c r="F720">
        <v>7</v>
      </c>
      <c r="G720" s="1" t="s">
        <v>463</v>
      </c>
      <c r="H720">
        <v>1</v>
      </c>
      <c r="I720">
        <v>2</v>
      </c>
      <c r="J720">
        <v>2</v>
      </c>
      <c r="K720">
        <v>1</v>
      </c>
      <c r="L720">
        <v>3</v>
      </c>
      <c r="M720">
        <v>2</v>
      </c>
      <c r="N720">
        <v>2</v>
      </c>
      <c r="O720">
        <v>2</v>
      </c>
      <c r="P720">
        <v>2</v>
      </c>
      <c r="Q720">
        <v>4</v>
      </c>
      <c r="R720">
        <v>1</v>
      </c>
      <c r="S720">
        <v>4</v>
      </c>
      <c r="T720">
        <v>5</v>
      </c>
      <c r="U720">
        <v>9</v>
      </c>
      <c r="V720">
        <v>5</v>
      </c>
      <c r="W720">
        <v>5</v>
      </c>
      <c r="X720">
        <v>9</v>
      </c>
      <c r="Y720">
        <v>14</v>
      </c>
    </row>
    <row r="721" spans="1:25" x14ac:dyDescent="0.3">
      <c r="A721" s="1" t="s">
        <v>229</v>
      </c>
      <c r="B721" s="1" t="s">
        <v>226</v>
      </c>
      <c r="C721">
        <v>12</v>
      </c>
      <c r="D721">
        <v>1</v>
      </c>
      <c r="E721">
        <v>3</v>
      </c>
      <c r="F721">
        <v>4</v>
      </c>
      <c r="G721" s="1" t="s">
        <v>463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1</v>
      </c>
      <c r="N721">
        <v>2</v>
      </c>
      <c r="O721">
        <v>2</v>
      </c>
      <c r="P721">
        <v>1</v>
      </c>
      <c r="Q721">
        <v>3</v>
      </c>
      <c r="R721">
        <v>1</v>
      </c>
      <c r="S721">
        <v>1</v>
      </c>
      <c r="T721">
        <v>2</v>
      </c>
      <c r="U721">
        <v>4</v>
      </c>
      <c r="V721">
        <v>4</v>
      </c>
      <c r="W721">
        <v>4</v>
      </c>
      <c r="X721">
        <v>4</v>
      </c>
      <c r="Y721">
        <v>8</v>
      </c>
    </row>
    <row r="722" spans="1:25" x14ac:dyDescent="0.3">
      <c r="A722" s="1" t="s">
        <v>230</v>
      </c>
      <c r="B722" s="1" t="s">
        <v>222</v>
      </c>
      <c r="C722">
        <v>12</v>
      </c>
      <c r="D722">
        <v>3</v>
      </c>
      <c r="E722">
        <v>1</v>
      </c>
      <c r="F722">
        <v>4</v>
      </c>
      <c r="G722" s="1" t="s">
        <v>463</v>
      </c>
      <c r="H722">
        <v>1</v>
      </c>
      <c r="I722">
        <v>1</v>
      </c>
      <c r="J722">
        <v>1</v>
      </c>
      <c r="K722">
        <v>1</v>
      </c>
      <c r="L722">
        <v>2</v>
      </c>
      <c r="M722">
        <v>2</v>
      </c>
      <c r="N722">
        <v>0</v>
      </c>
      <c r="O722">
        <v>0</v>
      </c>
      <c r="P722">
        <v>2</v>
      </c>
      <c r="Q722">
        <v>2</v>
      </c>
      <c r="R722">
        <v>3</v>
      </c>
      <c r="S722">
        <v>2</v>
      </c>
      <c r="T722">
        <v>5</v>
      </c>
      <c r="U722">
        <v>5</v>
      </c>
      <c r="V722">
        <v>4</v>
      </c>
      <c r="W722">
        <v>4</v>
      </c>
      <c r="X722">
        <v>5</v>
      </c>
      <c r="Y722">
        <v>9</v>
      </c>
    </row>
    <row r="723" spans="1:25" x14ac:dyDescent="0.3">
      <c r="A723" s="1" t="s">
        <v>232</v>
      </c>
      <c r="B723" s="1" t="s">
        <v>234</v>
      </c>
      <c r="C723">
        <v>12</v>
      </c>
      <c r="D723">
        <v>1</v>
      </c>
      <c r="E723">
        <v>1</v>
      </c>
      <c r="F723">
        <v>2</v>
      </c>
      <c r="G723" s="1" t="s">
        <v>463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1</v>
      </c>
      <c r="P723">
        <v>1</v>
      </c>
      <c r="Q723">
        <v>2</v>
      </c>
      <c r="R723">
        <v>1</v>
      </c>
      <c r="S723">
        <v>2</v>
      </c>
      <c r="T723">
        <v>3</v>
      </c>
      <c r="U723">
        <v>4</v>
      </c>
      <c r="V723">
        <v>12</v>
      </c>
      <c r="W723">
        <v>12</v>
      </c>
      <c r="X723">
        <v>4</v>
      </c>
      <c r="Y723">
        <v>16</v>
      </c>
    </row>
    <row r="724" spans="1:25" x14ac:dyDescent="0.3">
      <c r="A724" s="1" t="s">
        <v>239</v>
      </c>
      <c r="B724" s="1" t="s">
        <v>225</v>
      </c>
      <c r="C724">
        <v>12</v>
      </c>
      <c r="D724">
        <v>2</v>
      </c>
      <c r="E724">
        <v>2</v>
      </c>
      <c r="F724">
        <v>4</v>
      </c>
      <c r="G724" s="1" t="s">
        <v>463</v>
      </c>
      <c r="H724">
        <v>0</v>
      </c>
      <c r="I724">
        <v>1</v>
      </c>
      <c r="J724">
        <v>1</v>
      </c>
      <c r="K724">
        <v>0</v>
      </c>
      <c r="L724">
        <v>1</v>
      </c>
      <c r="M724">
        <v>2</v>
      </c>
      <c r="N724">
        <v>1</v>
      </c>
      <c r="O724">
        <v>1</v>
      </c>
      <c r="P724">
        <v>2</v>
      </c>
      <c r="Q724">
        <v>3</v>
      </c>
      <c r="R724">
        <v>2</v>
      </c>
      <c r="S724">
        <v>0</v>
      </c>
      <c r="T724">
        <v>2</v>
      </c>
      <c r="U724">
        <v>7</v>
      </c>
      <c r="V724">
        <v>3</v>
      </c>
      <c r="W724">
        <v>3</v>
      </c>
      <c r="X724">
        <v>7</v>
      </c>
      <c r="Y724">
        <v>10</v>
      </c>
    </row>
    <row r="725" spans="1:25" x14ac:dyDescent="0.3">
      <c r="A725" s="1" t="s">
        <v>240</v>
      </c>
      <c r="B725" s="1" t="s">
        <v>220</v>
      </c>
      <c r="C725">
        <v>13</v>
      </c>
      <c r="D725">
        <v>0</v>
      </c>
      <c r="E725">
        <v>1</v>
      </c>
      <c r="F725">
        <v>1</v>
      </c>
      <c r="G725" s="1" t="s">
        <v>5</v>
      </c>
      <c r="H725">
        <v>0</v>
      </c>
      <c r="I725">
        <v>1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1</v>
      </c>
      <c r="T725">
        <v>3</v>
      </c>
      <c r="U725">
        <v>8</v>
      </c>
      <c r="V725">
        <v>8</v>
      </c>
      <c r="W725">
        <v>8</v>
      </c>
      <c r="X725">
        <v>8</v>
      </c>
      <c r="Y725">
        <v>16</v>
      </c>
    </row>
    <row r="726" spans="1:25" x14ac:dyDescent="0.3">
      <c r="A726" s="1" t="s">
        <v>226</v>
      </c>
      <c r="B726" s="1" t="s">
        <v>238</v>
      </c>
      <c r="C726">
        <v>13</v>
      </c>
      <c r="D726">
        <v>0</v>
      </c>
      <c r="E726">
        <v>2</v>
      </c>
      <c r="F726">
        <v>2</v>
      </c>
      <c r="G726" s="1" t="s">
        <v>5</v>
      </c>
      <c r="H726">
        <v>0</v>
      </c>
      <c r="I726">
        <v>2</v>
      </c>
      <c r="J726">
        <v>2</v>
      </c>
      <c r="K726">
        <v>0</v>
      </c>
      <c r="L726">
        <v>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10</v>
      </c>
      <c r="V726">
        <v>4</v>
      </c>
      <c r="W726">
        <v>4</v>
      </c>
      <c r="X726">
        <v>10</v>
      </c>
      <c r="Y726">
        <v>14</v>
      </c>
    </row>
    <row r="727" spans="1:25" x14ac:dyDescent="0.3">
      <c r="A727" s="1" t="s">
        <v>222</v>
      </c>
      <c r="B727" s="1" t="s">
        <v>236</v>
      </c>
      <c r="C727">
        <v>13</v>
      </c>
      <c r="D727">
        <v>3</v>
      </c>
      <c r="E727">
        <v>1</v>
      </c>
      <c r="F727">
        <v>4</v>
      </c>
      <c r="G727" s="1" t="s">
        <v>463</v>
      </c>
      <c r="H727">
        <v>1</v>
      </c>
      <c r="I727">
        <v>1</v>
      </c>
      <c r="J727">
        <v>1</v>
      </c>
      <c r="K727">
        <v>1</v>
      </c>
      <c r="L727">
        <v>2</v>
      </c>
      <c r="M727">
        <v>2</v>
      </c>
      <c r="N727">
        <v>0</v>
      </c>
      <c r="O727">
        <v>0</v>
      </c>
      <c r="P727">
        <v>2</v>
      </c>
      <c r="Q727">
        <v>2</v>
      </c>
      <c r="R727">
        <v>3</v>
      </c>
      <c r="S727">
        <v>4</v>
      </c>
      <c r="T727">
        <v>7</v>
      </c>
      <c r="U727">
        <v>11</v>
      </c>
      <c r="V727">
        <v>4</v>
      </c>
      <c r="W727">
        <v>4</v>
      </c>
      <c r="X727">
        <v>11</v>
      </c>
      <c r="Y727">
        <v>15</v>
      </c>
    </row>
    <row r="728" spans="1:25" x14ac:dyDescent="0.3">
      <c r="A728" s="1" t="s">
        <v>233</v>
      </c>
      <c r="B728" s="1" t="s">
        <v>223</v>
      </c>
      <c r="C728">
        <v>13</v>
      </c>
      <c r="D728">
        <v>1</v>
      </c>
      <c r="E728">
        <v>1</v>
      </c>
      <c r="F728">
        <v>2</v>
      </c>
      <c r="G728" s="1" t="s">
        <v>463</v>
      </c>
      <c r="H728">
        <v>1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1</v>
      </c>
      <c r="R728">
        <v>2</v>
      </c>
      <c r="S728">
        <v>1</v>
      </c>
      <c r="T728">
        <v>3</v>
      </c>
      <c r="U728">
        <v>4</v>
      </c>
      <c r="V728">
        <v>8</v>
      </c>
      <c r="W728">
        <v>8</v>
      </c>
      <c r="X728">
        <v>4</v>
      </c>
      <c r="Y728">
        <v>12</v>
      </c>
    </row>
    <row r="729" spans="1:25" x14ac:dyDescent="0.3">
      <c r="A729" s="1" t="s">
        <v>225</v>
      </c>
      <c r="B729" s="1" t="s">
        <v>232</v>
      </c>
      <c r="C729">
        <v>13</v>
      </c>
      <c r="D729">
        <v>2</v>
      </c>
      <c r="E729">
        <v>0</v>
      </c>
      <c r="F729">
        <v>2</v>
      </c>
      <c r="G729" s="1" t="s">
        <v>5</v>
      </c>
      <c r="H729">
        <v>1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1</v>
      </c>
      <c r="S729">
        <v>0</v>
      </c>
      <c r="T729">
        <v>1</v>
      </c>
      <c r="U729">
        <v>6</v>
      </c>
      <c r="V729">
        <v>9</v>
      </c>
      <c r="W729">
        <v>9</v>
      </c>
      <c r="X729">
        <v>6</v>
      </c>
      <c r="Y729">
        <v>15</v>
      </c>
    </row>
    <row r="730" spans="1:25" x14ac:dyDescent="0.3">
      <c r="A730" s="1" t="s">
        <v>221</v>
      </c>
      <c r="B730" s="1" t="s">
        <v>231</v>
      </c>
      <c r="C730">
        <v>13</v>
      </c>
      <c r="D730">
        <v>2</v>
      </c>
      <c r="E730">
        <v>1</v>
      </c>
      <c r="F730">
        <v>3</v>
      </c>
      <c r="G730" s="1" t="s">
        <v>463</v>
      </c>
      <c r="H730">
        <v>0</v>
      </c>
      <c r="I730">
        <v>1</v>
      </c>
      <c r="J730">
        <v>1</v>
      </c>
      <c r="K730">
        <v>0</v>
      </c>
      <c r="L730">
        <v>1</v>
      </c>
      <c r="M730">
        <v>2</v>
      </c>
      <c r="N730">
        <v>0</v>
      </c>
      <c r="O730">
        <v>0</v>
      </c>
      <c r="P730">
        <v>2</v>
      </c>
      <c r="Q730">
        <v>2</v>
      </c>
      <c r="R730">
        <v>0</v>
      </c>
      <c r="S730">
        <v>0</v>
      </c>
      <c r="T730">
        <v>0</v>
      </c>
      <c r="U730">
        <v>9</v>
      </c>
      <c r="V730">
        <v>5</v>
      </c>
      <c r="W730">
        <v>5</v>
      </c>
      <c r="X730">
        <v>9</v>
      </c>
      <c r="Y730">
        <v>14</v>
      </c>
    </row>
    <row r="731" spans="1:25" x14ac:dyDescent="0.3">
      <c r="A731" s="1" t="s">
        <v>228</v>
      </c>
      <c r="B731" s="1" t="s">
        <v>230</v>
      </c>
      <c r="C731">
        <v>13</v>
      </c>
      <c r="D731">
        <v>2</v>
      </c>
      <c r="E731">
        <v>1</v>
      </c>
      <c r="F731">
        <v>3</v>
      </c>
      <c r="G731" s="1" t="s">
        <v>463</v>
      </c>
      <c r="H731">
        <v>1</v>
      </c>
      <c r="I731">
        <v>1</v>
      </c>
      <c r="J731">
        <v>1</v>
      </c>
      <c r="K731">
        <v>1</v>
      </c>
      <c r="L731">
        <v>2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1</v>
      </c>
      <c r="S731">
        <v>3</v>
      </c>
      <c r="T731">
        <v>4</v>
      </c>
      <c r="U731">
        <v>0</v>
      </c>
      <c r="V731">
        <v>1</v>
      </c>
      <c r="W731">
        <v>1</v>
      </c>
      <c r="X731">
        <v>0</v>
      </c>
      <c r="Y731">
        <v>1</v>
      </c>
    </row>
    <row r="732" spans="1:25" x14ac:dyDescent="0.3">
      <c r="A732" s="1" t="s">
        <v>234</v>
      </c>
      <c r="B732" s="1" t="s">
        <v>224</v>
      </c>
      <c r="C732">
        <v>13</v>
      </c>
      <c r="D732">
        <v>2</v>
      </c>
      <c r="E732">
        <v>1</v>
      </c>
      <c r="F732">
        <v>3</v>
      </c>
      <c r="G732" s="1" t="s">
        <v>463</v>
      </c>
      <c r="H732">
        <v>0</v>
      </c>
      <c r="I732">
        <v>1</v>
      </c>
      <c r="J732">
        <v>1</v>
      </c>
      <c r="K732">
        <v>0</v>
      </c>
      <c r="L732">
        <v>1</v>
      </c>
      <c r="M732">
        <v>2</v>
      </c>
      <c r="N732">
        <v>0</v>
      </c>
      <c r="O732">
        <v>0</v>
      </c>
      <c r="P732">
        <v>2</v>
      </c>
      <c r="Q732">
        <v>2</v>
      </c>
      <c r="R732">
        <v>3</v>
      </c>
      <c r="S732">
        <v>3</v>
      </c>
      <c r="T732">
        <v>6</v>
      </c>
      <c r="U732">
        <v>7</v>
      </c>
      <c r="V732">
        <v>2</v>
      </c>
      <c r="W732">
        <v>2</v>
      </c>
      <c r="X732">
        <v>7</v>
      </c>
      <c r="Y732">
        <v>9</v>
      </c>
    </row>
    <row r="733" spans="1:25" x14ac:dyDescent="0.3">
      <c r="A733" s="1" t="s">
        <v>242</v>
      </c>
      <c r="B733" s="1" t="s">
        <v>229</v>
      </c>
      <c r="C733">
        <v>13</v>
      </c>
      <c r="D733">
        <v>0</v>
      </c>
      <c r="E733">
        <v>0</v>
      </c>
      <c r="F733">
        <v>0</v>
      </c>
      <c r="G733" s="1" t="s">
        <v>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3</v>
      </c>
      <c r="V733">
        <v>9</v>
      </c>
      <c r="W733">
        <v>9</v>
      </c>
      <c r="X733">
        <v>3</v>
      </c>
      <c r="Y733">
        <v>12</v>
      </c>
    </row>
    <row r="734" spans="1:25" x14ac:dyDescent="0.3">
      <c r="A734" s="1" t="s">
        <v>235</v>
      </c>
      <c r="B734" s="1" t="s">
        <v>219</v>
      </c>
      <c r="C734">
        <v>13</v>
      </c>
      <c r="D734">
        <v>2</v>
      </c>
      <c r="E734">
        <v>6</v>
      </c>
      <c r="F734">
        <v>8</v>
      </c>
      <c r="G734" s="1" t="s">
        <v>463</v>
      </c>
      <c r="H734">
        <v>0</v>
      </c>
      <c r="I734">
        <v>3</v>
      </c>
      <c r="J734">
        <v>3</v>
      </c>
      <c r="K734">
        <v>0</v>
      </c>
      <c r="L734">
        <v>3</v>
      </c>
      <c r="M734">
        <v>2</v>
      </c>
      <c r="N734">
        <v>3</v>
      </c>
      <c r="O734">
        <v>3</v>
      </c>
      <c r="P734">
        <v>2</v>
      </c>
      <c r="Q734">
        <v>5</v>
      </c>
      <c r="R734">
        <v>1</v>
      </c>
      <c r="S734">
        <v>0</v>
      </c>
      <c r="T734">
        <v>1</v>
      </c>
      <c r="U734">
        <v>2</v>
      </c>
      <c r="V734">
        <v>13</v>
      </c>
      <c r="W734">
        <v>13</v>
      </c>
      <c r="X734">
        <v>2</v>
      </c>
      <c r="Y734">
        <v>15</v>
      </c>
    </row>
    <row r="735" spans="1:25" x14ac:dyDescent="0.3">
      <c r="A735" s="1" t="s">
        <v>227</v>
      </c>
      <c r="B735" s="1" t="s">
        <v>241</v>
      </c>
      <c r="C735">
        <v>13</v>
      </c>
      <c r="D735">
        <v>1</v>
      </c>
      <c r="E735">
        <v>0</v>
      </c>
      <c r="F735">
        <v>1</v>
      </c>
      <c r="G735" s="1" t="s">
        <v>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1</v>
      </c>
      <c r="R735">
        <v>0</v>
      </c>
      <c r="S735">
        <v>1</v>
      </c>
      <c r="T735">
        <v>1</v>
      </c>
      <c r="U735">
        <v>7</v>
      </c>
      <c r="V735">
        <v>1</v>
      </c>
      <c r="W735">
        <v>1</v>
      </c>
      <c r="X735">
        <v>7</v>
      </c>
      <c r="Y735">
        <v>8</v>
      </c>
    </row>
    <row r="736" spans="1:25" x14ac:dyDescent="0.3">
      <c r="A736" s="1" t="s">
        <v>223</v>
      </c>
      <c r="B736" s="1" t="s">
        <v>242</v>
      </c>
      <c r="C736">
        <v>14</v>
      </c>
      <c r="D736">
        <v>4</v>
      </c>
      <c r="E736">
        <v>0</v>
      </c>
      <c r="F736">
        <v>4</v>
      </c>
      <c r="G736" s="1" t="s">
        <v>5</v>
      </c>
      <c r="H736">
        <v>2</v>
      </c>
      <c r="I736">
        <v>0</v>
      </c>
      <c r="J736">
        <v>0</v>
      </c>
      <c r="K736">
        <v>2</v>
      </c>
      <c r="L736">
        <v>2</v>
      </c>
      <c r="M736">
        <v>2</v>
      </c>
      <c r="N736">
        <v>0</v>
      </c>
      <c r="O736">
        <v>0</v>
      </c>
      <c r="P736">
        <v>2</v>
      </c>
      <c r="Q736">
        <v>2</v>
      </c>
      <c r="R736">
        <v>1</v>
      </c>
      <c r="S736">
        <v>3</v>
      </c>
      <c r="T736">
        <v>4</v>
      </c>
      <c r="U736">
        <v>7</v>
      </c>
      <c r="V736">
        <v>5</v>
      </c>
      <c r="W736">
        <v>5</v>
      </c>
      <c r="X736">
        <v>7</v>
      </c>
      <c r="Y736">
        <v>12</v>
      </c>
    </row>
    <row r="737" spans="1:25" x14ac:dyDescent="0.3">
      <c r="A737" s="1" t="s">
        <v>236</v>
      </c>
      <c r="B737" s="1" t="s">
        <v>228</v>
      </c>
      <c r="C737">
        <v>14</v>
      </c>
      <c r="D737">
        <v>4</v>
      </c>
      <c r="E737">
        <v>1</v>
      </c>
      <c r="F737">
        <v>5</v>
      </c>
      <c r="G737" s="1" t="s">
        <v>463</v>
      </c>
      <c r="H737">
        <v>1</v>
      </c>
      <c r="I737">
        <v>0</v>
      </c>
      <c r="J737">
        <v>0</v>
      </c>
      <c r="K737">
        <v>1</v>
      </c>
      <c r="L737">
        <v>1</v>
      </c>
      <c r="M737">
        <v>3</v>
      </c>
      <c r="N737">
        <v>1</v>
      </c>
      <c r="O737">
        <v>1</v>
      </c>
      <c r="P737">
        <v>3</v>
      </c>
      <c r="Q737">
        <v>4</v>
      </c>
      <c r="R737">
        <v>5</v>
      </c>
      <c r="S737">
        <v>2</v>
      </c>
      <c r="T737">
        <v>7</v>
      </c>
      <c r="U737">
        <v>3</v>
      </c>
      <c r="V737">
        <v>1</v>
      </c>
      <c r="W737">
        <v>1</v>
      </c>
      <c r="X737">
        <v>3</v>
      </c>
      <c r="Y737">
        <v>4</v>
      </c>
    </row>
    <row r="738" spans="1:25" x14ac:dyDescent="0.3">
      <c r="A738" s="1" t="s">
        <v>224</v>
      </c>
      <c r="B738" s="1" t="s">
        <v>237</v>
      </c>
      <c r="C738">
        <v>14</v>
      </c>
      <c r="D738">
        <v>1</v>
      </c>
      <c r="E738">
        <v>1</v>
      </c>
      <c r="F738">
        <v>2</v>
      </c>
      <c r="G738" s="1" t="s">
        <v>463</v>
      </c>
      <c r="H738">
        <v>0</v>
      </c>
      <c r="I738">
        <v>1</v>
      </c>
      <c r="J738">
        <v>1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1</v>
      </c>
      <c r="Q738">
        <v>1</v>
      </c>
      <c r="R738">
        <v>1</v>
      </c>
      <c r="S738">
        <v>0</v>
      </c>
      <c r="T738">
        <v>1</v>
      </c>
      <c r="U738">
        <v>2</v>
      </c>
      <c r="V738">
        <v>2</v>
      </c>
      <c r="W738">
        <v>2</v>
      </c>
      <c r="X738">
        <v>2</v>
      </c>
      <c r="Y738">
        <v>4</v>
      </c>
    </row>
    <row r="739" spans="1:25" x14ac:dyDescent="0.3">
      <c r="A739" s="1" t="s">
        <v>231</v>
      </c>
      <c r="B739" s="1" t="s">
        <v>225</v>
      </c>
      <c r="C739">
        <v>14</v>
      </c>
      <c r="D739">
        <v>0</v>
      </c>
      <c r="E739">
        <v>0</v>
      </c>
      <c r="F739">
        <v>0</v>
      </c>
      <c r="G739" s="1" t="s">
        <v>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7</v>
      </c>
      <c r="V739">
        <v>3</v>
      </c>
      <c r="W739">
        <v>3</v>
      </c>
      <c r="X739">
        <v>7</v>
      </c>
      <c r="Y739">
        <v>10</v>
      </c>
    </row>
    <row r="740" spans="1:25" x14ac:dyDescent="0.3">
      <c r="A740" s="1" t="s">
        <v>219</v>
      </c>
      <c r="B740" s="1" t="s">
        <v>240</v>
      </c>
      <c r="C740">
        <v>14</v>
      </c>
      <c r="D740">
        <v>1</v>
      </c>
      <c r="E740">
        <v>1</v>
      </c>
      <c r="F740">
        <v>2</v>
      </c>
      <c r="G740" s="1" t="s">
        <v>463</v>
      </c>
      <c r="H740">
        <v>1</v>
      </c>
      <c r="I740">
        <v>1</v>
      </c>
      <c r="J740">
        <v>1</v>
      </c>
      <c r="K740">
        <v>1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3</v>
      </c>
      <c r="T740">
        <v>5</v>
      </c>
      <c r="U740">
        <v>9</v>
      </c>
      <c r="V740">
        <v>7</v>
      </c>
      <c r="W740">
        <v>7</v>
      </c>
      <c r="X740">
        <v>9</v>
      </c>
      <c r="Y740">
        <v>16</v>
      </c>
    </row>
    <row r="741" spans="1:25" x14ac:dyDescent="0.3">
      <c r="A741" s="1" t="s">
        <v>241</v>
      </c>
      <c r="B741" s="1" t="s">
        <v>226</v>
      </c>
      <c r="C741">
        <v>14</v>
      </c>
      <c r="D741">
        <v>2</v>
      </c>
      <c r="E741">
        <v>1</v>
      </c>
      <c r="F741">
        <v>3</v>
      </c>
      <c r="G741" s="1" t="s">
        <v>463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</v>
      </c>
      <c r="N741">
        <v>1</v>
      </c>
      <c r="O741">
        <v>1</v>
      </c>
      <c r="P741">
        <v>2</v>
      </c>
      <c r="Q741">
        <v>3</v>
      </c>
      <c r="R741">
        <v>1</v>
      </c>
      <c r="S741">
        <v>0</v>
      </c>
      <c r="T741">
        <v>1</v>
      </c>
      <c r="U741">
        <v>1</v>
      </c>
      <c r="V741">
        <v>4</v>
      </c>
      <c r="W741">
        <v>4</v>
      </c>
      <c r="X741">
        <v>1</v>
      </c>
      <c r="Y741">
        <v>5</v>
      </c>
    </row>
    <row r="742" spans="1:25" x14ac:dyDescent="0.3">
      <c r="A742" s="1" t="s">
        <v>220</v>
      </c>
      <c r="B742" s="1" t="s">
        <v>234</v>
      </c>
      <c r="C742">
        <v>14</v>
      </c>
      <c r="D742">
        <v>1</v>
      </c>
      <c r="E742">
        <v>0</v>
      </c>
      <c r="F742">
        <v>1</v>
      </c>
      <c r="G742" s="1" t="s">
        <v>5</v>
      </c>
      <c r="H742">
        <v>1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4</v>
      </c>
      <c r="T742">
        <v>6</v>
      </c>
      <c r="U742">
        <v>10</v>
      </c>
      <c r="V742">
        <v>7</v>
      </c>
      <c r="W742">
        <v>7</v>
      </c>
      <c r="X742">
        <v>10</v>
      </c>
      <c r="Y742">
        <v>17</v>
      </c>
    </row>
    <row r="743" spans="1:25" x14ac:dyDescent="0.3">
      <c r="A743" s="1" t="s">
        <v>238</v>
      </c>
      <c r="B743" s="1" t="s">
        <v>222</v>
      </c>
      <c r="C743">
        <v>14</v>
      </c>
      <c r="D743">
        <v>0</v>
      </c>
      <c r="E743">
        <v>1</v>
      </c>
      <c r="F743">
        <v>1</v>
      </c>
      <c r="G743" s="1" t="s">
        <v>5</v>
      </c>
      <c r="H743">
        <v>0</v>
      </c>
      <c r="I743">
        <v>1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1</v>
      </c>
      <c r="T743">
        <v>3</v>
      </c>
      <c r="U743">
        <v>2</v>
      </c>
      <c r="V743">
        <v>5</v>
      </c>
      <c r="W743">
        <v>5</v>
      </c>
      <c r="X743">
        <v>2</v>
      </c>
      <c r="Y743">
        <v>7</v>
      </c>
    </row>
    <row r="744" spans="1:25" x14ac:dyDescent="0.3">
      <c r="A744" s="1" t="s">
        <v>229</v>
      </c>
      <c r="B744" s="1" t="s">
        <v>235</v>
      </c>
      <c r="C744">
        <v>14</v>
      </c>
      <c r="D744">
        <v>0</v>
      </c>
      <c r="E744">
        <v>1</v>
      </c>
      <c r="F744">
        <v>1</v>
      </c>
      <c r="G744" s="1" t="s">
        <v>5</v>
      </c>
      <c r="H744">
        <v>0</v>
      </c>
      <c r="I744">
        <v>1</v>
      </c>
      <c r="J744">
        <v>1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3</v>
      </c>
      <c r="T744">
        <v>5</v>
      </c>
      <c r="U744">
        <v>6</v>
      </c>
      <c r="V744">
        <v>2</v>
      </c>
      <c r="W744">
        <v>2</v>
      </c>
      <c r="X744">
        <v>6</v>
      </c>
      <c r="Y744">
        <v>8</v>
      </c>
    </row>
    <row r="745" spans="1:25" x14ac:dyDescent="0.3">
      <c r="A745" s="1" t="s">
        <v>230</v>
      </c>
      <c r="B745" s="1" t="s">
        <v>233</v>
      </c>
      <c r="C745">
        <v>14</v>
      </c>
      <c r="D745">
        <v>0</v>
      </c>
      <c r="E745">
        <v>1</v>
      </c>
      <c r="F745">
        <v>1</v>
      </c>
      <c r="G745" s="1" t="s">
        <v>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1</v>
      </c>
      <c r="R745">
        <v>1</v>
      </c>
      <c r="S745">
        <v>2</v>
      </c>
      <c r="T745">
        <v>3</v>
      </c>
      <c r="U745">
        <v>6</v>
      </c>
      <c r="V745">
        <v>10</v>
      </c>
      <c r="W745">
        <v>10</v>
      </c>
      <c r="X745">
        <v>6</v>
      </c>
      <c r="Y745">
        <v>16</v>
      </c>
    </row>
    <row r="746" spans="1:25" x14ac:dyDescent="0.3">
      <c r="A746" s="1" t="s">
        <v>232</v>
      </c>
      <c r="B746" s="1" t="s">
        <v>221</v>
      </c>
      <c r="C746">
        <v>14</v>
      </c>
      <c r="D746">
        <v>0</v>
      </c>
      <c r="E746">
        <v>0</v>
      </c>
      <c r="F746">
        <v>0</v>
      </c>
      <c r="G746" s="1" t="s">
        <v>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</v>
      </c>
      <c r="S746">
        <v>4</v>
      </c>
      <c r="T746">
        <v>7</v>
      </c>
      <c r="U746">
        <v>5</v>
      </c>
      <c r="V746">
        <v>4</v>
      </c>
      <c r="W746">
        <v>4</v>
      </c>
      <c r="X746">
        <v>5</v>
      </c>
      <c r="Y746">
        <v>9</v>
      </c>
    </row>
    <row r="747" spans="1:25" x14ac:dyDescent="0.3">
      <c r="A747" s="1" t="s">
        <v>239</v>
      </c>
      <c r="B747" s="1" t="s">
        <v>227</v>
      </c>
      <c r="C747">
        <v>14</v>
      </c>
      <c r="D747">
        <v>0</v>
      </c>
      <c r="E747">
        <v>0</v>
      </c>
      <c r="F747">
        <v>0</v>
      </c>
      <c r="G747" s="1" t="s">
        <v>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3</v>
      </c>
      <c r="T747">
        <v>5</v>
      </c>
      <c r="U747">
        <v>9</v>
      </c>
      <c r="V747">
        <v>3</v>
      </c>
      <c r="W747">
        <v>3</v>
      </c>
      <c r="X747">
        <v>9</v>
      </c>
      <c r="Y747">
        <v>12</v>
      </c>
    </row>
    <row r="748" spans="1:25" x14ac:dyDescent="0.3">
      <c r="A748" s="1" t="s">
        <v>223</v>
      </c>
      <c r="B748" s="1" t="s">
        <v>228</v>
      </c>
      <c r="C748">
        <v>15</v>
      </c>
      <c r="D748">
        <v>1</v>
      </c>
      <c r="E748">
        <v>1</v>
      </c>
      <c r="F748">
        <v>2</v>
      </c>
      <c r="G748" s="1" t="s">
        <v>463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0</v>
      </c>
      <c r="Q748">
        <v>1</v>
      </c>
      <c r="R748">
        <v>1</v>
      </c>
      <c r="S748">
        <v>1</v>
      </c>
      <c r="T748">
        <v>2</v>
      </c>
      <c r="U748">
        <v>7</v>
      </c>
      <c r="V748">
        <v>1</v>
      </c>
      <c r="W748">
        <v>1</v>
      </c>
      <c r="X748">
        <v>7</v>
      </c>
      <c r="Y748">
        <v>8</v>
      </c>
    </row>
    <row r="749" spans="1:25" x14ac:dyDescent="0.3">
      <c r="A749" s="1" t="s">
        <v>236</v>
      </c>
      <c r="B749" s="1" t="s">
        <v>225</v>
      </c>
      <c r="C749">
        <v>15</v>
      </c>
      <c r="D749">
        <v>1</v>
      </c>
      <c r="E749">
        <v>1</v>
      </c>
      <c r="F749">
        <v>2</v>
      </c>
      <c r="G749" s="1" t="s">
        <v>463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1</v>
      </c>
      <c r="P749">
        <v>1</v>
      </c>
      <c r="Q749">
        <v>2</v>
      </c>
      <c r="R749">
        <v>3</v>
      </c>
      <c r="S749">
        <v>2</v>
      </c>
      <c r="T749">
        <v>5</v>
      </c>
      <c r="U749">
        <v>7</v>
      </c>
      <c r="V749">
        <v>3</v>
      </c>
      <c r="W749">
        <v>3</v>
      </c>
      <c r="X749">
        <v>7</v>
      </c>
      <c r="Y749">
        <v>10</v>
      </c>
    </row>
    <row r="750" spans="1:25" x14ac:dyDescent="0.3">
      <c r="A750" s="1" t="s">
        <v>224</v>
      </c>
      <c r="B750" s="1" t="s">
        <v>227</v>
      </c>
      <c r="C750">
        <v>15</v>
      </c>
      <c r="D750">
        <v>3</v>
      </c>
      <c r="E750">
        <v>1</v>
      </c>
      <c r="F750">
        <v>4</v>
      </c>
      <c r="G750" s="1" t="s">
        <v>463</v>
      </c>
      <c r="H750">
        <v>2</v>
      </c>
      <c r="I750">
        <v>0</v>
      </c>
      <c r="J750">
        <v>0</v>
      </c>
      <c r="K750">
        <v>2</v>
      </c>
      <c r="L750">
        <v>2</v>
      </c>
      <c r="M750">
        <v>1</v>
      </c>
      <c r="N750">
        <v>1</v>
      </c>
      <c r="O750">
        <v>1</v>
      </c>
      <c r="P750">
        <v>1</v>
      </c>
      <c r="Q750">
        <v>2</v>
      </c>
      <c r="R750">
        <v>2</v>
      </c>
      <c r="S750">
        <v>2</v>
      </c>
      <c r="T750">
        <v>4</v>
      </c>
      <c r="U750">
        <v>3</v>
      </c>
      <c r="V750">
        <v>3</v>
      </c>
      <c r="W750">
        <v>3</v>
      </c>
      <c r="X750">
        <v>3</v>
      </c>
      <c r="Y750">
        <v>6</v>
      </c>
    </row>
    <row r="751" spans="1:25" x14ac:dyDescent="0.3">
      <c r="A751" s="1" t="s">
        <v>231</v>
      </c>
      <c r="B751" s="1" t="s">
        <v>222</v>
      </c>
      <c r="C751">
        <v>15</v>
      </c>
      <c r="D751">
        <v>1</v>
      </c>
      <c r="E751">
        <v>0</v>
      </c>
      <c r="F751">
        <v>1</v>
      </c>
      <c r="G751" s="1" t="s">
        <v>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1</v>
      </c>
      <c r="R751">
        <v>0</v>
      </c>
      <c r="S751">
        <v>2</v>
      </c>
      <c r="T751">
        <v>2</v>
      </c>
      <c r="U751">
        <v>1</v>
      </c>
      <c r="V751">
        <v>3</v>
      </c>
      <c r="W751">
        <v>3</v>
      </c>
      <c r="X751">
        <v>1</v>
      </c>
      <c r="Y751">
        <v>4</v>
      </c>
    </row>
    <row r="752" spans="1:25" x14ac:dyDescent="0.3">
      <c r="A752" s="1" t="s">
        <v>219</v>
      </c>
      <c r="B752" s="1" t="s">
        <v>226</v>
      </c>
      <c r="C752">
        <v>15</v>
      </c>
      <c r="D752">
        <v>2</v>
      </c>
      <c r="E752">
        <v>2</v>
      </c>
      <c r="F752">
        <v>4</v>
      </c>
      <c r="G752" s="1" t="s">
        <v>463</v>
      </c>
      <c r="H752">
        <v>2</v>
      </c>
      <c r="I752">
        <v>2</v>
      </c>
      <c r="J752">
        <v>2</v>
      </c>
      <c r="K752">
        <v>2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6</v>
      </c>
      <c r="V752">
        <v>3</v>
      </c>
      <c r="W752">
        <v>3</v>
      </c>
      <c r="X752">
        <v>6</v>
      </c>
      <c r="Y752">
        <v>9</v>
      </c>
    </row>
    <row r="753" spans="1:25" x14ac:dyDescent="0.3">
      <c r="A753" s="1" t="s">
        <v>241</v>
      </c>
      <c r="B753" s="1" t="s">
        <v>234</v>
      </c>
      <c r="C753">
        <v>15</v>
      </c>
      <c r="D753">
        <v>0</v>
      </c>
      <c r="E753">
        <v>5</v>
      </c>
      <c r="F753">
        <v>5</v>
      </c>
      <c r="G753" s="1" t="s">
        <v>5</v>
      </c>
      <c r="H753">
        <v>0</v>
      </c>
      <c r="I753">
        <v>4</v>
      </c>
      <c r="J753">
        <v>4</v>
      </c>
      <c r="K753">
        <v>0</v>
      </c>
      <c r="L753">
        <v>4</v>
      </c>
      <c r="M753">
        <v>0</v>
      </c>
      <c r="N753">
        <v>1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3</v>
      </c>
      <c r="V753">
        <v>8</v>
      </c>
      <c r="W753">
        <v>8</v>
      </c>
      <c r="X753">
        <v>3</v>
      </c>
      <c r="Y753">
        <v>11</v>
      </c>
    </row>
    <row r="754" spans="1:25" x14ac:dyDescent="0.3">
      <c r="A754" s="1" t="s">
        <v>220</v>
      </c>
      <c r="B754" s="1" t="s">
        <v>242</v>
      </c>
      <c r="C754">
        <v>15</v>
      </c>
      <c r="D754">
        <v>2</v>
      </c>
      <c r="E754">
        <v>1</v>
      </c>
      <c r="F754">
        <v>3</v>
      </c>
      <c r="G754" s="1" t="s">
        <v>463</v>
      </c>
      <c r="H754">
        <v>0</v>
      </c>
      <c r="I754">
        <v>1</v>
      </c>
      <c r="J754">
        <v>1</v>
      </c>
      <c r="K754">
        <v>0</v>
      </c>
      <c r="L754">
        <v>1</v>
      </c>
      <c r="M754">
        <v>2</v>
      </c>
      <c r="N754">
        <v>0</v>
      </c>
      <c r="O754">
        <v>0</v>
      </c>
      <c r="P754">
        <v>2</v>
      </c>
      <c r="Q754">
        <v>2</v>
      </c>
      <c r="R754">
        <v>1</v>
      </c>
      <c r="S754">
        <v>4</v>
      </c>
      <c r="T754">
        <v>5</v>
      </c>
      <c r="U754">
        <v>6</v>
      </c>
      <c r="V754">
        <v>8</v>
      </c>
      <c r="W754">
        <v>8</v>
      </c>
      <c r="X754">
        <v>6</v>
      </c>
      <c r="Y754">
        <v>14</v>
      </c>
    </row>
    <row r="755" spans="1:25" x14ac:dyDescent="0.3">
      <c r="A755" s="1" t="s">
        <v>238</v>
      </c>
      <c r="B755" s="1" t="s">
        <v>221</v>
      </c>
      <c r="C755">
        <v>15</v>
      </c>
      <c r="D755">
        <v>0</v>
      </c>
      <c r="E755">
        <v>1</v>
      </c>
      <c r="F755">
        <v>1</v>
      </c>
      <c r="G755" s="1" t="s">
        <v>5</v>
      </c>
      <c r="H755">
        <v>0</v>
      </c>
      <c r="I755">
        <v>1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</v>
      </c>
      <c r="S755">
        <v>3</v>
      </c>
      <c r="T755">
        <v>6</v>
      </c>
      <c r="U755">
        <v>7</v>
      </c>
      <c r="V755">
        <v>4</v>
      </c>
      <c r="W755">
        <v>4</v>
      </c>
      <c r="X755">
        <v>7</v>
      </c>
      <c r="Y755">
        <v>11</v>
      </c>
    </row>
    <row r="756" spans="1:25" x14ac:dyDescent="0.3">
      <c r="A756" s="1" t="s">
        <v>229</v>
      </c>
      <c r="B756" s="1" t="s">
        <v>237</v>
      </c>
      <c r="C756">
        <v>15</v>
      </c>
      <c r="D756">
        <v>2</v>
      </c>
      <c r="E756">
        <v>0</v>
      </c>
      <c r="F756">
        <v>2</v>
      </c>
      <c r="G756" s="1" t="s">
        <v>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</v>
      </c>
      <c r="N756">
        <v>0</v>
      </c>
      <c r="O756">
        <v>0</v>
      </c>
      <c r="P756">
        <v>2</v>
      </c>
      <c r="Q756">
        <v>2</v>
      </c>
      <c r="R756">
        <v>1</v>
      </c>
      <c r="S756">
        <v>1</v>
      </c>
      <c r="T756">
        <v>2</v>
      </c>
      <c r="U756">
        <v>7</v>
      </c>
      <c r="V756">
        <v>1</v>
      </c>
      <c r="W756">
        <v>1</v>
      </c>
      <c r="X756">
        <v>7</v>
      </c>
      <c r="Y756">
        <v>8</v>
      </c>
    </row>
    <row r="757" spans="1:25" x14ac:dyDescent="0.3">
      <c r="A757" s="1" t="s">
        <v>230</v>
      </c>
      <c r="B757" s="1" t="s">
        <v>235</v>
      </c>
      <c r="C757">
        <v>15</v>
      </c>
      <c r="D757">
        <v>0</v>
      </c>
      <c r="E757">
        <v>0</v>
      </c>
      <c r="F757">
        <v>0</v>
      </c>
      <c r="G757" s="1" t="s">
        <v>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8</v>
      </c>
      <c r="V757">
        <v>4</v>
      </c>
      <c r="W757">
        <v>4</v>
      </c>
      <c r="X757">
        <v>8</v>
      </c>
      <c r="Y757">
        <v>12</v>
      </c>
    </row>
    <row r="758" spans="1:25" x14ac:dyDescent="0.3">
      <c r="A758" s="1" t="s">
        <v>232</v>
      </c>
      <c r="B758" s="1" t="s">
        <v>240</v>
      </c>
      <c r="C758">
        <v>15</v>
      </c>
      <c r="D758">
        <v>0</v>
      </c>
      <c r="E758">
        <v>2</v>
      </c>
      <c r="F758">
        <v>2</v>
      </c>
      <c r="G758" s="1" t="s">
        <v>5</v>
      </c>
      <c r="H758">
        <v>0</v>
      </c>
      <c r="I758">
        <v>2</v>
      </c>
      <c r="J758">
        <v>2</v>
      </c>
      <c r="K758">
        <v>0</v>
      </c>
      <c r="L758">
        <v>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3</v>
      </c>
      <c r="T758">
        <v>5</v>
      </c>
      <c r="U758">
        <v>11</v>
      </c>
      <c r="V758">
        <v>6</v>
      </c>
      <c r="W758">
        <v>6</v>
      </c>
      <c r="X758">
        <v>11</v>
      </c>
      <c r="Y758">
        <v>17</v>
      </c>
    </row>
    <row r="759" spans="1:25" x14ac:dyDescent="0.3">
      <c r="A759" s="1" t="s">
        <v>239</v>
      </c>
      <c r="B759" s="1" t="s">
        <v>233</v>
      </c>
      <c r="C759">
        <v>15</v>
      </c>
      <c r="D759">
        <v>1</v>
      </c>
      <c r="E759">
        <v>1</v>
      </c>
      <c r="F759">
        <v>2</v>
      </c>
      <c r="G759" s="1" t="s">
        <v>463</v>
      </c>
      <c r="H759">
        <v>1</v>
      </c>
      <c r="I759">
        <v>1</v>
      </c>
      <c r="J759">
        <v>1</v>
      </c>
      <c r="K759">
        <v>1</v>
      </c>
      <c r="L759">
        <v>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2</v>
      </c>
      <c r="U759">
        <v>4</v>
      </c>
      <c r="V759">
        <v>9</v>
      </c>
      <c r="W759">
        <v>9</v>
      </c>
      <c r="X759">
        <v>4</v>
      </c>
      <c r="Y759">
        <v>13</v>
      </c>
    </row>
    <row r="760" spans="1:25" x14ac:dyDescent="0.3">
      <c r="A760" s="1" t="s">
        <v>240</v>
      </c>
      <c r="B760" s="1" t="s">
        <v>241</v>
      </c>
      <c r="C760">
        <v>16</v>
      </c>
      <c r="D760">
        <v>1</v>
      </c>
      <c r="E760">
        <v>0</v>
      </c>
      <c r="F760">
        <v>1</v>
      </c>
      <c r="G760" s="1" t="s">
        <v>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2</v>
      </c>
      <c r="U760">
        <v>10</v>
      </c>
      <c r="V760">
        <v>0</v>
      </c>
      <c r="W760">
        <v>0</v>
      </c>
      <c r="X760">
        <v>10</v>
      </c>
      <c r="Y760">
        <v>10</v>
      </c>
    </row>
    <row r="761" spans="1:25" x14ac:dyDescent="0.3">
      <c r="A761" s="1" t="s">
        <v>226</v>
      </c>
      <c r="B761" s="1" t="s">
        <v>239</v>
      </c>
      <c r="C761">
        <v>16</v>
      </c>
      <c r="D761">
        <v>0</v>
      </c>
      <c r="E761">
        <v>1</v>
      </c>
      <c r="F761">
        <v>1</v>
      </c>
      <c r="G761" s="1" t="s">
        <v>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12</v>
      </c>
      <c r="V761">
        <v>2</v>
      </c>
      <c r="W761">
        <v>2</v>
      </c>
      <c r="X761">
        <v>12</v>
      </c>
      <c r="Y761">
        <v>14</v>
      </c>
    </row>
    <row r="762" spans="1:25" x14ac:dyDescent="0.3">
      <c r="A762" s="1" t="s">
        <v>237</v>
      </c>
      <c r="B762" s="1" t="s">
        <v>230</v>
      </c>
      <c r="C762">
        <v>16</v>
      </c>
      <c r="D762">
        <v>0</v>
      </c>
      <c r="E762">
        <v>2</v>
      </c>
      <c r="F762">
        <v>2</v>
      </c>
      <c r="G762" s="1" t="s">
        <v>5</v>
      </c>
      <c r="H762">
        <v>0</v>
      </c>
      <c r="I762">
        <v>2</v>
      </c>
      <c r="J762">
        <v>2</v>
      </c>
      <c r="K762">
        <v>0</v>
      </c>
      <c r="L762">
        <v>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>
        <v>2</v>
      </c>
      <c r="U762">
        <v>4</v>
      </c>
      <c r="V762">
        <v>7</v>
      </c>
      <c r="W762">
        <v>7</v>
      </c>
      <c r="X762">
        <v>4</v>
      </c>
      <c r="Y762">
        <v>11</v>
      </c>
    </row>
    <row r="763" spans="1:25" x14ac:dyDescent="0.3">
      <c r="A763" s="1" t="s">
        <v>222</v>
      </c>
      <c r="B763" s="1" t="s">
        <v>219</v>
      </c>
      <c r="C763">
        <v>16</v>
      </c>
      <c r="D763">
        <v>1</v>
      </c>
      <c r="E763">
        <v>0</v>
      </c>
      <c r="F763">
        <v>1</v>
      </c>
      <c r="G763" s="1" t="s">
        <v>5</v>
      </c>
      <c r="H763">
        <v>1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3</v>
      </c>
      <c r="T763">
        <v>6</v>
      </c>
      <c r="U763">
        <v>3</v>
      </c>
      <c r="V763">
        <v>8</v>
      </c>
      <c r="W763">
        <v>8</v>
      </c>
      <c r="X763">
        <v>3</v>
      </c>
      <c r="Y763">
        <v>11</v>
      </c>
    </row>
    <row r="764" spans="1:25" x14ac:dyDescent="0.3">
      <c r="A764" s="1" t="s">
        <v>233</v>
      </c>
      <c r="B764" s="1" t="s">
        <v>231</v>
      </c>
      <c r="C764">
        <v>16</v>
      </c>
      <c r="D764">
        <v>2</v>
      </c>
      <c r="E764">
        <v>0</v>
      </c>
      <c r="F764">
        <v>2</v>
      </c>
      <c r="G764" s="1" t="s">
        <v>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</v>
      </c>
      <c r="N764">
        <v>0</v>
      </c>
      <c r="O764">
        <v>0</v>
      </c>
      <c r="P764">
        <v>2</v>
      </c>
      <c r="Q764">
        <v>2</v>
      </c>
      <c r="R764">
        <v>0</v>
      </c>
      <c r="S764">
        <v>0</v>
      </c>
      <c r="T764">
        <v>0</v>
      </c>
      <c r="U764">
        <v>3</v>
      </c>
      <c r="V764">
        <v>7</v>
      </c>
      <c r="W764">
        <v>7</v>
      </c>
      <c r="X764">
        <v>3</v>
      </c>
      <c r="Y764">
        <v>10</v>
      </c>
    </row>
    <row r="765" spans="1:25" x14ac:dyDescent="0.3">
      <c r="A765" s="1" t="s">
        <v>225</v>
      </c>
      <c r="B765" s="1" t="s">
        <v>224</v>
      </c>
      <c r="C765">
        <v>16</v>
      </c>
      <c r="D765">
        <v>1</v>
      </c>
      <c r="E765">
        <v>2</v>
      </c>
      <c r="F765">
        <v>3</v>
      </c>
      <c r="G765" s="1" t="s">
        <v>463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2</v>
      </c>
      <c r="O765">
        <v>2</v>
      </c>
      <c r="P765">
        <v>1</v>
      </c>
      <c r="Q765">
        <v>3</v>
      </c>
      <c r="R765">
        <v>1</v>
      </c>
      <c r="S765">
        <v>2</v>
      </c>
      <c r="T765">
        <v>3</v>
      </c>
      <c r="U765">
        <v>1</v>
      </c>
      <c r="V765">
        <v>2</v>
      </c>
      <c r="W765">
        <v>2</v>
      </c>
      <c r="X765">
        <v>1</v>
      </c>
      <c r="Y765">
        <v>3</v>
      </c>
    </row>
    <row r="766" spans="1:25" x14ac:dyDescent="0.3">
      <c r="A766" s="1" t="s">
        <v>221</v>
      </c>
      <c r="B766" s="1" t="s">
        <v>220</v>
      </c>
      <c r="C766">
        <v>16</v>
      </c>
      <c r="D766">
        <v>1</v>
      </c>
      <c r="E766">
        <v>1</v>
      </c>
      <c r="F766">
        <v>2</v>
      </c>
      <c r="G766" s="1" t="s">
        <v>463</v>
      </c>
      <c r="H766">
        <v>1</v>
      </c>
      <c r="I766">
        <v>1</v>
      </c>
      <c r="J766">
        <v>1</v>
      </c>
      <c r="K766">
        <v>1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1</v>
      </c>
      <c r="T766">
        <v>3</v>
      </c>
      <c r="U766">
        <v>6</v>
      </c>
      <c r="V766">
        <v>3</v>
      </c>
      <c r="W766">
        <v>3</v>
      </c>
      <c r="X766">
        <v>6</v>
      </c>
      <c r="Y766">
        <v>9</v>
      </c>
    </row>
    <row r="767" spans="1:25" x14ac:dyDescent="0.3">
      <c r="A767" s="1" t="s">
        <v>228</v>
      </c>
      <c r="B767" s="1" t="s">
        <v>238</v>
      </c>
      <c r="C767">
        <v>16</v>
      </c>
      <c r="D767">
        <v>1</v>
      </c>
      <c r="E767">
        <v>1</v>
      </c>
      <c r="F767">
        <v>2</v>
      </c>
      <c r="G767" s="1" t="s">
        <v>463</v>
      </c>
      <c r="H767">
        <v>1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1</v>
      </c>
      <c r="O767">
        <v>1</v>
      </c>
      <c r="P767">
        <v>0</v>
      </c>
      <c r="Q767">
        <v>1</v>
      </c>
      <c r="R767">
        <v>2</v>
      </c>
      <c r="S767">
        <v>0</v>
      </c>
      <c r="T767">
        <v>2</v>
      </c>
      <c r="U767">
        <v>9</v>
      </c>
      <c r="V767">
        <v>0</v>
      </c>
      <c r="W767">
        <v>0</v>
      </c>
      <c r="X767">
        <v>9</v>
      </c>
      <c r="Y767">
        <v>9</v>
      </c>
    </row>
    <row r="768" spans="1:25" x14ac:dyDescent="0.3">
      <c r="A768" s="1" t="s">
        <v>234</v>
      </c>
      <c r="B768" s="1" t="s">
        <v>229</v>
      </c>
      <c r="C768">
        <v>16</v>
      </c>
      <c r="D768">
        <v>2</v>
      </c>
      <c r="E768">
        <v>1</v>
      </c>
      <c r="F768">
        <v>3</v>
      </c>
      <c r="G768" s="1" t="s">
        <v>463</v>
      </c>
      <c r="H768">
        <v>2</v>
      </c>
      <c r="I768">
        <v>0</v>
      </c>
      <c r="J768">
        <v>0</v>
      </c>
      <c r="K768">
        <v>2</v>
      </c>
      <c r="L768">
        <v>2</v>
      </c>
      <c r="M768">
        <v>0</v>
      </c>
      <c r="N768">
        <v>1</v>
      </c>
      <c r="O768">
        <v>1</v>
      </c>
      <c r="P768">
        <v>0</v>
      </c>
      <c r="Q768">
        <v>1</v>
      </c>
      <c r="R768">
        <v>3</v>
      </c>
      <c r="S768">
        <v>2</v>
      </c>
      <c r="T768">
        <v>5</v>
      </c>
      <c r="U768">
        <v>2</v>
      </c>
      <c r="V768">
        <v>5</v>
      </c>
      <c r="W768">
        <v>5</v>
      </c>
      <c r="X768">
        <v>2</v>
      </c>
      <c r="Y768">
        <v>7</v>
      </c>
    </row>
    <row r="769" spans="1:25" x14ac:dyDescent="0.3">
      <c r="A769" s="1" t="s">
        <v>242</v>
      </c>
      <c r="B769" s="1" t="s">
        <v>232</v>
      </c>
      <c r="C769">
        <v>16</v>
      </c>
      <c r="D769">
        <v>1</v>
      </c>
      <c r="E769">
        <v>2</v>
      </c>
      <c r="F769">
        <v>3</v>
      </c>
      <c r="G769" s="1" t="s">
        <v>463</v>
      </c>
      <c r="H769">
        <v>1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2</v>
      </c>
      <c r="O769">
        <v>2</v>
      </c>
      <c r="P769">
        <v>0</v>
      </c>
      <c r="Q769">
        <v>2</v>
      </c>
      <c r="R769">
        <v>3</v>
      </c>
      <c r="S769">
        <v>3</v>
      </c>
      <c r="T769">
        <v>6</v>
      </c>
      <c r="U769">
        <v>10</v>
      </c>
      <c r="V769">
        <v>3</v>
      </c>
      <c r="W769">
        <v>3</v>
      </c>
      <c r="X769">
        <v>10</v>
      </c>
      <c r="Y769">
        <v>13</v>
      </c>
    </row>
    <row r="770" spans="1:25" x14ac:dyDescent="0.3">
      <c r="A770" s="1" t="s">
        <v>235</v>
      </c>
      <c r="B770" s="1" t="s">
        <v>223</v>
      </c>
      <c r="C770">
        <v>16</v>
      </c>
      <c r="D770">
        <v>1</v>
      </c>
      <c r="E770">
        <v>0</v>
      </c>
      <c r="F770">
        <v>1</v>
      </c>
      <c r="G770" s="1" t="s">
        <v>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1</v>
      </c>
      <c r="R770">
        <v>2</v>
      </c>
      <c r="S770">
        <v>0</v>
      </c>
      <c r="T770">
        <v>2</v>
      </c>
      <c r="U770">
        <v>3</v>
      </c>
      <c r="V770">
        <v>5</v>
      </c>
      <c r="W770">
        <v>5</v>
      </c>
      <c r="X770">
        <v>3</v>
      </c>
      <c r="Y770">
        <v>8</v>
      </c>
    </row>
    <row r="771" spans="1:25" x14ac:dyDescent="0.3">
      <c r="A771" s="1" t="s">
        <v>227</v>
      </c>
      <c r="B771" s="1" t="s">
        <v>236</v>
      </c>
      <c r="C771">
        <v>16</v>
      </c>
      <c r="D771">
        <v>5</v>
      </c>
      <c r="E771">
        <v>1</v>
      </c>
      <c r="F771">
        <v>6</v>
      </c>
      <c r="G771" s="1" t="s">
        <v>463</v>
      </c>
      <c r="H771">
        <v>2</v>
      </c>
      <c r="I771">
        <v>0</v>
      </c>
      <c r="J771">
        <v>0</v>
      </c>
      <c r="K771">
        <v>2</v>
      </c>
      <c r="L771">
        <v>2</v>
      </c>
      <c r="M771">
        <v>3</v>
      </c>
      <c r="N771">
        <v>1</v>
      </c>
      <c r="O771">
        <v>1</v>
      </c>
      <c r="P771">
        <v>3</v>
      </c>
      <c r="Q771">
        <v>4</v>
      </c>
      <c r="R771">
        <v>0</v>
      </c>
      <c r="S771">
        <v>1</v>
      </c>
      <c r="T771">
        <v>1</v>
      </c>
      <c r="U771">
        <v>7</v>
      </c>
      <c r="V771">
        <v>4</v>
      </c>
      <c r="W771">
        <v>4</v>
      </c>
      <c r="X771">
        <v>7</v>
      </c>
      <c r="Y771">
        <v>11</v>
      </c>
    </row>
    <row r="772" spans="1:25" x14ac:dyDescent="0.3">
      <c r="A772" s="1" t="s">
        <v>240</v>
      </c>
      <c r="B772" s="1" t="s">
        <v>231</v>
      </c>
      <c r="C772">
        <v>17</v>
      </c>
      <c r="D772">
        <v>1</v>
      </c>
      <c r="E772">
        <v>0</v>
      </c>
      <c r="F772">
        <v>1</v>
      </c>
      <c r="G772" s="1" t="s">
        <v>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1</v>
      </c>
      <c r="R772">
        <v>0</v>
      </c>
      <c r="S772">
        <v>2</v>
      </c>
      <c r="T772">
        <v>2</v>
      </c>
      <c r="U772">
        <v>3</v>
      </c>
      <c r="V772">
        <v>4</v>
      </c>
      <c r="W772">
        <v>4</v>
      </c>
      <c r="X772">
        <v>3</v>
      </c>
      <c r="Y772">
        <v>7</v>
      </c>
    </row>
    <row r="773" spans="1:25" x14ac:dyDescent="0.3">
      <c r="A773" s="1" t="s">
        <v>226</v>
      </c>
      <c r="B773" s="1" t="s">
        <v>228</v>
      </c>
      <c r="C773">
        <v>17</v>
      </c>
      <c r="D773">
        <v>3</v>
      </c>
      <c r="E773">
        <v>2</v>
      </c>
      <c r="F773">
        <v>5</v>
      </c>
      <c r="G773" s="1" t="s">
        <v>463</v>
      </c>
      <c r="H773">
        <v>2</v>
      </c>
      <c r="I773">
        <v>1</v>
      </c>
      <c r="J773">
        <v>1</v>
      </c>
      <c r="K773">
        <v>2</v>
      </c>
      <c r="L773">
        <v>3</v>
      </c>
      <c r="M773">
        <v>1</v>
      </c>
      <c r="N773">
        <v>1</v>
      </c>
      <c r="O773">
        <v>1</v>
      </c>
      <c r="P773">
        <v>1</v>
      </c>
      <c r="Q773">
        <v>2</v>
      </c>
      <c r="R773">
        <v>1</v>
      </c>
      <c r="S773">
        <v>0</v>
      </c>
      <c r="T773">
        <v>1</v>
      </c>
      <c r="U773" s="1">
        <v>5</v>
      </c>
      <c r="V773" s="1">
        <v>8</v>
      </c>
      <c r="W773" s="1">
        <v>8</v>
      </c>
      <c r="X773" s="1">
        <v>5</v>
      </c>
      <c r="Y773" s="1">
        <v>13</v>
      </c>
    </row>
    <row r="774" spans="1:25" x14ac:dyDescent="0.3">
      <c r="A774" s="1" t="s">
        <v>237</v>
      </c>
      <c r="B774" s="1" t="s">
        <v>221</v>
      </c>
      <c r="C774">
        <v>17</v>
      </c>
      <c r="D774">
        <v>2</v>
      </c>
      <c r="E774">
        <v>2</v>
      </c>
      <c r="F774">
        <v>4</v>
      </c>
      <c r="G774" s="1" t="s">
        <v>463</v>
      </c>
      <c r="H774">
        <v>2</v>
      </c>
      <c r="I774">
        <v>1</v>
      </c>
      <c r="J774">
        <v>1</v>
      </c>
      <c r="K774">
        <v>2</v>
      </c>
      <c r="L774">
        <v>3</v>
      </c>
      <c r="M774">
        <v>0</v>
      </c>
      <c r="N774">
        <v>1</v>
      </c>
      <c r="O774">
        <v>1</v>
      </c>
      <c r="P774">
        <v>0</v>
      </c>
      <c r="Q774">
        <v>1</v>
      </c>
      <c r="R774">
        <v>4</v>
      </c>
      <c r="S774">
        <v>3</v>
      </c>
      <c r="T774">
        <v>7</v>
      </c>
      <c r="U774">
        <v>3</v>
      </c>
      <c r="V774">
        <v>6</v>
      </c>
      <c r="W774">
        <v>6</v>
      </c>
      <c r="X774">
        <v>3</v>
      </c>
      <c r="Y774">
        <v>9</v>
      </c>
    </row>
    <row r="775" spans="1:25" x14ac:dyDescent="0.3">
      <c r="A775" s="1" t="s">
        <v>222</v>
      </c>
      <c r="B775" s="1" t="s">
        <v>232</v>
      </c>
      <c r="C775">
        <v>17</v>
      </c>
      <c r="D775">
        <v>1</v>
      </c>
      <c r="E775">
        <v>0</v>
      </c>
      <c r="F775">
        <v>1</v>
      </c>
      <c r="G775" s="1" t="s">
        <v>5</v>
      </c>
      <c r="H775">
        <v>1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2</v>
      </c>
      <c r="T775">
        <v>4</v>
      </c>
      <c r="U775">
        <v>8</v>
      </c>
      <c r="V775">
        <v>2</v>
      </c>
      <c r="W775">
        <v>2</v>
      </c>
      <c r="X775">
        <v>8</v>
      </c>
      <c r="Y775">
        <v>10</v>
      </c>
    </row>
    <row r="776" spans="1:25" x14ac:dyDescent="0.3">
      <c r="A776" s="1" t="s">
        <v>236</v>
      </c>
      <c r="B776" s="1" t="s">
        <v>220</v>
      </c>
      <c r="C776">
        <v>17</v>
      </c>
      <c r="D776">
        <v>0</v>
      </c>
      <c r="E776">
        <v>4</v>
      </c>
      <c r="F776">
        <v>4</v>
      </c>
      <c r="G776" s="1" t="s">
        <v>5</v>
      </c>
      <c r="H776">
        <v>0</v>
      </c>
      <c r="I776">
        <v>3</v>
      </c>
      <c r="J776">
        <v>3</v>
      </c>
      <c r="K776">
        <v>0</v>
      </c>
      <c r="L776">
        <v>3</v>
      </c>
      <c r="M776">
        <v>0</v>
      </c>
      <c r="N776">
        <v>1</v>
      </c>
      <c r="O776">
        <v>1</v>
      </c>
      <c r="P776">
        <v>0</v>
      </c>
      <c r="Q776">
        <v>1</v>
      </c>
      <c r="R776">
        <v>1</v>
      </c>
      <c r="S776">
        <v>0</v>
      </c>
      <c r="T776">
        <v>1</v>
      </c>
      <c r="U776">
        <v>9</v>
      </c>
      <c r="V776">
        <v>7</v>
      </c>
      <c r="W776">
        <v>7</v>
      </c>
      <c r="X776">
        <v>9</v>
      </c>
      <c r="Y776">
        <v>16</v>
      </c>
    </row>
    <row r="777" spans="1:25" x14ac:dyDescent="0.3">
      <c r="A777" s="1" t="s">
        <v>219</v>
      </c>
      <c r="B777" s="1" t="s">
        <v>224</v>
      </c>
      <c r="C777">
        <v>17</v>
      </c>
      <c r="D777">
        <v>2</v>
      </c>
      <c r="E777">
        <v>1</v>
      </c>
      <c r="F777">
        <v>3</v>
      </c>
      <c r="G777" s="1" t="s">
        <v>463</v>
      </c>
      <c r="H777">
        <v>1</v>
      </c>
      <c r="I777">
        <v>1</v>
      </c>
      <c r="J777">
        <v>1</v>
      </c>
      <c r="K777">
        <v>1</v>
      </c>
      <c r="L777">
        <v>2</v>
      </c>
      <c r="M777">
        <v>1</v>
      </c>
      <c r="N777">
        <v>0</v>
      </c>
      <c r="O777">
        <v>0</v>
      </c>
      <c r="P777">
        <v>1</v>
      </c>
      <c r="Q777">
        <v>1</v>
      </c>
      <c r="R777">
        <v>2</v>
      </c>
      <c r="S777">
        <v>2</v>
      </c>
      <c r="T777">
        <v>4</v>
      </c>
      <c r="U777">
        <v>4</v>
      </c>
      <c r="V777">
        <v>3</v>
      </c>
      <c r="W777">
        <v>3</v>
      </c>
      <c r="X777">
        <v>4</v>
      </c>
      <c r="Y777">
        <v>7</v>
      </c>
    </row>
    <row r="778" spans="1:25" x14ac:dyDescent="0.3">
      <c r="A778" s="1" t="s">
        <v>241</v>
      </c>
      <c r="B778" s="1" t="s">
        <v>223</v>
      </c>
      <c r="C778">
        <v>17</v>
      </c>
      <c r="D778">
        <v>1</v>
      </c>
      <c r="E778">
        <v>4</v>
      </c>
      <c r="F778">
        <v>5</v>
      </c>
      <c r="G778" s="1" t="s">
        <v>463</v>
      </c>
      <c r="H778">
        <v>1</v>
      </c>
      <c r="I778">
        <v>3</v>
      </c>
      <c r="J778">
        <v>3</v>
      </c>
      <c r="K778">
        <v>1</v>
      </c>
      <c r="L778">
        <v>4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1</v>
      </c>
      <c r="S778">
        <v>0</v>
      </c>
      <c r="T778">
        <v>1</v>
      </c>
      <c r="U778">
        <v>6</v>
      </c>
      <c r="V778">
        <v>3</v>
      </c>
      <c r="W778">
        <v>3</v>
      </c>
      <c r="X778">
        <v>6</v>
      </c>
      <c r="Y778">
        <v>9</v>
      </c>
    </row>
    <row r="779" spans="1:25" x14ac:dyDescent="0.3">
      <c r="A779" s="1" t="s">
        <v>238</v>
      </c>
      <c r="B779" s="1" t="s">
        <v>239</v>
      </c>
      <c r="C779">
        <v>17</v>
      </c>
      <c r="D779">
        <v>2</v>
      </c>
      <c r="E779">
        <v>1</v>
      </c>
      <c r="F779">
        <v>3</v>
      </c>
      <c r="G779" s="1" t="s">
        <v>463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2</v>
      </c>
      <c r="R779">
        <v>2</v>
      </c>
      <c r="S779">
        <v>2</v>
      </c>
      <c r="T779">
        <v>4</v>
      </c>
      <c r="U779">
        <v>1</v>
      </c>
      <c r="V779">
        <v>8</v>
      </c>
      <c r="W779">
        <v>8</v>
      </c>
      <c r="X779">
        <v>1</v>
      </c>
      <c r="Y779">
        <v>9</v>
      </c>
    </row>
    <row r="780" spans="1:25" x14ac:dyDescent="0.3">
      <c r="A780" s="1" t="s">
        <v>234</v>
      </c>
      <c r="B780" s="1" t="s">
        <v>233</v>
      </c>
      <c r="C780">
        <v>17</v>
      </c>
      <c r="D780">
        <v>2</v>
      </c>
      <c r="E780">
        <v>0</v>
      </c>
      <c r="F780">
        <v>2</v>
      </c>
      <c r="G780" s="1" t="s">
        <v>5</v>
      </c>
      <c r="H780">
        <v>1</v>
      </c>
      <c r="I780">
        <v>0</v>
      </c>
      <c r="J780">
        <v>0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0</v>
      </c>
      <c r="T780">
        <v>1</v>
      </c>
      <c r="U780">
        <v>2</v>
      </c>
      <c r="V780">
        <v>3</v>
      </c>
      <c r="W780">
        <v>3</v>
      </c>
      <c r="X780">
        <v>2</v>
      </c>
      <c r="Y780">
        <v>5</v>
      </c>
    </row>
    <row r="781" spans="1:25" x14ac:dyDescent="0.3">
      <c r="A781" s="1" t="s">
        <v>235</v>
      </c>
      <c r="B781" s="1" t="s">
        <v>242</v>
      </c>
      <c r="C781">
        <v>17</v>
      </c>
      <c r="D781">
        <v>2</v>
      </c>
      <c r="E781">
        <v>2</v>
      </c>
      <c r="F781">
        <v>4</v>
      </c>
      <c r="G781" s="1" t="s">
        <v>463</v>
      </c>
      <c r="H781">
        <v>1</v>
      </c>
      <c r="I781">
        <v>1</v>
      </c>
      <c r="J781">
        <v>1</v>
      </c>
      <c r="K781">
        <v>1</v>
      </c>
      <c r="L781">
        <v>2</v>
      </c>
      <c r="M781">
        <v>1</v>
      </c>
      <c r="N781">
        <v>1</v>
      </c>
      <c r="O781">
        <v>1</v>
      </c>
      <c r="P781">
        <v>1</v>
      </c>
      <c r="Q781">
        <v>2</v>
      </c>
      <c r="R781">
        <v>0</v>
      </c>
      <c r="S781">
        <v>2</v>
      </c>
      <c r="T781">
        <v>2</v>
      </c>
      <c r="U781">
        <v>8</v>
      </c>
      <c r="V781">
        <v>2</v>
      </c>
      <c r="W781">
        <v>2</v>
      </c>
      <c r="X781">
        <v>8</v>
      </c>
      <c r="Y781">
        <v>10</v>
      </c>
    </row>
    <row r="782" spans="1:25" x14ac:dyDescent="0.3">
      <c r="A782" s="1" t="s">
        <v>230</v>
      </c>
      <c r="B782" s="1" t="s">
        <v>229</v>
      </c>
      <c r="C782">
        <v>17</v>
      </c>
      <c r="D782">
        <v>3</v>
      </c>
      <c r="E782">
        <v>2</v>
      </c>
      <c r="F782">
        <v>5</v>
      </c>
      <c r="G782" s="1" t="s">
        <v>463</v>
      </c>
      <c r="H782">
        <v>1</v>
      </c>
      <c r="I782">
        <v>1</v>
      </c>
      <c r="J782">
        <v>1</v>
      </c>
      <c r="K782">
        <v>1</v>
      </c>
      <c r="L782">
        <v>2</v>
      </c>
      <c r="M782">
        <v>2</v>
      </c>
      <c r="N782">
        <v>1</v>
      </c>
      <c r="O782">
        <v>1</v>
      </c>
      <c r="P782">
        <v>2</v>
      </c>
      <c r="Q782">
        <v>3</v>
      </c>
      <c r="R782">
        <v>1</v>
      </c>
      <c r="S782">
        <v>0</v>
      </c>
      <c r="T782">
        <v>1</v>
      </c>
      <c r="U782">
        <v>5</v>
      </c>
      <c r="V782">
        <v>3</v>
      </c>
      <c r="W782">
        <v>3</v>
      </c>
      <c r="X782">
        <v>5</v>
      </c>
      <c r="Y782">
        <v>8</v>
      </c>
    </row>
    <row r="783" spans="1:25" x14ac:dyDescent="0.3">
      <c r="A783" s="1" t="s">
        <v>227</v>
      </c>
      <c r="B783" s="1" t="s">
        <v>225</v>
      </c>
      <c r="C783">
        <v>17</v>
      </c>
      <c r="D783">
        <v>2</v>
      </c>
      <c r="E783">
        <v>0</v>
      </c>
      <c r="F783">
        <v>2</v>
      </c>
      <c r="G783" s="1" t="s">
        <v>5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2</v>
      </c>
      <c r="T783">
        <v>2</v>
      </c>
      <c r="U783">
        <v>6</v>
      </c>
      <c r="V783">
        <v>3</v>
      </c>
      <c r="W783">
        <v>3</v>
      </c>
      <c r="X783">
        <v>6</v>
      </c>
      <c r="Y783">
        <v>9</v>
      </c>
    </row>
    <row r="784" spans="1:25" x14ac:dyDescent="0.3">
      <c r="A784" s="1" t="s">
        <v>223</v>
      </c>
      <c r="B784" s="1" t="s">
        <v>230</v>
      </c>
      <c r="C784">
        <v>18</v>
      </c>
      <c r="D784">
        <v>4</v>
      </c>
      <c r="E784">
        <v>0</v>
      </c>
      <c r="F784">
        <v>4</v>
      </c>
      <c r="G784" s="1" t="s">
        <v>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</v>
      </c>
      <c r="N784">
        <v>0</v>
      </c>
      <c r="O784">
        <v>0</v>
      </c>
      <c r="P784">
        <v>4</v>
      </c>
      <c r="Q784">
        <v>4</v>
      </c>
      <c r="R784">
        <v>1</v>
      </c>
      <c r="S784">
        <v>3</v>
      </c>
      <c r="T784">
        <v>4</v>
      </c>
      <c r="U784">
        <v>12</v>
      </c>
      <c r="V784">
        <v>1</v>
      </c>
      <c r="W784">
        <v>1</v>
      </c>
      <c r="X784">
        <v>12</v>
      </c>
      <c r="Y784">
        <v>13</v>
      </c>
    </row>
    <row r="785" spans="1:25" x14ac:dyDescent="0.3">
      <c r="A785" s="1" t="s">
        <v>233</v>
      </c>
      <c r="B785" s="1" t="s">
        <v>227</v>
      </c>
      <c r="C785">
        <v>18</v>
      </c>
      <c r="D785">
        <v>3</v>
      </c>
      <c r="E785">
        <v>2</v>
      </c>
      <c r="F785">
        <v>5</v>
      </c>
      <c r="G785" s="1" t="s">
        <v>463</v>
      </c>
      <c r="H785">
        <v>1</v>
      </c>
      <c r="I785">
        <v>1</v>
      </c>
      <c r="J785">
        <v>1</v>
      </c>
      <c r="K785">
        <v>1</v>
      </c>
      <c r="L785">
        <v>2</v>
      </c>
      <c r="M785">
        <v>2</v>
      </c>
      <c r="N785">
        <v>1</v>
      </c>
      <c r="O785">
        <v>1</v>
      </c>
      <c r="P785">
        <v>2</v>
      </c>
      <c r="Q785">
        <v>3</v>
      </c>
      <c r="R785">
        <v>0</v>
      </c>
      <c r="S785">
        <v>2</v>
      </c>
      <c r="T785">
        <v>2</v>
      </c>
      <c r="U785">
        <v>5</v>
      </c>
      <c r="V785">
        <v>8</v>
      </c>
      <c r="W785">
        <v>8</v>
      </c>
      <c r="X785">
        <v>5</v>
      </c>
      <c r="Y785">
        <v>13</v>
      </c>
    </row>
    <row r="786" spans="1:25" x14ac:dyDescent="0.3">
      <c r="A786" s="1" t="s">
        <v>225</v>
      </c>
      <c r="B786" s="1" t="s">
        <v>234</v>
      </c>
      <c r="C786">
        <v>18</v>
      </c>
      <c r="D786">
        <v>2</v>
      </c>
      <c r="E786">
        <v>2</v>
      </c>
      <c r="F786">
        <v>4</v>
      </c>
      <c r="G786" s="1" t="s">
        <v>463</v>
      </c>
      <c r="H786">
        <v>2</v>
      </c>
      <c r="I786">
        <v>1</v>
      </c>
      <c r="J786">
        <v>1</v>
      </c>
      <c r="K786">
        <v>2</v>
      </c>
      <c r="L786">
        <v>3</v>
      </c>
      <c r="M786">
        <v>0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1</v>
      </c>
      <c r="U786">
        <v>7</v>
      </c>
      <c r="V786">
        <v>6</v>
      </c>
      <c r="W786">
        <v>6</v>
      </c>
      <c r="X786">
        <v>7</v>
      </c>
      <c r="Y786">
        <v>13</v>
      </c>
    </row>
    <row r="787" spans="1:25" x14ac:dyDescent="0.3">
      <c r="A787" s="1" t="s">
        <v>224</v>
      </c>
      <c r="B787" s="1" t="s">
        <v>238</v>
      </c>
      <c r="C787">
        <v>18</v>
      </c>
      <c r="D787">
        <v>0</v>
      </c>
      <c r="E787">
        <v>1</v>
      </c>
      <c r="F787">
        <v>1</v>
      </c>
      <c r="G787" s="1" t="s">
        <v>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1</v>
      </c>
      <c r="R787">
        <v>2</v>
      </c>
      <c r="S787">
        <v>1</v>
      </c>
      <c r="T787">
        <v>3</v>
      </c>
      <c r="U787">
        <v>10</v>
      </c>
      <c r="V787">
        <v>3</v>
      </c>
      <c r="W787">
        <v>3</v>
      </c>
      <c r="X787">
        <v>10</v>
      </c>
      <c r="Y787">
        <v>13</v>
      </c>
    </row>
    <row r="788" spans="1:25" x14ac:dyDescent="0.3">
      <c r="A788" s="1" t="s">
        <v>231</v>
      </c>
      <c r="B788" s="1" t="s">
        <v>236</v>
      </c>
      <c r="C788">
        <v>18</v>
      </c>
      <c r="D788">
        <v>1</v>
      </c>
      <c r="E788">
        <v>0</v>
      </c>
      <c r="F788">
        <v>1</v>
      </c>
      <c r="G788" s="1" t="s">
        <v>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1</v>
      </c>
      <c r="R788">
        <v>2</v>
      </c>
      <c r="S788">
        <v>1</v>
      </c>
      <c r="T788">
        <v>3</v>
      </c>
      <c r="U788">
        <v>3</v>
      </c>
      <c r="V788">
        <v>1</v>
      </c>
      <c r="W788">
        <v>1</v>
      </c>
      <c r="X788">
        <v>3</v>
      </c>
      <c r="Y788">
        <v>4</v>
      </c>
    </row>
    <row r="789" spans="1:25" x14ac:dyDescent="0.3">
      <c r="A789" s="1" t="s">
        <v>221</v>
      </c>
      <c r="B789" s="1" t="s">
        <v>235</v>
      </c>
      <c r="C789">
        <v>18</v>
      </c>
      <c r="D789">
        <v>1</v>
      </c>
      <c r="E789">
        <v>0</v>
      </c>
      <c r="F789">
        <v>1</v>
      </c>
      <c r="G789" s="1" t="s">
        <v>5</v>
      </c>
      <c r="H789">
        <v>1</v>
      </c>
      <c r="I789">
        <v>0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4</v>
      </c>
      <c r="T789">
        <v>5</v>
      </c>
      <c r="U789">
        <v>9</v>
      </c>
      <c r="V789">
        <v>2</v>
      </c>
      <c r="W789">
        <v>2</v>
      </c>
      <c r="X789">
        <v>9</v>
      </c>
      <c r="Y789">
        <v>11</v>
      </c>
    </row>
    <row r="790" spans="1:25" x14ac:dyDescent="0.3">
      <c r="A790" s="1" t="s">
        <v>220</v>
      </c>
      <c r="B790" s="1" t="s">
        <v>241</v>
      </c>
      <c r="C790">
        <v>18</v>
      </c>
      <c r="D790">
        <v>2</v>
      </c>
      <c r="E790">
        <v>0</v>
      </c>
      <c r="F790">
        <v>2</v>
      </c>
      <c r="G790" s="1" t="s">
        <v>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</v>
      </c>
      <c r="N790">
        <v>0</v>
      </c>
      <c r="O790">
        <v>0</v>
      </c>
      <c r="P790">
        <v>2</v>
      </c>
      <c r="Q790">
        <v>2</v>
      </c>
      <c r="R790">
        <v>2</v>
      </c>
      <c r="S790">
        <v>1</v>
      </c>
      <c r="T790">
        <v>3</v>
      </c>
      <c r="U790">
        <v>7</v>
      </c>
      <c r="V790">
        <v>5</v>
      </c>
      <c r="W790">
        <v>5</v>
      </c>
      <c r="X790">
        <v>7</v>
      </c>
      <c r="Y790">
        <v>12</v>
      </c>
    </row>
    <row r="791" spans="1:25" x14ac:dyDescent="0.3">
      <c r="A791" s="1" t="s">
        <v>228</v>
      </c>
      <c r="B791" s="1" t="s">
        <v>222</v>
      </c>
      <c r="C791">
        <v>18</v>
      </c>
      <c r="D791">
        <v>2</v>
      </c>
      <c r="E791">
        <v>0</v>
      </c>
      <c r="F791">
        <v>2</v>
      </c>
      <c r="G791" s="1" t="s">
        <v>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</v>
      </c>
      <c r="N791">
        <v>0</v>
      </c>
      <c r="O791">
        <v>0</v>
      </c>
      <c r="P791">
        <v>2</v>
      </c>
      <c r="Q791">
        <v>2</v>
      </c>
      <c r="R791">
        <v>1</v>
      </c>
      <c r="S791">
        <v>2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6</v>
      </c>
    </row>
    <row r="792" spans="1:25" x14ac:dyDescent="0.3">
      <c r="A792" s="1" t="s">
        <v>242</v>
      </c>
      <c r="B792" s="1" t="s">
        <v>237</v>
      </c>
      <c r="C792">
        <v>18</v>
      </c>
      <c r="D792">
        <v>0</v>
      </c>
      <c r="E792">
        <v>3</v>
      </c>
      <c r="F792">
        <v>3</v>
      </c>
      <c r="G792" s="1" t="s">
        <v>5</v>
      </c>
      <c r="H792">
        <v>0</v>
      </c>
      <c r="I792">
        <v>1</v>
      </c>
      <c r="J792">
        <v>1</v>
      </c>
      <c r="K792">
        <v>0</v>
      </c>
      <c r="L792">
        <v>1</v>
      </c>
      <c r="M792">
        <v>0</v>
      </c>
      <c r="N792">
        <v>2</v>
      </c>
      <c r="O792">
        <v>2</v>
      </c>
      <c r="P792">
        <v>0</v>
      </c>
      <c r="Q792">
        <v>2</v>
      </c>
      <c r="R792">
        <v>2</v>
      </c>
      <c r="S792">
        <v>0</v>
      </c>
      <c r="T792">
        <v>2</v>
      </c>
      <c r="U792">
        <v>2</v>
      </c>
      <c r="V792">
        <v>6</v>
      </c>
      <c r="W792">
        <v>6</v>
      </c>
      <c r="X792">
        <v>2</v>
      </c>
      <c r="Y792">
        <v>8</v>
      </c>
    </row>
    <row r="793" spans="1:25" x14ac:dyDescent="0.3">
      <c r="A793" s="1" t="s">
        <v>229</v>
      </c>
      <c r="B793" s="1" t="s">
        <v>240</v>
      </c>
      <c r="C793">
        <v>18</v>
      </c>
      <c r="D793">
        <v>3</v>
      </c>
      <c r="E793">
        <v>1</v>
      </c>
      <c r="F793">
        <v>4</v>
      </c>
      <c r="G793" s="1" t="s">
        <v>463</v>
      </c>
      <c r="H793">
        <v>0</v>
      </c>
      <c r="I793">
        <v>1</v>
      </c>
      <c r="J793">
        <v>1</v>
      </c>
      <c r="K793">
        <v>0</v>
      </c>
      <c r="L793">
        <v>1</v>
      </c>
      <c r="M793">
        <v>3</v>
      </c>
      <c r="N793">
        <v>0</v>
      </c>
      <c r="O793">
        <v>0</v>
      </c>
      <c r="P793">
        <v>3</v>
      </c>
      <c r="Q793">
        <v>3</v>
      </c>
      <c r="R793">
        <v>1</v>
      </c>
      <c r="S793">
        <v>0</v>
      </c>
      <c r="T793">
        <v>1</v>
      </c>
      <c r="U793">
        <v>8</v>
      </c>
      <c r="V793">
        <v>2</v>
      </c>
      <c r="W793">
        <v>2</v>
      </c>
      <c r="X793">
        <v>8</v>
      </c>
      <c r="Y793">
        <v>10</v>
      </c>
    </row>
    <row r="794" spans="1:25" x14ac:dyDescent="0.3">
      <c r="A794" s="1" t="s">
        <v>232</v>
      </c>
      <c r="B794" s="1" t="s">
        <v>226</v>
      </c>
      <c r="C794">
        <v>18</v>
      </c>
      <c r="D794">
        <v>0</v>
      </c>
      <c r="E794">
        <v>4</v>
      </c>
      <c r="F794">
        <v>4</v>
      </c>
      <c r="G794" s="1" t="s">
        <v>5</v>
      </c>
      <c r="H794">
        <v>0</v>
      </c>
      <c r="I794">
        <v>1</v>
      </c>
      <c r="J794">
        <v>1</v>
      </c>
      <c r="K794">
        <v>0</v>
      </c>
      <c r="L794">
        <v>1</v>
      </c>
      <c r="M794">
        <v>0</v>
      </c>
      <c r="N794">
        <v>3</v>
      </c>
      <c r="O794">
        <v>3</v>
      </c>
      <c r="P794">
        <v>0</v>
      </c>
      <c r="Q794">
        <v>3</v>
      </c>
      <c r="R794">
        <v>0</v>
      </c>
      <c r="S794">
        <v>0</v>
      </c>
      <c r="T794">
        <v>0</v>
      </c>
      <c r="U794">
        <v>3</v>
      </c>
      <c r="V794">
        <v>5</v>
      </c>
      <c r="W794">
        <v>5</v>
      </c>
      <c r="X794">
        <v>3</v>
      </c>
      <c r="Y794">
        <v>8</v>
      </c>
    </row>
    <row r="795" spans="1:25" x14ac:dyDescent="0.3">
      <c r="A795" s="1" t="s">
        <v>240</v>
      </c>
      <c r="B795" s="1" t="s">
        <v>223</v>
      </c>
      <c r="C795">
        <v>19</v>
      </c>
      <c r="D795">
        <v>2</v>
      </c>
      <c r="E795">
        <v>2</v>
      </c>
      <c r="F795">
        <v>4</v>
      </c>
      <c r="G795" s="1" t="s">
        <v>463</v>
      </c>
      <c r="H795">
        <v>1</v>
      </c>
      <c r="I795">
        <v>2</v>
      </c>
      <c r="J795">
        <v>2</v>
      </c>
      <c r="K795">
        <v>1</v>
      </c>
      <c r="L795">
        <v>3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3</v>
      </c>
      <c r="S795">
        <v>1</v>
      </c>
      <c r="T795">
        <v>4</v>
      </c>
      <c r="U795">
        <v>3</v>
      </c>
      <c r="V795">
        <v>5</v>
      </c>
      <c r="W795">
        <v>5</v>
      </c>
      <c r="X795">
        <v>3</v>
      </c>
      <c r="Y795">
        <v>8</v>
      </c>
    </row>
    <row r="796" spans="1:25" x14ac:dyDescent="0.3">
      <c r="A796" s="1" t="s">
        <v>226</v>
      </c>
      <c r="B796" s="1" t="s">
        <v>224</v>
      </c>
      <c r="C796">
        <v>19</v>
      </c>
      <c r="D796">
        <v>1</v>
      </c>
      <c r="E796">
        <v>2</v>
      </c>
      <c r="F796">
        <v>3</v>
      </c>
      <c r="G796" s="1" t="s">
        <v>463</v>
      </c>
      <c r="H796">
        <v>0</v>
      </c>
      <c r="I796">
        <v>1</v>
      </c>
      <c r="J796">
        <v>1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2</v>
      </c>
      <c r="R796">
        <v>1</v>
      </c>
      <c r="S796">
        <v>1</v>
      </c>
      <c r="T796">
        <v>2</v>
      </c>
      <c r="U796">
        <v>10</v>
      </c>
      <c r="V796">
        <v>5</v>
      </c>
      <c r="W796">
        <v>5</v>
      </c>
      <c r="X796">
        <v>10</v>
      </c>
      <c r="Y796">
        <v>15</v>
      </c>
    </row>
    <row r="797" spans="1:25" x14ac:dyDescent="0.3">
      <c r="A797" s="1" t="s">
        <v>237</v>
      </c>
      <c r="B797" s="1" t="s">
        <v>228</v>
      </c>
      <c r="C797">
        <v>19</v>
      </c>
      <c r="D797">
        <v>2</v>
      </c>
      <c r="E797">
        <v>1</v>
      </c>
      <c r="F797">
        <v>3</v>
      </c>
      <c r="G797" s="1" t="s">
        <v>463</v>
      </c>
      <c r="H797">
        <v>2</v>
      </c>
      <c r="I797">
        <v>0</v>
      </c>
      <c r="J797">
        <v>0</v>
      </c>
      <c r="K797">
        <v>2</v>
      </c>
      <c r="L797">
        <v>2</v>
      </c>
      <c r="M797">
        <v>0</v>
      </c>
      <c r="N797">
        <v>1</v>
      </c>
      <c r="O797">
        <v>1</v>
      </c>
      <c r="P797">
        <v>0</v>
      </c>
      <c r="Q797">
        <v>1</v>
      </c>
      <c r="R797">
        <v>3</v>
      </c>
      <c r="S797">
        <v>1</v>
      </c>
      <c r="T797">
        <v>4</v>
      </c>
      <c r="U797">
        <v>6</v>
      </c>
      <c r="V797">
        <v>9</v>
      </c>
      <c r="W797">
        <v>9</v>
      </c>
      <c r="X797">
        <v>6</v>
      </c>
      <c r="Y797">
        <v>15</v>
      </c>
    </row>
    <row r="798" spans="1:25" x14ac:dyDescent="0.3">
      <c r="A798" s="1" t="s">
        <v>222</v>
      </c>
      <c r="B798" s="1" t="s">
        <v>225</v>
      </c>
      <c r="C798">
        <v>19</v>
      </c>
      <c r="D798">
        <v>1</v>
      </c>
      <c r="E798">
        <v>1</v>
      </c>
      <c r="F798">
        <v>2</v>
      </c>
      <c r="G798" s="1" t="s">
        <v>463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1</v>
      </c>
      <c r="P798">
        <v>1</v>
      </c>
      <c r="Q798">
        <v>2</v>
      </c>
      <c r="R798">
        <v>1</v>
      </c>
      <c r="S798">
        <v>2</v>
      </c>
      <c r="T798">
        <v>3</v>
      </c>
      <c r="U798">
        <v>10</v>
      </c>
      <c r="V798">
        <v>4</v>
      </c>
      <c r="W798">
        <v>4</v>
      </c>
      <c r="X798">
        <v>10</v>
      </c>
      <c r="Y798">
        <v>14</v>
      </c>
    </row>
    <row r="799" spans="1:25" x14ac:dyDescent="0.3">
      <c r="A799" s="1" t="s">
        <v>236</v>
      </c>
      <c r="B799" s="1" t="s">
        <v>233</v>
      </c>
      <c r="C799">
        <v>19</v>
      </c>
      <c r="D799">
        <v>3</v>
      </c>
      <c r="E799">
        <v>0</v>
      </c>
      <c r="F799">
        <v>3</v>
      </c>
      <c r="G799" s="1" t="s">
        <v>5</v>
      </c>
      <c r="H799">
        <v>1</v>
      </c>
      <c r="I799">
        <v>0</v>
      </c>
      <c r="J799">
        <v>0</v>
      </c>
      <c r="K799">
        <v>1</v>
      </c>
      <c r="L799">
        <v>1</v>
      </c>
      <c r="M799">
        <v>2</v>
      </c>
      <c r="N799">
        <v>0</v>
      </c>
      <c r="O799">
        <v>0</v>
      </c>
      <c r="P799">
        <v>2</v>
      </c>
      <c r="Q799">
        <v>2</v>
      </c>
      <c r="R799">
        <v>3</v>
      </c>
      <c r="S799">
        <v>0</v>
      </c>
      <c r="T799">
        <v>3</v>
      </c>
    </row>
    <row r="800" spans="1:25" x14ac:dyDescent="0.3">
      <c r="A800" s="1" t="s">
        <v>219</v>
      </c>
      <c r="B800" s="1" t="s">
        <v>221</v>
      </c>
      <c r="C800">
        <v>19</v>
      </c>
      <c r="D800">
        <v>1</v>
      </c>
      <c r="E800">
        <v>1</v>
      </c>
      <c r="F800">
        <v>2</v>
      </c>
      <c r="G800" s="1" t="s">
        <v>463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1</v>
      </c>
      <c r="P800">
        <v>1</v>
      </c>
      <c r="Q800">
        <v>2</v>
      </c>
      <c r="R800">
        <v>2</v>
      </c>
      <c r="S800">
        <v>3</v>
      </c>
      <c r="T800">
        <v>5</v>
      </c>
      <c r="U800">
        <v>5</v>
      </c>
      <c r="V800">
        <v>2</v>
      </c>
      <c r="W800">
        <v>2</v>
      </c>
      <c r="X800">
        <v>5</v>
      </c>
      <c r="Y800">
        <v>7</v>
      </c>
    </row>
    <row r="801" spans="1:25" x14ac:dyDescent="0.3">
      <c r="A801" s="1" t="s">
        <v>241</v>
      </c>
      <c r="B801" s="1" t="s">
        <v>239</v>
      </c>
      <c r="C801">
        <v>19</v>
      </c>
      <c r="D801">
        <v>1</v>
      </c>
      <c r="E801">
        <v>0</v>
      </c>
      <c r="F801">
        <v>1</v>
      </c>
      <c r="G801" s="1" t="s">
        <v>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1</v>
      </c>
      <c r="T801">
        <v>1</v>
      </c>
      <c r="U801">
        <v>3</v>
      </c>
      <c r="V801">
        <v>11</v>
      </c>
      <c r="W801">
        <v>11</v>
      </c>
      <c r="X801">
        <v>3</v>
      </c>
      <c r="Y801">
        <v>14</v>
      </c>
    </row>
    <row r="802" spans="1:25" x14ac:dyDescent="0.3">
      <c r="A802" s="1" t="s">
        <v>238</v>
      </c>
      <c r="B802" s="1" t="s">
        <v>242</v>
      </c>
      <c r="C802">
        <v>19</v>
      </c>
      <c r="D802">
        <v>1</v>
      </c>
      <c r="E802">
        <v>1</v>
      </c>
      <c r="F802">
        <v>2</v>
      </c>
      <c r="G802" s="1" t="s">
        <v>463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1</v>
      </c>
      <c r="P802">
        <v>1</v>
      </c>
      <c r="Q802">
        <v>2</v>
      </c>
      <c r="R802">
        <v>0</v>
      </c>
      <c r="S802">
        <v>0</v>
      </c>
      <c r="T802">
        <v>0</v>
      </c>
      <c r="U802">
        <v>13</v>
      </c>
      <c r="V802">
        <v>1</v>
      </c>
      <c r="W802">
        <v>1</v>
      </c>
      <c r="X802">
        <v>13</v>
      </c>
      <c r="Y802">
        <v>14</v>
      </c>
    </row>
    <row r="803" spans="1:25" x14ac:dyDescent="0.3">
      <c r="A803" s="1" t="s">
        <v>234</v>
      </c>
      <c r="B803" s="1" t="s">
        <v>231</v>
      </c>
      <c r="C803">
        <v>19</v>
      </c>
      <c r="D803">
        <v>2</v>
      </c>
      <c r="E803">
        <v>2</v>
      </c>
      <c r="F803">
        <v>4</v>
      </c>
      <c r="G803" s="1" t="s">
        <v>463</v>
      </c>
      <c r="H803">
        <v>1</v>
      </c>
      <c r="I803">
        <v>1</v>
      </c>
      <c r="J803">
        <v>1</v>
      </c>
      <c r="K803">
        <v>1</v>
      </c>
      <c r="L803">
        <v>2</v>
      </c>
      <c r="M803">
        <v>1</v>
      </c>
      <c r="N803">
        <v>1</v>
      </c>
      <c r="O803">
        <v>1</v>
      </c>
      <c r="P803">
        <v>1</v>
      </c>
      <c r="Q803">
        <v>2</v>
      </c>
      <c r="R803">
        <v>0</v>
      </c>
      <c r="S803">
        <v>3</v>
      </c>
      <c r="T803">
        <v>3</v>
      </c>
      <c r="U803">
        <v>4</v>
      </c>
      <c r="V803">
        <v>5</v>
      </c>
      <c r="W803">
        <v>5</v>
      </c>
      <c r="X803">
        <v>4</v>
      </c>
      <c r="Y803">
        <v>9</v>
      </c>
    </row>
    <row r="804" spans="1:25" x14ac:dyDescent="0.3">
      <c r="A804" s="1" t="s">
        <v>235</v>
      </c>
      <c r="B804" s="1" t="s">
        <v>232</v>
      </c>
      <c r="C804">
        <v>19</v>
      </c>
      <c r="D804">
        <v>0</v>
      </c>
      <c r="E804">
        <v>1</v>
      </c>
      <c r="F804">
        <v>1</v>
      </c>
      <c r="G804" s="1" t="s">
        <v>5</v>
      </c>
      <c r="H804">
        <v>0</v>
      </c>
      <c r="I804">
        <v>1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2</v>
      </c>
      <c r="T804">
        <v>3</v>
      </c>
      <c r="U804">
        <v>6</v>
      </c>
      <c r="V804">
        <v>3</v>
      </c>
      <c r="W804">
        <v>3</v>
      </c>
      <c r="X804">
        <v>6</v>
      </c>
      <c r="Y804">
        <v>9</v>
      </c>
    </row>
    <row r="805" spans="1:25" x14ac:dyDescent="0.3">
      <c r="A805" s="1" t="s">
        <v>230</v>
      </c>
      <c r="B805" s="1" t="s">
        <v>220</v>
      </c>
      <c r="C805">
        <v>19</v>
      </c>
      <c r="D805">
        <v>3</v>
      </c>
      <c r="E805">
        <v>2</v>
      </c>
      <c r="F805">
        <v>5</v>
      </c>
      <c r="G805" s="1" t="s">
        <v>463</v>
      </c>
      <c r="H805">
        <v>1</v>
      </c>
      <c r="I805">
        <v>1</v>
      </c>
      <c r="J805">
        <v>1</v>
      </c>
      <c r="K805">
        <v>1</v>
      </c>
      <c r="L805">
        <v>2</v>
      </c>
      <c r="M805">
        <v>2</v>
      </c>
      <c r="N805">
        <v>1</v>
      </c>
      <c r="O805">
        <v>1</v>
      </c>
      <c r="P805">
        <v>2</v>
      </c>
      <c r="Q805">
        <v>3</v>
      </c>
      <c r="R805">
        <v>4</v>
      </c>
      <c r="S805">
        <v>3</v>
      </c>
      <c r="T805">
        <v>7</v>
      </c>
      <c r="U805">
        <v>5</v>
      </c>
      <c r="V805">
        <v>4</v>
      </c>
      <c r="W805">
        <v>4</v>
      </c>
      <c r="X805">
        <v>5</v>
      </c>
      <c r="Y805">
        <v>9</v>
      </c>
    </row>
    <row r="806" spans="1:25" x14ac:dyDescent="0.3">
      <c r="A806" s="1" t="s">
        <v>227</v>
      </c>
      <c r="B806" s="1" t="s">
        <v>229</v>
      </c>
      <c r="C806">
        <v>19</v>
      </c>
      <c r="D806">
        <v>1</v>
      </c>
      <c r="E806">
        <v>1</v>
      </c>
      <c r="F806">
        <v>2</v>
      </c>
      <c r="G806" s="1" t="s">
        <v>463</v>
      </c>
      <c r="H806">
        <v>0</v>
      </c>
      <c r="I806">
        <v>1</v>
      </c>
      <c r="J806">
        <v>1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1</v>
      </c>
      <c r="R806">
        <v>2</v>
      </c>
      <c r="S806">
        <v>3</v>
      </c>
      <c r="T806">
        <v>5</v>
      </c>
      <c r="U806">
        <v>4</v>
      </c>
      <c r="V806">
        <v>9</v>
      </c>
      <c r="W806">
        <v>9</v>
      </c>
      <c r="X806">
        <v>4</v>
      </c>
      <c r="Y806">
        <v>13</v>
      </c>
    </row>
    <row r="807" spans="1:25" x14ac:dyDescent="0.3">
      <c r="A807" s="1" t="s">
        <v>223</v>
      </c>
      <c r="B807" s="1" t="s">
        <v>237</v>
      </c>
      <c r="C807">
        <v>20</v>
      </c>
      <c r="D807">
        <v>4</v>
      </c>
      <c r="E807">
        <v>1</v>
      </c>
      <c r="F807">
        <v>5</v>
      </c>
      <c r="G807" s="1" t="s">
        <v>463</v>
      </c>
      <c r="H807">
        <v>2</v>
      </c>
      <c r="I807">
        <v>1</v>
      </c>
      <c r="J807">
        <v>1</v>
      </c>
      <c r="K807">
        <v>2</v>
      </c>
      <c r="L807">
        <v>3</v>
      </c>
      <c r="M807">
        <v>2</v>
      </c>
      <c r="N807">
        <v>0</v>
      </c>
      <c r="O807">
        <v>0</v>
      </c>
      <c r="P807">
        <v>2</v>
      </c>
      <c r="Q807">
        <v>2</v>
      </c>
      <c r="R807">
        <v>0</v>
      </c>
      <c r="S807">
        <v>1</v>
      </c>
      <c r="T807">
        <v>1</v>
      </c>
      <c r="U807">
        <v>5</v>
      </c>
      <c r="V807">
        <v>1</v>
      </c>
      <c r="W807">
        <v>1</v>
      </c>
      <c r="X807">
        <v>5</v>
      </c>
      <c r="Y807">
        <v>6</v>
      </c>
    </row>
    <row r="808" spans="1:25" x14ac:dyDescent="0.3">
      <c r="A808" s="1" t="s">
        <v>233</v>
      </c>
      <c r="B808" s="1" t="s">
        <v>240</v>
      </c>
      <c r="C808">
        <v>20</v>
      </c>
      <c r="D808">
        <v>2</v>
      </c>
      <c r="E808">
        <v>0</v>
      </c>
      <c r="F808">
        <v>2</v>
      </c>
      <c r="G808" s="1" t="s">
        <v>5</v>
      </c>
      <c r="H808">
        <v>1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2</v>
      </c>
      <c r="T808">
        <v>2</v>
      </c>
      <c r="U808">
        <v>5</v>
      </c>
      <c r="V808">
        <v>5</v>
      </c>
      <c r="W808">
        <v>5</v>
      </c>
      <c r="X808">
        <v>5</v>
      </c>
      <c r="Y808">
        <v>10</v>
      </c>
    </row>
    <row r="809" spans="1:25" x14ac:dyDescent="0.3">
      <c r="A809" s="1" t="s">
        <v>225</v>
      </c>
      <c r="B809" s="1" t="s">
        <v>241</v>
      </c>
      <c r="C809">
        <v>20</v>
      </c>
      <c r="D809">
        <v>0</v>
      </c>
      <c r="E809">
        <v>1</v>
      </c>
      <c r="F809">
        <v>1</v>
      </c>
      <c r="G809" s="1" t="s">
        <v>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1</v>
      </c>
      <c r="R809">
        <v>2</v>
      </c>
      <c r="S809">
        <v>1</v>
      </c>
      <c r="T809">
        <v>3</v>
      </c>
      <c r="U809">
        <v>6</v>
      </c>
      <c r="V809">
        <v>4</v>
      </c>
      <c r="W809">
        <v>4</v>
      </c>
      <c r="X809">
        <v>6</v>
      </c>
      <c r="Y809">
        <v>10</v>
      </c>
    </row>
    <row r="810" spans="1:25" x14ac:dyDescent="0.3">
      <c r="A810" s="1" t="s">
        <v>224</v>
      </c>
      <c r="B810" s="1" t="s">
        <v>222</v>
      </c>
      <c r="C810">
        <v>20</v>
      </c>
      <c r="D810">
        <v>0</v>
      </c>
      <c r="E810">
        <v>1</v>
      </c>
      <c r="F810">
        <v>1</v>
      </c>
      <c r="G810" s="1" t="s">
        <v>5</v>
      </c>
      <c r="H810">
        <v>0</v>
      </c>
      <c r="I810">
        <v>1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4</v>
      </c>
      <c r="V810">
        <v>2</v>
      </c>
      <c r="W810">
        <v>2</v>
      </c>
      <c r="X810">
        <v>4</v>
      </c>
      <c r="Y810">
        <v>6</v>
      </c>
    </row>
    <row r="811" spans="1:25" x14ac:dyDescent="0.3">
      <c r="A811" s="1" t="s">
        <v>231</v>
      </c>
      <c r="B811" s="1" t="s">
        <v>227</v>
      </c>
      <c r="C811">
        <v>20</v>
      </c>
      <c r="D811">
        <v>5</v>
      </c>
      <c r="E811">
        <v>2</v>
      </c>
      <c r="F811">
        <v>7</v>
      </c>
      <c r="G811" s="1" t="s">
        <v>463</v>
      </c>
      <c r="H811">
        <v>2</v>
      </c>
      <c r="I811">
        <v>1</v>
      </c>
      <c r="J811">
        <v>1</v>
      </c>
      <c r="K811">
        <v>2</v>
      </c>
      <c r="L811">
        <v>3</v>
      </c>
      <c r="M811">
        <v>3</v>
      </c>
      <c r="N811">
        <v>1</v>
      </c>
      <c r="O811">
        <v>1</v>
      </c>
      <c r="P811">
        <v>3</v>
      </c>
      <c r="Q811">
        <v>4</v>
      </c>
      <c r="R811">
        <v>1</v>
      </c>
      <c r="S811">
        <v>3</v>
      </c>
      <c r="T811">
        <v>4</v>
      </c>
      <c r="U811">
        <v>7</v>
      </c>
      <c r="V811">
        <v>2</v>
      </c>
      <c r="W811">
        <v>2</v>
      </c>
      <c r="X811">
        <v>7</v>
      </c>
      <c r="Y811">
        <v>9</v>
      </c>
    </row>
    <row r="812" spans="1:25" x14ac:dyDescent="0.3">
      <c r="A812" s="1" t="s">
        <v>221</v>
      </c>
      <c r="B812" s="1" t="s">
        <v>236</v>
      </c>
      <c r="C812">
        <v>20</v>
      </c>
      <c r="D812">
        <v>1</v>
      </c>
      <c r="E812">
        <v>0</v>
      </c>
      <c r="F812">
        <v>1</v>
      </c>
      <c r="G812" s="1" t="s">
        <v>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1</v>
      </c>
      <c r="Q812">
        <v>1</v>
      </c>
      <c r="R812">
        <v>2</v>
      </c>
      <c r="S812">
        <v>5</v>
      </c>
      <c r="T812">
        <v>7</v>
      </c>
      <c r="U812">
        <v>7</v>
      </c>
      <c r="V812">
        <v>9</v>
      </c>
      <c r="W812">
        <v>9</v>
      </c>
      <c r="X812">
        <v>7</v>
      </c>
      <c r="Y812">
        <v>16</v>
      </c>
    </row>
    <row r="813" spans="1:25" x14ac:dyDescent="0.3">
      <c r="A813" s="1" t="s">
        <v>220</v>
      </c>
      <c r="B813" s="1" t="s">
        <v>238</v>
      </c>
      <c r="C813">
        <v>20</v>
      </c>
      <c r="D813">
        <v>2</v>
      </c>
      <c r="E813">
        <v>0</v>
      </c>
      <c r="F813">
        <v>2</v>
      </c>
      <c r="G813" s="1" t="s">
        <v>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2</v>
      </c>
      <c r="N813">
        <v>0</v>
      </c>
      <c r="O813">
        <v>0</v>
      </c>
      <c r="P813">
        <v>2</v>
      </c>
      <c r="Q813">
        <v>2</v>
      </c>
      <c r="R813">
        <v>0</v>
      </c>
      <c r="S813">
        <v>1</v>
      </c>
      <c r="T813">
        <v>1</v>
      </c>
      <c r="U813">
        <v>9</v>
      </c>
      <c r="V813">
        <v>2</v>
      </c>
      <c r="W813">
        <v>2</v>
      </c>
      <c r="X813">
        <v>9</v>
      </c>
      <c r="Y813">
        <v>11</v>
      </c>
    </row>
    <row r="814" spans="1:25" x14ac:dyDescent="0.3">
      <c r="A814" s="1" t="s">
        <v>228</v>
      </c>
      <c r="B814" s="1" t="s">
        <v>234</v>
      </c>
      <c r="C814">
        <v>20</v>
      </c>
      <c r="D814">
        <v>3</v>
      </c>
      <c r="E814">
        <v>1</v>
      </c>
      <c r="F814">
        <v>4</v>
      </c>
      <c r="G814" s="1" t="s">
        <v>463</v>
      </c>
      <c r="H814">
        <v>3</v>
      </c>
      <c r="I814">
        <v>1</v>
      </c>
      <c r="J814">
        <v>1</v>
      </c>
      <c r="K814">
        <v>3</v>
      </c>
      <c r="L814">
        <v>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7</v>
      </c>
      <c r="V814">
        <v>5</v>
      </c>
      <c r="W814">
        <v>5</v>
      </c>
      <c r="X814">
        <v>7</v>
      </c>
      <c r="Y814">
        <v>12</v>
      </c>
    </row>
    <row r="815" spans="1:25" x14ac:dyDescent="0.3">
      <c r="A815" s="1" t="s">
        <v>242</v>
      </c>
      <c r="B815" s="1" t="s">
        <v>226</v>
      </c>
      <c r="C815">
        <v>20</v>
      </c>
      <c r="D815">
        <v>1</v>
      </c>
      <c r="E815">
        <v>1</v>
      </c>
      <c r="F815">
        <v>2</v>
      </c>
      <c r="G815" s="1" t="s">
        <v>463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2</v>
      </c>
      <c r="R815">
        <v>1</v>
      </c>
      <c r="S815">
        <v>0</v>
      </c>
      <c r="T815">
        <v>1</v>
      </c>
      <c r="U815">
        <v>5</v>
      </c>
      <c r="V815">
        <v>9</v>
      </c>
      <c r="W815">
        <v>9</v>
      </c>
      <c r="X815">
        <v>5</v>
      </c>
      <c r="Y815">
        <v>14</v>
      </c>
    </row>
    <row r="816" spans="1:25" x14ac:dyDescent="0.3">
      <c r="A816" s="1" t="s">
        <v>229</v>
      </c>
      <c r="B816" s="1" t="s">
        <v>219</v>
      </c>
      <c r="C816">
        <v>20</v>
      </c>
      <c r="D816">
        <v>1</v>
      </c>
      <c r="E816">
        <v>1</v>
      </c>
      <c r="F816">
        <v>2</v>
      </c>
      <c r="G816" s="1" t="s">
        <v>463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2</v>
      </c>
      <c r="R816">
        <v>3</v>
      </c>
      <c r="S816">
        <v>3</v>
      </c>
      <c r="T816">
        <v>6</v>
      </c>
      <c r="U816">
        <v>4</v>
      </c>
      <c r="V816">
        <v>9</v>
      </c>
      <c r="W816">
        <v>9</v>
      </c>
      <c r="X816">
        <v>4</v>
      </c>
      <c r="Y816">
        <v>13</v>
      </c>
    </row>
    <row r="817" spans="1:25" x14ac:dyDescent="0.3">
      <c r="A817" s="1" t="s">
        <v>232</v>
      </c>
      <c r="B817" s="1" t="s">
        <v>230</v>
      </c>
      <c r="C817">
        <v>20</v>
      </c>
      <c r="D817">
        <v>3</v>
      </c>
      <c r="E817">
        <v>2</v>
      </c>
      <c r="F817">
        <v>5</v>
      </c>
      <c r="G817" s="1" t="s">
        <v>463</v>
      </c>
      <c r="H817">
        <v>3</v>
      </c>
      <c r="I817">
        <v>1</v>
      </c>
      <c r="J817">
        <v>1</v>
      </c>
      <c r="K817">
        <v>3</v>
      </c>
      <c r="L817">
        <v>4</v>
      </c>
      <c r="M817">
        <v>0</v>
      </c>
      <c r="N817">
        <v>1</v>
      </c>
      <c r="O817">
        <v>1</v>
      </c>
      <c r="P817">
        <v>0</v>
      </c>
      <c r="Q817">
        <v>1</v>
      </c>
      <c r="R817">
        <v>1</v>
      </c>
      <c r="S817">
        <v>3</v>
      </c>
      <c r="T817">
        <v>4</v>
      </c>
      <c r="U817">
        <v>7</v>
      </c>
      <c r="V817">
        <v>5</v>
      </c>
      <c r="W817">
        <v>5</v>
      </c>
      <c r="X817">
        <v>7</v>
      </c>
      <c r="Y817">
        <v>12</v>
      </c>
    </row>
    <row r="818" spans="1:25" x14ac:dyDescent="0.3">
      <c r="A818" s="1" t="s">
        <v>239</v>
      </c>
      <c r="B818" s="1" t="s">
        <v>235</v>
      </c>
      <c r="C818">
        <v>20</v>
      </c>
      <c r="D818">
        <v>0</v>
      </c>
      <c r="E818">
        <v>3</v>
      </c>
      <c r="F818">
        <v>3</v>
      </c>
      <c r="G818" s="1" t="s">
        <v>5</v>
      </c>
      <c r="H818">
        <v>0</v>
      </c>
      <c r="I818">
        <v>2</v>
      </c>
      <c r="J818">
        <v>2</v>
      </c>
      <c r="K818">
        <v>0</v>
      </c>
      <c r="L818">
        <v>2</v>
      </c>
      <c r="M818">
        <v>0</v>
      </c>
      <c r="N818">
        <v>1</v>
      </c>
      <c r="O818">
        <v>1</v>
      </c>
      <c r="P818">
        <v>0</v>
      </c>
      <c r="Q818">
        <v>1</v>
      </c>
      <c r="R818">
        <v>2</v>
      </c>
      <c r="S818">
        <v>4</v>
      </c>
      <c r="T818">
        <v>6</v>
      </c>
      <c r="U818">
        <v>4</v>
      </c>
      <c r="V818">
        <v>7</v>
      </c>
      <c r="W818">
        <v>7</v>
      </c>
      <c r="X818">
        <v>4</v>
      </c>
      <c r="Y818">
        <v>11</v>
      </c>
    </row>
    <row r="819" spans="1:25" x14ac:dyDescent="0.3">
      <c r="A819" s="1" t="s">
        <v>223</v>
      </c>
      <c r="B819" s="1" t="s">
        <v>225</v>
      </c>
      <c r="C819">
        <v>21</v>
      </c>
      <c r="D819">
        <v>2</v>
      </c>
      <c r="E819">
        <v>0</v>
      </c>
      <c r="F819">
        <v>2</v>
      </c>
      <c r="G819" s="1" t="s">
        <v>5</v>
      </c>
      <c r="H819">
        <v>1</v>
      </c>
      <c r="I819">
        <v>0</v>
      </c>
      <c r="J819">
        <v>0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1</v>
      </c>
      <c r="Q819">
        <v>1</v>
      </c>
      <c r="R819">
        <v>3</v>
      </c>
      <c r="S819">
        <v>4</v>
      </c>
      <c r="T819">
        <v>7</v>
      </c>
      <c r="U819">
        <v>9</v>
      </c>
      <c r="V819">
        <v>6</v>
      </c>
      <c r="W819">
        <v>6</v>
      </c>
      <c r="X819">
        <v>9</v>
      </c>
      <c r="Y819">
        <v>15</v>
      </c>
    </row>
    <row r="820" spans="1:25" x14ac:dyDescent="0.3">
      <c r="A820" s="1" t="s">
        <v>237</v>
      </c>
      <c r="B820" s="1" t="s">
        <v>231</v>
      </c>
      <c r="C820">
        <v>21</v>
      </c>
      <c r="D820">
        <v>2</v>
      </c>
      <c r="E820">
        <v>1</v>
      </c>
      <c r="F820">
        <v>3</v>
      </c>
      <c r="G820" s="1" t="s">
        <v>463</v>
      </c>
      <c r="H820">
        <v>1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2</v>
      </c>
      <c r="R820">
        <v>2</v>
      </c>
      <c r="S820">
        <v>2</v>
      </c>
      <c r="T820">
        <v>4</v>
      </c>
      <c r="U820">
        <v>5</v>
      </c>
      <c r="V820">
        <v>6</v>
      </c>
      <c r="W820">
        <v>6</v>
      </c>
      <c r="X820">
        <v>5</v>
      </c>
      <c r="Y820">
        <v>11</v>
      </c>
    </row>
    <row r="821" spans="1:25" x14ac:dyDescent="0.3">
      <c r="A821" s="1" t="s">
        <v>222</v>
      </c>
      <c r="B821" s="1" t="s">
        <v>241</v>
      </c>
      <c r="C821">
        <v>21</v>
      </c>
      <c r="D821">
        <v>1</v>
      </c>
      <c r="E821">
        <v>0</v>
      </c>
      <c r="F821">
        <v>1</v>
      </c>
      <c r="G821" s="1" t="s">
        <v>5</v>
      </c>
      <c r="H821">
        <v>1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>
        <v>2</v>
      </c>
      <c r="U821">
        <v>3</v>
      </c>
      <c r="V821">
        <v>1</v>
      </c>
      <c r="W821">
        <v>1</v>
      </c>
      <c r="X821">
        <v>3</v>
      </c>
      <c r="Y821">
        <v>4</v>
      </c>
    </row>
    <row r="822" spans="1:25" x14ac:dyDescent="0.3">
      <c r="A822" s="1" t="s">
        <v>236</v>
      </c>
      <c r="B822" s="1" t="s">
        <v>234</v>
      </c>
      <c r="C822">
        <v>21</v>
      </c>
      <c r="D822">
        <v>0</v>
      </c>
      <c r="E822">
        <v>1</v>
      </c>
      <c r="F822">
        <v>1</v>
      </c>
      <c r="G822" s="1" t="s">
        <v>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</v>
      </c>
      <c r="P822">
        <v>0</v>
      </c>
      <c r="Q822">
        <v>1</v>
      </c>
      <c r="R822">
        <v>3</v>
      </c>
      <c r="S822">
        <v>2</v>
      </c>
      <c r="T822">
        <v>5</v>
      </c>
      <c r="U822">
        <v>1</v>
      </c>
      <c r="V822">
        <v>7</v>
      </c>
      <c r="W822">
        <v>7</v>
      </c>
      <c r="X822">
        <v>1</v>
      </c>
      <c r="Y822">
        <v>8</v>
      </c>
    </row>
    <row r="823" spans="1:25" x14ac:dyDescent="0.3">
      <c r="A823" s="1" t="s">
        <v>233</v>
      </c>
      <c r="B823" s="1" t="s">
        <v>229</v>
      </c>
      <c r="C823">
        <v>21</v>
      </c>
      <c r="D823">
        <v>0</v>
      </c>
      <c r="E823">
        <v>2</v>
      </c>
      <c r="F823">
        <v>2</v>
      </c>
      <c r="G823" s="1" t="s">
        <v>5</v>
      </c>
      <c r="H823">
        <v>0</v>
      </c>
      <c r="I823">
        <v>2</v>
      </c>
      <c r="J823">
        <v>2</v>
      </c>
      <c r="K823">
        <v>0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2</v>
      </c>
      <c r="U823">
        <v>6</v>
      </c>
      <c r="V823">
        <v>12</v>
      </c>
      <c r="W823">
        <v>12</v>
      </c>
      <c r="X823">
        <v>6</v>
      </c>
      <c r="Y823">
        <v>18</v>
      </c>
    </row>
    <row r="824" spans="1:25" x14ac:dyDescent="0.3">
      <c r="A824" s="1" t="s">
        <v>221</v>
      </c>
      <c r="B824" s="1" t="s">
        <v>242</v>
      </c>
      <c r="C824">
        <v>21</v>
      </c>
      <c r="D824">
        <v>2</v>
      </c>
      <c r="E824">
        <v>0</v>
      </c>
      <c r="F824">
        <v>2</v>
      </c>
      <c r="G824" s="1" t="s">
        <v>5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1</v>
      </c>
      <c r="R824">
        <v>2</v>
      </c>
      <c r="S824">
        <v>2</v>
      </c>
      <c r="T824">
        <v>4</v>
      </c>
      <c r="U824">
        <v>5</v>
      </c>
      <c r="V824">
        <v>4</v>
      </c>
      <c r="W824">
        <v>4</v>
      </c>
      <c r="X824">
        <v>5</v>
      </c>
      <c r="Y824">
        <v>9</v>
      </c>
    </row>
    <row r="825" spans="1:25" x14ac:dyDescent="0.3">
      <c r="A825" s="1" t="s">
        <v>220</v>
      </c>
      <c r="B825" s="1" t="s">
        <v>226</v>
      </c>
      <c r="C825">
        <v>21</v>
      </c>
      <c r="D825">
        <v>2</v>
      </c>
      <c r="E825">
        <v>0</v>
      </c>
      <c r="F825">
        <v>2</v>
      </c>
      <c r="G825" s="1" t="s">
        <v>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</v>
      </c>
      <c r="N825">
        <v>0</v>
      </c>
      <c r="O825">
        <v>0</v>
      </c>
      <c r="P825">
        <v>2</v>
      </c>
      <c r="Q825">
        <v>2</v>
      </c>
      <c r="R825">
        <v>0</v>
      </c>
      <c r="S825">
        <v>2</v>
      </c>
      <c r="T825">
        <v>2</v>
      </c>
      <c r="U825">
        <v>7</v>
      </c>
      <c r="V825">
        <v>5</v>
      </c>
      <c r="W825">
        <v>5</v>
      </c>
      <c r="X825">
        <v>7</v>
      </c>
      <c r="Y825">
        <v>12</v>
      </c>
    </row>
    <row r="826" spans="1:25" x14ac:dyDescent="0.3">
      <c r="A826" s="1" t="s">
        <v>238</v>
      </c>
      <c r="B826" s="1" t="s">
        <v>235</v>
      </c>
      <c r="C826">
        <v>21</v>
      </c>
      <c r="D826">
        <v>2</v>
      </c>
      <c r="E826">
        <v>2</v>
      </c>
      <c r="F826">
        <v>4</v>
      </c>
      <c r="G826" s="1" t="s">
        <v>463</v>
      </c>
      <c r="H826">
        <v>2</v>
      </c>
      <c r="I826">
        <v>0</v>
      </c>
      <c r="J826">
        <v>0</v>
      </c>
      <c r="K826">
        <v>2</v>
      </c>
      <c r="L826">
        <v>2</v>
      </c>
      <c r="M826">
        <v>0</v>
      </c>
      <c r="N826">
        <v>2</v>
      </c>
      <c r="O826">
        <v>2</v>
      </c>
      <c r="P826">
        <v>0</v>
      </c>
      <c r="Q826">
        <v>2</v>
      </c>
      <c r="R826">
        <v>2</v>
      </c>
      <c r="S826">
        <v>2</v>
      </c>
      <c r="T826">
        <v>4</v>
      </c>
      <c r="U826">
        <v>12</v>
      </c>
      <c r="V826">
        <v>4</v>
      </c>
      <c r="W826">
        <v>4</v>
      </c>
      <c r="X826">
        <v>12</v>
      </c>
      <c r="Y826">
        <v>16</v>
      </c>
    </row>
    <row r="827" spans="1:25" x14ac:dyDescent="0.3">
      <c r="A827" s="1" t="s">
        <v>230</v>
      </c>
      <c r="B827" s="1" t="s">
        <v>219</v>
      </c>
      <c r="C827">
        <v>21</v>
      </c>
      <c r="D827">
        <v>0</v>
      </c>
      <c r="E827">
        <v>1</v>
      </c>
      <c r="F827">
        <v>1</v>
      </c>
      <c r="G827" s="1" t="s">
        <v>5</v>
      </c>
      <c r="H827">
        <v>0</v>
      </c>
      <c r="I827">
        <v>1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6</v>
      </c>
      <c r="V827">
        <v>4</v>
      </c>
      <c r="W827">
        <v>4</v>
      </c>
      <c r="X827">
        <v>6</v>
      </c>
      <c r="Y827">
        <v>10</v>
      </c>
    </row>
    <row r="828" spans="1:25" x14ac:dyDescent="0.3">
      <c r="A828" s="1" t="s">
        <v>232</v>
      </c>
      <c r="B828" s="1" t="s">
        <v>228</v>
      </c>
      <c r="C828">
        <v>21</v>
      </c>
      <c r="D828">
        <v>2</v>
      </c>
      <c r="E828">
        <v>1</v>
      </c>
      <c r="F828">
        <v>3</v>
      </c>
      <c r="G828" s="1" t="s">
        <v>463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2</v>
      </c>
      <c r="R828">
        <v>2</v>
      </c>
      <c r="S828">
        <v>2</v>
      </c>
      <c r="T828">
        <v>4</v>
      </c>
      <c r="U828">
        <v>5</v>
      </c>
      <c r="V828">
        <v>5</v>
      </c>
      <c r="W828">
        <v>5</v>
      </c>
      <c r="X828">
        <v>5</v>
      </c>
      <c r="Y828">
        <v>10</v>
      </c>
    </row>
    <row r="829" spans="1:25" x14ac:dyDescent="0.3">
      <c r="A829" s="1" t="s">
        <v>227</v>
      </c>
      <c r="B829" s="1" t="s">
        <v>240</v>
      </c>
      <c r="C829">
        <v>21</v>
      </c>
      <c r="D829">
        <v>1</v>
      </c>
      <c r="E829">
        <v>0</v>
      </c>
      <c r="F829">
        <v>1</v>
      </c>
      <c r="G829" s="1" t="s">
        <v>5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1</v>
      </c>
      <c r="Q829">
        <v>1</v>
      </c>
      <c r="R829">
        <v>2</v>
      </c>
      <c r="S829">
        <v>0</v>
      </c>
      <c r="T829">
        <v>2</v>
      </c>
      <c r="U829">
        <v>1</v>
      </c>
      <c r="V829">
        <v>4</v>
      </c>
      <c r="W829">
        <v>4</v>
      </c>
      <c r="X829">
        <v>1</v>
      </c>
      <c r="Y829">
        <v>5</v>
      </c>
    </row>
    <row r="830" spans="1:25" x14ac:dyDescent="0.3">
      <c r="A830" s="1" t="s">
        <v>239</v>
      </c>
      <c r="B830" s="1" t="s">
        <v>224</v>
      </c>
      <c r="C830">
        <v>21</v>
      </c>
      <c r="D830">
        <v>1</v>
      </c>
      <c r="E830">
        <v>2</v>
      </c>
      <c r="F830">
        <v>3</v>
      </c>
      <c r="G830" s="1" t="s">
        <v>463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2</v>
      </c>
      <c r="O830">
        <v>2</v>
      </c>
      <c r="P830">
        <v>1</v>
      </c>
      <c r="Q830">
        <v>3</v>
      </c>
      <c r="R830">
        <v>4</v>
      </c>
      <c r="S830">
        <v>2</v>
      </c>
      <c r="T830">
        <v>6</v>
      </c>
      <c r="U830">
        <v>3</v>
      </c>
      <c r="V830">
        <v>3</v>
      </c>
      <c r="W830">
        <v>3</v>
      </c>
      <c r="X830">
        <v>3</v>
      </c>
      <c r="Y830">
        <v>6</v>
      </c>
    </row>
    <row r="831" spans="1:25" x14ac:dyDescent="0.3">
      <c r="A831" s="1" t="s">
        <v>240</v>
      </c>
      <c r="B831" s="1" t="s">
        <v>239</v>
      </c>
      <c r="C831">
        <v>22</v>
      </c>
      <c r="D831">
        <v>0</v>
      </c>
      <c r="E831">
        <v>0</v>
      </c>
      <c r="F831">
        <v>0</v>
      </c>
      <c r="G831" s="1" t="s">
        <v>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2</v>
      </c>
      <c r="U831">
        <v>5</v>
      </c>
      <c r="V831">
        <v>3</v>
      </c>
      <c r="W831">
        <v>3</v>
      </c>
      <c r="X831">
        <v>5</v>
      </c>
      <c r="Y831">
        <v>8</v>
      </c>
    </row>
    <row r="832" spans="1:25" x14ac:dyDescent="0.3">
      <c r="A832" s="1" t="s">
        <v>226</v>
      </c>
      <c r="B832" s="1" t="s">
        <v>222</v>
      </c>
      <c r="C832">
        <v>22</v>
      </c>
      <c r="D832">
        <v>4</v>
      </c>
      <c r="E832">
        <v>0</v>
      </c>
      <c r="F832">
        <v>4</v>
      </c>
      <c r="G832" s="1" t="s">
        <v>5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3</v>
      </c>
      <c r="N832">
        <v>0</v>
      </c>
      <c r="O832">
        <v>0</v>
      </c>
      <c r="P832">
        <v>3</v>
      </c>
      <c r="Q832">
        <v>3</v>
      </c>
      <c r="R832">
        <v>1</v>
      </c>
      <c r="S832">
        <v>1</v>
      </c>
      <c r="T832">
        <v>2</v>
      </c>
      <c r="U832">
        <v>5</v>
      </c>
      <c r="V832">
        <v>9</v>
      </c>
      <c r="W832">
        <v>9</v>
      </c>
      <c r="X832">
        <v>5</v>
      </c>
      <c r="Y832">
        <v>14</v>
      </c>
    </row>
    <row r="833" spans="1:25" x14ac:dyDescent="0.3">
      <c r="A833" s="1" t="s">
        <v>225</v>
      </c>
      <c r="B833" s="1" t="s">
        <v>233</v>
      </c>
      <c r="C833">
        <v>22</v>
      </c>
      <c r="D833">
        <v>1</v>
      </c>
      <c r="E833">
        <v>0</v>
      </c>
      <c r="F833">
        <v>1</v>
      </c>
      <c r="G833" s="1" t="s">
        <v>5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2</v>
      </c>
      <c r="T833">
        <v>3</v>
      </c>
      <c r="U833">
        <v>5</v>
      </c>
      <c r="V833">
        <v>5</v>
      </c>
      <c r="W833">
        <v>5</v>
      </c>
      <c r="X833">
        <v>5</v>
      </c>
      <c r="Y833">
        <v>10</v>
      </c>
    </row>
    <row r="834" spans="1:25" x14ac:dyDescent="0.3">
      <c r="A834" s="1" t="s">
        <v>231</v>
      </c>
      <c r="B834" s="1" t="s">
        <v>232</v>
      </c>
      <c r="C834">
        <v>22</v>
      </c>
      <c r="D834">
        <v>2</v>
      </c>
      <c r="E834">
        <v>1</v>
      </c>
      <c r="F834">
        <v>3</v>
      </c>
      <c r="G834" s="1" t="s">
        <v>463</v>
      </c>
      <c r="H834">
        <v>1</v>
      </c>
      <c r="I834">
        <v>1</v>
      </c>
      <c r="J834">
        <v>1</v>
      </c>
      <c r="K834">
        <v>1</v>
      </c>
      <c r="L834">
        <v>2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3</v>
      </c>
      <c r="V834">
        <v>6</v>
      </c>
      <c r="W834">
        <v>6</v>
      </c>
      <c r="X834">
        <v>3</v>
      </c>
      <c r="Y834">
        <v>9</v>
      </c>
    </row>
    <row r="835" spans="1:25" x14ac:dyDescent="0.3">
      <c r="A835" s="1" t="s">
        <v>219</v>
      </c>
      <c r="B835" s="1" t="s">
        <v>238</v>
      </c>
      <c r="C835">
        <v>22</v>
      </c>
      <c r="D835">
        <v>3</v>
      </c>
      <c r="E835">
        <v>1</v>
      </c>
      <c r="F835">
        <v>4</v>
      </c>
      <c r="G835" s="1" t="s">
        <v>463</v>
      </c>
      <c r="H835">
        <v>3</v>
      </c>
      <c r="I835">
        <v>0</v>
      </c>
      <c r="J835">
        <v>0</v>
      </c>
      <c r="K835">
        <v>3</v>
      </c>
      <c r="L835">
        <v>3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1</v>
      </c>
      <c r="S835">
        <v>2</v>
      </c>
      <c r="T835">
        <v>3</v>
      </c>
      <c r="U835">
        <v>4</v>
      </c>
      <c r="V835">
        <v>1</v>
      </c>
      <c r="W835">
        <v>1</v>
      </c>
      <c r="X835">
        <v>4</v>
      </c>
      <c r="Y835">
        <v>5</v>
      </c>
    </row>
    <row r="836" spans="1:25" x14ac:dyDescent="0.3">
      <c r="A836" s="1" t="s">
        <v>241</v>
      </c>
      <c r="B836" s="1" t="s">
        <v>236</v>
      </c>
      <c r="C836">
        <v>22</v>
      </c>
      <c r="D836">
        <v>2</v>
      </c>
      <c r="E836">
        <v>0</v>
      </c>
      <c r="F836">
        <v>2</v>
      </c>
      <c r="G836" s="1" t="s">
        <v>5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1</v>
      </c>
      <c r="T836">
        <v>1</v>
      </c>
      <c r="U836">
        <v>7</v>
      </c>
      <c r="V836">
        <v>7</v>
      </c>
      <c r="W836">
        <v>7</v>
      </c>
      <c r="X836">
        <v>7</v>
      </c>
      <c r="Y836">
        <v>14</v>
      </c>
    </row>
    <row r="837" spans="1:25" x14ac:dyDescent="0.3">
      <c r="A837" s="1" t="s">
        <v>234</v>
      </c>
      <c r="B837" s="1" t="s">
        <v>230</v>
      </c>
      <c r="C837">
        <v>22</v>
      </c>
      <c r="D837">
        <v>1</v>
      </c>
      <c r="E837">
        <v>1</v>
      </c>
      <c r="F837">
        <v>2</v>
      </c>
      <c r="G837" s="1" t="s">
        <v>463</v>
      </c>
      <c r="H837">
        <v>1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1</v>
      </c>
      <c r="U837">
        <v>2</v>
      </c>
      <c r="V837">
        <v>6</v>
      </c>
      <c r="W837">
        <v>6</v>
      </c>
      <c r="X837">
        <v>2</v>
      </c>
      <c r="Y837">
        <v>8</v>
      </c>
    </row>
    <row r="838" spans="1:25" x14ac:dyDescent="0.3">
      <c r="A838" s="1" t="s">
        <v>242</v>
      </c>
      <c r="B838" s="1" t="s">
        <v>227</v>
      </c>
      <c r="C838">
        <v>22</v>
      </c>
      <c r="D838">
        <v>3</v>
      </c>
      <c r="E838">
        <v>2</v>
      </c>
      <c r="F838">
        <v>5</v>
      </c>
      <c r="G838" s="1" t="s">
        <v>463</v>
      </c>
      <c r="H838">
        <v>2</v>
      </c>
      <c r="I838">
        <v>1</v>
      </c>
      <c r="J838">
        <v>1</v>
      </c>
      <c r="K838">
        <v>2</v>
      </c>
      <c r="L838">
        <v>3</v>
      </c>
      <c r="M838">
        <v>1</v>
      </c>
      <c r="N838">
        <v>1</v>
      </c>
      <c r="O838">
        <v>1</v>
      </c>
      <c r="P838">
        <v>1</v>
      </c>
      <c r="Q838">
        <v>2</v>
      </c>
      <c r="R838">
        <v>2</v>
      </c>
      <c r="S838">
        <v>1</v>
      </c>
      <c r="T838">
        <v>3</v>
      </c>
      <c r="U838">
        <v>7</v>
      </c>
      <c r="V838">
        <v>4</v>
      </c>
      <c r="W838">
        <v>4</v>
      </c>
      <c r="X838">
        <v>7</v>
      </c>
      <c r="Y838">
        <v>11</v>
      </c>
    </row>
    <row r="839" spans="1:25" x14ac:dyDescent="0.3">
      <c r="A839" s="1" t="s">
        <v>229</v>
      </c>
      <c r="B839" s="1" t="s">
        <v>223</v>
      </c>
      <c r="C839">
        <v>22</v>
      </c>
      <c r="D839">
        <v>4</v>
      </c>
      <c r="E839">
        <v>2</v>
      </c>
      <c r="F839">
        <v>6</v>
      </c>
      <c r="G839" s="1" t="s">
        <v>463</v>
      </c>
      <c r="H839">
        <v>3</v>
      </c>
      <c r="I839">
        <v>0</v>
      </c>
      <c r="J839">
        <v>0</v>
      </c>
      <c r="K839">
        <v>3</v>
      </c>
      <c r="L839">
        <v>3</v>
      </c>
      <c r="M839">
        <v>1</v>
      </c>
      <c r="N839">
        <v>2</v>
      </c>
      <c r="O839">
        <v>2</v>
      </c>
      <c r="P839">
        <v>1</v>
      </c>
      <c r="Q839">
        <v>3</v>
      </c>
      <c r="R839">
        <v>4</v>
      </c>
      <c r="S839">
        <v>2</v>
      </c>
      <c r="T839">
        <v>6</v>
      </c>
      <c r="U839">
        <v>4</v>
      </c>
      <c r="V839">
        <v>4</v>
      </c>
      <c r="W839">
        <v>4</v>
      </c>
      <c r="X839">
        <v>4</v>
      </c>
      <c r="Y839">
        <v>8</v>
      </c>
    </row>
    <row r="840" spans="1:25" x14ac:dyDescent="0.3">
      <c r="A840" s="1" t="s">
        <v>235</v>
      </c>
      <c r="B840" s="1" t="s">
        <v>237</v>
      </c>
      <c r="C840">
        <v>22</v>
      </c>
      <c r="D840">
        <v>2</v>
      </c>
      <c r="E840">
        <v>2</v>
      </c>
      <c r="F840">
        <v>4</v>
      </c>
      <c r="G840" s="1" t="s">
        <v>463</v>
      </c>
      <c r="H840">
        <v>1</v>
      </c>
      <c r="I840">
        <v>1</v>
      </c>
      <c r="J840">
        <v>1</v>
      </c>
      <c r="K840">
        <v>1</v>
      </c>
      <c r="L840">
        <v>2</v>
      </c>
      <c r="M840">
        <v>1</v>
      </c>
      <c r="N840">
        <v>1</v>
      </c>
      <c r="O840">
        <v>1</v>
      </c>
      <c r="P840">
        <v>1</v>
      </c>
      <c r="Q840">
        <v>2</v>
      </c>
      <c r="R840">
        <v>2</v>
      </c>
      <c r="S840">
        <v>0</v>
      </c>
      <c r="T840">
        <v>2</v>
      </c>
      <c r="U840">
        <v>3</v>
      </c>
      <c r="V840">
        <v>10</v>
      </c>
      <c r="W840">
        <v>10</v>
      </c>
      <c r="X840">
        <v>3</v>
      </c>
      <c r="Y840">
        <v>13</v>
      </c>
    </row>
    <row r="841" spans="1:25" x14ac:dyDescent="0.3">
      <c r="A841" s="1" t="s">
        <v>223</v>
      </c>
      <c r="B841" s="1" t="s">
        <v>227</v>
      </c>
      <c r="C841">
        <v>23</v>
      </c>
      <c r="D841">
        <v>2</v>
      </c>
      <c r="E841">
        <v>1</v>
      </c>
      <c r="F841">
        <v>3</v>
      </c>
      <c r="G841" s="1" t="s">
        <v>463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1</v>
      </c>
      <c r="O841">
        <v>1</v>
      </c>
      <c r="P841">
        <v>2</v>
      </c>
      <c r="Q841">
        <v>3</v>
      </c>
      <c r="R841">
        <v>0</v>
      </c>
      <c r="S841">
        <v>0</v>
      </c>
      <c r="T841">
        <v>0</v>
      </c>
      <c r="U841">
        <v>10</v>
      </c>
      <c r="V841">
        <v>2</v>
      </c>
      <c r="W841">
        <v>2</v>
      </c>
      <c r="X841">
        <v>10</v>
      </c>
      <c r="Y841">
        <v>12</v>
      </c>
    </row>
    <row r="842" spans="1:25" x14ac:dyDescent="0.3">
      <c r="A842" s="1" t="s">
        <v>236</v>
      </c>
      <c r="B842" s="1" t="s">
        <v>226</v>
      </c>
      <c r="C842">
        <v>23</v>
      </c>
      <c r="D842">
        <v>2</v>
      </c>
      <c r="E842">
        <v>3</v>
      </c>
      <c r="F842">
        <v>5</v>
      </c>
      <c r="G842" s="1" t="s">
        <v>463</v>
      </c>
      <c r="H842">
        <v>2</v>
      </c>
      <c r="I842">
        <v>2</v>
      </c>
      <c r="J842">
        <v>2</v>
      </c>
      <c r="K842">
        <v>2</v>
      </c>
      <c r="L842">
        <v>4</v>
      </c>
      <c r="M842">
        <v>0</v>
      </c>
      <c r="N842">
        <v>1</v>
      </c>
      <c r="O842">
        <v>1</v>
      </c>
      <c r="P842">
        <v>0</v>
      </c>
      <c r="Q842">
        <v>1</v>
      </c>
      <c r="R842">
        <v>3</v>
      </c>
      <c r="S842">
        <v>1</v>
      </c>
      <c r="T842">
        <v>4</v>
      </c>
      <c r="U842">
        <v>5</v>
      </c>
      <c r="V842">
        <v>5</v>
      </c>
      <c r="W842">
        <v>5</v>
      </c>
      <c r="X842">
        <v>5</v>
      </c>
      <c r="Y842">
        <v>10</v>
      </c>
    </row>
    <row r="843" spans="1:25" x14ac:dyDescent="0.3">
      <c r="A843" s="1" t="s">
        <v>224</v>
      </c>
      <c r="B843" s="1" t="s">
        <v>233</v>
      </c>
      <c r="C843">
        <v>23</v>
      </c>
      <c r="D843">
        <v>1</v>
      </c>
      <c r="E843">
        <v>0</v>
      </c>
      <c r="F843">
        <v>1</v>
      </c>
      <c r="G843" s="1" t="s">
        <v>5</v>
      </c>
      <c r="H843">
        <v>1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1</v>
      </c>
      <c r="T843">
        <v>3</v>
      </c>
      <c r="U843">
        <v>4</v>
      </c>
      <c r="V843">
        <v>3</v>
      </c>
      <c r="W843">
        <v>3</v>
      </c>
      <c r="X843">
        <v>4</v>
      </c>
      <c r="Y843">
        <v>7</v>
      </c>
    </row>
    <row r="844" spans="1:25" x14ac:dyDescent="0.3">
      <c r="A844" s="1" t="s">
        <v>231</v>
      </c>
      <c r="B844" s="1" t="s">
        <v>242</v>
      </c>
      <c r="C844">
        <v>23</v>
      </c>
      <c r="D844">
        <v>4</v>
      </c>
      <c r="E844">
        <v>0</v>
      </c>
      <c r="F844">
        <v>4</v>
      </c>
      <c r="G844" s="1" t="s">
        <v>5</v>
      </c>
      <c r="H844">
        <v>2</v>
      </c>
      <c r="I844">
        <v>0</v>
      </c>
      <c r="J844">
        <v>0</v>
      </c>
      <c r="K844">
        <v>2</v>
      </c>
      <c r="L844">
        <v>2</v>
      </c>
      <c r="M844">
        <v>2</v>
      </c>
      <c r="N844">
        <v>0</v>
      </c>
      <c r="O844">
        <v>0</v>
      </c>
      <c r="P844">
        <v>2</v>
      </c>
      <c r="Q844">
        <v>2</v>
      </c>
      <c r="R844">
        <v>1</v>
      </c>
      <c r="S844">
        <v>1</v>
      </c>
      <c r="T844">
        <v>2</v>
      </c>
      <c r="U844">
        <v>5</v>
      </c>
      <c r="V844">
        <v>9</v>
      </c>
      <c r="W844">
        <v>9</v>
      </c>
      <c r="X844">
        <v>5</v>
      </c>
      <c r="Y844">
        <v>14</v>
      </c>
    </row>
    <row r="845" spans="1:25" x14ac:dyDescent="0.3">
      <c r="A845" s="1" t="s">
        <v>219</v>
      </c>
      <c r="B845" s="1" t="s">
        <v>228</v>
      </c>
      <c r="C845">
        <v>23</v>
      </c>
      <c r="D845">
        <v>3</v>
      </c>
      <c r="E845">
        <v>2</v>
      </c>
      <c r="F845">
        <v>5</v>
      </c>
      <c r="G845" s="1" t="s">
        <v>463</v>
      </c>
      <c r="H845">
        <v>2</v>
      </c>
      <c r="I845">
        <v>1</v>
      </c>
      <c r="J845">
        <v>1</v>
      </c>
      <c r="K845">
        <v>2</v>
      </c>
      <c r="L845">
        <v>3</v>
      </c>
      <c r="M845">
        <v>1</v>
      </c>
      <c r="N845">
        <v>1</v>
      </c>
      <c r="O845">
        <v>1</v>
      </c>
      <c r="P845">
        <v>1</v>
      </c>
      <c r="Q845">
        <v>2</v>
      </c>
      <c r="R845">
        <v>1</v>
      </c>
      <c r="S845">
        <v>1</v>
      </c>
      <c r="T845">
        <v>2</v>
      </c>
      <c r="U845">
        <v>4</v>
      </c>
      <c r="V845">
        <v>7</v>
      </c>
      <c r="W845">
        <v>7</v>
      </c>
      <c r="X845">
        <v>4</v>
      </c>
      <c r="Y845">
        <v>11</v>
      </c>
    </row>
    <row r="846" spans="1:25" x14ac:dyDescent="0.3">
      <c r="A846" s="1" t="s">
        <v>241</v>
      </c>
      <c r="B846" s="1" t="s">
        <v>235</v>
      </c>
      <c r="C846">
        <v>23</v>
      </c>
      <c r="D846">
        <v>0</v>
      </c>
      <c r="E846">
        <v>0</v>
      </c>
      <c r="F846">
        <v>0</v>
      </c>
      <c r="G846" s="1" t="s">
        <v>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0</v>
      </c>
      <c r="T846">
        <v>2</v>
      </c>
      <c r="U846">
        <v>8</v>
      </c>
      <c r="V846">
        <v>6</v>
      </c>
      <c r="W846">
        <v>6</v>
      </c>
      <c r="X846">
        <v>8</v>
      </c>
      <c r="Y846">
        <v>14</v>
      </c>
    </row>
    <row r="847" spans="1:25" x14ac:dyDescent="0.3">
      <c r="A847" s="1" t="s">
        <v>220</v>
      </c>
      <c r="B847" s="1" t="s">
        <v>222</v>
      </c>
      <c r="C847">
        <v>23</v>
      </c>
      <c r="D847">
        <v>0</v>
      </c>
      <c r="E847">
        <v>1</v>
      </c>
      <c r="F847">
        <v>1</v>
      </c>
      <c r="G847" s="1" t="s">
        <v>5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2</v>
      </c>
      <c r="T847">
        <v>4</v>
      </c>
      <c r="U847">
        <v>7</v>
      </c>
      <c r="V847">
        <v>5</v>
      </c>
      <c r="W847">
        <v>5</v>
      </c>
      <c r="X847">
        <v>7</v>
      </c>
      <c r="Y847">
        <v>12</v>
      </c>
    </row>
    <row r="848" spans="1:25" x14ac:dyDescent="0.3">
      <c r="A848" s="1" t="s">
        <v>238</v>
      </c>
      <c r="B848" s="1" t="s">
        <v>240</v>
      </c>
      <c r="C848">
        <v>23</v>
      </c>
      <c r="D848">
        <v>3</v>
      </c>
      <c r="E848">
        <v>0</v>
      </c>
      <c r="F848">
        <v>3</v>
      </c>
      <c r="G848" s="1" t="s">
        <v>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3</v>
      </c>
      <c r="N848">
        <v>0</v>
      </c>
      <c r="O848">
        <v>0</v>
      </c>
      <c r="P848">
        <v>3</v>
      </c>
      <c r="Q848">
        <v>3</v>
      </c>
      <c r="R848">
        <v>2</v>
      </c>
      <c r="S848">
        <v>1</v>
      </c>
      <c r="T848">
        <v>3</v>
      </c>
      <c r="U848">
        <v>9</v>
      </c>
      <c r="V848">
        <v>0</v>
      </c>
      <c r="W848">
        <v>0</v>
      </c>
      <c r="X848">
        <v>9</v>
      </c>
      <c r="Y848">
        <v>9</v>
      </c>
    </row>
    <row r="849" spans="1:25" x14ac:dyDescent="0.3">
      <c r="A849" s="1" t="s">
        <v>229</v>
      </c>
      <c r="B849" s="1" t="s">
        <v>225</v>
      </c>
      <c r="C849">
        <v>23</v>
      </c>
      <c r="D849">
        <v>2</v>
      </c>
      <c r="E849">
        <v>3</v>
      </c>
      <c r="F849">
        <v>5</v>
      </c>
      <c r="G849" s="1" t="s">
        <v>463</v>
      </c>
      <c r="H849">
        <v>1</v>
      </c>
      <c r="I849">
        <v>1</v>
      </c>
      <c r="J849">
        <v>1</v>
      </c>
      <c r="K849">
        <v>1</v>
      </c>
      <c r="L849">
        <v>2</v>
      </c>
      <c r="M849">
        <v>1</v>
      </c>
      <c r="N849">
        <v>2</v>
      </c>
      <c r="O849">
        <v>2</v>
      </c>
      <c r="P849">
        <v>1</v>
      </c>
      <c r="Q849">
        <v>3</v>
      </c>
      <c r="R849">
        <v>1</v>
      </c>
      <c r="S849">
        <v>1</v>
      </c>
      <c r="T849">
        <v>2</v>
      </c>
      <c r="U849">
        <v>7</v>
      </c>
      <c r="V849">
        <v>6</v>
      </c>
      <c r="W849">
        <v>6</v>
      </c>
      <c r="X849">
        <v>7</v>
      </c>
      <c r="Y849">
        <v>13</v>
      </c>
    </row>
    <row r="850" spans="1:25" x14ac:dyDescent="0.3">
      <c r="A850" s="1" t="s">
        <v>230</v>
      </c>
      <c r="B850" s="1" t="s">
        <v>221</v>
      </c>
      <c r="C850">
        <v>23</v>
      </c>
      <c r="D850">
        <v>1</v>
      </c>
      <c r="E850">
        <v>3</v>
      </c>
      <c r="F850">
        <v>4</v>
      </c>
      <c r="G850" s="1" t="s">
        <v>463</v>
      </c>
      <c r="H850">
        <v>1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3</v>
      </c>
      <c r="O850">
        <v>3</v>
      </c>
      <c r="P850">
        <v>0</v>
      </c>
      <c r="Q850">
        <v>3</v>
      </c>
      <c r="R850">
        <v>1</v>
      </c>
      <c r="S850">
        <v>2</v>
      </c>
      <c r="T850">
        <v>3</v>
      </c>
      <c r="U850">
        <v>5</v>
      </c>
      <c r="V850">
        <v>4</v>
      </c>
      <c r="W850">
        <v>4</v>
      </c>
      <c r="X850">
        <v>5</v>
      </c>
      <c r="Y850">
        <v>9</v>
      </c>
    </row>
    <row r="851" spans="1:25" x14ac:dyDescent="0.3">
      <c r="A851" s="1" t="s">
        <v>232</v>
      </c>
      <c r="B851" s="1" t="s">
        <v>237</v>
      </c>
      <c r="C851">
        <v>23</v>
      </c>
      <c r="D851">
        <v>0</v>
      </c>
      <c r="E851">
        <v>0</v>
      </c>
      <c r="F851">
        <v>0</v>
      </c>
      <c r="G851" s="1" t="s">
        <v>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4</v>
      </c>
      <c r="T851">
        <v>6</v>
      </c>
      <c r="U851">
        <v>9</v>
      </c>
      <c r="V851">
        <v>6</v>
      </c>
      <c r="W851">
        <v>6</v>
      </c>
      <c r="X851">
        <v>9</v>
      </c>
      <c r="Y851">
        <v>15</v>
      </c>
    </row>
    <row r="852" spans="1:25" x14ac:dyDescent="0.3">
      <c r="A852" s="1" t="s">
        <v>239</v>
      </c>
      <c r="B852" s="1" t="s">
        <v>234</v>
      </c>
      <c r="C852">
        <v>23</v>
      </c>
      <c r="D852">
        <v>1</v>
      </c>
      <c r="E852">
        <v>1</v>
      </c>
      <c r="F852">
        <v>2</v>
      </c>
      <c r="G852" s="1" t="s">
        <v>463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1</v>
      </c>
      <c r="Q852">
        <v>2</v>
      </c>
      <c r="R852">
        <v>3</v>
      </c>
      <c r="S852">
        <v>3</v>
      </c>
      <c r="T852">
        <v>6</v>
      </c>
      <c r="U852">
        <v>4</v>
      </c>
      <c r="V852">
        <v>7</v>
      </c>
      <c r="W852">
        <v>7</v>
      </c>
      <c r="X852">
        <v>4</v>
      </c>
      <c r="Y852">
        <v>11</v>
      </c>
    </row>
    <row r="853" spans="1:25" x14ac:dyDescent="0.3">
      <c r="A853" s="1" t="s">
        <v>240</v>
      </c>
      <c r="B853" s="1" t="s">
        <v>236</v>
      </c>
      <c r="C853">
        <v>24</v>
      </c>
      <c r="D853">
        <v>2</v>
      </c>
      <c r="E853">
        <v>1</v>
      </c>
      <c r="F853">
        <v>3</v>
      </c>
      <c r="G853" s="1" t="s">
        <v>463</v>
      </c>
      <c r="H853">
        <v>1</v>
      </c>
      <c r="I853">
        <v>1</v>
      </c>
      <c r="J853">
        <v>1</v>
      </c>
      <c r="K853">
        <v>1</v>
      </c>
      <c r="L853">
        <v>2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2</v>
      </c>
      <c r="S853">
        <v>1</v>
      </c>
      <c r="T853">
        <v>3</v>
      </c>
      <c r="U853">
        <v>6</v>
      </c>
      <c r="V853">
        <v>2</v>
      </c>
      <c r="W853">
        <v>2</v>
      </c>
      <c r="X853">
        <v>6</v>
      </c>
      <c r="Y853">
        <v>8</v>
      </c>
    </row>
    <row r="854" spans="1:25" x14ac:dyDescent="0.3">
      <c r="A854" s="1" t="s">
        <v>226</v>
      </c>
      <c r="B854" s="1" t="s">
        <v>229</v>
      </c>
      <c r="C854">
        <v>24</v>
      </c>
      <c r="D854">
        <v>6</v>
      </c>
      <c r="E854">
        <v>0</v>
      </c>
      <c r="F854">
        <v>6</v>
      </c>
      <c r="G854" s="1" t="s">
        <v>5</v>
      </c>
      <c r="H854">
        <v>2</v>
      </c>
      <c r="I854">
        <v>0</v>
      </c>
      <c r="J854">
        <v>0</v>
      </c>
      <c r="K854">
        <v>2</v>
      </c>
      <c r="L854">
        <v>2</v>
      </c>
      <c r="M854">
        <v>4</v>
      </c>
      <c r="N854">
        <v>0</v>
      </c>
      <c r="O854">
        <v>0</v>
      </c>
      <c r="P854">
        <v>4</v>
      </c>
      <c r="Q854">
        <v>4</v>
      </c>
      <c r="R854">
        <v>1</v>
      </c>
      <c r="S854">
        <v>1</v>
      </c>
      <c r="T854">
        <v>2</v>
      </c>
      <c r="U854">
        <v>1</v>
      </c>
      <c r="V854">
        <v>11</v>
      </c>
      <c r="W854">
        <v>11</v>
      </c>
      <c r="X854">
        <v>1</v>
      </c>
      <c r="Y854">
        <v>12</v>
      </c>
    </row>
    <row r="855" spans="1:25" x14ac:dyDescent="0.3">
      <c r="A855" s="1" t="s">
        <v>237</v>
      </c>
      <c r="B855" s="1" t="s">
        <v>220</v>
      </c>
      <c r="C855">
        <v>24</v>
      </c>
      <c r="D855">
        <v>3</v>
      </c>
      <c r="E855">
        <v>1</v>
      </c>
      <c r="F855">
        <v>4</v>
      </c>
      <c r="G855" s="1" t="s">
        <v>463</v>
      </c>
      <c r="H855">
        <v>2</v>
      </c>
      <c r="I855">
        <v>1</v>
      </c>
      <c r="J855">
        <v>1</v>
      </c>
      <c r="K855">
        <v>2</v>
      </c>
      <c r="L855">
        <v>3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1</v>
      </c>
      <c r="S855">
        <v>2</v>
      </c>
      <c r="T855">
        <v>3</v>
      </c>
      <c r="U855">
        <v>5</v>
      </c>
      <c r="V855">
        <v>6</v>
      </c>
      <c r="W855">
        <v>6</v>
      </c>
      <c r="X855">
        <v>5</v>
      </c>
      <c r="Y855">
        <v>11</v>
      </c>
    </row>
    <row r="856" spans="1:25" x14ac:dyDescent="0.3">
      <c r="A856" s="1" t="s">
        <v>222</v>
      </c>
      <c r="B856" s="1" t="s">
        <v>230</v>
      </c>
      <c r="C856">
        <v>24</v>
      </c>
      <c r="D856">
        <v>1</v>
      </c>
      <c r="E856">
        <v>2</v>
      </c>
      <c r="F856">
        <v>3</v>
      </c>
      <c r="G856" s="1" t="s">
        <v>463</v>
      </c>
      <c r="H856">
        <v>0</v>
      </c>
      <c r="I856">
        <v>2</v>
      </c>
      <c r="J856">
        <v>2</v>
      </c>
      <c r="K856">
        <v>0</v>
      </c>
      <c r="L856">
        <v>2</v>
      </c>
      <c r="M856">
        <v>1</v>
      </c>
      <c r="N856">
        <v>0</v>
      </c>
      <c r="O856">
        <v>0</v>
      </c>
      <c r="P856">
        <v>1</v>
      </c>
      <c r="Q856">
        <v>1</v>
      </c>
      <c r="R856">
        <v>3</v>
      </c>
      <c r="S856">
        <v>4</v>
      </c>
      <c r="T856">
        <v>7</v>
      </c>
      <c r="U856">
        <v>15</v>
      </c>
      <c r="V856">
        <v>1</v>
      </c>
      <c r="W856">
        <v>1</v>
      </c>
      <c r="X856">
        <v>15</v>
      </c>
      <c r="Y856">
        <v>16</v>
      </c>
    </row>
    <row r="857" spans="1:25" x14ac:dyDescent="0.3">
      <c r="A857" s="1" t="s">
        <v>233</v>
      </c>
      <c r="B857" s="1" t="s">
        <v>219</v>
      </c>
      <c r="C857">
        <v>24</v>
      </c>
      <c r="D857">
        <v>2</v>
      </c>
      <c r="E857">
        <v>1</v>
      </c>
      <c r="F857">
        <v>3</v>
      </c>
      <c r="G857" s="1" t="s">
        <v>463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</v>
      </c>
      <c r="N857">
        <v>1</v>
      </c>
      <c r="O857">
        <v>1</v>
      </c>
      <c r="P857">
        <v>2</v>
      </c>
      <c r="Q857">
        <v>3</v>
      </c>
      <c r="R857">
        <v>2</v>
      </c>
      <c r="S857">
        <v>3</v>
      </c>
      <c r="T857">
        <v>5</v>
      </c>
      <c r="U857">
        <v>7</v>
      </c>
      <c r="V857">
        <v>2</v>
      </c>
      <c r="W857">
        <v>2</v>
      </c>
      <c r="X857">
        <v>7</v>
      </c>
      <c r="Y857">
        <v>9</v>
      </c>
    </row>
    <row r="858" spans="1:25" x14ac:dyDescent="0.3">
      <c r="A858" s="1" t="s">
        <v>225</v>
      </c>
      <c r="B858" s="1" t="s">
        <v>239</v>
      </c>
      <c r="C858">
        <v>24</v>
      </c>
      <c r="D858">
        <v>2</v>
      </c>
      <c r="E858">
        <v>1</v>
      </c>
      <c r="F858">
        <v>3</v>
      </c>
      <c r="G858" s="1" t="s">
        <v>463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2</v>
      </c>
      <c r="R858">
        <v>0</v>
      </c>
      <c r="S858">
        <v>2</v>
      </c>
      <c r="T858">
        <v>2</v>
      </c>
      <c r="U858">
        <v>7</v>
      </c>
      <c r="V858">
        <v>7</v>
      </c>
      <c r="W858">
        <v>7</v>
      </c>
      <c r="X858">
        <v>7</v>
      </c>
      <c r="Y858">
        <v>14</v>
      </c>
    </row>
    <row r="859" spans="1:25" x14ac:dyDescent="0.3">
      <c r="A859" s="1" t="s">
        <v>221</v>
      </c>
      <c r="B859" s="1" t="s">
        <v>223</v>
      </c>
      <c r="C859">
        <v>24</v>
      </c>
      <c r="D859">
        <v>2</v>
      </c>
      <c r="E859">
        <v>1</v>
      </c>
      <c r="F859">
        <v>3</v>
      </c>
      <c r="G859" s="1" t="s">
        <v>463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</v>
      </c>
      <c r="N859">
        <v>1</v>
      </c>
      <c r="O859">
        <v>1</v>
      </c>
      <c r="P859">
        <v>2</v>
      </c>
      <c r="Q859">
        <v>3</v>
      </c>
      <c r="R859">
        <v>2</v>
      </c>
      <c r="S859">
        <v>4</v>
      </c>
      <c r="T859">
        <v>6</v>
      </c>
      <c r="U859">
        <v>8</v>
      </c>
      <c r="V859">
        <v>3</v>
      </c>
      <c r="W859">
        <v>3</v>
      </c>
      <c r="X859">
        <v>8</v>
      </c>
      <c r="Y859">
        <v>11</v>
      </c>
    </row>
    <row r="860" spans="1:25" x14ac:dyDescent="0.3">
      <c r="A860" s="1" t="s">
        <v>228</v>
      </c>
      <c r="B860" s="1" t="s">
        <v>224</v>
      </c>
      <c r="C860">
        <v>24</v>
      </c>
      <c r="D860">
        <v>1</v>
      </c>
      <c r="E860">
        <v>4</v>
      </c>
      <c r="F860">
        <v>5</v>
      </c>
      <c r="G860" s="1" t="s">
        <v>463</v>
      </c>
      <c r="H860">
        <v>1</v>
      </c>
      <c r="I860">
        <v>2</v>
      </c>
      <c r="J860">
        <v>2</v>
      </c>
      <c r="K860">
        <v>1</v>
      </c>
      <c r="L860">
        <v>3</v>
      </c>
      <c r="M860">
        <v>0</v>
      </c>
      <c r="N860">
        <v>2</v>
      </c>
      <c r="O860">
        <v>2</v>
      </c>
      <c r="P860">
        <v>0</v>
      </c>
      <c r="Q860">
        <v>2</v>
      </c>
      <c r="R860">
        <v>3</v>
      </c>
      <c r="S860">
        <v>0</v>
      </c>
      <c r="T860">
        <v>3</v>
      </c>
      <c r="U860">
        <v>8</v>
      </c>
      <c r="V860">
        <v>3</v>
      </c>
      <c r="W860">
        <v>3</v>
      </c>
      <c r="X860">
        <v>8</v>
      </c>
      <c r="Y860">
        <v>11</v>
      </c>
    </row>
    <row r="861" spans="1:25" x14ac:dyDescent="0.3">
      <c r="A861" s="1" t="s">
        <v>234</v>
      </c>
      <c r="B861" s="1" t="s">
        <v>232</v>
      </c>
      <c r="C861">
        <v>24</v>
      </c>
      <c r="D861">
        <v>1</v>
      </c>
      <c r="E861">
        <v>1</v>
      </c>
      <c r="F861">
        <v>2</v>
      </c>
      <c r="G861" s="1" t="s">
        <v>463</v>
      </c>
      <c r="H861">
        <v>1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1</v>
      </c>
      <c r="O861">
        <v>1</v>
      </c>
      <c r="P861">
        <v>0</v>
      </c>
      <c r="Q861">
        <v>1</v>
      </c>
      <c r="R861">
        <v>3</v>
      </c>
      <c r="S861">
        <v>2</v>
      </c>
      <c r="T861">
        <v>5</v>
      </c>
      <c r="U861">
        <v>5</v>
      </c>
      <c r="V861">
        <v>5</v>
      </c>
      <c r="W861">
        <v>5</v>
      </c>
      <c r="X861">
        <v>5</v>
      </c>
      <c r="Y861">
        <v>10</v>
      </c>
    </row>
    <row r="862" spans="1:25" x14ac:dyDescent="0.3">
      <c r="A862" s="1" t="s">
        <v>242</v>
      </c>
      <c r="B862" s="1" t="s">
        <v>241</v>
      </c>
      <c r="C862">
        <v>24</v>
      </c>
      <c r="D862">
        <v>1</v>
      </c>
      <c r="E862">
        <v>2</v>
      </c>
      <c r="F862">
        <v>3</v>
      </c>
      <c r="G862" s="1" t="s">
        <v>463</v>
      </c>
      <c r="H862">
        <v>0</v>
      </c>
      <c r="I862">
        <v>1</v>
      </c>
      <c r="J862">
        <v>1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2</v>
      </c>
      <c r="R862">
        <v>1</v>
      </c>
      <c r="S862">
        <v>1</v>
      </c>
      <c r="T862">
        <v>2</v>
      </c>
      <c r="U862">
        <v>1</v>
      </c>
      <c r="V862">
        <v>3</v>
      </c>
      <c r="W862">
        <v>3</v>
      </c>
      <c r="X862">
        <v>1</v>
      </c>
      <c r="Y862">
        <v>4</v>
      </c>
    </row>
    <row r="863" spans="1:25" x14ac:dyDescent="0.3">
      <c r="A863" s="1" t="s">
        <v>235</v>
      </c>
      <c r="B863" s="1" t="s">
        <v>231</v>
      </c>
      <c r="C863">
        <v>24</v>
      </c>
      <c r="D863">
        <v>0</v>
      </c>
      <c r="E863">
        <v>1</v>
      </c>
      <c r="F863">
        <v>1</v>
      </c>
      <c r="G863" s="1" t="s">
        <v>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1</v>
      </c>
      <c r="R863">
        <v>1</v>
      </c>
      <c r="S863">
        <v>0</v>
      </c>
      <c r="T863">
        <v>1</v>
      </c>
      <c r="U863">
        <v>6</v>
      </c>
      <c r="V863">
        <v>1</v>
      </c>
      <c r="W863">
        <v>1</v>
      </c>
      <c r="X863">
        <v>6</v>
      </c>
      <c r="Y863">
        <v>7</v>
      </c>
    </row>
    <row r="864" spans="1:25" x14ac:dyDescent="0.3">
      <c r="A864" s="1" t="s">
        <v>227</v>
      </c>
      <c r="B864" s="1" t="s">
        <v>238</v>
      </c>
      <c r="C864">
        <v>24</v>
      </c>
      <c r="D864">
        <v>3</v>
      </c>
      <c r="E864">
        <v>1</v>
      </c>
      <c r="F864">
        <v>4</v>
      </c>
      <c r="G864" s="1" t="s">
        <v>463</v>
      </c>
      <c r="H864">
        <v>3</v>
      </c>
      <c r="I864">
        <v>0</v>
      </c>
      <c r="J864">
        <v>0</v>
      </c>
      <c r="K864">
        <v>3</v>
      </c>
      <c r="L864">
        <v>3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2</v>
      </c>
      <c r="S864">
        <v>2</v>
      </c>
      <c r="T864">
        <v>4</v>
      </c>
      <c r="U864">
        <v>3</v>
      </c>
      <c r="V864">
        <v>5</v>
      </c>
      <c r="W864">
        <v>5</v>
      </c>
      <c r="X864">
        <v>3</v>
      </c>
      <c r="Y864">
        <v>8</v>
      </c>
    </row>
    <row r="865" spans="1:25" x14ac:dyDescent="0.3">
      <c r="A865" s="1" t="s">
        <v>240</v>
      </c>
      <c r="B865" s="1" t="s">
        <v>219</v>
      </c>
      <c r="C865">
        <v>25</v>
      </c>
      <c r="D865">
        <v>1</v>
      </c>
      <c r="E865">
        <v>2</v>
      </c>
      <c r="F865">
        <v>3</v>
      </c>
      <c r="G865" s="1" t="s">
        <v>463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2</v>
      </c>
      <c r="O865">
        <v>2</v>
      </c>
      <c r="P865">
        <v>0</v>
      </c>
      <c r="Q865">
        <v>2</v>
      </c>
      <c r="R865">
        <v>3</v>
      </c>
      <c r="S865">
        <v>2</v>
      </c>
      <c r="T865">
        <v>5</v>
      </c>
      <c r="U865">
        <v>7</v>
      </c>
      <c r="V865">
        <v>1</v>
      </c>
      <c r="W865">
        <v>1</v>
      </c>
      <c r="X865">
        <v>7</v>
      </c>
      <c r="Y865">
        <v>8</v>
      </c>
    </row>
    <row r="866" spans="1:25" x14ac:dyDescent="0.3">
      <c r="A866" s="1" t="s">
        <v>226</v>
      </c>
      <c r="B866" s="1" t="s">
        <v>241</v>
      </c>
      <c r="C866">
        <v>25</v>
      </c>
      <c r="D866">
        <v>2</v>
      </c>
      <c r="E866">
        <v>1</v>
      </c>
      <c r="F866">
        <v>3</v>
      </c>
      <c r="G866" s="1" t="s">
        <v>463</v>
      </c>
      <c r="H866">
        <v>1</v>
      </c>
      <c r="I866">
        <v>1</v>
      </c>
      <c r="J866">
        <v>1</v>
      </c>
      <c r="K866">
        <v>1</v>
      </c>
      <c r="L866">
        <v>2</v>
      </c>
      <c r="M866">
        <v>1</v>
      </c>
      <c r="N866">
        <v>0</v>
      </c>
      <c r="O866">
        <v>0</v>
      </c>
      <c r="P866">
        <v>1</v>
      </c>
      <c r="Q866">
        <v>1</v>
      </c>
      <c r="R866">
        <v>3</v>
      </c>
      <c r="S866">
        <v>1</v>
      </c>
      <c r="T866">
        <v>4</v>
      </c>
      <c r="U866">
        <v>7</v>
      </c>
      <c r="V866">
        <v>4</v>
      </c>
      <c r="W866">
        <v>4</v>
      </c>
      <c r="X866">
        <v>7</v>
      </c>
      <c r="Y866">
        <v>11</v>
      </c>
    </row>
    <row r="867" spans="1:25" x14ac:dyDescent="0.3">
      <c r="A867" s="1" t="s">
        <v>237</v>
      </c>
      <c r="B867" s="1" t="s">
        <v>224</v>
      </c>
      <c r="C867">
        <v>25</v>
      </c>
      <c r="D867">
        <v>2</v>
      </c>
      <c r="E867">
        <v>2</v>
      </c>
      <c r="F867">
        <v>4</v>
      </c>
      <c r="G867" s="1" t="s">
        <v>463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</v>
      </c>
      <c r="N867">
        <v>2</v>
      </c>
      <c r="O867">
        <v>2</v>
      </c>
      <c r="P867">
        <v>2</v>
      </c>
      <c r="Q867">
        <v>4</v>
      </c>
      <c r="R867">
        <v>0</v>
      </c>
      <c r="S867">
        <v>2</v>
      </c>
      <c r="T867">
        <v>2</v>
      </c>
      <c r="U867">
        <v>4</v>
      </c>
      <c r="V867">
        <v>5</v>
      </c>
      <c r="W867">
        <v>5</v>
      </c>
      <c r="X867">
        <v>4</v>
      </c>
      <c r="Y867">
        <v>9</v>
      </c>
    </row>
    <row r="868" spans="1:25" x14ac:dyDescent="0.3">
      <c r="A868" s="1" t="s">
        <v>222</v>
      </c>
      <c r="B868" s="1" t="s">
        <v>238</v>
      </c>
      <c r="C868">
        <v>25</v>
      </c>
      <c r="D868">
        <v>0</v>
      </c>
      <c r="E868">
        <v>0</v>
      </c>
      <c r="F868">
        <v>0</v>
      </c>
      <c r="G868" s="1" t="s">
        <v>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4</v>
      </c>
      <c r="V868">
        <v>3</v>
      </c>
      <c r="W868">
        <v>3</v>
      </c>
      <c r="X868">
        <v>4</v>
      </c>
      <c r="Y868">
        <v>7</v>
      </c>
    </row>
    <row r="869" spans="1:25" x14ac:dyDescent="0.3">
      <c r="A869" s="1" t="s">
        <v>233</v>
      </c>
      <c r="B869" s="1" t="s">
        <v>230</v>
      </c>
      <c r="C869">
        <v>25</v>
      </c>
      <c r="D869">
        <v>1</v>
      </c>
      <c r="E869">
        <v>0</v>
      </c>
      <c r="F869">
        <v>1</v>
      </c>
      <c r="G869" s="1" t="s">
        <v>5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2</v>
      </c>
      <c r="T869">
        <v>3</v>
      </c>
      <c r="U869">
        <v>4</v>
      </c>
      <c r="V869">
        <v>5</v>
      </c>
      <c r="W869">
        <v>5</v>
      </c>
      <c r="X869">
        <v>4</v>
      </c>
      <c r="Y869">
        <v>9</v>
      </c>
    </row>
    <row r="870" spans="1:25" x14ac:dyDescent="0.3">
      <c r="A870" s="1" t="s">
        <v>225</v>
      </c>
      <c r="B870" s="1" t="s">
        <v>231</v>
      </c>
      <c r="C870">
        <v>25</v>
      </c>
      <c r="D870">
        <v>1</v>
      </c>
      <c r="E870">
        <v>2</v>
      </c>
      <c r="F870">
        <v>3</v>
      </c>
      <c r="G870" s="1" t="s">
        <v>463</v>
      </c>
      <c r="H870">
        <v>0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2</v>
      </c>
      <c r="R870">
        <v>0</v>
      </c>
      <c r="S870">
        <v>3</v>
      </c>
      <c r="T870">
        <v>3</v>
      </c>
      <c r="U870">
        <v>15</v>
      </c>
      <c r="V870">
        <v>0</v>
      </c>
      <c r="W870">
        <v>0</v>
      </c>
      <c r="X870">
        <v>15</v>
      </c>
      <c r="Y870">
        <v>15</v>
      </c>
    </row>
    <row r="871" spans="1:25" x14ac:dyDescent="0.3">
      <c r="A871" s="1" t="s">
        <v>221</v>
      </c>
      <c r="B871" s="1" t="s">
        <v>232</v>
      </c>
      <c r="C871">
        <v>25</v>
      </c>
      <c r="D871">
        <v>0</v>
      </c>
      <c r="E871">
        <v>0</v>
      </c>
      <c r="F871">
        <v>0</v>
      </c>
      <c r="G871" s="1" t="s">
        <v>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2</v>
      </c>
      <c r="T871">
        <v>5</v>
      </c>
      <c r="U871">
        <v>11</v>
      </c>
      <c r="V871">
        <v>6</v>
      </c>
      <c r="W871">
        <v>6</v>
      </c>
      <c r="X871">
        <v>11</v>
      </c>
      <c r="Y871">
        <v>17</v>
      </c>
    </row>
    <row r="872" spans="1:25" x14ac:dyDescent="0.3">
      <c r="A872" s="1" t="s">
        <v>228</v>
      </c>
      <c r="B872" s="1" t="s">
        <v>236</v>
      </c>
      <c r="C872">
        <v>25</v>
      </c>
      <c r="D872">
        <v>0</v>
      </c>
      <c r="E872">
        <v>0</v>
      </c>
      <c r="F872">
        <v>0</v>
      </c>
      <c r="G872" s="1" t="s">
        <v>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</v>
      </c>
      <c r="V872">
        <v>5</v>
      </c>
      <c r="W872">
        <v>5</v>
      </c>
      <c r="X872">
        <v>2</v>
      </c>
      <c r="Y872">
        <v>7</v>
      </c>
    </row>
    <row r="873" spans="1:25" x14ac:dyDescent="0.3">
      <c r="A873" s="1" t="s">
        <v>234</v>
      </c>
      <c r="B873" s="1" t="s">
        <v>220</v>
      </c>
      <c r="C873">
        <v>25</v>
      </c>
      <c r="D873">
        <v>2</v>
      </c>
      <c r="E873">
        <v>2</v>
      </c>
      <c r="F873">
        <v>4</v>
      </c>
      <c r="G873" s="1" t="s">
        <v>463</v>
      </c>
      <c r="H873">
        <v>0</v>
      </c>
      <c r="I873">
        <v>1</v>
      </c>
      <c r="J873">
        <v>1</v>
      </c>
      <c r="K873">
        <v>0</v>
      </c>
      <c r="L873">
        <v>1</v>
      </c>
      <c r="M873">
        <v>2</v>
      </c>
      <c r="N873">
        <v>1</v>
      </c>
      <c r="O873">
        <v>1</v>
      </c>
      <c r="P873">
        <v>2</v>
      </c>
      <c r="Q873">
        <v>3</v>
      </c>
      <c r="R873">
        <v>3</v>
      </c>
      <c r="S873">
        <v>3</v>
      </c>
      <c r="T873">
        <v>6</v>
      </c>
      <c r="U873">
        <v>9</v>
      </c>
      <c r="V873">
        <v>0</v>
      </c>
      <c r="W873">
        <v>0</v>
      </c>
      <c r="X873">
        <v>9</v>
      </c>
      <c r="Y873">
        <v>9</v>
      </c>
    </row>
    <row r="874" spans="1:25" x14ac:dyDescent="0.3">
      <c r="A874" s="1" t="s">
        <v>242</v>
      </c>
      <c r="B874" s="1" t="s">
        <v>223</v>
      </c>
      <c r="C874">
        <v>25</v>
      </c>
      <c r="D874">
        <v>0</v>
      </c>
      <c r="E874">
        <v>0</v>
      </c>
      <c r="F874">
        <v>0</v>
      </c>
      <c r="G874" s="1" t="s">
        <v>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4</v>
      </c>
      <c r="S874">
        <v>2</v>
      </c>
      <c r="T874">
        <v>6</v>
      </c>
      <c r="U874">
        <v>10</v>
      </c>
      <c r="V874">
        <v>5</v>
      </c>
      <c r="W874">
        <v>5</v>
      </c>
      <c r="X874">
        <v>10</v>
      </c>
      <c r="Y874">
        <v>15</v>
      </c>
    </row>
    <row r="875" spans="1:25" x14ac:dyDescent="0.3">
      <c r="A875" s="1" t="s">
        <v>235</v>
      </c>
      <c r="B875" s="1" t="s">
        <v>229</v>
      </c>
      <c r="C875">
        <v>25</v>
      </c>
      <c r="D875">
        <v>1</v>
      </c>
      <c r="E875">
        <v>4</v>
      </c>
      <c r="F875">
        <v>5</v>
      </c>
      <c r="G875" s="1" t="s">
        <v>463</v>
      </c>
      <c r="H875">
        <v>1</v>
      </c>
      <c r="I875">
        <v>1</v>
      </c>
      <c r="J875">
        <v>1</v>
      </c>
      <c r="K875">
        <v>1</v>
      </c>
      <c r="L875">
        <v>2</v>
      </c>
      <c r="M875">
        <v>0</v>
      </c>
      <c r="N875">
        <v>3</v>
      </c>
      <c r="O875">
        <v>3</v>
      </c>
      <c r="P875">
        <v>0</v>
      </c>
      <c r="Q875">
        <v>3</v>
      </c>
      <c r="R875">
        <v>2</v>
      </c>
      <c r="S875">
        <v>3</v>
      </c>
      <c r="T875">
        <v>5</v>
      </c>
      <c r="U875">
        <v>5</v>
      </c>
      <c r="V875">
        <v>2</v>
      </c>
      <c r="W875">
        <v>2</v>
      </c>
      <c r="X875">
        <v>5</v>
      </c>
      <c r="Y875">
        <v>7</v>
      </c>
    </row>
    <row r="876" spans="1:25" x14ac:dyDescent="0.3">
      <c r="A876" s="1" t="s">
        <v>227</v>
      </c>
      <c r="B876" s="1" t="s">
        <v>239</v>
      </c>
      <c r="C876">
        <v>25</v>
      </c>
      <c r="D876">
        <v>0</v>
      </c>
      <c r="E876">
        <v>0</v>
      </c>
      <c r="F876">
        <v>0</v>
      </c>
      <c r="G876" s="1" t="s">
        <v>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2</v>
      </c>
      <c r="U876">
        <v>3</v>
      </c>
      <c r="V876">
        <v>1</v>
      </c>
      <c r="W876">
        <v>1</v>
      </c>
      <c r="X876">
        <v>3</v>
      </c>
      <c r="Y876">
        <v>4</v>
      </c>
    </row>
    <row r="877" spans="1:25" x14ac:dyDescent="0.3">
      <c r="A877" s="1" t="s">
        <v>223</v>
      </c>
      <c r="B877" s="1" t="s">
        <v>233</v>
      </c>
      <c r="C877">
        <v>26</v>
      </c>
      <c r="D877">
        <v>3</v>
      </c>
      <c r="E877">
        <v>1</v>
      </c>
      <c r="F877">
        <v>4</v>
      </c>
      <c r="G877" s="1" t="s">
        <v>463</v>
      </c>
      <c r="H877">
        <v>0</v>
      </c>
      <c r="I877">
        <v>1</v>
      </c>
      <c r="J877">
        <v>1</v>
      </c>
      <c r="K877">
        <v>0</v>
      </c>
      <c r="L877">
        <v>1</v>
      </c>
      <c r="M877">
        <v>3</v>
      </c>
      <c r="N877">
        <v>0</v>
      </c>
      <c r="O877">
        <v>0</v>
      </c>
      <c r="P877">
        <v>3</v>
      </c>
      <c r="Q877">
        <v>3</v>
      </c>
      <c r="R877">
        <v>2</v>
      </c>
      <c r="S877">
        <v>1</v>
      </c>
      <c r="T877">
        <v>3</v>
      </c>
      <c r="U877">
        <v>5</v>
      </c>
      <c r="V877">
        <v>2</v>
      </c>
      <c r="W877">
        <v>2</v>
      </c>
      <c r="X877">
        <v>5</v>
      </c>
      <c r="Y877">
        <v>7</v>
      </c>
    </row>
    <row r="878" spans="1:25" x14ac:dyDescent="0.3">
      <c r="A878" s="1" t="s">
        <v>236</v>
      </c>
      <c r="B878" s="1" t="s">
        <v>222</v>
      </c>
      <c r="C878">
        <v>26</v>
      </c>
      <c r="D878">
        <v>2</v>
      </c>
      <c r="E878">
        <v>0</v>
      </c>
      <c r="F878">
        <v>2</v>
      </c>
      <c r="G878" s="1" t="s">
        <v>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</v>
      </c>
      <c r="N878">
        <v>0</v>
      </c>
      <c r="O878">
        <v>0</v>
      </c>
      <c r="P878">
        <v>2</v>
      </c>
      <c r="Q878">
        <v>2</v>
      </c>
      <c r="R878">
        <v>2</v>
      </c>
      <c r="S878">
        <v>1</v>
      </c>
      <c r="T878">
        <v>3</v>
      </c>
      <c r="U878">
        <v>0</v>
      </c>
      <c r="V878">
        <v>8</v>
      </c>
      <c r="W878">
        <v>8</v>
      </c>
      <c r="X878">
        <v>0</v>
      </c>
      <c r="Y878">
        <v>8</v>
      </c>
    </row>
    <row r="879" spans="1:25" x14ac:dyDescent="0.3">
      <c r="A879" s="1" t="s">
        <v>224</v>
      </c>
      <c r="B879" s="1" t="s">
        <v>234</v>
      </c>
      <c r="C879">
        <v>26</v>
      </c>
      <c r="D879">
        <v>2</v>
      </c>
      <c r="E879">
        <v>1</v>
      </c>
      <c r="F879">
        <v>3</v>
      </c>
      <c r="G879" s="1" t="s">
        <v>463</v>
      </c>
      <c r="H879">
        <v>1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2</v>
      </c>
      <c r="R879">
        <v>2</v>
      </c>
      <c r="S879">
        <v>2</v>
      </c>
      <c r="T879">
        <v>4</v>
      </c>
      <c r="U879">
        <v>2</v>
      </c>
      <c r="V879">
        <v>5</v>
      </c>
      <c r="W879">
        <v>5</v>
      </c>
      <c r="X879">
        <v>2</v>
      </c>
      <c r="Y879">
        <v>7</v>
      </c>
    </row>
    <row r="880" spans="1:25" x14ac:dyDescent="0.3">
      <c r="A880" s="1" t="s">
        <v>231</v>
      </c>
      <c r="B880" s="1" t="s">
        <v>221</v>
      </c>
      <c r="C880">
        <v>26</v>
      </c>
      <c r="D880">
        <v>0</v>
      </c>
      <c r="E880">
        <v>1</v>
      </c>
      <c r="F880">
        <v>1</v>
      </c>
      <c r="G880" s="1" t="s">
        <v>5</v>
      </c>
      <c r="H880">
        <v>0</v>
      </c>
      <c r="I880">
        <v>1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2</v>
      </c>
      <c r="U880">
        <v>6</v>
      </c>
      <c r="V880">
        <v>7</v>
      </c>
      <c r="W880">
        <v>7</v>
      </c>
      <c r="X880">
        <v>6</v>
      </c>
      <c r="Y880">
        <v>13</v>
      </c>
    </row>
    <row r="881" spans="1:25" x14ac:dyDescent="0.3">
      <c r="A881" s="1" t="s">
        <v>219</v>
      </c>
      <c r="B881" s="1" t="s">
        <v>235</v>
      </c>
      <c r="C881">
        <v>26</v>
      </c>
      <c r="D881">
        <v>1</v>
      </c>
      <c r="E881">
        <v>1</v>
      </c>
      <c r="F881">
        <v>2</v>
      </c>
      <c r="G881" s="1" t="s">
        <v>463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2</v>
      </c>
      <c r="R881">
        <v>1</v>
      </c>
      <c r="S881">
        <v>4</v>
      </c>
      <c r="T881">
        <v>5</v>
      </c>
      <c r="U881">
        <v>1</v>
      </c>
      <c r="V881">
        <v>9</v>
      </c>
      <c r="W881">
        <v>9</v>
      </c>
      <c r="X881">
        <v>1</v>
      </c>
      <c r="Y881">
        <v>10</v>
      </c>
    </row>
    <row r="882" spans="1:25" x14ac:dyDescent="0.3">
      <c r="A882" s="1" t="s">
        <v>241</v>
      </c>
      <c r="B882" s="1" t="s">
        <v>227</v>
      </c>
      <c r="C882">
        <v>26</v>
      </c>
      <c r="D882">
        <v>1</v>
      </c>
      <c r="E882">
        <v>1</v>
      </c>
      <c r="F882">
        <v>2</v>
      </c>
      <c r="G882" s="1" t="s">
        <v>463</v>
      </c>
      <c r="H882">
        <v>1</v>
      </c>
      <c r="I882">
        <v>1</v>
      </c>
      <c r="J882">
        <v>1</v>
      </c>
      <c r="K882">
        <v>1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2</v>
      </c>
      <c r="T882">
        <v>3</v>
      </c>
      <c r="U882">
        <v>7</v>
      </c>
      <c r="V882">
        <v>7</v>
      </c>
      <c r="W882">
        <v>7</v>
      </c>
      <c r="X882">
        <v>7</v>
      </c>
      <c r="Y882">
        <v>14</v>
      </c>
    </row>
    <row r="883" spans="1:25" x14ac:dyDescent="0.3">
      <c r="A883" s="1" t="s">
        <v>220</v>
      </c>
      <c r="B883" s="1" t="s">
        <v>240</v>
      </c>
      <c r="C883">
        <v>26</v>
      </c>
      <c r="D883">
        <v>6</v>
      </c>
      <c r="E883">
        <v>0</v>
      </c>
      <c r="F883">
        <v>6</v>
      </c>
      <c r="G883" s="1" t="s">
        <v>5</v>
      </c>
      <c r="H883">
        <v>3</v>
      </c>
      <c r="I883">
        <v>0</v>
      </c>
      <c r="J883">
        <v>0</v>
      </c>
      <c r="K883">
        <v>3</v>
      </c>
      <c r="L883">
        <v>3</v>
      </c>
      <c r="M883">
        <v>3</v>
      </c>
      <c r="N883">
        <v>0</v>
      </c>
      <c r="O883">
        <v>0</v>
      </c>
      <c r="P883">
        <v>3</v>
      </c>
      <c r="Q883">
        <v>3</v>
      </c>
      <c r="R883">
        <v>1</v>
      </c>
      <c r="S883">
        <v>2</v>
      </c>
      <c r="T883">
        <v>3</v>
      </c>
      <c r="U883">
        <v>3</v>
      </c>
      <c r="V883">
        <v>1</v>
      </c>
      <c r="W883">
        <v>1</v>
      </c>
      <c r="X883">
        <v>3</v>
      </c>
      <c r="Y883">
        <v>4</v>
      </c>
    </row>
    <row r="884" spans="1:25" x14ac:dyDescent="0.3">
      <c r="A884" s="1" t="s">
        <v>238</v>
      </c>
      <c r="B884" s="1" t="s">
        <v>226</v>
      </c>
      <c r="C884">
        <v>26</v>
      </c>
      <c r="D884">
        <v>0</v>
      </c>
      <c r="E884">
        <v>2</v>
      </c>
      <c r="F884">
        <v>2</v>
      </c>
      <c r="G884" s="1" t="s">
        <v>5</v>
      </c>
      <c r="H884">
        <v>0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2</v>
      </c>
      <c r="S884">
        <v>2</v>
      </c>
      <c r="T884">
        <v>4</v>
      </c>
      <c r="U884">
        <v>4</v>
      </c>
      <c r="V884">
        <v>3</v>
      </c>
      <c r="W884">
        <v>3</v>
      </c>
      <c r="X884">
        <v>4</v>
      </c>
      <c r="Y884">
        <v>7</v>
      </c>
    </row>
    <row r="885" spans="1:25" x14ac:dyDescent="0.3">
      <c r="A885" s="1" t="s">
        <v>229</v>
      </c>
      <c r="B885" s="1" t="s">
        <v>242</v>
      </c>
      <c r="C885">
        <v>26</v>
      </c>
      <c r="D885">
        <v>2</v>
      </c>
      <c r="E885">
        <v>0</v>
      </c>
      <c r="F885">
        <v>2</v>
      </c>
      <c r="G885" s="1" t="s">
        <v>5</v>
      </c>
      <c r="H885">
        <v>1</v>
      </c>
      <c r="I885">
        <v>0</v>
      </c>
      <c r="J885">
        <v>0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0</v>
      </c>
      <c r="T885">
        <v>1</v>
      </c>
      <c r="U885">
        <v>6</v>
      </c>
      <c r="V885">
        <v>4</v>
      </c>
      <c r="W885">
        <v>4</v>
      </c>
      <c r="X885">
        <v>6</v>
      </c>
      <c r="Y885">
        <v>10</v>
      </c>
    </row>
    <row r="886" spans="1:25" x14ac:dyDescent="0.3">
      <c r="A886" s="1" t="s">
        <v>230</v>
      </c>
      <c r="B886" s="1" t="s">
        <v>228</v>
      </c>
      <c r="C886">
        <v>26</v>
      </c>
      <c r="D886">
        <v>1</v>
      </c>
      <c r="E886">
        <v>0</v>
      </c>
      <c r="F886">
        <v>1</v>
      </c>
      <c r="G886" s="1" t="s">
        <v>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1</v>
      </c>
      <c r="S886">
        <v>3</v>
      </c>
      <c r="T886">
        <v>4</v>
      </c>
      <c r="U886">
        <v>4</v>
      </c>
      <c r="V886">
        <v>7</v>
      </c>
      <c r="W886">
        <v>7</v>
      </c>
      <c r="X886">
        <v>4</v>
      </c>
      <c r="Y886">
        <v>11</v>
      </c>
    </row>
    <row r="887" spans="1:25" x14ac:dyDescent="0.3">
      <c r="A887" s="1" t="s">
        <v>232</v>
      </c>
      <c r="B887" s="1" t="s">
        <v>225</v>
      </c>
      <c r="C887">
        <v>26</v>
      </c>
      <c r="D887">
        <v>0</v>
      </c>
      <c r="E887">
        <v>2</v>
      </c>
      <c r="F887">
        <v>2</v>
      </c>
      <c r="G887" s="1" t="s">
        <v>5</v>
      </c>
      <c r="H887">
        <v>0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1</v>
      </c>
      <c r="O887">
        <v>1</v>
      </c>
      <c r="P887">
        <v>0</v>
      </c>
      <c r="Q887">
        <v>1</v>
      </c>
      <c r="R887">
        <v>0</v>
      </c>
      <c r="S887">
        <v>2</v>
      </c>
      <c r="T887">
        <v>2</v>
      </c>
      <c r="U887">
        <v>8</v>
      </c>
      <c r="V887">
        <v>9</v>
      </c>
      <c r="W887">
        <v>9</v>
      </c>
      <c r="X887">
        <v>8</v>
      </c>
      <c r="Y887">
        <v>17</v>
      </c>
    </row>
    <row r="888" spans="1:25" x14ac:dyDescent="0.3">
      <c r="A888" s="1" t="s">
        <v>239</v>
      </c>
      <c r="B888" s="1" t="s">
        <v>237</v>
      </c>
      <c r="C888">
        <v>26</v>
      </c>
      <c r="D888">
        <v>1</v>
      </c>
      <c r="E888">
        <v>4</v>
      </c>
      <c r="F888">
        <v>5</v>
      </c>
      <c r="G888" s="1" t="s">
        <v>463</v>
      </c>
      <c r="H888">
        <v>0</v>
      </c>
      <c r="I888">
        <v>2</v>
      </c>
      <c r="J888">
        <v>2</v>
      </c>
      <c r="K888">
        <v>0</v>
      </c>
      <c r="L888">
        <v>2</v>
      </c>
      <c r="M888">
        <v>1</v>
      </c>
      <c r="N888">
        <v>2</v>
      </c>
      <c r="O888">
        <v>2</v>
      </c>
      <c r="P888">
        <v>1</v>
      </c>
      <c r="Q888">
        <v>3</v>
      </c>
      <c r="R888">
        <v>3</v>
      </c>
      <c r="S888">
        <v>1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8</v>
      </c>
    </row>
    <row r="889" spans="1:25" x14ac:dyDescent="0.3">
      <c r="A889" s="1" t="s">
        <v>240</v>
      </c>
      <c r="B889" s="1" t="s">
        <v>230</v>
      </c>
      <c r="C889">
        <v>27</v>
      </c>
      <c r="D889">
        <v>2</v>
      </c>
      <c r="E889">
        <v>0</v>
      </c>
      <c r="F889">
        <v>2</v>
      </c>
      <c r="G889" s="1" t="s">
        <v>5</v>
      </c>
      <c r="H889">
        <v>2</v>
      </c>
      <c r="I889">
        <v>0</v>
      </c>
      <c r="J889">
        <v>0</v>
      </c>
      <c r="K889">
        <v>2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3</v>
      </c>
      <c r="T889">
        <v>5</v>
      </c>
      <c r="U889">
        <v>3</v>
      </c>
      <c r="V889">
        <v>2</v>
      </c>
      <c r="W889">
        <v>2</v>
      </c>
      <c r="X889">
        <v>3</v>
      </c>
      <c r="Y889">
        <v>5</v>
      </c>
    </row>
    <row r="890" spans="1:25" x14ac:dyDescent="0.3">
      <c r="A890" s="1" t="s">
        <v>226</v>
      </c>
      <c r="B890" s="1" t="s">
        <v>221</v>
      </c>
      <c r="C890">
        <v>27</v>
      </c>
      <c r="D890">
        <v>3</v>
      </c>
      <c r="E890">
        <v>2</v>
      </c>
      <c r="F890">
        <v>5</v>
      </c>
      <c r="G890" s="1" t="s">
        <v>463</v>
      </c>
      <c r="H890">
        <v>2</v>
      </c>
      <c r="I890">
        <v>0</v>
      </c>
      <c r="J890">
        <v>0</v>
      </c>
      <c r="K890">
        <v>2</v>
      </c>
      <c r="L890">
        <v>2</v>
      </c>
      <c r="M890">
        <v>1</v>
      </c>
      <c r="N890">
        <v>2</v>
      </c>
      <c r="O890">
        <v>2</v>
      </c>
      <c r="P890">
        <v>1</v>
      </c>
      <c r="Q890">
        <v>3</v>
      </c>
      <c r="R890">
        <v>2</v>
      </c>
      <c r="S890">
        <v>2</v>
      </c>
      <c r="T890">
        <v>4</v>
      </c>
      <c r="U890">
        <v>6</v>
      </c>
      <c r="V890">
        <v>6</v>
      </c>
      <c r="W890">
        <v>6</v>
      </c>
      <c r="X890">
        <v>6</v>
      </c>
      <c r="Y890">
        <v>12</v>
      </c>
    </row>
    <row r="891" spans="1:25" x14ac:dyDescent="0.3">
      <c r="A891" s="1" t="s">
        <v>222</v>
      </c>
      <c r="B891" s="1" t="s">
        <v>242</v>
      </c>
      <c r="C891">
        <v>27</v>
      </c>
      <c r="D891">
        <v>3</v>
      </c>
      <c r="E891">
        <v>3</v>
      </c>
      <c r="F891">
        <v>6</v>
      </c>
      <c r="G891" s="1" t="s">
        <v>463</v>
      </c>
      <c r="H891">
        <v>2</v>
      </c>
      <c r="I891">
        <v>3</v>
      </c>
      <c r="J891">
        <v>3</v>
      </c>
      <c r="K891">
        <v>2</v>
      </c>
      <c r="L891">
        <v>5</v>
      </c>
      <c r="M891">
        <v>1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0</v>
      </c>
      <c r="T891">
        <v>1</v>
      </c>
      <c r="U891">
        <v>7</v>
      </c>
      <c r="V891">
        <v>2</v>
      </c>
      <c r="W891">
        <v>2</v>
      </c>
      <c r="X891">
        <v>7</v>
      </c>
      <c r="Y891">
        <v>9</v>
      </c>
    </row>
    <row r="892" spans="1:25" x14ac:dyDescent="0.3">
      <c r="A892" s="1" t="s">
        <v>236</v>
      </c>
      <c r="B892" s="1" t="s">
        <v>237</v>
      </c>
      <c r="C892">
        <v>27</v>
      </c>
      <c r="D892">
        <v>1</v>
      </c>
      <c r="E892">
        <v>0</v>
      </c>
      <c r="F892">
        <v>1</v>
      </c>
      <c r="G892" s="1" t="s">
        <v>5</v>
      </c>
      <c r="H892">
        <v>1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10</v>
      </c>
      <c r="V892">
        <v>6</v>
      </c>
      <c r="W892">
        <v>6</v>
      </c>
      <c r="X892">
        <v>10</v>
      </c>
      <c r="Y892">
        <v>16</v>
      </c>
    </row>
    <row r="893" spans="1:25" x14ac:dyDescent="0.3">
      <c r="A893" s="1" t="s">
        <v>241</v>
      </c>
      <c r="B893" s="1" t="s">
        <v>232</v>
      </c>
      <c r="C893">
        <v>27</v>
      </c>
      <c r="D893">
        <v>1</v>
      </c>
      <c r="E893">
        <v>2</v>
      </c>
      <c r="F893">
        <v>3</v>
      </c>
      <c r="G893" s="1" t="s">
        <v>463</v>
      </c>
      <c r="H893">
        <v>1</v>
      </c>
      <c r="I893">
        <v>1</v>
      </c>
      <c r="J893">
        <v>1</v>
      </c>
      <c r="K893">
        <v>1</v>
      </c>
      <c r="L893">
        <v>2</v>
      </c>
      <c r="M893">
        <v>0</v>
      </c>
      <c r="N893">
        <v>1</v>
      </c>
      <c r="O893">
        <v>1</v>
      </c>
      <c r="P893">
        <v>0</v>
      </c>
      <c r="Q893">
        <v>1</v>
      </c>
      <c r="R893">
        <v>1</v>
      </c>
      <c r="S893">
        <v>5</v>
      </c>
      <c r="T893">
        <v>6</v>
      </c>
      <c r="U893">
        <v>5</v>
      </c>
      <c r="V893">
        <v>8</v>
      </c>
      <c r="W893">
        <v>8</v>
      </c>
      <c r="X893">
        <v>5</v>
      </c>
      <c r="Y893">
        <v>13</v>
      </c>
    </row>
    <row r="894" spans="1:25" x14ac:dyDescent="0.3">
      <c r="A894" s="1" t="s">
        <v>238</v>
      </c>
      <c r="B894" s="1" t="s">
        <v>233</v>
      </c>
      <c r="C894">
        <v>27</v>
      </c>
      <c r="D894">
        <v>2</v>
      </c>
      <c r="E894">
        <v>2</v>
      </c>
      <c r="F894">
        <v>4</v>
      </c>
      <c r="G894" s="1" t="s">
        <v>463</v>
      </c>
      <c r="H894">
        <v>0</v>
      </c>
      <c r="I894">
        <v>1</v>
      </c>
      <c r="J894">
        <v>1</v>
      </c>
      <c r="K894">
        <v>0</v>
      </c>
      <c r="L894">
        <v>1</v>
      </c>
      <c r="M894">
        <v>2</v>
      </c>
      <c r="N894">
        <v>1</v>
      </c>
      <c r="O894">
        <v>1</v>
      </c>
      <c r="P894">
        <v>2</v>
      </c>
      <c r="Q894">
        <v>3</v>
      </c>
      <c r="R894">
        <v>2</v>
      </c>
      <c r="S894">
        <v>0</v>
      </c>
      <c r="T894">
        <v>2</v>
      </c>
      <c r="U894">
        <v>3</v>
      </c>
      <c r="V894">
        <v>6</v>
      </c>
      <c r="W894">
        <v>6</v>
      </c>
      <c r="X894">
        <v>3</v>
      </c>
      <c r="Y894">
        <v>9</v>
      </c>
    </row>
    <row r="895" spans="1:25" x14ac:dyDescent="0.3">
      <c r="A895" s="1" t="s">
        <v>239</v>
      </c>
      <c r="B895" s="1" t="s">
        <v>223</v>
      </c>
      <c r="C895">
        <v>27</v>
      </c>
      <c r="D895">
        <v>0</v>
      </c>
      <c r="E895">
        <v>1</v>
      </c>
      <c r="F895">
        <v>1</v>
      </c>
      <c r="G895" s="1" t="s">
        <v>5</v>
      </c>
      <c r="H895">
        <v>0</v>
      </c>
      <c r="I895">
        <v>1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3</v>
      </c>
      <c r="T895">
        <v>5</v>
      </c>
      <c r="U895">
        <v>4</v>
      </c>
      <c r="V895">
        <v>4</v>
      </c>
      <c r="W895">
        <v>4</v>
      </c>
      <c r="X895">
        <v>4</v>
      </c>
      <c r="Y895">
        <v>8</v>
      </c>
    </row>
    <row r="896" spans="1:25" x14ac:dyDescent="0.3">
      <c r="A896" s="1" t="s">
        <v>223</v>
      </c>
      <c r="B896" s="1" t="s">
        <v>220</v>
      </c>
      <c r="C896">
        <v>28</v>
      </c>
      <c r="D896">
        <v>4</v>
      </c>
      <c r="E896">
        <v>3</v>
      </c>
      <c r="F896">
        <v>7</v>
      </c>
      <c r="G896" s="1" t="s">
        <v>463</v>
      </c>
      <c r="H896">
        <v>1</v>
      </c>
      <c r="I896">
        <v>2</v>
      </c>
      <c r="J896">
        <v>2</v>
      </c>
      <c r="K896">
        <v>1</v>
      </c>
      <c r="L896">
        <v>3</v>
      </c>
      <c r="M896">
        <v>3</v>
      </c>
      <c r="N896">
        <v>1</v>
      </c>
      <c r="O896">
        <v>1</v>
      </c>
      <c r="P896">
        <v>3</v>
      </c>
      <c r="Q896">
        <v>4</v>
      </c>
      <c r="R896">
        <v>2</v>
      </c>
      <c r="S896">
        <v>3</v>
      </c>
      <c r="T896">
        <v>5</v>
      </c>
      <c r="U896">
        <v>7</v>
      </c>
      <c r="V896">
        <v>8</v>
      </c>
      <c r="W896">
        <v>8</v>
      </c>
      <c r="X896">
        <v>7</v>
      </c>
      <c r="Y896">
        <v>15</v>
      </c>
    </row>
    <row r="897" spans="1:25" x14ac:dyDescent="0.3">
      <c r="A897" s="1" t="s">
        <v>237</v>
      </c>
      <c r="B897" s="1" t="s">
        <v>227</v>
      </c>
      <c r="C897">
        <v>28</v>
      </c>
      <c r="D897">
        <v>1</v>
      </c>
      <c r="E897">
        <v>3</v>
      </c>
      <c r="F897">
        <v>4</v>
      </c>
      <c r="G897" s="1" t="s">
        <v>463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3</v>
      </c>
      <c r="O897">
        <v>3</v>
      </c>
      <c r="P897">
        <v>0</v>
      </c>
      <c r="Q897">
        <v>3</v>
      </c>
      <c r="R897">
        <v>1</v>
      </c>
      <c r="S897">
        <v>2</v>
      </c>
      <c r="T897">
        <v>3</v>
      </c>
      <c r="U897">
        <v>3</v>
      </c>
      <c r="V897">
        <v>4</v>
      </c>
      <c r="W897">
        <v>4</v>
      </c>
      <c r="X897">
        <v>3</v>
      </c>
      <c r="Y897">
        <v>7</v>
      </c>
    </row>
    <row r="898" spans="1:25" x14ac:dyDescent="0.3">
      <c r="A898" s="1" t="s">
        <v>233</v>
      </c>
      <c r="B898" s="1" t="s">
        <v>228</v>
      </c>
      <c r="C898">
        <v>28</v>
      </c>
      <c r="D898">
        <v>3</v>
      </c>
      <c r="E898">
        <v>2</v>
      </c>
      <c r="F898">
        <v>5</v>
      </c>
      <c r="G898" s="1" t="s">
        <v>463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2</v>
      </c>
      <c r="N898">
        <v>2</v>
      </c>
      <c r="O898">
        <v>2</v>
      </c>
      <c r="P898">
        <v>2</v>
      </c>
      <c r="Q898">
        <v>4</v>
      </c>
      <c r="R898">
        <v>1</v>
      </c>
      <c r="S898">
        <v>2</v>
      </c>
      <c r="T898">
        <v>3</v>
      </c>
      <c r="U898">
        <v>8</v>
      </c>
      <c r="V898">
        <v>0</v>
      </c>
      <c r="W898">
        <v>0</v>
      </c>
      <c r="X898">
        <v>8</v>
      </c>
      <c r="Y898">
        <v>8</v>
      </c>
    </row>
    <row r="899" spans="1:25" x14ac:dyDescent="0.3">
      <c r="A899" s="1" t="s">
        <v>225</v>
      </c>
      <c r="B899" s="1" t="s">
        <v>238</v>
      </c>
      <c r="C899">
        <v>28</v>
      </c>
      <c r="D899">
        <v>0</v>
      </c>
      <c r="E899">
        <v>0</v>
      </c>
      <c r="F899">
        <v>0</v>
      </c>
      <c r="G899" s="1" t="s">
        <v>5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1</v>
      </c>
      <c r="T899">
        <v>3</v>
      </c>
      <c r="U899">
        <v>9</v>
      </c>
      <c r="V899">
        <v>7</v>
      </c>
      <c r="W899">
        <v>7</v>
      </c>
      <c r="X899">
        <v>9</v>
      </c>
      <c r="Y899">
        <v>16</v>
      </c>
    </row>
    <row r="900" spans="1:25" x14ac:dyDescent="0.3">
      <c r="A900" s="1" t="s">
        <v>231</v>
      </c>
      <c r="B900" s="1" t="s">
        <v>241</v>
      </c>
      <c r="C900">
        <v>28</v>
      </c>
      <c r="D900">
        <v>0</v>
      </c>
      <c r="E900">
        <v>2</v>
      </c>
      <c r="F900">
        <v>2</v>
      </c>
      <c r="G900" s="1" t="s">
        <v>5</v>
      </c>
      <c r="H900">
        <v>0</v>
      </c>
      <c r="I900">
        <v>2</v>
      </c>
      <c r="J900">
        <v>2</v>
      </c>
      <c r="K900">
        <v>0</v>
      </c>
      <c r="L900">
        <v>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2</v>
      </c>
      <c r="T900">
        <v>3</v>
      </c>
      <c r="U900">
        <v>7</v>
      </c>
      <c r="V900">
        <v>2</v>
      </c>
      <c r="W900">
        <v>2</v>
      </c>
      <c r="X900">
        <v>7</v>
      </c>
      <c r="Y900">
        <v>9</v>
      </c>
    </row>
    <row r="901" spans="1:25" x14ac:dyDescent="0.3">
      <c r="A901" s="1" t="s">
        <v>221</v>
      </c>
      <c r="B901" s="1" t="s">
        <v>239</v>
      </c>
      <c r="C901">
        <v>28</v>
      </c>
      <c r="D901">
        <v>0</v>
      </c>
      <c r="E901">
        <v>1</v>
      </c>
      <c r="F901">
        <v>1</v>
      </c>
      <c r="G901" s="1" t="s">
        <v>5</v>
      </c>
      <c r="H901">
        <v>0</v>
      </c>
      <c r="I901">
        <v>1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1</v>
      </c>
      <c r="T901">
        <v>3</v>
      </c>
      <c r="U901">
        <v>10</v>
      </c>
      <c r="V901">
        <v>2</v>
      </c>
      <c r="W901">
        <v>2</v>
      </c>
      <c r="X901">
        <v>10</v>
      </c>
      <c r="Y901">
        <v>12</v>
      </c>
    </row>
    <row r="902" spans="1:25" x14ac:dyDescent="0.3">
      <c r="A902" s="1" t="s">
        <v>234</v>
      </c>
      <c r="B902" s="1" t="s">
        <v>226</v>
      </c>
      <c r="C902">
        <v>28</v>
      </c>
      <c r="D902">
        <v>3</v>
      </c>
      <c r="E902">
        <v>0</v>
      </c>
      <c r="F902">
        <v>3</v>
      </c>
      <c r="G902" s="1" t="s">
        <v>5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</v>
      </c>
      <c r="N902">
        <v>0</v>
      </c>
      <c r="O902">
        <v>0</v>
      </c>
      <c r="P902">
        <v>3</v>
      </c>
      <c r="Q902">
        <v>3</v>
      </c>
      <c r="R902">
        <v>1</v>
      </c>
      <c r="S902">
        <v>2</v>
      </c>
      <c r="T902">
        <v>3</v>
      </c>
      <c r="U902">
        <v>5</v>
      </c>
      <c r="V902">
        <v>3</v>
      </c>
      <c r="W902">
        <v>3</v>
      </c>
      <c r="X902">
        <v>5</v>
      </c>
      <c r="Y902">
        <v>8</v>
      </c>
    </row>
    <row r="903" spans="1:25" x14ac:dyDescent="0.3">
      <c r="A903" s="1" t="s">
        <v>242</v>
      </c>
      <c r="B903" s="1" t="s">
        <v>240</v>
      </c>
      <c r="C903">
        <v>28</v>
      </c>
      <c r="D903">
        <v>0</v>
      </c>
      <c r="E903">
        <v>1</v>
      </c>
      <c r="F903">
        <v>1</v>
      </c>
      <c r="G903" s="1" t="s">
        <v>5</v>
      </c>
      <c r="H903">
        <v>0</v>
      </c>
      <c r="I903">
        <v>1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6</v>
      </c>
      <c r="V903">
        <v>4</v>
      </c>
      <c r="W903">
        <v>4</v>
      </c>
      <c r="X903">
        <v>6</v>
      </c>
      <c r="Y903">
        <v>10</v>
      </c>
    </row>
    <row r="904" spans="1:25" x14ac:dyDescent="0.3">
      <c r="A904" s="1" t="s">
        <v>229</v>
      </c>
      <c r="B904" s="1" t="s">
        <v>224</v>
      </c>
      <c r="C904">
        <v>28</v>
      </c>
      <c r="D904">
        <v>0</v>
      </c>
      <c r="E904">
        <v>0</v>
      </c>
      <c r="F904">
        <v>0</v>
      </c>
      <c r="G904" s="1" t="s">
        <v>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1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8</v>
      </c>
    </row>
    <row r="905" spans="1:25" x14ac:dyDescent="0.3">
      <c r="A905" s="1" t="s">
        <v>235</v>
      </c>
      <c r="B905" s="1" t="s">
        <v>222</v>
      </c>
      <c r="C905">
        <v>28</v>
      </c>
      <c r="D905">
        <v>0</v>
      </c>
      <c r="E905">
        <v>3</v>
      </c>
      <c r="F905">
        <v>3</v>
      </c>
      <c r="G905" s="1" t="s">
        <v>5</v>
      </c>
      <c r="H905">
        <v>0</v>
      </c>
      <c r="I905">
        <v>2</v>
      </c>
      <c r="J905">
        <v>2</v>
      </c>
      <c r="K905">
        <v>0</v>
      </c>
      <c r="L905">
        <v>2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1</v>
      </c>
      <c r="S905">
        <v>1</v>
      </c>
      <c r="T905">
        <v>2</v>
      </c>
      <c r="U905">
        <v>3</v>
      </c>
      <c r="V905">
        <v>3</v>
      </c>
      <c r="W905">
        <v>3</v>
      </c>
      <c r="X905">
        <v>3</v>
      </c>
      <c r="Y905">
        <v>6</v>
      </c>
    </row>
    <row r="906" spans="1:25" x14ac:dyDescent="0.3">
      <c r="A906" s="1" t="s">
        <v>230</v>
      </c>
      <c r="B906" s="1" t="s">
        <v>236</v>
      </c>
      <c r="C906">
        <v>28</v>
      </c>
      <c r="D906">
        <v>2</v>
      </c>
      <c r="E906">
        <v>1</v>
      </c>
      <c r="F906">
        <v>3</v>
      </c>
      <c r="G906" s="1" t="s">
        <v>463</v>
      </c>
      <c r="H906">
        <v>2</v>
      </c>
      <c r="I906">
        <v>1</v>
      </c>
      <c r="J906">
        <v>1</v>
      </c>
      <c r="K906">
        <v>2</v>
      </c>
      <c r="L906">
        <v>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2</v>
      </c>
      <c r="V906">
        <v>7</v>
      </c>
      <c r="W906">
        <v>7</v>
      </c>
      <c r="X906">
        <v>2</v>
      </c>
      <c r="Y906">
        <v>9</v>
      </c>
    </row>
    <row r="907" spans="1:25" x14ac:dyDescent="0.3">
      <c r="A907" s="1" t="s">
        <v>232</v>
      </c>
      <c r="B907" s="1" t="s">
        <v>219</v>
      </c>
      <c r="C907">
        <v>28</v>
      </c>
      <c r="D907">
        <v>2</v>
      </c>
      <c r="E907">
        <v>2</v>
      </c>
      <c r="F907">
        <v>4</v>
      </c>
      <c r="G907" s="1" t="s">
        <v>463</v>
      </c>
      <c r="H907">
        <v>0</v>
      </c>
      <c r="I907">
        <v>2</v>
      </c>
      <c r="J907">
        <v>2</v>
      </c>
      <c r="K907">
        <v>0</v>
      </c>
      <c r="L907">
        <v>2</v>
      </c>
      <c r="M907">
        <v>2</v>
      </c>
      <c r="N907">
        <v>0</v>
      </c>
      <c r="O907">
        <v>0</v>
      </c>
      <c r="P907">
        <v>2</v>
      </c>
      <c r="Q907">
        <v>2</v>
      </c>
      <c r="R907">
        <v>1</v>
      </c>
      <c r="S907">
        <v>3</v>
      </c>
      <c r="T907">
        <v>4</v>
      </c>
      <c r="U907">
        <v>8</v>
      </c>
      <c r="V907">
        <v>3</v>
      </c>
      <c r="W907">
        <v>3</v>
      </c>
      <c r="X907">
        <v>8</v>
      </c>
      <c r="Y907">
        <v>11</v>
      </c>
    </row>
    <row r="908" spans="1:25" x14ac:dyDescent="0.3">
      <c r="A908" s="1" t="s">
        <v>240</v>
      </c>
      <c r="B908" s="1" t="s">
        <v>234</v>
      </c>
      <c r="C908">
        <v>29</v>
      </c>
      <c r="D908">
        <v>3</v>
      </c>
      <c r="E908">
        <v>2</v>
      </c>
      <c r="F908">
        <v>5</v>
      </c>
      <c r="G908" s="1" t="s">
        <v>463</v>
      </c>
      <c r="H908">
        <v>1</v>
      </c>
      <c r="I908">
        <v>1</v>
      </c>
      <c r="J908">
        <v>1</v>
      </c>
      <c r="K908">
        <v>1</v>
      </c>
      <c r="L908">
        <v>2</v>
      </c>
      <c r="M908">
        <v>2</v>
      </c>
      <c r="N908">
        <v>1</v>
      </c>
      <c r="O908">
        <v>1</v>
      </c>
      <c r="P908">
        <v>2</v>
      </c>
      <c r="Q908">
        <v>3</v>
      </c>
      <c r="R908">
        <v>1</v>
      </c>
      <c r="S908">
        <v>4</v>
      </c>
      <c r="T908">
        <v>5</v>
      </c>
      <c r="U908">
        <v>3</v>
      </c>
      <c r="V908">
        <v>5</v>
      </c>
      <c r="W908">
        <v>5</v>
      </c>
      <c r="X908">
        <v>3</v>
      </c>
      <c r="Y908">
        <v>8</v>
      </c>
    </row>
    <row r="909" spans="1:25" x14ac:dyDescent="0.3">
      <c r="A909" s="1" t="s">
        <v>226</v>
      </c>
      <c r="B909" s="1" t="s">
        <v>237</v>
      </c>
      <c r="C909">
        <v>29</v>
      </c>
      <c r="D909">
        <v>2</v>
      </c>
      <c r="E909">
        <v>0</v>
      </c>
      <c r="F909">
        <v>2</v>
      </c>
      <c r="G909" s="1" t="s">
        <v>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</v>
      </c>
      <c r="N909">
        <v>0</v>
      </c>
      <c r="O909">
        <v>0</v>
      </c>
      <c r="P909">
        <v>2</v>
      </c>
      <c r="Q909">
        <v>2</v>
      </c>
      <c r="R909">
        <v>0</v>
      </c>
      <c r="S909">
        <v>1</v>
      </c>
      <c r="T909">
        <v>1</v>
      </c>
      <c r="U909">
        <v>7</v>
      </c>
      <c r="V909">
        <v>6</v>
      </c>
      <c r="W909">
        <v>6</v>
      </c>
      <c r="X909">
        <v>7</v>
      </c>
      <c r="Y909">
        <v>13</v>
      </c>
    </row>
    <row r="910" spans="1:25" x14ac:dyDescent="0.3">
      <c r="A910" s="1" t="s">
        <v>222</v>
      </c>
      <c r="B910" s="1" t="s">
        <v>221</v>
      </c>
      <c r="C910">
        <v>29</v>
      </c>
      <c r="D910">
        <v>2</v>
      </c>
      <c r="E910">
        <v>3</v>
      </c>
      <c r="F910">
        <v>5</v>
      </c>
      <c r="G910" s="1" t="s">
        <v>463</v>
      </c>
      <c r="H910">
        <v>2</v>
      </c>
      <c r="I910">
        <v>0</v>
      </c>
      <c r="J910">
        <v>0</v>
      </c>
      <c r="K910">
        <v>2</v>
      </c>
      <c r="L910">
        <v>2</v>
      </c>
      <c r="M910">
        <v>0</v>
      </c>
      <c r="N910">
        <v>3</v>
      </c>
      <c r="O910">
        <v>3</v>
      </c>
      <c r="P910">
        <v>0</v>
      </c>
      <c r="Q910">
        <v>3</v>
      </c>
      <c r="R910">
        <v>3</v>
      </c>
      <c r="S910">
        <v>1</v>
      </c>
      <c r="T910">
        <v>4</v>
      </c>
      <c r="U910">
        <v>3</v>
      </c>
      <c r="V910">
        <v>5</v>
      </c>
      <c r="W910">
        <v>5</v>
      </c>
      <c r="X910">
        <v>3</v>
      </c>
      <c r="Y910">
        <v>8</v>
      </c>
    </row>
    <row r="911" spans="1:25" x14ac:dyDescent="0.3">
      <c r="A911" s="1" t="s">
        <v>236</v>
      </c>
      <c r="B911" s="1" t="s">
        <v>235</v>
      </c>
      <c r="C911">
        <v>29</v>
      </c>
      <c r="D911">
        <v>0</v>
      </c>
      <c r="E911">
        <v>1</v>
      </c>
      <c r="F911">
        <v>1</v>
      </c>
      <c r="G911" s="1" t="s">
        <v>5</v>
      </c>
      <c r="H911">
        <v>0</v>
      </c>
      <c r="I911">
        <v>1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8</v>
      </c>
      <c r="V911">
        <v>0</v>
      </c>
      <c r="W911">
        <v>0</v>
      </c>
      <c r="X911">
        <v>8</v>
      </c>
      <c r="Y911">
        <v>8</v>
      </c>
    </row>
    <row r="912" spans="1:25" x14ac:dyDescent="0.3">
      <c r="A912" s="1" t="s">
        <v>224</v>
      </c>
      <c r="B912" s="1" t="s">
        <v>223</v>
      </c>
      <c r="C912">
        <v>29</v>
      </c>
      <c r="D912">
        <v>1</v>
      </c>
      <c r="E912">
        <v>2</v>
      </c>
      <c r="F912">
        <v>3</v>
      </c>
      <c r="G912" s="1" t="s">
        <v>463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2</v>
      </c>
      <c r="O912">
        <v>2</v>
      </c>
      <c r="P912">
        <v>0</v>
      </c>
      <c r="Q912">
        <v>2</v>
      </c>
      <c r="R912">
        <v>2</v>
      </c>
      <c r="S912">
        <v>0</v>
      </c>
      <c r="T912">
        <v>2</v>
      </c>
      <c r="U912">
        <v>8</v>
      </c>
      <c r="V912">
        <v>2</v>
      </c>
      <c r="W912">
        <v>2</v>
      </c>
      <c r="X912">
        <v>8</v>
      </c>
      <c r="Y912">
        <v>10</v>
      </c>
    </row>
    <row r="913" spans="1:25" x14ac:dyDescent="0.3">
      <c r="A913" s="1" t="s">
        <v>219</v>
      </c>
      <c r="B913" s="1" t="s">
        <v>231</v>
      </c>
      <c r="C913">
        <v>29</v>
      </c>
      <c r="D913">
        <v>1</v>
      </c>
      <c r="E913">
        <v>0</v>
      </c>
      <c r="F913">
        <v>1</v>
      </c>
      <c r="G913" s="1" t="s">
        <v>5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6</v>
      </c>
      <c r="T913">
        <v>9</v>
      </c>
      <c r="U913">
        <v>4</v>
      </c>
      <c r="V913">
        <v>6</v>
      </c>
      <c r="W913">
        <v>6</v>
      </c>
      <c r="X913">
        <v>4</v>
      </c>
      <c r="Y913">
        <v>10</v>
      </c>
    </row>
    <row r="914" spans="1:25" x14ac:dyDescent="0.3">
      <c r="A914" s="1" t="s">
        <v>241</v>
      </c>
      <c r="B914" s="1" t="s">
        <v>229</v>
      </c>
      <c r="C914">
        <v>29</v>
      </c>
      <c r="D914">
        <v>2</v>
      </c>
      <c r="E914">
        <v>1</v>
      </c>
      <c r="F914">
        <v>3</v>
      </c>
      <c r="G914" s="1" t="s">
        <v>463</v>
      </c>
      <c r="H914">
        <v>1</v>
      </c>
      <c r="I914">
        <v>1</v>
      </c>
      <c r="J914">
        <v>1</v>
      </c>
      <c r="K914">
        <v>1</v>
      </c>
      <c r="L914">
        <v>2</v>
      </c>
      <c r="M914">
        <v>1</v>
      </c>
      <c r="N914">
        <v>0</v>
      </c>
      <c r="O914">
        <v>0</v>
      </c>
      <c r="P914">
        <v>1</v>
      </c>
      <c r="Q914">
        <v>1</v>
      </c>
      <c r="R914">
        <v>0</v>
      </c>
      <c r="S914">
        <v>4</v>
      </c>
      <c r="T914">
        <v>4</v>
      </c>
      <c r="U914">
        <v>6</v>
      </c>
      <c r="V914">
        <v>4</v>
      </c>
      <c r="W914">
        <v>4</v>
      </c>
      <c r="X914">
        <v>6</v>
      </c>
      <c r="Y914">
        <v>10</v>
      </c>
    </row>
    <row r="915" spans="1:25" x14ac:dyDescent="0.3">
      <c r="A915" s="1" t="s">
        <v>220</v>
      </c>
      <c r="B915" s="1" t="s">
        <v>233</v>
      </c>
      <c r="C915">
        <v>29</v>
      </c>
      <c r="D915">
        <v>0</v>
      </c>
      <c r="E915">
        <v>1</v>
      </c>
      <c r="F915">
        <v>1</v>
      </c>
      <c r="G915" s="1" t="s">
        <v>5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2</v>
      </c>
      <c r="T915">
        <v>4</v>
      </c>
      <c r="U915">
        <v>8</v>
      </c>
      <c r="V915">
        <v>7</v>
      </c>
      <c r="W915">
        <v>7</v>
      </c>
      <c r="X915">
        <v>8</v>
      </c>
      <c r="Y915">
        <v>15</v>
      </c>
    </row>
    <row r="916" spans="1:25" x14ac:dyDescent="0.3">
      <c r="A916" s="1" t="s">
        <v>238</v>
      </c>
      <c r="B916" s="1" t="s">
        <v>230</v>
      </c>
      <c r="C916">
        <v>29</v>
      </c>
      <c r="D916">
        <v>1</v>
      </c>
      <c r="E916">
        <v>2</v>
      </c>
      <c r="F916">
        <v>3</v>
      </c>
      <c r="G916" s="1" t="s">
        <v>463</v>
      </c>
      <c r="H916">
        <v>0</v>
      </c>
      <c r="I916">
        <v>1</v>
      </c>
      <c r="J916">
        <v>1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2</v>
      </c>
      <c r="R916">
        <v>0</v>
      </c>
      <c r="S916">
        <v>1</v>
      </c>
      <c r="T916">
        <v>1</v>
      </c>
      <c r="U916">
        <v>7</v>
      </c>
      <c r="V916">
        <v>7</v>
      </c>
      <c r="W916">
        <v>7</v>
      </c>
      <c r="X916">
        <v>7</v>
      </c>
      <c r="Y916">
        <v>14</v>
      </c>
    </row>
    <row r="917" spans="1:25" x14ac:dyDescent="0.3">
      <c r="A917" s="1" t="s">
        <v>228</v>
      </c>
      <c r="B917" s="1" t="s">
        <v>225</v>
      </c>
      <c r="C917">
        <v>29</v>
      </c>
      <c r="D917">
        <v>1</v>
      </c>
      <c r="E917">
        <v>0</v>
      </c>
      <c r="F917">
        <v>1</v>
      </c>
      <c r="G917" s="1" t="s">
        <v>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9</v>
      </c>
      <c r="V917">
        <v>5</v>
      </c>
      <c r="W917">
        <v>5</v>
      </c>
      <c r="X917">
        <v>9</v>
      </c>
      <c r="Y917">
        <v>14</v>
      </c>
    </row>
    <row r="918" spans="1:25" x14ac:dyDescent="0.3">
      <c r="A918" s="1" t="s">
        <v>227</v>
      </c>
      <c r="B918" s="1" t="s">
        <v>232</v>
      </c>
      <c r="C918">
        <v>29</v>
      </c>
      <c r="D918">
        <v>1</v>
      </c>
      <c r="E918">
        <v>2</v>
      </c>
      <c r="F918">
        <v>3</v>
      </c>
      <c r="G918" s="1" t="s">
        <v>463</v>
      </c>
      <c r="H918">
        <v>0</v>
      </c>
      <c r="I918">
        <v>2</v>
      </c>
      <c r="J918">
        <v>2</v>
      </c>
      <c r="K918">
        <v>0</v>
      </c>
      <c r="L918">
        <v>2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1</v>
      </c>
      <c r="S918">
        <v>0</v>
      </c>
      <c r="T918">
        <v>1</v>
      </c>
      <c r="U918">
        <v>4</v>
      </c>
      <c r="V918">
        <v>3</v>
      </c>
      <c r="W918">
        <v>3</v>
      </c>
      <c r="X918">
        <v>4</v>
      </c>
      <c r="Y918">
        <v>7</v>
      </c>
    </row>
    <row r="919" spans="1:25" x14ac:dyDescent="0.3">
      <c r="A919" s="1" t="s">
        <v>239</v>
      </c>
      <c r="B919" s="1" t="s">
        <v>242</v>
      </c>
      <c r="C919">
        <v>29</v>
      </c>
      <c r="D919">
        <v>2</v>
      </c>
      <c r="E919">
        <v>0</v>
      </c>
      <c r="F919">
        <v>2</v>
      </c>
      <c r="G919" s="1" t="s">
        <v>5</v>
      </c>
      <c r="H919">
        <v>1</v>
      </c>
      <c r="I919">
        <v>0</v>
      </c>
      <c r="J919">
        <v>0</v>
      </c>
      <c r="K919">
        <v>1</v>
      </c>
      <c r="L919">
        <v>1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2</v>
      </c>
      <c r="T919">
        <v>3</v>
      </c>
      <c r="U919">
        <v>5</v>
      </c>
      <c r="V919">
        <v>7</v>
      </c>
      <c r="W919">
        <v>7</v>
      </c>
      <c r="X919">
        <v>5</v>
      </c>
      <c r="Y919">
        <v>12</v>
      </c>
    </row>
    <row r="920" spans="1:25" x14ac:dyDescent="0.3">
      <c r="A920" s="1" t="s">
        <v>193</v>
      </c>
      <c r="B920" s="1" t="s">
        <v>176</v>
      </c>
      <c r="C920">
        <v>1</v>
      </c>
      <c r="D920">
        <v>1</v>
      </c>
      <c r="E920">
        <v>2</v>
      </c>
      <c r="F920">
        <v>3</v>
      </c>
      <c r="G920" s="1" t="s">
        <v>463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2</v>
      </c>
      <c r="O920">
        <v>2</v>
      </c>
      <c r="P920">
        <v>1</v>
      </c>
      <c r="Q920">
        <v>3</v>
      </c>
      <c r="R920">
        <v>2</v>
      </c>
      <c r="S920">
        <v>3</v>
      </c>
      <c r="T920">
        <v>5</v>
      </c>
      <c r="U920">
        <v>2</v>
      </c>
      <c r="V920">
        <v>4</v>
      </c>
      <c r="W920">
        <v>4</v>
      </c>
      <c r="X920">
        <v>2</v>
      </c>
      <c r="Y920">
        <v>6</v>
      </c>
    </row>
    <row r="921" spans="1:25" x14ac:dyDescent="0.3">
      <c r="A921" s="1" t="s">
        <v>177</v>
      </c>
      <c r="B921" s="1" t="s">
        <v>172</v>
      </c>
      <c r="C921">
        <v>1</v>
      </c>
      <c r="D921">
        <v>2</v>
      </c>
      <c r="E921">
        <v>2</v>
      </c>
      <c r="F921">
        <v>4</v>
      </c>
      <c r="G921" s="1" t="s">
        <v>463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</v>
      </c>
      <c r="N921">
        <v>2</v>
      </c>
      <c r="O921">
        <v>2</v>
      </c>
      <c r="P921">
        <v>2</v>
      </c>
      <c r="Q921">
        <v>4</v>
      </c>
      <c r="R921">
        <v>0</v>
      </c>
      <c r="S921">
        <v>2</v>
      </c>
      <c r="T921">
        <v>2</v>
      </c>
      <c r="U921">
        <v>4</v>
      </c>
      <c r="V921">
        <v>4</v>
      </c>
      <c r="W921">
        <v>4</v>
      </c>
      <c r="X921">
        <v>4</v>
      </c>
      <c r="Y921">
        <v>8</v>
      </c>
    </row>
    <row r="922" spans="1:25" x14ac:dyDescent="0.3">
      <c r="A922" s="1" t="s">
        <v>188</v>
      </c>
      <c r="B922" s="1" t="s">
        <v>192</v>
      </c>
      <c r="C922">
        <v>1</v>
      </c>
      <c r="D922">
        <v>5</v>
      </c>
      <c r="E922">
        <v>1</v>
      </c>
      <c r="F922">
        <v>6</v>
      </c>
      <c r="G922" s="1" t="s">
        <v>463</v>
      </c>
      <c r="H922">
        <v>2</v>
      </c>
      <c r="I922">
        <v>0</v>
      </c>
      <c r="J922">
        <v>0</v>
      </c>
      <c r="K922">
        <v>2</v>
      </c>
      <c r="L922">
        <v>2</v>
      </c>
      <c r="M922">
        <v>3</v>
      </c>
      <c r="N922">
        <v>1</v>
      </c>
      <c r="O922">
        <v>1</v>
      </c>
      <c r="P922">
        <v>3</v>
      </c>
      <c r="Q922">
        <v>4</v>
      </c>
      <c r="R922">
        <v>0</v>
      </c>
      <c r="S922">
        <v>2</v>
      </c>
      <c r="T922">
        <v>2</v>
      </c>
      <c r="U922">
        <v>13</v>
      </c>
      <c r="V922">
        <v>3</v>
      </c>
      <c r="W922">
        <v>3</v>
      </c>
      <c r="X922">
        <v>13</v>
      </c>
      <c r="Y922">
        <v>16</v>
      </c>
    </row>
    <row r="923" spans="1:25" x14ac:dyDescent="0.3">
      <c r="A923" s="1" t="s">
        <v>181</v>
      </c>
      <c r="B923" s="1" t="s">
        <v>180</v>
      </c>
      <c r="C923">
        <v>1</v>
      </c>
      <c r="D923">
        <v>1</v>
      </c>
      <c r="E923">
        <v>1</v>
      </c>
      <c r="F923">
        <v>2</v>
      </c>
      <c r="G923" s="1" t="s">
        <v>463</v>
      </c>
      <c r="H923">
        <v>1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4</v>
      </c>
      <c r="T923">
        <v>4</v>
      </c>
      <c r="U923">
        <v>7</v>
      </c>
      <c r="V923">
        <v>9</v>
      </c>
      <c r="W923">
        <v>9</v>
      </c>
      <c r="X923">
        <v>7</v>
      </c>
      <c r="Y923">
        <v>16</v>
      </c>
    </row>
    <row r="924" spans="1:25" x14ac:dyDescent="0.3">
      <c r="A924" s="1" t="s">
        <v>194</v>
      </c>
      <c r="B924" s="1" t="s">
        <v>185</v>
      </c>
      <c r="C924">
        <v>1</v>
      </c>
      <c r="D924">
        <v>2</v>
      </c>
      <c r="E924">
        <v>2</v>
      </c>
      <c r="F924">
        <v>4</v>
      </c>
      <c r="G924" s="1" t="s">
        <v>463</v>
      </c>
      <c r="H924">
        <v>1</v>
      </c>
      <c r="I924">
        <v>2</v>
      </c>
      <c r="J924">
        <v>2</v>
      </c>
      <c r="K924">
        <v>1</v>
      </c>
      <c r="L924">
        <v>3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2</v>
      </c>
      <c r="S924">
        <v>3</v>
      </c>
      <c r="T924">
        <v>5</v>
      </c>
      <c r="U924">
        <v>3</v>
      </c>
      <c r="V924">
        <v>0</v>
      </c>
      <c r="W924">
        <v>0</v>
      </c>
      <c r="X924">
        <v>3</v>
      </c>
      <c r="Y924">
        <v>3</v>
      </c>
    </row>
    <row r="925" spans="1:25" x14ac:dyDescent="0.3">
      <c r="A925" s="1" t="s">
        <v>190</v>
      </c>
      <c r="B925" s="1" t="s">
        <v>175</v>
      </c>
      <c r="C925">
        <v>1</v>
      </c>
      <c r="D925">
        <v>2</v>
      </c>
      <c r="E925">
        <v>2</v>
      </c>
      <c r="F925">
        <v>4</v>
      </c>
      <c r="G925" s="1" t="s">
        <v>463</v>
      </c>
      <c r="H925">
        <v>2</v>
      </c>
      <c r="I925">
        <v>0</v>
      </c>
      <c r="J925">
        <v>0</v>
      </c>
      <c r="K925">
        <v>2</v>
      </c>
      <c r="L925">
        <v>2</v>
      </c>
      <c r="M925">
        <v>0</v>
      </c>
      <c r="N925">
        <v>2</v>
      </c>
      <c r="O925">
        <v>2</v>
      </c>
      <c r="P925">
        <v>0</v>
      </c>
      <c r="Q925">
        <v>2</v>
      </c>
      <c r="R925">
        <v>3</v>
      </c>
      <c r="S925">
        <v>1</v>
      </c>
      <c r="T925">
        <v>4</v>
      </c>
      <c r="U925">
        <v>6</v>
      </c>
      <c r="V925">
        <v>6</v>
      </c>
      <c r="W925">
        <v>6</v>
      </c>
      <c r="X925">
        <v>6</v>
      </c>
      <c r="Y925">
        <v>12</v>
      </c>
    </row>
    <row r="926" spans="1:25" x14ac:dyDescent="0.3">
      <c r="A926" s="1" t="s">
        <v>187</v>
      </c>
      <c r="B926" s="1" t="s">
        <v>178</v>
      </c>
      <c r="C926">
        <v>1</v>
      </c>
      <c r="D926">
        <v>1</v>
      </c>
      <c r="E926">
        <v>0</v>
      </c>
      <c r="F926">
        <v>1</v>
      </c>
      <c r="G926" s="1" t="s">
        <v>5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1</v>
      </c>
      <c r="T926">
        <v>1</v>
      </c>
      <c r="U926">
        <v>6</v>
      </c>
      <c r="V926">
        <v>4</v>
      </c>
      <c r="W926">
        <v>4</v>
      </c>
      <c r="X926">
        <v>6</v>
      </c>
      <c r="Y926">
        <v>10</v>
      </c>
    </row>
    <row r="927" spans="1:25" x14ac:dyDescent="0.3">
      <c r="A927" s="1" t="s">
        <v>174</v>
      </c>
      <c r="B927" s="1" t="s">
        <v>183</v>
      </c>
      <c r="C927">
        <v>1</v>
      </c>
      <c r="D927">
        <v>1</v>
      </c>
      <c r="E927">
        <v>2</v>
      </c>
      <c r="F927">
        <v>3</v>
      </c>
      <c r="G927" s="1" t="s">
        <v>463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2</v>
      </c>
      <c r="O927">
        <v>2</v>
      </c>
      <c r="P927">
        <v>1</v>
      </c>
      <c r="Q927">
        <v>3</v>
      </c>
      <c r="R927">
        <v>0</v>
      </c>
      <c r="S927">
        <v>0</v>
      </c>
      <c r="T927">
        <v>0</v>
      </c>
      <c r="U927">
        <v>5</v>
      </c>
      <c r="V927">
        <v>1</v>
      </c>
      <c r="W927">
        <v>1</v>
      </c>
      <c r="X927">
        <v>5</v>
      </c>
      <c r="Y927">
        <v>6</v>
      </c>
    </row>
    <row r="928" spans="1:25" x14ac:dyDescent="0.3">
      <c r="A928" s="1" t="s">
        <v>173</v>
      </c>
      <c r="B928" s="1" t="s">
        <v>191</v>
      </c>
      <c r="C928">
        <v>1</v>
      </c>
      <c r="D928">
        <v>1</v>
      </c>
      <c r="E928">
        <v>2</v>
      </c>
      <c r="F928">
        <v>3</v>
      </c>
      <c r="G928" s="1" t="s">
        <v>463</v>
      </c>
      <c r="H928">
        <v>1</v>
      </c>
      <c r="I928">
        <v>1</v>
      </c>
      <c r="J928">
        <v>1</v>
      </c>
      <c r="K928">
        <v>1</v>
      </c>
      <c r="L928">
        <v>2</v>
      </c>
      <c r="M928">
        <v>0</v>
      </c>
      <c r="N928">
        <v>1</v>
      </c>
      <c r="O928">
        <v>1</v>
      </c>
      <c r="P928">
        <v>0</v>
      </c>
      <c r="Q928">
        <v>1</v>
      </c>
      <c r="R928">
        <v>1</v>
      </c>
      <c r="S928">
        <v>0</v>
      </c>
      <c r="T928">
        <v>1</v>
      </c>
      <c r="U928">
        <v>10</v>
      </c>
      <c r="V928">
        <v>6</v>
      </c>
      <c r="W928">
        <v>6</v>
      </c>
      <c r="X928">
        <v>10</v>
      </c>
      <c r="Y928">
        <v>16</v>
      </c>
    </row>
    <row r="929" spans="1:25" x14ac:dyDescent="0.3">
      <c r="A929" s="1" t="s">
        <v>189</v>
      </c>
      <c r="B929" s="1" t="s">
        <v>186</v>
      </c>
      <c r="C929">
        <v>1</v>
      </c>
      <c r="D929">
        <v>3</v>
      </c>
      <c r="E929">
        <v>2</v>
      </c>
      <c r="F929">
        <v>5</v>
      </c>
      <c r="G929" s="1" t="s">
        <v>463</v>
      </c>
      <c r="H929">
        <v>2</v>
      </c>
      <c r="I929">
        <v>1</v>
      </c>
      <c r="J929">
        <v>1</v>
      </c>
      <c r="K929">
        <v>2</v>
      </c>
      <c r="L929">
        <v>3</v>
      </c>
      <c r="M929">
        <v>1</v>
      </c>
      <c r="N929">
        <v>1</v>
      </c>
      <c r="O929">
        <v>1</v>
      </c>
      <c r="P929">
        <v>1</v>
      </c>
      <c r="Q929">
        <v>2</v>
      </c>
      <c r="R929">
        <v>1</v>
      </c>
      <c r="S929">
        <v>4</v>
      </c>
      <c r="T929">
        <v>5</v>
      </c>
      <c r="U929">
        <v>3</v>
      </c>
      <c r="V929">
        <v>3</v>
      </c>
      <c r="W929">
        <v>3</v>
      </c>
      <c r="X929">
        <v>3</v>
      </c>
      <c r="Y929">
        <v>6</v>
      </c>
    </row>
    <row r="930" spans="1:25" x14ac:dyDescent="0.3">
      <c r="A930" s="1" t="s">
        <v>171</v>
      </c>
      <c r="B930" s="1" t="s">
        <v>182</v>
      </c>
      <c r="C930">
        <v>1</v>
      </c>
      <c r="D930">
        <v>3</v>
      </c>
      <c r="E930">
        <v>1</v>
      </c>
      <c r="F930">
        <v>4</v>
      </c>
      <c r="G930" s="1" t="s">
        <v>463</v>
      </c>
      <c r="H930">
        <v>2</v>
      </c>
      <c r="I930">
        <v>0</v>
      </c>
      <c r="J930">
        <v>0</v>
      </c>
      <c r="K930">
        <v>2</v>
      </c>
      <c r="L930">
        <v>2</v>
      </c>
      <c r="M930">
        <v>1</v>
      </c>
      <c r="N930">
        <v>1</v>
      </c>
      <c r="O930">
        <v>1</v>
      </c>
      <c r="P930">
        <v>1</v>
      </c>
      <c r="Q930">
        <v>2</v>
      </c>
      <c r="R930">
        <v>0</v>
      </c>
      <c r="S930">
        <v>0</v>
      </c>
      <c r="T930">
        <v>0</v>
      </c>
      <c r="U930">
        <v>3</v>
      </c>
      <c r="V930">
        <v>3</v>
      </c>
      <c r="W930">
        <v>3</v>
      </c>
      <c r="X930">
        <v>3</v>
      </c>
      <c r="Y930">
        <v>6</v>
      </c>
    </row>
    <row r="931" spans="1:25" x14ac:dyDescent="0.3">
      <c r="A931" s="1" t="s">
        <v>184</v>
      </c>
      <c r="B931" s="1" t="s">
        <v>179</v>
      </c>
      <c r="C931">
        <v>1</v>
      </c>
      <c r="D931">
        <v>1</v>
      </c>
      <c r="E931">
        <v>3</v>
      </c>
      <c r="F931">
        <v>4</v>
      </c>
      <c r="G931" s="1" t="s">
        <v>463</v>
      </c>
      <c r="H931">
        <v>1</v>
      </c>
      <c r="I931">
        <v>1</v>
      </c>
      <c r="J931">
        <v>1</v>
      </c>
      <c r="K931">
        <v>1</v>
      </c>
      <c r="L931">
        <v>2</v>
      </c>
      <c r="M931">
        <v>0</v>
      </c>
      <c r="N931">
        <v>2</v>
      </c>
      <c r="O931">
        <v>2</v>
      </c>
      <c r="P931">
        <v>0</v>
      </c>
      <c r="Q931">
        <v>2</v>
      </c>
      <c r="R931">
        <v>0</v>
      </c>
      <c r="S931">
        <v>1</v>
      </c>
      <c r="T931">
        <v>1</v>
      </c>
      <c r="U931">
        <v>4</v>
      </c>
      <c r="V931">
        <v>2</v>
      </c>
      <c r="W931">
        <v>2</v>
      </c>
      <c r="X931">
        <v>4</v>
      </c>
      <c r="Y931">
        <v>6</v>
      </c>
    </row>
    <row r="932" spans="1:25" x14ac:dyDescent="0.3">
      <c r="A932" s="1" t="s">
        <v>180</v>
      </c>
      <c r="B932" s="1" t="s">
        <v>173</v>
      </c>
      <c r="C932">
        <v>4</v>
      </c>
      <c r="D932">
        <v>1</v>
      </c>
      <c r="E932">
        <v>1</v>
      </c>
      <c r="F932">
        <v>2</v>
      </c>
      <c r="G932" s="1" t="s">
        <v>463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1</v>
      </c>
      <c r="P932">
        <v>1</v>
      </c>
      <c r="Q932">
        <v>2</v>
      </c>
      <c r="R932">
        <v>2</v>
      </c>
      <c r="S932">
        <v>1</v>
      </c>
      <c r="T932">
        <v>3</v>
      </c>
      <c r="U932">
        <v>7</v>
      </c>
      <c r="V932">
        <v>6</v>
      </c>
      <c r="W932">
        <v>6</v>
      </c>
      <c r="X932">
        <v>7</v>
      </c>
      <c r="Y932">
        <v>13</v>
      </c>
    </row>
    <row r="933" spans="1:25" x14ac:dyDescent="0.3">
      <c r="A933" s="1" t="s">
        <v>179</v>
      </c>
      <c r="B933" s="1" t="s">
        <v>189</v>
      </c>
      <c r="C933">
        <v>2</v>
      </c>
      <c r="D933">
        <v>3</v>
      </c>
      <c r="E933">
        <v>2</v>
      </c>
      <c r="F933">
        <v>5</v>
      </c>
      <c r="G933" s="1" t="s">
        <v>463</v>
      </c>
      <c r="H933">
        <v>1</v>
      </c>
      <c r="I933">
        <v>1</v>
      </c>
      <c r="J933">
        <v>1</v>
      </c>
      <c r="K933">
        <v>1</v>
      </c>
      <c r="L933">
        <v>2</v>
      </c>
      <c r="M933">
        <v>2</v>
      </c>
      <c r="N933">
        <v>1</v>
      </c>
      <c r="O933">
        <v>1</v>
      </c>
      <c r="P933">
        <v>2</v>
      </c>
      <c r="Q933">
        <v>3</v>
      </c>
      <c r="R933">
        <v>1</v>
      </c>
      <c r="S933">
        <v>3</v>
      </c>
      <c r="T933">
        <v>4</v>
      </c>
      <c r="U933">
        <v>3</v>
      </c>
      <c r="V933">
        <v>4</v>
      </c>
      <c r="W933">
        <v>4</v>
      </c>
      <c r="X933">
        <v>3</v>
      </c>
      <c r="Y933">
        <v>7</v>
      </c>
    </row>
    <row r="934" spans="1:25" x14ac:dyDescent="0.3">
      <c r="A934" s="1" t="s">
        <v>185</v>
      </c>
      <c r="B934" s="1" t="s">
        <v>190</v>
      </c>
      <c r="C934">
        <v>2</v>
      </c>
      <c r="D934">
        <v>0</v>
      </c>
      <c r="E934">
        <v>0</v>
      </c>
      <c r="F934">
        <v>0</v>
      </c>
      <c r="G934" s="1" t="s">
        <v>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1</v>
      </c>
      <c r="U934">
        <v>7</v>
      </c>
      <c r="V934">
        <v>1</v>
      </c>
      <c r="W934">
        <v>1</v>
      </c>
      <c r="X934">
        <v>7</v>
      </c>
      <c r="Y934">
        <v>8</v>
      </c>
    </row>
    <row r="935" spans="1:25" x14ac:dyDescent="0.3">
      <c r="A935" s="1" t="s">
        <v>191</v>
      </c>
      <c r="B935" s="1" t="s">
        <v>181</v>
      </c>
      <c r="C935">
        <v>2</v>
      </c>
      <c r="D935">
        <v>2</v>
      </c>
      <c r="E935">
        <v>2</v>
      </c>
      <c r="F935">
        <v>4</v>
      </c>
      <c r="G935" s="1" t="s">
        <v>463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</v>
      </c>
      <c r="N935">
        <v>2</v>
      </c>
      <c r="O935">
        <v>2</v>
      </c>
      <c r="P935">
        <v>2</v>
      </c>
      <c r="Q935">
        <v>4</v>
      </c>
      <c r="R935">
        <v>4</v>
      </c>
      <c r="S935">
        <v>2</v>
      </c>
      <c r="T935">
        <v>6</v>
      </c>
      <c r="U935">
        <v>4</v>
      </c>
      <c r="V935">
        <v>10</v>
      </c>
      <c r="W935">
        <v>10</v>
      </c>
      <c r="X935">
        <v>4</v>
      </c>
      <c r="Y935">
        <v>14</v>
      </c>
    </row>
    <row r="936" spans="1:25" x14ac:dyDescent="0.3">
      <c r="A936" s="1" t="s">
        <v>176</v>
      </c>
      <c r="B936" s="1" t="s">
        <v>171</v>
      </c>
      <c r="C936">
        <v>2</v>
      </c>
      <c r="D936">
        <v>1</v>
      </c>
      <c r="E936">
        <v>4</v>
      </c>
      <c r="F936">
        <v>5</v>
      </c>
      <c r="G936" s="1" t="s">
        <v>463</v>
      </c>
      <c r="H936">
        <v>1</v>
      </c>
      <c r="I936">
        <v>2</v>
      </c>
      <c r="J936">
        <v>2</v>
      </c>
      <c r="K936">
        <v>1</v>
      </c>
      <c r="L936">
        <v>3</v>
      </c>
      <c r="M936">
        <v>0</v>
      </c>
      <c r="N936">
        <v>2</v>
      </c>
      <c r="O936">
        <v>2</v>
      </c>
      <c r="P936">
        <v>0</v>
      </c>
      <c r="Q936">
        <v>2</v>
      </c>
      <c r="R936">
        <v>4</v>
      </c>
      <c r="S936">
        <v>1</v>
      </c>
      <c r="T936">
        <v>5</v>
      </c>
      <c r="U936">
        <v>3</v>
      </c>
      <c r="V936">
        <v>5</v>
      </c>
      <c r="W936">
        <v>5</v>
      </c>
      <c r="X936">
        <v>3</v>
      </c>
      <c r="Y936">
        <v>8</v>
      </c>
    </row>
    <row r="937" spans="1:25" x14ac:dyDescent="0.3">
      <c r="A937" s="1" t="s">
        <v>175</v>
      </c>
      <c r="B937" s="1" t="s">
        <v>177</v>
      </c>
      <c r="C937">
        <v>2</v>
      </c>
      <c r="D937">
        <v>1</v>
      </c>
      <c r="E937">
        <v>0</v>
      </c>
      <c r="F937">
        <v>1</v>
      </c>
      <c r="G937" s="1" t="s">
        <v>5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</v>
      </c>
      <c r="T937">
        <v>2</v>
      </c>
      <c r="U937">
        <v>3</v>
      </c>
      <c r="V937">
        <v>9</v>
      </c>
      <c r="W937">
        <v>9</v>
      </c>
      <c r="X937">
        <v>3</v>
      </c>
      <c r="Y937">
        <v>12</v>
      </c>
    </row>
    <row r="938" spans="1:25" x14ac:dyDescent="0.3">
      <c r="A938" s="1" t="s">
        <v>172</v>
      </c>
      <c r="B938" s="1" t="s">
        <v>173</v>
      </c>
      <c r="C938">
        <v>2</v>
      </c>
      <c r="D938">
        <v>3</v>
      </c>
      <c r="E938">
        <v>4</v>
      </c>
      <c r="F938">
        <v>7</v>
      </c>
      <c r="G938" s="1" t="s">
        <v>463</v>
      </c>
      <c r="H938">
        <v>1</v>
      </c>
      <c r="I938">
        <v>1</v>
      </c>
      <c r="J938">
        <v>1</v>
      </c>
      <c r="K938">
        <v>1</v>
      </c>
      <c r="L938">
        <v>2</v>
      </c>
      <c r="M938">
        <v>2</v>
      </c>
      <c r="N938">
        <v>3</v>
      </c>
      <c r="O938">
        <v>3</v>
      </c>
      <c r="P938">
        <v>2</v>
      </c>
      <c r="Q938">
        <v>5</v>
      </c>
      <c r="R938">
        <v>0</v>
      </c>
      <c r="S938">
        <v>0</v>
      </c>
      <c r="T938">
        <v>0</v>
      </c>
      <c r="U938">
        <v>4</v>
      </c>
      <c r="V938">
        <v>2</v>
      </c>
      <c r="W938">
        <v>2</v>
      </c>
      <c r="X938">
        <v>4</v>
      </c>
      <c r="Y938">
        <v>6</v>
      </c>
    </row>
    <row r="939" spans="1:25" x14ac:dyDescent="0.3">
      <c r="A939" s="1" t="s">
        <v>180</v>
      </c>
      <c r="B939" s="1" t="s">
        <v>193</v>
      </c>
      <c r="C939">
        <v>2</v>
      </c>
      <c r="D939">
        <v>1</v>
      </c>
      <c r="E939">
        <v>0</v>
      </c>
      <c r="F939">
        <v>1</v>
      </c>
      <c r="G939" s="1" t="s">
        <v>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6</v>
      </c>
      <c r="V939">
        <v>4</v>
      </c>
      <c r="W939">
        <v>4</v>
      </c>
      <c r="X939">
        <v>6</v>
      </c>
      <c r="Y939">
        <v>10</v>
      </c>
    </row>
    <row r="940" spans="1:25" x14ac:dyDescent="0.3">
      <c r="A940" s="1" t="s">
        <v>178</v>
      </c>
      <c r="B940" s="1" t="s">
        <v>174</v>
      </c>
      <c r="C940">
        <v>2</v>
      </c>
      <c r="D940">
        <v>1</v>
      </c>
      <c r="E940">
        <v>2</v>
      </c>
      <c r="F940">
        <v>3</v>
      </c>
      <c r="G940" s="1" t="s">
        <v>463</v>
      </c>
      <c r="H940">
        <v>1</v>
      </c>
      <c r="I940">
        <v>1</v>
      </c>
      <c r="J940">
        <v>1</v>
      </c>
      <c r="K940">
        <v>1</v>
      </c>
      <c r="L940">
        <v>2</v>
      </c>
      <c r="M940">
        <v>0</v>
      </c>
      <c r="N940">
        <v>1</v>
      </c>
      <c r="O940">
        <v>1</v>
      </c>
      <c r="P940">
        <v>0</v>
      </c>
      <c r="Q940">
        <v>1</v>
      </c>
      <c r="R940">
        <v>1</v>
      </c>
      <c r="S940">
        <v>0</v>
      </c>
      <c r="T940">
        <v>1</v>
      </c>
      <c r="U940">
        <v>4</v>
      </c>
      <c r="V940">
        <v>6</v>
      </c>
      <c r="W940">
        <v>6</v>
      </c>
      <c r="X940">
        <v>4</v>
      </c>
      <c r="Y940">
        <v>10</v>
      </c>
    </row>
    <row r="941" spans="1:25" x14ac:dyDescent="0.3">
      <c r="A941" s="1" t="s">
        <v>192</v>
      </c>
      <c r="B941" s="1" t="s">
        <v>194</v>
      </c>
      <c r="C941">
        <v>2</v>
      </c>
      <c r="D941">
        <v>1</v>
      </c>
      <c r="E941">
        <v>0</v>
      </c>
      <c r="F941">
        <v>1</v>
      </c>
      <c r="G941" s="1" t="s">
        <v>5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2</v>
      </c>
      <c r="S941">
        <v>0</v>
      </c>
      <c r="T941">
        <v>2</v>
      </c>
      <c r="U941">
        <v>0</v>
      </c>
      <c r="V941">
        <v>12</v>
      </c>
      <c r="W941">
        <v>12</v>
      </c>
      <c r="X941">
        <v>0</v>
      </c>
      <c r="Y941">
        <v>12</v>
      </c>
    </row>
    <row r="942" spans="1:25" x14ac:dyDescent="0.3">
      <c r="A942" s="1" t="s">
        <v>186</v>
      </c>
      <c r="B942" s="1" t="s">
        <v>184</v>
      </c>
      <c r="C942">
        <v>2</v>
      </c>
      <c r="D942">
        <v>1</v>
      </c>
      <c r="E942">
        <v>1</v>
      </c>
      <c r="F942">
        <v>2</v>
      </c>
      <c r="G942" s="1" t="s">
        <v>463</v>
      </c>
      <c r="H942">
        <v>0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3</v>
      </c>
      <c r="S942">
        <v>1</v>
      </c>
      <c r="T942">
        <v>4</v>
      </c>
      <c r="U942">
        <v>5</v>
      </c>
      <c r="V942">
        <v>6</v>
      </c>
      <c r="W942">
        <v>6</v>
      </c>
      <c r="X942">
        <v>5</v>
      </c>
      <c r="Y942">
        <v>11</v>
      </c>
    </row>
    <row r="943" spans="1:25" x14ac:dyDescent="0.3">
      <c r="A943" s="1" t="s">
        <v>182</v>
      </c>
      <c r="B943" s="1" t="s">
        <v>188</v>
      </c>
      <c r="C943">
        <v>2</v>
      </c>
      <c r="D943">
        <v>1</v>
      </c>
      <c r="E943">
        <v>1</v>
      </c>
      <c r="F943">
        <v>2</v>
      </c>
      <c r="G943" s="1" t="s">
        <v>463</v>
      </c>
      <c r="H943">
        <v>1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1</v>
      </c>
      <c r="O943">
        <v>1</v>
      </c>
      <c r="P943">
        <v>0</v>
      </c>
      <c r="Q943">
        <v>1</v>
      </c>
      <c r="R943">
        <v>2</v>
      </c>
      <c r="S943">
        <v>0</v>
      </c>
      <c r="T943">
        <v>2</v>
      </c>
      <c r="U943">
        <v>2</v>
      </c>
      <c r="V943">
        <v>6</v>
      </c>
      <c r="W943">
        <v>6</v>
      </c>
      <c r="X943">
        <v>2</v>
      </c>
      <c r="Y943">
        <v>8</v>
      </c>
    </row>
    <row r="944" spans="1:25" x14ac:dyDescent="0.3">
      <c r="A944" s="1" t="s">
        <v>183</v>
      </c>
      <c r="B944" s="1" t="s">
        <v>187</v>
      </c>
      <c r="C944">
        <v>2</v>
      </c>
      <c r="D944">
        <v>1</v>
      </c>
      <c r="E944">
        <v>0</v>
      </c>
      <c r="F944">
        <v>1</v>
      </c>
      <c r="G944" s="1" t="s">
        <v>5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4</v>
      </c>
      <c r="V944">
        <v>5</v>
      </c>
      <c r="W944">
        <v>5</v>
      </c>
      <c r="X944">
        <v>4</v>
      </c>
      <c r="Y944">
        <v>9</v>
      </c>
    </row>
    <row r="945" spans="1:25" x14ac:dyDescent="0.3">
      <c r="A945" s="1" t="s">
        <v>177</v>
      </c>
      <c r="B945" s="1" t="s">
        <v>183</v>
      </c>
      <c r="C945">
        <v>3</v>
      </c>
      <c r="D945">
        <v>0</v>
      </c>
      <c r="E945">
        <v>0</v>
      </c>
      <c r="F945">
        <v>0</v>
      </c>
      <c r="G945" s="1" t="s">
        <v>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2</v>
      </c>
      <c r="U945">
        <v>10</v>
      </c>
      <c r="V945">
        <v>1</v>
      </c>
      <c r="W945">
        <v>1</v>
      </c>
      <c r="X945">
        <v>10</v>
      </c>
      <c r="Y945">
        <v>11</v>
      </c>
    </row>
    <row r="946" spans="1:25" x14ac:dyDescent="0.3">
      <c r="A946" s="1" t="s">
        <v>188</v>
      </c>
      <c r="B946" s="1" t="s">
        <v>186</v>
      </c>
      <c r="C946">
        <v>3</v>
      </c>
      <c r="D946">
        <v>2</v>
      </c>
      <c r="E946">
        <v>0</v>
      </c>
      <c r="F946">
        <v>2</v>
      </c>
      <c r="G946" s="1" t="s">
        <v>5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1</v>
      </c>
      <c r="R946">
        <v>1</v>
      </c>
      <c r="S946">
        <v>1</v>
      </c>
      <c r="T946">
        <v>2</v>
      </c>
      <c r="U946">
        <v>9</v>
      </c>
      <c r="V946">
        <v>0</v>
      </c>
      <c r="W946">
        <v>0</v>
      </c>
      <c r="X946">
        <v>9</v>
      </c>
      <c r="Y946">
        <v>9</v>
      </c>
    </row>
    <row r="947" spans="1:25" x14ac:dyDescent="0.3">
      <c r="A947" s="1" t="s">
        <v>181</v>
      </c>
      <c r="B947" s="1" t="s">
        <v>175</v>
      </c>
      <c r="C947">
        <v>3</v>
      </c>
      <c r="D947">
        <v>0</v>
      </c>
      <c r="E947">
        <v>2</v>
      </c>
      <c r="F947">
        <v>2</v>
      </c>
      <c r="G947" s="1" t="s">
        <v>5</v>
      </c>
      <c r="H947">
        <v>0</v>
      </c>
      <c r="I947">
        <v>2</v>
      </c>
      <c r="J947">
        <v>2</v>
      </c>
      <c r="K947">
        <v>0</v>
      </c>
      <c r="L947">
        <v>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</v>
      </c>
      <c r="T947">
        <v>2</v>
      </c>
      <c r="U947">
        <v>4</v>
      </c>
      <c r="V947">
        <v>4</v>
      </c>
      <c r="W947">
        <v>4</v>
      </c>
      <c r="X947">
        <v>4</v>
      </c>
      <c r="Y947">
        <v>8</v>
      </c>
    </row>
    <row r="948" spans="1:25" x14ac:dyDescent="0.3">
      <c r="A948" s="1" t="s">
        <v>184</v>
      </c>
      <c r="B948" s="1" t="s">
        <v>185</v>
      </c>
      <c r="C948">
        <v>3</v>
      </c>
      <c r="D948">
        <v>0</v>
      </c>
      <c r="E948">
        <v>1</v>
      </c>
      <c r="F948">
        <v>1</v>
      </c>
      <c r="G948" s="1" t="s">
        <v>5</v>
      </c>
      <c r="H948">
        <v>0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3</v>
      </c>
      <c r="T948">
        <v>4</v>
      </c>
      <c r="U948">
        <v>5</v>
      </c>
      <c r="V948">
        <v>1</v>
      </c>
      <c r="W948">
        <v>1</v>
      </c>
      <c r="X948">
        <v>5</v>
      </c>
      <c r="Y948">
        <v>6</v>
      </c>
    </row>
    <row r="949" spans="1:25" x14ac:dyDescent="0.3">
      <c r="A949" s="1" t="s">
        <v>194</v>
      </c>
      <c r="B949" s="1" t="s">
        <v>179</v>
      </c>
      <c r="C949">
        <v>3</v>
      </c>
      <c r="D949">
        <v>1</v>
      </c>
      <c r="E949">
        <v>1</v>
      </c>
      <c r="F949">
        <v>2</v>
      </c>
      <c r="G949" s="1" t="s">
        <v>463</v>
      </c>
      <c r="H949">
        <v>1</v>
      </c>
      <c r="I949">
        <v>1</v>
      </c>
      <c r="J949">
        <v>1</v>
      </c>
      <c r="K949">
        <v>1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2</v>
      </c>
      <c r="T949">
        <v>4</v>
      </c>
      <c r="U949">
        <v>2</v>
      </c>
      <c r="V949">
        <v>7</v>
      </c>
      <c r="W949">
        <v>7</v>
      </c>
      <c r="X949">
        <v>2</v>
      </c>
      <c r="Y949">
        <v>9</v>
      </c>
    </row>
    <row r="950" spans="1:25" x14ac:dyDescent="0.3">
      <c r="A950" s="1" t="s">
        <v>171</v>
      </c>
      <c r="B950" s="1" t="s">
        <v>192</v>
      </c>
      <c r="C950">
        <v>3</v>
      </c>
      <c r="D950">
        <v>2</v>
      </c>
      <c r="E950">
        <v>0</v>
      </c>
      <c r="F950">
        <v>2</v>
      </c>
      <c r="G950" s="1" t="s">
        <v>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0</v>
      </c>
      <c r="O950">
        <v>0</v>
      </c>
      <c r="P950">
        <v>2</v>
      </c>
      <c r="Q950">
        <v>2</v>
      </c>
      <c r="R950">
        <v>0</v>
      </c>
      <c r="S950">
        <v>1</v>
      </c>
      <c r="T950">
        <v>1</v>
      </c>
      <c r="U950">
        <v>7</v>
      </c>
      <c r="V950">
        <v>1</v>
      </c>
      <c r="W950">
        <v>1</v>
      </c>
      <c r="X950">
        <v>7</v>
      </c>
      <c r="Y950">
        <v>8</v>
      </c>
    </row>
    <row r="951" spans="1:25" x14ac:dyDescent="0.3">
      <c r="A951" s="1" t="s">
        <v>190</v>
      </c>
      <c r="B951" s="1" t="s">
        <v>176</v>
      </c>
      <c r="C951">
        <v>3</v>
      </c>
      <c r="D951">
        <v>2</v>
      </c>
      <c r="E951">
        <v>1</v>
      </c>
      <c r="F951">
        <v>3</v>
      </c>
      <c r="G951" s="1" t="s">
        <v>463</v>
      </c>
      <c r="H951">
        <v>2</v>
      </c>
      <c r="I951">
        <v>0</v>
      </c>
      <c r="J951">
        <v>0</v>
      </c>
      <c r="K951">
        <v>2</v>
      </c>
      <c r="L951">
        <v>2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1</v>
      </c>
      <c r="S951">
        <v>0</v>
      </c>
      <c r="T951">
        <v>1</v>
      </c>
      <c r="U951">
        <v>4</v>
      </c>
      <c r="V951">
        <v>10</v>
      </c>
      <c r="W951">
        <v>10</v>
      </c>
      <c r="X951">
        <v>4</v>
      </c>
      <c r="Y951">
        <v>14</v>
      </c>
    </row>
    <row r="952" spans="1:25" x14ac:dyDescent="0.3">
      <c r="A952" s="1" t="s">
        <v>187</v>
      </c>
      <c r="B952" s="1" t="s">
        <v>182</v>
      </c>
      <c r="C952">
        <v>3</v>
      </c>
      <c r="D952">
        <v>2</v>
      </c>
      <c r="E952">
        <v>2</v>
      </c>
      <c r="F952">
        <v>4</v>
      </c>
      <c r="G952" s="1" t="s">
        <v>463</v>
      </c>
      <c r="H952">
        <v>2</v>
      </c>
      <c r="I952">
        <v>1</v>
      </c>
      <c r="J952">
        <v>1</v>
      </c>
      <c r="K952">
        <v>2</v>
      </c>
      <c r="L952">
        <v>3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2</v>
      </c>
      <c r="S952">
        <v>2</v>
      </c>
      <c r="T952">
        <v>4</v>
      </c>
      <c r="U952">
        <v>4</v>
      </c>
      <c r="V952">
        <v>2</v>
      </c>
      <c r="W952">
        <v>2</v>
      </c>
      <c r="X952">
        <v>4</v>
      </c>
      <c r="Y952">
        <v>6</v>
      </c>
    </row>
    <row r="953" spans="1:25" x14ac:dyDescent="0.3">
      <c r="A953" s="1" t="s">
        <v>193</v>
      </c>
      <c r="B953" s="1" t="s">
        <v>191</v>
      </c>
      <c r="C953">
        <v>3</v>
      </c>
      <c r="D953">
        <v>0</v>
      </c>
      <c r="E953">
        <v>1</v>
      </c>
      <c r="F953">
        <v>1</v>
      </c>
      <c r="G953" s="1" t="s">
        <v>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2</v>
      </c>
      <c r="S953">
        <v>1</v>
      </c>
      <c r="T953">
        <v>3</v>
      </c>
      <c r="U953">
        <v>5</v>
      </c>
      <c r="V953">
        <v>3</v>
      </c>
      <c r="W953">
        <v>3</v>
      </c>
      <c r="X953">
        <v>5</v>
      </c>
      <c r="Y953">
        <v>8</v>
      </c>
    </row>
    <row r="954" spans="1:25" x14ac:dyDescent="0.3">
      <c r="A954" s="1" t="s">
        <v>174</v>
      </c>
      <c r="B954" s="1" t="s">
        <v>172</v>
      </c>
      <c r="C954">
        <v>3</v>
      </c>
      <c r="D954">
        <v>2</v>
      </c>
      <c r="E954">
        <v>1</v>
      </c>
      <c r="F954">
        <v>3</v>
      </c>
      <c r="G954" s="1" t="s">
        <v>463</v>
      </c>
      <c r="H954">
        <v>1</v>
      </c>
      <c r="I954">
        <v>1</v>
      </c>
      <c r="J954">
        <v>1</v>
      </c>
      <c r="K954">
        <v>1</v>
      </c>
      <c r="L954">
        <v>2</v>
      </c>
      <c r="M954">
        <v>1</v>
      </c>
      <c r="N954">
        <v>0</v>
      </c>
      <c r="O954">
        <v>0</v>
      </c>
      <c r="P954">
        <v>1</v>
      </c>
      <c r="Q954">
        <v>1</v>
      </c>
      <c r="R954">
        <v>1</v>
      </c>
      <c r="S954">
        <v>2</v>
      </c>
      <c r="T954">
        <v>3</v>
      </c>
      <c r="U954">
        <v>9</v>
      </c>
      <c r="V954">
        <v>4</v>
      </c>
      <c r="W954">
        <v>4</v>
      </c>
      <c r="X954">
        <v>9</v>
      </c>
      <c r="Y954">
        <v>13</v>
      </c>
    </row>
    <row r="955" spans="1:25" x14ac:dyDescent="0.3">
      <c r="A955" s="1" t="s">
        <v>173</v>
      </c>
      <c r="B955" s="1" t="s">
        <v>178</v>
      </c>
      <c r="C955">
        <v>3</v>
      </c>
      <c r="D955">
        <v>7</v>
      </c>
      <c r="E955">
        <v>1</v>
      </c>
      <c r="F955">
        <v>8</v>
      </c>
      <c r="G955" s="1" t="s">
        <v>463</v>
      </c>
      <c r="H955">
        <v>1</v>
      </c>
      <c r="I955">
        <v>1</v>
      </c>
      <c r="J955">
        <v>1</v>
      </c>
      <c r="K955">
        <v>1</v>
      </c>
      <c r="L955">
        <v>2</v>
      </c>
      <c r="M955">
        <v>6</v>
      </c>
      <c r="N955">
        <v>0</v>
      </c>
      <c r="O955">
        <v>0</v>
      </c>
      <c r="P955">
        <v>6</v>
      </c>
      <c r="Q955">
        <v>6</v>
      </c>
      <c r="R955">
        <v>2</v>
      </c>
      <c r="S955">
        <v>1</v>
      </c>
      <c r="T955">
        <v>3</v>
      </c>
      <c r="U955">
        <v>3</v>
      </c>
      <c r="V955">
        <v>5</v>
      </c>
      <c r="W955">
        <v>5</v>
      </c>
      <c r="X955">
        <v>3</v>
      </c>
      <c r="Y955">
        <v>8</v>
      </c>
    </row>
    <row r="956" spans="1:25" x14ac:dyDescent="0.3">
      <c r="A956" s="1" t="s">
        <v>189</v>
      </c>
      <c r="B956" s="1" t="s">
        <v>180</v>
      </c>
      <c r="C956">
        <v>3</v>
      </c>
      <c r="D956">
        <v>2</v>
      </c>
      <c r="E956">
        <v>2</v>
      </c>
      <c r="F956">
        <v>4</v>
      </c>
      <c r="G956" s="1" t="s">
        <v>463</v>
      </c>
      <c r="H956">
        <v>2</v>
      </c>
      <c r="I956">
        <v>1</v>
      </c>
      <c r="J956">
        <v>1</v>
      </c>
      <c r="K956">
        <v>2</v>
      </c>
      <c r="L956">
        <v>3</v>
      </c>
      <c r="M956">
        <v>0</v>
      </c>
      <c r="N956">
        <v>1</v>
      </c>
      <c r="O956">
        <v>1</v>
      </c>
      <c r="P956">
        <v>0</v>
      </c>
      <c r="Q956">
        <v>1</v>
      </c>
      <c r="R956">
        <v>1</v>
      </c>
      <c r="S956">
        <v>3</v>
      </c>
      <c r="T956">
        <v>4</v>
      </c>
      <c r="U956">
        <v>8</v>
      </c>
      <c r="V956">
        <v>14</v>
      </c>
      <c r="W956">
        <v>14</v>
      </c>
      <c r="X956">
        <v>8</v>
      </c>
      <c r="Y956">
        <v>22</v>
      </c>
    </row>
    <row r="957" spans="1:25" x14ac:dyDescent="0.3">
      <c r="A957" s="1" t="s">
        <v>179</v>
      </c>
      <c r="B957" s="1" t="s">
        <v>188</v>
      </c>
      <c r="C957">
        <v>4</v>
      </c>
      <c r="D957">
        <v>2</v>
      </c>
      <c r="E957">
        <v>2</v>
      </c>
      <c r="F957">
        <v>4</v>
      </c>
      <c r="G957" s="1" t="s">
        <v>463</v>
      </c>
      <c r="H957">
        <v>1</v>
      </c>
      <c r="I957">
        <v>1</v>
      </c>
      <c r="J957">
        <v>1</v>
      </c>
      <c r="K957">
        <v>1</v>
      </c>
      <c r="L957">
        <v>2</v>
      </c>
      <c r="M957">
        <v>1</v>
      </c>
      <c r="N957">
        <v>1</v>
      </c>
      <c r="O957">
        <v>1</v>
      </c>
      <c r="P957">
        <v>1</v>
      </c>
      <c r="Q957">
        <v>2</v>
      </c>
      <c r="R957">
        <v>3</v>
      </c>
      <c r="S957">
        <v>1</v>
      </c>
      <c r="T957">
        <v>4</v>
      </c>
      <c r="U957">
        <v>13</v>
      </c>
      <c r="V957">
        <v>6</v>
      </c>
      <c r="W957">
        <v>6</v>
      </c>
      <c r="X957">
        <v>13</v>
      </c>
      <c r="Y957">
        <v>19</v>
      </c>
    </row>
    <row r="958" spans="1:25" x14ac:dyDescent="0.3">
      <c r="A958" s="1" t="s">
        <v>176</v>
      </c>
      <c r="B958" s="1" t="s">
        <v>194</v>
      </c>
      <c r="C958">
        <v>4</v>
      </c>
      <c r="D958">
        <v>2</v>
      </c>
      <c r="E958">
        <v>0</v>
      </c>
      <c r="F958">
        <v>2</v>
      </c>
      <c r="G958" s="1" t="s">
        <v>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0</v>
      </c>
      <c r="O958">
        <v>0</v>
      </c>
      <c r="P958">
        <v>2</v>
      </c>
      <c r="Q958">
        <v>2</v>
      </c>
      <c r="R958">
        <v>2</v>
      </c>
      <c r="S958">
        <v>2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8</v>
      </c>
    </row>
    <row r="959" spans="1:25" x14ac:dyDescent="0.3">
      <c r="A959" s="1" t="s">
        <v>175</v>
      </c>
      <c r="B959" s="1" t="s">
        <v>174</v>
      </c>
      <c r="C959">
        <v>4</v>
      </c>
      <c r="D959">
        <v>3</v>
      </c>
      <c r="E959">
        <v>0</v>
      </c>
      <c r="F959">
        <v>3</v>
      </c>
      <c r="G959" s="1" t="s">
        <v>5</v>
      </c>
      <c r="H959">
        <v>3</v>
      </c>
      <c r="I959">
        <v>0</v>
      </c>
      <c r="J959">
        <v>0</v>
      </c>
      <c r="K959">
        <v>3</v>
      </c>
      <c r="L959">
        <v>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>
        <v>3</v>
      </c>
      <c r="U959">
        <v>7</v>
      </c>
      <c r="V959">
        <v>6</v>
      </c>
      <c r="W959">
        <v>6</v>
      </c>
      <c r="X959">
        <v>7</v>
      </c>
      <c r="Y959">
        <v>13</v>
      </c>
    </row>
    <row r="960" spans="1:25" x14ac:dyDescent="0.3">
      <c r="A960" s="1" t="s">
        <v>178</v>
      </c>
      <c r="B960" s="1" t="s">
        <v>181</v>
      </c>
      <c r="C960">
        <v>4</v>
      </c>
      <c r="D960">
        <v>0</v>
      </c>
      <c r="E960">
        <v>3</v>
      </c>
      <c r="F960">
        <v>3</v>
      </c>
      <c r="G960" s="1" t="s">
        <v>5</v>
      </c>
      <c r="H960">
        <v>0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2</v>
      </c>
      <c r="O960">
        <v>2</v>
      </c>
      <c r="P960">
        <v>0</v>
      </c>
      <c r="Q960">
        <v>2</v>
      </c>
      <c r="R960">
        <v>1</v>
      </c>
      <c r="S960">
        <v>3</v>
      </c>
      <c r="T960">
        <v>4</v>
      </c>
      <c r="U960">
        <v>2</v>
      </c>
      <c r="V960">
        <v>3</v>
      </c>
      <c r="W960">
        <v>3</v>
      </c>
      <c r="X960">
        <v>2</v>
      </c>
      <c r="Y960">
        <v>5</v>
      </c>
    </row>
    <row r="961" spans="1:25" x14ac:dyDescent="0.3">
      <c r="A961" s="1" t="s">
        <v>192</v>
      </c>
      <c r="B961" s="1" t="s">
        <v>184</v>
      </c>
      <c r="C961">
        <v>4</v>
      </c>
      <c r="D961">
        <v>2</v>
      </c>
      <c r="E961">
        <v>3</v>
      </c>
      <c r="F961">
        <v>5</v>
      </c>
      <c r="G961" s="1" t="s">
        <v>463</v>
      </c>
      <c r="H961">
        <v>1</v>
      </c>
      <c r="I961">
        <v>2</v>
      </c>
      <c r="J961">
        <v>2</v>
      </c>
      <c r="K961">
        <v>1</v>
      </c>
      <c r="L961">
        <v>3</v>
      </c>
      <c r="M961">
        <v>1</v>
      </c>
      <c r="N961">
        <v>1</v>
      </c>
      <c r="O961">
        <v>1</v>
      </c>
      <c r="P961">
        <v>1</v>
      </c>
      <c r="Q961">
        <v>2</v>
      </c>
      <c r="R961">
        <v>1</v>
      </c>
      <c r="S961">
        <v>1</v>
      </c>
      <c r="T961">
        <v>2</v>
      </c>
      <c r="U961">
        <v>7</v>
      </c>
      <c r="V961">
        <v>4</v>
      </c>
      <c r="W961">
        <v>4</v>
      </c>
      <c r="X961">
        <v>7</v>
      </c>
      <c r="Y961">
        <v>11</v>
      </c>
    </row>
    <row r="962" spans="1:25" x14ac:dyDescent="0.3">
      <c r="A962" s="1" t="s">
        <v>186</v>
      </c>
      <c r="B962" s="1" t="s">
        <v>190</v>
      </c>
      <c r="C962">
        <v>4</v>
      </c>
      <c r="D962">
        <v>2</v>
      </c>
      <c r="E962">
        <v>1</v>
      </c>
      <c r="F962">
        <v>3</v>
      </c>
      <c r="G962" s="1" t="s">
        <v>463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2</v>
      </c>
      <c r="R962">
        <v>1</v>
      </c>
      <c r="S962">
        <v>0</v>
      </c>
      <c r="T962">
        <v>1</v>
      </c>
      <c r="U962">
        <v>7</v>
      </c>
      <c r="V962">
        <v>4</v>
      </c>
      <c r="W962">
        <v>4</v>
      </c>
      <c r="X962">
        <v>7</v>
      </c>
      <c r="Y962">
        <v>11</v>
      </c>
    </row>
    <row r="963" spans="1:25" x14ac:dyDescent="0.3">
      <c r="A963" s="1" t="s">
        <v>185</v>
      </c>
      <c r="B963" s="1" t="s">
        <v>193</v>
      </c>
      <c r="C963">
        <v>4</v>
      </c>
      <c r="D963">
        <v>2</v>
      </c>
      <c r="E963">
        <v>2</v>
      </c>
      <c r="F963">
        <v>4</v>
      </c>
      <c r="G963" s="1" t="s">
        <v>463</v>
      </c>
      <c r="H963">
        <v>0</v>
      </c>
      <c r="I963">
        <v>2</v>
      </c>
      <c r="J963">
        <v>2</v>
      </c>
      <c r="K963">
        <v>0</v>
      </c>
      <c r="L963">
        <v>2</v>
      </c>
      <c r="M963">
        <v>2</v>
      </c>
      <c r="N963">
        <v>0</v>
      </c>
      <c r="O963">
        <v>0</v>
      </c>
      <c r="P963">
        <v>2</v>
      </c>
      <c r="Q963">
        <v>2</v>
      </c>
      <c r="R963">
        <v>1</v>
      </c>
      <c r="S963">
        <v>0</v>
      </c>
      <c r="T963">
        <v>1</v>
      </c>
      <c r="U963">
        <v>6</v>
      </c>
      <c r="V963">
        <v>1</v>
      </c>
      <c r="W963">
        <v>1</v>
      </c>
      <c r="X963">
        <v>6</v>
      </c>
      <c r="Y963">
        <v>7</v>
      </c>
    </row>
    <row r="964" spans="1:25" x14ac:dyDescent="0.3">
      <c r="A964" s="1" t="s">
        <v>191</v>
      </c>
      <c r="B964" s="1" t="s">
        <v>177</v>
      </c>
      <c r="C964">
        <v>4</v>
      </c>
      <c r="D964">
        <v>1</v>
      </c>
      <c r="E964">
        <v>0</v>
      </c>
      <c r="F964">
        <v>1</v>
      </c>
      <c r="G964" s="1" t="s">
        <v>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1</v>
      </c>
      <c r="Q964">
        <v>1</v>
      </c>
      <c r="R964">
        <v>1</v>
      </c>
      <c r="S964">
        <v>3</v>
      </c>
      <c r="T964">
        <v>4</v>
      </c>
      <c r="U964">
        <v>3</v>
      </c>
      <c r="V964">
        <v>10</v>
      </c>
      <c r="W964">
        <v>10</v>
      </c>
      <c r="X964">
        <v>3</v>
      </c>
      <c r="Y964">
        <v>13</v>
      </c>
    </row>
    <row r="965" spans="1:25" x14ac:dyDescent="0.3">
      <c r="A965" s="1" t="s">
        <v>172</v>
      </c>
      <c r="B965" s="1" t="s">
        <v>187</v>
      </c>
      <c r="C965">
        <v>4</v>
      </c>
      <c r="D965">
        <v>2</v>
      </c>
      <c r="E965">
        <v>0</v>
      </c>
      <c r="F965">
        <v>2</v>
      </c>
      <c r="G965" s="1" t="s">
        <v>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</v>
      </c>
      <c r="N965">
        <v>0</v>
      </c>
      <c r="O965">
        <v>0</v>
      </c>
      <c r="P965">
        <v>2</v>
      </c>
      <c r="Q965">
        <v>2</v>
      </c>
      <c r="R965">
        <v>2</v>
      </c>
      <c r="S965">
        <v>2</v>
      </c>
      <c r="T965">
        <v>4</v>
      </c>
      <c r="U965">
        <v>11</v>
      </c>
      <c r="V965">
        <v>4</v>
      </c>
      <c r="W965">
        <v>4</v>
      </c>
      <c r="X965">
        <v>11</v>
      </c>
      <c r="Y965">
        <v>15</v>
      </c>
    </row>
    <row r="966" spans="1:25" x14ac:dyDescent="0.3">
      <c r="A966" s="1" t="s">
        <v>182</v>
      </c>
      <c r="B966" s="1" t="s">
        <v>189</v>
      </c>
      <c r="C966">
        <v>4</v>
      </c>
      <c r="D966">
        <v>0</v>
      </c>
      <c r="E966">
        <v>3</v>
      </c>
      <c r="F966">
        <v>3</v>
      </c>
      <c r="G966" s="1" t="s">
        <v>5</v>
      </c>
      <c r="H966">
        <v>0</v>
      </c>
      <c r="I966">
        <v>2</v>
      </c>
      <c r="J966">
        <v>2</v>
      </c>
      <c r="K966">
        <v>0</v>
      </c>
      <c r="L966">
        <v>2</v>
      </c>
      <c r="M966">
        <v>0</v>
      </c>
      <c r="N966">
        <v>1</v>
      </c>
      <c r="O966">
        <v>1</v>
      </c>
      <c r="P966">
        <v>0</v>
      </c>
      <c r="Q966">
        <v>1</v>
      </c>
      <c r="R966">
        <v>3</v>
      </c>
      <c r="S966">
        <v>2</v>
      </c>
      <c r="T966">
        <v>5</v>
      </c>
      <c r="U966">
        <v>4</v>
      </c>
      <c r="V966">
        <v>3</v>
      </c>
      <c r="W966">
        <v>3</v>
      </c>
      <c r="X966">
        <v>4</v>
      </c>
      <c r="Y966">
        <v>7</v>
      </c>
    </row>
    <row r="967" spans="1:25" x14ac:dyDescent="0.3">
      <c r="A967" s="1" t="s">
        <v>183</v>
      </c>
      <c r="B967" s="1" t="s">
        <v>171</v>
      </c>
      <c r="C967">
        <v>4</v>
      </c>
      <c r="D967">
        <v>2</v>
      </c>
      <c r="E967">
        <v>2</v>
      </c>
      <c r="F967">
        <v>4</v>
      </c>
      <c r="G967" s="1" t="s">
        <v>463</v>
      </c>
      <c r="H967">
        <v>1</v>
      </c>
      <c r="I967">
        <v>1</v>
      </c>
      <c r="J967">
        <v>1</v>
      </c>
      <c r="K967">
        <v>1</v>
      </c>
      <c r="L967">
        <v>2</v>
      </c>
      <c r="M967">
        <v>1</v>
      </c>
      <c r="N967">
        <v>1</v>
      </c>
      <c r="O967">
        <v>1</v>
      </c>
      <c r="P967">
        <v>1</v>
      </c>
      <c r="Q967">
        <v>2</v>
      </c>
      <c r="R967">
        <v>0</v>
      </c>
      <c r="S967">
        <v>3</v>
      </c>
      <c r="T967">
        <v>3</v>
      </c>
      <c r="U967">
        <v>2</v>
      </c>
      <c r="V967">
        <v>5</v>
      </c>
      <c r="W967">
        <v>5</v>
      </c>
      <c r="X967">
        <v>2</v>
      </c>
      <c r="Y967">
        <v>7</v>
      </c>
    </row>
    <row r="968" spans="1:25" x14ac:dyDescent="0.3">
      <c r="A968" s="1" t="s">
        <v>179</v>
      </c>
      <c r="B968" s="1" t="s">
        <v>193</v>
      </c>
      <c r="C968">
        <v>5</v>
      </c>
      <c r="D968">
        <v>1</v>
      </c>
      <c r="E968">
        <v>1</v>
      </c>
      <c r="F968">
        <v>2</v>
      </c>
      <c r="G968" s="1" t="s">
        <v>463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1</v>
      </c>
      <c r="P968">
        <v>1</v>
      </c>
      <c r="Q968">
        <v>2</v>
      </c>
      <c r="R968">
        <v>0</v>
      </c>
      <c r="S968">
        <v>0</v>
      </c>
      <c r="T968">
        <v>0</v>
      </c>
      <c r="U968">
        <v>4</v>
      </c>
      <c r="V968">
        <v>9</v>
      </c>
      <c r="W968">
        <v>9</v>
      </c>
      <c r="X968">
        <v>4</v>
      </c>
      <c r="Y968">
        <v>13</v>
      </c>
    </row>
    <row r="969" spans="1:25" x14ac:dyDescent="0.3">
      <c r="A969" s="1" t="s">
        <v>185</v>
      </c>
      <c r="B969" s="1" t="s">
        <v>188</v>
      </c>
      <c r="C969">
        <v>5</v>
      </c>
      <c r="D969">
        <v>1</v>
      </c>
      <c r="E969">
        <v>0</v>
      </c>
      <c r="F969">
        <v>1</v>
      </c>
      <c r="G969" s="1" t="s">
        <v>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3</v>
      </c>
      <c r="V969">
        <v>4</v>
      </c>
      <c r="W969">
        <v>4</v>
      </c>
      <c r="X969">
        <v>3</v>
      </c>
      <c r="Y969">
        <v>7</v>
      </c>
    </row>
    <row r="970" spans="1:25" x14ac:dyDescent="0.3">
      <c r="A970" s="1" t="s">
        <v>191</v>
      </c>
      <c r="B970" s="1" t="s">
        <v>174</v>
      </c>
      <c r="C970">
        <v>5</v>
      </c>
      <c r="D970">
        <v>0</v>
      </c>
      <c r="E970">
        <v>3</v>
      </c>
      <c r="F970">
        <v>3</v>
      </c>
      <c r="G970" s="1" t="s">
        <v>5</v>
      </c>
      <c r="H970">
        <v>0</v>
      </c>
      <c r="I970">
        <v>2</v>
      </c>
      <c r="J970">
        <v>2</v>
      </c>
      <c r="K970">
        <v>0</v>
      </c>
      <c r="L970">
        <v>2</v>
      </c>
      <c r="M970">
        <v>0</v>
      </c>
      <c r="N970">
        <v>1</v>
      </c>
      <c r="O970">
        <v>1</v>
      </c>
      <c r="P970">
        <v>0</v>
      </c>
      <c r="Q970">
        <v>1</v>
      </c>
      <c r="R970">
        <v>2</v>
      </c>
      <c r="S970">
        <v>1</v>
      </c>
      <c r="T970">
        <v>3</v>
      </c>
      <c r="U970">
        <v>8</v>
      </c>
      <c r="V970">
        <v>10</v>
      </c>
      <c r="W970">
        <v>10</v>
      </c>
      <c r="X970">
        <v>8</v>
      </c>
      <c r="Y970">
        <v>18</v>
      </c>
    </row>
    <row r="971" spans="1:25" x14ac:dyDescent="0.3">
      <c r="A971" s="1" t="s">
        <v>176</v>
      </c>
      <c r="B971" s="1" t="s">
        <v>187</v>
      </c>
      <c r="C971">
        <v>5</v>
      </c>
      <c r="D971">
        <v>2</v>
      </c>
      <c r="E971">
        <v>0</v>
      </c>
      <c r="F971">
        <v>2</v>
      </c>
      <c r="G971" s="1" t="s">
        <v>5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2</v>
      </c>
      <c r="S971">
        <v>1</v>
      </c>
      <c r="T971">
        <v>3</v>
      </c>
      <c r="U971">
        <v>9</v>
      </c>
      <c r="V971">
        <v>4</v>
      </c>
      <c r="W971">
        <v>4</v>
      </c>
      <c r="X971">
        <v>9</v>
      </c>
      <c r="Y971">
        <v>13</v>
      </c>
    </row>
    <row r="972" spans="1:25" x14ac:dyDescent="0.3">
      <c r="A972" s="1" t="s">
        <v>175</v>
      </c>
      <c r="B972" s="1" t="s">
        <v>173</v>
      </c>
      <c r="C972">
        <v>5</v>
      </c>
      <c r="D972">
        <v>1</v>
      </c>
      <c r="E972">
        <v>0</v>
      </c>
      <c r="F972">
        <v>1</v>
      </c>
      <c r="G972" s="1" t="s">
        <v>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1</v>
      </c>
      <c r="R972">
        <v>2</v>
      </c>
      <c r="S972">
        <v>2</v>
      </c>
      <c r="T972">
        <v>4</v>
      </c>
      <c r="U972">
        <v>10</v>
      </c>
      <c r="V972">
        <v>4</v>
      </c>
      <c r="W972">
        <v>4</v>
      </c>
      <c r="X972">
        <v>10</v>
      </c>
      <c r="Y972">
        <v>14</v>
      </c>
    </row>
    <row r="973" spans="1:25" x14ac:dyDescent="0.3">
      <c r="A973" s="1" t="s">
        <v>172</v>
      </c>
      <c r="B973" s="1" t="s">
        <v>171</v>
      </c>
      <c r="C973">
        <v>5</v>
      </c>
      <c r="D973">
        <v>0</v>
      </c>
      <c r="E973">
        <v>3</v>
      </c>
      <c r="F973">
        <v>3</v>
      </c>
      <c r="G973" s="1" t="s">
        <v>5</v>
      </c>
      <c r="H973">
        <v>0</v>
      </c>
      <c r="I973">
        <v>2</v>
      </c>
      <c r="J973">
        <v>2</v>
      </c>
      <c r="K973">
        <v>0</v>
      </c>
      <c r="L973">
        <v>2</v>
      </c>
      <c r="M973">
        <v>0</v>
      </c>
      <c r="N973">
        <v>1</v>
      </c>
      <c r="O973">
        <v>1</v>
      </c>
      <c r="P973">
        <v>0</v>
      </c>
      <c r="Q973">
        <v>1</v>
      </c>
      <c r="R973">
        <v>1</v>
      </c>
      <c r="S973">
        <v>2</v>
      </c>
      <c r="T973">
        <v>3</v>
      </c>
      <c r="U973">
        <v>10</v>
      </c>
      <c r="V973">
        <v>4</v>
      </c>
      <c r="W973">
        <v>4</v>
      </c>
      <c r="X973">
        <v>10</v>
      </c>
      <c r="Y973">
        <v>14</v>
      </c>
    </row>
    <row r="974" spans="1:25" x14ac:dyDescent="0.3">
      <c r="A974" s="1" t="s">
        <v>180</v>
      </c>
      <c r="B974" s="1" t="s">
        <v>177</v>
      </c>
      <c r="C974">
        <v>5</v>
      </c>
      <c r="D974">
        <v>2</v>
      </c>
      <c r="E974">
        <v>2</v>
      </c>
      <c r="F974">
        <v>4</v>
      </c>
      <c r="G974" s="1" t="s">
        <v>463</v>
      </c>
      <c r="H974">
        <v>0</v>
      </c>
      <c r="I974">
        <v>1</v>
      </c>
      <c r="J974">
        <v>1</v>
      </c>
      <c r="K974">
        <v>0</v>
      </c>
      <c r="L974">
        <v>1</v>
      </c>
      <c r="M974">
        <v>2</v>
      </c>
      <c r="N974">
        <v>1</v>
      </c>
      <c r="O974">
        <v>1</v>
      </c>
      <c r="P974">
        <v>2</v>
      </c>
      <c r="Q974">
        <v>3</v>
      </c>
      <c r="R974">
        <v>4</v>
      </c>
      <c r="S974">
        <v>0</v>
      </c>
      <c r="T974">
        <v>4</v>
      </c>
      <c r="U974">
        <v>0</v>
      </c>
      <c r="V974">
        <v>4</v>
      </c>
      <c r="W974">
        <v>4</v>
      </c>
      <c r="X974">
        <v>0</v>
      </c>
      <c r="Y974">
        <v>4</v>
      </c>
    </row>
    <row r="975" spans="1:25" x14ac:dyDescent="0.3">
      <c r="A975" s="1" t="s">
        <v>178</v>
      </c>
      <c r="B975" s="1" t="s">
        <v>189</v>
      </c>
      <c r="C975">
        <v>5</v>
      </c>
      <c r="D975">
        <v>1</v>
      </c>
      <c r="E975">
        <v>0</v>
      </c>
      <c r="F975">
        <v>1</v>
      </c>
      <c r="G975" s="1" t="s">
        <v>5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1</v>
      </c>
      <c r="T975">
        <v>3</v>
      </c>
      <c r="U975">
        <v>7</v>
      </c>
      <c r="V975">
        <v>3</v>
      </c>
      <c r="W975">
        <v>3</v>
      </c>
      <c r="X975">
        <v>7</v>
      </c>
      <c r="Y975">
        <v>10</v>
      </c>
    </row>
    <row r="976" spans="1:25" x14ac:dyDescent="0.3">
      <c r="A976" s="1" t="s">
        <v>192</v>
      </c>
      <c r="B976" s="1" t="s">
        <v>190</v>
      </c>
      <c r="C976">
        <v>5</v>
      </c>
      <c r="D976">
        <v>1</v>
      </c>
      <c r="E976">
        <v>0</v>
      </c>
      <c r="F976">
        <v>1</v>
      </c>
      <c r="G976" s="1" t="s">
        <v>5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2</v>
      </c>
      <c r="T976">
        <v>3</v>
      </c>
      <c r="U976">
        <v>2</v>
      </c>
      <c r="V976">
        <v>9</v>
      </c>
      <c r="W976">
        <v>9</v>
      </c>
      <c r="X976">
        <v>2</v>
      </c>
      <c r="Y976">
        <v>11</v>
      </c>
    </row>
    <row r="977" spans="1:25" x14ac:dyDescent="0.3">
      <c r="A977" s="1" t="s">
        <v>186</v>
      </c>
      <c r="B977" s="1" t="s">
        <v>194</v>
      </c>
      <c r="C977">
        <v>5</v>
      </c>
      <c r="D977">
        <v>2</v>
      </c>
      <c r="E977">
        <v>1</v>
      </c>
      <c r="F977">
        <v>3</v>
      </c>
      <c r="G977" s="1" t="s">
        <v>463</v>
      </c>
      <c r="H977">
        <v>1</v>
      </c>
      <c r="I977">
        <v>1</v>
      </c>
      <c r="J977">
        <v>1</v>
      </c>
      <c r="K977">
        <v>1</v>
      </c>
      <c r="L977">
        <v>2</v>
      </c>
      <c r="M977">
        <v>1</v>
      </c>
      <c r="N977">
        <v>0</v>
      </c>
      <c r="O977">
        <v>0</v>
      </c>
      <c r="P977">
        <v>1</v>
      </c>
      <c r="Q977">
        <v>1</v>
      </c>
      <c r="R977">
        <v>2</v>
      </c>
      <c r="S977">
        <v>3</v>
      </c>
      <c r="T977">
        <v>5</v>
      </c>
      <c r="U977">
        <v>7</v>
      </c>
      <c r="V977">
        <v>7</v>
      </c>
      <c r="W977">
        <v>7</v>
      </c>
      <c r="X977">
        <v>7</v>
      </c>
      <c r="Y977">
        <v>14</v>
      </c>
    </row>
    <row r="978" spans="1:25" x14ac:dyDescent="0.3">
      <c r="A978" s="1" t="s">
        <v>182</v>
      </c>
      <c r="B978" s="1" t="s">
        <v>184</v>
      </c>
      <c r="C978">
        <v>5</v>
      </c>
      <c r="D978">
        <v>2</v>
      </c>
      <c r="E978">
        <v>0</v>
      </c>
      <c r="F978">
        <v>2</v>
      </c>
      <c r="G978" s="1" t="s">
        <v>5</v>
      </c>
      <c r="H978">
        <v>1</v>
      </c>
      <c r="I978">
        <v>0</v>
      </c>
      <c r="J978">
        <v>0</v>
      </c>
      <c r="K978">
        <v>1</v>
      </c>
      <c r="L978">
        <v>1</v>
      </c>
      <c r="M978">
        <v>1</v>
      </c>
      <c r="N978">
        <v>0</v>
      </c>
      <c r="O978">
        <v>0</v>
      </c>
      <c r="P978">
        <v>1</v>
      </c>
      <c r="Q978">
        <v>1</v>
      </c>
      <c r="R978">
        <v>1</v>
      </c>
      <c r="S978">
        <v>1</v>
      </c>
      <c r="T978">
        <v>2</v>
      </c>
      <c r="U978">
        <v>8</v>
      </c>
      <c r="V978">
        <v>5</v>
      </c>
      <c r="W978">
        <v>5</v>
      </c>
      <c r="X978">
        <v>8</v>
      </c>
      <c r="Y978">
        <v>13</v>
      </c>
    </row>
    <row r="979" spans="1:25" x14ac:dyDescent="0.3">
      <c r="A979" s="1" t="s">
        <v>183</v>
      </c>
      <c r="B979" s="1" t="s">
        <v>181</v>
      </c>
      <c r="C979">
        <v>5</v>
      </c>
      <c r="D979">
        <v>0</v>
      </c>
      <c r="E979">
        <v>1</v>
      </c>
      <c r="F979">
        <v>1</v>
      </c>
      <c r="G979" s="1" t="s">
        <v>5</v>
      </c>
      <c r="H979">
        <v>0</v>
      </c>
      <c r="I979">
        <v>1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4</v>
      </c>
      <c r="V979">
        <v>5</v>
      </c>
      <c r="W979">
        <v>5</v>
      </c>
      <c r="X979">
        <v>4</v>
      </c>
      <c r="Y979">
        <v>9</v>
      </c>
    </row>
    <row r="980" spans="1:25" x14ac:dyDescent="0.3">
      <c r="A980" s="1" t="s">
        <v>177</v>
      </c>
      <c r="B980" s="1" t="s">
        <v>178</v>
      </c>
      <c r="C980">
        <v>6</v>
      </c>
      <c r="D980">
        <v>0</v>
      </c>
      <c r="E980">
        <v>0</v>
      </c>
      <c r="F980">
        <v>0</v>
      </c>
      <c r="G980" s="1" t="s">
        <v>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2</v>
      </c>
      <c r="U980">
        <v>5</v>
      </c>
      <c r="V980">
        <v>2</v>
      </c>
      <c r="W980">
        <v>2</v>
      </c>
      <c r="X980">
        <v>5</v>
      </c>
      <c r="Y980">
        <v>7</v>
      </c>
    </row>
    <row r="981" spans="1:25" x14ac:dyDescent="0.3">
      <c r="A981" s="1" t="s">
        <v>188</v>
      </c>
      <c r="B981" s="1" t="s">
        <v>180</v>
      </c>
      <c r="C981">
        <v>6</v>
      </c>
      <c r="D981">
        <v>2</v>
      </c>
      <c r="E981">
        <v>1</v>
      </c>
      <c r="F981">
        <v>3</v>
      </c>
      <c r="G981" s="1" t="s">
        <v>463</v>
      </c>
      <c r="H981">
        <v>1</v>
      </c>
      <c r="I981">
        <v>0</v>
      </c>
      <c r="J981">
        <v>0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2</v>
      </c>
      <c r="R981">
        <v>5</v>
      </c>
      <c r="S981">
        <v>5</v>
      </c>
      <c r="T981">
        <v>10</v>
      </c>
      <c r="U981">
        <v>9</v>
      </c>
      <c r="V981">
        <v>2</v>
      </c>
      <c r="W981">
        <v>2</v>
      </c>
      <c r="X981">
        <v>9</v>
      </c>
      <c r="Y981">
        <v>11</v>
      </c>
    </row>
    <row r="982" spans="1:25" x14ac:dyDescent="0.3">
      <c r="A982" s="1" t="s">
        <v>181</v>
      </c>
      <c r="B982" s="1" t="s">
        <v>185</v>
      </c>
      <c r="C982">
        <v>6</v>
      </c>
      <c r="D982">
        <v>4</v>
      </c>
      <c r="E982">
        <v>1</v>
      </c>
      <c r="F982">
        <v>5</v>
      </c>
      <c r="G982" s="1" t="s">
        <v>463</v>
      </c>
      <c r="H982">
        <v>1</v>
      </c>
      <c r="I982">
        <v>1</v>
      </c>
      <c r="J982">
        <v>1</v>
      </c>
      <c r="K982">
        <v>1</v>
      </c>
      <c r="L982">
        <v>2</v>
      </c>
      <c r="M982">
        <v>3</v>
      </c>
      <c r="N982">
        <v>0</v>
      </c>
      <c r="O982">
        <v>0</v>
      </c>
      <c r="P982">
        <v>3</v>
      </c>
      <c r="Q982">
        <v>3</v>
      </c>
      <c r="R982">
        <v>0</v>
      </c>
      <c r="S982">
        <v>0</v>
      </c>
      <c r="T982">
        <v>0</v>
      </c>
      <c r="U982">
        <v>8</v>
      </c>
      <c r="V982">
        <v>5</v>
      </c>
      <c r="W982">
        <v>5</v>
      </c>
      <c r="X982">
        <v>8</v>
      </c>
      <c r="Y982">
        <v>13</v>
      </c>
    </row>
    <row r="983" spans="1:25" x14ac:dyDescent="0.3">
      <c r="A983" s="1" t="s">
        <v>184</v>
      </c>
      <c r="B983" s="1" t="s">
        <v>176</v>
      </c>
      <c r="C983">
        <v>6</v>
      </c>
      <c r="D983">
        <v>1</v>
      </c>
      <c r="E983">
        <v>2</v>
      </c>
      <c r="F983">
        <v>3</v>
      </c>
      <c r="G983" s="1" t="s">
        <v>463</v>
      </c>
      <c r="H983">
        <v>0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2</v>
      </c>
      <c r="R983">
        <v>2</v>
      </c>
      <c r="S983">
        <v>1</v>
      </c>
      <c r="T983">
        <v>3</v>
      </c>
      <c r="U983">
        <v>7</v>
      </c>
      <c r="V983">
        <v>10</v>
      </c>
      <c r="W983">
        <v>10</v>
      </c>
      <c r="X983">
        <v>7</v>
      </c>
      <c r="Y983">
        <v>17</v>
      </c>
    </row>
    <row r="984" spans="1:25" x14ac:dyDescent="0.3">
      <c r="A984" s="1" t="s">
        <v>194</v>
      </c>
      <c r="B984" s="1" t="s">
        <v>172</v>
      </c>
      <c r="C984">
        <v>6</v>
      </c>
      <c r="D984">
        <v>1</v>
      </c>
      <c r="E984">
        <v>1</v>
      </c>
      <c r="F984">
        <v>2</v>
      </c>
      <c r="G984" s="1" t="s">
        <v>463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1</v>
      </c>
      <c r="O984">
        <v>1</v>
      </c>
      <c r="P984">
        <v>1</v>
      </c>
      <c r="Q984">
        <v>2</v>
      </c>
      <c r="R984">
        <v>2</v>
      </c>
      <c r="S984">
        <v>0</v>
      </c>
      <c r="T984">
        <v>2</v>
      </c>
      <c r="U984">
        <v>7</v>
      </c>
      <c r="V984">
        <v>6</v>
      </c>
      <c r="W984">
        <v>6</v>
      </c>
      <c r="X984">
        <v>7</v>
      </c>
      <c r="Y984">
        <v>13</v>
      </c>
    </row>
    <row r="985" spans="1:25" x14ac:dyDescent="0.3">
      <c r="A985" s="1" t="s">
        <v>171</v>
      </c>
      <c r="B985" s="1" t="s">
        <v>175</v>
      </c>
      <c r="C985">
        <v>6</v>
      </c>
      <c r="D985">
        <v>0</v>
      </c>
      <c r="E985">
        <v>0</v>
      </c>
      <c r="F985">
        <v>0</v>
      </c>
      <c r="G985" s="1" t="s">
        <v>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4</v>
      </c>
      <c r="S985">
        <v>4</v>
      </c>
      <c r="T985">
        <v>8</v>
      </c>
      <c r="U985">
        <v>6</v>
      </c>
      <c r="V985">
        <v>5</v>
      </c>
      <c r="W985">
        <v>5</v>
      </c>
      <c r="X985">
        <v>6</v>
      </c>
      <c r="Y985">
        <v>11</v>
      </c>
    </row>
    <row r="986" spans="1:25" x14ac:dyDescent="0.3">
      <c r="A986" s="1" t="s">
        <v>190</v>
      </c>
      <c r="B986" s="1" t="s">
        <v>183</v>
      </c>
      <c r="C986">
        <v>6</v>
      </c>
      <c r="D986">
        <v>1</v>
      </c>
      <c r="E986">
        <v>2</v>
      </c>
      <c r="F986">
        <v>3</v>
      </c>
      <c r="G986" s="1" t="s">
        <v>463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2</v>
      </c>
      <c r="O986">
        <v>2</v>
      </c>
      <c r="P986">
        <v>1</v>
      </c>
      <c r="Q986">
        <v>3</v>
      </c>
      <c r="R986">
        <v>1</v>
      </c>
      <c r="S986">
        <v>1</v>
      </c>
      <c r="T986">
        <v>2</v>
      </c>
      <c r="U986">
        <v>5</v>
      </c>
      <c r="V986">
        <v>3</v>
      </c>
      <c r="W986">
        <v>3</v>
      </c>
      <c r="X986">
        <v>5</v>
      </c>
      <c r="Y986">
        <v>8</v>
      </c>
    </row>
    <row r="987" spans="1:25" x14ac:dyDescent="0.3">
      <c r="A987" s="1" t="s">
        <v>187</v>
      </c>
      <c r="B987" s="1" t="s">
        <v>191</v>
      </c>
      <c r="C987">
        <v>6</v>
      </c>
      <c r="D987">
        <v>2</v>
      </c>
      <c r="E987">
        <v>2</v>
      </c>
      <c r="F987">
        <v>4</v>
      </c>
      <c r="G987" s="1" t="s">
        <v>463</v>
      </c>
      <c r="H987">
        <v>2</v>
      </c>
      <c r="I987">
        <v>2</v>
      </c>
      <c r="J987">
        <v>2</v>
      </c>
      <c r="K987">
        <v>2</v>
      </c>
      <c r="L987">
        <v>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3</v>
      </c>
      <c r="T987">
        <v>4</v>
      </c>
      <c r="U987">
        <v>7</v>
      </c>
      <c r="V987">
        <v>4</v>
      </c>
      <c r="W987">
        <v>4</v>
      </c>
      <c r="X987">
        <v>7</v>
      </c>
      <c r="Y987">
        <v>11</v>
      </c>
    </row>
    <row r="988" spans="1:25" x14ac:dyDescent="0.3">
      <c r="A988" s="1" t="s">
        <v>193</v>
      </c>
      <c r="B988" s="1" t="s">
        <v>186</v>
      </c>
      <c r="C988">
        <v>6</v>
      </c>
      <c r="D988">
        <v>1</v>
      </c>
      <c r="E988">
        <v>2</v>
      </c>
      <c r="F988">
        <v>3</v>
      </c>
      <c r="G988" s="1" t="s">
        <v>463</v>
      </c>
      <c r="H988">
        <v>0</v>
      </c>
      <c r="I988">
        <v>1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2</v>
      </c>
      <c r="R988">
        <v>0</v>
      </c>
      <c r="S988">
        <v>1</v>
      </c>
      <c r="T988">
        <v>1</v>
      </c>
      <c r="U988">
        <v>9</v>
      </c>
      <c r="V988">
        <v>6</v>
      </c>
      <c r="W988">
        <v>6</v>
      </c>
      <c r="X988">
        <v>9</v>
      </c>
      <c r="Y988">
        <v>15</v>
      </c>
    </row>
    <row r="989" spans="1:25" x14ac:dyDescent="0.3">
      <c r="A989" s="1" t="s">
        <v>174</v>
      </c>
      <c r="B989" s="1" t="s">
        <v>179</v>
      </c>
      <c r="C989">
        <v>6</v>
      </c>
      <c r="D989">
        <v>4</v>
      </c>
      <c r="E989">
        <v>1</v>
      </c>
      <c r="F989">
        <v>5</v>
      </c>
      <c r="G989" s="1" t="s">
        <v>463</v>
      </c>
      <c r="H989">
        <v>3</v>
      </c>
      <c r="I989">
        <v>0</v>
      </c>
      <c r="J989">
        <v>0</v>
      </c>
      <c r="K989">
        <v>3</v>
      </c>
      <c r="L989">
        <v>3</v>
      </c>
      <c r="M989">
        <v>1</v>
      </c>
      <c r="N989">
        <v>1</v>
      </c>
      <c r="O989">
        <v>1</v>
      </c>
      <c r="P989">
        <v>1</v>
      </c>
      <c r="Q989">
        <v>2</v>
      </c>
      <c r="R989">
        <v>1</v>
      </c>
      <c r="S989">
        <v>1</v>
      </c>
      <c r="T989">
        <v>2</v>
      </c>
      <c r="U989">
        <v>9</v>
      </c>
      <c r="V989">
        <v>1</v>
      </c>
      <c r="W989">
        <v>1</v>
      </c>
      <c r="X989">
        <v>9</v>
      </c>
      <c r="Y989">
        <v>10</v>
      </c>
    </row>
    <row r="990" spans="1:25" x14ac:dyDescent="0.3">
      <c r="A990" s="1" t="s">
        <v>173</v>
      </c>
      <c r="B990" s="1" t="s">
        <v>182</v>
      </c>
      <c r="C990">
        <v>6</v>
      </c>
      <c r="D990">
        <v>2</v>
      </c>
      <c r="E990">
        <v>1</v>
      </c>
      <c r="F990">
        <v>3</v>
      </c>
      <c r="G990" s="1" t="s">
        <v>463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2</v>
      </c>
      <c r="R990">
        <v>3</v>
      </c>
      <c r="S990">
        <v>1</v>
      </c>
      <c r="T990">
        <v>4</v>
      </c>
      <c r="U990">
        <v>3</v>
      </c>
      <c r="V990">
        <v>7</v>
      </c>
      <c r="W990">
        <v>7</v>
      </c>
      <c r="X990">
        <v>3</v>
      </c>
      <c r="Y990">
        <v>10</v>
      </c>
    </row>
    <row r="991" spans="1:25" x14ac:dyDescent="0.3">
      <c r="A991" s="1" t="s">
        <v>189</v>
      </c>
      <c r="B991" s="1" t="s">
        <v>192</v>
      </c>
      <c r="C991">
        <v>6</v>
      </c>
      <c r="D991">
        <v>1</v>
      </c>
      <c r="E991">
        <v>0</v>
      </c>
      <c r="F991">
        <v>1</v>
      </c>
      <c r="G991" s="1" t="s">
        <v>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2</v>
      </c>
      <c r="S991">
        <v>3</v>
      </c>
      <c r="T991">
        <v>5</v>
      </c>
      <c r="U991">
        <v>3</v>
      </c>
      <c r="V991">
        <v>6</v>
      </c>
      <c r="W991">
        <v>6</v>
      </c>
      <c r="X991">
        <v>3</v>
      </c>
      <c r="Y991">
        <v>9</v>
      </c>
    </row>
    <row r="992" spans="1:25" x14ac:dyDescent="0.3">
      <c r="A992" s="1" t="s">
        <v>177</v>
      </c>
      <c r="B992" s="1" t="s">
        <v>173</v>
      </c>
      <c r="C992">
        <v>7</v>
      </c>
      <c r="D992">
        <v>1</v>
      </c>
      <c r="E992">
        <v>1</v>
      </c>
      <c r="F992">
        <v>2</v>
      </c>
      <c r="G992" s="1" t="s">
        <v>463</v>
      </c>
      <c r="H992">
        <v>1</v>
      </c>
      <c r="I992">
        <v>1</v>
      </c>
      <c r="J992">
        <v>1</v>
      </c>
      <c r="K992">
        <v>1</v>
      </c>
      <c r="L992">
        <v>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1</v>
      </c>
      <c r="T992">
        <v>3</v>
      </c>
      <c r="U992">
        <v>6</v>
      </c>
      <c r="V992">
        <v>3</v>
      </c>
      <c r="W992">
        <v>3</v>
      </c>
      <c r="X992">
        <v>6</v>
      </c>
      <c r="Y992">
        <v>9</v>
      </c>
    </row>
    <row r="993" spans="1:25" x14ac:dyDescent="0.3">
      <c r="A993" s="1" t="s">
        <v>185</v>
      </c>
      <c r="B993" s="1" t="s">
        <v>179</v>
      </c>
      <c r="C993">
        <v>7</v>
      </c>
      <c r="D993">
        <v>1</v>
      </c>
      <c r="E993">
        <v>1</v>
      </c>
      <c r="F993">
        <v>2</v>
      </c>
      <c r="G993" s="1" t="s">
        <v>463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1</v>
      </c>
      <c r="O993">
        <v>1</v>
      </c>
      <c r="P993">
        <v>1</v>
      </c>
      <c r="Q993">
        <v>2</v>
      </c>
      <c r="R993">
        <v>2</v>
      </c>
      <c r="S993">
        <v>1</v>
      </c>
      <c r="T993">
        <v>3</v>
      </c>
      <c r="U993">
        <v>8</v>
      </c>
      <c r="V993">
        <v>3</v>
      </c>
      <c r="W993">
        <v>3</v>
      </c>
      <c r="X993">
        <v>8</v>
      </c>
      <c r="Y993">
        <v>11</v>
      </c>
    </row>
    <row r="994" spans="1:25" x14ac:dyDescent="0.3">
      <c r="A994" s="1" t="s">
        <v>191</v>
      </c>
      <c r="B994" s="1" t="s">
        <v>178</v>
      </c>
      <c r="C994">
        <v>7</v>
      </c>
      <c r="D994">
        <v>1</v>
      </c>
      <c r="E994">
        <v>2</v>
      </c>
      <c r="F994">
        <v>3</v>
      </c>
      <c r="G994" s="1" t="s">
        <v>463</v>
      </c>
      <c r="H994">
        <v>0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2</v>
      </c>
      <c r="R994">
        <v>1</v>
      </c>
      <c r="S994">
        <v>0</v>
      </c>
      <c r="T994">
        <v>1</v>
      </c>
      <c r="U994">
        <v>12</v>
      </c>
      <c r="V994">
        <v>1</v>
      </c>
      <c r="W994">
        <v>1</v>
      </c>
      <c r="X994">
        <v>12</v>
      </c>
      <c r="Y994">
        <v>13</v>
      </c>
    </row>
    <row r="995" spans="1:25" x14ac:dyDescent="0.3">
      <c r="A995" s="1" t="s">
        <v>188</v>
      </c>
      <c r="B995" s="1" t="s">
        <v>189</v>
      </c>
      <c r="C995">
        <v>7</v>
      </c>
      <c r="D995">
        <v>2</v>
      </c>
      <c r="E995">
        <v>0</v>
      </c>
      <c r="F995">
        <v>2</v>
      </c>
      <c r="G995" s="1" t="s">
        <v>5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1</v>
      </c>
      <c r="R995">
        <v>2</v>
      </c>
      <c r="S995">
        <v>4</v>
      </c>
      <c r="T995">
        <v>6</v>
      </c>
      <c r="U995">
        <v>9</v>
      </c>
      <c r="V995">
        <v>3</v>
      </c>
      <c r="W995">
        <v>3</v>
      </c>
      <c r="X995">
        <v>9</v>
      </c>
      <c r="Y995">
        <v>12</v>
      </c>
    </row>
    <row r="996" spans="1:25" x14ac:dyDescent="0.3">
      <c r="A996" s="1" t="s">
        <v>181</v>
      </c>
      <c r="B996" s="1" t="s">
        <v>174</v>
      </c>
      <c r="C996">
        <v>7</v>
      </c>
      <c r="D996">
        <v>1</v>
      </c>
      <c r="E996">
        <v>0</v>
      </c>
      <c r="F996">
        <v>1</v>
      </c>
      <c r="G996" s="1" t="s">
        <v>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1</v>
      </c>
      <c r="R996">
        <v>1</v>
      </c>
      <c r="S996">
        <v>4</v>
      </c>
      <c r="T996">
        <v>5</v>
      </c>
      <c r="U996">
        <v>3</v>
      </c>
      <c r="V996">
        <v>4</v>
      </c>
      <c r="W996">
        <v>4</v>
      </c>
      <c r="X996">
        <v>3</v>
      </c>
      <c r="Y996">
        <v>7</v>
      </c>
    </row>
    <row r="997" spans="1:25" x14ac:dyDescent="0.3">
      <c r="A997" s="1" t="s">
        <v>184</v>
      </c>
      <c r="B997" s="1" t="s">
        <v>194</v>
      </c>
      <c r="C997">
        <v>7</v>
      </c>
      <c r="D997">
        <v>2</v>
      </c>
      <c r="E997">
        <v>0</v>
      </c>
      <c r="F997">
        <v>2</v>
      </c>
      <c r="G997" s="1" t="s">
        <v>5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1</v>
      </c>
      <c r="S997">
        <v>0</v>
      </c>
      <c r="T997">
        <v>1</v>
      </c>
      <c r="U997">
        <v>7</v>
      </c>
      <c r="V997">
        <v>5</v>
      </c>
      <c r="W997">
        <v>5</v>
      </c>
      <c r="X997">
        <v>7</v>
      </c>
      <c r="Y997">
        <v>12</v>
      </c>
    </row>
    <row r="998" spans="1:25" x14ac:dyDescent="0.3">
      <c r="A998" s="1" t="s">
        <v>190</v>
      </c>
      <c r="B998" s="1" t="s">
        <v>171</v>
      </c>
      <c r="C998">
        <v>7</v>
      </c>
      <c r="D998">
        <v>1</v>
      </c>
      <c r="E998">
        <v>1</v>
      </c>
      <c r="F998">
        <v>2</v>
      </c>
      <c r="G998" s="1" t="s">
        <v>463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1</v>
      </c>
      <c r="P998">
        <v>1</v>
      </c>
      <c r="Q998">
        <v>2</v>
      </c>
      <c r="R998">
        <v>1</v>
      </c>
      <c r="S998">
        <v>0</v>
      </c>
      <c r="T998">
        <v>1</v>
      </c>
      <c r="U998">
        <v>6</v>
      </c>
      <c r="V998">
        <v>4</v>
      </c>
      <c r="W998">
        <v>4</v>
      </c>
      <c r="X998">
        <v>6</v>
      </c>
      <c r="Y998">
        <v>10</v>
      </c>
    </row>
    <row r="999" spans="1:25" x14ac:dyDescent="0.3">
      <c r="A999" s="1" t="s">
        <v>172</v>
      </c>
      <c r="B999" s="1" t="s">
        <v>175</v>
      </c>
      <c r="C999">
        <v>7</v>
      </c>
      <c r="D999">
        <v>1</v>
      </c>
      <c r="E999">
        <v>0</v>
      </c>
      <c r="F999">
        <v>1</v>
      </c>
      <c r="G999" s="1" t="s">
        <v>5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1</v>
      </c>
      <c r="R999">
        <v>3</v>
      </c>
      <c r="S999">
        <v>1</v>
      </c>
      <c r="T999">
        <v>4</v>
      </c>
      <c r="U999">
        <v>0</v>
      </c>
      <c r="V999">
        <v>4</v>
      </c>
      <c r="W999">
        <v>4</v>
      </c>
      <c r="X999">
        <v>0</v>
      </c>
      <c r="Y999">
        <v>4</v>
      </c>
    </row>
    <row r="1000" spans="1:25" x14ac:dyDescent="0.3">
      <c r="A1000" s="1" t="s">
        <v>187</v>
      </c>
      <c r="B1000" s="1" t="s">
        <v>193</v>
      </c>
      <c r="C1000">
        <v>7</v>
      </c>
      <c r="D1000">
        <v>2</v>
      </c>
      <c r="E1000">
        <v>3</v>
      </c>
      <c r="F1000">
        <v>5</v>
      </c>
      <c r="G1000" s="1" t="s">
        <v>463</v>
      </c>
      <c r="H1000">
        <v>1</v>
      </c>
      <c r="I1000">
        <v>1</v>
      </c>
      <c r="J1000">
        <v>1</v>
      </c>
      <c r="K1000">
        <v>1</v>
      </c>
      <c r="L1000">
        <v>2</v>
      </c>
      <c r="M1000">
        <v>1</v>
      </c>
      <c r="N1000">
        <v>2</v>
      </c>
      <c r="O1000">
        <v>2</v>
      </c>
      <c r="P1000">
        <v>1</v>
      </c>
      <c r="Q1000">
        <v>3</v>
      </c>
      <c r="R1000">
        <v>1</v>
      </c>
      <c r="S1000">
        <v>1</v>
      </c>
      <c r="T1000">
        <v>2</v>
      </c>
      <c r="U1000">
        <v>9</v>
      </c>
      <c r="V1000">
        <v>2</v>
      </c>
      <c r="W1000">
        <v>2</v>
      </c>
      <c r="X1000">
        <v>9</v>
      </c>
      <c r="Y1000">
        <v>11</v>
      </c>
    </row>
    <row r="1001" spans="1:25" x14ac:dyDescent="0.3">
      <c r="A1001" s="1" t="s">
        <v>192</v>
      </c>
      <c r="B1001" s="1" t="s">
        <v>176</v>
      </c>
      <c r="C1001">
        <v>7</v>
      </c>
      <c r="D1001">
        <v>1</v>
      </c>
      <c r="E1001">
        <v>0</v>
      </c>
      <c r="F1001">
        <v>1</v>
      </c>
      <c r="G1001" s="1" t="s">
        <v>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1</v>
      </c>
      <c r="R1001">
        <v>3</v>
      </c>
      <c r="S1001">
        <v>5</v>
      </c>
      <c r="T1001">
        <v>8</v>
      </c>
      <c r="U1001">
        <v>9</v>
      </c>
      <c r="V1001">
        <v>5</v>
      </c>
      <c r="W1001">
        <v>5</v>
      </c>
      <c r="X1001">
        <v>9</v>
      </c>
      <c r="Y1001">
        <v>14</v>
      </c>
    </row>
    <row r="1002" spans="1:25" x14ac:dyDescent="0.3">
      <c r="A1002" s="1" t="s">
        <v>186</v>
      </c>
      <c r="B1002" s="1" t="s">
        <v>182</v>
      </c>
      <c r="C1002">
        <v>7</v>
      </c>
      <c r="D1002">
        <v>2</v>
      </c>
      <c r="E1002">
        <v>2</v>
      </c>
      <c r="F1002">
        <v>4</v>
      </c>
      <c r="G1002" s="1" t="s">
        <v>463</v>
      </c>
      <c r="H1002">
        <v>1</v>
      </c>
      <c r="I1002">
        <v>2</v>
      </c>
      <c r="J1002">
        <v>2</v>
      </c>
      <c r="K1002">
        <v>1</v>
      </c>
      <c r="L1002">
        <v>3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1</v>
      </c>
      <c r="S1002">
        <v>0</v>
      </c>
      <c r="T1002">
        <v>1</v>
      </c>
      <c r="U1002">
        <v>7</v>
      </c>
      <c r="V1002">
        <v>13</v>
      </c>
      <c r="W1002">
        <v>13</v>
      </c>
      <c r="X1002">
        <v>7</v>
      </c>
      <c r="Y1002">
        <v>20</v>
      </c>
    </row>
    <row r="1003" spans="1:25" x14ac:dyDescent="0.3">
      <c r="A1003" s="1" t="s">
        <v>183</v>
      </c>
      <c r="B1003" s="1" t="s">
        <v>180</v>
      </c>
      <c r="C1003">
        <v>7</v>
      </c>
      <c r="D1003">
        <v>0</v>
      </c>
      <c r="E1003">
        <v>0</v>
      </c>
      <c r="F1003">
        <v>0</v>
      </c>
      <c r="G1003" s="1" t="s">
        <v>5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3</v>
      </c>
      <c r="T1003">
        <v>3</v>
      </c>
      <c r="U1003">
        <v>3</v>
      </c>
      <c r="V1003">
        <v>10</v>
      </c>
      <c r="W1003">
        <v>10</v>
      </c>
      <c r="X1003">
        <v>3</v>
      </c>
      <c r="Y1003">
        <v>13</v>
      </c>
    </row>
    <row r="1004" spans="1:25" x14ac:dyDescent="0.3">
      <c r="A1004" s="1" t="s">
        <v>176</v>
      </c>
      <c r="B1004" s="1" t="s">
        <v>185</v>
      </c>
      <c r="C1004">
        <v>8</v>
      </c>
      <c r="D1004">
        <v>0</v>
      </c>
      <c r="E1004">
        <v>0</v>
      </c>
      <c r="F1004">
        <v>0</v>
      </c>
      <c r="G1004" s="1" t="s">
        <v>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3</v>
      </c>
      <c r="T1004">
        <v>4</v>
      </c>
      <c r="U1004">
        <v>3</v>
      </c>
      <c r="V1004">
        <v>1</v>
      </c>
      <c r="W1004">
        <v>1</v>
      </c>
      <c r="X1004">
        <v>3</v>
      </c>
      <c r="Y1004">
        <v>4</v>
      </c>
    </row>
    <row r="1005" spans="1:25" x14ac:dyDescent="0.3">
      <c r="A1005" s="1" t="s">
        <v>171</v>
      </c>
      <c r="B1005" s="1" t="s">
        <v>187</v>
      </c>
      <c r="C1005">
        <v>8</v>
      </c>
      <c r="D1005">
        <v>3</v>
      </c>
      <c r="E1005">
        <v>0</v>
      </c>
      <c r="F1005">
        <v>3</v>
      </c>
      <c r="G1005" s="1" t="s">
        <v>5</v>
      </c>
      <c r="H1005">
        <v>1</v>
      </c>
      <c r="I1005">
        <v>0</v>
      </c>
      <c r="J1005">
        <v>0</v>
      </c>
      <c r="K1005">
        <v>1</v>
      </c>
      <c r="L1005">
        <v>1</v>
      </c>
      <c r="M1005">
        <v>2</v>
      </c>
      <c r="N1005">
        <v>0</v>
      </c>
      <c r="O1005">
        <v>0</v>
      </c>
      <c r="P1005">
        <v>2</v>
      </c>
      <c r="Q1005">
        <v>2</v>
      </c>
      <c r="R1005">
        <v>1</v>
      </c>
      <c r="S1005">
        <v>2</v>
      </c>
      <c r="T1005">
        <v>3</v>
      </c>
      <c r="U1005">
        <v>4</v>
      </c>
      <c r="V1005">
        <v>3</v>
      </c>
      <c r="W1005">
        <v>3</v>
      </c>
      <c r="X1005">
        <v>4</v>
      </c>
      <c r="Y1005">
        <v>7</v>
      </c>
    </row>
    <row r="1006" spans="1:25" x14ac:dyDescent="0.3">
      <c r="A1006" s="1" t="s">
        <v>182</v>
      </c>
      <c r="B1006" s="1" t="s">
        <v>183</v>
      </c>
      <c r="C1006">
        <v>8</v>
      </c>
      <c r="D1006">
        <v>1</v>
      </c>
      <c r="E1006">
        <v>0</v>
      </c>
      <c r="F1006">
        <v>1</v>
      </c>
      <c r="G1006" s="1" t="s">
        <v>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2</v>
      </c>
      <c r="S1006">
        <v>0</v>
      </c>
      <c r="T1006">
        <v>2</v>
      </c>
      <c r="U1006">
        <v>1</v>
      </c>
      <c r="V1006">
        <v>3</v>
      </c>
      <c r="W1006">
        <v>3</v>
      </c>
      <c r="X1006">
        <v>1</v>
      </c>
      <c r="Y1006">
        <v>4</v>
      </c>
    </row>
    <row r="1007" spans="1:25" x14ac:dyDescent="0.3">
      <c r="A1007" s="1" t="s">
        <v>173</v>
      </c>
      <c r="B1007" s="1" t="s">
        <v>181</v>
      </c>
      <c r="C1007">
        <v>8</v>
      </c>
      <c r="D1007">
        <v>4</v>
      </c>
      <c r="E1007">
        <v>2</v>
      </c>
      <c r="F1007">
        <v>6</v>
      </c>
      <c r="G1007" s="1" t="s">
        <v>463</v>
      </c>
      <c r="H1007">
        <v>3</v>
      </c>
      <c r="I1007">
        <v>0</v>
      </c>
      <c r="J1007">
        <v>0</v>
      </c>
      <c r="K1007">
        <v>3</v>
      </c>
      <c r="L1007">
        <v>3</v>
      </c>
      <c r="M1007">
        <v>1</v>
      </c>
      <c r="N1007">
        <v>2</v>
      </c>
      <c r="O1007">
        <v>2</v>
      </c>
      <c r="P1007">
        <v>1</v>
      </c>
      <c r="Q1007">
        <v>3</v>
      </c>
      <c r="R1007">
        <v>2</v>
      </c>
      <c r="S1007">
        <v>2</v>
      </c>
      <c r="T1007">
        <v>4</v>
      </c>
      <c r="U1007">
        <v>2</v>
      </c>
      <c r="V1007">
        <v>7</v>
      </c>
      <c r="W1007">
        <v>7</v>
      </c>
      <c r="X1007">
        <v>2</v>
      </c>
      <c r="Y1007">
        <v>9</v>
      </c>
    </row>
    <row r="1008" spans="1:25" x14ac:dyDescent="0.3">
      <c r="A1008" s="1" t="s">
        <v>189</v>
      </c>
      <c r="B1008" s="1" t="s">
        <v>184</v>
      </c>
      <c r="C1008">
        <v>8</v>
      </c>
      <c r="D1008">
        <v>2</v>
      </c>
      <c r="E1008">
        <v>1</v>
      </c>
      <c r="F1008">
        <v>3</v>
      </c>
      <c r="G1008" s="1" t="s">
        <v>463</v>
      </c>
      <c r="H1008">
        <v>2</v>
      </c>
      <c r="I1008">
        <v>1</v>
      </c>
      <c r="J1008">
        <v>1</v>
      </c>
      <c r="K1008">
        <v>2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2</v>
      </c>
      <c r="T1008">
        <v>3</v>
      </c>
      <c r="U1008">
        <v>7</v>
      </c>
      <c r="V1008">
        <v>3</v>
      </c>
      <c r="W1008">
        <v>3</v>
      </c>
      <c r="X1008">
        <v>7</v>
      </c>
      <c r="Y1008">
        <v>10</v>
      </c>
    </row>
    <row r="1009" spans="1:25" x14ac:dyDescent="0.3">
      <c r="A1009" s="1" t="s">
        <v>179</v>
      </c>
      <c r="B1009" s="1" t="s">
        <v>192</v>
      </c>
      <c r="C1009">
        <v>8</v>
      </c>
      <c r="D1009">
        <v>2</v>
      </c>
      <c r="E1009">
        <v>0</v>
      </c>
      <c r="F1009">
        <v>2</v>
      </c>
      <c r="G1009" s="1" t="s">
        <v>5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2</v>
      </c>
      <c r="S1009">
        <v>2</v>
      </c>
      <c r="T1009">
        <v>4</v>
      </c>
      <c r="U1009">
        <v>3</v>
      </c>
      <c r="V1009">
        <v>3</v>
      </c>
      <c r="W1009">
        <v>3</v>
      </c>
      <c r="X1009">
        <v>3</v>
      </c>
      <c r="Y1009">
        <v>6</v>
      </c>
    </row>
    <row r="1010" spans="1:25" x14ac:dyDescent="0.3">
      <c r="A1010" s="1" t="s">
        <v>194</v>
      </c>
      <c r="B1010" s="1" t="s">
        <v>188</v>
      </c>
      <c r="C1010">
        <v>8</v>
      </c>
      <c r="D1010">
        <v>1</v>
      </c>
      <c r="E1010">
        <v>1</v>
      </c>
      <c r="F1010">
        <v>2</v>
      </c>
      <c r="G1010" s="1" t="s">
        <v>463</v>
      </c>
      <c r="H1010">
        <v>0</v>
      </c>
      <c r="I1010">
        <v>1</v>
      </c>
      <c r="J1010">
        <v>1</v>
      </c>
      <c r="K1010">
        <v>0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1</v>
      </c>
      <c r="R1010">
        <v>1</v>
      </c>
      <c r="S1010">
        <v>2</v>
      </c>
      <c r="T1010">
        <v>3</v>
      </c>
      <c r="U1010">
        <v>8</v>
      </c>
      <c r="V1010">
        <v>6</v>
      </c>
      <c r="W1010">
        <v>6</v>
      </c>
      <c r="X1010">
        <v>8</v>
      </c>
      <c r="Y1010">
        <v>14</v>
      </c>
    </row>
    <row r="1011" spans="1:25" x14ac:dyDescent="0.3">
      <c r="A1011" s="1" t="s">
        <v>175</v>
      </c>
      <c r="B1011" s="1" t="s">
        <v>191</v>
      </c>
      <c r="C1011">
        <v>8</v>
      </c>
      <c r="D1011">
        <v>2</v>
      </c>
      <c r="E1011">
        <v>0</v>
      </c>
      <c r="F1011">
        <v>2</v>
      </c>
      <c r="G1011" s="1" t="s">
        <v>5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1</v>
      </c>
      <c r="R1011">
        <v>1</v>
      </c>
      <c r="S1011">
        <v>4</v>
      </c>
      <c r="T1011">
        <v>5</v>
      </c>
      <c r="U1011">
        <v>10</v>
      </c>
      <c r="V1011">
        <v>1</v>
      </c>
      <c r="W1011">
        <v>1</v>
      </c>
      <c r="X1011">
        <v>10</v>
      </c>
      <c r="Y1011">
        <v>11</v>
      </c>
    </row>
    <row r="1012" spans="1:25" x14ac:dyDescent="0.3">
      <c r="A1012" s="1" t="s">
        <v>180</v>
      </c>
      <c r="B1012" s="1" t="s">
        <v>186</v>
      </c>
      <c r="C1012">
        <v>8</v>
      </c>
      <c r="D1012">
        <v>2</v>
      </c>
      <c r="E1012">
        <v>1</v>
      </c>
      <c r="F1012">
        <v>3</v>
      </c>
      <c r="G1012" s="1" t="s">
        <v>463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2</v>
      </c>
      <c r="R1012">
        <v>2</v>
      </c>
      <c r="S1012">
        <v>0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4</v>
      </c>
    </row>
    <row r="1013" spans="1:25" x14ac:dyDescent="0.3">
      <c r="A1013" s="1" t="s">
        <v>178</v>
      </c>
      <c r="B1013" s="1" t="s">
        <v>190</v>
      </c>
      <c r="C1013">
        <v>8</v>
      </c>
      <c r="D1013">
        <v>2</v>
      </c>
      <c r="E1013">
        <v>0</v>
      </c>
      <c r="F1013">
        <v>2</v>
      </c>
      <c r="G1013" s="1" t="s">
        <v>5</v>
      </c>
      <c r="H1013">
        <v>2</v>
      </c>
      <c r="I1013">
        <v>0</v>
      </c>
      <c r="J1013">
        <v>0</v>
      </c>
      <c r="K1013">
        <v>2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1</v>
      </c>
      <c r="T1013">
        <v>4</v>
      </c>
      <c r="U1013">
        <v>3</v>
      </c>
      <c r="V1013">
        <v>5</v>
      </c>
      <c r="W1013">
        <v>5</v>
      </c>
      <c r="X1013">
        <v>3</v>
      </c>
      <c r="Y1013">
        <v>8</v>
      </c>
    </row>
    <row r="1014" spans="1:25" x14ac:dyDescent="0.3">
      <c r="A1014" s="1" t="s">
        <v>193</v>
      </c>
      <c r="B1014" s="1" t="s">
        <v>172</v>
      </c>
      <c r="C1014">
        <v>8</v>
      </c>
      <c r="D1014">
        <v>1</v>
      </c>
      <c r="E1014">
        <v>2</v>
      </c>
      <c r="F1014">
        <v>3</v>
      </c>
      <c r="G1014" s="1" t="s">
        <v>463</v>
      </c>
      <c r="H1014">
        <v>0</v>
      </c>
      <c r="I1014">
        <v>1</v>
      </c>
      <c r="J1014">
        <v>1</v>
      </c>
      <c r="K1014">
        <v>0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2</v>
      </c>
      <c r="R1014">
        <v>2</v>
      </c>
      <c r="S1014">
        <v>2</v>
      </c>
      <c r="T1014">
        <v>4</v>
      </c>
      <c r="U1014">
        <v>6</v>
      </c>
      <c r="V1014">
        <v>7</v>
      </c>
      <c r="W1014">
        <v>7</v>
      </c>
      <c r="X1014">
        <v>6</v>
      </c>
      <c r="Y1014">
        <v>13</v>
      </c>
    </row>
    <row r="1015" spans="1:25" x14ac:dyDescent="0.3">
      <c r="A1015" s="1" t="s">
        <v>174</v>
      </c>
      <c r="B1015" s="1" t="s">
        <v>177</v>
      </c>
      <c r="C1015">
        <v>8</v>
      </c>
      <c r="D1015">
        <v>0</v>
      </c>
      <c r="E1015">
        <v>0</v>
      </c>
      <c r="F1015">
        <v>0</v>
      </c>
      <c r="G1015" s="1" t="s">
        <v>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0</v>
      </c>
      <c r="T1015">
        <v>2</v>
      </c>
      <c r="U1015">
        <v>9</v>
      </c>
      <c r="V1015">
        <v>5</v>
      </c>
      <c r="W1015">
        <v>5</v>
      </c>
      <c r="X1015">
        <v>9</v>
      </c>
      <c r="Y1015">
        <v>14</v>
      </c>
    </row>
    <row r="1016" spans="1:25" x14ac:dyDescent="0.3">
      <c r="A1016" s="1" t="s">
        <v>179</v>
      </c>
      <c r="B1016" s="1" t="s">
        <v>186</v>
      </c>
      <c r="C1016">
        <v>9</v>
      </c>
      <c r="D1016">
        <v>1</v>
      </c>
      <c r="E1016">
        <v>2</v>
      </c>
      <c r="F1016">
        <v>3</v>
      </c>
      <c r="G1016" s="1" t="s">
        <v>463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2</v>
      </c>
      <c r="O1016">
        <v>2</v>
      </c>
      <c r="P1016">
        <v>1</v>
      </c>
      <c r="Q1016">
        <v>3</v>
      </c>
      <c r="R1016">
        <v>2</v>
      </c>
      <c r="S1016">
        <v>1</v>
      </c>
      <c r="T1016">
        <v>3</v>
      </c>
      <c r="U1016">
        <v>3</v>
      </c>
      <c r="V1016">
        <v>7</v>
      </c>
      <c r="W1016">
        <v>7</v>
      </c>
      <c r="X1016">
        <v>3</v>
      </c>
      <c r="Y1016">
        <v>10</v>
      </c>
    </row>
    <row r="1017" spans="1:25" x14ac:dyDescent="0.3">
      <c r="A1017" s="1" t="s">
        <v>176</v>
      </c>
      <c r="B1017" s="1" t="s">
        <v>188</v>
      </c>
      <c r="C1017">
        <v>9</v>
      </c>
      <c r="D1017">
        <v>3</v>
      </c>
      <c r="E1017">
        <v>1</v>
      </c>
      <c r="F1017">
        <v>4</v>
      </c>
      <c r="G1017" s="1" t="s">
        <v>463</v>
      </c>
      <c r="H1017">
        <v>3</v>
      </c>
      <c r="I1017">
        <v>1</v>
      </c>
      <c r="J1017">
        <v>1</v>
      </c>
      <c r="K1017">
        <v>3</v>
      </c>
      <c r="L1017">
        <v>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1</v>
      </c>
      <c r="T1017">
        <v>3</v>
      </c>
      <c r="U1017">
        <v>3</v>
      </c>
      <c r="V1017">
        <v>8</v>
      </c>
      <c r="W1017">
        <v>8</v>
      </c>
      <c r="X1017">
        <v>3</v>
      </c>
      <c r="Y1017">
        <v>11</v>
      </c>
    </row>
    <row r="1018" spans="1:25" x14ac:dyDescent="0.3">
      <c r="A1018" s="1" t="s">
        <v>194</v>
      </c>
      <c r="B1018" s="1" t="s">
        <v>191</v>
      </c>
      <c r="C1018">
        <v>9</v>
      </c>
      <c r="D1018">
        <v>0</v>
      </c>
      <c r="E1018">
        <v>0</v>
      </c>
      <c r="F1018">
        <v>0</v>
      </c>
      <c r="G1018" s="1" t="s">
        <v>5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2</v>
      </c>
      <c r="U1018">
        <v>6</v>
      </c>
      <c r="V1018">
        <v>4</v>
      </c>
      <c r="W1018">
        <v>4</v>
      </c>
      <c r="X1018">
        <v>6</v>
      </c>
      <c r="Y1018">
        <v>10</v>
      </c>
    </row>
    <row r="1019" spans="1:25" x14ac:dyDescent="0.3">
      <c r="A1019" s="1" t="s">
        <v>171</v>
      </c>
      <c r="B1019" s="1" t="s">
        <v>177</v>
      </c>
      <c r="C1019">
        <v>9</v>
      </c>
      <c r="D1019">
        <v>1</v>
      </c>
      <c r="E1019">
        <v>2</v>
      </c>
      <c r="F1019">
        <v>3</v>
      </c>
      <c r="G1019" s="1" t="s">
        <v>463</v>
      </c>
      <c r="H1019">
        <v>0</v>
      </c>
      <c r="I1019">
        <v>2</v>
      </c>
      <c r="J1019">
        <v>2</v>
      </c>
      <c r="K1019">
        <v>0</v>
      </c>
      <c r="L1019">
        <v>2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1</v>
      </c>
      <c r="S1019">
        <v>3</v>
      </c>
      <c r="T1019">
        <v>4</v>
      </c>
      <c r="U1019">
        <v>7</v>
      </c>
      <c r="V1019">
        <v>4</v>
      </c>
      <c r="W1019">
        <v>4</v>
      </c>
      <c r="X1019">
        <v>7</v>
      </c>
      <c r="Y1019">
        <v>11</v>
      </c>
    </row>
    <row r="1020" spans="1:25" x14ac:dyDescent="0.3">
      <c r="A1020" s="1" t="s">
        <v>175</v>
      </c>
      <c r="B1020" s="1" t="s">
        <v>183</v>
      </c>
      <c r="C1020">
        <v>9</v>
      </c>
      <c r="D1020">
        <v>0</v>
      </c>
      <c r="E1020">
        <v>0</v>
      </c>
      <c r="F1020">
        <v>0</v>
      </c>
      <c r="G1020" s="1" t="s">
        <v>5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2</v>
      </c>
      <c r="U1020">
        <v>10</v>
      </c>
      <c r="V1020">
        <v>3</v>
      </c>
      <c r="W1020">
        <v>3</v>
      </c>
      <c r="X1020">
        <v>10</v>
      </c>
      <c r="Y1020">
        <v>13</v>
      </c>
    </row>
    <row r="1021" spans="1:25" x14ac:dyDescent="0.3">
      <c r="A1021" s="1" t="s">
        <v>180</v>
      </c>
      <c r="B1021" s="1" t="s">
        <v>192</v>
      </c>
      <c r="C1021">
        <v>9</v>
      </c>
      <c r="D1021">
        <v>1</v>
      </c>
      <c r="E1021">
        <v>0</v>
      </c>
      <c r="F1021">
        <v>1</v>
      </c>
      <c r="G1021" s="1" t="s">
        <v>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1</v>
      </c>
      <c r="R1021">
        <v>1</v>
      </c>
      <c r="S1021">
        <v>3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8</v>
      </c>
    </row>
    <row r="1022" spans="1:25" x14ac:dyDescent="0.3">
      <c r="A1022" s="1" t="s">
        <v>178</v>
      </c>
      <c r="B1022" s="1" t="s">
        <v>172</v>
      </c>
      <c r="C1022">
        <v>9</v>
      </c>
      <c r="D1022">
        <v>0</v>
      </c>
      <c r="E1022">
        <v>1</v>
      </c>
      <c r="F1022">
        <v>1</v>
      </c>
      <c r="G1022" s="1" t="s">
        <v>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2</v>
      </c>
      <c r="T1022">
        <v>2</v>
      </c>
      <c r="U1022">
        <v>2</v>
      </c>
      <c r="V1022">
        <v>2</v>
      </c>
      <c r="W1022">
        <v>2</v>
      </c>
      <c r="X1022">
        <v>2</v>
      </c>
      <c r="Y1022">
        <v>4</v>
      </c>
    </row>
    <row r="1023" spans="1:25" x14ac:dyDescent="0.3">
      <c r="A1023" s="1" t="s">
        <v>193</v>
      </c>
      <c r="B1023" s="1" t="s">
        <v>184</v>
      </c>
      <c r="C1023">
        <v>9</v>
      </c>
      <c r="D1023">
        <v>3</v>
      </c>
      <c r="E1023">
        <v>0</v>
      </c>
      <c r="F1023">
        <v>3</v>
      </c>
      <c r="G1023" s="1" t="s">
        <v>5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2</v>
      </c>
      <c r="N1023">
        <v>0</v>
      </c>
      <c r="O1023">
        <v>0</v>
      </c>
      <c r="P1023">
        <v>2</v>
      </c>
      <c r="Q1023">
        <v>2</v>
      </c>
      <c r="R1023">
        <v>2</v>
      </c>
      <c r="S1023">
        <v>2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8</v>
      </c>
    </row>
    <row r="1024" spans="1:25" x14ac:dyDescent="0.3">
      <c r="A1024" s="1" t="s">
        <v>174</v>
      </c>
      <c r="B1024" s="1" t="s">
        <v>187</v>
      </c>
      <c r="C1024">
        <v>9</v>
      </c>
      <c r="D1024">
        <v>3</v>
      </c>
      <c r="E1024">
        <v>2</v>
      </c>
      <c r="F1024">
        <v>5</v>
      </c>
      <c r="G1024" s="1" t="s">
        <v>463</v>
      </c>
      <c r="H1024">
        <v>1</v>
      </c>
      <c r="I1024">
        <v>0</v>
      </c>
      <c r="J1024">
        <v>0</v>
      </c>
      <c r="K1024">
        <v>1</v>
      </c>
      <c r="L1024">
        <v>1</v>
      </c>
      <c r="M1024">
        <v>2</v>
      </c>
      <c r="N1024">
        <v>2</v>
      </c>
      <c r="O1024">
        <v>2</v>
      </c>
      <c r="P1024">
        <v>2</v>
      </c>
      <c r="Q1024">
        <v>4</v>
      </c>
      <c r="R1024">
        <v>1</v>
      </c>
      <c r="S1024">
        <v>3</v>
      </c>
      <c r="T1024">
        <v>4</v>
      </c>
      <c r="U1024">
        <v>4</v>
      </c>
      <c r="V1024">
        <v>3</v>
      </c>
      <c r="W1024">
        <v>3</v>
      </c>
      <c r="X1024">
        <v>4</v>
      </c>
      <c r="Y1024">
        <v>7</v>
      </c>
    </row>
    <row r="1025" spans="1:25" x14ac:dyDescent="0.3">
      <c r="A1025" s="1" t="s">
        <v>182</v>
      </c>
      <c r="B1025" s="1" t="s">
        <v>185</v>
      </c>
      <c r="C1025">
        <v>9</v>
      </c>
      <c r="D1025">
        <v>2</v>
      </c>
      <c r="E1025">
        <v>3</v>
      </c>
      <c r="F1025">
        <v>5</v>
      </c>
      <c r="G1025" s="1" t="s">
        <v>463</v>
      </c>
      <c r="H1025">
        <v>0</v>
      </c>
      <c r="I1025">
        <v>2</v>
      </c>
      <c r="J1025">
        <v>2</v>
      </c>
      <c r="K1025">
        <v>0</v>
      </c>
      <c r="L1025">
        <v>2</v>
      </c>
      <c r="M1025">
        <v>2</v>
      </c>
      <c r="N1025">
        <v>1</v>
      </c>
      <c r="O1025">
        <v>1</v>
      </c>
      <c r="P1025">
        <v>2</v>
      </c>
      <c r="Q1025">
        <v>3</v>
      </c>
      <c r="R1025">
        <v>2</v>
      </c>
      <c r="S1025">
        <v>1</v>
      </c>
      <c r="T1025">
        <v>3</v>
      </c>
      <c r="U1025">
        <v>9</v>
      </c>
      <c r="V1025">
        <v>2</v>
      </c>
      <c r="W1025">
        <v>2</v>
      </c>
      <c r="X1025">
        <v>9</v>
      </c>
      <c r="Y1025">
        <v>11</v>
      </c>
    </row>
    <row r="1026" spans="1:25" x14ac:dyDescent="0.3">
      <c r="A1026" s="1" t="s">
        <v>173</v>
      </c>
      <c r="B1026" s="1" t="s">
        <v>190</v>
      </c>
      <c r="C1026">
        <v>9</v>
      </c>
      <c r="D1026">
        <v>2</v>
      </c>
      <c r="E1026">
        <v>0</v>
      </c>
      <c r="F1026">
        <v>2</v>
      </c>
      <c r="G1026" s="1" t="s">
        <v>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0</v>
      </c>
      <c r="O1026">
        <v>0</v>
      </c>
      <c r="P1026">
        <v>2</v>
      </c>
      <c r="Q1026">
        <v>2</v>
      </c>
      <c r="R1026">
        <v>0</v>
      </c>
      <c r="S1026">
        <v>0</v>
      </c>
      <c r="T1026">
        <v>0</v>
      </c>
      <c r="U1026">
        <v>7</v>
      </c>
      <c r="V1026">
        <v>2</v>
      </c>
      <c r="W1026">
        <v>2</v>
      </c>
      <c r="X1026">
        <v>7</v>
      </c>
      <c r="Y1026">
        <v>9</v>
      </c>
    </row>
    <row r="1027" spans="1:25" x14ac:dyDescent="0.3">
      <c r="A1027" s="1" t="s">
        <v>189</v>
      </c>
      <c r="B1027" s="1" t="s">
        <v>181</v>
      </c>
      <c r="C1027">
        <v>9</v>
      </c>
      <c r="D1027">
        <v>1</v>
      </c>
      <c r="E1027">
        <v>0</v>
      </c>
      <c r="F1027">
        <v>1</v>
      </c>
      <c r="G1027" s="1" t="s">
        <v>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2</v>
      </c>
      <c r="U1027">
        <v>2</v>
      </c>
      <c r="V1027">
        <v>4</v>
      </c>
      <c r="W1027">
        <v>4</v>
      </c>
      <c r="X1027">
        <v>2</v>
      </c>
      <c r="Y1027">
        <v>6</v>
      </c>
    </row>
    <row r="1028" spans="1:25" x14ac:dyDescent="0.3">
      <c r="A1028" s="1" t="s">
        <v>177</v>
      </c>
      <c r="B1028" s="1" t="s">
        <v>194</v>
      </c>
      <c r="C1028">
        <v>10</v>
      </c>
      <c r="D1028">
        <v>2</v>
      </c>
      <c r="E1028">
        <v>2</v>
      </c>
      <c r="F1028">
        <v>4</v>
      </c>
      <c r="G1028" s="1" t="s">
        <v>463</v>
      </c>
      <c r="H1028">
        <v>0</v>
      </c>
      <c r="I1028">
        <v>2</v>
      </c>
      <c r="J1028">
        <v>2</v>
      </c>
      <c r="K1028">
        <v>0</v>
      </c>
      <c r="L1028">
        <v>2</v>
      </c>
      <c r="M1028">
        <v>2</v>
      </c>
      <c r="N1028">
        <v>0</v>
      </c>
      <c r="O1028">
        <v>0</v>
      </c>
      <c r="P1028">
        <v>2</v>
      </c>
      <c r="Q1028">
        <v>2</v>
      </c>
      <c r="R1028">
        <v>0</v>
      </c>
      <c r="S1028">
        <v>2</v>
      </c>
      <c r="T1028">
        <v>2</v>
      </c>
      <c r="U1028">
        <v>10</v>
      </c>
      <c r="V1028">
        <v>2</v>
      </c>
      <c r="W1028">
        <v>2</v>
      </c>
      <c r="X1028">
        <v>10</v>
      </c>
      <c r="Y1028">
        <v>12</v>
      </c>
    </row>
    <row r="1029" spans="1:25" x14ac:dyDescent="0.3">
      <c r="A1029" s="1" t="s">
        <v>185</v>
      </c>
      <c r="B1029" s="1" t="s">
        <v>180</v>
      </c>
      <c r="C1029">
        <v>10</v>
      </c>
      <c r="D1029">
        <v>2</v>
      </c>
      <c r="E1029">
        <v>2</v>
      </c>
      <c r="F1029">
        <v>4</v>
      </c>
      <c r="G1029" s="1" t="s">
        <v>463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</v>
      </c>
      <c r="N1029">
        <v>2</v>
      </c>
      <c r="O1029">
        <v>2</v>
      </c>
      <c r="P1029">
        <v>2</v>
      </c>
      <c r="Q1029">
        <v>4</v>
      </c>
      <c r="R1029">
        <v>0</v>
      </c>
      <c r="S1029">
        <v>1</v>
      </c>
      <c r="T1029">
        <v>1</v>
      </c>
      <c r="U1029">
        <v>6</v>
      </c>
      <c r="V1029">
        <v>8</v>
      </c>
      <c r="W1029">
        <v>8</v>
      </c>
      <c r="X1029">
        <v>6</v>
      </c>
      <c r="Y1029">
        <v>14</v>
      </c>
    </row>
    <row r="1030" spans="1:25" x14ac:dyDescent="0.3">
      <c r="A1030" s="1" t="s">
        <v>191</v>
      </c>
      <c r="B1030" s="1" t="s">
        <v>176</v>
      </c>
      <c r="C1030">
        <v>10</v>
      </c>
      <c r="D1030">
        <v>1</v>
      </c>
      <c r="E1030">
        <v>0</v>
      </c>
      <c r="F1030">
        <v>1</v>
      </c>
      <c r="G1030" s="1" t="s">
        <v>5</v>
      </c>
      <c r="H1030">
        <v>1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1</v>
      </c>
      <c r="T1030">
        <v>4</v>
      </c>
      <c r="U1030">
        <v>2</v>
      </c>
      <c r="V1030">
        <v>9</v>
      </c>
      <c r="W1030">
        <v>9</v>
      </c>
      <c r="X1030">
        <v>2</v>
      </c>
      <c r="Y1030">
        <v>11</v>
      </c>
    </row>
    <row r="1031" spans="1:25" x14ac:dyDescent="0.3">
      <c r="A1031" s="1" t="s">
        <v>188</v>
      </c>
      <c r="B1031" s="1" t="s">
        <v>193</v>
      </c>
      <c r="C1031">
        <v>10</v>
      </c>
      <c r="D1031">
        <v>2</v>
      </c>
      <c r="E1031">
        <v>2</v>
      </c>
      <c r="F1031">
        <v>4</v>
      </c>
      <c r="G1031" s="1" t="s">
        <v>463</v>
      </c>
      <c r="H1031">
        <v>1</v>
      </c>
      <c r="I1031">
        <v>1</v>
      </c>
      <c r="J1031">
        <v>1</v>
      </c>
      <c r="K1031">
        <v>1</v>
      </c>
      <c r="L1031">
        <v>2</v>
      </c>
      <c r="M1031">
        <v>1</v>
      </c>
      <c r="N1031">
        <v>1</v>
      </c>
      <c r="O1031">
        <v>1</v>
      </c>
      <c r="P1031">
        <v>1</v>
      </c>
      <c r="Q1031">
        <v>2</v>
      </c>
      <c r="R1031">
        <v>4</v>
      </c>
      <c r="S1031">
        <v>1</v>
      </c>
      <c r="T1031">
        <v>5</v>
      </c>
      <c r="U1031">
        <v>6</v>
      </c>
      <c r="V1031">
        <v>4</v>
      </c>
      <c r="W1031">
        <v>4</v>
      </c>
      <c r="X1031">
        <v>6</v>
      </c>
      <c r="Y1031">
        <v>10</v>
      </c>
    </row>
    <row r="1032" spans="1:25" x14ac:dyDescent="0.3">
      <c r="A1032" s="1" t="s">
        <v>181</v>
      </c>
      <c r="B1032" s="1" t="s">
        <v>179</v>
      </c>
      <c r="C1032">
        <v>10</v>
      </c>
      <c r="D1032">
        <v>1</v>
      </c>
      <c r="E1032">
        <v>1</v>
      </c>
      <c r="F1032">
        <v>2</v>
      </c>
      <c r="G1032" s="1" t="s">
        <v>463</v>
      </c>
      <c r="H1032">
        <v>1</v>
      </c>
      <c r="I1032">
        <v>1</v>
      </c>
      <c r="J1032">
        <v>1</v>
      </c>
      <c r="K1032">
        <v>1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2</v>
      </c>
      <c r="T1032">
        <v>4</v>
      </c>
      <c r="U1032" s="1">
        <v>3</v>
      </c>
      <c r="V1032" s="1">
        <v>8</v>
      </c>
      <c r="W1032" s="1">
        <v>8</v>
      </c>
      <c r="X1032" s="1">
        <v>3</v>
      </c>
      <c r="Y1032" s="1">
        <v>11</v>
      </c>
    </row>
    <row r="1033" spans="1:25" x14ac:dyDescent="0.3">
      <c r="A1033" s="1" t="s">
        <v>184</v>
      </c>
      <c r="B1033" s="1" t="s">
        <v>175</v>
      </c>
      <c r="C1033">
        <v>10</v>
      </c>
      <c r="D1033">
        <v>1</v>
      </c>
      <c r="E1033">
        <v>1</v>
      </c>
      <c r="F1033">
        <v>2</v>
      </c>
      <c r="G1033" s="1" t="s">
        <v>463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1</v>
      </c>
      <c r="P1033">
        <v>1</v>
      </c>
      <c r="Q1033">
        <v>2</v>
      </c>
      <c r="R1033">
        <v>3</v>
      </c>
      <c r="S1033">
        <v>2</v>
      </c>
      <c r="T1033">
        <v>5</v>
      </c>
      <c r="U1033">
        <v>2</v>
      </c>
      <c r="V1033">
        <v>4</v>
      </c>
      <c r="W1033">
        <v>4</v>
      </c>
      <c r="X1033">
        <v>2</v>
      </c>
      <c r="Y1033">
        <v>6</v>
      </c>
    </row>
    <row r="1034" spans="1:25" x14ac:dyDescent="0.3">
      <c r="A1034" s="1" t="s">
        <v>190</v>
      </c>
      <c r="B1034" s="1" t="s">
        <v>174</v>
      </c>
      <c r="C1034">
        <v>10</v>
      </c>
      <c r="D1034">
        <v>2</v>
      </c>
      <c r="E1034">
        <v>3</v>
      </c>
      <c r="F1034">
        <v>5</v>
      </c>
      <c r="G1034" s="1" t="s">
        <v>463</v>
      </c>
      <c r="H1034">
        <v>0</v>
      </c>
      <c r="I1034">
        <v>1</v>
      </c>
      <c r="J1034">
        <v>1</v>
      </c>
      <c r="K1034">
        <v>0</v>
      </c>
      <c r="L1034">
        <v>1</v>
      </c>
      <c r="M1034">
        <v>2</v>
      </c>
      <c r="N1034">
        <v>2</v>
      </c>
      <c r="O1034">
        <v>2</v>
      </c>
      <c r="P1034">
        <v>2</v>
      </c>
      <c r="Q1034">
        <v>4</v>
      </c>
      <c r="R1034">
        <v>2</v>
      </c>
      <c r="S1034">
        <v>3</v>
      </c>
      <c r="T1034">
        <v>5</v>
      </c>
      <c r="U1034">
        <v>5</v>
      </c>
      <c r="V1034">
        <v>10</v>
      </c>
      <c r="W1034">
        <v>10</v>
      </c>
      <c r="X1034">
        <v>5</v>
      </c>
      <c r="Y1034">
        <v>15</v>
      </c>
    </row>
    <row r="1035" spans="1:25" x14ac:dyDescent="0.3">
      <c r="A1035" s="1" t="s">
        <v>172</v>
      </c>
      <c r="B1035" s="1" t="s">
        <v>189</v>
      </c>
      <c r="C1035">
        <v>10</v>
      </c>
      <c r="D1035">
        <v>1</v>
      </c>
      <c r="E1035">
        <v>0</v>
      </c>
      <c r="F1035">
        <v>1</v>
      </c>
      <c r="G1035" s="1" t="s">
        <v>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1</v>
      </c>
      <c r="Q1035">
        <v>1</v>
      </c>
      <c r="R1035">
        <v>1</v>
      </c>
      <c r="S1035">
        <v>2</v>
      </c>
      <c r="T1035">
        <v>3</v>
      </c>
      <c r="U1035">
        <v>9</v>
      </c>
      <c r="V1035">
        <v>4</v>
      </c>
      <c r="W1035">
        <v>4</v>
      </c>
      <c r="X1035">
        <v>9</v>
      </c>
      <c r="Y1035">
        <v>13</v>
      </c>
    </row>
    <row r="1036" spans="1:25" x14ac:dyDescent="0.3">
      <c r="A1036" s="1" t="s">
        <v>187</v>
      </c>
      <c r="B1036" s="1" t="s">
        <v>173</v>
      </c>
      <c r="C1036">
        <v>10</v>
      </c>
      <c r="D1036">
        <v>2</v>
      </c>
      <c r="E1036">
        <v>3</v>
      </c>
      <c r="F1036">
        <v>5</v>
      </c>
      <c r="G1036" s="1" t="s">
        <v>463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</v>
      </c>
      <c r="N1036">
        <v>3</v>
      </c>
      <c r="O1036">
        <v>3</v>
      </c>
      <c r="P1036">
        <v>2</v>
      </c>
      <c r="Q1036">
        <v>5</v>
      </c>
      <c r="R1036">
        <v>0</v>
      </c>
      <c r="S1036">
        <v>4</v>
      </c>
      <c r="T1036">
        <v>4</v>
      </c>
      <c r="U1036">
        <v>2</v>
      </c>
      <c r="V1036">
        <v>2</v>
      </c>
      <c r="W1036">
        <v>2</v>
      </c>
      <c r="X1036">
        <v>2</v>
      </c>
      <c r="Y1036">
        <v>4</v>
      </c>
    </row>
    <row r="1037" spans="1:25" x14ac:dyDescent="0.3">
      <c r="A1037" s="1" t="s">
        <v>192</v>
      </c>
      <c r="B1037" s="1" t="s">
        <v>182</v>
      </c>
      <c r="C1037">
        <v>10</v>
      </c>
      <c r="D1037">
        <v>2</v>
      </c>
      <c r="E1037">
        <v>2</v>
      </c>
      <c r="F1037">
        <v>4</v>
      </c>
      <c r="G1037" s="1" t="s">
        <v>463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</v>
      </c>
      <c r="N1037">
        <v>2</v>
      </c>
      <c r="O1037">
        <v>2</v>
      </c>
      <c r="P1037">
        <v>2</v>
      </c>
      <c r="Q1037">
        <v>4</v>
      </c>
      <c r="R1037">
        <v>0</v>
      </c>
      <c r="S1037">
        <v>0</v>
      </c>
      <c r="T1037">
        <v>0</v>
      </c>
      <c r="U1037">
        <v>6</v>
      </c>
      <c r="V1037">
        <v>8</v>
      </c>
      <c r="W1037">
        <v>8</v>
      </c>
      <c r="X1037">
        <v>6</v>
      </c>
      <c r="Y1037">
        <v>14</v>
      </c>
    </row>
    <row r="1038" spans="1:25" x14ac:dyDescent="0.3">
      <c r="A1038" s="1" t="s">
        <v>186</v>
      </c>
      <c r="B1038" s="1" t="s">
        <v>171</v>
      </c>
      <c r="C1038">
        <v>10</v>
      </c>
      <c r="D1038">
        <v>1</v>
      </c>
      <c r="E1038">
        <v>1</v>
      </c>
      <c r="F1038">
        <v>2</v>
      </c>
      <c r="G1038" s="1" t="s">
        <v>463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2</v>
      </c>
      <c r="S1038">
        <v>1</v>
      </c>
      <c r="T1038">
        <v>3</v>
      </c>
      <c r="U1038">
        <v>3</v>
      </c>
      <c r="V1038">
        <v>11</v>
      </c>
      <c r="W1038">
        <v>11</v>
      </c>
      <c r="X1038">
        <v>3</v>
      </c>
      <c r="Y1038">
        <v>14</v>
      </c>
    </row>
    <row r="1039" spans="1:25" x14ac:dyDescent="0.3">
      <c r="A1039" s="1" t="s">
        <v>183</v>
      </c>
      <c r="B1039" s="1" t="s">
        <v>178</v>
      </c>
      <c r="C1039">
        <v>10</v>
      </c>
      <c r="D1039">
        <v>3</v>
      </c>
      <c r="E1039">
        <v>0</v>
      </c>
      <c r="F1039">
        <v>3</v>
      </c>
      <c r="G1039" s="1" t="s">
        <v>5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2</v>
      </c>
      <c r="N1039">
        <v>0</v>
      </c>
      <c r="O1039">
        <v>0</v>
      </c>
      <c r="P1039">
        <v>2</v>
      </c>
      <c r="Q1039">
        <v>2</v>
      </c>
      <c r="R1039">
        <v>0</v>
      </c>
      <c r="S1039">
        <v>3</v>
      </c>
      <c r="T1039">
        <v>3</v>
      </c>
      <c r="U1039">
        <v>5</v>
      </c>
      <c r="V1039">
        <v>5</v>
      </c>
      <c r="W1039">
        <v>5</v>
      </c>
      <c r="X1039">
        <v>5</v>
      </c>
      <c r="Y1039">
        <v>10</v>
      </c>
    </row>
    <row r="1040" spans="1:25" x14ac:dyDescent="0.3">
      <c r="A1040" s="1" t="s">
        <v>179</v>
      </c>
      <c r="B1040" s="1" t="s">
        <v>187</v>
      </c>
      <c r="C1040">
        <v>11</v>
      </c>
      <c r="D1040">
        <v>3</v>
      </c>
      <c r="E1040">
        <v>3</v>
      </c>
      <c r="F1040">
        <v>6</v>
      </c>
      <c r="G1040" s="1" t="s">
        <v>463</v>
      </c>
      <c r="H1040">
        <v>2</v>
      </c>
      <c r="I1040">
        <v>0</v>
      </c>
      <c r="J1040">
        <v>0</v>
      </c>
      <c r="K1040">
        <v>2</v>
      </c>
      <c r="L1040">
        <v>2</v>
      </c>
      <c r="M1040">
        <v>1</v>
      </c>
      <c r="N1040">
        <v>3</v>
      </c>
      <c r="O1040">
        <v>3</v>
      </c>
      <c r="P1040">
        <v>1</v>
      </c>
      <c r="Q1040">
        <v>4</v>
      </c>
      <c r="R1040">
        <v>3</v>
      </c>
      <c r="S1040">
        <v>3</v>
      </c>
      <c r="T1040">
        <v>6</v>
      </c>
      <c r="U1040">
        <v>4</v>
      </c>
      <c r="V1040">
        <v>4</v>
      </c>
      <c r="W1040">
        <v>4</v>
      </c>
      <c r="X1040">
        <v>4</v>
      </c>
      <c r="Y1040">
        <v>8</v>
      </c>
    </row>
    <row r="1041" spans="1:25" x14ac:dyDescent="0.3">
      <c r="A1041" s="1" t="s">
        <v>188</v>
      </c>
      <c r="B1041" s="1" t="s">
        <v>177</v>
      </c>
      <c r="C1041">
        <v>11</v>
      </c>
      <c r="D1041">
        <v>1</v>
      </c>
      <c r="E1041">
        <v>1</v>
      </c>
      <c r="F1041">
        <v>2</v>
      </c>
      <c r="G1041" s="1" t="s">
        <v>463</v>
      </c>
      <c r="H1041">
        <v>1</v>
      </c>
      <c r="I1041">
        <v>1</v>
      </c>
      <c r="J1041">
        <v>1</v>
      </c>
      <c r="K1041">
        <v>1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4</v>
      </c>
      <c r="S1041">
        <v>6</v>
      </c>
      <c r="T1041">
        <v>10</v>
      </c>
      <c r="U1041">
        <v>9</v>
      </c>
      <c r="V1041">
        <v>7</v>
      </c>
      <c r="W1041">
        <v>7</v>
      </c>
      <c r="X1041">
        <v>9</v>
      </c>
      <c r="Y1041">
        <v>16</v>
      </c>
    </row>
    <row r="1042" spans="1:25" x14ac:dyDescent="0.3">
      <c r="A1042" s="1" t="s">
        <v>194</v>
      </c>
      <c r="B1042" s="1" t="s">
        <v>175</v>
      </c>
      <c r="C1042">
        <v>11</v>
      </c>
      <c r="D1042">
        <v>0</v>
      </c>
      <c r="E1042">
        <v>2</v>
      </c>
      <c r="F1042">
        <v>2</v>
      </c>
      <c r="G1042" s="1" t="s">
        <v>5</v>
      </c>
      <c r="H1042">
        <v>0</v>
      </c>
      <c r="I1042">
        <v>2</v>
      </c>
      <c r="J1042">
        <v>2</v>
      </c>
      <c r="K1042">
        <v>0</v>
      </c>
      <c r="L1042">
        <v>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5</v>
      </c>
      <c r="V1042">
        <v>1</v>
      </c>
      <c r="W1042">
        <v>1</v>
      </c>
      <c r="X1042">
        <v>5</v>
      </c>
      <c r="Y1042">
        <v>6</v>
      </c>
    </row>
    <row r="1043" spans="1:25" x14ac:dyDescent="0.3">
      <c r="A1043" s="1" t="s">
        <v>193</v>
      </c>
      <c r="B1043" s="1" t="s">
        <v>178</v>
      </c>
      <c r="C1043">
        <v>11</v>
      </c>
      <c r="D1043">
        <v>0</v>
      </c>
      <c r="E1043">
        <v>1</v>
      </c>
      <c r="F1043">
        <v>1</v>
      </c>
      <c r="G1043" s="1" t="s">
        <v>5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2</v>
      </c>
      <c r="S1043">
        <v>0</v>
      </c>
      <c r="T1043">
        <v>2</v>
      </c>
      <c r="U1043">
        <v>4</v>
      </c>
      <c r="V1043">
        <v>5</v>
      </c>
      <c r="W1043">
        <v>5</v>
      </c>
      <c r="X1043">
        <v>4</v>
      </c>
      <c r="Y1043">
        <v>9</v>
      </c>
    </row>
    <row r="1044" spans="1:25" x14ac:dyDescent="0.3">
      <c r="A1044" s="1" t="s">
        <v>182</v>
      </c>
      <c r="B1044" s="1" t="s">
        <v>191</v>
      </c>
      <c r="C1044">
        <v>11</v>
      </c>
      <c r="D1044">
        <v>2</v>
      </c>
      <c r="E1044">
        <v>0</v>
      </c>
      <c r="F1044">
        <v>2</v>
      </c>
      <c r="G1044" s="1" t="s">
        <v>5</v>
      </c>
      <c r="H1044">
        <v>1</v>
      </c>
      <c r="I1044">
        <v>0</v>
      </c>
      <c r="J1044">
        <v>0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1</v>
      </c>
      <c r="Q1044">
        <v>1</v>
      </c>
      <c r="R1044">
        <v>1</v>
      </c>
      <c r="S1044">
        <v>2</v>
      </c>
      <c r="T1044">
        <v>3</v>
      </c>
      <c r="U1044">
        <v>9</v>
      </c>
      <c r="V1044">
        <v>3</v>
      </c>
      <c r="W1044">
        <v>3</v>
      </c>
      <c r="X1044">
        <v>9</v>
      </c>
      <c r="Y1044">
        <v>12</v>
      </c>
    </row>
    <row r="1045" spans="1:25" x14ac:dyDescent="0.3">
      <c r="A1045" s="1" t="s">
        <v>189</v>
      </c>
      <c r="B1045" s="1" t="s">
        <v>183</v>
      </c>
      <c r="C1045">
        <v>11</v>
      </c>
      <c r="D1045">
        <v>0</v>
      </c>
      <c r="E1045">
        <v>0</v>
      </c>
      <c r="F1045">
        <v>0</v>
      </c>
      <c r="G1045" s="1" t="s">
        <v>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4</v>
      </c>
      <c r="V1045">
        <v>9</v>
      </c>
      <c r="W1045">
        <v>9</v>
      </c>
      <c r="X1045">
        <v>4</v>
      </c>
      <c r="Y1045">
        <v>13</v>
      </c>
    </row>
    <row r="1046" spans="1:25" x14ac:dyDescent="0.3">
      <c r="A1046" s="1" t="s">
        <v>185</v>
      </c>
      <c r="B1046" s="1" t="s">
        <v>174</v>
      </c>
      <c r="C1046">
        <v>11</v>
      </c>
      <c r="D1046">
        <v>0</v>
      </c>
      <c r="E1046">
        <v>2</v>
      </c>
      <c r="F1046">
        <v>2</v>
      </c>
      <c r="G1046" s="1" t="s">
        <v>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</v>
      </c>
      <c r="O1046">
        <v>2</v>
      </c>
      <c r="P1046">
        <v>0</v>
      </c>
      <c r="Q1046">
        <v>2</v>
      </c>
      <c r="R1046">
        <v>1</v>
      </c>
      <c r="S1046">
        <v>2</v>
      </c>
      <c r="T1046">
        <v>3</v>
      </c>
      <c r="U1046">
        <v>4</v>
      </c>
      <c r="V1046">
        <v>7</v>
      </c>
      <c r="W1046">
        <v>7</v>
      </c>
      <c r="X1046">
        <v>4</v>
      </c>
      <c r="Y1046">
        <v>11</v>
      </c>
    </row>
    <row r="1047" spans="1:25" x14ac:dyDescent="0.3">
      <c r="A1047" s="1" t="s">
        <v>176</v>
      </c>
      <c r="B1047" s="1" t="s">
        <v>172</v>
      </c>
      <c r="C1047">
        <v>11</v>
      </c>
      <c r="D1047">
        <v>1</v>
      </c>
      <c r="E1047">
        <v>1</v>
      </c>
      <c r="F1047">
        <v>2</v>
      </c>
      <c r="G1047" s="1" t="s">
        <v>463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1</v>
      </c>
      <c r="P1047">
        <v>1</v>
      </c>
      <c r="Q1047">
        <v>2</v>
      </c>
      <c r="R1047">
        <v>1</v>
      </c>
      <c r="S1047">
        <v>2</v>
      </c>
      <c r="T1047">
        <v>3</v>
      </c>
      <c r="U1047">
        <v>7</v>
      </c>
      <c r="V1047">
        <v>8</v>
      </c>
      <c r="W1047">
        <v>8</v>
      </c>
      <c r="X1047">
        <v>7</v>
      </c>
      <c r="Y1047">
        <v>15</v>
      </c>
    </row>
    <row r="1048" spans="1:25" x14ac:dyDescent="0.3">
      <c r="A1048" s="1" t="s">
        <v>184</v>
      </c>
      <c r="B1048" s="1" t="s">
        <v>171</v>
      </c>
      <c r="C1048">
        <v>11</v>
      </c>
      <c r="D1048">
        <v>0</v>
      </c>
      <c r="E1048">
        <v>1</v>
      </c>
      <c r="F1048">
        <v>1</v>
      </c>
      <c r="G1048" s="1" t="s">
        <v>5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1</v>
      </c>
      <c r="R1048">
        <v>1</v>
      </c>
      <c r="S1048">
        <v>3</v>
      </c>
      <c r="T1048">
        <v>4</v>
      </c>
      <c r="U1048">
        <v>3</v>
      </c>
      <c r="V1048">
        <v>4</v>
      </c>
      <c r="W1048">
        <v>4</v>
      </c>
      <c r="X1048">
        <v>3</v>
      </c>
      <c r="Y1048">
        <v>7</v>
      </c>
    </row>
    <row r="1049" spans="1:25" x14ac:dyDescent="0.3">
      <c r="A1049" s="1" t="s">
        <v>180</v>
      </c>
      <c r="B1049" s="1" t="s">
        <v>190</v>
      </c>
      <c r="C1049">
        <v>11</v>
      </c>
      <c r="D1049">
        <v>2</v>
      </c>
      <c r="E1049">
        <v>2</v>
      </c>
      <c r="F1049">
        <v>4</v>
      </c>
      <c r="G1049" s="1" t="s">
        <v>463</v>
      </c>
      <c r="H1049">
        <v>1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2</v>
      </c>
      <c r="O1049">
        <v>2</v>
      </c>
      <c r="P1049">
        <v>1</v>
      </c>
      <c r="Q1049">
        <v>3</v>
      </c>
      <c r="R1049">
        <v>1</v>
      </c>
      <c r="S1049">
        <v>2</v>
      </c>
      <c r="T1049">
        <v>3</v>
      </c>
      <c r="U1049">
        <v>2</v>
      </c>
      <c r="V1049">
        <v>8</v>
      </c>
      <c r="W1049">
        <v>8</v>
      </c>
      <c r="X1049">
        <v>2</v>
      </c>
      <c r="Y1049">
        <v>10</v>
      </c>
    </row>
    <row r="1050" spans="1:25" x14ac:dyDescent="0.3">
      <c r="A1050" s="1" t="s">
        <v>192</v>
      </c>
      <c r="B1050" s="1" t="s">
        <v>181</v>
      </c>
      <c r="C1050">
        <v>11</v>
      </c>
      <c r="D1050">
        <v>0</v>
      </c>
      <c r="E1050">
        <v>0</v>
      </c>
      <c r="F1050">
        <v>0</v>
      </c>
      <c r="G1050" s="1" t="s">
        <v>5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3</v>
      </c>
      <c r="T1050">
        <v>5</v>
      </c>
      <c r="U1050">
        <v>6</v>
      </c>
      <c r="V1050">
        <v>3</v>
      </c>
      <c r="W1050">
        <v>3</v>
      </c>
      <c r="X1050">
        <v>6</v>
      </c>
      <c r="Y1050">
        <v>9</v>
      </c>
    </row>
    <row r="1051" spans="1:25" x14ac:dyDescent="0.3">
      <c r="A1051" s="1" t="s">
        <v>186</v>
      </c>
      <c r="B1051" s="1" t="s">
        <v>173</v>
      </c>
      <c r="C1051">
        <v>11</v>
      </c>
      <c r="D1051">
        <v>2</v>
      </c>
      <c r="E1051">
        <v>2</v>
      </c>
      <c r="F1051">
        <v>4</v>
      </c>
      <c r="G1051" s="1" t="s">
        <v>463</v>
      </c>
      <c r="H1051">
        <v>2</v>
      </c>
      <c r="I1051">
        <v>0</v>
      </c>
      <c r="J1051">
        <v>0</v>
      </c>
      <c r="K1051">
        <v>2</v>
      </c>
      <c r="L1051">
        <v>2</v>
      </c>
      <c r="M1051">
        <v>0</v>
      </c>
      <c r="N1051">
        <v>2</v>
      </c>
      <c r="O1051">
        <v>2</v>
      </c>
      <c r="P1051">
        <v>0</v>
      </c>
      <c r="Q1051">
        <v>2</v>
      </c>
      <c r="R1051">
        <v>2</v>
      </c>
      <c r="S1051">
        <v>3</v>
      </c>
      <c r="T1051">
        <v>5</v>
      </c>
      <c r="U1051">
        <v>3</v>
      </c>
      <c r="V1051">
        <v>4</v>
      </c>
      <c r="W1051">
        <v>4</v>
      </c>
      <c r="X1051">
        <v>3</v>
      </c>
      <c r="Y1051">
        <v>7</v>
      </c>
    </row>
    <row r="1052" spans="1:25" x14ac:dyDescent="0.3">
      <c r="A1052" s="1" t="s">
        <v>177</v>
      </c>
      <c r="B1052" s="1" t="s">
        <v>192</v>
      </c>
      <c r="C1052">
        <v>12</v>
      </c>
      <c r="D1052">
        <v>3</v>
      </c>
      <c r="E1052">
        <v>1</v>
      </c>
      <c r="F1052">
        <v>4</v>
      </c>
      <c r="G1052" s="1" t="s">
        <v>463</v>
      </c>
      <c r="H1052">
        <v>2</v>
      </c>
      <c r="I1052">
        <v>0</v>
      </c>
      <c r="J1052">
        <v>0</v>
      </c>
      <c r="K1052">
        <v>2</v>
      </c>
      <c r="L1052">
        <v>2</v>
      </c>
      <c r="M1052">
        <v>1</v>
      </c>
      <c r="N1052">
        <v>1</v>
      </c>
      <c r="O1052">
        <v>1</v>
      </c>
      <c r="P1052">
        <v>1</v>
      </c>
      <c r="Q1052">
        <v>2</v>
      </c>
      <c r="R1052">
        <v>0</v>
      </c>
      <c r="S1052">
        <v>1</v>
      </c>
      <c r="T1052">
        <v>1</v>
      </c>
      <c r="U1052">
        <v>3</v>
      </c>
      <c r="V1052">
        <v>5</v>
      </c>
      <c r="W1052">
        <v>5</v>
      </c>
      <c r="X1052">
        <v>3</v>
      </c>
      <c r="Y1052">
        <v>8</v>
      </c>
    </row>
    <row r="1053" spans="1:25" x14ac:dyDescent="0.3">
      <c r="A1053" s="1" t="s">
        <v>191</v>
      </c>
      <c r="B1053" s="1" t="s">
        <v>185</v>
      </c>
      <c r="C1053">
        <v>12</v>
      </c>
      <c r="D1053">
        <v>0</v>
      </c>
      <c r="E1053">
        <v>1</v>
      </c>
      <c r="F1053">
        <v>1</v>
      </c>
      <c r="G1053" s="1" t="s">
        <v>5</v>
      </c>
      <c r="H1053">
        <v>0</v>
      </c>
      <c r="I1053">
        <v>1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</v>
      </c>
      <c r="S1053">
        <v>3</v>
      </c>
      <c r="T1053">
        <v>6</v>
      </c>
      <c r="U1053">
        <v>7</v>
      </c>
      <c r="V1053">
        <v>3</v>
      </c>
      <c r="W1053">
        <v>3</v>
      </c>
      <c r="X1053">
        <v>7</v>
      </c>
      <c r="Y1053">
        <v>10</v>
      </c>
    </row>
    <row r="1054" spans="1:25" x14ac:dyDescent="0.3">
      <c r="A1054" s="1" t="s">
        <v>181</v>
      </c>
      <c r="B1054" s="1" t="s">
        <v>186</v>
      </c>
      <c r="C1054">
        <v>12</v>
      </c>
      <c r="D1054">
        <v>1</v>
      </c>
      <c r="E1054">
        <v>2</v>
      </c>
      <c r="F1054">
        <v>3</v>
      </c>
      <c r="G1054" s="1" t="s">
        <v>463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2</v>
      </c>
      <c r="O1054">
        <v>2</v>
      </c>
      <c r="P1054">
        <v>1</v>
      </c>
      <c r="Q1054">
        <v>3</v>
      </c>
      <c r="R1054">
        <v>0</v>
      </c>
      <c r="S1054">
        <v>3</v>
      </c>
      <c r="T1054">
        <v>3</v>
      </c>
      <c r="U1054">
        <v>4</v>
      </c>
      <c r="V1054">
        <v>6</v>
      </c>
      <c r="W1054">
        <v>6</v>
      </c>
      <c r="X1054">
        <v>4</v>
      </c>
      <c r="Y1054">
        <v>10</v>
      </c>
    </row>
    <row r="1055" spans="1:25" x14ac:dyDescent="0.3">
      <c r="A1055" s="1" t="s">
        <v>171</v>
      </c>
      <c r="B1055" s="1" t="s">
        <v>188</v>
      </c>
      <c r="C1055">
        <v>12</v>
      </c>
      <c r="D1055">
        <v>1</v>
      </c>
      <c r="E1055">
        <v>1</v>
      </c>
      <c r="F1055">
        <v>2</v>
      </c>
      <c r="G1055" s="1" t="s">
        <v>463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1</v>
      </c>
      <c r="P1055">
        <v>1</v>
      </c>
      <c r="Q1055">
        <v>2</v>
      </c>
      <c r="R1055">
        <v>4</v>
      </c>
      <c r="S1055">
        <v>2</v>
      </c>
      <c r="T1055">
        <v>6</v>
      </c>
      <c r="U1055">
        <v>2</v>
      </c>
      <c r="V1055">
        <v>3</v>
      </c>
      <c r="W1055">
        <v>3</v>
      </c>
      <c r="X1055">
        <v>2</v>
      </c>
      <c r="Y1055">
        <v>5</v>
      </c>
    </row>
    <row r="1056" spans="1:25" x14ac:dyDescent="0.3">
      <c r="A1056" s="1" t="s">
        <v>175</v>
      </c>
      <c r="B1056" s="1" t="s">
        <v>180</v>
      </c>
      <c r="C1056">
        <v>12</v>
      </c>
      <c r="D1056">
        <v>0</v>
      </c>
      <c r="E1056">
        <v>2</v>
      </c>
      <c r="F1056">
        <v>2</v>
      </c>
      <c r="G1056" s="1" t="s">
        <v>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</v>
      </c>
      <c r="O1056">
        <v>2</v>
      </c>
      <c r="P1056">
        <v>0</v>
      </c>
      <c r="Q1056">
        <v>2</v>
      </c>
      <c r="R1056">
        <v>2</v>
      </c>
      <c r="S1056">
        <v>2</v>
      </c>
      <c r="T1056">
        <v>4</v>
      </c>
      <c r="U1056">
        <v>11</v>
      </c>
      <c r="V1056">
        <v>4</v>
      </c>
      <c r="W1056">
        <v>4</v>
      </c>
      <c r="X1056">
        <v>11</v>
      </c>
      <c r="Y1056">
        <v>15</v>
      </c>
    </row>
    <row r="1057" spans="1:25" x14ac:dyDescent="0.3">
      <c r="A1057" s="1" t="s">
        <v>190</v>
      </c>
      <c r="B1057" s="1" t="s">
        <v>179</v>
      </c>
      <c r="C1057">
        <v>12</v>
      </c>
      <c r="D1057">
        <v>2</v>
      </c>
      <c r="E1057">
        <v>1</v>
      </c>
      <c r="F1057">
        <v>3</v>
      </c>
      <c r="G1057" s="1" t="s">
        <v>463</v>
      </c>
      <c r="H1057">
        <v>1</v>
      </c>
      <c r="I1057">
        <v>1</v>
      </c>
      <c r="J1057">
        <v>1</v>
      </c>
      <c r="K1057">
        <v>1</v>
      </c>
      <c r="L1057">
        <v>2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1</v>
      </c>
      <c r="S1057">
        <v>0</v>
      </c>
      <c r="T1057">
        <v>1</v>
      </c>
      <c r="U1057">
        <v>9</v>
      </c>
      <c r="V1057">
        <v>4</v>
      </c>
      <c r="W1057">
        <v>4</v>
      </c>
      <c r="X1057">
        <v>9</v>
      </c>
      <c r="Y1057">
        <v>13</v>
      </c>
    </row>
    <row r="1058" spans="1:25" x14ac:dyDescent="0.3">
      <c r="A1058" s="1" t="s">
        <v>172</v>
      </c>
      <c r="B1058" s="1" t="s">
        <v>182</v>
      </c>
      <c r="C1058">
        <v>12</v>
      </c>
      <c r="D1058">
        <v>0</v>
      </c>
      <c r="E1058">
        <v>1</v>
      </c>
      <c r="F1058">
        <v>1</v>
      </c>
      <c r="G1058" s="1" t="s">
        <v>5</v>
      </c>
      <c r="H1058">
        <v>0</v>
      </c>
      <c r="I1058">
        <v>1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5</v>
      </c>
      <c r="V1058">
        <v>1</v>
      </c>
      <c r="W1058">
        <v>1</v>
      </c>
      <c r="X1058">
        <v>5</v>
      </c>
      <c r="Y1058">
        <v>6</v>
      </c>
    </row>
    <row r="1059" spans="1:25" x14ac:dyDescent="0.3">
      <c r="A1059" s="1" t="s">
        <v>187</v>
      </c>
      <c r="B1059" s="1" t="s">
        <v>189</v>
      </c>
      <c r="C1059">
        <v>12</v>
      </c>
      <c r="D1059">
        <v>4</v>
      </c>
      <c r="E1059">
        <v>0</v>
      </c>
      <c r="F1059">
        <v>4</v>
      </c>
      <c r="G1059" s="1" t="s">
        <v>5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3</v>
      </c>
      <c r="N1059">
        <v>0</v>
      </c>
      <c r="O1059">
        <v>0</v>
      </c>
      <c r="P1059">
        <v>3</v>
      </c>
      <c r="Q1059">
        <v>3</v>
      </c>
      <c r="R1059">
        <v>3</v>
      </c>
      <c r="S1059">
        <v>3</v>
      </c>
      <c r="T1059">
        <v>6</v>
      </c>
      <c r="U1059">
        <v>6</v>
      </c>
      <c r="V1059">
        <v>5</v>
      </c>
      <c r="W1059">
        <v>5</v>
      </c>
      <c r="X1059">
        <v>6</v>
      </c>
      <c r="Y1059">
        <v>11</v>
      </c>
    </row>
    <row r="1060" spans="1:25" x14ac:dyDescent="0.3">
      <c r="A1060" s="1" t="s">
        <v>178</v>
      </c>
      <c r="B1060" s="1" t="s">
        <v>176</v>
      </c>
      <c r="C1060">
        <v>12</v>
      </c>
      <c r="D1060">
        <v>1</v>
      </c>
      <c r="E1060">
        <v>1</v>
      </c>
      <c r="F1060">
        <v>2</v>
      </c>
      <c r="G1060" s="1" t="s">
        <v>463</v>
      </c>
      <c r="H1060">
        <v>0</v>
      </c>
      <c r="I1060">
        <v>1</v>
      </c>
      <c r="J1060">
        <v>1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3</v>
      </c>
      <c r="S1060">
        <v>2</v>
      </c>
      <c r="T1060">
        <v>5</v>
      </c>
      <c r="U1060">
        <v>1</v>
      </c>
      <c r="V1060">
        <v>10</v>
      </c>
      <c r="W1060">
        <v>10</v>
      </c>
      <c r="X1060">
        <v>1</v>
      </c>
      <c r="Y1060">
        <v>11</v>
      </c>
    </row>
    <row r="1061" spans="1:25" x14ac:dyDescent="0.3">
      <c r="A1061" s="1" t="s">
        <v>174</v>
      </c>
      <c r="B1061" s="1" t="s">
        <v>184</v>
      </c>
      <c r="C1061">
        <v>12</v>
      </c>
      <c r="D1061">
        <v>1</v>
      </c>
      <c r="E1061">
        <v>0</v>
      </c>
      <c r="F1061">
        <v>1</v>
      </c>
      <c r="G1061" s="1" t="s">
        <v>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2</v>
      </c>
      <c r="S1061">
        <v>1</v>
      </c>
      <c r="T1061">
        <v>3</v>
      </c>
      <c r="U1061">
        <v>7</v>
      </c>
      <c r="V1061">
        <v>5</v>
      </c>
      <c r="W1061">
        <v>5</v>
      </c>
      <c r="X1061">
        <v>7</v>
      </c>
      <c r="Y1061">
        <v>12</v>
      </c>
    </row>
    <row r="1062" spans="1:25" x14ac:dyDescent="0.3">
      <c r="A1062" s="1" t="s">
        <v>183</v>
      </c>
      <c r="B1062" s="1" t="s">
        <v>194</v>
      </c>
      <c r="C1062">
        <v>12</v>
      </c>
      <c r="D1062">
        <v>2</v>
      </c>
      <c r="E1062">
        <v>3</v>
      </c>
      <c r="F1062">
        <v>5</v>
      </c>
      <c r="G1062" s="1" t="s">
        <v>463</v>
      </c>
      <c r="H1062">
        <v>1</v>
      </c>
      <c r="I1062">
        <v>2</v>
      </c>
      <c r="J1062">
        <v>2</v>
      </c>
      <c r="K1062">
        <v>1</v>
      </c>
      <c r="L1062">
        <v>3</v>
      </c>
      <c r="M1062">
        <v>1</v>
      </c>
      <c r="N1062">
        <v>1</v>
      </c>
      <c r="O1062">
        <v>1</v>
      </c>
      <c r="P1062">
        <v>1</v>
      </c>
      <c r="Q1062">
        <v>2</v>
      </c>
      <c r="R1062">
        <v>1</v>
      </c>
      <c r="S1062">
        <v>2</v>
      </c>
      <c r="T1062">
        <v>3</v>
      </c>
      <c r="U1062">
        <v>13</v>
      </c>
      <c r="V1062">
        <v>6</v>
      </c>
      <c r="W1062">
        <v>6</v>
      </c>
      <c r="X1062">
        <v>13</v>
      </c>
      <c r="Y1062">
        <v>19</v>
      </c>
    </row>
    <row r="1063" spans="1:25" x14ac:dyDescent="0.3">
      <c r="A1063" s="1" t="s">
        <v>173</v>
      </c>
      <c r="B1063" s="1" t="s">
        <v>193</v>
      </c>
      <c r="C1063">
        <v>12</v>
      </c>
      <c r="D1063">
        <v>4</v>
      </c>
      <c r="E1063">
        <v>1</v>
      </c>
      <c r="F1063">
        <v>5</v>
      </c>
      <c r="G1063" s="1" t="s">
        <v>463</v>
      </c>
      <c r="H1063">
        <v>0</v>
      </c>
      <c r="I1063">
        <v>1</v>
      </c>
      <c r="J1063">
        <v>1</v>
      </c>
      <c r="K1063">
        <v>0</v>
      </c>
      <c r="L1063">
        <v>1</v>
      </c>
      <c r="M1063">
        <v>4</v>
      </c>
      <c r="N1063">
        <v>0</v>
      </c>
      <c r="O1063">
        <v>0</v>
      </c>
      <c r="P1063">
        <v>4</v>
      </c>
      <c r="Q1063">
        <v>4</v>
      </c>
      <c r="R1063">
        <v>2</v>
      </c>
      <c r="S1063">
        <v>3</v>
      </c>
      <c r="T1063">
        <v>5</v>
      </c>
      <c r="U1063">
        <v>7</v>
      </c>
      <c r="V1063">
        <v>7</v>
      </c>
      <c r="W1063">
        <v>7</v>
      </c>
      <c r="X1063">
        <v>7</v>
      </c>
      <c r="Y1063">
        <v>14</v>
      </c>
    </row>
    <row r="1064" spans="1:25" x14ac:dyDescent="0.3">
      <c r="A1064" s="1" t="s">
        <v>179</v>
      </c>
      <c r="B1064" s="1" t="s">
        <v>183</v>
      </c>
      <c r="C1064">
        <v>13</v>
      </c>
      <c r="D1064">
        <v>1</v>
      </c>
      <c r="E1064">
        <v>0</v>
      </c>
      <c r="F1064">
        <v>1</v>
      </c>
      <c r="G1064" s="1" t="s">
        <v>5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2</v>
      </c>
      <c r="U1064">
        <v>3</v>
      </c>
      <c r="V1064">
        <v>8</v>
      </c>
      <c r="W1064">
        <v>8</v>
      </c>
      <c r="X1064">
        <v>3</v>
      </c>
      <c r="Y1064">
        <v>11</v>
      </c>
    </row>
    <row r="1065" spans="1:25" x14ac:dyDescent="0.3">
      <c r="A1065" s="1" t="s">
        <v>185</v>
      </c>
      <c r="B1065" s="1" t="s">
        <v>171</v>
      </c>
      <c r="C1065">
        <v>13</v>
      </c>
      <c r="D1065">
        <v>2</v>
      </c>
      <c r="E1065">
        <v>1</v>
      </c>
      <c r="F1065">
        <v>3</v>
      </c>
      <c r="G1065" s="1" t="s">
        <v>463</v>
      </c>
      <c r="H1065">
        <v>1</v>
      </c>
      <c r="I1065">
        <v>1</v>
      </c>
      <c r="J1065">
        <v>1</v>
      </c>
      <c r="K1065">
        <v>1</v>
      </c>
      <c r="L1065">
        <v>2</v>
      </c>
      <c r="M1065">
        <v>1</v>
      </c>
      <c r="N1065">
        <v>0</v>
      </c>
      <c r="O1065">
        <v>0</v>
      </c>
      <c r="P1065">
        <v>1</v>
      </c>
      <c r="Q1065">
        <v>1</v>
      </c>
      <c r="R1065">
        <v>2</v>
      </c>
      <c r="S1065">
        <v>2</v>
      </c>
      <c r="T1065">
        <v>4</v>
      </c>
      <c r="U1065">
        <v>7</v>
      </c>
      <c r="V1065">
        <v>11</v>
      </c>
      <c r="W1065">
        <v>11</v>
      </c>
      <c r="X1065">
        <v>7</v>
      </c>
      <c r="Y1065">
        <v>18</v>
      </c>
    </row>
    <row r="1066" spans="1:25" x14ac:dyDescent="0.3">
      <c r="A1066" s="1" t="s">
        <v>188</v>
      </c>
      <c r="B1066" s="1" t="s">
        <v>181</v>
      </c>
      <c r="C1066">
        <v>13</v>
      </c>
      <c r="D1066">
        <v>0</v>
      </c>
      <c r="E1066">
        <v>1</v>
      </c>
      <c r="F1066">
        <v>1</v>
      </c>
      <c r="G1066" s="1" t="s">
        <v>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1</v>
      </c>
      <c r="R1066">
        <v>3</v>
      </c>
      <c r="S1066">
        <v>3</v>
      </c>
      <c r="T1066">
        <v>6</v>
      </c>
      <c r="U1066">
        <v>8</v>
      </c>
      <c r="V1066">
        <v>7</v>
      </c>
      <c r="W1066">
        <v>7</v>
      </c>
      <c r="X1066">
        <v>8</v>
      </c>
      <c r="Y1066">
        <v>15</v>
      </c>
    </row>
    <row r="1067" spans="1:25" x14ac:dyDescent="0.3">
      <c r="A1067" s="1" t="s">
        <v>176</v>
      </c>
      <c r="B1067" s="1" t="s">
        <v>174</v>
      </c>
      <c r="C1067">
        <v>13</v>
      </c>
      <c r="D1067">
        <v>2</v>
      </c>
      <c r="E1067">
        <v>1</v>
      </c>
      <c r="F1067">
        <v>3</v>
      </c>
      <c r="G1067" s="1" t="s">
        <v>463</v>
      </c>
      <c r="H1067">
        <v>1</v>
      </c>
      <c r="I1067">
        <v>1</v>
      </c>
      <c r="J1067">
        <v>1</v>
      </c>
      <c r="K1067">
        <v>1</v>
      </c>
      <c r="L1067">
        <v>2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1</v>
      </c>
      <c r="T1067">
        <v>1</v>
      </c>
      <c r="U1067">
        <v>4</v>
      </c>
      <c r="V1067">
        <v>9</v>
      </c>
      <c r="W1067">
        <v>9</v>
      </c>
      <c r="X1067">
        <v>4</v>
      </c>
      <c r="Y1067">
        <v>13</v>
      </c>
    </row>
    <row r="1068" spans="1:25" x14ac:dyDescent="0.3">
      <c r="A1068" s="1" t="s">
        <v>184</v>
      </c>
      <c r="B1068" s="1" t="s">
        <v>187</v>
      </c>
      <c r="C1068">
        <v>13</v>
      </c>
      <c r="D1068">
        <v>1</v>
      </c>
      <c r="E1068">
        <v>1</v>
      </c>
      <c r="F1068">
        <v>2</v>
      </c>
      <c r="G1068" s="1" t="s">
        <v>463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1</v>
      </c>
      <c r="Q1068">
        <v>2</v>
      </c>
      <c r="R1068">
        <v>1</v>
      </c>
      <c r="S1068">
        <v>4</v>
      </c>
      <c r="T1068">
        <v>5</v>
      </c>
      <c r="U1068">
        <v>8</v>
      </c>
      <c r="V1068">
        <v>3</v>
      </c>
      <c r="W1068">
        <v>3</v>
      </c>
      <c r="X1068">
        <v>8</v>
      </c>
      <c r="Y1068">
        <v>11</v>
      </c>
    </row>
    <row r="1069" spans="1:25" x14ac:dyDescent="0.3">
      <c r="A1069" s="1" t="s">
        <v>194</v>
      </c>
      <c r="B1069" s="1" t="s">
        <v>178</v>
      </c>
      <c r="C1069">
        <v>13</v>
      </c>
      <c r="D1069">
        <v>0</v>
      </c>
      <c r="E1069">
        <v>2</v>
      </c>
      <c r="F1069">
        <v>2</v>
      </c>
      <c r="G1069" s="1" t="s">
        <v>5</v>
      </c>
      <c r="H1069">
        <v>0</v>
      </c>
      <c r="I1069">
        <v>2</v>
      </c>
      <c r="J1069">
        <v>2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2</v>
      </c>
      <c r="V1069">
        <v>12</v>
      </c>
      <c r="W1069">
        <v>12</v>
      </c>
      <c r="X1069">
        <v>2</v>
      </c>
      <c r="Y1069">
        <v>14</v>
      </c>
    </row>
    <row r="1070" spans="1:25" x14ac:dyDescent="0.3">
      <c r="A1070" s="1" t="s">
        <v>180</v>
      </c>
      <c r="B1070" s="1" t="s">
        <v>172</v>
      </c>
      <c r="C1070">
        <v>13</v>
      </c>
      <c r="D1070">
        <v>1</v>
      </c>
      <c r="E1070">
        <v>2</v>
      </c>
      <c r="F1070">
        <v>3</v>
      </c>
      <c r="G1070" s="1" t="s">
        <v>463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2</v>
      </c>
      <c r="O1070">
        <v>2</v>
      </c>
      <c r="P1070">
        <v>0</v>
      </c>
      <c r="Q1070">
        <v>2</v>
      </c>
      <c r="R1070">
        <v>3</v>
      </c>
      <c r="S1070">
        <v>3</v>
      </c>
      <c r="T1070">
        <v>6</v>
      </c>
      <c r="U1070">
        <v>0</v>
      </c>
      <c r="V1070">
        <v>12</v>
      </c>
      <c r="W1070">
        <v>12</v>
      </c>
      <c r="X1070">
        <v>0</v>
      </c>
      <c r="Y1070">
        <v>12</v>
      </c>
    </row>
    <row r="1071" spans="1:25" x14ac:dyDescent="0.3">
      <c r="A1071" s="1" t="s">
        <v>193</v>
      </c>
      <c r="B1071" s="1" t="s">
        <v>190</v>
      </c>
      <c r="C1071">
        <v>13</v>
      </c>
      <c r="D1071">
        <v>3</v>
      </c>
      <c r="E1071">
        <v>1</v>
      </c>
      <c r="F1071">
        <v>4</v>
      </c>
      <c r="G1071" s="1" t="s">
        <v>463</v>
      </c>
      <c r="H1071">
        <v>2</v>
      </c>
      <c r="I1071">
        <v>1</v>
      </c>
      <c r="J1071">
        <v>1</v>
      </c>
      <c r="K1071">
        <v>2</v>
      </c>
      <c r="L1071">
        <v>3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2</v>
      </c>
      <c r="T1071">
        <v>2</v>
      </c>
      <c r="U1071">
        <v>6</v>
      </c>
      <c r="V1071">
        <v>14</v>
      </c>
      <c r="W1071">
        <v>14</v>
      </c>
      <c r="X1071">
        <v>6</v>
      </c>
      <c r="Y1071">
        <v>20</v>
      </c>
    </row>
    <row r="1072" spans="1:25" x14ac:dyDescent="0.3">
      <c r="A1072" s="1" t="s">
        <v>192</v>
      </c>
      <c r="B1072" s="1" t="s">
        <v>191</v>
      </c>
      <c r="C1072">
        <v>13</v>
      </c>
      <c r="D1072">
        <v>1</v>
      </c>
      <c r="E1072">
        <v>1</v>
      </c>
      <c r="F1072">
        <v>2</v>
      </c>
      <c r="G1072" s="1" t="s">
        <v>463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1</v>
      </c>
      <c r="P1072">
        <v>1</v>
      </c>
      <c r="Q1072">
        <v>2</v>
      </c>
      <c r="R1072">
        <v>1</v>
      </c>
      <c r="S1072">
        <v>1</v>
      </c>
      <c r="T1072">
        <v>2</v>
      </c>
      <c r="U1072">
        <v>5</v>
      </c>
      <c r="V1072">
        <v>4</v>
      </c>
      <c r="W1072">
        <v>4</v>
      </c>
      <c r="X1072">
        <v>5</v>
      </c>
      <c r="Y1072">
        <v>9</v>
      </c>
    </row>
    <row r="1073" spans="1:25" x14ac:dyDescent="0.3">
      <c r="A1073" s="1" t="s">
        <v>186</v>
      </c>
      <c r="B1073" s="1" t="s">
        <v>175</v>
      </c>
      <c r="C1073">
        <v>13</v>
      </c>
      <c r="D1073">
        <v>1</v>
      </c>
      <c r="E1073">
        <v>2</v>
      </c>
      <c r="F1073">
        <v>3</v>
      </c>
      <c r="G1073" s="1" t="s">
        <v>463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2</v>
      </c>
      <c r="O1073">
        <v>2</v>
      </c>
      <c r="P1073">
        <v>1</v>
      </c>
      <c r="Q1073">
        <v>3</v>
      </c>
      <c r="R1073">
        <v>1</v>
      </c>
      <c r="S1073">
        <v>3</v>
      </c>
      <c r="T1073">
        <v>4</v>
      </c>
      <c r="U1073">
        <v>3</v>
      </c>
      <c r="V1073">
        <v>8</v>
      </c>
      <c r="W1073">
        <v>8</v>
      </c>
      <c r="X1073">
        <v>3</v>
      </c>
      <c r="Y1073">
        <v>11</v>
      </c>
    </row>
    <row r="1074" spans="1:25" x14ac:dyDescent="0.3">
      <c r="A1074" s="1" t="s">
        <v>182</v>
      </c>
      <c r="B1074" s="1" t="s">
        <v>177</v>
      </c>
      <c r="C1074">
        <v>13</v>
      </c>
      <c r="D1074">
        <v>0</v>
      </c>
      <c r="E1074">
        <v>1</v>
      </c>
      <c r="F1074">
        <v>1</v>
      </c>
      <c r="G1074" s="1" t="s">
        <v>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1</v>
      </c>
      <c r="S1074">
        <v>2</v>
      </c>
      <c r="T1074">
        <v>3</v>
      </c>
      <c r="U1074">
        <v>11</v>
      </c>
      <c r="V1074">
        <v>4</v>
      </c>
      <c r="W1074">
        <v>4</v>
      </c>
      <c r="X1074">
        <v>11</v>
      </c>
      <c r="Y1074">
        <v>15</v>
      </c>
    </row>
    <row r="1075" spans="1:25" x14ac:dyDescent="0.3">
      <c r="A1075" s="1" t="s">
        <v>189</v>
      </c>
      <c r="B1075" s="1" t="s">
        <v>173</v>
      </c>
      <c r="C1075">
        <v>13</v>
      </c>
      <c r="D1075">
        <v>1</v>
      </c>
      <c r="E1075">
        <v>0</v>
      </c>
      <c r="F1075">
        <v>1</v>
      </c>
      <c r="G1075" s="1" t="s">
        <v>5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3</v>
      </c>
      <c r="S1075">
        <v>5</v>
      </c>
      <c r="T1075">
        <v>8</v>
      </c>
      <c r="U1075">
        <v>4</v>
      </c>
      <c r="V1075">
        <v>3</v>
      </c>
      <c r="W1075">
        <v>3</v>
      </c>
      <c r="X1075">
        <v>4</v>
      </c>
      <c r="Y1075">
        <v>7</v>
      </c>
    </row>
    <row r="1076" spans="1:25" x14ac:dyDescent="0.3">
      <c r="A1076" s="1" t="s">
        <v>175</v>
      </c>
      <c r="B1076" s="1" t="s">
        <v>192</v>
      </c>
      <c r="C1076">
        <v>14</v>
      </c>
      <c r="D1076">
        <v>0</v>
      </c>
      <c r="E1076">
        <v>0</v>
      </c>
      <c r="F1076">
        <v>0</v>
      </c>
      <c r="G1076" s="1" t="s">
        <v>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13</v>
      </c>
      <c r="V1076">
        <v>7</v>
      </c>
      <c r="W1076">
        <v>7</v>
      </c>
      <c r="X1076">
        <v>13</v>
      </c>
      <c r="Y1076">
        <v>20</v>
      </c>
    </row>
    <row r="1077" spans="1:25" x14ac:dyDescent="0.3">
      <c r="A1077" s="1" t="s">
        <v>190</v>
      </c>
      <c r="B1077" s="1" t="s">
        <v>189</v>
      </c>
      <c r="C1077">
        <v>14</v>
      </c>
      <c r="D1077">
        <v>2</v>
      </c>
      <c r="E1077">
        <v>1</v>
      </c>
      <c r="F1077">
        <v>3</v>
      </c>
      <c r="G1077" s="1" t="s">
        <v>463</v>
      </c>
      <c r="H1077">
        <v>0</v>
      </c>
      <c r="I1077">
        <v>1</v>
      </c>
      <c r="J1077">
        <v>1</v>
      </c>
      <c r="K1077">
        <v>0</v>
      </c>
      <c r="L1077">
        <v>1</v>
      </c>
      <c r="M1077">
        <v>2</v>
      </c>
      <c r="N1077">
        <v>0</v>
      </c>
      <c r="O1077">
        <v>0</v>
      </c>
      <c r="P1077">
        <v>2</v>
      </c>
      <c r="Q1077">
        <v>2</v>
      </c>
      <c r="R1077">
        <v>2</v>
      </c>
      <c r="S1077">
        <v>2</v>
      </c>
      <c r="T1077">
        <v>4</v>
      </c>
      <c r="U1077">
        <v>10</v>
      </c>
      <c r="V1077">
        <v>2</v>
      </c>
      <c r="W1077">
        <v>2</v>
      </c>
      <c r="X1077">
        <v>10</v>
      </c>
      <c r="Y1077">
        <v>12</v>
      </c>
    </row>
    <row r="1078" spans="1:25" x14ac:dyDescent="0.3">
      <c r="A1078" s="1" t="s">
        <v>172</v>
      </c>
      <c r="B1078" s="1" t="s">
        <v>179</v>
      </c>
      <c r="C1078">
        <v>14</v>
      </c>
      <c r="D1078">
        <v>2</v>
      </c>
      <c r="E1078">
        <v>1</v>
      </c>
      <c r="F1078">
        <v>3</v>
      </c>
      <c r="G1078" s="1" t="s">
        <v>463</v>
      </c>
      <c r="H1078">
        <v>0</v>
      </c>
      <c r="I1078">
        <v>1</v>
      </c>
      <c r="J1078">
        <v>1</v>
      </c>
      <c r="K1078">
        <v>0</v>
      </c>
      <c r="L1078">
        <v>1</v>
      </c>
      <c r="M1078">
        <v>2</v>
      </c>
      <c r="N1078">
        <v>0</v>
      </c>
      <c r="O1078">
        <v>0</v>
      </c>
      <c r="P1078">
        <v>2</v>
      </c>
      <c r="Q1078">
        <v>2</v>
      </c>
      <c r="R1078">
        <v>2</v>
      </c>
      <c r="S1078">
        <v>1</v>
      </c>
      <c r="T1078">
        <v>3</v>
      </c>
      <c r="U1078">
        <v>7</v>
      </c>
      <c r="V1078">
        <v>7</v>
      </c>
      <c r="W1078">
        <v>7</v>
      </c>
      <c r="X1078">
        <v>7</v>
      </c>
      <c r="Y1078">
        <v>14</v>
      </c>
    </row>
    <row r="1079" spans="1:25" x14ac:dyDescent="0.3">
      <c r="A1079" s="1" t="s">
        <v>178</v>
      </c>
      <c r="B1079" s="1" t="s">
        <v>186</v>
      </c>
      <c r="C1079">
        <v>14</v>
      </c>
      <c r="D1079">
        <v>3</v>
      </c>
      <c r="E1079">
        <v>0</v>
      </c>
      <c r="F1079">
        <v>3</v>
      </c>
      <c r="G1079" s="1" t="s">
        <v>5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2</v>
      </c>
      <c r="N1079">
        <v>0</v>
      </c>
      <c r="O1079">
        <v>0</v>
      </c>
      <c r="P1079">
        <v>2</v>
      </c>
      <c r="Q1079">
        <v>2</v>
      </c>
      <c r="R1079">
        <v>0</v>
      </c>
      <c r="S1079">
        <v>0</v>
      </c>
      <c r="T1079">
        <v>0</v>
      </c>
      <c r="U1079">
        <v>4</v>
      </c>
      <c r="V1079">
        <v>9</v>
      </c>
      <c r="W1079">
        <v>9</v>
      </c>
      <c r="X1079">
        <v>4</v>
      </c>
      <c r="Y1079">
        <v>13</v>
      </c>
    </row>
    <row r="1080" spans="1:25" x14ac:dyDescent="0.3">
      <c r="A1080" s="1" t="s">
        <v>174</v>
      </c>
      <c r="B1080" s="1" t="s">
        <v>182</v>
      </c>
      <c r="C1080">
        <v>14</v>
      </c>
      <c r="D1080">
        <v>1</v>
      </c>
      <c r="E1080">
        <v>1</v>
      </c>
      <c r="F1080">
        <v>2</v>
      </c>
      <c r="G1080" s="1" t="s">
        <v>463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1</v>
      </c>
      <c r="Q1080">
        <v>2</v>
      </c>
      <c r="R1080">
        <v>1</v>
      </c>
      <c r="S1080">
        <v>1</v>
      </c>
      <c r="T1080">
        <v>2</v>
      </c>
      <c r="U1080">
        <v>14</v>
      </c>
      <c r="V1080">
        <v>4</v>
      </c>
      <c r="W1080">
        <v>4</v>
      </c>
      <c r="X1080">
        <v>14</v>
      </c>
      <c r="Y1080">
        <v>18</v>
      </c>
    </row>
    <row r="1081" spans="1:25" x14ac:dyDescent="0.3">
      <c r="A1081" s="1" t="s">
        <v>183</v>
      </c>
      <c r="B1081" s="1" t="s">
        <v>185</v>
      </c>
      <c r="C1081">
        <v>14</v>
      </c>
      <c r="D1081">
        <v>3</v>
      </c>
      <c r="E1081">
        <v>1</v>
      </c>
      <c r="F1081">
        <v>4</v>
      </c>
      <c r="G1081" s="1" t="s">
        <v>463</v>
      </c>
      <c r="H1081">
        <v>0</v>
      </c>
      <c r="I1081">
        <v>1</v>
      </c>
      <c r="J1081">
        <v>1</v>
      </c>
      <c r="K1081">
        <v>0</v>
      </c>
      <c r="L1081">
        <v>1</v>
      </c>
      <c r="M1081">
        <v>3</v>
      </c>
      <c r="N1081">
        <v>0</v>
      </c>
      <c r="O1081">
        <v>0</v>
      </c>
      <c r="P1081">
        <v>3</v>
      </c>
      <c r="Q1081">
        <v>3</v>
      </c>
      <c r="R1081">
        <v>0</v>
      </c>
      <c r="S1081">
        <v>2</v>
      </c>
      <c r="T1081">
        <v>2</v>
      </c>
      <c r="U1081">
        <v>5</v>
      </c>
      <c r="V1081">
        <v>4</v>
      </c>
      <c r="W1081">
        <v>4</v>
      </c>
      <c r="X1081">
        <v>5</v>
      </c>
      <c r="Y1081">
        <v>9</v>
      </c>
    </row>
    <row r="1082" spans="1:25" x14ac:dyDescent="0.3">
      <c r="A1082" s="1" t="s">
        <v>177</v>
      </c>
      <c r="B1082" s="1" t="s">
        <v>193</v>
      </c>
      <c r="C1082">
        <v>14</v>
      </c>
      <c r="D1082">
        <v>2</v>
      </c>
      <c r="E1082">
        <v>1</v>
      </c>
      <c r="F1082">
        <v>3</v>
      </c>
      <c r="G1082" s="1" t="s">
        <v>463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</v>
      </c>
      <c r="N1082">
        <v>1</v>
      </c>
      <c r="O1082">
        <v>1</v>
      </c>
      <c r="P1082">
        <v>2</v>
      </c>
      <c r="Q1082">
        <v>3</v>
      </c>
      <c r="R1082">
        <v>1</v>
      </c>
      <c r="S1082">
        <v>2</v>
      </c>
      <c r="T1082">
        <v>3</v>
      </c>
      <c r="U1082">
        <v>7</v>
      </c>
      <c r="V1082">
        <v>8</v>
      </c>
      <c r="W1082">
        <v>8</v>
      </c>
      <c r="X1082">
        <v>7</v>
      </c>
      <c r="Y1082">
        <v>15</v>
      </c>
    </row>
    <row r="1083" spans="1:25" x14ac:dyDescent="0.3">
      <c r="A1083" s="1" t="s">
        <v>191</v>
      </c>
      <c r="B1083" s="1" t="s">
        <v>180</v>
      </c>
      <c r="C1083">
        <v>14</v>
      </c>
      <c r="D1083">
        <v>0</v>
      </c>
      <c r="E1083">
        <v>3</v>
      </c>
      <c r="F1083">
        <v>3</v>
      </c>
      <c r="G1083" s="1" t="s">
        <v>5</v>
      </c>
      <c r="H1083">
        <v>0</v>
      </c>
      <c r="I1083">
        <v>1</v>
      </c>
      <c r="J1083">
        <v>1</v>
      </c>
      <c r="K1083">
        <v>0</v>
      </c>
      <c r="L1083">
        <v>1</v>
      </c>
      <c r="M1083">
        <v>0</v>
      </c>
      <c r="N1083">
        <v>2</v>
      </c>
      <c r="O1083">
        <v>2</v>
      </c>
      <c r="P1083">
        <v>0</v>
      </c>
      <c r="Q1083">
        <v>2</v>
      </c>
      <c r="R1083">
        <v>1</v>
      </c>
      <c r="S1083">
        <v>2</v>
      </c>
      <c r="T1083">
        <v>3</v>
      </c>
    </row>
    <row r="1084" spans="1:25" x14ac:dyDescent="0.3">
      <c r="A1084" s="1" t="s">
        <v>181</v>
      </c>
      <c r="B1084" s="1" t="s">
        <v>184</v>
      </c>
      <c r="C1084">
        <v>14</v>
      </c>
      <c r="D1084">
        <v>1</v>
      </c>
      <c r="E1084">
        <v>0</v>
      </c>
      <c r="F1084">
        <v>1</v>
      </c>
      <c r="G1084" s="1" t="s">
        <v>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1</v>
      </c>
      <c r="R1084">
        <v>1</v>
      </c>
      <c r="S1084">
        <v>1</v>
      </c>
      <c r="T1084">
        <v>2</v>
      </c>
      <c r="U1084">
        <v>7</v>
      </c>
      <c r="V1084">
        <v>7</v>
      </c>
      <c r="W1084">
        <v>7</v>
      </c>
      <c r="X1084">
        <v>7</v>
      </c>
      <c r="Y1084">
        <v>14</v>
      </c>
    </row>
    <row r="1085" spans="1:25" x14ac:dyDescent="0.3">
      <c r="A1085" s="1" t="s">
        <v>171</v>
      </c>
      <c r="B1085" s="1" t="s">
        <v>194</v>
      </c>
      <c r="C1085">
        <v>14</v>
      </c>
      <c r="D1085">
        <v>2</v>
      </c>
      <c r="E1085">
        <v>0</v>
      </c>
      <c r="F1085">
        <v>2</v>
      </c>
      <c r="G1085" s="1" t="s">
        <v>5</v>
      </c>
      <c r="H1085">
        <v>1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0</v>
      </c>
      <c r="P1085">
        <v>1</v>
      </c>
      <c r="Q1085">
        <v>1</v>
      </c>
      <c r="R1085">
        <v>1</v>
      </c>
      <c r="S1085">
        <v>3</v>
      </c>
      <c r="T1085">
        <v>4</v>
      </c>
      <c r="U1085">
        <v>15</v>
      </c>
      <c r="V1085">
        <v>0</v>
      </c>
      <c r="W1085">
        <v>0</v>
      </c>
      <c r="X1085">
        <v>15</v>
      </c>
      <c r="Y1085">
        <v>15</v>
      </c>
    </row>
    <row r="1086" spans="1:25" x14ac:dyDescent="0.3">
      <c r="A1086" s="1" t="s">
        <v>187</v>
      </c>
      <c r="B1086" s="1" t="s">
        <v>188</v>
      </c>
      <c r="C1086">
        <v>14</v>
      </c>
      <c r="D1086">
        <v>4</v>
      </c>
      <c r="E1086">
        <v>3</v>
      </c>
      <c r="F1086">
        <v>7</v>
      </c>
      <c r="G1086" s="1" t="s">
        <v>463</v>
      </c>
      <c r="H1086">
        <v>3</v>
      </c>
      <c r="I1086">
        <v>1</v>
      </c>
      <c r="J1086">
        <v>1</v>
      </c>
      <c r="K1086">
        <v>3</v>
      </c>
      <c r="L1086">
        <v>4</v>
      </c>
      <c r="M1086">
        <v>1</v>
      </c>
      <c r="N1086">
        <v>2</v>
      </c>
      <c r="O1086">
        <v>2</v>
      </c>
      <c r="P1086">
        <v>1</v>
      </c>
      <c r="Q1086">
        <v>3</v>
      </c>
      <c r="R1086">
        <v>2</v>
      </c>
      <c r="S1086">
        <v>2</v>
      </c>
      <c r="T1086">
        <v>4</v>
      </c>
      <c r="U1086">
        <v>4</v>
      </c>
      <c r="V1086">
        <v>6</v>
      </c>
      <c r="W1086">
        <v>6</v>
      </c>
      <c r="X1086">
        <v>4</v>
      </c>
      <c r="Y1086">
        <v>10</v>
      </c>
    </row>
    <row r="1087" spans="1:25" x14ac:dyDescent="0.3">
      <c r="A1087" s="1" t="s">
        <v>173</v>
      </c>
      <c r="B1087" s="1" t="s">
        <v>176</v>
      </c>
      <c r="C1087">
        <v>14</v>
      </c>
      <c r="D1087">
        <v>1</v>
      </c>
      <c r="E1087">
        <v>4</v>
      </c>
      <c r="F1087">
        <v>5</v>
      </c>
      <c r="G1087" s="1" t="s">
        <v>463</v>
      </c>
      <c r="H1087">
        <v>0</v>
      </c>
      <c r="I1087">
        <v>2</v>
      </c>
      <c r="J1087">
        <v>2</v>
      </c>
      <c r="K1087">
        <v>0</v>
      </c>
      <c r="L1087">
        <v>2</v>
      </c>
      <c r="M1087">
        <v>1</v>
      </c>
      <c r="N1087">
        <v>2</v>
      </c>
      <c r="O1087">
        <v>2</v>
      </c>
      <c r="P1087">
        <v>1</v>
      </c>
      <c r="Q1087">
        <v>3</v>
      </c>
      <c r="R1087">
        <v>1</v>
      </c>
      <c r="S1087">
        <v>2</v>
      </c>
      <c r="T1087">
        <v>3</v>
      </c>
      <c r="U1087">
        <v>4</v>
      </c>
      <c r="V1087">
        <v>2</v>
      </c>
      <c r="W1087">
        <v>2</v>
      </c>
      <c r="X1087">
        <v>4</v>
      </c>
      <c r="Y1087">
        <v>6</v>
      </c>
    </row>
    <row r="1088" spans="1:25" x14ac:dyDescent="0.3">
      <c r="A1088" s="1" t="s">
        <v>177</v>
      </c>
      <c r="B1088" s="1" t="s">
        <v>186</v>
      </c>
      <c r="C1088">
        <v>15</v>
      </c>
      <c r="D1088">
        <v>3</v>
      </c>
      <c r="E1088">
        <v>1</v>
      </c>
      <c r="F1088">
        <v>4</v>
      </c>
      <c r="G1088" s="1" t="s">
        <v>463</v>
      </c>
      <c r="H1088">
        <v>1</v>
      </c>
      <c r="I1088">
        <v>1</v>
      </c>
      <c r="J1088">
        <v>1</v>
      </c>
      <c r="K1088">
        <v>1</v>
      </c>
      <c r="L1088">
        <v>2</v>
      </c>
      <c r="M1088">
        <v>2</v>
      </c>
      <c r="N1088">
        <v>0</v>
      </c>
      <c r="O1088">
        <v>0</v>
      </c>
      <c r="P1088">
        <v>2</v>
      </c>
      <c r="Q1088">
        <v>2</v>
      </c>
      <c r="R1088">
        <v>0</v>
      </c>
      <c r="S1088">
        <v>1</v>
      </c>
      <c r="T1088">
        <v>1</v>
      </c>
      <c r="U1088">
        <v>10</v>
      </c>
      <c r="V1088">
        <v>6</v>
      </c>
      <c r="W1088">
        <v>6</v>
      </c>
      <c r="X1088">
        <v>10</v>
      </c>
      <c r="Y1088">
        <v>16</v>
      </c>
    </row>
    <row r="1089" spans="1:25" x14ac:dyDescent="0.3">
      <c r="A1089" s="1" t="s">
        <v>191</v>
      </c>
      <c r="B1089" s="1" t="s">
        <v>184</v>
      </c>
      <c r="C1089">
        <v>15</v>
      </c>
      <c r="D1089">
        <v>0</v>
      </c>
      <c r="E1089">
        <v>1</v>
      </c>
      <c r="F1089">
        <v>1</v>
      </c>
      <c r="G1089" s="1" t="s">
        <v>5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2</v>
      </c>
      <c r="T1089">
        <v>3</v>
      </c>
      <c r="U1089">
        <v>3</v>
      </c>
      <c r="V1089">
        <v>2</v>
      </c>
      <c r="W1089">
        <v>2</v>
      </c>
      <c r="X1089">
        <v>3</v>
      </c>
      <c r="Y1089">
        <v>5</v>
      </c>
    </row>
    <row r="1090" spans="1:25" x14ac:dyDescent="0.3">
      <c r="A1090" s="1" t="s">
        <v>181</v>
      </c>
      <c r="B1090" s="1" t="s">
        <v>182</v>
      </c>
      <c r="C1090">
        <v>15</v>
      </c>
      <c r="D1090">
        <v>0</v>
      </c>
      <c r="E1090">
        <v>1</v>
      </c>
      <c r="F1090">
        <v>1</v>
      </c>
      <c r="G1090" s="1" t="s">
        <v>5</v>
      </c>
      <c r="H1090">
        <v>0</v>
      </c>
      <c r="I1090">
        <v>1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2</v>
      </c>
      <c r="U1090">
        <v>7</v>
      </c>
      <c r="V1090">
        <v>11</v>
      </c>
      <c r="W1090">
        <v>11</v>
      </c>
      <c r="X1090">
        <v>7</v>
      </c>
      <c r="Y1090">
        <v>18</v>
      </c>
    </row>
    <row r="1091" spans="1:25" x14ac:dyDescent="0.3">
      <c r="A1091" s="1" t="s">
        <v>171</v>
      </c>
      <c r="B1091" s="1" t="s">
        <v>180</v>
      </c>
      <c r="C1091">
        <v>15</v>
      </c>
      <c r="D1091">
        <v>1</v>
      </c>
      <c r="E1091">
        <v>1</v>
      </c>
      <c r="F1091">
        <v>2</v>
      </c>
      <c r="G1091" s="1" t="s">
        <v>463</v>
      </c>
      <c r="H1091">
        <v>0</v>
      </c>
      <c r="I1091">
        <v>1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1</v>
      </c>
      <c r="Q1091">
        <v>1</v>
      </c>
      <c r="R1091">
        <v>1</v>
      </c>
      <c r="S1091">
        <v>3</v>
      </c>
      <c r="T1091">
        <v>4</v>
      </c>
      <c r="U1091">
        <v>6</v>
      </c>
      <c r="V1091">
        <v>3</v>
      </c>
      <c r="W1091">
        <v>3</v>
      </c>
      <c r="X1091">
        <v>6</v>
      </c>
      <c r="Y1091">
        <v>9</v>
      </c>
    </row>
    <row r="1092" spans="1:25" x14ac:dyDescent="0.3">
      <c r="A1092" s="1" t="s">
        <v>175</v>
      </c>
      <c r="B1092" s="1" t="s">
        <v>176</v>
      </c>
      <c r="C1092">
        <v>15</v>
      </c>
      <c r="D1092">
        <v>1</v>
      </c>
      <c r="E1092">
        <v>1</v>
      </c>
      <c r="F1092">
        <v>2</v>
      </c>
      <c r="G1092" s="1" t="s">
        <v>463</v>
      </c>
      <c r="H1092">
        <v>0</v>
      </c>
      <c r="I1092">
        <v>1</v>
      </c>
      <c r="J1092">
        <v>1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2</v>
      </c>
      <c r="U1092">
        <v>9</v>
      </c>
      <c r="V1092">
        <v>4</v>
      </c>
      <c r="W1092">
        <v>4</v>
      </c>
      <c r="X1092">
        <v>9</v>
      </c>
      <c r="Y1092">
        <v>13</v>
      </c>
    </row>
    <row r="1093" spans="1:25" x14ac:dyDescent="0.3">
      <c r="A1093" s="1" t="s">
        <v>190</v>
      </c>
      <c r="B1093" s="1" t="s">
        <v>194</v>
      </c>
      <c r="C1093">
        <v>15</v>
      </c>
      <c r="D1093">
        <v>3</v>
      </c>
      <c r="E1093">
        <v>0</v>
      </c>
      <c r="F1093">
        <v>3</v>
      </c>
      <c r="G1093" s="1" t="s">
        <v>5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2</v>
      </c>
      <c r="N1093">
        <v>0</v>
      </c>
      <c r="O1093">
        <v>0</v>
      </c>
      <c r="P1093">
        <v>2</v>
      </c>
      <c r="Q1093">
        <v>2</v>
      </c>
      <c r="R1093">
        <v>0</v>
      </c>
      <c r="S1093">
        <v>1</v>
      </c>
      <c r="T1093">
        <v>1</v>
      </c>
      <c r="U1093">
        <v>4</v>
      </c>
      <c r="V1093">
        <v>2</v>
      </c>
      <c r="W1093">
        <v>2</v>
      </c>
      <c r="X1093">
        <v>4</v>
      </c>
      <c r="Y1093">
        <v>6</v>
      </c>
    </row>
    <row r="1094" spans="1:25" x14ac:dyDescent="0.3">
      <c r="A1094" s="1" t="s">
        <v>172</v>
      </c>
      <c r="B1094" s="1" t="s">
        <v>188</v>
      </c>
      <c r="C1094">
        <v>15</v>
      </c>
      <c r="D1094">
        <v>1</v>
      </c>
      <c r="E1094">
        <v>0</v>
      </c>
      <c r="F1094">
        <v>1</v>
      </c>
      <c r="G1094" s="1" t="s">
        <v>5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4</v>
      </c>
      <c r="V1094">
        <v>5</v>
      </c>
      <c r="W1094">
        <v>5</v>
      </c>
      <c r="X1094">
        <v>4</v>
      </c>
      <c r="Y1094">
        <v>9</v>
      </c>
    </row>
    <row r="1095" spans="1:25" x14ac:dyDescent="0.3">
      <c r="A1095" s="1" t="s">
        <v>187</v>
      </c>
      <c r="B1095" s="1" t="s">
        <v>192</v>
      </c>
      <c r="C1095">
        <v>15</v>
      </c>
      <c r="D1095">
        <v>1</v>
      </c>
      <c r="E1095">
        <v>1</v>
      </c>
      <c r="F1095">
        <v>2</v>
      </c>
      <c r="G1095" s="1" t="s">
        <v>463</v>
      </c>
      <c r="H1095">
        <v>1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1</v>
      </c>
      <c r="O1095">
        <v>1</v>
      </c>
      <c r="P1095">
        <v>0</v>
      </c>
      <c r="Q1095">
        <v>1</v>
      </c>
      <c r="R1095">
        <v>0</v>
      </c>
      <c r="S1095">
        <v>1</v>
      </c>
      <c r="T1095">
        <v>1</v>
      </c>
      <c r="U1095">
        <v>8</v>
      </c>
      <c r="V1095">
        <v>7</v>
      </c>
      <c r="W1095">
        <v>7</v>
      </c>
      <c r="X1095">
        <v>8</v>
      </c>
      <c r="Y1095">
        <v>15</v>
      </c>
    </row>
    <row r="1096" spans="1:25" x14ac:dyDescent="0.3">
      <c r="A1096" s="1" t="s">
        <v>178</v>
      </c>
      <c r="B1096" s="1" t="s">
        <v>179</v>
      </c>
      <c r="C1096">
        <v>15</v>
      </c>
      <c r="D1096">
        <v>1</v>
      </c>
      <c r="E1096">
        <v>0</v>
      </c>
      <c r="F1096">
        <v>1</v>
      </c>
      <c r="G1096" s="1" t="s">
        <v>5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</v>
      </c>
      <c r="S1096">
        <v>0</v>
      </c>
      <c r="T1096">
        <v>3</v>
      </c>
      <c r="U1096">
        <v>5</v>
      </c>
      <c r="V1096">
        <v>9</v>
      </c>
      <c r="W1096">
        <v>9</v>
      </c>
      <c r="X1096">
        <v>5</v>
      </c>
      <c r="Y1096">
        <v>14</v>
      </c>
    </row>
    <row r="1097" spans="1:25" x14ac:dyDescent="0.3">
      <c r="A1097" s="1" t="s">
        <v>174</v>
      </c>
      <c r="B1097" s="1" t="s">
        <v>189</v>
      </c>
      <c r="C1097">
        <v>15</v>
      </c>
      <c r="D1097">
        <v>4</v>
      </c>
      <c r="E1097">
        <v>2</v>
      </c>
      <c r="F1097">
        <v>6</v>
      </c>
      <c r="G1097" s="1" t="s">
        <v>463</v>
      </c>
      <c r="H1097">
        <v>2</v>
      </c>
      <c r="I1097">
        <v>1</v>
      </c>
      <c r="J1097">
        <v>1</v>
      </c>
      <c r="K1097">
        <v>2</v>
      </c>
      <c r="L1097">
        <v>3</v>
      </c>
      <c r="M1097">
        <v>2</v>
      </c>
      <c r="N1097">
        <v>1</v>
      </c>
      <c r="O1097">
        <v>1</v>
      </c>
      <c r="P1097">
        <v>2</v>
      </c>
      <c r="Q1097">
        <v>3</v>
      </c>
      <c r="R1097">
        <v>3</v>
      </c>
      <c r="S1097">
        <v>1</v>
      </c>
      <c r="T1097">
        <v>4</v>
      </c>
      <c r="U1097">
        <v>6</v>
      </c>
      <c r="V1097">
        <v>11</v>
      </c>
      <c r="W1097">
        <v>11</v>
      </c>
      <c r="X1097">
        <v>6</v>
      </c>
      <c r="Y1097">
        <v>17</v>
      </c>
    </row>
    <row r="1098" spans="1:25" x14ac:dyDescent="0.3">
      <c r="A1098" s="1" t="s">
        <v>183</v>
      </c>
      <c r="B1098" s="1" t="s">
        <v>193</v>
      </c>
      <c r="C1098">
        <v>15</v>
      </c>
      <c r="D1098">
        <v>2</v>
      </c>
      <c r="E1098">
        <v>0</v>
      </c>
      <c r="F1098">
        <v>2</v>
      </c>
      <c r="G1098" s="1" t="s">
        <v>5</v>
      </c>
      <c r="H1098">
        <v>1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1</v>
      </c>
      <c r="Q1098">
        <v>1</v>
      </c>
      <c r="R1098">
        <v>2</v>
      </c>
      <c r="S1098">
        <v>1</v>
      </c>
      <c r="T1098">
        <v>3</v>
      </c>
      <c r="U1098">
        <v>7</v>
      </c>
      <c r="V1098">
        <v>8</v>
      </c>
      <c r="W1098">
        <v>8</v>
      </c>
      <c r="X1098">
        <v>7</v>
      </c>
      <c r="Y1098">
        <v>15</v>
      </c>
    </row>
    <row r="1099" spans="1:25" x14ac:dyDescent="0.3">
      <c r="A1099" s="1" t="s">
        <v>173</v>
      </c>
      <c r="B1099" s="1" t="s">
        <v>185</v>
      </c>
      <c r="C1099">
        <v>15</v>
      </c>
      <c r="D1099">
        <v>1</v>
      </c>
      <c r="E1099">
        <v>1</v>
      </c>
      <c r="F1099">
        <v>2</v>
      </c>
      <c r="G1099" s="1" t="s">
        <v>463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0</v>
      </c>
      <c r="Q1099">
        <v>1</v>
      </c>
      <c r="R1099">
        <v>1</v>
      </c>
      <c r="S1099">
        <v>1</v>
      </c>
      <c r="T1099">
        <v>2</v>
      </c>
      <c r="U1099">
        <v>6</v>
      </c>
      <c r="V1099">
        <v>3</v>
      </c>
      <c r="W1099">
        <v>3</v>
      </c>
      <c r="X1099">
        <v>6</v>
      </c>
      <c r="Y1099">
        <v>9</v>
      </c>
    </row>
    <row r="1100" spans="1:25" x14ac:dyDescent="0.3">
      <c r="A1100" s="1" t="s">
        <v>179</v>
      </c>
      <c r="B1100" s="1" t="s">
        <v>191</v>
      </c>
      <c r="C1100">
        <v>16</v>
      </c>
      <c r="D1100">
        <v>2</v>
      </c>
      <c r="E1100">
        <v>0</v>
      </c>
      <c r="F1100">
        <v>2</v>
      </c>
      <c r="G1100" s="1" t="s">
        <v>5</v>
      </c>
      <c r="H1100">
        <v>1</v>
      </c>
      <c r="I1100">
        <v>0</v>
      </c>
      <c r="J1100">
        <v>0</v>
      </c>
      <c r="K1100">
        <v>1</v>
      </c>
      <c r="L1100">
        <v>1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3</v>
      </c>
      <c r="T1100">
        <v>3</v>
      </c>
      <c r="U1100">
        <v>2</v>
      </c>
      <c r="V1100">
        <v>8</v>
      </c>
      <c r="W1100">
        <v>8</v>
      </c>
      <c r="X1100">
        <v>2</v>
      </c>
      <c r="Y1100">
        <v>10</v>
      </c>
    </row>
    <row r="1101" spans="1:25" x14ac:dyDescent="0.3">
      <c r="A1101" s="1" t="s">
        <v>185</v>
      </c>
      <c r="B1101" s="1" t="s">
        <v>178</v>
      </c>
      <c r="C1101">
        <v>16</v>
      </c>
      <c r="D1101">
        <v>1</v>
      </c>
      <c r="E1101">
        <v>0</v>
      </c>
      <c r="F1101">
        <v>1</v>
      </c>
      <c r="G1101" s="1" t="s">
        <v>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1</v>
      </c>
      <c r="R1101">
        <v>3</v>
      </c>
      <c r="S1101">
        <v>4</v>
      </c>
      <c r="T1101">
        <v>7</v>
      </c>
      <c r="U1101">
        <v>5</v>
      </c>
      <c r="V1101">
        <v>2</v>
      </c>
      <c r="W1101">
        <v>2</v>
      </c>
      <c r="X1101">
        <v>5</v>
      </c>
      <c r="Y1101">
        <v>7</v>
      </c>
    </row>
    <row r="1102" spans="1:25" x14ac:dyDescent="0.3">
      <c r="A1102" s="1" t="s">
        <v>188</v>
      </c>
      <c r="B1102" s="1" t="s">
        <v>190</v>
      </c>
      <c r="C1102">
        <v>16</v>
      </c>
      <c r="D1102">
        <v>2</v>
      </c>
      <c r="E1102">
        <v>0</v>
      </c>
      <c r="F1102">
        <v>2</v>
      </c>
      <c r="G1102" s="1" t="s">
        <v>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</v>
      </c>
      <c r="N1102">
        <v>0</v>
      </c>
      <c r="O1102">
        <v>0</v>
      </c>
      <c r="P1102">
        <v>2</v>
      </c>
      <c r="Q1102">
        <v>2</v>
      </c>
      <c r="R1102">
        <v>1</v>
      </c>
      <c r="S1102">
        <v>1</v>
      </c>
      <c r="T1102">
        <v>2</v>
      </c>
      <c r="U1102">
        <v>9</v>
      </c>
      <c r="V1102">
        <v>3</v>
      </c>
      <c r="W1102">
        <v>3</v>
      </c>
      <c r="X1102">
        <v>9</v>
      </c>
      <c r="Y1102">
        <v>12</v>
      </c>
    </row>
    <row r="1103" spans="1:25" x14ac:dyDescent="0.3">
      <c r="A1103" s="1" t="s">
        <v>176</v>
      </c>
      <c r="B1103" s="1" t="s">
        <v>177</v>
      </c>
      <c r="C1103">
        <v>16</v>
      </c>
      <c r="D1103">
        <v>3</v>
      </c>
      <c r="E1103">
        <v>1</v>
      </c>
      <c r="F1103">
        <v>4</v>
      </c>
      <c r="G1103" s="1" t="s">
        <v>463</v>
      </c>
      <c r="H1103">
        <v>0</v>
      </c>
      <c r="I1103">
        <v>1</v>
      </c>
      <c r="J1103">
        <v>1</v>
      </c>
      <c r="K1103">
        <v>0</v>
      </c>
      <c r="L1103">
        <v>1</v>
      </c>
      <c r="M1103">
        <v>3</v>
      </c>
      <c r="N1103">
        <v>0</v>
      </c>
      <c r="O1103">
        <v>0</v>
      </c>
      <c r="P1103">
        <v>3</v>
      </c>
      <c r="Q1103">
        <v>3</v>
      </c>
      <c r="R1103">
        <v>0</v>
      </c>
      <c r="S1103">
        <v>3</v>
      </c>
      <c r="T1103">
        <v>3</v>
      </c>
      <c r="U1103">
        <v>6</v>
      </c>
      <c r="V1103">
        <v>7</v>
      </c>
      <c r="W1103">
        <v>7</v>
      </c>
      <c r="X1103">
        <v>6</v>
      </c>
      <c r="Y1103">
        <v>13</v>
      </c>
    </row>
    <row r="1104" spans="1:25" x14ac:dyDescent="0.3">
      <c r="A1104" s="1" t="s">
        <v>184</v>
      </c>
      <c r="B1104" s="1" t="s">
        <v>173</v>
      </c>
      <c r="C1104">
        <v>16</v>
      </c>
      <c r="D1104">
        <v>1</v>
      </c>
      <c r="E1104">
        <v>0</v>
      </c>
      <c r="F1104">
        <v>1</v>
      </c>
      <c r="G1104" s="1" t="s">
        <v>5</v>
      </c>
      <c r="H1104">
        <v>1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4</v>
      </c>
      <c r="V1104">
        <v>4</v>
      </c>
      <c r="W1104">
        <v>4</v>
      </c>
      <c r="X1104">
        <v>4</v>
      </c>
      <c r="Y1104">
        <v>8</v>
      </c>
    </row>
    <row r="1105" spans="1:25" x14ac:dyDescent="0.3">
      <c r="A1105" s="1" t="s">
        <v>194</v>
      </c>
      <c r="B1105" s="1" t="s">
        <v>187</v>
      </c>
      <c r="C1105">
        <v>16</v>
      </c>
      <c r="D1105">
        <v>1</v>
      </c>
      <c r="E1105">
        <v>1</v>
      </c>
      <c r="F1105">
        <v>2</v>
      </c>
      <c r="G1105" s="1" t="s">
        <v>463</v>
      </c>
      <c r="H1105">
        <v>1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1</v>
      </c>
      <c r="O1105">
        <v>1</v>
      </c>
      <c r="P1105">
        <v>0</v>
      </c>
      <c r="Q1105">
        <v>1</v>
      </c>
      <c r="R1105">
        <v>4</v>
      </c>
      <c r="S1105">
        <v>3</v>
      </c>
      <c r="T1105">
        <v>7</v>
      </c>
      <c r="U1105">
        <v>8</v>
      </c>
      <c r="V1105">
        <v>6</v>
      </c>
      <c r="W1105">
        <v>6</v>
      </c>
      <c r="X1105">
        <v>8</v>
      </c>
      <c r="Y1105">
        <v>14</v>
      </c>
    </row>
    <row r="1106" spans="1:25" x14ac:dyDescent="0.3">
      <c r="A1106" s="1" t="s">
        <v>180</v>
      </c>
      <c r="B1106" s="1" t="s">
        <v>174</v>
      </c>
      <c r="C1106">
        <v>16</v>
      </c>
      <c r="D1106">
        <v>1</v>
      </c>
      <c r="E1106">
        <v>0</v>
      </c>
      <c r="F1106">
        <v>1</v>
      </c>
      <c r="G1106" s="1" t="s">
        <v>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1</v>
      </c>
      <c r="R1106">
        <v>4</v>
      </c>
      <c r="S1106">
        <v>1</v>
      </c>
      <c r="T1106">
        <v>5</v>
      </c>
      <c r="U1106">
        <v>4</v>
      </c>
      <c r="V1106">
        <v>9</v>
      </c>
      <c r="W1106">
        <v>9</v>
      </c>
      <c r="X1106">
        <v>4</v>
      </c>
      <c r="Y1106">
        <v>13</v>
      </c>
    </row>
    <row r="1107" spans="1:25" x14ac:dyDescent="0.3">
      <c r="A1107" s="1" t="s">
        <v>193</v>
      </c>
      <c r="B1107" s="1" t="s">
        <v>181</v>
      </c>
      <c r="C1107">
        <v>16</v>
      </c>
      <c r="D1107">
        <v>3</v>
      </c>
      <c r="E1107">
        <v>2</v>
      </c>
      <c r="F1107">
        <v>5</v>
      </c>
      <c r="G1107" s="1" t="s">
        <v>463</v>
      </c>
      <c r="H1107">
        <v>2</v>
      </c>
      <c r="I1107">
        <v>2</v>
      </c>
      <c r="J1107">
        <v>2</v>
      </c>
      <c r="K1107">
        <v>2</v>
      </c>
      <c r="L1107">
        <v>4</v>
      </c>
      <c r="M1107">
        <v>1</v>
      </c>
      <c r="N1107">
        <v>0</v>
      </c>
      <c r="O1107">
        <v>0</v>
      </c>
      <c r="P1107">
        <v>1</v>
      </c>
      <c r="Q1107">
        <v>1</v>
      </c>
      <c r="R1107">
        <v>4</v>
      </c>
      <c r="S1107">
        <v>1</v>
      </c>
      <c r="T1107">
        <v>5</v>
      </c>
      <c r="U1107">
        <v>1</v>
      </c>
      <c r="V1107">
        <v>6</v>
      </c>
      <c r="W1107">
        <v>6</v>
      </c>
      <c r="X1107">
        <v>1</v>
      </c>
      <c r="Y1107">
        <v>7</v>
      </c>
    </row>
    <row r="1108" spans="1:25" x14ac:dyDescent="0.3">
      <c r="A1108" s="1" t="s">
        <v>192</v>
      </c>
      <c r="B1108" s="1" t="s">
        <v>183</v>
      </c>
      <c r="C1108">
        <v>16</v>
      </c>
      <c r="D1108">
        <v>2</v>
      </c>
      <c r="E1108">
        <v>1</v>
      </c>
      <c r="F1108">
        <v>3</v>
      </c>
      <c r="G1108" s="1" t="s">
        <v>463</v>
      </c>
      <c r="H1108">
        <v>0</v>
      </c>
      <c r="I1108">
        <v>1</v>
      </c>
      <c r="J1108">
        <v>1</v>
      </c>
      <c r="K1108">
        <v>0</v>
      </c>
      <c r="L1108">
        <v>1</v>
      </c>
      <c r="M1108">
        <v>2</v>
      </c>
      <c r="N1108">
        <v>0</v>
      </c>
      <c r="O1108">
        <v>0</v>
      </c>
      <c r="P1108">
        <v>2</v>
      </c>
      <c r="Q1108">
        <v>2</v>
      </c>
      <c r="R1108">
        <v>2</v>
      </c>
      <c r="S1108">
        <v>4</v>
      </c>
      <c r="T1108">
        <v>6</v>
      </c>
      <c r="U1108">
        <v>3</v>
      </c>
      <c r="V1108">
        <v>2</v>
      </c>
      <c r="W1108">
        <v>2</v>
      </c>
      <c r="X1108">
        <v>3</v>
      </c>
      <c r="Y1108">
        <v>5</v>
      </c>
    </row>
    <row r="1109" spans="1:25" x14ac:dyDescent="0.3">
      <c r="A1109" s="1" t="s">
        <v>186</v>
      </c>
      <c r="B1109" s="1" t="s">
        <v>172</v>
      </c>
      <c r="C1109">
        <v>16</v>
      </c>
      <c r="D1109">
        <v>0</v>
      </c>
      <c r="E1109">
        <v>4</v>
      </c>
      <c r="F1109">
        <v>4</v>
      </c>
      <c r="G1109" s="1" t="s">
        <v>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</v>
      </c>
      <c r="O1109">
        <v>4</v>
      </c>
      <c r="P1109">
        <v>0</v>
      </c>
      <c r="Q1109">
        <v>4</v>
      </c>
      <c r="R1109">
        <v>3</v>
      </c>
      <c r="S1109">
        <v>2</v>
      </c>
      <c r="T1109">
        <v>5</v>
      </c>
      <c r="U1109">
        <v>4</v>
      </c>
      <c r="V1109">
        <v>6</v>
      </c>
      <c r="W1109">
        <v>6</v>
      </c>
      <c r="X1109">
        <v>4</v>
      </c>
      <c r="Y1109">
        <v>10</v>
      </c>
    </row>
    <row r="1110" spans="1:25" x14ac:dyDescent="0.3">
      <c r="A1110" s="1" t="s">
        <v>182</v>
      </c>
      <c r="B1110" s="1" t="s">
        <v>175</v>
      </c>
      <c r="C1110">
        <v>16</v>
      </c>
      <c r="D1110">
        <v>0</v>
      </c>
      <c r="E1110">
        <v>0</v>
      </c>
      <c r="F1110">
        <v>0</v>
      </c>
      <c r="G1110" s="1" t="s">
        <v>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2</v>
      </c>
      <c r="U1110">
        <v>7</v>
      </c>
      <c r="V1110">
        <v>2</v>
      </c>
      <c r="W1110">
        <v>2</v>
      </c>
      <c r="X1110">
        <v>7</v>
      </c>
      <c r="Y1110">
        <v>9</v>
      </c>
    </row>
    <row r="1111" spans="1:25" x14ac:dyDescent="0.3">
      <c r="A1111" s="1" t="s">
        <v>189</v>
      </c>
      <c r="B1111" s="1" t="s">
        <v>171</v>
      </c>
      <c r="C1111">
        <v>16</v>
      </c>
      <c r="D1111">
        <v>1</v>
      </c>
      <c r="E1111">
        <v>2</v>
      </c>
      <c r="F1111">
        <v>3</v>
      </c>
      <c r="G1111" s="1" t="s">
        <v>463</v>
      </c>
      <c r="H1111">
        <v>1</v>
      </c>
      <c r="I1111">
        <v>1</v>
      </c>
      <c r="J1111">
        <v>1</v>
      </c>
      <c r="K1111">
        <v>1</v>
      </c>
      <c r="L1111">
        <v>2</v>
      </c>
      <c r="M1111">
        <v>0</v>
      </c>
      <c r="N1111">
        <v>1</v>
      </c>
      <c r="O1111">
        <v>1</v>
      </c>
      <c r="P1111">
        <v>0</v>
      </c>
      <c r="Q1111">
        <v>1</v>
      </c>
      <c r="R1111">
        <v>1</v>
      </c>
      <c r="S1111">
        <v>2</v>
      </c>
      <c r="T1111">
        <v>3</v>
      </c>
      <c r="U1111">
        <v>4</v>
      </c>
      <c r="V1111">
        <v>6</v>
      </c>
      <c r="W1111">
        <v>6</v>
      </c>
      <c r="X1111">
        <v>4</v>
      </c>
      <c r="Y1111">
        <v>10</v>
      </c>
    </row>
    <row r="1112" spans="1:25" x14ac:dyDescent="0.3">
      <c r="A1112" s="1" t="s">
        <v>177</v>
      </c>
      <c r="B1112" s="1" t="s">
        <v>184</v>
      </c>
      <c r="C1112">
        <v>17</v>
      </c>
      <c r="D1112">
        <v>3</v>
      </c>
      <c r="E1112">
        <v>3</v>
      </c>
      <c r="F1112">
        <v>6</v>
      </c>
      <c r="G1112" s="1" t="s">
        <v>463</v>
      </c>
      <c r="H1112">
        <v>2</v>
      </c>
      <c r="I1112">
        <v>0</v>
      </c>
      <c r="J1112">
        <v>0</v>
      </c>
      <c r="K1112">
        <v>2</v>
      </c>
      <c r="L1112">
        <v>2</v>
      </c>
      <c r="M1112">
        <v>1</v>
      </c>
      <c r="N1112">
        <v>3</v>
      </c>
      <c r="O1112">
        <v>3</v>
      </c>
      <c r="P1112">
        <v>1</v>
      </c>
      <c r="Q1112">
        <v>4</v>
      </c>
      <c r="R1112">
        <v>1</v>
      </c>
      <c r="S1112">
        <v>3</v>
      </c>
      <c r="T1112">
        <v>4</v>
      </c>
      <c r="U1112">
        <v>3</v>
      </c>
      <c r="V1112">
        <v>3</v>
      </c>
      <c r="W1112">
        <v>3</v>
      </c>
      <c r="X1112">
        <v>3</v>
      </c>
      <c r="Y1112">
        <v>6</v>
      </c>
    </row>
    <row r="1113" spans="1:25" x14ac:dyDescent="0.3">
      <c r="A1113" s="1" t="s">
        <v>185</v>
      </c>
      <c r="B1113" s="1" t="s">
        <v>192</v>
      </c>
      <c r="C1113">
        <v>17</v>
      </c>
      <c r="D1113">
        <v>1</v>
      </c>
      <c r="E1113">
        <v>1</v>
      </c>
      <c r="F1113">
        <v>2</v>
      </c>
      <c r="G1113" s="1" t="s">
        <v>463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2</v>
      </c>
      <c r="R1113">
        <v>0</v>
      </c>
      <c r="S1113">
        <v>1</v>
      </c>
      <c r="T1113">
        <v>1</v>
      </c>
      <c r="U1113">
        <v>11</v>
      </c>
      <c r="V1113">
        <v>3</v>
      </c>
      <c r="W1113">
        <v>3</v>
      </c>
      <c r="X1113">
        <v>11</v>
      </c>
      <c r="Y1113">
        <v>14</v>
      </c>
    </row>
    <row r="1114" spans="1:25" x14ac:dyDescent="0.3">
      <c r="A1114" s="1" t="s">
        <v>191</v>
      </c>
      <c r="B1114" s="1" t="s">
        <v>183</v>
      </c>
      <c r="C1114">
        <v>17</v>
      </c>
      <c r="D1114">
        <v>0</v>
      </c>
      <c r="E1114">
        <v>1</v>
      </c>
      <c r="F1114">
        <v>1</v>
      </c>
      <c r="G1114" s="1" t="s">
        <v>5</v>
      </c>
      <c r="H1114">
        <v>0</v>
      </c>
      <c r="I1114">
        <v>1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</v>
      </c>
      <c r="S1114">
        <v>2</v>
      </c>
      <c r="T1114">
        <v>5</v>
      </c>
      <c r="U1114">
        <v>2</v>
      </c>
      <c r="V1114">
        <v>6</v>
      </c>
      <c r="W1114">
        <v>6</v>
      </c>
      <c r="X1114">
        <v>2</v>
      </c>
      <c r="Y1114">
        <v>8</v>
      </c>
    </row>
    <row r="1115" spans="1:25" x14ac:dyDescent="0.3">
      <c r="A1115" s="1" t="s">
        <v>181</v>
      </c>
      <c r="B1115" s="1" t="s">
        <v>187</v>
      </c>
      <c r="C1115">
        <v>17</v>
      </c>
      <c r="D1115">
        <v>0</v>
      </c>
      <c r="E1115">
        <v>1</v>
      </c>
      <c r="F1115">
        <v>1</v>
      </c>
      <c r="G1115" s="1" t="s">
        <v>5</v>
      </c>
      <c r="H1115">
        <v>0</v>
      </c>
      <c r="I1115">
        <v>1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2</v>
      </c>
      <c r="T1115">
        <v>3</v>
      </c>
      <c r="U1115">
        <v>3</v>
      </c>
      <c r="V1115">
        <v>2</v>
      </c>
      <c r="W1115">
        <v>2</v>
      </c>
      <c r="X1115">
        <v>3</v>
      </c>
      <c r="Y1115">
        <v>5</v>
      </c>
    </row>
    <row r="1116" spans="1:25" x14ac:dyDescent="0.3">
      <c r="A1116" s="1" t="s">
        <v>176</v>
      </c>
      <c r="B1116" s="1" t="s">
        <v>179</v>
      </c>
      <c r="C1116">
        <v>17</v>
      </c>
      <c r="D1116">
        <v>0</v>
      </c>
      <c r="E1116">
        <v>3</v>
      </c>
      <c r="F1116">
        <v>3</v>
      </c>
      <c r="G1116" s="1" t="s">
        <v>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</v>
      </c>
      <c r="O1116">
        <v>3</v>
      </c>
      <c r="P1116">
        <v>0</v>
      </c>
      <c r="Q1116">
        <v>3</v>
      </c>
      <c r="R1116">
        <v>3</v>
      </c>
      <c r="S1116">
        <v>2</v>
      </c>
      <c r="T1116">
        <v>5</v>
      </c>
      <c r="U1116">
        <v>2</v>
      </c>
      <c r="V1116">
        <v>5</v>
      </c>
      <c r="W1116">
        <v>5</v>
      </c>
      <c r="X1116">
        <v>2</v>
      </c>
      <c r="Y1116">
        <v>7</v>
      </c>
    </row>
    <row r="1117" spans="1:25" x14ac:dyDescent="0.3">
      <c r="A1117" s="1" t="s">
        <v>175</v>
      </c>
      <c r="B1117" s="1" t="s">
        <v>189</v>
      </c>
      <c r="C1117">
        <v>17</v>
      </c>
      <c r="D1117">
        <v>2</v>
      </c>
      <c r="E1117">
        <v>0</v>
      </c>
      <c r="F1117">
        <v>2</v>
      </c>
      <c r="G1117" s="1" t="s">
        <v>5</v>
      </c>
      <c r="H1117">
        <v>2</v>
      </c>
      <c r="I1117">
        <v>0</v>
      </c>
      <c r="J1117">
        <v>0</v>
      </c>
      <c r="K1117">
        <v>2</v>
      </c>
      <c r="L1117">
        <v>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2</v>
      </c>
      <c r="U1117">
        <v>4</v>
      </c>
      <c r="V1117">
        <v>4</v>
      </c>
      <c r="W1117">
        <v>4</v>
      </c>
      <c r="X1117">
        <v>4</v>
      </c>
      <c r="Y1117">
        <v>8</v>
      </c>
    </row>
    <row r="1118" spans="1:25" x14ac:dyDescent="0.3">
      <c r="A1118" s="1" t="s">
        <v>172</v>
      </c>
      <c r="B1118" s="1" t="s">
        <v>190</v>
      </c>
      <c r="C1118">
        <v>17</v>
      </c>
      <c r="D1118">
        <v>4</v>
      </c>
      <c r="E1118">
        <v>3</v>
      </c>
      <c r="F1118">
        <v>7</v>
      </c>
      <c r="G1118" s="1" t="s">
        <v>463</v>
      </c>
      <c r="H1118">
        <v>0</v>
      </c>
      <c r="I1118">
        <v>1</v>
      </c>
      <c r="J1118">
        <v>1</v>
      </c>
      <c r="K1118">
        <v>0</v>
      </c>
      <c r="L1118">
        <v>1</v>
      </c>
      <c r="M1118">
        <v>4</v>
      </c>
      <c r="N1118">
        <v>2</v>
      </c>
      <c r="O1118">
        <v>2</v>
      </c>
      <c r="P1118">
        <v>4</v>
      </c>
      <c r="Q1118">
        <v>6</v>
      </c>
      <c r="R1118">
        <v>2</v>
      </c>
      <c r="S1118">
        <v>5</v>
      </c>
      <c r="T1118">
        <v>7</v>
      </c>
      <c r="U1118">
        <v>6</v>
      </c>
      <c r="V1118">
        <v>3</v>
      </c>
      <c r="W1118">
        <v>3</v>
      </c>
      <c r="X1118">
        <v>6</v>
      </c>
      <c r="Y1118">
        <v>9</v>
      </c>
    </row>
    <row r="1119" spans="1:25" x14ac:dyDescent="0.3">
      <c r="A1119" s="1" t="s">
        <v>180</v>
      </c>
      <c r="B1119" s="1" t="s">
        <v>182</v>
      </c>
      <c r="C1119">
        <v>17</v>
      </c>
      <c r="D1119">
        <v>0</v>
      </c>
      <c r="E1119">
        <v>0</v>
      </c>
      <c r="F1119">
        <v>0</v>
      </c>
      <c r="G1119" s="1" t="s">
        <v>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4</v>
      </c>
      <c r="V1119">
        <v>4</v>
      </c>
      <c r="W1119">
        <v>4</v>
      </c>
      <c r="X1119">
        <v>4</v>
      </c>
      <c r="Y1119">
        <v>8</v>
      </c>
    </row>
    <row r="1120" spans="1:25" x14ac:dyDescent="0.3">
      <c r="A1120" s="1" t="s">
        <v>178</v>
      </c>
      <c r="B1120" s="1" t="s">
        <v>188</v>
      </c>
      <c r="C1120">
        <v>17</v>
      </c>
      <c r="D1120">
        <v>3</v>
      </c>
      <c r="E1120">
        <v>2</v>
      </c>
      <c r="F1120">
        <v>5</v>
      </c>
      <c r="G1120" s="1" t="s">
        <v>463</v>
      </c>
      <c r="H1120">
        <v>0</v>
      </c>
      <c r="I1120">
        <v>1</v>
      </c>
      <c r="J1120">
        <v>1</v>
      </c>
      <c r="K1120">
        <v>0</v>
      </c>
      <c r="L1120">
        <v>1</v>
      </c>
      <c r="M1120">
        <v>3</v>
      </c>
      <c r="N1120">
        <v>1</v>
      </c>
      <c r="O1120">
        <v>1</v>
      </c>
      <c r="P1120">
        <v>3</v>
      </c>
      <c r="Q1120">
        <v>4</v>
      </c>
      <c r="R1120">
        <v>2</v>
      </c>
      <c r="S1120">
        <v>1</v>
      </c>
      <c r="T1120">
        <v>3</v>
      </c>
      <c r="U1120">
        <v>2</v>
      </c>
      <c r="V1120">
        <v>5</v>
      </c>
      <c r="W1120">
        <v>5</v>
      </c>
      <c r="X1120">
        <v>2</v>
      </c>
      <c r="Y1120">
        <v>7</v>
      </c>
    </row>
    <row r="1121" spans="1:25" x14ac:dyDescent="0.3">
      <c r="A1121" s="1" t="s">
        <v>193</v>
      </c>
      <c r="B1121" s="1" t="s">
        <v>194</v>
      </c>
      <c r="C1121">
        <v>17</v>
      </c>
      <c r="D1121">
        <v>2</v>
      </c>
      <c r="E1121">
        <v>2</v>
      </c>
      <c r="F1121">
        <v>4</v>
      </c>
      <c r="G1121" s="1" t="s">
        <v>463</v>
      </c>
      <c r="H1121">
        <v>1</v>
      </c>
      <c r="I1121">
        <v>2</v>
      </c>
      <c r="J1121">
        <v>2</v>
      </c>
      <c r="K1121">
        <v>1</v>
      </c>
      <c r="L1121">
        <v>3</v>
      </c>
      <c r="M1121">
        <v>1</v>
      </c>
      <c r="N1121">
        <v>0</v>
      </c>
      <c r="O1121">
        <v>0</v>
      </c>
      <c r="P1121">
        <v>1</v>
      </c>
      <c r="Q1121">
        <v>1</v>
      </c>
      <c r="R1121">
        <v>1</v>
      </c>
      <c r="S1121">
        <v>2</v>
      </c>
      <c r="T1121">
        <v>3</v>
      </c>
      <c r="U1121">
        <v>4</v>
      </c>
      <c r="V1121">
        <v>5</v>
      </c>
      <c r="W1121">
        <v>5</v>
      </c>
      <c r="X1121">
        <v>4</v>
      </c>
      <c r="Y1121">
        <v>9</v>
      </c>
    </row>
    <row r="1122" spans="1:25" x14ac:dyDescent="0.3">
      <c r="A1122" s="1" t="s">
        <v>174</v>
      </c>
      <c r="B1122" s="1" t="s">
        <v>186</v>
      </c>
      <c r="C1122">
        <v>17</v>
      </c>
      <c r="D1122">
        <v>0</v>
      </c>
      <c r="E1122">
        <v>0</v>
      </c>
      <c r="F1122">
        <v>0</v>
      </c>
      <c r="G1122" s="1" t="s">
        <v>5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</v>
      </c>
      <c r="T1122">
        <v>3</v>
      </c>
      <c r="U1122">
        <v>12</v>
      </c>
      <c r="V1122">
        <v>4</v>
      </c>
      <c r="W1122">
        <v>4</v>
      </c>
      <c r="X1122">
        <v>12</v>
      </c>
      <c r="Y1122">
        <v>16</v>
      </c>
    </row>
    <row r="1123" spans="1:25" x14ac:dyDescent="0.3">
      <c r="A1123" s="1" t="s">
        <v>173</v>
      </c>
      <c r="B1123" s="1" t="s">
        <v>171</v>
      </c>
      <c r="C1123">
        <v>17</v>
      </c>
      <c r="D1123">
        <v>4</v>
      </c>
      <c r="E1123">
        <v>1</v>
      </c>
      <c r="F1123">
        <v>5</v>
      </c>
      <c r="G1123" s="1" t="s">
        <v>463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4</v>
      </c>
      <c r="N1123">
        <v>1</v>
      </c>
      <c r="O1123">
        <v>1</v>
      </c>
      <c r="P1123">
        <v>4</v>
      </c>
      <c r="Q1123">
        <v>5</v>
      </c>
      <c r="R1123">
        <v>2</v>
      </c>
      <c r="S1123">
        <v>0</v>
      </c>
      <c r="T1123">
        <v>2</v>
      </c>
      <c r="U1123">
        <v>3</v>
      </c>
      <c r="V1123">
        <v>3</v>
      </c>
      <c r="W1123">
        <v>3</v>
      </c>
      <c r="X1123">
        <v>3</v>
      </c>
      <c r="Y1123">
        <v>6</v>
      </c>
    </row>
    <row r="1124" spans="1:25" x14ac:dyDescent="0.3">
      <c r="A1124" s="1" t="s">
        <v>179</v>
      </c>
      <c r="B1124" s="1" t="s">
        <v>177</v>
      </c>
      <c r="C1124">
        <v>18</v>
      </c>
      <c r="D1124">
        <v>4</v>
      </c>
      <c r="E1124">
        <v>2</v>
      </c>
      <c r="F1124">
        <v>6</v>
      </c>
      <c r="G1124" s="1" t="s">
        <v>463</v>
      </c>
      <c r="H1124">
        <v>2</v>
      </c>
      <c r="I1124">
        <v>1</v>
      </c>
      <c r="J1124">
        <v>1</v>
      </c>
      <c r="K1124">
        <v>2</v>
      </c>
      <c r="L1124">
        <v>3</v>
      </c>
      <c r="M1124">
        <v>2</v>
      </c>
      <c r="N1124">
        <v>1</v>
      </c>
      <c r="O1124">
        <v>1</v>
      </c>
      <c r="P1124">
        <v>2</v>
      </c>
      <c r="Q1124">
        <v>3</v>
      </c>
      <c r="R1124">
        <v>2</v>
      </c>
      <c r="S1124">
        <v>3</v>
      </c>
      <c r="T1124">
        <v>5</v>
      </c>
      <c r="U1124">
        <v>3</v>
      </c>
      <c r="V1124">
        <v>6</v>
      </c>
      <c r="W1124">
        <v>6</v>
      </c>
      <c r="X1124">
        <v>3</v>
      </c>
      <c r="Y1124">
        <v>9</v>
      </c>
    </row>
    <row r="1125" spans="1:25" x14ac:dyDescent="0.3">
      <c r="A1125" s="1" t="s">
        <v>188</v>
      </c>
      <c r="B1125" s="1" t="s">
        <v>175</v>
      </c>
      <c r="C1125">
        <v>18</v>
      </c>
      <c r="D1125">
        <v>1</v>
      </c>
      <c r="E1125">
        <v>2</v>
      </c>
      <c r="F1125">
        <v>3</v>
      </c>
      <c r="G1125" s="1" t="s">
        <v>463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2</v>
      </c>
      <c r="O1125">
        <v>2</v>
      </c>
      <c r="P1125">
        <v>1</v>
      </c>
      <c r="Q1125">
        <v>3</v>
      </c>
      <c r="R1125">
        <v>1</v>
      </c>
      <c r="S1125">
        <v>2</v>
      </c>
      <c r="T1125">
        <v>3</v>
      </c>
      <c r="U1125">
        <v>9</v>
      </c>
      <c r="V1125">
        <v>4</v>
      </c>
      <c r="W1125">
        <v>4</v>
      </c>
      <c r="X1125">
        <v>9</v>
      </c>
      <c r="Y1125">
        <v>13</v>
      </c>
    </row>
    <row r="1126" spans="1:25" x14ac:dyDescent="0.3">
      <c r="A1126" s="1" t="s">
        <v>184</v>
      </c>
      <c r="B1126" s="1" t="s">
        <v>180</v>
      </c>
      <c r="C1126">
        <v>18</v>
      </c>
      <c r="D1126">
        <v>0</v>
      </c>
      <c r="E1126">
        <v>2</v>
      </c>
      <c r="F1126">
        <v>2</v>
      </c>
      <c r="G1126" s="1" t="s">
        <v>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</v>
      </c>
      <c r="O1126">
        <v>2</v>
      </c>
      <c r="P1126">
        <v>0</v>
      </c>
      <c r="Q1126">
        <v>2</v>
      </c>
      <c r="R1126">
        <v>2</v>
      </c>
      <c r="S1126">
        <v>0</v>
      </c>
      <c r="T1126">
        <v>2</v>
      </c>
      <c r="U1126">
        <v>6</v>
      </c>
      <c r="V1126">
        <v>5</v>
      </c>
      <c r="W1126">
        <v>5</v>
      </c>
      <c r="X1126">
        <v>6</v>
      </c>
      <c r="Y1126">
        <v>11</v>
      </c>
    </row>
    <row r="1127" spans="1:25" x14ac:dyDescent="0.3">
      <c r="A1127" s="1" t="s">
        <v>194</v>
      </c>
      <c r="B1127" s="1" t="s">
        <v>173</v>
      </c>
      <c r="C1127">
        <v>18</v>
      </c>
      <c r="D1127">
        <v>1</v>
      </c>
      <c r="E1127">
        <v>2</v>
      </c>
      <c r="F1127">
        <v>3</v>
      </c>
      <c r="G1127" s="1" t="s">
        <v>463</v>
      </c>
      <c r="H1127">
        <v>0</v>
      </c>
      <c r="I1127">
        <v>1</v>
      </c>
      <c r="J1127">
        <v>1</v>
      </c>
      <c r="K1127">
        <v>0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2</v>
      </c>
      <c r="R1127">
        <v>1</v>
      </c>
      <c r="S1127">
        <v>3</v>
      </c>
      <c r="T1127">
        <v>4</v>
      </c>
      <c r="U1127">
        <v>8</v>
      </c>
      <c r="V1127">
        <v>5</v>
      </c>
      <c r="W1127">
        <v>5</v>
      </c>
      <c r="X1127">
        <v>8</v>
      </c>
      <c r="Y1127">
        <v>13</v>
      </c>
    </row>
    <row r="1128" spans="1:25" x14ac:dyDescent="0.3">
      <c r="A1128" s="1" t="s">
        <v>171</v>
      </c>
      <c r="B1128" s="1" t="s">
        <v>181</v>
      </c>
      <c r="C1128">
        <v>18</v>
      </c>
      <c r="D1128">
        <v>2</v>
      </c>
      <c r="E1128">
        <v>0</v>
      </c>
      <c r="F1128">
        <v>2</v>
      </c>
      <c r="G1128" s="1" t="s">
        <v>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2</v>
      </c>
      <c r="N1128">
        <v>0</v>
      </c>
      <c r="O1128">
        <v>0</v>
      </c>
      <c r="P1128">
        <v>2</v>
      </c>
      <c r="Q1128">
        <v>2</v>
      </c>
      <c r="R1128">
        <v>1</v>
      </c>
      <c r="S1128">
        <v>1</v>
      </c>
      <c r="T1128">
        <v>2</v>
      </c>
      <c r="U1128">
        <v>10</v>
      </c>
      <c r="V1128">
        <v>8</v>
      </c>
      <c r="W1128">
        <v>8</v>
      </c>
      <c r="X1128">
        <v>10</v>
      </c>
      <c r="Y1128">
        <v>18</v>
      </c>
    </row>
    <row r="1129" spans="1:25" x14ac:dyDescent="0.3">
      <c r="A1129" s="1" t="s">
        <v>190</v>
      </c>
      <c r="B1129" s="1" t="s">
        <v>191</v>
      </c>
      <c r="C1129">
        <v>18</v>
      </c>
      <c r="D1129">
        <v>1</v>
      </c>
      <c r="E1129">
        <v>1</v>
      </c>
      <c r="F1129">
        <v>2</v>
      </c>
      <c r="G1129" s="1" t="s">
        <v>463</v>
      </c>
      <c r="H1129">
        <v>0</v>
      </c>
      <c r="I1129">
        <v>1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2</v>
      </c>
      <c r="T1129">
        <v>3</v>
      </c>
      <c r="U1129">
        <v>10</v>
      </c>
      <c r="V1129">
        <v>4</v>
      </c>
      <c r="W1129">
        <v>4</v>
      </c>
      <c r="X1129">
        <v>10</v>
      </c>
      <c r="Y1129">
        <v>14</v>
      </c>
    </row>
    <row r="1130" spans="1:25" x14ac:dyDescent="0.3">
      <c r="A1130" s="1" t="s">
        <v>187</v>
      </c>
      <c r="B1130" s="1" t="s">
        <v>185</v>
      </c>
      <c r="C1130">
        <v>18</v>
      </c>
      <c r="D1130">
        <v>4</v>
      </c>
      <c r="E1130">
        <v>1</v>
      </c>
      <c r="F1130">
        <v>5</v>
      </c>
      <c r="G1130" s="1" t="s">
        <v>463</v>
      </c>
      <c r="H1130">
        <v>2</v>
      </c>
      <c r="I1130">
        <v>0</v>
      </c>
      <c r="J1130">
        <v>0</v>
      </c>
      <c r="K1130">
        <v>2</v>
      </c>
      <c r="L1130">
        <v>2</v>
      </c>
      <c r="M1130">
        <v>2</v>
      </c>
      <c r="N1130">
        <v>1</v>
      </c>
      <c r="O1130">
        <v>1</v>
      </c>
      <c r="P1130">
        <v>2</v>
      </c>
      <c r="Q1130">
        <v>3</v>
      </c>
      <c r="R1130">
        <v>0</v>
      </c>
      <c r="S1130">
        <v>2</v>
      </c>
      <c r="T1130">
        <v>2</v>
      </c>
      <c r="U1130">
        <v>4</v>
      </c>
      <c r="V1130">
        <v>5</v>
      </c>
      <c r="W1130">
        <v>5</v>
      </c>
      <c r="X1130">
        <v>4</v>
      </c>
      <c r="Y1130">
        <v>9</v>
      </c>
    </row>
    <row r="1131" spans="1:25" x14ac:dyDescent="0.3">
      <c r="A1131" s="1" t="s">
        <v>192</v>
      </c>
      <c r="B1131" s="1" t="s">
        <v>174</v>
      </c>
      <c r="C1131">
        <v>18</v>
      </c>
      <c r="D1131">
        <v>2</v>
      </c>
      <c r="E1131">
        <v>2</v>
      </c>
      <c r="F1131">
        <v>4</v>
      </c>
      <c r="G1131" s="1" t="s">
        <v>463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2</v>
      </c>
      <c r="N1131">
        <v>1</v>
      </c>
      <c r="O1131">
        <v>1</v>
      </c>
      <c r="P1131">
        <v>2</v>
      </c>
      <c r="Q1131">
        <v>3</v>
      </c>
      <c r="R1131">
        <v>0</v>
      </c>
      <c r="S1131">
        <v>1</v>
      </c>
      <c r="T1131">
        <v>1</v>
      </c>
      <c r="U1131">
        <v>6</v>
      </c>
      <c r="V1131">
        <v>5</v>
      </c>
      <c r="W1131">
        <v>5</v>
      </c>
      <c r="X1131">
        <v>6</v>
      </c>
      <c r="Y1131">
        <v>11</v>
      </c>
    </row>
    <row r="1132" spans="1:25" x14ac:dyDescent="0.3">
      <c r="A1132" s="1" t="s">
        <v>186</v>
      </c>
      <c r="B1132" s="1" t="s">
        <v>176</v>
      </c>
      <c r="C1132">
        <v>18</v>
      </c>
      <c r="D1132">
        <v>1</v>
      </c>
      <c r="E1132">
        <v>2</v>
      </c>
      <c r="F1132">
        <v>3</v>
      </c>
      <c r="G1132" s="1" t="s">
        <v>463</v>
      </c>
      <c r="H1132">
        <v>1</v>
      </c>
      <c r="I1132">
        <v>2</v>
      </c>
      <c r="J1132">
        <v>2</v>
      </c>
      <c r="K1132">
        <v>1</v>
      </c>
      <c r="L1132">
        <v>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3</v>
      </c>
      <c r="T1132">
        <v>3</v>
      </c>
      <c r="U1132">
        <v>6</v>
      </c>
      <c r="V1132">
        <v>9</v>
      </c>
      <c r="W1132">
        <v>9</v>
      </c>
      <c r="X1132">
        <v>6</v>
      </c>
      <c r="Y1132">
        <v>15</v>
      </c>
    </row>
    <row r="1133" spans="1:25" x14ac:dyDescent="0.3">
      <c r="A1133" s="1" t="s">
        <v>182</v>
      </c>
      <c r="B1133" s="1" t="s">
        <v>178</v>
      </c>
      <c r="C1133">
        <v>18</v>
      </c>
      <c r="D1133">
        <v>2</v>
      </c>
      <c r="E1133">
        <v>2</v>
      </c>
      <c r="F1133">
        <v>4</v>
      </c>
      <c r="G1133" s="1" t="s">
        <v>463</v>
      </c>
      <c r="H1133">
        <v>1</v>
      </c>
      <c r="I1133">
        <v>1</v>
      </c>
      <c r="J1133">
        <v>1</v>
      </c>
      <c r="K1133">
        <v>1</v>
      </c>
      <c r="L1133">
        <v>2</v>
      </c>
      <c r="M1133">
        <v>1</v>
      </c>
      <c r="N1133">
        <v>1</v>
      </c>
      <c r="O1133">
        <v>1</v>
      </c>
      <c r="P1133">
        <v>1</v>
      </c>
      <c r="Q1133">
        <v>2</v>
      </c>
      <c r="R1133">
        <v>1</v>
      </c>
      <c r="S1133">
        <v>4</v>
      </c>
      <c r="T1133">
        <v>5</v>
      </c>
      <c r="U1133">
        <v>6</v>
      </c>
      <c r="V1133">
        <v>2</v>
      </c>
      <c r="W1133">
        <v>2</v>
      </c>
      <c r="X1133">
        <v>6</v>
      </c>
      <c r="Y1133">
        <v>8</v>
      </c>
    </row>
    <row r="1134" spans="1:25" x14ac:dyDescent="0.3">
      <c r="A1134" s="1" t="s">
        <v>183</v>
      </c>
      <c r="B1134" s="1" t="s">
        <v>172</v>
      </c>
      <c r="C1134">
        <v>18</v>
      </c>
      <c r="D1134">
        <v>1</v>
      </c>
      <c r="E1134">
        <v>4</v>
      </c>
      <c r="F1134">
        <v>5</v>
      </c>
      <c r="G1134" s="1" t="s">
        <v>463</v>
      </c>
      <c r="H1134">
        <v>1</v>
      </c>
      <c r="I1134">
        <v>3</v>
      </c>
      <c r="J1134">
        <v>3</v>
      </c>
      <c r="K1134">
        <v>1</v>
      </c>
      <c r="L1134">
        <v>4</v>
      </c>
      <c r="M1134">
        <v>0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2</v>
      </c>
      <c r="T1134">
        <v>2</v>
      </c>
      <c r="U1134">
        <v>7</v>
      </c>
      <c r="V1134">
        <v>2</v>
      </c>
      <c r="W1134">
        <v>2</v>
      </c>
      <c r="X1134">
        <v>7</v>
      </c>
      <c r="Y1134">
        <v>9</v>
      </c>
    </row>
    <row r="1135" spans="1:25" x14ac:dyDescent="0.3">
      <c r="A1135" s="1" t="s">
        <v>189</v>
      </c>
      <c r="B1135" s="1" t="s">
        <v>193</v>
      </c>
      <c r="C1135">
        <v>18</v>
      </c>
      <c r="D1135">
        <v>0</v>
      </c>
      <c r="E1135">
        <v>0</v>
      </c>
      <c r="F1135">
        <v>0</v>
      </c>
      <c r="G1135" s="1" t="s">
        <v>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1</v>
      </c>
      <c r="T1135">
        <v>3</v>
      </c>
      <c r="U1135">
        <v>9</v>
      </c>
      <c r="V1135">
        <v>7</v>
      </c>
      <c r="W1135">
        <v>7</v>
      </c>
      <c r="X1135">
        <v>9</v>
      </c>
      <c r="Y1135">
        <v>16</v>
      </c>
    </row>
    <row r="1136" spans="1:25" x14ac:dyDescent="0.3">
      <c r="A1136" s="1" t="s">
        <v>188</v>
      </c>
      <c r="B1136" s="1" t="s">
        <v>174</v>
      </c>
      <c r="C1136">
        <v>19</v>
      </c>
      <c r="D1136">
        <v>2</v>
      </c>
      <c r="E1136">
        <v>3</v>
      </c>
      <c r="F1136">
        <v>5</v>
      </c>
      <c r="G1136" s="1" t="s">
        <v>463</v>
      </c>
      <c r="H1136">
        <v>1</v>
      </c>
      <c r="I1136">
        <v>2</v>
      </c>
      <c r="J1136">
        <v>2</v>
      </c>
      <c r="K1136">
        <v>1</v>
      </c>
      <c r="L1136">
        <v>3</v>
      </c>
      <c r="M1136">
        <v>1</v>
      </c>
      <c r="N1136">
        <v>1</v>
      </c>
      <c r="O1136">
        <v>1</v>
      </c>
      <c r="P1136">
        <v>1</v>
      </c>
      <c r="Q1136">
        <v>2</v>
      </c>
      <c r="R1136">
        <v>1</v>
      </c>
      <c r="S1136">
        <v>1</v>
      </c>
      <c r="T1136">
        <v>2</v>
      </c>
      <c r="U1136">
        <v>2</v>
      </c>
      <c r="V1136">
        <v>9</v>
      </c>
      <c r="W1136">
        <v>9</v>
      </c>
      <c r="X1136">
        <v>2</v>
      </c>
      <c r="Y1136">
        <v>11</v>
      </c>
    </row>
    <row r="1137" spans="1:25" x14ac:dyDescent="0.3">
      <c r="A1137" s="1" t="s">
        <v>184</v>
      </c>
      <c r="B1137" s="1" t="s">
        <v>172</v>
      </c>
      <c r="C1137">
        <v>19</v>
      </c>
      <c r="D1137">
        <v>0</v>
      </c>
      <c r="E1137">
        <v>0</v>
      </c>
      <c r="F1137">
        <v>0</v>
      </c>
      <c r="G1137" s="1" t="s">
        <v>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4</v>
      </c>
      <c r="V1137">
        <v>7</v>
      </c>
      <c r="W1137">
        <v>7</v>
      </c>
      <c r="X1137">
        <v>4</v>
      </c>
      <c r="Y1137">
        <v>11</v>
      </c>
    </row>
    <row r="1138" spans="1:25" x14ac:dyDescent="0.3">
      <c r="A1138" s="1" t="s">
        <v>171</v>
      </c>
      <c r="B1138" s="1" t="s">
        <v>193</v>
      </c>
      <c r="C1138">
        <v>19</v>
      </c>
      <c r="D1138">
        <v>1</v>
      </c>
      <c r="E1138">
        <v>0</v>
      </c>
      <c r="F1138">
        <v>1</v>
      </c>
      <c r="G1138" s="1" t="s">
        <v>5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1</v>
      </c>
      <c r="R1138">
        <v>3</v>
      </c>
      <c r="S1138">
        <v>1</v>
      </c>
      <c r="T1138">
        <v>4</v>
      </c>
      <c r="U1138">
        <v>3</v>
      </c>
      <c r="V1138">
        <v>3</v>
      </c>
      <c r="W1138">
        <v>3</v>
      </c>
      <c r="X1138">
        <v>3</v>
      </c>
      <c r="Y1138">
        <v>6</v>
      </c>
    </row>
    <row r="1139" spans="1:25" x14ac:dyDescent="0.3">
      <c r="A1139" s="1" t="s">
        <v>190</v>
      </c>
      <c r="B1139" s="1" t="s">
        <v>177</v>
      </c>
      <c r="C1139">
        <v>19</v>
      </c>
      <c r="D1139">
        <v>0</v>
      </c>
      <c r="E1139">
        <v>2</v>
      </c>
      <c r="F1139">
        <v>2</v>
      </c>
      <c r="G1139" s="1" t="s">
        <v>5</v>
      </c>
      <c r="H1139">
        <v>0</v>
      </c>
      <c r="I1139">
        <v>1</v>
      </c>
      <c r="J1139">
        <v>1</v>
      </c>
      <c r="K1139">
        <v>0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  <c r="R1139">
        <v>2</v>
      </c>
      <c r="S1139">
        <v>1</v>
      </c>
      <c r="T1139">
        <v>3</v>
      </c>
      <c r="U1139">
        <v>6</v>
      </c>
      <c r="V1139">
        <v>4</v>
      </c>
      <c r="W1139">
        <v>4</v>
      </c>
      <c r="X1139">
        <v>6</v>
      </c>
      <c r="Y1139">
        <v>10</v>
      </c>
    </row>
    <row r="1140" spans="1:25" x14ac:dyDescent="0.3">
      <c r="A1140" s="1" t="s">
        <v>192</v>
      </c>
      <c r="B1140" s="1" t="s">
        <v>178</v>
      </c>
      <c r="C1140">
        <v>19</v>
      </c>
      <c r="D1140">
        <v>2</v>
      </c>
      <c r="E1140">
        <v>2</v>
      </c>
      <c r="F1140">
        <v>4</v>
      </c>
      <c r="G1140" s="1" t="s">
        <v>463</v>
      </c>
      <c r="H1140">
        <v>2</v>
      </c>
      <c r="I1140">
        <v>1</v>
      </c>
      <c r="J1140">
        <v>1</v>
      </c>
      <c r="K1140">
        <v>2</v>
      </c>
      <c r="L1140">
        <v>3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2</v>
      </c>
      <c r="T1140">
        <v>2</v>
      </c>
      <c r="U1140">
        <v>3</v>
      </c>
      <c r="V1140">
        <v>6</v>
      </c>
      <c r="W1140">
        <v>6</v>
      </c>
      <c r="X1140">
        <v>3</v>
      </c>
      <c r="Y1140">
        <v>9</v>
      </c>
    </row>
    <row r="1141" spans="1:25" x14ac:dyDescent="0.3">
      <c r="A1141" s="1" t="s">
        <v>179</v>
      </c>
      <c r="B1141" s="1" t="s">
        <v>180</v>
      </c>
      <c r="C1141">
        <v>19</v>
      </c>
      <c r="D1141">
        <v>5</v>
      </c>
      <c r="E1141">
        <v>5</v>
      </c>
      <c r="F1141">
        <v>10</v>
      </c>
      <c r="G1141" s="1" t="s">
        <v>463</v>
      </c>
      <c r="H1141">
        <v>3</v>
      </c>
      <c r="I1141">
        <v>3</v>
      </c>
      <c r="J1141">
        <v>3</v>
      </c>
      <c r="K1141">
        <v>3</v>
      </c>
      <c r="L1141">
        <v>6</v>
      </c>
      <c r="M1141">
        <v>2</v>
      </c>
      <c r="N1141">
        <v>2</v>
      </c>
      <c r="O1141">
        <v>2</v>
      </c>
      <c r="P1141">
        <v>2</v>
      </c>
      <c r="Q1141">
        <v>4</v>
      </c>
      <c r="R1141">
        <v>2</v>
      </c>
      <c r="S1141">
        <v>4</v>
      </c>
      <c r="T1141">
        <v>6</v>
      </c>
      <c r="U1141">
        <v>12</v>
      </c>
      <c r="V1141">
        <v>2</v>
      </c>
      <c r="W1141">
        <v>2</v>
      </c>
      <c r="X1141">
        <v>12</v>
      </c>
      <c r="Y1141">
        <v>14</v>
      </c>
    </row>
    <row r="1142" spans="1:25" x14ac:dyDescent="0.3">
      <c r="A1142" s="1" t="s">
        <v>194</v>
      </c>
      <c r="B1142" s="1" t="s">
        <v>181</v>
      </c>
      <c r="C1142">
        <v>19</v>
      </c>
      <c r="D1142">
        <v>2</v>
      </c>
      <c r="E1142">
        <v>3</v>
      </c>
      <c r="F1142">
        <v>5</v>
      </c>
      <c r="G1142" s="1" t="s">
        <v>463</v>
      </c>
      <c r="H1142">
        <v>1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3</v>
      </c>
      <c r="O1142">
        <v>3</v>
      </c>
      <c r="P1142">
        <v>1</v>
      </c>
      <c r="Q1142">
        <v>4</v>
      </c>
      <c r="R1142">
        <v>2</v>
      </c>
      <c r="S1142">
        <v>1</v>
      </c>
      <c r="T1142">
        <v>3</v>
      </c>
      <c r="U1142">
        <v>6</v>
      </c>
      <c r="V1142">
        <v>2</v>
      </c>
      <c r="W1142">
        <v>2</v>
      </c>
      <c r="X1142">
        <v>6</v>
      </c>
      <c r="Y1142">
        <v>8</v>
      </c>
    </row>
    <row r="1143" spans="1:25" x14ac:dyDescent="0.3">
      <c r="A1143" s="1" t="s">
        <v>187</v>
      </c>
      <c r="B1143" s="1" t="s">
        <v>175</v>
      </c>
      <c r="C1143">
        <v>19</v>
      </c>
      <c r="D1143">
        <v>1</v>
      </c>
      <c r="E1143">
        <v>1</v>
      </c>
      <c r="F1143">
        <v>2</v>
      </c>
      <c r="G1143" s="1" t="s">
        <v>463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1</v>
      </c>
      <c r="S1143">
        <v>3</v>
      </c>
      <c r="T1143">
        <v>4</v>
      </c>
      <c r="U1143">
        <v>7</v>
      </c>
      <c r="V1143">
        <v>5</v>
      </c>
      <c r="W1143">
        <v>5</v>
      </c>
      <c r="X1143">
        <v>7</v>
      </c>
      <c r="Y1143">
        <v>12</v>
      </c>
    </row>
    <row r="1144" spans="1:25" x14ac:dyDescent="0.3">
      <c r="A1144" s="1" t="s">
        <v>186</v>
      </c>
      <c r="B1144" s="1" t="s">
        <v>191</v>
      </c>
      <c r="C1144">
        <v>19</v>
      </c>
      <c r="D1144">
        <v>1</v>
      </c>
      <c r="E1144">
        <v>0</v>
      </c>
      <c r="F1144">
        <v>1</v>
      </c>
      <c r="G1144" s="1" t="s">
        <v>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1</v>
      </c>
      <c r="R1144">
        <v>1</v>
      </c>
      <c r="S1144">
        <v>0</v>
      </c>
      <c r="T1144">
        <v>1</v>
      </c>
      <c r="U1144">
        <v>6</v>
      </c>
      <c r="V1144">
        <v>5</v>
      </c>
      <c r="W1144">
        <v>5</v>
      </c>
      <c r="X1144">
        <v>6</v>
      </c>
      <c r="Y1144">
        <v>11</v>
      </c>
    </row>
    <row r="1145" spans="1:25" x14ac:dyDescent="0.3">
      <c r="A1145" s="1" t="s">
        <v>182</v>
      </c>
      <c r="B1145" s="1" t="s">
        <v>176</v>
      </c>
      <c r="C1145">
        <v>19</v>
      </c>
      <c r="D1145">
        <v>2</v>
      </c>
      <c r="E1145">
        <v>1</v>
      </c>
      <c r="F1145">
        <v>3</v>
      </c>
      <c r="G1145" s="1" t="s">
        <v>463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2</v>
      </c>
      <c r="R1145">
        <v>3</v>
      </c>
      <c r="S1145">
        <v>3</v>
      </c>
      <c r="T1145">
        <v>6</v>
      </c>
      <c r="U1145">
        <v>6</v>
      </c>
      <c r="V1145">
        <v>7</v>
      </c>
      <c r="W1145">
        <v>7</v>
      </c>
      <c r="X1145">
        <v>6</v>
      </c>
      <c r="Y1145">
        <v>13</v>
      </c>
    </row>
    <row r="1146" spans="1:25" x14ac:dyDescent="0.3">
      <c r="A1146" s="1" t="s">
        <v>183</v>
      </c>
      <c r="B1146" s="1" t="s">
        <v>173</v>
      </c>
      <c r="C1146">
        <v>19</v>
      </c>
      <c r="D1146">
        <v>1</v>
      </c>
      <c r="E1146">
        <v>2</v>
      </c>
      <c r="F1146">
        <v>3</v>
      </c>
      <c r="G1146" s="1" t="s">
        <v>463</v>
      </c>
      <c r="H1146">
        <v>1</v>
      </c>
      <c r="I1146">
        <v>2</v>
      </c>
      <c r="J1146">
        <v>2</v>
      </c>
      <c r="K1146">
        <v>1</v>
      </c>
      <c r="L1146">
        <v>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0</v>
      </c>
      <c r="T1146">
        <v>2</v>
      </c>
      <c r="U1146">
        <v>8</v>
      </c>
      <c r="V1146">
        <v>4</v>
      </c>
      <c r="W1146">
        <v>4</v>
      </c>
      <c r="X1146">
        <v>8</v>
      </c>
      <c r="Y1146">
        <v>12</v>
      </c>
    </row>
    <row r="1147" spans="1:25" x14ac:dyDescent="0.3">
      <c r="A1147" s="1" t="s">
        <v>189</v>
      </c>
      <c r="B1147" s="1" t="s">
        <v>185</v>
      </c>
      <c r="C1147">
        <v>19</v>
      </c>
      <c r="D1147">
        <v>3</v>
      </c>
      <c r="E1147">
        <v>1</v>
      </c>
      <c r="F1147">
        <v>4</v>
      </c>
      <c r="G1147" s="1" t="s">
        <v>463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2</v>
      </c>
      <c r="N1147">
        <v>1</v>
      </c>
      <c r="O1147">
        <v>1</v>
      </c>
      <c r="P1147">
        <v>2</v>
      </c>
      <c r="Q1147">
        <v>3</v>
      </c>
      <c r="R1147">
        <v>3</v>
      </c>
      <c r="S1147">
        <v>1</v>
      </c>
      <c r="T1147">
        <v>4</v>
      </c>
      <c r="U1147">
        <v>5</v>
      </c>
      <c r="V1147">
        <v>4</v>
      </c>
      <c r="W1147">
        <v>4</v>
      </c>
      <c r="X1147">
        <v>5</v>
      </c>
      <c r="Y1147">
        <v>9</v>
      </c>
    </row>
    <row r="1148" spans="1:25" x14ac:dyDescent="0.3">
      <c r="A1148" s="1" t="s">
        <v>177</v>
      </c>
      <c r="B1148" s="1" t="s">
        <v>187</v>
      </c>
      <c r="C1148">
        <v>20</v>
      </c>
      <c r="D1148">
        <v>3</v>
      </c>
      <c r="E1148">
        <v>0</v>
      </c>
      <c r="F1148">
        <v>3</v>
      </c>
      <c r="G1148" s="1" t="s">
        <v>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3</v>
      </c>
      <c r="N1148">
        <v>0</v>
      </c>
      <c r="O1148">
        <v>0</v>
      </c>
      <c r="P1148">
        <v>3</v>
      </c>
      <c r="Q1148">
        <v>3</v>
      </c>
      <c r="R1148">
        <v>0</v>
      </c>
      <c r="S1148">
        <v>0</v>
      </c>
      <c r="T1148">
        <v>0</v>
      </c>
      <c r="U1148">
        <v>9</v>
      </c>
      <c r="V1148">
        <v>2</v>
      </c>
      <c r="W1148">
        <v>2</v>
      </c>
      <c r="X1148">
        <v>9</v>
      </c>
      <c r="Y1148">
        <v>11</v>
      </c>
    </row>
    <row r="1149" spans="1:25" x14ac:dyDescent="0.3">
      <c r="A1149" s="1" t="s">
        <v>185</v>
      </c>
      <c r="B1149" s="1" t="s">
        <v>186</v>
      </c>
      <c r="C1149">
        <v>20</v>
      </c>
      <c r="D1149">
        <v>4</v>
      </c>
      <c r="E1149">
        <v>2</v>
      </c>
      <c r="F1149">
        <v>6</v>
      </c>
      <c r="G1149" s="1" t="s">
        <v>463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3</v>
      </c>
      <c r="N1149">
        <v>2</v>
      </c>
      <c r="O1149">
        <v>2</v>
      </c>
      <c r="P1149">
        <v>3</v>
      </c>
      <c r="Q1149">
        <v>5</v>
      </c>
      <c r="R1149">
        <v>1</v>
      </c>
      <c r="S1149">
        <v>1</v>
      </c>
      <c r="T1149">
        <v>2</v>
      </c>
      <c r="U1149">
        <v>9</v>
      </c>
      <c r="V1149">
        <v>7</v>
      </c>
      <c r="W1149">
        <v>7</v>
      </c>
      <c r="X1149">
        <v>9</v>
      </c>
      <c r="Y1149">
        <v>16</v>
      </c>
    </row>
    <row r="1150" spans="1:25" x14ac:dyDescent="0.3">
      <c r="A1150" s="1" t="s">
        <v>191</v>
      </c>
      <c r="B1150" s="1" t="s">
        <v>189</v>
      </c>
      <c r="C1150">
        <v>20</v>
      </c>
      <c r="D1150">
        <v>1</v>
      </c>
      <c r="E1150">
        <v>1</v>
      </c>
      <c r="F1150">
        <v>2</v>
      </c>
      <c r="G1150" s="1" t="s">
        <v>463</v>
      </c>
      <c r="H1150">
        <v>1</v>
      </c>
      <c r="I1150">
        <v>1</v>
      </c>
      <c r="J1150">
        <v>1</v>
      </c>
      <c r="K1150">
        <v>1</v>
      </c>
      <c r="L1150">
        <v>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</v>
      </c>
      <c r="S1150">
        <v>2</v>
      </c>
      <c r="T1150">
        <v>5</v>
      </c>
      <c r="U1150">
        <v>6</v>
      </c>
      <c r="V1150">
        <v>6</v>
      </c>
      <c r="W1150">
        <v>6</v>
      </c>
      <c r="X1150">
        <v>6</v>
      </c>
      <c r="Y1150">
        <v>12</v>
      </c>
    </row>
    <row r="1151" spans="1:25" x14ac:dyDescent="0.3">
      <c r="A1151" s="1" t="s">
        <v>181</v>
      </c>
      <c r="B1151" s="1" t="s">
        <v>190</v>
      </c>
      <c r="C1151">
        <v>20</v>
      </c>
      <c r="D1151">
        <v>1</v>
      </c>
      <c r="E1151">
        <v>1</v>
      </c>
      <c r="F1151">
        <v>2</v>
      </c>
      <c r="G1151" s="1" t="s">
        <v>463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1</v>
      </c>
      <c r="O1151">
        <v>1</v>
      </c>
      <c r="P1151">
        <v>1</v>
      </c>
      <c r="Q1151">
        <v>2</v>
      </c>
      <c r="R1151">
        <v>2</v>
      </c>
      <c r="S1151">
        <v>3</v>
      </c>
      <c r="T1151">
        <v>5</v>
      </c>
      <c r="U1151">
        <v>4</v>
      </c>
      <c r="V1151">
        <v>2</v>
      </c>
      <c r="W1151">
        <v>2</v>
      </c>
      <c r="X1151">
        <v>4</v>
      </c>
      <c r="Y1151">
        <v>6</v>
      </c>
    </row>
    <row r="1152" spans="1:25" x14ac:dyDescent="0.3">
      <c r="A1152" s="1" t="s">
        <v>176</v>
      </c>
      <c r="B1152" s="1" t="s">
        <v>183</v>
      </c>
      <c r="C1152">
        <v>20</v>
      </c>
      <c r="D1152">
        <v>2</v>
      </c>
      <c r="E1152">
        <v>1</v>
      </c>
      <c r="F1152">
        <v>3</v>
      </c>
      <c r="G1152" s="1" t="s">
        <v>463</v>
      </c>
      <c r="H1152">
        <v>2</v>
      </c>
      <c r="I1152">
        <v>0</v>
      </c>
      <c r="J1152">
        <v>0</v>
      </c>
      <c r="K1152">
        <v>2</v>
      </c>
      <c r="L1152">
        <v>2</v>
      </c>
      <c r="M1152">
        <v>0</v>
      </c>
      <c r="N1152">
        <v>1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5</v>
      </c>
      <c r="V1152">
        <v>5</v>
      </c>
      <c r="W1152">
        <v>5</v>
      </c>
      <c r="X1152">
        <v>5</v>
      </c>
      <c r="Y1152">
        <v>10</v>
      </c>
    </row>
    <row r="1153" spans="1:25" x14ac:dyDescent="0.3">
      <c r="A1153" s="1" t="s">
        <v>175</v>
      </c>
      <c r="B1153" s="1" t="s">
        <v>179</v>
      </c>
      <c r="C1153">
        <v>20</v>
      </c>
      <c r="D1153">
        <v>0</v>
      </c>
      <c r="E1153">
        <v>3</v>
      </c>
      <c r="F1153">
        <v>3</v>
      </c>
      <c r="G1153" s="1" t="s">
        <v>5</v>
      </c>
      <c r="H1153">
        <v>0</v>
      </c>
      <c r="I1153">
        <v>1</v>
      </c>
      <c r="J1153">
        <v>1</v>
      </c>
      <c r="K1153">
        <v>0</v>
      </c>
      <c r="L1153">
        <v>1</v>
      </c>
      <c r="M1153">
        <v>0</v>
      </c>
      <c r="N1153">
        <v>2</v>
      </c>
      <c r="O1153">
        <v>2</v>
      </c>
      <c r="P1153">
        <v>0</v>
      </c>
      <c r="Q1153">
        <v>2</v>
      </c>
      <c r="R1153">
        <v>1</v>
      </c>
      <c r="S1153">
        <v>0</v>
      </c>
      <c r="T1153">
        <v>1</v>
      </c>
      <c r="U1153">
        <v>2</v>
      </c>
      <c r="V1153">
        <v>7</v>
      </c>
      <c r="W1153">
        <v>7</v>
      </c>
      <c r="X1153">
        <v>2</v>
      </c>
      <c r="Y1153">
        <v>9</v>
      </c>
    </row>
    <row r="1154" spans="1:25" x14ac:dyDescent="0.3">
      <c r="A1154" s="1" t="s">
        <v>172</v>
      </c>
      <c r="B1154" s="1" t="s">
        <v>192</v>
      </c>
      <c r="C1154">
        <v>20</v>
      </c>
      <c r="D1154">
        <v>3</v>
      </c>
      <c r="E1154">
        <v>1</v>
      </c>
      <c r="F1154">
        <v>4</v>
      </c>
      <c r="G1154" s="1" t="s">
        <v>463</v>
      </c>
      <c r="H1154">
        <v>0</v>
      </c>
      <c r="I1154">
        <v>1</v>
      </c>
      <c r="J1154">
        <v>1</v>
      </c>
      <c r="K1154">
        <v>0</v>
      </c>
      <c r="L1154">
        <v>1</v>
      </c>
      <c r="M1154">
        <v>3</v>
      </c>
      <c r="N1154">
        <v>0</v>
      </c>
      <c r="O1154">
        <v>0</v>
      </c>
      <c r="P1154">
        <v>3</v>
      </c>
      <c r="Q1154">
        <v>3</v>
      </c>
      <c r="R1154">
        <v>0</v>
      </c>
      <c r="S1154">
        <v>0</v>
      </c>
      <c r="T1154">
        <v>0</v>
      </c>
      <c r="U1154">
        <v>7</v>
      </c>
      <c r="V1154">
        <v>5</v>
      </c>
      <c r="W1154">
        <v>5</v>
      </c>
      <c r="X1154">
        <v>7</v>
      </c>
      <c r="Y1154">
        <v>12</v>
      </c>
    </row>
    <row r="1155" spans="1:25" x14ac:dyDescent="0.3">
      <c r="A1155" s="1" t="s">
        <v>204</v>
      </c>
      <c r="B1155" s="1" t="s">
        <v>212</v>
      </c>
      <c r="C1155">
        <v>1</v>
      </c>
      <c r="D1155">
        <v>0</v>
      </c>
      <c r="E1155">
        <v>2</v>
      </c>
      <c r="F1155">
        <v>2</v>
      </c>
      <c r="G1155" s="1" t="s">
        <v>5</v>
      </c>
      <c r="H1155">
        <v>0</v>
      </c>
      <c r="I1155">
        <v>2</v>
      </c>
      <c r="J1155">
        <v>2</v>
      </c>
      <c r="K1155">
        <v>0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1</v>
      </c>
      <c r="T1155">
        <v>3</v>
      </c>
      <c r="U1155">
        <v>7</v>
      </c>
      <c r="V1155">
        <v>5</v>
      </c>
      <c r="W1155">
        <v>5</v>
      </c>
      <c r="X1155">
        <v>7</v>
      </c>
      <c r="Y1155">
        <v>12</v>
      </c>
    </row>
    <row r="1156" spans="1:25" x14ac:dyDescent="0.3">
      <c r="A1156" s="1" t="s">
        <v>180</v>
      </c>
      <c r="B1156" s="1" t="s">
        <v>194</v>
      </c>
      <c r="C1156">
        <v>20</v>
      </c>
      <c r="D1156">
        <v>2</v>
      </c>
      <c r="E1156">
        <v>0</v>
      </c>
      <c r="F1156">
        <v>2</v>
      </c>
      <c r="G1156" s="1" t="s">
        <v>5</v>
      </c>
      <c r="H1156">
        <v>2</v>
      </c>
      <c r="I1156">
        <v>0</v>
      </c>
      <c r="J1156">
        <v>0</v>
      </c>
      <c r="K1156">
        <v>2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1</v>
      </c>
      <c r="T1156">
        <v>3</v>
      </c>
      <c r="U1156">
        <v>3</v>
      </c>
      <c r="V1156">
        <v>4</v>
      </c>
      <c r="W1156">
        <v>4</v>
      </c>
      <c r="X1156">
        <v>3</v>
      </c>
      <c r="Y1156">
        <v>7</v>
      </c>
    </row>
    <row r="1157" spans="1:25" x14ac:dyDescent="0.3">
      <c r="A1157" s="1" t="s">
        <v>178</v>
      </c>
      <c r="B1157" s="1" t="s">
        <v>184</v>
      </c>
      <c r="C1157">
        <v>20</v>
      </c>
      <c r="D1157">
        <v>2</v>
      </c>
      <c r="E1157">
        <v>3</v>
      </c>
      <c r="F1157">
        <v>5</v>
      </c>
      <c r="G1157" s="1" t="s">
        <v>463</v>
      </c>
      <c r="H1157">
        <v>1</v>
      </c>
      <c r="I1157">
        <v>2</v>
      </c>
      <c r="J1157">
        <v>2</v>
      </c>
      <c r="K1157">
        <v>1</v>
      </c>
      <c r="L1157">
        <v>3</v>
      </c>
      <c r="M1157">
        <v>1</v>
      </c>
      <c r="N1157">
        <v>1</v>
      </c>
      <c r="O1157">
        <v>1</v>
      </c>
      <c r="P1157">
        <v>1</v>
      </c>
      <c r="Q1157">
        <v>2</v>
      </c>
      <c r="R1157">
        <v>3</v>
      </c>
      <c r="S1157">
        <v>1</v>
      </c>
      <c r="T1157">
        <v>4</v>
      </c>
      <c r="U1157">
        <v>9</v>
      </c>
      <c r="V1157">
        <v>4</v>
      </c>
      <c r="W1157">
        <v>4</v>
      </c>
      <c r="X1157">
        <v>9</v>
      </c>
      <c r="Y1157">
        <v>13</v>
      </c>
    </row>
    <row r="1158" spans="1:25" x14ac:dyDescent="0.3">
      <c r="A1158" s="1" t="s">
        <v>198</v>
      </c>
      <c r="B1158" s="1" t="s">
        <v>214</v>
      </c>
      <c r="C1158">
        <v>1</v>
      </c>
      <c r="D1158">
        <v>4</v>
      </c>
      <c r="E1158">
        <v>0</v>
      </c>
      <c r="F1158">
        <v>4</v>
      </c>
      <c r="G1158" s="1" t="s">
        <v>5</v>
      </c>
      <c r="H1158">
        <v>2</v>
      </c>
      <c r="I1158">
        <v>0</v>
      </c>
      <c r="J1158">
        <v>0</v>
      </c>
      <c r="K1158">
        <v>2</v>
      </c>
      <c r="L1158">
        <v>2</v>
      </c>
      <c r="M1158">
        <v>2</v>
      </c>
      <c r="N1158">
        <v>0</v>
      </c>
      <c r="O1158">
        <v>0</v>
      </c>
      <c r="P1158">
        <v>2</v>
      </c>
      <c r="Q1158">
        <v>2</v>
      </c>
      <c r="R1158">
        <v>0</v>
      </c>
      <c r="S1158">
        <v>0</v>
      </c>
      <c r="T1158">
        <v>0</v>
      </c>
      <c r="U1158">
        <v>6</v>
      </c>
      <c r="V1158">
        <v>3</v>
      </c>
      <c r="W1158">
        <v>3</v>
      </c>
      <c r="X1158">
        <v>6</v>
      </c>
      <c r="Y1158">
        <v>9</v>
      </c>
    </row>
    <row r="1159" spans="1:25" x14ac:dyDescent="0.3">
      <c r="A1159" s="1" t="s">
        <v>193</v>
      </c>
      <c r="B1159" s="1" t="s">
        <v>182</v>
      </c>
      <c r="C1159">
        <v>20</v>
      </c>
      <c r="D1159">
        <v>2</v>
      </c>
      <c r="E1159">
        <v>2</v>
      </c>
      <c r="F1159">
        <v>4</v>
      </c>
      <c r="G1159" s="1" t="s">
        <v>463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1</v>
      </c>
      <c r="N1159">
        <v>2</v>
      </c>
      <c r="O1159">
        <v>2</v>
      </c>
      <c r="P1159">
        <v>1</v>
      </c>
      <c r="Q1159">
        <v>3</v>
      </c>
      <c r="R1159">
        <v>2</v>
      </c>
      <c r="S1159">
        <v>1</v>
      </c>
      <c r="T1159">
        <v>3</v>
      </c>
      <c r="U1159">
        <v>5</v>
      </c>
      <c r="V1159">
        <v>5</v>
      </c>
      <c r="W1159">
        <v>5</v>
      </c>
      <c r="X1159">
        <v>5</v>
      </c>
      <c r="Y1159">
        <v>10</v>
      </c>
    </row>
    <row r="1160" spans="1:25" x14ac:dyDescent="0.3">
      <c r="A1160" s="1" t="s">
        <v>209</v>
      </c>
      <c r="B1160" s="1" t="s">
        <v>210</v>
      </c>
      <c r="C1160">
        <v>1</v>
      </c>
      <c r="D1160">
        <v>1</v>
      </c>
      <c r="E1160">
        <v>2</v>
      </c>
      <c r="F1160">
        <v>3</v>
      </c>
      <c r="G1160" s="1" t="s">
        <v>463</v>
      </c>
      <c r="H1160">
        <v>0</v>
      </c>
      <c r="I1160">
        <v>2</v>
      </c>
      <c r="J1160">
        <v>2</v>
      </c>
      <c r="K1160">
        <v>0</v>
      </c>
      <c r="L1160">
        <v>2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1</v>
      </c>
      <c r="S1160">
        <v>1</v>
      </c>
      <c r="T1160">
        <v>2</v>
      </c>
      <c r="U1160">
        <v>6</v>
      </c>
      <c r="V1160">
        <v>1</v>
      </c>
      <c r="W1160">
        <v>1</v>
      </c>
      <c r="X1160">
        <v>6</v>
      </c>
      <c r="Y1160">
        <v>7</v>
      </c>
    </row>
    <row r="1161" spans="1:25" x14ac:dyDescent="0.3">
      <c r="A1161" s="1" t="s">
        <v>174</v>
      </c>
      <c r="B1161" s="1" t="s">
        <v>171</v>
      </c>
      <c r="C1161">
        <v>20</v>
      </c>
      <c r="D1161">
        <v>0</v>
      </c>
      <c r="E1161">
        <v>1</v>
      </c>
      <c r="F1161">
        <v>1</v>
      </c>
      <c r="G1161" s="1" t="s">
        <v>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1</v>
      </c>
      <c r="R1161">
        <v>4</v>
      </c>
      <c r="S1161">
        <v>2</v>
      </c>
      <c r="T1161">
        <v>6</v>
      </c>
      <c r="U1161">
        <v>9</v>
      </c>
      <c r="V1161">
        <v>3</v>
      </c>
      <c r="W1161">
        <v>3</v>
      </c>
      <c r="X1161">
        <v>9</v>
      </c>
      <c r="Y1161">
        <v>12</v>
      </c>
    </row>
    <row r="1162" spans="1:25" x14ac:dyDescent="0.3">
      <c r="A1162" s="1" t="s">
        <v>203</v>
      </c>
      <c r="B1162" s="1" t="s">
        <v>216</v>
      </c>
      <c r="C1162">
        <v>1</v>
      </c>
      <c r="D1162">
        <v>1</v>
      </c>
      <c r="E1162">
        <v>2</v>
      </c>
      <c r="F1162">
        <v>3</v>
      </c>
      <c r="G1162" s="1" t="s">
        <v>463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2</v>
      </c>
      <c r="O1162">
        <v>2</v>
      </c>
      <c r="P1162">
        <v>1</v>
      </c>
      <c r="Q1162">
        <v>3</v>
      </c>
      <c r="R1162">
        <v>1</v>
      </c>
      <c r="S1162">
        <v>3</v>
      </c>
      <c r="T1162">
        <v>4</v>
      </c>
      <c r="U1162">
        <v>8</v>
      </c>
      <c r="V1162">
        <v>4</v>
      </c>
      <c r="W1162">
        <v>4</v>
      </c>
      <c r="X1162">
        <v>8</v>
      </c>
      <c r="Y1162">
        <v>12</v>
      </c>
    </row>
    <row r="1163" spans="1:25" x14ac:dyDescent="0.3">
      <c r="A1163" s="1" t="s">
        <v>173</v>
      </c>
      <c r="B1163" s="1" t="s">
        <v>188</v>
      </c>
      <c r="C1163">
        <v>20</v>
      </c>
      <c r="D1163">
        <v>1</v>
      </c>
      <c r="E1163">
        <v>1</v>
      </c>
      <c r="F1163">
        <v>2</v>
      </c>
      <c r="G1163" s="1" t="s">
        <v>463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1</v>
      </c>
      <c r="Q1163">
        <v>2</v>
      </c>
      <c r="R1163">
        <v>0</v>
      </c>
      <c r="S1163">
        <v>2</v>
      </c>
      <c r="T1163">
        <v>2</v>
      </c>
      <c r="U1163">
        <v>7</v>
      </c>
      <c r="V1163">
        <v>3</v>
      </c>
      <c r="W1163">
        <v>3</v>
      </c>
      <c r="X1163">
        <v>7</v>
      </c>
      <c r="Y1163">
        <v>10</v>
      </c>
    </row>
    <row r="1164" spans="1:25" x14ac:dyDescent="0.3">
      <c r="A1164" s="1" t="s">
        <v>205</v>
      </c>
      <c r="B1164" s="1" t="s">
        <v>217</v>
      </c>
      <c r="C1164">
        <v>1</v>
      </c>
      <c r="D1164">
        <v>0</v>
      </c>
      <c r="E1164">
        <v>1</v>
      </c>
      <c r="F1164">
        <v>1</v>
      </c>
      <c r="G1164" s="1" t="s">
        <v>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1</v>
      </c>
      <c r="R1164">
        <v>1</v>
      </c>
      <c r="S1164">
        <v>2</v>
      </c>
      <c r="T1164">
        <v>3</v>
      </c>
      <c r="U1164">
        <v>9</v>
      </c>
      <c r="V1164">
        <v>7</v>
      </c>
      <c r="W1164">
        <v>7</v>
      </c>
      <c r="X1164">
        <v>9</v>
      </c>
      <c r="Y1164">
        <v>16</v>
      </c>
    </row>
    <row r="1165" spans="1:25" x14ac:dyDescent="0.3">
      <c r="A1165" s="1" t="s">
        <v>177</v>
      </c>
      <c r="B1165" s="1" t="s">
        <v>181</v>
      </c>
      <c r="C1165">
        <v>21</v>
      </c>
      <c r="D1165">
        <v>0</v>
      </c>
      <c r="E1165">
        <v>1</v>
      </c>
      <c r="F1165">
        <v>1</v>
      </c>
      <c r="G1165" s="1" t="s">
        <v>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1</v>
      </c>
      <c r="R1165">
        <v>3</v>
      </c>
      <c r="S1165">
        <v>2</v>
      </c>
      <c r="T1165">
        <v>5</v>
      </c>
      <c r="U1165">
        <v>6</v>
      </c>
      <c r="V1165">
        <v>4</v>
      </c>
      <c r="W1165">
        <v>4</v>
      </c>
      <c r="X1165">
        <v>6</v>
      </c>
      <c r="Y1165">
        <v>10</v>
      </c>
    </row>
    <row r="1166" spans="1:25" x14ac:dyDescent="0.3">
      <c r="A1166" s="1" t="s">
        <v>199</v>
      </c>
      <c r="B1166" s="1" t="s">
        <v>213</v>
      </c>
      <c r="C1166">
        <v>1</v>
      </c>
      <c r="D1166">
        <v>2</v>
      </c>
      <c r="E1166">
        <v>1</v>
      </c>
      <c r="F1166">
        <v>3</v>
      </c>
      <c r="G1166" s="1" t="s">
        <v>463</v>
      </c>
      <c r="H1166">
        <v>2</v>
      </c>
      <c r="I1166">
        <v>0</v>
      </c>
      <c r="J1166">
        <v>0</v>
      </c>
      <c r="K1166">
        <v>2</v>
      </c>
      <c r="L1166">
        <v>2</v>
      </c>
      <c r="M1166">
        <v>0</v>
      </c>
      <c r="N1166">
        <v>1</v>
      </c>
      <c r="O1166">
        <v>1</v>
      </c>
      <c r="P1166">
        <v>0</v>
      </c>
      <c r="Q1166">
        <v>1</v>
      </c>
      <c r="R1166">
        <v>1</v>
      </c>
      <c r="S1166">
        <v>2</v>
      </c>
      <c r="T1166">
        <v>3</v>
      </c>
      <c r="U1166">
        <v>1</v>
      </c>
      <c r="V1166">
        <v>6</v>
      </c>
      <c r="W1166">
        <v>6</v>
      </c>
      <c r="X1166">
        <v>1</v>
      </c>
      <c r="Y1166">
        <v>7</v>
      </c>
    </row>
    <row r="1167" spans="1:25" x14ac:dyDescent="0.3">
      <c r="A1167" s="1" t="s">
        <v>188</v>
      </c>
      <c r="B1167" s="1" t="s">
        <v>183</v>
      </c>
      <c r="C1167">
        <v>21</v>
      </c>
      <c r="D1167">
        <v>2</v>
      </c>
      <c r="E1167">
        <v>3</v>
      </c>
      <c r="F1167">
        <v>5</v>
      </c>
      <c r="G1167" s="1" t="s">
        <v>463</v>
      </c>
      <c r="H1167">
        <v>1</v>
      </c>
      <c r="I1167">
        <v>3</v>
      </c>
      <c r="J1167">
        <v>3</v>
      </c>
      <c r="K1167">
        <v>1</v>
      </c>
      <c r="L1167">
        <v>4</v>
      </c>
      <c r="M1167">
        <v>1</v>
      </c>
      <c r="N1167">
        <v>0</v>
      </c>
      <c r="O1167">
        <v>0</v>
      </c>
      <c r="P1167">
        <v>1</v>
      </c>
      <c r="Q1167">
        <v>1</v>
      </c>
      <c r="R1167">
        <v>1</v>
      </c>
      <c r="S1167">
        <v>0</v>
      </c>
      <c r="T1167">
        <v>1</v>
      </c>
      <c r="U1167">
        <v>11</v>
      </c>
      <c r="V1167">
        <v>3</v>
      </c>
      <c r="W1167">
        <v>3</v>
      </c>
      <c r="X1167">
        <v>11</v>
      </c>
      <c r="Y1167">
        <v>14</v>
      </c>
    </row>
    <row r="1168" spans="1:25" x14ac:dyDescent="0.3">
      <c r="A1168" s="1" t="s">
        <v>195</v>
      </c>
      <c r="B1168" s="1" t="s">
        <v>196</v>
      </c>
      <c r="C1168">
        <v>1</v>
      </c>
      <c r="D1168">
        <v>1</v>
      </c>
      <c r="E1168">
        <v>0</v>
      </c>
      <c r="F1168">
        <v>1</v>
      </c>
      <c r="G1168" s="1" t="s">
        <v>5</v>
      </c>
      <c r="H1168">
        <v>1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4</v>
      </c>
      <c r="T1168">
        <v>6</v>
      </c>
      <c r="U1168">
        <v>3</v>
      </c>
      <c r="V1168">
        <v>6</v>
      </c>
      <c r="W1168">
        <v>6</v>
      </c>
      <c r="X1168">
        <v>3</v>
      </c>
      <c r="Y1168">
        <v>9</v>
      </c>
    </row>
    <row r="1169" spans="1:25" x14ac:dyDescent="0.3">
      <c r="A1169" s="1" t="s">
        <v>171</v>
      </c>
      <c r="B1169" s="1" t="s">
        <v>178</v>
      </c>
      <c r="C1169">
        <v>21</v>
      </c>
      <c r="D1169">
        <v>2</v>
      </c>
      <c r="E1169">
        <v>1</v>
      </c>
      <c r="F1169">
        <v>3</v>
      </c>
      <c r="G1169" s="1" t="s">
        <v>463</v>
      </c>
      <c r="H1169">
        <v>1</v>
      </c>
      <c r="I1169">
        <v>1</v>
      </c>
      <c r="J1169">
        <v>1</v>
      </c>
      <c r="K1169">
        <v>1</v>
      </c>
      <c r="L1169">
        <v>2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2</v>
      </c>
      <c r="S1169">
        <v>3</v>
      </c>
      <c r="T1169">
        <v>5</v>
      </c>
      <c r="U1169">
        <v>3</v>
      </c>
      <c r="V1169">
        <v>2</v>
      </c>
      <c r="W1169">
        <v>2</v>
      </c>
      <c r="X1169">
        <v>3</v>
      </c>
      <c r="Y1169">
        <v>5</v>
      </c>
    </row>
    <row r="1170" spans="1:25" x14ac:dyDescent="0.3">
      <c r="A1170" s="1" t="s">
        <v>175</v>
      </c>
      <c r="B1170" s="1" t="s">
        <v>185</v>
      </c>
      <c r="C1170">
        <v>21</v>
      </c>
      <c r="D1170">
        <v>1</v>
      </c>
      <c r="E1170">
        <v>1</v>
      </c>
      <c r="F1170">
        <v>2</v>
      </c>
      <c r="G1170" s="1" t="s">
        <v>463</v>
      </c>
      <c r="H1170">
        <v>0</v>
      </c>
      <c r="I1170">
        <v>1</v>
      </c>
      <c r="J1170">
        <v>1</v>
      </c>
      <c r="K1170">
        <v>0</v>
      </c>
      <c r="L1170">
        <v>1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3</v>
      </c>
      <c r="S1170">
        <v>2</v>
      </c>
      <c r="T1170">
        <v>5</v>
      </c>
      <c r="U1170">
        <v>4</v>
      </c>
      <c r="V1170">
        <v>8</v>
      </c>
      <c r="W1170">
        <v>8</v>
      </c>
      <c r="X1170">
        <v>4</v>
      </c>
      <c r="Y1170">
        <v>12</v>
      </c>
    </row>
    <row r="1171" spans="1:25" x14ac:dyDescent="0.3">
      <c r="A1171" s="1" t="s">
        <v>211</v>
      </c>
      <c r="B1171" s="1" t="s">
        <v>215</v>
      </c>
      <c r="C1171">
        <v>1</v>
      </c>
      <c r="D1171">
        <v>0</v>
      </c>
      <c r="E1171">
        <v>1</v>
      </c>
      <c r="F1171">
        <v>1</v>
      </c>
      <c r="G1171" s="1" t="s">
        <v>5</v>
      </c>
      <c r="H1171">
        <v>0</v>
      </c>
      <c r="I1171">
        <v>1</v>
      </c>
      <c r="J1171">
        <v>1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2</v>
      </c>
      <c r="T1171">
        <v>3</v>
      </c>
      <c r="U1171">
        <v>5</v>
      </c>
      <c r="V1171">
        <v>5</v>
      </c>
      <c r="W1171">
        <v>5</v>
      </c>
      <c r="X1171">
        <v>5</v>
      </c>
      <c r="Y1171">
        <v>10</v>
      </c>
    </row>
    <row r="1172" spans="1:25" x14ac:dyDescent="0.3">
      <c r="A1172" s="1" t="s">
        <v>190</v>
      </c>
      <c r="B1172" s="1" t="s">
        <v>184</v>
      </c>
      <c r="C1172">
        <v>21</v>
      </c>
      <c r="D1172">
        <v>2</v>
      </c>
      <c r="E1172">
        <v>2</v>
      </c>
      <c r="F1172">
        <v>4</v>
      </c>
      <c r="G1172" s="1" t="s">
        <v>463</v>
      </c>
      <c r="H1172">
        <v>1</v>
      </c>
      <c r="I1172">
        <v>1</v>
      </c>
      <c r="J1172">
        <v>1</v>
      </c>
      <c r="K1172">
        <v>1</v>
      </c>
      <c r="L1172">
        <v>2</v>
      </c>
      <c r="M1172">
        <v>1</v>
      </c>
      <c r="N1172">
        <v>1</v>
      </c>
      <c r="O1172">
        <v>1</v>
      </c>
      <c r="P1172">
        <v>1</v>
      </c>
      <c r="Q1172">
        <v>2</v>
      </c>
      <c r="R1172">
        <v>0</v>
      </c>
      <c r="S1172">
        <v>1</v>
      </c>
      <c r="T1172">
        <v>1</v>
      </c>
      <c r="U1172">
        <v>8</v>
      </c>
      <c r="V1172">
        <v>3</v>
      </c>
      <c r="W1172">
        <v>3</v>
      </c>
      <c r="X1172">
        <v>8</v>
      </c>
      <c r="Y1172">
        <v>11</v>
      </c>
    </row>
    <row r="1173" spans="1:25" x14ac:dyDescent="0.3">
      <c r="A1173" s="1" t="s">
        <v>206</v>
      </c>
      <c r="B1173" s="1" t="s">
        <v>201</v>
      </c>
      <c r="C1173">
        <v>1</v>
      </c>
      <c r="D1173">
        <v>2</v>
      </c>
      <c r="E1173">
        <v>3</v>
      </c>
      <c r="F1173">
        <v>5</v>
      </c>
      <c r="G1173" s="1" t="s">
        <v>463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</v>
      </c>
      <c r="N1173">
        <v>3</v>
      </c>
      <c r="O1173">
        <v>3</v>
      </c>
      <c r="P1173">
        <v>2</v>
      </c>
      <c r="Q1173">
        <v>5</v>
      </c>
      <c r="R1173">
        <v>2</v>
      </c>
      <c r="S1173">
        <v>4</v>
      </c>
      <c r="T1173">
        <v>6</v>
      </c>
      <c r="U1173">
        <v>7</v>
      </c>
      <c r="V1173">
        <v>2</v>
      </c>
      <c r="W1173">
        <v>2</v>
      </c>
      <c r="X1173">
        <v>7</v>
      </c>
      <c r="Y1173">
        <v>9</v>
      </c>
    </row>
    <row r="1174" spans="1:25" x14ac:dyDescent="0.3">
      <c r="A1174" s="1" t="s">
        <v>172</v>
      </c>
      <c r="B1174" s="1" t="s">
        <v>191</v>
      </c>
      <c r="C1174">
        <v>21</v>
      </c>
      <c r="D1174">
        <v>3</v>
      </c>
      <c r="E1174">
        <v>2</v>
      </c>
      <c r="F1174">
        <v>5</v>
      </c>
      <c r="G1174" s="1" t="s">
        <v>463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2</v>
      </c>
      <c r="N1174">
        <v>2</v>
      </c>
      <c r="O1174">
        <v>2</v>
      </c>
      <c r="P1174">
        <v>2</v>
      </c>
      <c r="Q1174">
        <v>4</v>
      </c>
      <c r="R1174">
        <v>1</v>
      </c>
      <c r="S1174">
        <v>1</v>
      </c>
      <c r="T1174">
        <v>2</v>
      </c>
      <c r="U1174">
        <v>6</v>
      </c>
      <c r="V1174">
        <v>0</v>
      </c>
      <c r="W1174">
        <v>0</v>
      </c>
      <c r="X1174">
        <v>6</v>
      </c>
      <c r="Y1174">
        <v>6</v>
      </c>
    </row>
    <row r="1175" spans="1:25" x14ac:dyDescent="0.3">
      <c r="A1175" s="1" t="s">
        <v>197</v>
      </c>
      <c r="B1175" s="1" t="s">
        <v>200</v>
      </c>
      <c r="C1175">
        <v>1</v>
      </c>
      <c r="D1175">
        <v>2</v>
      </c>
      <c r="E1175">
        <v>1</v>
      </c>
      <c r="F1175">
        <v>3</v>
      </c>
      <c r="G1175" s="1" t="s">
        <v>463</v>
      </c>
      <c r="H1175">
        <v>0</v>
      </c>
      <c r="I1175">
        <v>1</v>
      </c>
      <c r="J1175">
        <v>1</v>
      </c>
      <c r="K1175">
        <v>0</v>
      </c>
      <c r="L1175">
        <v>1</v>
      </c>
      <c r="M1175">
        <v>2</v>
      </c>
      <c r="N1175">
        <v>0</v>
      </c>
      <c r="O1175">
        <v>0</v>
      </c>
      <c r="P1175">
        <v>2</v>
      </c>
      <c r="Q1175">
        <v>2</v>
      </c>
      <c r="R1175">
        <v>2</v>
      </c>
      <c r="S1175">
        <v>3</v>
      </c>
      <c r="T1175">
        <v>5</v>
      </c>
      <c r="U1175">
        <v>6</v>
      </c>
      <c r="V1175">
        <v>6</v>
      </c>
      <c r="W1175">
        <v>6</v>
      </c>
      <c r="X1175">
        <v>6</v>
      </c>
      <c r="Y1175">
        <v>12</v>
      </c>
    </row>
    <row r="1176" spans="1:25" x14ac:dyDescent="0.3">
      <c r="A1176" s="1" t="s">
        <v>180</v>
      </c>
      <c r="B1176" s="1" t="s">
        <v>187</v>
      </c>
      <c r="C1176">
        <v>21</v>
      </c>
      <c r="D1176">
        <v>0</v>
      </c>
      <c r="E1176">
        <v>1</v>
      </c>
      <c r="F1176">
        <v>1</v>
      </c>
      <c r="G1176" s="1" t="s">
        <v>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1</v>
      </c>
      <c r="R1176">
        <v>1</v>
      </c>
      <c r="S1176">
        <v>1</v>
      </c>
      <c r="T1176">
        <v>2</v>
      </c>
      <c r="U1176">
        <v>10</v>
      </c>
      <c r="V1176">
        <v>2</v>
      </c>
      <c r="W1176">
        <v>2</v>
      </c>
      <c r="X1176">
        <v>10</v>
      </c>
      <c r="Y1176">
        <v>12</v>
      </c>
    </row>
    <row r="1177" spans="1:25" x14ac:dyDescent="0.3">
      <c r="A1177" s="1" t="s">
        <v>208</v>
      </c>
      <c r="B1177" s="1" t="s">
        <v>218</v>
      </c>
      <c r="C1177">
        <v>1</v>
      </c>
      <c r="D1177">
        <v>2</v>
      </c>
      <c r="E1177">
        <v>1</v>
      </c>
      <c r="F1177">
        <v>3</v>
      </c>
      <c r="G1177" s="1" t="s">
        <v>463</v>
      </c>
      <c r="H1177">
        <v>1</v>
      </c>
      <c r="I1177">
        <v>1</v>
      </c>
      <c r="J1177">
        <v>1</v>
      </c>
      <c r="K1177">
        <v>1</v>
      </c>
      <c r="L1177">
        <v>2</v>
      </c>
      <c r="M1177">
        <v>1</v>
      </c>
      <c r="N1177">
        <v>0</v>
      </c>
      <c r="O1177">
        <v>0</v>
      </c>
      <c r="P1177">
        <v>1</v>
      </c>
      <c r="Q1177">
        <v>1</v>
      </c>
      <c r="R1177">
        <v>1</v>
      </c>
      <c r="S1177">
        <v>4</v>
      </c>
      <c r="T1177">
        <v>5</v>
      </c>
      <c r="U1177">
        <v>9</v>
      </c>
      <c r="V1177">
        <v>7</v>
      </c>
      <c r="W1177">
        <v>7</v>
      </c>
      <c r="X1177">
        <v>9</v>
      </c>
      <c r="Y1177">
        <v>16</v>
      </c>
    </row>
    <row r="1178" spans="1:25" x14ac:dyDescent="0.3">
      <c r="A1178" s="1" t="s">
        <v>193</v>
      </c>
      <c r="B1178" s="1" t="s">
        <v>174</v>
      </c>
      <c r="C1178">
        <v>21</v>
      </c>
      <c r="D1178">
        <v>0</v>
      </c>
      <c r="E1178">
        <v>2</v>
      </c>
      <c r="F1178">
        <v>2</v>
      </c>
      <c r="G1178" s="1" t="s">
        <v>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</v>
      </c>
      <c r="O1178">
        <v>2</v>
      </c>
      <c r="P1178">
        <v>0</v>
      </c>
      <c r="Q1178">
        <v>2</v>
      </c>
      <c r="R1178">
        <v>1</v>
      </c>
      <c r="S1178">
        <v>1</v>
      </c>
      <c r="T1178">
        <v>2</v>
      </c>
      <c r="U1178">
        <v>4</v>
      </c>
      <c r="V1178">
        <v>9</v>
      </c>
      <c r="W1178">
        <v>9</v>
      </c>
      <c r="X1178">
        <v>4</v>
      </c>
      <c r="Y1178">
        <v>13</v>
      </c>
    </row>
    <row r="1179" spans="1:25" x14ac:dyDescent="0.3">
      <c r="A1179" s="1" t="s">
        <v>207</v>
      </c>
      <c r="B1179" s="1" t="s">
        <v>202</v>
      </c>
      <c r="C1179">
        <v>1</v>
      </c>
      <c r="D1179">
        <v>0</v>
      </c>
      <c r="E1179">
        <v>0</v>
      </c>
      <c r="F1179">
        <v>0</v>
      </c>
      <c r="G1179" s="1" t="s">
        <v>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1</v>
      </c>
      <c r="T1179">
        <v>3</v>
      </c>
      <c r="U1179">
        <v>8</v>
      </c>
      <c r="V1179">
        <v>2</v>
      </c>
      <c r="W1179">
        <v>2</v>
      </c>
      <c r="X1179">
        <v>8</v>
      </c>
      <c r="Y1179">
        <v>10</v>
      </c>
    </row>
    <row r="1180" spans="1:25" x14ac:dyDescent="0.3">
      <c r="A1180" s="1" t="s">
        <v>186</v>
      </c>
      <c r="B1180" s="1" t="s">
        <v>192</v>
      </c>
      <c r="C1180">
        <v>21</v>
      </c>
      <c r="D1180">
        <v>2</v>
      </c>
      <c r="E1180">
        <v>2</v>
      </c>
      <c r="F1180">
        <v>4</v>
      </c>
      <c r="G1180" s="1" t="s">
        <v>463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1</v>
      </c>
      <c r="N1180">
        <v>2</v>
      </c>
      <c r="O1180">
        <v>2</v>
      </c>
      <c r="P1180">
        <v>1</v>
      </c>
      <c r="Q1180">
        <v>3</v>
      </c>
      <c r="R1180">
        <v>1</v>
      </c>
      <c r="S1180">
        <v>0</v>
      </c>
      <c r="T1180">
        <v>1</v>
      </c>
      <c r="U1180">
        <v>4</v>
      </c>
      <c r="V1180">
        <v>2</v>
      </c>
      <c r="W1180">
        <v>2</v>
      </c>
      <c r="X1180">
        <v>4</v>
      </c>
      <c r="Y1180">
        <v>6</v>
      </c>
    </row>
    <row r="1181" spans="1:25" x14ac:dyDescent="0.3">
      <c r="A1181" s="1" t="s">
        <v>217</v>
      </c>
      <c r="B1181" s="1" t="s">
        <v>203</v>
      </c>
      <c r="C1181">
        <v>2</v>
      </c>
      <c r="D1181">
        <v>0</v>
      </c>
      <c r="E1181">
        <v>0</v>
      </c>
      <c r="F1181">
        <v>0</v>
      </c>
      <c r="G1181" s="1" t="s">
        <v>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2</v>
      </c>
      <c r="U1181">
        <v>7</v>
      </c>
      <c r="V1181">
        <v>3</v>
      </c>
      <c r="W1181">
        <v>3</v>
      </c>
      <c r="X1181">
        <v>7</v>
      </c>
      <c r="Y1181">
        <v>10</v>
      </c>
    </row>
    <row r="1182" spans="1:25" x14ac:dyDescent="0.3">
      <c r="A1182" s="1" t="s">
        <v>182</v>
      </c>
      <c r="B1182" s="1" t="s">
        <v>194</v>
      </c>
      <c r="C1182">
        <v>21</v>
      </c>
      <c r="D1182">
        <v>2</v>
      </c>
      <c r="E1182">
        <v>0</v>
      </c>
      <c r="F1182">
        <v>2</v>
      </c>
      <c r="G1182" s="1" t="s">
        <v>5</v>
      </c>
      <c r="H1182">
        <v>1</v>
      </c>
      <c r="I1182">
        <v>0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1</v>
      </c>
      <c r="R1182">
        <v>1</v>
      </c>
      <c r="S1182">
        <v>0</v>
      </c>
      <c r="T1182">
        <v>1</v>
      </c>
      <c r="U1182">
        <v>1</v>
      </c>
      <c r="V1182">
        <v>5</v>
      </c>
      <c r="W1182">
        <v>5</v>
      </c>
      <c r="X1182">
        <v>1</v>
      </c>
      <c r="Y1182">
        <v>6</v>
      </c>
    </row>
    <row r="1183" spans="1:25" x14ac:dyDescent="0.3">
      <c r="A1183" s="1" t="s">
        <v>202</v>
      </c>
      <c r="B1183" s="1" t="s">
        <v>195</v>
      </c>
      <c r="C1183">
        <v>2</v>
      </c>
      <c r="D1183">
        <v>1</v>
      </c>
      <c r="E1183">
        <v>2</v>
      </c>
      <c r="F1183">
        <v>3</v>
      </c>
      <c r="G1183" s="1" t="s">
        <v>463</v>
      </c>
      <c r="H1183">
        <v>0</v>
      </c>
      <c r="I1183">
        <v>1</v>
      </c>
      <c r="J1183">
        <v>1</v>
      </c>
      <c r="K1183">
        <v>0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2</v>
      </c>
      <c r="R1183">
        <v>1</v>
      </c>
      <c r="S1183">
        <v>2</v>
      </c>
      <c r="T1183">
        <v>3</v>
      </c>
      <c r="U1183">
        <v>4</v>
      </c>
      <c r="V1183">
        <v>1</v>
      </c>
      <c r="W1183">
        <v>1</v>
      </c>
      <c r="X1183">
        <v>4</v>
      </c>
      <c r="Y1183">
        <v>5</v>
      </c>
    </row>
    <row r="1184" spans="1:25" x14ac:dyDescent="0.3">
      <c r="A1184" s="1" t="s">
        <v>173</v>
      </c>
      <c r="B1184" s="1" t="s">
        <v>179</v>
      </c>
      <c r="C1184">
        <v>21</v>
      </c>
      <c r="D1184">
        <v>2</v>
      </c>
      <c r="E1184">
        <v>2</v>
      </c>
      <c r="F1184">
        <v>4</v>
      </c>
      <c r="G1184" s="1" t="s">
        <v>463</v>
      </c>
      <c r="H1184">
        <v>1</v>
      </c>
      <c r="I1184">
        <v>1</v>
      </c>
      <c r="J1184">
        <v>1</v>
      </c>
      <c r="K1184">
        <v>1</v>
      </c>
      <c r="L1184">
        <v>2</v>
      </c>
      <c r="M1184">
        <v>1</v>
      </c>
      <c r="N1184">
        <v>1</v>
      </c>
      <c r="O1184">
        <v>1</v>
      </c>
      <c r="P1184">
        <v>1</v>
      </c>
      <c r="Q1184">
        <v>2</v>
      </c>
      <c r="R1184">
        <v>2</v>
      </c>
      <c r="S1184">
        <v>0</v>
      </c>
      <c r="T1184">
        <v>2</v>
      </c>
      <c r="U1184">
        <v>5</v>
      </c>
      <c r="V1184">
        <v>2</v>
      </c>
      <c r="W1184">
        <v>2</v>
      </c>
      <c r="X1184">
        <v>5</v>
      </c>
      <c r="Y1184">
        <v>7</v>
      </c>
    </row>
    <row r="1185" spans="1:25" x14ac:dyDescent="0.3">
      <c r="A1185" s="1" t="s">
        <v>215</v>
      </c>
      <c r="B1185" s="1" t="s">
        <v>198</v>
      </c>
      <c r="C1185">
        <v>2</v>
      </c>
      <c r="D1185">
        <v>0</v>
      </c>
      <c r="E1185">
        <v>2</v>
      </c>
      <c r="F1185">
        <v>2</v>
      </c>
      <c r="G1185" s="1" t="s">
        <v>5</v>
      </c>
      <c r="H1185">
        <v>0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1</v>
      </c>
      <c r="O1185">
        <v>1</v>
      </c>
      <c r="P1185">
        <v>0</v>
      </c>
      <c r="Q1185">
        <v>1</v>
      </c>
      <c r="R1185">
        <v>1</v>
      </c>
      <c r="S1185">
        <v>2</v>
      </c>
      <c r="T1185">
        <v>3</v>
      </c>
      <c r="U1185">
        <v>2</v>
      </c>
      <c r="V1185">
        <v>8</v>
      </c>
      <c r="W1185">
        <v>8</v>
      </c>
      <c r="X1185">
        <v>2</v>
      </c>
      <c r="Y1185">
        <v>10</v>
      </c>
    </row>
    <row r="1186" spans="1:25" x14ac:dyDescent="0.3">
      <c r="A1186" s="1" t="s">
        <v>189</v>
      </c>
      <c r="B1186" s="1" t="s">
        <v>176</v>
      </c>
      <c r="C1186">
        <v>21</v>
      </c>
      <c r="D1186">
        <v>0</v>
      </c>
      <c r="E1186">
        <v>1</v>
      </c>
      <c r="F1186">
        <v>1</v>
      </c>
      <c r="G1186" s="1" t="s">
        <v>5</v>
      </c>
      <c r="H1186">
        <v>0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2</v>
      </c>
      <c r="T1186">
        <v>4</v>
      </c>
      <c r="U1186">
        <v>1</v>
      </c>
      <c r="V1186">
        <v>6</v>
      </c>
      <c r="W1186">
        <v>6</v>
      </c>
      <c r="X1186">
        <v>1</v>
      </c>
      <c r="Y1186">
        <v>7</v>
      </c>
    </row>
    <row r="1187" spans="1:25" x14ac:dyDescent="0.3">
      <c r="A1187" s="1" t="s">
        <v>213</v>
      </c>
      <c r="B1187" s="1" t="s">
        <v>204</v>
      </c>
      <c r="C1187">
        <v>2</v>
      </c>
      <c r="D1187">
        <v>1</v>
      </c>
      <c r="E1187">
        <v>2</v>
      </c>
      <c r="F1187">
        <v>3</v>
      </c>
      <c r="G1187" s="1" t="s">
        <v>463</v>
      </c>
      <c r="H1187">
        <v>0</v>
      </c>
      <c r="I1187">
        <v>1</v>
      </c>
      <c r="J1187">
        <v>1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2</v>
      </c>
      <c r="R1187">
        <v>0</v>
      </c>
      <c r="S1187">
        <v>1</v>
      </c>
      <c r="T1187">
        <v>1</v>
      </c>
      <c r="U1187">
        <v>3</v>
      </c>
      <c r="V1187">
        <v>2</v>
      </c>
      <c r="W1187">
        <v>2</v>
      </c>
      <c r="X1187">
        <v>3</v>
      </c>
      <c r="Y1187">
        <v>5</v>
      </c>
    </row>
    <row r="1188" spans="1:25" x14ac:dyDescent="0.3">
      <c r="A1188" s="1" t="s">
        <v>179</v>
      </c>
      <c r="B1188" s="1" t="s">
        <v>182</v>
      </c>
      <c r="C1188">
        <v>22</v>
      </c>
      <c r="D1188">
        <v>2</v>
      </c>
      <c r="E1188">
        <v>2</v>
      </c>
      <c r="F1188">
        <v>4</v>
      </c>
      <c r="G1188" s="1" t="s">
        <v>463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</v>
      </c>
      <c r="N1188">
        <v>2</v>
      </c>
      <c r="O1188">
        <v>2</v>
      </c>
      <c r="P1188">
        <v>2</v>
      </c>
      <c r="Q1188">
        <v>4</v>
      </c>
      <c r="R1188">
        <v>1</v>
      </c>
      <c r="S1188">
        <v>4</v>
      </c>
      <c r="T1188">
        <v>5</v>
      </c>
      <c r="U1188">
        <v>8</v>
      </c>
      <c r="V1188">
        <v>3</v>
      </c>
      <c r="W1188">
        <v>3</v>
      </c>
      <c r="X1188">
        <v>8</v>
      </c>
      <c r="Y1188">
        <v>11</v>
      </c>
    </row>
    <row r="1189" spans="1:25" x14ac:dyDescent="0.3">
      <c r="A1189" s="1" t="s">
        <v>200</v>
      </c>
      <c r="B1189" s="1" t="s">
        <v>211</v>
      </c>
      <c r="C1189">
        <v>2</v>
      </c>
      <c r="D1189">
        <v>2</v>
      </c>
      <c r="E1189">
        <v>1</v>
      </c>
      <c r="F1189">
        <v>3</v>
      </c>
      <c r="G1189" s="1" t="s">
        <v>463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</v>
      </c>
      <c r="N1189">
        <v>1</v>
      </c>
      <c r="O1189">
        <v>1</v>
      </c>
      <c r="P1189">
        <v>2</v>
      </c>
      <c r="Q1189">
        <v>3</v>
      </c>
      <c r="R1189">
        <v>2</v>
      </c>
      <c r="S1189">
        <v>1</v>
      </c>
      <c r="T1189">
        <v>3</v>
      </c>
      <c r="U1189">
        <v>4</v>
      </c>
      <c r="V1189">
        <v>2</v>
      </c>
      <c r="W1189">
        <v>2</v>
      </c>
      <c r="X1189">
        <v>4</v>
      </c>
      <c r="Y1189">
        <v>6</v>
      </c>
    </row>
    <row r="1190" spans="1:25" x14ac:dyDescent="0.3">
      <c r="A1190" s="1" t="s">
        <v>185</v>
      </c>
      <c r="B1190" s="1" t="s">
        <v>177</v>
      </c>
      <c r="C1190">
        <v>22</v>
      </c>
      <c r="D1190">
        <v>2</v>
      </c>
      <c r="E1190">
        <v>2</v>
      </c>
      <c r="F1190">
        <v>4</v>
      </c>
      <c r="G1190" s="1" t="s">
        <v>463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2</v>
      </c>
      <c r="O1190">
        <v>2</v>
      </c>
      <c r="P1190">
        <v>1</v>
      </c>
      <c r="Q1190">
        <v>3</v>
      </c>
      <c r="R1190">
        <v>1</v>
      </c>
      <c r="S1190">
        <v>1</v>
      </c>
      <c r="T1190">
        <v>2</v>
      </c>
      <c r="U1190">
        <v>2</v>
      </c>
      <c r="V1190">
        <v>2</v>
      </c>
      <c r="W1190">
        <v>2</v>
      </c>
      <c r="X1190">
        <v>2</v>
      </c>
      <c r="Y1190">
        <v>4</v>
      </c>
    </row>
    <row r="1191" spans="1:25" x14ac:dyDescent="0.3">
      <c r="A1191" s="1" t="s">
        <v>201</v>
      </c>
      <c r="B1191" s="1" t="s">
        <v>207</v>
      </c>
      <c r="C1191">
        <v>2</v>
      </c>
      <c r="D1191">
        <v>3</v>
      </c>
      <c r="E1191">
        <v>0</v>
      </c>
      <c r="F1191">
        <v>3</v>
      </c>
      <c r="G1191" s="1" t="s">
        <v>5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</v>
      </c>
      <c r="N1191">
        <v>0</v>
      </c>
      <c r="O1191">
        <v>0</v>
      </c>
      <c r="P1191">
        <v>3</v>
      </c>
      <c r="Q1191">
        <v>3</v>
      </c>
      <c r="R1191">
        <v>3</v>
      </c>
      <c r="S1191">
        <v>2</v>
      </c>
      <c r="T1191">
        <v>5</v>
      </c>
      <c r="U1191">
        <v>9</v>
      </c>
      <c r="V1191">
        <v>2</v>
      </c>
      <c r="W1191">
        <v>2</v>
      </c>
      <c r="X1191">
        <v>9</v>
      </c>
      <c r="Y1191">
        <v>11</v>
      </c>
    </row>
    <row r="1192" spans="1:25" x14ac:dyDescent="0.3">
      <c r="A1192" s="1" t="s">
        <v>191</v>
      </c>
      <c r="B1192" s="1" t="s">
        <v>171</v>
      </c>
      <c r="C1192">
        <v>22</v>
      </c>
      <c r="D1192">
        <v>0</v>
      </c>
      <c r="E1192">
        <v>1</v>
      </c>
      <c r="F1192">
        <v>1</v>
      </c>
      <c r="G1192" s="1" t="s">
        <v>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1</v>
      </c>
      <c r="R1192">
        <v>2</v>
      </c>
      <c r="S1192">
        <v>1</v>
      </c>
      <c r="T1192">
        <v>3</v>
      </c>
      <c r="U1192">
        <v>4</v>
      </c>
      <c r="V1192">
        <v>10</v>
      </c>
      <c r="W1192">
        <v>10</v>
      </c>
      <c r="X1192">
        <v>4</v>
      </c>
      <c r="Y1192">
        <v>14</v>
      </c>
    </row>
    <row r="1193" spans="1:25" x14ac:dyDescent="0.3">
      <c r="A1193" s="1" t="s">
        <v>212</v>
      </c>
      <c r="B1193" s="1" t="s">
        <v>209</v>
      </c>
      <c r="C1193">
        <v>2</v>
      </c>
      <c r="D1193">
        <v>3</v>
      </c>
      <c r="E1193">
        <v>1</v>
      </c>
      <c r="F1193">
        <v>4</v>
      </c>
      <c r="G1193" s="1" t="s">
        <v>463</v>
      </c>
      <c r="H1193">
        <v>1</v>
      </c>
      <c r="I1193">
        <v>1</v>
      </c>
      <c r="J1193">
        <v>1</v>
      </c>
      <c r="K1193">
        <v>1</v>
      </c>
      <c r="L1193">
        <v>2</v>
      </c>
      <c r="M1193">
        <v>2</v>
      </c>
      <c r="N1193">
        <v>0</v>
      </c>
      <c r="O1193">
        <v>0</v>
      </c>
      <c r="P1193">
        <v>2</v>
      </c>
      <c r="Q1193">
        <v>2</v>
      </c>
      <c r="R1193">
        <v>2</v>
      </c>
      <c r="S1193">
        <v>1</v>
      </c>
      <c r="T1193">
        <v>3</v>
      </c>
      <c r="U1193">
        <v>7</v>
      </c>
      <c r="V1193">
        <v>6</v>
      </c>
      <c r="W1193">
        <v>6</v>
      </c>
      <c r="X1193">
        <v>7</v>
      </c>
      <c r="Y1193">
        <v>13</v>
      </c>
    </row>
    <row r="1194" spans="1:25" x14ac:dyDescent="0.3">
      <c r="A1194" s="1" t="s">
        <v>181</v>
      </c>
      <c r="B1194" s="1" t="s">
        <v>172</v>
      </c>
      <c r="C1194">
        <v>22</v>
      </c>
      <c r="D1194">
        <v>2</v>
      </c>
      <c r="E1194">
        <v>2</v>
      </c>
      <c r="F1194">
        <v>4</v>
      </c>
      <c r="G1194" s="1" t="s">
        <v>463</v>
      </c>
      <c r="H1194">
        <v>1</v>
      </c>
      <c r="I1194">
        <v>1</v>
      </c>
      <c r="J1194">
        <v>1</v>
      </c>
      <c r="K1194">
        <v>1</v>
      </c>
      <c r="L1194">
        <v>2</v>
      </c>
      <c r="M1194">
        <v>1</v>
      </c>
      <c r="N1194">
        <v>1</v>
      </c>
      <c r="O1194">
        <v>1</v>
      </c>
      <c r="P1194">
        <v>1</v>
      </c>
      <c r="Q1194">
        <v>2</v>
      </c>
      <c r="R1194">
        <v>0</v>
      </c>
      <c r="S1194">
        <v>3</v>
      </c>
      <c r="T1194">
        <v>3</v>
      </c>
      <c r="U1194">
        <v>7</v>
      </c>
      <c r="V1194">
        <v>1</v>
      </c>
      <c r="W1194">
        <v>1</v>
      </c>
      <c r="X1194">
        <v>7</v>
      </c>
      <c r="Y1194">
        <v>8</v>
      </c>
    </row>
    <row r="1195" spans="1:25" x14ac:dyDescent="0.3">
      <c r="A1195" s="1" t="s">
        <v>196</v>
      </c>
      <c r="B1195" s="1" t="s">
        <v>197</v>
      </c>
      <c r="C1195">
        <v>2</v>
      </c>
      <c r="D1195">
        <v>1</v>
      </c>
      <c r="E1195">
        <v>1</v>
      </c>
      <c r="F1195">
        <v>2</v>
      </c>
      <c r="G1195" s="1" t="s">
        <v>463</v>
      </c>
      <c r="H1195">
        <v>0</v>
      </c>
      <c r="I1195">
        <v>1</v>
      </c>
      <c r="J1195">
        <v>1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1</v>
      </c>
      <c r="Q1195">
        <v>1</v>
      </c>
      <c r="R1195">
        <v>2</v>
      </c>
      <c r="S1195">
        <v>3</v>
      </c>
      <c r="T1195">
        <v>5</v>
      </c>
      <c r="U1195">
        <v>6</v>
      </c>
      <c r="V1195">
        <v>9</v>
      </c>
      <c r="W1195">
        <v>9</v>
      </c>
      <c r="X1195">
        <v>6</v>
      </c>
      <c r="Y1195">
        <v>15</v>
      </c>
    </row>
    <row r="1196" spans="1:25" x14ac:dyDescent="0.3">
      <c r="A1196" s="1" t="s">
        <v>176</v>
      </c>
      <c r="B1196" s="1" t="s">
        <v>180</v>
      </c>
      <c r="C1196">
        <v>22</v>
      </c>
      <c r="D1196">
        <v>0</v>
      </c>
      <c r="E1196">
        <v>0</v>
      </c>
      <c r="F1196">
        <v>0</v>
      </c>
      <c r="G1196" s="1" t="s">
        <v>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3</v>
      </c>
      <c r="T1196">
        <v>6</v>
      </c>
      <c r="U1196">
        <v>2</v>
      </c>
      <c r="V1196">
        <v>4</v>
      </c>
      <c r="W1196">
        <v>4</v>
      </c>
      <c r="X1196">
        <v>2</v>
      </c>
      <c r="Y1196">
        <v>6</v>
      </c>
    </row>
    <row r="1197" spans="1:25" x14ac:dyDescent="0.3">
      <c r="A1197" s="1" t="s">
        <v>214</v>
      </c>
      <c r="B1197" s="1" t="s">
        <v>205</v>
      </c>
      <c r="C1197">
        <v>2</v>
      </c>
      <c r="D1197">
        <v>0</v>
      </c>
      <c r="E1197">
        <v>2</v>
      </c>
      <c r="F1197">
        <v>2</v>
      </c>
      <c r="G1197" s="1" t="s">
        <v>5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0</v>
      </c>
      <c r="N1197">
        <v>1</v>
      </c>
      <c r="O1197">
        <v>1</v>
      </c>
      <c r="P1197">
        <v>0</v>
      </c>
      <c r="Q1197">
        <v>1</v>
      </c>
      <c r="R1197">
        <v>0</v>
      </c>
      <c r="S1197">
        <v>2</v>
      </c>
      <c r="T1197">
        <v>2</v>
      </c>
      <c r="U1197">
        <v>6</v>
      </c>
      <c r="V1197">
        <v>2</v>
      </c>
      <c r="W1197">
        <v>2</v>
      </c>
      <c r="X1197">
        <v>6</v>
      </c>
      <c r="Y1197">
        <v>8</v>
      </c>
    </row>
    <row r="1198" spans="1:25" x14ac:dyDescent="0.3">
      <c r="A1198" s="1" t="s">
        <v>184</v>
      </c>
      <c r="B1198" s="1" t="s">
        <v>188</v>
      </c>
      <c r="C1198">
        <v>22</v>
      </c>
      <c r="D1198">
        <v>2</v>
      </c>
      <c r="E1198">
        <v>0</v>
      </c>
      <c r="F1198">
        <v>2</v>
      </c>
      <c r="G1198" s="1" t="s">
        <v>5</v>
      </c>
      <c r="H1198">
        <v>2</v>
      </c>
      <c r="I1198">
        <v>0</v>
      </c>
      <c r="J1198">
        <v>0</v>
      </c>
      <c r="K1198">
        <v>2</v>
      </c>
      <c r="L1198">
        <v>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3</v>
      </c>
      <c r="V1198">
        <v>7</v>
      </c>
      <c r="W1198">
        <v>7</v>
      </c>
      <c r="X1198">
        <v>3</v>
      </c>
      <c r="Y1198">
        <v>10</v>
      </c>
    </row>
    <row r="1199" spans="1:25" x14ac:dyDescent="0.3">
      <c r="A1199" s="1" t="s">
        <v>218</v>
      </c>
      <c r="B1199" s="1" t="s">
        <v>206</v>
      </c>
      <c r="C1199">
        <v>2</v>
      </c>
      <c r="D1199">
        <v>1</v>
      </c>
      <c r="E1199">
        <v>1</v>
      </c>
      <c r="F1199">
        <v>2</v>
      </c>
      <c r="G1199" s="1" t="s">
        <v>463</v>
      </c>
      <c r="H1199">
        <v>1</v>
      </c>
      <c r="I1199">
        <v>1</v>
      </c>
      <c r="J1199">
        <v>1</v>
      </c>
      <c r="K1199">
        <v>1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1</v>
      </c>
      <c r="T1199">
        <v>3</v>
      </c>
      <c r="U1199">
        <v>2</v>
      </c>
      <c r="V1199">
        <v>8</v>
      </c>
      <c r="W1199">
        <v>8</v>
      </c>
      <c r="X1199">
        <v>2</v>
      </c>
      <c r="Y1199">
        <v>10</v>
      </c>
    </row>
    <row r="1200" spans="1:25" x14ac:dyDescent="0.3">
      <c r="A1200" s="1" t="s">
        <v>194</v>
      </c>
      <c r="B1200" s="1" t="s">
        <v>189</v>
      </c>
      <c r="C1200">
        <v>22</v>
      </c>
      <c r="D1200">
        <v>1</v>
      </c>
      <c r="E1200">
        <v>0</v>
      </c>
      <c r="F1200">
        <v>1</v>
      </c>
      <c r="G1200" s="1" t="s">
        <v>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1</v>
      </c>
      <c r="R1200">
        <v>3</v>
      </c>
      <c r="S1200">
        <v>2</v>
      </c>
      <c r="T1200">
        <v>5</v>
      </c>
      <c r="U1200">
        <v>3</v>
      </c>
      <c r="V1200">
        <v>7</v>
      </c>
      <c r="W1200">
        <v>7</v>
      </c>
      <c r="X1200">
        <v>3</v>
      </c>
      <c r="Y1200">
        <v>10</v>
      </c>
    </row>
    <row r="1201" spans="1:25" x14ac:dyDescent="0.3">
      <c r="A1201" s="1" t="s">
        <v>210</v>
      </c>
      <c r="B1201" s="1" t="s">
        <v>199</v>
      </c>
      <c r="C1201">
        <v>2</v>
      </c>
      <c r="D1201">
        <v>1</v>
      </c>
      <c r="E1201">
        <v>4</v>
      </c>
      <c r="F1201">
        <v>5</v>
      </c>
      <c r="G1201" s="1" t="s">
        <v>463</v>
      </c>
      <c r="H1201">
        <v>1</v>
      </c>
      <c r="I1201">
        <v>3</v>
      </c>
      <c r="J1201">
        <v>3</v>
      </c>
      <c r="K1201">
        <v>1</v>
      </c>
      <c r="L1201">
        <v>4</v>
      </c>
      <c r="M1201">
        <v>0</v>
      </c>
      <c r="N1201">
        <v>1</v>
      </c>
      <c r="O1201">
        <v>1</v>
      </c>
      <c r="P1201">
        <v>0</v>
      </c>
      <c r="Q1201">
        <v>1</v>
      </c>
      <c r="R1201">
        <v>1</v>
      </c>
      <c r="S1201">
        <v>1</v>
      </c>
      <c r="T1201">
        <v>2</v>
      </c>
      <c r="U1201">
        <v>4</v>
      </c>
      <c r="V1201">
        <v>4</v>
      </c>
      <c r="W1201">
        <v>4</v>
      </c>
      <c r="X1201">
        <v>4</v>
      </c>
      <c r="Y1201">
        <v>8</v>
      </c>
    </row>
    <row r="1202" spans="1:25" x14ac:dyDescent="0.3">
      <c r="A1202" s="1" t="s">
        <v>216</v>
      </c>
      <c r="B1202" s="1" t="s">
        <v>208</v>
      </c>
      <c r="C1202">
        <v>2</v>
      </c>
      <c r="D1202">
        <v>1</v>
      </c>
      <c r="E1202">
        <v>1</v>
      </c>
      <c r="F1202">
        <v>2</v>
      </c>
      <c r="G1202" s="1" t="s">
        <v>463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1</v>
      </c>
      <c r="P1202">
        <v>1</v>
      </c>
      <c r="Q1202">
        <v>2</v>
      </c>
      <c r="R1202">
        <v>1</v>
      </c>
      <c r="S1202">
        <v>3</v>
      </c>
      <c r="T1202">
        <v>4</v>
      </c>
      <c r="U1202">
        <v>4</v>
      </c>
      <c r="V1202">
        <v>8</v>
      </c>
      <c r="W1202">
        <v>8</v>
      </c>
      <c r="X1202">
        <v>4</v>
      </c>
      <c r="Y1202">
        <v>12</v>
      </c>
    </row>
    <row r="1203" spans="1:25" x14ac:dyDescent="0.3">
      <c r="A1203" s="1" t="s">
        <v>187</v>
      </c>
      <c r="B1203" s="1" t="s">
        <v>190</v>
      </c>
      <c r="C1203">
        <v>22</v>
      </c>
      <c r="D1203">
        <v>3</v>
      </c>
      <c r="E1203">
        <v>2</v>
      </c>
      <c r="F1203">
        <v>5</v>
      </c>
      <c r="G1203" s="1" t="s">
        <v>463</v>
      </c>
      <c r="H1203">
        <v>2</v>
      </c>
      <c r="I1203">
        <v>0</v>
      </c>
      <c r="J1203">
        <v>0</v>
      </c>
      <c r="K1203">
        <v>2</v>
      </c>
      <c r="L1203">
        <v>2</v>
      </c>
      <c r="M1203">
        <v>1</v>
      </c>
      <c r="N1203">
        <v>2</v>
      </c>
      <c r="O1203">
        <v>2</v>
      </c>
      <c r="P1203">
        <v>1</v>
      </c>
      <c r="Q1203">
        <v>3</v>
      </c>
      <c r="R1203">
        <v>1</v>
      </c>
      <c r="S1203">
        <v>3</v>
      </c>
      <c r="T1203">
        <v>4</v>
      </c>
      <c r="U1203">
        <v>8</v>
      </c>
      <c r="V1203">
        <v>10</v>
      </c>
      <c r="W1203">
        <v>10</v>
      </c>
      <c r="X1203">
        <v>8</v>
      </c>
      <c r="Y1203">
        <v>18</v>
      </c>
    </row>
    <row r="1204" spans="1:25" x14ac:dyDescent="0.3">
      <c r="A1204" s="1" t="s">
        <v>204</v>
      </c>
      <c r="B1204" s="1" t="s">
        <v>200</v>
      </c>
      <c r="C1204">
        <v>3</v>
      </c>
      <c r="D1204">
        <v>1</v>
      </c>
      <c r="E1204">
        <v>1</v>
      </c>
      <c r="F1204">
        <v>2</v>
      </c>
      <c r="G1204" s="1" t="s">
        <v>463</v>
      </c>
      <c r="H1204">
        <v>0</v>
      </c>
      <c r="I1204">
        <v>1</v>
      </c>
      <c r="J1204">
        <v>1</v>
      </c>
      <c r="K1204">
        <v>0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1</v>
      </c>
      <c r="R1204">
        <v>2</v>
      </c>
      <c r="S1204">
        <v>3</v>
      </c>
      <c r="T1204">
        <v>5</v>
      </c>
      <c r="U1204">
        <v>2</v>
      </c>
      <c r="V1204">
        <v>4</v>
      </c>
      <c r="W1204">
        <v>4</v>
      </c>
      <c r="X1204">
        <v>2</v>
      </c>
      <c r="Y1204">
        <v>6</v>
      </c>
    </row>
    <row r="1205" spans="1:25" x14ac:dyDescent="0.3">
      <c r="A1205" s="1" t="s">
        <v>178</v>
      </c>
      <c r="B1205" s="1" t="s">
        <v>175</v>
      </c>
      <c r="C1205">
        <v>22</v>
      </c>
      <c r="D1205">
        <v>2</v>
      </c>
      <c r="E1205">
        <v>1</v>
      </c>
      <c r="F1205">
        <v>3</v>
      </c>
      <c r="G1205" s="1" t="s">
        <v>463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2</v>
      </c>
      <c r="R1205">
        <v>0</v>
      </c>
      <c r="S1205">
        <v>3</v>
      </c>
      <c r="T1205">
        <v>3</v>
      </c>
      <c r="U1205">
        <v>7</v>
      </c>
      <c r="V1205">
        <v>5</v>
      </c>
      <c r="W1205">
        <v>5</v>
      </c>
      <c r="X1205">
        <v>7</v>
      </c>
      <c r="Y1205">
        <v>12</v>
      </c>
    </row>
    <row r="1206" spans="1:25" x14ac:dyDescent="0.3">
      <c r="A1206" s="1" t="s">
        <v>198</v>
      </c>
      <c r="B1206" s="1" t="s">
        <v>217</v>
      </c>
      <c r="C1206">
        <v>3</v>
      </c>
      <c r="D1206">
        <v>0</v>
      </c>
      <c r="E1206">
        <v>0</v>
      </c>
      <c r="F1206">
        <v>0</v>
      </c>
      <c r="G1206" s="1" t="s">
        <v>5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5</v>
      </c>
      <c r="V1206">
        <v>2</v>
      </c>
      <c r="W1206">
        <v>2</v>
      </c>
      <c r="X1206">
        <v>5</v>
      </c>
      <c r="Y1206">
        <v>7</v>
      </c>
    </row>
    <row r="1207" spans="1:25" x14ac:dyDescent="0.3">
      <c r="A1207" s="1" t="s">
        <v>192</v>
      </c>
      <c r="B1207" s="1" t="s">
        <v>193</v>
      </c>
      <c r="C1207">
        <v>22</v>
      </c>
      <c r="D1207">
        <v>1</v>
      </c>
      <c r="E1207">
        <v>1</v>
      </c>
      <c r="F1207">
        <v>2</v>
      </c>
      <c r="G1207" s="1" t="s">
        <v>463</v>
      </c>
      <c r="H1207">
        <v>0</v>
      </c>
      <c r="I1207">
        <v>1</v>
      </c>
      <c r="J1207">
        <v>1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1</v>
      </c>
      <c r="S1207">
        <v>2</v>
      </c>
      <c r="T1207">
        <v>3</v>
      </c>
      <c r="U1207">
        <v>13</v>
      </c>
      <c r="V1207">
        <v>4</v>
      </c>
      <c r="W1207">
        <v>4</v>
      </c>
      <c r="X1207">
        <v>13</v>
      </c>
      <c r="Y1207">
        <v>17</v>
      </c>
    </row>
    <row r="1208" spans="1:25" x14ac:dyDescent="0.3">
      <c r="A1208" s="1" t="s">
        <v>209</v>
      </c>
      <c r="B1208" s="1" t="s">
        <v>201</v>
      </c>
      <c r="C1208">
        <v>3</v>
      </c>
      <c r="D1208">
        <v>1</v>
      </c>
      <c r="E1208">
        <v>0</v>
      </c>
      <c r="F1208">
        <v>1</v>
      </c>
      <c r="G1208" s="1" t="s">
        <v>5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2</v>
      </c>
      <c r="U1208">
        <v>2</v>
      </c>
      <c r="V1208">
        <v>8</v>
      </c>
      <c r="W1208">
        <v>8</v>
      </c>
      <c r="X1208">
        <v>2</v>
      </c>
      <c r="Y1208">
        <v>10</v>
      </c>
    </row>
    <row r="1209" spans="1:25" x14ac:dyDescent="0.3">
      <c r="A1209" s="1" t="s">
        <v>174</v>
      </c>
      <c r="B1209" s="1" t="s">
        <v>173</v>
      </c>
      <c r="C1209">
        <v>22</v>
      </c>
      <c r="D1209">
        <v>1</v>
      </c>
      <c r="E1209">
        <v>2</v>
      </c>
      <c r="F1209">
        <v>3</v>
      </c>
      <c r="G1209" s="1" t="s">
        <v>463</v>
      </c>
      <c r="H1209">
        <v>1</v>
      </c>
      <c r="I1209">
        <v>1</v>
      </c>
      <c r="J1209">
        <v>1</v>
      </c>
      <c r="K1209">
        <v>1</v>
      </c>
      <c r="L1209">
        <v>2</v>
      </c>
      <c r="M1209">
        <v>0</v>
      </c>
      <c r="N1209">
        <v>1</v>
      </c>
      <c r="O1209">
        <v>1</v>
      </c>
      <c r="P1209">
        <v>0</v>
      </c>
      <c r="Q1209">
        <v>1</v>
      </c>
      <c r="R1209">
        <v>1</v>
      </c>
      <c r="S1209">
        <v>0</v>
      </c>
      <c r="T1209">
        <v>1</v>
      </c>
      <c r="U1209">
        <v>5</v>
      </c>
      <c r="V1209">
        <v>5</v>
      </c>
      <c r="W1209">
        <v>5</v>
      </c>
      <c r="X1209">
        <v>5</v>
      </c>
      <c r="Y1209">
        <v>10</v>
      </c>
    </row>
    <row r="1210" spans="1:25" x14ac:dyDescent="0.3">
      <c r="A1210" s="1" t="s">
        <v>203</v>
      </c>
      <c r="B1210" s="1" t="s">
        <v>218</v>
      </c>
      <c r="C1210">
        <v>3</v>
      </c>
      <c r="D1210">
        <v>1</v>
      </c>
      <c r="E1210">
        <v>0</v>
      </c>
      <c r="F1210">
        <v>1</v>
      </c>
      <c r="G1210" s="1" t="s">
        <v>5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2</v>
      </c>
      <c r="T1210">
        <v>2</v>
      </c>
      <c r="U1210">
        <v>5</v>
      </c>
      <c r="V1210">
        <v>2</v>
      </c>
      <c r="W1210">
        <v>2</v>
      </c>
      <c r="X1210">
        <v>5</v>
      </c>
      <c r="Y1210">
        <v>7</v>
      </c>
    </row>
    <row r="1211" spans="1:25" x14ac:dyDescent="0.3">
      <c r="A1211" s="1" t="s">
        <v>183</v>
      </c>
      <c r="B1211" s="1" t="s">
        <v>186</v>
      </c>
      <c r="C1211">
        <v>22</v>
      </c>
      <c r="D1211">
        <v>2</v>
      </c>
      <c r="E1211">
        <v>1</v>
      </c>
      <c r="F1211">
        <v>3</v>
      </c>
      <c r="G1211" s="1" t="s">
        <v>463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</v>
      </c>
      <c r="N1211">
        <v>1</v>
      </c>
      <c r="O1211">
        <v>1</v>
      </c>
      <c r="P1211">
        <v>2</v>
      </c>
      <c r="Q1211">
        <v>3</v>
      </c>
      <c r="R1211">
        <v>0</v>
      </c>
      <c r="S1211">
        <v>2</v>
      </c>
      <c r="T1211">
        <v>2</v>
      </c>
      <c r="U1211">
        <v>7</v>
      </c>
      <c r="V1211">
        <v>8</v>
      </c>
      <c r="W1211">
        <v>8</v>
      </c>
      <c r="X1211">
        <v>7</v>
      </c>
      <c r="Y1211">
        <v>15</v>
      </c>
    </row>
    <row r="1212" spans="1:25" x14ac:dyDescent="0.3">
      <c r="A1212" s="1" t="s">
        <v>205</v>
      </c>
      <c r="B1212" s="1" t="s">
        <v>210</v>
      </c>
      <c r="C1212">
        <v>3</v>
      </c>
      <c r="D1212">
        <v>2</v>
      </c>
      <c r="E1212">
        <v>2</v>
      </c>
      <c r="F1212">
        <v>4</v>
      </c>
      <c r="G1212" s="1" t="s">
        <v>463</v>
      </c>
      <c r="H1212">
        <v>1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2</v>
      </c>
      <c r="O1212">
        <v>2</v>
      </c>
      <c r="P1212">
        <v>1</v>
      </c>
      <c r="Q1212">
        <v>3</v>
      </c>
      <c r="R1212">
        <v>5</v>
      </c>
      <c r="S1212">
        <v>0</v>
      </c>
      <c r="T1212">
        <v>5</v>
      </c>
      <c r="U1212">
        <v>4</v>
      </c>
      <c r="V1212">
        <v>8</v>
      </c>
      <c r="W1212">
        <v>8</v>
      </c>
      <c r="X1212">
        <v>4</v>
      </c>
      <c r="Y1212">
        <v>12</v>
      </c>
    </row>
    <row r="1213" spans="1:25" x14ac:dyDescent="0.3">
      <c r="A1213" s="1" t="s">
        <v>179</v>
      </c>
      <c r="B1213" s="1" t="s">
        <v>171</v>
      </c>
      <c r="C1213">
        <v>23</v>
      </c>
      <c r="D1213">
        <v>2</v>
      </c>
      <c r="E1213">
        <v>3</v>
      </c>
      <c r="F1213">
        <v>5</v>
      </c>
      <c r="G1213" s="1" t="s">
        <v>463</v>
      </c>
      <c r="H1213">
        <v>2</v>
      </c>
      <c r="I1213">
        <v>0</v>
      </c>
      <c r="J1213">
        <v>0</v>
      </c>
      <c r="K1213">
        <v>2</v>
      </c>
      <c r="L1213">
        <v>2</v>
      </c>
      <c r="M1213">
        <v>0</v>
      </c>
      <c r="N1213">
        <v>3</v>
      </c>
      <c r="O1213">
        <v>3</v>
      </c>
      <c r="P1213">
        <v>0</v>
      </c>
      <c r="Q1213">
        <v>3</v>
      </c>
      <c r="R1213">
        <v>2</v>
      </c>
      <c r="S1213">
        <v>3</v>
      </c>
      <c r="T1213">
        <v>5</v>
      </c>
      <c r="U1213">
        <v>6</v>
      </c>
      <c r="V1213">
        <v>8</v>
      </c>
      <c r="W1213">
        <v>8</v>
      </c>
      <c r="X1213">
        <v>6</v>
      </c>
      <c r="Y1213">
        <v>14</v>
      </c>
    </row>
    <row r="1214" spans="1:25" x14ac:dyDescent="0.3">
      <c r="A1214" s="1" t="s">
        <v>199</v>
      </c>
      <c r="B1214" s="1" t="s">
        <v>196</v>
      </c>
      <c r="C1214">
        <v>3</v>
      </c>
      <c r="D1214">
        <v>3</v>
      </c>
      <c r="E1214">
        <v>1</v>
      </c>
      <c r="F1214">
        <v>4</v>
      </c>
      <c r="G1214" s="1" t="s">
        <v>463</v>
      </c>
      <c r="H1214">
        <v>3</v>
      </c>
      <c r="I1214">
        <v>0</v>
      </c>
      <c r="J1214">
        <v>0</v>
      </c>
      <c r="K1214">
        <v>3</v>
      </c>
      <c r="L1214">
        <v>3</v>
      </c>
      <c r="M1214">
        <v>0</v>
      </c>
      <c r="N1214">
        <v>1</v>
      </c>
      <c r="O1214">
        <v>1</v>
      </c>
      <c r="P1214">
        <v>0</v>
      </c>
      <c r="Q1214">
        <v>1</v>
      </c>
      <c r="R1214">
        <v>2</v>
      </c>
      <c r="S1214">
        <v>1</v>
      </c>
      <c r="T1214">
        <v>3</v>
      </c>
      <c r="U1214">
        <v>3</v>
      </c>
      <c r="V1214">
        <v>11</v>
      </c>
      <c r="W1214">
        <v>11</v>
      </c>
      <c r="X1214">
        <v>3</v>
      </c>
      <c r="Y1214">
        <v>14</v>
      </c>
    </row>
    <row r="1215" spans="1:25" x14ac:dyDescent="0.3">
      <c r="A1215" s="1" t="s">
        <v>185</v>
      </c>
      <c r="B1215" s="1" t="s">
        <v>172</v>
      </c>
      <c r="C1215">
        <v>23</v>
      </c>
      <c r="D1215">
        <v>0</v>
      </c>
      <c r="E1215">
        <v>1</v>
      </c>
      <c r="F1215">
        <v>1</v>
      </c>
      <c r="G1215" s="1" t="s">
        <v>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2</v>
      </c>
      <c r="S1215">
        <v>2</v>
      </c>
      <c r="T1215">
        <v>4</v>
      </c>
      <c r="U1215">
        <v>6</v>
      </c>
      <c r="V1215">
        <v>4</v>
      </c>
      <c r="W1215">
        <v>4</v>
      </c>
      <c r="X1215">
        <v>6</v>
      </c>
      <c r="Y1215">
        <v>10</v>
      </c>
    </row>
    <row r="1216" spans="1:25" x14ac:dyDescent="0.3">
      <c r="A1216" s="1" t="s">
        <v>195</v>
      </c>
      <c r="B1216" s="1" t="s">
        <v>214</v>
      </c>
      <c r="C1216">
        <v>3</v>
      </c>
      <c r="D1216">
        <v>4</v>
      </c>
      <c r="E1216">
        <v>1</v>
      </c>
      <c r="F1216">
        <v>5</v>
      </c>
      <c r="G1216" s="1" t="s">
        <v>463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4</v>
      </c>
      <c r="N1216">
        <v>1</v>
      </c>
      <c r="O1216">
        <v>1</v>
      </c>
      <c r="P1216">
        <v>4</v>
      </c>
      <c r="Q1216">
        <v>5</v>
      </c>
      <c r="R1216">
        <v>2</v>
      </c>
      <c r="S1216">
        <v>3</v>
      </c>
      <c r="T1216">
        <v>5</v>
      </c>
      <c r="U1216">
        <v>5</v>
      </c>
      <c r="V1216">
        <v>3</v>
      </c>
      <c r="W1216">
        <v>3</v>
      </c>
      <c r="X1216">
        <v>5</v>
      </c>
      <c r="Y1216">
        <v>8</v>
      </c>
    </row>
    <row r="1217" spans="1:25" x14ac:dyDescent="0.3">
      <c r="A1217" s="1" t="s">
        <v>188</v>
      </c>
      <c r="B1217" s="1" t="s">
        <v>191</v>
      </c>
      <c r="C1217">
        <v>23</v>
      </c>
      <c r="D1217">
        <v>1</v>
      </c>
      <c r="E1217">
        <v>0</v>
      </c>
      <c r="F1217">
        <v>1</v>
      </c>
      <c r="G1217" s="1" t="s">
        <v>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1</v>
      </c>
      <c r="S1217">
        <v>3</v>
      </c>
      <c r="T1217">
        <v>4</v>
      </c>
      <c r="U1217">
        <v>7</v>
      </c>
      <c r="V1217">
        <v>4</v>
      </c>
      <c r="W1217">
        <v>4</v>
      </c>
      <c r="X1217">
        <v>7</v>
      </c>
      <c r="Y1217">
        <v>11</v>
      </c>
    </row>
    <row r="1218" spans="1:25" x14ac:dyDescent="0.3">
      <c r="A1218" s="1" t="s">
        <v>211</v>
      </c>
      <c r="B1218" s="1" t="s">
        <v>202</v>
      </c>
      <c r="C1218">
        <v>3</v>
      </c>
      <c r="D1218">
        <v>0</v>
      </c>
      <c r="E1218">
        <v>0</v>
      </c>
      <c r="F1218">
        <v>0</v>
      </c>
      <c r="G1218" s="1" t="s">
        <v>5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</v>
      </c>
      <c r="T1218">
        <v>3</v>
      </c>
      <c r="U1218">
        <v>5</v>
      </c>
      <c r="V1218">
        <v>7</v>
      </c>
      <c r="W1218">
        <v>7</v>
      </c>
      <c r="X1218">
        <v>5</v>
      </c>
      <c r="Y1218">
        <v>12</v>
      </c>
    </row>
    <row r="1219" spans="1:25" x14ac:dyDescent="0.3">
      <c r="A1219" s="1" t="s">
        <v>176</v>
      </c>
      <c r="B1219" s="1" t="s">
        <v>181</v>
      </c>
      <c r="C1219">
        <v>23</v>
      </c>
      <c r="D1219">
        <v>1</v>
      </c>
      <c r="E1219">
        <v>1</v>
      </c>
      <c r="F1219">
        <v>2</v>
      </c>
      <c r="G1219" s="1" t="s">
        <v>463</v>
      </c>
      <c r="H1219">
        <v>1</v>
      </c>
      <c r="I1219">
        <v>1</v>
      </c>
      <c r="J1219">
        <v>1</v>
      </c>
      <c r="K1219">
        <v>1</v>
      </c>
      <c r="L1219">
        <v>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2</v>
      </c>
      <c r="T1219">
        <v>2</v>
      </c>
      <c r="U1219">
        <v>9</v>
      </c>
      <c r="V1219">
        <v>3</v>
      </c>
      <c r="W1219">
        <v>3</v>
      </c>
      <c r="X1219">
        <v>9</v>
      </c>
      <c r="Y1219">
        <v>12</v>
      </c>
    </row>
    <row r="1220" spans="1:25" x14ac:dyDescent="0.3">
      <c r="A1220" s="1" t="s">
        <v>206</v>
      </c>
      <c r="B1220" s="1" t="s">
        <v>215</v>
      </c>
      <c r="C1220">
        <v>3</v>
      </c>
      <c r="D1220">
        <v>2</v>
      </c>
      <c r="E1220">
        <v>0</v>
      </c>
      <c r="F1220">
        <v>2</v>
      </c>
      <c r="G1220" s="1" t="s">
        <v>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2</v>
      </c>
      <c r="N1220">
        <v>0</v>
      </c>
      <c r="O1220">
        <v>0</v>
      </c>
      <c r="P1220">
        <v>2</v>
      </c>
      <c r="Q1220">
        <v>2</v>
      </c>
      <c r="R1220">
        <v>1</v>
      </c>
      <c r="S1220">
        <v>1</v>
      </c>
      <c r="T1220">
        <v>2</v>
      </c>
      <c r="U1220">
        <v>8</v>
      </c>
      <c r="V1220">
        <v>2</v>
      </c>
      <c r="W1220">
        <v>2</v>
      </c>
      <c r="X1220">
        <v>8</v>
      </c>
      <c r="Y1220">
        <v>10</v>
      </c>
    </row>
    <row r="1221" spans="1:25" x14ac:dyDescent="0.3">
      <c r="A1221" s="1" t="s">
        <v>184</v>
      </c>
      <c r="B1221" s="1" t="s">
        <v>183</v>
      </c>
      <c r="C1221">
        <v>23</v>
      </c>
      <c r="D1221">
        <v>3</v>
      </c>
      <c r="E1221">
        <v>2</v>
      </c>
      <c r="F1221">
        <v>5</v>
      </c>
      <c r="G1221" s="1" t="s">
        <v>463</v>
      </c>
      <c r="H1221">
        <v>0</v>
      </c>
      <c r="I1221">
        <v>1</v>
      </c>
      <c r="J1221">
        <v>1</v>
      </c>
      <c r="K1221">
        <v>0</v>
      </c>
      <c r="L1221">
        <v>1</v>
      </c>
      <c r="M1221">
        <v>3</v>
      </c>
      <c r="N1221">
        <v>1</v>
      </c>
      <c r="O1221">
        <v>1</v>
      </c>
      <c r="P1221">
        <v>3</v>
      </c>
      <c r="Q1221">
        <v>4</v>
      </c>
      <c r="R1221">
        <v>1</v>
      </c>
      <c r="S1221">
        <v>2</v>
      </c>
      <c r="T1221">
        <v>3</v>
      </c>
      <c r="U1221">
        <v>7</v>
      </c>
      <c r="V1221">
        <v>2</v>
      </c>
      <c r="W1221">
        <v>2</v>
      </c>
      <c r="X1221">
        <v>7</v>
      </c>
      <c r="Y1221">
        <v>9</v>
      </c>
    </row>
    <row r="1222" spans="1:25" x14ac:dyDescent="0.3">
      <c r="A1222" s="1" t="s">
        <v>197</v>
      </c>
      <c r="B1222" s="1" t="s">
        <v>216</v>
      </c>
      <c r="C1222">
        <v>3</v>
      </c>
      <c r="D1222">
        <v>3</v>
      </c>
      <c r="E1222">
        <v>0</v>
      </c>
      <c r="F1222">
        <v>3</v>
      </c>
      <c r="G1222" s="1" t="s">
        <v>5</v>
      </c>
      <c r="H1222">
        <v>3</v>
      </c>
      <c r="I1222">
        <v>0</v>
      </c>
      <c r="J1222">
        <v>0</v>
      </c>
      <c r="K1222">
        <v>3</v>
      </c>
      <c r="L1222">
        <v>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2</v>
      </c>
      <c r="U1222">
        <v>6</v>
      </c>
      <c r="V1222">
        <v>3</v>
      </c>
      <c r="W1222">
        <v>3</v>
      </c>
      <c r="X1222">
        <v>6</v>
      </c>
      <c r="Y1222">
        <v>9</v>
      </c>
    </row>
    <row r="1223" spans="1:25" x14ac:dyDescent="0.3">
      <c r="A1223" s="1" t="s">
        <v>194</v>
      </c>
      <c r="B1223" s="1" t="s">
        <v>174</v>
      </c>
      <c r="C1223">
        <v>23</v>
      </c>
      <c r="D1223">
        <v>1</v>
      </c>
      <c r="E1223">
        <v>1</v>
      </c>
      <c r="F1223">
        <v>2</v>
      </c>
      <c r="G1223" s="1" t="s">
        <v>463</v>
      </c>
      <c r="H1223">
        <v>1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1</v>
      </c>
      <c r="O1223">
        <v>1</v>
      </c>
      <c r="P1223">
        <v>0</v>
      </c>
      <c r="Q1223">
        <v>1</v>
      </c>
      <c r="R1223">
        <v>2</v>
      </c>
      <c r="S1223">
        <v>2</v>
      </c>
      <c r="T1223">
        <v>4</v>
      </c>
      <c r="U1223">
        <v>6</v>
      </c>
      <c r="V1223">
        <v>5</v>
      </c>
      <c r="W1223">
        <v>5</v>
      </c>
      <c r="X1223">
        <v>6</v>
      </c>
      <c r="Y1223">
        <v>11</v>
      </c>
    </row>
    <row r="1224" spans="1:25" x14ac:dyDescent="0.3">
      <c r="A1224" s="1" t="s">
        <v>208</v>
      </c>
      <c r="B1224" s="1" t="s">
        <v>212</v>
      </c>
      <c r="C1224">
        <v>3</v>
      </c>
      <c r="D1224">
        <v>2</v>
      </c>
      <c r="E1224">
        <v>1</v>
      </c>
      <c r="F1224">
        <v>3</v>
      </c>
      <c r="G1224" s="1" t="s">
        <v>463</v>
      </c>
      <c r="H1224">
        <v>2</v>
      </c>
      <c r="I1224">
        <v>0</v>
      </c>
      <c r="J1224">
        <v>0</v>
      </c>
      <c r="K1224">
        <v>2</v>
      </c>
      <c r="L1224">
        <v>2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1</v>
      </c>
      <c r="S1224">
        <v>2</v>
      </c>
      <c r="T1224">
        <v>3</v>
      </c>
      <c r="U1224">
        <v>3</v>
      </c>
      <c r="V1224">
        <v>8</v>
      </c>
      <c r="W1224">
        <v>8</v>
      </c>
      <c r="X1224">
        <v>3</v>
      </c>
      <c r="Y1224">
        <v>11</v>
      </c>
    </row>
    <row r="1225" spans="1:25" x14ac:dyDescent="0.3">
      <c r="A1225" s="1" t="s">
        <v>180</v>
      </c>
      <c r="B1225" s="1" t="s">
        <v>178</v>
      </c>
      <c r="C1225">
        <v>23</v>
      </c>
      <c r="D1225">
        <v>0</v>
      </c>
      <c r="E1225">
        <v>1</v>
      </c>
      <c r="F1225">
        <v>1</v>
      </c>
      <c r="G1225" s="1" t="s">
        <v>5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1</v>
      </c>
      <c r="T1225">
        <v>3</v>
      </c>
      <c r="U1225">
        <v>4</v>
      </c>
      <c r="V1225">
        <v>3</v>
      </c>
      <c r="W1225">
        <v>3</v>
      </c>
      <c r="X1225">
        <v>4</v>
      </c>
      <c r="Y1225">
        <v>7</v>
      </c>
    </row>
    <row r="1226" spans="1:25" x14ac:dyDescent="0.3">
      <c r="A1226" s="1" t="s">
        <v>207</v>
      </c>
      <c r="B1226" s="1" t="s">
        <v>213</v>
      </c>
      <c r="C1226">
        <v>3</v>
      </c>
      <c r="D1226">
        <v>1</v>
      </c>
      <c r="E1226">
        <v>2</v>
      </c>
      <c r="F1226">
        <v>3</v>
      </c>
      <c r="G1226" s="1" t="s">
        <v>463</v>
      </c>
      <c r="H1226">
        <v>0</v>
      </c>
      <c r="I1226">
        <v>2</v>
      </c>
      <c r="J1226">
        <v>2</v>
      </c>
      <c r="K1226">
        <v>0</v>
      </c>
      <c r="L1226">
        <v>2</v>
      </c>
      <c r="M1226">
        <v>1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3</v>
      </c>
      <c r="T1226">
        <v>3</v>
      </c>
      <c r="U1226">
        <v>6</v>
      </c>
      <c r="V1226">
        <v>6</v>
      </c>
      <c r="W1226">
        <v>6</v>
      </c>
      <c r="X1226">
        <v>6</v>
      </c>
      <c r="Y1226">
        <v>12</v>
      </c>
    </row>
    <row r="1227" spans="1:25" x14ac:dyDescent="0.3">
      <c r="A1227" s="1" t="s">
        <v>193</v>
      </c>
      <c r="B1227" s="1" t="s">
        <v>175</v>
      </c>
      <c r="C1227">
        <v>23</v>
      </c>
      <c r="D1227">
        <v>0</v>
      </c>
      <c r="E1227">
        <v>1</v>
      </c>
      <c r="F1227">
        <v>1</v>
      </c>
      <c r="G1227" s="1" t="s">
        <v>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0</v>
      </c>
      <c r="Q1227">
        <v>1</v>
      </c>
      <c r="R1227">
        <v>2</v>
      </c>
      <c r="S1227">
        <v>2</v>
      </c>
      <c r="T1227">
        <v>4</v>
      </c>
      <c r="U1227">
        <v>9</v>
      </c>
      <c r="V1227">
        <v>8</v>
      </c>
      <c r="W1227">
        <v>8</v>
      </c>
      <c r="X1227">
        <v>9</v>
      </c>
      <c r="Y1227">
        <v>17</v>
      </c>
    </row>
    <row r="1228" spans="1:25" x14ac:dyDescent="0.3">
      <c r="A1228" s="1" t="s">
        <v>217</v>
      </c>
      <c r="B1228" s="1" t="s">
        <v>208</v>
      </c>
      <c r="C1228">
        <v>4</v>
      </c>
      <c r="D1228">
        <v>1</v>
      </c>
      <c r="E1228">
        <v>3</v>
      </c>
      <c r="F1228">
        <v>4</v>
      </c>
      <c r="G1228" s="1" t="s">
        <v>463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1</v>
      </c>
      <c r="N1228">
        <v>2</v>
      </c>
      <c r="O1228">
        <v>2</v>
      </c>
      <c r="P1228">
        <v>1</v>
      </c>
      <c r="Q1228">
        <v>3</v>
      </c>
      <c r="R1228">
        <v>1</v>
      </c>
      <c r="S1228">
        <v>1</v>
      </c>
      <c r="T1228">
        <v>2</v>
      </c>
      <c r="U1228">
        <v>5</v>
      </c>
      <c r="V1228">
        <v>2</v>
      </c>
      <c r="W1228">
        <v>2</v>
      </c>
      <c r="X1228">
        <v>5</v>
      </c>
      <c r="Y1228">
        <v>7</v>
      </c>
    </row>
    <row r="1229" spans="1:25" x14ac:dyDescent="0.3">
      <c r="A1229" s="1" t="s">
        <v>192</v>
      </c>
      <c r="B1229" s="1" t="s">
        <v>173</v>
      </c>
      <c r="C1229">
        <v>23</v>
      </c>
      <c r="D1229">
        <v>0</v>
      </c>
      <c r="E1229">
        <v>4</v>
      </c>
      <c r="F1229">
        <v>4</v>
      </c>
      <c r="G1229" s="1" t="s">
        <v>5</v>
      </c>
      <c r="H1229">
        <v>0</v>
      </c>
      <c r="I1229">
        <v>3</v>
      </c>
      <c r="J1229">
        <v>3</v>
      </c>
      <c r="K1229">
        <v>0</v>
      </c>
      <c r="L1229">
        <v>3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1</v>
      </c>
      <c r="S1229">
        <v>2</v>
      </c>
      <c r="T1229">
        <v>3</v>
      </c>
      <c r="U1229">
        <v>8</v>
      </c>
      <c r="V1229">
        <v>3</v>
      </c>
      <c r="W1229">
        <v>3</v>
      </c>
      <c r="X1229">
        <v>8</v>
      </c>
      <c r="Y1229">
        <v>11</v>
      </c>
    </row>
    <row r="1230" spans="1:25" x14ac:dyDescent="0.3">
      <c r="A1230" s="1" t="s">
        <v>202</v>
      </c>
      <c r="B1230" s="1" t="s">
        <v>203</v>
      </c>
      <c r="C1230">
        <v>4</v>
      </c>
      <c r="D1230">
        <v>2</v>
      </c>
      <c r="E1230">
        <v>0</v>
      </c>
      <c r="F1230">
        <v>2</v>
      </c>
      <c r="G1230" s="1" t="s">
        <v>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0</v>
      </c>
      <c r="O1230">
        <v>0</v>
      </c>
      <c r="P1230">
        <v>2</v>
      </c>
      <c r="Q1230">
        <v>2</v>
      </c>
      <c r="R1230">
        <v>1</v>
      </c>
      <c r="S1230">
        <v>0</v>
      </c>
      <c r="T1230">
        <v>1</v>
      </c>
      <c r="U1230">
        <v>3</v>
      </c>
      <c r="V1230">
        <v>3</v>
      </c>
      <c r="W1230">
        <v>3</v>
      </c>
      <c r="X1230">
        <v>3</v>
      </c>
      <c r="Y1230">
        <v>6</v>
      </c>
    </row>
    <row r="1231" spans="1:25" x14ac:dyDescent="0.3">
      <c r="A1231" s="1" t="s">
        <v>186</v>
      </c>
      <c r="B1231" s="1" t="s">
        <v>187</v>
      </c>
      <c r="C1231">
        <v>23</v>
      </c>
      <c r="D1231">
        <v>1</v>
      </c>
      <c r="E1231">
        <v>0</v>
      </c>
      <c r="F1231">
        <v>1</v>
      </c>
      <c r="G1231" s="1" t="s">
        <v>5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5</v>
      </c>
      <c r="T1231">
        <v>5</v>
      </c>
      <c r="U1231">
        <v>5</v>
      </c>
      <c r="V1231">
        <v>4</v>
      </c>
      <c r="W1231">
        <v>4</v>
      </c>
      <c r="X1231">
        <v>5</v>
      </c>
      <c r="Y1231">
        <v>9</v>
      </c>
    </row>
    <row r="1232" spans="1:25" x14ac:dyDescent="0.3">
      <c r="A1232" s="1" t="s">
        <v>215</v>
      </c>
      <c r="B1232" s="1" t="s">
        <v>209</v>
      </c>
      <c r="C1232">
        <v>4</v>
      </c>
      <c r="D1232">
        <v>1</v>
      </c>
      <c r="E1232">
        <v>0</v>
      </c>
      <c r="F1232">
        <v>1</v>
      </c>
      <c r="G1232" s="1" t="s">
        <v>5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3</v>
      </c>
      <c r="V1232">
        <v>2</v>
      </c>
      <c r="W1232">
        <v>2</v>
      </c>
      <c r="X1232">
        <v>3</v>
      </c>
      <c r="Y1232">
        <v>5</v>
      </c>
    </row>
    <row r="1233" spans="1:25" x14ac:dyDescent="0.3">
      <c r="A1233" s="1" t="s">
        <v>182</v>
      </c>
      <c r="B1233" s="1" t="s">
        <v>190</v>
      </c>
      <c r="C1233">
        <v>23</v>
      </c>
      <c r="D1233">
        <v>1</v>
      </c>
      <c r="E1233">
        <v>0</v>
      </c>
      <c r="F1233">
        <v>1</v>
      </c>
      <c r="G1233" s="1" t="s">
        <v>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3</v>
      </c>
      <c r="T1233">
        <v>4</v>
      </c>
      <c r="U1233">
        <v>8</v>
      </c>
      <c r="V1233">
        <v>4</v>
      </c>
      <c r="W1233">
        <v>4</v>
      </c>
      <c r="X1233">
        <v>8</v>
      </c>
      <c r="Y1233">
        <v>12</v>
      </c>
    </row>
    <row r="1234" spans="1:25" x14ac:dyDescent="0.3">
      <c r="A1234" s="1" t="s">
        <v>213</v>
      </c>
      <c r="B1234" s="1" t="s">
        <v>195</v>
      </c>
      <c r="C1234">
        <v>4</v>
      </c>
      <c r="D1234">
        <v>1</v>
      </c>
      <c r="E1234">
        <v>2</v>
      </c>
      <c r="F1234">
        <v>3</v>
      </c>
      <c r="G1234" s="1" t="s">
        <v>463</v>
      </c>
      <c r="H1234">
        <v>0</v>
      </c>
      <c r="I1234">
        <v>1</v>
      </c>
      <c r="J1234">
        <v>1</v>
      </c>
      <c r="K1234">
        <v>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2</v>
      </c>
      <c r="R1234">
        <v>1</v>
      </c>
      <c r="S1234">
        <v>1</v>
      </c>
      <c r="T1234">
        <v>2</v>
      </c>
      <c r="U1234">
        <v>7</v>
      </c>
      <c r="V1234">
        <v>3</v>
      </c>
      <c r="W1234">
        <v>3</v>
      </c>
      <c r="X1234">
        <v>7</v>
      </c>
      <c r="Y1234">
        <v>10</v>
      </c>
    </row>
    <row r="1235" spans="1:25" x14ac:dyDescent="0.3">
      <c r="A1235" s="1" t="s">
        <v>189</v>
      </c>
      <c r="B1235" s="1" t="s">
        <v>177</v>
      </c>
      <c r="C1235">
        <v>23</v>
      </c>
      <c r="D1235">
        <v>0</v>
      </c>
      <c r="E1235">
        <v>3</v>
      </c>
      <c r="F1235">
        <v>3</v>
      </c>
      <c r="G1235" s="1" t="s">
        <v>5</v>
      </c>
      <c r="H1235">
        <v>0</v>
      </c>
      <c r="I1235">
        <v>2</v>
      </c>
      <c r="J1235">
        <v>2</v>
      </c>
      <c r="K1235">
        <v>0</v>
      </c>
      <c r="L1235">
        <v>2</v>
      </c>
      <c r="M1235">
        <v>0</v>
      </c>
      <c r="N1235">
        <v>1</v>
      </c>
      <c r="O1235">
        <v>1</v>
      </c>
      <c r="P1235">
        <v>0</v>
      </c>
      <c r="Q1235">
        <v>1</v>
      </c>
      <c r="R1235">
        <v>1</v>
      </c>
      <c r="S1235">
        <v>1</v>
      </c>
      <c r="T1235">
        <v>2</v>
      </c>
      <c r="U1235">
        <v>4</v>
      </c>
      <c r="V1235">
        <v>3</v>
      </c>
      <c r="W1235">
        <v>3</v>
      </c>
      <c r="X1235">
        <v>4</v>
      </c>
      <c r="Y1235">
        <v>7</v>
      </c>
    </row>
    <row r="1236" spans="1:25" x14ac:dyDescent="0.3">
      <c r="A1236" s="1" t="s">
        <v>200</v>
      </c>
      <c r="B1236" s="1" t="s">
        <v>199</v>
      </c>
      <c r="C1236">
        <v>4</v>
      </c>
      <c r="D1236">
        <v>0</v>
      </c>
      <c r="E1236">
        <v>1</v>
      </c>
      <c r="F1236">
        <v>1</v>
      </c>
      <c r="G1236" s="1" t="s">
        <v>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1</v>
      </c>
      <c r="R1236">
        <v>4</v>
      </c>
      <c r="S1236">
        <v>2</v>
      </c>
      <c r="T1236">
        <v>6</v>
      </c>
      <c r="U1236">
        <v>8</v>
      </c>
      <c r="V1236">
        <v>7</v>
      </c>
      <c r="W1236">
        <v>7</v>
      </c>
      <c r="X1236">
        <v>8</v>
      </c>
      <c r="Y1236">
        <v>15</v>
      </c>
    </row>
    <row r="1237" spans="1:25" x14ac:dyDescent="0.3">
      <c r="A1237" s="1" t="s">
        <v>201</v>
      </c>
      <c r="B1237" s="1" t="s">
        <v>211</v>
      </c>
      <c r="C1237">
        <v>4</v>
      </c>
      <c r="D1237">
        <v>0</v>
      </c>
      <c r="E1237">
        <v>0</v>
      </c>
      <c r="F1237">
        <v>0</v>
      </c>
      <c r="G1237" s="1" t="s">
        <v>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1</v>
      </c>
      <c r="T1237">
        <v>3</v>
      </c>
      <c r="U1237">
        <v>9</v>
      </c>
      <c r="V1237">
        <v>8</v>
      </c>
      <c r="W1237">
        <v>8</v>
      </c>
      <c r="X1237">
        <v>9</v>
      </c>
      <c r="Y1237">
        <v>17</v>
      </c>
    </row>
    <row r="1238" spans="1:25" x14ac:dyDescent="0.3">
      <c r="A1238" s="1" t="s">
        <v>177</v>
      </c>
      <c r="B1238" s="1" t="s">
        <v>182</v>
      </c>
      <c r="C1238">
        <v>24</v>
      </c>
      <c r="D1238">
        <v>2</v>
      </c>
      <c r="E1238">
        <v>0</v>
      </c>
      <c r="F1238">
        <v>2</v>
      </c>
      <c r="G1238" s="1" t="s">
        <v>5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2</v>
      </c>
      <c r="S1238">
        <v>4</v>
      </c>
      <c r="T1238">
        <v>6</v>
      </c>
      <c r="U1238">
        <v>10</v>
      </c>
      <c r="V1238">
        <v>5</v>
      </c>
      <c r="W1238">
        <v>5</v>
      </c>
      <c r="X1238">
        <v>10</v>
      </c>
      <c r="Y1238">
        <v>15</v>
      </c>
    </row>
    <row r="1239" spans="1:25" x14ac:dyDescent="0.3">
      <c r="A1239" s="1" t="s">
        <v>212</v>
      </c>
      <c r="B1239" s="1" t="s">
        <v>197</v>
      </c>
      <c r="C1239">
        <v>4</v>
      </c>
      <c r="D1239">
        <v>1</v>
      </c>
      <c r="E1239">
        <v>4</v>
      </c>
      <c r="F1239">
        <v>5</v>
      </c>
      <c r="G1239" s="1" t="s">
        <v>463</v>
      </c>
      <c r="H1239">
        <v>1</v>
      </c>
      <c r="I1239">
        <v>3</v>
      </c>
      <c r="J1239">
        <v>3</v>
      </c>
      <c r="K1239">
        <v>1</v>
      </c>
      <c r="L1239">
        <v>4</v>
      </c>
      <c r="M1239">
        <v>0</v>
      </c>
      <c r="N1239">
        <v>1</v>
      </c>
      <c r="O1239">
        <v>1</v>
      </c>
      <c r="P1239">
        <v>0</v>
      </c>
      <c r="Q1239">
        <v>1</v>
      </c>
      <c r="R1239">
        <v>1</v>
      </c>
      <c r="S1239">
        <v>1</v>
      </c>
      <c r="T1239">
        <v>2</v>
      </c>
      <c r="U1239">
        <v>11</v>
      </c>
      <c r="V1239">
        <v>3</v>
      </c>
      <c r="W1239">
        <v>3</v>
      </c>
      <c r="X1239">
        <v>11</v>
      </c>
      <c r="Y1239">
        <v>14</v>
      </c>
    </row>
    <row r="1240" spans="1:25" x14ac:dyDescent="0.3">
      <c r="A1240" s="1" t="s">
        <v>191</v>
      </c>
      <c r="B1240" s="1" t="s">
        <v>192</v>
      </c>
      <c r="C1240">
        <v>24</v>
      </c>
      <c r="D1240">
        <v>2</v>
      </c>
      <c r="E1240">
        <v>1</v>
      </c>
      <c r="F1240">
        <v>3</v>
      </c>
      <c r="G1240" s="1" t="s">
        <v>463</v>
      </c>
      <c r="H1240">
        <v>1</v>
      </c>
      <c r="I1240">
        <v>1</v>
      </c>
      <c r="J1240">
        <v>1</v>
      </c>
      <c r="K1240">
        <v>1</v>
      </c>
      <c r="L1240">
        <v>2</v>
      </c>
      <c r="M1240">
        <v>1</v>
      </c>
      <c r="N1240">
        <v>0</v>
      </c>
      <c r="O1240">
        <v>0</v>
      </c>
      <c r="P1240">
        <v>1</v>
      </c>
      <c r="Q1240">
        <v>1</v>
      </c>
      <c r="R1240">
        <v>2</v>
      </c>
      <c r="S1240">
        <v>1</v>
      </c>
      <c r="T1240">
        <v>3</v>
      </c>
      <c r="U1240">
        <v>2</v>
      </c>
      <c r="V1240">
        <v>4</v>
      </c>
      <c r="W1240">
        <v>4</v>
      </c>
      <c r="X1240">
        <v>2</v>
      </c>
      <c r="Y1240">
        <v>6</v>
      </c>
    </row>
    <row r="1241" spans="1:25" x14ac:dyDescent="0.3">
      <c r="A1241" s="1" t="s">
        <v>196</v>
      </c>
      <c r="B1241" s="1" t="s">
        <v>206</v>
      </c>
      <c r="C1241">
        <v>4</v>
      </c>
      <c r="D1241">
        <v>2</v>
      </c>
      <c r="E1241">
        <v>0</v>
      </c>
      <c r="F1241">
        <v>2</v>
      </c>
      <c r="G1241" s="1" t="s">
        <v>5</v>
      </c>
      <c r="H1241">
        <v>2</v>
      </c>
      <c r="I1241">
        <v>0</v>
      </c>
      <c r="J1241">
        <v>0</v>
      </c>
      <c r="K1241">
        <v>2</v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2</v>
      </c>
      <c r="U1241">
        <v>5</v>
      </c>
      <c r="V1241">
        <v>2</v>
      </c>
      <c r="W1241">
        <v>2</v>
      </c>
      <c r="X1241">
        <v>5</v>
      </c>
      <c r="Y1241">
        <v>7</v>
      </c>
    </row>
    <row r="1242" spans="1:25" x14ac:dyDescent="0.3">
      <c r="A1242" s="1" t="s">
        <v>181</v>
      </c>
      <c r="B1242" s="1" t="s">
        <v>188</v>
      </c>
      <c r="C1242">
        <v>24</v>
      </c>
      <c r="D1242">
        <v>1</v>
      </c>
      <c r="E1242">
        <v>1</v>
      </c>
      <c r="F1242">
        <v>2</v>
      </c>
      <c r="G1242" s="1" t="s">
        <v>463</v>
      </c>
      <c r="H1242">
        <v>1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1</v>
      </c>
      <c r="O1242">
        <v>1</v>
      </c>
      <c r="P1242">
        <v>0</v>
      </c>
      <c r="Q1242">
        <v>1</v>
      </c>
      <c r="R1242">
        <v>0</v>
      </c>
      <c r="S1242">
        <v>1</v>
      </c>
      <c r="T1242">
        <v>1</v>
      </c>
      <c r="U1242">
        <v>3</v>
      </c>
      <c r="V1242">
        <v>4</v>
      </c>
      <c r="W1242">
        <v>4</v>
      </c>
      <c r="X1242">
        <v>3</v>
      </c>
      <c r="Y1242">
        <v>7</v>
      </c>
    </row>
    <row r="1243" spans="1:25" x14ac:dyDescent="0.3">
      <c r="A1243" s="1" t="s">
        <v>214</v>
      </c>
      <c r="B1243" s="1" t="s">
        <v>204</v>
      </c>
      <c r="C1243">
        <v>4</v>
      </c>
      <c r="D1243">
        <v>2</v>
      </c>
      <c r="E1243">
        <v>3</v>
      </c>
      <c r="F1243">
        <v>5</v>
      </c>
      <c r="G1243" s="1" t="s">
        <v>463</v>
      </c>
      <c r="H1243">
        <v>1</v>
      </c>
      <c r="I1243">
        <v>1</v>
      </c>
      <c r="J1243">
        <v>1</v>
      </c>
      <c r="K1243">
        <v>1</v>
      </c>
      <c r="L1243">
        <v>2</v>
      </c>
      <c r="M1243">
        <v>1</v>
      </c>
      <c r="N1243">
        <v>2</v>
      </c>
      <c r="O1243">
        <v>2</v>
      </c>
      <c r="P1243">
        <v>1</v>
      </c>
      <c r="Q1243">
        <v>3</v>
      </c>
      <c r="R1243">
        <v>3</v>
      </c>
      <c r="S1243">
        <v>5</v>
      </c>
      <c r="T1243">
        <v>8</v>
      </c>
      <c r="U1243">
        <v>6</v>
      </c>
      <c r="V1243">
        <v>5</v>
      </c>
      <c r="W1243">
        <v>5</v>
      </c>
      <c r="X1243">
        <v>6</v>
      </c>
      <c r="Y1243">
        <v>11</v>
      </c>
    </row>
    <row r="1244" spans="1:25" x14ac:dyDescent="0.3">
      <c r="A1244" s="1" t="s">
        <v>171</v>
      </c>
      <c r="B1244" s="1" t="s">
        <v>185</v>
      </c>
      <c r="C1244">
        <v>24</v>
      </c>
      <c r="D1244">
        <v>3</v>
      </c>
      <c r="E1244">
        <v>2</v>
      </c>
      <c r="F1244">
        <v>5</v>
      </c>
      <c r="G1244" s="1" t="s">
        <v>463</v>
      </c>
      <c r="H1244">
        <v>1</v>
      </c>
      <c r="I1244">
        <v>0</v>
      </c>
      <c r="J1244">
        <v>0</v>
      </c>
      <c r="K1244">
        <v>1</v>
      </c>
      <c r="L1244">
        <v>1</v>
      </c>
      <c r="M1244">
        <v>2</v>
      </c>
      <c r="N1244">
        <v>2</v>
      </c>
      <c r="O1244">
        <v>2</v>
      </c>
      <c r="P1244">
        <v>2</v>
      </c>
      <c r="Q1244">
        <v>4</v>
      </c>
      <c r="R1244">
        <v>2</v>
      </c>
      <c r="S1244">
        <v>2</v>
      </c>
      <c r="T1244">
        <v>4</v>
      </c>
      <c r="U1244">
        <v>6</v>
      </c>
      <c r="V1244">
        <v>2</v>
      </c>
      <c r="W1244">
        <v>2</v>
      </c>
      <c r="X1244">
        <v>6</v>
      </c>
      <c r="Y1244">
        <v>8</v>
      </c>
    </row>
    <row r="1245" spans="1:25" x14ac:dyDescent="0.3">
      <c r="A1245" s="1" t="s">
        <v>218</v>
      </c>
      <c r="B1245" s="1" t="s">
        <v>207</v>
      </c>
      <c r="C1245">
        <v>4</v>
      </c>
      <c r="D1245">
        <v>1</v>
      </c>
      <c r="E1245">
        <v>1</v>
      </c>
      <c r="F1245">
        <v>2</v>
      </c>
      <c r="G1245" s="1" t="s">
        <v>463</v>
      </c>
      <c r="H1245">
        <v>1</v>
      </c>
      <c r="I1245">
        <v>0</v>
      </c>
      <c r="J1245">
        <v>0</v>
      </c>
      <c r="K1245">
        <v>1</v>
      </c>
      <c r="L1245">
        <v>1</v>
      </c>
      <c r="M1245">
        <v>0</v>
      </c>
      <c r="N1245">
        <v>1</v>
      </c>
      <c r="O1245">
        <v>1</v>
      </c>
      <c r="P1245">
        <v>0</v>
      </c>
      <c r="Q1245">
        <v>1</v>
      </c>
      <c r="R1245">
        <v>0</v>
      </c>
      <c r="S1245">
        <v>1</v>
      </c>
      <c r="T1245">
        <v>1</v>
      </c>
      <c r="U1245">
        <v>7</v>
      </c>
      <c r="V1245">
        <v>2</v>
      </c>
      <c r="W1245">
        <v>2</v>
      </c>
      <c r="X1245">
        <v>7</v>
      </c>
      <c r="Y1245">
        <v>9</v>
      </c>
    </row>
    <row r="1246" spans="1:25" x14ac:dyDescent="0.3">
      <c r="A1246" s="1" t="s">
        <v>175</v>
      </c>
      <c r="B1246" s="1" t="s">
        <v>186</v>
      </c>
      <c r="C1246">
        <v>24</v>
      </c>
      <c r="D1246">
        <v>0</v>
      </c>
      <c r="E1246">
        <v>1</v>
      </c>
      <c r="F1246">
        <v>1</v>
      </c>
      <c r="G1246" s="1" t="s">
        <v>5</v>
      </c>
      <c r="H1246">
        <v>0</v>
      </c>
      <c r="I1246">
        <v>1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</v>
      </c>
      <c r="S1246">
        <v>2</v>
      </c>
      <c r="T1246">
        <v>5</v>
      </c>
      <c r="U1246">
        <v>5</v>
      </c>
      <c r="V1246">
        <v>1</v>
      </c>
      <c r="W1246">
        <v>1</v>
      </c>
      <c r="X1246">
        <v>5</v>
      </c>
      <c r="Y1246">
        <v>6</v>
      </c>
    </row>
    <row r="1247" spans="1:25" x14ac:dyDescent="0.3">
      <c r="A1247" s="1" t="s">
        <v>210</v>
      </c>
      <c r="B1247" s="1" t="s">
        <v>198</v>
      </c>
      <c r="C1247">
        <v>4</v>
      </c>
      <c r="D1247">
        <v>0</v>
      </c>
      <c r="E1247">
        <v>4</v>
      </c>
      <c r="F1247">
        <v>4</v>
      </c>
      <c r="G1247" s="1" t="s">
        <v>5</v>
      </c>
      <c r="H1247">
        <v>0</v>
      </c>
      <c r="I1247">
        <v>2</v>
      </c>
      <c r="J1247">
        <v>2</v>
      </c>
      <c r="K1247">
        <v>0</v>
      </c>
      <c r="L1247">
        <v>2</v>
      </c>
      <c r="M1247">
        <v>0</v>
      </c>
      <c r="N1247">
        <v>2</v>
      </c>
      <c r="O1247">
        <v>2</v>
      </c>
      <c r="P1247">
        <v>0</v>
      </c>
      <c r="Q1247">
        <v>2</v>
      </c>
      <c r="R1247">
        <v>0</v>
      </c>
      <c r="S1247">
        <v>1</v>
      </c>
      <c r="T1247">
        <v>1</v>
      </c>
      <c r="U1247">
        <v>4</v>
      </c>
      <c r="V1247">
        <v>7</v>
      </c>
      <c r="W1247">
        <v>7</v>
      </c>
      <c r="X1247">
        <v>4</v>
      </c>
      <c r="Y1247">
        <v>11</v>
      </c>
    </row>
    <row r="1248" spans="1:25" x14ac:dyDescent="0.3">
      <c r="A1248" s="1" t="s">
        <v>190</v>
      </c>
      <c r="B1248" s="1" t="s">
        <v>193</v>
      </c>
      <c r="C1248">
        <v>24</v>
      </c>
      <c r="D1248">
        <v>1</v>
      </c>
      <c r="E1248">
        <v>0</v>
      </c>
      <c r="F1248">
        <v>1</v>
      </c>
      <c r="G1248" s="1" t="s">
        <v>5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</v>
      </c>
      <c r="S1248">
        <v>3</v>
      </c>
      <c r="T1248">
        <v>6</v>
      </c>
      <c r="U1248">
        <v>8</v>
      </c>
      <c r="V1248">
        <v>4</v>
      </c>
      <c r="W1248">
        <v>4</v>
      </c>
      <c r="X1248">
        <v>8</v>
      </c>
      <c r="Y1248">
        <v>12</v>
      </c>
    </row>
    <row r="1249" spans="1:25" x14ac:dyDescent="0.3">
      <c r="A1249" s="1" t="s">
        <v>216</v>
      </c>
      <c r="B1249" s="1" t="s">
        <v>205</v>
      </c>
      <c r="C1249">
        <v>4</v>
      </c>
      <c r="D1249">
        <v>0</v>
      </c>
      <c r="E1249">
        <v>5</v>
      </c>
      <c r="F1249">
        <v>5</v>
      </c>
      <c r="G1249" s="1" t="s">
        <v>5</v>
      </c>
      <c r="H1249">
        <v>0</v>
      </c>
      <c r="I1249">
        <v>4</v>
      </c>
      <c r="J1249">
        <v>4</v>
      </c>
      <c r="K1249">
        <v>0</v>
      </c>
      <c r="L1249">
        <v>4</v>
      </c>
      <c r="M1249">
        <v>0</v>
      </c>
      <c r="N1249">
        <v>1</v>
      </c>
      <c r="O1249">
        <v>1</v>
      </c>
      <c r="P1249">
        <v>0</v>
      </c>
      <c r="Q1249">
        <v>1</v>
      </c>
      <c r="R1249">
        <v>3</v>
      </c>
      <c r="S1249">
        <v>1</v>
      </c>
      <c r="T1249">
        <v>4</v>
      </c>
      <c r="U1249">
        <v>3</v>
      </c>
      <c r="V1249">
        <v>4</v>
      </c>
      <c r="W1249">
        <v>4</v>
      </c>
      <c r="X1249">
        <v>3</v>
      </c>
      <c r="Y1249">
        <v>7</v>
      </c>
    </row>
    <row r="1250" spans="1:25" x14ac:dyDescent="0.3">
      <c r="A1250" s="1" t="s">
        <v>172</v>
      </c>
      <c r="B1250" s="1" t="s">
        <v>180</v>
      </c>
      <c r="C1250">
        <v>24</v>
      </c>
      <c r="D1250">
        <v>3</v>
      </c>
      <c r="E1250">
        <v>3</v>
      </c>
      <c r="F1250">
        <v>6</v>
      </c>
      <c r="G1250" s="1" t="s">
        <v>463</v>
      </c>
      <c r="H1250">
        <v>0</v>
      </c>
      <c r="I1250">
        <v>1</v>
      </c>
      <c r="J1250">
        <v>1</v>
      </c>
      <c r="K1250">
        <v>0</v>
      </c>
      <c r="L1250">
        <v>1</v>
      </c>
      <c r="M1250">
        <v>3</v>
      </c>
      <c r="N1250">
        <v>2</v>
      </c>
      <c r="O1250">
        <v>2</v>
      </c>
      <c r="P1250">
        <v>3</v>
      </c>
      <c r="Q1250">
        <v>5</v>
      </c>
      <c r="R1250">
        <v>4</v>
      </c>
      <c r="S1250">
        <v>4</v>
      </c>
      <c r="T1250">
        <v>8</v>
      </c>
      <c r="U1250">
        <v>4</v>
      </c>
      <c r="V1250">
        <v>1</v>
      </c>
      <c r="W1250">
        <v>1</v>
      </c>
      <c r="X1250">
        <v>4</v>
      </c>
      <c r="Y1250">
        <v>5</v>
      </c>
    </row>
    <row r="1251" spans="1:25" x14ac:dyDescent="0.3">
      <c r="A1251" s="1" t="s">
        <v>217</v>
      </c>
      <c r="B1251" s="1" t="s">
        <v>197</v>
      </c>
      <c r="C1251">
        <v>5</v>
      </c>
      <c r="D1251">
        <v>1</v>
      </c>
      <c r="E1251">
        <v>2</v>
      </c>
      <c r="F1251">
        <v>3</v>
      </c>
      <c r="G1251" s="1" t="s">
        <v>463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2</v>
      </c>
      <c r="O1251">
        <v>2</v>
      </c>
      <c r="P1251">
        <v>0</v>
      </c>
      <c r="Q1251">
        <v>2</v>
      </c>
      <c r="R1251">
        <v>0</v>
      </c>
      <c r="S1251">
        <v>1</v>
      </c>
      <c r="T1251">
        <v>1</v>
      </c>
      <c r="U1251">
        <v>8</v>
      </c>
      <c r="V1251">
        <v>4</v>
      </c>
      <c r="W1251">
        <v>4</v>
      </c>
      <c r="X1251">
        <v>8</v>
      </c>
      <c r="Y1251">
        <v>12</v>
      </c>
    </row>
    <row r="1252" spans="1:25" x14ac:dyDescent="0.3">
      <c r="A1252" s="1" t="s">
        <v>187</v>
      </c>
      <c r="B1252" s="1" t="s">
        <v>184</v>
      </c>
      <c r="C1252">
        <v>24</v>
      </c>
      <c r="D1252">
        <v>1</v>
      </c>
      <c r="E1252">
        <v>2</v>
      </c>
      <c r="F1252">
        <v>3</v>
      </c>
      <c r="G1252" s="1" t="s">
        <v>463</v>
      </c>
      <c r="H1252">
        <v>0</v>
      </c>
      <c r="I1252">
        <v>1</v>
      </c>
      <c r="J1252">
        <v>1</v>
      </c>
      <c r="K1252">
        <v>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2</v>
      </c>
      <c r="R1252">
        <v>0</v>
      </c>
      <c r="S1252">
        <v>1</v>
      </c>
      <c r="T1252">
        <v>1</v>
      </c>
      <c r="U1252">
        <v>6</v>
      </c>
      <c r="V1252">
        <v>7</v>
      </c>
      <c r="W1252">
        <v>7</v>
      </c>
      <c r="X1252">
        <v>6</v>
      </c>
      <c r="Y1252">
        <v>13</v>
      </c>
    </row>
    <row r="1253" spans="1:25" x14ac:dyDescent="0.3">
      <c r="A1253" s="1" t="s">
        <v>202</v>
      </c>
      <c r="B1253" s="1" t="s">
        <v>204</v>
      </c>
      <c r="C1253">
        <v>5</v>
      </c>
      <c r="D1253">
        <v>1</v>
      </c>
      <c r="E1253">
        <v>1</v>
      </c>
      <c r="F1253">
        <v>2</v>
      </c>
      <c r="G1253" s="1" t="s">
        <v>463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2</v>
      </c>
      <c r="R1253">
        <v>0</v>
      </c>
      <c r="S1253">
        <v>1</v>
      </c>
      <c r="T1253">
        <v>1</v>
      </c>
      <c r="U1253">
        <v>6</v>
      </c>
      <c r="V1253">
        <v>7</v>
      </c>
      <c r="W1253">
        <v>7</v>
      </c>
      <c r="X1253">
        <v>6</v>
      </c>
      <c r="Y1253">
        <v>13</v>
      </c>
    </row>
    <row r="1254" spans="1:25" x14ac:dyDescent="0.3">
      <c r="A1254" s="1" t="s">
        <v>178</v>
      </c>
      <c r="B1254" s="1" t="s">
        <v>194</v>
      </c>
      <c r="C1254">
        <v>24</v>
      </c>
      <c r="D1254">
        <v>3</v>
      </c>
      <c r="E1254">
        <v>0</v>
      </c>
      <c r="F1254">
        <v>3</v>
      </c>
      <c r="G1254" s="1" t="s">
        <v>5</v>
      </c>
      <c r="H1254">
        <v>2</v>
      </c>
      <c r="I1254">
        <v>0</v>
      </c>
      <c r="J1254">
        <v>0</v>
      </c>
      <c r="K1254">
        <v>2</v>
      </c>
      <c r="L1254">
        <v>2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2</v>
      </c>
      <c r="T1254">
        <v>3</v>
      </c>
      <c r="U1254">
        <v>5</v>
      </c>
      <c r="V1254">
        <v>5</v>
      </c>
      <c r="W1254">
        <v>5</v>
      </c>
      <c r="X1254">
        <v>5</v>
      </c>
      <c r="Y1254">
        <v>10</v>
      </c>
    </row>
    <row r="1255" spans="1:25" x14ac:dyDescent="0.3">
      <c r="A1255" s="1" t="s">
        <v>215</v>
      </c>
      <c r="B1255" s="1" t="s">
        <v>207</v>
      </c>
      <c r="C1255">
        <v>5</v>
      </c>
      <c r="D1255">
        <v>1</v>
      </c>
      <c r="E1255">
        <v>2</v>
      </c>
      <c r="F1255">
        <v>3</v>
      </c>
      <c r="G1255" s="1" t="s">
        <v>463</v>
      </c>
      <c r="H1255">
        <v>0</v>
      </c>
      <c r="I1255">
        <v>1</v>
      </c>
      <c r="J1255">
        <v>1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2</v>
      </c>
      <c r="R1255">
        <v>0</v>
      </c>
      <c r="S1255">
        <v>2</v>
      </c>
      <c r="T1255">
        <v>2</v>
      </c>
      <c r="U1255">
        <v>10</v>
      </c>
      <c r="V1255">
        <v>6</v>
      </c>
      <c r="W1255">
        <v>6</v>
      </c>
      <c r="X1255">
        <v>10</v>
      </c>
      <c r="Y1255">
        <v>16</v>
      </c>
    </row>
    <row r="1256" spans="1:25" x14ac:dyDescent="0.3">
      <c r="A1256" s="1" t="s">
        <v>174</v>
      </c>
      <c r="B1256" s="1" t="s">
        <v>176</v>
      </c>
      <c r="C1256">
        <v>24</v>
      </c>
      <c r="D1256">
        <v>3</v>
      </c>
      <c r="E1256">
        <v>1</v>
      </c>
      <c r="F1256">
        <v>4</v>
      </c>
      <c r="G1256" s="1" t="s">
        <v>463</v>
      </c>
      <c r="H1256">
        <v>1</v>
      </c>
      <c r="I1256">
        <v>0</v>
      </c>
      <c r="J1256">
        <v>0</v>
      </c>
      <c r="K1256">
        <v>1</v>
      </c>
      <c r="L1256">
        <v>1</v>
      </c>
      <c r="M1256">
        <v>2</v>
      </c>
      <c r="N1256">
        <v>1</v>
      </c>
      <c r="O1256">
        <v>1</v>
      </c>
      <c r="P1256">
        <v>2</v>
      </c>
      <c r="Q1256">
        <v>3</v>
      </c>
      <c r="R1256">
        <v>3</v>
      </c>
      <c r="S1256">
        <v>4</v>
      </c>
      <c r="T1256">
        <v>7</v>
      </c>
      <c r="U1256">
        <v>2</v>
      </c>
      <c r="V1256">
        <v>6</v>
      </c>
      <c r="W1256">
        <v>6</v>
      </c>
      <c r="X1256">
        <v>2</v>
      </c>
      <c r="Y1256">
        <v>8</v>
      </c>
    </row>
    <row r="1257" spans="1:25" x14ac:dyDescent="0.3">
      <c r="A1257" s="1" t="s">
        <v>213</v>
      </c>
      <c r="B1257" s="1" t="s">
        <v>206</v>
      </c>
      <c r="C1257">
        <v>5</v>
      </c>
      <c r="D1257">
        <v>0</v>
      </c>
      <c r="E1257">
        <v>1</v>
      </c>
      <c r="F1257">
        <v>1</v>
      </c>
      <c r="G1257" s="1" t="s">
        <v>5</v>
      </c>
      <c r="H1257">
        <v>0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3</v>
      </c>
      <c r="T1257">
        <v>4</v>
      </c>
      <c r="U1257">
        <v>7</v>
      </c>
      <c r="V1257">
        <v>7</v>
      </c>
      <c r="W1257">
        <v>7</v>
      </c>
      <c r="X1257">
        <v>7</v>
      </c>
      <c r="Y1257">
        <v>14</v>
      </c>
    </row>
    <row r="1258" spans="1:25" x14ac:dyDescent="0.3">
      <c r="A1258" s="1" t="s">
        <v>183</v>
      </c>
      <c r="B1258" s="1" t="s">
        <v>179</v>
      </c>
      <c r="C1258">
        <v>24</v>
      </c>
      <c r="D1258">
        <v>0</v>
      </c>
      <c r="E1258">
        <v>1</v>
      </c>
      <c r="F1258">
        <v>1</v>
      </c>
      <c r="G1258" s="1" t="s">
        <v>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1</v>
      </c>
      <c r="R1258">
        <v>2</v>
      </c>
      <c r="S1258">
        <v>2</v>
      </c>
      <c r="T1258">
        <v>4</v>
      </c>
      <c r="U1258">
        <v>9</v>
      </c>
      <c r="V1258">
        <v>4</v>
      </c>
      <c r="W1258">
        <v>4</v>
      </c>
      <c r="X1258">
        <v>9</v>
      </c>
      <c r="Y1258">
        <v>13</v>
      </c>
    </row>
    <row r="1259" spans="1:25" x14ac:dyDescent="0.3">
      <c r="A1259" s="1" t="s">
        <v>200</v>
      </c>
      <c r="B1259" s="1" t="s">
        <v>205</v>
      </c>
      <c r="C1259">
        <v>5</v>
      </c>
      <c r="D1259">
        <v>0</v>
      </c>
      <c r="E1259">
        <v>0</v>
      </c>
      <c r="F1259">
        <v>0</v>
      </c>
      <c r="G1259" s="1" t="s">
        <v>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</v>
      </c>
      <c r="S1259">
        <v>4</v>
      </c>
      <c r="T1259">
        <v>7</v>
      </c>
      <c r="U1259">
        <v>8</v>
      </c>
      <c r="V1259">
        <v>10</v>
      </c>
      <c r="W1259">
        <v>10</v>
      </c>
      <c r="X1259">
        <v>8</v>
      </c>
      <c r="Y1259">
        <v>18</v>
      </c>
    </row>
    <row r="1260" spans="1:25" x14ac:dyDescent="0.3">
      <c r="A1260" s="1" t="s">
        <v>173</v>
      </c>
      <c r="B1260" s="1" t="s">
        <v>189</v>
      </c>
      <c r="C1260">
        <v>24</v>
      </c>
      <c r="D1260">
        <v>2</v>
      </c>
      <c r="E1260">
        <v>0</v>
      </c>
      <c r="F1260">
        <v>2</v>
      </c>
      <c r="G1260" s="1" t="s">
        <v>5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0</v>
      </c>
      <c r="O1260">
        <v>0</v>
      </c>
      <c r="P1260">
        <v>1</v>
      </c>
      <c r="Q1260">
        <v>1</v>
      </c>
      <c r="R1260">
        <v>2</v>
      </c>
      <c r="S1260">
        <v>2</v>
      </c>
      <c r="T1260">
        <v>4</v>
      </c>
      <c r="U1260">
        <v>6</v>
      </c>
      <c r="V1260">
        <v>6</v>
      </c>
      <c r="W1260">
        <v>6</v>
      </c>
      <c r="X1260">
        <v>6</v>
      </c>
      <c r="Y1260">
        <v>12</v>
      </c>
    </row>
    <row r="1261" spans="1:25" x14ac:dyDescent="0.3">
      <c r="A1261" s="1" t="s">
        <v>201</v>
      </c>
      <c r="B1261" s="1" t="s">
        <v>195</v>
      </c>
      <c r="C1261">
        <v>5</v>
      </c>
      <c r="D1261">
        <v>0</v>
      </c>
      <c r="E1261">
        <v>0</v>
      </c>
      <c r="F1261">
        <v>0</v>
      </c>
      <c r="G1261" s="1" t="s">
        <v>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3</v>
      </c>
      <c r="S1261">
        <v>2</v>
      </c>
      <c r="T1261">
        <v>5</v>
      </c>
      <c r="U1261">
        <v>4</v>
      </c>
      <c r="V1261">
        <v>4</v>
      </c>
      <c r="W1261">
        <v>4</v>
      </c>
      <c r="X1261">
        <v>4</v>
      </c>
      <c r="Y1261">
        <v>8</v>
      </c>
    </row>
    <row r="1262" spans="1:25" x14ac:dyDescent="0.3">
      <c r="A1262" s="1" t="s">
        <v>177</v>
      </c>
      <c r="B1262" s="1" t="s">
        <v>188</v>
      </c>
      <c r="C1262">
        <v>25</v>
      </c>
      <c r="D1262">
        <v>0</v>
      </c>
      <c r="E1262">
        <v>0</v>
      </c>
      <c r="F1262">
        <v>0</v>
      </c>
      <c r="G1262" s="1" t="s">
        <v>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4</v>
      </c>
      <c r="T1262">
        <v>4</v>
      </c>
      <c r="U1262">
        <v>4</v>
      </c>
      <c r="V1262">
        <v>3</v>
      </c>
      <c r="W1262">
        <v>3</v>
      </c>
      <c r="X1262">
        <v>4</v>
      </c>
      <c r="Y1262">
        <v>7</v>
      </c>
    </row>
    <row r="1263" spans="1:25" x14ac:dyDescent="0.3">
      <c r="A1263" s="1" t="s">
        <v>212</v>
      </c>
      <c r="B1263" s="1" t="s">
        <v>203</v>
      </c>
      <c r="C1263">
        <v>5</v>
      </c>
      <c r="D1263">
        <v>1</v>
      </c>
      <c r="E1263">
        <v>1</v>
      </c>
      <c r="F1263">
        <v>2</v>
      </c>
      <c r="G1263" s="1" t="s">
        <v>463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1</v>
      </c>
      <c r="P1263">
        <v>1</v>
      </c>
      <c r="Q1263">
        <v>2</v>
      </c>
      <c r="R1263">
        <v>3</v>
      </c>
      <c r="S1263">
        <v>0</v>
      </c>
      <c r="T1263">
        <v>3</v>
      </c>
      <c r="U1263">
        <v>6</v>
      </c>
      <c r="V1263">
        <v>5</v>
      </c>
      <c r="W1263">
        <v>5</v>
      </c>
      <c r="X1263">
        <v>6</v>
      </c>
      <c r="Y1263">
        <v>11</v>
      </c>
    </row>
    <row r="1264" spans="1:25" x14ac:dyDescent="0.3">
      <c r="A1264" s="1" t="s">
        <v>191</v>
      </c>
      <c r="B1264" s="1" t="s">
        <v>182</v>
      </c>
      <c r="C1264">
        <v>25</v>
      </c>
      <c r="D1264">
        <v>0</v>
      </c>
      <c r="E1264">
        <v>0</v>
      </c>
      <c r="F1264">
        <v>0</v>
      </c>
      <c r="G1264" s="1" t="s">
        <v>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3</v>
      </c>
      <c r="T1264">
        <v>5</v>
      </c>
      <c r="U1264">
        <v>1</v>
      </c>
      <c r="V1264">
        <v>6</v>
      </c>
      <c r="W1264">
        <v>6</v>
      </c>
      <c r="X1264">
        <v>1</v>
      </c>
      <c r="Y1264">
        <v>7</v>
      </c>
    </row>
    <row r="1265" spans="1:25" x14ac:dyDescent="0.3">
      <c r="A1265" s="1" t="s">
        <v>196</v>
      </c>
      <c r="B1265" s="1" t="s">
        <v>211</v>
      </c>
      <c r="C1265">
        <v>5</v>
      </c>
      <c r="D1265">
        <v>3</v>
      </c>
      <c r="E1265">
        <v>2</v>
      </c>
      <c r="F1265">
        <v>5</v>
      </c>
      <c r="G1265" s="1" t="s">
        <v>463</v>
      </c>
      <c r="H1265">
        <v>0</v>
      </c>
      <c r="I1265">
        <v>1</v>
      </c>
      <c r="J1265">
        <v>1</v>
      </c>
      <c r="K1265">
        <v>0</v>
      </c>
      <c r="L1265">
        <v>1</v>
      </c>
      <c r="M1265">
        <v>3</v>
      </c>
      <c r="N1265">
        <v>1</v>
      </c>
      <c r="O1265">
        <v>1</v>
      </c>
      <c r="P1265">
        <v>3</v>
      </c>
      <c r="Q1265">
        <v>4</v>
      </c>
      <c r="R1265">
        <v>1</v>
      </c>
      <c r="S1265">
        <v>1</v>
      </c>
      <c r="T1265">
        <v>2</v>
      </c>
      <c r="U1265">
        <v>7</v>
      </c>
      <c r="V1265">
        <v>2</v>
      </c>
      <c r="W1265">
        <v>2</v>
      </c>
      <c r="X1265">
        <v>7</v>
      </c>
      <c r="Y1265">
        <v>9</v>
      </c>
    </row>
    <row r="1266" spans="1:25" x14ac:dyDescent="0.3">
      <c r="A1266" s="1" t="s">
        <v>181</v>
      </c>
      <c r="B1266" s="1" t="s">
        <v>192</v>
      </c>
      <c r="C1266">
        <v>25</v>
      </c>
      <c r="D1266">
        <v>1</v>
      </c>
      <c r="E1266">
        <v>0</v>
      </c>
      <c r="F1266">
        <v>1</v>
      </c>
      <c r="G1266" s="1" t="s">
        <v>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1</v>
      </c>
      <c r="R1266">
        <v>2</v>
      </c>
      <c r="S1266">
        <v>2</v>
      </c>
      <c r="T1266">
        <v>4</v>
      </c>
      <c r="U1266">
        <v>13</v>
      </c>
      <c r="V1266">
        <v>8</v>
      </c>
      <c r="W1266">
        <v>8</v>
      </c>
      <c r="X1266">
        <v>13</v>
      </c>
      <c r="Y1266">
        <v>21</v>
      </c>
    </row>
    <row r="1267" spans="1:25" x14ac:dyDescent="0.3">
      <c r="A1267" s="1" t="s">
        <v>214</v>
      </c>
      <c r="B1267" s="1" t="s">
        <v>209</v>
      </c>
      <c r="C1267">
        <v>5</v>
      </c>
      <c r="D1267">
        <v>3</v>
      </c>
      <c r="E1267">
        <v>1</v>
      </c>
      <c r="F1267">
        <v>4</v>
      </c>
      <c r="G1267" s="1" t="s">
        <v>463</v>
      </c>
      <c r="H1267">
        <v>1</v>
      </c>
      <c r="I1267">
        <v>1</v>
      </c>
      <c r="J1267">
        <v>1</v>
      </c>
      <c r="K1267">
        <v>1</v>
      </c>
      <c r="L1267">
        <v>2</v>
      </c>
      <c r="M1267">
        <v>2</v>
      </c>
      <c r="N1267">
        <v>0</v>
      </c>
      <c r="O1267">
        <v>0</v>
      </c>
      <c r="P1267">
        <v>2</v>
      </c>
      <c r="Q1267">
        <v>2</v>
      </c>
      <c r="R1267">
        <v>3</v>
      </c>
      <c r="S1267">
        <v>3</v>
      </c>
      <c r="T1267">
        <v>6</v>
      </c>
      <c r="U1267">
        <v>4</v>
      </c>
      <c r="V1267">
        <v>5</v>
      </c>
      <c r="W1267">
        <v>5</v>
      </c>
      <c r="X1267">
        <v>4</v>
      </c>
      <c r="Y1267">
        <v>9</v>
      </c>
    </row>
    <row r="1268" spans="1:25" x14ac:dyDescent="0.3">
      <c r="A1268" s="1" t="s">
        <v>171</v>
      </c>
      <c r="B1268" s="1" t="s">
        <v>184</v>
      </c>
      <c r="C1268">
        <v>25</v>
      </c>
      <c r="D1268">
        <v>0</v>
      </c>
      <c r="E1268">
        <v>2</v>
      </c>
      <c r="F1268">
        <v>2</v>
      </c>
      <c r="G1268" s="1" t="s">
        <v>5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0</v>
      </c>
      <c r="N1268">
        <v>1</v>
      </c>
      <c r="O1268">
        <v>1</v>
      </c>
      <c r="P1268">
        <v>0</v>
      </c>
      <c r="Q1268">
        <v>1</v>
      </c>
      <c r="R1268">
        <v>3</v>
      </c>
      <c r="S1268">
        <v>2</v>
      </c>
      <c r="T1268">
        <v>5</v>
      </c>
      <c r="U1268">
        <v>8</v>
      </c>
      <c r="V1268">
        <v>2</v>
      </c>
      <c r="W1268">
        <v>2</v>
      </c>
      <c r="X1268">
        <v>8</v>
      </c>
      <c r="Y1268">
        <v>10</v>
      </c>
    </row>
    <row r="1269" spans="1:25" x14ac:dyDescent="0.3">
      <c r="A1269" s="1" t="s">
        <v>218</v>
      </c>
      <c r="B1269" s="1" t="s">
        <v>199</v>
      </c>
      <c r="C1269">
        <v>5</v>
      </c>
      <c r="D1269">
        <v>1</v>
      </c>
      <c r="E1269">
        <v>5</v>
      </c>
      <c r="F1269">
        <v>6</v>
      </c>
      <c r="G1269" s="1" t="s">
        <v>463</v>
      </c>
      <c r="H1269">
        <v>0</v>
      </c>
      <c r="I1269">
        <v>2</v>
      </c>
      <c r="J1269">
        <v>2</v>
      </c>
      <c r="K1269">
        <v>0</v>
      </c>
      <c r="L1269">
        <v>2</v>
      </c>
      <c r="M1269">
        <v>1</v>
      </c>
      <c r="N1269">
        <v>3</v>
      </c>
      <c r="O1269">
        <v>3</v>
      </c>
      <c r="P1269">
        <v>1</v>
      </c>
      <c r="Q1269">
        <v>4</v>
      </c>
      <c r="R1269">
        <v>1</v>
      </c>
      <c r="S1269">
        <v>0</v>
      </c>
      <c r="T1269">
        <v>1</v>
      </c>
      <c r="U1269">
        <v>10</v>
      </c>
      <c r="V1269">
        <v>5</v>
      </c>
      <c r="W1269">
        <v>5</v>
      </c>
      <c r="X1269">
        <v>10</v>
      </c>
      <c r="Y1269">
        <v>15</v>
      </c>
    </row>
    <row r="1270" spans="1:25" x14ac:dyDescent="0.3">
      <c r="A1270" s="1" t="s">
        <v>175</v>
      </c>
      <c r="B1270" s="1" t="s">
        <v>194</v>
      </c>
      <c r="C1270">
        <v>25</v>
      </c>
      <c r="D1270">
        <v>2</v>
      </c>
      <c r="E1270">
        <v>0</v>
      </c>
      <c r="F1270">
        <v>2</v>
      </c>
      <c r="G1270" s="1" t="s">
        <v>5</v>
      </c>
      <c r="H1270">
        <v>1</v>
      </c>
      <c r="I1270">
        <v>0</v>
      </c>
      <c r="J1270">
        <v>0</v>
      </c>
      <c r="K1270">
        <v>1</v>
      </c>
      <c r="L1270">
        <v>1</v>
      </c>
      <c r="M1270">
        <v>1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2</v>
      </c>
      <c r="T1270">
        <v>2</v>
      </c>
      <c r="U1270">
        <v>5</v>
      </c>
      <c r="V1270">
        <v>3</v>
      </c>
      <c r="W1270">
        <v>3</v>
      </c>
      <c r="X1270">
        <v>5</v>
      </c>
      <c r="Y1270">
        <v>8</v>
      </c>
    </row>
    <row r="1271" spans="1:25" x14ac:dyDescent="0.3">
      <c r="A1271" s="1" t="s">
        <v>210</v>
      </c>
      <c r="B1271" s="1" t="s">
        <v>208</v>
      </c>
      <c r="C1271">
        <v>5</v>
      </c>
      <c r="D1271">
        <v>1</v>
      </c>
      <c r="E1271">
        <v>2</v>
      </c>
      <c r="F1271">
        <v>3</v>
      </c>
      <c r="G1271" s="1" t="s">
        <v>463</v>
      </c>
      <c r="H1271">
        <v>0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2</v>
      </c>
      <c r="R1271">
        <v>1</v>
      </c>
      <c r="S1271">
        <v>0</v>
      </c>
      <c r="T1271">
        <v>1</v>
      </c>
      <c r="U1271">
        <v>8</v>
      </c>
      <c r="V1271">
        <v>0</v>
      </c>
      <c r="W1271">
        <v>0</v>
      </c>
      <c r="X1271">
        <v>8</v>
      </c>
      <c r="Y1271">
        <v>8</v>
      </c>
    </row>
    <row r="1272" spans="1:25" x14ac:dyDescent="0.3">
      <c r="A1272" s="1" t="s">
        <v>216</v>
      </c>
      <c r="B1272" s="1" t="s">
        <v>198</v>
      </c>
      <c r="C1272">
        <v>5</v>
      </c>
      <c r="D1272">
        <v>2</v>
      </c>
      <c r="E1272">
        <v>2</v>
      </c>
      <c r="F1272">
        <v>4</v>
      </c>
      <c r="G1272" s="1" t="s">
        <v>463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1</v>
      </c>
      <c r="N1272">
        <v>2</v>
      </c>
      <c r="O1272">
        <v>2</v>
      </c>
      <c r="P1272">
        <v>1</v>
      </c>
      <c r="Q1272">
        <v>3</v>
      </c>
      <c r="R1272">
        <v>1</v>
      </c>
      <c r="S1272">
        <v>3</v>
      </c>
      <c r="T1272">
        <v>4</v>
      </c>
      <c r="U1272">
        <v>0</v>
      </c>
      <c r="V1272">
        <v>11</v>
      </c>
      <c r="W1272">
        <v>11</v>
      </c>
      <c r="X1272">
        <v>0</v>
      </c>
      <c r="Y1272">
        <v>11</v>
      </c>
    </row>
    <row r="1273" spans="1:25" x14ac:dyDescent="0.3">
      <c r="A1273" s="1" t="s">
        <v>190</v>
      </c>
      <c r="B1273" s="1" t="s">
        <v>180</v>
      </c>
      <c r="C1273">
        <v>25</v>
      </c>
      <c r="D1273">
        <v>1</v>
      </c>
      <c r="E1273">
        <v>0</v>
      </c>
      <c r="F1273">
        <v>1</v>
      </c>
      <c r="G1273" s="1" t="s">
        <v>5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2</v>
      </c>
      <c r="T1273">
        <v>3</v>
      </c>
      <c r="U1273">
        <v>10</v>
      </c>
      <c r="V1273">
        <v>5</v>
      </c>
      <c r="W1273">
        <v>5</v>
      </c>
      <c r="X1273">
        <v>10</v>
      </c>
      <c r="Y1273">
        <v>15</v>
      </c>
    </row>
    <row r="1274" spans="1:25" x14ac:dyDescent="0.3">
      <c r="A1274" s="1" t="s">
        <v>204</v>
      </c>
      <c r="B1274" s="1" t="s">
        <v>216</v>
      </c>
      <c r="C1274">
        <v>6</v>
      </c>
      <c r="D1274">
        <v>1</v>
      </c>
      <c r="E1274">
        <v>1</v>
      </c>
      <c r="F1274">
        <v>2</v>
      </c>
      <c r="G1274" s="1" t="s">
        <v>463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2</v>
      </c>
      <c r="R1274">
        <v>2</v>
      </c>
      <c r="S1274">
        <v>0</v>
      </c>
      <c r="T1274">
        <v>2</v>
      </c>
      <c r="U1274">
        <v>10</v>
      </c>
      <c r="V1274">
        <v>2</v>
      </c>
      <c r="W1274">
        <v>2</v>
      </c>
      <c r="X1274">
        <v>10</v>
      </c>
      <c r="Y1274">
        <v>12</v>
      </c>
    </row>
    <row r="1275" spans="1:25" x14ac:dyDescent="0.3">
      <c r="A1275" s="1" t="s">
        <v>172</v>
      </c>
      <c r="B1275" s="1" t="s">
        <v>176</v>
      </c>
      <c r="C1275">
        <v>25</v>
      </c>
      <c r="D1275">
        <v>3</v>
      </c>
      <c r="E1275">
        <v>4</v>
      </c>
      <c r="F1275">
        <v>7</v>
      </c>
      <c r="G1275" s="1" t="s">
        <v>463</v>
      </c>
      <c r="H1275">
        <v>2</v>
      </c>
      <c r="I1275">
        <v>2</v>
      </c>
      <c r="J1275">
        <v>2</v>
      </c>
      <c r="K1275">
        <v>2</v>
      </c>
      <c r="L1275">
        <v>4</v>
      </c>
      <c r="M1275">
        <v>1</v>
      </c>
      <c r="N1275">
        <v>2</v>
      </c>
      <c r="O1275">
        <v>2</v>
      </c>
      <c r="P1275">
        <v>1</v>
      </c>
      <c r="Q1275">
        <v>3</v>
      </c>
      <c r="R1275">
        <v>3</v>
      </c>
      <c r="S1275">
        <v>2</v>
      </c>
      <c r="T1275">
        <v>5</v>
      </c>
      <c r="U1275">
        <v>5</v>
      </c>
      <c r="V1275">
        <v>7</v>
      </c>
      <c r="W1275">
        <v>7</v>
      </c>
      <c r="X1275">
        <v>5</v>
      </c>
      <c r="Y1275">
        <v>12</v>
      </c>
    </row>
    <row r="1276" spans="1:25" x14ac:dyDescent="0.3">
      <c r="A1276" s="1" t="s">
        <v>198</v>
      </c>
      <c r="B1276" s="1" t="s">
        <v>212</v>
      </c>
      <c r="C1276">
        <v>6</v>
      </c>
      <c r="D1276">
        <v>2</v>
      </c>
      <c r="E1276">
        <v>1</v>
      </c>
      <c r="F1276">
        <v>3</v>
      </c>
      <c r="G1276" s="1" t="s">
        <v>463</v>
      </c>
      <c r="H1276">
        <v>2</v>
      </c>
      <c r="I1276">
        <v>0</v>
      </c>
      <c r="J1276">
        <v>0</v>
      </c>
      <c r="K1276">
        <v>2</v>
      </c>
      <c r="L1276">
        <v>2</v>
      </c>
      <c r="M1276">
        <v>0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1</v>
      </c>
      <c r="T1276">
        <v>1</v>
      </c>
      <c r="U1276">
        <v>9</v>
      </c>
      <c r="V1276">
        <v>3</v>
      </c>
      <c r="W1276">
        <v>3</v>
      </c>
      <c r="X1276">
        <v>9</v>
      </c>
      <c r="Y1276">
        <v>12</v>
      </c>
    </row>
    <row r="1277" spans="1:25" x14ac:dyDescent="0.3">
      <c r="A1277" s="1" t="s">
        <v>187</v>
      </c>
      <c r="B1277" s="1" t="s">
        <v>179</v>
      </c>
      <c r="C1277">
        <v>25</v>
      </c>
      <c r="D1277">
        <v>1</v>
      </c>
      <c r="E1277">
        <v>1</v>
      </c>
      <c r="F1277">
        <v>2</v>
      </c>
      <c r="G1277" s="1" t="s">
        <v>463</v>
      </c>
      <c r="H1277">
        <v>0</v>
      </c>
      <c r="I1277">
        <v>1</v>
      </c>
      <c r="J1277">
        <v>1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1</v>
      </c>
      <c r="Q1277">
        <v>1</v>
      </c>
      <c r="R1277">
        <v>2</v>
      </c>
      <c r="S1277">
        <v>2</v>
      </c>
      <c r="T1277">
        <v>4</v>
      </c>
      <c r="U1277">
        <v>6</v>
      </c>
      <c r="V1277">
        <v>5</v>
      </c>
      <c r="W1277">
        <v>5</v>
      </c>
      <c r="X1277">
        <v>6</v>
      </c>
      <c r="Y1277">
        <v>11</v>
      </c>
    </row>
    <row r="1278" spans="1:25" x14ac:dyDescent="0.3">
      <c r="A1278" s="1" t="s">
        <v>209</v>
      </c>
      <c r="B1278" s="1" t="s">
        <v>217</v>
      </c>
      <c r="C1278">
        <v>6</v>
      </c>
      <c r="D1278">
        <v>3</v>
      </c>
      <c r="E1278">
        <v>0</v>
      </c>
      <c r="F1278">
        <v>3</v>
      </c>
      <c r="G1278" s="1" t="s">
        <v>5</v>
      </c>
      <c r="H1278">
        <v>1</v>
      </c>
      <c r="I1278">
        <v>0</v>
      </c>
      <c r="J1278">
        <v>0</v>
      </c>
      <c r="K1278">
        <v>1</v>
      </c>
      <c r="L1278">
        <v>1</v>
      </c>
      <c r="M1278">
        <v>2</v>
      </c>
      <c r="N1278">
        <v>0</v>
      </c>
      <c r="O1278">
        <v>0</v>
      </c>
      <c r="P1278">
        <v>2</v>
      </c>
      <c r="Q1278">
        <v>2</v>
      </c>
      <c r="R1278">
        <v>0</v>
      </c>
      <c r="S1278">
        <v>1</v>
      </c>
      <c r="T1278">
        <v>1</v>
      </c>
      <c r="U1278">
        <v>2</v>
      </c>
      <c r="V1278">
        <v>5</v>
      </c>
      <c r="W1278">
        <v>5</v>
      </c>
      <c r="X1278">
        <v>2</v>
      </c>
      <c r="Y1278">
        <v>7</v>
      </c>
    </row>
    <row r="1279" spans="1:25" x14ac:dyDescent="0.3">
      <c r="A1279" s="1" t="s">
        <v>178</v>
      </c>
      <c r="B1279" s="1" t="s">
        <v>193</v>
      </c>
      <c r="C1279">
        <v>25</v>
      </c>
      <c r="D1279">
        <v>0</v>
      </c>
      <c r="E1279">
        <v>0</v>
      </c>
      <c r="F1279">
        <v>0</v>
      </c>
      <c r="G1279" s="1" t="s">
        <v>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3</v>
      </c>
      <c r="S1279">
        <v>2</v>
      </c>
      <c r="T1279">
        <v>5</v>
      </c>
      <c r="U1279">
        <v>7</v>
      </c>
      <c r="V1279">
        <v>7</v>
      </c>
      <c r="W1279">
        <v>7</v>
      </c>
      <c r="X1279">
        <v>7</v>
      </c>
      <c r="Y1279">
        <v>14</v>
      </c>
    </row>
    <row r="1280" spans="1:25" x14ac:dyDescent="0.3">
      <c r="A1280" s="1" t="s">
        <v>203</v>
      </c>
      <c r="B1280" s="1" t="s">
        <v>210</v>
      </c>
      <c r="C1280">
        <v>6</v>
      </c>
      <c r="D1280">
        <v>0</v>
      </c>
      <c r="E1280">
        <v>1</v>
      </c>
      <c r="F1280">
        <v>1</v>
      </c>
      <c r="G1280" s="1" t="s">
        <v>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1</v>
      </c>
      <c r="U1280">
        <v>6</v>
      </c>
      <c r="V1280">
        <v>7</v>
      </c>
      <c r="W1280">
        <v>7</v>
      </c>
      <c r="X1280">
        <v>6</v>
      </c>
      <c r="Y1280">
        <v>13</v>
      </c>
    </row>
    <row r="1281" spans="1:25" x14ac:dyDescent="0.3">
      <c r="A1281" s="1" t="s">
        <v>174</v>
      </c>
      <c r="B1281" s="1" t="s">
        <v>185</v>
      </c>
      <c r="C1281">
        <v>25</v>
      </c>
      <c r="D1281">
        <v>3</v>
      </c>
      <c r="E1281">
        <v>0</v>
      </c>
      <c r="F1281">
        <v>3</v>
      </c>
      <c r="G1281" s="1" t="s">
        <v>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</v>
      </c>
      <c r="N1281">
        <v>0</v>
      </c>
      <c r="O1281">
        <v>0</v>
      </c>
      <c r="P1281">
        <v>3</v>
      </c>
      <c r="Q1281">
        <v>3</v>
      </c>
      <c r="R1281">
        <v>5</v>
      </c>
      <c r="S1281">
        <v>2</v>
      </c>
      <c r="T1281">
        <v>7</v>
      </c>
      <c r="U1281">
        <v>6</v>
      </c>
      <c r="V1281">
        <v>4</v>
      </c>
      <c r="W1281">
        <v>4</v>
      </c>
      <c r="X1281">
        <v>6</v>
      </c>
      <c r="Y1281">
        <v>10</v>
      </c>
    </row>
    <row r="1282" spans="1:25" x14ac:dyDescent="0.3">
      <c r="A1282" s="1" t="s">
        <v>205</v>
      </c>
      <c r="B1282" s="1" t="s">
        <v>215</v>
      </c>
      <c r="C1282">
        <v>6</v>
      </c>
      <c r="D1282">
        <v>2</v>
      </c>
      <c r="E1282">
        <v>1</v>
      </c>
      <c r="F1282">
        <v>3</v>
      </c>
      <c r="G1282" s="1" t="s">
        <v>463</v>
      </c>
      <c r="H1282">
        <v>1</v>
      </c>
      <c r="I1282">
        <v>1</v>
      </c>
      <c r="J1282">
        <v>1</v>
      </c>
      <c r="K1282">
        <v>1</v>
      </c>
      <c r="L1282">
        <v>2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4</v>
      </c>
      <c r="S1282">
        <v>2</v>
      </c>
      <c r="T1282">
        <v>6</v>
      </c>
      <c r="U1282">
        <v>3</v>
      </c>
      <c r="V1282">
        <v>4</v>
      </c>
      <c r="W1282">
        <v>4</v>
      </c>
      <c r="X1282">
        <v>3</v>
      </c>
      <c r="Y1282">
        <v>7</v>
      </c>
    </row>
    <row r="1283" spans="1:25" x14ac:dyDescent="0.3">
      <c r="A1283" s="1" t="s">
        <v>183</v>
      </c>
      <c r="B1283" s="1" t="s">
        <v>189</v>
      </c>
      <c r="C1283">
        <v>25</v>
      </c>
      <c r="D1283">
        <v>2</v>
      </c>
      <c r="E1283">
        <v>2</v>
      </c>
      <c r="F1283">
        <v>4</v>
      </c>
      <c r="G1283" s="1" t="s">
        <v>463</v>
      </c>
      <c r="H1283">
        <v>0</v>
      </c>
      <c r="I1283">
        <v>2</v>
      </c>
      <c r="J1283">
        <v>2</v>
      </c>
      <c r="K1283">
        <v>0</v>
      </c>
      <c r="L1283">
        <v>2</v>
      </c>
      <c r="M1283">
        <v>2</v>
      </c>
      <c r="N1283">
        <v>0</v>
      </c>
      <c r="O1283">
        <v>0</v>
      </c>
      <c r="P1283">
        <v>2</v>
      </c>
      <c r="Q1283">
        <v>2</v>
      </c>
      <c r="R1283">
        <v>2</v>
      </c>
      <c r="S1283">
        <v>4</v>
      </c>
      <c r="T1283">
        <v>6</v>
      </c>
      <c r="U1283">
        <v>7</v>
      </c>
      <c r="V1283">
        <v>5</v>
      </c>
      <c r="W1283">
        <v>5</v>
      </c>
      <c r="X1283">
        <v>7</v>
      </c>
      <c r="Y1283">
        <v>12</v>
      </c>
    </row>
    <row r="1284" spans="1:25" x14ac:dyDescent="0.3">
      <c r="A1284" s="1" t="s">
        <v>199</v>
      </c>
      <c r="B1284" s="1" t="s">
        <v>201</v>
      </c>
      <c r="C1284">
        <v>6</v>
      </c>
      <c r="D1284">
        <v>1</v>
      </c>
      <c r="E1284">
        <v>1</v>
      </c>
      <c r="F1284">
        <v>2</v>
      </c>
      <c r="G1284" s="1" t="s">
        <v>463</v>
      </c>
      <c r="H1284">
        <v>0</v>
      </c>
      <c r="I1284">
        <v>1</v>
      </c>
      <c r="J1284">
        <v>1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3</v>
      </c>
      <c r="T1284">
        <v>4</v>
      </c>
      <c r="U1284">
        <v>4</v>
      </c>
      <c r="V1284">
        <v>13</v>
      </c>
      <c r="W1284">
        <v>13</v>
      </c>
      <c r="X1284">
        <v>4</v>
      </c>
      <c r="Y1284">
        <v>17</v>
      </c>
    </row>
    <row r="1285" spans="1:25" x14ac:dyDescent="0.3">
      <c r="A1285" s="1" t="s">
        <v>173</v>
      </c>
      <c r="B1285" s="1" t="s">
        <v>186</v>
      </c>
      <c r="C1285">
        <v>25</v>
      </c>
      <c r="D1285">
        <v>1</v>
      </c>
      <c r="E1285">
        <v>1</v>
      </c>
      <c r="F1285">
        <v>2</v>
      </c>
      <c r="G1285" s="1" t="s">
        <v>463</v>
      </c>
      <c r="H1285">
        <v>0</v>
      </c>
      <c r="I1285">
        <v>1</v>
      </c>
      <c r="J1285">
        <v>1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3</v>
      </c>
      <c r="S1285">
        <v>2</v>
      </c>
      <c r="T1285">
        <v>5</v>
      </c>
      <c r="U1285">
        <v>10</v>
      </c>
      <c r="V1285">
        <v>4</v>
      </c>
      <c r="W1285">
        <v>4</v>
      </c>
      <c r="X1285">
        <v>10</v>
      </c>
      <c r="Y1285">
        <v>14</v>
      </c>
    </row>
    <row r="1286" spans="1:25" x14ac:dyDescent="0.3">
      <c r="A1286" s="1" t="s">
        <v>195</v>
      </c>
      <c r="B1286" s="1" t="s">
        <v>218</v>
      </c>
      <c r="C1286">
        <v>6</v>
      </c>
      <c r="D1286">
        <v>3</v>
      </c>
      <c r="E1286">
        <v>0</v>
      </c>
      <c r="F1286">
        <v>3</v>
      </c>
      <c r="G1286" s="1" t="s">
        <v>5</v>
      </c>
      <c r="H1286">
        <v>1</v>
      </c>
      <c r="I1286">
        <v>0</v>
      </c>
      <c r="J1286">
        <v>0</v>
      </c>
      <c r="K1286">
        <v>1</v>
      </c>
      <c r="L1286">
        <v>1</v>
      </c>
      <c r="M1286">
        <v>2</v>
      </c>
      <c r="N1286">
        <v>0</v>
      </c>
      <c r="O1286">
        <v>0</v>
      </c>
      <c r="P1286">
        <v>2</v>
      </c>
      <c r="Q1286">
        <v>2</v>
      </c>
      <c r="R1286">
        <v>0</v>
      </c>
      <c r="S1286">
        <v>1</v>
      </c>
      <c r="T1286">
        <v>1</v>
      </c>
      <c r="U1286">
        <v>9</v>
      </c>
      <c r="V1286">
        <v>3</v>
      </c>
      <c r="W1286">
        <v>3</v>
      </c>
      <c r="X1286">
        <v>9</v>
      </c>
      <c r="Y1286">
        <v>12</v>
      </c>
    </row>
    <row r="1287" spans="1:25" x14ac:dyDescent="0.3">
      <c r="A1287" s="1" t="s">
        <v>179</v>
      </c>
      <c r="B1287" s="1" t="s">
        <v>178</v>
      </c>
      <c r="C1287">
        <v>26</v>
      </c>
      <c r="D1287">
        <v>2</v>
      </c>
      <c r="E1287">
        <v>2</v>
      </c>
      <c r="F1287">
        <v>4</v>
      </c>
      <c r="G1287" s="1" t="s">
        <v>463</v>
      </c>
      <c r="H1287">
        <v>1</v>
      </c>
      <c r="I1287">
        <v>1</v>
      </c>
      <c r="J1287">
        <v>1</v>
      </c>
      <c r="K1287">
        <v>1</v>
      </c>
      <c r="L1287">
        <v>2</v>
      </c>
      <c r="M1287">
        <v>1</v>
      </c>
      <c r="N1287">
        <v>1</v>
      </c>
      <c r="O1287">
        <v>1</v>
      </c>
      <c r="P1287">
        <v>1</v>
      </c>
      <c r="Q1287">
        <v>2</v>
      </c>
      <c r="R1287">
        <v>2</v>
      </c>
      <c r="S1287">
        <v>4</v>
      </c>
      <c r="T1287">
        <v>6</v>
      </c>
      <c r="U1287">
        <v>9</v>
      </c>
      <c r="V1287">
        <v>1</v>
      </c>
      <c r="W1287">
        <v>1</v>
      </c>
      <c r="X1287">
        <v>9</v>
      </c>
      <c r="Y1287">
        <v>10</v>
      </c>
    </row>
    <row r="1288" spans="1:25" x14ac:dyDescent="0.3">
      <c r="A1288" s="1" t="s">
        <v>211</v>
      </c>
      <c r="B1288" s="1" t="s">
        <v>213</v>
      </c>
      <c r="C1288">
        <v>6</v>
      </c>
      <c r="D1288">
        <v>1</v>
      </c>
      <c r="E1288">
        <v>1</v>
      </c>
      <c r="F1288">
        <v>2</v>
      </c>
      <c r="G1288" s="1" t="s">
        <v>463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1</v>
      </c>
      <c r="Q1288">
        <v>2</v>
      </c>
      <c r="R1288">
        <v>2</v>
      </c>
      <c r="S1288">
        <v>4</v>
      </c>
      <c r="T1288">
        <v>6</v>
      </c>
      <c r="U1288">
        <v>9</v>
      </c>
      <c r="V1288">
        <v>1</v>
      </c>
      <c r="W1288">
        <v>1</v>
      </c>
      <c r="X1288">
        <v>9</v>
      </c>
      <c r="Y1288">
        <v>10</v>
      </c>
    </row>
    <row r="1289" spans="1:25" x14ac:dyDescent="0.3">
      <c r="A1289" s="1" t="s">
        <v>185</v>
      </c>
      <c r="B1289" s="1" t="s">
        <v>173</v>
      </c>
      <c r="C1289">
        <v>26</v>
      </c>
      <c r="D1289">
        <v>2</v>
      </c>
      <c r="E1289">
        <v>1</v>
      </c>
      <c r="F1289">
        <v>3</v>
      </c>
      <c r="G1289" s="1" t="s">
        <v>463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2</v>
      </c>
      <c r="N1289">
        <v>1</v>
      </c>
      <c r="O1289">
        <v>1</v>
      </c>
      <c r="P1289">
        <v>2</v>
      </c>
      <c r="Q1289">
        <v>3</v>
      </c>
      <c r="R1289">
        <v>2</v>
      </c>
      <c r="S1289">
        <v>3</v>
      </c>
      <c r="T1289">
        <v>5</v>
      </c>
      <c r="U1289">
        <v>3</v>
      </c>
      <c r="V1289">
        <v>6</v>
      </c>
      <c r="W1289">
        <v>6</v>
      </c>
      <c r="X1289">
        <v>3</v>
      </c>
      <c r="Y1289">
        <v>9</v>
      </c>
    </row>
    <row r="1290" spans="1:25" x14ac:dyDescent="0.3">
      <c r="A1290" s="1" t="s">
        <v>206</v>
      </c>
      <c r="B1290" s="1" t="s">
        <v>200</v>
      </c>
      <c r="C1290">
        <v>6</v>
      </c>
      <c r="D1290">
        <v>1</v>
      </c>
      <c r="E1290">
        <v>2</v>
      </c>
      <c r="F1290">
        <v>3</v>
      </c>
      <c r="G1290" s="1" t="s">
        <v>463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2</v>
      </c>
      <c r="O1290">
        <v>2</v>
      </c>
      <c r="P1290">
        <v>1</v>
      </c>
      <c r="Q1290">
        <v>3</v>
      </c>
      <c r="R1290">
        <v>4</v>
      </c>
      <c r="S1290">
        <v>3</v>
      </c>
      <c r="T1290">
        <v>7</v>
      </c>
      <c r="U1290">
        <v>1</v>
      </c>
      <c r="V1290">
        <v>8</v>
      </c>
      <c r="W1290">
        <v>8</v>
      </c>
      <c r="X1290">
        <v>1</v>
      </c>
      <c r="Y1290">
        <v>9</v>
      </c>
    </row>
    <row r="1291" spans="1:25" x14ac:dyDescent="0.3">
      <c r="A1291" s="1" t="s">
        <v>188</v>
      </c>
      <c r="B1291" s="1" t="s">
        <v>172</v>
      </c>
      <c r="C1291">
        <v>26</v>
      </c>
      <c r="D1291">
        <v>1</v>
      </c>
      <c r="E1291">
        <v>1</v>
      </c>
      <c r="F1291">
        <v>2</v>
      </c>
      <c r="G1291" s="1" t="s">
        <v>463</v>
      </c>
      <c r="H1291">
        <v>1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0</v>
      </c>
      <c r="Q1291">
        <v>1</v>
      </c>
      <c r="R1291">
        <v>3</v>
      </c>
      <c r="S1291">
        <v>3</v>
      </c>
      <c r="T1291">
        <v>6</v>
      </c>
      <c r="U1291">
        <v>5</v>
      </c>
      <c r="V1291">
        <v>8</v>
      </c>
      <c r="W1291">
        <v>8</v>
      </c>
      <c r="X1291">
        <v>5</v>
      </c>
      <c r="Y1291">
        <v>13</v>
      </c>
    </row>
    <row r="1292" spans="1:25" x14ac:dyDescent="0.3">
      <c r="A1292" s="1" t="s">
        <v>197</v>
      </c>
      <c r="B1292" s="1" t="s">
        <v>214</v>
      </c>
      <c r="C1292">
        <v>6</v>
      </c>
      <c r="D1292">
        <v>1</v>
      </c>
      <c r="E1292">
        <v>1</v>
      </c>
      <c r="F1292">
        <v>2</v>
      </c>
      <c r="G1292" s="1" t="s">
        <v>463</v>
      </c>
      <c r="H1292">
        <v>0</v>
      </c>
      <c r="I1292">
        <v>1</v>
      </c>
      <c r="J1292">
        <v>1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1</v>
      </c>
      <c r="R1292">
        <v>6</v>
      </c>
      <c r="S1292">
        <v>3</v>
      </c>
      <c r="T1292">
        <v>9</v>
      </c>
      <c r="U1292">
        <v>1</v>
      </c>
      <c r="V1292">
        <v>10</v>
      </c>
      <c r="W1292">
        <v>10</v>
      </c>
      <c r="X1292">
        <v>1</v>
      </c>
      <c r="Y1292">
        <v>11</v>
      </c>
    </row>
    <row r="1293" spans="1:25" x14ac:dyDescent="0.3">
      <c r="A1293" s="1" t="s">
        <v>176</v>
      </c>
      <c r="B1293" s="1" t="s">
        <v>175</v>
      </c>
      <c r="C1293">
        <v>26</v>
      </c>
      <c r="D1293">
        <v>1</v>
      </c>
      <c r="E1293">
        <v>1</v>
      </c>
      <c r="F1293">
        <v>2</v>
      </c>
      <c r="G1293" s="1" t="s">
        <v>463</v>
      </c>
      <c r="H1293">
        <v>1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1</v>
      </c>
      <c r="O1293">
        <v>1</v>
      </c>
      <c r="P1293">
        <v>0</v>
      </c>
      <c r="Q1293">
        <v>1</v>
      </c>
      <c r="R1293">
        <v>0</v>
      </c>
      <c r="S1293">
        <v>2</v>
      </c>
      <c r="T1293">
        <v>2</v>
      </c>
      <c r="U1293">
        <v>4</v>
      </c>
      <c r="V1293">
        <v>5</v>
      </c>
      <c r="W1293">
        <v>5</v>
      </c>
      <c r="X1293">
        <v>4</v>
      </c>
      <c r="Y1293">
        <v>9</v>
      </c>
    </row>
    <row r="1294" spans="1:25" x14ac:dyDescent="0.3">
      <c r="A1294" s="1" t="s">
        <v>208</v>
      </c>
      <c r="B1294" s="1" t="s">
        <v>202</v>
      </c>
      <c r="C1294">
        <v>6</v>
      </c>
      <c r="D1294">
        <v>0</v>
      </c>
      <c r="E1294">
        <v>0</v>
      </c>
      <c r="F1294">
        <v>0</v>
      </c>
      <c r="G1294" s="1" t="s">
        <v>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5</v>
      </c>
      <c r="V1294">
        <v>4</v>
      </c>
      <c r="W1294">
        <v>4</v>
      </c>
      <c r="X1294">
        <v>5</v>
      </c>
      <c r="Y1294">
        <v>9</v>
      </c>
    </row>
    <row r="1295" spans="1:25" x14ac:dyDescent="0.3">
      <c r="A1295" s="1" t="s">
        <v>184</v>
      </c>
      <c r="B1295" s="1" t="s">
        <v>191</v>
      </c>
      <c r="C1295">
        <v>26</v>
      </c>
      <c r="D1295">
        <v>6</v>
      </c>
      <c r="E1295">
        <v>0</v>
      </c>
      <c r="F1295">
        <v>6</v>
      </c>
      <c r="G1295" s="1" t="s">
        <v>5</v>
      </c>
      <c r="H1295">
        <v>1</v>
      </c>
      <c r="I1295">
        <v>0</v>
      </c>
      <c r="J1295">
        <v>0</v>
      </c>
      <c r="K1295">
        <v>1</v>
      </c>
      <c r="L1295">
        <v>1</v>
      </c>
      <c r="M1295">
        <v>5</v>
      </c>
      <c r="N1295">
        <v>0</v>
      </c>
      <c r="O1295">
        <v>0</v>
      </c>
      <c r="P1295">
        <v>5</v>
      </c>
      <c r="Q1295">
        <v>5</v>
      </c>
      <c r="R1295">
        <v>2</v>
      </c>
      <c r="S1295">
        <v>2</v>
      </c>
      <c r="T1295">
        <v>4</v>
      </c>
      <c r="U1295">
        <v>6</v>
      </c>
      <c r="V1295">
        <v>1</v>
      </c>
      <c r="W1295">
        <v>1</v>
      </c>
      <c r="X1295">
        <v>6</v>
      </c>
      <c r="Y1295">
        <v>7</v>
      </c>
    </row>
    <row r="1296" spans="1:25" x14ac:dyDescent="0.3">
      <c r="A1296" s="1" t="s">
        <v>207</v>
      </c>
      <c r="B1296" s="1" t="s">
        <v>196</v>
      </c>
      <c r="C1296">
        <v>6</v>
      </c>
      <c r="D1296">
        <v>1</v>
      </c>
      <c r="E1296">
        <v>1</v>
      </c>
      <c r="F1296">
        <v>2</v>
      </c>
      <c r="G1296" s="1" t="s">
        <v>463</v>
      </c>
      <c r="H1296">
        <v>1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2</v>
      </c>
      <c r="S1296">
        <v>2</v>
      </c>
      <c r="T1296">
        <v>4</v>
      </c>
      <c r="U1296">
        <v>6</v>
      </c>
      <c r="V1296">
        <v>3</v>
      </c>
      <c r="W1296">
        <v>3</v>
      </c>
      <c r="X1296">
        <v>6</v>
      </c>
      <c r="Y1296">
        <v>9</v>
      </c>
    </row>
    <row r="1297" spans="1:25" x14ac:dyDescent="0.3">
      <c r="A1297" s="1" t="s">
        <v>194</v>
      </c>
      <c r="B1297" s="1" t="s">
        <v>190</v>
      </c>
      <c r="C1297">
        <v>26</v>
      </c>
      <c r="D1297">
        <v>2</v>
      </c>
      <c r="E1297">
        <v>3</v>
      </c>
      <c r="F1297">
        <v>5</v>
      </c>
      <c r="G1297" s="1" t="s">
        <v>463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1</v>
      </c>
      <c r="N1297">
        <v>3</v>
      </c>
      <c r="O1297">
        <v>3</v>
      </c>
      <c r="P1297">
        <v>1</v>
      </c>
      <c r="Q1297">
        <v>4</v>
      </c>
      <c r="R1297">
        <v>0</v>
      </c>
      <c r="S1297">
        <v>0</v>
      </c>
      <c r="T1297">
        <v>0</v>
      </c>
      <c r="U1297">
        <v>6</v>
      </c>
      <c r="V1297">
        <v>3</v>
      </c>
      <c r="W1297">
        <v>3</v>
      </c>
      <c r="X1297">
        <v>6</v>
      </c>
      <c r="Y1297">
        <v>9</v>
      </c>
    </row>
    <row r="1298" spans="1:25" x14ac:dyDescent="0.3">
      <c r="A1298" s="1" t="s">
        <v>204</v>
      </c>
      <c r="B1298" s="1" t="s">
        <v>209</v>
      </c>
      <c r="C1298">
        <v>7</v>
      </c>
      <c r="D1298">
        <v>1</v>
      </c>
      <c r="E1298">
        <v>1</v>
      </c>
      <c r="F1298">
        <v>2</v>
      </c>
      <c r="G1298" s="1" t="s">
        <v>463</v>
      </c>
      <c r="H1298">
        <v>0</v>
      </c>
      <c r="I1298">
        <v>1</v>
      </c>
      <c r="J1298">
        <v>1</v>
      </c>
      <c r="K1298">
        <v>0</v>
      </c>
      <c r="L1298">
        <v>1</v>
      </c>
      <c r="M1298">
        <v>1</v>
      </c>
      <c r="N1298">
        <v>0</v>
      </c>
      <c r="O1298">
        <v>0</v>
      </c>
      <c r="P1298">
        <v>1</v>
      </c>
      <c r="Q1298">
        <v>1</v>
      </c>
      <c r="R1298">
        <v>4</v>
      </c>
      <c r="S1298">
        <v>2</v>
      </c>
      <c r="T1298">
        <v>6</v>
      </c>
      <c r="U1298">
        <v>5</v>
      </c>
      <c r="V1298">
        <v>3</v>
      </c>
      <c r="W1298">
        <v>3</v>
      </c>
      <c r="X1298">
        <v>5</v>
      </c>
      <c r="Y1298">
        <v>8</v>
      </c>
    </row>
    <row r="1299" spans="1:25" x14ac:dyDescent="0.3">
      <c r="A1299" s="1" t="s">
        <v>180</v>
      </c>
      <c r="B1299" s="1" t="s">
        <v>171</v>
      </c>
      <c r="C1299">
        <v>26</v>
      </c>
      <c r="D1299">
        <v>4</v>
      </c>
      <c r="E1299">
        <v>2</v>
      </c>
      <c r="F1299">
        <v>6</v>
      </c>
      <c r="G1299" s="1" t="s">
        <v>463</v>
      </c>
      <c r="H1299">
        <v>1</v>
      </c>
      <c r="I1299">
        <v>0</v>
      </c>
      <c r="J1299">
        <v>0</v>
      </c>
      <c r="K1299">
        <v>1</v>
      </c>
      <c r="L1299">
        <v>1</v>
      </c>
      <c r="M1299">
        <v>3</v>
      </c>
      <c r="N1299">
        <v>2</v>
      </c>
      <c r="O1299">
        <v>2</v>
      </c>
      <c r="P1299">
        <v>3</v>
      </c>
      <c r="Q1299">
        <v>5</v>
      </c>
      <c r="R1299">
        <v>2</v>
      </c>
      <c r="S1299">
        <v>1</v>
      </c>
      <c r="T1299">
        <v>3</v>
      </c>
      <c r="U1299">
        <v>6</v>
      </c>
      <c r="V1299">
        <v>8</v>
      </c>
      <c r="W1299">
        <v>8</v>
      </c>
      <c r="X1299">
        <v>6</v>
      </c>
      <c r="Y1299">
        <v>14</v>
      </c>
    </row>
    <row r="1300" spans="1:25" x14ac:dyDescent="0.3">
      <c r="A1300" s="1" t="s">
        <v>198</v>
      </c>
      <c r="B1300" s="1" t="s">
        <v>208</v>
      </c>
      <c r="C1300">
        <v>7</v>
      </c>
      <c r="D1300">
        <v>1</v>
      </c>
      <c r="E1300">
        <v>1</v>
      </c>
      <c r="F1300">
        <v>2</v>
      </c>
      <c r="G1300" s="1" t="s">
        <v>463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1</v>
      </c>
      <c r="P1300">
        <v>1</v>
      </c>
      <c r="Q1300">
        <v>2</v>
      </c>
      <c r="R1300">
        <v>0</v>
      </c>
      <c r="S1300">
        <v>1</v>
      </c>
      <c r="T1300">
        <v>1</v>
      </c>
      <c r="U1300">
        <v>8</v>
      </c>
      <c r="V1300">
        <v>7</v>
      </c>
      <c r="W1300">
        <v>7</v>
      </c>
      <c r="X1300">
        <v>8</v>
      </c>
      <c r="Y1300">
        <v>15</v>
      </c>
    </row>
    <row r="1301" spans="1:25" x14ac:dyDescent="0.3">
      <c r="A1301" s="1" t="s">
        <v>193</v>
      </c>
      <c r="B1301" s="1" t="s">
        <v>183</v>
      </c>
      <c r="C1301">
        <v>26</v>
      </c>
      <c r="D1301">
        <v>1</v>
      </c>
      <c r="E1301">
        <v>4</v>
      </c>
      <c r="F1301">
        <v>5</v>
      </c>
      <c r="G1301" s="1" t="s">
        <v>463</v>
      </c>
      <c r="H1301">
        <v>0</v>
      </c>
      <c r="I1301">
        <v>3</v>
      </c>
      <c r="J1301">
        <v>3</v>
      </c>
      <c r="K1301">
        <v>0</v>
      </c>
      <c r="L1301">
        <v>3</v>
      </c>
      <c r="M1301">
        <v>1</v>
      </c>
      <c r="N1301">
        <v>1</v>
      </c>
      <c r="O1301">
        <v>1</v>
      </c>
      <c r="P1301">
        <v>1</v>
      </c>
      <c r="Q1301">
        <v>2</v>
      </c>
      <c r="R1301">
        <v>2</v>
      </c>
      <c r="S1301">
        <v>1</v>
      </c>
      <c r="T1301">
        <v>3</v>
      </c>
      <c r="U1301">
        <v>7</v>
      </c>
      <c r="V1301">
        <v>1</v>
      </c>
      <c r="W1301">
        <v>1</v>
      </c>
      <c r="X1301">
        <v>7</v>
      </c>
      <c r="Y1301">
        <v>8</v>
      </c>
    </row>
    <row r="1302" spans="1:25" x14ac:dyDescent="0.3">
      <c r="A1302" s="1" t="s">
        <v>202</v>
      </c>
      <c r="B1302" s="1" t="s">
        <v>215</v>
      </c>
      <c r="C1302">
        <v>7</v>
      </c>
      <c r="D1302">
        <v>3</v>
      </c>
      <c r="E1302">
        <v>2</v>
      </c>
      <c r="F1302">
        <v>5</v>
      </c>
      <c r="G1302" s="1" t="s">
        <v>463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3</v>
      </c>
      <c r="N1302">
        <v>2</v>
      </c>
      <c r="O1302">
        <v>2</v>
      </c>
      <c r="P1302">
        <v>3</v>
      </c>
      <c r="Q1302">
        <v>5</v>
      </c>
      <c r="R1302">
        <v>0</v>
      </c>
      <c r="S1302">
        <v>3</v>
      </c>
      <c r="T1302">
        <v>3</v>
      </c>
      <c r="U1302">
        <v>8</v>
      </c>
      <c r="V1302">
        <v>3</v>
      </c>
      <c r="W1302">
        <v>3</v>
      </c>
      <c r="X1302">
        <v>8</v>
      </c>
      <c r="Y1302">
        <v>11</v>
      </c>
    </row>
    <row r="1303" spans="1:25" x14ac:dyDescent="0.3">
      <c r="A1303" s="1" t="s">
        <v>192</v>
      </c>
      <c r="B1303" s="1" t="s">
        <v>187</v>
      </c>
      <c r="C1303">
        <v>26</v>
      </c>
      <c r="D1303">
        <v>2</v>
      </c>
      <c r="E1303">
        <v>1</v>
      </c>
      <c r="F1303">
        <v>3</v>
      </c>
      <c r="G1303" s="1" t="s">
        <v>463</v>
      </c>
      <c r="H1303">
        <v>1</v>
      </c>
      <c r="I1303">
        <v>0</v>
      </c>
      <c r="J1303">
        <v>0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2</v>
      </c>
      <c r="R1303">
        <v>5</v>
      </c>
      <c r="S1303">
        <v>1</v>
      </c>
      <c r="T1303">
        <v>6</v>
      </c>
      <c r="U1303">
        <v>3</v>
      </c>
      <c r="V1303">
        <v>5</v>
      </c>
      <c r="W1303">
        <v>5</v>
      </c>
      <c r="X1303">
        <v>3</v>
      </c>
      <c r="Y1303">
        <v>8</v>
      </c>
    </row>
    <row r="1304" spans="1:25" x14ac:dyDescent="0.3">
      <c r="A1304" s="1" t="s">
        <v>213</v>
      </c>
      <c r="B1304" s="1" t="s">
        <v>218</v>
      </c>
      <c r="C1304">
        <v>7</v>
      </c>
      <c r="D1304">
        <v>0</v>
      </c>
      <c r="E1304">
        <v>0</v>
      </c>
      <c r="F1304">
        <v>0</v>
      </c>
      <c r="G1304" s="1" t="s">
        <v>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2</v>
      </c>
      <c r="U1304">
        <v>6</v>
      </c>
      <c r="V1304">
        <v>10</v>
      </c>
      <c r="W1304">
        <v>10</v>
      </c>
      <c r="X1304">
        <v>6</v>
      </c>
      <c r="Y1304">
        <v>16</v>
      </c>
    </row>
    <row r="1305" spans="1:25" x14ac:dyDescent="0.3">
      <c r="A1305" s="1" t="s">
        <v>186</v>
      </c>
      <c r="B1305" s="1" t="s">
        <v>177</v>
      </c>
      <c r="C1305">
        <v>26</v>
      </c>
      <c r="D1305">
        <v>1</v>
      </c>
      <c r="E1305">
        <v>1</v>
      </c>
      <c r="F1305">
        <v>2</v>
      </c>
      <c r="G1305" s="1" t="s">
        <v>463</v>
      </c>
      <c r="H1305">
        <v>1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0</v>
      </c>
      <c r="Q1305">
        <v>1</v>
      </c>
      <c r="R1305">
        <v>1</v>
      </c>
      <c r="S1305">
        <v>2</v>
      </c>
      <c r="T1305">
        <v>3</v>
      </c>
      <c r="U1305">
        <v>6</v>
      </c>
      <c r="V1305">
        <v>4</v>
      </c>
      <c r="W1305">
        <v>4</v>
      </c>
      <c r="X1305">
        <v>6</v>
      </c>
      <c r="Y1305">
        <v>10</v>
      </c>
    </row>
    <row r="1306" spans="1:25" x14ac:dyDescent="0.3">
      <c r="A1306" s="1" t="s">
        <v>200</v>
      </c>
      <c r="B1306" s="1" t="s">
        <v>207</v>
      </c>
      <c r="C1306">
        <v>7</v>
      </c>
      <c r="D1306">
        <v>3</v>
      </c>
      <c r="E1306">
        <v>2</v>
      </c>
      <c r="F1306">
        <v>5</v>
      </c>
      <c r="G1306" s="1" t="s">
        <v>463</v>
      </c>
      <c r="H1306">
        <v>1</v>
      </c>
      <c r="I1306">
        <v>1</v>
      </c>
      <c r="J1306">
        <v>1</v>
      </c>
      <c r="K1306">
        <v>1</v>
      </c>
      <c r="L1306">
        <v>2</v>
      </c>
      <c r="M1306">
        <v>2</v>
      </c>
      <c r="N1306">
        <v>1</v>
      </c>
      <c r="O1306">
        <v>1</v>
      </c>
      <c r="P1306">
        <v>2</v>
      </c>
      <c r="Q1306">
        <v>3</v>
      </c>
      <c r="R1306">
        <v>3</v>
      </c>
      <c r="S1306">
        <v>1</v>
      </c>
      <c r="T1306">
        <v>4</v>
      </c>
      <c r="U1306">
        <v>2</v>
      </c>
      <c r="V1306">
        <v>7</v>
      </c>
      <c r="W1306">
        <v>7</v>
      </c>
      <c r="X1306">
        <v>2</v>
      </c>
      <c r="Y1306">
        <v>9</v>
      </c>
    </row>
    <row r="1307" spans="1:25" x14ac:dyDescent="0.3">
      <c r="A1307" s="1" t="s">
        <v>182</v>
      </c>
      <c r="B1307" s="1" t="s">
        <v>181</v>
      </c>
      <c r="C1307">
        <v>26</v>
      </c>
      <c r="D1307">
        <v>0</v>
      </c>
      <c r="E1307">
        <v>2</v>
      </c>
      <c r="F1307">
        <v>2</v>
      </c>
      <c r="G1307" s="1" t="s">
        <v>5</v>
      </c>
      <c r="H1307">
        <v>0</v>
      </c>
      <c r="I1307">
        <v>1</v>
      </c>
      <c r="J1307">
        <v>1</v>
      </c>
      <c r="K1307">
        <v>0</v>
      </c>
      <c r="L1307">
        <v>1</v>
      </c>
      <c r="M1307">
        <v>0</v>
      </c>
      <c r="N1307">
        <v>1</v>
      </c>
      <c r="O1307">
        <v>1</v>
      </c>
      <c r="P1307">
        <v>0</v>
      </c>
      <c r="Q1307">
        <v>1</v>
      </c>
      <c r="R1307">
        <v>3</v>
      </c>
      <c r="S1307">
        <v>1</v>
      </c>
      <c r="T1307">
        <v>4</v>
      </c>
      <c r="U1307">
        <v>7</v>
      </c>
      <c r="V1307">
        <v>0</v>
      </c>
      <c r="W1307">
        <v>0</v>
      </c>
      <c r="X1307">
        <v>7</v>
      </c>
      <c r="Y1307">
        <v>7</v>
      </c>
    </row>
    <row r="1308" spans="1:25" x14ac:dyDescent="0.3">
      <c r="A1308" s="1" t="s">
        <v>201</v>
      </c>
      <c r="B1308" s="1" t="s">
        <v>196</v>
      </c>
      <c r="C1308">
        <v>7</v>
      </c>
      <c r="D1308">
        <v>2</v>
      </c>
      <c r="E1308">
        <v>1</v>
      </c>
      <c r="F1308">
        <v>3</v>
      </c>
      <c r="G1308" s="1" t="s">
        <v>463</v>
      </c>
      <c r="H1308">
        <v>1</v>
      </c>
      <c r="I1308">
        <v>1</v>
      </c>
      <c r="J1308">
        <v>1</v>
      </c>
      <c r="K1308">
        <v>1</v>
      </c>
      <c r="L1308">
        <v>2</v>
      </c>
      <c r="M1308">
        <v>1</v>
      </c>
      <c r="N1308">
        <v>0</v>
      </c>
      <c r="O1308">
        <v>0</v>
      </c>
      <c r="P1308">
        <v>1</v>
      </c>
      <c r="Q1308">
        <v>1</v>
      </c>
      <c r="R1308">
        <v>3</v>
      </c>
      <c r="S1308">
        <v>1</v>
      </c>
      <c r="T1308">
        <v>4</v>
      </c>
      <c r="U1308">
        <v>2</v>
      </c>
      <c r="V1308">
        <v>14</v>
      </c>
      <c r="W1308">
        <v>14</v>
      </c>
      <c r="X1308">
        <v>2</v>
      </c>
      <c r="Y1308">
        <v>16</v>
      </c>
    </row>
    <row r="1309" spans="1:25" x14ac:dyDescent="0.3">
      <c r="A1309" s="1" t="s">
        <v>212</v>
      </c>
      <c r="B1309" s="1" t="s">
        <v>217</v>
      </c>
      <c r="C1309">
        <v>7</v>
      </c>
      <c r="D1309">
        <v>0</v>
      </c>
      <c r="E1309">
        <v>1</v>
      </c>
      <c r="F1309">
        <v>1</v>
      </c>
      <c r="G1309" s="1" t="s">
        <v>5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0</v>
      </c>
      <c r="Q1309">
        <v>1</v>
      </c>
      <c r="R1309">
        <v>4</v>
      </c>
      <c r="S1309">
        <v>2</v>
      </c>
      <c r="T1309">
        <v>6</v>
      </c>
      <c r="U1309">
        <v>4</v>
      </c>
      <c r="V1309">
        <v>3</v>
      </c>
      <c r="W1309">
        <v>3</v>
      </c>
      <c r="X1309">
        <v>4</v>
      </c>
      <c r="Y1309">
        <v>7</v>
      </c>
    </row>
    <row r="1310" spans="1:25" x14ac:dyDescent="0.3">
      <c r="A1310" s="1" t="s">
        <v>189</v>
      </c>
      <c r="B1310" s="1" t="s">
        <v>174</v>
      </c>
      <c r="C1310">
        <v>26</v>
      </c>
      <c r="D1310">
        <v>0</v>
      </c>
      <c r="E1310">
        <v>3</v>
      </c>
      <c r="F1310">
        <v>3</v>
      </c>
      <c r="G1310" s="1" t="s">
        <v>5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0</v>
      </c>
      <c r="N1310">
        <v>2</v>
      </c>
      <c r="O1310">
        <v>2</v>
      </c>
      <c r="P1310">
        <v>0</v>
      </c>
      <c r="Q1310">
        <v>2</v>
      </c>
      <c r="R1310">
        <v>1</v>
      </c>
      <c r="S1310">
        <v>2</v>
      </c>
      <c r="T1310">
        <v>3</v>
      </c>
      <c r="U1310">
        <v>7</v>
      </c>
      <c r="V1310">
        <v>8</v>
      </c>
      <c r="W1310">
        <v>8</v>
      </c>
      <c r="X1310">
        <v>7</v>
      </c>
      <c r="Y1310">
        <v>15</v>
      </c>
    </row>
    <row r="1311" spans="1:25" x14ac:dyDescent="0.3">
      <c r="A1311" s="1" t="s">
        <v>214</v>
      </c>
      <c r="B1311" s="1" t="s">
        <v>203</v>
      </c>
      <c r="C1311">
        <v>7</v>
      </c>
      <c r="D1311">
        <v>1</v>
      </c>
      <c r="E1311">
        <v>2</v>
      </c>
      <c r="F1311">
        <v>3</v>
      </c>
      <c r="G1311" s="1" t="s">
        <v>463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2</v>
      </c>
      <c r="O1311">
        <v>2</v>
      </c>
      <c r="P1311">
        <v>1</v>
      </c>
      <c r="Q1311">
        <v>3</v>
      </c>
      <c r="R1311">
        <v>1</v>
      </c>
      <c r="S1311">
        <v>3</v>
      </c>
      <c r="T1311">
        <v>4</v>
      </c>
      <c r="U1311">
        <v>5</v>
      </c>
      <c r="V1311">
        <v>1</v>
      </c>
      <c r="W1311">
        <v>1</v>
      </c>
      <c r="X1311">
        <v>5</v>
      </c>
      <c r="Y1311">
        <v>6</v>
      </c>
    </row>
    <row r="1312" spans="1:25" x14ac:dyDescent="0.3">
      <c r="A1312" s="1" t="s">
        <v>177</v>
      </c>
      <c r="B1312" s="1" t="s">
        <v>175</v>
      </c>
      <c r="C1312">
        <v>27</v>
      </c>
      <c r="D1312">
        <v>1</v>
      </c>
      <c r="E1312">
        <v>2</v>
      </c>
      <c r="F1312">
        <v>3</v>
      </c>
      <c r="G1312" s="1" t="s">
        <v>463</v>
      </c>
      <c r="H1312">
        <v>0</v>
      </c>
      <c r="I1312">
        <v>1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2</v>
      </c>
      <c r="R1312">
        <v>2</v>
      </c>
      <c r="S1312">
        <v>1</v>
      </c>
      <c r="T1312">
        <v>3</v>
      </c>
      <c r="U1312">
        <v>2</v>
      </c>
      <c r="V1312">
        <v>4</v>
      </c>
      <c r="W1312">
        <v>4</v>
      </c>
      <c r="X1312">
        <v>2</v>
      </c>
      <c r="Y1312">
        <v>6</v>
      </c>
    </row>
    <row r="1313" spans="1:25" x14ac:dyDescent="0.3">
      <c r="A1313" s="1" t="s">
        <v>195</v>
      </c>
      <c r="B1313" s="1" t="s">
        <v>211</v>
      </c>
      <c r="C1313">
        <v>7</v>
      </c>
      <c r="D1313">
        <v>1</v>
      </c>
      <c r="E1313">
        <v>1</v>
      </c>
      <c r="F1313">
        <v>2</v>
      </c>
      <c r="G1313" s="1" t="s">
        <v>463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2</v>
      </c>
      <c r="R1313">
        <v>0</v>
      </c>
      <c r="S1313">
        <v>0</v>
      </c>
      <c r="T1313">
        <v>0</v>
      </c>
      <c r="U1313">
        <v>6</v>
      </c>
      <c r="V1313">
        <v>6</v>
      </c>
      <c r="W1313">
        <v>6</v>
      </c>
      <c r="X1313">
        <v>6</v>
      </c>
      <c r="Y1313">
        <v>12</v>
      </c>
    </row>
    <row r="1314" spans="1:25" x14ac:dyDescent="0.3">
      <c r="A1314" s="1" t="s">
        <v>188</v>
      </c>
      <c r="B1314" s="1" t="s">
        <v>182</v>
      </c>
      <c r="C1314">
        <v>27</v>
      </c>
      <c r="D1314">
        <v>3</v>
      </c>
      <c r="E1314">
        <v>1</v>
      </c>
      <c r="F1314">
        <v>4</v>
      </c>
      <c r="G1314" s="1" t="s">
        <v>463</v>
      </c>
      <c r="H1314">
        <v>2</v>
      </c>
      <c r="I1314">
        <v>1</v>
      </c>
      <c r="J1314">
        <v>1</v>
      </c>
      <c r="K1314">
        <v>2</v>
      </c>
      <c r="L1314">
        <v>3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0</v>
      </c>
      <c r="S1314">
        <v>2</v>
      </c>
      <c r="T1314">
        <v>2</v>
      </c>
      <c r="U1314">
        <v>6</v>
      </c>
      <c r="V1314">
        <v>3</v>
      </c>
      <c r="W1314">
        <v>3</v>
      </c>
      <c r="X1314">
        <v>6</v>
      </c>
      <c r="Y1314">
        <v>9</v>
      </c>
    </row>
    <row r="1315" spans="1:25" x14ac:dyDescent="0.3">
      <c r="A1315" s="1" t="s">
        <v>216</v>
      </c>
      <c r="B1315" s="1" t="s">
        <v>210</v>
      </c>
      <c r="C1315">
        <v>7</v>
      </c>
      <c r="D1315">
        <v>3</v>
      </c>
      <c r="E1315">
        <v>3</v>
      </c>
      <c r="F1315">
        <v>6</v>
      </c>
      <c r="G1315" s="1" t="s">
        <v>463</v>
      </c>
      <c r="H1315">
        <v>2</v>
      </c>
      <c r="I1315">
        <v>0</v>
      </c>
      <c r="J1315">
        <v>0</v>
      </c>
      <c r="K1315">
        <v>2</v>
      </c>
      <c r="L1315">
        <v>2</v>
      </c>
      <c r="M1315">
        <v>1</v>
      </c>
      <c r="N1315">
        <v>3</v>
      </c>
      <c r="O1315">
        <v>3</v>
      </c>
      <c r="P1315">
        <v>1</v>
      </c>
      <c r="Q1315">
        <v>4</v>
      </c>
      <c r="R1315">
        <v>1</v>
      </c>
      <c r="S1315">
        <v>3</v>
      </c>
      <c r="T1315">
        <v>4</v>
      </c>
      <c r="U1315">
        <v>3</v>
      </c>
      <c r="V1315">
        <v>7</v>
      </c>
      <c r="W1315">
        <v>7</v>
      </c>
      <c r="X1315">
        <v>3</v>
      </c>
      <c r="Y1315">
        <v>10</v>
      </c>
    </row>
    <row r="1316" spans="1:25" x14ac:dyDescent="0.3">
      <c r="A1316" s="1" t="s">
        <v>181</v>
      </c>
      <c r="B1316" s="1" t="s">
        <v>191</v>
      </c>
      <c r="C1316">
        <v>27</v>
      </c>
      <c r="D1316">
        <v>2</v>
      </c>
      <c r="E1316">
        <v>1</v>
      </c>
      <c r="F1316">
        <v>3</v>
      </c>
      <c r="G1316" s="1" t="s">
        <v>463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</v>
      </c>
      <c r="N1316">
        <v>1</v>
      </c>
      <c r="O1316">
        <v>1</v>
      </c>
      <c r="P1316">
        <v>2</v>
      </c>
      <c r="Q1316">
        <v>3</v>
      </c>
      <c r="R1316">
        <v>0</v>
      </c>
      <c r="S1316">
        <v>2</v>
      </c>
      <c r="T1316">
        <v>2</v>
      </c>
      <c r="U1316">
        <v>9</v>
      </c>
      <c r="V1316">
        <v>0</v>
      </c>
      <c r="W1316">
        <v>0</v>
      </c>
      <c r="X1316">
        <v>9</v>
      </c>
      <c r="Y1316">
        <v>9</v>
      </c>
    </row>
    <row r="1317" spans="1:25" x14ac:dyDescent="0.3">
      <c r="A1317" s="1" t="s">
        <v>206</v>
      </c>
      <c r="B1317" s="1" t="s">
        <v>199</v>
      </c>
      <c r="C1317">
        <v>7</v>
      </c>
      <c r="D1317">
        <v>2</v>
      </c>
      <c r="E1317">
        <v>3</v>
      </c>
      <c r="F1317">
        <v>5</v>
      </c>
      <c r="G1317" s="1" t="s">
        <v>463</v>
      </c>
      <c r="H1317">
        <v>0</v>
      </c>
      <c r="I1317">
        <v>1</v>
      </c>
      <c r="J1317">
        <v>1</v>
      </c>
      <c r="K1317">
        <v>0</v>
      </c>
      <c r="L1317">
        <v>1</v>
      </c>
      <c r="M1317">
        <v>2</v>
      </c>
      <c r="N1317">
        <v>2</v>
      </c>
      <c r="O1317">
        <v>2</v>
      </c>
      <c r="P1317">
        <v>2</v>
      </c>
      <c r="Q1317">
        <v>4</v>
      </c>
      <c r="R1317">
        <v>0</v>
      </c>
      <c r="S1317">
        <v>1</v>
      </c>
      <c r="T1317">
        <v>1</v>
      </c>
      <c r="U1317">
        <v>9</v>
      </c>
      <c r="V1317">
        <v>4</v>
      </c>
      <c r="W1317">
        <v>4</v>
      </c>
      <c r="X1317">
        <v>9</v>
      </c>
      <c r="Y1317">
        <v>13</v>
      </c>
    </row>
    <row r="1318" spans="1:25" x14ac:dyDescent="0.3">
      <c r="A1318" s="1" t="s">
        <v>184</v>
      </c>
      <c r="B1318" s="1" t="s">
        <v>186</v>
      </c>
      <c r="C1318">
        <v>27</v>
      </c>
      <c r="D1318">
        <v>3</v>
      </c>
      <c r="E1318">
        <v>0</v>
      </c>
      <c r="F1318">
        <v>3</v>
      </c>
      <c r="G1318" s="1" t="s">
        <v>5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2</v>
      </c>
      <c r="N1318">
        <v>0</v>
      </c>
      <c r="O1318">
        <v>0</v>
      </c>
      <c r="P1318">
        <v>2</v>
      </c>
      <c r="Q1318">
        <v>2</v>
      </c>
      <c r="R1318">
        <v>0</v>
      </c>
      <c r="S1318">
        <v>2</v>
      </c>
      <c r="T1318">
        <v>2</v>
      </c>
      <c r="U1318">
        <v>5</v>
      </c>
      <c r="V1318">
        <v>1</v>
      </c>
      <c r="W1318">
        <v>1</v>
      </c>
      <c r="X1318">
        <v>5</v>
      </c>
      <c r="Y1318">
        <v>6</v>
      </c>
    </row>
    <row r="1319" spans="1:25" x14ac:dyDescent="0.3">
      <c r="A1319" s="1" t="s">
        <v>197</v>
      </c>
      <c r="B1319" s="1" t="s">
        <v>205</v>
      </c>
      <c r="C1319">
        <v>7</v>
      </c>
      <c r="D1319">
        <v>1</v>
      </c>
      <c r="E1319">
        <v>1</v>
      </c>
      <c r="F1319">
        <v>2</v>
      </c>
      <c r="G1319" s="1" t="s">
        <v>463</v>
      </c>
      <c r="H1319">
        <v>1</v>
      </c>
      <c r="I1319">
        <v>1</v>
      </c>
      <c r="J1319">
        <v>1</v>
      </c>
      <c r="K1319">
        <v>1</v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</v>
      </c>
      <c r="S1319">
        <v>5</v>
      </c>
      <c r="T1319">
        <v>8</v>
      </c>
      <c r="U1319">
        <v>10</v>
      </c>
      <c r="V1319">
        <v>6</v>
      </c>
      <c r="W1319">
        <v>6</v>
      </c>
      <c r="X1319">
        <v>10</v>
      </c>
      <c r="Y1319">
        <v>16</v>
      </c>
    </row>
    <row r="1320" spans="1:25" x14ac:dyDescent="0.3">
      <c r="A1320" s="1" t="s">
        <v>194</v>
      </c>
      <c r="B1320" s="1" t="s">
        <v>192</v>
      </c>
      <c r="C1320">
        <v>27</v>
      </c>
      <c r="D1320">
        <v>1</v>
      </c>
      <c r="E1320">
        <v>0</v>
      </c>
      <c r="F1320">
        <v>1</v>
      </c>
      <c r="G1320" s="1" t="s">
        <v>5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1</v>
      </c>
      <c r="T1320">
        <v>3</v>
      </c>
      <c r="U1320">
        <v>1</v>
      </c>
      <c r="V1320">
        <v>4</v>
      </c>
      <c r="W1320">
        <v>4</v>
      </c>
      <c r="X1320">
        <v>1</v>
      </c>
      <c r="Y1320">
        <v>5</v>
      </c>
    </row>
    <row r="1321" spans="1:25" x14ac:dyDescent="0.3">
      <c r="A1321" s="1" t="s">
        <v>217</v>
      </c>
      <c r="B1321" s="1" t="s">
        <v>216</v>
      </c>
      <c r="C1321">
        <v>8</v>
      </c>
      <c r="D1321">
        <v>2</v>
      </c>
      <c r="E1321">
        <v>3</v>
      </c>
      <c r="F1321">
        <v>5</v>
      </c>
      <c r="G1321" s="1" t="s">
        <v>463</v>
      </c>
      <c r="H1321">
        <v>0</v>
      </c>
      <c r="I1321">
        <v>2</v>
      </c>
      <c r="J1321">
        <v>2</v>
      </c>
      <c r="K1321">
        <v>0</v>
      </c>
      <c r="L1321">
        <v>2</v>
      </c>
      <c r="M1321">
        <v>2</v>
      </c>
      <c r="N1321">
        <v>1</v>
      </c>
      <c r="O1321">
        <v>1</v>
      </c>
      <c r="P1321">
        <v>2</v>
      </c>
      <c r="Q1321">
        <v>3</v>
      </c>
      <c r="R1321">
        <v>0</v>
      </c>
      <c r="S1321">
        <v>1</v>
      </c>
      <c r="T1321">
        <v>1</v>
      </c>
      <c r="U1321">
        <v>9</v>
      </c>
      <c r="V1321">
        <v>4</v>
      </c>
      <c r="W1321">
        <v>4</v>
      </c>
      <c r="X1321">
        <v>9</v>
      </c>
      <c r="Y1321">
        <v>13</v>
      </c>
    </row>
    <row r="1322" spans="1:25" x14ac:dyDescent="0.3">
      <c r="A1322" s="1" t="s">
        <v>171</v>
      </c>
      <c r="B1322" s="1" t="s">
        <v>176</v>
      </c>
      <c r="C1322">
        <v>27</v>
      </c>
      <c r="D1322">
        <v>2</v>
      </c>
      <c r="E1322">
        <v>0</v>
      </c>
      <c r="F1322">
        <v>2</v>
      </c>
      <c r="G1322" s="1" t="s">
        <v>5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3</v>
      </c>
      <c r="T1322">
        <v>4</v>
      </c>
      <c r="U1322">
        <v>8</v>
      </c>
      <c r="V1322">
        <v>2</v>
      </c>
      <c r="W1322">
        <v>2</v>
      </c>
      <c r="X1322">
        <v>8</v>
      </c>
      <c r="Y1322">
        <v>10</v>
      </c>
    </row>
    <row r="1323" spans="1:25" x14ac:dyDescent="0.3">
      <c r="A1323" s="1" t="s">
        <v>215</v>
      </c>
      <c r="B1323" s="1" t="s">
        <v>200</v>
      </c>
      <c r="C1323">
        <v>8</v>
      </c>
      <c r="D1323">
        <v>0</v>
      </c>
      <c r="E1323">
        <v>2</v>
      </c>
      <c r="F1323">
        <v>2</v>
      </c>
      <c r="G1323" s="1" t="s">
        <v>5</v>
      </c>
      <c r="H1323">
        <v>0</v>
      </c>
      <c r="I1323">
        <v>1</v>
      </c>
      <c r="J1323">
        <v>1</v>
      </c>
      <c r="K1323">
        <v>0</v>
      </c>
      <c r="L1323">
        <v>1</v>
      </c>
      <c r="M1323">
        <v>0</v>
      </c>
      <c r="N1323">
        <v>1</v>
      </c>
      <c r="O1323">
        <v>1</v>
      </c>
      <c r="P1323">
        <v>0</v>
      </c>
      <c r="Q1323">
        <v>1</v>
      </c>
      <c r="R1323">
        <v>2</v>
      </c>
      <c r="S1323">
        <v>4</v>
      </c>
      <c r="T1323">
        <v>6</v>
      </c>
      <c r="U1323">
        <v>6</v>
      </c>
      <c r="V1323">
        <v>1</v>
      </c>
      <c r="W1323">
        <v>1</v>
      </c>
      <c r="X1323">
        <v>6</v>
      </c>
      <c r="Y1323">
        <v>7</v>
      </c>
    </row>
    <row r="1324" spans="1:25" x14ac:dyDescent="0.3">
      <c r="A1324" s="1" t="s">
        <v>190</v>
      </c>
      <c r="B1324" s="1" t="s">
        <v>185</v>
      </c>
      <c r="C1324">
        <v>27</v>
      </c>
      <c r="D1324">
        <v>0</v>
      </c>
      <c r="E1324">
        <v>2</v>
      </c>
      <c r="F1324">
        <v>2</v>
      </c>
      <c r="G1324" s="1" t="s">
        <v>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</v>
      </c>
      <c r="O1324">
        <v>2</v>
      </c>
      <c r="P1324">
        <v>0</v>
      </c>
      <c r="Q1324">
        <v>2</v>
      </c>
      <c r="R1324">
        <v>0</v>
      </c>
      <c r="S1324">
        <v>0</v>
      </c>
      <c r="T1324">
        <v>0</v>
      </c>
      <c r="U1324">
        <v>2</v>
      </c>
      <c r="V1324">
        <v>1</v>
      </c>
      <c r="W1324">
        <v>1</v>
      </c>
      <c r="X1324">
        <v>2</v>
      </c>
      <c r="Y1324">
        <v>3</v>
      </c>
    </row>
    <row r="1325" spans="1:25" x14ac:dyDescent="0.3">
      <c r="A1325" s="1" t="s">
        <v>209</v>
      </c>
      <c r="B1325" s="1" t="s">
        <v>197</v>
      </c>
      <c r="C1325">
        <v>8</v>
      </c>
      <c r="D1325">
        <v>2</v>
      </c>
      <c r="E1325">
        <v>1</v>
      </c>
      <c r="F1325">
        <v>3</v>
      </c>
      <c r="G1325" s="1" t="s">
        <v>463</v>
      </c>
      <c r="H1325">
        <v>2</v>
      </c>
      <c r="I1325">
        <v>0</v>
      </c>
      <c r="J1325">
        <v>0</v>
      </c>
      <c r="K1325">
        <v>2</v>
      </c>
      <c r="L1325">
        <v>2</v>
      </c>
      <c r="M1325">
        <v>0</v>
      </c>
      <c r="N1325">
        <v>1</v>
      </c>
      <c r="O1325">
        <v>1</v>
      </c>
      <c r="P1325">
        <v>0</v>
      </c>
      <c r="Q1325">
        <v>1</v>
      </c>
      <c r="R1325">
        <v>1</v>
      </c>
      <c r="S1325">
        <v>2</v>
      </c>
      <c r="T1325">
        <v>3</v>
      </c>
      <c r="U1325">
        <v>3</v>
      </c>
      <c r="V1325">
        <v>4</v>
      </c>
      <c r="W1325">
        <v>4</v>
      </c>
      <c r="X1325">
        <v>3</v>
      </c>
      <c r="Y1325">
        <v>7</v>
      </c>
    </row>
    <row r="1326" spans="1:25" x14ac:dyDescent="0.3">
      <c r="A1326" s="1" t="s">
        <v>187</v>
      </c>
      <c r="B1326" s="1" t="s">
        <v>183</v>
      </c>
      <c r="C1326">
        <v>27</v>
      </c>
      <c r="D1326">
        <v>1</v>
      </c>
      <c r="E1326">
        <v>1</v>
      </c>
      <c r="F1326">
        <v>2</v>
      </c>
      <c r="G1326" s="1" t="s">
        <v>463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2</v>
      </c>
      <c r="R1326">
        <v>0</v>
      </c>
      <c r="S1326">
        <v>3</v>
      </c>
      <c r="T1326">
        <v>3</v>
      </c>
      <c r="U1326">
        <v>3</v>
      </c>
      <c r="V1326">
        <v>4</v>
      </c>
      <c r="W1326">
        <v>4</v>
      </c>
      <c r="X1326">
        <v>3</v>
      </c>
      <c r="Y1326">
        <v>7</v>
      </c>
    </row>
    <row r="1327" spans="1:25" x14ac:dyDescent="0.3">
      <c r="A1327" s="1" t="s">
        <v>203</v>
      </c>
      <c r="B1327" s="1" t="s">
        <v>198</v>
      </c>
      <c r="C1327">
        <v>8</v>
      </c>
      <c r="D1327">
        <v>1</v>
      </c>
      <c r="E1327">
        <v>0</v>
      </c>
      <c r="F1327">
        <v>1</v>
      </c>
      <c r="G1327" s="1" t="s">
        <v>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3</v>
      </c>
      <c r="T1327">
        <v>4</v>
      </c>
      <c r="U1327">
        <v>1</v>
      </c>
      <c r="V1327">
        <v>10</v>
      </c>
      <c r="W1327">
        <v>10</v>
      </c>
      <c r="X1327">
        <v>1</v>
      </c>
      <c r="Y1327">
        <v>11</v>
      </c>
    </row>
    <row r="1328" spans="1:25" x14ac:dyDescent="0.3">
      <c r="A1328" s="1" t="s">
        <v>193</v>
      </c>
      <c r="B1328" s="1" t="s">
        <v>180</v>
      </c>
      <c r="C1328">
        <v>27</v>
      </c>
      <c r="D1328">
        <v>2</v>
      </c>
      <c r="E1328">
        <v>0</v>
      </c>
      <c r="F1328">
        <v>2</v>
      </c>
      <c r="G1328" s="1" t="s">
        <v>5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3</v>
      </c>
      <c r="S1328">
        <v>5</v>
      </c>
      <c r="T1328">
        <v>8</v>
      </c>
      <c r="U1328">
        <v>6</v>
      </c>
      <c r="V1328">
        <v>2</v>
      </c>
      <c r="W1328">
        <v>2</v>
      </c>
      <c r="X1328">
        <v>6</v>
      </c>
      <c r="Y1328">
        <v>8</v>
      </c>
    </row>
    <row r="1329" spans="1:25" x14ac:dyDescent="0.3">
      <c r="A1329" s="1" t="s">
        <v>205</v>
      </c>
      <c r="B1329" s="1" t="s">
        <v>204</v>
      </c>
      <c r="C1329">
        <v>8</v>
      </c>
      <c r="D1329">
        <v>1</v>
      </c>
      <c r="E1329">
        <v>1</v>
      </c>
      <c r="F1329">
        <v>2</v>
      </c>
      <c r="G1329" s="1" t="s">
        <v>463</v>
      </c>
      <c r="H1329">
        <v>1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1</v>
      </c>
      <c r="R1329">
        <v>1</v>
      </c>
      <c r="S1329">
        <v>1</v>
      </c>
      <c r="T1329">
        <v>2</v>
      </c>
      <c r="U1329">
        <v>3</v>
      </c>
      <c r="V1329">
        <v>8</v>
      </c>
      <c r="W1329">
        <v>8</v>
      </c>
      <c r="X1329">
        <v>3</v>
      </c>
      <c r="Y1329">
        <v>11</v>
      </c>
    </row>
    <row r="1330" spans="1:25" x14ac:dyDescent="0.3">
      <c r="A1330" s="1" t="s">
        <v>174</v>
      </c>
      <c r="B1330" s="1" t="s">
        <v>178</v>
      </c>
      <c r="C1330">
        <v>27</v>
      </c>
      <c r="D1330">
        <v>1</v>
      </c>
      <c r="E1330">
        <v>0</v>
      </c>
      <c r="F1330">
        <v>1</v>
      </c>
      <c r="G1330" s="1" t="s">
        <v>5</v>
      </c>
      <c r="H1330">
        <v>1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2</v>
      </c>
      <c r="U1330">
        <v>6</v>
      </c>
      <c r="V1330">
        <v>2</v>
      </c>
      <c r="W1330">
        <v>2</v>
      </c>
      <c r="X1330">
        <v>6</v>
      </c>
      <c r="Y1330">
        <v>8</v>
      </c>
    </row>
    <row r="1331" spans="1:25" x14ac:dyDescent="0.3">
      <c r="A1331" s="1" t="s">
        <v>196</v>
      </c>
      <c r="B1331" s="1" t="s">
        <v>213</v>
      </c>
      <c r="C1331">
        <v>8</v>
      </c>
      <c r="D1331">
        <v>1</v>
      </c>
      <c r="E1331">
        <v>0</v>
      </c>
      <c r="F1331">
        <v>1</v>
      </c>
      <c r="G1331" s="1" t="s">
        <v>5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2</v>
      </c>
      <c r="U1331">
        <v>8</v>
      </c>
      <c r="V1331">
        <v>6</v>
      </c>
      <c r="W1331">
        <v>6</v>
      </c>
      <c r="X1331">
        <v>8</v>
      </c>
      <c r="Y1331">
        <v>14</v>
      </c>
    </row>
    <row r="1332" spans="1:25" x14ac:dyDescent="0.3">
      <c r="A1332" s="1" t="s">
        <v>173</v>
      </c>
      <c r="B1332" s="1" t="s">
        <v>172</v>
      </c>
      <c r="C1332">
        <v>27</v>
      </c>
      <c r="D1332">
        <v>1</v>
      </c>
      <c r="E1332">
        <v>1</v>
      </c>
      <c r="F1332">
        <v>2</v>
      </c>
      <c r="G1332" s="1" t="s">
        <v>463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0</v>
      </c>
      <c r="N1332">
        <v>1</v>
      </c>
      <c r="O1332">
        <v>1</v>
      </c>
      <c r="P1332">
        <v>0</v>
      </c>
      <c r="Q1332">
        <v>1</v>
      </c>
      <c r="R1332">
        <v>3</v>
      </c>
      <c r="S1332">
        <v>4</v>
      </c>
      <c r="T1332">
        <v>7</v>
      </c>
      <c r="U1332">
        <v>6</v>
      </c>
      <c r="V1332">
        <v>5</v>
      </c>
      <c r="W1332">
        <v>5</v>
      </c>
      <c r="X1332">
        <v>6</v>
      </c>
      <c r="Y1332">
        <v>11</v>
      </c>
    </row>
    <row r="1333" spans="1:25" x14ac:dyDescent="0.3">
      <c r="A1333" s="1" t="s">
        <v>199</v>
      </c>
      <c r="B1333" s="1" t="s">
        <v>195</v>
      </c>
      <c r="C1333">
        <v>8</v>
      </c>
      <c r="D1333">
        <v>1</v>
      </c>
      <c r="E1333">
        <v>2</v>
      </c>
      <c r="F1333">
        <v>3</v>
      </c>
      <c r="G1333" s="1" t="s">
        <v>463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2</v>
      </c>
      <c r="O1333">
        <v>2</v>
      </c>
      <c r="P1333">
        <v>1</v>
      </c>
      <c r="Q1333">
        <v>3</v>
      </c>
      <c r="R1333">
        <v>1</v>
      </c>
      <c r="S1333">
        <v>4</v>
      </c>
      <c r="T1333">
        <v>5</v>
      </c>
      <c r="U1333">
        <v>3</v>
      </c>
      <c r="V1333">
        <v>7</v>
      </c>
      <c r="W1333">
        <v>7</v>
      </c>
      <c r="X1333">
        <v>3</v>
      </c>
      <c r="Y1333">
        <v>10</v>
      </c>
    </row>
    <row r="1334" spans="1:25" x14ac:dyDescent="0.3">
      <c r="A1334" s="1" t="s">
        <v>189</v>
      </c>
      <c r="B1334" s="1" t="s">
        <v>179</v>
      </c>
      <c r="C1334">
        <v>27</v>
      </c>
      <c r="D1334">
        <v>3</v>
      </c>
      <c r="E1334">
        <v>0</v>
      </c>
      <c r="F1334">
        <v>3</v>
      </c>
      <c r="G1334" s="1" t="s">
        <v>5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2</v>
      </c>
      <c r="N1334">
        <v>0</v>
      </c>
      <c r="O1334">
        <v>0</v>
      </c>
      <c r="P1334">
        <v>2</v>
      </c>
      <c r="Q1334">
        <v>2</v>
      </c>
      <c r="R1334">
        <v>3</v>
      </c>
      <c r="S1334">
        <v>2</v>
      </c>
      <c r="T1334">
        <v>5</v>
      </c>
      <c r="U1334">
        <v>8</v>
      </c>
      <c r="V1334">
        <v>6</v>
      </c>
      <c r="W1334">
        <v>6</v>
      </c>
      <c r="X1334">
        <v>8</v>
      </c>
      <c r="Y1334">
        <v>14</v>
      </c>
    </row>
    <row r="1335" spans="1:25" x14ac:dyDescent="0.3">
      <c r="A1335" s="1" t="s">
        <v>218</v>
      </c>
      <c r="B1335" s="1" t="s">
        <v>202</v>
      </c>
      <c r="C1335">
        <v>8</v>
      </c>
      <c r="D1335">
        <v>0</v>
      </c>
      <c r="E1335">
        <v>1</v>
      </c>
      <c r="F1335">
        <v>1</v>
      </c>
      <c r="G1335" s="1" t="s">
        <v>5</v>
      </c>
      <c r="H1335">
        <v>0</v>
      </c>
      <c r="I1335">
        <v>1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3</v>
      </c>
      <c r="T1335">
        <v>4</v>
      </c>
      <c r="U1335">
        <v>9</v>
      </c>
      <c r="V1335">
        <v>4</v>
      </c>
      <c r="W1335">
        <v>4</v>
      </c>
      <c r="X1335">
        <v>9</v>
      </c>
      <c r="Y1335">
        <v>13</v>
      </c>
    </row>
    <row r="1336" spans="1:25" x14ac:dyDescent="0.3">
      <c r="A1336" s="1" t="s">
        <v>179</v>
      </c>
      <c r="B1336" s="1" t="s">
        <v>184</v>
      </c>
      <c r="C1336">
        <v>28</v>
      </c>
      <c r="D1336">
        <v>2</v>
      </c>
      <c r="E1336">
        <v>2</v>
      </c>
      <c r="F1336">
        <v>4</v>
      </c>
      <c r="G1336" s="1" t="s">
        <v>463</v>
      </c>
      <c r="H1336">
        <v>1</v>
      </c>
      <c r="I1336">
        <v>2</v>
      </c>
      <c r="J1336">
        <v>2</v>
      </c>
      <c r="K1336">
        <v>1</v>
      </c>
      <c r="L1336">
        <v>3</v>
      </c>
      <c r="M1336">
        <v>1</v>
      </c>
      <c r="N1336">
        <v>0</v>
      </c>
      <c r="O1336">
        <v>0</v>
      </c>
      <c r="P1336">
        <v>1</v>
      </c>
      <c r="Q1336">
        <v>1</v>
      </c>
      <c r="R1336">
        <v>2</v>
      </c>
      <c r="S1336">
        <v>3</v>
      </c>
      <c r="T1336">
        <v>5</v>
      </c>
      <c r="U1336">
        <v>7</v>
      </c>
      <c r="V1336">
        <v>5</v>
      </c>
      <c r="W1336">
        <v>5</v>
      </c>
      <c r="X1336">
        <v>7</v>
      </c>
      <c r="Y1336">
        <v>12</v>
      </c>
    </row>
    <row r="1337" spans="1:25" x14ac:dyDescent="0.3">
      <c r="A1337" s="1" t="s">
        <v>210</v>
      </c>
      <c r="B1337" s="1" t="s">
        <v>212</v>
      </c>
      <c r="C1337">
        <v>8</v>
      </c>
      <c r="D1337">
        <v>3</v>
      </c>
      <c r="E1337">
        <v>0</v>
      </c>
      <c r="F1337">
        <v>3</v>
      </c>
      <c r="G1337" s="1" t="s">
        <v>5</v>
      </c>
      <c r="H1337">
        <v>2</v>
      </c>
      <c r="I1337">
        <v>0</v>
      </c>
      <c r="J1337">
        <v>0</v>
      </c>
      <c r="K1337">
        <v>2</v>
      </c>
      <c r="L1337">
        <v>2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6</v>
      </c>
      <c r="V1337">
        <v>6</v>
      </c>
      <c r="W1337">
        <v>6</v>
      </c>
      <c r="X1337">
        <v>6</v>
      </c>
      <c r="Y1337">
        <v>12</v>
      </c>
    </row>
    <row r="1338" spans="1:25" x14ac:dyDescent="0.3">
      <c r="A1338" s="1" t="s">
        <v>185</v>
      </c>
      <c r="B1338" s="1" t="s">
        <v>194</v>
      </c>
      <c r="C1338">
        <v>28</v>
      </c>
      <c r="D1338">
        <v>2</v>
      </c>
      <c r="E1338">
        <v>0</v>
      </c>
      <c r="F1338">
        <v>2</v>
      </c>
      <c r="G1338" s="1" t="s">
        <v>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2</v>
      </c>
      <c r="N1338">
        <v>0</v>
      </c>
      <c r="O1338">
        <v>0</v>
      </c>
      <c r="P1338">
        <v>2</v>
      </c>
      <c r="Q1338">
        <v>2</v>
      </c>
      <c r="R1338">
        <v>1</v>
      </c>
      <c r="S1338">
        <v>1</v>
      </c>
      <c r="T1338">
        <v>2</v>
      </c>
      <c r="U1338">
        <v>6</v>
      </c>
      <c r="V1338">
        <v>5</v>
      </c>
      <c r="W1338">
        <v>5</v>
      </c>
      <c r="X1338">
        <v>6</v>
      </c>
      <c r="Y1338">
        <v>11</v>
      </c>
    </row>
    <row r="1339" spans="1:25" x14ac:dyDescent="0.3">
      <c r="A1339" s="1" t="s">
        <v>211</v>
      </c>
      <c r="B1339" s="1" t="s">
        <v>206</v>
      </c>
      <c r="C1339">
        <v>8</v>
      </c>
      <c r="D1339">
        <v>2</v>
      </c>
      <c r="E1339">
        <v>0</v>
      </c>
      <c r="F1339">
        <v>2</v>
      </c>
      <c r="G1339" s="1" t="s">
        <v>5</v>
      </c>
      <c r="H1339">
        <v>2</v>
      </c>
      <c r="I1339">
        <v>0</v>
      </c>
      <c r="J1339">
        <v>0</v>
      </c>
      <c r="K1339">
        <v>2</v>
      </c>
      <c r="L1339">
        <v>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4</v>
      </c>
      <c r="T1339">
        <v>5</v>
      </c>
      <c r="U1339">
        <v>3</v>
      </c>
      <c r="V1339">
        <v>4</v>
      </c>
      <c r="W1339">
        <v>4</v>
      </c>
      <c r="X1339">
        <v>3</v>
      </c>
      <c r="Y1339">
        <v>7</v>
      </c>
    </row>
    <row r="1340" spans="1:25" x14ac:dyDescent="0.3">
      <c r="A1340" s="1" t="s">
        <v>208</v>
      </c>
      <c r="B1340" s="1" t="s">
        <v>201</v>
      </c>
      <c r="C1340">
        <v>8</v>
      </c>
      <c r="D1340">
        <v>1</v>
      </c>
      <c r="E1340">
        <v>4</v>
      </c>
      <c r="F1340">
        <v>5</v>
      </c>
      <c r="G1340" s="1" t="s">
        <v>463</v>
      </c>
      <c r="H1340">
        <v>1</v>
      </c>
      <c r="I1340">
        <v>1</v>
      </c>
      <c r="J1340">
        <v>1</v>
      </c>
      <c r="K1340">
        <v>1</v>
      </c>
      <c r="L1340">
        <v>2</v>
      </c>
      <c r="M1340">
        <v>0</v>
      </c>
      <c r="N1340">
        <v>3</v>
      </c>
      <c r="O1340">
        <v>3</v>
      </c>
      <c r="P1340">
        <v>0</v>
      </c>
      <c r="Q1340">
        <v>3</v>
      </c>
      <c r="R1340">
        <v>3</v>
      </c>
      <c r="S1340">
        <v>4</v>
      </c>
      <c r="T1340">
        <v>7</v>
      </c>
      <c r="U1340">
        <v>4</v>
      </c>
      <c r="V1340">
        <v>9</v>
      </c>
      <c r="W1340">
        <v>9</v>
      </c>
      <c r="X1340">
        <v>4</v>
      </c>
      <c r="Y1340">
        <v>13</v>
      </c>
    </row>
    <row r="1341" spans="1:25" x14ac:dyDescent="0.3">
      <c r="A1341" s="1" t="s">
        <v>176</v>
      </c>
      <c r="B1341" s="1" t="s">
        <v>193</v>
      </c>
      <c r="C1341">
        <v>28</v>
      </c>
      <c r="D1341">
        <v>2</v>
      </c>
      <c r="E1341">
        <v>1</v>
      </c>
      <c r="F1341">
        <v>3</v>
      </c>
      <c r="G1341" s="1" t="s">
        <v>463</v>
      </c>
      <c r="H1341">
        <v>2</v>
      </c>
      <c r="I1341">
        <v>0</v>
      </c>
      <c r="J1341">
        <v>0</v>
      </c>
      <c r="K1341">
        <v>2</v>
      </c>
      <c r="L1341">
        <v>2</v>
      </c>
      <c r="M1341">
        <v>0</v>
      </c>
      <c r="N1341">
        <v>1</v>
      </c>
      <c r="O1341">
        <v>1</v>
      </c>
      <c r="P1341">
        <v>0</v>
      </c>
      <c r="Q1341">
        <v>1</v>
      </c>
      <c r="R1341">
        <v>2</v>
      </c>
      <c r="S1341">
        <v>1</v>
      </c>
      <c r="T1341">
        <v>3</v>
      </c>
      <c r="U1341">
        <v>4</v>
      </c>
      <c r="V1341">
        <v>3</v>
      </c>
      <c r="W1341">
        <v>3</v>
      </c>
      <c r="X1341">
        <v>4</v>
      </c>
      <c r="Y1341">
        <v>7</v>
      </c>
    </row>
    <row r="1342" spans="1:25" x14ac:dyDescent="0.3">
      <c r="A1342" s="1" t="s">
        <v>207</v>
      </c>
      <c r="B1342" s="1" t="s">
        <v>214</v>
      </c>
      <c r="C1342">
        <v>8</v>
      </c>
      <c r="D1342">
        <v>0</v>
      </c>
      <c r="E1342">
        <v>0</v>
      </c>
      <c r="F1342">
        <v>0</v>
      </c>
      <c r="G1342" s="1" t="s">
        <v>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</v>
      </c>
      <c r="S1342">
        <v>2</v>
      </c>
      <c r="T1342">
        <v>6</v>
      </c>
      <c r="U1342">
        <v>6</v>
      </c>
      <c r="V1342">
        <v>7</v>
      </c>
      <c r="W1342">
        <v>7</v>
      </c>
      <c r="X1342">
        <v>6</v>
      </c>
      <c r="Y1342">
        <v>13</v>
      </c>
    </row>
    <row r="1343" spans="1:25" x14ac:dyDescent="0.3">
      <c r="A1343" s="1" t="s">
        <v>175</v>
      </c>
      <c r="B1343" s="1" t="s">
        <v>190</v>
      </c>
      <c r="C1343">
        <v>28</v>
      </c>
      <c r="D1343">
        <v>1</v>
      </c>
      <c r="E1343">
        <v>1</v>
      </c>
      <c r="F1343">
        <v>2</v>
      </c>
      <c r="G1343" s="1" t="s">
        <v>463</v>
      </c>
      <c r="H1343">
        <v>0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1</v>
      </c>
      <c r="R1343">
        <v>3</v>
      </c>
      <c r="S1343">
        <v>1</v>
      </c>
      <c r="T1343">
        <v>4</v>
      </c>
      <c r="U1343">
        <v>8</v>
      </c>
      <c r="V1343">
        <v>4</v>
      </c>
      <c r="W1343">
        <v>4</v>
      </c>
      <c r="X1343">
        <v>8</v>
      </c>
      <c r="Y1343">
        <v>12</v>
      </c>
    </row>
    <row r="1344" spans="1:25" x14ac:dyDescent="0.3">
      <c r="A1344" s="1" t="s">
        <v>204</v>
      </c>
      <c r="B1344" s="1" t="s">
        <v>217</v>
      </c>
      <c r="C1344">
        <v>9</v>
      </c>
      <c r="D1344">
        <v>2</v>
      </c>
      <c r="E1344">
        <v>1</v>
      </c>
      <c r="F1344">
        <v>3</v>
      </c>
      <c r="G1344" s="1" t="s">
        <v>463</v>
      </c>
      <c r="H1344">
        <v>1</v>
      </c>
      <c r="I1344">
        <v>0</v>
      </c>
      <c r="J1344">
        <v>0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2</v>
      </c>
      <c r="R1344">
        <v>0</v>
      </c>
      <c r="S1344">
        <v>2</v>
      </c>
      <c r="T1344">
        <v>2</v>
      </c>
      <c r="U1344">
        <v>5</v>
      </c>
      <c r="V1344">
        <v>5</v>
      </c>
      <c r="W1344">
        <v>5</v>
      </c>
      <c r="X1344">
        <v>5</v>
      </c>
      <c r="Y1344">
        <v>10</v>
      </c>
    </row>
    <row r="1345" spans="1:25" x14ac:dyDescent="0.3">
      <c r="A1345" s="1" t="s">
        <v>172</v>
      </c>
      <c r="B1345" s="1" t="s">
        <v>177</v>
      </c>
      <c r="C1345">
        <v>28</v>
      </c>
      <c r="D1345">
        <v>3</v>
      </c>
      <c r="E1345">
        <v>1</v>
      </c>
      <c r="F1345">
        <v>4</v>
      </c>
      <c r="G1345" s="1" t="s">
        <v>463</v>
      </c>
      <c r="H1345">
        <v>3</v>
      </c>
      <c r="I1345">
        <v>1</v>
      </c>
      <c r="J1345">
        <v>1</v>
      </c>
      <c r="K1345">
        <v>3</v>
      </c>
      <c r="L1345">
        <v>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</v>
      </c>
      <c r="T1345">
        <v>3</v>
      </c>
      <c r="U1345">
        <v>5</v>
      </c>
      <c r="V1345">
        <v>6</v>
      </c>
      <c r="W1345">
        <v>6</v>
      </c>
      <c r="X1345">
        <v>5</v>
      </c>
      <c r="Y1345">
        <v>11</v>
      </c>
    </row>
    <row r="1346" spans="1:25" x14ac:dyDescent="0.3">
      <c r="A1346" s="1" t="s">
        <v>202</v>
      </c>
      <c r="B1346" s="1" t="s">
        <v>196</v>
      </c>
      <c r="C1346">
        <v>9</v>
      </c>
      <c r="D1346">
        <v>0</v>
      </c>
      <c r="E1346">
        <v>0</v>
      </c>
      <c r="F1346">
        <v>0</v>
      </c>
      <c r="G1346" s="1" t="s">
        <v>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3</v>
      </c>
      <c r="V1346">
        <v>5</v>
      </c>
      <c r="W1346">
        <v>5</v>
      </c>
      <c r="X1346">
        <v>3</v>
      </c>
      <c r="Y1346">
        <v>8</v>
      </c>
    </row>
    <row r="1347" spans="1:25" x14ac:dyDescent="0.3">
      <c r="A1347" s="1" t="s">
        <v>180</v>
      </c>
      <c r="B1347" s="1" t="s">
        <v>181</v>
      </c>
      <c r="C1347">
        <v>28</v>
      </c>
      <c r="D1347">
        <v>0</v>
      </c>
      <c r="E1347">
        <v>1</v>
      </c>
      <c r="F1347">
        <v>1</v>
      </c>
      <c r="G1347" s="1" t="s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P1347">
        <v>0</v>
      </c>
      <c r="Q1347">
        <v>1</v>
      </c>
      <c r="R1347">
        <v>2</v>
      </c>
      <c r="S1347">
        <v>0</v>
      </c>
      <c r="T1347">
        <v>2</v>
      </c>
      <c r="U1347">
        <v>10</v>
      </c>
      <c r="V1347">
        <v>4</v>
      </c>
      <c r="W1347">
        <v>4</v>
      </c>
      <c r="X1347">
        <v>10</v>
      </c>
      <c r="Y1347">
        <v>14</v>
      </c>
    </row>
    <row r="1348" spans="1:25" x14ac:dyDescent="0.3">
      <c r="A1348" s="1" t="s">
        <v>213</v>
      </c>
      <c r="B1348" s="1" t="s">
        <v>203</v>
      </c>
      <c r="C1348">
        <v>9</v>
      </c>
      <c r="D1348">
        <v>3</v>
      </c>
      <c r="E1348">
        <v>1</v>
      </c>
      <c r="F1348">
        <v>4</v>
      </c>
      <c r="G1348" s="1" t="s">
        <v>463</v>
      </c>
      <c r="H1348">
        <v>3</v>
      </c>
      <c r="I1348">
        <v>1</v>
      </c>
      <c r="J1348">
        <v>1</v>
      </c>
      <c r="K1348">
        <v>3</v>
      </c>
      <c r="L1348">
        <v>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5</v>
      </c>
      <c r="V1348">
        <v>8</v>
      </c>
      <c r="W1348">
        <v>8</v>
      </c>
      <c r="X1348">
        <v>5</v>
      </c>
      <c r="Y1348">
        <v>13</v>
      </c>
    </row>
    <row r="1349" spans="1:25" x14ac:dyDescent="0.3">
      <c r="A1349" s="1" t="s">
        <v>178</v>
      </c>
      <c r="B1349" s="1" t="s">
        <v>187</v>
      </c>
      <c r="C1349">
        <v>28</v>
      </c>
      <c r="D1349">
        <v>1</v>
      </c>
      <c r="E1349">
        <v>4</v>
      </c>
      <c r="F1349">
        <v>5</v>
      </c>
      <c r="G1349" s="1" t="s">
        <v>463</v>
      </c>
      <c r="H1349">
        <v>0</v>
      </c>
      <c r="I1349">
        <v>1</v>
      </c>
      <c r="J1349">
        <v>1</v>
      </c>
      <c r="K1349">
        <v>0</v>
      </c>
      <c r="L1349">
        <v>1</v>
      </c>
      <c r="M1349">
        <v>1</v>
      </c>
      <c r="N1349">
        <v>3</v>
      </c>
      <c r="O1349">
        <v>3</v>
      </c>
      <c r="P1349">
        <v>1</v>
      </c>
      <c r="Q1349">
        <v>4</v>
      </c>
      <c r="R1349">
        <v>3</v>
      </c>
      <c r="S1349">
        <v>2</v>
      </c>
      <c r="T1349">
        <v>5</v>
      </c>
      <c r="U1349">
        <v>5</v>
      </c>
      <c r="V1349">
        <v>6</v>
      </c>
      <c r="W1349">
        <v>6</v>
      </c>
      <c r="X1349">
        <v>5</v>
      </c>
      <c r="Y1349">
        <v>11</v>
      </c>
    </row>
    <row r="1350" spans="1:25" x14ac:dyDescent="0.3">
      <c r="A1350" s="1" t="s">
        <v>200</v>
      </c>
      <c r="B1350" s="1" t="s">
        <v>218</v>
      </c>
      <c r="C1350">
        <v>9</v>
      </c>
      <c r="D1350">
        <v>2</v>
      </c>
      <c r="E1350">
        <v>1</v>
      </c>
      <c r="F1350">
        <v>3</v>
      </c>
      <c r="G1350" s="1" t="s">
        <v>463</v>
      </c>
      <c r="H1350">
        <v>1</v>
      </c>
      <c r="I1350">
        <v>1</v>
      </c>
      <c r="J1350">
        <v>1</v>
      </c>
      <c r="K1350">
        <v>1</v>
      </c>
      <c r="L1350">
        <v>2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2</v>
      </c>
      <c r="U1350">
        <v>16</v>
      </c>
      <c r="V1350">
        <v>5</v>
      </c>
      <c r="W1350">
        <v>5</v>
      </c>
      <c r="X1350">
        <v>16</v>
      </c>
      <c r="Y1350">
        <v>21</v>
      </c>
    </row>
    <row r="1351" spans="1:25" x14ac:dyDescent="0.3">
      <c r="A1351" s="1" t="s">
        <v>192</v>
      </c>
      <c r="B1351" s="1" t="s">
        <v>188</v>
      </c>
      <c r="C1351">
        <v>28</v>
      </c>
      <c r="D1351">
        <v>2</v>
      </c>
      <c r="E1351">
        <v>4</v>
      </c>
      <c r="F1351">
        <v>6</v>
      </c>
      <c r="G1351" s="1" t="s">
        <v>463</v>
      </c>
      <c r="H1351">
        <v>1</v>
      </c>
      <c r="I1351">
        <v>1</v>
      </c>
      <c r="J1351">
        <v>1</v>
      </c>
      <c r="K1351">
        <v>1</v>
      </c>
      <c r="L1351">
        <v>2</v>
      </c>
      <c r="M1351">
        <v>1</v>
      </c>
      <c r="N1351">
        <v>3</v>
      </c>
      <c r="O1351">
        <v>3</v>
      </c>
      <c r="P1351">
        <v>1</v>
      </c>
      <c r="Q1351">
        <v>4</v>
      </c>
      <c r="R1351">
        <v>0</v>
      </c>
      <c r="S1351">
        <v>0</v>
      </c>
      <c r="T1351">
        <v>0</v>
      </c>
      <c r="U1351">
        <v>5</v>
      </c>
      <c r="V1351">
        <v>1</v>
      </c>
      <c r="W1351">
        <v>1</v>
      </c>
      <c r="X1351">
        <v>5</v>
      </c>
      <c r="Y1351">
        <v>6</v>
      </c>
    </row>
    <row r="1352" spans="1:25" x14ac:dyDescent="0.3">
      <c r="A1352" s="1" t="s">
        <v>201</v>
      </c>
      <c r="B1352" s="1" t="s">
        <v>215</v>
      </c>
      <c r="C1352">
        <v>9</v>
      </c>
      <c r="D1352">
        <v>2</v>
      </c>
      <c r="E1352">
        <v>1</v>
      </c>
      <c r="F1352">
        <v>3</v>
      </c>
      <c r="G1352" s="1" t="s">
        <v>463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2</v>
      </c>
      <c r="R1352">
        <v>3</v>
      </c>
      <c r="S1352">
        <v>4</v>
      </c>
      <c r="T1352">
        <v>7</v>
      </c>
      <c r="U1352">
        <v>10</v>
      </c>
      <c r="V1352">
        <v>9</v>
      </c>
      <c r="W1352">
        <v>9</v>
      </c>
      <c r="X1352">
        <v>10</v>
      </c>
      <c r="Y1352">
        <v>19</v>
      </c>
    </row>
    <row r="1353" spans="1:25" x14ac:dyDescent="0.3">
      <c r="A1353" s="1" t="s">
        <v>186</v>
      </c>
      <c r="B1353" s="1" t="s">
        <v>189</v>
      </c>
      <c r="C1353">
        <v>28</v>
      </c>
      <c r="D1353">
        <v>1</v>
      </c>
      <c r="E1353">
        <v>0</v>
      </c>
      <c r="F1353">
        <v>1</v>
      </c>
      <c r="G1353" s="1" t="s">
        <v>5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2</v>
      </c>
      <c r="T1353">
        <v>2</v>
      </c>
      <c r="U1353">
        <v>9</v>
      </c>
      <c r="V1353">
        <v>1</v>
      </c>
      <c r="W1353">
        <v>1</v>
      </c>
      <c r="X1353">
        <v>9</v>
      </c>
      <c r="Y1353">
        <v>10</v>
      </c>
    </row>
    <row r="1354" spans="1:25" x14ac:dyDescent="0.3">
      <c r="A1354" s="1" t="s">
        <v>212</v>
      </c>
      <c r="B1354" s="1" t="s">
        <v>199</v>
      </c>
      <c r="C1354">
        <v>9</v>
      </c>
      <c r="D1354">
        <v>2</v>
      </c>
      <c r="E1354">
        <v>4</v>
      </c>
      <c r="F1354">
        <v>6</v>
      </c>
      <c r="G1354" s="1" t="s">
        <v>463</v>
      </c>
      <c r="H1354">
        <v>0</v>
      </c>
      <c r="I1354">
        <v>1</v>
      </c>
      <c r="J1354">
        <v>1</v>
      </c>
      <c r="K1354">
        <v>0</v>
      </c>
      <c r="L1354">
        <v>1</v>
      </c>
      <c r="M1354">
        <v>2</v>
      </c>
      <c r="N1354">
        <v>3</v>
      </c>
      <c r="O1354">
        <v>3</v>
      </c>
      <c r="P1354">
        <v>2</v>
      </c>
      <c r="Q1354">
        <v>5</v>
      </c>
      <c r="R1354">
        <v>4</v>
      </c>
      <c r="S1354">
        <v>2</v>
      </c>
      <c r="T1354">
        <v>6</v>
      </c>
      <c r="U1354">
        <v>8</v>
      </c>
      <c r="V1354">
        <v>5</v>
      </c>
      <c r="W1354">
        <v>5</v>
      </c>
      <c r="X1354">
        <v>8</v>
      </c>
      <c r="Y1354">
        <v>13</v>
      </c>
    </row>
    <row r="1355" spans="1:25" x14ac:dyDescent="0.3">
      <c r="A1355" s="1" t="s">
        <v>182</v>
      </c>
      <c r="B1355" s="1" t="s">
        <v>171</v>
      </c>
      <c r="C1355">
        <v>28</v>
      </c>
      <c r="D1355">
        <v>2</v>
      </c>
      <c r="E1355">
        <v>1</v>
      </c>
      <c r="F1355">
        <v>3</v>
      </c>
      <c r="G1355" s="1" t="s">
        <v>463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</v>
      </c>
      <c r="N1355">
        <v>1</v>
      </c>
      <c r="O1355">
        <v>1</v>
      </c>
      <c r="P1355">
        <v>2</v>
      </c>
      <c r="Q1355">
        <v>3</v>
      </c>
      <c r="R1355">
        <v>1</v>
      </c>
      <c r="S1355">
        <v>3</v>
      </c>
      <c r="T1355">
        <v>4</v>
      </c>
      <c r="U1355">
        <v>6</v>
      </c>
      <c r="V1355">
        <v>8</v>
      </c>
      <c r="W1355">
        <v>8</v>
      </c>
      <c r="X1355">
        <v>6</v>
      </c>
      <c r="Y1355">
        <v>14</v>
      </c>
    </row>
    <row r="1356" spans="1:25" x14ac:dyDescent="0.3">
      <c r="A1356" s="1" t="s">
        <v>214</v>
      </c>
      <c r="B1356" s="1" t="s">
        <v>208</v>
      </c>
      <c r="C1356">
        <v>9</v>
      </c>
      <c r="D1356">
        <v>1</v>
      </c>
      <c r="E1356">
        <v>2</v>
      </c>
      <c r="F1356">
        <v>3</v>
      </c>
      <c r="G1356" s="1" t="s">
        <v>463</v>
      </c>
      <c r="H1356">
        <v>0</v>
      </c>
      <c r="I1356">
        <v>1</v>
      </c>
      <c r="J1356">
        <v>1</v>
      </c>
      <c r="K1356">
        <v>0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2</v>
      </c>
      <c r="R1356">
        <v>3</v>
      </c>
      <c r="S1356">
        <v>4</v>
      </c>
      <c r="T1356">
        <v>7</v>
      </c>
      <c r="U1356">
        <v>12</v>
      </c>
      <c r="V1356">
        <v>7</v>
      </c>
      <c r="W1356">
        <v>7</v>
      </c>
      <c r="X1356">
        <v>12</v>
      </c>
      <c r="Y1356">
        <v>19</v>
      </c>
    </row>
    <row r="1357" spans="1:25" x14ac:dyDescent="0.3">
      <c r="A1357" s="1" t="s">
        <v>183</v>
      </c>
      <c r="B1357" s="1" t="s">
        <v>174</v>
      </c>
      <c r="C1357">
        <v>28</v>
      </c>
      <c r="D1357">
        <v>1</v>
      </c>
      <c r="E1357">
        <v>0</v>
      </c>
      <c r="F1357">
        <v>1</v>
      </c>
      <c r="G1357" s="1" t="s">
        <v>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4</v>
      </c>
      <c r="T1357">
        <v>4</v>
      </c>
      <c r="U1357">
        <v>3</v>
      </c>
      <c r="V1357">
        <v>7</v>
      </c>
      <c r="W1357">
        <v>7</v>
      </c>
      <c r="X1357">
        <v>3</v>
      </c>
      <c r="Y1357">
        <v>10</v>
      </c>
    </row>
    <row r="1358" spans="1:25" x14ac:dyDescent="0.3">
      <c r="A1358" s="1" t="s">
        <v>195</v>
      </c>
      <c r="B1358" s="1" t="s">
        <v>207</v>
      </c>
      <c r="C1358">
        <v>9</v>
      </c>
      <c r="D1358">
        <v>2</v>
      </c>
      <c r="E1358">
        <v>2</v>
      </c>
      <c r="F1358">
        <v>4</v>
      </c>
      <c r="G1358" s="1" t="s">
        <v>463</v>
      </c>
      <c r="H1358">
        <v>0</v>
      </c>
      <c r="I1358">
        <v>1</v>
      </c>
      <c r="J1358">
        <v>1</v>
      </c>
      <c r="K1358">
        <v>0</v>
      </c>
      <c r="L1358">
        <v>1</v>
      </c>
      <c r="M1358">
        <v>2</v>
      </c>
      <c r="N1358">
        <v>1</v>
      </c>
      <c r="O1358">
        <v>1</v>
      </c>
      <c r="P1358">
        <v>2</v>
      </c>
      <c r="Q1358">
        <v>3</v>
      </c>
      <c r="R1358">
        <v>3</v>
      </c>
      <c r="S1358">
        <v>4</v>
      </c>
      <c r="T1358">
        <v>7</v>
      </c>
      <c r="U1358">
        <v>2</v>
      </c>
      <c r="V1358">
        <v>3</v>
      </c>
      <c r="W1358">
        <v>3</v>
      </c>
      <c r="X1358">
        <v>2</v>
      </c>
      <c r="Y1358">
        <v>5</v>
      </c>
    </row>
    <row r="1359" spans="1:25" x14ac:dyDescent="0.3">
      <c r="A1359" s="1" t="s">
        <v>216</v>
      </c>
      <c r="B1359" s="1" t="s">
        <v>211</v>
      </c>
      <c r="C1359">
        <v>9</v>
      </c>
      <c r="D1359">
        <v>1</v>
      </c>
      <c r="E1359">
        <v>0</v>
      </c>
      <c r="F1359">
        <v>1</v>
      </c>
      <c r="G1359" s="1" t="s">
        <v>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2</v>
      </c>
      <c r="S1359">
        <v>3</v>
      </c>
      <c r="T1359">
        <v>5</v>
      </c>
      <c r="U1359">
        <v>6</v>
      </c>
      <c r="V1359">
        <v>5</v>
      </c>
      <c r="W1359">
        <v>5</v>
      </c>
      <c r="X1359">
        <v>6</v>
      </c>
      <c r="Y1359">
        <v>11</v>
      </c>
    </row>
    <row r="1360" spans="1:25" x14ac:dyDescent="0.3">
      <c r="A1360" s="1" t="s">
        <v>206</v>
      </c>
      <c r="B1360" s="1" t="s">
        <v>205</v>
      </c>
      <c r="C1360">
        <v>9</v>
      </c>
      <c r="D1360">
        <v>1</v>
      </c>
      <c r="E1360">
        <v>0</v>
      </c>
      <c r="F1360">
        <v>1</v>
      </c>
      <c r="G1360" s="1" t="s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2</v>
      </c>
      <c r="T1360">
        <v>3</v>
      </c>
      <c r="U1360">
        <v>6</v>
      </c>
      <c r="V1360">
        <v>10</v>
      </c>
      <c r="W1360">
        <v>10</v>
      </c>
      <c r="X1360">
        <v>6</v>
      </c>
      <c r="Y1360">
        <v>16</v>
      </c>
    </row>
    <row r="1361" spans="1:25" x14ac:dyDescent="0.3">
      <c r="A1361" s="1" t="s">
        <v>197</v>
      </c>
      <c r="B1361" s="1" t="s">
        <v>210</v>
      </c>
      <c r="C1361">
        <v>9</v>
      </c>
      <c r="D1361">
        <v>4</v>
      </c>
      <c r="E1361">
        <v>1</v>
      </c>
      <c r="F1361">
        <v>5</v>
      </c>
      <c r="G1361" s="1" t="s">
        <v>463</v>
      </c>
      <c r="H1361">
        <v>3</v>
      </c>
      <c r="I1361">
        <v>0</v>
      </c>
      <c r="J1361">
        <v>0</v>
      </c>
      <c r="K1361">
        <v>3</v>
      </c>
      <c r="L1361">
        <v>3</v>
      </c>
      <c r="M1361">
        <v>1</v>
      </c>
      <c r="N1361">
        <v>1</v>
      </c>
      <c r="O1361">
        <v>1</v>
      </c>
      <c r="P1361">
        <v>1</v>
      </c>
      <c r="Q1361">
        <v>2</v>
      </c>
      <c r="R1361">
        <v>1</v>
      </c>
      <c r="S1361">
        <v>4</v>
      </c>
      <c r="T1361">
        <v>5</v>
      </c>
      <c r="U1361">
        <v>4</v>
      </c>
      <c r="V1361">
        <v>6</v>
      </c>
      <c r="W1361">
        <v>6</v>
      </c>
      <c r="X1361">
        <v>4</v>
      </c>
      <c r="Y1361">
        <v>10</v>
      </c>
    </row>
    <row r="1362" spans="1:25" x14ac:dyDescent="0.3">
      <c r="A1362" s="1" t="s">
        <v>217</v>
      </c>
      <c r="B1362" s="1" t="s">
        <v>214</v>
      </c>
      <c r="C1362">
        <v>10</v>
      </c>
      <c r="D1362">
        <v>2</v>
      </c>
      <c r="E1362">
        <v>1</v>
      </c>
      <c r="F1362">
        <v>3</v>
      </c>
      <c r="G1362" s="1" t="s">
        <v>463</v>
      </c>
      <c r="H1362">
        <v>2</v>
      </c>
      <c r="I1362">
        <v>1</v>
      </c>
      <c r="J1362">
        <v>1</v>
      </c>
      <c r="K1362">
        <v>2</v>
      </c>
      <c r="L1362">
        <v>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1</v>
      </c>
      <c r="T1362">
        <v>3</v>
      </c>
      <c r="U1362">
        <v>3</v>
      </c>
      <c r="V1362">
        <v>11</v>
      </c>
      <c r="W1362">
        <v>11</v>
      </c>
      <c r="X1362">
        <v>3</v>
      </c>
      <c r="Y1362">
        <v>14</v>
      </c>
    </row>
    <row r="1363" spans="1:25" x14ac:dyDescent="0.3">
      <c r="A1363" s="1" t="s">
        <v>215</v>
      </c>
      <c r="B1363" s="1" t="s">
        <v>213</v>
      </c>
      <c r="C1363">
        <v>10</v>
      </c>
      <c r="D1363">
        <v>0</v>
      </c>
      <c r="E1363">
        <v>0</v>
      </c>
      <c r="F1363">
        <v>0</v>
      </c>
      <c r="G1363" s="1" t="s">
        <v>5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2</v>
      </c>
      <c r="U1363">
        <v>3</v>
      </c>
      <c r="V1363">
        <v>7</v>
      </c>
      <c r="W1363">
        <v>7</v>
      </c>
      <c r="X1363">
        <v>3</v>
      </c>
      <c r="Y1363">
        <v>10</v>
      </c>
    </row>
    <row r="1364" spans="1:25" x14ac:dyDescent="0.3">
      <c r="A1364" s="1" t="s">
        <v>209</v>
      </c>
      <c r="B1364" s="1" t="s">
        <v>216</v>
      </c>
      <c r="C1364">
        <v>10</v>
      </c>
      <c r="D1364">
        <v>0</v>
      </c>
      <c r="E1364">
        <v>0</v>
      </c>
      <c r="F1364">
        <v>0</v>
      </c>
      <c r="G1364" s="1" t="s">
        <v>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2</v>
      </c>
      <c r="T1364">
        <v>4</v>
      </c>
      <c r="U1364">
        <v>10</v>
      </c>
      <c r="V1364">
        <v>5</v>
      </c>
      <c r="W1364">
        <v>5</v>
      </c>
      <c r="X1364">
        <v>10</v>
      </c>
      <c r="Y1364">
        <v>15</v>
      </c>
    </row>
    <row r="1365" spans="1:25" x14ac:dyDescent="0.3">
      <c r="A1365" s="1" t="s">
        <v>203</v>
      </c>
      <c r="B1365" s="1" t="s">
        <v>197</v>
      </c>
      <c r="C1365">
        <v>10</v>
      </c>
      <c r="D1365">
        <v>1</v>
      </c>
      <c r="E1365">
        <v>1</v>
      </c>
      <c r="F1365">
        <v>2</v>
      </c>
      <c r="G1365" s="1" t="s">
        <v>463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1</v>
      </c>
      <c r="P1365">
        <v>1</v>
      </c>
      <c r="Q1365">
        <v>2</v>
      </c>
      <c r="R1365">
        <v>1</v>
      </c>
      <c r="S1365">
        <v>1</v>
      </c>
      <c r="T1365">
        <v>2</v>
      </c>
      <c r="U1365">
        <v>4</v>
      </c>
      <c r="V1365">
        <v>7</v>
      </c>
      <c r="W1365">
        <v>7</v>
      </c>
      <c r="X1365">
        <v>4</v>
      </c>
      <c r="Y1365">
        <v>11</v>
      </c>
    </row>
    <row r="1366" spans="1:25" x14ac:dyDescent="0.3">
      <c r="A1366" s="1" t="s">
        <v>205</v>
      </c>
      <c r="B1366" s="1" t="s">
        <v>198</v>
      </c>
      <c r="C1366">
        <v>10</v>
      </c>
      <c r="D1366">
        <v>1</v>
      </c>
      <c r="E1366">
        <v>3</v>
      </c>
      <c r="F1366">
        <v>4</v>
      </c>
      <c r="G1366" s="1" t="s">
        <v>463</v>
      </c>
      <c r="H1366">
        <v>1</v>
      </c>
      <c r="I1366">
        <v>2</v>
      </c>
      <c r="J1366">
        <v>2</v>
      </c>
      <c r="K1366">
        <v>1</v>
      </c>
      <c r="L1366">
        <v>3</v>
      </c>
      <c r="M1366">
        <v>0</v>
      </c>
      <c r="N1366">
        <v>1</v>
      </c>
      <c r="O1366">
        <v>1</v>
      </c>
      <c r="P1366">
        <v>0</v>
      </c>
      <c r="Q1366">
        <v>1</v>
      </c>
      <c r="R1366">
        <v>0</v>
      </c>
      <c r="S1366">
        <v>4</v>
      </c>
      <c r="T1366">
        <v>4</v>
      </c>
      <c r="U1366">
        <v>8</v>
      </c>
      <c r="V1366">
        <v>4</v>
      </c>
      <c r="W1366">
        <v>4</v>
      </c>
      <c r="X1366">
        <v>8</v>
      </c>
      <c r="Y1366">
        <v>12</v>
      </c>
    </row>
    <row r="1367" spans="1:25" x14ac:dyDescent="0.3">
      <c r="A1367" s="1" t="s">
        <v>196</v>
      </c>
      <c r="B1367" s="1" t="s">
        <v>200</v>
      </c>
      <c r="C1367">
        <v>10</v>
      </c>
      <c r="D1367">
        <v>2</v>
      </c>
      <c r="E1367">
        <v>2</v>
      </c>
      <c r="F1367">
        <v>4</v>
      </c>
      <c r="G1367" s="1" t="s">
        <v>463</v>
      </c>
      <c r="H1367">
        <v>0</v>
      </c>
      <c r="I1367">
        <v>1</v>
      </c>
      <c r="J1367">
        <v>1</v>
      </c>
      <c r="K1367">
        <v>0</v>
      </c>
      <c r="L1367">
        <v>1</v>
      </c>
      <c r="M1367">
        <v>2</v>
      </c>
      <c r="N1367">
        <v>1</v>
      </c>
      <c r="O1367">
        <v>1</v>
      </c>
      <c r="P1367">
        <v>2</v>
      </c>
      <c r="Q1367">
        <v>3</v>
      </c>
      <c r="R1367">
        <v>2</v>
      </c>
      <c r="S1367">
        <v>2</v>
      </c>
      <c r="T1367">
        <v>4</v>
      </c>
      <c r="U1367">
        <v>3</v>
      </c>
      <c r="V1367">
        <v>8</v>
      </c>
      <c r="W1367">
        <v>8</v>
      </c>
      <c r="X1367">
        <v>3</v>
      </c>
      <c r="Y1367">
        <v>11</v>
      </c>
    </row>
    <row r="1368" spans="1:25" x14ac:dyDescent="0.3">
      <c r="A1368" s="1" t="s">
        <v>199</v>
      </c>
      <c r="B1368" s="1" t="s">
        <v>202</v>
      </c>
      <c r="C1368">
        <v>10</v>
      </c>
      <c r="D1368">
        <v>2</v>
      </c>
      <c r="E1368">
        <v>2</v>
      </c>
      <c r="F1368">
        <v>4</v>
      </c>
      <c r="G1368" s="1" t="s">
        <v>463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2</v>
      </c>
      <c r="O1368">
        <v>2</v>
      </c>
      <c r="P1368">
        <v>1</v>
      </c>
      <c r="Q1368">
        <v>3</v>
      </c>
      <c r="R1368">
        <v>4</v>
      </c>
      <c r="S1368">
        <v>2</v>
      </c>
      <c r="T1368">
        <v>6</v>
      </c>
      <c r="U1368">
        <v>10</v>
      </c>
      <c r="V1368">
        <v>7</v>
      </c>
      <c r="W1368">
        <v>7</v>
      </c>
      <c r="X1368">
        <v>10</v>
      </c>
      <c r="Y1368">
        <v>17</v>
      </c>
    </row>
    <row r="1369" spans="1:25" x14ac:dyDescent="0.3">
      <c r="A1369" s="1" t="s">
        <v>218</v>
      </c>
      <c r="B1369" s="1" t="s">
        <v>201</v>
      </c>
      <c r="C1369">
        <v>10</v>
      </c>
      <c r="D1369">
        <v>2</v>
      </c>
      <c r="E1369">
        <v>3</v>
      </c>
      <c r="F1369">
        <v>5</v>
      </c>
      <c r="G1369" s="1" t="s">
        <v>463</v>
      </c>
      <c r="H1369">
        <v>1</v>
      </c>
      <c r="I1369">
        <v>1</v>
      </c>
      <c r="J1369">
        <v>1</v>
      </c>
      <c r="K1369">
        <v>1</v>
      </c>
      <c r="L1369">
        <v>2</v>
      </c>
      <c r="M1369">
        <v>1</v>
      </c>
      <c r="N1369">
        <v>2</v>
      </c>
      <c r="O1369">
        <v>2</v>
      </c>
      <c r="P1369">
        <v>1</v>
      </c>
      <c r="Q1369">
        <v>3</v>
      </c>
      <c r="R1369">
        <v>2</v>
      </c>
      <c r="S1369">
        <v>4</v>
      </c>
      <c r="T1369">
        <v>6</v>
      </c>
      <c r="U1369">
        <v>7</v>
      </c>
      <c r="V1369">
        <v>4</v>
      </c>
      <c r="W1369">
        <v>4</v>
      </c>
      <c r="X1369">
        <v>7</v>
      </c>
      <c r="Y1369">
        <v>11</v>
      </c>
    </row>
    <row r="1370" spans="1:25" x14ac:dyDescent="0.3">
      <c r="A1370" s="1" t="s">
        <v>210</v>
      </c>
      <c r="B1370" s="1" t="s">
        <v>195</v>
      </c>
      <c r="C1370">
        <v>10</v>
      </c>
      <c r="D1370">
        <v>1</v>
      </c>
      <c r="E1370">
        <v>3</v>
      </c>
      <c r="F1370">
        <v>4</v>
      </c>
      <c r="G1370" s="1" t="s">
        <v>463</v>
      </c>
      <c r="H1370">
        <v>1</v>
      </c>
      <c r="I1370">
        <v>1</v>
      </c>
      <c r="J1370">
        <v>1</v>
      </c>
      <c r="K1370">
        <v>1</v>
      </c>
      <c r="L1370">
        <v>2</v>
      </c>
      <c r="M1370">
        <v>0</v>
      </c>
      <c r="N1370">
        <v>2</v>
      </c>
      <c r="O1370">
        <v>2</v>
      </c>
      <c r="P1370">
        <v>0</v>
      </c>
      <c r="Q1370">
        <v>2</v>
      </c>
      <c r="R1370">
        <v>0</v>
      </c>
      <c r="S1370">
        <v>1</v>
      </c>
      <c r="T1370">
        <v>1</v>
      </c>
      <c r="U1370">
        <v>0</v>
      </c>
      <c r="V1370">
        <v>5</v>
      </c>
      <c r="W1370">
        <v>5</v>
      </c>
      <c r="X1370">
        <v>0</v>
      </c>
      <c r="Y1370">
        <v>5</v>
      </c>
    </row>
    <row r="1371" spans="1:25" x14ac:dyDescent="0.3">
      <c r="A1371" s="1" t="s">
        <v>211</v>
      </c>
      <c r="B1371" s="1" t="s">
        <v>212</v>
      </c>
      <c r="C1371">
        <v>10</v>
      </c>
      <c r="D1371">
        <v>2</v>
      </c>
      <c r="E1371">
        <v>2</v>
      </c>
      <c r="F1371">
        <v>4</v>
      </c>
      <c r="G1371" s="1" t="s">
        <v>463</v>
      </c>
      <c r="H1371">
        <v>0</v>
      </c>
      <c r="I1371">
        <v>1</v>
      </c>
      <c r="J1371">
        <v>1</v>
      </c>
      <c r="K1371">
        <v>0</v>
      </c>
      <c r="L1371">
        <v>1</v>
      </c>
      <c r="M1371">
        <v>2</v>
      </c>
      <c r="N1371">
        <v>1</v>
      </c>
      <c r="O1371">
        <v>1</v>
      </c>
      <c r="P1371">
        <v>2</v>
      </c>
      <c r="Q1371">
        <v>3</v>
      </c>
      <c r="R1371">
        <v>3</v>
      </c>
      <c r="S1371">
        <v>2</v>
      </c>
      <c r="T1371">
        <v>5</v>
      </c>
      <c r="U1371">
        <v>8</v>
      </c>
      <c r="V1371">
        <v>4</v>
      </c>
      <c r="W1371">
        <v>4</v>
      </c>
      <c r="X1371">
        <v>8</v>
      </c>
      <c r="Y1371">
        <v>12</v>
      </c>
    </row>
    <row r="1372" spans="1:25" x14ac:dyDescent="0.3">
      <c r="A1372" s="1" t="s">
        <v>208</v>
      </c>
      <c r="B1372" s="1" t="s">
        <v>204</v>
      </c>
      <c r="C1372">
        <v>10</v>
      </c>
      <c r="D1372">
        <v>0</v>
      </c>
      <c r="E1372">
        <v>1</v>
      </c>
      <c r="F1372">
        <v>1</v>
      </c>
      <c r="G1372" s="1" t="s">
        <v>5</v>
      </c>
      <c r="H1372">
        <v>0</v>
      </c>
      <c r="I1372">
        <v>1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2</v>
      </c>
      <c r="T1372">
        <v>3</v>
      </c>
      <c r="U1372">
        <v>10</v>
      </c>
      <c r="V1372">
        <v>1</v>
      </c>
      <c r="W1372">
        <v>1</v>
      </c>
      <c r="X1372">
        <v>10</v>
      </c>
      <c r="Y1372">
        <v>11</v>
      </c>
    </row>
    <row r="1373" spans="1:25" x14ac:dyDescent="0.3">
      <c r="A1373" s="1" t="s">
        <v>207</v>
      </c>
      <c r="B1373" s="1" t="s">
        <v>206</v>
      </c>
      <c r="C1373">
        <v>10</v>
      </c>
      <c r="D1373">
        <v>2</v>
      </c>
      <c r="E1373">
        <v>3</v>
      </c>
      <c r="F1373">
        <v>5</v>
      </c>
      <c r="G1373" s="1" t="s">
        <v>463</v>
      </c>
      <c r="H1373">
        <v>0</v>
      </c>
      <c r="I1373">
        <v>1</v>
      </c>
      <c r="J1373">
        <v>1</v>
      </c>
      <c r="K1373">
        <v>0</v>
      </c>
      <c r="L1373">
        <v>1</v>
      </c>
      <c r="M1373">
        <v>2</v>
      </c>
      <c r="N1373">
        <v>2</v>
      </c>
      <c r="O1373">
        <v>2</v>
      </c>
      <c r="P1373">
        <v>2</v>
      </c>
      <c r="Q1373">
        <v>4</v>
      </c>
      <c r="R1373">
        <v>0</v>
      </c>
      <c r="S1373">
        <v>0</v>
      </c>
      <c r="T1373">
        <v>0</v>
      </c>
      <c r="U1373">
        <v>2</v>
      </c>
      <c r="V1373">
        <v>2</v>
      </c>
      <c r="W1373">
        <v>2</v>
      </c>
      <c r="X1373">
        <v>2</v>
      </c>
      <c r="Y1373">
        <v>4</v>
      </c>
    </row>
    <row r="1374" spans="1:25" x14ac:dyDescent="0.3">
      <c r="A1374" s="1" t="s">
        <v>217</v>
      </c>
      <c r="B1374" s="1" t="s">
        <v>215</v>
      </c>
      <c r="C1374">
        <v>11</v>
      </c>
      <c r="D1374">
        <v>0</v>
      </c>
      <c r="E1374">
        <v>1</v>
      </c>
      <c r="F1374">
        <v>1</v>
      </c>
      <c r="G1374" s="1" t="s">
        <v>5</v>
      </c>
      <c r="H1374">
        <v>0</v>
      </c>
      <c r="I1374">
        <v>1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7</v>
      </c>
      <c r="V1374">
        <v>1</v>
      </c>
      <c r="W1374">
        <v>1</v>
      </c>
      <c r="X1374">
        <v>7</v>
      </c>
      <c r="Y1374">
        <v>8</v>
      </c>
    </row>
    <row r="1375" spans="1:25" x14ac:dyDescent="0.3">
      <c r="A1375" s="1" t="s">
        <v>204</v>
      </c>
      <c r="B1375" s="1" t="s">
        <v>201</v>
      </c>
      <c r="C1375">
        <v>11</v>
      </c>
      <c r="D1375">
        <v>1</v>
      </c>
      <c r="E1375">
        <v>0</v>
      </c>
      <c r="F1375">
        <v>1</v>
      </c>
      <c r="G1375" s="1" t="s">
        <v>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2</v>
      </c>
      <c r="T1375">
        <v>3</v>
      </c>
      <c r="U1375">
        <v>4</v>
      </c>
      <c r="V1375">
        <v>7</v>
      </c>
      <c r="W1375">
        <v>7</v>
      </c>
      <c r="X1375">
        <v>4</v>
      </c>
      <c r="Y1375">
        <v>11</v>
      </c>
    </row>
    <row r="1376" spans="1:25" x14ac:dyDescent="0.3">
      <c r="A1376" s="1" t="s">
        <v>198</v>
      </c>
      <c r="B1376" s="1" t="s">
        <v>218</v>
      </c>
      <c r="C1376">
        <v>11</v>
      </c>
      <c r="D1376">
        <v>1</v>
      </c>
      <c r="E1376">
        <v>1</v>
      </c>
      <c r="F1376">
        <v>2</v>
      </c>
      <c r="G1376" s="1" t="s">
        <v>463</v>
      </c>
      <c r="H1376">
        <v>1</v>
      </c>
      <c r="I1376">
        <v>1</v>
      </c>
      <c r="J1376">
        <v>1</v>
      </c>
      <c r="K1376">
        <v>1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3</v>
      </c>
      <c r="T1376">
        <v>6</v>
      </c>
      <c r="U1376">
        <v>8</v>
      </c>
      <c r="V1376">
        <v>2</v>
      </c>
      <c r="W1376">
        <v>2</v>
      </c>
      <c r="X1376">
        <v>8</v>
      </c>
      <c r="Y1376">
        <v>10</v>
      </c>
    </row>
    <row r="1377" spans="1:25" x14ac:dyDescent="0.3">
      <c r="A1377" s="1" t="s">
        <v>209</v>
      </c>
      <c r="B1377" s="1" t="s">
        <v>206</v>
      </c>
      <c r="C1377">
        <v>11</v>
      </c>
      <c r="D1377">
        <v>1</v>
      </c>
      <c r="E1377">
        <v>2</v>
      </c>
      <c r="F1377">
        <v>3</v>
      </c>
      <c r="G1377" s="1" t="s">
        <v>463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2</v>
      </c>
      <c r="O1377">
        <v>2</v>
      </c>
      <c r="P1377">
        <v>0</v>
      </c>
      <c r="Q1377">
        <v>2</v>
      </c>
      <c r="R1377">
        <v>0</v>
      </c>
      <c r="S1377">
        <v>1</v>
      </c>
      <c r="T1377">
        <v>1</v>
      </c>
      <c r="U1377">
        <v>9</v>
      </c>
      <c r="V1377">
        <v>2</v>
      </c>
      <c r="W1377">
        <v>2</v>
      </c>
      <c r="X1377">
        <v>9</v>
      </c>
      <c r="Y1377">
        <v>11</v>
      </c>
    </row>
    <row r="1378" spans="1:25" x14ac:dyDescent="0.3">
      <c r="A1378" s="1" t="s">
        <v>203</v>
      </c>
      <c r="B1378" s="1" t="s">
        <v>195</v>
      </c>
      <c r="C1378">
        <v>11</v>
      </c>
      <c r="D1378">
        <v>0</v>
      </c>
      <c r="E1378">
        <v>1</v>
      </c>
      <c r="F1378">
        <v>1</v>
      </c>
      <c r="G1378" s="1" t="s">
        <v>5</v>
      </c>
      <c r="H1378">
        <v>0</v>
      </c>
      <c r="I1378">
        <v>1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3</v>
      </c>
      <c r="T1378">
        <v>4</v>
      </c>
      <c r="U1378">
        <v>2</v>
      </c>
      <c r="V1378">
        <v>6</v>
      </c>
      <c r="W1378">
        <v>6</v>
      </c>
      <c r="X1378">
        <v>2</v>
      </c>
      <c r="Y1378">
        <v>8</v>
      </c>
    </row>
    <row r="1379" spans="1:25" x14ac:dyDescent="0.3">
      <c r="A1379" s="1" t="s">
        <v>205</v>
      </c>
      <c r="B1379" s="1" t="s">
        <v>207</v>
      </c>
      <c r="C1379">
        <v>11</v>
      </c>
      <c r="D1379">
        <v>1</v>
      </c>
      <c r="E1379">
        <v>1</v>
      </c>
      <c r="F1379">
        <v>2</v>
      </c>
      <c r="G1379" s="1" t="s">
        <v>463</v>
      </c>
      <c r="H1379">
        <v>1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1</v>
      </c>
      <c r="O1379">
        <v>1</v>
      </c>
      <c r="P1379">
        <v>0</v>
      </c>
      <c r="Q1379">
        <v>1</v>
      </c>
      <c r="R1379">
        <v>2</v>
      </c>
      <c r="S1379">
        <v>2</v>
      </c>
      <c r="T1379">
        <v>4</v>
      </c>
      <c r="U1379">
        <v>4</v>
      </c>
      <c r="V1379">
        <v>5</v>
      </c>
      <c r="W1379">
        <v>5</v>
      </c>
      <c r="X1379">
        <v>4</v>
      </c>
      <c r="Y1379">
        <v>9</v>
      </c>
    </row>
    <row r="1380" spans="1:25" x14ac:dyDescent="0.3">
      <c r="A1380" s="1" t="s">
        <v>212</v>
      </c>
      <c r="B1380" s="1" t="s">
        <v>202</v>
      </c>
      <c r="C1380">
        <v>11</v>
      </c>
      <c r="D1380">
        <v>0</v>
      </c>
      <c r="E1380">
        <v>1</v>
      </c>
      <c r="F1380">
        <v>1</v>
      </c>
      <c r="G1380" s="1" t="s">
        <v>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1</v>
      </c>
      <c r="P1380">
        <v>0</v>
      </c>
      <c r="Q1380">
        <v>1</v>
      </c>
      <c r="R1380">
        <v>1</v>
      </c>
      <c r="S1380">
        <v>2</v>
      </c>
      <c r="T1380">
        <v>3</v>
      </c>
      <c r="U1380">
        <v>5</v>
      </c>
      <c r="V1380">
        <v>4</v>
      </c>
      <c r="W1380">
        <v>4</v>
      </c>
      <c r="X1380">
        <v>5</v>
      </c>
      <c r="Y1380">
        <v>9</v>
      </c>
    </row>
    <row r="1381" spans="1:25" x14ac:dyDescent="0.3">
      <c r="A1381" s="1" t="s">
        <v>214</v>
      </c>
      <c r="B1381" s="1" t="s">
        <v>196</v>
      </c>
      <c r="C1381">
        <v>11</v>
      </c>
      <c r="D1381">
        <v>1</v>
      </c>
      <c r="E1381">
        <v>2</v>
      </c>
      <c r="F1381">
        <v>3</v>
      </c>
      <c r="G1381" s="1" t="s">
        <v>463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2</v>
      </c>
      <c r="O1381">
        <v>2</v>
      </c>
      <c r="P1381">
        <v>1</v>
      </c>
      <c r="Q1381">
        <v>3</v>
      </c>
      <c r="R1381">
        <v>4</v>
      </c>
      <c r="S1381">
        <v>3</v>
      </c>
      <c r="T1381">
        <v>7</v>
      </c>
      <c r="U1381">
        <v>4</v>
      </c>
      <c r="V1381">
        <v>11</v>
      </c>
      <c r="W1381">
        <v>11</v>
      </c>
      <c r="X1381">
        <v>4</v>
      </c>
      <c r="Y1381">
        <v>15</v>
      </c>
    </row>
    <row r="1382" spans="1:25" x14ac:dyDescent="0.3">
      <c r="A1382" s="1" t="s">
        <v>210</v>
      </c>
      <c r="B1382" s="1" t="s">
        <v>213</v>
      </c>
      <c r="C1382">
        <v>11</v>
      </c>
      <c r="D1382">
        <v>0</v>
      </c>
      <c r="E1382">
        <v>0</v>
      </c>
      <c r="F1382">
        <v>0</v>
      </c>
      <c r="G1382" s="1" t="s">
        <v>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</v>
      </c>
      <c r="S1382">
        <v>2</v>
      </c>
      <c r="T1382">
        <v>5</v>
      </c>
      <c r="U1382">
        <v>8</v>
      </c>
      <c r="V1382">
        <v>6</v>
      </c>
      <c r="W1382">
        <v>6</v>
      </c>
      <c r="X1382">
        <v>8</v>
      </c>
      <c r="Y1382">
        <v>14</v>
      </c>
    </row>
    <row r="1383" spans="1:25" x14ac:dyDescent="0.3">
      <c r="A1383" s="1" t="s">
        <v>216</v>
      </c>
      <c r="B1383" s="1" t="s">
        <v>200</v>
      </c>
      <c r="C1383">
        <v>11</v>
      </c>
      <c r="D1383">
        <v>5</v>
      </c>
      <c r="E1383">
        <v>3</v>
      </c>
      <c r="F1383">
        <v>8</v>
      </c>
      <c r="G1383" s="1" t="s">
        <v>463</v>
      </c>
      <c r="H1383">
        <v>3</v>
      </c>
      <c r="I1383">
        <v>2</v>
      </c>
      <c r="J1383">
        <v>2</v>
      </c>
      <c r="K1383">
        <v>3</v>
      </c>
      <c r="L1383">
        <v>5</v>
      </c>
      <c r="M1383">
        <v>2</v>
      </c>
      <c r="N1383">
        <v>1</v>
      </c>
      <c r="O1383">
        <v>1</v>
      </c>
      <c r="P1383">
        <v>2</v>
      </c>
      <c r="Q1383">
        <v>3</v>
      </c>
      <c r="R1383">
        <v>3</v>
      </c>
      <c r="S1383">
        <v>1</v>
      </c>
      <c r="T1383">
        <v>4</v>
      </c>
      <c r="U1383">
        <v>7</v>
      </c>
      <c r="V1383">
        <v>8</v>
      </c>
      <c r="W1383">
        <v>8</v>
      </c>
      <c r="X1383">
        <v>7</v>
      </c>
      <c r="Y1383">
        <v>15</v>
      </c>
    </row>
    <row r="1384" spans="1:25" x14ac:dyDescent="0.3">
      <c r="A1384" s="1" t="s">
        <v>197</v>
      </c>
      <c r="B1384" s="1" t="s">
        <v>199</v>
      </c>
      <c r="C1384">
        <v>11</v>
      </c>
      <c r="D1384">
        <v>2</v>
      </c>
      <c r="E1384">
        <v>2</v>
      </c>
      <c r="F1384">
        <v>4</v>
      </c>
      <c r="G1384" s="1" t="s">
        <v>463</v>
      </c>
      <c r="H1384">
        <v>1</v>
      </c>
      <c r="I1384">
        <v>0</v>
      </c>
      <c r="J1384">
        <v>0</v>
      </c>
      <c r="K1384">
        <v>1</v>
      </c>
      <c r="L1384">
        <v>1</v>
      </c>
      <c r="M1384">
        <v>1</v>
      </c>
      <c r="N1384">
        <v>2</v>
      </c>
      <c r="O1384">
        <v>2</v>
      </c>
      <c r="P1384">
        <v>1</v>
      </c>
      <c r="Q1384">
        <v>3</v>
      </c>
      <c r="R1384">
        <v>3</v>
      </c>
      <c r="S1384">
        <v>1</v>
      </c>
      <c r="T1384">
        <v>4</v>
      </c>
      <c r="U1384">
        <v>2</v>
      </c>
      <c r="V1384">
        <v>3</v>
      </c>
      <c r="W1384">
        <v>3</v>
      </c>
      <c r="X1384">
        <v>2</v>
      </c>
      <c r="Y1384">
        <v>5</v>
      </c>
    </row>
    <row r="1385" spans="1:25" x14ac:dyDescent="0.3">
      <c r="A1385" s="1" t="s">
        <v>208</v>
      </c>
      <c r="B1385" s="1" t="s">
        <v>211</v>
      </c>
      <c r="C1385">
        <v>11</v>
      </c>
      <c r="D1385">
        <v>0</v>
      </c>
      <c r="E1385">
        <v>0</v>
      </c>
      <c r="F1385">
        <v>0</v>
      </c>
      <c r="G1385" s="1" t="s">
        <v>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7</v>
      </c>
      <c r="V1385">
        <v>4</v>
      </c>
      <c r="W1385">
        <v>4</v>
      </c>
      <c r="X1385">
        <v>7</v>
      </c>
      <c r="Y1385">
        <v>11</v>
      </c>
    </row>
    <row r="1386" spans="1:25" x14ac:dyDescent="0.3">
      <c r="A1386" s="1" t="s">
        <v>202</v>
      </c>
      <c r="B1386" s="1" t="s">
        <v>210</v>
      </c>
      <c r="C1386">
        <v>12</v>
      </c>
      <c r="D1386">
        <v>2</v>
      </c>
      <c r="E1386">
        <v>2</v>
      </c>
      <c r="F1386">
        <v>4</v>
      </c>
      <c r="G1386" s="1" t="s">
        <v>463</v>
      </c>
      <c r="H1386">
        <v>2</v>
      </c>
      <c r="I1386">
        <v>1</v>
      </c>
      <c r="J1386">
        <v>1</v>
      </c>
      <c r="K1386">
        <v>2</v>
      </c>
      <c r="L1386">
        <v>3</v>
      </c>
      <c r="M1386">
        <v>0</v>
      </c>
      <c r="N1386">
        <v>1</v>
      </c>
      <c r="O1386">
        <v>1</v>
      </c>
      <c r="P1386">
        <v>0</v>
      </c>
      <c r="Q1386">
        <v>1</v>
      </c>
      <c r="R1386">
        <v>2</v>
      </c>
      <c r="S1386">
        <v>4</v>
      </c>
      <c r="T1386">
        <v>6</v>
      </c>
      <c r="U1386">
        <v>7</v>
      </c>
      <c r="V1386">
        <v>4</v>
      </c>
      <c r="W1386">
        <v>4</v>
      </c>
      <c r="X1386">
        <v>7</v>
      </c>
      <c r="Y1386">
        <v>11</v>
      </c>
    </row>
    <row r="1387" spans="1:25" x14ac:dyDescent="0.3">
      <c r="A1387" s="1" t="s">
        <v>215</v>
      </c>
      <c r="B1387" s="1" t="s">
        <v>197</v>
      </c>
      <c r="C1387">
        <v>12</v>
      </c>
      <c r="D1387">
        <v>1</v>
      </c>
      <c r="E1387">
        <v>2</v>
      </c>
      <c r="F1387">
        <v>3</v>
      </c>
      <c r="G1387" s="1" t="s">
        <v>463</v>
      </c>
      <c r="H1387">
        <v>0</v>
      </c>
      <c r="I1387">
        <v>1</v>
      </c>
      <c r="J1387">
        <v>1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2</v>
      </c>
      <c r="R1387">
        <v>1</v>
      </c>
      <c r="S1387">
        <v>2</v>
      </c>
      <c r="T1387">
        <v>3</v>
      </c>
      <c r="U1387">
        <v>6</v>
      </c>
      <c r="V1387">
        <v>7</v>
      </c>
      <c r="W1387">
        <v>7</v>
      </c>
      <c r="X1387">
        <v>6</v>
      </c>
      <c r="Y1387">
        <v>13</v>
      </c>
    </row>
    <row r="1388" spans="1:25" x14ac:dyDescent="0.3">
      <c r="A1388" s="1" t="s">
        <v>213</v>
      </c>
      <c r="B1388" s="1" t="s">
        <v>208</v>
      </c>
      <c r="C1388">
        <v>12</v>
      </c>
      <c r="D1388">
        <v>0</v>
      </c>
      <c r="E1388">
        <v>1</v>
      </c>
      <c r="F1388">
        <v>1</v>
      </c>
      <c r="G1388" s="1" t="s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2</v>
      </c>
      <c r="T1388">
        <v>2</v>
      </c>
      <c r="U1388">
        <v>5</v>
      </c>
      <c r="V1388">
        <v>10</v>
      </c>
      <c r="W1388">
        <v>10</v>
      </c>
      <c r="X1388">
        <v>5</v>
      </c>
      <c r="Y1388">
        <v>15</v>
      </c>
    </row>
    <row r="1389" spans="1:25" x14ac:dyDescent="0.3">
      <c r="A1389" s="1" t="s">
        <v>200</v>
      </c>
      <c r="B1389" s="1" t="s">
        <v>203</v>
      </c>
      <c r="C1389">
        <v>12</v>
      </c>
      <c r="D1389">
        <v>1</v>
      </c>
      <c r="E1389">
        <v>2</v>
      </c>
      <c r="F1389">
        <v>3</v>
      </c>
      <c r="G1389" s="1" t="s">
        <v>463</v>
      </c>
      <c r="H1389">
        <v>1</v>
      </c>
      <c r="I1389">
        <v>0</v>
      </c>
      <c r="J1389">
        <v>0</v>
      </c>
      <c r="K1389">
        <v>1</v>
      </c>
      <c r="L1389">
        <v>1</v>
      </c>
      <c r="M1389">
        <v>0</v>
      </c>
      <c r="N1389">
        <v>2</v>
      </c>
      <c r="O1389">
        <v>2</v>
      </c>
      <c r="P1389">
        <v>0</v>
      </c>
      <c r="Q1389">
        <v>2</v>
      </c>
      <c r="R1389">
        <v>0</v>
      </c>
      <c r="S1389">
        <v>1</v>
      </c>
      <c r="T1389">
        <v>1</v>
      </c>
      <c r="U1389">
        <v>8</v>
      </c>
      <c r="V1389">
        <v>4</v>
      </c>
      <c r="W1389">
        <v>4</v>
      </c>
      <c r="X1389">
        <v>8</v>
      </c>
      <c r="Y1389">
        <v>12</v>
      </c>
    </row>
    <row r="1390" spans="1:25" x14ac:dyDescent="0.3">
      <c r="A1390" s="1" t="s">
        <v>201</v>
      </c>
      <c r="B1390" s="1" t="s">
        <v>205</v>
      </c>
      <c r="C1390">
        <v>12</v>
      </c>
      <c r="D1390">
        <v>0</v>
      </c>
      <c r="E1390">
        <v>4</v>
      </c>
      <c r="F1390">
        <v>4</v>
      </c>
      <c r="G1390" s="1" t="s">
        <v>5</v>
      </c>
      <c r="H1390">
        <v>0</v>
      </c>
      <c r="I1390">
        <v>3</v>
      </c>
      <c r="J1390">
        <v>3</v>
      </c>
      <c r="K1390">
        <v>0</v>
      </c>
      <c r="L1390">
        <v>3</v>
      </c>
      <c r="M1390">
        <v>0</v>
      </c>
      <c r="N1390">
        <v>1</v>
      </c>
      <c r="O1390">
        <v>1</v>
      </c>
      <c r="P1390">
        <v>0</v>
      </c>
      <c r="Q1390">
        <v>1</v>
      </c>
      <c r="R1390">
        <v>2</v>
      </c>
      <c r="S1390">
        <v>4</v>
      </c>
      <c r="T1390">
        <v>6</v>
      </c>
      <c r="U1390">
        <v>6</v>
      </c>
      <c r="V1390">
        <v>6</v>
      </c>
      <c r="W1390">
        <v>6</v>
      </c>
      <c r="X1390">
        <v>6</v>
      </c>
      <c r="Y1390">
        <v>12</v>
      </c>
    </row>
    <row r="1391" spans="1:25" x14ac:dyDescent="0.3">
      <c r="A1391" s="1" t="s">
        <v>196</v>
      </c>
      <c r="B1391" s="1" t="s">
        <v>216</v>
      </c>
      <c r="C1391">
        <v>12</v>
      </c>
      <c r="D1391">
        <v>3</v>
      </c>
      <c r="E1391">
        <v>2</v>
      </c>
      <c r="F1391">
        <v>5</v>
      </c>
      <c r="G1391" s="1" t="s">
        <v>463</v>
      </c>
      <c r="H1391">
        <v>2</v>
      </c>
      <c r="I1391">
        <v>1</v>
      </c>
      <c r="J1391">
        <v>1</v>
      </c>
      <c r="K1391">
        <v>2</v>
      </c>
      <c r="L1391">
        <v>3</v>
      </c>
      <c r="M1391">
        <v>1</v>
      </c>
      <c r="N1391">
        <v>1</v>
      </c>
      <c r="O1391">
        <v>1</v>
      </c>
      <c r="P1391">
        <v>1</v>
      </c>
      <c r="Q1391">
        <v>2</v>
      </c>
      <c r="R1391">
        <v>0</v>
      </c>
      <c r="S1391">
        <v>2</v>
      </c>
      <c r="T1391">
        <v>2</v>
      </c>
      <c r="U1391">
        <v>9</v>
      </c>
      <c r="V1391">
        <v>4</v>
      </c>
      <c r="W1391">
        <v>4</v>
      </c>
      <c r="X1391">
        <v>9</v>
      </c>
      <c r="Y1391">
        <v>13</v>
      </c>
    </row>
    <row r="1392" spans="1:25" x14ac:dyDescent="0.3">
      <c r="A1392" s="1" t="s">
        <v>199</v>
      </c>
      <c r="B1392" s="1" t="s">
        <v>198</v>
      </c>
      <c r="C1392">
        <v>12</v>
      </c>
      <c r="D1392">
        <v>0</v>
      </c>
      <c r="E1392">
        <v>4</v>
      </c>
      <c r="F1392">
        <v>4</v>
      </c>
      <c r="G1392" s="1" t="s">
        <v>5</v>
      </c>
      <c r="H1392">
        <v>0</v>
      </c>
      <c r="I1392">
        <v>2</v>
      </c>
      <c r="J1392">
        <v>2</v>
      </c>
      <c r="K1392">
        <v>0</v>
      </c>
      <c r="L1392">
        <v>2</v>
      </c>
      <c r="M1392">
        <v>0</v>
      </c>
      <c r="N1392">
        <v>2</v>
      </c>
      <c r="O1392">
        <v>2</v>
      </c>
      <c r="P1392">
        <v>0</v>
      </c>
      <c r="Q1392">
        <v>2</v>
      </c>
      <c r="R1392">
        <v>2</v>
      </c>
      <c r="S1392">
        <v>2</v>
      </c>
      <c r="T1392">
        <v>4</v>
      </c>
      <c r="U1392">
        <v>5</v>
      </c>
      <c r="V1392">
        <v>3</v>
      </c>
      <c r="W1392">
        <v>3</v>
      </c>
      <c r="X1392">
        <v>5</v>
      </c>
      <c r="Y1392">
        <v>8</v>
      </c>
    </row>
    <row r="1393" spans="1:25" x14ac:dyDescent="0.3">
      <c r="A1393" s="1" t="s">
        <v>218</v>
      </c>
      <c r="B1393" s="1" t="s">
        <v>217</v>
      </c>
      <c r="C1393">
        <v>12</v>
      </c>
      <c r="D1393">
        <v>1</v>
      </c>
      <c r="E1393">
        <v>0</v>
      </c>
      <c r="F1393">
        <v>1</v>
      </c>
      <c r="G1393" s="1" t="s">
        <v>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2</v>
      </c>
      <c r="T1393">
        <v>3</v>
      </c>
      <c r="U1393">
        <v>9</v>
      </c>
      <c r="V1393">
        <v>8</v>
      </c>
      <c r="W1393">
        <v>8</v>
      </c>
      <c r="X1393">
        <v>9</v>
      </c>
      <c r="Y1393">
        <v>17</v>
      </c>
    </row>
    <row r="1394" spans="1:25" x14ac:dyDescent="0.3">
      <c r="A1394" s="1" t="s">
        <v>195</v>
      </c>
      <c r="B1394" s="1" t="s">
        <v>212</v>
      </c>
      <c r="C1394">
        <v>12</v>
      </c>
      <c r="D1394">
        <v>0</v>
      </c>
      <c r="E1394">
        <v>2</v>
      </c>
      <c r="F1394">
        <v>2</v>
      </c>
      <c r="G1394" s="1" t="s">
        <v>5</v>
      </c>
      <c r="H1394">
        <v>0</v>
      </c>
      <c r="I1394">
        <v>2</v>
      </c>
      <c r="J1394">
        <v>2</v>
      </c>
      <c r="K1394">
        <v>0</v>
      </c>
      <c r="L1394">
        <v>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14</v>
      </c>
      <c r="V1394">
        <v>4</v>
      </c>
      <c r="W1394">
        <v>4</v>
      </c>
      <c r="X1394">
        <v>14</v>
      </c>
      <c r="Y1394">
        <v>18</v>
      </c>
    </row>
    <row r="1395" spans="1:25" x14ac:dyDescent="0.3">
      <c r="A1395" s="1" t="s">
        <v>211</v>
      </c>
      <c r="B1395" s="1" t="s">
        <v>204</v>
      </c>
      <c r="C1395">
        <v>12</v>
      </c>
      <c r="D1395">
        <v>1</v>
      </c>
      <c r="E1395">
        <v>0</v>
      </c>
      <c r="F1395">
        <v>1</v>
      </c>
      <c r="G1395" s="1" t="s">
        <v>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1</v>
      </c>
      <c r="Q1395">
        <v>1</v>
      </c>
      <c r="R1395">
        <v>2</v>
      </c>
      <c r="S1395">
        <v>4</v>
      </c>
      <c r="T1395">
        <v>6</v>
      </c>
      <c r="U1395">
        <v>7</v>
      </c>
      <c r="V1395">
        <v>3</v>
      </c>
      <c r="W1395">
        <v>3</v>
      </c>
      <c r="X1395">
        <v>7</v>
      </c>
      <c r="Y1395">
        <v>10</v>
      </c>
    </row>
    <row r="1396" spans="1:25" x14ac:dyDescent="0.3">
      <c r="A1396" s="1" t="s">
        <v>206</v>
      </c>
      <c r="B1396" s="1" t="s">
        <v>214</v>
      </c>
      <c r="C1396">
        <v>12</v>
      </c>
      <c r="D1396">
        <v>0</v>
      </c>
      <c r="E1396">
        <v>0</v>
      </c>
      <c r="F1396">
        <v>0</v>
      </c>
      <c r="G1396" s="1" t="s">
        <v>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2</v>
      </c>
      <c r="T1396">
        <v>3</v>
      </c>
      <c r="U1396">
        <v>5</v>
      </c>
      <c r="V1396">
        <v>3</v>
      </c>
      <c r="W1396">
        <v>3</v>
      </c>
      <c r="X1396">
        <v>5</v>
      </c>
      <c r="Y1396">
        <v>8</v>
      </c>
    </row>
    <row r="1397" spans="1:25" x14ac:dyDescent="0.3">
      <c r="A1397" s="1" t="s">
        <v>207</v>
      </c>
      <c r="B1397" s="1" t="s">
        <v>209</v>
      </c>
      <c r="C1397">
        <v>12</v>
      </c>
      <c r="D1397">
        <v>2</v>
      </c>
      <c r="E1397">
        <v>1</v>
      </c>
      <c r="F1397">
        <v>3</v>
      </c>
      <c r="G1397" s="1" t="s">
        <v>463</v>
      </c>
      <c r="H1397">
        <v>2</v>
      </c>
      <c r="I1397">
        <v>0</v>
      </c>
      <c r="J1397">
        <v>0</v>
      </c>
      <c r="K1397">
        <v>2</v>
      </c>
      <c r="L1397">
        <v>2</v>
      </c>
      <c r="M1397">
        <v>0</v>
      </c>
      <c r="N1397">
        <v>1</v>
      </c>
      <c r="O1397">
        <v>1</v>
      </c>
      <c r="P1397">
        <v>0</v>
      </c>
      <c r="Q1397">
        <v>1</v>
      </c>
      <c r="R1397">
        <v>2</v>
      </c>
      <c r="S1397">
        <v>1</v>
      </c>
      <c r="T1397">
        <v>3</v>
      </c>
      <c r="U1397">
        <v>3</v>
      </c>
      <c r="V1397">
        <v>6</v>
      </c>
      <c r="W1397">
        <v>6</v>
      </c>
      <c r="X1397">
        <v>3</v>
      </c>
      <c r="Y1397">
        <v>9</v>
      </c>
    </row>
    <row r="1398" spans="1:25" x14ac:dyDescent="0.3">
      <c r="A1398" s="1" t="s">
        <v>217</v>
      </c>
      <c r="B1398" s="1" t="s">
        <v>195</v>
      </c>
      <c r="C1398">
        <v>13</v>
      </c>
      <c r="D1398">
        <v>1</v>
      </c>
      <c r="E1398">
        <v>2</v>
      </c>
      <c r="F1398">
        <v>3</v>
      </c>
      <c r="G1398" s="1" t="s">
        <v>463</v>
      </c>
      <c r="H1398">
        <v>0</v>
      </c>
      <c r="I1398">
        <v>2</v>
      </c>
      <c r="J1398">
        <v>2</v>
      </c>
      <c r="K1398">
        <v>0</v>
      </c>
      <c r="L1398">
        <v>2</v>
      </c>
      <c r="M1398">
        <v>1</v>
      </c>
      <c r="N1398">
        <v>0</v>
      </c>
      <c r="O1398">
        <v>0</v>
      </c>
      <c r="P1398">
        <v>1</v>
      </c>
      <c r="Q1398">
        <v>1</v>
      </c>
      <c r="R1398">
        <v>1</v>
      </c>
      <c r="S1398">
        <v>2</v>
      </c>
      <c r="T1398">
        <v>3</v>
      </c>
      <c r="U1398">
        <v>4</v>
      </c>
      <c r="V1398">
        <v>10</v>
      </c>
      <c r="W1398">
        <v>10</v>
      </c>
      <c r="X1398">
        <v>4</v>
      </c>
      <c r="Y1398">
        <v>14</v>
      </c>
    </row>
    <row r="1399" spans="1:25" x14ac:dyDescent="0.3">
      <c r="A1399" s="1" t="s">
        <v>204</v>
      </c>
      <c r="B1399" s="1" t="s">
        <v>215</v>
      </c>
      <c r="C1399">
        <v>13</v>
      </c>
      <c r="D1399">
        <v>3</v>
      </c>
      <c r="E1399">
        <v>1</v>
      </c>
      <c r="F1399">
        <v>4</v>
      </c>
      <c r="G1399" s="1" t="s">
        <v>463</v>
      </c>
      <c r="H1399">
        <v>1</v>
      </c>
      <c r="I1399">
        <v>0</v>
      </c>
      <c r="J1399">
        <v>0</v>
      </c>
      <c r="K1399">
        <v>1</v>
      </c>
      <c r="L1399">
        <v>1</v>
      </c>
      <c r="M1399">
        <v>2</v>
      </c>
      <c r="N1399">
        <v>1</v>
      </c>
      <c r="O1399">
        <v>1</v>
      </c>
      <c r="P1399">
        <v>2</v>
      </c>
      <c r="Q1399">
        <v>3</v>
      </c>
      <c r="R1399">
        <v>0</v>
      </c>
      <c r="S1399">
        <v>3</v>
      </c>
      <c r="T1399">
        <v>3</v>
      </c>
      <c r="U1399">
        <v>6</v>
      </c>
      <c r="V1399">
        <v>4</v>
      </c>
      <c r="W1399">
        <v>4</v>
      </c>
      <c r="X1399">
        <v>6</v>
      </c>
      <c r="Y1399">
        <v>10</v>
      </c>
    </row>
    <row r="1400" spans="1:25" x14ac:dyDescent="0.3">
      <c r="A1400" s="1" t="s">
        <v>198</v>
      </c>
      <c r="B1400" s="1" t="s">
        <v>196</v>
      </c>
      <c r="C1400">
        <v>13</v>
      </c>
      <c r="D1400">
        <v>3</v>
      </c>
      <c r="E1400">
        <v>2</v>
      </c>
      <c r="F1400">
        <v>5</v>
      </c>
      <c r="G1400" s="1" t="s">
        <v>463</v>
      </c>
      <c r="H1400">
        <v>2</v>
      </c>
      <c r="I1400">
        <v>1</v>
      </c>
      <c r="J1400">
        <v>1</v>
      </c>
      <c r="K1400">
        <v>2</v>
      </c>
      <c r="L1400">
        <v>3</v>
      </c>
      <c r="M1400">
        <v>1</v>
      </c>
      <c r="N1400">
        <v>1</v>
      </c>
      <c r="O1400">
        <v>1</v>
      </c>
      <c r="P1400">
        <v>1</v>
      </c>
      <c r="Q1400">
        <v>2</v>
      </c>
      <c r="R1400">
        <v>1</v>
      </c>
      <c r="S1400">
        <v>0</v>
      </c>
      <c r="T1400">
        <v>1</v>
      </c>
      <c r="U1400">
        <v>5</v>
      </c>
      <c r="V1400">
        <v>3</v>
      </c>
      <c r="W1400">
        <v>3</v>
      </c>
      <c r="X1400">
        <v>5</v>
      </c>
      <c r="Y1400">
        <v>8</v>
      </c>
    </row>
    <row r="1401" spans="1:25" x14ac:dyDescent="0.3">
      <c r="A1401" s="1" t="s">
        <v>209</v>
      </c>
      <c r="B1401" s="1" t="s">
        <v>213</v>
      </c>
      <c r="C1401">
        <v>13</v>
      </c>
      <c r="D1401">
        <v>1</v>
      </c>
      <c r="E1401">
        <v>0</v>
      </c>
      <c r="F1401">
        <v>1</v>
      </c>
      <c r="G1401" s="1" t="s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2</v>
      </c>
      <c r="T1401">
        <v>3</v>
      </c>
      <c r="U1401">
        <v>11</v>
      </c>
      <c r="V1401">
        <v>4</v>
      </c>
      <c r="W1401">
        <v>4</v>
      </c>
      <c r="X1401">
        <v>11</v>
      </c>
      <c r="Y1401">
        <v>15</v>
      </c>
    </row>
    <row r="1402" spans="1:25" x14ac:dyDescent="0.3">
      <c r="A1402" s="1" t="s">
        <v>203</v>
      </c>
      <c r="B1402" s="1" t="s">
        <v>207</v>
      </c>
      <c r="C1402">
        <v>13</v>
      </c>
      <c r="D1402">
        <v>1</v>
      </c>
      <c r="E1402">
        <v>0</v>
      </c>
      <c r="F1402">
        <v>1</v>
      </c>
      <c r="G1402" s="1" t="s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2</v>
      </c>
      <c r="T1402">
        <v>3</v>
      </c>
      <c r="U1402">
        <v>5</v>
      </c>
      <c r="V1402">
        <v>4</v>
      </c>
      <c r="W1402">
        <v>4</v>
      </c>
      <c r="X1402">
        <v>5</v>
      </c>
      <c r="Y1402">
        <v>9</v>
      </c>
    </row>
    <row r="1403" spans="1:25" x14ac:dyDescent="0.3">
      <c r="A1403" s="1" t="s">
        <v>205</v>
      </c>
      <c r="B1403" s="1" t="s">
        <v>211</v>
      </c>
      <c r="C1403">
        <v>13</v>
      </c>
      <c r="D1403">
        <v>2</v>
      </c>
      <c r="E1403">
        <v>1</v>
      </c>
      <c r="F1403">
        <v>3</v>
      </c>
      <c r="G1403" s="1" t="s">
        <v>463</v>
      </c>
      <c r="H1403">
        <v>2</v>
      </c>
      <c r="I1403">
        <v>0</v>
      </c>
      <c r="J1403">
        <v>0</v>
      </c>
      <c r="K1403">
        <v>2</v>
      </c>
      <c r="L1403">
        <v>2</v>
      </c>
      <c r="M1403">
        <v>0</v>
      </c>
      <c r="N1403">
        <v>1</v>
      </c>
      <c r="O1403">
        <v>1</v>
      </c>
      <c r="P1403">
        <v>0</v>
      </c>
      <c r="Q1403">
        <v>1</v>
      </c>
      <c r="R1403">
        <v>0</v>
      </c>
      <c r="S1403">
        <v>2</v>
      </c>
      <c r="T1403">
        <v>2</v>
      </c>
      <c r="U1403">
        <v>3</v>
      </c>
      <c r="V1403">
        <v>3</v>
      </c>
      <c r="W1403">
        <v>3</v>
      </c>
      <c r="X1403">
        <v>3</v>
      </c>
      <c r="Y1403">
        <v>6</v>
      </c>
    </row>
    <row r="1404" spans="1:25" x14ac:dyDescent="0.3">
      <c r="A1404" s="1" t="s">
        <v>212</v>
      </c>
      <c r="B1404" s="1" t="s">
        <v>206</v>
      </c>
      <c r="C1404">
        <v>13</v>
      </c>
      <c r="D1404">
        <v>0</v>
      </c>
      <c r="E1404">
        <v>2</v>
      </c>
      <c r="F1404">
        <v>2</v>
      </c>
      <c r="G1404" s="1" t="s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</v>
      </c>
      <c r="O1404">
        <v>2</v>
      </c>
      <c r="P1404">
        <v>0</v>
      </c>
      <c r="Q1404">
        <v>2</v>
      </c>
      <c r="R1404">
        <v>0</v>
      </c>
      <c r="S1404">
        <v>0</v>
      </c>
      <c r="T1404">
        <v>0</v>
      </c>
      <c r="U1404">
        <v>12</v>
      </c>
      <c r="V1404">
        <v>4</v>
      </c>
      <c r="W1404">
        <v>4</v>
      </c>
      <c r="X1404">
        <v>12</v>
      </c>
      <c r="Y1404">
        <v>16</v>
      </c>
    </row>
    <row r="1405" spans="1:25" x14ac:dyDescent="0.3">
      <c r="A1405" s="1" t="s">
        <v>214</v>
      </c>
      <c r="B1405" s="1" t="s">
        <v>218</v>
      </c>
      <c r="C1405">
        <v>13</v>
      </c>
      <c r="D1405">
        <v>2</v>
      </c>
      <c r="E1405">
        <v>0</v>
      </c>
      <c r="F1405">
        <v>2</v>
      </c>
      <c r="G1405" s="1" t="s">
        <v>5</v>
      </c>
      <c r="H1405">
        <v>1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1</v>
      </c>
      <c r="Q1405">
        <v>1</v>
      </c>
      <c r="R1405">
        <v>2</v>
      </c>
      <c r="S1405">
        <v>3</v>
      </c>
      <c r="T1405">
        <v>5</v>
      </c>
      <c r="U1405">
        <v>7</v>
      </c>
      <c r="V1405">
        <v>2</v>
      </c>
      <c r="W1405">
        <v>2</v>
      </c>
      <c r="X1405">
        <v>7</v>
      </c>
      <c r="Y1405">
        <v>9</v>
      </c>
    </row>
    <row r="1406" spans="1:25" x14ac:dyDescent="0.3">
      <c r="A1406" s="1" t="s">
        <v>210</v>
      </c>
      <c r="B1406" s="1" t="s">
        <v>201</v>
      </c>
      <c r="C1406">
        <v>13</v>
      </c>
      <c r="D1406">
        <v>2</v>
      </c>
      <c r="E1406">
        <v>3</v>
      </c>
      <c r="F1406">
        <v>5</v>
      </c>
      <c r="G1406" s="1" t="s">
        <v>463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2</v>
      </c>
      <c r="N1406">
        <v>2</v>
      </c>
      <c r="O1406">
        <v>2</v>
      </c>
      <c r="P1406">
        <v>2</v>
      </c>
      <c r="Q1406">
        <v>4</v>
      </c>
      <c r="R1406">
        <v>1</v>
      </c>
      <c r="S1406">
        <v>2</v>
      </c>
      <c r="T1406">
        <v>3</v>
      </c>
      <c r="U1406">
        <v>13</v>
      </c>
      <c r="V1406">
        <v>4</v>
      </c>
      <c r="W1406">
        <v>4</v>
      </c>
      <c r="X1406">
        <v>13</v>
      </c>
      <c r="Y1406">
        <v>17</v>
      </c>
    </row>
    <row r="1407" spans="1:25" x14ac:dyDescent="0.3">
      <c r="A1407" s="1" t="s">
        <v>216</v>
      </c>
      <c r="B1407" s="1" t="s">
        <v>199</v>
      </c>
      <c r="C1407">
        <v>13</v>
      </c>
      <c r="D1407">
        <v>0</v>
      </c>
      <c r="E1407">
        <v>2</v>
      </c>
      <c r="F1407">
        <v>2</v>
      </c>
      <c r="G1407" s="1" t="s">
        <v>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2</v>
      </c>
      <c r="P1407">
        <v>0</v>
      </c>
      <c r="Q1407">
        <v>2</v>
      </c>
      <c r="R1407">
        <v>0</v>
      </c>
      <c r="S1407">
        <v>2</v>
      </c>
      <c r="T1407">
        <v>2</v>
      </c>
      <c r="U1407">
        <v>6</v>
      </c>
      <c r="V1407">
        <v>1</v>
      </c>
      <c r="W1407">
        <v>1</v>
      </c>
      <c r="X1407">
        <v>6</v>
      </c>
      <c r="Y1407">
        <v>7</v>
      </c>
    </row>
    <row r="1408" spans="1:25" x14ac:dyDescent="0.3">
      <c r="A1408" s="1" t="s">
        <v>208</v>
      </c>
      <c r="B1408" s="1" t="s">
        <v>200</v>
      </c>
      <c r="C1408">
        <v>13</v>
      </c>
      <c r="D1408">
        <v>0</v>
      </c>
      <c r="E1408">
        <v>2</v>
      </c>
      <c r="F1408">
        <v>2</v>
      </c>
      <c r="G1408" s="1" t="s">
        <v>5</v>
      </c>
      <c r="H1408">
        <v>0</v>
      </c>
      <c r="I1408">
        <v>1</v>
      </c>
      <c r="J1408">
        <v>1</v>
      </c>
      <c r="K1408">
        <v>0</v>
      </c>
      <c r="L1408">
        <v>1</v>
      </c>
      <c r="M1408">
        <v>0</v>
      </c>
      <c r="N1408">
        <v>1</v>
      </c>
      <c r="O1408">
        <v>1</v>
      </c>
      <c r="P1408">
        <v>0</v>
      </c>
      <c r="Q1408">
        <v>1</v>
      </c>
      <c r="R1408">
        <v>1</v>
      </c>
      <c r="S1408">
        <v>3</v>
      </c>
      <c r="T1408">
        <v>4</v>
      </c>
      <c r="U1408">
        <v>5</v>
      </c>
      <c r="V1408">
        <v>5</v>
      </c>
      <c r="W1408">
        <v>5</v>
      </c>
      <c r="X1408">
        <v>5</v>
      </c>
      <c r="Y1408">
        <v>10</v>
      </c>
    </row>
    <row r="1409" spans="1:25" x14ac:dyDescent="0.3">
      <c r="A1409" s="1" t="s">
        <v>202</v>
      </c>
      <c r="B1409" s="1" t="s">
        <v>217</v>
      </c>
      <c r="C1409">
        <v>14</v>
      </c>
      <c r="D1409">
        <v>2</v>
      </c>
      <c r="E1409">
        <v>0</v>
      </c>
      <c r="F1409">
        <v>2</v>
      </c>
      <c r="G1409" s="1" t="s">
        <v>5</v>
      </c>
      <c r="H1409">
        <v>1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2</v>
      </c>
      <c r="T1409">
        <v>2</v>
      </c>
      <c r="U1409">
        <v>3</v>
      </c>
      <c r="V1409">
        <v>4</v>
      </c>
      <c r="W1409">
        <v>4</v>
      </c>
      <c r="X1409">
        <v>3</v>
      </c>
      <c r="Y1409">
        <v>7</v>
      </c>
    </row>
    <row r="1410" spans="1:25" x14ac:dyDescent="0.3">
      <c r="A1410" s="1" t="s">
        <v>215</v>
      </c>
      <c r="B1410" s="1" t="s">
        <v>210</v>
      </c>
      <c r="C1410">
        <v>14</v>
      </c>
      <c r="D1410">
        <v>0</v>
      </c>
      <c r="E1410">
        <v>2</v>
      </c>
      <c r="F1410">
        <v>2</v>
      </c>
      <c r="G1410" s="1" t="s">
        <v>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</v>
      </c>
      <c r="O1410">
        <v>2</v>
      </c>
      <c r="P1410">
        <v>0</v>
      </c>
      <c r="Q1410">
        <v>2</v>
      </c>
      <c r="R1410">
        <v>4</v>
      </c>
      <c r="S1410">
        <v>1</v>
      </c>
      <c r="T1410">
        <v>5</v>
      </c>
      <c r="U1410">
        <v>6</v>
      </c>
      <c r="V1410">
        <v>7</v>
      </c>
      <c r="W1410">
        <v>7</v>
      </c>
      <c r="X1410">
        <v>6</v>
      </c>
      <c r="Y1410">
        <v>13</v>
      </c>
    </row>
    <row r="1411" spans="1:25" x14ac:dyDescent="0.3">
      <c r="A1411" s="1" t="s">
        <v>213</v>
      </c>
      <c r="B1411" s="1" t="s">
        <v>214</v>
      </c>
      <c r="C1411">
        <v>14</v>
      </c>
      <c r="D1411">
        <v>0</v>
      </c>
      <c r="E1411">
        <v>0</v>
      </c>
      <c r="F1411">
        <v>0</v>
      </c>
      <c r="G1411" s="1" t="s">
        <v>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</v>
      </c>
      <c r="S1411">
        <v>2</v>
      </c>
      <c r="T1411">
        <v>5</v>
      </c>
      <c r="U1411">
        <v>3</v>
      </c>
      <c r="V1411">
        <v>4</v>
      </c>
      <c r="W1411">
        <v>4</v>
      </c>
      <c r="X1411">
        <v>3</v>
      </c>
      <c r="Y1411">
        <v>7</v>
      </c>
    </row>
    <row r="1412" spans="1:25" x14ac:dyDescent="0.3">
      <c r="A1412" s="1" t="s">
        <v>200</v>
      </c>
      <c r="B1412" s="1" t="s">
        <v>198</v>
      </c>
      <c r="C1412">
        <v>14</v>
      </c>
      <c r="D1412">
        <v>2</v>
      </c>
      <c r="E1412">
        <v>0</v>
      </c>
      <c r="F1412">
        <v>2</v>
      </c>
      <c r="G1412" s="1" t="s">
        <v>5</v>
      </c>
      <c r="H1412">
        <v>1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0</v>
      </c>
      <c r="O1412">
        <v>0</v>
      </c>
      <c r="P1412">
        <v>1</v>
      </c>
      <c r="Q1412">
        <v>1</v>
      </c>
      <c r="R1412">
        <v>2</v>
      </c>
      <c r="S1412">
        <v>1</v>
      </c>
      <c r="T1412">
        <v>3</v>
      </c>
      <c r="U1412">
        <v>5</v>
      </c>
      <c r="V1412">
        <v>7</v>
      </c>
      <c r="W1412">
        <v>7</v>
      </c>
      <c r="X1412">
        <v>5</v>
      </c>
      <c r="Y1412">
        <v>12</v>
      </c>
    </row>
    <row r="1413" spans="1:25" x14ac:dyDescent="0.3">
      <c r="A1413" s="1" t="s">
        <v>201</v>
      </c>
      <c r="B1413" s="1" t="s">
        <v>212</v>
      </c>
      <c r="C1413">
        <v>14</v>
      </c>
      <c r="D1413">
        <v>3</v>
      </c>
      <c r="E1413">
        <v>3</v>
      </c>
      <c r="F1413">
        <v>6</v>
      </c>
      <c r="G1413" s="1" t="s">
        <v>463</v>
      </c>
      <c r="H1413">
        <v>0</v>
      </c>
      <c r="I1413">
        <v>2</v>
      </c>
      <c r="J1413">
        <v>2</v>
      </c>
      <c r="K1413">
        <v>0</v>
      </c>
      <c r="L1413">
        <v>2</v>
      </c>
      <c r="M1413">
        <v>3</v>
      </c>
      <c r="N1413">
        <v>1</v>
      </c>
      <c r="O1413">
        <v>1</v>
      </c>
      <c r="P1413">
        <v>3</v>
      </c>
      <c r="Q1413">
        <v>4</v>
      </c>
      <c r="R1413">
        <v>1</v>
      </c>
      <c r="S1413">
        <v>4</v>
      </c>
      <c r="T1413">
        <v>5</v>
      </c>
      <c r="U1413">
        <v>9</v>
      </c>
      <c r="V1413">
        <v>2</v>
      </c>
      <c r="W1413">
        <v>2</v>
      </c>
      <c r="X1413">
        <v>9</v>
      </c>
      <c r="Y1413">
        <v>11</v>
      </c>
    </row>
    <row r="1414" spans="1:25" x14ac:dyDescent="0.3">
      <c r="A1414" s="1" t="s">
        <v>196</v>
      </c>
      <c r="B1414" s="1" t="s">
        <v>208</v>
      </c>
      <c r="C1414">
        <v>14</v>
      </c>
      <c r="D1414">
        <v>2</v>
      </c>
      <c r="E1414">
        <v>0</v>
      </c>
      <c r="F1414">
        <v>2</v>
      </c>
      <c r="G1414" s="1" t="s">
        <v>5</v>
      </c>
      <c r="H1414">
        <v>1</v>
      </c>
      <c r="I1414">
        <v>0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1</v>
      </c>
      <c r="T1414">
        <v>1</v>
      </c>
      <c r="U1414">
        <v>12</v>
      </c>
      <c r="V1414">
        <v>5</v>
      </c>
      <c r="W1414">
        <v>5</v>
      </c>
      <c r="X1414">
        <v>12</v>
      </c>
      <c r="Y1414">
        <v>17</v>
      </c>
    </row>
    <row r="1415" spans="1:25" x14ac:dyDescent="0.3">
      <c r="A1415" s="1" t="s">
        <v>199</v>
      </c>
      <c r="B1415" s="1" t="s">
        <v>204</v>
      </c>
      <c r="C1415">
        <v>14</v>
      </c>
      <c r="D1415">
        <v>0</v>
      </c>
      <c r="E1415">
        <v>1</v>
      </c>
      <c r="F1415">
        <v>1</v>
      </c>
      <c r="G1415" s="1" t="s">
        <v>5</v>
      </c>
      <c r="H1415">
        <v>0</v>
      </c>
      <c r="I1415">
        <v>1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</v>
      </c>
      <c r="S1415">
        <v>3</v>
      </c>
      <c r="T1415">
        <v>6</v>
      </c>
      <c r="U1415">
        <v>4</v>
      </c>
      <c r="V1415">
        <v>10</v>
      </c>
      <c r="W1415">
        <v>10</v>
      </c>
      <c r="X1415">
        <v>4</v>
      </c>
      <c r="Y1415">
        <v>14</v>
      </c>
    </row>
    <row r="1416" spans="1:25" x14ac:dyDescent="0.3">
      <c r="A1416" s="1" t="s">
        <v>218</v>
      </c>
      <c r="B1416" s="1" t="s">
        <v>209</v>
      </c>
      <c r="C1416">
        <v>14</v>
      </c>
      <c r="D1416">
        <v>2</v>
      </c>
      <c r="E1416">
        <v>3</v>
      </c>
      <c r="F1416">
        <v>5</v>
      </c>
      <c r="G1416" s="1" t="s">
        <v>463</v>
      </c>
      <c r="H1416">
        <v>2</v>
      </c>
      <c r="I1416">
        <v>2</v>
      </c>
      <c r="J1416">
        <v>2</v>
      </c>
      <c r="K1416">
        <v>2</v>
      </c>
      <c r="L1416">
        <v>4</v>
      </c>
      <c r="M1416">
        <v>0</v>
      </c>
      <c r="N1416">
        <v>1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1</v>
      </c>
      <c r="U1416">
        <v>5</v>
      </c>
      <c r="V1416">
        <v>8</v>
      </c>
      <c r="W1416">
        <v>8</v>
      </c>
      <c r="X1416">
        <v>5</v>
      </c>
      <c r="Y1416">
        <v>13</v>
      </c>
    </row>
    <row r="1417" spans="1:25" x14ac:dyDescent="0.3">
      <c r="A1417" s="1" t="s">
        <v>195</v>
      </c>
      <c r="B1417" s="1" t="s">
        <v>205</v>
      </c>
      <c r="C1417">
        <v>14</v>
      </c>
      <c r="D1417">
        <v>1</v>
      </c>
      <c r="E1417">
        <v>0</v>
      </c>
      <c r="F1417">
        <v>1</v>
      </c>
      <c r="G1417" s="1" t="s">
        <v>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1</v>
      </c>
      <c r="Q1417">
        <v>1</v>
      </c>
      <c r="R1417">
        <v>1</v>
      </c>
      <c r="S1417">
        <v>3</v>
      </c>
      <c r="T1417">
        <v>4</v>
      </c>
      <c r="U1417">
        <v>6</v>
      </c>
      <c r="V1417">
        <v>3</v>
      </c>
      <c r="W1417">
        <v>3</v>
      </c>
      <c r="X1417">
        <v>6</v>
      </c>
      <c r="Y1417">
        <v>9</v>
      </c>
    </row>
    <row r="1418" spans="1:25" x14ac:dyDescent="0.3">
      <c r="A1418" s="1" t="s">
        <v>211</v>
      </c>
      <c r="B1418" s="1" t="s">
        <v>197</v>
      </c>
      <c r="C1418">
        <v>14</v>
      </c>
      <c r="D1418">
        <v>0</v>
      </c>
      <c r="E1418">
        <v>2</v>
      </c>
      <c r="F1418">
        <v>2</v>
      </c>
      <c r="G1418" s="1" t="s">
        <v>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</v>
      </c>
      <c r="O1418">
        <v>2</v>
      </c>
      <c r="P1418">
        <v>0</v>
      </c>
      <c r="Q1418">
        <v>2</v>
      </c>
      <c r="R1418">
        <v>0</v>
      </c>
      <c r="S1418">
        <v>1</v>
      </c>
      <c r="T1418">
        <v>1</v>
      </c>
      <c r="U1418">
        <v>6</v>
      </c>
      <c r="V1418">
        <v>7</v>
      </c>
      <c r="W1418">
        <v>7</v>
      </c>
      <c r="X1418">
        <v>6</v>
      </c>
      <c r="Y1418">
        <v>13</v>
      </c>
    </row>
    <row r="1419" spans="1:25" x14ac:dyDescent="0.3">
      <c r="A1419" s="1" t="s">
        <v>206</v>
      </c>
      <c r="B1419" s="1" t="s">
        <v>203</v>
      </c>
      <c r="C1419">
        <v>14</v>
      </c>
      <c r="D1419">
        <v>1</v>
      </c>
      <c r="E1419">
        <v>2</v>
      </c>
      <c r="F1419">
        <v>3</v>
      </c>
      <c r="G1419" s="1" t="s">
        <v>463</v>
      </c>
      <c r="H1419">
        <v>0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2</v>
      </c>
      <c r="R1419">
        <v>2</v>
      </c>
      <c r="S1419">
        <v>2</v>
      </c>
      <c r="T1419">
        <v>4</v>
      </c>
      <c r="U1419">
        <v>2</v>
      </c>
      <c r="V1419">
        <v>6</v>
      </c>
      <c r="W1419">
        <v>6</v>
      </c>
      <c r="X1419">
        <v>2</v>
      </c>
      <c r="Y1419">
        <v>8</v>
      </c>
    </row>
    <row r="1420" spans="1:25" x14ac:dyDescent="0.3">
      <c r="A1420" s="1" t="s">
        <v>207</v>
      </c>
      <c r="B1420" s="1" t="s">
        <v>216</v>
      </c>
      <c r="C1420">
        <v>14</v>
      </c>
      <c r="D1420">
        <v>3</v>
      </c>
      <c r="E1420">
        <v>2</v>
      </c>
      <c r="F1420">
        <v>5</v>
      </c>
      <c r="G1420" s="1" t="s">
        <v>463</v>
      </c>
      <c r="H1420">
        <v>1</v>
      </c>
      <c r="I1420">
        <v>2</v>
      </c>
      <c r="J1420">
        <v>2</v>
      </c>
      <c r="K1420">
        <v>1</v>
      </c>
      <c r="L1420">
        <v>3</v>
      </c>
      <c r="M1420">
        <v>2</v>
      </c>
      <c r="N1420">
        <v>0</v>
      </c>
      <c r="O1420">
        <v>0</v>
      </c>
      <c r="P1420">
        <v>2</v>
      </c>
      <c r="Q1420">
        <v>2</v>
      </c>
      <c r="R1420">
        <v>4</v>
      </c>
      <c r="S1420">
        <v>2</v>
      </c>
      <c r="T1420">
        <v>6</v>
      </c>
      <c r="U1420">
        <v>6</v>
      </c>
      <c r="V1420">
        <v>6</v>
      </c>
      <c r="W1420">
        <v>6</v>
      </c>
      <c r="X1420">
        <v>6</v>
      </c>
      <c r="Y1420">
        <v>12</v>
      </c>
    </row>
    <row r="1421" spans="1:25" x14ac:dyDescent="0.3">
      <c r="A1421" s="1" t="s">
        <v>202</v>
      </c>
      <c r="B1421" s="1" t="s">
        <v>216</v>
      </c>
      <c r="C1421">
        <v>15</v>
      </c>
      <c r="D1421">
        <v>1</v>
      </c>
      <c r="E1421">
        <v>0</v>
      </c>
      <c r="F1421">
        <v>1</v>
      </c>
      <c r="G1421" s="1" t="s">
        <v>5</v>
      </c>
      <c r="H1421">
        <v>1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</v>
      </c>
      <c r="V1421">
        <v>4</v>
      </c>
      <c r="W1421">
        <v>4</v>
      </c>
      <c r="X1421">
        <v>2</v>
      </c>
      <c r="Y1421">
        <v>6</v>
      </c>
    </row>
    <row r="1422" spans="1:25" x14ac:dyDescent="0.3">
      <c r="A1422" s="1" t="s">
        <v>215</v>
      </c>
      <c r="B1422" s="1" t="s">
        <v>203</v>
      </c>
      <c r="C1422">
        <v>15</v>
      </c>
      <c r="D1422">
        <v>2</v>
      </c>
      <c r="E1422">
        <v>4</v>
      </c>
      <c r="F1422">
        <v>6</v>
      </c>
      <c r="G1422" s="1" t="s">
        <v>463</v>
      </c>
      <c r="H1422">
        <v>0</v>
      </c>
      <c r="I1422">
        <v>2</v>
      </c>
      <c r="J1422">
        <v>2</v>
      </c>
      <c r="K1422">
        <v>0</v>
      </c>
      <c r="L1422">
        <v>2</v>
      </c>
      <c r="M1422">
        <v>2</v>
      </c>
      <c r="N1422">
        <v>2</v>
      </c>
      <c r="O1422">
        <v>2</v>
      </c>
      <c r="P1422">
        <v>2</v>
      </c>
      <c r="Q1422">
        <v>4</v>
      </c>
      <c r="R1422">
        <v>4</v>
      </c>
      <c r="S1422">
        <v>2</v>
      </c>
      <c r="T1422">
        <v>6</v>
      </c>
      <c r="U1422">
        <v>6</v>
      </c>
      <c r="V1422">
        <v>6</v>
      </c>
      <c r="W1422">
        <v>6</v>
      </c>
      <c r="X1422">
        <v>6</v>
      </c>
      <c r="Y1422">
        <v>12</v>
      </c>
    </row>
    <row r="1423" spans="1:25" x14ac:dyDescent="0.3">
      <c r="A1423" s="1" t="s">
        <v>213</v>
      </c>
      <c r="B1423" s="1" t="s">
        <v>217</v>
      </c>
      <c r="C1423">
        <v>15</v>
      </c>
      <c r="D1423">
        <v>2</v>
      </c>
      <c r="E1423">
        <v>0</v>
      </c>
      <c r="F1423">
        <v>2</v>
      </c>
      <c r="G1423" s="1" t="s">
        <v>5</v>
      </c>
      <c r="H1423">
        <v>1</v>
      </c>
      <c r="I1423">
        <v>0</v>
      </c>
      <c r="J1423">
        <v>0</v>
      </c>
      <c r="K1423">
        <v>1</v>
      </c>
      <c r="L1423">
        <v>1</v>
      </c>
      <c r="M1423">
        <v>1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2</v>
      </c>
      <c r="U1423">
        <v>2</v>
      </c>
      <c r="V1423">
        <v>7</v>
      </c>
      <c r="W1423">
        <v>7</v>
      </c>
      <c r="X1423">
        <v>2</v>
      </c>
      <c r="Y1423">
        <v>9</v>
      </c>
    </row>
    <row r="1424" spans="1:25" x14ac:dyDescent="0.3">
      <c r="A1424" s="1" t="s">
        <v>200</v>
      </c>
      <c r="B1424" s="1" t="s">
        <v>214</v>
      </c>
      <c r="C1424">
        <v>15</v>
      </c>
      <c r="D1424">
        <v>1</v>
      </c>
      <c r="E1424">
        <v>1</v>
      </c>
      <c r="F1424">
        <v>2</v>
      </c>
      <c r="G1424" s="1" t="s">
        <v>463</v>
      </c>
      <c r="H1424">
        <v>1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1</v>
      </c>
      <c r="O1424">
        <v>1</v>
      </c>
      <c r="P1424">
        <v>0</v>
      </c>
      <c r="Q1424">
        <v>1</v>
      </c>
      <c r="R1424">
        <v>1</v>
      </c>
      <c r="S1424">
        <v>4</v>
      </c>
      <c r="T1424">
        <v>5</v>
      </c>
      <c r="U1424">
        <v>3</v>
      </c>
      <c r="V1424">
        <v>5</v>
      </c>
      <c r="W1424">
        <v>5</v>
      </c>
      <c r="X1424">
        <v>3</v>
      </c>
      <c r="Y1424">
        <v>8</v>
      </c>
    </row>
    <row r="1425" spans="1:25" x14ac:dyDescent="0.3">
      <c r="A1425" s="1" t="s">
        <v>201</v>
      </c>
      <c r="B1425" s="1" t="s">
        <v>197</v>
      </c>
      <c r="C1425">
        <v>15</v>
      </c>
      <c r="D1425">
        <v>0</v>
      </c>
      <c r="E1425">
        <v>1</v>
      </c>
      <c r="F1425">
        <v>1</v>
      </c>
      <c r="G1425" s="1" t="s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1</v>
      </c>
      <c r="R1425">
        <v>6</v>
      </c>
      <c r="S1425">
        <v>4</v>
      </c>
      <c r="T1425">
        <v>10</v>
      </c>
      <c r="U1425">
        <v>3</v>
      </c>
      <c r="V1425">
        <v>2</v>
      </c>
      <c r="W1425">
        <v>2</v>
      </c>
      <c r="X1425">
        <v>3</v>
      </c>
      <c r="Y1425">
        <v>5</v>
      </c>
    </row>
    <row r="1426" spans="1:25" x14ac:dyDescent="0.3">
      <c r="A1426" s="1" t="s">
        <v>196</v>
      </c>
      <c r="B1426" s="1" t="s">
        <v>204</v>
      </c>
      <c r="C1426">
        <v>15</v>
      </c>
      <c r="D1426">
        <v>4</v>
      </c>
      <c r="E1426">
        <v>1</v>
      </c>
      <c r="F1426">
        <v>5</v>
      </c>
      <c r="G1426" s="1" t="s">
        <v>463</v>
      </c>
      <c r="H1426">
        <v>1</v>
      </c>
      <c r="I1426">
        <v>1</v>
      </c>
      <c r="J1426">
        <v>1</v>
      </c>
      <c r="K1426">
        <v>1</v>
      </c>
      <c r="L1426">
        <v>2</v>
      </c>
      <c r="M1426">
        <v>3</v>
      </c>
      <c r="N1426">
        <v>0</v>
      </c>
      <c r="O1426">
        <v>0</v>
      </c>
      <c r="P1426">
        <v>3</v>
      </c>
      <c r="Q1426">
        <v>3</v>
      </c>
      <c r="R1426">
        <v>2</v>
      </c>
      <c r="S1426">
        <v>2</v>
      </c>
      <c r="T1426">
        <v>4</v>
      </c>
      <c r="U1426">
        <v>6</v>
      </c>
      <c r="V1426">
        <v>6</v>
      </c>
      <c r="W1426">
        <v>6</v>
      </c>
      <c r="X1426">
        <v>6</v>
      </c>
      <c r="Y1426">
        <v>12</v>
      </c>
    </row>
    <row r="1427" spans="1:25" x14ac:dyDescent="0.3">
      <c r="A1427" s="1" t="s">
        <v>199</v>
      </c>
      <c r="B1427" s="1" t="s">
        <v>205</v>
      </c>
      <c r="C1427">
        <v>15</v>
      </c>
      <c r="D1427">
        <v>1</v>
      </c>
      <c r="E1427">
        <v>0</v>
      </c>
      <c r="F1427">
        <v>1</v>
      </c>
      <c r="G1427" s="1" t="s">
        <v>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1</v>
      </c>
      <c r="R1427">
        <v>1</v>
      </c>
      <c r="S1427">
        <v>2</v>
      </c>
      <c r="T1427">
        <v>3</v>
      </c>
      <c r="U1427">
        <v>3</v>
      </c>
      <c r="V1427">
        <v>7</v>
      </c>
      <c r="W1427">
        <v>7</v>
      </c>
      <c r="X1427">
        <v>3</v>
      </c>
      <c r="Y1427">
        <v>10</v>
      </c>
    </row>
    <row r="1428" spans="1:25" x14ac:dyDescent="0.3">
      <c r="A1428" s="1" t="s">
        <v>218</v>
      </c>
      <c r="B1428" s="1" t="s">
        <v>212</v>
      </c>
      <c r="C1428">
        <v>15</v>
      </c>
      <c r="D1428">
        <v>3</v>
      </c>
      <c r="E1428">
        <v>1</v>
      </c>
      <c r="F1428">
        <v>4</v>
      </c>
      <c r="G1428" s="1" t="s">
        <v>463</v>
      </c>
      <c r="H1428">
        <v>2</v>
      </c>
      <c r="I1428">
        <v>0</v>
      </c>
      <c r="J1428">
        <v>0</v>
      </c>
      <c r="K1428">
        <v>2</v>
      </c>
      <c r="L1428">
        <v>2</v>
      </c>
      <c r="M1428">
        <v>1</v>
      </c>
      <c r="N1428">
        <v>1</v>
      </c>
      <c r="O1428">
        <v>1</v>
      </c>
      <c r="P1428">
        <v>1</v>
      </c>
      <c r="Q1428">
        <v>2</v>
      </c>
      <c r="R1428">
        <v>0</v>
      </c>
      <c r="S1428">
        <v>2</v>
      </c>
      <c r="T1428">
        <v>2</v>
      </c>
      <c r="U1428">
        <v>3</v>
      </c>
      <c r="V1428">
        <v>6</v>
      </c>
      <c r="W1428">
        <v>6</v>
      </c>
      <c r="X1428">
        <v>3</v>
      </c>
      <c r="Y1428">
        <v>9</v>
      </c>
    </row>
    <row r="1429" spans="1:25" x14ac:dyDescent="0.3">
      <c r="A1429" s="1" t="s">
        <v>195</v>
      </c>
      <c r="B1429" s="1" t="s">
        <v>209</v>
      </c>
      <c r="C1429">
        <v>15</v>
      </c>
      <c r="D1429">
        <v>2</v>
      </c>
      <c r="E1429">
        <v>2</v>
      </c>
      <c r="F1429">
        <v>4</v>
      </c>
      <c r="G1429" s="1" t="s">
        <v>463</v>
      </c>
      <c r="H1429">
        <v>1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2</v>
      </c>
      <c r="O1429">
        <v>2</v>
      </c>
      <c r="P1429">
        <v>1</v>
      </c>
      <c r="Q1429">
        <v>3</v>
      </c>
      <c r="R1429">
        <v>1</v>
      </c>
      <c r="S1429">
        <v>0</v>
      </c>
      <c r="T1429">
        <v>1</v>
      </c>
      <c r="U1429">
        <v>11</v>
      </c>
      <c r="V1429">
        <v>1</v>
      </c>
      <c r="W1429">
        <v>1</v>
      </c>
      <c r="X1429">
        <v>11</v>
      </c>
      <c r="Y1429">
        <v>12</v>
      </c>
    </row>
    <row r="1430" spans="1:25" x14ac:dyDescent="0.3">
      <c r="A1430" s="1" t="s">
        <v>211</v>
      </c>
      <c r="B1430" s="1" t="s">
        <v>198</v>
      </c>
      <c r="C1430">
        <v>15</v>
      </c>
      <c r="D1430">
        <v>3</v>
      </c>
      <c r="E1430">
        <v>1</v>
      </c>
      <c r="F1430">
        <v>4</v>
      </c>
      <c r="G1430" s="1" t="s">
        <v>463</v>
      </c>
      <c r="H1430">
        <v>2</v>
      </c>
      <c r="I1430">
        <v>0</v>
      </c>
      <c r="J1430">
        <v>0</v>
      </c>
      <c r="K1430">
        <v>2</v>
      </c>
      <c r="L1430">
        <v>2</v>
      </c>
      <c r="M1430">
        <v>1</v>
      </c>
      <c r="N1430">
        <v>1</v>
      </c>
      <c r="O1430">
        <v>1</v>
      </c>
      <c r="P1430">
        <v>1</v>
      </c>
      <c r="Q1430">
        <v>2</v>
      </c>
      <c r="R1430">
        <v>1</v>
      </c>
      <c r="S1430">
        <v>1</v>
      </c>
      <c r="T1430">
        <v>2</v>
      </c>
      <c r="U1430">
        <v>8</v>
      </c>
      <c r="V1430">
        <v>5</v>
      </c>
      <c r="W1430">
        <v>5</v>
      </c>
      <c r="X1430">
        <v>8</v>
      </c>
      <c r="Y1430">
        <v>13</v>
      </c>
    </row>
    <row r="1431" spans="1:25" x14ac:dyDescent="0.3">
      <c r="A1431" s="1" t="s">
        <v>206</v>
      </c>
      <c r="B1431" s="1" t="s">
        <v>208</v>
      </c>
      <c r="C1431">
        <v>15</v>
      </c>
      <c r="D1431">
        <v>3</v>
      </c>
      <c r="E1431">
        <v>0</v>
      </c>
      <c r="F1431">
        <v>3</v>
      </c>
      <c r="G1431" s="1" t="s">
        <v>5</v>
      </c>
      <c r="H1431">
        <v>1</v>
      </c>
      <c r="I1431">
        <v>0</v>
      </c>
      <c r="J1431">
        <v>0</v>
      </c>
      <c r="K1431">
        <v>1</v>
      </c>
      <c r="L1431">
        <v>1</v>
      </c>
      <c r="M1431">
        <v>2</v>
      </c>
      <c r="N1431">
        <v>0</v>
      </c>
      <c r="O1431">
        <v>0</v>
      </c>
      <c r="P1431">
        <v>2</v>
      </c>
      <c r="Q1431">
        <v>2</v>
      </c>
      <c r="R1431">
        <v>0</v>
      </c>
      <c r="S1431">
        <v>1</v>
      </c>
      <c r="T1431">
        <v>1</v>
      </c>
      <c r="U1431">
        <v>9</v>
      </c>
      <c r="V1431">
        <v>10</v>
      </c>
      <c r="W1431">
        <v>10</v>
      </c>
      <c r="X1431">
        <v>9</v>
      </c>
      <c r="Y1431">
        <v>19</v>
      </c>
    </row>
    <row r="1432" spans="1:25" x14ac:dyDescent="0.3">
      <c r="A1432" s="1" t="s">
        <v>207</v>
      </c>
      <c r="B1432" s="1" t="s">
        <v>210</v>
      </c>
      <c r="C1432">
        <v>15</v>
      </c>
      <c r="D1432">
        <v>3</v>
      </c>
      <c r="E1432">
        <v>0</v>
      </c>
      <c r="F1432">
        <v>3</v>
      </c>
      <c r="G1432" s="1" t="s">
        <v>5</v>
      </c>
      <c r="H1432">
        <v>1</v>
      </c>
      <c r="I1432">
        <v>0</v>
      </c>
      <c r="J1432">
        <v>0</v>
      </c>
      <c r="K1432">
        <v>1</v>
      </c>
      <c r="L1432">
        <v>1</v>
      </c>
      <c r="M1432">
        <v>2</v>
      </c>
      <c r="N1432">
        <v>0</v>
      </c>
      <c r="O1432">
        <v>0</v>
      </c>
      <c r="P1432">
        <v>2</v>
      </c>
      <c r="Q1432">
        <v>2</v>
      </c>
      <c r="R1432">
        <v>0</v>
      </c>
      <c r="S1432">
        <v>2</v>
      </c>
      <c r="T1432">
        <v>2</v>
      </c>
      <c r="U1432" s="1">
        <v>5</v>
      </c>
      <c r="V1432" s="1">
        <v>5</v>
      </c>
      <c r="W1432" s="1">
        <v>5</v>
      </c>
      <c r="X1432" s="1">
        <v>5</v>
      </c>
      <c r="Y1432" s="1">
        <v>10</v>
      </c>
    </row>
    <row r="1433" spans="1:25" x14ac:dyDescent="0.3">
      <c r="A1433" s="1" t="s">
        <v>217</v>
      </c>
      <c r="B1433" s="1" t="s">
        <v>196</v>
      </c>
      <c r="C1433">
        <v>16</v>
      </c>
      <c r="D1433">
        <v>0</v>
      </c>
      <c r="E1433">
        <v>2</v>
      </c>
      <c r="F1433">
        <v>2</v>
      </c>
      <c r="G1433" s="1" t="s">
        <v>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</v>
      </c>
      <c r="O1433">
        <v>2</v>
      </c>
      <c r="P1433">
        <v>0</v>
      </c>
      <c r="Q1433">
        <v>2</v>
      </c>
      <c r="R1433">
        <v>1</v>
      </c>
      <c r="S1433">
        <v>0</v>
      </c>
      <c r="T1433">
        <v>1</v>
      </c>
      <c r="U1433">
        <v>4</v>
      </c>
      <c r="V1433">
        <v>5</v>
      </c>
      <c r="W1433">
        <v>5</v>
      </c>
      <c r="X1433">
        <v>4</v>
      </c>
      <c r="Y1433">
        <v>9</v>
      </c>
    </row>
    <row r="1434" spans="1:25" x14ac:dyDescent="0.3">
      <c r="A1434" s="1" t="s">
        <v>204</v>
      </c>
      <c r="B1434" s="1" t="s">
        <v>195</v>
      </c>
      <c r="C1434">
        <v>16</v>
      </c>
      <c r="D1434">
        <v>1</v>
      </c>
      <c r="E1434">
        <v>1</v>
      </c>
      <c r="F1434">
        <v>2</v>
      </c>
      <c r="G1434" s="1" t="s">
        <v>463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1</v>
      </c>
      <c r="O1434">
        <v>1</v>
      </c>
      <c r="P1434">
        <v>1</v>
      </c>
      <c r="Q1434">
        <v>2</v>
      </c>
      <c r="R1434">
        <v>1</v>
      </c>
      <c r="S1434">
        <v>1</v>
      </c>
      <c r="T1434">
        <v>2</v>
      </c>
      <c r="U1434">
        <v>7</v>
      </c>
      <c r="V1434">
        <v>4</v>
      </c>
      <c r="W1434">
        <v>4</v>
      </c>
      <c r="X1434">
        <v>7</v>
      </c>
      <c r="Y1434">
        <v>11</v>
      </c>
    </row>
    <row r="1435" spans="1:25" x14ac:dyDescent="0.3">
      <c r="A1435" s="1" t="s">
        <v>198</v>
      </c>
      <c r="B1435" s="1" t="s">
        <v>213</v>
      </c>
      <c r="C1435">
        <v>16</v>
      </c>
      <c r="D1435">
        <v>1</v>
      </c>
      <c r="E1435">
        <v>0</v>
      </c>
      <c r="F1435">
        <v>1</v>
      </c>
      <c r="G1435" s="1" t="s">
        <v>5</v>
      </c>
      <c r="H1435">
        <v>1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</v>
      </c>
      <c r="S1435">
        <v>1</v>
      </c>
      <c r="T1435">
        <v>4</v>
      </c>
      <c r="U1435">
        <v>7</v>
      </c>
      <c r="V1435">
        <v>6</v>
      </c>
      <c r="W1435">
        <v>6</v>
      </c>
      <c r="X1435">
        <v>7</v>
      </c>
      <c r="Y1435">
        <v>13</v>
      </c>
    </row>
    <row r="1436" spans="1:25" x14ac:dyDescent="0.3">
      <c r="A1436" s="1" t="s">
        <v>209</v>
      </c>
      <c r="B1436" s="1" t="s">
        <v>199</v>
      </c>
      <c r="C1436">
        <v>16</v>
      </c>
      <c r="D1436">
        <v>1</v>
      </c>
      <c r="E1436">
        <v>2</v>
      </c>
      <c r="F1436">
        <v>3</v>
      </c>
      <c r="G1436" s="1" t="s">
        <v>463</v>
      </c>
      <c r="H1436">
        <v>0</v>
      </c>
      <c r="I1436">
        <v>1</v>
      </c>
      <c r="J1436">
        <v>1</v>
      </c>
      <c r="K1436">
        <v>0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2</v>
      </c>
      <c r="R1436">
        <v>1</v>
      </c>
      <c r="S1436">
        <v>2</v>
      </c>
      <c r="T1436">
        <v>3</v>
      </c>
      <c r="U1436">
        <v>8</v>
      </c>
      <c r="V1436">
        <v>5</v>
      </c>
      <c r="W1436">
        <v>5</v>
      </c>
      <c r="X1436">
        <v>8</v>
      </c>
      <c r="Y1436">
        <v>13</v>
      </c>
    </row>
    <row r="1437" spans="1:25" x14ac:dyDescent="0.3">
      <c r="A1437" s="1" t="s">
        <v>203</v>
      </c>
      <c r="B1437" s="1" t="s">
        <v>201</v>
      </c>
      <c r="C1437">
        <v>16</v>
      </c>
      <c r="D1437">
        <v>2</v>
      </c>
      <c r="E1437">
        <v>1</v>
      </c>
      <c r="F1437">
        <v>3</v>
      </c>
      <c r="G1437" s="1" t="s">
        <v>463</v>
      </c>
      <c r="H1437">
        <v>2</v>
      </c>
      <c r="I1437">
        <v>0</v>
      </c>
      <c r="J1437">
        <v>0</v>
      </c>
      <c r="K1437">
        <v>2</v>
      </c>
      <c r="L1437">
        <v>2</v>
      </c>
      <c r="M1437">
        <v>0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2</v>
      </c>
      <c r="T1437">
        <v>2</v>
      </c>
      <c r="U1437">
        <v>4</v>
      </c>
      <c r="V1437">
        <v>13</v>
      </c>
      <c r="W1437">
        <v>13</v>
      </c>
      <c r="X1437">
        <v>4</v>
      </c>
      <c r="Y1437">
        <v>17</v>
      </c>
    </row>
    <row r="1438" spans="1:25" x14ac:dyDescent="0.3">
      <c r="A1438" s="1" t="s">
        <v>205</v>
      </c>
      <c r="B1438" s="1" t="s">
        <v>202</v>
      </c>
      <c r="C1438">
        <v>16</v>
      </c>
      <c r="D1438">
        <v>3</v>
      </c>
      <c r="E1438">
        <v>2</v>
      </c>
      <c r="F1438">
        <v>5</v>
      </c>
      <c r="G1438" s="1" t="s">
        <v>463</v>
      </c>
      <c r="H1438">
        <v>2</v>
      </c>
      <c r="I1438">
        <v>1</v>
      </c>
      <c r="J1438">
        <v>1</v>
      </c>
      <c r="K1438">
        <v>2</v>
      </c>
      <c r="L1438">
        <v>3</v>
      </c>
      <c r="M1438">
        <v>1</v>
      </c>
      <c r="N1438">
        <v>1</v>
      </c>
      <c r="O1438">
        <v>1</v>
      </c>
      <c r="P1438">
        <v>1</v>
      </c>
      <c r="Q1438">
        <v>2</v>
      </c>
      <c r="R1438">
        <v>2</v>
      </c>
      <c r="S1438">
        <v>3</v>
      </c>
      <c r="T1438">
        <v>5</v>
      </c>
      <c r="U1438">
        <v>7</v>
      </c>
      <c r="V1438">
        <v>3</v>
      </c>
      <c r="W1438">
        <v>3</v>
      </c>
      <c r="X1438">
        <v>7</v>
      </c>
      <c r="Y1438">
        <v>10</v>
      </c>
    </row>
    <row r="1439" spans="1:25" x14ac:dyDescent="0.3">
      <c r="A1439" s="1" t="s">
        <v>212</v>
      </c>
      <c r="B1439" s="1" t="s">
        <v>215</v>
      </c>
      <c r="C1439">
        <v>16</v>
      </c>
      <c r="D1439">
        <v>4</v>
      </c>
      <c r="E1439">
        <v>0</v>
      </c>
      <c r="F1439">
        <v>4</v>
      </c>
      <c r="G1439" s="1" t="s">
        <v>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4</v>
      </c>
      <c r="N1439">
        <v>0</v>
      </c>
      <c r="O1439">
        <v>0</v>
      </c>
      <c r="P1439">
        <v>4</v>
      </c>
      <c r="Q1439">
        <v>4</v>
      </c>
      <c r="R1439">
        <v>0</v>
      </c>
      <c r="S1439">
        <v>2</v>
      </c>
      <c r="T1439">
        <v>2</v>
      </c>
      <c r="U1439">
        <v>3</v>
      </c>
      <c r="V1439">
        <v>5</v>
      </c>
      <c r="W1439">
        <v>5</v>
      </c>
      <c r="X1439">
        <v>3</v>
      </c>
      <c r="Y1439">
        <v>8</v>
      </c>
    </row>
    <row r="1440" spans="1:25" x14ac:dyDescent="0.3">
      <c r="A1440" s="1" t="s">
        <v>214</v>
      </c>
      <c r="B1440" s="1" t="s">
        <v>211</v>
      </c>
      <c r="C1440">
        <v>16</v>
      </c>
      <c r="D1440">
        <v>3</v>
      </c>
      <c r="E1440">
        <v>0</v>
      </c>
      <c r="F1440">
        <v>3</v>
      </c>
      <c r="G1440" s="1" t="s">
        <v>5</v>
      </c>
      <c r="H1440">
        <v>2</v>
      </c>
      <c r="I1440">
        <v>0</v>
      </c>
      <c r="J1440">
        <v>0</v>
      </c>
      <c r="K1440">
        <v>2</v>
      </c>
      <c r="L1440">
        <v>2</v>
      </c>
      <c r="M1440">
        <v>1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1</v>
      </c>
      <c r="T1440">
        <v>1</v>
      </c>
      <c r="U1440">
        <v>2</v>
      </c>
      <c r="V1440">
        <v>4</v>
      </c>
      <c r="W1440">
        <v>4</v>
      </c>
      <c r="X1440">
        <v>2</v>
      </c>
      <c r="Y1440">
        <v>6</v>
      </c>
    </row>
    <row r="1441" spans="1:25" x14ac:dyDescent="0.3">
      <c r="A1441" s="1" t="s">
        <v>210</v>
      </c>
      <c r="B1441" s="1" t="s">
        <v>200</v>
      </c>
      <c r="C1441">
        <v>16</v>
      </c>
      <c r="D1441">
        <v>1</v>
      </c>
      <c r="E1441">
        <v>0</v>
      </c>
      <c r="F1441">
        <v>1</v>
      </c>
      <c r="G1441" s="1" t="s">
        <v>5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2</v>
      </c>
      <c r="T1441">
        <v>4</v>
      </c>
      <c r="U1441">
        <v>7</v>
      </c>
      <c r="V1441">
        <v>10</v>
      </c>
      <c r="W1441">
        <v>10</v>
      </c>
      <c r="X1441">
        <v>7</v>
      </c>
      <c r="Y1441">
        <v>17</v>
      </c>
    </row>
    <row r="1442" spans="1:25" x14ac:dyDescent="0.3">
      <c r="A1442" s="1" t="s">
        <v>216</v>
      </c>
      <c r="B1442" s="1" t="s">
        <v>218</v>
      </c>
      <c r="C1442">
        <v>16</v>
      </c>
      <c r="D1442">
        <v>1</v>
      </c>
      <c r="E1442">
        <v>4</v>
      </c>
      <c r="F1442">
        <v>5</v>
      </c>
      <c r="G1442" s="1" t="s">
        <v>463</v>
      </c>
      <c r="H1442">
        <v>0</v>
      </c>
      <c r="I1442">
        <v>2</v>
      </c>
      <c r="J1442">
        <v>2</v>
      </c>
      <c r="K1442">
        <v>0</v>
      </c>
      <c r="L1442">
        <v>2</v>
      </c>
      <c r="M1442">
        <v>1</v>
      </c>
      <c r="N1442">
        <v>2</v>
      </c>
      <c r="O1442">
        <v>2</v>
      </c>
      <c r="P1442">
        <v>1</v>
      </c>
      <c r="Q1442">
        <v>3</v>
      </c>
      <c r="R1442">
        <v>3</v>
      </c>
      <c r="S1442">
        <v>1</v>
      </c>
      <c r="T1442">
        <v>4</v>
      </c>
      <c r="U1442">
        <v>6</v>
      </c>
      <c r="V1442">
        <v>5</v>
      </c>
      <c r="W1442">
        <v>5</v>
      </c>
      <c r="X1442">
        <v>6</v>
      </c>
      <c r="Y1442">
        <v>11</v>
      </c>
    </row>
    <row r="1443" spans="1:25" x14ac:dyDescent="0.3">
      <c r="A1443" s="1" t="s">
        <v>197</v>
      </c>
      <c r="B1443" s="1" t="s">
        <v>206</v>
      </c>
      <c r="C1443">
        <v>16</v>
      </c>
      <c r="D1443">
        <v>3</v>
      </c>
      <c r="E1443">
        <v>0</v>
      </c>
      <c r="F1443">
        <v>3</v>
      </c>
      <c r="G1443" s="1" t="s">
        <v>5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2</v>
      </c>
      <c r="N1443">
        <v>0</v>
      </c>
      <c r="O1443">
        <v>0</v>
      </c>
      <c r="P1443">
        <v>2</v>
      </c>
      <c r="Q1443">
        <v>2</v>
      </c>
      <c r="R1443">
        <v>1</v>
      </c>
      <c r="S1443">
        <v>2</v>
      </c>
      <c r="T1443">
        <v>3</v>
      </c>
      <c r="U1443">
        <v>4</v>
      </c>
      <c r="V1443">
        <v>6</v>
      </c>
      <c r="W1443">
        <v>6</v>
      </c>
      <c r="X1443">
        <v>4</v>
      </c>
      <c r="Y1443">
        <v>10</v>
      </c>
    </row>
    <row r="1444" spans="1:25" x14ac:dyDescent="0.3">
      <c r="A1444" s="1" t="s">
        <v>208</v>
      </c>
      <c r="B1444" s="1" t="s">
        <v>207</v>
      </c>
      <c r="C1444">
        <v>16</v>
      </c>
      <c r="D1444">
        <v>3</v>
      </c>
      <c r="E1444">
        <v>2</v>
      </c>
      <c r="F1444">
        <v>5</v>
      </c>
      <c r="G1444" s="1" t="s">
        <v>463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2</v>
      </c>
      <c r="N1444">
        <v>2</v>
      </c>
      <c r="O1444">
        <v>2</v>
      </c>
      <c r="P1444">
        <v>2</v>
      </c>
      <c r="Q1444">
        <v>4</v>
      </c>
      <c r="R1444">
        <v>1</v>
      </c>
      <c r="S1444">
        <v>0</v>
      </c>
      <c r="T1444">
        <v>1</v>
      </c>
      <c r="U1444">
        <v>6</v>
      </c>
      <c r="V1444">
        <v>6</v>
      </c>
      <c r="W1444">
        <v>6</v>
      </c>
      <c r="X1444">
        <v>6</v>
      </c>
      <c r="Y1444">
        <v>12</v>
      </c>
    </row>
    <row r="1445" spans="1:25" x14ac:dyDescent="0.3">
      <c r="A1445" s="1" t="s">
        <v>217</v>
      </c>
      <c r="B1445" s="1" t="s">
        <v>211</v>
      </c>
      <c r="C1445">
        <v>17</v>
      </c>
      <c r="D1445">
        <v>1</v>
      </c>
      <c r="E1445">
        <v>2</v>
      </c>
      <c r="F1445">
        <v>3</v>
      </c>
      <c r="G1445" s="1" t="s">
        <v>463</v>
      </c>
      <c r="H1445">
        <v>1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2</v>
      </c>
      <c r="O1445">
        <v>2</v>
      </c>
      <c r="P1445">
        <v>0</v>
      </c>
      <c r="Q1445">
        <v>2</v>
      </c>
      <c r="R1445">
        <v>0</v>
      </c>
      <c r="S1445">
        <v>0</v>
      </c>
      <c r="T1445">
        <v>0</v>
      </c>
      <c r="U1445">
        <v>4</v>
      </c>
      <c r="V1445">
        <v>6</v>
      </c>
      <c r="W1445">
        <v>6</v>
      </c>
      <c r="X1445">
        <v>4</v>
      </c>
      <c r="Y1445">
        <v>10</v>
      </c>
    </row>
    <row r="1446" spans="1:25" x14ac:dyDescent="0.3">
      <c r="A1446" s="1" t="s">
        <v>198</v>
      </c>
      <c r="B1446" s="1" t="s">
        <v>206</v>
      </c>
      <c r="C1446">
        <v>17</v>
      </c>
      <c r="D1446">
        <v>1</v>
      </c>
      <c r="E1446">
        <v>0</v>
      </c>
      <c r="F1446">
        <v>1</v>
      </c>
      <c r="G1446" s="1" t="s">
        <v>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7</v>
      </c>
      <c r="V1446">
        <v>2</v>
      </c>
      <c r="W1446">
        <v>2</v>
      </c>
      <c r="X1446">
        <v>7</v>
      </c>
      <c r="Y1446">
        <v>9</v>
      </c>
    </row>
    <row r="1447" spans="1:25" x14ac:dyDescent="0.3">
      <c r="A1447" s="1" t="s">
        <v>202</v>
      </c>
      <c r="B1447" s="1" t="s">
        <v>213</v>
      </c>
      <c r="C1447">
        <v>17</v>
      </c>
      <c r="D1447">
        <v>0</v>
      </c>
      <c r="E1447">
        <v>3</v>
      </c>
      <c r="F1447">
        <v>3</v>
      </c>
      <c r="G1447" s="1" t="s">
        <v>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3</v>
      </c>
      <c r="O1447">
        <v>3</v>
      </c>
      <c r="P1447">
        <v>0</v>
      </c>
      <c r="Q1447">
        <v>3</v>
      </c>
      <c r="R1447">
        <v>0</v>
      </c>
      <c r="S1447">
        <v>1</v>
      </c>
      <c r="T1447">
        <v>1</v>
      </c>
      <c r="U1447">
        <v>5</v>
      </c>
      <c r="V1447">
        <v>10</v>
      </c>
      <c r="W1447">
        <v>10</v>
      </c>
      <c r="X1447">
        <v>5</v>
      </c>
      <c r="Y1447">
        <v>15</v>
      </c>
    </row>
    <row r="1448" spans="1:25" x14ac:dyDescent="0.3">
      <c r="A1448" s="1" t="s">
        <v>215</v>
      </c>
      <c r="B1448" s="1" t="s">
        <v>195</v>
      </c>
      <c r="C1448">
        <v>17</v>
      </c>
      <c r="D1448">
        <v>0</v>
      </c>
      <c r="E1448">
        <v>1</v>
      </c>
      <c r="F1448">
        <v>1</v>
      </c>
      <c r="G1448" s="1" t="s">
        <v>5</v>
      </c>
      <c r="H1448">
        <v>0</v>
      </c>
      <c r="I1448">
        <v>1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1</v>
      </c>
      <c r="T1448">
        <v>3</v>
      </c>
      <c r="U1448">
        <v>3</v>
      </c>
      <c r="V1448">
        <v>4</v>
      </c>
      <c r="W1448">
        <v>4</v>
      </c>
      <c r="X1448">
        <v>3</v>
      </c>
      <c r="Y1448">
        <v>7</v>
      </c>
    </row>
    <row r="1449" spans="1:25" x14ac:dyDescent="0.3">
      <c r="A1449" s="1" t="s">
        <v>200</v>
      </c>
      <c r="B1449" s="1" t="s">
        <v>201</v>
      </c>
      <c r="C1449">
        <v>17</v>
      </c>
      <c r="D1449">
        <v>2</v>
      </c>
      <c r="E1449">
        <v>0</v>
      </c>
      <c r="F1449">
        <v>2</v>
      </c>
      <c r="G1449" s="1" t="s">
        <v>5</v>
      </c>
      <c r="H1449">
        <v>2</v>
      </c>
      <c r="I1449">
        <v>0</v>
      </c>
      <c r="J1449">
        <v>0</v>
      </c>
      <c r="K1449">
        <v>2</v>
      </c>
      <c r="L1449">
        <v>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4</v>
      </c>
      <c r="T1449">
        <v>5</v>
      </c>
      <c r="U1449">
        <v>8</v>
      </c>
      <c r="V1449">
        <v>7</v>
      </c>
      <c r="W1449">
        <v>7</v>
      </c>
      <c r="X1449">
        <v>8</v>
      </c>
      <c r="Y1449">
        <v>15</v>
      </c>
    </row>
    <row r="1450" spans="1:25" x14ac:dyDescent="0.3">
      <c r="A1450" s="1" t="s">
        <v>203</v>
      </c>
      <c r="B1450" s="1" t="s">
        <v>204</v>
      </c>
      <c r="C1450">
        <v>17</v>
      </c>
      <c r="D1450">
        <v>1</v>
      </c>
      <c r="E1450">
        <v>1</v>
      </c>
      <c r="F1450">
        <v>2</v>
      </c>
      <c r="G1450" s="1" t="s">
        <v>463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1</v>
      </c>
      <c r="P1450">
        <v>1</v>
      </c>
      <c r="Q1450">
        <v>2</v>
      </c>
      <c r="R1450">
        <v>0</v>
      </c>
      <c r="S1450">
        <v>0</v>
      </c>
      <c r="T1450">
        <v>0</v>
      </c>
      <c r="U1450">
        <v>5</v>
      </c>
      <c r="V1450">
        <v>3</v>
      </c>
      <c r="W1450">
        <v>3</v>
      </c>
      <c r="X1450">
        <v>5</v>
      </c>
      <c r="Y1450">
        <v>8</v>
      </c>
    </row>
    <row r="1451" spans="1:25" x14ac:dyDescent="0.3">
      <c r="A1451" s="1" t="s">
        <v>212</v>
      </c>
      <c r="B1451" s="1" t="s">
        <v>205</v>
      </c>
      <c r="C1451">
        <v>17</v>
      </c>
      <c r="D1451">
        <v>3</v>
      </c>
      <c r="E1451">
        <v>0</v>
      </c>
      <c r="F1451">
        <v>3</v>
      </c>
      <c r="G1451" s="1" t="s">
        <v>5</v>
      </c>
      <c r="H1451">
        <v>2</v>
      </c>
      <c r="I1451">
        <v>0</v>
      </c>
      <c r="J1451">
        <v>0</v>
      </c>
      <c r="K1451">
        <v>2</v>
      </c>
      <c r="L1451">
        <v>2</v>
      </c>
      <c r="M1451">
        <v>1</v>
      </c>
      <c r="N1451">
        <v>0</v>
      </c>
      <c r="O1451">
        <v>0</v>
      </c>
      <c r="P1451">
        <v>1</v>
      </c>
      <c r="Q1451">
        <v>1</v>
      </c>
      <c r="R1451">
        <v>2</v>
      </c>
      <c r="S1451">
        <v>1</v>
      </c>
      <c r="T1451">
        <v>3</v>
      </c>
      <c r="U1451">
        <v>6</v>
      </c>
      <c r="V1451">
        <v>10</v>
      </c>
      <c r="W1451">
        <v>10</v>
      </c>
      <c r="X1451">
        <v>6</v>
      </c>
      <c r="Y1451">
        <v>16</v>
      </c>
    </row>
    <row r="1452" spans="1:25" x14ac:dyDescent="0.3">
      <c r="A1452" s="1" t="s">
        <v>218</v>
      </c>
      <c r="B1452" s="1" t="s">
        <v>197</v>
      </c>
      <c r="C1452">
        <v>17</v>
      </c>
      <c r="D1452">
        <v>0</v>
      </c>
      <c r="E1452">
        <v>2</v>
      </c>
      <c r="F1452">
        <v>2</v>
      </c>
      <c r="G1452" s="1" t="s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</v>
      </c>
      <c r="O1452">
        <v>2</v>
      </c>
      <c r="P1452">
        <v>0</v>
      </c>
      <c r="Q1452">
        <v>2</v>
      </c>
      <c r="R1452">
        <v>2</v>
      </c>
      <c r="S1452">
        <v>2</v>
      </c>
      <c r="T1452">
        <v>4</v>
      </c>
      <c r="U1452">
        <v>7</v>
      </c>
      <c r="V1452">
        <v>3</v>
      </c>
      <c r="W1452">
        <v>3</v>
      </c>
      <c r="X1452">
        <v>7</v>
      </c>
      <c r="Y1452">
        <v>10</v>
      </c>
    </row>
    <row r="1453" spans="1:25" x14ac:dyDescent="0.3">
      <c r="A1453" s="1" t="s">
        <v>210</v>
      </c>
      <c r="B1453" s="1" t="s">
        <v>196</v>
      </c>
      <c r="C1453">
        <v>17</v>
      </c>
      <c r="D1453">
        <v>0</v>
      </c>
      <c r="E1453">
        <v>0</v>
      </c>
      <c r="F1453">
        <v>0</v>
      </c>
      <c r="G1453" s="1" t="s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</v>
      </c>
      <c r="T1453">
        <v>2</v>
      </c>
      <c r="U1453">
        <v>10</v>
      </c>
      <c r="V1453">
        <v>5</v>
      </c>
      <c r="W1453">
        <v>5</v>
      </c>
      <c r="X1453">
        <v>10</v>
      </c>
      <c r="Y1453">
        <v>15</v>
      </c>
    </row>
    <row r="1454" spans="1:25" x14ac:dyDescent="0.3">
      <c r="A1454" s="1" t="s">
        <v>216</v>
      </c>
      <c r="B1454" s="1" t="s">
        <v>214</v>
      </c>
      <c r="C1454">
        <v>17</v>
      </c>
      <c r="D1454">
        <v>3</v>
      </c>
      <c r="E1454">
        <v>3</v>
      </c>
      <c r="F1454">
        <v>6</v>
      </c>
      <c r="G1454" s="1" t="s">
        <v>463</v>
      </c>
      <c r="H1454">
        <v>0</v>
      </c>
      <c r="I1454">
        <v>1</v>
      </c>
      <c r="J1454">
        <v>1</v>
      </c>
      <c r="K1454">
        <v>0</v>
      </c>
      <c r="L1454">
        <v>1</v>
      </c>
      <c r="M1454">
        <v>3</v>
      </c>
      <c r="N1454">
        <v>2</v>
      </c>
      <c r="O1454">
        <v>2</v>
      </c>
      <c r="P1454">
        <v>3</v>
      </c>
      <c r="Q1454">
        <v>5</v>
      </c>
      <c r="R1454">
        <v>3</v>
      </c>
      <c r="S1454">
        <v>4</v>
      </c>
      <c r="T1454">
        <v>7</v>
      </c>
      <c r="U1454">
        <v>9</v>
      </c>
      <c r="V1454">
        <v>2</v>
      </c>
      <c r="W1454">
        <v>2</v>
      </c>
      <c r="X1454">
        <v>9</v>
      </c>
      <c r="Y1454">
        <v>11</v>
      </c>
    </row>
    <row r="1455" spans="1:25" x14ac:dyDescent="0.3">
      <c r="A1455" s="1" t="s">
        <v>208</v>
      </c>
      <c r="B1455" s="1" t="s">
        <v>209</v>
      </c>
      <c r="C1455">
        <v>17</v>
      </c>
      <c r="D1455">
        <v>1</v>
      </c>
      <c r="E1455">
        <v>3</v>
      </c>
      <c r="F1455">
        <v>4</v>
      </c>
      <c r="G1455" s="1" t="s">
        <v>463</v>
      </c>
      <c r="H1455">
        <v>0</v>
      </c>
      <c r="I1455">
        <v>2</v>
      </c>
      <c r="J1455">
        <v>2</v>
      </c>
      <c r="K1455">
        <v>0</v>
      </c>
      <c r="L1455">
        <v>2</v>
      </c>
      <c r="M1455">
        <v>1</v>
      </c>
      <c r="N1455">
        <v>1</v>
      </c>
      <c r="O1455">
        <v>1</v>
      </c>
      <c r="P1455">
        <v>1</v>
      </c>
      <c r="Q1455">
        <v>2</v>
      </c>
      <c r="R1455">
        <v>0</v>
      </c>
      <c r="S1455">
        <v>0</v>
      </c>
      <c r="T1455">
        <v>0</v>
      </c>
      <c r="U1455">
        <v>4</v>
      </c>
      <c r="V1455">
        <v>4</v>
      </c>
      <c r="W1455">
        <v>4</v>
      </c>
      <c r="X1455">
        <v>4</v>
      </c>
      <c r="Y1455">
        <v>8</v>
      </c>
    </row>
    <row r="1456" spans="1:25" x14ac:dyDescent="0.3">
      <c r="A1456" s="1" t="s">
        <v>207</v>
      </c>
      <c r="B1456" s="1" t="s">
        <v>199</v>
      </c>
      <c r="C1456">
        <v>17</v>
      </c>
      <c r="D1456">
        <v>1</v>
      </c>
      <c r="E1456">
        <v>0</v>
      </c>
      <c r="F1456">
        <v>1</v>
      </c>
      <c r="G1456" s="1" t="s">
        <v>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9</v>
      </c>
      <c r="V1456">
        <v>2</v>
      </c>
      <c r="W1456">
        <v>2</v>
      </c>
      <c r="X1456">
        <v>9</v>
      </c>
      <c r="Y1456">
        <v>11</v>
      </c>
    </row>
    <row r="1457" spans="1:25" x14ac:dyDescent="0.3">
      <c r="A1457" s="1" t="s">
        <v>204</v>
      </c>
      <c r="B1457" s="1" t="s">
        <v>198</v>
      </c>
      <c r="C1457">
        <v>18</v>
      </c>
      <c r="D1457">
        <v>0</v>
      </c>
      <c r="E1457">
        <v>2</v>
      </c>
      <c r="F1457">
        <v>2</v>
      </c>
      <c r="G1457" s="1" t="s">
        <v>5</v>
      </c>
      <c r="H1457">
        <v>0</v>
      </c>
      <c r="I1457">
        <v>1</v>
      </c>
      <c r="J1457">
        <v>1</v>
      </c>
      <c r="K1457">
        <v>0</v>
      </c>
      <c r="L1457">
        <v>1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1</v>
      </c>
      <c r="S1457">
        <v>3</v>
      </c>
      <c r="T1457">
        <v>4</v>
      </c>
      <c r="U1457">
        <v>7</v>
      </c>
      <c r="V1457">
        <v>9</v>
      </c>
      <c r="W1457">
        <v>9</v>
      </c>
      <c r="X1457">
        <v>7</v>
      </c>
      <c r="Y1457">
        <v>16</v>
      </c>
    </row>
    <row r="1458" spans="1:25" x14ac:dyDescent="0.3">
      <c r="A1458" s="1" t="s">
        <v>213</v>
      </c>
      <c r="B1458" s="1" t="s">
        <v>216</v>
      </c>
      <c r="C1458">
        <v>18</v>
      </c>
      <c r="D1458">
        <v>1</v>
      </c>
      <c r="E1458">
        <v>2</v>
      </c>
      <c r="F1458">
        <v>3</v>
      </c>
      <c r="G1458" s="1" t="s">
        <v>463</v>
      </c>
      <c r="H1458">
        <v>1</v>
      </c>
      <c r="I1458">
        <v>1</v>
      </c>
      <c r="J1458">
        <v>1</v>
      </c>
      <c r="K1458">
        <v>1</v>
      </c>
      <c r="L1458">
        <v>2</v>
      </c>
      <c r="M1458">
        <v>0</v>
      </c>
      <c r="N1458">
        <v>1</v>
      </c>
      <c r="O1458">
        <v>1</v>
      </c>
      <c r="P1458">
        <v>0</v>
      </c>
      <c r="Q1458">
        <v>1</v>
      </c>
      <c r="R1458">
        <v>2</v>
      </c>
      <c r="S1458">
        <v>4</v>
      </c>
      <c r="T1458">
        <v>6</v>
      </c>
      <c r="U1458">
        <v>6</v>
      </c>
      <c r="V1458">
        <v>5</v>
      </c>
      <c r="W1458">
        <v>5</v>
      </c>
      <c r="X1458">
        <v>6</v>
      </c>
      <c r="Y1458">
        <v>11</v>
      </c>
    </row>
    <row r="1459" spans="1:25" x14ac:dyDescent="0.3">
      <c r="A1459" s="1" t="s">
        <v>209</v>
      </c>
      <c r="B1459" s="1" t="s">
        <v>203</v>
      </c>
      <c r="C1459">
        <v>18</v>
      </c>
      <c r="D1459">
        <v>1</v>
      </c>
      <c r="E1459">
        <v>0</v>
      </c>
      <c r="F1459">
        <v>1</v>
      </c>
      <c r="G1459" s="1" t="s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1</v>
      </c>
      <c r="R1459">
        <v>2</v>
      </c>
      <c r="S1459">
        <v>1</v>
      </c>
      <c r="T1459">
        <v>3</v>
      </c>
      <c r="U1459">
        <v>5</v>
      </c>
      <c r="V1459">
        <v>3</v>
      </c>
      <c r="W1459">
        <v>3</v>
      </c>
      <c r="X1459">
        <v>5</v>
      </c>
      <c r="Y1459">
        <v>8</v>
      </c>
    </row>
    <row r="1460" spans="1:25" x14ac:dyDescent="0.3">
      <c r="A1460" s="1" t="s">
        <v>201</v>
      </c>
      <c r="B1460" s="1" t="s">
        <v>217</v>
      </c>
      <c r="C1460">
        <v>18</v>
      </c>
      <c r="D1460">
        <v>2</v>
      </c>
      <c r="E1460">
        <v>1</v>
      </c>
      <c r="F1460">
        <v>3</v>
      </c>
      <c r="G1460" s="1" t="s">
        <v>463</v>
      </c>
      <c r="H1460">
        <v>1</v>
      </c>
      <c r="I1460">
        <v>1</v>
      </c>
      <c r="J1460">
        <v>1</v>
      </c>
      <c r="K1460">
        <v>1</v>
      </c>
      <c r="L1460">
        <v>2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2</v>
      </c>
      <c r="T1460">
        <v>2</v>
      </c>
      <c r="U1460">
        <v>4</v>
      </c>
      <c r="V1460">
        <v>3</v>
      </c>
      <c r="W1460">
        <v>3</v>
      </c>
      <c r="X1460">
        <v>4</v>
      </c>
      <c r="Y1460">
        <v>7</v>
      </c>
    </row>
    <row r="1461" spans="1:25" x14ac:dyDescent="0.3">
      <c r="A1461" s="1" t="s">
        <v>205</v>
      </c>
      <c r="B1461" s="1" t="s">
        <v>208</v>
      </c>
      <c r="C1461">
        <v>18</v>
      </c>
      <c r="D1461">
        <v>0</v>
      </c>
      <c r="E1461">
        <v>0</v>
      </c>
      <c r="F1461">
        <v>0</v>
      </c>
      <c r="G1461" s="1" t="s">
        <v>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1</v>
      </c>
      <c r="U1461">
        <v>4</v>
      </c>
      <c r="V1461">
        <v>13</v>
      </c>
      <c r="W1461">
        <v>13</v>
      </c>
      <c r="X1461">
        <v>4</v>
      </c>
      <c r="Y1461">
        <v>17</v>
      </c>
    </row>
    <row r="1462" spans="1:25" x14ac:dyDescent="0.3">
      <c r="A1462" s="1" t="s">
        <v>196</v>
      </c>
      <c r="B1462" s="1" t="s">
        <v>218</v>
      </c>
      <c r="C1462">
        <v>18</v>
      </c>
      <c r="D1462">
        <v>5</v>
      </c>
      <c r="E1462">
        <v>1</v>
      </c>
      <c r="F1462">
        <v>6</v>
      </c>
      <c r="G1462" s="1" t="s">
        <v>463</v>
      </c>
      <c r="H1462">
        <v>4</v>
      </c>
      <c r="I1462">
        <v>0</v>
      </c>
      <c r="J1462">
        <v>0</v>
      </c>
      <c r="K1462">
        <v>4</v>
      </c>
      <c r="L1462">
        <v>4</v>
      </c>
      <c r="M1462">
        <v>1</v>
      </c>
      <c r="N1462">
        <v>1</v>
      </c>
      <c r="O1462">
        <v>1</v>
      </c>
      <c r="P1462">
        <v>1</v>
      </c>
      <c r="Q1462">
        <v>2</v>
      </c>
      <c r="R1462">
        <v>0</v>
      </c>
      <c r="S1462">
        <v>1</v>
      </c>
      <c r="T1462">
        <v>1</v>
      </c>
      <c r="U1462">
        <v>10</v>
      </c>
      <c r="V1462">
        <v>2</v>
      </c>
      <c r="W1462">
        <v>2</v>
      </c>
      <c r="X1462">
        <v>10</v>
      </c>
      <c r="Y1462">
        <v>12</v>
      </c>
    </row>
    <row r="1463" spans="1:25" x14ac:dyDescent="0.3">
      <c r="A1463" s="1" t="s">
        <v>214</v>
      </c>
      <c r="B1463" s="1" t="s">
        <v>212</v>
      </c>
      <c r="C1463">
        <v>18</v>
      </c>
      <c r="D1463">
        <v>1</v>
      </c>
      <c r="E1463">
        <v>0</v>
      </c>
      <c r="F1463">
        <v>1</v>
      </c>
      <c r="G1463" s="1" t="s">
        <v>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1</v>
      </c>
      <c r="R1463">
        <v>2</v>
      </c>
      <c r="S1463">
        <v>1</v>
      </c>
      <c r="T1463">
        <v>3</v>
      </c>
      <c r="U1463">
        <v>6</v>
      </c>
      <c r="V1463">
        <v>5</v>
      </c>
      <c r="W1463">
        <v>5</v>
      </c>
      <c r="X1463">
        <v>6</v>
      </c>
      <c r="Y1463">
        <v>11</v>
      </c>
    </row>
    <row r="1464" spans="1:25" x14ac:dyDescent="0.3">
      <c r="A1464" s="1" t="s">
        <v>199</v>
      </c>
      <c r="B1464" s="1" t="s">
        <v>215</v>
      </c>
      <c r="C1464">
        <v>18</v>
      </c>
      <c r="D1464">
        <v>1</v>
      </c>
      <c r="E1464">
        <v>1</v>
      </c>
      <c r="F1464">
        <v>2</v>
      </c>
      <c r="G1464" s="1" t="s">
        <v>463</v>
      </c>
      <c r="H1464">
        <v>0</v>
      </c>
      <c r="I1464">
        <v>1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3</v>
      </c>
      <c r="T1464">
        <v>4</v>
      </c>
      <c r="U1464">
        <v>9</v>
      </c>
      <c r="V1464">
        <v>6</v>
      </c>
      <c r="W1464">
        <v>6</v>
      </c>
      <c r="X1464">
        <v>9</v>
      </c>
      <c r="Y1464">
        <v>15</v>
      </c>
    </row>
    <row r="1465" spans="1:25" x14ac:dyDescent="0.3">
      <c r="A1465" s="1" t="s">
        <v>195</v>
      </c>
      <c r="B1465" s="1" t="s">
        <v>200</v>
      </c>
      <c r="C1465">
        <v>18</v>
      </c>
      <c r="D1465">
        <v>1</v>
      </c>
      <c r="E1465">
        <v>2</v>
      </c>
      <c r="F1465">
        <v>3</v>
      </c>
      <c r="G1465" s="1" t="s">
        <v>463</v>
      </c>
      <c r="H1465">
        <v>0</v>
      </c>
      <c r="I1465">
        <v>2</v>
      </c>
      <c r="J1465">
        <v>2</v>
      </c>
      <c r="K1465">
        <v>0</v>
      </c>
      <c r="L1465">
        <v>2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5</v>
      </c>
      <c r="S1465">
        <v>2</v>
      </c>
      <c r="T1465">
        <v>7</v>
      </c>
      <c r="U1465">
        <v>10</v>
      </c>
      <c r="V1465">
        <v>3</v>
      </c>
      <c r="W1465">
        <v>3</v>
      </c>
      <c r="X1465">
        <v>10</v>
      </c>
      <c r="Y1465">
        <v>13</v>
      </c>
    </row>
    <row r="1466" spans="1:25" x14ac:dyDescent="0.3">
      <c r="A1466" s="1" t="s">
        <v>211</v>
      </c>
      <c r="B1466" s="1" t="s">
        <v>210</v>
      </c>
      <c r="C1466">
        <v>18</v>
      </c>
      <c r="D1466">
        <v>3</v>
      </c>
      <c r="E1466">
        <v>2</v>
      </c>
      <c r="F1466">
        <v>5</v>
      </c>
      <c r="G1466" s="1" t="s">
        <v>463</v>
      </c>
      <c r="H1466">
        <v>1</v>
      </c>
      <c r="I1466">
        <v>1</v>
      </c>
      <c r="J1466">
        <v>1</v>
      </c>
      <c r="K1466">
        <v>1</v>
      </c>
      <c r="L1466">
        <v>2</v>
      </c>
      <c r="M1466">
        <v>2</v>
      </c>
      <c r="N1466">
        <v>1</v>
      </c>
      <c r="O1466">
        <v>1</v>
      </c>
      <c r="P1466">
        <v>2</v>
      </c>
      <c r="Q1466">
        <v>3</v>
      </c>
      <c r="R1466">
        <v>0</v>
      </c>
      <c r="S1466">
        <v>2</v>
      </c>
      <c r="T1466">
        <v>2</v>
      </c>
      <c r="U1466">
        <v>5</v>
      </c>
      <c r="V1466">
        <v>1</v>
      </c>
      <c r="W1466">
        <v>1</v>
      </c>
      <c r="X1466">
        <v>5</v>
      </c>
      <c r="Y1466">
        <v>6</v>
      </c>
    </row>
    <row r="1467" spans="1:25" x14ac:dyDescent="0.3">
      <c r="A1467" s="1" t="s">
        <v>206</v>
      </c>
      <c r="B1467" s="1" t="s">
        <v>202</v>
      </c>
      <c r="C1467">
        <v>18</v>
      </c>
      <c r="D1467">
        <v>1</v>
      </c>
      <c r="E1467">
        <v>2</v>
      </c>
      <c r="F1467">
        <v>3</v>
      </c>
      <c r="G1467" s="1" t="s">
        <v>463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2</v>
      </c>
      <c r="R1467">
        <v>1</v>
      </c>
      <c r="S1467">
        <v>0</v>
      </c>
      <c r="T1467">
        <v>1</v>
      </c>
      <c r="U1467">
        <v>3</v>
      </c>
      <c r="V1467">
        <v>5</v>
      </c>
      <c r="W1467">
        <v>5</v>
      </c>
      <c r="X1467">
        <v>3</v>
      </c>
      <c r="Y1467">
        <v>8</v>
      </c>
    </row>
    <row r="1468" spans="1:25" x14ac:dyDescent="0.3">
      <c r="A1468" s="1" t="s">
        <v>197</v>
      </c>
      <c r="B1468" s="1" t="s">
        <v>207</v>
      </c>
      <c r="C1468">
        <v>18</v>
      </c>
      <c r="D1468">
        <v>1</v>
      </c>
      <c r="E1468">
        <v>1</v>
      </c>
      <c r="F1468">
        <v>2</v>
      </c>
      <c r="G1468" s="1" t="s">
        <v>463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2</v>
      </c>
      <c r="R1468">
        <v>1</v>
      </c>
      <c r="S1468">
        <v>1</v>
      </c>
      <c r="T1468">
        <v>2</v>
      </c>
      <c r="U1468">
        <v>13</v>
      </c>
      <c r="V1468">
        <v>7</v>
      </c>
      <c r="W1468">
        <v>7</v>
      </c>
      <c r="X1468">
        <v>13</v>
      </c>
      <c r="Y1468">
        <v>20</v>
      </c>
    </row>
    <row r="1469" spans="1:25" x14ac:dyDescent="0.3">
      <c r="A1469" s="1" t="s">
        <v>217</v>
      </c>
      <c r="B1469" s="1" t="s">
        <v>206</v>
      </c>
      <c r="C1469">
        <v>19</v>
      </c>
      <c r="D1469">
        <v>2</v>
      </c>
      <c r="E1469">
        <v>1</v>
      </c>
      <c r="F1469">
        <v>3</v>
      </c>
      <c r="G1469" s="1" t="s">
        <v>463</v>
      </c>
      <c r="H1469">
        <v>1</v>
      </c>
      <c r="I1469">
        <v>1</v>
      </c>
      <c r="J1469">
        <v>1</v>
      </c>
      <c r="K1469">
        <v>1</v>
      </c>
      <c r="L1469">
        <v>2</v>
      </c>
      <c r="M1469">
        <v>1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2</v>
      </c>
      <c r="V1469">
        <v>2</v>
      </c>
      <c r="W1469">
        <v>2</v>
      </c>
      <c r="X1469">
        <v>2</v>
      </c>
      <c r="Y1469">
        <v>4</v>
      </c>
    </row>
    <row r="1470" spans="1:25" x14ac:dyDescent="0.3">
      <c r="A1470" s="1" t="s">
        <v>198</v>
      </c>
      <c r="B1470" s="1" t="s">
        <v>201</v>
      </c>
      <c r="C1470">
        <v>19</v>
      </c>
      <c r="D1470">
        <v>1</v>
      </c>
      <c r="E1470">
        <v>1</v>
      </c>
      <c r="F1470">
        <v>2</v>
      </c>
      <c r="G1470" s="1" t="s">
        <v>463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1</v>
      </c>
      <c r="P1470">
        <v>1</v>
      </c>
      <c r="Q1470">
        <v>2</v>
      </c>
      <c r="R1470">
        <v>1</v>
      </c>
      <c r="S1470">
        <v>1</v>
      </c>
      <c r="T1470">
        <v>2</v>
      </c>
      <c r="U1470">
        <v>6</v>
      </c>
      <c r="V1470">
        <v>4</v>
      </c>
      <c r="W1470">
        <v>4</v>
      </c>
      <c r="X1470">
        <v>6</v>
      </c>
      <c r="Y1470">
        <v>10</v>
      </c>
    </row>
    <row r="1471" spans="1:25" x14ac:dyDescent="0.3">
      <c r="A1471" s="1" t="s">
        <v>202</v>
      </c>
      <c r="B1471" s="1" t="s">
        <v>209</v>
      </c>
      <c r="C1471">
        <v>19</v>
      </c>
      <c r="D1471">
        <v>3</v>
      </c>
      <c r="E1471">
        <v>0</v>
      </c>
      <c r="F1471">
        <v>3</v>
      </c>
      <c r="G1471" s="1" t="s">
        <v>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</v>
      </c>
      <c r="N1471">
        <v>0</v>
      </c>
      <c r="O1471">
        <v>0</v>
      </c>
      <c r="P1471">
        <v>3</v>
      </c>
      <c r="Q1471">
        <v>3</v>
      </c>
      <c r="R1471">
        <v>1</v>
      </c>
      <c r="S1471">
        <v>1</v>
      </c>
      <c r="T1471">
        <v>2</v>
      </c>
      <c r="U1471">
        <v>3</v>
      </c>
      <c r="V1471">
        <v>11</v>
      </c>
      <c r="W1471">
        <v>11</v>
      </c>
      <c r="X1471">
        <v>3</v>
      </c>
      <c r="Y1471">
        <v>14</v>
      </c>
    </row>
    <row r="1472" spans="1:25" x14ac:dyDescent="0.3">
      <c r="A1472" s="1" t="s">
        <v>215</v>
      </c>
      <c r="B1472" s="1" t="s">
        <v>214</v>
      </c>
      <c r="C1472">
        <v>19</v>
      </c>
      <c r="D1472">
        <v>2</v>
      </c>
      <c r="E1472">
        <v>0</v>
      </c>
      <c r="F1472">
        <v>2</v>
      </c>
      <c r="G1472" s="1" t="s">
        <v>5</v>
      </c>
      <c r="H1472">
        <v>2</v>
      </c>
      <c r="I1472">
        <v>0</v>
      </c>
      <c r="J1472">
        <v>0</v>
      </c>
      <c r="K1472">
        <v>2</v>
      </c>
      <c r="L1472">
        <v>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3</v>
      </c>
      <c r="T1472">
        <v>5</v>
      </c>
      <c r="U1472">
        <v>2</v>
      </c>
      <c r="V1472">
        <v>8</v>
      </c>
      <c r="W1472">
        <v>8</v>
      </c>
      <c r="X1472">
        <v>2</v>
      </c>
      <c r="Y1472">
        <v>10</v>
      </c>
    </row>
    <row r="1473" spans="1:25" x14ac:dyDescent="0.3">
      <c r="A1473" s="1" t="s">
        <v>200</v>
      </c>
      <c r="B1473" s="1" t="s">
        <v>213</v>
      </c>
      <c r="C1473">
        <v>19</v>
      </c>
      <c r="D1473">
        <v>3</v>
      </c>
      <c r="E1473">
        <v>1</v>
      </c>
      <c r="F1473">
        <v>4</v>
      </c>
      <c r="G1473" s="1" t="s">
        <v>463</v>
      </c>
      <c r="H1473">
        <v>2</v>
      </c>
      <c r="I1473">
        <v>1</v>
      </c>
      <c r="J1473">
        <v>1</v>
      </c>
      <c r="K1473">
        <v>2</v>
      </c>
      <c r="L1473">
        <v>3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2</v>
      </c>
      <c r="S1473">
        <v>1</v>
      </c>
      <c r="T1473">
        <v>3</v>
      </c>
      <c r="U1473">
        <v>7</v>
      </c>
      <c r="V1473">
        <v>4</v>
      </c>
      <c r="W1473">
        <v>4</v>
      </c>
      <c r="X1473">
        <v>7</v>
      </c>
      <c r="Y1473">
        <v>11</v>
      </c>
    </row>
    <row r="1474" spans="1:25" x14ac:dyDescent="0.3">
      <c r="A1474" s="1" t="s">
        <v>203</v>
      </c>
      <c r="B1474" s="1" t="s">
        <v>199</v>
      </c>
      <c r="C1474">
        <v>19</v>
      </c>
      <c r="D1474">
        <v>1</v>
      </c>
      <c r="E1474">
        <v>1</v>
      </c>
      <c r="F1474">
        <v>2</v>
      </c>
      <c r="G1474" s="1" t="s">
        <v>463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1</v>
      </c>
      <c r="P1474">
        <v>1</v>
      </c>
      <c r="Q1474">
        <v>2</v>
      </c>
      <c r="R1474">
        <v>1</v>
      </c>
      <c r="S1474">
        <v>2</v>
      </c>
      <c r="T1474">
        <v>3</v>
      </c>
      <c r="U1474">
        <v>8</v>
      </c>
      <c r="V1474">
        <v>4</v>
      </c>
      <c r="W1474">
        <v>4</v>
      </c>
      <c r="X1474">
        <v>8</v>
      </c>
      <c r="Y1474">
        <v>12</v>
      </c>
    </row>
    <row r="1475" spans="1:25" x14ac:dyDescent="0.3">
      <c r="A1475" s="1" t="s">
        <v>212</v>
      </c>
      <c r="B1475" s="1" t="s">
        <v>196</v>
      </c>
      <c r="C1475">
        <v>19</v>
      </c>
      <c r="D1475">
        <v>1</v>
      </c>
      <c r="E1475">
        <v>3</v>
      </c>
      <c r="F1475">
        <v>4</v>
      </c>
      <c r="G1475" s="1" t="s">
        <v>463</v>
      </c>
      <c r="H1475">
        <v>0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2</v>
      </c>
      <c r="O1475">
        <v>2</v>
      </c>
      <c r="P1475">
        <v>1</v>
      </c>
      <c r="Q1475">
        <v>3</v>
      </c>
      <c r="R1475">
        <v>2</v>
      </c>
      <c r="S1475">
        <v>2</v>
      </c>
      <c r="T1475">
        <v>4</v>
      </c>
      <c r="U1475">
        <v>5</v>
      </c>
      <c r="V1475">
        <v>2</v>
      </c>
      <c r="W1475">
        <v>2</v>
      </c>
      <c r="X1475">
        <v>5</v>
      </c>
      <c r="Y1475">
        <v>7</v>
      </c>
    </row>
    <row r="1476" spans="1:25" x14ac:dyDescent="0.3">
      <c r="A1476" s="1" t="s">
        <v>218</v>
      </c>
      <c r="B1476" s="1" t="s">
        <v>205</v>
      </c>
      <c r="C1476">
        <v>19</v>
      </c>
      <c r="D1476">
        <v>2</v>
      </c>
      <c r="E1476">
        <v>1</v>
      </c>
      <c r="F1476">
        <v>3</v>
      </c>
      <c r="G1476" s="1" t="s">
        <v>463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</v>
      </c>
      <c r="N1476">
        <v>1</v>
      </c>
      <c r="O1476">
        <v>1</v>
      </c>
      <c r="P1476">
        <v>2</v>
      </c>
      <c r="Q1476">
        <v>3</v>
      </c>
      <c r="R1476">
        <v>1</v>
      </c>
      <c r="S1476">
        <v>3</v>
      </c>
      <c r="T1476">
        <v>4</v>
      </c>
      <c r="U1476">
        <v>6</v>
      </c>
      <c r="V1476">
        <v>3</v>
      </c>
      <c r="W1476">
        <v>3</v>
      </c>
      <c r="X1476">
        <v>6</v>
      </c>
      <c r="Y1476">
        <v>9</v>
      </c>
    </row>
    <row r="1477" spans="1:25" x14ac:dyDescent="0.3">
      <c r="A1477" s="1" t="s">
        <v>210</v>
      </c>
      <c r="B1477" s="1" t="s">
        <v>204</v>
      </c>
      <c r="C1477">
        <v>19</v>
      </c>
      <c r="D1477">
        <v>1</v>
      </c>
      <c r="E1477">
        <v>0</v>
      </c>
      <c r="F1477">
        <v>1</v>
      </c>
      <c r="G1477" s="1" t="s">
        <v>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1</v>
      </c>
      <c r="R1477">
        <v>2</v>
      </c>
      <c r="S1477">
        <v>0</v>
      </c>
      <c r="T1477">
        <v>2</v>
      </c>
      <c r="U1477">
        <v>8</v>
      </c>
      <c r="V1477">
        <v>3</v>
      </c>
      <c r="W1477">
        <v>3</v>
      </c>
      <c r="X1477">
        <v>8</v>
      </c>
      <c r="Y1477">
        <v>11</v>
      </c>
    </row>
    <row r="1478" spans="1:25" x14ac:dyDescent="0.3">
      <c r="A1478" s="1" t="s">
        <v>216</v>
      </c>
      <c r="B1478" s="1" t="s">
        <v>195</v>
      </c>
      <c r="C1478">
        <v>19</v>
      </c>
      <c r="D1478">
        <v>1</v>
      </c>
      <c r="E1478">
        <v>2</v>
      </c>
      <c r="F1478">
        <v>3</v>
      </c>
      <c r="G1478" s="1" t="s">
        <v>463</v>
      </c>
      <c r="H1478">
        <v>0</v>
      </c>
      <c r="I1478">
        <v>2</v>
      </c>
      <c r="J1478">
        <v>2</v>
      </c>
      <c r="K1478">
        <v>0</v>
      </c>
      <c r="L1478">
        <v>2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4</v>
      </c>
      <c r="S1478">
        <v>2</v>
      </c>
      <c r="T1478">
        <v>6</v>
      </c>
      <c r="U1478">
        <v>4</v>
      </c>
      <c r="V1478">
        <v>7</v>
      </c>
      <c r="W1478">
        <v>7</v>
      </c>
      <c r="X1478">
        <v>4</v>
      </c>
      <c r="Y1478">
        <v>11</v>
      </c>
    </row>
    <row r="1479" spans="1:25" x14ac:dyDescent="0.3">
      <c r="A1479" s="1" t="s">
        <v>208</v>
      </c>
      <c r="B1479" s="1" t="s">
        <v>197</v>
      </c>
      <c r="C1479">
        <v>19</v>
      </c>
      <c r="D1479">
        <v>2</v>
      </c>
      <c r="E1479">
        <v>2</v>
      </c>
      <c r="F1479">
        <v>4</v>
      </c>
      <c r="G1479" s="1" t="s">
        <v>463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2</v>
      </c>
      <c r="N1479">
        <v>2</v>
      </c>
      <c r="O1479">
        <v>2</v>
      </c>
      <c r="P1479">
        <v>2</v>
      </c>
      <c r="Q1479">
        <v>4</v>
      </c>
      <c r="R1479">
        <v>1</v>
      </c>
      <c r="S1479">
        <v>3</v>
      </c>
      <c r="T1479">
        <v>4</v>
      </c>
      <c r="U1479">
        <v>3</v>
      </c>
      <c r="V1479">
        <v>14</v>
      </c>
      <c r="W1479">
        <v>14</v>
      </c>
      <c r="X1479">
        <v>3</v>
      </c>
      <c r="Y1479">
        <v>17</v>
      </c>
    </row>
    <row r="1480" spans="1:25" x14ac:dyDescent="0.3">
      <c r="A1480" s="1" t="s">
        <v>207</v>
      </c>
      <c r="B1480" s="1" t="s">
        <v>211</v>
      </c>
      <c r="C1480">
        <v>19</v>
      </c>
      <c r="D1480">
        <v>3</v>
      </c>
      <c r="E1480">
        <v>2</v>
      </c>
      <c r="F1480">
        <v>5</v>
      </c>
      <c r="G1480" s="1" t="s">
        <v>463</v>
      </c>
      <c r="H1480">
        <v>2</v>
      </c>
      <c r="I1480">
        <v>1</v>
      </c>
      <c r="J1480">
        <v>1</v>
      </c>
      <c r="K1480">
        <v>2</v>
      </c>
      <c r="L1480">
        <v>3</v>
      </c>
      <c r="M1480">
        <v>1</v>
      </c>
      <c r="N1480">
        <v>1</v>
      </c>
      <c r="O1480">
        <v>1</v>
      </c>
      <c r="P1480">
        <v>1</v>
      </c>
      <c r="Q1480">
        <v>2</v>
      </c>
      <c r="R1480">
        <v>2</v>
      </c>
      <c r="S1480">
        <v>0</v>
      </c>
      <c r="T1480">
        <v>2</v>
      </c>
      <c r="U1480">
        <v>8</v>
      </c>
      <c r="V1480">
        <v>3</v>
      </c>
      <c r="W1480">
        <v>3</v>
      </c>
      <c r="X1480">
        <v>8</v>
      </c>
      <c r="Y1480">
        <v>11</v>
      </c>
    </row>
    <row r="1481" spans="1:25" x14ac:dyDescent="0.3">
      <c r="A1481" s="1" t="s">
        <v>204</v>
      </c>
      <c r="B1481" s="1" t="s">
        <v>207</v>
      </c>
      <c r="C1481">
        <v>20</v>
      </c>
      <c r="D1481">
        <v>1</v>
      </c>
      <c r="E1481">
        <v>2</v>
      </c>
      <c r="F1481">
        <v>3</v>
      </c>
      <c r="G1481" s="1" t="s">
        <v>463</v>
      </c>
      <c r="H1481">
        <v>1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2</v>
      </c>
      <c r="O1481">
        <v>2</v>
      </c>
      <c r="P1481">
        <v>0</v>
      </c>
      <c r="Q1481">
        <v>2</v>
      </c>
      <c r="R1481">
        <v>2</v>
      </c>
      <c r="S1481">
        <v>1</v>
      </c>
      <c r="T1481">
        <v>3</v>
      </c>
      <c r="U1481">
        <v>8</v>
      </c>
      <c r="V1481">
        <v>4</v>
      </c>
      <c r="W1481">
        <v>4</v>
      </c>
      <c r="X1481">
        <v>8</v>
      </c>
      <c r="Y1481">
        <v>12</v>
      </c>
    </row>
    <row r="1482" spans="1:25" x14ac:dyDescent="0.3">
      <c r="A1482" s="1" t="s">
        <v>213</v>
      </c>
      <c r="B1482" s="1" t="s">
        <v>212</v>
      </c>
      <c r="C1482">
        <v>20</v>
      </c>
      <c r="D1482">
        <v>1</v>
      </c>
      <c r="E1482">
        <v>2</v>
      </c>
      <c r="F1482">
        <v>3</v>
      </c>
      <c r="G1482" s="1" t="s">
        <v>463</v>
      </c>
      <c r="H1482">
        <v>0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2</v>
      </c>
      <c r="R1482">
        <v>0</v>
      </c>
      <c r="S1482">
        <v>3</v>
      </c>
      <c r="T1482">
        <v>3</v>
      </c>
      <c r="U1482">
        <v>5</v>
      </c>
      <c r="V1482">
        <v>3</v>
      </c>
      <c r="W1482">
        <v>3</v>
      </c>
      <c r="X1482">
        <v>5</v>
      </c>
      <c r="Y1482">
        <v>8</v>
      </c>
    </row>
    <row r="1483" spans="1:25" x14ac:dyDescent="0.3">
      <c r="A1483" s="1" t="s">
        <v>209</v>
      </c>
      <c r="B1483" s="1" t="s">
        <v>200</v>
      </c>
      <c r="C1483">
        <v>20</v>
      </c>
      <c r="D1483">
        <v>1</v>
      </c>
      <c r="E1483">
        <v>2</v>
      </c>
      <c r="F1483">
        <v>3</v>
      </c>
      <c r="G1483" s="1" t="s">
        <v>463</v>
      </c>
      <c r="H1483">
        <v>1</v>
      </c>
      <c r="I1483">
        <v>1</v>
      </c>
      <c r="J1483">
        <v>1</v>
      </c>
      <c r="K1483">
        <v>1</v>
      </c>
      <c r="L1483">
        <v>2</v>
      </c>
      <c r="M1483">
        <v>0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16</v>
      </c>
      <c r="V1483">
        <v>2</v>
      </c>
      <c r="W1483">
        <v>2</v>
      </c>
      <c r="X1483">
        <v>16</v>
      </c>
      <c r="Y1483">
        <v>18</v>
      </c>
    </row>
    <row r="1484" spans="1:25" x14ac:dyDescent="0.3">
      <c r="A1484" s="1" t="s">
        <v>201</v>
      </c>
      <c r="B1484" s="1" t="s">
        <v>202</v>
      </c>
      <c r="C1484">
        <v>20</v>
      </c>
      <c r="D1484">
        <v>2</v>
      </c>
      <c r="E1484">
        <v>0</v>
      </c>
      <c r="F1484">
        <v>2</v>
      </c>
      <c r="G1484" s="1" t="s">
        <v>5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1</v>
      </c>
      <c r="Q1484">
        <v>1</v>
      </c>
      <c r="R1484">
        <v>1</v>
      </c>
      <c r="S1484">
        <v>2</v>
      </c>
      <c r="T1484">
        <v>3</v>
      </c>
      <c r="U1484">
        <v>4</v>
      </c>
      <c r="V1484">
        <v>6</v>
      </c>
      <c r="W1484">
        <v>6</v>
      </c>
      <c r="X1484">
        <v>4</v>
      </c>
      <c r="Y1484">
        <v>10</v>
      </c>
    </row>
    <row r="1485" spans="1:25" x14ac:dyDescent="0.3">
      <c r="A1485" s="1" t="s">
        <v>205</v>
      </c>
      <c r="B1485" s="1" t="s">
        <v>203</v>
      </c>
      <c r="C1485">
        <v>20</v>
      </c>
      <c r="D1485">
        <v>3</v>
      </c>
      <c r="E1485">
        <v>0</v>
      </c>
      <c r="F1485">
        <v>3</v>
      </c>
      <c r="G1485" s="1" t="s">
        <v>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</v>
      </c>
      <c r="N1485">
        <v>0</v>
      </c>
      <c r="O1485">
        <v>0</v>
      </c>
      <c r="P1485">
        <v>3</v>
      </c>
      <c r="Q1485">
        <v>3</v>
      </c>
      <c r="R1485">
        <v>1</v>
      </c>
      <c r="S1485">
        <v>0</v>
      </c>
      <c r="T1485">
        <v>1</v>
      </c>
      <c r="U1485">
        <v>4</v>
      </c>
      <c r="V1485">
        <v>8</v>
      </c>
      <c r="W1485">
        <v>8</v>
      </c>
      <c r="X1485">
        <v>4</v>
      </c>
      <c r="Y1485">
        <v>12</v>
      </c>
    </row>
    <row r="1486" spans="1:25" x14ac:dyDescent="0.3">
      <c r="A1486" s="1" t="s">
        <v>196</v>
      </c>
      <c r="B1486" s="1" t="s">
        <v>215</v>
      </c>
      <c r="C1486">
        <v>20</v>
      </c>
      <c r="D1486">
        <v>4</v>
      </c>
      <c r="E1486">
        <v>0</v>
      </c>
      <c r="F1486">
        <v>4</v>
      </c>
      <c r="G1486" s="1" t="s">
        <v>5</v>
      </c>
      <c r="H1486">
        <v>3</v>
      </c>
      <c r="I1486">
        <v>0</v>
      </c>
      <c r="J1486">
        <v>0</v>
      </c>
      <c r="K1486">
        <v>3</v>
      </c>
      <c r="L1486">
        <v>3</v>
      </c>
      <c r="M1486">
        <v>1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1</v>
      </c>
      <c r="T1486">
        <v>1</v>
      </c>
      <c r="U1486">
        <v>5</v>
      </c>
      <c r="V1486">
        <v>10</v>
      </c>
      <c r="W1486">
        <v>10</v>
      </c>
      <c r="X1486">
        <v>5</v>
      </c>
      <c r="Y1486">
        <v>15</v>
      </c>
    </row>
    <row r="1487" spans="1:25" x14ac:dyDescent="0.3">
      <c r="A1487" s="1" t="s">
        <v>214</v>
      </c>
      <c r="B1487" s="1" t="s">
        <v>210</v>
      </c>
      <c r="C1487">
        <v>20</v>
      </c>
      <c r="D1487">
        <v>4</v>
      </c>
      <c r="E1487">
        <v>2</v>
      </c>
      <c r="F1487">
        <v>6</v>
      </c>
      <c r="G1487" s="1" t="s">
        <v>463</v>
      </c>
      <c r="H1487">
        <v>2</v>
      </c>
      <c r="I1487">
        <v>1</v>
      </c>
      <c r="J1487">
        <v>1</v>
      </c>
      <c r="K1487">
        <v>2</v>
      </c>
      <c r="L1487">
        <v>3</v>
      </c>
      <c r="M1487">
        <v>2</v>
      </c>
      <c r="N1487">
        <v>1</v>
      </c>
      <c r="O1487">
        <v>1</v>
      </c>
      <c r="P1487">
        <v>2</v>
      </c>
      <c r="Q1487">
        <v>3</v>
      </c>
      <c r="R1487">
        <v>1</v>
      </c>
      <c r="S1487">
        <v>4</v>
      </c>
      <c r="T1487">
        <v>5</v>
      </c>
      <c r="U1487">
        <v>8</v>
      </c>
      <c r="V1487">
        <v>4</v>
      </c>
      <c r="W1487">
        <v>4</v>
      </c>
      <c r="X1487">
        <v>8</v>
      </c>
      <c r="Y1487">
        <v>12</v>
      </c>
    </row>
    <row r="1488" spans="1:25" x14ac:dyDescent="0.3">
      <c r="A1488" s="1" t="s">
        <v>199</v>
      </c>
      <c r="B1488" s="1" t="s">
        <v>217</v>
      </c>
      <c r="C1488">
        <v>20</v>
      </c>
      <c r="D1488">
        <v>1</v>
      </c>
      <c r="E1488">
        <v>0</v>
      </c>
      <c r="F1488">
        <v>1</v>
      </c>
      <c r="G1488" s="1" t="s">
        <v>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4</v>
      </c>
      <c r="V1488">
        <v>5</v>
      </c>
      <c r="W1488">
        <v>5</v>
      </c>
      <c r="X1488">
        <v>4</v>
      </c>
      <c r="Y1488">
        <v>9</v>
      </c>
    </row>
    <row r="1489" spans="1:25" x14ac:dyDescent="0.3">
      <c r="A1489" s="1" t="s">
        <v>195</v>
      </c>
      <c r="B1489" s="1" t="s">
        <v>208</v>
      </c>
      <c r="C1489">
        <v>20</v>
      </c>
      <c r="D1489">
        <v>2</v>
      </c>
      <c r="E1489">
        <v>0</v>
      </c>
      <c r="F1489">
        <v>2</v>
      </c>
      <c r="G1489" s="1" t="s">
        <v>5</v>
      </c>
      <c r="H1489">
        <v>1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3</v>
      </c>
      <c r="T1489">
        <v>3</v>
      </c>
      <c r="U1489">
        <v>5</v>
      </c>
      <c r="V1489">
        <v>8</v>
      </c>
      <c r="W1489">
        <v>8</v>
      </c>
      <c r="X1489">
        <v>5</v>
      </c>
      <c r="Y1489">
        <v>13</v>
      </c>
    </row>
    <row r="1490" spans="1:25" x14ac:dyDescent="0.3">
      <c r="A1490" s="1" t="s">
        <v>211</v>
      </c>
      <c r="B1490" s="1" t="s">
        <v>218</v>
      </c>
      <c r="C1490">
        <v>20</v>
      </c>
      <c r="D1490">
        <v>2</v>
      </c>
      <c r="E1490">
        <v>0</v>
      </c>
      <c r="F1490">
        <v>2</v>
      </c>
      <c r="G1490" s="1" t="s">
        <v>5</v>
      </c>
      <c r="H1490">
        <v>1</v>
      </c>
      <c r="I1490">
        <v>0</v>
      </c>
      <c r="J1490">
        <v>0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1</v>
      </c>
      <c r="R1490">
        <v>2</v>
      </c>
      <c r="S1490">
        <v>1</v>
      </c>
      <c r="T1490">
        <v>3</v>
      </c>
      <c r="U1490">
        <v>6</v>
      </c>
      <c r="V1490">
        <v>6</v>
      </c>
      <c r="W1490">
        <v>6</v>
      </c>
      <c r="X1490">
        <v>6</v>
      </c>
      <c r="Y1490">
        <v>12</v>
      </c>
    </row>
    <row r="1491" spans="1:25" x14ac:dyDescent="0.3">
      <c r="A1491" s="1" t="s">
        <v>206</v>
      </c>
      <c r="B1491" s="1" t="s">
        <v>216</v>
      </c>
      <c r="C1491">
        <v>20</v>
      </c>
      <c r="D1491">
        <v>2</v>
      </c>
      <c r="E1491">
        <v>0</v>
      </c>
      <c r="F1491">
        <v>2</v>
      </c>
      <c r="G1491" s="1" t="s">
        <v>5</v>
      </c>
      <c r="H1491">
        <v>1</v>
      </c>
      <c r="I1491">
        <v>0</v>
      </c>
      <c r="J1491">
        <v>0</v>
      </c>
      <c r="K1491">
        <v>1</v>
      </c>
      <c r="L1491">
        <v>1</v>
      </c>
      <c r="M1491">
        <v>1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3</v>
      </c>
      <c r="T1491">
        <v>3</v>
      </c>
      <c r="U1491">
        <v>4</v>
      </c>
      <c r="V1491">
        <v>3</v>
      </c>
      <c r="W1491">
        <v>3</v>
      </c>
      <c r="X1491">
        <v>4</v>
      </c>
      <c r="Y1491">
        <v>7</v>
      </c>
    </row>
    <row r="1492" spans="1:25" x14ac:dyDescent="0.3">
      <c r="A1492" s="1" t="s">
        <v>197</v>
      </c>
      <c r="B1492" s="1" t="s">
        <v>198</v>
      </c>
      <c r="C1492">
        <v>20</v>
      </c>
      <c r="D1492">
        <v>4</v>
      </c>
      <c r="E1492">
        <v>2</v>
      </c>
      <c r="F1492">
        <v>6</v>
      </c>
      <c r="G1492" s="1" t="s">
        <v>463</v>
      </c>
      <c r="H1492">
        <v>3</v>
      </c>
      <c r="I1492">
        <v>1</v>
      </c>
      <c r="J1492">
        <v>1</v>
      </c>
      <c r="K1492">
        <v>3</v>
      </c>
      <c r="L1492">
        <v>4</v>
      </c>
      <c r="M1492">
        <v>1</v>
      </c>
      <c r="N1492">
        <v>1</v>
      </c>
      <c r="O1492">
        <v>1</v>
      </c>
      <c r="P1492">
        <v>1</v>
      </c>
      <c r="Q1492">
        <v>2</v>
      </c>
      <c r="R1492">
        <v>0</v>
      </c>
      <c r="S1492">
        <v>2</v>
      </c>
      <c r="T1492">
        <v>2</v>
      </c>
      <c r="U1492">
        <v>2</v>
      </c>
      <c r="V1492">
        <v>8</v>
      </c>
      <c r="W1492">
        <v>8</v>
      </c>
      <c r="X1492">
        <v>2</v>
      </c>
      <c r="Y1492">
        <v>10</v>
      </c>
    </row>
    <row r="1493" spans="1:25" x14ac:dyDescent="0.3">
      <c r="A1493" s="1" t="s">
        <v>217</v>
      </c>
      <c r="B1493" s="1" t="s">
        <v>210</v>
      </c>
      <c r="C1493">
        <v>21</v>
      </c>
      <c r="D1493">
        <v>1</v>
      </c>
      <c r="E1493">
        <v>1</v>
      </c>
      <c r="F1493">
        <v>2</v>
      </c>
      <c r="G1493" s="1" t="s">
        <v>463</v>
      </c>
      <c r="H1493">
        <v>0</v>
      </c>
      <c r="I1493">
        <v>1</v>
      </c>
      <c r="J1493">
        <v>1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2</v>
      </c>
      <c r="U1493">
        <v>1</v>
      </c>
      <c r="V1493">
        <v>4</v>
      </c>
      <c r="W1493">
        <v>4</v>
      </c>
      <c r="X1493">
        <v>1</v>
      </c>
      <c r="Y1493">
        <v>5</v>
      </c>
    </row>
    <row r="1494" spans="1:25" x14ac:dyDescent="0.3">
      <c r="A1494" s="1" t="s">
        <v>202</v>
      </c>
      <c r="B1494" s="1" t="s">
        <v>200</v>
      </c>
      <c r="C1494">
        <v>21</v>
      </c>
      <c r="D1494">
        <v>2</v>
      </c>
      <c r="E1494">
        <v>1</v>
      </c>
      <c r="F1494">
        <v>3</v>
      </c>
      <c r="G1494" s="1" t="s">
        <v>463</v>
      </c>
      <c r="H1494">
        <v>1</v>
      </c>
      <c r="I1494">
        <v>0</v>
      </c>
      <c r="J1494">
        <v>0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2</v>
      </c>
      <c r="R1494">
        <v>1</v>
      </c>
      <c r="S1494">
        <v>2</v>
      </c>
      <c r="T1494">
        <v>3</v>
      </c>
      <c r="U1494">
        <v>9</v>
      </c>
      <c r="V1494">
        <v>6</v>
      </c>
      <c r="W1494">
        <v>6</v>
      </c>
      <c r="X1494">
        <v>9</v>
      </c>
      <c r="Y1494">
        <v>15</v>
      </c>
    </row>
    <row r="1495" spans="1:25" x14ac:dyDescent="0.3">
      <c r="A1495" s="1" t="s">
        <v>213</v>
      </c>
      <c r="B1495" s="1" t="s">
        <v>201</v>
      </c>
      <c r="C1495">
        <v>21</v>
      </c>
      <c r="D1495">
        <v>0</v>
      </c>
      <c r="E1495">
        <v>4</v>
      </c>
      <c r="F1495">
        <v>4</v>
      </c>
      <c r="G1495" s="1" t="s">
        <v>5</v>
      </c>
      <c r="H1495">
        <v>0</v>
      </c>
      <c r="I1495">
        <v>2</v>
      </c>
      <c r="J1495">
        <v>2</v>
      </c>
      <c r="K1495">
        <v>0</v>
      </c>
      <c r="L1495">
        <v>2</v>
      </c>
      <c r="M1495">
        <v>0</v>
      </c>
      <c r="N1495">
        <v>2</v>
      </c>
      <c r="O1495">
        <v>2</v>
      </c>
      <c r="P1495">
        <v>0</v>
      </c>
      <c r="Q1495">
        <v>2</v>
      </c>
      <c r="R1495">
        <v>0</v>
      </c>
      <c r="S1495">
        <v>1</v>
      </c>
      <c r="T1495">
        <v>1</v>
      </c>
      <c r="U1495">
        <v>8</v>
      </c>
      <c r="V1495">
        <v>2</v>
      </c>
      <c r="W1495">
        <v>2</v>
      </c>
      <c r="X1495">
        <v>8</v>
      </c>
      <c r="Y1495">
        <v>10</v>
      </c>
    </row>
    <row r="1496" spans="1:25" x14ac:dyDescent="0.3">
      <c r="A1496" s="1" t="s">
        <v>209</v>
      </c>
      <c r="B1496" s="1" t="s">
        <v>211</v>
      </c>
      <c r="C1496">
        <v>21</v>
      </c>
      <c r="D1496">
        <v>2</v>
      </c>
      <c r="E1496">
        <v>1</v>
      </c>
      <c r="F1496">
        <v>3</v>
      </c>
      <c r="G1496" s="1" t="s">
        <v>463</v>
      </c>
      <c r="H1496">
        <v>1</v>
      </c>
      <c r="I1496">
        <v>0</v>
      </c>
      <c r="J1496">
        <v>0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2</v>
      </c>
      <c r="R1496">
        <v>3</v>
      </c>
      <c r="S1496">
        <v>1</v>
      </c>
      <c r="T1496">
        <v>4</v>
      </c>
      <c r="U1496">
        <v>6</v>
      </c>
      <c r="V1496">
        <v>5</v>
      </c>
      <c r="W1496">
        <v>5</v>
      </c>
      <c r="X1496">
        <v>6</v>
      </c>
      <c r="Y1496">
        <v>11</v>
      </c>
    </row>
    <row r="1497" spans="1:25" x14ac:dyDescent="0.3">
      <c r="A1497" s="1" t="s">
        <v>196</v>
      </c>
      <c r="B1497" s="1" t="s">
        <v>205</v>
      </c>
      <c r="C1497">
        <v>21</v>
      </c>
      <c r="D1497">
        <v>2</v>
      </c>
      <c r="E1497">
        <v>0</v>
      </c>
      <c r="F1497">
        <v>2</v>
      </c>
      <c r="G1497" s="1" t="s">
        <v>5</v>
      </c>
      <c r="H1497">
        <v>1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2</v>
      </c>
      <c r="T1497">
        <v>3</v>
      </c>
      <c r="U1497">
        <v>3</v>
      </c>
      <c r="V1497">
        <v>3</v>
      </c>
      <c r="W1497">
        <v>3</v>
      </c>
      <c r="X1497">
        <v>3</v>
      </c>
      <c r="Y1497">
        <v>6</v>
      </c>
    </row>
    <row r="1498" spans="1:25" x14ac:dyDescent="0.3">
      <c r="A1498" s="1" t="s">
        <v>199</v>
      </c>
      <c r="B1498" s="1" t="s">
        <v>214</v>
      </c>
      <c r="C1498">
        <v>21</v>
      </c>
      <c r="D1498">
        <v>2</v>
      </c>
      <c r="E1498">
        <v>2</v>
      </c>
      <c r="F1498">
        <v>4</v>
      </c>
      <c r="G1498" s="1" t="s">
        <v>463</v>
      </c>
      <c r="H1498">
        <v>1</v>
      </c>
      <c r="I1498">
        <v>1</v>
      </c>
      <c r="J1498">
        <v>1</v>
      </c>
      <c r="K1498">
        <v>1</v>
      </c>
      <c r="L1498">
        <v>2</v>
      </c>
      <c r="M1498">
        <v>1</v>
      </c>
      <c r="N1498">
        <v>1</v>
      </c>
      <c r="O1498">
        <v>1</v>
      </c>
      <c r="P1498">
        <v>1</v>
      </c>
      <c r="Q1498">
        <v>2</v>
      </c>
      <c r="R1498">
        <v>3</v>
      </c>
      <c r="S1498">
        <v>3</v>
      </c>
      <c r="T1498">
        <v>6</v>
      </c>
      <c r="U1498">
        <v>8</v>
      </c>
      <c r="V1498">
        <v>6</v>
      </c>
      <c r="W1498">
        <v>6</v>
      </c>
      <c r="X1498">
        <v>8</v>
      </c>
      <c r="Y1498">
        <v>14</v>
      </c>
    </row>
    <row r="1499" spans="1:25" x14ac:dyDescent="0.3">
      <c r="A1499" s="1" t="s">
        <v>218</v>
      </c>
      <c r="B1499" s="1" t="s">
        <v>215</v>
      </c>
      <c r="C1499">
        <v>21</v>
      </c>
      <c r="D1499">
        <v>3</v>
      </c>
      <c r="E1499">
        <v>3</v>
      </c>
      <c r="F1499">
        <v>6</v>
      </c>
      <c r="G1499" s="1" t="s">
        <v>463</v>
      </c>
      <c r="H1499">
        <v>1</v>
      </c>
      <c r="I1499">
        <v>2</v>
      </c>
      <c r="J1499">
        <v>2</v>
      </c>
      <c r="K1499">
        <v>1</v>
      </c>
      <c r="L1499">
        <v>3</v>
      </c>
      <c r="M1499">
        <v>2</v>
      </c>
      <c r="N1499">
        <v>1</v>
      </c>
      <c r="O1499">
        <v>1</v>
      </c>
      <c r="P1499">
        <v>2</v>
      </c>
      <c r="Q1499">
        <v>3</v>
      </c>
      <c r="R1499">
        <v>2</v>
      </c>
      <c r="S1499">
        <v>3</v>
      </c>
      <c r="T1499">
        <v>5</v>
      </c>
      <c r="U1499">
        <v>8</v>
      </c>
      <c r="V1499">
        <v>6</v>
      </c>
      <c r="W1499">
        <v>6</v>
      </c>
      <c r="X1499">
        <v>8</v>
      </c>
      <c r="Y1499">
        <v>14</v>
      </c>
    </row>
    <row r="1500" spans="1:25" x14ac:dyDescent="0.3">
      <c r="A1500" s="1" t="s">
        <v>195</v>
      </c>
      <c r="B1500" s="1" t="s">
        <v>206</v>
      </c>
      <c r="C1500">
        <v>21</v>
      </c>
      <c r="D1500">
        <v>2</v>
      </c>
      <c r="E1500">
        <v>0</v>
      </c>
      <c r="F1500">
        <v>2</v>
      </c>
      <c r="G1500" s="1" t="s">
        <v>5</v>
      </c>
      <c r="H1500">
        <v>2</v>
      </c>
      <c r="I1500">
        <v>0</v>
      </c>
      <c r="J1500">
        <v>0</v>
      </c>
      <c r="K1500">
        <v>2</v>
      </c>
      <c r="L1500">
        <v>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3</v>
      </c>
      <c r="T1500">
        <v>4</v>
      </c>
      <c r="U1500">
        <v>6</v>
      </c>
      <c r="V1500">
        <v>6</v>
      </c>
      <c r="W1500">
        <v>6</v>
      </c>
      <c r="X1500">
        <v>6</v>
      </c>
      <c r="Y1500">
        <v>12</v>
      </c>
    </row>
    <row r="1501" spans="1:25" x14ac:dyDescent="0.3">
      <c r="A1501" s="1" t="s">
        <v>216</v>
      </c>
      <c r="B1501" s="1" t="s">
        <v>212</v>
      </c>
      <c r="C1501">
        <v>21</v>
      </c>
      <c r="D1501">
        <v>0</v>
      </c>
      <c r="E1501">
        <v>2</v>
      </c>
      <c r="F1501">
        <v>2</v>
      </c>
      <c r="G1501" s="1" t="s">
        <v>5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</v>
      </c>
      <c r="O1501">
        <v>2</v>
      </c>
      <c r="P1501">
        <v>0</v>
      </c>
      <c r="Q1501">
        <v>2</v>
      </c>
      <c r="R1501">
        <v>3</v>
      </c>
      <c r="S1501">
        <v>1</v>
      </c>
      <c r="T1501">
        <v>4</v>
      </c>
      <c r="U1501">
        <v>5</v>
      </c>
      <c r="V1501">
        <v>7</v>
      </c>
      <c r="W1501">
        <v>7</v>
      </c>
      <c r="X1501">
        <v>5</v>
      </c>
      <c r="Y1501">
        <v>12</v>
      </c>
    </row>
    <row r="1502" spans="1:25" x14ac:dyDescent="0.3">
      <c r="A1502" s="1" t="s">
        <v>208</v>
      </c>
      <c r="B1502" s="1" t="s">
        <v>203</v>
      </c>
      <c r="C1502">
        <v>21</v>
      </c>
      <c r="D1502">
        <v>2</v>
      </c>
      <c r="E1502">
        <v>1</v>
      </c>
      <c r="F1502">
        <v>3</v>
      </c>
      <c r="G1502" s="1" t="s">
        <v>463</v>
      </c>
      <c r="H1502">
        <v>0</v>
      </c>
      <c r="I1502">
        <v>1</v>
      </c>
      <c r="J1502">
        <v>1</v>
      </c>
      <c r="K1502">
        <v>0</v>
      </c>
      <c r="L1502">
        <v>1</v>
      </c>
      <c r="M1502">
        <v>2</v>
      </c>
      <c r="N1502">
        <v>0</v>
      </c>
      <c r="O1502">
        <v>0</v>
      </c>
      <c r="P1502">
        <v>2</v>
      </c>
      <c r="Q1502">
        <v>2</v>
      </c>
      <c r="R1502">
        <v>2</v>
      </c>
      <c r="S1502">
        <v>3</v>
      </c>
      <c r="T1502">
        <v>5</v>
      </c>
      <c r="U1502">
        <v>7</v>
      </c>
      <c r="V1502">
        <v>2</v>
      </c>
      <c r="W1502">
        <v>2</v>
      </c>
      <c r="X1502">
        <v>7</v>
      </c>
      <c r="Y1502">
        <v>9</v>
      </c>
    </row>
    <row r="1503" spans="1:25" x14ac:dyDescent="0.3">
      <c r="A1503" s="1" t="s">
        <v>207</v>
      </c>
      <c r="B1503" s="1" t="s">
        <v>198</v>
      </c>
      <c r="C1503">
        <v>21</v>
      </c>
      <c r="D1503">
        <v>1</v>
      </c>
      <c r="E1503">
        <v>0</v>
      </c>
      <c r="F1503">
        <v>1</v>
      </c>
      <c r="G1503" s="1" t="s">
        <v>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2</v>
      </c>
      <c r="T1503">
        <v>2</v>
      </c>
      <c r="U1503">
        <v>6</v>
      </c>
      <c r="V1503">
        <v>9</v>
      </c>
      <c r="W1503">
        <v>9</v>
      </c>
      <c r="X1503">
        <v>6</v>
      </c>
      <c r="Y1503">
        <v>15</v>
      </c>
    </row>
    <row r="1504" spans="1:25" x14ac:dyDescent="0.3">
      <c r="A1504" s="1" t="s">
        <v>198</v>
      </c>
      <c r="B1504" s="1" t="s">
        <v>195</v>
      </c>
      <c r="C1504">
        <v>22</v>
      </c>
      <c r="D1504">
        <v>1</v>
      </c>
      <c r="E1504">
        <v>1</v>
      </c>
      <c r="F1504">
        <v>2</v>
      </c>
      <c r="G1504" s="1" t="s">
        <v>463</v>
      </c>
      <c r="H1504">
        <v>0</v>
      </c>
      <c r="I1504">
        <v>1</v>
      </c>
      <c r="J1504">
        <v>1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1</v>
      </c>
      <c r="Q1504">
        <v>1</v>
      </c>
      <c r="R1504">
        <v>2</v>
      </c>
      <c r="S1504">
        <v>3</v>
      </c>
      <c r="T1504">
        <v>5</v>
      </c>
      <c r="U1504">
        <v>9</v>
      </c>
      <c r="V1504">
        <v>2</v>
      </c>
      <c r="W1504">
        <v>2</v>
      </c>
      <c r="X1504">
        <v>9</v>
      </c>
      <c r="Y1504">
        <v>11</v>
      </c>
    </row>
    <row r="1505" spans="1:25" x14ac:dyDescent="0.3">
      <c r="A1505" s="1" t="s">
        <v>215</v>
      </c>
      <c r="B1505" s="1" t="s">
        <v>208</v>
      </c>
      <c r="C1505">
        <v>22</v>
      </c>
      <c r="D1505">
        <v>4</v>
      </c>
      <c r="E1505">
        <v>0</v>
      </c>
      <c r="F1505">
        <v>4</v>
      </c>
      <c r="G1505" s="1" t="s">
        <v>5</v>
      </c>
      <c r="H1505">
        <v>1</v>
      </c>
      <c r="I1505">
        <v>0</v>
      </c>
      <c r="J1505">
        <v>0</v>
      </c>
      <c r="K1505">
        <v>1</v>
      </c>
      <c r="L1505">
        <v>1</v>
      </c>
      <c r="M1505">
        <v>3</v>
      </c>
      <c r="N1505">
        <v>0</v>
      </c>
      <c r="O1505">
        <v>0</v>
      </c>
      <c r="P1505">
        <v>3</v>
      </c>
      <c r="Q1505">
        <v>3</v>
      </c>
      <c r="R1505">
        <v>0</v>
      </c>
      <c r="S1505">
        <v>1</v>
      </c>
      <c r="T1505">
        <v>1</v>
      </c>
      <c r="U1505">
        <v>5</v>
      </c>
      <c r="V1505">
        <v>5</v>
      </c>
      <c r="W1505">
        <v>5</v>
      </c>
      <c r="X1505">
        <v>5</v>
      </c>
      <c r="Y1505">
        <v>10</v>
      </c>
    </row>
    <row r="1506" spans="1:25" x14ac:dyDescent="0.3">
      <c r="A1506" s="1" t="s">
        <v>200</v>
      </c>
      <c r="B1506" s="1" t="s">
        <v>217</v>
      </c>
      <c r="C1506">
        <v>22</v>
      </c>
      <c r="D1506">
        <v>2</v>
      </c>
      <c r="E1506">
        <v>0</v>
      </c>
      <c r="F1506">
        <v>2</v>
      </c>
      <c r="G1506" s="1" t="s">
        <v>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</v>
      </c>
      <c r="N1506">
        <v>0</v>
      </c>
      <c r="O1506">
        <v>0</v>
      </c>
      <c r="P1506">
        <v>2</v>
      </c>
      <c r="Q1506">
        <v>2</v>
      </c>
      <c r="R1506">
        <v>3</v>
      </c>
      <c r="S1506">
        <v>2</v>
      </c>
      <c r="T1506">
        <v>5</v>
      </c>
    </row>
    <row r="1507" spans="1:25" x14ac:dyDescent="0.3">
      <c r="A1507" s="1" t="s">
        <v>203</v>
      </c>
      <c r="B1507" s="1" t="s">
        <v>196</v>
      </c>
      <c r="C1507">
        <v>22</v>
      </c>
      <c r="D1507">
        <v>1</v>
      </c>
      <c r="E1507">
        <v>2</v>
      </c>
      <c r="F1507">
        <v>3</v>
      </c>
      <c r="G1507" s="1" t="s">
        <v>463</v>
      </c>
      <c r="H1507">
        <v>0</v>
      </c>
      <c r="I1507">
        <v>1</v>
      </c>
      <c r="J1507">
        <v>1</v>
      </c>
      <c r="K1507">
        <v>0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2</v>
      </c>
      <c r="R1507">
        <v>1</v>
      </c>
      <c r="S1507">
        <v>2</v>
      </c>
      <c r="T1507">
        <v>3</v>
      </c>
      <c r="U1507">
        <v>1</v>
      </c>
      <c r="V1507">
        <v>5</v>
      </c>
      <c r="W1507">
        <v>5</v>
      </c>
      <c r="X1507">
        <v>1</v>
      </c>
      <c r="Y1507">
        <v>6</v>
      </c>
    </row>
    <row r="1508" spans="1:25" x14ac:dyDescent="0.3">
      <c r="A1508" s="1" t="s">
        <v>201</v>
      </c>
      <c r="B1508" s="1" t="s">
        <v>216</v>
      </c>
      <c r="C1508">
        <v>22</v>
      </c>
      <c r="D1508">
        <v>3</v>
      </c>
      <c r="E1508">
        <v>0</v>
      </c>
      <c r="F1508">
        <v>3</v>
      </c>
      <c r="G1508" s="1" t="s">
        <v>5</v>
      </c>
      <c r="H1508">
        <v>2</v>
      </c>
      <c r="I1508">
        <v>0</v>
      </c>
      <c r="J1508">
        <v>0</v>
      </c>
      <c r="K1508">
        <v>2</v>
      </c>
      <c r="L1508">
        <v>2</v>
      </c>
      <c r="M1508">
        <v>1</v>
      </c>
      <c r="N1508">
        <v>0</v>
      </c>
      <c r="O1508">
        <v>0</v>
      </c>
      <c r="P1508">
        <v>1</v>
      </c>
      <c r="Q1508">
        <v>1</v>
      </c>
      <c r="R1508">
        <v>3</v>
      </c>
      <c r="S1508">
        <v>1</v>
      </c>
      <c r="T1508">
        <v>4</v>
      </c>
      <c r="U1508">
        <v>3</v>
      </c>
      <c r="V1508">
        <v>7</v>
      </c>
      <c r="W1508">
        <v>7</v>
      </c>
      <c r="X1508">
        <v>3</v>
      </c>
      <c r="Y1508">
        <v>10</v>
      </c>
    </row>
    <row r="1509" spans="1:25" x14ac:dyDescent="0.3">
      <c r="A1509" s="1" t="s">
        <v>205</v>
      </c>
      <c r="B1509" s="1" t="s">
        <v>209</v>
      </c>
      <c r="C1509">
        <v>22</v>
      </c>
      <c r="D1509">
        <v>1</v>
      </c>
      <c r="E1509">
        <v>0</v>
      </c>
      <c r="F1509">
        <v>1</v>
      </c>
      <c r="G1509" s="1" t="s">
        <v>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1</v>
      </c>
      <c r="R1509">
        <v>3</v>
      </c>
      <c r="S1509">
        <v>0</v>
      </c>
      <c r="T1509">
        <v>3</v>
      </c>
      <c r="U1509">
        <v>8</v>
      </c>
      <c r="V1509">
        <v>4</v>
      </c>
      <c r="W1509">
        <v>4</v>
      </c>
      <c r="X1509">
        <v>8</v>
      </c>
      <c r="Y1509">
        <v>12</v>
      </c>
    </row>
    <row r="1510" spans="1:25" x14ac:dyDescent="0.3">
      <c r="A1510" s="1" t="s">
        <v>212</v>
      </c>
      <c r="B1510" s="1" t="s">
        <v>207</v>
      </c>
      <c r="C1510">
        <v>22</v>
      </c>
      <c r="D1510">
        <v>2</v>
      </c>
      <c r="E1510">
        <v>2</v>
      </c>
      <c r="F1510">
        <v>4</v>
      </c>
      <c r="G1510" s="1" t="s">
        <v>463</v>
      </c>
      <c r="H1510">
        <v>0</v>
      </c>
      <c r="I1510">
        <v>2</v>
      </c>
      <c r="J1510">
        <v>2</v>
      </c>
      <c r="K1510">
        <v>0</v>
      </c>
      <c r="L1510">
        <v>2</v>
      </c>
      <c r="M1510">
        <v>2</v>
      </c>
      <c r="N1510">
        <v>0</v>
      </c>
      <c r="O1510">
        <v>0</v>
      </c>
      <c r="P1510">
        <v>2</v>
      </c>
      <c r="Q1510">
        <v>2</v>
      </c>
      <c r="R1510">
        <v>1</v>
      </c>
      <c r="S1510">
        <v>0</v>
      </c>
      <c r="T1510">
        <v>1</v>
      </c>
      <c r="U1510">
        <v>7</v>
      </c>
      <c r="V1510">
        <v>10</v>
      </c>
      <c r="W1510">
        <v>10</v>
      </c>
      <c r="X1510">
        <v>7</v>
      </c>
      <c r="Y1510">
        <v>17</v>
      </c>
    </row>
    <row r="1511" spans="1:25" x14ac:dyDescent="0.3">
      <c r="A1511" s="1" t="s">
        <v>214</v>
      </c>
      <c r="B1511" s="1" t="s">
        <v>202</v>
      </c>
      <c r="C1511">
        <v>22</v>
      </c>
      <c r="D1511">
        <v>2</v>
      </c>
      <c r="E1511">
        <v>0</v>
      </c>
      <c r="F1511">
        <v>2</v>
      </c>
      <c r="G1511" s="1" t="s">
        <v>5</v>
      </c>
      <c r="H1511">
        <v>2</v>
      </c>
      <c r="I1511">
        <v>0</v>
      </c>
      <c r="J1511">
        <v>0</v>
      </c>
      <c r="K1511">
        <v>2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3</v>
      </c>
      <c r="T1511">
        <v>4</v>
      </c>
      <c r="U1511">
        <v>2</v>
      </c>
      <c r="V1511">
        <v>6</v>
      </c>
      <c r="W1511">
        <v>6</v>
      </c>
      <c r="X1511">
        <v>2</v>
      </c>
      <c r="Y1511">
        <v>8</v>
      </c>
    </row>
    <row r="1512" spans="1:25" x14ac:dyDescent="0.3">
      <c r="A1512" s="1" t="s">
        <v>210</v>
      </c>
      <c r="B1512" s="1" t="s">
        <v>218</v>
      </c>
      <c r="C1512">
        <v>22</v>
      </c>
      <c r="D1512">
        <v>1</v>
      </c>
      <c r="E1512">
        <v>2</v>
      </c>
      <c r="F1512">
        <v>3</v>
      </c>
      <c r="G1512" s="1" t="s">
        <v>463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2</v>
      </c>
      <c r="O1512">
        <v>2</v>
      </c>
      <c r="P1512">
        <v>1</v>
      </c>
      <c r="Q1512">
        <v>3</v>
      </c>
      <c r="R1512">
        <v>1</v>
      </c>
      <c r="S1512">
        <v>1</v>
      </c>
      <c r="T1512">
        <v>2</v>
      </c>
      <c r="U1512">
        <v>7</v>
      </c>
      <c r="V1512">
        <v>3</v>
      </c>
      <c r="W1512">
        <v>3</v>
      </c>
      <c r="X1512">
        <v>7</v>
      </c>
      <c r="Y1512">
        <v>10</v>
      </c>
    </row>
    <row r="1513" spans="1:25" x14ac:dyDescent="0.3">
      <c r="A1513" s="1" t="s">
        <v>211</v>
      </c>
      <c r="B1513" s="1" t="s">
        <v>199</v>
      </c>
      <c r="C1513">
        <v>22</v>
      </c>
      <c r="D1513">
        <v>2</v>
      </c>
      <c r="E1513">
        <v>2</v>
      </c>
      <c r="F1513">
        <v>4</v>
      </c>
      <c r="G1513" s="1" t="s">
        <v>463</v>
      </c>
      <c r="H1513">
        <v>1</v>
      </c>
      <c r="I1513">
        <v>1</v>
      </c>
      <c r="J1513">
        <v>1</v>
      </c>
      <c r="K1513">
        <v>1</v>
      </c>
      <c r="L1513">
        <v>2</v>
      </c>
      <c r="M1513">
        <v>1</v>
      </c>
      <c r="N1513">
        <v>1</v>
      </c>
      <c r="O1513">
        <v>1</v>
      </c>
      <c r="P1513">
        <v>1</v>
      </c>
      <c r="Q1513">
        <v>2</v>
      </c>
      <c r="R1513">
        <v>1</v>
      </c>
      <c r="S1513">
        <v>0</v>
      </c>
      <c r="T1513">
        <v>1</v>
      </c>
      <c r="U1513">
        <v>4</v>
      </c>
      <c r="V1513">
        <v>4</v>
      </c>
      <c r="W1513">
        <v>4</v>
      </c>
      <c r="X1513">
        <v>4</v>
      </c>
      <c r="Y1513">
        <v>8</v>
      </c>
    </row>
    <row r="1514" spans="1:25" x14ac:dyDescent="0.3">
      <c r="A1514" s="1" t="s">
        <v>206</v>
      </c>
      <c r="B1514" s="1" t="s">
        <v>204</v>
      </c>
      <c r="C1514">
        <v>22</v>
      </c>
      <c r="D1514">
        <v>3</v>
      </c>
      <c r="E1514">
        <v>0</v>
      </c>
      <c r="F1514">
        <v>3</v>
      </c>
      <c r="G1514" s="1" t="s">
        <v>5</v>
      </c>
      <c r="H1514">
        <v>2</v>
      </c>
      <c r="I1514">
        <v>0</v>
      </c>
      <c r="J1514">
        <v>0</v>
      </c>
      <c r="K1514">
        <v>2</v>
      </c>
      <c r="L1514">
        <v>2</v>
      </c>
      <c r="M1514">
        <v>1</v>
      </c>
      <c r="N1514">
        <v>0</v>
      </c>
      <c r="O1514">
        <v>0</v>
      </c>
      <c r="P1514">
        <v>1</v>
      </c>
      <c r="Q1514">
        <v>1</v>
      </c>
      <c r="R1514">
        <v>0</v>
      </c>
      <c r="S1514">
        <v>2</v>
      </c>
      <c r="T1514">
        <v>2</v>
      </c>
      <c r="U1514">
        <v>8</v>
      </c>
      <c r="V1514">
        <v>9</v>
      </c>
      <c r="W1514">
        <v>9</v>
      </c>
      <c r="X1514">
        <v>8</v>
      </c>
      <c r="Y1514">
        <v>17</v>
      </c>
    </row>
    <row r="1515" spans="1:25" x14ac:dyDescent="0.3">
      <c r="A1515" s="1" t="s">
        <v>197</v>
      </c>
      <c r="B1515" s="1" t="s">
        <v>213</v>
      </c>
      <c r="C1515">
        <v>22</v>
      </c>
      <c r="D1515">
        <v>2</v>
      </c>
      <c r="E1515">
        <v>1</v>
      </c>
      <c r="F1515">
        <v>3</v>
      </c>
      <c r="G1515" s="1" t="s">
        <v>463</v>
      </c>
      <c r="H1515">
        <v>1</v>
      </c>
      <c r="I1515">
        <v>1</v>
      </c>
      <c r="J1515">
        <v>1</v>
      </c>
      <c r="K1515">
        <v>1</v>
      </c>
      <c r="L1515">
        <v>2</v>
      </c>
      <c r="M1515">
        <v>1</v>
      </c>
      <c r="N1515">
        <v>0</v>
      </c>
      <c r="O1515">
        <v>0</v>
      </c>
      <c r="P1515">
        <v>1</v>
      </c>
      <c r="Q1515">
        <v>1</v>
      </c>
      <c r="R1515">
        <v>3</v>
      </c>
      <c r="S1515">
        <v>3</v>
      </c>
      <c r="T1515">
        <v>6</v>
      </c>
      <c r="U1515">
        <v>2</v>
      </c>
      <c r="V1515">
        <v>5</v>
      </c>
      <c r="W1515">
        <v>5</v>
      </c>
      <c r="X1515">
        <v>2</v>
      </c>
      <c r="Y1515">
        <v>7</v>
      </c>
    </row>
    <row r="1516" spans="1:25" x14ac:dyDescent="0.3">
      <c r="A1516" s="1" t="s">
        <v>202</v>
      </c>
      <c r="B1516" s="1" t="s">
        <v>198</v>
      </c>
      <c r="C1516">
        <v>23</v>
      </c>
      <c r="D1516">
        <v>0</v>
      </c>
      <c r="E1516">
        <v>1</v>
      </c>
      <c r="F1516">
        <v>1</v>
      </c>
      <c r="G1516" s="1" t="s">
        <v>5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1</v>
      </c>
      <c r="P1516">
        <v>0</v>
      </c>
      <c r="Q1516">
        <v>1</v>
      </c>
      <c r="R1516">
        <v>1</v>
      </c>
      <c r="S1516">
        <v>3</v>
      </c>
      <c r="T1516">
        <v>4</v>
      </c>
      <c r="U1516">
        <v>4</v>
      </c>
      <c r="V1516">
        <v>5</v>
      </c>
      <c r="W1516">
        <v>5</v>
      </c>
      <c r="X1516">
        <v>4</v>
      </c>
      <c r="Y1516">
        <v>9</v>
      </c>
    </row>
    <row r="1517" spans="1:25" x14ac:dyDescent="0.3">
      <c r="A1517" s="1" t="s">
        <v>215</v>
      </c>
      <c r="B1517" s="1" t="s">
        <v>216</v>
      </c>
      <c r="C1517">
        <v>23</v>
      </c>
      <c r="D1517">
        <v>2</v>
      </c>
      <c r="E1517">
        <v>0</v>
      </c>
      <c r="F1517">
        <v>2</v>
      </c>
      <c r="G1517" s="1" t="s">
        <v>5</v>
      </c>
      <c r="H1517">
        <v>2</v>
      </c>
      <c r="I1517">
        <v>0</v>
      </c>
      <c r="J1517">
        <v>0</v>
      </c>
      <c r="K1517">
        <v>2</v>
      </c>
      <c r="L1517">
        <v>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3</v>
      </c>
      <c r="T1517">
        <v>5</v>
      </c>
      <c r="U1517">
        <v>9</v>
      </c>
      <c r="V1517">
        <v>4</v>
      </c>
      <c r="W1517">
        <v>4</v>
      </c>
      <c r="X1517">
        <v>9</v>
      </c>
      <c r="Y1517">
        <v>13</v>
      </c>
    </row>
    <row r="1518" spans="1:25" x14ac:dyDescent="0.3">
      <c r="A1518" s="1" t="s">
        <v>213</v>
      </c>
      <c r="B1518" s="1" t="s">
        <v>205</v>
      </c>
      <c r="C1518">
        <v>23</v>
      </c>
      <c r="D1518">
        <v>2</v>
      </c>
      <c r="E1518">
        <v>1</v>
      </c>
      <c r="F1518">
        <v>3</v>
      </c>
      <c r="G1518" s="1" t="s">
        <v>463</v>
      </c>
      <c r="H1518">
        <v>1</v>
      </c>
      <c r="I1518">
        <v>1</v>
      </c>
      <c r="J1518">
        <v>1</v>
      </c>
      <c r="K1518">
        <v>1</v>
      </c>
      <c r="L1518">
        <v>2</v>
      </c>
      <c r="M1518">
        <v>1</v>
      </c>
      <c r="N1518">
        <v>0</v>
      </c>
      <c r="O1518">
        <v>0</v>
      </c>
      <c r="P1518">
        <v>1</v>
      </c>
      <c r="Q1518">
        <v>1</v>
      </c>
      <c r="R1518">
        <v>2</v>
      </c>
      <c r="S1518">
        <v>8</v>
      </c>
      <c r="T1518">
        <v>10</v>
      </c>
      <c r="U1518">
        <v>8</v>
      </c>
      <c r="V1518">
        <v>4</v>
      </c>
      <c r="W1518">
        <v>4</v>
      </c>
      <c r="X1518">
        <v>8</v>
      </c>
      <c r="Y1518">
        <v>12</v>
      </c>
    </row>
    <row r="1519" spans="1:25" x14ac:dyDescent="0.3">
      <c r="A1519" s="1" t="s">
        <v>200</v>
      </c>
      <c r="B1519" s="1" t="s">
        <v>212</v>
      </c>
      <c r="C1519">
        <v>23</v>
      </c>
      <c r="D1519">
        <v>2</v>
      </c>
      <c r="E1519">
        <v>0</v>
      </c>
      <c r="F1519">
        <v>2</v>
      </c>
      <c r="G1519" s="1" t="s">
        <v>5</v>
      </c>
      <c r="H1519">
        <v>2</v>
      </c>
      <c r="I1519">
        <v>0</v>
      </c>
      <c r="J1519">
        <v>0</v>
      </c>
      <c r="K1519">
        <v>2</v>
      </c>
      <c r="L1519">
        <v>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9</v>
      </c>
      <c r="V1519">
        <v>7</v>
      </c>
      <c r="W1519">
        <v>7</v>
      </c>
      <c r="X1519">
        <v>9</v>
      </c>
      <c r="Y1519">
        <v>16</v>
      </c>
    </row>
    <row r="1520" spans="1:25" x14ac:dyDescent="0.3">
      <c r="A1520" s="1" t="s">
        <v>201</v>
      </c>
      <c r="B1520" s="1" t="s">
        <v>214</v>
      </c>
      <c r="C1520">
        <v>23</v>
      </c>
      <c r="D1520">
        <v>2</v>
      </c>
      <c r="E1520">
        <v>2</v>
      </c>
      <c r="F1520">
        <v>4</v>
      </c>
      <c r="G1520" s="1" t="s">
        <v>463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2</v>
      </c>
      <c r="O1520">
        <v>2</v>
      </c>
      <c r="P1520">
        <v>1</v>
      </c>
      <c r="Q1520">
        <v>3</v>
      </c>
      <c r="R1520">
        <v>2</v>
      </c>
      <c r="S1520">
        <v>4</v>
      </c>
      <c r="T1520">
        <v>6</v>
      </c>
      <c r="U1520">
        <v>3</v>
      </c>
      <c r="V1520">
        <v>6</v>
      </c>
      <c r="W1520">
        <v>6</v>
      </c>
      <c r="X1520">
        <v>3</v>
      </c>
      <c r="Y1520">
        <v>9</v>
      </c>
    </row>
    <row r="1521" spans="1:25" x14ac:dyDescent="0.3">
      <c r="A1521" s="1" t="s">
        <v>196</v>
      </c>
      <c r="B1521" s="1" t="s">
        <v>209</v>
      </c>
      <c r="C1521">
        <v>23</v>
      </c>
      <c r="D1521">
        <v>2</v>
      </c>
      <c r="E1521">
        <v>0</v>
      </c>
      <c r="F1521">
        <v>2</v>
      </c>
      <c r="G1521" s="1" t="s">
        <v>5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4</v>
      </c>
      <c r="T1521">
        <v>4</v>
      </c>
      <c r="U1521">
        <v>3</v>
      </c>
      <c r="V1521">
        <v>6</v>
      </c>
      <c r="W1521">
        <v>6</v>
      </c>
      <c r="X1521">
        <v>3</v>
      </c>
      <c r="Y1521">
        <v>9</v>
      </c>
    </row>
    <row r="1522" spans="1:25" x14ac:dyDescent="0.3">
      <c r="A1522" s="1" t="s">
        <v>199</v>
      </c>
      <c r="B1522" s="1" t="s">
        <v>208</v>
      </c>
      <c r="C1522">
        <v>23</v>
      </c>
      <c r="D1522">
        <v>1</v>
      </c>
      <c r="E1522">
        <v>1</v>
      </c>
      <c r="F1522">
        <v>2</v>
      </c>
      <c r="G1522" s="1" t="s">
        <v>463</v>
      </c>
      <c r="H1522">
        <v>0</v>
      </c>
      <c r="I1522">
        <v>1</v>
      </c>
      <c r="J1522">
        <v>1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1</v>
      </c>
      <c r="Q1522">
        <v>1</v>
      </c>
      <c r="R1522">
        <v>2</v>
      </c>
      <c r="S1522">
        <v>1</v>
      </c>
      <c r="T1522">
        <v>3</v>
      </c>
      <c r="U1522">
        <v>7</v>
      </c>
      <c r="V1522">
        <v>8</v>
      </c>
      <c r="W1522">
        <v>8</v>
      </c>
      <c r="X1522">
        <v>7</v>
      </c>
      <c r="Y1522">
        <v>15</v>
      </c>
    </row>
    <row r="1523" spans="1:25" x14ac:dyDescent="0.3">
      <c r="A1523" s="1" t="s">
        <v>218</v>
      </c>
      <c r="B1523" s="1" t="s">
        <v>204</v>
      </c>
      <c r="C1523">
        <v>23</v>
      </c>
      <c r="D1523">
        <v>0</v>
      </c>
      <c r="E1523">
        <v>3</v>
      </c>
      <c r="F1523">
        <v>3</v>
      </c>
      <c r="G1523" s="1" t="s">
        <v>5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</v>
      </c>
      <c r="O1523">
        <v>3</v>
      </c>
      <c r="P1523">
        <v>0</v>
      </c>
      <c r="Q1523">
        <v>3</v>
      </c>
      <c r="R1523">
        <v>1</v>
      </c>
      <c r="S1523">
        <v>3</v>
      </c>
      <c r="T1523">
        <v>4</v>
      </c>
      <c r="U1523">
        <v>11</v>
      </c>
      <c r="V1523">
        <v>7</v>
      </c>
      <c r="W1523">
        <v>7</v>
      </c>
      <c r="X1523">
        <v>11</v>
      </c>
      <c r="Y1523">
        <v>18</v>
      </c>
    </row>
    <row r="1524" spans="1:25" x14ac:dyDescent="0.3">
      <c r="A1524" s="1" t="s">
        <v>195</v>
      </c>
      <c r="B1524" s="1" t="s">
        <v>197</v>
      </c>
      <c r="C1524">
        <v>23</v>
      </c>
      <c r="D1524">
        <v>3</v>
      </c>
      <c r="E1524">
        <v>1</v>
      </c>
      <c r="F1524">
        <v>4</v>
      </c>
      <c r="G1524" s="1" t="s">
        <v>463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3</v>
      </c>
      <c r="N1524">
        <v>1</v>
      </c>
      <c r="O1524">
        <v>1</v>
      </c>
      <c r="P1524">
        <v>3</v>
      </c>
      <c r="Q1524">
        <v>4</v>
      </c>
      <c r="R1524">
        <v>3</v>
      </c>
      <c r="S1524">
        <v>2</v>
      </c>
      <c r="T1524">
        <v>5</v>
      </c>
      <c r="U1524">
        <v>4</v>
      </c>
      <c r="V1524">
        <v>2</v>
      </c>
      <c r="W1524">
        <v>2</v>
      </c>
      <c r="X1524">
        <v>4</v>
      </c>
      <c r="Y1524">
        <v>6</v>
      </c>
    </row>
    <row r="1525" spans="1:25" x14ac:dyDescent="0.3">
      <c r="A1525" s="1" t="s">
        <v>211</v>
      </c>
      <c r="B1525" s="1" t="s">
        <v>203</v>
      </c>
      <c r="C1525">
        <v>23</v>
      </c>
      <c r="D1525">
        <v>1</v>
      </c>
      <c r="E1525">
        <v>0</v>
      </c>
      <c r="F1525">
        <v>1</v>
      </c>
      <c r="G1525" s="1" t="s">
        <v>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3</v>
      </c>
      <c r="S1525">
        <v>1</v>
      </c>
      <c r="T1525">
        <v>4</v>
      </c>
      <c r="U1525">
        <v>4</v>
      </c>
      <c r="V1525">
        <v>2</v>
      </c>
      <c r="W1525">
        <v>2</v>
      </c>
      <c r="X1525">
        <v>4</v>
      </c>
      <c r="Y1525">
        <v>6</v>
      </c>
    </row>
    <row r="1526" spans="1:25" x14ac:dyDescent="0.3">
      <c r="A1526" s="1" t="s">
        <v>206</v>
      </c>
      <c r="B1526" s="1" t="s">
        <v>210</v>
      </c>
      <c r="C1526">
        <v>23</v>
      </c>
      <c r="D1526">
        <v>1</v>
      </c>
      <c r="E1526">
        <v>2</v>
      </c>
      <c r="F1526">
        <v>3</v>
      </c>
      <c r="G1526" s="1" t="s">
        <v>463</v>
      </c>
      <c r="H1526">
        <v>0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2</v>
      </c>
      <c r="R1526">
        <v>1</v>
      </c>
      <c r="S1526">
        <v>2</v>
      </c>
      <c r="T1526">
        <v>3</v>
      </c>
      <c r="U1526">
        <v>9</v>
      </c>
      <c r="V1526">
        <v>5</v>
      </c>
      <c r="W1526">
        <v>5</v>
      </c>
      <c r="X1526">
        <v>9</v>
      </c>
      <c r="Y1526">
        <v>14</v>
      </c>
    </row>
    <row r="1527" spans="1:25" x14ac:dyDescent="0.3">
      <c r="A1527" s="1" t="s">
        <v>207</v>
      </c>
      <c r="B1527" s="1" t="s">
        <v>217</v>
      </c>
      <c r="C1527">
        <v>23</v>
      </c>
      <c r="D1527">
        <v>1</v>
      </c>
      <c r="E1527">
        <v>2</v>
      </c>
      <c r="F1527">
        <v>3</v>
      </c>
      <c r="G1527" s="1" t="s">
        <v>463</v>
      </c>
      <c r="H1527">
        <v>0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2</v>
      </c>
      <c r="R1527">
        <v>0</v>
      </c>
      <c r="S1527">
        <v>1</v>
      </c>
      <c r="T1527">
        <v>1</v>
      </c>
      <c r="U1527">
        <v>8</v>
      </c>
      <c r="V1527">
        <v>2</v>
      </c>
      <c r="W1527">
        <v>2</v>
      </c>
      <c r="X1527">
        <v>8</v>
      </c>
      <c r="Y1527">
        <v>10</v>
      </c>
    </row>
    <row r="1528" spans="1:25" x14ac:dyDescent="0.3">
      <c r="A1528" s="1" t="s">
        <v>217</v>
      </c>
      <c r="B1528" s="1" t="s">
        <v>218</v>
      </c>
      <c r="C1528">
        <v>24</v>
      </c>
      <c r="D1528">
        <v>2</v>
      </c>
      <c r="E1528">
        <v>1</v>
      </c>
      <c r="F1528">
        <v>3</v>
      </c>
      <c r="G1528" s="1" t="s">
        <v>463</v>
      </c>
      <c r="H1528">
        <v>1</v>
      </c>
      <c r="I1528">
        <v>1</v>
      </c>
      <c r="J1528">
        <v>1</v>
      </c>
      <c r="K1528">
        <v>1</v>
      </c>
      <c r="L1528">
        <v>2</v>
      </c>
      <c r="M1528">
        <v>1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2</v>
      </c>
      <c r="T1528">
        <v>2</v>
      </c>
      <c r="U1528">
        <v>10</v>
      </c>
      <c r="V1528">
        <v>2</v>
      </c>
      <c r="W1528">
        <v>2</v>
      </c>
      <c r="X1528">
        <v>10</v>
      </c>
      <c r="Y1528">
        <v>12</v>
      </c>
    </row>
    <row r="1529" spans="1:25" x14ac:dyDescent="0.3">
      <c r="A1529" s="1" t="s">
        <v>204</v>
      </c>
      <c r="B1529" s="1" t="s">
        <v>211</v>
      </c>
      <c r="C1529">
        <v>24</v>
      </c>
      <c r="D1529">
        <v>2</v>
      </c>
      <c r="E1529">
        <v>1</v>
      </c>
      <c r="F1529">
        <v>3</v>
      </c>
      <c r="G1529" s="1" t="s">
        <v>463</v>
      </c>
      <c r="H1529">
        <v>2</v>
      </c>
      <c r="I1529">
        <v>0</v>
      </c>
      <c r="J1529">
        <v>0</v>
      </c>
      <c r="K1529">
        <v>2</v>
      </c>
      <c r="L1529">
        <v>2</v>
      </c>
      <c r="M1529">
        <v>0</v>
      </c>
      <c r="N1529">
        <v>1</v>
      </c>
      <c r="O1529">
        <v>1</v>
      </c>
      <c r="P1529">
        <v>0</v>
      </c>
      <c r="Q1529">
        <v>1</v>
      </c>
      <c r="R1529">
        <v>1</v>
      </c>
      <c r="S1529">
        <v>1</v>
      </c>
      <c r="T1529">
        <v>2</v>
      </c>
      <c r="U1529">
        <v>4</v>
      </c>
      <c r="V1529">
        <v>3</v>
      </c>
      <c r="W1529">
        <v>3</v>
      </c>
      <c r="X1529">
        <v>4</v>
      </c>
      <c r="Y1529">
        <v>7</v>
      </c>
    </row>
    <row r="1530" spans="1:25" x14ac:dyDescent="0.3">
      <c r="A1530" s="1" t="s">
        <v>198</v>
      </c>
      <c r="B1530" s="1" t="s">
        <v>199</v>
      </c>
      <c r="C1530">
        <v>24</v>
      </c>
      <c r="D1530">
        <v>2</v>
      </c>
      <c r="E1530">
        <v>0</v>
      </c>
      <c r="F1530">
        <v>2</v>
      </c>
      <c r="G1530" s="1" t="s">
        <v>5</v>
      </c>
      <c r="H1530">
        <v>1</v>
      </c>
      <c r="I1530">
        <v>0</v>
      </c>
      <c r="J1530">
        <v>0</v>
      </c>
      <c r="K1530">
        <v>1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2</v>
      </c>
      <c r="U1530">
        <v>8</v>
      </c>
      <c r="V1530">
        <v>1</v>
      </c>
      <c r="W1530">
        <v>1</v>
      </c>
      <c r="X1530">
        <v>8</v>
      </c>
      <c r="Y1530">
        <v>9</v>
      </c>
    </row>
    <row r="1531" spans="1:25" x14ac:dyDescent="0.3">
      <c r="A1531" s="1" t="s">
        <v>209</v>
      </c>
      <c r="B1531" s="1" t="s">
        <v>207</v>
      </c>
      <c r="C1531">
        <v>24</v>
      </c>
      <c r="D1531">
        <v>3</v>
      </c>
      <c r="E1531">
        <v>1</v>
      </c>
      <c r="F1531">
        <v>4</v>
      </c>
      <c r="G1531" s="1" t="s">
        <v>463</v>
      </c>
      <c r="H1531">
        <v>3</v>
      </c>
      <c r="I1531">
        <v>1</v>
      </c>
      <c r="J1531">
        <v>1</v>
      </c>
      <c r="K1531">
        <v>3</v>
      </c>
      <c r="L1531">
        <v>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2</v>
      </c>
      <c r="T1531">
        <v>3</v>
      </c>
      <c r="U1531">
        <v>3</v>
      </c>
      <c r="V1531">
        <v>5</v>
      </c>
      <c r="W1531">
        <v>5</v>
      </c>
      <c r="X1531">
        <v>3</v>
      </c>
      <c r="Y1531">
        <v>8</v>
      </c>
    </row>
    <row r="1532" spans="1:25" x14ac:dyDescent="0.3">
      <c r="A1532" s="1" t="s">
        <v>203</v>
      </c>
      <c r="B1532" s="1" t="s">
        <v>200</v>
      </c>
      <c r="C1532">
        <v>24</v>
      </c>
      <c r="D1532">
        <v>2</v>
      </c>
      <c r="E1532">
        <v>1</v>
      </c>
      <c r="F1532">
        <v>3</v>
      </c>
      <c r="G1532" s="1" t="s">
        <v>463</v>
      </c>
      <c r="H1532">
        <v>1</v>
      </c>
      <c r="I1532">
        <v>0</v>
      </c>
      <c r="J1532">
        <v>0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2</v>
      </c>
      <c r="R1532">
        <v>1</v>
      </c>
      <c r="S1532">
        <v>4</v>
      </c>
      <c r="T1532">
        <v>5</v>
      </c>
      <c r="U1532">
        <v>5</v>
      </c>
      <c r="V1532">
        <v>2</v>
      </c>
      <c r="W1532">
        <v>2</v>
      </c>
      <c r="X1532">
        <v>5</v>
      </c>
      <c r="Y1532">
        <v>7</v>
      </c>
    </row>
    <row r="1533" spans="1:25" x14ac:dyDescent="0.3">
      <c r="A1533" s="1" t="s">
        <v>205</v>
      </c>
      <c r="B1533" s="1" t="s">
        <v>201</v>
      </c>
      <c r="C1533">
        <v>24</v>
      </c>
      <c r="D1533">
        <v>3</v>
      </c>
      <c r="E1533">
        <v>0</v>
      </c>
      <c r="F1533">
        <v>3</v>
      </c>
      <c r="G1533" s="1" t="s">
        <v>5</v>
      </c>
      <c r="H1533">
        <v>1</v>
      </c>
      <c r="I1533">
        <v>0</v>
      </c>
      <c r="J1533">
        <v>0</v>
      </c>
      <c r="K1533">
        <v>1</v>
      </c>
      <c r="L1533">
        <v>1</v>
      </c>
      <c r="M1533">
        <v>2</v>
      </c>
      <c r="N1533">
        <v>0</v>
      </c>
      <c r="O1533">
        <v>0</v>
      </c>
      <c r="P1533">
        <v>2</v>
      </c>
      <c r="Q1533">
        <v>2</v>
      </c>
      <c r="R1533">
        <v>2</v>
      </c>
      <c r="S1533">
        <v>2</v>
      </c>
      <c r="T1533">
        <v>4</v>
      </c>
      <c r="U1533">
        <v>4</v>
      </c>
      <c r="V1533">
        <v>5</v>
      </c>
      <c r="W1533">
        <v>5</v>
      </c>
      <c r="X1533">
        <v>4</v>
      </c>
      <c r="Y1533">
        <v>9</v>
      </c>
    </row>
    <row r="1534" spans="1:25" x14ac:dyDescent="0.3">
      <c r="A1534" s="1" t="s">
        <v>212</v>
      </c>
      <c r="B1534" s="1" t="s">
        <v>195</v>
      </c>
      <c r="C1534">
        <v>24</v>
      </c>
      <c r="D1534">
        <v>2</v>
      </c>
      <c r="E1534">
        <v>0</v>
      </c>
      <c r="F1534">
        <v>2</v>
      </c>
      <c r="G1534" s="1" t="s">
        <v>5</v>
      </c>
      <c r="H1534">
        <v>1</v>
      </c>
      <c r="I1534">
        <v>0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1</v>
      </c>
      <c r="Q1534">
        <v>1</v>
      </c>
      <c r="R1534">
        <v>2</v>
      </c>
      <c r="S1534">
        <v>1</v>
      </c>
      <c r="T1534">
        <v>3</v>
      </c>
      <c r="U1534">
        <v>2</v>
      </c>
      <c r="V1534">
        <v>10</v>
      </c>
      <c r="W1534">
        <v>10</v>
      </c>
      <c r="X1534">
        <v>2</v>
      </c>
      <c r="Y1534">
        <v>12</v>
      </c>
    </row>
    <row r="1535" spans="1:25" x14ac:dyDescent="0.3">
      <c r="A1535" s="1" t="s">
        <v>214</v>
      </c>
      <c r="B1535" s="1" t="s">
        <v>206</v>
      </c>
      <c r="C1535">
        <v>24</v>
      </c>
      <c r="D1535">
        <v>0</v>
      </c>
      <c r="E1535">
        <v>1</v>
      </c>
      <c r="F1535">
        <v>1</v>
      </c>
      <c r="G1535" s="1" t="s">
        <v>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</v>
      </c>
      <c r="P1535">
        <v>0</v>
      </c>
      <c r="Q1535">
        <v>1</v>
      </c>
      <c r="R1535">
        <v>2</v>
      </c>
      <c r="S1535">
        <v>2</v>
      </c>
      <c r="T1535">
        <v>4</v>
      </c>
      <c r="U1535">
        <v>4</v>
      </c>
      <c r="V1535">
        <v>3</v>
      </c>
      <c r="W1535">
        <v>3</v>
      </c>
      <c r="X1535">
        <v>4</v>
      </c>
      <c r="Y1535">
        <v>7</v>
      </c>
    </row>
    <row r="1536" spans="1:25" x14ac:dyDescent="0.3">
      <c r="A1536" s="1" t="s">
        <v>210</v>
      </c>
      <c r="B1536" s="1" t="s">
        <v>202</v>
      </c>
      <c r="C1536">
        <v>24</v>
      </c>
      <c r="D1536">
        <v>2</v>
      </c>
      <c r="E1536">
        <v>1</v>
      </c>
      <c r="F1536">
        <v>3</v>
      </c>
      <c r="G1536" s="1" t="s">
        <v>463</v>
      </c>
      <c r="H1536">
        <v>1</v>
      </c>
      <c r="I1536">
        <v>1</v>
      </c>
      <c r="J1536">
        <v>1</v>
      </c>
      <c r="K1536">
        <v>1</v>
      </c>
      <c r="L1536">
        <v>2</v>
      </c>
      <c r="M1536">
        <v>1</v>
      </c>
      <c r="N1536">
        <v>0</v>
      </c>
      <c r="O1536">
        <v>0</v>
      </c>
      <c r="P1536">
        <v>1</v>
      </c>
      <c r="Q1536">
        <v>1</v>
      </c>
      <c r="R1536">
        <v>1</v>
      </c>
      <c r="S1536">
        <v>2</v>
      </c>
      <c r="T1536">
        <v>3</v>
      </c>
      <c r="U1536">
        <v>12</v>
      </c>
      <c r="V1536">
        <v>0</v>
      </c>
      <c r="W1536">
        <v>0</v>
      </c>
      <c r="X1536">
        <v>12</v>
      </c>
      <c r="Y1536">
        <v>12</v>
      </c>
    </row>
    <row r="1537" spans="1:25" x14ac:dyDescent="0.3">
      <c r="A1537" s="1" t="s">
        <v>216</v>
      </c>
      <c r="B1537" s="1" t="s">
        <v>196</v>
      </c>
      <c r="C1537">
        <v>24</v>
      </c>
      <c r="D1537">
        <v>0</v>
      </c>
      <c r="E1537">
        <v>2</v>
      </c>
      <c r="F1537">
        <v>2</v>
      </c>
      <c r="G1537" s="1" t="s">
        <v>5</v>
      </c>
      <c r="H1537">
        <v>0</v>
      </c>
      <c r="I1537">
        <v>1</v>
      </c>
      <c r="J1537">
        <v>1</v>
      </c>
      <c r="K1537">
        <v>0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1</v>
      </c>
      <c r="T1537">
        <v>2</v>
      </c>
      <c r="U1537">
        <v>7</v>
      </c>
      <c r="V1537">
        <v>6</v>
      </c>
      <c r="W1537">
        <v>6</v>
      </c>
      <c r="X1537">
        <v>7</v>
      </c>
      <c r="Y1537">
        <v>13</v>
      </c>
    </row>
    <row r="1538" spans="1:25" x14ac:dyDescent="0.3">
      <c r="A1538" s="1" t="s">
        <v>197</v>
      </c>
      <c r="B1538" s="1" t="s">
        <v>215</v>
      </c>
      <c r="C1538">
        <v>24</v>
      </c>
      <c r="D1538">
        <v>1</v>
      </c>
      <c r="E1538">
        <v>0</v>
      </c>
      <c r="F1538">
        <v>1</v>
      </c>
      <c r="G1538" s="1" t="s">
        <v>5</v>
      </c>
      <c r="H1538">
        <v>1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3</v>
      </c>
      <c r="T1538">
        <v>6</v>
      </c>
      <c r="U1538">
        <v>9</v>
      </c>
      <c r="V1538">
        <v>1</v>
      </c>
      <c r="W1538">
        <v>1</v>
      </c>
      <c r="X1538">
        <v>9</v>
      </c>
      <c r="Y1538">
        <v>10</v>
      </c>
    </row>
    <row r="1539" spans="1:25" x14ac:dyDescent="0.3">
      <c r="A1539" s="1" t="s">
        <v>208</v>
      </c>
      <c r="B1539" s="1" t="s">
        <v>213</v>
      </c>
      <c r="C1539">
        <v>24</v>
      </c>
      <c r="D1539">
        <v>1</v>
      </c>
      <c r="E1539">
        <v>3</v>
      </c>
      <c r="F1539">
        <v>4</v>
      </c>
      <c r="G1539" s="1" t="s">
        <v>463</v>
      </c>
      <c r="H1539">
        <v>1</v>
      </c>
      <c r="I1539">
        <v>2</v>
      </c>
      <c r="J1539">
        <v>2</v>
      </c>
      <c r="K1539">
        <v>1</v>
      </c>
      <c r="L1539">
        <v>3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1</v>
      </c>
      <c r="S1539">
        <v>2</v>
      </c>
      <c r="T1539">
        <v>3</v>
      </c>
      <c r="U1539">
        <v>4</v>
      </c>
      <c r="V1539">
        <v>2</v>
      </c>
      <c r="W1539">
        <v>2</v>
      </c>
      <c r="X1539">
        <v>4</v>
      </c>
      <c r="Y1539">
        <v>6</v>
      </c>
    </row>
    <row r="1540" spans="1:25" x14ac:dyDescent="0.3">
      <c r="A1540" s="1" t="s">
        <v>217</v>
      </c>
      <c r="B1540" s="1" t="s">
        <v>202</v>
      </c>
      <c r="C1540">
        <v>25</v>
      </c>
      <c r="D1540">
        <v>0</v>
      </c>
      <c r="E1540">
        <v>0</v>
      </c>
      <c r="F1540">
        <v>0</v>
      </c>
      <c r="G1540" s="1" t="s">
        <v>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1</v>
      </c>
      <c r="T1540">
        <v>3</v>
      </c>
      <c r="U1540">
        <v>8</v>
      </c>
      <c r="V1540">
        <v>6</v>
      </c>
      <c r="W1540">
        <v>6</v>
      </c>
      <c r="X1540">
        <v>8</v>
      </c>
      <c r="Y1540">
        <v>14</v>
      </c>
    </row>
    <row r="1541" spans="1:25" x14ac:dyDescent="0.3">
      <c r="A1541" s="1" t="s">
        <v>204</v>
      </c>
      <c r="B1541" s="1" t="s">
        <v>199</v>
      </c>
      <c r="C1541">
        <v>25</v>
      </c>
      <c r="D1541">
        <v>0</v>
      </c>
      <c r="E1541">
        <v>4</v>
      </c>
      <c r="F1541">
        <v>4</v>
      </c>
      <c r="G1541" s="1" t="s">
        <v>5</v>
      </c>
      <c r="H1541">
        <v>0</v>
      </c>
      <c r="I1541">
        <v>2</v>
      </c>
      <c r="J1541">
        <v>2</v>
      </c>
      <c r="K1541">
        <v>0</v>
      </c>
      <c r="L1541">
        <v>2</v>
      </c>
      <c r="M1541">
        <v>0</v>
      </c>
      <c r="N1541">
        <v>2</v>
      </c>
      <c r="O1541">
        <v>2</v>
      </c>
      <c r="P1541">
        <v>0</v>
      </c>
      <c r="Q1541">
        <v>2</v>
      </c>
      <c r="R1541">
        <v>1</v>
      </c>
      <c r="S1541">
        <v>2</v>
      </c>
      <c r="T1541">
        <v>3</v>
      </c>
      <c r="U1541">
        <v>7</v>
      </c>
      <c r="V1541">
        <v>3</v>
      </c>
      <c r="W1541">
        <v>3</v>
      </c>
      <c r="X1541">
        <v>7</v>
      </c>
      <c r="Y1541">
        <v>10</v>
      </c>
    </row>
    <row r="1542" spans="1:25" x14ac:dyDescent="0.3">
      <c r="A1542" s="1" t="s">
        <v>198</v>
      </c>
      <c r="B1542" s="1" t="s">
        <v>200</v>
      </c>
      <c r="C1542">
        <v>25</v>
      </c>
      <c r="D1542">
        <v>2</v>
      </c>
      <c r="E1542">
        <v>1</v>
      </c>
      <c r="F1542">
        <v>3</v>
      </c>
      <c r="G1542" s="1" t="s">
        <v>463</v>
      </c>
      <c r="H1542">
        <v>2</v>
      </c>
      <c r="I1542">
        <v>0</v>
      </c>
      <c r="J1542">
        <v>0</v>
      </c>
      <c r="K1542">
        <v>2</v>
      </c>
      <c r="L1542">
        <v>2</v>
      </c>
      <c r="M1542">
        <v>0</v>
      </c>
      <c r="N1542">
        <v>1</v>
      </c>
      <c r="O1542">
        <v>1</v>
      </c>
      <c r="P1542">
        <v>0</v>
      </c>
      <c r="Q1542">
        <v>1</v>
      </c>
      <c r="R1542">
        <v>5</v>
      </c>
      <c r="S1542">
        <v>3</v>
      </c>
      <c r="T1542">
        <v>8</v>
      </c>
      <c r="U1542">
        <v>3</v>
      </c>
      <c r="V1542">
        <v>5</v>
      </c>
      <c r="W1542">
        <v>5</v>
      </c>
      <c r="X1542">
        <v>3</v>
      </c>
      <c r="Y1542">
        <v>8</v>
      </c>
    </row>
    <row r="1543" spans="1:25" x14ac:dyDescent="0.3">
      <c r="A1543" s="1" t="s">
        <v>209</v>
      </c>
      <c r="B1543" s="1" t="s">
        <v>218</v>
      </c>
      <c r="C1543">
        <v>25</v>
      </c>
      <c r="D1543">
        <v>1</v>
      </c>
      <c r="E1543">
        <v>1</v>
      </c>
      <c r="F1543">
        <v>2</v>
      </c>
      <c r="G1543" s="1" t="s">
        <v>463</v>
      </c>
      <c r="H1543">
        <v>1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1</v>
      </c>
      <c r="P1543">
        <v>0</v>
      </c>
      <c r="Q1543">
        <v>1</v>
      </c>
      <c r="R1543">
        <v>1</v>
      </c>
      <c r="S1543">
        <v>1</v>
      </c>
      <c r="T1543">
        <v>2</v>
      </c>
      <c r="U1543">
        <v>5</v>
      </c>
      <c r="V1543">
        <v>11</v>
      </c>
      <c r="W1543">
        <v>11</v>
      </c>
      <c r="X1543">
        <v>5</v>
      </c>
      <c r="Y1543">
        <v>16</v>
      </c>
    </row>
    <row r="1544" spans="1:25" x14ac:dyDescent="0.3">
      <c r="A1544" s="1" t="s">
        <v>203</v>
      </c>
      <c r="B1544" s="1" t="s">
        <v>206</v>
      </c>
      <c r="C1544">
        <v>25</v>
      </c>
      <c r="D1544">
        <v>1</v>
      </c>
      <c r="E1544">
        <v>0</v>
      </c>
      <c r="F1544">
        <v>1</v>
      </c>
      <c r="G1544" s="1" t="s">
        <v>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2</v>
      </c>
      <c r="T1544">
        <v>3</v>
      </c>
      <c r="U1544">
        <v>4</v>
      </c>
      <c r="V1544">
        <v>7</v>
      </c>
      <c r="W1544">
        <v>7</v>
      </c>
      <c r="X1544">
        <v>4</v>
      </c>
      <c r="Y1544">
        <v>11</v>
      </c>
    </row>
    <row r="1545" spans="1:25" x14ac:dyDescent="0.3">
      <c r="A1545" s="1" t="s">
        <v>205</v>
      </c>
      <c r="B1545" s="1" t="s">
        <v>195</v>
      </c>
      <c r="C1545">
        <v>25</v>
      </c>
      <c r="D1545">
        <v>2</v>
      </c>
      <c r="E1545">
        <v>5</v>
      </c>
      <c r="F1545">
        <v>7</v>
      </c>
      <c r="G1545" s="1" t="s">
        <v>463</v>
      </c>
      <c r="H1545">
        <v>2</v>
      </c>
      <c r="I1545">
        <v>1</v>
      </c>
      <c r="J1545">
        <v>1</v>
      </c>
      <c r="K1545">
        <v>2</v>
      </c>
      <c r="L1545">
        <v>3</v>
      </c>
      <c r="M1545">
        <v>0</v>
      </c>
      <c r="N1545">
        <v>4</v>
      </c>
      <c r="O1545">
        <v>4</v>
      </c>
      <c r="P1545">
        <v>0</v>
      </c>
      <c r="Q1545">
        <v>4</v>
      </c>
      <c r="R1545">
        <v>2</v>
      </c>
      <c r="S1545">
        <v>1</v>
      </c>
      <c r="T1545">
        <v>3</v>
      </c>
      <c r="U1545">
        <v>2</v>
      </c>
      <c r="V1545">
        <v>11</v>
      </c>
      <c r="W1545">
        <v>11</v>
      </c>
      <c r="X1545">
        <v>2</v>
      </c>
      <c r="Y1545">
        <v>13</v>
      </c>
    </row>
    <row r="1546" spans="1:25" x14ac:dyDescent="0.3">
      <c r="A1546" s="1" t="s">
        <v>212</v>
      </c>
      <c r="B1546" s="1" t="s">
        <v>201</v>
      </c>
      <c r="C1546">
        <v>25</v>
      </c>
      <c r="D1546">
        <v>1</v>
      </c>
      <c r="E1546">
        <v>3</v>
      </c>
      <c r="F1546">
        <v>4</v>
      </c>
      <c r="G1546" s="1" t="s">
        <v>463</v>
      </c>
      <c r="H1546">
        <v>0</v>
      </c>
      <c r="I1546">
        <v>1</v>
      </c>
      <c r="J1546">
        <v>1</v>
      </c>
      <c r="K1546">
        <v>0</v>
      </c>
      <c r="L1546">
        <v>1</v>
      </c>
      <c r="M1546">
        <v>1</v>
      </c>
      <c r="N1546">
        <v>2</v>
      </c>
      <c r="O1546">
        <v>2</v>
      </c>
      <c r="P1546">
        <v>1</v>
      </c>
      <c r="Q1546">
        <v>3</v>
      </c>
      <c r="R1546">
        <v>1</v>
      </c>
      <c r="S1546">
        <v>1</v>
      </c>
      <c r="T1546">
        <v>2</v>
      </c>
      <c r="U1546">
        <v>6</v>
      </c>
      <c r="V1546">
        <v>6</v>
      </c>
      <c r="W1546">
        <v>6</v>
      </c>
      <c r="X1546">
        <v>6</v>
      </c>
      <c r="Y1546">
        <v>12</v>
      </c>
    </row>
    <row r="1547" spans="1:25" x14ac:dyDescent="0.3">
      <c r="A1547" s="1" t="s">
        <v>214</v>
      </c>
      <c r="B1547" s="1" t="s">
        <v>213</v>
      </c>
      <c r="C1547">
        <v>25</v>
      </c>
      <c r="D1547">
        <v>0</v>
      </c>
      <c r="E1547">
        <v>2</v>
      </c>
      <c r="F1547">
        <v>2</v>
      </c>
      <c r="G1547" s="1" t="s">
        <v>5</v>
      </c>
      <c r="H1547">
        <v>0</v>
      </c>
      <c r="I1547">
        <v>1</v>
      </c>
      <c r="J1547">
        <v>1</v>
      </c>
      <c r="K1547">
        <v>0</v>
      </c>
      <c r="L1547">
        <v>1</v>
      </c>
      <c r="M1547">
        <v>0</v>
      </c>
      <c r="N1547">
        <v>1</v>
      </c>
      <c r="O1547">
        <v>1</v>
      </c>
      <c r="P1547">
        <v>0</v>
      </c>
      <c r="Q1547">
        <v>1</v>
      </c>
      <c r="R1547">
        <v>0</v>
      </c>
      <c r="S1547">
        <v>3</v>
      </c>
      <c r="T1547">
        <v>3</v>
      </c>
      <c r="U1547">
        <v>6</v>
      </c>
      <c r="V1547">
        <v>3</v>
      </c>
      <c r="W1547">
        <v>3</v>
      </c>
      <c r="X1547">
        <v>6</v>
      </c>
      <c r="Y1547">
        <v>9</v>
      </c>
    </row>
    <row r="1548" spans="1:25" x14ac:dyDescent="0.3">
      <c r="A1548" s="1" t="s">
        <v>210</v>
      </c>
      <c r="B1548" s="1" t="s">
        <v>215</v>
      </c>
      <c r="C1548">
        <v>25</v>
      </c>
      <c r="D1548">
        <v>0</v>
      </c>
      <c r="E1548">
        <v>4</v>
      </c>
      <c r="F1548">
        <v>4</v>
      </c>
      <c r="G1548" s="1" t="s">
        <v>5</v>
      </c>
      <c r="H1548">
        <v>0</v>
      </c>
      <c r="I1548">
        <v>1</v>
      </c>
      <c r="J1548">
        <v>1</v>
      </c>
      <c r="K1548">
        <v>0</v>
      </c>
      <c r="L1548">
        <v>1</v>
      </c>
      <c r="M1548">
        <v>0</v>
      </c>
      <c r="N1548">
        <v>3</v>
      </c>
      <c r="O1548">
        <v>3</v>
      </c>
      <c r="P1548">
        <v>0</v>
      </c>
      <c r="Q1548">
        <v>3</v>
      </c>
      <c r="R1548">
        <v>3</v>
      </c>
      <c r="S1548">
        <v>4</v>
      </c>
      <c r="T1548">
        <v>7</v>
      </c>
      <c r="U1548">
        <v>5</v>
      </c>
      <c r="V1548">
        <v>9</v>
      </c>
      <c r="W1548">
        <v>9</v>
      </c>
      <c r="X1548">
        <v>5</v>
      </c>
      <c r="Y1548">
        <v>14</v>
      </c>
    </row>
    <row r="1549" spans="1:25" x14ac:dyDescent="0.3">
      <c r="A1549" s="1" t="s">
        <v>216</v>
      </c>
      <c r="B1549" s="1" t="s">
        <v>207</v>
      </c>
      <c r="C1549">
        <v>25</v>
      </c>
      <c r="D1549">
        <v>1</v>
      </c>
      <c r="E1549">
        <v>0</v>
      </c>
      <c r="F1549">
        <v>1</v>
      </c>
      <c r="G1549" s="1" t="s">
        <v>5</v>
      </c>
      <c r="H1549">
        <v>1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</v>
      </c>
      <c r="S1549">
        <v>2</v>
      </c>
      <c r="T1549">
        <v>5</v>
      </c>
      <c r="U1549">
        <v>2</v>
      </c>
      <c r="V1549">
        <v>10</v>
      </c>
      <c r="W1549">
        <v>10</v>
      </c>
      <c r="X1549">
        <v>2</v>
      </c>
      <c r="Y1549">
        <v>12</v>
      </c>
    </row>
    <row r="1550" spans="1:25" x14ac:dyDescent="0.3">
      <c r="A1550" s="1" t="s">
        <v>197</v>
      </c>
      <c r="B1550" s="1" t="s">
        <v>211</v>
      </c>
      <c r="C1550">
        <v>25</v>
      </c>
      <c r="D1550">
        <v>1</v>
      </c>
      <c r="E1550">
        <v>1</v>
      </c>
      <c r="F1550">
        <v>2</v>
      </c>
      <c r="G1550" s="1" t="s">
        <v>463</v>
      </c>
      <c r="H1550">
        <v>1</v>
      </c>
      <c r="I1550">
        <v>1</v>
      </c>
      <c r="J1550">
        <v>1</v>
      </c>
      <c r="K1550">
        <v>1</v>
      </c>
      <c r="L1550">
        <v>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4</v>
      </c>
      <c r="T1550">
        <v>6</v>
      </c>
      <c r="U1550">
        <v>8</v>
      </c>
      <c r="V1550">
        <v>2</v>
      </c>
      <c r="W1550">
        <v>2</v>
      </c>
      <c r="X1550">
        <v>8</v>
      </c>
      <c r="Y1550">
        <v>10</v>
      </c>
    </row>
    <row r="1551" spans="1:25" x14ac:dyDescent="0.3">
      <c r="A1551" s="1" t="s">
        <v>208</v>
      </c>
      <c r="B1551" s="1" t="s">
        <v>196</v>
      </c>
      <c r="C1551">
        <v>25</v>
      </c>
      <c r="D1551">
        <v>2</v>
      </c>
      <c r="E1551">
        <v>2</v>
      </c>
      <c r="F1551">
        <v>4</v>
      </c>
      <c r="G1551" s="1" t="s">
        <v>463</v>
      </c>
      <c r="H1551">
        <v>1</v>
      </c>
      <c r="I1551">
        <v>0</v>
      </c>
      <c r="J1551">
        <v>0</v>
      </c>
      <c r="K1551">
        <v>1</v>
      </c>
      <c r="L1551">
        <v>1</v>
      </c>
      <c r="M1551">
        <v>1</v>
      </c>
      <c r="N1551">
        <v>2</v>
      </c>
      <c r="O1551">
        <v>2</v>
      </c>
      <c r="P1551">
        <v>1</v>
      </c>
      <c r="Q1551">
        <v>3</v>
      </c>
      <c r="R1551">
        <v>2</v>
      </c>
      <c r="S1551">
        <v>2</v>
      </c>
      <c r="T1551">
        <v>4</v>
      </c>
      <c r="U1551">
        <v>2</v>
      </c>
      <c r="V1551">
        <v>3</v>
      </c>
      <c r="W1551">
        <v>3</v>
      </c>
      <c r="X1551">
        <v>2</v>
      </c>
      <c r="Y1551">
        <v>5</v>
      </c>
    </row>
    <row r="1552" spans="1:25" x14ac:dyDescent="0.3">
      <c r="A1552" s="1" t="s">
        <v>202</v>
      </c>
      <c r="B1552" s="1" t="s">
        <v>197</v>
      </c>
      <c r="C1552">
        <v>26</v>
      </c>
      <c r="D1552">
        <v>0</v>
      </c>
      <c r="E1552">
        <v>1</v>
      </c>
      <c r="F1552">
        <v>1</v>
      </c>
      <c r="G1552" s="1" t="s">
        <v>5</v>
      </c>
      <c r="H1552">
        <v>0</v>
      </c>
      <c r="I1552">
        <v>1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2</v>
      </c>
      <c r="T1552">
        <v>3</v>
      </c>
      <c r="U1552">
        <v>6</v>
      </c>
      <c r="V1552">
        <v>6</v>
      </c>
      <c r="W1552">
        <v>6</v>
      </c>
      <c r="X1552">
        <v>6</v>
      </c>
      <c r="Y1552">
        <v>12</v>
      </c>
    </row>
    <row r="1553" spans="1:25" x14ac:dyDescent="0.3">
      <c r="A1553" s="1" t="s">
        <v>215</v>
      </c>
      <c r="B1553" s="1" t="s">
        <v>204</v>
      </c>
      <c r="C1553">
        <v>26</v>
      </c>
      <c r="D1553">
        <v>3</v>
      </c>
      <c r="E1553">
        <v>0</v>
      </c>
      <c r="F1553">
        <v>3</v>
      </c>
      <c r="G1553" s="1" t="s">
        <v>5</v>
      </c>
      <c r="H1553">
        <v>2</v>
      </c>
      <c r="I1553">
        <v>0</v>
      </c>
      <c r="J1553">
        <v>0</v>
      </c>
      <c r="K1553">
        <v>2</v>
      </c>
      <c r="L1553">
        <v>2</v>
      </c>
      <c r="M1553">
        <v>1</v>
      </c>
      <c r="N1553">
        <v>0</v>
      </c>
      <c r="O1553">
        <v>0</v>
      </c>
      <c r="P1553">
        <v>1</v>
      </c>
      <c r="Q1553">
        <v>1</v>
      </c>
      <c r="R1553">
        <v>3</v>
      </c>
      <c r="S1553">
        <v>6</v>
      </c>
      <c r="T1553">
        <v>9</v>
      </c>
      <c r="U1553">
        <v>8</v>
      </c>
      <c r="V1553">
        <v>7</v>
      </c>
      <c r="W1553">
        <v>7</v>
      </c>
      <c r="X1553">
        <v>8</v>
      </c>
      <c r="Y1553">
        <v>15</v>
      </c>
    </row>
    <row r="1554" spans="1:25" x14ac:dyDescent="0.3">
      <c r="A1554" s="1" t="s">
        <v>213</v>
      </c>
      <c r="B1554" s="1" t="s">
        <v>209</v>
      </c>
      <c r="C1554">
        <v>26</v>
      </c>
      <c r="D1554">
        <v>0</v>
      </c>
      <c r="E1554">
        <v>0</v>
      </c>
      <c r="F1554">
        <v>0</v>
      </c>
      <c r="G1554" s="1" t="s">
        <v>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9</v>
      </c>
      <c r="V1554">
        <v>9</v>
      </c>
      <c r="W1554">
        <v>9</v>
      </c>
      <c r="X1554">
        <v>9</v>
      </c>
      <c r="Y1554">
        <v>18</v>
      </c>
    </row>
    <row r="1555" spans="1:25" x14ac:dyDescent="0.3">
      <c r="A1555" s="1" t="s">
        <v>200</v>
      </c>
      <c r="B1555" s="1" t="s">
        <v>208</v>
      </c>
      <c r="C1555">
        <v>26</v>
      </c>
      <c r="D1555">
        <v>2</v>
      </c>
      <c r="E1555">
        <v>1</v>
      </c>
      <c r="F1555">
        <v>3</v>
      </c>
      <c r="G1555" s="1" t="s">
        <v>463</v>
      </c>
      <c r="H1555">
        <v>2</v>
      </c>
      <c r="I1555">
        <v>0</v>
      </c>
      <c r="J1555">
        <v>0</v>
      </c>
      <c r="K1555">
        <v>2</v>
      </c>
      <c r="L1555">
        <v>2</v>
      </c>
      <c r="M1555">
        <v>0</v>
      </c>
      <c r="N1555">
        <v>1</v>
      </c>
      <c r="O1555">
        <v>1</v>
      </c>
      <c r="P1555">
        <v>0</v>
      </c>
      <c r="Q1555">
        <v>1</v>
      </c>
      <c r="R1555">
        <v>0</v>
      </c>
      <c r="S1555">
        <v>4</v>
      </c>
      <c r="T1555">
        <v>4</v>
      </c>
      <c r="U1555">
        <v>7</v>
      </c>
      <c r="V1555">
        <v>3</v>
      </c>
      <c r="W1555">
        <v>3</v>
      </c>
      <c r="X1555">
        <v>7</v>
      </c>
      <c r="Y1555">
        <v>10</v>
      </c>
    </row>
    <row r="1556" spans="1:25" x14ac:dyDescent="0.3">
      <c r="A1556" s="1" t="s">
        <v>201</v>
      </c>
      <c r="B1556" s="1" t="s">
        <v>210</v>
      </c>
      <c r="C1556">
        <v>26</v>
      </c>
      <c r="D1556">
        <v>5</v>
      </c>
      <c r="E1556">
        <v>0</v>
      </c>
      <c r="F1556">
        <v>5</v>
      </c>
      <c r="G1556" s="1" t="s">
        <v>5</v>
      </c>
      <c r="H1556">
        <v>3</v>
      </c>
      <c r="I1556">
        <v>0</v>
      </c>
      <c r="J1556">
        <v>0</v>
      </c>
      <c r="K1556">
        <v>3</v>
      </c>
      <c r="L1556">
        <v>3</v>
      </c>
      <c r="M1556">
        <v>2</v>
      </c>
      <c r="N1556">
        <v>0</v>
      </c>
      <c r="O1556">
        <v>0</v>
      </c>
      <c r="P1556">
        <v>2</v>
      </c>
      <c r="Q1556">
        <v>2</v>
      </c>
      <c r="R1556">
        <v>1</v>
      </c>
      <c r="S1556">
        <v>4</v>
      </c>
      <c r="T1556">
        <v>5</v>
      </c>
      <c r="U1556">
        <v>4</v>
      </c>
      <c r="V1556">
        <v>4</v>
      </c>
      <c r="W1556">
        <v>4</v>
      </c>
      <c r="X1556">
        <v>4</v>
      </c>
      <c r="Y1556">
        <v>8</v>
      </c>
    </row>
    <row r="1557" spans="1:25" x14ac:dyDescent="0.3">
      <c r="A1557" s="1" t="s">
        <v>196</v>
      </c>
      <c r="B1557" s="1" t="s">
        <v>198</v>
      </c>
      <c r="C1557">
        <v>26</v>
      </c>
      <c r="D1557">
        <v>0</v>
      </c>
      <c r="E1557">
        <v>0</v>
      </c>
      <c r="F1557">
        <v>0</v>
      </c>
      <c r="G1557" s="1" t="s">
        <v>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2</v>
      </c>
      <c r="U1557">
        <v>7</v>
      </c>
      <c r="V1557">
        <v>5</v>
      </c>
      <c r="W1557">
        <v>5</v>
      </c>
      <c r="X1557">
        <v>7</v>
      </c>
      <c r="Y1557">
        <v>12</v>
      </c>
    </row>
    <row r="1558" spans="1:25" x14ac:dyDescent="0.3">
      <c r="A1558" s="1" t="s">
        <v>199</v>
      </c>
      <c r="B1558" s="1" t="s">
        <v>216</v>
      </c>
      <c r="C1558">
        <v>26</v>
      </c>
      <c r="D1558">
        <v>0</v>
      </c>
      <c r="E1558">
        <v>2</v>
      </c>
      <c r="F1558">
        <v>2</v>
      </c>
      <c r="G1558" s="1" t="s">
        <v>5</v>
      </c>
      <c r="H1558">
        <v>0</v>
      </c>
      <c r="I1558">
        <v>1</v>
      </c>
      <c r="J1558">
        <v>1</v>
      </c>
      <c r="K1558">
        <v>0</v>
      </c>
      <c r="L1558">
        <v>1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2</v>
      </c>
      <c r="S1558">
        <v>5</v>
      </c>
      <c r="T1558">
        <v>7</v>
      </c>
      <c r="U1558">
        <v>4</v>
      </c>
      <c r="V1558">
        <v>2</v>
      </c>
      <c r="W1558">
        <v>2</v>
      </c>
      <c r="X1558">
        <v>4</v>
      </c>
      <c r="Y1558">
        <v>6</v>
      </c>
    </row>
    <row r="1559" spans="1:25" x14ac:dyDescent="0.3">
      <c r="A1559" s="1" t="s">
        <v>218</v>
      </c>
      <c r="B1559" s="1" t="s">
        <v>214</v>
      </c>
      <c r="C1559">
        <v>26</v>
      </c>
      <c r="D1559">
        <v>3</v>
      </c>
      <c r="E1559">
        <v>0</v>
      </c>
      <c r="F1559">
        <v>3</v>
      </c>
      <c r="G1559" s="1" t="s">
        <v>5</v>
      </c>
      <c r="H1559">
        <v>2</v>
      </c>
      <c r="I1559">
        <v>0</v>
      </c>
      <c r="J1559">
        <v>0</v>
      </c>
      <c r="K1559">
        <v>2</v>
      </c>
      <c r="L1559">
        <v>2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3</v>
      </c>
      <c r="S1559">
        <v>3</v>
      </c>
      <c r="T1559">
        <v>6</v>
      </c>
      <c r="U1559">
        <v>6</v>
      </c>
      <c r="V1559">
        <v>11</v>
      </c>
      <c r="W1559">
        <v>11</v>
      </c>
      <c r="X1559">
        <v>6</v>
      </c>
      <c r="Y1559">
        <v>17</v>
      </c>
    </row>
    <row r="1560" spans="1:25" x14ac:dyDescent="0.3">
      <c r="A1560" s="1" t="s">
        <v>195</v>
      </c>
      <c r="B1560" s="1" t="s">
        <v>217</v>
      </c>
      <c r="C1560">
        <v>26</v>
      </c>
      <c r="D1560">
        <v>2</v>
      </c>
      <c r="E1560">
        <v>1</v>
      </c>
      <c r="F1560">
        <v>3</v>
      </c>
      <c r="G1560" s="1" t="s">
        <v>463</v>
      </c>
      <c r="H1560">
        <v>1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2</v>
      </c>
      <c r="R1560">
        <v>1</v>
      </c>
      <c r="S1560">
        <v>1</v>
      </c>
      <c r="T1560">
        <v>2</v>
      </c>
      <c r="U1560">
        <v>4</v>
      </c>
      <c r="V1560">
        <v>5</v>
      </c>
      <c r="W1560">
        <v>5</v>
      </c>
      <c r="X1560">
        <v>4</v>
      </c>
      <c r="Y1560">
        <v>9</v>
      </c>
    </row>
    <row r="1561" spans="1:25" x14ac:dyDescent="0.3">
      <c r="A1561" s="1" t="s">
        <v>211</v>
      </c>
      <c r="B1561" s="1" t="s">
        <v>205</v>
      </c>
      <c r="C1561">
        <v>26</v>
      </c>
      <c r="D1561">
        <v>0</v>
      </c>
      <c r="E1561">
        <v>0</v>
      </c>
      <c r="F1561">
        <v>0</v>
      </c>
      <c r="G1561" s="1" t="s">
        <v>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4</v>
      </c>
      <c r="S1561">
        <v>2</v>
      </c>
      <c r="T1561">
        <v>6</v>
      </c>
      <c r="U1561">
        <v>8</v>
      </c>
      <c r="V1561">
        <v>5</v>
      </c>
      <c r="W1561">
        <v>5</v>
      </c>
      <c r="X1561">
        <v>8</v>
      </c>
      <c r="Y1561">
        <v>13</v>
      </c>
    </row>
    <row r="1562" spans="1:25" x14ac:dyDescent="0.3">
      <c r="A1562" s="1" t="s">
        <v>206</v>
      </c>
      <c r="B1562" s="1" t="s">
        <v>212</v>
      </c>
      <c r="C1562">
        <v>26</v>
      </c>
      <c r="D1562">
        <v>2</v>
      </c>
      <c r="E1562">
        <v>0</v>
      </c>
      <c r="F1562">
        <v>2</v>
      </c>
      <c r="G1562" s="1" t="s">
        <v>5</v>
      </c>
      <c r="H1562">
        <v>1</v>
      </c>
      <c r="I1562">
        <v>0</v>
      </c>
      <c r="J1562">
        <v>0</v>
      </c>
      <c r="K1562">
        <v>1</v>
      </c>
      <c r="L1562">
        <v>1</v>
      </c>
      <c r="M1562">
        <v>1</v>
      </c>
      <c r="N1562">
        <v>0</v>
      </c>
      <c r="O1562">
        <v>0</v>
      </c>
      <c r="P1562">
        <v>1</v>
      </c>
      <c r="Q1562">
        <v>1</v>
      </c>
      <c r="R1562">
        <v>2</v>
      </c>
      <c r="S1562">
        <v>2</v>
      </c>
      <c r="T1562">
        <v>4</v>
      </c>
      <c r="U1562">
        <v>5</v>
      </c>
      <c r="V1562">
        <v>8</v>
      </c>
      <c r="W1562">
        <v>8</v>
      </c>
      <c r="X1562">
        <v>5</v>
      </c>
      <c r="Y1562">
        <v>13</v>
      </c>
    </row>
    <row r="1563" spans="1:25" x14ac:dyDescent="0.3">
      <c r="A1563" s="1" t="s">
        <v>207</v>
      </c>
      <c r="B1563" s="1" t="s">
        <v>203</v>
      </c>
      <c r="C1563">
        <v>26</v>
      </c>
      <c r="D1563">
        <v>0</v>
      </c>
      <c r="E1563">
        <v>2</v>
      </c>
      <c r="F1563">
        <v>2</v>
      </c>
      <c r="G1563" s="1" t="s">
        <v>5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0</v>
      </c>
      <c r="N1563">
        <v>1</v>
      </c>
      <c r="O1563">
        <v>1</v>
      </c>
      <c r="P1563">
        <v>0</v>
      </c>
      <c r="Q1563">
        <v>1</v>
      </c>
      <c r="R1563">
        <v>2</v>
      </c>
      <c r="S1563">
        <v>0</v>
      </c>
      <c r="T1563">
        <v>2</v>
      </c>
      <c r="U1563">
        <v>7</v>
      </c>
      <c r="V1563">
        <v>5</v>
      </c>
      <c r="W1563">
        <v>5</v>
      </c>
      <c r="X1563">
        <v>7</v>
      </c>
      <c r="Y1563">
        <v>12</v>
      </c>
    </row>
    <row r="1564" spans="1:25" x14ac:dyDescent="0.3">
      <c r="A1564" s="1" t="s">
        <v>200</v>
      </c>
      <c r="B1564" s="1" t="s">
        <v>197</v>
      </c>
      <c r="C1564">
        <v>27</v>
      </c>
      <c r="D1564">
        <v>1</v>
      </c>
      <c r="E1564">
        <v>1</v>
      </c>
      <c r="F1564">
        <v>2</v>
      </c>
      <c r="G1564" s="1" t="s">
        <v>463</v>
      </c>
      <c r="H1564">
        <v>0</v>
      </c>
      <c r="I1564">
        <v>1</v>
      </c>
      <c r="J1564">
        <v>1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2</v>
      </c>
      <c r="U1564">
        <v>4</v>
      </c>
      <c r="V1564">
        <v>5</v>
      </c>
      <c r="W1564">
        <v>5</v>
      </c>
      <c r="X1564">
        <v>4</v>
      </c>
      <c r="Y1564">
        <v>9</v>
      </c>
    </row>
    <row r="1565" spans="1:25" x14ac:dyDescent="0.3">
      <c r="A1565" s="1" t="s">
        <v>210</v>
      </c>
      <c r="B1565" s="1" t="s">
        <v>209</v>
      </c>
      <c r="C1565">
        <v>27</v>
      </c>
      <c r="D1565">
        <v>0</v>
      </c>
      <c r="E1565">
        <v>4</v>
      </c>
      <c r="F1565">
        <v>4</v>
      </c>
      <c r="G1565" s="1" t="s">
        <v>5</v>
      </c>
      <c r="H1565">
        <v>0</v>
      </c>
      <c r="I1565">
        <v>2</v>
      </c>
      <c r="J1565">
        <v>2</v>
      </c>
      <c r="K1565">
        <v>0</v>
      </c>
      <c r="L1565">
        <v>2</v>
      </c>
      <c r="M1565">
        <v>0</v>
      </c>
      <c r="N1565">
        <v>2</v>
      </c>
      <c r="O1565">
        <v>2</v>
      </c>
      <c r="P1565">
        <v>0</v>
      </c>
      <c r="Q1565">
        <v>2</v>
      </c>
      <c r="R1565">
        <v>3</v>
      </c>
      <c r="S1565">
        <v>1</v>
      </c>
      <c r="T1565">
        <v>4</v>
      </c>
      <c r="U1565">
        <v>4</v>
      </c>
      <c r="V1565">
        <v>7</v>
      </c>
      <c r="W1565">
        <v>7</v>
      </c>
      <c r="X1565">
        <v>4</v>
      </c>
      <c r="Y1565">
        <v>11</v>
      </c>
    </row>
    <row r="1566" spans="1:25" x14ac:dyDescent="0.3">
      <c r="A1566" s="1" t="s">
        <v>216</v>
      </c>
      <c r="B1566" s="1" t="s">
        <v>203</v>
      </c>
      <c r="C1566">
        <v>27</v>
      </c>
      <c r="D1566">
        <v>2</v>
      </c>
      <c r="E1566">
        <v>1</v>
      </c>
      <c r="F1566">
        <v>3</v>
      </c>
      <c r="G1566" s="1" t="s">
        <v>463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</v>
      </c>
      <c r="N1566">
        <v>1</v>
      </c>
      <c r="O1566">
        <v>1</v>
      </c>
      <c r="P1566">
        <v>2</v>
      </c>
      <c r="Q1566">
        <v>3</v>
      </c>
      <c r="R1566">
        <v>1</v>
      </c>
      <c r="S1566">
        <v>1</v>
      </c>
      <c r="T1566">
        <v>2</v>
      </c>
      <c r="U1566">
        <v>3</v>
      </c>
      <c r="V1566">
        <v>13</v>
      </c>
      <c r="W1566">
        <v>13</v>
      </c>
      <c r="X1566">
        <v>3</v>
      </c>
      <c r="Y1566">
        <v>16</v>
      </c>
    </row>
    <row r="1567" spans="1:25" x14ac:dyDescent="0.3">
      <c r="A1567" s="1" t="s">
        <v>204</v>
      </c>
      <c r="B1567" s="1" t="s">
        <v>213</v>
      </c>
      <c r="C1567">
        <v>28</v>
      </c>
      <c r="D1567">
        <v>0</v>
      </c>
      <c r="E1567">
        <v>0</v>
      </c>
      <c r="F1567">
        <v>0</v>
      </c>
      <c r="G1567" s="1" t="s">
        <v>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2</v>
      </c>
      <c r="T1567">
        <v>3</v>
      </c>
      <c r="U1567">
        <v>8</v>
      </c>
      <c r="V1567">
        <v>5</v>
      </c>
      <c r="W1567">
        <v>5</v>
      </c>
      <c r="X1567">
        <v>8</v>
      </c>
      <c r="Y1567">
        <v>13</v>
      </c>
    </row>
    <row r="1568" spans="1:25" x14ac:dyDescent="0.3">
      <c r="A1568" s="1" t="s">
        <v>198</v>
      </c>
      <c r="B1568" s="1" t="s">
        <v>215</v>
      </c>
      <c r="C1568">
        <v>28</v>
      </c>
      <c r="D1568">
        <v>3</v>
      </c>
      <c r="E1568">
        <v>0</v>
      </c>
      <c r="F1568">
        <v>3</v>
      </c>
      <c r="G1568" s="1" t="s">
        <v>5</v>
      </c>
      <c r="H1568">
        <v>2</v>
      </c>
      <c r="I1568">
        <v>0</v>
      </c>
      <c r="J1568">
        <v>0</v>
      </c>
      <c r="K1568">
        <v>2</v>
      </c>
      <c r="L1568">
        <v>2</v>
      </c>
      <c r="M1568">
        <v>1</v>
      </c>
      <c r="N1568">
        <v>0</v>
      </c>
      <c r="O1568">
        <v>0</v>
      </c>
      <c r="P1568">
        <v>1</v>
      </c>
      <c r="Q1568">
        <v>1</v>
      </c>
      <c r="R1568">
        <v>4</v>
      </c>
      <c r="S1568">
        <v>3</v>
      </c>
      <c r="T1568">
        <v>7</v>
      </c>
      <c r="U1568">
        <v>6</v>
      </c>
      <c r="V1568">
        <v>3</v>
      </c>
      <c r="W1568">
        <v>3</v>
      </c>
      <c r="X1568">
        <v>6</v>
      </c>
      <c r="Y1568">
        <v>9</v>
      </c>
    </row>
    <row r="1569" spans="1:25" x14ac:dyDescent="0.3">
      <c r="A1569" s="1" t="s">
        <v>209</v>
      </c>
      <c r="B1569" s="1" t="s">
        <v>212</v>
      </c>
      <c r="C1569">
        <v>28</v>
      </c>
      <c r="D1569">
        <v>2</v>
      </c>
      <c r="E1569">
        <v>3</v>
      </c>
      <c r="F1569">
        <v>5</v>
      </c>
      <c r="G1569" s="1" t="s">
        <v>463</v>
      </c>
      <c r="H1569">
        <v>0</v>
      </c>
      <c r="I1569">
        <v>2</v>
      </c>
      <c r="J1569">
        <v>2</v>
      </c>
      <c r="K1569">
        <v>0</v>
      </c>
      <c r="L1569">
        <v>2</v>
      </c>
      <c r="M1569">
        <v>2</v>
      </c>
      <c r="N1569">
        <v>1</v>
      </c>
      <c r="O1569">
        <v>1</v>
      </c>
      <c r="P1569">
        <v>2</v>
      </c>
      <c r="Q1569">
        <v>3</v>
      </c>
      <c r="R1569">
        <v>1</v>
      </c>
      <c r="S1569">
        <v>1</v>
      </c>
      <c r="T1569">
        <v>2</v>
      </c>
      <c r="U1569">
        <v>9</v>
      </c>
      <c r="V1569">
        <v>1</v>
      </c>
      <c r="W1569">
        <v>1</v>
      </c>
      <c r="X1569">
        <v>9</v>
      </c>
      <c r="Y1569">
        <v>10</v>
      </c>
    </row>
    <row r="1570" spans="1:25" x14ac:dyDescent="0.3">
      <c r="A1570" s="1" t="s">
        <v>203</v>
      </c>
      <c r="B1570" s="1" t="s">
        <v>217</v>
      </c>
      <c r="C1570">
        <v>28</v>
      </c>
      <c r="D1570">
        <v>1</v>
      </c>
      <c r="E1570">
        <v>1</v>
      </c>
      <c r="F1570">
        <v>2</v>
      </c>
      <c r="G1570" s="1" t="s">
        <v>463</v>
      </c>
      <c r="H1570">
        <v>0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7</v>
      </c>
      <c r="V1570">
        <v>4</v>
      </c>
      <c r="W1570">
        <v>4</v>
      </c>
      <c r="X1570">
        <v>7</v>
      </c>
      <c r="Y1570">
        <v>11</v>
      </c>
    </row>
    <row r="1571" spans="1:25" x14ac:dyDescent="0.3">
      <c r="A1571" s="1" t="s">
        <v>205</v>
      </c>
      <c r="B1571" s="1" t="s">
        <v>214</v>
      </c>
      <c r="C1571">
        <v>28</v>
      </c>
      <c r="D1571">
        <v>2</v>
      </c>
      <c r="E1571">
        <v>2</v>
      </c>
      <c r="F1571">
        <v>4</v>
      </c>
      <c r="G1571" s="1" t="s">
        <v>463</v>
      </c>
      <c r="H1571">
        <v>2</v>
      </c>
      <c r="I1571">
        <v>0</v>
      </c>
      <c r="J1571">
        <v>0</v>
      </c>
      <c r="K1571">
        <v>2</v>
      </c>
      <c r="L1571">
        <v>2</v>
      </c>
      <c r="M1571">
        <v>0</v>
      </c>
      <c r="N1571">
        <v>2</v>
      </c>
      <c r="O1571">
        <v>2</v>
      </c>
      <c r="P1571">
        <v>0</v>
      </c>
      <c r="Q1571">
        <v>2</v>
      </c>
      <c r="R1571">
        <v>1</v>
      </c>
      <c r="S1571">
        <v>1</v>
      </c>
      <c r="T1571">
        <v>2</v>
      </c>
      <c r="U1571">
        <v>3</v>
      </c>
      <c r="V1571">
        <v>11</v>
      </c>
      <c r="W1571">
        <v>11</v>
      </c>
      <c r="X1571">
        <v>3</v>
      </c>
      <c r="Y1571">
        <v>14</v>
      </c>
    </row>
    <row r="1572" spans="1:25" x14ac:dyDescent="0.3">
      <c r="A1572" s="1" t="s">
        <v>199</v>
      </c>
      <c r="B1572" s="1" t="s">
        <v>210</v>
      </c>
      <c r="C1572">
        <v>28</v>
      </c>
      <c r="D1572">
        <v>2</v>
      </c>
      <c r="E1572">
        <v>1</v>
      </c>
      <c r="F1572">
        <v>3</v>
      </c>
      <c r="G1572" s="1" t="s">
        <v>463</v>
      </c>
      <c r="H1572">
        <v>1</v>
      </c>
      <c r="I1572">
        <v>0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2</v>
      </c>
      <c r="R1572">
        <v>0</v>
      </c>
      <c r="S1572">
        <v>3</v>
      </c>
      <c r="T1572">
        <v>3</v>
      </c>
      <c r="U1572">
        <v>8</v>
      </c>
      <c r="V1572">
        <v>6</v>
      </c>
      <c r="W1572">
        <v>6</v>
      </c>
      <c r="X1572">
        <v>8</v>
      </c>
      <c r="Y1572">
        <v>14</v>
      </c>
    </row>
    <row r="1573" spans="1:25" x14ac:dyDescent="0.3">
      <c r="A1573" s="1" t="s">
        <v>195</v>
      </c>
      <c r="B1573" s="1" t="s">
        <v>202</v>
      </c>
      <c r="C1573">
        <v>28</v>
      </c>
      <c r="D1573">
        <v>0</v>
      </c>
      <c r="E1573">
        <v>1</v>
      </c>
      <c r="F1573">
        <v>1</v>
      </c>
      <c r="G1573" s="1" t="s">
        <v>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7</v>
      </c>
      <c r="V1573">
        <v>2</v>
      </c>
      <c r="W1573">
        <v>2</v>
      </c>
      <c r="X1573">
        <v>7</v>
      </c>
      <c r="Y1573">
        <v>9</v>
      </c>
    </row>
    <row r="1574" spans="1:25" x14ac:dyDescent="0.3">
      <c r="A1574" s="1" t="s">
        <v>211</v>
      </c>
      <c r="B1574" s="1" t="s">
        <v>200</v>
      </c>
      <c r="C1574">
        <v>28</v>
      </c>
      <c r="D1574">
        <v>0</v>
      </c>
      <c r="E1574">
        <v>3</v>
      </c>
      <c r="F1574">
        <v>3</v>
      </c>
      <c r="G1574" s="1" t="s">
        <v>5</v>
      </c>
      <c r="H1574">
        <v>0</v>
      </c>
      <c r="I1574">
        <v>1</v>
      </c>
      <c r="J1574">
        <v>1</v>
      </c>
      <c r="K1574">
        <v>0</v>
      </c>
      <c r="L1574">
        <v>1</v>
      </c>
      <c r="M1574">
        <v>0</v>
      </c>
      <c r="N1574">
        <v>2</v>
      </c>
      <c r="O1574">
        <v>2</v>
      </c>
      <c r="P1574">
        <v>0</v>
      </c>
      <c r="Q1574">
        <v>2</v>
      </c>
      <c r="R1574">
        <v>0</v>
      </c>
      <c r="S1574">
        <v>3</v>
      </c>
      <c r="T1574">
        <v>3</v>
      </c>
      <c r="U1574">
        <v>6</v>
      </c>
      <c r="V1574">
        <v>9</v>
      </c>
      <c r="W1574">
        <v>9</v>
      </c>
      <c r="X1574">
        <v>6</v>
      </c>
      <c r="Y1574">
        <v>15</v>
      </c>
    </row>
    <row r="1575" spans="1:25" x14ac:dyDescent="0.3">
      <c r="A1575" s="1" t="s">
        <v>206</v>
      </c>
      <c r="B1575" s="1" t="s">
        <v>218</v>
      </c>
      <c r="C1575">
        <v>28</v>
      </c>
      <c r="D1575">
        <v>2</v>
      </c>
      <c r="E1575">
        <v>3</v>
      </c>
      <c r="F1575">
        <v>5</v>
      </c>
      <c r="G1575" s="1" t="s">
        <v>463</v>
      </c>
      <c r="H1575">
        <v>0</v>
      </c>
      <c r="I1575">
        <v>1</v>
      </c>
      <c r="J1575">
        <v>1</v>
      </c>
      <c r="K1575">
        <v>0</v>
      </c>
      <c r="L1575">
        <v>1</v>
      </c>
      <c r="M1575">
        <v>2</v>
      </c>
      <c r="N1575">
        <v>2</v>
      </c>
      <c r="O1575">
        <v>2</v>
      </c>
      <c r="P1575">
        <v>2</v>
      </c>
      <c r="Q1575">
        <v>4</v>
      </c>
      <c r="R1575">
        <v>3</v>
      </c>
      <c r="S1575">
        <v>3</v>
      </c>
      <c r="T1575">
        <v>6</v>
      </c>
      <c r="U1575">
        <v>3</v>
      </c>
      <c r="V1575">
        <v>1</v>
      </c>
      <c r="W1575">
        <v>1</v>
      </c>
      <c r="X1575">
        <v>3</v>
      </c>
      <c r="Y1575">
        <v>4</v>
      </c>
    </row>
    <row r="1576" spans="1:25" x14ac:dyDescent="0.3">
      <c r="A1576" s="1" t="s">
        <v>197</v>
      </c>
      <c r="B1576" s="1" t="s">
        <v>196</v>
      </c>
      <c r="C1576">
        <v>28</v>
      </c>
      <c r="D1576">
        <v>1</v>
      </c>
      <c r="E1576">
        <v>1</v>
      </c>
      <c r="F1576">
        <v>2</v>
      </c>
      <c r="G1576" s="1" t="s">
        <v>463</v>
      </c>
      <c r="H1576">
        <v>1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1</v>
      </c>
      <c r="O1576">
        <v>1</v>
      </c>
      <c r="P1576">
        <v>0</v>
      </c>
      <c r="Q1576">
        <v>1</v>
      </c>
      <c r="R1576">
        <v>3</v>
      </c>
      <c r="S1576">
        <v>5</v>
      </c>
      <c r="T1576">
        <v>8</v>
      </c>
      <c r="U1576">
        <v>7</v>
      </c>
      <c r="V1576">
        <v>9</v>
      </c>
      <c r="W1576">
        <v>9</v>
      </c>
      <c r="X1576">
        <v>7</v>
      </c>
      <c r="Y1576">
        <v>16</v>
      </c>
    </row>
    <row r="1577" spans="1:25" x14ac:dyDescent="0.3">
      <c r="A1577" s="1" t="s">
        <v>208</v>
      </c>
      <c r="B1577" s="1" t="s">
        <v>216</v>
      </c>
      <c r="C1577">
        <v>28</v>
      </c>
      <c r="D1577">
        <v>1</v>
      </c>
      <c r="E1577">
        <v>2</v>
      </c>
      <c r="F1577">
        <v>3</v>
      </c>
      <c r="G1577" s="1" t="s">
        <v>463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2</v>
      </c>
      <c r="R1577">
        <v>1</v>
      </c>
      <c r="S1577">
        <v>1</v>
      </c>
      <c r="T1577">
        <v>2</v>
      </c>
      <c r="U1577">
        <v>4</v>
      </c>
      <c r="V1577">
        <v>1</v>
      </c>
      <c r="W1577">
        <v>1</v>
      </c>
      <c r="X1577">
        <v>4</v>
      </c>
      <c r="Y1577">
        <v>5</v>
      </c>
    </row>
    <row r="1578" spans="1:25" x14ac:dyDescent="0.3">
      <c r="A1578" s="1" t="s">
        <v>207</v>
      </c>
      <c r="B1578" s="1" t="s">
        <v>201</v>
      </c>
      <c r="C1578">
        <v>28</v>
      </c>
      <c r="D1578">
        <v>3</v>
      </c>
      <c r="E1578">
        <v>2</v>
      </c>
      <c r="F1578">
        <v>5</v>
      </c>
      <c r="G1578" s="1" t="s">
        <v>463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3</v>
      </c>
      <c r="N1578">
        <v>2</v>
      </c>
      <c r="O1578">
        <v>2</v>
      </c>
      <c r="P1578">
        <v>3</v>
      </c>
      <c r="Q1578">
        <v>5</v>
      </c>
      <c r="R1578">
        <v>5</v>
      </c>
      <c r="S1578">
        <v>4</v>
      </c>
      <c r="T1578">
        <v>9</v>
      </c>
      <c r="U1578">
        <v>6</v>
      </c>
      <c r="V1578">
        <v>4</v>
      </c>
      <c r="W1578">
        <v>4</v>
      </c>
      <c r="X1578">
        <v>6</v>
      </c>
      <c r="Y1578">
        <v>10</v>
      </c>
    </row>
    <row r="1579" spans="1:25" x14ac:dyDescent="0.3">
      <c r="A1579" s="1" t="s">
        <v>217</v>
      </c>
      <c r="B1579" s="1" t="s">
        <v>198</v>
      </c>
      <c r="C1579">
        <v>29</v>
      </c>
      <c r="D1579">
        <v>1</v>
      </c>
      <c r="E1579">
        <v>4</v>
      </c>
      <c r="F1579">
        <v>5</v>
      </c>
      <c r="G1579" s="1" t="s">
        <v>463</v>
      </c>
      <c r="H1579">
        <v>1</v>
      </c>
      <c r="I1579">
        <v>1</v>
      </c>
      <c r="J1579">
        <v>1</v>
      </c>
      <c r="K1579">
        <v>1</v>
      </c>
      <c r="L1579">
        <v>2</v>
      </c>
      <c r="M1579">
        <v>0</v>
      </c>
      <c r="N1579">
        <v>3</v>
      </c>
      <c r="O1579">
        <v>3</v>
      </c>
      <c r="P1579">
        <v>0</v>
      </c>
      <c r="Q1579">
        <v>3</v>
      </c>
      <c r="R1579">
        <v>2</v>
      </c>
      <c r="S1579">
        <v>2</v>
      </c>
      <c r="T1579">
        <v>4</v>
      </c>
      <c r="U1579">
        <v>4</v>
      </c>
      <c r="V1579">
        <v>10</v>
      </c>
      <c r="W1579">
        <v>10</v>
      </c>
      <c r="X1579">
        <v>4</v>
      </c>
      <c r="Y1579">
        <v>14</v>
      </c>
    </row>
    <row r="1580" spans="1:25" x14ac:dyDescent="0.3">
      <c r="A1580" s="1" t="s">
        <v>202</v>
      </c>
      <c r="B1580" s="1" t="s">
        <v>211</v>
      </c>
      <c r="C1580">
        <v>29</v>
      </c>
      <c r="D1580">
        <v>0</v>
      </c>
      <c r="E1580">
        <v>0</v>
      </c>
      <c r="F1580">
        <v>0</v>
      </c>
      <c r="G1580" s="1" t="s">
        <v>5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3</v>
      </c>
      <c r="V1580">
        <v>4</v>
      </c>
      <c r="W1580">
        <v>4</v>
      </c>
      <c r="X1580">
        <v>3</v>
      </c>
      <c r="Y1580">
        <v>7</v>
      </c>
    </row>
    <row r="1581" spans="1:25" x14ac:dyDescent="0.3">
      <c r="A1581" s="1" t="s">
        <v>215</v>
      </c>
      <c r="B1581" s="1" t="s">
        <v>206</v>
      </c>
      <c r="C1581">
        <v>29</v>
      </c>
      <c r="D1581">
        <v>0</v>
      </c>
      <c r="E1581">
        <v>4</v>
      </c>
      <c r="F1581">
        <v>4</v>
      </c>
      <c r="G1581" s="1" t="s">
        <v>5</v>
      </c>
      <c r="H1581">
        <v>0</v>
      </c>
      <c r="I1581">
        <v>2</v>
      </c>
      <c r="J1581">
        <v>2</v>
      </c>
      <c r="K1581">
        <v>0</v>
      </c>
      <c r="L1581">
        <v>2</v>
      </c>
      <c r="M1581">
        <v>0</v>
      </c>
      <c r="N1581">
        <v>2</v>
      </c>
      <c r="O1581">
        <v>2</v>
      </c>
      <c r="P1581">
        <v>0</v>
      </c>
      <c r="Q1581">
        <v>2</v>
      </c>
      <c r="R1581">
        <v>1</v>
      </c>
      <c r="S1581">
        <v>2</v>
      </c>
      <c r="T1581">
        <v>3</v>
      </c>
      <c r="U1581">
        <v>6</v>
      </c>
      <c r="V1581">
        <v>8</v>
      </c>
      <c r="W1581">
        <v>8</v>
      </c>
      <c r="X1581">
        <v>6</v>
      </c>
      <c r="Y1581">
        <v>14</v>
      </c>
    </row>
    <row r="1582" spans="1:25" x14ac:dyDescent="0.3">
      <c r="A1582" s="1" t="s">
        <v>213</v>
      </c>
      <c r="B1582" s="1" t="s">
        <v>207</v>
      </c>
      <c r="C1582">
        <v>29</v>
      </c>
      <c r="D1582">
        <v>0</v>
      </c>
      <c r="E1582">
        <v>1</v>
      </c>
      <c r="F1582">
        <v>1</v>
      </c>
      <c r="G1582" s="1" t="s">
        <v>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1</v>
      </c>
      <c r="R1582">
        <v>3</v>
      </c>
      <c r="S1582">
        <v>2</v>
      </c>
      <c r="T1582">
        <v>5</v>
      </c>
      <c r="U1582">
        <v>4</v>
      </c>
      <c r="V1582">
        <v>7</v>
      </c>
      <c r="W1582">
        <v>7</v>
      </c>
      <c r="X1582">
        <v>4</v>
      </c>
      <c r="Y1582">
        <v>11</v>
      </c>
    </row>
    <row r="1583" spans="1:25" x14ac:dyDescent="0.3">
      <c r="A1583" s="1" t="s">
        <v>200</v>
      </c>
      <c r="B1583" s="1" t="s">
        <v>204</v>
      </c>
      <c r="C1583">
        <v>29</v>
      </c>
      <c r="D1583">
        <v>1</v>
      </c>
      <c r="E1583">
        <v>0</v>
      </c>
      <c r="F1583">
        <v>1</v>
      </c>
      <c r="G1583" s="1" t="s">
        <v>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3</v>
      </c>
      <c r="S1583">
        <v>5</v>
      </c>
      <c r="T1583">
        <v>8</v>
      </c>
      <c r="U1583">
        <v>4</v>
      </c>
      <c r="V1583">
        <v>3</v>
      </c>
      <c r="W1583">
        <v>3</v>
      </c>
      <c r="X1583">
        <v>4</v>
      </c>
      <c r="Y1583">
        <v>7</v>
      </c>
    </row>
    <row r="1584" spans="1:25" x14ac:dyDescent="0.3">
      <c r="A1584" s="1" t="s">
        <v>201</v>
      </c>
      <c r="B1584" s="1" t="s">
        <v>209</v>
      </c>
      <c r="C1584">
        <v>29</v>
      </c>
      <c r="D1584">
        <v>2</v>
      </c>
      <c r="E1584">
        <v>2</v>
      </c>
      <c r="F1584">
        <v>4</v>
      </c>
      <c r="G1584" s="1" t="s">
        <v>463</v>
      </c>
      <c r="H1584">
        <v>0</v>
      </c>
      <c r="I1584">
        <v>1</v>
      </c>
      <c r="J1584">
        <v>1</v>
      </c>
      <c r="K1584">
        <v>0</v>
      </c>
      <c r="L1584">
        <v>1</v>
      </c>
      <c r="M1584">
        <v>2</v>
      </c>
      <c r="N1584">
        <v>1</v>
      </c>
      <c r="O1584">
        <v>1</v>
      </c>
      <c r="P1584">
        <v>2</v>
      </c>
      <c r="Q1584">
        <v>3</v>
      </c>
      <c r="R1584">
        <v>0</v>
      </c>
      <c r="S1584">
        <v>0</v>
      </c>
      <c r="T1584">
        <v>0</v>
      </c>
      <c r="U1584">
        <v>6</v>
      </c>
      <c r="V1584">
        <v>7</v>
      </c>
      <c r="W1584">
        <v>7</v>
      </c>
      <c r="X1584">
        <v>6</v>
      </c>
      <c r="Y1584">
        <v>13</v>
      </c>
    </row>
    <row r="1585" spans="1:25" x14ac:dyDescent="0.3">
      <c r="A1585" s="1" t="s">
        <v>212</v>
      </c>
      <c r="B1585" s="1" t="s">
        <v>208</v>
      </c>
      <c r="C1585">
        <v>29</v>
      </c>
      <c r="D1585">
        <v>0</v>
      </c>
      <c r="E1585">
        <v>3</v>
      </c>
      <c r="F1585">
        <v>3</v>
      </c>
      <c r="G1585" s="1" t="s">
        <v>5</v>
      </c>
      <c r="H1585">
        <v>0</v>
      </c>
      <c r="I1585">
        <v>2</v>
      </c>
      <c r="J1585">
        <v>2</v>
      </c>
      <c r="K1585">
        <v>0</v>
      </c>
      <c r="L1585">
        <v>2</v>
      </c>
      <c r="M1585">
        <v>0</v>
      </c>
      <c r="N1585">
        <v>1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7</v>
      </c>
      <c r="V1585">
        <v>2</v>
      </c>
      <c r="W1585">
        <v>2</v>
      </c>
      <c r="X1585">
        <v>7</v>
      </c>
      <c r="Y1585">
        <v>9</v>
      </c>
    </row>
    <row r="1586" spans="1:25" x14ac:dyDescent="0.3">
      <c r="A1586" s="1" t="s">
        <v>196</v>
      </c>
      <c r="B1586" s="1" t="s">
        <v>199</v>
      </c>
      <c r="C1586">
        <v>29</v>
      </c>
      <c r="D1586">
        <v>4</v>
      </c>
      <c r="E1586">
        <v>0</v>
      </c>
      <c r="F1586">
        <v>4</v>
      </c>
      <c r="G1586" s="1" t="s">
        <v>5</v>
      </c>
      <c r="H1586">
        <v>2</v>
      </c>
      <c r="I1586">
        <v>0</v>
      </c>
      <c r="J1586">
        <v>0</v>
      </c>
      <c r="K1586">
        <v>2</v>
      </c>
      <c r="L1586">
        <v>2</v>
      </c>
      <c r="M1586">
        <v>2</v>
      </c>
      <c r="N1586">
        <v>0</v>
      </c>
      <c r="O1586">
        <v>0</v>
      </c>
      <c r="P1586">
        <v>2</v>
      </c>
      <c r="Q1586">
        <v>2</v>
      </c>
      <c r="R1586">
        <v>1</v>
      </c>
      <c r="S1586">
        <v>3</v>
      </c>
      <c r="T1586">
        <v>4</v>
      </c>
      <c r="U1586">
        <v>8</v>
      </c>
      <c r="V1586">
        <v>1</v>
      </c>
      <c r="W1586">
        <v>1</v>
      </c>
      <c r="X1586">
        <v>8</v>
      </c>
      <c r="Y1586">
        <v>9</v>
      </c>
    </row>
    <row r="1587" spans="1:25" x14ac:dyDescent="0.3">
      <c r="A1587" s="1" t="s">
        <v>214</v>
      </c>
      <c r="B1587" s="1" t="s">
        <v>195</v>
      </c>
      <c r="C1587">
        <v>29</v>
      </c>
      <c r="D1587">
        <v>2</v>
      </c>
      <c r="E1587">
        <v>1</v>
      </c>
      <c r="F1587">
        <v>3</v>
      </c>
      <c r="G1587" s="1" t="s">
        <v>463</v>
      </c>
      <c r="H1587">
        <v>2</v>
      </c>
      <c r="I1587">
        <v>0</v>
      </c>
      <c r="J1587">
        <v>0</v>
      </c>
      <c r="K1587">
        <v>2</v>
      </c>
      <c r="L1587">
        <v>2</v>
      </c>
      <c r="M1587">
        <v>0</v>
      </c>
      <c r="N1587">
        <v>1</v>
      </c>
      <c r="O1587">
        <v>1</v>
      </c>
      <c r="P1587">
        <v>0</v>
      </c>
      <c r="Q1587">
        <v>1</v>
      </c>
      <c r="R1587">
        <v>1</v>
      </c>
      <c r="S1587">
        <v>3</v>
      </c>
      <c r="T1587">
        <v>4</v>
      </c>
      <c r="U1587">
        <v>10</v>
      </c>
      <c r="V1587">
        <v>6</v>
      </c>
      <c r="W1587">
        <v>6</v>
      </c>
      <c r="X1587">
        <v>10</v>
      </c>
      <c r="Y1587">
        <v>16</v>
      </c>
    </row>
    <row r="1588" spans="1:25" x14ac:dyDescent="0.3">
      <c r="A1588" s="1" t="s">
        <v>218</v>
      </c>
      <c r="B1588" s="1" t="s">
        <v>203</v>
      </c>
      <c r="C1588">
        <v>29</v>
      </c>
      <c r="D1588">
        <v>2</v>
      </c>
      <c r="E1588">
        <v>1</v>
      </c>
      <c r="F1588">
        <v>3</v>
      </c>
      <c r="G1588" s="1" t="s">
        <v>463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2</v>
      </c>
      <c r="N1588">
        <v>1</v>
      </c>
      <c r="O1588">
        <v>1</v>
      </c>
      <c r="P1588">
        <v>2</v>
      </c>
      <c r="Q1588">
        <v>3</v>
      </c>
      <c r="R1588">
        <v>3</v>
      </c>
      <c r="S1588">
        <v>1</v>
      </c>
      <c r="T1588">
        <v>4</v>
      </c>
      <c r="U1588">
        <v>5</v>
      </c>
      <c r="V1588">
        <v>7</v>
      </c>
      <c r="W1588">
        <v>7</v>
      </c>
      <c r="X1588">
        <v>5</v>
      </c>
      <c r="Y1588">
        <v>12</v>
      </c>
    </row>
    <row r="1589" spans="1:25" x14ac:dyDescent="0.3">
      <c r="A1589" s="1" t="s">
        <v>210</v>
      </c>
      <c r="B1589" s="1" t="s">
        <v>205</v>
      </c>
      <c r="C1589">
        <v>29</v>
      </c>
      <c r="D1589">
        <v>1</v>
      </c>
      <c r="E1589">
        <v>1</v>
      </c>
      <c r="F1589">
        <v>2</v>
      </c>
      <c r="G1589" s="1" t="s">
        <v>463</v>
      </c>
      <c r="H1589">
        <v>0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2</v>
      </c>
      <c r="S1589">
        <v>2</v>
      </c>
      <c r="T1589">
        <v>4</v>
      </c>
      <c r="U1589">
        <v>8</v>
      </c>
      <c r="V1589">
        <v>3</v>
      </c>
      <c r="W1589">
        <v>3</v>
      </c>
      <c r="X1589">
        <v>8</v>
      </c>
      <c r="Y1589">
        <v>11</v>
      </c>
    </row>
    <row r="1590" spans="1:25" x14ac:dyDescent="0.3">
      <c r="A1590" s="1" t="s">
        <v>216</v>
      </c>
      <c r="B1590" s="1" t="s">
        <v>197</v>
      </c>
      <c r="C1590">
        <v>29</v>
      </c>
      <c r="D1590">
        <v>1</v>
      </c>
      <c r="E1590">
        <v>1</v>
      </c>
      <c r="F1590">
        <v>2</v>
      </c>
      <c r="G1590" s="1" t="s">
        <v>463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1</v>
      </c>
      <c r="P1590">
        <v>1</v>
      </c>
      <c r="Q1590">
        <v>2</v>
      </c>
      <c r="R1590">
        <v>0</v>
      </c>
      <c r="S1590">
        <v>0</v>
      </c>
      <c r="T1590">
        <v>0</v>
      </c>
      <c r="U1590">
        <v>2</v>
      </c>
      <c r="V1590">
        <v>8</v>
      </c>
      <c r="W1590">
        <v>8</v>
      </c>
      <c r="X1590">
        <v>2</v>
      </c>
      <c r="Y1590">
        <v>10</v>
      </c>
    </row>
    <row r="1591" spans="1:25" x14ac:dyDescent="0.3">
      <c r="A1591" s="1" t="s">
        <v>303</v>
      </c>
      <c r="B1591" s="1" t="s">
        <v>307</v>
      </c>
      <c r="C1591">
        <v>1</v>
      </c>
      <c r="D1591">
        <v>2</v>
      </c>
      <c r="E1591">
        <v>1</v>
      </c>
      <c r="F1591">
        <v>3</v>
      </c>
      <c r="G1591" s="1" t="s">
        <v>463</v>
      </c>
      <c r="H1591">
        <v>1</v>
      </c>
      <c r="I1591">
        <v>1</v>
      </c>
      <c r="J1591">
        <v>1</v>
      </c>
      <c r="K1591">
        <v>1</v>
      </c>
      <c r="L1591">
        <v>2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3</v>
      </c>
      <c r="S1591">
        <v>4</v>
      </c>
      <c r="T1591">
        <v>7</v>
      </c>
      <c r="U1591">
        <v>6</v>
      </c>
      <c r="V1591">
        <v>2</v>
      </c>
      <c r="W1591">
        <v>2</v>
      </c>
      <c r="X1591">
        <v>6</v>
      </c>
      <c r="Y1591">
        <v>8</v>
      </c>
    </row>
    <row r="1592" spans="1:25" x14ac:dyDescent="0.3">
      <c r="A1592" s="1" t="s">
        <v>297</v>
      </c>
      <c r="B1592" s="1" t="s">
        <v>310</v>
      </c>
      <c r="C1592">
        <v>1</v>
      </c>
      <c r="D1592">
        <v>0</v>
      </c>
      <c r="E1592">
        <v>3</v>
      </c>
      <c r="F1592">
        <v>3</v>
      </c>
      <c r="G1592" s="1" t="s">
        <v>5</v>
      </c>
      <c r="H1592">
        <v>0</v>
      </c>
      <c r="I1592">
        <v>1</v>
      </c>
      <c r="J1592">
        <v>1</v>
      </c>
      <c r="K1592">
        <v>0</v>
      </c>
      <c r="L1592">
        <v>1</v>
      </c>
      <c r="M1592">
        <v>0</v>
      </c>
      <c r="N1592">
        <v>2</v>
      </c>
      <c r="O1592">
        <v>2</v>
      </c>
      <c r="P1592">
        <v>0</v>
      </c>
      <c r="Q1592">
        <v>2</v>
      </c>
      <c r="R1592">
        <v>0</v>
      </c>
      <c r="S1592">
        <v>1</v>
      </c>
      <c r="T1592">
        <v>1</v>
      </c>
      <c r="U1592">
        <v>5</v>
      </c>
      <c r="V1592">
        <v>3</v>
      </c>
      <c r="W1592">
        <v>3</v>
      </c>
      <c r="X1592">
        <v>5</v>
      </c>
      <c r="Y1592">
        <v>8</v>
      </c>
    </row>
    <row r="1593" spans="1:25" x14ac:dyDescent="0.3">
      <c r="A1593" s="1" t="s">
        <v>302</v>
      </c>
      <c r="B1593" s="1" t="s">
        <v>300</v>
      </c>
      <c r="C1593">
        <v>1</v>
      </c>
      <c r="D1593">
        <v>1</v>
      </c>
      <c r="E1593">
        <v>1</v>
      </c>
      <c r="F1593">
        <v>2</v>
      </c>
      <c r="G1593" s="1" t="s">
        <v>463</v>
      </c>
      <c r="H1593">
        <v>0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1</v>
      </c>
      <c r="R1593">
        <v>3</v>
      </c>
      <c r="S1593">
        <v>2</v>
      </c>
      <c r="T1593">
        <v>5</v>
      </c>
      <c r="U1593">
        <v>8</v>
      </c>
      <c r="V1593">
        <v>7</v>
      </c>
      <c r="W1593">
        <v>7</v>
      </c>
      <c r="X1593">
        <v>8</v>
      </c>
      <c r="Y1593">
        <v>15</v>
      </c>
    </row>
    <row r="1594" spans="1:25" x14ac:dyDescent="0.3">
      <c r="A1594" s="1" t="s">
        <v>298</v>
      </c>
      <c r="B1594" s="1" t="s">
        <v>306</v>
      </c>
      <c r="C1594">
        <v>1</v>
      </c>
      <c r="D1594">
        <v>1</v>
      </c>
      <c r="E1594">
        <v>2</v>
      </c>
      <c r="F1594">
        <v>3</v>
      </c>
      <c r="G1594" s="1" t="s">
        <v>463</v>
      </c>
      <c r="H1594">
        <v>0</v>
      </c>
      <c r="I1594">
        <v>2</v>
      </c>
      <c r="J1594">
        <v>2</v>
      </c>
      <c r="K1594">
        <v>0</v>
      </c>
      <c r="L1594">
        <v>2</v>
      </c>
      <c r="M1594">
        <v>1</v>
      </c>
      <c r="N1594">
        <v>0</v>
      </c>
      <c r="O1594">
        <v>0</v>
      </c>
      <c r="P1594">
        <v>1</v>
      </c>
      <c r="Q1594">
        <v>1</v>
      </c>
      <c r="R1594">
        <v>1</v>
      </c>
      <c r="S1594">
        <v>1</v>
      </c>
      <c r="T1594">
        <v>2</v>
      </c>
      <c r="U1594">
        <v>7</v>
      </c>
      <c r="V1594">
        <v>0</v>
      </c>
      <c r="W1594">
        <v>0</v>
      </c>
      <c r="X1594">
        <v>7</v>
      </c>
      <c r="Y1594">
        <v>7</v>
      </c>
    </row>
    <row r="1595" spans="1:25" x14ac:dyDescent="0.3">
      <c r="A1595" s="1" t="s">
        <v>313</v>
      </c>
      <c r="B1595" s="1" t="s">
        <v>304</v>
      </c>
      <c r="C1595">
        <v>1</v>
      </c>
      <c r="D1595">
        <v>0</v>
      </c>
      <c r="E1595">
        <v>0</v>
      </c>
      <c r="F1595">
        <v>0</v>
      </c>
      <c r="G1595" s="1" t="s">
        <v>5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2</v>
      </c>
      <c r="U1595">
        <v>3</v>
      </c>
      <c r="V1595">
        <v>2</v>
      </c>
      <c r="W1595">
        <v>2</v>
      </c>
      <c r="X1595">
        <v>3</v>
      </c>
      <c r="Y1595">
        <v>5</v>
      </c>
    </row>
    <row r="1596" spans="1:25" x14ac:dyDescent="0.3">
      <c r="A1596" s="1" t="s">
        <v>309</v>
      </c>
      <c r="B1596" s="1" t="s">
        <v>308</v>
      </c>
      <c r="C1596">
        <v>1</v>
      </c>
      <c r="D1596">
        <v>1</v>
      </c>
      <c r="E1596">
        <v>4</v>
      </c>
      <c r="F1596">
        <v>5</v>
      </c>
      <c r="G1596" s="1" t="s">
        <v>463</v>
      </c>
      <c r="H1596">
        <v>0</v>
      </c>
      <c r="I1596">
        <v>3</v>
      </c>
      <c r="J1596">
        <v>3</v>
      </c>
      <c r="K1596">
        <v>0</v>
      </c>
      <c r="L1596">
        <v>3</v>
      </c>
      <c r="M1596">
        <v>1</v>
      </c>
      <c r="N1596">
        <v>1</v>
      </c>
      <c r="O1596">
        <v>1</v>
      </c>
      <c r="P1596">
        <v>1</v>
      </c>
      <c r="Q1596">
        <v>2</v>
      </c>
      <c r="R1596">
        <v>1</v>
      </c>
      <c r="S1596">
        <v>0</v>
      </c>
      <c r="T1596">
        <v>1</v>
      </c>
      <c r="U1596">
        <v>2</v>
      </c>
      <c r="V1596">
        <v>6</v>
      </c>
      <c r="W1596">
        <v>6</v>
      </c>
      <c r="X1596">
        <v>2</v>
      </c>
      <c r="Y1596">
        <v>8</v>
      </c>
    </row>
    <row r="1597" spans="1:25" x14ac:dyDescent="0.3">
      <c r="A1597" s="1" t="s">
        <v>301</v>
      </c>
      <c r="B1597" s="1" t="s">
        <v>314</v>
      </c>
      <c r="C1597">
        <v>1</v>
      </c>
      <c r="D1597">
        <v>3</v>
      </c>
      <c r="E1597">
        <v>0</v>
      </c>
      <c r="F1597">
        <v>3</v>
      </c>
      <c r="G1597" s="1" t="s">
        <v>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</v>
      </c>
      <c r="N1597">
        <v>0</v>
      </c>
      <c r="O1597">
        <v>0</v>
      </c>
      <c r="P1597">
        <v>3</v>
      </c>
      <c r="Q1597">
        <v>3</v>
      </c>
      <c r="R1597">
        <v>0</v>
      </c>
      <c r="S1597">
        <v>2</v>
      </c>
      <c r="T1597">
        <v>2</v>
      </c>
      <c r="U1597">
        <v>7</v>
      </c>
      <c r="V1597">
        <v>1</v>
      </c>
      <c r="W1597">
        <v>1</v>
      </c>
      <c r="X1597">
        <v>7</v>
      </c>
      <c r="Y1597">
        <v>8</v>
      </c>
    </row>
    <row r="1598" spans="1:25" x14ac:dyDescent="0.3">
      <c r="A1598" s="1" t="s">
        <v>305</v>
      </c>
      <c r="B1598" s="1" t="s">
        <v>299</v>
      </c>
      <c r="C1598">
        <v>1</v>
      </c>
      <c r="D1598">
        <v>1</v>
      </c>
      <c r="E1598">
        <v>1</v>
      </c>
      <c r="F1598">
        <v>2</v>
      </c>
      <c r="G1598" s="1" t="s">
        <v>463</v>
      </c>
      <c r="H1598">
        <v>0</v>
      </c>
      <c r="I1598">
        <v>1</v>
      </c>
      <c r="J1598">
        <v>1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2</v>
      </c>
      <c r="S1598">
        <v>3</v>
      </c>
      <c r="T1598">
        <v>5</v>
      </c>
      <c r="U1598">
        <v>4</v>
      </c>
      <c r="V1598">
        <v>10</v>
      </c>
      <c r="W1598">
        <v>10</v>
      </c>
      <c r="X1598">
        <v>4</v>
      </c>
      <c r="Y1598">
        <v>14</v>
      </c>
    </row>
    <row r="1599" spans="1:25" x14ac:dyDescent="0.3">
      <c r="A1599" s="1" t="s">
        <v>312</v>
      </c>
      <c r="B1599" s="1" t="s">
        <v>315</v>
      </c>
      <c r="C1599">
        <v>1</v>
      </c>
      <c r="D1599">
        <v>2</v>
      </c>
      <c r="E1599">
        <v>0</v>
      </c>
      <c r="F1599">
        <v>2</v>
      </c>
      <c r="G1599" s="1" t="s">
        <v>5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1</v>
      </c>
      <c r="S1599">
        <v>6</v>
      </c>
      <c r="T1599">
        <v>7</v>
      </c>
      <c r="U1599">
        <v>3</v>
      </c>
      <c r="V1599">
        <v>0</v>
      </c>
      <c r="W1599">
        <v>0</v>
      </c>
      <c r="X1599">
        <v>3</v>
      </c>
      <c r="Y1599">
        <v>3</v>
      </c>
    </row>
    <row r="1600" spans="1:25" x14ac:dyDescent="0.3">
      <c r="A1600" s="1" t="s">
        <v>311</v>
      </c>
      <c r="B1600" s="1" t="s">
        <v>316</v>
      </c>
      <c r="C1600">
        <v>1</v>
      </c>
      <c r="D1600">
        <v>1</v>
      </c>
      <c r="E1600">
        <v>2</v>
      </c>
      <c r="F1600">
        <v>3</v>
      </c>
      <c r="G1600" s="1" t="s">
        <v>463</v>
      </c>
      <c r="H1600">
        <v>1</v>
      </c>
      <c r="I1600">
        <v>1</v>
      </c>
      <c r="J1600">
        <v>1</v>
      </c>
      <c r="K1600">
        <v>1</v>
      </c>
      <c r="L1600">
        <v>2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2</v>
      </c>
      <c r="S1600">
        <v>2</v>
      </c>
      <c r="T1600">
        <v>4</v>
      </c>
      <c r="U1600">
        <v>4</v>
      </c>
      <c r="V1600">
        <v>6</v>
      </c>
      <c r="W1600">
        <v>6</v>
      </c>
      <c r="X1600">
        <v>4</v>
      </c>
      <c r="Y1600">
        <v>10</v>
      </c>
    </row>
    <row r="1601" spans="1:25" x14ac:dyDescent="0.3">
      <c r="A1601" s="1" t="s">
        <v>314</v>
      </c>
      <c r="B1601" s="1" t="s">
        <v>297</v>
      </c>
      <c r="C1601">
        <v>2</v>
      </c>
      <c r="D1601">
        <v>0</v>
      </c>
      <c r="E1601">
        <v>0</v>
      </c>
      <c r="F1601">
        <v>0</v>
      </c>
      <c r="G1601" s="1" t="s">
        <v>5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</v>
      </c>
      <c r="S1601">
        <v>1</v>
      </c>
      <c r="T1601">
        <v>4</v>
      </c>
      <c r="U1601">
        <v>5</v>
      </c>
      <c r="V1601">
        <v>6</v>
      </c>
      <c r="W1601">
        <v>6</v>
      </c>
      <c r="X1601">
        <v>5</v>
      </c>
      <c r="Y1601">
        <v>11</v>
      </c>
    </row>
    <row r="1602" spans="1:25" x14ac:dyDescent="0.3">
      <c r="A1602" s="1" t="s">
        <v>303</v>
      </c>
      <c r="B1602" s="1" t="s">
        <v>306</v>
      </c>
      <c r="C1602">
        <v>2</v>
      </c>
      <c r="D1602">
        <v>2</v>
      </c>
      <c r="E1602">
        <v>2</v>
      </c>
      <c r="F1602">
        <v>4</v>
      </c>
      <c r="G1602" s="1" t="s">
        <v>463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2</v>
      </c>
      <c r="N1602">
        <v>2</v>
      </c>
      <c r="O1602">
        <v>2</v>
      </c>
      <c r="P1602">
        <v>2</v>
      </c>
      <c r="Q1602">
        <v>4</v>
      </c>
      <c r="R1602">
        <v>1</v>
      </c>
      <c r="S1602">
        <v>2</v>
      </c>
      <c r="T1602">
        <v>3</v>
      </c>
      <c r="U1602">
        <v>3</v>
      </c>
      <c r="V1602">
        <v>2</v>
      </c>
      <c r="W1602">
        <v>2</v>
      </c>
      <c r="X1602">
        <v>3</v>
      </c>
      <c r="Y1602">
        <v>5</v>
      </c>
    </row>
    <row r="1603" spans="1:25" x14ac:dyDescent="0.3">
      <c r="A1603" s="1" t="s">
        <v>299</v>
      </c>
      <c r="B1603" s="1" t="s">
        <v>309</v>
      </c>
      <c r="C1603">
        <v>2</v>
      </c>
      <c r="D1603">
        <v>1</v>
      </c>
      <c r="E1603">
        <v>0</v>
      </c>
      <c r="F1603">
        <v>1</v>
      </c>
      <c r="G1603" s="1" t="s">
        <v>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1</v>
      </c>
      <c r="T1603">
        <v>1</v>
      </c>
      <c r="U1603">
        <v>8</v>
      </c>
      <c r="V1603">
        <v>5</v>
      </c>
      <c r="W1603">
        <v>5</v>
      </c>
      <c r="X1603">
        <v>8</v>
      </c>
      <c r="Y1603">
        <v>13</v>
      </c>
    </row>
    <row r="1604" spans="1:25" x14ac:dyDescent="0.3">
      <c r="A1604" s="1" t="s">
        <v>300</v>
      </c>
      <c r="B1604" s="1" t="s">
        <v>305</v>
      </c>
      <c r="C1604">
        <v>2</v>
      </c>
      <c r="D1604">
        <v>2</v>
      </c>
      <c r="E1604">
        <v>0</v>
      </c>
      <c r="F1604">
        <v>2</v>
      </c>
      <c r="G1604" s="1" t="s">
        <v>5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</v>
      </c>
      <c r="N1604">
        <v>0</v>
      </c>
      <c r="O1604">
        <v>0</v>
      </c>
      <c r="P1604">
        <v>2</v>
      </c>
      <c r="Q1604">
        <v>2</v>
      </c>
      <c r="R1604">
        <v>1</v>
      </c>
      <c r="S1604">
        <v>1</v>
      </c>
      <c r="T1604">
        <v>2</v>
      </c>
      <c r="U1604">
        <v>6</v>
      </c>
      <c r="V1604">
        <v>10</v>
      </c>
      <c r="W1604">
        <v>10</v>
      </c>
      <c r="X1604">
        <v>6</v>
      </c>
      <c r="Y1604">
        <v>16</v>
      </c>
    </row>
    <row r="1605" spans="1:25" x14ac:dyDescent="0.3">
      <c r="A1605" s="1" t="s">
        <v>313</v>
      </c>
      <c r="B1605" s="1" t="s">
        <v>312</v>
      </c>
      <c r="C1605">
        <v>2</v>
      </c>
      <c r="D1605">
        <v>1</v>
      </c>
      <c r="E1605">
        <v>4</v>
      </c>
      <c r="F1605">
        <v>5</v>
      </c>
      <c r="G1605" s="1" t="s">
        <v>463</v>
      </c>
      <c r="H1605">
        <v>1</v>
      </c>
      <c r="I1605">
        <v>1</v>
      </c>
      <c r="J1605">
        <v>1</v>
      </c>
      <c r="K1605">
        <v>1</v>
      </c>
      <c r="L1605">
        <v>2</v>
      </c>
      <c r="M1605">
        <v>0</v>
      </c>
      <c r="N1605">
        <v>3</v>
      </c>
      <c r="O1605">
        <v>3</v>
      </c>
      <c r="P1605">
        <v>0</v>
      </c>
      <c r="Q1605">
        <v>3</v>
      </c>
      <c r="R1605">
        <v>2</v>
      </c>
      <c r="S1605">
        <v>2</v>
      </c>
      <c r="T1605">
        <v>4</v>
      </c>
      <c r="U1605">
        <v>4</v>
      </c>
      <c r="V1605">
        <v>7</v>
      </c>
      <c r="W1605">
        <v>7</v>
      </c>
      <c r="X1605">
        <v>4</v>
      </c>
      <c r="Y1605">
        <v>11</v>
      </c>
    </row>
    <row r="1606" spans="1:25" x14ac:dyDescent="0.3">
      <c r="A1606" s="1" t="s">
        <v>307</v>
      </c>
      <c r="B1606" s="1" t="s">
        <v>316</v>
      </c>
      <c r="C1606">
        <v>2</v>
      </c>
      <c r="D1606">
        <v>2</v>
      </c>
      <c r="E1606">
        <v>2</v>
      </c>
      <c r="F1606">
        <v>4</v>
      </c>
      <c r="G1606" s="1" t="s">
        <v>463</v>
      </c>
      <c r="H1606">
        <v>0</v>
      </c>
      <c r="I1606">
        <v>2</v>
      </c>
      <c r="J1606">
        <v>2</v>
      </c>
      <c r="K1606">
        <v>0</v>
      </c>
      <c r="L1606">
        <v>2</v>
      </c>
      <c r="M1606">
        <v>2</v>
      </c>
      <c r="N1606">
        <v>0</v>
      </c>
      <c r="O1606">
        <v>0</v>
      </c>
      <c r="P1606">
        <v>2</v>
      </c>
      <c r="Q1606">
        <v>2</v>
      </c>
      <c r="R1606">
        <v>1</v>
      </c>
      <c r="S1606">
        <v>2</v>
      </c>
      <c r="T1606">
        <v>3</v>
      </c>
      <c r="U1606">
        <v>5</v>
      </c>
      <c r="V1606">
        <v>0</v>
      </c>
      <c r="W1606">
        <v>0</v>
      </c>
      <c r="X1606">
        <v>5</v>
      </c>
      <c r="Y1606">
        <v>5</v>
      </c>
    </row>
    <row r="1607" spans="1:25" x14ac:dyDescent="0.3">
      <c r="A1607" s="1" t="s">
        <v>308</v>
      </c>
      <c r="B1607" s="1" t="s">
        <v>311</v>
      </c>
      <c r="C1607">
        <v>2</v>
      </c>
      <c r="D1607">
        <v>0</v>
      </c>
      <c r="E1607">
        <v>0</v>
      </c>
      <c r="F1607">
        <v>0</v>
      </c>
      <c r="G1607" s="1" t="s">
        <v>5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</v>
      </c>
      <c r="S1607">
        <v>1</v>
      </c>
      <c r="T1607">
        <v>4</v>
      </c>
      <c r="U1607">
        <v>4</v>
      </c>
      <c r="V1607">
        <v>5</v>
      </c>
      <c r="W1607">
        <v>5</v>
      </c>
      <c r="X1607">
        <v>4</v>
      </c>
      <c r="Y1607">
        <v>9</v>
      </c>
    </row>
    <row r="1608" spans="1:25" x14ac:dyDescent="0.3">
      <c r="A1608" s="1" t="s">
        <v>304</v>
      </c>
      <c r="B1608" s="1" t="s">
        <v>301</v>
      </c>
      <c r="C1608">
        <v>2</v>
      </c>
      <c r="D1608">
        <v>0</v>
      </c>
      <c r="E1608">
        <v>1</v>
      </c>
      <c r="F1608">
        <v>1</v>
      </c>
      <c r="G1608" s="1" t="s">
        <v>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1</v>
      </c>
      <c r="R1608">
        <v>1</v>
      </c>
      <c r="S1608">
        <v>1</v>
      </c>
      <c r="T1608">
        <v>2</v>
      </c>
      <c r="U1608">
        <v>6</v>
      </c>
      <c r="V1608">
        <v>10</v>
      </c>
      <c r="W1608">
        <v>10</v>
      </c>
      <c r="X1608">
        <v>6</v>
      </c>
      <c r="Y1608">
        <v>16</v>
      </c>
    </row>
    <row r="1609" spans="1:25" x14ac:dyDescent="0.3">
      <c r="A1609" s="1" t="s">
        <v>310</v>
      </c>
      <c r="B1609" s="1" t="s">
        <v>302</v>
      </c>
      <c r="C1609">
        <v>2</v>
      </c>
      <c r="D1609">
        <v>1</v>
      </c>
      <c r="E1609">
        <v>2</v>
      </c>
      <c r="F1609">
        <v>3</v>
      </c>
      <c r="G1609" s="1" t="s">
        <v>463</v>
      </c>
      <c r="H1609">
        <v>0</v>
      </c>
      <c r="I1609">
        <v>2</v>
      </c>
      <c r="J1609">
        <v>2</v>
      </c>
      <c r="K1609">
        <v>0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1</v>
      </c>
      <c r="R1609">
        <v>2</v>
      </c>
      <c r="S1609">
        <v>2</v>
      </c>
      <c r="T1609">
        <v>4</v>
      </c>
      <c r="U1609">
        <v>7</v>
      </c>
      <c r="V1609">
        <v>7</v>
      </c>
      <c r="W1609">
        <v>7</v>
      </c>
      <c r="X1609">
        <v>7</v>
      </c>
      <c r="Y1609">
        <v>14</v>
      </c>
    </row>
    <row r="1610" spans="1:25" x14ac:dyDescent="0.3">
      <c r="A1610" s="1" t="s">
        <v>315</v>
      </c>
      <c r="B1610" s="1" t="s">
        <v>298</v>
      </c>
      <c r="C1610">
        <v>2</v>
      </c>
      <c r="D1610">
        <v>2</v>
      </c>
      <c r="E1610">
        <v>0</v>
      </c>
      <c r="F1610">
        <v>2</v>
      </c>
      <c r="G1610" s="1" t="s">
        <v>5</v>
      </c>
      <c r="H1610">
        <v>1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1</v>
      </c>
      <c r="Q1610">
        <v>1</v>
      </c>
      <c r="R1610">
        <v>2</v>
      </c>
      <c r="S1610">
        <v>1</v>
      </c>
      <c r="T1610">
        <v>3</v>
      </c>
      <c r="U1610">
        <v>5</v>
      </c>
      <c r="V1610">
        <v>5</v>
      </c>
      <c r="W1610">
        <v>5</v>
      </c>
      <c r="X1610">
        <v>5</v>
      </c>
      <c r="Y1610">
        <v>10</v>
      </c>
    </row>
    <row r="1611" spans="1:25" x14ac:dyDescent="0.3">
      <c r="A1611" s="1" t="s">
        <v>314</v>
      </c>
      <c r="B1611" s="1" t="s">
        <v>300</v>
      </c>
      <c r="C1611">
        <v>3</v>
      </c>
      <c r="D1611">
        <v>2</v>
      </c>
      <c r="E1611">
        <v>1</v>
      </c>
      <c r="F1611">
        <v>3</v>
      </c>
      <c r="G1611" s="1" t="s">
        <v>463</v>
      </c>
      <c r="H1611">
        <v>0</v>
      </c>
      <c r="I1611">
        <v>1</v>
      </c>
      <c r="J1611">
        <v>1</v>
      </c>
      <c r="K1611">
        <v>0</v>
      </c>
      <c r="L1611">
        <v>1</v>
      </c>
      <c r="M1611">
        <v>2</v>
      </c>
      <c r="N1611">
        <v>0</v>
      </c>
      <c r="O1611">
        <v>0</v>
      </c>
      <c r="P1611">
        <v>2</v>
      </c>
      <c r="Q1611">
        <v>2</v>
      </c>
      <c r="R1611">
        <v>4</v>
      </c>
      <c r="S1611">
        <v>3</v>
      </c>
      <c r="T1611">
        <v>7</v>
      </c>
      <c r="U1611">
        <v>0</v>
      </c>
      <c r="V1611">
        <v>12</v>
      </c>
      <c r="W1611">
        <v>12</v>
      </c>
      <c r="X1611">
        <v>0</v>
      </c>
      <c r="Y1611">
        <v>12</v>
      </c>
    </row>
    <row r="1612" spans="1:25" x14ac:dyDescent="0.3">
      <c r="A1612" s="1" t="s">
        <v>301</v>
      </c>
      <c r="B1612" s="1" t="s">
        <v>306</v>
      </c>
      <c r="C1612">
        <v>3</v>
      </c>
      <c r="D1612">
        <v>8</v>
      </c>
      <c r="E1612">
        <v>2</v>
      </c>
      <c r="F1612">
        <v>10</v>
      </c>
      <c r="G1612" s="1" t="s">
        <v>463</v>
      </c>
      <c r="H1612">
        <v>3</v>
      </c>
      <c r="I1612">
        <v>2</v>
      </c>
      <c r="J1612">
        <v>2</v>
      </c>
      <c r="K1612">
        <v>3</v>
      </c>
      <c r="L1612">
        <v>5</v>
      </c>
      <c r="M1612">
        <v>5</v>
      </c>
      <c r="N1612">
        <v>0</v>
      </c>
      <c r="O1612">
        <v>0</v>
      </c>
      <c r="P1612">
        <v>5</v>
      </c>
      <c r="Q1612">
        <v>5</v>
      </c>
      <c r="R1612">
        <v>0</v>
      </c>
      <c r="S1612">
        <v>2</v>
      </c>
      <c r="T1612">
        <v>2</v>
      </c>
      <c r="U1612">
        <v>9</v>
      </c>
      <c r="V1612">
        <v>4</v>
      </c>
      <c r="W1612">
        <v>4</v>
      </c>
      <c r="X1612">
        <v>9</v>
      </c>
      <c r="Y1612">
        <v>13</v>
      </c>
    </row>
    <row r="1613" spans="1:25" x14ac:dyDescent="0.3">
      <c r="A1613" s="1" t="s">
        <v>297</v>
      </c>
      <c r="B1613" s="1" t="s">
        <v>308</v>
      </c>
      <c r="C1613">
        <v>3</v>
      </c>
      <c r="D1613">
        <v>1</v>
      </c>
      <c r="E1613">
        <v>0</v>
      </c>
      <c r="F1613">
        <v>1</v>
      </c>
      <c r="G1613" s="1" t="s">
        <v>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1</v>
      </c>
      <c r="Q1613">
        <v>1</v>
      </c>
      <c r="R1613">
        <v>2</v>
      </c>
      <c r="S1613">
        <v>5</v>
      </c>
      <c r="T1613">
        <v>7</v>
      </c>
      <c r="U1613">
        <v>5</v>
      </c>
      <c r="V1613">
        <v>8</v>
      </c>
      <c r="W1613">
        <v>8</v>
      </c>
      <c r="X1613">
        <v>5</v>
      </c>
      <c r="Y1613">
        <v>13</v>
      </c>
    </row>
    <row r="1614" spans="1:25" x14ac:dyDescent="0.3">
      <c r="A1614" s="1" t="s">
        <v>298</v>
      </c>
      <c r="B1614" s="1" t="s">
        <v>316</v>
      </c>
      <c r="C1614">
        <v>3</v>
      </c>
      <c r="D1614">
        <v>2</v>
      </c>
      <c r="E1614">
        <v>1</v>
      </c>
      <c r="F1614">
        <v>3</v>
      </c>
      <c r="G1614" s="1" t="s">
        <v>463</v>
      </c>
      <c r="H1614">
        <v>1</v>
      </c>
      <c r="I1614">
        <v>1</v>
      </c>
      <c r="J1614">
        <v>1</v>
      </c>
      <c r="K1614">
        <v>1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3</v>
      </c>
      <c r="S1614">
        <v>2</v>
      </c>
      <c r="T1614">
        <v>5</v>
      </c>
      <c r="U1614">
        <v>4</v>
      </c>
      <c r="V1614">
        <v>2</v>
      </c>
      <c r="W1614">
        <v>2</v>
      </c>
      <c r="X1614">
        <v>4</v>
      </c>
      <c r="Y1614">
        <v>6</v>
      </c>
    </row>
    <row r="1615" spans="1:25" x14ac:dyDescent="0.3">
      <c r="A1615" s="1" t="s">
        <v>315</v>
      </c>
      <c r="B1615" s="1" t="s">
        <v>304</v>
      </c>
      <c r="C1615">
        <v>3</v>
      </c>
      <c r="D1615">
        <v>0</v>
      </c>
      <c r="E1615">
        <v>0</v>
      </c>
      <c r="F1615">
        <v>0</v>
      </c>
      <c r="G1615" s="1" t="s">
        <v>5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</v>
      </c>
      <c r="S1615">
        <v>1</v>
      </c>
      <c r="T1615">
        <v>4</v>
      </c>
      <c r="U1615">
        <v>6</v>
      </c>
      <c r="V1615">
        <v>7</v>
      </c>
      <c r="W1615">
        <v>7</v>
      </c>
      <c r="X1615">
        <v>6</v>
      </c>
      <c r="Y1615">
        <v>13</v>
      </c>
    </row>
    <row r="1616" spans="1:25" x14ac:dyDescent="0.3">
      <c r="A1616" s="1" t="s">
        <v>310</v>
      </c>
      <c r="B1616" s="1" t="s">
        <v>305</v>
      </c>
      <c r="C1616">
        <v>3</v>
      </c>
      <c r="D1616">
        <v>2</v>
      </c>
      <c r="E1616">
        <v>2</v>
      </c>
      <c r="F1616">
        <v>4</v>
      </c>
      <c r="G1616" s="1" t="s">
        <v>463</v>
      </c>
      <c r="H1616">
        <v>2</v>
      </c>
      <c r="I1616">
        <v>1</v>
      </c>
      <c r="J1616">
        <v>1</v>
      </c>
      <c r="K1616">
        <v>2</v>
      </c>
      <c r="L1616">
        <v>3</v>
      </c>
      <c r="M1616">
        <v>0</v>
      </c>
      <c r="N1616">
        <v>1</v>
      </c>
      <c r="O1616">
        <v>1</v>
      </c>
      <c r="P1616">
        <v>0</v>
      </c>
      <c r="Q1616">
        <v>1</v>
      </c>
      <c r="R1616">
        <v>3</v>
      </c>
      <c r="S1616">
        <v>0</v>
      </c>
      <c r="T1616">
        <v>3</v>
      </c>
      <c r="U1616">
        <v>3</v>
      </c>
      <c r="V1616">
        <v>5</v>
      </c>
      <c r="W1616">
        <v>5</v>
      </c>
      <c r="X1616">
        <v>3</v>
      </c>
      <c r="Y1616">
        <v>8</v>
      </c>
    </row>
    <row r="1617" spans="1:25" x14ac:dyDescent="0.3">
      <c r="A1617" s="1" t="s">
        <v>309</v>
      </c>
      <c r="B1617" s="1" t="s">
        <v>303</v>
      </c>
      <c r="C1617">
        <v>3</v>
      </c>
      <c r="D1617">
        <v>1</v>
      </c>
      <c r="E1617">
        <v>1</v>
      </c>
      <c r="F1617">
        <v>2</v>
      </c>
      <c r="G1617" s="1" t="s">
        <v>463</v>
      </c>
      <c r="H1617">
        <v>1</v>
      </c>
      <c r="I1617">
        <v>0</v>
      </c>
      <c r="J1617">
        <v>0</v>
      </c>
      <c r="K1617">
        <v>1</v>
      </c>
      <c r="L1617">
        <v>1</v>
      </c>
      <c r="M1617">
        <v>0</v>
      </c>
      <c r="N1617">
        <v>1</v>
      </c>
      <c r="O1617">
        <v>1</v>
      </c>
      <c r="P1617">
        <v>0</v>
      </c>
      <c r="Q1617">
        <v>1</v>
      </c>
      <c r="R1617">
        <v>1</v>
      </c>
      <c r="S1617">
        <v>0</v>
      </c>
      <c r="T1617">
        <v>1</v>
      </c>
      <c r="U1617">
        <v>5</v>
      </c>
      <c r="V1617">
        <v>4</v>
      </c>
      <c r="W1617">
        <v>4</v>
      </c>
      <c r="X1617">
        <v>5</v>
      </c>
      <c r="Y1617">
        <v>9</v>
      </c>
    </row>
    <row r="1618" spans="1:25" x14ac:dyDescent="0.3">
      <c r="A1618" s="1" t="s">
        <v>302</v>
      </c>
      <c r="B1618" s="1" t="s">
        <v>299</v>
      </c>
      <c r="C1618">
        <v>3</v>
      </c>
      <c r="D1618">
        <v>2</v>
      </c>
      <c r="E1618">
        <v>0</v>
      </c>
      <c r="F1618">
        <v>2</v>
      </c>
      <c r="G1618" s="1" t="s">
        <v>5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</v>
      </c>
      <c r="N1618">
        <v>0</v>
      </c>
      <c r="O1618">
        <v>0</v>
      </c>
      <c r="P1618">
        <v>2</v>
      </c>
      <c r="Q1618">
        <v>2</v>
      </c>
      <c r="R1618">
        <v>3</v>
      </c>
      <c r="S1618">
        <v>4</v>
      </c>
      <c r="T1618">
        <v>7</v>
      </c>
      <c r="U1618">
        <v>2</v>
      </c>
      <c r="V1618">
        <v>8</v>
      </c>
      <c r="W1618">
        <v>8</v>
      </c>
      <c r="X1618">
        <v>2</v>
      </c>
      <c r="Y1618">
        <v>10</v>
      </c>
    </row>
    <row r="1619" spans="1:25" x14ac:dyDescent="0.3">
      <c r="A1619" s="1" t="s">
        <v>311</v>
      </c>
      <c r="B1619" s="1" t="s">
        <v>313</v>
      </c>
      <c r="C1619">
        <v>3</v>
      </c>
      <c r="D1619">
        <v>0</v>
      </c>
      <c r="E1619">
        <v>1</v>
      </c>
      <c r="F1619">
        <v>1</v>
      </c>
      <c r="G1619" s="1" t="s">
        <v>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1</v>
      </c>
      <c r="R1619">
        <v>2</v>
      </c>
      <c r="S1619">
        <v>2</v>
      </c>
      <c r="T1619">
        <v>4</v>
      </c>
      <c r="U1619">
        <v>7</v>
      </c>
      <c r="V1619">
        <v>2</v>
      </c>
      <c r="W1619">
        <v>2</v>
      </c>
      <c r="X1619">
        <v>7</v>
      </c>
      <c r="Y1619">
        <v>9</v>
      </c>
    </row>
    <row r="1620" spans="1:25" x14ac:dyDescent="0.3">
      <c r="A1620" s="1" t="s">
        <v>312</v>
      </c>
      <c r="B1620" s="1" t="s">
        <v>307</v>
      </c>
      <c r="C1620">
        <v>3</v>
      </c>
      <c r="D1620">
        <v>4</v>
      </c>
      <c r="E1620">
        <v>1</v>
      </c>
      <c r="F1620">
        <v>5</v>
      </c>
      <c r="G1620" s="1" t="s">
        <v>463</v>
      </c>
      <c r="H1620">
        <v>1</v>
      </c>
      <c r="I1620">
        <v>1</v>
      </c>
      <c r="J1620">
        <v>1</v>
      </c>
      <c r="K1620">
        <v>1</v>
      </c>
      <c r="L1620">
        <v>2</v>
      </c>
      <c r="M1620">
        <v>3</v>
      </c>
      <c r="N1620">
        <v>0</v>
      </c>
      <c r="O1620">
        <v>0</v>
      </c>
      <c r="P1620">
        <v>3</v>
      </c>
      <c r="Q1620">
        <v>3</v>
      </c>
      <c r="R1620">
        <v>1</v>
      </c>
      <c r="S1620">
        <v>1</v>
      </c>
      <c r="T1620">
        <v>2</v>
      </c>
      <c r="U1620">
        <v>8</v>
      </c>
      <c r="V1620">
        <v>1</v>
      </c>
      <c r="W1620">
        <v>1</v>
      </c>
      <c r="X1620">
        <v>8</v>
      </c>
      <c r="Y1620">
        <v>9</v>
      </c>
    </row>
    <row r="1621" spans="1:25" x14ac:dyDescent="0.3">
      <c r="A1621" s="1" t="s">
        <v>303</v>
      </c>
      <c r="B1621" s="1" t="s">
        <v>312</v>
      </c>
      <c r="C1621">
        <v>4</v>
      </c>
      <c r="D1621">
        <v>1</v>
      </c>
      <c r="E1621">
        <v>1</v>
      </c>
      <c r="F1621">
        <v>2</v>
      </c>
      <c r="G1621" s="1" t="s">
        <v>463</v>
      </c>
      <c r="H1621">
        <v>1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1</v>
      </c>
      <c r="O1621">
        <v>1</v>
      </c>
      <c r="P1621">
        <v>0</v>
      </c>
      <c r="Q1621">
        <v>1</v>
      </c>
      <c r="R1621">
        <v>5</v>
      </c>
      <c r="S1621">
        <v>1</v>
      </c>
      <c r="T1621">
        <v>6</v>
      </c>
      <c r="U1621">
        <v>1</v>
      </c>
      <c r="V1621">
        <v>2</v>
      </c>
      <c r="W1621">
        <v>2</v>
      </c>
      <c r="X1621">
        <v>1</v>
      </c>
      <c r="Y1621">
        <v>3</v>
      </c>
    </row>
    <row r="1622" spans="1:25" x14ac:dyDescent="0.3">
      <c r="A1622" s="1" t="s">
        <v>299</v>
      </c>
      <c r="B1622" s="1" t="s">
        <v>298</v>
      </c>
      <c r="C1622">
        <v>4</v>
      </c>
      <c r="D1622">
        <v>1</v>
      </c>
      <c r="E1622">
        <v>1</v>
      </c>
      <c r="F1622">
        <v>2</v>
      </c>
      <c r="G1622" s="1" t="s">
        <v>463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1</v>
      </c>
      <c r="Q1622">
        <v>2</v>
      </c>
      <c r="R1622">
        <v>2</v>
      </c>
      <c r="S1622">
        <v>2</v>
      </c>
      <c r="T1622">
        <v>4</v>
      </c>
      <c r="U1622">
        <v>14</v>
      </c>
      <c r="V1622">
        <v>3</v>
      </c>
      <c r="W1622">
        <v>3</v>
      </c>
      <c r="X1622">
        <v>14</v>
      </c>
      <c r="Y1622">
        <v>17</v>
      </c>
    </row>
    <row r="1623" spans="1:25" x14ac:dyDescent="0.3">
      <c r="A1623" s="1" t="s">
        <v>300</v>
      </c>
      <c r="B1623" s="1" t="s">
        <v>310</v>
      </c>
      <c r="C1623">
        <v>4</v>
      </c>
      <c r="D1623">
        <v>1</v>
      </c>
      <c r="E1623">
        <v>0</v>
      </c>
      <c r="F1623">
        <v>1</v>
      </c>
      <c r="G1623" s="1" t="s">
        <v>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1</v>
      </c>
      <c r="S1623">
        <v>2</v>
      </c>
      <c r="T1623">
        <v>3</v>
      </c>
      <c r="U1623">
        <v>5</v>
      </c>
      <c r="V1623">
        <v>4</v>
      </c>
      <c r="W1623">
        <v>4</v>
      </c>
      <c r="X1623">
        <v>5</v>
      </c>
      <c r="Y1623">
        <v>9</v>
      </c>
    </row>
    <row r="1624" spans="1:25" x14ac:dyDescent="0.3">
      <c r="A1624" s="1" t="s">
        <v>306</v>
      </c>
      <c r="B1624" s="1" t="s">
        <v>309</v>
      </c>
      <c r="C1624">
        <v>4</v>
      </c>
      <c r="D1624">
        <v>0</v>
      </c>
      <c r="E1624">
        <v>1</v>
      </c>
      <c r="F1624">
        <v>1</v>
      </c>
      <c r="G1624" s="1" t="s">
        <v>5</v>
      </c>
      <c r="H1624">
        <v>0</v>
      </c>
      <c r="I1624">
        <v>1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1</v>
      </c>
      <c r="T1624">
        <v>3</v>
      </c>
      <c r="U1624">
        <v>6</v>
      </c>
      <c r="V1624">
        <v>3</v>
      </c>
      <c r="W1624">
        <v>3</v>
      </c>
      <c r="X1624">
        <v>6</v>
      </c>
      <c r="Y1624">
        <v>9</v>
      </c>
    </row>
    <row r="1625" spans="1:25" x14ac:dyDescent="0.3">
      <c r="A1625" s="1" t="s">
        <v>307</v>
      </c>
      <c r="B1625" s="1" t="s">
        <v>311</v>
      </c>
      <c r="C1625">
        <v>4</v>
      </c>
      <c r="D1625">
        <v>0</v>
      </c>
      <c r="E1625">
        <v>1</v>
      </c>
      <c r="F1625">
        <v>1</v>
      </c>
      <c r="G1625" s="1" t="s">
        <v>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0</v>
      </c>
      <c r="Q1625">
        <v>1</v>
      </c>
      <c r="R1625">
        <v>4</v>
      </c>
      <c r="S1625">
        <v>3</v>
      </c>
      <c r="T1625">
        <v>7</v>
      </c>
      <c r="U1625">
        <v>6</v>
      </c>
      <c r="V1625">
        <v>1</v>
      </c>
      <c r="W1625">
        <v>1</v>
      </c>
      <c r="X1625">
        <v>6</v>
      </c>
      <c r="Y1625">
        <v>7</v>
      </c>
    </row>
    <row r="1626" spans="1:25" x14ac:dyDescent="0.3">
      <c r="A1626" s="1" t="s">
        <v>304</v>
      </c>
      <c r="B1626" s="1" t="s">
        <v>314</v>
      </c>
      <c r="C1626">
        <v>4</v>
      </c>
      <c r="D1626">
        <v>0</v>
      </c>
      <c r="E1626">
        <v>1</v>
      </c>
      <c r="F1626">
        <v>1</v>
      </c>
      <c r="G1626" s="1" t="s">
        <v>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1</v>
      </c>
      <c r="R1626">
        <v>3</v>
      </c>
      <c r="S1626">
        <v>2</v>
      </c>
      <c r="T1626">
        <v>5</v>
      </c>
      <c r="U1626">
        <v>7</v>
      </c>
      <c r="V1626">
        <v>2</v>
      </c>
      <c r="W1626">
        <v>2</v>
      </c>
      <c r="X1626">
        <v>7</v>
      </c>
      <c r="Y1626">
        <v>9</v>
      </c>
    </row>
    <row r="1627" spans="1:25" x14ac:dyDescent="0.3">
      <c r="A1627" s="1" t="s">
        <v>316</v>
      </c>
      <c r="B1627" s="1" t="s">
        <v>301</v>
      </c>
      <c r="C1627">
        <v>4</v>
      </c>
      <c r="D1627">
        <v>1</v>
      </c>
      <c r="E1627">
        <v>2</v>
      </c>
      <c r="F1627">
        <v>3</v>
      </c>
      <c r="G1627" s="1" t="s">
        <v>463</v>
      </c>
      <c r="H1627">
        <v>1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2</v>
      </c>
      <c r="O1627">
        <v>2</v>
      </c>
      <c r="P1627">
        <v>0</v>
      </c>
      <c r="Q1627">
        <v>2</v>
      </c>
      <c r="R1627">
        <v>1</v>
      </c>
      <c r="S1627">
        <v>1</v>
      </c>
      <c r="T1627">
        <v>2</v>
      </c>
      <c r="U1627">
        <v>1</v>
      </c>
      <c r="V1627">
        <v>6</v>
      </c>
      <c r="W1627">
        <v>6</v>
      </c>
      <c r="X1627">
        <v>1</v>
      </c>
      <c r="Y1627">
        <v>7</v>
      </c>
    </row>
    <row r="1628" spans="1:25" x14ac:dyDescent="0.3">
      <c r="A1628" s="1" t="s">
        <v>305</v>
      </c>
      <c r="B1628" s="1" t="s">
        <v>297</v>
      </c>
      <c r="C1628">
        <v>4</v>
      </c>
      <c r="D1628">
        <v>0</v>
      </c>
      <c r="E1628">
        <v>0</v>
      </c>
      <c r="F1628">
        <v>0</v>
      </c>
      <c r="G1628" s="1" t="s">
        <v>5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5</v>
      </c>
      <c r="S1628">
        <v>3</v>
      </c>
      <c r="T1628">
        <v>8</v>
      </c>
      <c r="U1628">
        <v>5</v>
      </c>
      <c r="V1628">
        <v>4</v>
      </c>
      <c r="W1628">
        <v>4</v>
      </c>
      <c r="X1628">
        <v>5</v>
      </c>
      <c r="Y1628">
        <v>9</v>
      </c>
    </row>
    <row r="1629" spans="1:25" x14ac:dyDescent="0.3">
      <c r="A1629" s="1" t="s">
        <v>313</v>
      </c>
      <c r="B1629" s="1" t="s">
        <v>302</v>
      </c>
      <c r="C1629">
        <v>4</v>
      </c>
      <c r="D1629">
        <v>3</v>
      </c>
      <c r="E1629">
        <v>2</v>
      </c>
      <c r="F1629">
        <v>5</v>
      </c>
      <c r="G1629" s="1" t="s">
        <v>463</v>
      </c>
      <c r="H1629">
        <v>2</v>
      </c>
      <c r="I1629">
        <v>1</v>
      </c>
      <c r="J1629">
        <v>1</v>
      </c>
      <c r="K1629">
        <v>2</v>
      </c>
      <c r="L1629">
        <v>3</v>
      </c>
      <c r="M1629">
        <v>1</v>
      </c>
      <c r="N1629">
        <v>1</v>
      </c>
      <c r="O1629">
        <v>1</v>
      </c>
      <c r="P1629">
        <v>1</v>
      </c>
      <c r="Q1629">
        <v>2</v>
      </c>
      <c r="R1629">
        <v>1</v>
      </c>
      <c r="S1629">
        <v>2</v>
      </c>
      <c r="T1629">
        <v>3</v>
      </c>
      <c r="U1629">
        <v>3</v>
      </c>
      <c r="V1629">
        <v>1</v>
      </c>
      <c r="W1629">
        <v>1</v>
      </c>
      <c r="X1629">
        <v>3</v>
      </c>
      <c r="Y1629">
        <v>4</v>
      </c>
    </row>
    <row r="1630" spans="1:25" x14ac:dyDescent="0.3">
      <c r="A1630" s="1" t="s">
        <v>308</v>
      </c>
      <c r="B1630" s="1" t="s">
        <v>315</v>
      </c>
      <c r="C1630">
        <v>4</v>
      </c>
      <c r="D1630">
        <v>0</v>
      </c>
      <c r="E1630">
        <v>2</v>
      </c>
      <c r="F1630">
        <v>2</v>
      </c>
      <c r="G1630" s="1" t="s">
        <v>5</v>
      </c>
      <c r="H1630">
        <v>0</v>
      </c>
      <c r="I1630">
        <v>2</v>
      </c>
      <c r="J1630">
        <v>2</v>
      </c>
      <c r="K1630">
        <v>0</v>
      </c>
      <c r="L1630">
        <v>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</v>
      </c>
      <c r="S1630">
        <v>5</v>
      </c>
      <c r="T1630">
        <v>8</v>
      </c>
      <c r="U1630">
        <v>7</v>
      </c>
      <c r="V1630">
        <v>1</v>
      </c>
      <c r="W1630">
        <v>1</v>
      </c>
      <c r="X1630">
        <v>7</v>
      </c>
      <c r="Y1630">
        <v>8</v>
      </c>
    </row>
    <row r="1631" spans="1:25" x14ac:dyDescent="0.3">
      <c r="A1631" s="1" t="s">
        <v>301</v>
      </c>
      <c r="B1631" s="1" t="s">
        <v>313</v>
      </c>
      <c r="C1631">
        <v>5</v>
      </c>
      <c r="D1631">
        <v>2</v>
      </c>
      <c r="E1631">
        <v>2</v>
      </c>
      <c r="F1631">
        <v>4</v>
      </c>
      <c r="G1631" s="1" t="s">
        <v>463</v>
      </c>
      <c r="H1631">
        <v>1</v>
      </c>
      <c r="I1631">
        <v>1</v>
      </c>
      <c r="J1631">
        <v>1</v>
      </c>
      <c r="K1631">
        <v>1</v>
      </c>
      <c r="L1631">
        <v>2</v>
      </c>
      <c r="M1631">
        <v>1</v>
      </c>
      <c r="N1631">
        <v>1</v>
      </c>
      <c r="O1631">
        <v>1</v>
      </c>
      <c r="P1631">
        <v>1</v>
      </c>
      <c r="Q1631">
        <v>2</v>
      </c>
      <c r="R1631">
        <v>4</v>
      </c>
      <c r="S1631">
        <v>5</v>
      </c>
      <c r="T1631">
        <v>9</v>
      </c>
      <c r="U1631">
        <v>8</v>
      </c>
      <c r="V1631">
        <v>2</v>
      </c>
      <c r="W1631">
        <v>2</v>
      </c>
      <c r="X1631">
        <v>8</v>
      </c>
      <c r="Y1631">
        <v>10</v>
      </c>
    </row>
    <row r="1632" spans="1:25" x14ac:dyDescent="0.3">
      <c r="A1632" s="1" t="s">
        <v>302</v>
      </c>
      <c r="B1632" s="1" t="s">
        <v>304</v>
      </c>
      <c r="C1632">
        <v>5</v>
      </c>
      <c r="D1632">
        <v>3</v>
      </c>
      <c r="E1632">
        <v>3</v>
      </c>
      <c r="F1632">
        <v>6</v>
      </c>
      <c r="G1632" s="1" t="s">
        <v>463</v>
      </c>
      <c r="H1632">
        <v>2</v>
      </c>
      <c r="I1632">
        <v>1</v>
      </c>
      <c r="J1632">
        <v>1</v>
      </c>
      <c r="K1632">
        <v>2</v>
      </c>
      <c r="L1632">
        <v>3</v>
      </c>
      <c r="M1632">
        <v>1</v>
      </c>
      <c r="N1632">
        <v>2</v>
      </c>
      <c r="O1632">
        <v>2</v>
      </c>
      <c r="P1632">
        <v>1</v>
      </c>
      <c r="Q1632">
        <v>3</v>
      </c>
      <c r="R1632">
        <v>2</v>
      </c>
      <c r="S1632">
        <v>2</v>
      </c>
      <c r="T1632">
        <v>4</v>
      </c>
      <c r="U1632">
        <v>7</v>
      </c>
      <c r="V1632">
        <v>8</v>
      </c>
      <c r="W1632">
        <v>8</v>
      </c>
      <c r="X1632">
        <v>7</v>
      </c>
      <c r="Y1632">
        <v>15</v>
      </c>
    </row>
    <row r="1633" spans="1:25" x14ac:dyDescent="0.3">
      <c r="A1633" s="1" t="s">
        <v>298</v>
      </c>
      <c r="B1633" s="1" t="s">
        <v>307</v>
      </c>
      <c r="C1633">
        <v>5</v>
      </c>
      <c r="D1633">
        <v>1</v>
      </c>
      <c r="E1633">
        <v>0</v>
      </c>
      <c r="F1633">
        <v>1</v>
      </c>
      <c r="G1633" s="1" t="s">
        <v>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1</v>
      </c>
      <c r="R1633">
        <v>1</v>
      </c>
      <c r="S1633">
        <v>1</v>
      </c>
      <c r="T1633">
        <v>2</v>
      </c>
      <c r="U1633">
        <v>5</v>
      </c>
      <c r="V1633">
        <v>2</v>
      </c>
      <c r="W1633">
        <v>2</v>
      </c>
      <c r="X1633">
        <v>5</v>
      </c>
      <c r="Y1633">
        <v>7</v>
      </c>
    </row>
    <row r="1634" spans="1:25" x14ac:dyDescent="0.3">
      <c r="A1634" s="1" t="s">
        <v>306</v>
      </c>
      <c r="B1634" s="1" t="s">
        <v>316</v>
      </c>
      <c r="C1634">
        <v>5</v>
      </c>
      <c r="D1634">
        <v>0</v>
      </c>
      <c r="E1634">
        <v>1</v>
      </c>
      <c r="F1634">
        <v>1</v>
      </c>
      <c r="G1634" s="1" t="s">
        <v>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1</v>
      </c>
      <c r="R1634">
        <v>4</v>
      </c>
      <c r="S1634">
        <v>3</v>
      </c>
      <c r="T1634">
        <v>7</v>
      </c>
      <c r="U1634">
        <v>7</v>
      </c>
      <c r="V1634">
        <v>5</v>
      </c>
      <c r="W1634">
        <v>5</v>
      </c>
      <c r="X1634">
        <v>7</v>
      </c>
      <c r="Y1634">
        <v>12</v>
      </c>
    </row>
    <row r="1635" spans="1:25" x14ac:dyDescent="0.3">
      <c r="A1635" s="1" t="s">
        <v>310</v>
      </c>
      <c r="B1635" s="1" t="s">
        <v>308</v>
      </c>
      <c r="C1635">
        <v>5</v>
      </c>
      <c r="D1635">
        <v>2</v>
      </c>
      <c r="E1635">
        <v>6</v>
      </c>
      <c r="F1635">
        <v>8</v>
      </c>
      <c r="G1635" s="1" t="s">
        <v>463</v>
      </c>
      <c r="H1635">
        <v>1</v>
      </c>
      <c r="I1635">
        <v>4</v>
      </c>
      <c r="J1635">
        <v>4</v>
      </c>
      <c r="K1635">
        <v>1</v>
      </c>
      <c r="L1635">
        <v>5</v>
      </c>
      <c r="M1635">
        <v>1</v>
      </c>
      <c r="N1635">
        <v>2</v>
      </c>
      <c r="O1635">
        <v>2</v>
      </c>
      <c r="P1635">
        <v>1</v>
      </c>
      <c r="Q1635">
        <v>3</v>
      </c>
      <c r="R1635">
        <v>1</v>
      </c>
      <c r="S1635">
        <v>1</v>
      </c>
      <c r="T1635">
        <v>2</v>
      </c>
      <c r="U1635">
        <v>8</v>
      </c>
      <c r="V1635">
        <v>4</v>
      </c>
      <c r="W1635">
        <v>4</v>
      </c>
      <c r="X1635">
        <v>8</v>
      </c>
      <c r="Y1635">
        <v>12</v>
      </c>
    </row>
    <row r="1636" spans="1:25" x14ac:dyDescent="0.3">
      <c r="A1636" s="1" t="s">
        <v>309</v>
      </c>
      <c r="B1636" s="1" t="s">
        <v>314</v>
      </c>
      <c r="C1636">
        <v>5</v>
      </c>
      <c r="D1636">
        <v>1</v>
      </c>
      <c r="E1636">
        <v>5</v>
      </c>
      <c r="F1636">
        <v>6</v>
      </c>
      <c r="G1636" s="1" t="s">
        <v>463</v>
      </c>
      <c r="H1636">
        <v>1</v>
      </c>
      <c r="I1636">
        <v>2</v>
      </c>
      <c r="J1636">
        <v>2</v>
      </c>
      <c r="K1636">
        <v>1</v>
      </c>
      <c r="L1636">
        <v>3</v>
      </c>
      <c r="M1636">
        <v>0</v>
      </c>
      <c r="N1636">
        <v>3</v>
      </c>
      <c r="O1636">
        <v>3</v>
      </c>
      <c r="P1636">
        <v>0</v>
      </c>
      <c r="Q1636">
        <v>3</v>
      </c>
      <c r="R1636">
        <v>2</v>
      </c>
      <c r="S1636">
        <v>1</v>
      </c>
      <c r="T1636">
        <v>3</v>
      </c>
      <c r="U1636">
        <v>8</v>
      </c>
      <c r="V1636">
        <v>4</v>
      </c>
      <c r="W1636">
        <v>4</v>
      </c>
      <c r="X1636">
        <v>8</v>
      </c>
      <c r="Y1636">
        <v>12</v>
      </c>
    </row>
    <row r="1637" spans="1:25" x14ac:dyDescent="0.3">
      <c r="A1637" s="1" t="s">
        <v>297</v>
      </c>
      <c r="B1637" s="1" t="s">
        <v>303</v>
      </c>
      <c r="C1637">
        <v>5</v>
      </c>
      <c r="D1637">
        <v>2</v>
      </c>
      <c r="E1637">
        <v>2</v>
      </c>
      <c r="F1637">
        <v>4</v>
      </c>
      <c r="G1637" s="1" t="s">
        <v>463</v>
      </c>
      <c r="H1637">
        <v>0</v>
      </c>
      <c r="I1637">
        <v>2</v>
      </c>
      <c r="J1637">
        <v>2</v>
      </c>
      <c r="K1637">
        <v>0</v>
      </c>
      <c r="L1637">
        <v>2</v>
      </c>
      <c r="M1637">
        <v>2</v>
      </c>
      <c r="N1637">
        <v>0</v>
      </c>
      <c r="O1637">
        <v>0</v>
      </c>
      <c r="P1637">
        <v>2</v>
      </c>
      <c r="Q1637">
        <v>2</v>
      </c>
      <c r="R1637">
        <v>2</v>
      </c>
      <c r="S1637">
        <v>6</v>
      </c>
      <c r="T1637">
        <v>8</v>
      </c>
      <c r="U1637">
        <v>6</v>
      </c>
      <c r="V1637">
        <v>1</v>
      </c>
      <c r="W1637">
        <v>1</v>
      </c>
      <c r="X1637">
        <v>6</v>
      </c>
      <c r="Y1637">
        <v>7</v>
      </c>
    </row>
    <row r="1638" spans="1:25" x14ac:dyDescent="0.3">
      <c r="A1638" s="1" t="s">
        <v>315</v>
      </c>
      <c r="B1638" s="1" t="s">
        <v>299</v>
      </c>
      <c r="C1638">
        <v>5</v>
      </c>
      <c r="D1638">
        <v>0</v>
      </c>
      <c r="E1638">
        <v>2</v>
      </c>
      <c r="F1638">
        <v>2</v>
      </c>
      <c r="G1638" s="1" t="s">
        <v>5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0</v>
      </c>
      <c r="N1638">
        <v>1</v>
      </c>
      <c r="O1638">
        <v>1</v>
      </c>
      <c r="P1638">
        <v>0</v>
      </c>
      <c r="Q1638">
        <v>1</v>
      </c>
      <c r="R1638">
        <v>1</v>
      </c>
      <c r="S1638">
        <v>2</v>
      </c>
      <c r="T1638">
        <v>3</v>
      </c>
      <c r="U1638">
        <v>1</v>
      </c>
      <c r="V1638">
        <v>5</v>
      </c>
      <c r="W1638">
        <v>5</v>
      </c>
      <c r="X1638">
        <v>1</v>
      </c>
      <c r="Y1638">
        <v>6</v>
      </c>
    </row>
    <row r="1639" spans="1:25" x14ac:dyDescent="0.3">
      <c r="A1639" s="1" t="s">
        <v>312</v>
      </c>
      <c r="B1639" s="1" t="s">
        <v>300</v>
      </c>
      <c r="C1639">
        <v>5</v>
      </c>
      <c r="D1639">
        <v>1</v>
      </c>
      <c r="E1639">
        <v>0</v>
      </c>
      <c r="F1639">
        <v>1</v>
      </c>
      <c r="G1639" s="1" t="s">
        <v>5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2</v>
      </c>
      <c r="T1639">
        <v>4</v>
      </c>
      <c r="U1639">
        <v>8</v>
      </c>
      <c r="V1639">
        <v>3</v>
      </c>
      <c r="W1639">
        <v>3</v>
      </c>
      <c r="X1639">
        <v>8</v>
      </c>
      <c r="Y1639">
        <v>11</v>
      </c>
    </row>
    <row r="1640" spans="1:25" x14ac:dyDescent="0.3">
      <c r="A1640" s="1" t="s">
        <v>311</v>
      </c>
      <c r="B1640" s="1" t="s">
        <v>305</v>
      </c>
      <c r="C1640">
        <v>5</v>
      </c>
      <c r="D1640">
        <v>0</v>
      </c>
      <c r="E1640">
        <v>0</v>
      </c>
      <c r="F1640">
        <v>0</v>
      </c>
      <c r="G1640" s="1" t="s">
        <v>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4</v>
      </c>
      <c r="S1640">
        <v>2</v>
      </c>
      <c r="T1640">
        <v>6</v>
      </c>
      <c r="U1640">
        <v>8</v>
      </c>
      <c r="V1640">
        <v>6</v>
      </c>
      <c r="W1640">
        <v>6</v>
      </c>
      <c r="X1640">
        <v>8</v>
      </c>
      <c r="Y1640">
        <v>14</v>
      </c>
    </row>
    <row r="1641" spans="1:25" x14ac:dyDescent="0.3">
      <c r="A1641" s="1" t="s">
        <v>314</v>
      </c>
      <c r="B1641" s="1" t="s">
        <v>315</v>
      </c>
      <c r="C1641">
        <v>6</v>
      </c>
      <c r="D1641">
        <v>1</v>
      </c>
      <c r="E1641">
        <v>1</v>
      </c>
      <c r="F1641">
        <v>2</v>
      </c>
      <c r="G1641" s="1" t="s">
        <v>463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1</v>
      </c>
      <c r="Q1641">
        <v>2</v>
      </c>
      <c r="R1641">
        <v>3</v>
      </c>
      <c r="S1641">
        <v>2</v>
      </c>
      <c r="T1641">
        <v>5</v>
      </c>
      <c r="U1641">
        <v>5</v>
      </c>
      <c r="V1641">
        <v>7</v>
      </c>
      <c r="W1641">
        <v>7</v>
      </c>
      <c r="X1641">
        <v>5</v>
      </c>
      <c r="Y1641">
        <v>12</v>
      </c>
    </row>
    <row r="1642" spans="1:25" x14ac:dyDescent="0.3">
      <c r="A1642" s="1" t="s">
        <v>303</v>
      </c>
      <c r="B1642" s="1" t="s">
        <v>311</v>
      </c>
      <c r="C1642">
        <v>6</v>
      </c>
      <c r="D1642">
        <v>0</v>
      </c>
      <c r="E1642">
        <v>3</v>
      </c>
      <c r="F1642">
        <v>3</v>
      </c>
      <c r="G1642" s="1" t="s">
        <v>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</v>
      </c>
      <c r="O1642">
        <v>3</v>
      </c>
      <c r="P1642">
        <v>0</v>
      </c>
      <c r="Q1642">
        <v>3</v>
      </c>
      <c r="R1642">
        <v>1</v>
      </c>
      <c r="S1642">
        <v>1</v>
      </c>
      <c r="T1642">
        <v>2</v>
      </c>
      <c r="U1642">
        <v>6</v>
      </c>
      <c r="V1642">
        <v>4</v>
      </c>
      <c r="W1642">
        <v>4</v>
      </c>
      <c r="X1642">
        <v>6</v>
      </c>
      <c r="Y1642">
        <v>10</v>
      </c>
    </row>
    <row r="1643" spans="1:25" x14ac:dyDescent="0.3">
      <c r="A1643" s="1" t="s">
        <v>299</v>
      </c>
      <c r="B1643" s="1" t="s">
        <v>306</v>
      </c>
      <c r="C1643">
        <v>6</v>
      </c>
      <c r="D1643">
        <v>3</v>
      </c>
      <c r="E1643">
        <v>0</v>
      </c>
      <c r="F1643">
        <v>3</v>
      </c>
      <c r="G1643" s="1" t="s">
        <v>5</v>
      </c>
      <c r="H1643">
        <v>3</v>
      </c>
      <c r="I1643">
        <v>0</v>
      </c>
      <c r="J1643">
        <v>0</v>
      </c>
      <c r="K1643">
        <v>3</v>
      </c>
      <c r="L1643">
        <v>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  <c r="T1643">
        <v>2</v>
      </c>
      <c r="U1643">
        <v>4</v>
      </c>
      <c r="V1643">
        <v>3</v>
      </c>
      <c r="W1643">
        <v>3</v>
      </c>
      <c r="X1643">
        <v>4</v>
      </c>
      <c r="Y1643">
        <v>7</v>
      </c>
    </row>
    <row r="1644" spans="1:25" x14ac:dyDescent="0.3">
      <c r="A1644" s="1" t="s">
        <v>307</v>
      </c>
      <c r="B1644" s="1" t="s">
        <v>301</v>
      </c>
      <c r="C1644">
        <v>6</v>
      </c>
      <c r="D1644">
        <v>2</v>
      </c>
      <c r="E1644">
        <v>1</v>
      </c>
      <c r="F1644">
        <v>3</v>
      </c>
      <c r="G1644" s="1" t="s">
        <v>463</v>
      </c>
      <c r="H1644">
        <v>0</v>
      </c>
      <c r="I1644">
        <v>1</v>
      </c>
      <c r="J1644">
        <v>1</v>
      </c>
      <c r="K1644">
        <v>0</v>
      </c>
      <c r="L1644">
        <v>1</v>
      </c>
      <c r="M1644">
        <v>2</v>
      </c>
      <c r="N1644">
        <v>0</v>
      </c>
      <c r="O1644">
        <v>0</v>
      </c>
      <c r="P1644">
        <v>2</v>
      </c>
      <c r="Q1644">
        <v>2</v>
      </c>
      <c r="R1644">
        <v>3</v>
      </c>
      <c r="S1644">
        <v>2</v>
      </c>
      <c r="T1644">
        <v>5</v>
      </c>
      <c r="U1644">
        <v>4</v>
      </c>
      <c r="V1644">
        <v>5</v>
      </c>
      <c r="W1644">
        <v>5</v>
      </c>
      <c r="X1644">
        <v>4</v>
      </c>
      <c r="Y1644">
        <v>9</v>
      </c>
    </row>
    <row r="1645" spans="1:25" x14ac:dyDescent="0.3">
      <c r="A1645" s="1" t="s">
        <v>313</v>
      </c>
      <c r="B1645" s="1" t="s">
        <v>297</v>
      </c>
      <c r="C1645">
        <v>6</v>
      </c>
      <c r="D1645">
        <v>0</v>
      </c>
      <c r="E1645">
        <v>1</v>
      </c>
      <c r="F1645">
        <v>1</v>
      </c>
      <c r="G1645" s="1" t="s">
        <v>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1</v>
      </c>
      <c r="R1645">
        <v>1</v>
      </c>
      <c r="S1645">
        <v>3</v>
      </c>
      <c r="T1645">
        <v>4</v>
      </c>
      <c r="U1645">
        <v>5</v>
      </c>
      <c r="V1645">
        <v>1</v>
      </c>
      <c r="W1645">
        <v>1</v>
      </c>
      <c r="X1645">
        <v>5</v>
      </c>
      <c r="Y1645">
        <v>6</v>
      </c>
    </row>
    <row r="1646" spans="1:25" x14ac:dyDescent="0.3">
      <c r="A1646" s="1" t="s">
        <v>305</v>
      </c>
      <c r="B1646" s="1" t="s">
        <v>302</v>
      </c>
      <c r="C1646">
        <v>6</v>
      </c>
      <c r="D1646">
        <v>1</v>
      </c>
      <c r="E1646">
        <v>1</v>
      </c>
      <c r="F1646">
        <v>2</v>
      </c>
      <c r="G1646" s="1" t="s">
        <v>463</v>
      </c>
      <c r="H1646">
        <v>1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1</v>
      </c>
      <c r="S1646">
        <v>3</v>
      </c>
      <c r="T1646">
        <v>4</v>
      </c>
      <c r="U1646">
        <v>0</v>
      </c>
      <c r="V1646">
        <v>2</v>
      </c>
      <c r="W1646">
        <v>2</v>
      </c>
      <c r="X1646">
        <v>0</v>
      </c>
      <c r="Y1646">
        <v>2</v>
      </c>
    </row>
    <row r="1647" spans="1:25" x14ac:dyDescent="0.3">
      <c r="A1647" s="1" t="s">
        <v>300</v>
      </c>
      <c r="B1647" s="1" t="s">
        <v>298</v>
      </c>
      <c r="C1647">
        <v>6</v>
      </c>
      <c r="D1647">
        <v>1</v>
      </c>
      <c r="E1647">
        <v>0</v>
      </c>
      <c r="F1647">
        <v>1</v>
      </c>
      <c r="G1647" s="1" t="s">
        <v>5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1</v>
      </c>
      <c r="Q1647">
        <v>1</v>
      </c>
      <c r="R1647">
        <v>2</v>
      </c>
      <c r="S1647">
        <v>2</v>
      </c>
      <c r="T1647">
        <v>4</v>
      </c>
      <c r="U1647">
        <v>4</v>
      </c>
      <c r="V1647">
        <v>3</v>
      </c>
      <c r="W1647">
        <v>3</v>
      </c>
      <c r="X1647">
        <v>4</v>
      </c>
      <c r="Y1647">
        <v>7</v>
      </c>
    </row>
    <row r="1648" spans="1:25" x14ac:dyDescent="0.3">
      <c r="A1648" s="1" t="s">
        <v>304</v>
      </c>
      <c r="B1648" s="1" t="s">
        <v>310</v>
      </c>
      <c r="C1648">
        <v>6</v>
      </c>
      <c r="D1648">
        <v>2</v>
      </c>
      <c r="E1648">
        <v>1</v>
      </c>
      <c r="F1648">
        <v>3</v>
      </c>
      <c r="G1648" s="1" t="s">
        <v>463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</v>
      </c>
      <c r="N1648">
        <v>1</v>
      </c>
      <c r="O1648">
        <v>1</v>
      </c>
      <c r="P1648">
        <v>2</v>
      </c>
      <c r="Q1648">
        <v>3</v>
      </c>
      <c r="R1648">
        <v>0</v>
      </c>
      <c r="S1648">
        <v>3</v>
      </c>
      <c r="T1648">
        <v>3</v>
      </c>
      <c r="U1648">
        <v>8</v>
      </c>
      <c r="V1648">
        <v>6</v>
      </c>
      <c r="W1648">
        <v>6</v>
      </c>
      <c r="X1648">
        <v>8</v>
      </c>
      <c r="Y1648">
        <v>14</v>
      </c>
    </row>
    <row r="1649" spans="1:25" x14ac:dyDescent="0.3">
      <c r="A1649" s="1" t="s">
        <v>316</v>
      </c>
      <c r="B1649" s="1" t="s">
        <v>309</v>
      </c>
      <c r="C1649">
        <v>6</v>
      </c>
      <c r="D1649">
        <v>2</v>
      </c>
      <c r="E1649">
        <v>2</v>
      </c>
      <c r="F1649">
        <v>4</v>
      </c>
      <c r="G1649" s="1" t="s">
        <v>463</v>
      </c>
      <c r="H1649">
        <v>1</v>
      </c>
      <c r="I1649">
        <v>2</v>
      </c>
      <c r="J1649">
        <v>2</v>
      </c>
      <c r="K1649">
        <v>1</v>
      </c>
      <c r="L1649">
        <v>3</v>
      </c>
      <c r="M1649">
        <v>1</v>
      </c>
      <c r="N1649">
        <v>0</v>
      </c>
      <c r="O1649">
        <v>0</v>
      </c>
      <c r="P1649">
        <v>1</v>
      </c>
      <c r="Q1649">
        <v>1</v>
      </c>
      <c r="R1649">
        <v>4</v>
      </c>
      <c r="S1649">
        <v>3</v>
      </c>
      <c r="T1649">
        <v>7</v>
      </c>
      <c r="U1649">
        <v>8</v>
      </c>
      <c r="V1649">
        <v>5</v>
      </c>
      <c r="W1649">
        <v>5</v>
      </c>
      <c r="X1649">
        <v>8</v>
      </c>
      <c r="Y1649">
        <v>13</v>
      </c>
    </row>
    <row r="1650" spans="1:25" x14ac:dyDescent="0.3">
      <c r="A1650" s="1" t="s">
        <v>308</v>
      </c>
      <c r="B1650" s="1" t="s">
        <v>312</v>
      </c>
      <c r="C1650">
        <v>6</v>
      </c>
      <c r="D1650">
        <v>3</v>
      </c>
      <c r="E1650">
        <v>0</v>
      </c>
      <c r="F1650">
        <v>3</v>
      </c>
      <c r="G1650" s="1" t="s">
        <v>5</v>
      </c>
      <c r="H1650">
        <v>3</v>
      </c>
      <c r="I1650">
        <v>0</v>
      </c>
      <c r="J1650">
        <v>0</v>
      </c>
      <c r="K1650">
        <v>3</v>
      </c>
      <c r="L1650">
        <v>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3</v>
      </c>
      <c r="S1650">
        <v>3</v>
      </c>
      <c r="T1650">
        <v>6</v>
      </c>
      <c r="U1650">
        <v>5</v>
      </c>
      <c r="V1650">
        <v>6</v>
      </c>
      <c r="W1650">
        <v>6</v>
      </c>
      <c r="X1650">
        <v>5</v>
      </c>
      <c r="Y1650">
        <v>11</v>
      </c>
    </row>
    <row r="1651" spans="1:25" x14ac:dyDescent="0.3">
      <c r="A1651" s="1" t="s">
        <v>297</v>
      </c>
      <c r="B1651" s="1" t="s">
        <v>307</v>
      </c>
      <c r="C1651">
        <v>7</v>
      </c>
      <c r="D1651">
        <v>1</v>
      </c>
      <c r="E1651">
        <v>0</v>
      </c>
      <c r="F1651">
        <v>1</v>
      </c>
      <c r="G1651" s="1" t="s">
        <v>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4</v>
      </c>
      <c r="T1651">
        <v>4</v>
      </c>
      <c r="U1651">
        <v>7</v>
      </c>
      <c r="V1651">
        <v>1</v>
      </c>
      <c r="W1651">
        <v>1</v>
      </c>
      <c r="X1651">
        <v>7</v>
      </c>
      <c r="Y1651">
        <v>8</v>
      </c>
    </row>
    <row r="1652" spans="1:25" x14ac:dyDescent="0.3">
      <c r="A1652" s="1" t="s">
        <v>302</v>
      </c>
      <c r="B1652" s="1" t="s">
        <v>315</v>
      </c>
      <c r="C1652">
        <v>7</v>
      </c>
      <c r="D1652">
        <v>1</v>
      </c>
      <c r="E1652">
        <v>1</v>
      </c>
      <c r="F1652">
        <v>2</v>
      </c>
      <c r="G1652" s="1" t="s">
        <v>463</v>
      </c>
      <c r="H1652">
        <v>1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1</v>
      </c>
      <c r="O1652">
        <v>1</v>
      </c>
      <c r="P1652">
        <v>0</v>
      </c>
      <c r="Q1652">
        <v>1</v>
      </c>
      <c r="R1652">
        <v>2</v>
      </c>
      <c r="S1652">
        <v>2</v>
      </c>
      <c r="T1652">
        <v>4</v>
      </c>
      <c r="U1652">
        <v>3</v>
      </c>
      <c r="V1652">
        <v>9</v>
      </c>
      <c r="W1652">
        <v>9</v>
      </c>
      <c r="X1652">
        <v>3</v>
      </c>
      <c r="Y1652">
        <v>12</v>
      </c>
    </row>
    <row r="1653" spans="1:25" x14ac:dyDescent="0.3">
      <c r="A1653" s="1" t="s">
        <v>298</v>
      </c>
      <c r="B1653" s="1" t="s">
        <v>308</v>
      </c>
      <c r="C1653">
        <v>7</v>
      </c>
      <c r="D1653">
        <v>1</v>
      </c>
      <c r="E1653">
        <v>3</v>
      </c>
      <c r="F1653">
        <v>4</v>
      </c>
      <c r="G1653" s="1" t="s">
        <v>463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3</v>
      </c>
      <c r="O1653">
        <v>3</v>
      </c>
      <c r="P1653">
        <v>1</v>
      </c>
      <c r="Q1653">
        <v>4</v>
      </c>
      <c r="R1653">
        <v>2</v>
      </c>
      <c r="S1653">
        <v>3</v>
      </c>
      <c r="T1653">
        <v>5</v>
      </c>
      <c r="U1653">
        <v>6</v>
      </c>
      <c r="V1653">
        <v>3</v>
      </c>
      <c r="W1653">
        <v>3</v>
      </c>
      <c r="X1653">
        <v>6</v>
      </c>
      <c r="Y1653">
        <v>9</v>
      </c>
    </row>
    <row r="1654" spans="1:25" x14ac:dyDescent="0.3">
      <c r="A1654" s="1" t="s">
        <v>316</v>
      </c>
      <c r="B1654" s="1" t="s">
        <v>305</v>
      </c>
      <c r="C1654">
        <v>7</v>
      </c>
      <c r="D1654">
        <v>0</v>
      </c>
      <c r="E1654">
        <v>1</v>
      </c>
      <c r="F1654">
        <v>1</v>
      </c>
      <c r="G1654" s="1" t="s">
        <v>5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5</v>
      </c>
      <c r="T1654">
        <v>7</v>
      </c>
      <c r="U1654">
        <v>3</v>
      </c>
      <c r="V1654">
        <v>0</v>
      </c>
      <c r="W1654">
        <v>0</v>
      </c>
      <c r="X1654">
        <v>3</v>
      </c>
      <c r="Y1654">
        <v>3</v>
      </c>
    </row>
    <row r="1655" spans="1:25" x14ac:dyDescent="0.3">
      <c r="A1655" s="1" t="s">
        <v>312</v>
      </c>
      <c r="B1655" s="1" t="s">
        <v>299</v>
      </c>
      <c r="C1655">
        <v>7</v>
      </c>
      <c r="D1655">
        <v>0</v>
      </c>
      <c r="E1655">
        <v>0</v>
      </c>
      <c r="F1655">
        <v>0</v>
      </c>
      <c r="G1655" s="1" t="s">
        <v>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</v>
      </c>
      <c r="S1655">
        <v>3</v>
      </c>
      <c r="T1655">
        <v>6</v>
      </c>
      <c r="U1655">
        <v>8</v>
      </c>
      <c r="V1655">
        <v>6</v>
      </c>
      <c r="W1655">
        <v>6</v>
      </c>
      <c r="X1655">
        <v>8</v>
      </c>
      <c r="Y1655">
        <v>14</v>
      </c>
    </row>
    <row r="1656" spans="1:25" x14ac:dyDescent="0.3">
      <c r="A1656" s="1" t="s">
        <v>310</v>
      </c>
      <c r="B1656" s="1" t="s">
        <v>314</v>
      </c>
      <c r="C1656">
        <v>7</v>
      </c>
      <c r="D1656">
        <v>2</v>
      </c>
      <c r="E1656">
        <v>1</v>
      </c>
      <c r="F1656">
        <v>3</v>
      </c>
      <c r="G1656" s="1" t="s">
        <v>463</v>
      </c>
      <c r="H1656">
        <v>2</v>
      </c>
      <c r="I1656">
        <v>1</v>
      </c>
      <c r="J1656">
        <v>1</v>
      </c>
      <c r="K1656">
        <v>2</v>
      </c>
      <c r="L1656">
        <v>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6</v>
      </c>
      <c r="S1656">
        <v>1</v>
      </c>
      <c r="T1656">
        <v>7</v>
      </c>
      <c r="U1656">
        <v>9</v>
      </c>
      <c r="V1656">
        <v>4</v>
      </c>
      <c r="W1656">
        <v>4</v>
      </c>
      <c r="X1656">
        <v>9</v>
      </c>
      <c r="Y1656">
        <v>13</v>
      </c>
    </row>
    <row r="1657" spans="1:25" x14ac:dyDescent="0.3">
      <c r="A1657" s="1" t="s">
        <v>301</v>
      </c>
      <c r="B1657" s="1" t="s">
        <v>303</v>
      </c>
      <c r="C1657">
        <v>7</v>
      </c>
      <c r="D1657">
        <v>1</v>
      </c>
      <c r="E1657">
        <v>1</v>
      </c>
      <c r="F1657">
        <v>2</v>
      </c>
      <c r="G1657" s="1" t="s">
        <v>463</v>
      </c>
      <c r="H1657">
        <v>0</v>
      </c>
      <c r="I1657">
        <v>1</v>
      </c>
      <c r="J1657">
        <v>1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1</v>
      </c>
      <c r="R1657">
        <v>1</v>
      </c>
      <c r="S1657">
        <v>2</v>
      </c>
      <c r="T1657">
        <v>3</v>
      </c>
      <c r="U1657">
        <v>4</v>
      </c>
      <c r="V1657">
        <v>3</v>
      </c>
      <c r="W1657">
        <v>3</v>
      </c>
      <c r="X1657">
        <v>4</v>
      </c>
      <c r="Y1657">
        <v>7</v>
      </c>
    </row>
    <row r="1658" spans="1:25" x14ac:dyDescent="0.3">
      <c r="A1658" s="1" t="s">
        <v>309</v>
      </c>
      <c r="B1658" s="1" t="s">
        <v>300</v>
      </c>
      <c r="C1658">
        <v>7</v>
      </c>
      <c r="D1658">
        <v>2</v>
      </c>
      <c r="E1658">
        <v>2</v>
      </c>
      <c r="F1658">
        <v>4</v>
      </c>
      <c r="G1658" s="1" t="s">
        <v>463</v>
      </c>
      <c r="H1658">
        <v>1</v>
      </c>
      <c r="I1658">
        <v>2</v>
      </c>
      <c r="J1658">
        <v>2</v>
      </c>
      <c r="K1658">
        <v>1</v>
      </c>
      <c r="L1658">
        <v>3</v>
      </c>
      <c r="M1658">
        <v>1</v>
      </c>
      <c r="N1658">
        <v>0</v>
      </c>
      <c r="O1658">
        <v>0</v>
      </c>
      <c r="P1658">
        <v>1</v>
      </c>
      <c r="Q1658">
        <v>1</v>
      </c>
      <c r="R1658">
        <v>2</v>
      </c>
      <c r="S1658">
        <v>3</v>
      </c>
      <c r="T1658">
        <v>5</v>
      </c>
      <c r="U1658">
        <v>5</v>
      </c>
      <c r="V1658">
        <v>3</v>
      </c>
      <c r="W1658">
        <v>3</v>
      </c>
      <c r="X1658">
        <v>5</v>
      </c>
      <c r="Y1658">
        <v>8</v>
      </c>
    </row>
    <row r="1659" spans="1:25" x14ac:dyDescent="0.3">
      <c r="A1659" s="1" t="s">
        <v>306</v>
      </c>
      <c r="B1659" s="1" t="s">
        <v>313</v>
      </c>
      <c r="C1659">
        <v>7</v>
      </c>
      <c r="D1659">
        <v>1</v>
      </c>
      <c r="E1659">
        <v>1</v>
      </c>
      <c r="F1659">
        <v>2</v>
      </c>
      <c r="G1659" s="1" t="s">
        <v>463</v>
      </c>
      <c r="H1659">
        <v>0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1</v>
      </c>
      <c r="Q1659">
        <v>1</v>
      </c>
      <c r="R1659">
        <v>2</v>
      </c>
      <c r="S1659">
        <v>2</v>
      </c>
      <c r="T1659">
        <v>4</v>
      </c>
      <c r="U1659">
        <v>5</v>
      </c>
      <c r="V1659">
        <v>5</v>
      </c>
      <c r="W1659">
        <v>5</v>
      </c>
      <c r="X1659">
        <v>5</v>
      </c>
      <c r="Y1659">
        <v>10</v>
      </c>
    </row>
    <row r="1660" spans="1:25" x14ac:dyDescent="0.3">
      <c r="A1660" s="1" t="s">
        <v>311</v>
      </c>
      <c r="B1660" s="1" t="s">
        <v>304</v>
      </c>
      <c r="C1660">
        <v>7</v>
      </c>
      <c r="D1660">
        <v>0</v>
      </c>
      <c r="E1660">
        <v>1</v>
      </c>
      <c r="F1660">
        <v>1</v>
      </c>
      <c r="G1660" s="1" t="s">
        <v>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0</v>
      </c>
      <c r="Q1660">
        <v>1</v>
      </c>
      <c r="R1660">
        <v>3</v>
      </c>
      <c r="S1660">
        <v>3</v>
      </c>
      <c r="T1660">
        <v>6</v>
      </c>
      <c r="U1660">
        <v>7</v>
      </c>
      <c r="V1660">
        <v>2</v>
      </c>
      <c r="W1660">
        <v>2</v>
      </c>
      <c r="X1660">
        <v>7</v>
      </c>
      <c r="Y1660">
        <v>9</v>
      </c>
    </row>
    <row r="1661" spans="1:25" x14ac:dyDescent="0.3">
      <c r="A1661" s="1" t="s">
        <v>314</v>
      </c>
      <c r="B1661" s="1" t="s">
        <v>312</v>
      </c>
      <c r="C1661">
        <v>8</v>
      </c>
      <c r="D1661">
        <v>1</v>
      </c>
      <c r="E1661">
        <v>0</v>
      </c>
      <c r="F1661">
        <v>1</v>
      </c>
      <c r="G1661" s="1" t="s">
        <v>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1</v>
      </c>
      <c r="R1661">
        <v>1</v>
      </c>
      <c r="S1661">
        <v>0</v>
      </c>
      <c r="T1661">
        <v>1</v>
      </c>
      <c r="U1661">
        <v>4</v>
      </c>
      <c r="V1661">
        <v>3</v>
      </c>
      <c r="W1661">
        <v>3</v>
      </c>
      <c r="X1661">
        <v>4</v>
      </c>
      <c r="Y1661">
        <v>7</v>
      </c>
    </row>
    <row r="1662" spans="1:25" x14ac:dyDescent="0.3">
      <c r="A1662" s="1" t="s">
        <v>303</v>
      </c>
      <c r="B1662" s="1" t="s">
        <v>316</v>
      </c>
      <c r="C1662">
        <v>8</v>
      </c>
      <c r="D1662">
        <v>1</v>
      </c>
      <c r="E1662">
        <v>3</v>
      </c>
      <c r="F1662">
        <v>4</v>
      </c>
      <c r="G1662" s="1" t="s">
        <v>463</v>
      </c>
      <c r="H1662">
        <v>1</v>
      </c>
      <c r="I1662">
        <v>1</v>
      </c>
      <c r="J1662">
        <v>1</v>
      </c>
      <c r="K1662">
        <v>1</v>
      </c>
      <c r="L1662">
        <v>2</v>
      </c>
      <c r="M1662">
        <v>0</v>
      </c>
      <c r="N1662">
        <v>2</v>
      </c>
      <c r="O1662">
        <v>2</v>
      </c>
      <c r="P1662">
        <v>0</v>
      </c>
      <c r="Q1662">
        <v>2</v>
      </c>
      <c r="R1662">
        <v>6</v>
      </c>
      <c r="S1662">
        <v>4</v>
      </c>
      <c r="T1662">
        <v>10</v>
      </c>
      <c r="U1662">
        <v>11</v>
      </c>
      <c r="V1662">
        <v>0</v>
      </c>
      <c r="W1662">
        <v>0</v>
      </c>
      <c r="X1662">
        <v>11</v>
      </c>
      <c r="Y1662">
        <v>11</v>
      </c>
    </row>
    <row r="1663" spans="1:25" x14ac:dyDescent="0.3">
      <c r="A1663" s="1" t="s">
        <v>299</v>
      </c>
      <c r="B1663" s="1" t="s">
        <v>297</v>
      </c>
      <c r="C1663">
        <v>8</v>
      </c>
      <c r="D1663">
        <v>1</v>
      </c>
      <c r="E1663">
        <v>0</v>
      </c>
      <c r="F1663">
        <v>1</v>
      </c>
      <c r="G1663" s="1" t="s">
        <v>5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5</v>
      </c>
      <c r="S1663">
        <v>3</v>
      </c>
      <c r="T1663">
        <v>8</v>
      </c>
      <c r="U1663">
        <v>6</v>
      </c>
      <c r="V1663">
        <v>4</v>
      </c>
      <c r="W1663">
        <v>4</v>
      </c>
      <c r="X1663">
        <v>6</v>
      </c>
      <c r="Y1663">
        <v>10</v>
      </c>
    </row>
    <row r="1664" spans="1:25" x14ac:dyDescent="0.3">
      <c r="A1664" s="1" t="s">
        <v>300</v>
      </c>
      <c r="B1664" s="1" t="s">
        <v>311</v>
      </c>
      <c r="C1664">
        <v>8</v>
      </c>
      <c r="D1664">
        <v>3</v>
      </c>
      <c r="E1664">
        <v>1</v>
      </c>
      <c r="F1664">
        <v>4</v>
      </c>
      <c r="G1664" s="1" t="s">
        <v>463</v>
      </c>
      <c r="H1664">
        <v>1</v>
      </c>
      <c r="I1664">
        <v>1</v>
      </c>
      <c r="J1664">
        <v>1</v>
      </c>
      <c r="K1664">
        <v>1</v>
      </c>
      <c r="L1664">
        <v>2</v>
      </c>
      <c r="M1664">
        <v>2</v>
      </c>
      <c r="N1664">
        <v>0</v>
      </c>
      <c r="O1664">
        <v>0</v>
      </c>
      <c r="P1664">
        <v>2</v>
      </c>
      <c r="Q1664">
        <v>2</v>
      </c>
      <c r="R1664">
        <v>3</v>
      </c>
      <c r="S1664">
        <v>2</v>
      </c>
      <c r="T1664">
        <v>5</v>
      </c>
      <c r="U1664">
        <v>10</v>
      </c>
      <c r="V1664">
        <v>3</v>
      </c>
      <c r="W1664">
        <v>3</v>
      </c>
      <c r="X1664">
        <v>10</v>
      </c>
      <c r="Y1664">
        <v>13</v>
      </c>
    </row>
    <row r="1665" spans="1:25" x14ac:dyDescent="0.3">
      <c r="A1665" s="1" t="s">
        <v>315</v>
      </c>
      <c r="B1665" s="1" t="s">
        <v>310</v>
      </c>
      <c r="C1665">
        <v>8</v>
      </c>
      <c r="D1665">
        <v>0</v>
      </c>
      <c r="E1665">
        <v>1</v>
      </c>
      <c r="F1665">
        <v>1</v>
      </c>
      <c r="G1665" s="1" t="s">
        <v>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</v>
      </c>
      <c r="P1665">
        <v>0</v>
      </c>
      <c r="Q1665">
        <v>1</v>
      </c>
      <c r="R1665">
        <v>4</v>
      </c>
      <c r="S1665">
        <v>5</v>
      </c>
      <c r="T1665">
        <v>9</v>
      </c>
      <c r="U1665">
        <v>10</v>
      </c>
      <c r="V1665">
        <v>2</v>
      </c>
      <c r="W1665">
        <v>2</v>
      </c>
      <c r="X1665">
        <v>10</v>
      </c>
      <c r="Y1665">
        <v>12</v>
      </c>
    </row>
    <row r="1666" spans="1:25" x14ac:dyDescent="0.3">
      <c r="A1666" s="1" t="s">
        <v>307</v>
      </c>
      <c r="B1666" s="1" t="s">
        <v>309</v>
      </c>
      <c r="C1666">
        <v>8</v>
      </c>
      <c r="D1666">
        <v>1</v>
      </c>
      <c r="E1666">
        <v>0</v>
      </c>
      <c r="F1666">
        <v>1</v>
      </c>
      <c r="G1666" s="1" t="s">
        <v>5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2</v>
      </c>
      <c r="T1666">
        <v>3</v>
      </c>
      <c r="U1666">
        <v>6</v>
      </c>
      <c r="V1666">
        <v>4</v>
      </c>
      <c r="W1666">
        <v>4</v>
      </c>
      <c r="X1666">
        <v>6</v>
      </c>
      <c r="Y1666">
        <v>10</v>
      </c>
    </row>
    <row r="1667" spans="1:25" x14ac:dyDescent="0.3">
      <c r="A1667" s="1" t="s">
        <v>305</v>
      </c>
      <c r="B1667" s="1" t="s">
        <v>301</v>
      </c>
      <c r="C1667">
        <v>8</v>
      </c>
      <c r="D1667">
        <v>1</v>
      </c>
      <c r="E1667">
        <v>1</v>
      </c>
      <c r="F1667">
        <v>2</v>
      </c>
      <c r="G1667" s="1" t="s">
        <v>463</v>
      </c>
      <c r="H1667">
        <v>1</v>
      </c>
      <c r="I1667">
        <v>1</v>
      </c>
      <c r="J1667">
        <v>1</v>
      </c>
      <c r="K1667">
        <v>1</v>
      </c>
      <c r="L1667">
        <v>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2</v>
      </c>
      <c r="T1667">
        <v>4</v>
      </c>
      <c r="U1667">
        <v>5</v>
      </c>
      <c r="V1667">
        <v>2</v>
      </c>
      <c r="W1667">
        <v>2</v>
      </c>
      <c r="X1667">
        <v>5</v>
      </c>
      <c r="Y1667">
        <v>7</v>
      </c>
    </row>
    <row r="1668" spans="1:25" x14ac:dyDescent="0.3">
      <c r="A1668" s="1" t="s">
        <v>308</v>
      </c>
      <c r="B1668" s="1" t="s">
        <v>302</v>
      </c>
      <c r="C1668">
        <v>8</v>
      </c>
      <c r="D1668">
        <v>2</v>
      </c>
      <c r="E1668">
        <v>1</v>
      </c>
      <c r="F1668">
        <v>3</v>
      </c>
      <c r="G1668" s="1" t="s">
        <v>463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2</v>
      </c>
      <c r="R1668">
        <v>3</v>
      </c>
      <c r="S1668">
        <v>3</v>
      </c>
      <c r="T1668">
        <v>6</v>
      </c>
      <c r="U1668">
        <v>8</v>
      </c>
      <c r="V1668">
        <v>8</v>
      </c>
      <c r="W1668">
        <v>8</v>
      </c>
      <c r="X1668">
        <v>8</v>
      </c>
      <c r="Y1668">
        <v>16</v>
      </c>
    </row>
    <row r="1669" spans="1:25" x14ac:dyDescent="0.3">
      <c r="A1669" s="1" t="s">
        <v>313</v>
      </c>
      <c r="B1669" s="1" t="s">
        <v>298</v>
      </c>
      <c r="C1669">
        <v>8</v>
      </c>
      <c r="D1669">
        <v>2</v>
      </c>
      <c r="E1669">
        <v>3</v>
      </c>
      <c r="F1669">
        <v>5</v>
      </c>
      <c r="G1669" s="1" t="s">
        <v>463</v>
      </c>
      <c r="H1669">
        <v>2</v>
      </c>
      <c r="I1669">
        <v>2</v>
      </c>
      <c r="J1669">
        <v>2</v>
      </c>
      <c r="K1669">
        <v>2</v>
      </c>
      <c r="L1669">
        <v>4</v>
      </c>
      <c r="M1669">
        <v>0</v>
      </c>
      <c r="N1669">
        <v>1</v>
      </c>
      <c r="O1669">
        <v>1</v>
      </c>
      <c r="P1669">
        <v>0</v>
      </c>
      <c r="Q1669">
        <v>1</v>
      </c>
      <c r="R1669">
        <v>3</v>
      </c>
      <c r="S1669">
        <v>5</v>
      </c>
      <c r="T1669">
        <v>8</v>
      </c>
      <c r="U1669">
        <v>4</v>
      </c>
      <c r="V1669">
        <v>9</v>
      </c>
      <c r="W1669">
        <v>9</v>
      </c>
      <c r="X1669">
        <v>4</v>
      </c>
      <c r="Y1669">
        <v>13</v>
      </c>
    </row>
    <row r="1670" spans="1:25" x14ac:dyDescent="0.3">
      <c r="A1670" s="1" t="s">
        <v>304</v>
      </c>
      <c r="B1670" s="1" t="s">
        <v>306</v>
      </c>
      <c r="C1670">
        <v>8</v>
      </c>
      <c r="D1670">
        <v>1</v>
      </c>
      <c r="E1670">
        <v>0</v>
      </c>
      <c r="F1670">
        <v>1</v>
      </c>
      <c r="G1670" s="1" t="s">
        <v>5</v>
      </c>
      <c r="H1670">
        <v>1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2</v>
      </c>
      <c r="T1670">
        <v>3</v>
      </c>
      <c r="U1670">
        <v>6</v>
      </c>
      <c r="V1670">
        <v>2</v>
      </c>
      <c r="W1670">
        <v>2</v>
      </c>
      <c r="X1670">
        <v>6</v>
      </c>
      <c r="Y1670">
        <v>8</v>
      </c>
    </row>
    <row r="1671" spans="1:25" x14ac:dyDescent="0.3">
      <c r="A1671" s="1" t="s">
        <v>301</v>
      </c>
      <c r="B1671" s="1" t="s">
        <v>308</v>
      </c>
      <c r="C1671">
        <v>9</v>
      </c>
      <c r="D1671">
        <v>4</v>
      </c>
      <c r="E1671">
        <v>2</v>
      </c>
      <c r="F1671">
        <v>6</v>
      </c>
      <c r="G1671" s="1" t="s">
        <v>463</v>
      </c>
      <c r="H1671">
        <v>2</v>
      </c>
      <c r="I1671">
        <v>0</v>
      </c>
      <c r="J1671">
        <v>0</v>
      </c>
      <c r="K1671">
        <v>2</v>
      </c>
      <c r="L1671">
        <v>2</v>
      </c>
      <c r="M1671">
        <v>2</v>
      </c>
      <c r="N1671">
        <v>2</v>
      </c>
      <c r="O1671">
        <v>2</v>
      </c>
      <c r="P1671">
        <v>2</v>
      </c>
      <c r="Q1671">
        <v>4</v>
      </c>
      <c r="R1671">
        <v>0</v>
      </c>
      <c r="S1671">
        <v>1</v>
      </c>
      <c r="T1671">
        <v>1</v>
      </c>
      <c r="U1671">
        <v>5</v>
      </c>
      <c r="V1671">
        <v>7</v>
      </c>
      <c r="W1671">
        <v>7</v>
      </c>
      <c r="X1671">
        <v>5</v>
      </c>
      <c r="Y1671">
        <v>12</v>
      </c>
    </row>
    <row r="1672" spans="1:25" x14ac:dyDescent="0.3">
      <c r="A1672" s="1" t="s">
        <v>297</v>
      </c>
      <c r="B1672" s="1" t="s">
        <v>304</v>
      </c>
      <c r="C1672">
        <v>9</v>
      </c>
      <c r="D1672">
        <v>0</v>
      </c>
      <c r="E1672">
        <v>1</v>
      </c>
      <c r="F1672">
        <v>1</v>
      </c>
      <c r="G1672" s="1" t="s">
        <v>5</v>
      </c>
      <c r="H1672">
        <v>0</v>
      </c>
      <c r="I1672">
        <v>1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4</v>
      </c>
      <c r="T1672">
        <v>4</v>
      </c>
      <c r="U1672">
        <v>9</v>
      </c>
      <c r="V1672">
        <v>6</v>
      </c>
      <c r="W1672">
        <v>6</v>
      </c>
      <c r="X1672">
        <v>9</v>
      </c>
      <c r="Y1672">
        <v>15</v>
      </c>
    </row>
    <row r="1673" spans="1:25" x14ac:dyDescent="0.3">
      <c r="A1673" s="1" t="s">
        <v>302</v>
      </c>
      <c r="B1673" s="1" t="s">
        <v>314</v>
      </c>
      <c r="C1673">
        <v>9</v>
      </c>
      <c r="D1673">
        <v>0</v>
      </c>
      <c r="E1673">
        <v>1</v>
      </c>
      <c r="F1673">
        <v>1</v>
      </c>
      <c r="G1673" s="1" t="s">
        <v>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1</v>
      </c>
      <c r="R1673">
        <v>1</v>
      </c>
      <c r="S1673">
        <v>3</v>
      </c>
      <c r="T1673">
        <v>4</v>
      </c>
      <c r="U1673">
        <v>6</v>
      </c>
      <c r="V1673">
        <v>2</v>
      </c>
      <c r="W1673">
        <v>2</v>
      </c>
      <c r="X1673">
        <v>6</v>
      </c>
      <c r="Y1673">
        <v>8</v>
      </c>
    </row>
    <row r="1674" spans="1:25" x14ac:dyDescent="0.3">
      <c r="A1674" s="1" t="s">
        <v>298</v>
      </c>
      <c r="B1674" s="1" t="s">
        <v>303</v>
      </c>
      <c r="C1674">
        <v>9</v>
      </c>
      <c r="D1674">
        <v>1</v>
      </c>
      <c r="E1674">
        <v>1</v>
      </c>
      <c r="F1674">
        <v>2</v>
      </c>
      <c r="G1674" s="1" t="s">
        <v>463</v>
      </c>
      <c r="H1674">
        <v>1</v>
      </c>
      <c r="I1674">
        <v>1</v>
      </c>
      <c r="J1674">
        <v>1</v>
      </c>
      <c r="K1674">
        <v>1</v>
      </c>
      <c r="L1674">
        <v>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3</v>
      </c>
      <c r="T1674">
        <v>5</v>
      </c>
      <c r="U1674">
        <v>8</v>
      </c>
      <c r="V1674">
        <v>2</v>
      </c>
      <c r="W1674">
        <v>2</v>
      </c>
      <c r="X1674">
        <v>8</v>
      </c>
      <c r="Y1674">
        <v>10</v>
      </c>
    </row>
    <row r="1675" spans="1:25" x14ac:dyDescent="0.3">
      <c r="A1675" s="1" t="s">
        <v>311</v>
      </c>
      <c r="B1675" s="1" t="s">
        <v>299</v>
      </c>
      <c r="C1675">
        <v>9</v>
      </c>
      <c r="D1675">
        <v>1</v>
      </c>
      <c r="E1675">
        <v>1</v>
      </c>
      <c r="F1675">
        <v>2</v>
      </c>
      <c r="G1675" s="1" t="s">
        <v>463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1</v>
      </c>
      <c r="P1675">
        <v>1</v>
      </c>
      <c r="Q1675">
        <v>2</v>
      </c>
      <c r="R1675">
        <v>3</v>
      </c>
      <c r="S1675">
        <v>1</v>
      </c>
      <c r="T1675">
        <v>4</v>
      </c>
      <c r="U1675">
        <v>8</v>
      </c>
      <c r="V1675">
        <v>7</v>
      </c>
      <c r="W1675">
        <v>7</v>
      </c>
      <c r="X1675">
        <v>8</v>
      </c>
      <c r="Y1675">
        <v>15</v>
      </c>
    </row>
    <row r="1676" spans="1:25" x14ac:dyDescent="0.3">
      <c r="A1676" s="1" t="s">
        <v>306</v>
      </c>
      <c r="B1676" s="1" t="s">
        <v>300</v>
      </c>
      <c r="C1676">
        <v>9</v>
      </c>
      <c r="D1676">
        <v>0</v>
      </c>
      <c r="E1676">
        <v>2</v>
      </c>
      <c r="F1676">
        <v>2</v>
      </c>
      <c r="G1676" s="1" t="s">
        <v>5</v>
      </c>
      <c r="H1676">
        <v>0</v>
      </c>
      <c r="I1676">
        <v>1</v>
      </c>
      <c r="J1676">
        <v>1</v>
      </c>
      <c r="K1676">
        <v>0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1</v>
      </c>
      <c r="R1676">
        <v>3</v>
      </c>
      <c r="S1676">
        <v>3</v>
      </c>
      <c r="T1676">
        <v>6</v>
      </c>
      <c r="U1676">
        <v>6</v>
      </c>
      <c r="V1676">
        <v>4</v>
      </c>
      <c r="W1676">
        <v>4</v>
      </c>
      <c r="X1676">
        <v>6</v>
      </c>
      <c r="Y1676">
        <v>10</v>
      </c>
    </row>
    <row r="1677" spans="1:25" x14ac:dyDescent="0.3">
      <c r="A1677" s="1" t="s">
        <v>309</v>
      </c>
      <c r="B1677" s="1" t="s">
        <v>315</v>
      </c>
      <c r="C1677">
        <v>9</v>
      </c>
      <c r="D1677">
        <v>1</v>
      </c>
      <c r="E1677">
        <v>2</v>
      </c>
      <c r="F1677">
        <v>3</v>
      </c>
      <c r="G1677" s="1" t="s">
        <v>463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2</v>
      </c>
      <c r="O1677">
        <v>2</v>
      </c>
      <c r="P1677">
        <v>1</v>
      </c>
      <c r="Q1677">
        <v>3</v>
      </c>
      <c r="R1677">
        <v>4</v>
      </c>
      <c r="S1677">
        <v>4</v>
      </c>
      <c r="T1677">
        <v>8</v>
      </c>
      <c r="U1677">
        <v>6</v>
      </c>
      <c r="V1677">
        <v>2</v>
      </c>
      <c r="W1677">
        <v>2</v>
      </c>
      <c r="X1677">
        <v>6</v>
      </c>
      <c r="Y1677">
        <v>8</v>
      </c>
    </row>
    <row r="1678" spans="1:25" x14ac:dyDescent="0.3">
      <c r="A1678" s="1" t="s">
        <v>316</v>
      </c>
      <c r="B1678" s="1" t="s">
        <v>313</v>
      </c>
      <c r="C1678">
        <v>9</v>
      </c>
      <c r="D1678">
        <v>0</v>
      </c>
      <c r="E1678">
        <v>0</v>
      </c>
      <c r="F1678">
        <v>0</v>
      </c>
      <c r="G1678" s="1" t="s">
        <v>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1</v>
      </c>
      <c r="T1678">
        <v>4</v>
      </c>
      <c r="U1678">
        <v>7</v>
      </c>
      <c r="V1678">
        <v>6</v>
      </c>
      <c r="W1678">
        <v>6</v>
      </c>
      <c r="X1678">
        <v>7</v>
      </c>
      <c r="Y1678">
        <v>13</v>
      </c>
    </row>
    <row r="1679" spans="1:25" x14ac:dyDescent="0.3">
      <c r="A1679" s="1" t="s">
        <v>305</v>
      </c>
      <c r="B1679" s="1" t="s">
        <v>307</v>
      </c>
      <c r="C1679">
        <v>9</v>
      </c>
      <c r="D1679">
        <v>1</v>
      </c>
      <c r="E1679">
        <v>1</v>
      </c>
      <c r="F1679">
        <v>2</v>
      </c>
      <c r="G1679" s="1" t="s">
        <v>463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1</v>
      </c>
      <c r="P1679">
        <v>1</v>
      </c>
      <c r="Q1679">
        <v>2</v>
      </c>
      <c r="R1679">
        <v>1</v>
      </c>
      <c r="S1679">
        <v>2</v>
      </c>
      <c r="T1679">
        <v>3</v>
      </c>
      <c r="U1679">
        <v>10</v>
      </c>
      <c r="V1679">
        <v>1</v>
      </c>
      <c r="W1679">
        <v>1</v>
      </c>
      <c r="X1679">
        <v>10</v>
      </c>
      <c r="Y1679">
        <v>11</v>
      </c>
    </row>
    <row r="1680" spans="1:25" x14ac:dyDescent="0.3">
      <c r="A1680" s="1" t="s">
        <v>312</v>
      </c>
      <c r="B1680" s="1" t="s">
        <v>310</v>
      </c>
      <c r="C1680">
        <v>9</v>
      </c>
      <c r="D1680">
        <v>1</v>
      </c>
      <c r="E1680">
        <v>2</v>
      </c>
      <c r="F1680">
        <v>3</v>
      </c>
      <c r="G1680" s="1" t="s">
        <v>463</v>
      </c>
      <c r="H1680">
        <v>0</v>
      </c>
      <c r="I1680">
        <v>2</v>
      </c>
      <c r="J1680">
        <v>2</v>
      </c>
      <c r="K1680">
        <v>0</v>
      </c>
      <c r="L1680">
        <v>2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1</v>
      </c>
      <c r="S1680">
        <v>2</v>
      </c>
      <c r="T1680">
        <v>3</v>
      </c>
      <c r="U1680">
        <v>15</v>
      </c>
      <c r="V1680">
        <v>1</v>
      </c>
      <c r="W1680">
        <v>1</v>
      </c>
      <c r="X1680">
        <v>15</v>
      </c>
      <c r="Y1680">
        <v>16</v>
      </c>
    </row>
    <row r="1681" spans="1:25" x14ac:dyDescent="0.3">
      <c r="A1681" s="1" t="s">
        <v>301</v>
      </c>
      <c r="B1681" s="1" t="s">
        <v>312</v>
      </c>
      <c r="C1681">
        <v>10</v>
      </c>
      <c r="D1681">
        <v>5</v>
      </c>
      <c r="E1681">
        <v>1</v>
      </c>
      <c r="F1681">
        <v>6</v>
      </c>
      <c r="G1681" s="1" t="s">
        <v>463</v>
      </c>
      <c r="H1681">
        <v>2</v>
      </c>
      <c r="I1681">
        <v>0</v>
      </c>
      <c r="J1681">
        <v>0</v>
      </c>
      <c r="K1681">
        <v>2</v>
      </c>
      <c r="L1681">
        <v>2</v>
      </c>
      <c r="M1681">
        <v>3</v>
      </c>
      <c r="N1681">
        <v>1</v>
      </c>
      <c r="O1681">
        <v>1</v>
      </c>
      <c r="P1681">
        <v>3</v>
      </c>
      <c r="Q1681">
        <v>4</v>
      </c>
      <c r="R1681">
        <v>2</v>
      </c>
      <c r="S1681">
        <v>2</v>
      </c>
      <c r="T1681">
        <v>4</v>
      </c>
      <c r="U1681">
        <v>4</v>
      </c>
      <c r="V1681">
        <v>2</v>
      </c>
      <c r="W1681">
        <v>2</v>
      </c>
      <c r="X1681">
        <v>4</v>
      </c>
      <c r="Y1681">
        <v>6</v>
      </c>
    </row>
    <row r="1682" spans="1:25" x14ac:dyDescent="0.3">
      <c r="A1682" s="1" t="s">
        <v>314</v>
      </c>
      <c r="B1682" s="1" t="s">
        <v>311</v>
      </c>
      <c r="C1682">
        <v>10</v>
      </c>
      <c r="D1682">
        <v>2</v>
      </c>
      <c r="E1682">
        <v>1</v>
      </c>
      <c r="F1682">
        <v>3</v>
      </c>
      <c r="G1682" s="1" t="s">
        <v>463</v>
      </c>
      <c r="H1682">
        <v>0</v>
      </c>
      <c r="I1682">
        <v>1</v>
      </c>
      <c r="J1682">
        <v>1</v>
      </c>
      <c r="K1682">
        <v>0</v>
      </c>
      <c r="L1682">
        <v>1</v>
      </c>
      <c r="M1682">
        <v>2</v>
      </c>
      <c r="N1682">
        <v>0</v>
      </c>
      <c r="O1682">
        <v>0</v>
      </c>
      <c r="P1682">
        <v>2</v>
      </c>
      <c r="Q1682">
        <v>2</v>
      </c>
      <c r="R1682">
        <v>1</v>
      </c>
      <c r="S1682">
        <v>1</v>
      </c>
      <c r="T1682">
        <v>2</v>
      </c>
      <c r="U1682">
        <v>8</v>
      </c>
      <c r="V1682">
        <v>4</v>
      </c>
      <c r="W1682">
        <v>4</v>
      </c>
      <c r="X1682">
        <v>8</v>
      </c>
      <c r="Y1682">
        <v>12</v>
      </c>
    </row>
    <row r="1683" spans="1:25" x14ac:dyDescent="0.3">
      <c r="A1683" s="1" t="s">
        <v>303</v>
      </c>
      <c r="B1683" s="1" t="s">
        <v>305</v>
      </c>
      <c r="C1683">
        <v>10</v>
      </c>
      <c r="D1683">
        <v>0</v>
      </c>
      <c r="E1683">
        <v>0</v>
      </c>
      <c r="F1683">
        <v>0</v>
      </c>
      <c r="G1683" s="1" t="s">
        <v>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4</v>
      </c>
      <c r="T1683">
        <v>6</v>
      </c>
      <c r="U1683">
        <v>5</v>
      </c>
      <c r="V1683">
        <v>2</v>
      </c>
      <c r="W1683">
        <v>2</v>
      </c>
      <c r="X1683">
        <v>5</v>
      </c>
      <c r="Y1683">
        <v>7</v>
      </c>
    </row>
    <row r="1684" spans="1:25" x14ac:dyDescent="0.3">
      <c r="A1684" s="1" t="s">
        <v>299</v>
      </c>
      <c r="B1684" s="1" t="s">
        <v>316</v>
      </c>
      <c r="C1684">
        <v>10</v>
      </c>
      <c r="D1684">
        <v>2</v>
      </c>
      <c r="E1684">
        <v>0</v>
      </c>
      <c r="F1684">
        <v>2</v>
      </c>
      <c r="G1684" s="1" t="s">
        <v>5</v>
      </c>
      <c r="H1684">
        <v>1</v>
      </c>
      <c r="I1684">
        <v>0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2</v>
      </c>
      <c r="S1684">
        <v>1</v>
      </c>
      <c r="T1684">
        <v>3</v>
      </c>
      <c r="U1684">
        <v>10</v>
      </c>
      <c r="V1684">
        <v>1</v>
      </c>
      <c r="W1684">
        <v>1</v>
      </c>
      <c r="X1684">
        <v>10</v>
      </c>
      <c r="Y1684">
        <v>11</v>
      </c>
    </row>
    <row r="1685" spans="1:25" x14ac:dyDescent="0.3">
      <c r="A1685" s="1" t="s">
        <v>302</v>
      </c>
      <c r="B1685" s="1" t="s">
        <v>298</v>
      </c>
      <c r="C1685">
        <v>10</v>
      </c>
      <c r="D1685">
        <v>4</v>
      </c>
      <c r="E1685">
        <v>0</v>
      </c>
      <c r="F1685">
        <v>4</v>
      </c>
      <c r="G1685" s="1" t="s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0</v>
      </c>
      <c r="O1685">
        <v>0</v>
      </c>
      <c r="P1685">
        <v>2</v>
      </c>
      <c r="Q1685">
        <v>2</v>
      </c>
      <c r="R1685">
        <v>0</v>
      </c>
      <c r="S1685">
        <v>0</v>
      </c>
      <c r="T1685">
        <v>0</v>
      </c>
      <c r="U1685">
        <v>2</v>
      </c>
      <c r="V1685">
        <v>8</v>
      </c>
      <c r="W1685">
        <v>8</v>
      </c>
      <c r="X1685">
        <v>2</v>
      </c>
      <c r="Y1685">
        <v>10</v>
      </c>
    </row>
    <row r="1686" spans="1:25" x14ac:dyDescent="0.3">
      <c r="A1686" s="1" t="s">
        <v>313</v>
      </c>
      <c r="B1686" s="1" t="s">
        <v>309</v>
      </c>
      <c r="C1686">
        <v>10</v>
      </c>
      <c r="D1686">
        <v>2</v>
      </c>
      <c r="E1686">
        <v>1</v>
      </c>
      <c r="F1686">
        <v>3</v>
      </c>
      <c r="G1686" s="1" t="s">
        <v>463</v>
      </c>
      <c r="H1686">
        <v>2</v>
      </c>
      <c r="I1686">
        <v>0</v>
      </c>
      <c r="J1686">
        <v>0</v>
      </c>
      <c r="K1686">
        <v>2</v>
      </c>
      <c r="L1686">
        <v>2</v>
      </c>
      <c r="M1686">
        <v>0</v>
      </c>
      <c r="N1686">
        <v>1</v>
      </c>
      <c r="O1686">
        <v>1</v>
      </c>
      <c r="P1686">
        <v>0</v>
      </c>
      <c r="Q1686">
        <v>1</v>
      </c>
      <c r="R1686">
        <v>2</v>
      </c>
      <c r="S1686">
        <v>3</v>
      </c>
      <c r="T1686">
        <v>5</v>
      </c>
      <c r="U1686">
        <v>4</v>
      </c>
      <c r="V1686">
        <v>7</v>
      </c>
      <c r="W1686">
        <v>7</v>
      </c>
      <c r="X1686">
        <v>4</v>
      </c>
      <c r="Y1686">
        <v>11</v>
      </c>
    </row>
    <row r="1687" spans="1:25" x14ac:dyDescent="0.3">
      <c r="A1687" s="1" t="s">
        <v>315</v>
      </c>
      <c r="B1687" s="1" t="s">
        <v>297</v>
      </c>
      <c r="C1687">
        <v>10</v>
      </c>
      <c r="D1687">
        <v>2</v>
      </c>
      <c r="E1687">
        <v>0</v>
      </c>
      <c r="F1687">
        <v>2</v>
      </c>
      <c r="G1687" s="1" t="s">
        <v>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</v>
      </c>
      <c r="N1687">
        <v>0</v>
      </c>
      <c r="O1687">
        <v>0</v>
      </c>
      <c r="P1687">
        <v>2</v>
      </c>
      <c r="Q1687">
        <v>2</v>
      </c>
      <c r="R1687">
        <v>1</v>
      </c>
      <c r="S1687">
        <v>2</v>
      </c>
      <c r="T1687">
        <v>3</v>
      </c>
      <c r="U1687">
        <v>5</v>
      </c>
      <c r="V1687">
        <v>4</v>
      </c>
      <c r="W1687">
        <v>4</v>
      </c>
      <c r="X1687">
        <v>5</v>
      </c>
      <c r="Y1687">
        <v>9</v>
      </c>
    </row>
    <row r="1688" spans="1:25" x14ac:dyDescent="0.3">
      <c r="A1688" s="1" t="s">
        <v>304</v>
      </c>
      <c r="B1688" s="1" t="s">
        <v>300</v>
      </c>
      <c r="C1688">
        <v>10</v>
      </c>
      <c r="D1688">
        <v>1</v>
      </c>
      <c r="E1688">
        <v>1</v>
      </c>
      <c r="F1688">
        <v>2</v>
      </c>
      <c r="G1688" s="1" t="s">
        <v>463</v>
      </c>
      <c r="H1688">
        <v>0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1</v>
      </c>
      <c r="R1688">
        <v>3</v>
      </c>
      <c r="S1688">
        <v>2</v>
      </c>
      <c r="T1688">
        <v>5</v>
      </c>
      <c r="U1688">
        <v>5</v>
      </c>
      <c r="V1688">
        <v>2</v>
      </c>
      <c r="W1688">
        <v>2</v>
      </c>
      <c r="X1688">
        <v>5</v>
      </c>
      <c r="Y1688">
        <v>7</v>
      </c>
    </row>
    <row r="1689" spans="1:25" x14ac:dyDescent="0.3">
      <c r="A1689" s="1" t="s">
        <v>308</v>
      </c>
      <c r="B1689" s="1" t="s">
        <v>306</v>
      </c>
      <c r="C1689">
        <v>10</v>
      </c>
      <c r="D1689">
        <v>2</v>
      </c>
      <c r="E1689">
        <v>1</v>
      </c>
      <c r="F1689">
        <v>3</v>
      </c>
      <c r="G1689" s="1" t="s">
        <v>463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</v>
      </c>
      <c r="N1689">
        <v>1</v>
      </c>
      <c r="O1689">
        <v>1</v>
      </c>
      <c r="P1689">
        <v>2</v>
      </c>
      <c r="Q1689">
        <v>3</v>
      </c>
      <c r="R1689">
        <v>2</v>
      </c>
      <c r="S1689">
        <v>2</v>
      </c>
      <c r="T1689">
        <v>4</v>
      </c>
      <c r="U1689">
        <v>4</v>
      </c>
      <c r="V1689">
        <v>2</v>
      </c>
      <c r="W1689">
        <v>2</v>
      </c>
      <c r="X1689">
        <v>4</v>
      </c>
      <c r="Y1689">
        <v>6</v>
      </c>
    </row>
    <row r="1690" spans="1:25" x14ac:dyDescent="0.3">
      <c r="A1690" s="1" t="s">
        <v>310</v>
      </c>
      <c r="B1690" s="1" t="s">
        <v>307</v>
      </c>
      <c r="C1690">
        <v>10</v>
      </c>
      <c r="D1690">
        <v>2</v>
      </c>
      <c r="E1690">
        <v>0</v>
      </c>
      <c r="F1690">
        <v>2</v>
      </c>
      <c r="G1690" s="1" t="s">
        <v>5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1</v>
      </c>
      <c r="R1690">
        <v>2</v>
      </c>
      <c r="S1690">
        <v>2</v>
      </c>
      <c r="T1690">
        <v>4</v>
      </c>
      <c r="U1690">
        <v>3</v>
      </c>
      <c r="V1690">
        <v>2</v>
      </c>
      <c r="W1690">
        <v>2</v>
      </c>
      <c r="X1690">
        <v>3</v>
      </c>
      <c r="Y1690">
        <v>5</v>
      </c>
    </row>
    <row r="1691" spans="1:25" x14ac:dyDescent="0.3">
      <c r="A1691" s="1" t="s">
        <v>297</v>
      </c>
      <c r="B1691" s="1" t="s">
        <v>302</v>
      </c>
      <c r="C1691">
        <v>11</v>
      </c>
      <c r="D1691">
        <v>3</v>
      </c>
      <c r="E1691">
        <v>3</v>
      </c>
      <c r="F1691">
        <v>6</v>
      </c>
      <c r="G1691" s="1" t="s">
        <v>463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2</v>
      </c>
      <c r="N1691">
        <v>3</v>
      </c>
      <c r="O1691">
        <v>3</v>
      </c>
      <c r="P1691">
        <v>2</v>
      </c>
      <c r="Q1691">
        <v>5</v>
      </c>
      <c r="R1691">
        <v>3</v>
      </c>
      <c r="S1691">
        <v>2</v>
      </c>
      <c r="T1691">
        <v>5</v>
      </c>
      <c r="U1691">
        <v>4</v>
      </c>
      <c r="V1691">
        <v>4</v>
      </c>
      <c r="W1691">
        <v>4</v>
      </c>
      <c r="X1691">
        <v>4</v>
      </c>
      <c r="Y1691">
        <v>8</v>
      </c>
    </row>
    <row r="1692" spans="1:25" x14ac:dyDescent="0.3">
      <c r="A1692" s="1" t="s">
        <v>312</v>
      </c>
      <c r="B1692" s="1" t="s">
        <v>304</v>
      </c>
      <c r="C1692">
        <v>11</v>
      </c>
      <c r="D1692">
        <v>2</v>
      </c>
      <c r="E1692">
        <v>0</v>
      </c>
      <c r="F1692">
        <v>2</v>
      </c>
      <c r="G1692" s="1" t="s">
        <v>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2</v>
      </c>
      <c r="N1692">
        <v>0</v>
      </c>
      <c r="O1692">
        <v>0</v>
      </c>
      <c r="P1692">
        <v>2</v>
      </c>
      <c r="Q1692">
        <v>2</v>
      </c>
      <c r="R1692">
        <v>1</v>
      </c>
      <c r="S1692">
        <v>0</v>
      </c>
      <c r="T1692">
        <v>1</v>
      </c>
      <c r="U1692">
        <v>8</v>
      </c>
      <c r="V1692">
        <v>6</v>
      </c>
      <c r="W1692">
        <v>6</v>
      </c>
      <c r="X1692">
        <v>8</v>
      </c>
      <c r="Y1692">
        <v>14</v>
      </c>
    </row>
    <row r="1693" spans="1:25" x14ac:dyDescent="0.3">
      <c r="A1693" s="1" t="s">
        <v>316</v>
      </c>
      <c r="B1693" s="1" t="s">
        <v>308</v>
      </c>
      <c r="C1693">
        <v>11</v>
      </c>
      <c r="D1693">
        <v>0</v>
      </c>
      <c r="E1693">
        <v>0</v>
      </c>
      <c r="F1693">
        <v>0</v>
      </c>
      <c r="G1693" s="1" t="s">
        <v>5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2</v>
      </c>
      <c r="T1693">
        <v>3</v>
      </c>
      <c r="U1693">
        <v>7</v>
      </c>
      <c r="V1693">
        <v>7</v>
      </c>
      <c r="W1693">
        <v>7</v>
      </c>
      <c r="X1693">
        <v>7</v>
      </c>
      <c r="Y1693">
        <v>14</v>
      </c>
    </row>
    <row r="1694" spans="1:25" x14ac:dyDescent="0.3">
      <c r="A1694" s="1" t="s">
        <v>298</v>
      </c>
      <c r="B1694" s="1" t="s">
        <v>314</v>
      </c>
      <c r="C1694">
        <v>11</v>
      </c>
      <c r="D1694">
        <v>2</v>
      </c>
      <c r="E1694">
        <v>1</v>
      </c>
      <c r="F1694">
        <v>3</v>
      </c>
      <c r="G1694" s="1" t="s">
        <v>463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2</v>
      </c>
      <c r="N1694">
        <v>0</v>
      </c>
      <c r="O1694">
        <v>0</v>
      </c>
      <c r="P1694">
        <v>2</v>
      </c>
      <c r="Q1694">
        <v>2</v>
      </c>
      <c r="R1694">
        <v>5</v>
      </c>
      <c r="S1694">
        <v>1</v>
      </c>
      <c r="T1694">
        <v>6</v>
      </c>
      <c r="U1694">
        <v>13</v>
      </c>
      <c r="V1694">
        <v>1</v>
      </c>
      <c r="W1694">
        <v>1</v>
      </c>
      <c r="X1694">
        <v>13</v>
      </c>
      <c r="Y1694">
        <v>14</v>
      </c>
    </row>
    <row r="1695" spans="1:25" x14ac:dyDescent="0.3">
      <c r="A1695" s="1" t="s">
        <v>300</v>
      </c>
      <c r="B1695" s="1" t="s">
        <v>303</v>
      </c>
      <c r="C1695">
        <v>11</v>
      </c>
      <c r="D1695">
        <v>1</v>
      </c>
      <c r="E1695">
        <v>0</v>
      </c>
      <c r="F1695">
        <v>1</v>
      </c>
      <c r="G1695" s="1" t="s">
        <v>5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2</v>
      </c>
      <c r="T1695">
        <v>3</v>
      </c>
      <c r="U1695">
        <v>2</v>
      </c>
      <c r="V1695">
        <v>1</v>
      </c>
      <c r="W1695">
        <v>1</v>
      </c>
      <c r="X1695">
        <v>2</v>
      </c>
      <c r="Y1695">
        <v>3</v>
      </c>
    </row>
    <row r="1696" spans="1:25" x14ac:dyDescent="0.3">
      <c r="A1696" s="1" t="s">
        <v>307</v>
      </c>
      <c r="B1696" s="1" t="s">
        <v>299</v>
      </c>
      <c r="C1696">
        <v>11</v>
      </c>
      <c r="D1696">
        <v>1</v>
      </c>
      <c r="E1696">
        <v>1</v>
      </c>
      <c r="F1696">
        <v>2</v>
      </c>
      <c r="G1696" s="1" t="s">
        <v>463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1</v>
      </c>
      <c r="P1696">
        <v>1</v>
      </c>
      <c r="Q1696">
        <v>2</v>
      </c>
      <c r="R1696">
        <v>3</v>
      </c>
      <c r="S1696">
        <v>1</v>
      </c>
      <c r="T1696">
        <v>4</v>
      </c>
      <c r="U1696">
        <v>4</v>
      </c>
      <c r="V1696">
        <v>7</v>
      </c>
      <c r="W1696">
        <v>7</v>
      </c>
      <c r="X1696">
        <v>4</v>
      </c>
      <c r="Y1696">
        <v>11</v>
      </c>
    </row>
    <row r="1697" spans="1:25" x14ac:dyDescent="0.3">
      <c r="A1697" s="1" t="s">
        <v>309</v>
      </c>
      <c r="B1697" s="1" t="s">
        <v>301</v>
      </c>
      <c r="C1697">
        <v>11</v>
      </c>
      <c r="D1697">
        <v>2</v>
      </c>
      <c r="E1697">
        <v>3</v>
      </c>
      <c r="F1697">
        <v>5</v>
      </c>
      <c r="G1697" s="1" t="s">
        <v>463</v>
      </c>
      <c r="H1697">
        <v>1</v>
      </c>
      <c r="I1697">
        <v>1</v>
      </c>
      <c r="J1697">
        <v>1</v>
      </c>
      <c r="K1697">
        <v>1</v>
      </c>
      <c r="L1697">
        <v>2</v>
      </c>
      <c r="M1697">
        <v>1</v>
      </c>
      <c r="N1697">
        <v>2</v>
      </c>
      <c r="O1697">
        <v>2</v>
      </c>
      <c r="P1697">
        <v>1</v>
      </c>
      <c r="Q1697">
        <v>3</v>
      </c>
      <c r="R1697">
        <v>3</v>
      </c>
      <c r="S1697">
        <v>2</v>
      </c>
      <c r="T1697">
        <v>5</v>
      </c>
      <c r="U1697">
        <v>3</v>
      </c>
      <c r="V1697">
        <v>1</v>
      </c>
      <c r="W1697">
        <v>1</v>
      </c>
      <c r="X1697">
        <v>3</v>
      </c>
      <c r="Y1697">
        <v>4</v>
      </c>
    </row>
    <row r="1698" spans="1:25" x14ac:dyDescent="0.3">
      <c r="A1698" s="1" t="s">
        <v>306</v>
      </c>
      <c r="B1698" s="1" t="s">
        <v>315</v>
      </c>
      <c r="C1698">
        <v>11</v>
      </c>
      <c r="D1698">
        <v>1</v>
      </c>
      <c r="E1698">
        <v>1</v>
      </c>
      <c r="F1698">
        <v>2</v>
      </c>
      <c r="G1698" s="1" t="s">
        <v>463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1</v>
      </c>
      <c r="Q1698">
        <v>2</v>
      </c>
      <c r="R1698">
        <v>4</v>
      </c>
      <c r="S1698">
        <v>3</v>
      </c>
      <c r="T1698">
        <v>7</v>
      </c>
      <c r="U1698">
        <v>10</v>
      </c>
      <c r="V1698">
        <v>2</v>
      </c>
      <c r="W1698">
        <v>2</v>
      </c>
      <c r="X1698">
        <v>10</v>
      </c>
      <c r="Y1698">
        <v>12</v>
      </c>
    </row>
    <row r="1699" spans="1:25" x14ac:dyDescent="0.3">
      <c r="A1699" s="1" t="s">
        <v>305</v>
      </c>
      <c r="B1699" s="1" t="s">
        <v>313</v>
      </c>
      <c r="C1699">
        <v>11</v>
      </c>
      <c r="D1699">
        <v>0</v>
      </c>
      <c r="E1699">
        <v>1</v>
      </c>
      <c r="F1699">
        <v>1</v>
      </c>
      <c r="G1699" s="1" t="s">
        <v>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1</v>
      </c>
      <c r="R1699">
        <v>4</v>
      </c>
      <c r="S1699">
        <v>4</v>
      </c>
      <c r="T1699">
        <v>8</v>
      </c>
      <c r="U1699">
        <v>11</v>
      </c>
      <c r="V1699">
        <v>2</v>
      </c>
      <c r="W1699">
        <v>2</v>
      </c>
      <c r="X1699">
        <v>11</v>
      </c>
      <c r="Y1699">
        <v>13</v>
      </c>
    </row>
    <row r="1700" spans="1:25" x14ac:dyDescent="0.3">
      <c r="A1700" s="1" t="s">
        <v>311</v>
      </c>
      <c r="B1700" s="1" t="s">
        <v>310</v>
      </c>
      <c r="C1700">
        <v>11</v>
      </c>
      <c r="D1700">
        <v>1</v>
      </c>
      <c r="E1700">
        <v>1</v>
      </c>
      <c r="F1700">
        <v>2</v>
      </c>
      <c r="G1700" s="1" t="s">
        <v>463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1</v>
      </c>
      <c r="P1700">
        <v>1</v>
      </c>
      <c r="Q1700">
        <v>2</v>
      </c>
      <c r="R1700">
        <v>3</v>
      </c>
      <c r="S1700">
        <v>3</v>
      </c>
      <c r="T1700">
        <v>6</v>
      </c>
      <c r="U1700">
        <v>5</v>
      </c>
      <c r="V1700">
        <v>4</v>
      </c>
      <c r="W1700">
        <v>4</v>
      </c>
      <c r="X1700">
        <v>5</v>
      </c>
      <c r="Y1700">
        <v>9</v>
      </c>
    </row>
    <row r="1701" spans="1:25" x14ac:dyDescent="0.3">
      <c r="A1701" s="1" t="s">
        <v>314</v>
      </c>
      <c r="B1701" s="1" t="s">
        <v>306</v>
      </c>
      <c r="C1701">
        <v>12</v>
      </c>
      <c r="D1701">
        <v>2</v>
      </c>
      <c r="E1701">
        <v>1</v>
      </c>
      <c r="F1701">
        <v>3</v>
      </c>
      <c r="G1701" s="1" t="s">
        <v>463</v>
      </c>
      <c r="H1701">
        <v>1</v>
      </c>
      <c r="I1701">
        <v>1</v>
      </c>
      <c r="J1701">
        <v>1</v>
      </c>
      <c r="K1701">
        <v>1</v>
      </c>
      <c r="L1701">
        <v>2</v>
      </c>
      <c r="M1701">
        <v>1</v>
      </c>
      <c r="N1701">
        <v>0</v>
      </c>
      <c r="O1701">
        <v>0</v>
      </c>
      <c r="P1701">
        <v>1</v>
      </c>
      <c r="Q1701">
        <v>1</v>
      </c>
      <c r="R1701">
        <v>2</v>
      </c>
      <c r="S1701">
        <v>4</v>
      </c>
      <c r="T1701">
        <v>6</v>
      </c>
      <c r="U1701">
        <v>5</v>
      </c>
      <c r="V1701">
        <v>4</v>
      </c>
      <c r="W1701">
        <v>4</v>
      </c>
      <c r="X1701">
        <v>5</v>
      </c>
      <c r="Y1701">
        <v>9</v>
      </c>
    </row>
    <row r="1702" spans="1:25" x14ac:dyDescent="0.3">
      <c r="A1702" s="1" t="s">
        <v>301</v>
      </c>
      <c r="B1702" s="1" t="s">
        <v>297</v>
      </c>
      <c r="C1702">
        <v>12</v>
      </c>
      <c r="D1702">
        <v>3</v>
      </c>
      <c r="E1702">
        <v>4</v>
      </c>
      <c r="F1702">
        <v>7</v>
      </c>
      <c r="G1702" s="1" t="s">
        <v>463</v>
      </c>
      <c r="H1702">
        <v>0</v>
      </c>
      <c r="I1702">
        <v>2</v>
      </c>
      <c r="J1702">
        <v>2</v>
      </c>
      <c r="K1702">
        <v>0</v>
      </c>
      <c r="L1702">
        <v>2</v>
      </c>
      <c r="M1702">
        <v>3</v>
      </c>
      <c r="N1702">
        <v>2</v>
      </c>
      <c r="O1702">
        <v>2</v>
      </c>
      <c r="P1702">
        <v>3</v>
      </c>
      <c r="Q1702">
        <v>5</v>
      </c>
      <c r="R1702">
        <v>2</v>
      </c>
      <c r="S1702">
        <v>3</v>
      </c>
      <c r="T1702">
        <v>5</v>
      </c>
      <c r="U1702">
        <v>10</v>
      </c>
      <c r="V1702">
        <v>5</v>
      </c>
      <c r="W1702">
        <v>5</v>
      </c>
      <c r="X1702">
        <v>10</v>
      </c>
      <c r="Y1702">
        <v>15</v>
      </c>
    </row>
    <row r="1703" spans="1:25" x14ac:dyDescent="0.3">
      <c r="A1703" s="1" t="s">
        <v>302</v>
      </c>
      <c r="B1703" s="1" t="s">
        <v>312</v>
      </c>
      <c r="C1703">
        <v>12</v>
      </c>
      <c r="D1703">
        <v>2</v>
      </c>
      <c r="E1703">
        <v>4</v>
      </c>
      <c r="F1703">
        <v>6</v>
      </c>
      <c r="G1703" s="1" t="s">
        <v>463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2</v>
      </c>
      <c r="N1703">
        <v>3</v>
      </c>
      <c r="O1703">
        <v>3</v>
      </c>
      <c r="P1703">
        <v>2</v>
      </c>
      <c r="Q1703">
        <v>5</v>
      </c>
      <c r="R1703">
        <v>3</v>
      </c>
      <c r="S1703">
        <v>1</v>
      </c>
      <c r="T1703">
        <v>4</v>
      </c>
      <c r="U1703">
        <v>5</v>
      </c>
      <c r="V1703">
        <v>1</v>
      </c>
      <c r="W1703">
        <v>1</v>
      </c>
      <c r="X1703">
        <v>5</v>
      </c>
      <c r="Y1703">
        <v>6</v>
      </c>
    </row>
    <row r="1704" spans="1:25" x14ac:dyDescent="0.3">
      <c r="A1704" s="1" t="s">
        <v>315</v>
      </c>
      <c r="B1704" s="1" t="s">
        <v>305</v>
      </c>
      <c r="C1704">
        <v>12</v>
      </c>
      <c r="D1704">
        <v>0</v>
      </c>
      <c r="E1704">
        <v>1</v>
      </c>
      <c r="F1704">
        <v>1</v>
      </c>
      <c r="G1704" s="1" t="s">
        <v>5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1</v>
      </c>
      <c r="R1704">
        <v>2</v>
      </c>
      <c r="S1704">
        <v>3</v>
      </c>
      <c r="T1704">
        <v>5</v>
      </c>
      <c r="U1704">
        <v>6</v>
      </c>
      <c r="V1704">
        <v>4</v>
      </c>
      <c r="W1704">
        <v>4</v>
      </c>
      <c r="X1704">
        <v>6</v>
      </c>
      <c r="Y1704">
        <v>10</v>
      </c>
    </row>
    <row r="1705" spans="1:25" x14ac:dyDescent="0.3">
      <c r="A1705" s="1" t="s">
        <v>313</v>
      </c>
      <c r="B1705" s="1" t="s">
        <v>307</v>
      </c>
      <c r="C1705">
        <v>12</v>
      </c>
      <c r="D1705">
        <v>0</v>
      </c>
      <c r="E1705">
        <v>0</v>
      </c>
      <c r="F1705">
        <v>0</v>
      </c>
      <c r="G1705" s="1" t="s">
        <v>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4</v>
      </c>
      <c r="T1705">
        <v>4</v>
      </c>
      <c r="U1705">
        <v>0</v>
      </c>
      <c r="V1705">
        <v>6</v>
      </c>
      <c r="W1705">
        <v>6</v>
      </c>
      <c r="X1705">
        <v>0</v>
      </c>
      <c r="Y1705">
        <v>6</v>
      </c>
    </row>
    <row r="1706" spans="1:25" x14ac:dyDescent="0.3">
      <c r="A1706" s="1" t="s">
        <v>310</v>
      </c>
      <c r="B1706" s="1" t="s">
        <v>316</v>
      </c>
      <c r="C1706">
        <v>12</v>
      </c>
      <c r="D1706">
        <v>1</v>
      </c>
      <c r="E1706">
        <v>3</v>
      </c>
      <c r="F1706">
        <v>4</v>
      </c>
      <c r="G1706" s="1" t="s">
        <v>463</v>
      </c>
      <c r="H1706">
        <v>1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3</v>
      </c>
      <c r="O1706">
        <v>3</v>
      </c>
      <c r="P1706">
        <v>0</v>
      </c>
      <c r="Q1706">
        <v>3</v>
      </c>
      <c r="R1706">
        <v>6</v>
      </c>
      <c r="S1706">
        <v>1</v>
      </c>
      <c r="T1706">
        <v>7</v>
      </c>
      <c r="U1706">
        <v>6</v>
      </c>
      <c r="V1706">
        <v>4</v>
      </c>
      <c r="W1706">
        <v>4</v>
      </c>
      <c r="X1706">
        <v>6</v>
      </c>
      <c r="Y1706">
        <v>10</v>
      </c>
    </row>
    <row r="1707" spans="1:25" x14ac:dyDescent="0.3">
      <c r="A1707" s="1" t="s">
        <v>309</v>
      </c>
      <c r="B1707" s="1" t="s">
        <v>311</v>
      </c>
      <c r="C1707">
        <v>12</v>
      </c>
      <c r="D1707">
        <v>2</v>
      </c>
      <c r="E1707">
        <v>2</v>
      </c>
      <c r="F1707">
        <v>4</v>
      </c>
      <c r="G1707" s="1" t="s">
        <v>463</v>
      </c>
      <c r="H1707">
        <v>1</v>
      </c>
      <c r="I1707">
        <v>1</v>
      </c>
      <c r="J1707">
        <v>1</v>
      </c>
      <c r="K1707">
        <v>1</v>
      </c>
      <c r="L1707">
        <v>2</v>
      </c>
      <c r="M1707">
        <v>1</v>
      </c>
      <c r="N1707">
        <v>1</v>
      </c>
      <c r="O1707">
        <v>1</v>
      </c>
      <c r="P1707">
        <v>1</v>
      </c>
      <c r="Q1707">
        <v>2</v>
      </c>
      <c r="R1707">
        <v>1</v>
      </c>
      <c r="S1707">
        <v>2</v>
      </c>
      <c r="T1707">
        <v>3</v>
      </c>
      <c r="U1707">
        <v>8</v>
      </c>
      <c r="V1707">
        <v>4</v>
      </c>
      <c r="W1707">
        <v>4</v>
      </c>
      <c r="X1707">
        <v>8</v>
      </c>
      <c r="Y1707">
        <v>12</v>
      </c>
    </row>
    <row r="1708" spans="1:25" x14ac:dyDescent="0.3">
      <c r="A1708" s="1" t="s">
        <v>299</v>
      </c>
      <c r="B1708" s="1" t="s">
        <v>303</v>
      </c>
      <c r="C1708">
        <v>12</v>
      </c>
      <c r="D1708">
        <v>3</v>
      </c>
      <c r="E1708">
        <v>2</v>
      </c>
      <c r="F1708">
        <v>5</v>
      </c>
      <c r="G1708" s="1" t="s">
        <v>463</v>
      </c>
      <c r="H1708">
        <v>0</v>
      </c>
      <c r="I1708">
        <v>1</v>
      </c>
      <c r="J1708">
        <v>1</v>
      </c>
      <c r="K1708">
        <v>0</v>
      </c>
      <c r="L1708">
        <v>1</v>
      </c>
      <c r="M1708">
        <v>3</v>
      </c>
      <c r="N1708">
        <v>1</v>
      </c>
      <c r="O1708">
        <v>1</v>
      </c>
      <c r="P1708">
        <v>3</v>
      </c>
      <c r="Q1708">
        <v>4</v>
      </c>
      <c r="R1708">
        <v>2</v>
      </c>
      <c r="S1708">
        <v>6</v>
      </c>
      <c r="T1708">
        <v>8</v>
      </c>
      <c r="U1708">
        <v>12</v>
      </c>
      <c r="V1708">
        <v>2</v>
      </c>
      <c r="W1708">
        <v>2</v>
      </c>
      <c r="X1708">
        <v>12</v>
      </c>
      <c r="Y1708">
        <v>14</v>
      </c>
    </row>
    <row r="1709" spans="1:25" x14ac:dyDescent="0.3">
      <c r="A1709" s="1" t="s">
        <v>304</v>
      </c>
      <c r="B1709" s="1" t="s">
        <v>298</v>
      </c>
      <c r="C1709">
        <v>12</v>
      </c>
      <c r="D1709">
        <v>0</v>
      </c>
      <c r="E1709">
        <v>0</v>
      </c>
      <c r="F1709">
        <v>0</v>
      </c>
      <c r="G1709" s="1" t="s">
        <v>5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3</v>
      </c>
      <c r="T1709">
        <v>5</v>
      </c>
      <c r="U1709">
        <v>4</v>
      </c>
      <c r="V1709">
        <v>4</v>
      </c>
      <c r="W1709">
        <v>4</v>
      </c>
      <c r="X1709">
        <v>4</v>
      </c>
      <c r="Y1709">
        <v>8</v>
      </c>
    </row>
    <row r="1710" spans="1:25" x14ac:dyDescent="0.3">
      <c r="A1710" s="1" t="s">
        <v>308</v>
      </c>
      <c r="B1710" s="1" t="s">
        <v>300</v>
      </c>
      <c r="C1710">
        <v>12</v>
      </c>
      <c r="D1710">
        <v>2</v>
      </c>
      <c r="E1710">
        <v>1</v>
      </c>
      <c r="F1710">
        <v>3</v>
      </c>
      <c r="G1710" s="1" t="s">
        <v>463</v>
      </c>
      <c r="H1710">
        <v>0</v>
      </c>
      <c r="I1710">
        <v>1</v>
      </c>
      <c r="J1710">
        <v>1</v>
      </c>
      <c r="K1710">
        <v>0</v>
      </c>
      <c r="L1710">
        <v>1</v>
      </c>
      <c r="M1710">
        <v>2</v>
      </c>
      <c r="N1710">
        <v>0</v>
      </c>
      <c r="O1710">
        <v>0</v>
      </c>
      <c r="P1710">
        <v>2</v>
      </c>
      <c r="Q1710">
        <v>2</v>
      </c>
      <c r="R1710">
        <v>4</v>
      </c>
      <c r="S1710">
        <v>2</v>
      </c>
      <c r="T1710">
        <v>6</v>
      </c>
      <c r="U1710">
        <v>6</v>
      </c>
      <c r="V1710">
        <v>3</v>
      </c>
      <c r="W1710">
        <v>3</v>
      </c>
      <c r="X1710">
        <v>6</v>
      </c>
      <c r="Y1710">
        <v>9</v>
      </c>
    </row>
    <row r="1711" spans="1:25" x14ac:dyDescent="0.3">
      <c r="A1711" s="1" t="s">
        <v>299</v>
      </c>
      <c r="B1711" s="1" t="s">
        <v>301</v>
      </c>
      <c r="C1711">
        <v>13</v>
      </c>
      <c r="D1711">
        <v>1</v>
      </c>
      <c r="E1711">
        <v>1</v>
      </c>
      <c r="F1711">
        <v>2</v>
      </c>
      <c r="G1711" s="1" t="s">
        <v>463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1</v>
      </c>
      <c r="P1711">
        <v>1</v>
      </c>
      <c r="Q1711">
        <v>2</v>
      </c>
      <c r="R1711">
        <v>5</v>
      </c>
      <c r="S1711">
        <v>2</v>
      </c>
      <c r="T1711">
        <v>7</v>
      </c>
      <c r="U1711">
        <v>2</v>
      </c>
      <c r="V1711">
        <v>8</v>
      </c>
      <c r="W1711">
        <v>8</v>
      </c>
      <c r="X1711">
        <v>2</v>
      </c>
      <c r="Y1711">
        <v>10</v>
      </c>
    </row>
    <row r="1712" spans="1:25" x14ac:dyDescent="0.3">
      <c r="A1712" s="1" t="s">
        <v>303</v>
      </c>
      <c r="B1712" s="1" t="s">
        <v>315</v>
      </c>
      <c r="C1712">
        <v>13</v>
      </c>
      <c r="D1712">
        <v>1</v>
      </c>
      <c r="E1712">
        <v>1</v>
      </c>
      <c r="F1712">
        <v>2</v>
      </c>
      <c r="G1712" s="1" t="s">
        <v>463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2</v>
      </c>
      <c r="R1712">
        <v>2</v>
      </c>
      <c r="S1712">
        <v>4</v>
      </c>
      <c r="T1712">
        <v>6</v>
      </c>
      <c r="U1712">
        <v>2</v>
      </c>
      <c r="V1712">
        <v>2</v>
      </c>
      <c r="W1712">
        <v>2</v>
      </c>
      <c r="X1712">
        <v>2</v>
      </c>
      <c r="Y1712">
        <v>4</v>
      </c>
    </row>
    <row r="1713" spans="1:25" x14ac:dyDescent="0.3">
      <c r="A1713" s="1" t="s">
        <v>298</v>
      </c>
      <c r="B1713" s="1" t="s">
        <v>312</v>
      </c>
      <c r="C1713">
        <v>13</v>
      </c>
      <c r="D1713">
        <v>3</v>
      </c>
      <c r="E1713">
        <v>0</v>
      </c>
      <c r="F1713">
        <v>3</v>
      </c>
      <c r="G1713" s="1" t="s">
        <v>5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2</v>
      </c>
      <c r="N1713">
        <v>0</v>
      </c>
      <c r="O1713">
        <v>0</v>
      </c>
      <c r="P1713">
        <v>2</v>
      </c>
      <c r="Q1713">
        <v>2</v>
      </c>
      <c r="R1713">
        <v>2</v>
      </c>
      <c r="S1713">
        <v>1</v>
      </c>
      <c r="T1713">
        <v>3</v>
      </c>
      <c r="U1713">
        <v>5</v>
      </c>
      <c r="V1713">
        <v>4</v>
      </c>
      <c r="W1713">
        <v>4</v>
      </c>
      <c r="X1713">
        <v>5</v>
      </c>
      <c r="Y1713">
        <v>9</v>
      </c>
    </row>
    <row r="1714" spans="1:25" x14ac:dyDescent="0.3">
      <c r="A1714" s="1" t="s">
        <v>300</v>
      </c>
      <c r="B1714" s="1" t="s">
        <v>313</v>
      </c>
      <c r="C1714">
        <v>13</v>
      </c>
      <c r="D1714">
        <v>1</v>
      </c>
      <c r="E1714">
        <v>3</v>
      </c>
      <c r="F1714">
        <v>4</v>
      </c>
      <c r="G1714" s="1" t="s">
        <v>463</v>
      </c>
      <c r="H1714">
        <v>0</v>
      </c>
      <c r="I1714">
        <v>2</v>
      </c>
      <c r="J1714">
        <v>2</v>
      </c>
      <c r="K1714">
        <v>0</v>
      </c>
      <c r="L1714">
        <v>2</v>
      </c>
      <c r="M1714">
        <v>1</v>
      </c>
      <c r="N1714">
        <v>1</v>
      </c>
      <c r="O1714">
        <v>1</v>
      </c>
      <c r="P1714">
        <v>1</v>
      </c>
      <c r="Q1714">
        <v>2</v>
      </c>
      <c r="R1714">
        <v>3</v>
      </c>
      <c r="S1714">
        <v>4</v>
      </c>
      <c r="T1714">
        <v>7</v>
      </c>
      <c r="U1714">
        <v>8</v>
      </c>
      <c r="V1714">
        <v>3</v>
      </c>
      <c r="W1714">
        <v>3</v>
      </c>
      <c r="X1714">
        <v>8</v>
      </c>
      <c r="Y1714">
        <v>11</v>
      </c>
    </row>
    <row r="1715" spans="1:25" x14ac:dyDescent="0.3">
      <c r="A1715" s="1" t="s">
        <v>306</v>
      </c>
      <c r="B1715" s="1" t="s">
        <v>310</v>
      </c>
      <c r="C1715">
        <v>13</v>
      </c>
      <c r="D1715">
        <v>2</v>
      </c>
      <c r="E1715">
        <v>2</v>
      </c>
      <c r="F1715">
        <v>4</v>
      </c>
      <c r="G1715" s="1" t="s">
        <v>463</v>
      </c>
      <c r="H1715">
        <v>1</v>
      </c>
      <c r="I1715">
        <v>1</v>
      </c>
      <c r="J1715">
        <v>1</v>
      </c>
      <c r="K1715">
        <v>1</v>
      </c>
      <c r="L1715">
        <v>2</v>
      </c>
      <c r="M1715">
        <v>1</v>
      </c>
      <c r="N1715">
        <v>1</v>
      </c>
      <c r="O1715">
        <v>1</v>
      </c>
      <c r="P1715">
        <v>1</v>
      </c>
      <c r="Q1715">
        <v>2</v>
      </c>
      <c r="R1715">
        <v>3</v>
      </c>
      <c r="S1715">
        <v>3</v>
      </c>
      <c r="T1715">
        <v>6</v>
      </c>
      <c r="U1715">
        <v>7</v>
      </c>
      <c r="V1715">
        <v>2</v>
      </c>
      <c r="W1715">
        <v>2</v>
      </c>
      <c r="X1715">
        <v>7</v>
      </c>
      <c r="Y1715">
        <v>9</v>
      </c>
    </row>
    <row r="1716" spans="1:25" x14ac:dyDescent="0.3">
      <c r="A1716" s="1" t="s">
        <v>308</v>
      </c>
      <c r="B1716" s="1" t="s">
        <v>304</v>
      </c>
      <c r="C1716">
        <v>13</v>
      </c>
      <c r="D1716">
        <v>1</v>
      </c>
      <c r="E1716">
        <v>0</v>
      </c>
      <c r="F1716">
        <v>1</v>
      </c>
      <c r="G1716" s="1" t="s">
        <v>5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3</v>
      </c>
      <c r="S1716">
        <v>3</v>
      </c>
      <c r="T1716">
        <v>6</v>
      </c>
      <c r="U1716">
        <v>8</v>
      </c>
      <c r="V1716">
        <v>6</v>
      </c>
      <c r="W1716">
        <v>6</v>
      </c>
      <c r="X1716">
        <v>8</v>
      </c>
      <c r="Y1716">
        <v>14</v>
      </c>
    </row>
    <row r="1717" spans="1:25" x14ac:dyDescent="0.3">
      <c r="A1717" s="1" t="s">
        <v>307</v>
      </c>
      <c r="B1717" s="1" t="s">
        <v>314</v>
      </c>
      <c r="C1717">
        <v>13</v>
      </c>
      <c r="D1717">
        <v>1</v>
      </c>
      <c r="E1717">
        <v>0</v>
      </c>
      <c r="F1717">
        <v>1</v>
      </c>
      <c r="G1717" s="1" t="s">
        <v>5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3</v>
      </c>
      <c r="T1717">
        <v>5</v>
      </c>
      <c r="U1717">
        <v>5</v>
      </c>
      <c r="V1717">
        <v>3</v>
      </c>
      <c r="W1717">
        <v>3</v>
      </c>
      <c r="X1717">
        <v>5</v>
      </c>
      <c r="Y1717">
        <v>8</v>
      </c>
    </row>
    <row r="1718" spans="1:25" x14ac:dyDescent="0.3">
      <c r="A1718" s="1" t="s">
        <v>311</v>
      </c>
      <c r="B1718" s="1" t="s">
        <v>297</v>
      </c>
      <c r="C1718">
        <v>13</v>
      </c>
      <c r="D1718">
        <v>2</v>
      </c>
      <c r="E1718">
        <v>1</v>
      </c>
      <c r="F1718">
        <v>3</v>
      </c>
      <c r="G1718" s="1" t="s">
        <v>463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</v>
      </c>
      <c r="N1718">
        <v>1</v>
      </c>
      <c r="O1718">
        <v>1</v>
      </c>
      <c r="P1718">
        <v>2</v>
      </c>
      <c r="Q1718">
        <v>3</v>
      </c>
      <c r="R1718">
        <v>1</v>
      </c>
      <c r="S1718">
        <v>1</v>
      </c>
      <c r="T1718">
        <v>2</v>
      </c>
      <c r="U1718">
        <v>5</v>
      </c>
      <c r="V1718">
        <v>4</v>
      </c>
      <c r="W1718">
        <v>4</v>
      </c>
      <c r="X1718">
        <v>5</v>
      </c>
      <c r="Y1718">
        <v>9</v>
      </c>
    </row>
    <row r="1719" spans="1:25" x14ac:dyDescent="0.3">
      <c r="A1719" s="1" t="s">
        <v>316</v>
      </c>
      <c r="B1719" s="1" t="s">
        <v>302</v>
      </c>
      <c r="C1719">
        <v>13</v>
      </c>
      <c r="D1719">
        <v>2</v>
      </c>
      <c r="E1719">
        <v>1</v>
      </c>
      <c r="F1719">
        <v>3</v>
      </c>
      <c r="G1719" s="1" t="s">
        <v>463</v>
      </c>
      <c r="H1719">
        <v>1</v>
      </c>
      <c r="I1719">
        <v>0</v>
      </c>
      <c r="J1719">
        <v>0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2</v>
      </c>
      <c r="R1719">
        <v>1</v>
      </c>
      <c r="S1719">
        <v>1</v>
      </c>
      <c r="T1719">
        <v>2</v>
      </c>
      <c r="U1719">
        <v>6</v>
      </c>
      <c r="V1719">
        <v>2</v>
      </c>
      <c r="W1719">
        <v>2</v>
      </c>
      <c r="X1719">
        <v>6</v>
      </c>
      <c r="Y1719">
        <v>8</v>
      </c>
    </row>
    <row r="1720" spans="1:25" x14ac:dyDescent="0.3">
      <c r="A1720" s="1" t="s">
        <v>305</v>
      </c>
      <c r="B1720" s="1" t="s">
        <v>309</v>
      </c>
      <c r="C1720">
        <v>13</v>
      </c>
      <c r="D1720">
        <v>3</v>
      </c>
      <c r="E1720">
        <v>0</v>
      </c>
      <c r="F1720">
        <v>3</v>
      </c>
      <c r="G1720" s="1" t="s">
        <v>5</v>
      </c>
      <c r="H1720">
        <v>1</v>
      </c>
      <c r="I1720">
        <v>0</v>
      </c>
      <c r="J1720">
        <v>0</v>
      </c>
      <c r="K1720">
        <v>1</v>
      </c>
      <c r="L1720">
        <v>1</v>
      </c>
      <c r="M1720">
        <v>2</v>
      </c>
      <c r="N1720">
        <v>0</v>
      </c>
      <c r="O1720">
        <v>0</v>
      </c>
      <c r="P1720">
        <v>2</v>
      </c>
      <c r="Q1720">
        <v>2</v>
      </c>
      <c r="R1720">
        <v>2</v>
      </c>
      <c r="S1720">
        <v>3</v>
      </c>
      <c r="T1720">
        <v>5</v>
      </c>
      <c r="U1720">
        <v>6</v>
      </c>
      <c r="V1720">
        <v>5</v>
      </c>
      <c r="W1720">
        <v>5</v>
      </c>
      <c r="X1720">
        <v>6</v>
      </c>
      <c r="Y1720">
        <v>11</v>
      </c>
    </row>
    <row r="1721" spans="1:25" x14ac:dyDescent="0.3">
      <c r="A1721" s="1" t="s">
        <v>314</v>
      </c>
      <c r="B1721" s="1" t="s">
        <v>308</v>
      </c>
      <c r="C1721">
        <v>14</v>
      </c>
      <c r="D1721">
        <v>1</v>
      </c>
      <c r="E1721">
        <v>1</v>
      </c>
      <c r="F1721">
        <v>2</v>
      </c>
      <c r="G1721" s="1" t="s">
        <v>463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0</v>
      </c>
      <c r="Q1721">
        <v>1</v>
      </c>
      <c r="R1721">
        <v>2</v>
      </c>
      <c r="S1721">
        <v>2</v>
      </c>
      <c r="T1721">
        <v>4</v>
      </c>
      <c r="U1721">
        <v>2</v>
      </c>
      <c r="V1721">
        <v>5</v>
      </c>
      <c r="W1721">
        <v>5</v>
      </c>
      <c r="X1721">
        <v>2</v>
      </c>
      <c r="Y1721">
        <v>7</v>
      </c>
    </row>
    <row r="1722" spans="1:25" x14ac:dyDescent="0.3">
      <c r="A1722" s="1" t="s">
        <v>301</v>
      </c>
      <c r="B1722" s="1" t="s">
        <v>311</v>
      </c>
      <c r="C1722">
        <v>14</v>
      </c>
      <c r="D1722">
        <v>2</v>
      </c>
      <c r="E1722">
        <v>0</v>
      </c>
      <c r="F1722">
        <v>2</v>
      </c>
      <c r="G1722" s="1" t="s">
        <v>5</v>
      </c>
      <c r="H1722">
        <v>1</v>
      </c>
      <c r="I1722">
        <v>0</v>
      </c>
      <c r="J1722">
        <v>0</v>
      </c>
      <c r="K1722">
        <v>1</v>
      </c>
      <c r="L1722">
        <v>1</v>
      </c>
      <c r="M1722">
        <v>1</v>
      </c>
      <c r="N1722">
        <v>0</v>
      </c>
      <c r="O1722">
        <v>0</v>
      </c>
      <c r="P1722">
        <v>1</v>
      </c>
      <c r="Q1722">
        <v>1</v>
      </c>
      <c r="R1722">
        <v>2</v>
      </c>
      <c r="S1722">
        <v>4</v>
      </c>
      <c r="T1722">
        <v>6</v>
      </c>
      <c r="U1722">
        <v>11</v>
      </c>
      <c r="V1722">
        <v>1</v>
      </c>
      <c r="W1722">
        <v>1</v>
      </c>
      <c r="X1722">
        <v>11</v>
      </c>
      <c r="Y1722">
        <v>12</v>
      </c>
    </row>
    <row r="1723" spans="1:25" x14ac:dyDescent="0.3">
      <c r="A1723" s="1" t="s">
        <v>297</v>
      </c>
      <c r="B1723" s="1" t="s">
        <v>316</v>
      </c>
      <c r="C1723">
        <v>14</v>
      </c>
      <c r="D1723">
        <v>1</v>
      </c>
      <c r="E1723">
        <v>0</v>
      </c>
      <c r="F1723">
        <v>1</v>
      </c>
      <c r="G1723" s="1" t="s">
        <v>5</v>
      </c>
      <c r="H1723">
        <v>1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4</v>
      </c>
      <c r="S1723">
        <v>2</v>
      </c>
      <c r="T1723">
        <v>6</v>
      </c>
      <c r="U1723">
        <v>6</v>
      </c>
      <c r="V1723">
        <v>4</v>
      </c>
      <c r="W1723">
        <v>4</v>
      </c>
      <c r="X1723">
        <v>6</v>
      </c>
      <c r="Y1723">
        <v>10</v>
      </c>
    </row>
    <row r="1724" spans="1:25" x14ac:dyDescent="0.3">
      <c r="A1724" s="1" t="s">
        <v>302</v>
      </c>
      <c r="B1724" s="1" t="s">
        <v>306</v>
      </c>
      <c r="C1724">
        <v>14</v>
      </c>
      <c r="D1724">
        <v>2</v>
      </c>
      <c r="E1724">
        <v>0</v>
      </c>
      <c r="F1724">
        <v>2</v>
      </c>
      <c r="G1724" s="1" t="s">
        <v>5</v>
      </c>
      <c r="H1724">
        <v>1</v>
      </c>
      <c r="I1724">
        <v>0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0</v>
      </c>
      <c r="P1724">
        <v>1</v>
      </c>
      <c r="Q1724">
        <v>1</v>
      </c>
      <c r="R1724">
        <v>2</v>
      </c>
      <c r="S1724">
        <v>3</v>
      </c>
      <c r="T1724">
        <v>5</v>
      </c>
      <c r="U1724">
        <v>4</v>
      </c>
      <c r="V1724">
        <v>4</v>
      </c>
      <c r="W1724">
        <v>4</v>
      </c>
      <c r="X1724">
        <v>4</v>
      </c>
      <c r="Y1724">
        <v>8</v>
      </c>
    </row>
    <row r="1725" spans="1:25" x14ac:dyDescent="0.3">
      <c r="A1725" s="1" t="s">
        <v>312</v>
      </c>
      <c r="B1725" s="1" t="s">
        <v>305</v>
      </c>
      <c r="C1725">
        <v>14</v>
      </c>
      <c r="D1725">
        <v>2</v>
      </c>
      <c r="E1725">
        <v>0</v>
      </c>
      <c r="F1725">
        <v>2</v>
      </c>
      <c r="G1725" s="1" t="s">
        <v>5</v>
      </c>
      <c r="H1725">
        <v>1</v>
      </c>
      <c r="I1725">
        <v>0</v>
      </c>
      <c r="J1725">
        <v>0</v>
      </c>
      <c r="K1725">
        <v>1</v>
      </c>
      <c r="L1725">
        <v>1</v>
      </c>
      <c r="M1725">
        <v>1</v>
      </c>
      <c r="N1725">
        <v>0</v>
      </c>
      <c r="O1725">
        <v>0</v>
      </c>
      <c r="P1725">
        <v>1</v>
      </c>
      <c r="Q1725">
        <v>1</v>
      </c>
      <c r="R1725">
        <v>1</v>
      </c>
      <c r="S1725">
        <v>3</v>
      </c>
      <c r="T1725">
        <v>4</v>
      </c>
      <c r="U1725">
        <v>2</v>
      </c>
      <c r="V1725">
        <v>2</v>
      </c>
      <c r="W1725">
        <v>2</v>
      </c>
      <c r="X1725">
        <v>2</v>
      </c>
      <c r="Y1725">
        <v>4</v>
      </c>
    </row>
    <row r="1726" spans="1:25" x14ac:dyDescent="0.3">
      <c r="A1726" s="1" t="s">
        <v>310</v>
      </c>
      <c r="B1726" s="1" t="s">
        <v>303</v>
      </c>
      <c r="C1726">
        <v>14</v>
      </c>
      <c r="D1726">
        <v>3</v>
      </c>
      <c r="E1726">
        <v>0</v>
      </c>
      <c r="F1726">
        <v>3</v>
      </c>
      <c r="G1726" s="1" t="s">
        <v>5</v>
      </c>
      <c r="H1726">
        <v>1</v>
      </c>
      <c r="I1726">
        <v>0</v>
      </c>
      <c r="J1726">
        <v>0</v>
      </c>
      <c r="K1726">
        <v>1</v>
      </c>
      <c r="L1726">
        <v>1</v>
      </c>
      <c r="M1726">
        <v>2</v>
      </c>
      <c r="N1726">
        <v>0</v>
      </c>
      <c r="O1726">
        <v>0</v>
      </c>
      <c r="P1726">
        <v>2</v>
      </c>
      <c r="Q1726">
        <v>2</v>
      </c>
      <c r="R1726">
        <v>2</v>
      </c>
      <c r="S1726">
        <v>5</v>
      </c>
      <c r="T1726">
        <v>7</v>
      </c>
      <c r="U1726">
        <v>2</v>
      </c>
      <c r="V1726">
        <v>6</v>
      </c>
      <c r="W1726">
        <v>6</v>
      </c>
      <c r="X1726">
        <v>2</v>
      </c>
      <c r="Y1726">
        <v>8</v>
      </c>
    </row>
    <row r="1727" spans="1:25" x14ac:dyDescent="0.3">
      <c r="A1727" s="1" t="s">
        <v>313</v>
      </c>
      <c r="B1727" s="1" t="s">
        <v>299</v>
      </c>
      <c r="C1727">
        <v>14</v>
      </c>
      <c r="D1727">
        <v>1</v>
      </c>
      <c r="E1727">
        <v>1</v>
      </c>
      <c r="F1727">
        <v>2</v>
      </c>
      <c r="G1727" s="1" t="s">
        <v>463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1</v>
      </c>
      <c r="O1727">
        <v>1</v>
      </c>
      <c r="P1727">
        <v>0</v>
      </c>
      <c r="Q1727">
        <v>1</v>
      </c>
      <c r="R1727">
        <v>0</v>
      </c>
      <c r="S1727">
        <v>5</v>
      </c>
      <c r="T1727">
        <v>5</v>
      </c>
      <c r="U1727">
        <v>2</v>
      </c>
      <c r="V1727">
        <v>9</v>
      </c>
      <c r="W1727">
        <v>9</v>
      </c>
      <c r="X1727">
        <v>2</v>
      </c>
      <c r="Y1727">
        <v>11</v>
      </c>
    </row>
    <row r="1728" spans="1:25" x14ac:dyDescent="0.3">
      <c r="A1728" s="1" t="s">
        <v>309</v>
      </c>
      <c r="B1728" s="1" t="s">
        <v>298</v>
      </c>
      <c r="C1728">
        <v>14</v>
      </c>
      <c r="D1728">
        <v>1</v>
      </c>
      <c r="E1728">
        <v>0</v>
      </c>
      <c r="F1728">
        <v>1</v>
      </c>
      <c r="G1728" s="1" t="s">
        <v>5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1</v>
      </c>
      <c r="R1728">
        <v>4</v>
      </c>
      <c r="S1728">
        <v>3</v>
      </c>
      <c r="T1728">
        <v>7</v>
      </c>
      <c r="U1728">
        <v>1</v>
      </c>
      <c r="V1728">
        <v>4</v>
      </c>
      <c r="W1728">
        <v>4</v>
      </c>
      <c r="X1728">
        <v>1</v>
      </c>
      <c r="Y1728">
        <v>5</v>
      </c>
    </row>
    <row r="1729" spans="1:25" x14ac:dyDescent="0.3">
      <c r="A1729" s="1" t="s">
        <v>315</v>
      </c>
      <c r="B1729" s="1" t="s">
        <v>300</v>
      </c>
      <c r="C1729">
        <v>14</v>
      </c>
      <c r="D1729">
        <v>3</v>
      </c>
      <c r="E1729">
        <v>0</v>
      </c>
      <c r="F1729">
        <v>3</v>
      </c>
      <c r="G1729" s="1" t="s">
        <v>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</v>
      </c>
      <c r="N1729">
        <v>0</v>
      </c>
      <c r="O1729">
        <v>0</v>
      </c>
      <c r="P1729">
        <v>3</v>
      </c>
      <c r="Q1729">
        <v>3</v>
      </c>
      <c r="R1729">
        <v>3</v>
      </c>
      <c r="S1729">
        <v>2</v>
      </c>
      <c r="T1729">
        <v>5</v>
      </c>
      <c r="U1729">
        <v>7</v>
      </c>
      <c r="V1729">
        <v>4</v>
      </c>
      <c r="W1729">
        <v>4</v>
      </c>
      <c r="X1729">
        <v>7</v>
      </c>
      <c r="Y1729">
        <v>11</v>
      </c>
    </row>
    <row r="1730" spans="1:25" x14ac:dyDescent="0.3">
      <c r="A1730" s="1" t="s">
        <v>304</v>
      </c>
      <c r="B1730" s="1" t="s">
        <v>307</v>
      </c>
      <c r="C1730">
        <v>14</v>
      </c>
      <c r="D1730">
        <v>2</v>
      </c>
      <c r="E1730">
        <v>4</v>
      </c>
      <c r="F1730">
        <v>6</v>
      </c>
      <c r="G1730" s="1" t="s">
        <v>463</v>
      </c>
      <c r="H1730">
        <v>0</v>
      </c>
      <c r="I1730">
        <v>2</v>
      </c>
      <c r="J1730">
        <v>2</v>
      </c>
      <c r="K1730">
        <v>0</v>
      </c>
      <c r="L1730">
        <v>2</v>
      </c>
      <c r="M1730">
        <v>2</v>
      </c>
      <c r="N1730">
        <v>2</v>
      </c>
      <c r="O1730">
        <v>2</v>
      </c>
      <c r="P1730">
        <v>2</v>
      </c>
      <c r="Q1730">
        <v>4</v>
      </c>
      <c r="R1730">
        <v>0</v>
      </c>
      <c r="S1730">
        <v>3</v>
      </c>
      <c r="T1730">
        <v>3</v>
      </c>
      <c r="U1730">
        <v>6</v>
      </c>
      <c r="V1730">
        <v>5</v>
      </c>
      <c r="W1730">
        <v>5</v>
      </c>
      <c r="X1730">
        <v>6</v>
      </c>
      <c r="Y1730">
        <v>11</v>
      </c>
    </row>
    <row r="1731" spans="1:25" x14ac:dyDescent="0.3">
      <c r="A1731" s="1" t="s">
        <v>303</v>
      </c>
      <c r="B1731" s="1" t="s">
        <v>313</v>
      </c>
      <c r="C1731">
        <v>15</v>
      </c>
      <c r="D1731">
        <v>1</v>
      </c>
      <c r="E1731">
        <v>0</v>
      </c>
      <c r="F1731">
        <v>1</v>
      </c>
      <c r="G1731" s="1" t="s">
        <v>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3</v>
      </c>
      <c r="S1731">
        <v>1</v>
      </c>
      <c r="T1731">
        <v>4</v>
      </c>
      <c r="U1731">
        <v>11</v>
      </c>
      <c r="V1731">
        <v>0</v>
      </c>
      <c r="W1731">
        <v>0</v>
      </c>
      <c r="X1731">
        <v>11</v>
      </c>
      <c r="Y1731">
        <v>11</v>
      </c>
    </row>
    <row r="1732" spans="1:25" x14ac:dyDescent="0.3">
      <c r="A1732" s="1" t="s">
        <v>297</v>
      </c>
      <c r="B1732" s="1" t="s">
        <v>309</v>
      </c>
      <c r="C1732">
        <v>15</v>
      </c>
      <c r="D1732">
        <v>2</v>
      </c>
      <c r="E1732">
        <v>0</v>
      </c>
      <c r="F1732">
        <v>2</v>
      </c>
      <c r="G1732" s="1" t="s">
        <v>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2</v>
      </c>
      <c r="N1732">
        <v>0</v>
      </c>
      <c r="O1732">
        <v>0</v>
      </c>
      <c r="P1732">
        <v>2</v>
      </c>
      <c r="Q1732">
        <v>2</v>
      </c>
      <c r="R1732">
        <v>2</v>
      </c>
      <c r="S1732">
        <v>3</v>
      </c>
      <c r="T1732">
        <v>5</v>
      </c>
      <c r="U1732">
        <v>2</v>
      </c>
      <c r="V1732">
        <v>9</v>
      </c>
      <c r="W1732">
        <v>9</v>
      </c>
      <c r="X1732">
        <v>2</v>
      </c>
      <c r="Y1732">
        <v>11</v>
      </c>
    </row>
    <row r="1733" spans="1:25" x14ac:dyDescent="0.3">
      <c r="A1733" s="1" t="s">
        <v>298</v>
      </c>
      <c r="B1733" s="1" t="s">
        <v>310</v>
      </c>
      <c r="C1733">
        <v>15</v>
      </c>
      <c r="D1733">
        <v>4</v>
      </c>
      <c r="E1733">
        <v>4</v>
      </c>
      <c r="F1733">
        <v>8</v>
      </c>
      <c r="G1733" s="1" t="s">
        <v>463</v>
      </c>
      <c r="H1733">
        <v>1</v>
      </c>
      <c r="I1733">
        <v>2</v>
      </c>
      <c r="J1733">
        <v>2</v>
      </c>
      <c r="K1733">
        <v>1</v>
      </c>
      <c r="L1733">
        <v>3</v>
      </c>
      <c r="M1733">
        <v>3</v>
      </c>
      <c r="N1733">
        <v>2</v>
      </c>
      <c r="O1733">
        <v>2</v>
      </c>
      <c r="P1733">
        <v>3</v>
      </c>
      <c r="Q1733">
        <v>5</v>
      </c>
      <c r="R1733">
        <v>2</v>
      </c>
      <c r="S1733">
        <v>2</v>
      </c>
      <c r="T1733">
        <v>4</v>
      </c>
      <c r="U1733">
        <v>12</v>
      </c>
      <c r="V1733">
        <v>3</v>
      </c>
      <c r="W1733">
        <v>3</v>
      </c>
      <c r="X1733">
        <v>12</v>
      </c>
      <c r="Y1733">
        <v>15</v>
      </c>
    </row>
    <row r="1734" spans="1:25" x14ac:dyDescent="0.3">
      <c r="A1734" s="1" t="s">
        <v>306</v>
      </c>
      <c r="B1734" s="1" t="s">
        <v>312</v>
      </c>
      <c r="C1734">
        <v>15</v>
      </c>
      <c r="D1734">
        <v>0</v>
      </c>
      <c r="E1734">
        <v>1</v>
      </c>
      <c r="F1734">
        <v>1</v>
      </c>
      <c r="G1734" s="1" t="s">
        <v>5</v>
      </c>
      <c r="H1734">
        <v>0</v>
      </c>
      <c r="I1734">
        <v>1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2</v>
      </c>
      <c r="T1734">
        <v>4</v>
      </c>
      <c r="U1734">
        <v>11</v>
      </c>
      <c r="V1734">
        <v>6</v>
      </c>
      <c r="W1734">
        <v>6</v>
      </c>
      <c r="X1734">
        <v>11</v>
      </c>
      <c r="Y1734">
        <v>17</v>
      </c>
    </row>
    <row r="1735" spans="1:25" x14ac:dyDescent="0.3">
      <c r="A1735" s="1" t="s">
        <v>316</v>
      </c>
      <c r="B1735" s="1" t="s">
        <v>304</v>
      </c>
      <c r="C1735">
        <v>15</v>
      </c>
      <c r="D1735">
        <v>1</v>
      </c>
      <c r="E1735">
        <v>2</v>
      </c>
      <c r="F1735">
        <v>3</v>
      </c>
      <c r="G1735" s="1" t="s">
        <v>463</v>
      </c>
      <c r="H1735">
        <v>0</v>
      </c>
      <c r="I1735">
        <v>1</v>
      </c>
      <c r="J1735">
        <v>1</v>
      </c>
      <c r="K1735">
        <v>0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2</v>
      </c>
      <c r="R1735">
        <v>2</v>
      </c>
      <c r="S1735">
        <v>2</v>
      </c>
      <c r="T1735">
        <v>4</v>
      </c>
      <c r="U1735">
        <v>11</v>
      </c>
      <c r="V1735">
        <v>6</v>
      </c>
      <c r="W1735">
        <v>6</v>
      </c>
      <c r="X1735">
        <v>11</v>
      </c>
      <c r="Y1735">
        <v>17</v>
      </c>
    </row>
    <row r="1736" spans="1:25" x14ac:dyDescent="0.3">
      <c r="A1736" s="1" t="s">
        <v>299</v>
      </c>
      <c r="B1736" s="1" t="s">
        <v>314</v>
      </c>
      <c r="C1736">
        <v>15</v>
      </c>
      <c r="D1736">
        <v>3</v>
      </c>
      <c r="E1736">
        <v>0</v>
      </c>
      <c r="F1736">
        <v>3</v>
      </c>
      <c r="G1736" s="1" t="s">
        <v>5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2</v>
      </c>
      <c r="N1736">
        <v>0</v>
      </c>
      <c r="O1736">
        <v>0</v>
      </c>
      <c r="P1736">
        <v>2</v>
      </c>
      <c r="Q1736">
        <v>2</v>
      </c>
      <c r="R1736">
        <v>4</v>
      </c>
      <c r="S1736">
        <v>4</v>
      </c>
      <c r="T1736">
        <v>8</v>
      </c>
      <c r="U1736">
        <v>5</v>
      </c>
      <c r="V1736">
        <v>5</v>
      </c>
      <c r="W1736">
        <v>5</v>
      </c>
      <c r="X1736">
        <v>5</v>
      </c>
      <c r="Y1736">
        <v>10</v>
      </c>
    </row>
    <row r="1737" spans="1:25" x14ac:dyDescent="0.3">
      <c r="A1737" s="1" t="s">
        <v>300</v>
      </c>
      <c r="B1737" s="1" t="s">
        <v>301</v>
      </c>
      <c r="C1737">
        <v>15</v>
      </c>
      <c r="D1737">
        <v>0</v>
      </c>
      <c r="E1737">
        <v>4</v>
      </c>
      <c r="F1737">
        <v>4</v>
      </c>
      <c r="G1737" s="1" t="s">
        <v>5</v>
      </c>
      <c r="H1737">
        <v>0</v>
      </c>
      <c r="I1737">
        <v>3</v>
      </c>
      <c r="J1737">
        <v>3</v>
      </c>
      <c r="K1737">
        <v>0</v>
      </c>
      <c r="L1737">
        <v>3</v>
      </c>
      <c r="M1737">
        <v>0</v>
      </c>
      <c r="N1737">
        <v>1</v>
      </c>
      <c r="O1737">
        <v>1</v>
      </c>
      <c r="P1737">
        <v>0</v>
      </c>
      <c r="Q1737">
        <v>1</v>
      </c>
      <c r="R1737">
        <v>1</v>
      </c>
      <c r="S1737">
        <v>0</v>
      </c>
      <c r="T1737">
        <v>1</v>
      </c>
      <c r="U1737">
        <v>11</v>
      </c>
      <c r="V1737">
        <v>4</v>
      </c>
      <c r="W1737">
        <v>4</v>
      </c>
      <c r="X1737">
        <v>11</v>
      </c>
      <c r="Y1737">
        <v>15</v>
      </c>
    </row>
    <row r="1738" spans="1:25" x14ac:dyDescent="0.3">
      <c r="A1738" s="1" t="s">
        <v>311</v>
      </c>
      <c r="B1738" s="1" t="s">
        <v>302</v>
      </c>
      <c r="C1738">
        <v>15</v>
      </c>
      <c r="D1738">
        <v>2</v>
      </c>
      <c r="E1738">
        <v>3</v>
      </c>
      <c r="F1738">
        <v>5</v>
      </c>
      <c r="G1738" s="1" t="s">
        <v>463</v>
      </c>
      <c r="H1738">
        <v>0</v>
      </c>
      <c r="I1738">
        <v>1</v>
      </c>
      <c r="J1738">
        <v>1</v>
      </c>
      <c r="K1738">
        <v>0</v>
      </c>
      <c r="L1738">
        <v>1</v>
      </c>
      <c r="M1738">
        <v>2</v>
      </c>
      <c r="N1738">
        <v>2</v>
      </c>
      <c r="O1738">
        <v>2</v>
      </c>
      <c r="P1738">
        <v>2</v>
      </c>
      <c r="Q1738">
        <v>4</v>
      </c>
      <c r="R1738">
        <v>3</v>
      </c>
      <c r="S1738">
        <v>3</v>
      </c>
      <c r="T1738">
        <v>6</v>
      </c>
      <c r="U1738">
        <v>6</v>
      </c>
      <c r="V1738">
        <v>1</v>
      </c>
      <c r="W1738">
        <v>1</v>
      </c>
      <c r="X1738">
        <v>6</v>
      </c>
      <c r="Y1738">
        <v>7</v>
      </c>
    </row>
    <row r="1739" spans="1:25" x14ac:dyDescent="0.3">
      <c r="A1739" s="1" t="s">
        <v>307</v>
      </c>
      <c r="B1739" s="1" t="s">
        <v>315</v>
      </c>
      <c r="C1739">
        <v>15</v>
      </c>
      <c r="D1739">
        <v>1</v>
      </c>
      <c r="E1739">
        <v>1</v>
      </c>
      <c r="F1739">
        <v>2</v>
      </c>
      <c r="G1739" s="1" t="s">
        <v>463</v>
      </c>
      <c r="H1739">
        <v>0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1</v>
      </c>
      <c r="Q1739">
        <v>1</v>
      </c>
      <c r="R1739">
        <v>2</v>
      </c>
      <c r="S1739">
        <v>2</v>
      </c>
      <c r="T1739">
        <v>4</v>
      </c>
      <c r="U1739">
        <v>7</v>
      </c>
      <c r="V1739">
        <v>2</v>
      </c>
      <c r="W1739">
        <v>2</v>
      </c>
      <c r="X1739">
        <v>7</v>
      </c>
      <c r="Y1739">
        <v>9</v>
      </c>
    </row>
    <row r="1740" spans="1:25" x14ac:dyDescent="0.3">
      <c r="A1740" s="1" t="s">
        <v>305</v>
      </c>
      <c r="B1740" s="1" t="s">
        <v>308</v>
      </c>
      <c r="C1740">
        <v>15</v>
      </c>
      <c r="D1740">
        <v>1</v>
      </c>
      <c r="E1740">
        <v>1</v>
      </c>
      <c r="F1740">
        <v>2</v>
      </c>
      <c r="G1740" s="1" t="s">
        <v>463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1</v>
      </c>
      <c r="P1740">
        <v>1</v>
      </c>
      <c r="Q1740">
        <v>2</v>
      </c>
      <c r="R1740">
        <v>0</v>
      </c>
      <c r="S1740">
        <v>4</v>
      </c>
      <c r="T1740">
        <v>4</v>
      </c>
      <c r="U1740">
        <v>6</v>
      </c>
      <c r="V1740">
        <v>4</v>
      </c>
      <c r="W1740">
        <v>4</v>
      </c>
      <c r="X1740">
        <v>6</v>
      </c>
      <c r="Y1740">
        <v>10</v>
      </c>
    </row>
    <row r="1741" spans="1:25" x14ac:dyDescent="0.3">
      <c r="A1741" s="1" t="s">
        <v>314</v>
      </c>
      <c r="B1741" s="1" t="s">
        <v>303</v>
      </c>
      <c r="C1741">
        <v>16</v>
      </c>
      <c r="D1741">
        <v>0</v>
      </c>
      <c r="E1741">
        <v>0</v>
      </c>
      <c r="F1741">
        <v>0</v>
      </c>
      <c r="G1741" s="1" t="s">
        <v>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2</v>
      </c>
      <c r="T1741">
        <v>3</v>
      </c>
      <c r="U1741">
        <v>5</v>
      </c>
      <c r="V1741">
        <v>3</v>
      </c>
      <c r="W1741">
        <v>3</v>
      </c>
      <c r="X1741">
        <v>5</v>
      </c>
      <c r="Y1741">
        <v>8</v>
      </c>
    </row>
    <row r="1742" spans="1:25" x14ac:dyDescent="0.3">
      <c r="A1742" s="1" t="s">
        <v>302</v>
      </c>
      <c r="B1742" s="1" t="s">
        <v>307</v>
      </c>
      <c r="C1742">
        <v>16</v>
      </c>
      <c r="D1742">
        <v>0</v>
      </c>
      <c r="E1742">
        <v>0</v>
      </c>
      <c r="F1742">
        <v>0</v>
      </c>
      <c r="G1742" s="1" t="s">
        <v>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3</v>
      </c>
      <c r="S1742">
        <v>3</v>
      </c>
      <c r="T1742">
        <v>6</v>
      </c>
      <c r="U1742">
        <v>10</v>
      </c>
      <c r="V1742">
        <v>0</v>
      </c>
      <c r="W1742">
        <v>0</v>
      </c>
      <c r="X1742">
        <v>10</v>
      </c>
      <c r="Y1742">
        <v>10</v>
      </c>
    </row>
    <row r="1743" spans="1:25" x14ac:dyDescent="0.3">
      <c r="A1743" s="1" t="s">
        <v>298</v>
      </c>
      <c r="B1743" s="1" t="s">
        <v>305</v>
      </c>
      <c r="C1743">
        <v>16</v>
      </c>
      <c r="D1743">
        <v>1</v>
      </c>
      <c r="E1743">
        <v>1</v>
      </c>
      <c r="F1743">
        <v>2</v>
      </c>
      <c r="G1743" s="1" t="s">
        <v>463</v>
      </c>
      <c r="H1743">
        <v>0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1</v>
      </c>
      <c r="T1743">
        <v>1</v>
      </c>
      <c r="U1743">
        <v>4</v>
      </c>
      <c r="V1743">
        <v>2</v>
      </c>
      <c r="W1743">
        <v>2</v>
      </c>
      <c r="X1743">
        <v>4</v>
      </c>
      <c r="Y1743">
        <v>6</v>
      </c>
    </row>
    <row r="1744" spans="1:25" x14ac:dyDescent="0.3">
      <c r="A1744" s="1" t="s">
        <v>315</v>
      </c>
      <c r="B1744" s="1" t="s">
        <v>316</v>
      </c>
      <c r="C1744">
        <v>16</v>
      </c>
      <c r="D1744">
        <v>1</v>
      </c>
      <c r="E1744">
        <v>0</v>
      </c>
      <c r="F1744">
        <v>1</v>
      </c>
      <c r="G1744" s="1" t="s">
        <v>5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3</v>
      </c>
      <c r="S1744">
        <v>3</v>
      </c>
      <c r="T1744">
        <v>6</v>
      </c>
      <c r="U1744">
        <v>2</v>
      </c>
      <c r="V1744">
        <v>3</v>
      </c>
      <c r="W1744">
        <v>3</v>
      </c>
      <c r="X1744">
        <v>2</v>
      </c>
      <c r="Y1744">
        <v>5</v>
      </c>
    </row>
    <row r="1745" spans="1:25" x14ac:dyDescent="0.3">
      <c r="A1745" s="1" t="s">
        <v>306</v>
      </c>
      <c r="B1745" s="1" t="s">
        <v>311</v>
      </c>
      <c r="C1745">
        <v>16</v>
      </c>
      <c r="D1745">
        <v>2</v>
      </c>
      <c r="E1745">
        <v>2</v>
      </c>
      <c r="F1745">
        <v>4</v>
      </c>
      <c r="G1745" s="1" t="s">
        <v>463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1</v>
      </c>
      <c r="N1745">
        <v>2</v>
      </c>
      <c r="O1745">
        <v>2</v>
      </c>
      <c r="P1745">
        <v>1</v>
      </c>
      <c r="Q1745">
        <v>3</v>
      </c>
      <c r="R1745">
        <v>3</v>
      </c>
      <c r="S1745">
        <v>4</v>
      </c>
      <c r="T1745">
        <v>7</v>
      </c>
      <c r="U1745">
        <v>13</v>
      </c>
      <c r="V1745">
        <v>2</v>
      </c>
      <c r="W1745">
        <v>2</v>
      </c>
      <c r="X1745">
        <v>13</v>
      </c>
      <c r="Y1745">
        <v>15</v>
      </c>
    </row>
    <row r="1746" spans="1:25" x14ac:dyDescent="0.3">
      <c r="A1746" s="1" t="s">
        <v>304</v>
      </c>
      <c r="B1746" s="1" t="s">
        <v>299</v>
      </c>
      <c r="C1746">
        <v>16</v>
      </c>
      <c r="D1746">
        <v>2</v>
      </c>
      <c r="E1746">
        <v>3</v>
      </c>
      <c r="F1746">
        <v>5</v>
      </c>
      <c r="G1746" s="1" t="s">
        <v>463</v>
      </c>
      <c r="H1746">
        <v>0</v>
      </c>
      <c r="I1746">
        <v>2</v>
      </c>
      <c r="J1746">
        <v>2</v>
      </c>
      <c r="K1746">
        <v>0</v>
      </c>
      <c r="L1746">
        <v>2</v>
      </c>
      <c r="M1746">
        <v>2</v>
      </c>
      <c r="N1746">
        <v>1</v>
      </c>
      <c r="O1746">
        <v>1</v>
      </c>
      <c r="P1746">
        <v>2</v>
      </c>
      <c r="Q1746">
        <v>3</v>
      </c>
      <c r="R1746">
        <v>4</v>
      </c>
      <c r="S1746">
        <v>1</v>
      </c>
      <c r="T1746">
        <v>5</v>
      </c>
      <c r="U1746">
        <v>9</v>
      </c>
      <c r="V1746">
        <v>3</v>
      </c>
      <c r="W1746">
        <v>3</v>
      </c>
      <c r="X1746">
        <v>9</v>
      </c>
      <c r="Y1746">
        <v>12</v>
      </c>
    </row>
    <row r="1747" spans="1:25" x14ac:dyDescent="0.3">
      <c r="A1747" s="1" t="s">
        <v>310</v>
      </c>
      <c r="B1747" s="1" t="s">
        <v>301</v>
      </c>
      <c r="C1747">
        <v>16</v>
      </c>
      <c r="D1747">
        <v>0</v>
      </c>
      <c r="E1747">
        <v>5</v>
      </c>
      <c r="F1747">
        <v>5</v>
      </c>
      <c r="G1747" s="1" t="s">
        <v>5</v>
      </c>
      <c r="H1747">
        <v>0</v>
      </c>
      <c r="I1747">
        <v>2</v>
      </c>
      <c r="J1747">
        <v>2</v>
      </c>
      <c r="K1747">
        <v>0</v>
      </c>
      <c r="L1747">
        <v>2</v>
      </c>
      <c r="M1747">
        <v>0</v>
      </c>
      <c r="N1747">
        <v>3</v>
      </c>
      <c r="O1747">
        <v>3</v>
      </c>
      <c r="P1747">
        <v>0</v>
      </c>
      <c r="Q1747">
        <v>3</v>
      </c>
      <c r="R1747">
        <v>3</v>
      </c>
      <c r="S1747">
        <v>3</v>
      </c>
      <c r="T1747">
        <v>6</v>
      </c>
      <c r="U1747">
        <v>15</v>
      </c>
      <c r="V1747">
        <v>3</v>
      </c>
      <c r="W1747">
        <v>3</v>
      </c>
      <c r="X1747">
        <v>15</v>
      </c>
      <c r="Y1747">
        <v>18</v>
      </c>
    </row>
    <row r="1748" spans="1:25" x14ac:dyDescent="0.3">
      <c r="A1748" s="1" t="s">
        <v>300</v>
      </c>
      <c r="B1748" s="1" t="s">
        <v>297</v>
      </c>
      <c r="C1748">
        <v>16</v>
      </c>
      <c r="D1748">
        <v>1</v>
      </c>
      <c r="E1748">
        <v>3</v>
      </c>
      <c r="F1748">
        <v>4</v>
      </c>
      <c r="G1748" s="1" t="s">
        <v>463</v>
      </c>
      <c r="H1748">
        <v>1</v>
      </c>
      <c r="I1748">
        <v>1</v>
      </c>
      <c r="J1748">
        <v>1</v>
      </c>
      <c r="K1748">
        <v>1</v>
      </c>
      <c r="L1748">
        <v>2</v>
      </c>
      <c r="M1748">
        <v>0</v>
      </c>
      <c r="N1748">
        <v>2</v>
      </c>
      <c r="O1748">
        <v>2</v>
      </c>
      <c r="P1748">
        <v>0</v>
      </c>
      <c r="Q1748">
        <v>2</v>
      </c>
      <c r="R1748">
        <v>3</v>
      </c>
      <c r="S1748">
        <v>4</v>
      </c>
      <c r="T1748">
        <v>7</v>
      </c>
      <c r="U1748">
        <v>0</v>
      </c>
      <c r="V1748">
        <v>4</v>
      </c>
      <c r="W1748">
        <v>4</v>
      </c>
      <c r="X1748">
        <v>0</v>
      </c>
      <c r="Y1748">
        <v>4</v>
      </c>
    </row>
    <row r="1749" spans="1:25" x14ac:dyDescent="0.3">
      <c r="A1749" s="1" t="s">
        <v>308</v>
      </c>
      <c r="B1749" s="1" t="s">
        <v>313</v>
      </c>
      <c r="C1749">
        <v>16</v>
      </c>
      <c r="D1749">
        <v>2</v>
      </c>
      <c r="E1749">
        <v>0</v>
      </c>
      <c r="F1749">
        <v>2</v>
      </c>
      <c r="G1749" s="1" t="s">
        <v>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</v>
      </c>
      <c r="N1749">
        <v>0</v>
      </c>
      <c r="O1749">
        <v>0</v>
      </c>
      <c r="P1749">
        <v>2</v>
      </c>
      <c r="Q1749">
        <v>2</v>
      </c>
      <c r="R1749">
        <v>2</v>
      </c>
      <c r="S1749">
        <v>1</v>
      </c>
      <c r="T1749">
        <v>3</v>
      </c>
      <c r="U1749">
        <v>5</v>
      </c>
      <c r="V1749">
        <v>3</v>
      </c>
      <c r="W1749">
        <v>3</v>
      </c>
      <c r="X1749">
        <v>5</v>
      </c>
      <c r="Y1749">
        <v>8</v>
      </c>
    </row>
    <row r="1750" spans="1:25" x14ac:dyDescent="0.3">
      <c r="A1750" s="1" t="s">
        <v>312</v>
      </c>
      <c r="B1750" s="1" t="s">
        <v>309</v>
      </c>
      <c r="C1750">
        <v>16</v>
      </c>
      <c r="D1750">
        <v>1</v>
      </c>
      <c r="E1750">
        <v>0</v>
      </c>
      <c r="F1750">
        <v>1</v>
      </c>
      <c r="G1750" s="1" t="s">
        <v>5</v>
      </c>
      <c r="H1750">
        <v>1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</v>
      </c>
      <c r="T1750">
        <v>2</v>
      </c>
      <c r="U1750">
        <v>4</v>
      </c>
      <c r="V1750">
        <v>4</v>
      </c>
      <c r="W1750">
        <v>4</v>
      </c>
      <c r="X1750">
        <v>4</v>
      </c>
      <c r="Y1750">
        <v>8</v>
      </c>
    </row>
    <row r="1751" spans="1:25" x14ac:dyDescent="0.3">
      <c r="A1751" s="1" t="s">
        <v>303</v>
      </c>
      <c r="B1751" s="1" t="s">
        <v>304</v>
      </c>
      <c r="C1751">
        <v>17</v>
      </c>
      <c r="D1751">
        <v>1</v>
      </c>
      <c r="E1751">
        <v>1</v>
      </c>
      <c r="F1751">
        <v>2</v>
      </c>
      <c r="G1751" s="1" t="s">
        <v>463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0</v>
      </c>
      <c r="Q1751">
        <v>1</v>
      </c>
      <c r="R1751">
        <v>3</v>
      </c>
      <c r="S1751">
        <v>2</v>
      </c>
      <c r="T1751">
        <v>5</v>
      </c>
      <c r="U1751">
        <v>3</v>
      </c>
      <c r="V1751">
        <v>1</v>
      </c>
      <c r="W1751">
        <v>1</v>
      </c>
      <c r="X1751">
        <v>3</v>
      </c>
      <c r="Y1751">
        <v>4</v>
      </c>
    </row>
    <row r="1752" spans="1:25" x14ac:dyDescent="0.3">
      <c r="A1752" s="1" t="s">
        <v>299</v>
      </c>
      <c r="B1752" s="1" t="s">
        <v>300</v>
      </c>
      <c r="C1752">
        <v>17</v>
      </c>
      <c r="D1752">
        <v>1</v>
      </c>
      <c r="E1752">
        <v>0</v>
      </c>
      <c r="F1752">
        <v>1</v>
      </c>
      <c r="G1752" s="1" t="s">
        <v>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1</v>
      </c>
      <c r="R1752">
        <v>1</v>
      </c>
      <c r="S1752">
        <v>1</v>
      </c>
      <c r="T1752">
        <v>2</v>
      </c>
      <c r="U1752">
        <v>5</v>
      </c>
      <c r="V1752">
        <v>9</v>
      </c>
      <c r="W1752">
        <v>9</v>
      </c>
      <c r="X1752">
        <v>5</v>
      </c>
      <c r="Y1752">
        <v>14</v>
      </c>
    </row>
    <row r="1753" spans="1:25" x14ac:dyDescent="0.3">
      <c r="A1753" s="1" t="s">
        <v>301</v>
      </c>
      <c r="B1753" s="1" t="s">
        <v>302</v>
      </c>
      <c r="C1753">
        <v>17</v>
      </c>
      <c r="D1753">
        <v>2</v>
      </c>
      <c r="E1753">
        <v>0</v>
      </c>
      <c r="F1753">
        <v>2</v>
      </c>
      <c r="G1753" s="1" t="s">
        <v>5</v>
      </c>
      <c r="H1753">
        <v>2</v>
      </c>
      <c r="I1753">
        <v>0</v>
      </c>
      <c r="J1753">
        <v>0</v>
      </c>
      <c r="K1753">
        <v>2</v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4</v>
      </c>
      <c r="V1753">
        <v>6</v>
      </c>
      <c r="W1753">
        <v>6</v>
      </c>
      <c r="X1753">
        <v>4</v>
      </c>
      <c r="Y1753">
        <v>10</v>
      </c>
    </row>
    <row r="1754" spans="1:25" x14ac:dyDescent="0.3">
      <c r="A1754" s="1" t="s">
        <v>297</v>
      </c>
      <c r="B1754" s="1" t="s">
        <v>298</v>
      </c>
      <c r="C1754">
        <v>17</v>
      </c>
      <c r="D1754">
        <v>1</v>
      </c>
      <c r="E1754">
        <v>1</v>
      </c>
      <c r="F1754">
        <v>2</v>
      </c>
      <c r="G1754" s="1" t="s">
        <v>463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1</v>
      </c>
      <c r="R1754">
        <v>1</v>
      </c>
      <c r="S1754">
        <v>3</v>
      </c>
      <c r="T1754">
        <v>4</v>
      </c>
      <c r="U1754">
        <v>4</v>
      </c>
      <c r="V1754">
        <v>11</v>
      </c>
      <c r="W1754">
        <v>11</v>
      </c>
      <c r="X1754">
        <v>4</v>
      </c>
      <c r="Y1754">
        <v>15</v>
      </c>
    </row>
    <row r="1755" spans="1:25" x14ac:dyDescent="0.3">
      <c r="A1755" s="1" t="s">
        <v>307</v>
      </c>
      <c r="B1755" s="1" t="s">
        <v>308</v>
      </c>
      <c r="C1755">
        <v>17</v>
      </c>
      <c r="D1755">
        <v>1</v>
      </c>
      <c r="E1755">
        <v>1</v>
      </c>
      <c r="F1755">
        <v>2</v>
      </c>
      <c r="G1755" s="1" t="s">
        <v>463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1</v>
      </c>
      <c r="O1755">
        <v>1</v>
      </c>
      <c r="P1755">
        <v>0</v>
      </c>
      <c r="Q1755">
        <v>1</v>
      </c>
      <c r="R1755">
        <v>3</v>
      </c>
      <c r="S1755">
        <v>4</v>
      </c>
      <c r="T1755">
        <v>7</v>
      </c>
      <c r="U1755">
        <v>3</v>
      </c>
      <c r="V1755">
        <v>6</v>
      </c>
      <c r="W1755">
        <v>6</v>
      </c>
      <c r="X1755">
        <v>3</v>
      </c>
      <c r="Y1755">
        <v>9</v>
      </c>
    </row>
    <row r="1756" spans="1:25" x14ac:dyDescent="0.3">
      <c r="A1756" s="1" t="s">
        <v>316</v>
      </c>
      <c r="B1756" s="1" t="s">
        <v>314</v>
      </c>
      <c r="C1756">
        <v>17</v>
      </c>
      <c r="D1756">
        <v>0</v>
      </c>
      <c r="E1756">
        <v>1</v>
      </c>
      <c r="F1756">
        <v>1</v>
      </c>
      <c r="G1756" s="1" t="s">
        <v>5</v>
      </c>
      <c r="H1756">
        <v>0</v>
      </c>
      <c r="I1756">
        <v>1</v>
      </c>
      <c r="J1756">
        <v>1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4</v>
      </c>
      <c r="T1756">
        <v>5</v>
      </c>
      <c r="U1756">
        <v>10</v>
      </c>
      <c r="V1756">
        <v>1</v>
      </c>
      <c r="W1756">
        <v>1</v>
      </c>
      <c r="X1756">
        <v>10</v>
      </c>
      <c r="Y1756">
        <v>11</v>
      </c>
    </row>
    <row r="1757" spans="1:25" x14ac:dyDescent="0.3">
      <c r="A1757" s="1" t="s">
        <v>313</v>
      </c>
      <c r="B1757" s="1" t="s">
        <v>315</v>
      </c>
      <c r="C1757">
        <v>17</v>
      </c>
      <c r="D1757">
        <v>1</v>
      </c>
      <c r="E1757">
        <v>1</v>
      </c>
      <c r="F1757">
        <v>2</v>
      </c>
      <c r="G1757" s="1" t="s">
        <v>463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1</v>
      </c>
      <c r="Q1757">
        <v>2</v>
      </c>
      <c r="R1757">
        <v>1</v>
      </c>
      <c r="S1757">
        <v>1</v>
      </c>
      <c r="T1757">
        <v>2</v>
      </c>
      <c r="U1757">
        <v>4</v>
      </c>
      <c r="V1757">
        <v>1</v>
      </c>
      <c r="W1757">
        <v>1</v>
      </c>
      <c r="X1757">
        <v>4</v>
      </c>
      <c r="Y1757">
        <v>5</v>
      </c>
    </row>
    <row r="1758" spans="1:25" x14ac:dyDescent="0.3">
      <c r="A1758" s="1" t="s">
        <v>305</v>
      </c>
      <c r="B1758" s="1" t="s">
        <v>306</v>
      </c>
      <c r="C1758">
        <v>17</v>
      </c>
      <c r="D1758">
        <v>2</v>
      </c>
      <c r="E1758">
        <v>1</v>
      </c>
      <c r="F1758">
        <v>3</v>
      </c>
      <c r="G1758" s="1" t="s">
        <v>463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2</v>
      </c>
      <c r="R1758">
        <v>7</v>
      </c>
      <c r="S1758">
        <v>3</v>
      </c>
      <c r="T1758">
        <v>10</v>
      </c>
      <c r="U1758">
        <v>12</v>
      </c>
      <c r="V1758">
        <v>5</v>
      </c>
      <c r="W1758">
        <v>5</v>
      </c>
      <c r="X1758">
        <v>12</v>
      </c>
      <c r="Y1758">
        <v>17</v>
      </c>
    </row>
    <row r="1759" spans="1:25" x14ac:dyDescent="0.3">
      <c r="A1759" s="1" t="s">
        <v>309</v>
      </c>
      <c r="B1759" s="1" t="s">
        <v>310</v>
      </c>
      <c r="C1759">
        <v>17</v>
      </c>
      <c r="D1759">
        <v>2</v>
      </c>
      <c r="E1759">
        <v>1</v>
      </c>
      <c r="F1759">
        <v>3</v>
      </c>
      <c r="G1759" s="1" t="s">
        <v>463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2</v>
      </c>
      <c r="R1759">
        <v>2</v>
      </c>
      <c r="S1759">
        <v>2</v>
      </c>
      <c r="T1759">
        <v>4</v>
      </c>
      <c r="U1759">
        <v>3</v>
      </c>
      <c r="V1759">
        <v>5</v>
      </c>
      <c r="W1759">
        <v>5</v>
      </c>
      <c r="X1759">
        <v>3</v>
      </c>
      <c r="Y1759">
        <v>8</v>
      </c>
    </row>
    <row r="1760" spans="1:25" x14ac:dyDescent="0.3">
      <c r="A1760" s="1" t="s">
        <v>311</v>
      </c>
      <c r="B1760" s="1" t="s">
        <v>312</v>
      </c>
      <c r="C1760">
        <v>17</v>
      </c>
      <c r="D1760">
        <v>2</v>
      </c>
      <c r="E1760">
        <v>2</v>
      </c>
      <c r="F1760">
        <v>4</v>
      </c>
      <c r="G1760" s="1" t="s">
        <v>463</v>
      </c>
      <c r="H1760">
        <v>1</v>
      </c>
      <c r="I1760">
        <v>2</v>
      </c>
      <c r="J1760">
        <v>2</v>
      </c>
      <c r="K1760">
        <v>1</v>
      </c>
      <c r="L1760">
        <v>3</v>
      </c>
      <c r="M1760">
        <v>1</v>
      </c>
      <c r="N1760">
        <v>0</v>
      </c>
      <c r="O1760">
        <v>0</v>
      </c>
      <c r="P1760">
        <v>1</v>
      </c>
      <c r="Q1760">
        <v>1</v>
      </c>
      <c r="R1760">
        <v>2</v>
      </c>
      <c r="S1760">
        <v>2</v>
      </c>
      <c r="T1760">
        <v>4</v>
      </c>
      <c r="U1760">
        <v>6</v>
      </c>
      <c r="V1760">
        <v>4</v>
      </c>
      <c r="W1760">
        <v>4</v>
      </c>
      <c r="X1760">
        <v>6</v>
      </c>
      <c r="Y1760">
        <v>10</v>
      </c>
    </row>
    <row r="1761" spans="1:25" x14ac:dyDescent="0.3">
      <c r="A1761" s="1" t="s">
        <v>314</v>
      </c>
      <c r="B1761" s="1" t="s">
        <v>305</v>
      </c>
      <c r="C1761">
        <v>18</v>
      </c>
      <c r="D1761">
        <v>2</v>
      </c>
      <c r="E1761">
        <v>1</v>
      </c>
      <c r="F1761">
        <v>3</v>
      </c>
      <c r="G1761" s="1" t="s">
        <v>463</v>
      </c>
      <c r="H1761">
        <v>2</v>
      </c>
      <c r="I1761">
        <v>1</v>
      </c>
      <c r="J1761">
        <v>1</v>
      </c>
      <c r="K1761">
        <v>2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2</v>
      </c>
      <c r="T1761">
        <v>5</v>
      </c>
      <c r="U1761">
        <v>2</v>
      </c>
      <c r="V1761">
        <v>6</v>
      </c>
      <c r="W1761">
        <v>6</v>
      </c>
      <c r="X1761">
        <v>2</v>
      </c>
      <c r="Y1761">
        <v>8</v>
      </c>
    </row>
    <row r="1762" spans="1:25" x14ac:dyDescent="0.3">
      <c r="A1762" s="1" t="s">
        <v>298</v>
      </c>
      <c r="B1762" s="1" t="s">
        <v>311</v>
      </c>
      <c r="C1762">
        <v>18</v>
      </c>
      <c r="D1762">
        <v>0</v>
      </c>
      <c r="E1762">
        <v>0</v>
      </c>
      <c r="F1762">
        <v>0</v>
      </c>
      <c r="G1762" s="1" t="s">
        <v>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2</v>
      </c>
      <c r="T1762">
        <v>2</v>
      </c>
      <c r="U1762">
        <v>13</v>
      </c>
      <c r="V1762">
        <v>1</v>
      </c>
      <c r="W1762">
        <v>1</v>
      </c>
      <c r="X1762">
        <v>13</v>
      </c>
      <c r="Y1762">
        <v>14</v>
      </c>
    </row>
    <row r="1763" spans="1:25" x14ac:dyDescent="0.3">
      <c r="A1763" s="1" t="s">
        <v>300</v>
      </c>
      <c r="B1763" s="1" t="s">
        <v>307</v>
      </c>
      <c r="C1763">
        <v>18</v>
      </c>
      <c r="D1763">
        <v>1</v>
      </c>
      <c r="E1763">
        <v>0</v>
      </c>
      <c r="F1763">
        <v>1</v>
      </c>
      <c r="G1763" s="1" t="s">
        <v>5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3</v>
      </c>
      <c r="T1763">
        <v>5</v>
      </c>
      <c r="U1763">
        <v>3</v>
      </c>
      <c r="V1763">
        <v>6</v>
      </c>
      <c r="W1763">
        <v>6</v>
      </c>
      <c r="X1763">
        <v>3</v>
      </c>
      <c r="Y1763">
        <v>9</v>
      </c>
    </row>
    <row r="1764" spans="1:25" x14ac:dyDescent="0.3">
      <c r="A1764" s="1" t="s">
        <v>312</v>
      </c>
      <c r="B1764" s="1" t="s">
        <v>316</v>
      </c>
      <c r="C1764">
        <v>18</v>
      </c>
      <c r="D1764">
        <v>0</v>
      </c>
      <c r="E1764">
        <v>2</v>
      </c>
      <c r="F1764">
        <v>2</v>
      </c>
      <c r="G1764" s="1" t="s">
        <v>5</v>
      </c>
      <c r="H1764">
        <v>0</v>
      </c>
      <c r="I1764">
        <v>1</v>
      </c>
      <c r="J1764">
        <v>1</v>
      </c>
      <c r="K1764">
        <v>0</v>
      </c>
      <c r="L1764">
        <v>1</v>
      </c>
      <c r="M1764">
        <v>0</v>
      </c>
      <c r="N1764">
        <v>1</v>
      </c>
      <c r="O1764">
        <v>1</v>
      </c>
      <c r="P1764">
        <v>0</v>
      </c>
      <c r="Q1764">
        <v>1</v>
      </c>
      <c r="R1764">
        <v>3</v>
      </c>
      <c r="S1764">
        <v>1</v>
      </c>
      <c r="T1764">
        <v>4</v>
      </c>
      <c r="U1764">
        <v>10</v>
      </c>
      <c r="V1764">
        <v>4</v>
      </c>
      <c r="W1764">
        <v>4</v>
      </c>
      <c r="X1764">
        <v>10</v>
      </c>
      <c r="Y1764">
        <v>14</v>
      </c>
    </row>
    <row r="1765" spans="1:25" x14ac:dyDescent="0.3">
      <c r="A1765" s="1" t="s">
        <v>302</v>
      </c>
      <c r="B1765" s="1" t="s">
        <v>303</v>
      </c>
      <c r="C1765">
        <v>18</v>
      </c>
      <c r="D1765">
        <v>1</v>
      </c>
      <c r="E1765">
        <v>2</v>
      </c>
      <c r="F1765">
        <v>3</v>
      </c>
      <c r="G1765" s="1" t="s">
        <v>463</v>
      </c>
      <c r="H1765">
        <v>1</v>
      </c>
      <c r="I1765">
        <v>1</v>
      </c>
      <c r="J1765">
        <v>1</v>
      </c>
      <c r="K1765">
        <v>1</v>
      </c>
      <c r="L1765">
        <v>2</v>
      </c>
      <c r="M1765">
        <v>0</v>
      </c>
      <c r="N1765">
        <v>1</v>
      </c>
      <c r="O1765">
        <v>1</v>
      </c>
      <c r="P1765">
        <v>0</v>
      </c>
      <c r="Q1765">
        <v>1</v>
      </c>
      <c r="R1765">
        <v>2</v>
      </c>
      <c r="S1765">
        <v>4</v>
      </c>
      <c r="T1765">
        <v>6</v>
      </c>
      <c r="U1765">
        <v>3</v>
      </c>
      <c r="V1765">
        <v>2</v>
      </c>
      <c r="W1765">
        <v>2</v>
      </c>
      <c r="X1765">
        <v>3</v>
      </c>
      <c r="Y1765">
        <v>5</v>
      </c>
    </row>
    <row r="1766" spans="1:25" x14ac:dyDescent="0.3">
      <c r="A1766" s="1" t="s">
        <v>308</v>
      </c>
      <c r="B1766" s="1" t="s">
        <v>299</v>
      </c>
      <c r="C1766">
        <v>18</v>
      </c>
      <c r="D1766">
        <v>1</v>
      </c>
      <c r="E1766">
        <v>1</v>
      </c>
      <c r="F1766">
        <v>2</v>
      </c>
      <c r="G1766" s="1" t="s">
        <v>463</v>
      </c>
      <c r="H1766">
        <v>1</v>
      </c>
      <c r="I1766">
        <v>1</v>
      </c>
      <c r="J1766">
        <v>1</v>
      </c>
      <c r="K1766">
        <v>1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5</v>
      </c>
      <c r="S1766">
        <v>7</v>
      </c>
      <c r="T1766">
        <v>12</v>
      </c>
      <c r="U1766">
        <v>4</v>
      </c>
      <c r="V1766">
        <v>5</v>
      </c>
      <c r="W1766">
        <v>5</v>
      </c>
      <c r="X1766">
        <v>4</v>
      </c>
      <c r="Y1766">
        <v>9</v>
      </c>
    </row>
    <row r="1767" spans="1:25" x14ac:dyDescent="0.3">
      <c r="A1767" s="1" t="s">
        <v>315</v>
      </c>
      <c r="B1767" s="1" t="s">
        <v>301</v>
      </c>
      <c r="C1767">
        <v>18</v>
      </c>
      <c r="D1767">
        <v>1</v>
      </c>
      <c r="E1767">
        <v>2</v>
      </c>
      <c r="F1767">
        <v>3</v>
      </c>
      <c r="G1767" s="1" t="s">
        <v>463</v>
      </c>
      <c r="H1767">
        <v>1</v>
      </c>
      <c r="I1767">
        <v>2</v>
      </c>
      <c r="J1767">
        <v>2</v>
      </c>
      <c r="K1767">
        <v>1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4</v>
      </c>
      <c r="S1767">
        <v>3</v>
      </c>
      <c r="T1767">
        <v>7</v>
      </c>
      <c r="U1767">
        <v>4</v>
      </c>
      <c r="V1767">
        <v>4</v>
      </c>
      <c r="W1767">
        <v>4</v>
      </c>
      <c r="X1767">
        <v>4</v>
      </c>
      <c r="Y1767">
        <v>8</v>
      </c>
    </row>
    <row r="1768" spans="1:25" x14ac:dyDescent="0.3">
      <c r="A1768" s="1" t="s">
        <v>306</v>
      </c>
      <c r="B1768" s="1" t="s">
        <v>297</v>
      </c>
      <c r="C1768">
        <v>18</v>
      </c>
      <c r="D1768">
        <v>2</v>
      </c>
      <c r="E1768">
        <v>1</v>
      </c>
      <c r="F1768">
        <v>3</v>
      </c>
      <c r="G1768" s="1" t="s">
        <v>463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</v>
      </c>
      <c r="N1768">
        <v>1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5</v>
      </c>
      <c r="U1768">
        <v>4</v>
      </c>
      <c r="V1768">
        <v>6</v>
      </c>
      <c r="W1768">
        <v>6</v>
      </c>
      <c r="X1768">
        <v>4</v>
      </c>
      <c r="Y1768">
        <v>10</v>
      </c>
    </row>
    <row r="1769" spans="1:25" x14ac:dyDescent="0.3">
      <c r="A1769" s="1" t="s">
        <v>310</v>
      </c>
      <c r="B1769" s="1" t="s">
        <v>313</v>
      </c>
      <c r="C1769">
        <v>18</v>
      </c>
      <c r="D1769">
        <v>2</v>
      </c>
      <c r="E1769">
        <v>2</v>
      </c>
      <c r="F1769">
        <v>4</v>
      </c>
      <c r="G1769" s="1" t="s">
        <v>463</v>
      </c>
      <c r="H1769">
        <v>0</v>
      </c>
      <c r="I1769">
        <v>1</v>
      </c>
      <c r="J1769">
        <v>1</v>
      </c>
      <c r="K1769">
        <v>0</v>
      </c>
      <c r="L1769">
        <v>1</v>
      </c>
      <c r="M1769">
        <v>2</v>
      </c>
      <c r="N1769">
        <v>1</v>
      </c>
      <c r="O1769">
        <v>1</v>
      </c>
      <c r="P1769">
        <v>2</v>
      </c>
      <c r="Q1769">
        <v>3</v>
      </c>
      <c r="R1769">
        <v>4</v>
      </c>
      <c r="S1769">
        <v>1</v>
      </c>
      <c r="T1769">
        <v>5</v>
      </c>
      <c r="U1769">
        <v>8</v>
      </c>
      <c r="V1769">
        <v>2</v>
      </c>
      <c r="W1769">
        <v>2</v>
      </c>
      <c r="X1769">
        <v>8</v>
      </c>
      <c r="Y1769">
        <v>10</v>
      </c>
    </row>
    <row r="1770" spans="1:25" x14ac:dyDescent="0.3">
      <c r="A1770" s="1" t="s">
        <v>304</v>
      </c>
      <c r="B1770" s="1" t="s">
        <v>309</v>
      </c>
      <c r="C1770">
        <v>18</v>
      </c>
      <c r="D1770">
        <v>0</v>
      </c>
      <c r="E1770">
        <v>1</v>
      </c>
      <c r="F1770">
        <v>1</v>
      </c>
      <c r="G1770" s="1" t="s">
        <v>5</v>
      </c>
      <c r="H1770">
        <v>0</v>
      </c>
      <c r="I1770">
        <v>1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</v>
      </c>
      <c r="T1770">
        <v>2</v>
      </c>
      <c r="U1770">
        <v>9</v>
      </c>
      <c r="V1770">
        <v>5</v>
      </c>
      <c r="W1770">
        <v>5</v>
      </c>
      <c r="X1770">
        <v>9</v>
      </c>
      <c r="Y1770">
        <v>14</v>
      </c>
    </row>
    <row r="1771" spans="1:25" x14ac:dyDescent="0.3">
      <c r="A1771" s="1" t="s">
        <v>303</v>
      </c>
      <c r="B1771" s="1" t="s">
        <v>308</v>
      </c>
      <c r="C1771">
        <v>19</v>
      </c>
      <c r="D1771">
        <v>2</v>
      </c>
      <c r="E1771">
        <v>0</v>
      </c>
      <c r="F1771">
        <v>2</v>
      </c>
      <c r="G1771" s="1" t="s">
        <v>5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1</v>
      </c>
      <c r="N1771">
        <v>0</v>
      </c>
      <c r="O1771">
        <v>0</v>
      </c>
      <c r="P1771">
        <v>1</v>
      </c>
      <c r="Q1771">
        <v>1</v>
      </c>
      <c r="R1771">
        <v>4</v>
      </c>
      <c r="S1771">
        <v>3</v>
      </c>
      <c r="T1771">
        <v>7</v>
      </c>
      <c r="U1771">
        <v>7</v>
      </c>
      <c r="V1771">
        <v>6</v>
      </c>
      <c r="W1771">
        <v>6</v>
      </c>
      <c r="X1771">
        <v>7</v>
      </c>
      <c r="Y1771">
        <v>13</v>
      </c>
    </row>
    <row r="1772" spans="1:25" x14ac:dyDescent="0.3">
      <c r="A1772" s="1" t="s">
        <v>299</v>
      </c>
      <c r="B1772" s="1" t="s">
        <v>310</v>
      </c>
      <c r="C1772">
        <v>19</v>
      </c>
      <c r="D1772">
        <v>1</v>
      </c>
      <c r="E1772">
        <v>0</v>
      </c>
      <c r="F1772">
        <v>1</v>
      </c>
      <c r="G1772" s="1" t="s">
        <v>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3</v>
      </c>
      <c r="T1772">
        <v>3</v>
      </c>
      <c r="U1772">
        <v>5</v>
      </c>
      <c r="V1772">
        <v>2</v>
      </c>
      <c r="W1772">
        <v>2</v>
      </c>
      <c r="X1772">
        <v>5</v>
      </c>
      <c r="Y1772">
        <v>7</v>
      </c>
    </row>
    <row r="1773" spans="1:25" x14ac:dyDescent="0.3">
      <c r="A1773" s="1" t="s">
        <v>301</v>
      </c>
      <c r="B1773" s="1" t="s">
        <v>298</v>
      </c>
      <c r="C1773">
        <v>19</v>
      </c>
      <c r="D1773">
        <v>3</v>
      </c>
      <c r="E1773">
        <v>0</v>
      </c>
      <c r="F1773">
        <v>3</v>
      </c>
      <c r="G1773" s="1" t="s">
        <v>5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2</v>
      </c>
      <c r="N1773">
        <v>0</v>
      </c>
      <c r="O1773">
        <v>0</v>
      </c>
      <c r="P1773">
        <v>2</v>
      </c>
      <c r="Q1773">
        <v>2</v>
      </c>
      <c r="R1773">
        <v>2</v>
      </c>
      <c r="S1773">
        <v>1</v>
      </c>
      <c r="T1773">
        <v>3</v>
      </c>
      <c r="U1773">
        <v>2</v>
      </c>
      <c r="V1773">
        <v>3</v>
      </c>
      <c r="W1773">
        <v>3</v>
      </c>
      <c r="X1773">
        <v>2</v>
      </c>
      <c r="Y1773">
        <v>5</v>
      </c>
    </row>
    <row r="1774" spans="1:25" x14ac:dyDescent="0.3">
      <c r="A1774" s="1" t="s">
        <v>297</v>
      </c>
      <c r="B1774" s="1" t="s">
        <v>312</v>
      </c>
      <c r="C1774">
        <v>19</v>
      </c>
      <c r="D1774">
        <v>1</v>
      </c>
      <c r="E1774">
        <v>2</v>
      </c>
      <c r="F1774">
        <v>3</v>
      </c>
      <c r="G1774" s="1" t="s">
        <v>463</v>
      </c>
      <c r="H1774">
        <v>0</v>
      </c>
      <c r="I1774">
        <v>1</v>
      </c>
      <c r="J1774">
        <v>1</v>
      </c>
      <c r="K1774">
        <v>0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2</v>
      </c>
      <c r="R1774">
        <v>2</v>
      </c>
      <c r="S1774">
        <v>3</v>
      </c>
      <c r="T1774">
        <v>5</v>
      </c>
      <c r="U1774">
        <v>6</v>
      </c>
      <c r="V1774">
        <v>5</v>
      </c>
      <c r="W1774">
        <v>5</v>
      </c>
      <c r="X1774">
        <v>6</v>
      </c>
      <c r="Y1774">
        <v>11</v>
      </c>
    </row>
    <row r="1775" spans="1:25" x14ac:dyDescent="0.3">
      <c r="A1775" s="1" t="s">
        <v>305</v>
      </c>
      <c r="B1775" s="1" t="s">
        <v>304</v>
      </c>
      <c r="C1775">
        <v>19</v>
      </c>
      <c r="D1775">
        <v>1</v>
      </c>
      <c r="E1775">
        <v>1</v>
      </c>
      <c r="F1775">
        <v>2</v>
      </c>
      <c r="G1775" s="1" t="s">
        <v>463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1</v>
      </c>
      <c r="P1775">
        <v>1</v>
      </c>
      <c r="Q1775">
        <v>2</v>
      </c>
      <c r="R1775">
        <v>1</v>
      </c>
      <c r="S1775">
        <v>5</v>
      </c>
      <c r="T1775">
        <v>6</v>
      </c>
      <c r="U1775">
        <v>7</v>
      </c>
      <c r="V1775">
        <v>0</v>
      </c>
      <c r="W1775">
        <v>0</v>
      </c>
      <c r="X1775">
        <v>7</v>
      </c>
      <c r="Y1775">
        <v>7</v>
      </c>
    </row>
    <row r="1776" spans="1:25" x14ac:dyDescent="0.3">
      <c r="A1776" s="1" t="s">
        <v>313</v>
      </c>
      <c r="B1776" s="1" t="s">
        <v>314</v>
      </c>
      <c r="C1776">
        <v>19</v>
      </c>
      <c r="D1776">
        <v>1</v>
      </c>
      <c r="E1776">
        <v>1</v>
      </c>
      <c r="F1776">
        <v>2</v>
      </c>
      <c r="G1776" s="1" t="s">
        <v>463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0</v>
      </c>
      <c r="Q1776">
        <v>1</v>
      </c>
      <c r="R1776">
        <v>4</v>
      </c>
      <c r="S1776">
        <v>2</v>
      </c>
      <c r="T1776">
        <v>6</v>
      </c>
      <c r="U1776">
        <v>6</v>
      </c>
      <c r="V1776">
        <v>3</v>
      </c>
      <c r="W1776">
        <v>3</v>
      </c>
      <c r="X1776">
        <v>6</v>
      </c>
      <c r="Y1776">
        <v>9</v>
      </c>
    </row>
    <row r="1777" spans="1:25" x14ac:dyDescent="0.3">
      <c r="A1777" s="1" t="s">
        <v>309</v>
      </c>
      <c r="B1777" s="1" t="s">
        <v>302</v>
      </c>
      <c r="C1777">
        <v>19</v>
      </c>
      <c r="D1777">
        <v>4</v>
      </c>
      <c r="E1777">
        <v>2</v>
      </c>
      <c r="F1777">
        <v>6</v>
      </c>
      <c r="G1777" s="1" t="s">
        <v>463</v>
      </c>
      <c r="H1777">
        <v>2</v>
      </c>
      <c r="I1777">
        <v>2</v>
      </c>
      <c r="J1777">
        <v>2</v>
      </c>
      <c r="K1777">
        <v>2</v>
      </c>
      <c r="L1777">
        <v>4</v>
      </c>
      <c r="M1777">
        <v>2</v>
      </c>
      <c r="N1777">
        <v>0</v>
      </c>
      <c r="O1777">
        <v>0</v>
      </c>
      <c r="P1777">
        <v>2</v>
      </c>
      <c r="Q1777">
        <v>2</v>
      </c>
      <c r="R1777">
        <v>3</v>
      </c>
      <c r="S1777">
        <v>1</v>
      </c>
      <c r="T1777">
        <v>4</v>
      </c>
      <c r="U1777">
        <v>7</v>
      </c>
      <c r="V1777">
        <v>5</v>
      </c>
      <c r="W1777">
        <v>5</v>
      </c>
      <c r="X1777">
        <v>7</v>
      </c>
      <c r="Y1777">
        <v>12</v>
      </c>
    </row>
    <row r="1778" spans="1:25" x14ac:dyDescent="0.3">
      <c r="A1778" s="1" t="s">
        <v>316</v>
      </c>
      <c r="B1778" s="1" t="s">
        <v>300</v>
      </c>
      <c r="C1778">
        <v>19</v>
      </c>
      <c r="D1778">
        <v>3</v>
      </c>
      <c r="E1778">
        <v>2</v>
      </c>
      <c r="F1778">
        <v>5</v>
      </c>
      <c r="G1778" s="1" t="s">
        <v>463</v>
      </c>
      <c r="H1778">
        <v>2</v>
      </c>
      <c r="I1778">
        <v>2</v>
      </c>
      <c r="J1778">
        <v>2</v>
      </c>
      <c r="K1778">
        <v>2</v>
      </c>
      <c r="L1778">
        <v>4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6</v>
      </c>
      <c r="S1778">
        <v>4</v>
      </c>
      <c r="T1778">
        <v>10</v>
      </c>
      <c r="U1778">
        <v>7</v>
      </c>
      <c r="V1778">
        <v>3</v>
      </c>
      <c r="W1778">
        <v>3</v>
      </c>
      <c r="X1778">
        <v>7</v>
      </c>
      <c r="Y1778">
        <v>10</v>
      </c>
    </row>
    <row r="1779" spans="1:25" x14ac:dyDescent="0.3">
      <c r="A1779" s="1" t="s">
        <v>311</v>
      </c>
      <c r="B1779" s="1" t="s">
        <v>315</v>
      </c>
      <c r="C1779">
        <v>19</v>
      </c>
      <c r="D1779">
        <v>1</v>
      </c>
      <c r="E1779">
        <v>2</v>
      </c>
      <c r="F1779">
        <v>3</v>
      </c>
      <c r="G1779" s="1" t="s">
        <v>463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2</v>
      </c>
      <c r="O1779">
        <v>2</v>
      </c>
      <c r="P1779">
        <v>1</v>
      </c>
      <c r="Q1779">
        <v>3</v>
      </c>
      <c r="R1779">
        <v>3</v>
      </c>
      <c r="S1779">
        <v>2</v>
      </c>
      <c r="T1779">
        <v>5</v>
      </c>
      <c r="U1779">
        <v>6</v>
      </c>
      <c r="V1779">
        <v>1</v>
      </c>
      <c r="W1779">
        <v>1</v>
      </c>
      <c r="X1779">
        <v>6</v>
      </c>
      <c r="Y1779">
        <v>7</v>
      </c>
    </row>
    <row r="1780" spans="1:25" x14ac:dyDescent="0.3">
      <c r="A1780" s="1" t="s">
        <v>307</v>
      </c>
      <c r="B1780" s="1" t="s">
        <v>306</v>
      </c>
      <c r="C1780">
        <v>19</v>
      </c>
      <c r="D1780">
        <v>1</v>
      </c>
      <c r="E1780">
        <v>0</v>
      </c>
      <c r="F1780">
        <v>1</v>
      </c>
      <c r="G1780" s="1" t="s">
        <v>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1</v>
      </c>
      <c r="R1780">
        <v>3</v>
      </c>
      <c r="S1780">
        <v>3</v>
      </c>
      <c r="T1780">
        <v>6</v>
      </c>
      <c r="U1780">
        <v>4</v>
      </c>
      <c r="V1780">
        <v>4</v>
      </c>
      <c r="W1780">
        <v>4</v>
      </c>
      <c r="X1780">
        <v>4</v>
      </c>
      <c r="Y1780">
        <v>8</v>
      </c>
    </row>
    <row r="1781" spans="1:25" x14ac:dyDescent="0.3">
      <c r="A1781" s="1" t="s">
        <v>302</v>
      </c>
      <c r="B1781" s="1" t="s">
        <v>305</v>
      </c>
      <c r="C1781">
        <v>20</v>
      </c>
      <c r="D1781">
        <v>1</v>
      </c>
      <c r="E1781">
        <v>2</v>
      </c>
      <c r="F1781">
        <v>3</v>
      </c>
      <c r="G1781" s="1" t="s">
        <v>463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2</v>
      </c>
      <c r="O1781">
        <v>2</v>
      </c>
      <c r="P1781">
        <v>0</v>
      </c>
      <c r="Q1781">
        <v>2</v>
      </c>
      <c r="R1781">
        <v>4</v>
      </c>
      <c r="S1781">
        <v>2</v>
      </c>
      <c r="T1781">
        <v>6</v>
      </c>
      <c r="U1781">
        <v>4</v>
      </c>
      <c r="V1781">
        <v>6</v>
      </c>
      <c r="W1781">
        <v>6</v>
      </c>
      <c r="X1781">
        <v>4</v>
      </c>
      <c r="Y1781">
        <v>10</v>
      </c>
    </row>
    <row r="1782" spans="1:25" x14ac:dyDescent="0.3">
      <c r="A1782" s="1" t="s">
        <v>312</v>
      </c>
      <c r="B1782" s="1" t="s">
        <v>308</v>
      </c>
      <c r="C1782">
        <v>20</v>
      </c>
      <c r="D1782">
        <v>2</v>
      </c>
      <c r="E1782">
        <v>0</v>
      </c>
      <c r="F1782">
        <v>2</v>
      </c>
      <c r="G1782" s="1" t="s">
        <v>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2</v>
      </c>
      <c r="N1782">
        <v>0</v>
      </c>
      <c r="O1782">
        <v>0</v>
      </c>
      <c r="P1782">
        <v>2</v>
      </c>
      <c r="Q1782">
        <v>2</v>
      </c>
      <c r="R1782">
        <v>2</v>
      </c>
      <c r="S1782">
        <v>3</v>
      </c>
      <c r="T1782">
        <v>5</v>
      </c>
      <c r="U1782">
        <v>7</v>
      </c>
      <c r="V1782">
        <v>4</v>
      </c>
      <c r="W1782">
        <v>4</v>
      </c>
      <c r="X1782">
        <v>7</v>
      </c>
      <c r="Y1782">
        <v>11</v>
      </c>
    </row>
    <row r="1783" spans="1:25" x14ac:dyDescent="0.3">
      <c r="A1783" s="1" t="s">
        <v>315</v>
      </c>
      <c r="B1783" s="1" t="s">
        <v>314</v>
      </c>
      <c r="C1783">
        <v>20</v>
      </c>
      <c r="D1783">
        <v>4</v>
      </c>
      <c r="E1783">
        <v>0</v>
      </c>
      <c r="F1783">
        <v>4</v>
      </c>
      <c r="G1783" s="1" t="s">
        <v>5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3</v>
      </c>
      <c r="N1783">
        <v>0</v>
      </c>
      <c r="O1783">
        <v>0</v>
      </c>
      <c r="P1783">
        <v>3</v>
      </c>
      <c r="Q1783">
        <v>3</v>
      </c>
      <c r="R1783">
        <v>0</v>
      </c>
      <c r="S1783">
        <v>3</v>
      </c>
      <c r="T1783">
        <v>3</v>
      </c>
      <c r="U1783">
        <v>4</v>
      </c>
      <c r="V1783">
        <v>2</v>
      </c>
      <c r="W1783">
        <v>2</v>
      </c>
      <c r="X1783">
        <v>4</v>
      </c>
      <c r="Y1783">
        <v>6</v>
      </c>
    </row>
    <row r="1784" spans="1:25" x14ac:dyDescent="0.3">
      <c r="A1784" s="1" t="s">
        <v>306</v>
      </c>
      <c r="B1784" s="1" t="s">
        <v>299</v>
      </c>
      <c r="C1784">
        <v>20</v>
      </c>
      <c r="D1784">
        <v>0</v>
      </c>
      <c r="E1784">
        <v>3</v>
      </c>
      <c r="F1784">
        <v>3</v>
      </c>
      <c r="G1784" s="1" t="s">
        <v>5</v>
      </c>
      <c r="H1784">
        <v>0</v>
      </c>
      <c r="I1784">
        <v>1</v>
      </c>
      <c r="J1784">
        <v>1</v>
      </c>
      <c r="K1784">
        <v>0</v>
      </c>
      <c r="L1784">
        <v>1</v>
      </c>
      <c r="M1784">
        <v>0</v>
      </c>
      <c r="N1784">
        <v>2</v>
      </c>
      <c r="O1784">
        <v>2</v>
      </c>
      <c r="P1784">
        <v>0</v>
      </c>
      <c r="Q1784">
        <v>2</v>
      </c>
      <c r="R1784">
        <v>2</v>
      </c>
      <c r="S1784">
        <v>2</v>
      </c>
      <c r="T1784">
        <v>4</v>
      </c>
      <c r="U1784">
        <v>6</v>
      </c>
      <c r="V1784">
        <v>5</v>
      </c>
      <c r="W1784">
        <v>5</v>
      </c>
      <c r="X1784">
        <v>6</v>
      </c>
      <c r="Y1784">
        <v>11</v>
      </c>
    </row>
    <row r="1785" spans="1:25" x14ac:dyDescent="0.3">
      <c r="A1785" s="1" t="s">
        <v>286</v>
      </c>
      <c r="B1785" s="1" t="s">
        <v>290</v>
      </c>
      <c r="C1785">
        <v>1</v>
      </c>
      <c r="D1785">
        <v>3</v>
      </c>
      <c r="E1785">
        <v>4</v>
      </c>
      <c r="F1785">
        <v>7</v>
      </c>
      <c r="G1785" s="1" t="s">
        <v>463</v>
      </c>
      <c r="H1785">
        <v>1</v>
      </c>
      <c r="I1785">
        <v>1</v>
      </c>
      <c r="J1785">
        <v>1</v>
      </c>
      <c r="K1785">
        <v>1</v>
      </c>
      <c r="L1785">
        <v>2</v>
      </c>
      <c r="M1785">
        <v>2</v>
      </c>
      <c r="N1785">
        <v>3</v>
      </c>
      <c r="O1785">
        <v>3</v>
      </c>
      <c r="P1785">
        <v>2</v>
      </c>
      <c r="Q1785">
        <v>5</v>
      </c>
      <c r="R1785">
        <v>2</v>
      </c>
      <c r="S1785">
        <v>1</v>
      </c>
      <c r="T1785">
        <v>3</v>
      </c>
      <c r="U1785">
        <v>5</v>
      </c>
      <c r="V1785">
        <v>1</v>
      </c>
      <c r="W1785">
        <v>1</v>
      </c>
      <c r="X1785">
        <v>5</v>
      </c>
      <c r="Y1785">
        <v>6</v>
      </c>
    </row>
    <row r="1786" spans="1:25" x14ac:dyDescent="0.3">
      <c r="A1786" s="1" t="s">
        <v>295</v>
      </c>
      <c r="B1786" s="1" t="s">
        <v>284</v>
      </c>
      <c r="C1786">
        <v>1</v>
      </c>
      <c r="D1786">
        <v>0</v>
      </c>
      <c r="E1786">
        <v>2</v>
      </c>
      <c r="F1786">
        <v>2</v>
      </c>
      <c r="G1786" s="1" t="s">
        <v>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</v>
      </c>
      <c r="O1786">
        <v>2</v>
      </c>
      <c r="P1786">
        <v>0</v>
      </c>
      <c r="Q1786">
        <v>2</v>
      </c>
      <c r="R1786">
        <v>1</v>
      </c>
      <c r="S1786">
        <v>0</v>
      </c>
      <c r="T1786">
        <v>1</v>
      </c>
      <c r="U1786">
        <v>3</v>
      </c>
      <c r="V1786">
        <v>10</v>
      </c>
      <c r="W1786">
        <v>10</v>
      </c>
      <c r="X1786">
        <v>3</v>
      </c>
      <c r="Y1786">
        <v>13</v>
      </c>
    </row>
    <row r="1787" spans="1:25" x14ac:dyDescent="0.3">
      <c r="A1787" s="1" t="s">
        <v>280</v>
      </c>
      <c r="B1787" s="1" t="s">
        <v>289</v>
      </c>
      <c r="C1787">
        <v>1</v>
      </c>
      <c r="D1787">
        <v>3</v>
      </c>
      <c r="E1787">
        <v>1</v>
      </c>
      <c r="F1787">
        <v>4</v>
      </c>
      <c r="G1787" s="1" t="s">
        <v>463</v>
      </c>
      <c r="H1787">
        <v>1</v>
      </c>
      <c r="I1787">
        <v>1</v>
      </c>
      <c r="J1787">
        <v>1</v>
      </c>
      <c r="K1787">
        <v>1</v>
      </c>
      <c r="L1787">
        <v>2</v>
      </c>
      <c r="M1787">
        <v>2</v>
      </c>
      <c r="N1787">
        <v>0</v>
      </c>
      <c r="O1787">
        <v>0</v>
      </c>
      <c r="P1787">
        <v>2</v>
      </c>
      <c r="Q1787">
        <v>2</v>
      </c>
      <c r="R1787">
        <v>1</v>
      </c>
      <c r="S1787">
        <v>0</v>
      </c>
      <c r="T1787">
        <v>1</v>
      </c>
      <c r="U1787">
        <v>2</v>
      </c>
      <c r="V1787">
        <v>6</v>
      </c>
      <c r="W1787">
        <v>6</v>
      </c>
      <c r="X1787">
        <v>2</v>
      </c>
      <c r="Y1787">
        <v>8</v>
      </c>
    </row>
    <row r="1788" spans="1:25" x14ac:dyDescent="0.3">
      <c r="A1788" s="1" t="s">
        <v>288</v>
      </c>
      <c r="B1788" s="1" t="s">
        <v>296</v>
      </c>
      <c r="C1788">
        <v>1</v>
      </c>
      <c r="D1788">
        <v>2</v>
      </c>
      <c r="E1788">
        <v>0</v>
      </c>
      <c r="F1788">
        <v>2</v>
      </c>
      <c r="G1788" s="1" t="s">
        <v>5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1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2</v>
      </c>
      <c r="T1788">
        <v>2</v>
      </c>
      <c r="U1788">
        <v>10</v>
      </c>
      <c r="V1788">
        <v>1</v>
      </c>
      <c r="W1788">
        <v>1</v>
      </c>
      <c r="X1788">
        <v>10</v>
      </c>
      <c r="Y1788">
        <v>11</v>
      </c>
    </row>
    <row r="1789" spans="1:25" x14ac:dyDescent="0.3">
      <c r="A1789" s="1" t="s">
        <v>317</v>
      </c>
      <c r="B1789" s="1" t="s">
        <v>281</v>
      </c>
      <c r="C1789">
        <v>1</v>
      </c>
      <c r="D1789">
        <v>4</v>
      </c>
      <c r="E1789">
        <v>0</v>
      </c>
      <c r="F1789">
        <v>4</v>
      </c>
      <c r="G1789" s="1" t="s">
        <v>5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3</v>
      </c>
      <c r="N1789">
        <v>0</v>
      </c>
      <c r="O1789">
        <v>0</v>
      </c>
      <c r="P1789">
        <v>3</v>
      </c>
      <c r="Q1789">
        <v>3</v>
      </c>
      <c r="R1789">
        <v>1</v>
      </c>
      <c r="S1789">
        <v>3</v>
      </c>
      <c r="T1789">
        <v>4</v>
      </c>
      <c r="U1789">
        <v>5</v>
      </c>
      <c r="V1789">
        <v>1</v>
      </c>
      <c r="W1789">
        <v>1</v>
      </c>
      <c r="X1789">
        <v>5</v>
      </c>
      <c r="Y1789">
        <v>6</v>
      </c>
    </row>
    <row r="1790" spans="1:25" x14ac:dyDescent="0.3">
      <c r="A1790" s="1" t="s">
        <v>287</v>
      </c>
      <c r="B1790" s="1" t="s">
        <v>294</v>
      </c>
      <c r="C1790">
        <v>1</v>
      </c>
      <c r="D1790">
        <v>1</v>
      </c>
      <c r="E1790">
        <v>2</v>
      </c>
      <c r="F1790">
        <v>3</v>
      </c>
      <c r="G1790" s="1" t="s">
        <v>463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2</v>
      </c>
      <c r="O1790">
        <v>2</v>
      </c>
      <c r="P1790">
        <v>0</v>
      </c>
      <c r="Q1790">
        <v>2</v>
      </c>
      <c r="R1790">
        <v>2</v>
      </c>
      <c r="S1790">
        <v>2</v>
      </c>
      <c r="T1790">
        <v>4</v>
      </c>
      <c r="U1790">
        <v>4</v>
      </c>
      <c r="V1790">
        <v>2</v>
      </c>
      <c r="W1790">
        <v>2</v>
      </c>
      <c r="X1790">
        <v>4</v>
      </c>
      <c r="Y1790">
        <v>6</v>
      </c>
    </row>
    <row r="1791" spans="1:25" x14ac:dyDescent="0.3">
      <c r="A1791" s="1" t="s">
        <v>279</v>
      </c>
      <c r="B1791" s="1" t="s">
        <v>291</v>
      </c>
      <c r="C1791">
        <v>1</v>
      </c>
      <c r="D1791">
        <v>1</v>
      </c>
      <c r="E1791">
        <v>3</v>
      </c>
      <c r="F1791">
        <v>4</v>
      </c>
      <c r="G1791" s="1" t="s">
        <v>463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3</v>
      </c>
      <c r="O1791">
        <v>3</v>
      </c>
      <c r="P1791">
        <v>1</v>
      </c>
      <c r="Q1791">
        <v>4</v>
      </c>
      <c r="R1791">
        <v>1</v>
      </c>
      <c r="S1791">
        <v>0</v>
      </c>
      <c r="T1791">
        <v>1</v>
      </c>
      <c r="U1791">
        <v>7</v>
      </c>
      <c r="V1791">
        <v>2</v>
      </c>
      <c r="W1791">
        <v>2</v>
      </c>
      <c r="X1791">
        <v>7</v>
      </c>
      <c r="Y1791">
        <v>9</v>
      </c>
    </row>
    <row r="1792" spans="1:25" x14ac:dyDescent="0.3">
      <c r="A1792" s="1" t="s">
        <v>285</v>
      </c>
      <c r="B1792" s="1" t="s">
        <v>282</v>
      </c>
      <c r="C1792">
        <v>1</v>
      </c>
      <c r="D1792">
        <v>0</v>
      </c>
      <c r="E1792">
        <v>1</v>
      </c>
      <c r="F1792">
        <v>1</v>
      </c>
      <c r="G1792" s="1" t="s">
        <v>5</v>
      </c>
      <c r="H1792">
        <v>0</v>
      </c>
      <c r="I1792">
        <v>1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2</v>
      </c>
      <c r="U1792">
        <v>10</v>
      </c>
      <c r="V1792">
        <v>2</v>
      </c>
      <c r="W1792">
        <v>2</v>
      </c>
      <c r="X1792">
        <v>10</v>
      </c>
      <c r="Y1792">
        <v>12</v>
      </c>
    </row>
    <row r="1793" spans="1:25" x14ac:dyDescent="0.3">
      <c r="A1793" s="1" t="s">
        <v>278</v>
      </c>
      <c r="B1793" s="1" t="s">
        <v>283</v>
      </c>
      <c r="C1793">
        <v>1</v>
      </c>
      <c r="D1793">
        <v>3</v>
      </c>
      <c r="E1793">
        <v>0</v>
      </c>
      <c r="F1793">
        <v>3</v>
      </c>
      <c r="G1793" s="1" t="s">
        <v>5</v>
      </c>
      <c r="H1793">
        <v>2</v>
      </c>
      <c r="I1793">
        <v>0</v>
      </c>
      <c r="J1793">
        <v>0</v>
      </c>
      <c r="K1793">
        <v>2</v>
      </c>
      <c r="L1793">
        <v>2</v>
      </c>
      <c r="M1793">
        <v>1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6</v>
      </c>
      <c r="V1793">
        <v>3</v>
      </c>
      <c r="W1793">
        <v>3</v>
      </c>
      <c r="X1793">
        <v>6</v>
      </c>
      <c r="Y1793">
        <v>9</v>
      </c>
    </row>
    <row r="1794" spans="1:25" x14ac:dyDescent="0.3">
      <c r="A1794" s="1" t="s">
        <v>293</v>
      </c>
      <c r="B1794" s="1" t="s">
        <v>292</v>
      </c>
      <c r="C1794">
        <v>1</v>
      </c>
      <c r="D1794">
        <v>2</v>
      </c>
      <c r="E1794">
        <v>1</v>
      </c>
      <c r="F1794">
        <v>3</v>
      </c>
      <c r="G1794" s="1" t="s">
        <v>463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2</v>
      </c>
      <c r="R1794">
        <v>3</v>
      </c>
      <c r="S1794">
        <v>1</v>
      </c>
      <c r="T1794">
        <v>4</v>
      </c>
      <c r="U1794">
        <v>6</v>
      </c>
      <c r="V1794">
        <v>9</v>
      </c>
      <c r="W1794">
        <v>9</v>
      </c>
      <c r="X1794">
        <v>6</v>
      </c>
      <c r="Y1794">
        <v>15</v>
      </c>
    </row>
    <row r="1795" spans="1:25" x14ac:dyDescent="0.3">
      <c r="A1795" s="1" t="s">
        <v>296</v>
      </c>
      <c r="B1795" s="1" t="s">
        <v>287</v>
      </c>
      <c r="C1795">
        <v>2</v>
      </c>
      <c r="D1795">
        <v>1</v>
      </c>
      <c r="E1795">
        <v>2</v>
      </c>
      <c r="F1795">
        <v>3</v>
      </c>
      <c r="G1795" s="1" t="s">
        <v>463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2</v>
      </c>
      <c r="O1795">
        <v>2</v>
      </c>
      <c r="P1795">
        <v>1</v>
      </c>
      <c r="Q1795">
        <v>3</v>
      </c>
      <c r="R1795">
        <v>1</v>
      </c>
      <c r="S1795">
        <v>3</v>
      </c>
      <c r="T1795">
        <v>4</v>
      </c>
      <c r="U1795">
        <v>6</v>
      </c>
      <c r="V1795">
        <v>2</v>
      </c>
      <c r="W1795">
        <v>2</v>
      </c>
      <c r="X1795">
        <v>6</v>
      </c>
      <c r="Y1795">
        <v>8</v>
      </c>
    </row>
    <row r="1796" spans="1:25" x14ac:dyDescent="0.3">
      <c r="A1796" s="1" t="s">
        <v>283</v>
      </c>
      <c r="B1796" s="1" t="s">
        <v>285</v>
      </c>
      <c r="C1796">
        <v>2</v>
      </c>
      <c r="D1796">
        <v>1</v>
      </c>
      <c r="E1796">
        <v>1</v>
      </c>
      <c r="F1796">
        <v>2</v>
      </c>
      <c r="G1796" s="1" t="s">
        <v>463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1</v>
      </c>
      <c r="P1796">
        <v>1</v>
      </c>
      <c r="Q1796">
        <v>2</v>
      </c>
      <c r="R1796">
        <v>2</v>
      </c>
      <c r="S1796">
        <v>1</v>
      </c>
      <c r="T1796">
        <v>3</v>
      </c>
      <c r="U1796">
        <v>5</v>
      </c>
      <c r="V1796">
        <v>10</v>
      </c>
      <c r="W1796">
        <v>10</v>
      </c>
      <c r="X1796">
        <v>5</v>
      </c>
      <c r="Y1796">
        <v>15</v>
      </c>
    </row>
    <row r="1797" spans="1:25" x14ac:dyDescent="0.3">
      <c r="A1797" s="1" t="s">
        <v>294</v>
      </c>
      <c r="B1797" s="1" t="s">
        <v>279</v>
      </c>
      <c r="C1797">
        <v>2</v>
      </c>
      <c r="D1797">
        <v>2</v>
      </c>
      <c r="E1797">
        <v>0</v>
      </c>
      <c r="F1797">
        <v>2</v>
      </c>
      <c r="G1797" s="1" t="s">
        <v>5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2</v>
      </c>
      <c r="T1797">
        <v>2</v>
      </c>
      <c r="U1797">
        <v>3</v>
      </c>
      <c r="V1797">
        <v>4</v>
      </c>
      <c r="W1797">
        <v>4</v>
      </c>
      <c r="X1797">
        <v>3</v>
      </c>
      <c r="Y1797">
        <v>7</v>
      </c>
    </row>
    <row r="1798" spans="1:25" x14ac:dyDescent="0.3">
      <c r="A1798" s="1" t="s">
        <v>292</v>
      </c>
      <c r="B1798" s="1" t="s">
        <v>278</v>
      </c>
      <c r="C1798">
        <v>2</v>
      </c>
      <c r="D1798">
        <v>1</v>
      </c>
      <c r="E1798">
        <v>3</v>
      </c>
      <c r="F1798">
        <v>4</v>
      </c>
      <c r="G1798" s="1" t="s">
        <v>463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3</v>
      </c>
      <c r="O1798">
        <v>3</v>
      </c>
      <c r="P1798">
        <v>0</v>
      </c>
      <c r="Q1798">
        <v>3</v>
      </c>
      <c r="R1798">
        <v>0</v>
      </c>
      <c r="S1798">
        <v>1</v>
      </c>
      <c r="T1798">
        <v>1</v>
      </c>
      <c r="U1798">
        <v>4</v>
      </c>
      <c r="V1798">
        <v>7</v>
      </c>
      <c r="W1798">
        <v>7</v>
      </c>
      <c r="X1798">
        <v>4</v>
      </c>
      <c r="Y1798">
        <v>11</v>
      </c>
    </row>
    <row r="1799" spans="1:25" x14ac:dyDescent="0.3">
      <c r="A1799" s="1" t="s">
        <v>291</v>
      </c>
      <c r="B1799" s="1" t="s">
        <v>280</v>
      </c>
      <c r="C1799">
        <v>2</v>
      </c>
      <c r="D1799">
        <v>0</v>
      </c>
      <c r="E1799">
        <v>0</v>
      </c>
      <c r="F1799">
        <v>0</v>
      </c>
      <c r="G1799" s="1" t="s">
        <v>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3</v>
      </c>
      <c r="T1799">
        <v>4</v>
      </c>
      <c r="U1799">
        <v>8</v>
      </c>
      <c r="V1799">
        <v>4</v>
      </c>
      <c r="W1799">
        <v>4</v>
      </c>
      <c r="X1799">
        <v>8</v>
      </c>
      <c r="Y1799">
        <v>12</v>
      </c>
    </row>
    <row r="1800" spans="1:25" x14ac:dyDescent="0.3">
      <c r="A1800" s="1" t="s">
        <v>290</v>
      </c>
      <c r="B1800" s="1" t="s">
        <v>317</v>
      </c>
      <c r="C1800">
        <v>2</v>
      </c>
      <c r="D1800">
        <v>3</v>
      </c>
      <c r="E1800">
        <v>1</v>
      </c>
      <c r="F1800">
        <v>4</v>
      </c>
      <c r="G1800" s="1" t="s">
        <v>463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2</v>
      </c>
      <c r="N1800">
        <v>1</v>
      </c>
      <c r="O1800">
        <v>1</v>
      </c>
      <c r="P1800">
        <v>2</v>
      </c>
      <c r="Q1800">
        <v>3</v>
      </c>
      <c r="R1800">
        <v>3</v>
      </c>
      <c r="S1800">
        <v>1</v>
      </c>
      <c r="T1800">
        <v>4</v>
      </c>
      <c r="U1800">
        <v>6</v>
      </c>
      <c r="V1800">
        <v>7</v>
      </c>
      <c r="W1800">
        <v>7</v>
      </c>
      <c r="X1800">
        <v>6</v>
      </c>
      <c r="Y1800">
        <v>13</v>
      </c>
    </row>
    <row r="1801" spans="1:25" x14ac:dyDescent="0.3">
      <c r="A1801" s="1" t="s">
        <v>282</v>
      </c>
      <c r="B1801" s="1" t="s">
        <v>288</v>
      </c>
      <c r="C1801">
        <v>2</v>
      </c>
      <c r="D1801">
        <v>1</v>
      </c>
      <c r="E1801">
        <v>0</v>
      </c>
      <c r="F1801">
        <v>1</v>
      </c>
      <c r="G1801" s="1" t="s">
        <v>5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1</v>
      </c>
      <c r="U1801">
        <v>0</v>
      </c>
      <c r="V1801">
        <v>4</v>
      </c>
      <c r="W1801">
        <v>4</v>
      </c>
      <c r="X1801">
        <v>0</v>
      </c>
      <c r="Y1801">
        <v>4</v>
      </c>
    </row>
    <row r="1802" spans="1:25" x14ac:dyDescent="0.3">
      <c r="A1802" s="1" t="s">
        <v>289</v>
      </c>
      <c r="B1802" s="1" t="s">
        <v>286</v>
      </c>
      <c r="C1802">
        <v>2</v>
      </c>
      <c r="D1802">
        <v>1</v>
      </c>
      <c r="E1802">
        <v>0</v>
      </c>
      <c r="F1802">
        <v>1</v>
      </c>
      <c r="G1802" s="1" t="s">
        <v>5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1</v>
      </c>
      <c r="S1802">
        <v>2</v>
      </c>
      <c r="T1802">
        <v>3</v>
      </c>
      <c r="U1802">
        <v>3</v>
      </c>
      <c r="V1802">
        <v>0</v>
      </c>
      <c r="W1802">
        <v>0</v>
      </c>
      <c r="X1802">
        <v>3</v>
      </c>
      <c r="Y1802">
        <v>3</v>
      </c>
    </row>
    <row r="1803" spans="1:25" x14ac:dyDescent="0.3">
      <c r="A1803" s="1" t="s">
        <v>284</v>
      </c>
      <c r="B1803" s="1" t="s">
        <v>293</v>
      </c>
      <c r="C1803">
        <v>2</v>
      </c>
      <c r="D1803">
        <v>1</v>
      </c>
      <c r="E1803">
        <v>1</v>
      </c>
      <c r="F1803">
        <v>2</v>
      </c>
      <c r="G1803" s="1" t="s">
        <v>463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1</v>
      </c>
      <c r="P1803">
        <v>1</v>
      </c>
      <c r="Q1803">
        <v>2</v>
      </c>
      <c r="R1803">
        <v>1</v>
      </c>
      <c r="S1803">
        <v>3</v>
      </c>
      <c r="T1803">
        <v>4</v>
      </c>
      <c r="U1803">
        <v>7</v>
      </c>
      <c r="V1803">
        <v>2</v>
      </c>
      <c r="W1803">
        <v>2</v>
      </c>
      <c r="X1803">
        <v>7</v>
      </c>
      <c r="Y1803">
        <v>9</v>
      </c>
    </row>
    <row r="1804" spans="1:25" x14ac:dyDescent="0.3">
      <c r="A1804" s="1" t="s">
        <v>281</v>
      </c>
      <c r="B1804" s="1" t="s">
        <v>295</v>
      </c>
      <c r="C1804">
        <v>2</v>
      </c>
      <c r="D1804">
        <v>2</v>
      </c>
      <c r="E1804">
        <v>1</v>
      </c>
      <c r="F1804">
        <v>3</v>
      </c>
      <c r="G1804" s="1" t="s">
        <v>463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2</v>
      </c>
      <c r="R1804">
        <v>1</v>
      </c>
      <c r="S1804">
        <v>1</v>
      </c>
      <c r="T1804">
        <v>2</v>
      </c>
      <c r="U1804">
        <v>1</v>
      </c>
      <c r="V1804">
        <v>2</v>
      </c>
      <c r="W1804">
        <v>2</v>
      </c>
      <c r="X1804">
        <v>1</v>
      </c>
      <c r="Y1804">
        <v>3</v>
      </c>
    </row>
    <row r="1805" spans="1:25" x14ac:dyDescent="0.3">
      <c r="A1805" s="1" t="s">
        <v>296</v>
      </c>
      <c r="B1805" s="1" t="s">
        <v>282</v>
      </c>
      <c r="C1805">
        <v>3</v>
      </c>
      <c r="D1805">
        <v>4</v>
      </c>
      <c r="E1805">
        <v>1</v>
      </c>
      <c r="F1805">
        <v>5</v>
      </c>
      <c r="G1805" s="1" t="s">
        <v>463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3</v>
      </c>
      <c r="N1805">
        <v>1</v>
      </c>
      <c r="O1805">
        <v>1</v>
      </c>
      <c r="P1805">
        <v>3</v>
      </c>
      <c r="Q1805">
        <v>4</v>
      </c>
      <c r="R1805">
        <v>1</v>
      </c>
      <c r="S1805">
        <v>2</v>
      </c>
      <c r="T1805">
        <v>3</v>
      </c>
      <c r="U1805">
        <v>4</v>
      </c>
      <c r="V1805">
        <v>2</v>
      </c>
      <c r="W1805">
        <v>2</v>
      </c>
      <c r="X1805">
        <v>4</v>
      </c>
      <c r="Y1805">
        <v>6</v>
      </c>
    </row>
    <row r="1806" spans="1:25" x14ac:dyDescent="0.3">
      <c r="A1806" s="1" t="s">
        <v>295</v>
      </c>
      <c r="B1806" s="1" t="s">
        <v>291</v>
      </c>
      <c r="C1806">
        <v>3</v>
      </c>
      <c r="D1806">
        <v>2</v>
      </c>
      <c r="E1806">
        <v>1</v>
      </c>
      <c r="F1806">
        <v>3</v>
      </c>
      <c r="G1806" s="1" t="s">
        <v>463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2</v>
      </c>
      <c r="N1806">
        <v>1</v>
      </c>
      <c r="O1806">
        <v>1</v>
      </c>
      <c r="P1806">
        <v>2</v>
      </c>
      <c r="Q1806">
        <v>3</v>
      </c>
      <c r="R1806">
        <v>1</v>
      </c>
      <c r="S1806">
        <v>1</v>
      </c>
      <c r="T1806">
        <v>2</v>
      </c>
      <c r="U1806">
        <v>5</v>
      </c>
      <c r="V1806">
        <v>8</v>
      </c>
      <c r="W1806">
        <v>8</v>
      </c>
      <c r="X1806">
        <v>5</v>
      </c>
      <c r="Y1806">
        <v>13</v>
      </c>
    </row>
    <row r="1807" spans="1:25" x14ac:dyDescent="0.3">
      <c r="A1807" s="1" t="s">
        <v>280</v>
      </c>
      <c r="B1807" s="1" t="s">
        <v>292</v>
      </c>
      <c r="C1807">
        <v>3</v>
      </c>
      <c r="D1807">
        <v>3</v>
      </c>
      <c r="E1807">
        <v>0</v>
      </c>
      <c r="F1807">
        <v>3</v>
      </c>
      <c r="G1807" s="1" t="s">
        <v>5</v>
      </c>
      <c r="H1807">
        <v>2</v>
      </c>
      <c r="I1807">
        <v>0</v>
      </c>
      <c r="J1807">
        <v>0</v>
      </c>
      <c r="K1807">
        <v>2</v>
      </c>
      <c r="L1807">
        <v>2</v>
      </c>
      <c r="M1807">
        <v>1</v>
      </c>
      <c r="N1807">
        <v>0</v>
      </c>
      <c r="O1807">
        <v>0</v>
      </c>
      <c r="P1807">
        <v>1</v>
      </c>
      <c r="Q1807">
        <v>1</v>
      </c>
      <c r="R1807">
        <v>2</v>
      </c>
      <c r="S1807">
        <v>2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8</v>
      </c>
    </row>
    <row r="1808" spans="1:25" x14ac:dyDescent="0.3">
      <c r="A1808" s="1" t="s">
        <v>288</v>
      </c>
      <c r="B1808" s="1" t="s">
        <v>284</v>
      </c>
      <c r="C1808">
        <v>3</v>
      </c>
      <c r="D1808">
        <v>2</v>
      </c>
      <c r="E1808">
        <v>0</v>
      </c>
      <c r="F1808">
        <v>2</v>
      </c>
      <c r="G1808" s="1" t="s">
        <v>5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1</v>
      </c>
      <c r="N1808">
        <v>0</v>
      </c>
      <c r="O1808">
        <v>0</v>
      </c>
      <c r="P1808">
        <v>1</v>
      </c>
      <c r="Q1808">
        <v>1</v>
      </c>
      <c r="R1808">
        <v>1</v>
      </c>
      <c r="S1808">
        <v>2</v>
      </c>
      <c r="T1808">
        <v>3</v>
      </c>
      <c r="U1808">
        <v>5</v>
      </c>
      <c r="V1808">
        <v>4</v>
      </c>
      <c r="W1808">
        <v>4</v>
      </c>
      <c r="X1808">
        <v>5</v>
      </c>
      <c r="Y1808">
        <v>9</v>
      </c>
    </row>
    <row r="1809" spans="1:25" x14ac:dyDescent="0.3">
      <c r="A1809" s="1" t="s">
        <v>317</v>
      </c>
      <c r="B1809" s="1" t="s">
        <v>289</v>
      </c>
      <c r="C1809">
        <v>3</v>
      </c>
      <c r="D1809">
        <v>2</v>
      </c>
      <c r="E1809">
        <v>2</v>
      </c>
      <c r="F1809">
        <v>4</v>
      </c>
      <c r="G1809" s="1" t="s">
        <v>463</v>
      </c>
      <c r="H1809">
        <v>0</v>
      </c>
      <c r="I1809">
        <v>2</v>
      </c>
      <c r="J1809">
        <v>2</v>
      </c>
      <c r="K1809">
        <v>0</v>
      </c>
      <c r="L1809">
        <v>2</v>
      </c>
      <c r="M1809">
        <v>2</v>
      </c>
      <c r="N1809">
        <v>0</v>
      </c>
      <c r="O1809">
        <v>0</v>
      </c>
      <c r="P1809">
        <v>2</v>
      </c>
      <c r="Q1809">
        <v>2</v>
      </c>
      <c r="R1809">
        <v>1</v>
      </c>
      <c r="S1809">
        <v>1</v>
      </c>
      <c r="T1809">
        <v>2</v>
      </c>
      <c r="U1809">
        <v>8</v>
      </c>
      <c r="V1809">
        <v>4</v>
      </c>
      <c r="W1809">
        <v>4</v>
      </c>
      <c r="X1809">
        <v>8</v>
      </c>
      <c r="Y1809">
        <v>12</v>
      </c>
    </row>
    <row r="1810" spans="1:25" x14ac:dyDescent="0.3">
      <c r="A1810" s="1" t="s">
        <v>287</v>
      </c>
      <c r="B1810" s="1" t="s">
        <v>293</v>
      </c>
      <c r="C1810">
        <v>3</v>
      </c>
      <c r="D1810">
        <v>0</v>
      </c>
      <c r="E1810">
        <v>0</v>
      </c>
      <c r="F1810">
        <v>0</v>
      </c>
      <c r="G1810" s="1" t="s">
        <v>5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0</v>
      </c>
      <c r="T1810">
        <v>3</v>
      </c>
      <c r="U1810">
        <v>6</v>
      </c>
      <c r="V1810">
        <v>3</v>
      </c>
      <c r="W1810">
        <v>3</v>
      </c>
      <c r="X1810">
        <v>6</v>
      </c>
      <c r="Y1810">
        <v>9</v>
      </c>
    </row>
    <row r="1811" spans="1:25" x14ac:dyDescent="0.3">
      <c r="A1811" s="1" t="s">
        <v>279</v>
      </c>
      <c r="B1811" s="1" t="s">
        <v>283</v>
      </c>
      <c r="C1811">
        <v>3</v>
      </c>
      <c r="D1811">
        <v>1</v>
      </c>
      <c r="E1811">
        <v>1</v>
      </c>
      <c r="F1811">
        <v>2</v>
      </c>
      <c r="G1811" s="1" t="s">
        <v>463</v>
      </c>
      <c r="H1811">
        <v>0</v>
      </c>
      <c r="I1811">
        <v>1</v>
      </c>
      <c r="J1811">
        <v>1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1</v>
      </c>
      <c r="Q1811">
        <v>1</v>
      </c>
      <c r="R1811">
        <v>1</v>
      </c>
      <c r="S1811">
        <v>2</v>
      </c>
      <c r="T1811">
        <v>3</v>
      </c>
      <c r="U1811">
        <v>3</v>
      </c>
      <c r="V1811">
        <v>1</v>
      </c>
      <c r="W1811">
        <v>1</v>
      </c>
      <c r="X1811">
        <v>3</v>
      </c>
      <c r="Y1811">
        <v>4</v>
      </c>
    </row>
    <row r="1812" spans="1:25" x14ac:dyDescent="0.3">
      <c r="A1812" s="1" t="s">
        <v>285</v>
      </c>
      <c r="B1812" s="1" t="s">
        <v>294</v>
      </c>
      <c r="C1812">
        <v>3</v>
      </c>
      <c r="D1812">
        <v>0</v>
      </c>
      <c r="E1812">
        <v>4</v>
      </c>
      <c r="F1812">
        <v>4</v>
      </c>
      <c r="G1812" s="1" t="s">
        <v>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</v>
      </c>
      <c r="O1812">
        <v>4</v>
      </c>
      <c r="P1812">
        <v>0</v>
      </c>
      <c r="Q1812">
        <v>4</v>
      </c>
      <c r="R1812">
        <v>1</v>
      </c>
      <c r="S1812">
        <v>2</v>
      </c>
      <c r="T1812">
        <v>3</v>
      </c>
      <c r="U1812">
        <v>5</v>
      </c>
      <c r="V1812">
        <v>3</v>
      </c>
      <c r="W1812">
        <v>3</v>
      </c>
      <c r="X1812">
        <v>5</v>
      </c>
      <c r="Y1812">
        <v>8</v>
      </c>
    </row>
    <row r="1813" spans="1:25" x14ac:dyDescent="0.3">
      <c r="A1813" s="1" t="s">
        <v>278</v>
      </c>
      <c r="B1813" s="1" t="s">
        <v>286</v>
      </c>
      <c r="C1813">
        <v>3</v>
      </c>
      <c r="D1813">
        <v>3</v>
      </c>
      <c r="E1813">
        <v>1</v>
      </c>
      <c r="F1813">
        <v>4</v>
      </c>
      <c r="G1813" s="1" t="s">
        <v>463</v>
      </c>
      <c r="H1813">
        <v>1</v>
      </c>
      <c r="I1813">
        <v>1</v>
      </c>
      <c r="J1813">
        <v>1</v>
      </c>
      <c r="K1813">
        <v>1</v>
      </c>
      <c r="L1813">
        <v>2</v>
      </c>
      <c r="M1813">
        <v>2</v>
      </c>
      <c r="N1813">
        <v>0</v>
      </c>
      <c r="O1813">
        <v>0</v>
      </c>
      <c r="P1813">
        <v>2</v>
      </c>
      <c r="Q1813">
        <v>2</v>
      </c>
      <c r="R1813">
        <v>1</v>
      </c>
      <c r="S1813">
        <v>0</v>
      </c>
      <c r="T1813">
        <v>1</v>
      </c>
      <c r="U1813">
        <v>9</v>
      </c>
      <c r="V1813">
        <v>1</v>
      </c>
      <c r="W1813">
        <v>1</v>
      </c>
      <c r="X1813">
        <v>9</v>
      </c>
      <c r="Y1813">
        <v>10</v>
      </c>
    </row>
    <row r="1814" spans="1:25" x14ac:dyDescent="0.3">
      <c r="A1814" s="1" t="s">
        <v>281</v>
      </c>
      <c r="B1814" s="1" t="s">
        <v>290</v>
      </c>
      <c r="C1814">
        <v>3</v>
      </c>
      <c r="D1814">
        <v>1</v>
      </c>
      <c r="E1814">
        <v>0</v>
      </c>
      <c r="F1814">
        <v>1</v>
      </c>
      <c r="G1814" s="1" t="s">
        <v>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2</v>
      </c>
      <c r="T1814">
        <v>2</v>
      </c>
      <c r="U1814">
        <v>3</v>
      </c>
      <c r="V1814">
        <v>3</v>
      </c>
      <c r="W1814">
        <v>3</v>
      </c>
      <c r="X1814">
        <v>3</v>
      </c>
      <c r="Y1814">
        <v>6</v>
      </c>
    </row>
    <row r="1815" spans="1:25" x14ac:dyDescent="0.3">
      <c r="A1815" s="1" t="s">
        <v>286</v>
      </c>
      <c r="B1815" s="1" t="s">
        <v>280</v>
      </c>
      <c r="C1815">
        <v>4</v>
      </c>
      <c r="D1815">
        <v>1</v>
      </c>
      <c r="E1815">
        <v>0</v>
      </c>
      <c r="F1815">
        <v>1</v>
      </c>
      <c r="G1815" s="1" t="s">
        <v>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2</v>
      </c>
      <c r="U1815">
        <v>4</v>
      </c>
      <c r="V1815">
        <v>5</v>
      </c>
      <c r="W1815">
        <v>5</v>
      </c>
      <c r="X1815">
        <v>4</v>
      </c>
      <c r="Y1815">
        <v>9</v>
      </c>
    </row>
    <row r="1816" spans="1:25" x14ac:dyDescent="0.3">
      <c r="A1816" s="1" t="s">
        <v>294</v>
      </c>
      <c r="B1816" s="1" t="s">
        <v>283</v>
      </c>
      <c r="C1816">
        <v>4</v>
      </c>
      <c r="D1816">
        <v>0</v>
      </c>
      <c r="E1816">
        <v>2</v>
      </c>
      <c r="F1816">
        <v>2</v>
      </c>
      <c r="G1816" s="1" t="s">
        <v>5</v>
      </c>
      <c r="H1816">
        <v>0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2</v>
      </c>
      <c r="T1816">
        <v>2</v>
      </c>
      <c r="U1816">
        <v>9</v>
      </c>
      <c r="V1816">
        <v>5</v>
      </c>
      <c r="W1816">
        <v>5</v>
      </c>
      <c r="X1816">
        <v>9</v>
      </c>
      <c r="Y1816">
        <v>14</v>
      </c>
    </row>
    <row r="1817" spans="1:25" x14ac:dyDescent="0.3">
      <c r="A1817" s="1" t="s">
        <v>292</v>
      </c>
      <c r="B1817" s="1" t="s">
        <v>281</v>
      </c>
      <c r="C1817">
        <v>4</v>
      </c>
      <c r="D1817">
        <v>1</v>
      </c>
      <c r="E1817">
        <v>2</v>
      </c>
      <c r="F1817">
        <v>3</v>
      </c>
      <c r="G1817" s="1" t="s">
        <v>463</v>
      </c>
      <c r="H1817">
        <v>1</v>
      </c>
      <c r="I1817">
        <v>2</v>
      </c>
      <c r="J1817">
        <v>2</v>
      </c>
      <c r="K1817">
        <v>1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1</v>
      </c>
      <c r="T1817">
        <v>3</v>
      </c>
      <c r="U1817">
        <v>11</v>
      </c>
      <c r="V1817">
        <v>4</v>
      </c>
      <c r="W1817">
        <v>4</v>
      </c>
      <c r="X1817">
        <v>11</v>
      </c>
      <c r="Y1817">
        <v>15</v>
      </c>
    </row>
    <row r="1818" spans="1:25" x14ac:dyDescent="0.3">
      <c r="A1818" s="1" t="s">
        <v>288</v>
      </c>
      <c r="B1818" s="1" t="s">
        <v>285</v>
      </c>
      <c r="C1818">
        <v>4</v>
      </c>
      <c r="D1818">
        <v>0</v>
      </c>
      <c r="E1818">
        <v>1</v>
      </c>
      <c r="F1818">
        <v>1</v>
      </c>
      <c r="G1818" s="1" t="s">
        <v>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1</v>
      </c>
      <c r="P1818">
        <v>0</v>
      </c>
      <c r="Q1818">
        <v>1</v>
      </c>
      <c r="R1818">
        <v>0</v>
      </c>
      <c r="S1818">
        <v>2</v>
      </c>
      <c r="T1818">
        <v>2</v>
      </c>
      <c r="U1818">
        <v>10</v>
      </c>
      <c r="V1818">
        <v>5</v>
      </c>
      <c r="W1818">
        <v>5</v>
      </c>
      <c r="X1818">
        <v>10</v>
      </c>
      <c r="Y1818">
        <v>15</v>
      </c>
    </row>
    <row r="1819" spans="1:25" x14ac:dyDescent="0.3">
      <c r="A1819" s="1" t="s">
        <v>290</v>
      </c>
      <c r="B1819" s="1" t="s">
        <v>278</v>
      </c>
      <c r="C1819">
        <v>4</v>
      </c>
      <c r="D1819">
        <v>2</v>
      </c>
      <c r="E1819">
        <v>4</v>
      </c>
      <c r="F1819">
        <v>6</v>
      </c>
      <c r="G1819" s="1" t="s">
        <v>463</v>
      </c>
      <c r="H1819">
        <v>0</v>
      </c>
      <c r="I1819">
        <v>2</v>
      </c>
      <c r="J1819">
        <v>2</v>
      </c>
      <c r="K1819">
        <v>0</v>
      </c>
      <c r="L1819">
        <v>2</v>
      </c>
      <c r="M1819">
        <v>2</v>
      </c>
      <c r="N1819">
        <v>2</v>
      </c>
      <c r="O1819">
        <v>2</v>
      </c>
      <c r="P1819">
        <v>2</v>
      </c>
      <c r="Q1819">
        <v>4</v>
      </c>
      <c r="R1819">
        <v>2</v>
      </c>
      <c r="S1819">
        <v>4</v>
      </c>
      <c r="T1819">
        <v>6</v>
      </c>
      <c r="U1819">
        <v>3</v>
      </c>
      <c r="V1819">
        <v>4</v>
      </c>
      <c r="W1819">
        <v>4</v>
      </c>
      <c r="X1819">
        <v>3</v>
      </c>
      <c r="Y1819">
        <v>7</v>
      </c>
    </row>
    <row r="1820" spans="1:25" x14ac:dyDescent="0.3">
      <c r="A1820" s="1" t="s">
        <v>282</v>
      </c>
      <c r="B1820" s="1" t="s">
        <v>287</v>
      </c>
      <c r="C1820">
        <v>4</v>
      </c>
      <c r="D1820">
        <v>0</v>
      </c>
      <c r="E1820">
        <v>1</v>
      </c>
      <c r="F1820">
        <v>1</v>
      </c>
      <c r="G1820" s="1" t="s">
        <v>5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5</v>
      </c>
      <c r="V1820">
        <v>5</v>
      </c>
      <c r="W1820">
        <v>5</v>
      </c>
      <c r="X1820">
        <v>5</v>
      </c>
      <c r="Y1820">
        <v>10</v>
      </c>
    </row>
    <row r="1821" spans="1:25" x14ac:dyDescent="0.3">
      <c r="A1821" s="1" t="s">
        <v>289</v>
      </c>
      <c r="B1821" s="1" t="s">
        <v>295</v>
      </c>
      <c r="C1821">
        <v>4</v>
      </c>
      <c r="D1821">
        <v>2</v>
      </c>
      <c r="E1821">
        <v>0</v>
      </c>
      <c r="F1821">
        <v>2</v>
      </c>
      <c r="G1821" s="1" t="s">
        <v>5</v>
      </c>
      <c r="H1821">
        <v>2</v>
      </c>
      <c r="I1821">
        <v>0</v>
      </c>
      <c r="J1821">
        <v>0</v>
      </c>
      <c r="K1821">
        <v>2</v>
      </c>
      <c r="L1821">
        <v>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3</v>
      </c>
      <c r="T1821">
        <v>3</v>
      </c>
      <c r="U1821">
        <v>6</v>
      </c>
      <c r="V1821">
        <v>5</v>
      </c>
      <c r="W1821">
        <v>5</v>
      </c>
      <c r="X1821">
        <v>6</v>
      </c>
      <c r="Y1821">
        <v>11</v>
      </c>
    </row>
    <row r="1822" spans="1:25" x14ac:dyDescent="0.3">
      <c r="A1822" s="1" t="s">
        <v>293</v>
      </c>
      <c r="B1822" s="1" t="s">
        <v>296</v>
      </c>
      <c r="C1822">
        <v>4</v>
      </c>
      <c r="D1822">
        <v>0</v>
      </c>
      <c r="E1822">
        <v>0</v>
      </c>
      <c r="F1822">
        <v>0</v>
      </c>
      <c r="G1822" s="1" t="s">
        <v>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2</v>
      </c>
      <c r="T1822">
        <v>5</v>
      </c>
      <c r="U1822">
        <v>14</v>
      </c>
      <c r="V1822">
        <v>1</v>
      </c>
      <c r="W1822">
        <v>1</v>
      </c>
      <c r="X1822">
        <v>14</v>
      </c>
      <c r="Y1822">
        <v>15</v>
      </c>
    </row>
    <row r="1823" spans="1:25" x14ac:dyDescent="0.3">
      <c r="A1823" s="1" t="s">
        <v>284</v>
      </c>
      <c r="B1823" s="1" t="s">
        <v>279</v>
      </c>
      <c r="C1823">
        <v>4</v>
      </c>
      <c r="D1823">
        <v>2</v>
      </c>
      <c r="E1823">
        <v>3</v>
      </c>
      <c r="F1823">
        <v>5</v>
      </c>
      <c r="G1823" s="1" t="s">
        <v>463</v>
      </c>
      <c r="H1823">
        <v>1</v>
      </c>
      <c r="I1823">
        <v>2</v>
      </c>
      <c r="J1823">
        <v>2</v>
      </c>
      <c r="K1823">
        <v>1</v>
      </c>
      <c r="L1823">
        <v>3</v>
      </c>
      <c r="M1823">
        <v>1</v>
      </c>
      <c r="N1823">
        <v>1</v>
      </c>
      <c r="O1823">
        <v>1</v>
      </c>
      <c r="P1823">
        <v>1</v>
      </c>
      <c r="Q1823">
        <v>2</v>
      </c>
      <c r="R1823">
        <v>1</v>
      </c>
      <c r="S1823">
        <v>2</v>
      </c>
      <c r="T1823">
        <v>3</v>
      </c>
      <c r="U1823">
        <v>1</v>
      </c>
      <c r="V1823">
        <v>3</v>
      </c>
      <c r="W1823">
        <v>3</v>
      </c>
      <c r="X1823">
        <v>1</v>
      </c>
      <c r="Y1823">
        <v>4</v>
      </c>
    </row>
    <row r="1824" spans="1:25" x14ac:dyDescent="0.3">
      <c r="A1824" s="1" t="s">
        <v>291</v>
      </c>
      <c r="B1824" s="1" t="s">
        <v>317</v>
      </c>
      <c r="C1824">
        <v>4</v>
      </c>
      <c r="D1824">
        <v>2</v>
      </c>
      <c r="E1824">
        <v>3</v>
      </c>
      <c r="F1824">
        <v>5</v>
      </c>
      <c r="G1824" s="1" t="s">
        <v>463</v>
      </c>
      <c r="H1824">
        <v>0</v>
      </c>
      <c r="I1824">
        <v>1</v>
      </c>
      <c r="J1824">
        <v>1</v>
      </c>
      <c r="K1824">
        <v>0</v>
      </c>
      <c r="L1824">
        <v>1</v>
      </c>
      <c r="M1824">
        <v>2</v>
      </c>
      <c r="N1824">
        <v>2</v>
      </c>
      <c r="O1824">
        <v>2</v>
      </c>
      <c r="P1824">
        <v>2</v>
      </c>
      <c r="Q1824">
        <v>4</v>
      </c>
      <c r="R1824">
        <v>1</v>
      </c>
      <c r="S1824">
        <v>1</v>
      </c>
      <c r="T1824">
        <v>2</v>
      </c>
      <c r="U1824">
        <v>1</v>
      </c>
      <c r="V1824">
        <v>5</v>
      </c>
      <c r="W1824">
        <v>5</v>
      </c>
      <c r="X1824">
        <v>1</v>
      </c>
      <c r="Y1824">
        <v>6</v>
      </c>
    </row>
    <row r="1825" spans="1:25" x14ac:dyDescent="0.3">
      <c r="A1825" s="1" t="s">
        <v>296</v>
      </c>
      <c r="B1825" s="1" t="s">
        <v>280</v>
      </c>
      <c r="C1825">
        <v>5</v>
      </c>
      <c r="D1825">
        <v>2</v>
      </c>
      <c r="E1825">
        <v>3</v>
      </c>
      <c r="F1825">
        <v>5</v>
      </c>
      <c r="G1825" s="1" t="s">
        <v>463</v>
      </c>
      <c r="H1825">
        <v>0</v>
      </c>
      <c r="I1825">
        <v>1</v>
      </c>
      <c r="J1825">
        <v>1</v>
      </c>
      <c r="K1825">
        <v>0</v>
      </c>
      <c r="L1825">
        <v>1</v>
      </c>
      <c r="M1825">
        <v>2</v>
      </c>
      <c r="N1825">
        <v>2</v>
      </c>
      <c r="O1825">
        <v>2</v>
      </c>
      <c r="P1825">
        <v>2</v>
      </c>
      <c r="Q1825">
        <v>4</v>
      </c>
      <c r="R1825">
        <v>1</v>
      </c>
      <c r="S1825">
        <v>2</v>
      </c>
      <c r="T1825">
        <v>3</v>
      </c>
      <c r="U1825">
        <v>3</v>
      </c>
      <c r="V1825">
        <v>3</v>
      </c>
      <c r="W1825">
        <v>3</v>
      </c>
      <c r="X1825">
        <v>3</v>
      </c>
      <c r="Y1825">
        <v>6</v>
      </c>
    </row>
    <row r="1826" spans="1:25" x14ac:dyDescent="0.3">
      <c r="A1826" s="1" t="s">
        <v>295</v>
      </c>
      <c r="B1826" s="1" t="s">
        <v>290</v>
      </c>
      <c r="C1826">
        <v>5</v>
      </c>
      <c r="D1826">
        <v>3</v>
      </c>
      <c r="E1826">
        <v>3</v>
      </c>
      <c r="F1826">
        <v>6</v>
      </c>
      <c r="G1826" s="1" t="s">
        <v>463</v>
      </c>
      <c r="H1826">
        <v>1</v>
      </c>
      <c r="I1826">
        <v>2</v>
      </c>
      <c r="J1826">
        <v>2</v>
      </c>
      <c r="K1826">
        <v>1</v>
      </c>
      <c r="L1826">
        <v>3</v>
      </c>
      <c r="M1826">
        <v>2</v>
      </c>
      <c r="N1826">
        <v>1</v>
      </c>
      <c r="O1826">
        <v>1</v>
      </c>
      <c r="P1826">
        <v>2</v>
      </c>
      <c r="Q1826">
        <v>3</v>
      </c>
      <c r="R1826">
        <v>2</v>
      </c>
      <c r="S1826">
        <v>0</v>
      </c>
      <c r="T1826">
        <v>2</v>
      </c>
      <c r="U1826">
        <v>8</v>
      </c>
      <c r="V1826">
        <v>3</v>
      </c>
      <c r="W1826">
        <v>3</v>
      </c>
      <c r="X1826">
        <v>8</v>
      </c>
      <c r="Y1826">
        <v>11</v>
      </c>
    </row>
    <row r="1827" spans="1:25" x14ac:dyDescent="0.3">
      <c r="A1827" s="1" t="s">
        <v>283</v>
      </c>
      <c r="B1827" s="1" t="s">
        <v>288</v>
      </c>
      <c r="C1827">
        <v>5</v>
      </c>
      <c r="D1827">
        <v>2</v>
      </c>
      <c r="E1827">
        <v>2</v>
      </c>
      <c r="F1827">
        <v>4</v>
      </c>
      <c r="G1827" s="1" t="s">
        <v>463</v>
      </c>
      <c r="H1827">
        <v>0</v>
      </c>
      <c r="I1827">
        <v>1</v>
      </c>
      <c r="J1827">
        <v>1</v>
      </c>
      <c r="K1827">
        <v>0</v>
      </c>
      <c r="L1827">
        <v>1</v>
      </c>
      <c r="M1827">
        <v>2</v>
      </c>
      <c r="N1827">
        <v>1</v>
      </c>
      <c r="O1827">
        <v>1</v>
      </c>
      <c r="P1827">
        <v>2</v>
      </c>
      <c r="Q1827">
        <v>3</v>
      </c>
      <c r="R1827">
        <v>2</v>
      </c>
      <c r="S1827">
        <v>2</v>
      </c>
      <c r="T1827">
        <v>4</v>
      </c>
      <c r="U1827">
        <v>2</v>
      </c>
      <c r="V1827">
        <v>4</v>
      </c>
      <c r="W1827">
        <v>4</v>
      </c>
      <c r="X1827">
        <v>2</v>
      </c>
      <c r="Y1827">
        <v>6</v>
      </c>
    </row>
    <row r="1828" spans="1:25" x14ac:dyDescent="0.3">
      <c r="A1828" s="1" t="s">
        <v>294</v>
      </c>
      <c r="B1828" s="1" t="s">
        <v>286</v>
      </c>
      <c r="C1828">
        <v>5</v>
      </c>
      <c r="D1828">
        <v>1</v>
      </c>
      <c r="E1828">
        <v>3</v>
      </c>
      <c r="F1828">
        <v>4</v>
      </c>
      <c r="G1828" s="1" t="s">
        <v>463</v>
      </c>
      <c r="H1828">
        <v>1</v>
      </c>
      <c r="I1828">
        <v>3</v>
      </c>
      <c r="J1828">
        <v>3</v>
      </c>
      <c r="K1828">
        <v>1</v>
      </c>
      <c r="L1828">
        <v>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1</v>
      </c>
      <c r="T1828">
        <v>3</v>
      </c>
      <c r="U1828">
        <v>4</v>
      </c>
      <c r="V1828">
        <v>6</v>
      </c>
      <c r="W1828">
        <v>6</v>
      </c>
      <c r="X1828">
        <v>4</v>
      </c>
      <c r="Y1828">
        <v>10</v>
      </c>
    </row>
    <row r="1829" spans="1:25" x14ac:dyDescent="0.3">
      <c r="A1829" s="1" t="s">
        <v>317</v>
      </c>
      <c r="B1829" s="1" t="s">
        <v>292</v>
      </c>
      <c r="C1829">
        <v>5</v>
      </c>
      <c r="D1829">
        <v>4</v>
      </c>
      <c r="E1829">
        <v>0</v>
      </c>
      <c r="F1829">
        <v>4</v>
      </c>
      <c r="G1829" s="1" t="s">
        <v>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4</v>
      </c>
      <c r="N1829">
        <v>0</v>
      </c>
      <c r="O1829">
        <v>0</v>
      </c>
      <c r="P1829">
        <v>4</v>
      </c>
      <c r="Q1829">
        <v>4</v>
      </c>
      <c r="R1829">
        <v>1</v>
      </c>
      <c r="S1829">
        <v>1</v>
      </c>
      <c r="T1829">
        <v>2</v>
      </c>
      <c r="U1829">
        <v>8</v>
      </c>
      <c r="V1829">
        <v>1</v>
      </c>
      <c r="W1829">
        <v>1</v>
      </c>
      <c r="X1829">
        <v>8</v>
      </c>
      <c r="Y1829">
        <v>9</v>
      </c>
    </row>
    <row r="1830" spans="1:25" x14ac:dyDescent="0.3">
      <c r="A1830" s="1" t="s">
        <v>287</v>
      </c>
      <c r="B1830" s="1" t="s">
        <v>284</v>
      </c>
      <c r="C1830">
        <v>5</v>
      </c>
      <c r="D1830">
        <v>1</v>
      </c>
      <c r="E1830">
        <v>1</v>
      </c>
      <c r="F1830">
        <v>2</v>
      </c>
      <c r="G1830" s="1" t="s">
        <v>463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2</v>
      </c>
      <c r="R1830">
        <v>1</v>
      </c>
      <c r="S1830">
        <v>2</v>
      </c>
      <c r="T1830">
        <v>3</v>
      </c>
      <c r="U1830">
        <v>5</v>
      </c>
      <c r="V1830">
        <v>5</v>
      </c>
      <c r="W1830">
        <v>5</v>
      </c>
      <c r="X1830">
        <v>5</v>
      </c>
      <c r="Y1830">
        <v>10</v>
      </c>
    </row>
    <row r="1831" spans="1:25" x14ac:dyDescent="0.3">
      <c r="A1831" s="1" t="s">
        <v>279</v>
      </c>
      <c r="B1831" s="1" t="s">
        <v>282</v>
      </c>
      <c r="C1831">
        <v>5</v>
      </c>
      <c r="D1831">
        <v>0</v>
      </c>
      <c r="E1831">
        <v>0</v>
      </c>
      <c r="F1831">
        <v>0</v>
      </c>
      <c r="G1831" s="1" t="s">
        <v>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3</v>
      </c>
      <c r="S1831">
        <v>4</v>
      </c>
      <c r="T1831">
        <v>7</v>
      </c>
      <c r="U1831">
        <v>7</v>
      </c>
      <c r="V1831">
        <v>7</v>
      </c>
      <c r="W1831">
        <v>7</v>
      </c>
      <c r="X1831">
        <v>7</v>
      </c>
      <c r="Y1831">
        <v>14</v>
      </c>
    </row>
    <row r="1832" spans="1:25" x14ac:dyDescent="0.3">
      <c r="A1832" s="1" t="s">
        <v>285</v>
      </c>
      <c r="B1832" s="1" t="s">
        <v>289</v>
      </c>
      <c r="C1832">
        <v>5</v>
      </c>
      <c r="D1832">
        <v>2</v>
      </c>
      <c r="E1832">
        <v>1</v>
      </c>
      <c r="F1832">
        <v>3</v>
      </c>
      <c r="G1832" s="1" t="s">
        <v>463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</v>
      </c>
      <c r="N1832">
        <v>1</v>
      </c>
      <c r="O1832">
        <v>1</v>
      </c>
      <c r="P1832">
        <v>2</v>
      </c>
      <c r="Q1832">
        <v>3</v>
      </c>
      <c r="R1832">
        <v>3</v>
      </c>
      <c r="S1832">
        <v>1</v>
      </c>
      <c r="T1832">
        <v>4</v>
      </c>
      <c r="U1832">
        <v>3</v>
      </c>
      <c r="V1832">
        <v>2</v>
      </c>
      <c r="W1832">
        <v>2</v>
      </c>
      <c r="X1832">
        <v>3</v>
      </c>
      <c r="Y1832">
        <v>5</v>
      </c>
    </row>
    <row r="1833" spans="1:25" x14ac:dyDescent="0.3">
      <c r="A1833" s="1" t="s">
        <v>278</v>
      </c>
      <c r="B1833" s="1" t="s">
        <v>293</v>
      </c>
      <c r="C1833">
        <v>5</v>
      </c>
      <c r="D1833">
        <v>4</v>
      </c>
      <c r="E1833">
        <v>0</v>
      </c>
      <c r="F1833">
        <v>4</v>
      </c>
      <c r="G1833" s="1" t="s">
        <v>5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3</v>
      </c>
      <c r="N1833">
        <v>0</v>
      </c>
      <c r="O1833">
        <v>0</v>
      </c>
      <c r="P1833">
        <v>3</v>
      </c>
      <c r="Q1833">
        <v>3</v>
      </c>
      <c r="R1833">
        <v>1</v>
      </c>
      <c r="S1833">
        <v>1</v>
      </c>
      <c r="T1833">
        <v>2</v>
      </c>
      <c r="U1833">
        <v>7</v>
      </c>
      <c r="V1833">
        <v>4</v>
      </c>
      <c r="W1833">
        <v>4</v>
      </c>
      <c r="X1833">
        <v>7</v>
      </c>
      <c r="Y1833">
        <v>11</v>
      </c>
    </row>
    <row r="1834" spans="1:25" x14ac:dyDescent="0.3">
      <c r="A1834" s="1" t="s">
        <v>281</v>
      </c>
      <c r="B1834" s="1" t="s">
        <v>291</v>
      </c>
      <c r="C1834">
        <v>5</v>
      </c>
      <c r="D1834">
        <v>1</v>
      </c>
      <c r="E1834">
        <v>1</v>
      </c>
      <c r="F1834">
        <v>2</v>
      </c>
      <c r="G1834" s="1" t="s">
        <v>463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1</v>
      </c>
      <c r="Q1834">
        <v>2</v>
      </c>
      <c r="R1834">
        <v>2</v>
      </c>
      <c r="S1834">
        <v>3</v>
      </c>
      <c r="T1834">
        <v>5</v>
      </c>
      <c r="U1834">
        <v>6</v>
      </c>
      <c r="V1834">
        <v>3</v>
      </c>
      <c r="W1834">
        <v>3</v>
      </c>
      <c r="X1834">
        <v>6</v>
      </c>
      <c r="Y1834">
        <v>9</v>
      </c>
    </row>
    <row r="1835" spans="1:25" x14ac:dyDescent="0.3">
      <c r="A1835" s="1" t="s">
        <v>286</v>
      </c>
      <c r="B1835" s="1" t="s">
        <v>281</v>
      </c>
      <c r="C1835">
        <v>6</v>
      </c>
      <c r="D1835">
        <v>0</v>
      </c>
      <c r="E1835">
        <v>0</v>
      </c>
      <c r="F1835">
        <v>0</v>
      </c>
      <c r="G1835" s="1" t="s">
        <v>5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2</v>
      </c>
      <c r="T1835">
        <v>3</v>
      </c>
      <c r="U1835">
        <v>4</v>
      </c>
      <c r="V1835">
        <v>4</v>
      </c>
      <c r="W1835">
        <v>4</v>
      </c>
      <c r="X1835">
        <v>4</v>
      </c>
      <c r="Y1835">
        <v>8</v>
      </c>
    </row>
    <row r="1836" spans="1:25" x14ac:dyDescent="0.3">
      <c r="A1836" s="1" t="s">
        <v>292</v>
      </c>
      <c r="B1836" s="1" t="s">
        <v>295</v>
      </c>
      <c r="C1836">
        <v>6</v>
      </c>
      <c r="D1836">
        <v>1</v>
      </c>
      <c r="E1836">
        <v>3</v>
      </c>
      <c r="F1836">
        <v>4</v>
      </c>
      <c r="G1836" s="1" t="s">
        <v>463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3</v>
      </c>
      <c r="O1836">
        <v>3</v>
      </c>
      <c r="P1836">
        <v>1</v>
      </c>
      <c r="Q1836">
        <v>4</v>
      </c>
      <c r="R1836">
        <v>1</v>
      </c>
      <c r="S1836">
        <v>4</v>
      </c>
      <c r="T1836">
        <v>5</v>
      </c>
      <c r="U1836">
        <v>6</v>
      </c>
      <c r="V1836">
        <v>4</v>
      </c>
      <c r="W1836">
        <v>4</v>
      </c>
      <c r="X1836">
        <v>6</v>
      </c>
      <c r="Y1836">
        <v>10</v>
      </c>
    </row>
    <row r="1837" spans="1:25" x14ac:dyDescent="0.3">
      <c r="A1837" s="1" t="s">
        <v>280</v>
      </c>
      <c r="B1837" s="1" t="s">
        <v>279</v>
      </c>
      <c r="C1837">
        <v>6</v>
      </c>
      <c r="D1837">
        <v>2</v>
      </c>
      <c r="E1837">
        <v>1</v>
      </c>
      <c r="F1837">
        <v>3</v>
      </c>
      <c r="G1837" s="1" t="s">
        <v>463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2</v>
      </c>
      <c r="R1837">
        <v>3</v>
      </c>
      <c r="S1837">
        <v>3</v>
      </c>
      <c r="T1837">
        <v>6</v>
      </c>
      <c r="U1837">
        <v>4</v>
      </c>
      <c r="V1837">
        <v>1</v>
      </c>
      <c r="W1837">
        <v>1</v>
      </c>
      <c r="X1837">
        <v>4</v>
      </c>
      <c r="Y1837">
        <v>5</v>
      </c>
    </row>
    <row r="1838" spans="1:25" x14ac:dyDescent="0.3">
      <c r="A1838" s="1" t="s">
        <v>291</v>
      </c>
      <c r="B1838" s="1" t="s">
        <v>290</v>
      </c>
      <c r="C1838">
        <v>6</v>
      </c>
      <c r="D1838">
        <v>1</v>
      </c>
      <c r="E1838">
        <v>1</v>
      </c>
      <c r="F1838">
        <v>2</v>
      </c>
      <c r="G1838" s="1" t="s">
        <v>463</v>
      </c>
      <c r="H1838">
        <v>1</v>
      </c>
      <c r="I1838">
        <v>1</v>
      </c>
      <c r="J1838">
        <v>1</v>
      </c>
      <c r="K1838">
        <v>1</v>
      </c>
      <c r="L1838">
        <v>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2</v>
      </c>
      <c r="U1838">
        <v>5</v>
      </c>
      <c r="V1838">
        <v>5</v>
      </c>
      <c r="W1838">
        <v>5</v>
      </c>
      <c r="X1838">
        <v>5</v>
      </c>
      <c r="Y1838">
        <v>10</v>
      </c>
    </row>
    <row r="1839" spans="1:25" x14ac:dyDescent="0.3">
      <c r="A1839" s="1" t="s">
        <v>287</v>
      </c>
      <c r="B1839" s="1" t="s">
        <v>285</v>
      </c>
      <c r="C1839">
        <v>6</v>
      </c>
      <c r="D1839">
        <v>1</v>
      </c>
      <c r="E1839">
        <v>0</v>
      </c>
      <c r="F1839">
        <v>1</v>
      </c>
      <c r="G1839" s="1" t="s">
        <v>5</v>
      </c>
      <c r="H1839">
        <v>1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3</v>
      </c>
      <c r="S1839">
        <v>2</v>
      </c>
      <c r="T1839">
        <v>5</v>
      </c>
      <c r="U1839">
        <v>6</v>
      </c>
      <c r="V1839">
        <v>5</v>
      </c>
      <c r="W1839">
        <v>5</v>
      </c>
      <c r="X1839">
        <v>6</v>
      </c>
      <c r="Y1839">
        <v>11</v>
      </c>
    </row>
    <row r="1840" spans="1:25" x14ac:dyDescent="0.3">
      <c r="A1840" s="1" t="s">
        <v>282</v>
      </c>
      <c r="B1840" s="1" t="s">
        <v>294</v>
      </c>
      <c r="C1840">
        <v>6</v>
      </c>
      <c r="D1840">
        <v>0</v>
      </c>
      <c r="E1840">
        <v>0</v>
      </c>
      <c r="F1840">
        <v>0</v>
      </c>
      <c r="G1840" s="1" t="s">
        <v>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2</v>
      </c>
      <c r="U1840">
        <v>9</v>
      </c>
      <c r="V1840">
        <v>3</v>
      </c>
      <c r="W1840">
        <v>3</v>
      </c>
      <c r="X1840">
        <v>9</v>
      </c>
      <c r="Y1840">
        <v>12</v>
      </c>
    </row>
    <row r="1841" spans="1:25" x14ac:dyDescent="0.3">
      <c r="A1841" s="1" t="s">
        <v>289</v>
      </c>
      <c r="B1841" s="1" t="s">
        <v>278</v>
      </c>
      <c r="C1841">
        <v>6</v>
      </c>
      <c r="D1841">
        <v>1</v>
      </c>
      <c r="E1841">
        <v>3</v>
      </c>
      <c r="F1841">
        <v>4</v>
      </c>
      <c r="G1841" s="1" t="s">
        <v>463</v>
      </c>
      <c r="H1841">
        <v>1</v>
      </c>
      <c r="I1841">
        <v>1</v>
      </c>
      <c r="J1841">
        <v>1</v>
      </c>
      <c r="K1841">
        <v>1</v>
      </c>
      <c r="L1841">
        <v>2</v>
      </c>
      <c r="M1841">
        <v>0</v>
      </c>
      <c r="N1841">
        <v>2</v>
      </c>
      <c r="O1841">
        <v>2</v>
      </c>
      <c r="P1841">
        <v>0</v>
      </c>
      <c r="Q1841">
        <v>2</v>
      </c>
      <c r="R1841">
        <v>2</v>
      </c>
      <c r="S1841">
        <v>3</v>
      </c>
      <c r="T1841">
        <v>5</v>
      </c>
      <c r="U1841">
        <v>9</v>
      </c>
      <c r="V1841">
        <v>4</v>
      </c>
      <c r="W1841">
        <v>4</v>
      </c>
      <c r="X1841">
        <v>9</v>
      </c>
      <c r="Y1841">
        <v>13</v>
      </c>
    </row>
    <row r="1842" spans="1:25" x14ac:dyDescent="0.3">
      <c r="A1842" s="1" t="s">
        <v>293</v>
      </c>
      <c r="B1842" s="1" t="s">
        <v>283</v>
      </c>
      <c r="C1842">
        <v>6</v>
      </c>
      <c r="D1842">
        <v>2</v>
      </c>
      <c r="E1842">
        <v>1</v>
      </c>
      <c r="F1842">
        <v>3</v>
      </c>
      <c r="G1842" s="1" t="s">
        <v>463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2</v>
      </c>
      <c r="N1842">
        <v>0</v>
      </c>
      <c r="O1842">
        <v>0</v>
      </c>
      <c r="P1842">
        <v>2</v>
      </c>
      <c r="Q1842">
        <v>2</v>
      </c>
      <c r="R1842">
        <v>2</v>
      </c>
      <c r="S1842">
        <v>2</v>
      </c>
      <c r="T1842">
        <v>4</v>
      </c>
      <c r="U1842">
        <v>9</v>
      </c>
      <c r="V1842">
        <v>6</v>
      </c>
      <c r="W1842">
        <v>6</v>
      </c>
      <c r="X1842">
        <v>9</v>
      </c>
      <c r="Y1842">
        <v>15</v>
      </c>
    </row>
    <row r="1843" spans="1:25" x14ac:dyDescent="0.3">
      <c r="A1843" s="1" t="s">
        <v>284</v>
      </c>
      <c r="B1843" s="1" t="s">
        <v>296</v>
      </c>
      <c r="C1843">
        <v>6</v>
      </c>
      <c r="D1843">
        <v>3</v>
      </c>
      <c r="E1843">
        <v>1</v>
      </c>
      <c r="F1843">
        <v>4</v>
      </c>
      <c r="G1843" s="1" t="s">
        <v>463</v>
      </c>
      <c r="H1843">
        <v>0</v>
      </c>
      <c r="I1843">
        <v>1</v>
      </c>
      <c r="J1843">
        <v>1</v>
      </c>
      <c r="K1843">
        <v>0</v>
      </c>
      <c r="L1843">
        <v>1</v>
      </c>
      <c r="M1843">
        <v>3</v>
      </c>
      <c r="N1843">
        <v>0</v>
      </c>
      <c r="O1843">
        <v>0</v>
      </c>
      <c r="P1843">
        <v>3</v>
      </c>
      <c r="Q1843">
        <v>3</v>
      </c>
      <c r="R1843">
        <v>1</v>
      </c>
      <c r="S1843">
        <v>4</v>
      </c>
      <c r="T1843">
        <v>5</v>
      </c>
      <c r="U1843">
        <v>1</v>
      </c>
      <c r="V1843">
        <v>1</v>
      </c>
      <c r="W1843">
        <v>1</v>
      </c>
      <c r="X1843">
        <v>1</v>
      </c>
      <c r="Y1843">
        <v>2</v>
      </c>
    </row>
    <row r="1844" spans="1:25" x14ac:dyDescent="0.3">
      <c r="A1844" s="1" t="s">
        <v>288</v>
      </c>
      <c r="B1844" s="1" t="s">
        <v>317</v>
      </c>
      <c r="C1844">
        <v>6</v>
      </c>
      <c r="D1844">
        <v>4</v>
      </c>
      <c r="E1844">
        <v>2</v>
      </c>
      <c r="F1844">
        <v>6</v>
      </c>
      <c r="G1844" s="1" t="s">
        <v>463</v>
      </c>
      <c r="H1844">
        <v>1</v>
      </c>
      <c r="I1844">
        <v>1</v>
      </c>
      <c r="J1844">
        <v>1</v>
      </c>
      <c r="K1844">
        <v>1</v>
      </c>
      <c r="L1844">
        <v>2</v>
      </c>
      <c r="M1844">
        <v>3</v>
      </c>
      <c r="N1844">
        <v>1</v>
      </c>
      <c r="O1844">
        <v>1</v>
      </c>
      <c r="P1844">
        <v>3</v>
      </c>
      <c r="Q1844">
        <v>4</v>
      </c>
      <c r="R1844">
        <v>1</v>
      </c>
      <c r="S1844">
        <v>3</v>
      </c>
      <c r="T1844">
        <v>4</v>
      </c>
      <c r="U1844">
        <v>3</v>
      </c>
      <c r="V1844">
        <v>7</v>
      </c>
      <c r="W1844">
        <v>7</v>
      </c>
      <c r="X1844">
        <v>3</v>
      </c>
      <c r="Y1844">
        <v>10</v>
      </c>
    </row>
    <row r="1845" spans="1:25" x14ac:dyDescent="0.3">
      <c r="A1845" s="1" t="s">
        <v>296</v>
      </c>
      <c r="B1845" s="1" t="s">
        <v>289</v>
      </c>
      <c r="C1845">
        <v>7</v>
      </c>
      <c r="D1845">
        <v>2</v>
      </c>
      <c r="E1845">
        <v>1</v>
      </c>
      <c r="F1845">
        <v>3</v>
      </c>
      <c r="G1845" s="1" t="s">
        <v>463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</v>
      </c>
      <c r="N1845">
        <v>1</v>
      </c>
      <c r="O1845">
        <v>1</v>
      </c>
      <c r="P1845">
        <v>2</v>
      </c>
      <c r="Q1845">
        <v>3</v>
      </c>
      <c r="R1845">
        <v>0</v>
      </c>
      <c r="S1845">
        <v>3</v>
      </c>
      <c r="T1845">
        <v>3</v>
      </c>
      <c r="U1845">
        <v>10</v>
      </c>
      <c r="V1845">
        <v>6</v>
      </c>
      <c r="W1845">
        <v>6</v>
      </c>
      <c r="X1845">
        <v>10</v>
      </c>
      <c r="Y1845">
        <v>16</v>
      </c>
    </row>
    <row r="1846" spans="1:25" x14ac:dyDescent="0.3">
      <c r="A1846" s="1" t="s">
        <v>295</v>
      </c>
      <c r="B1846" s="1" t="s">
        <v>280</v>
      </c>
      <c r="C1846">
        <v>7</v>
      </c>
      <c r="D1846">
        <v>1</v>
      </c>
      <c r="E1846">
        <v>0</v>
      </c>
      <c r="F1846">
        <v>1</v>
      </c>
      <c r="G1846" s="1" t="s">
        <v>5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2</v>
      </c>
      <c r="T1846">
        <v>3</v>
      </c>
      <c r="U1846">
        <v>3</v>
      </c>
      <c r="V1846">
        <v>4</v>
      </c>
      <c r="W1846">
        <v>4</v>
      </c>
      <c r="X1846">
        <v>3</v>
      </c>
      <c r="Y1846">
        <v>7</v>
      </c>
    </row>
    <row r="1847" spans="1:25" x14ac:dyDescent="0.3">
      <c r="A1847" s="1" t="s">
        <v>283</v>
      </c>
      <c r="B1847" s="1" t="s">
        <v>287</v>
      </c>
      <c r="C1847">
        <v>7</v>
      </c>
      <c r="D1847">
        <v>2</v>
      </c>
      <c r="E1847">
        <v>2</v>
      </c>
      <c r="F1847">
        <v>4</v>
      </c>
      <c r="G1847" s="1" t="s">
        <v>463</v>
      </c>
      <c r="H1847">
        <v>1</v>
      </c>
      <c r="I1847">
        <v>1</v>
      </c>
      <c r="J1847">
        <v>1</v>
      </c>
      <c r="K1847">
        <v>1</v>
      </c>
      <c r="L1847">
        <v>2</v>
      </c>
      <c r="M1847">
        <v>1</v>
      </c>
      <c r="N1847">
        <v>1</v>
      </c>
      <c r="O1847">
        <v>1</v>
      </c>
      <c r="P1847">
        <v>1</v>
      </c>
      <c r="Q1847">
        <v>2</v>
      </c>
      <c r="R1847">
        <v>1</v>
      </c>
      <c r="S1847">
        <v>2</v>
      </c>
      <c r="T1847">
        <v>3</v>
      </c>
      <c r="U1847">
        <v>4</v>
      </c>
      <c r="V1847">
        <v>6</v>
      </c>
      <c r="W1847">
        <v>6</v>
      </c>
      <c r="X1847">
        <v>4</v>
      </c>
      <c r="Y1847">
        <v>10</v>
      </c>
    </row>
    <row r="1848" spans="1:25" x14ac:dyDescent="0.3">
      <c r="A1848" s="1" t="s">
        <v>294</v>
      </c>
      <c r="B1848" s="1" t="s">
        <v>288</v>
      </c>
      <c r="C1848">
        <v>7</v>
      </c>
      <c r="D1848">
        <v>0</v>
      </c>
      <c r="E1848">
        <v>3</v>
      </c>
      <c r="F1848">
        <v>3</v>
      </c>
      <c r="G1848" s="1" t="s">
        <v>5</v>
      </c>
      <c r="H1848">
        <v>0</v>
      </c>
      <c r="I1848">
        <v>3</v>
      </c>
      <c r="J1848">
        <v>3</v>
      </c>
      <c r="K1848">
        <v>0</v>
      </c>
      <c r="L1848">
        <v>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2</v>
      </c>
      <c r="U1848">
        <v>8</v>
      </c>
      <c r="V1848">
        <v>2</v>
      </c>
      <c r="W1848">
        <v>2</v>
      </c>
      <c r="X1848">
        <v>8</v>
      </c>
      <c r="Y1848">
        <v>10</v>
      </c>
    </row>
    <row r="1849" spans="1:25" x14ac:dyDescent="0.3">
      <c r="A1849" s="1" t="s">
        <v>317</v>
      </c>
      <c r="B1849" s="1" t="s">
        <v>284</v>
      </c>
      <c r="C1849">
        <v>7</v>
      </c>
      <c r="D1849">
        <v>3</v>
      </c>
      <c r="E1849">
        <v>2</v>
      </c>
      <c r="F1849">
        <v>5</v>
      </c>
      <c r="G1849" s="1" t="s">
        <v>463</v>
      </c>
      <c r="H1849">
        <v>2</v>
      </c>
      <c r="I1849">
        <v>1</v>
      </c>
      <c r="J1849">
        <v>1</v>
      </c>
      <c r="K1849">
        <v>2</v>
      </c>
      <c r="L1849">
        <v>3</v>
      </c>
      <c r="M1849">
        <v>1</v>
      </c>
      <c r="N1849">
        <v>1</v>
      </c>
      <c r="O1849">
        <v>1</v>
      </c>
      <c r="P1849">
        <v>1</v>
      </c>
      <c r="Q1849">
        <v>2</v>
      </c>
      <c r="R1849">
        <v>4</v>
      </c>
      <c r="S1849">
        <v>3</v>
      </c>
      <c r="T1849">
        <v>7</v>
      </c>
      <c r="U1849">
        <v>3</v>
      </c>
      <c r="V1849">
        <v>2</v>
      </c>
      <c r="W1849">
        <v>2</v>
      </c>
      <c r="X1849">
        <v>3</v>
      </c>
      <c r="Y1849">
        <v>5</v>
      </c>
    </row>
    <row r="1850" spans="1:25" x14ac:dyDescent="0.3">
      <c r="A1850" s="1" t="s">
        <v>291</v>
      </c>
      <c r="B1850" s="1" t="s">
        <v>286</v>
      </c>
      <c r="C1850">
        <v>7</v>
      </c>
      <c r="D1850">
        <v>0</v>
      </c>
      <c r="E1850">
        <v>1</v>
      </c>
      <c r="F1850">
        <v>1</v>
      </c>
      <c r="G1850" s="1" t="s">
        <v>5</v>
      </c>
      <c r="H1850">
        <v>0</v>
      </c>
      <c r="I1850">
        <v>1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</v>
      </c>
      <c r="T1850">
        <v>3</v>
      </c>
      <c r="U1850">
        <v>5</v>
      </c>
      <c r="V1850">
        <v>4</v>
      </c>
      <c r="W1850">
        <v>4</v>
      </c>
      <c r="X1850">
        <v>5</v>
      </c>
      <c r="Y1850">
        <v>9</v>
      </c>
    </row>
    <row r="1851" spans="1:25" x14ac:dyDescent="0.3">
      <c r="A1851" s="1" t="s">
        <v>279</v>
      </c>
      <c r="B1851" s="1" t="s">
        <v>285</v>
      </c>
      <c r="C1851">
        <v>7</v>
      </c>
      <c r="D1851">
        <v>1</v>
      </c>
      <c r="E1851">
        <v>2</v>
      </c>
      <c r="F1851">
        <v>3</v>
      </c>
      <c r="G1851" s="1" t="s">
        <v>463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2</v>
      </c>
      <c r="R1851">
        <v>1</v>
      </c>
      <c r="S1851">
        <v>2</v>
      </c>
      <c r="T1851">
        <v>3</v>
      </c>
      <c r="U1851">
        <v>8</v>
      </c>
      <c r="V1851">
        <v>8</v>
      </c>
      <c r="W1851">
        <v>8</v>
      </c>
      <c r="X1851">
        <v>8</v>
      </c>
      <c r="Y1851">
        <v>16</v>
      </c>
    </row>
    <row r="1852" spans="1:25" x14ac:dyDescent="0.3">
      <c r="A1852" s="1" t="s">
        <v>290</v>
      </c>
      <c r="B1852" s="1" t="s">
        <v>292</v>
      </c>
      <c r="C1852">
        <v>7</v>
      </c>
      <c r="D1852">
        <v>0</v>
      </c>
      <c r="E1852">
        <v>0</v>
      </c>
      <c r="F1852">
        <v>0</v>
      </c>
      <c r="G1852" s="1" t="s">
        <v>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3</v>
      </c>
      <c r="S1852">
        <v>3</v>
      </c>
      <c r="T1852">
        <v>6</v>
      </c>
      <c r="U1852">
        <v>4</v>
      </c>
      <c r="V1852">
        <v>3</v>
      </c>
      <c r="W1852">
        <v>3</v>
      </c>
      <c r="X1852">
        <v>4</v>
      </c>
      <c r="Y1852">
        <v>7</v>
      </c>
    </row>
    <row r="1853" spans="1:25" x14ac:dyDescent="0.3">
      <c r="A1853" s="1" t="s">
        <v>278</v>
      </c>
      <c r="B1853" s="1" t="s">
        <v>282</v>
      </c>
      <c r="C1853">
        <v>7</v>
      </c>
      <c r="D1853">
        <v>4</v>
      </c>
      <c r="E1853">
        <v>1</v>
      </c>
      <c r="F1853">
        <v>5</v>
      </c>
      <c r="G1853" s="1" t="s">
        <v>463</v>
      </c>
      <c r="H1853">
        <v>3</v>
      </c>
      <c r="I1853">
        <v>1</v>
      </c>
      <c r="J1853">
        <v>1</v>
      </c>
      <c r="K1853">
        <v>3</v>
      </c>
      <c r="L1853">
        <v>4</v>
      </c>
      <c r="M1853">
        <v>1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1</v>
      </c>
      <c r="T1853">
        <v>1</v>
      </c>
      <c r="U1853">
        <v>8</v>
      </c>
      <c r="V1853">
        <v>4</v>
      </c>
      <c r="W1853">
        <v>4</v>
      </c>
      <c r="X1853">
        <v>8</v>
      </c>
      <c r="Y1853">
        <v>12</v>
      </c>
    </row>
    <row r="1854" spans="1:25" x14ac:dyDescent="0.3">
      <c r="A1854" s="1" t="s">
        <v>281</v>
      </c>
      <c r="B1854" s="1" t="s">
        <v>293</v>
      </c>
      <c r="C1854">
        <v>7</v>
      </c>
      <c r="D1854">
        <v>2</v>
      </c>
      <c r="E1854">
        <v>3</v>
      </c>
      <c r="F1854">
        <v>5</v>
      </c>
      <c r="G1854" s="1" t="s">
        <v>463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2</v>
      </c>
      <c r="N1854">
        <v>2</v>
      </c>
      <c r="O1854">
        <v>2</v>
      </c>
      <c r="P1854">
        <v>2</v>
      </c>
      <c r="Q1854">
        <v>4</v>
      </c>
      <c r="R1854">
        <v>1</v>
      </c>
      <c r="S1854">
        <v>2</v>
      </c>
      <c r="T1854">
        <v>3</v>
      </c>
      <c r="U1854">
        <v>4</v>
      </c>
      <c r="V1854">
        <v>2</v>
      </c>
      <c r="W1854">
        <v>2</v>
      </c>
      <c r="X1854">
        <v>4</v>
      </c>
      <c r="Y1854">
        <v>6</v>
      </c>
    </row>
    <row r="1855" spans="1:25" x14ac:dyDescent="0.3">
      <c r="A1855" s="1" t="s">
        <v>286</v>
      </c>
      <c r="B1855" s="1" t="s">
        <v>292</v>
      </c>
      <c r="C1855">
        <v>8</v>
      </c>
      <c r="D1855">
        <v>0</v>
      </c>
      <c r="E1855">
        <v>1</v>
      </c>
      <c r="F1855">
        <v>1</v>
      </c>
      <c r="G1855" s="1" t="s">
        <v>5</v>
      </c>
      <c r="H1855">
        <v>0</v>
      </c>
      <c r="I1855">
        <v>1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3</v>
      </c>
      <c r="S1855">
        <v>2</v>
      </c>
      <c r="T1855">
        <v>5</v>
      </c>
      <c r="U1855">
        <v>1</v>
      </c>
      <c r="V1855">
        <v>4</v>
      </c>
      <c r="W1855">
        <v>4</v>
      </c>
      <c r="X1855">
        <v>1</v>
      </c>
      <c r="Y1855">
        <v>5</v>
      </c>
    </row>
    <row r="1856" spans="1:25" x14ac:dyDescent="0.3">
      <c r="A1856" s="1" t="s">
        <v>283</v>
      </c>
      <c r="B1856" s="1" t="s">
        <v>296</v>
      </c>
      <c r="C1856">
        <v>8</v>
      </c>
      <c r="D1856">
        <v>1</v>
      </c>
      <c r="E1856">
        <v>0</v>
      </c>
      <c r="F1856">
        <v>1</v>
      </c>
      <c r="G1856" s="1" t="s">
        <v>5</v>
      </c>
      <c r="H1856">
        <v>1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2</v>
      </c>
      <c r="U1856">
        <v>7</v>
      </c>
      <c r="V1856">
        <v>4</v>
      </c>
      <c r="W1856">
        <v>4</v>
      </c>
      <c r="X1856">
        <v>7</v>
      </c>
      <c r="Y1856">
        <v>11</v>
      </c>
    </row>
    <row r="1857" spans="1:25" x14ac:dyDescent="0.3">
      <c r="A1857" s="1" t="s">
        <v>280</v>
      </c>
      <c r="B1857" s="1" t="s">
        <v>317</v>
      </c>
      <c r="C1857">
        <v>8</v>
      </c>
      <c r="D1857">
        <v>3</v>
      </c>
      <c r="E1857">
        <v>0</v>
      </c>
      <c r="F1857">
        <v>3</v>
      </c>
      <c r="G1857" s="1" t="s">
        <v>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3</v>
      </c>
      <c r="N1857">
        <v>0</v>
      </c>
      <c r="O1857">
        <v>0</v>
      </c>
      <c r="P1857">
        <v>3</v>
      </c>
      <c r="Q1857">
        <v>3</v>
      </c>
      <c r="R1857">
        <v>1</v>
      </c>
      <c r="S1857">
        <v>3</v>
      </c>
      <c r="T1857">
        <v>4</v>
      </c>
      <c r="U1857">
        <v>5</v>
      </c>
      <c r="V1857">
        <v>2</v>
      </c>
      <c r="W1857">
        <v>2</v>
      </c>
      <c r="X1857">
        <v>5</v>
      </c>
      <c r="Y1857">
        <v>7</v>
      </c>
    </row>
    <row r="1858" spans="1:25" x14ac:dyDescent="0.3">
      <c r="A1858" s="1" t="s">
        <v>288</v>
      </c>
      <c r="B1858" s="1" t="s">
        <v>279</v>
      </c>
      <c r="C1858">
        <v>8</v>
      </c>
      <c r="D1858">
        <v>1</v>
      </c>
      <c r="E1858">
        <v>1</v>
      </c>
      <c r="F1858">
        <v>2</v>
      </c>
      <c r="G1858" s="1" t="s">
        <v>463</v>
      </c>
      <c r="H1858">
        <v>1</v>
      </c>
      <c r="I1858">
        <v>0</v>
      </c>
      <c r="J1858">
        <v>0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0</v>
      </c>
      <c r="Q1858">
        <v>1</v>
      </c>
      <c r="R1858">
        <v>3</v>
      </c>
      <c r="S1858">
        <v>4</v>
      </c>
      <c r="T1858">
        <v>7</v>
      </c>
      <c r="U1858">
        <v>10</v>
      </c>
      <c r="V1858">
        <v>10</v>
      </c>
      <c r="W1858">
        <v>10</v>
      </c>
      <c r="X1858">
        <v>10</v>
      </c>
      <c r="Y1858">
        <v>20</v>
      </c>
    </row>
    <row r="1859" spans="1:25" x14ac:dyDescent="0.3">
      <c r="A1859" s="1" t="s">
        <v>287</v>
      </c>
      <c r="B1859" s="1" t="s">
        <v>290</v>
      </c>
      <c r="C1859">
        <v>8</v>
      </c>
      <c r="D1859">
        <v>3</v>
      </c>
      <c r="E1859">
        <v>0</v>
      </c>
      <c r="F1859">
        <v>3</v>
      </c>
      <c r="G1859" s="1" t="s">
        <v>5</v>
      </c>
      <c r="H1859">
        <v>2</v>
      </c>
      <c r="I1859">
        <v>0</v>
      </c>
      <c r="J1859">
        <v>0</v>
      </c>
      <c r="K1859">
        <v>2</v>
      </c>
      <c r="L1859">
        <v>2</v>
      </c>
      <c r="M1859">
        <v>1</v>
      </c>
      <c r="N1859">
        <v>0</v>
      </c>
      <c r="O1859">
        <v>0</v>
      </c>
      <c r="P1859">
        <v>1</v>
      </c>
      <c r="Q1859">
        <v>1</v>
      </c>
      <c r="R1859">
        <v>2</v>
      </c>
      <c r="S1859">
        <v>3</v>
      </c>
      <c r="T1859">
        <v>5</v>
      </c>
      <c r="U1859">
        <v>4</v>
      </c>
      <c r="V1859">
        <v>1</v>
      </c>
      <c r="W1859">
        <v>1</v>
      </c>
      <c r="X1859">
        <v>4</v>
      </c>
      <c r="Y1859">
        <v>5</v>
      </c>
    </row>
    <row r="1860" spans="1:25" x14ac:dyDescent="0.3">
      <c r="A1860" s="1" t="s">
        <v>285</v>
      </c>
      <c r="B1860" s="1" t="s">
        <v>278</v>
      </c>
      <c r="C1860">
        <v>8</v>
      </c>
      <c r="D1860">
        <v>0</v>
      </c>
      <c r="E1860">
        <v>3</v>
      </c>
      <c r="F1860">
        <v>3</v>
      </c>
      <c r="G1860" s="1" t="s">
        <v>5</v>
      </c>
      <c r="H1860">
        <v>0</v>
      </c>
      <c r="I1860">
        <v>1</v>
      </c>
      <c r="J1860">
        <v>1</v>
      </c>
      <c r="K1860">
        <v>0</v>
      </c>
      <c r="L1860">
        <v>1</v>
      </c>
      <c r="M1860">
        <v>0</v>
      </c>
      <c r="N1860">
        <v>2</v>
      </c>
      <c r="O1860">
        <v>2</v>
      </c>
      <c r="P1860">
        <v>0</v>
      </c>
      <c r="Q1860">
        <v>2</v>
      </c>
      <c r="R1860">
        <v>1</v>
      </c>
      <c r="S1860">
        <v>1</v>
      </c>
      <c r="T1860">
        <v>2</v>
      </c>
      <c r="U1860">
        <v>3</v>
      </c>
      <c r="V1860">
        <v>7</v>
      </c>
      <c r="W1860">
        <v>7</v>
      </c>
      <c r="X1860">
        <v>3</v>
      </c>
      <c r="Y1860">
        <v>10</v>
      </c>
    </row>
    <row r="1861" spans="1:25" x14ac:dyDescent="0.3">
      <c r="A1861" s="1" t="s">
        <v>282</v>
      </c>
      <c r="B1861" s="1" t="s">
        <v>295</v>
      </c>
      <c r="C1861">
        <v>8</v>
      </c>
      <c r="D1861">
        <v>0</v>
      </c>
      <c r="E1861">
        <v>0</v>
      </c>
      <c r="F1861">
        <v>0</v>
      </c>
      <c r="G1861" s="1" t="s">
        <v>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3</v>
      </c>
      <c r="T1861">
        <v>5</v>
      </c>
      <c r="U1861">
        <v>7</v>
      </c>
      <c r="V1861">
        <v>1</v>
      </c>
      <c r="W1861">
        <v>1</v>
      </c>
      <c r="X1861">
        <v>7</v>
      </c>
      <c r="Y1861">
        <v>8</v>
      </c>
    </row>
    <row r="1862" spans="1:25" x14ac:dyDescent="0.3">
      <c r="A1862" s="1" t="s">
        <v>289</v>
      </c>
      <c r="B1862" s="1" t="s">
        <v>281</v>
      </c>
      <c r="C1862">
        <v>8</v>
      </c>
      <c r="D1862">
        <v>1</v>
      </c>
      <c r="E1862">
        <v>1</v>
      </c>
      <c r="F1862">
        <v>2</v>
      </c>
      <c r="G1862" s="1" t="s">
        <v>463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2</v>
      </c>
      <c r="R1862">
        <v>1</v>
      </c>
      <c r="S1862">
        <v>4</v>
      </c>
      <c r="T1862">
        <v>5</v>
      </c>
      <c r="U1862">
        <v>7</v>
      </c>
      <c r="V1862">
        <v>3</v>
      </c>
      <c r="W1862">
        <v>3</v>
      </c>
      <c r="X1862">
        <v>7</v>
      </c>
      <c r="Y1862">
        <v>10</v>
      </c>
    </row>
    <row r="1863" spans="1:25" x14ac:dyDescent="0.3">
      <c r="A1863" s="1" t="s">
        <v>293</v>
      </c>
      <c r="B1863" s="1" t="s">
        <v>291</v>
      </c>
      <c r="C1863">
        <v>8</v>
      </c>
      <c r="D1863">
        <v>2</v>
      </c>
      <c r="E1863">
        <v>0</v>
      </c>
      <c r="F1863">
        <v>2</v>
      </c>
      <c r="G1863" s="1" t="s">
        <v>5</v>
      </c>
      <c r="H1863">
        <v>1</v>
      </c>
      <c r="I1863">
        <v>0</v>
      </c>
      <c r="J1863">
        <v>0</v>
      </c>
      <c r="K1863">
        <v>1</v>
      </c>
      <c r="L1863">
        <v>1</v>
      </c>
      <c r="M1863">
        <v>1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1</v>
      </c>
      <c r="T1863">
        <v>1</v>
      </c>
      <c r="U1863">
        <v>6</v>
      </c>
      <c r="V1863">
        <v>3</v>
      </c>
      <c r="W1863">
        <v>3</v>
      </c>
      <c r="X1863">
        <v>6</v>
      </c>
      <c r="Y1863">
        <v>9</v>
      </c>
    </row>
    <row r="1864" spans="1:25" x14ac:dyDescent="0.3">
      <c r="A1864" s="1" t="s">
        <v>284</v>
      </c>
      <c r="B1864" s="1" t="s">
        <v>294</v>
      </c>
      <c r="C1864">
        <v>8</v>
      </c>
      <c r="D1864">
        <v>3</v>
      </c>
      <c r="E1864">
        <v>0</v>
      </c>
      <c r="F1864">
        <v>3</v>
      </c>
      <c r="G1864" s="1" t="s">
        <v>5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2</v>
      </c>
      <c r="N1864">
        <v>0</v>
      </c>
      <c r="O1864">
        <v>0</v>
      </c>
      <c r="P1864">
        <v>2</v>
      </c>
      <c r="Q1864">
        <v>2</v>
      </c>
      <c r="R1864">
        <v>1</v>
      </c>
      <c r="S1864">
        <v>3</v>
      </c>
      <c r="T1864">
        <v>4</v>
      </c>
      <c r="U1864">
        <v>0</v>
      </c>
      <c r="V1864">
        <v>5</v>
      </c>
      <c r="W1864">
        <v>5</v>
      </c>
      <c r="X1864">
        <v>0</v>
      </c>
      <c r="Y1864">
        <v>5</v>
      </c>
    </row>
    <row r="1865" spans="1:25" x14ac:dyDescent="0.3">
      <c r="A1865" s="1" t="s">
        <v>296</v>
      </c>
      <c r="B1865" s="1" t="s">
        <v>294</v>
      </c>
      <c r="C1865">
        <v>9</v>
      </c>
      <c r="D1865">
        <v>1</v>
      </c>
      <c r="E1865">
        <v>0</v>
      </c>
      <c r="F1865">
        <v>1</v>
      </c>
      <c r="G1865" s="1" t="s">
        <v>5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6</v>
      </c>
      <c r="V1865">
        <v>2</v>
      </c>
      <c r="W1865">
        <v>2</v>
      </c>
      <c r="X1865">
        <v>6</v>
      </c>
      <c r="Y1865">
        <v>8</v>
      </c>
    </row>
    <row r="1866" spans="1:25" x14ac:dyDescent="0.3">
      <c r="A1866" s="1" t="s">
        <v>286</v>
      </c>
      <c r="B1866" s="1" t="s">
        <v>284</v>
      </c>
      <c r="C1866">
        <v>9</v>
      </c>
      <c r="D1866">
        <v>2</v>
      </c>
      <c r="E1866">
        <v>2</v>
      </c>
      <c r="F1866">
        <v>4</v>
      </c>
      <c r="G1866" s="1" t="s">
        <v>463</v>
      </c>
      <c r="H1866">
        <v>0</v>
      </c>
      <c r="I1866">
        <v>2</v>
      </c>
      <c r="J1866">
        <v>2</v>
      </c>
      <c r="K1866">
        <v>0</v>
      </c>
      <c r="L1866">
        <v>2</v>
      </c>
      <c r="M1866">
        <v>2</v>
      </c>
      <c r="N1866">
        <v>0</v>
      </c>
      <c r="O1866">
        <v>0</v>
      </c>
      <c r="P1866">
        <v>2</v>
      </c>
      <c r="Q1866">
        <v>2</v>
      </c>
      <c r="R1866">
        <v>1</v>
      </c>
      <c r="S1866">
        <v>4</v>
      </c>
      <c r="T1866">
        <v>5</v>
      </c>
      <c r="U1866">
        <v>6</v>
      </c>
      <c r="V1866">
        <v>1</v>
      </c>
      <c r="W1866">
        <v>1</v>
      </c>
      <c r="X1866">
        <v>6</v>
      </c>
      <c r="Y1866">
        <v>7</v>
      </c>
    </row>
    <row r="1867" spans="1:25" x14ac:dyDescent="0.3">
      <c r="A1867" s="1" t="s">
        <v>295</v>
      </c>
      <c r="B1867" s="1" t="s">
        <v>279</v>
      </c>
      <c r="C1867">
        <v>9</v>
      </c>
      <c r="D1867">
        <v>3</v>
      </c>
      <c r="E1867">
        <v>0</v>
      </c>
      <c r="F1867">
        <v>3</v>
      </c>
      <c r="G1867" s="1" t="s">
        <v>5</v>
      </c>
      <c r="H1867">
        <v>3</v>
      </c>
      <c r="I1867">
        <v>0</v>
      </c>
      <c r="J1867">
        <v>0</v>
      </c>
      <c r="K1867">
        <v>3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4</v>
      </c>
      <c r="V1867">
        <v>6</v>
      </c>
      <c r="W1867">
        <v>6</v>
      </c>
      <c r="X1867">
        <v>4</v>
      </c>
      <c r="Y1867">
        <v>10</v>
      </c>
    </row>
    <row r="1868" spans="1:25" x14ac:dyDescent="0.3">
      <c r="A1868" s="1" t="s">
        <v>292</v>
      </c>
      <c r="B1868" s="1" t="s">
        <v>287</v>
      </c>
      <c r="C1868">
        <v>9</v>
      </c>
      <c r="D1868">
        <v>1</v>
      </c>
      <c r="E1868">
        <v>1</v>
      </c>
      <c r="F1868">
        <v>2</v>
      </c>
      <c r="G1868" s="1" t="s">
        <v>463</v>
      </c>
      <c r="H1868">
        <v>0</v>
      </c>
      <c r="I1868">
        <v>1</v>
      </c>
      <c r="J1868">
        <v>1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2</v>
      </c>
      <c r="T1868">
        <v>3</v>
      </c>
      <c r="U1868">
        <v>3</v>
      </c>
      <c r="V1868">
        <v>4</v>
      </c>
      <c r="W1868">
        <v>4</v>
      </c>
      <c r="X1868">
        <v>3</v>
      </c>
      <c r="Y1868">
        <v>7</v>
      </c>
    </row>
    <row r="1869" spans="1:25" x14ac:dyDescent="0.3">
      <c r="A1869" s="1" t="s">
        <v>280</v>
      </c>
      <c r="B1869" s="1" t="s">
        <v>293</v>
      </c>
      <c r="C1869">
        <v>9</v>
      </c>
      <c r="D1869">
        <v>3</v>
      </c>
      <c r="E1869">
        <v>1</v>
      </c>
      <c r="F1869">
        <v>4</v>
      </c>
      <c r="G1869" s="1" t="s">
        <v>463</v>
      </c>
      <c r="H1869">
        <v>1</v>
      </c>
      <c r="I1869">
        <v>1</v>
      </c>
      <c r="J1869">
        <v>1</v>
      </c>
      <c r="K1869">
        <v>1</v>
      </c>
      <c r="L1869">
        <v>2</v>
      </c>
      <c r="M1869">
        <v>2</v>
      </c>
      <c r="N1869">
        <v>0</v>
      </c>
      <c r="O1869">
        <v>0</v>
      </c>
      <c r="P1869">
        <v>2</v>
      </c>
      <c r="Q1869">
        <v>2</v>
      </c>
      <c r="R1869">
        <v>2</v>
      </c>
      <c r="S1869">
        <v>1</v>
      </c>
      <c r="T1869">
        <v>3</v>
      </c>
      <c r="U1869">
        <v>1</v>
      </c>
      <c r="V1869">
        <v>4</v>
      </c>
      <c r="W1869">
        <v>4</v>
      </c>
      <c r="X1869">
        <v>1</v>
      </c>
      <c r="Y1869">
        <v>5</v>
      </c>
    </row>
    <row r="1870" spans="1:25" x14ac:dyDescent="0.3">
      <c r="A1870" s="1" t="s">
        <v>317</v>
      </c>
      <c r="B1870" s="1" t="s">
        <v>283</v>
      </c>
      <c r="C1870">
        <v>9</v>
      </c>
      <c r="D1870">
        <v>2</v>
      </c>
      <c r="E1870">
        <v>0</v>
      </c>
      <c r="F1870">
        <v>2</v>
      </c>
      <c r="G1870" s="1" t="s">
        <v>5</v>
      </c>
      <c r="H1870">
        <v>2</v>
      </c>
      <c r="I1870">
        <v>0</v>
      </c>
      <c r="J1870">
        <v>0</v>
      </c>
      <c r="K1870">
        <v>2</v>
      </c>
      <c r="L1870">
        <v>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</v>
      </c>
      <c r="S1870">
        <v>5</v>
      </c>
      <c r="T1870">
        <v>8</v>
      </c>
      <c r="U1870">
        <v>4</v>
      </c>
      <c r="V1870">
        <v>2</v>
      </c>
      <c r="W1870">
        <v>2</v>
      </c>
      <c r="X1870">
        <v>4</v>
      </c>
      <c r="Y1870">
        <v>6</v>
      </c>
    </row>
    <row r="1871" spans="1:25" x14ac:dyDescent="0.3">
      <c r="A1871" s="1" t="s">
        <v>291</v>
      </c>
      <c r="B1871" s="1" t="s">
        <v>289</v>
      </c>
      <c r="C1871">
        <v>9</v>
      </c>
      <c r="D1871">
        <v>1</v>
      </c>
      <c r="E1871">
        <v>2</v>
      </c>
      <c r="F1871">
        <v>3</v>
      </c>
      <c r="G1871" s="1" t="s">
        <v>463</v>
      </c>
      <c r="H1871">
        <v>0</v>
      </c>
      <c r="I1871">
        <v>1</v>
      </c>
      <c r="J1871">
        <v>1</v>
      </c>
      <c r="K1871">
        <v>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2</v>
      </c>
      <c r="R1871">
        <v>6</v>
      </c>
      <c r="S1871">
        <v>1</v>
      </c>
      <c r="T1871">
        <v>7</v>
      </c>
      <c r="U1871">
        <v>2</v>
      </c>
      <c r="V1871">
        <v>3</v>
      </c>
      <c r="W1871">
        <v>3</v>
      </c>
      <c r="X1871">
        <v>2</v>
      </c>
      <c r="Y1871">
        <v>5</v>
      </c>
    </row>
    <row r="1872" spans="1:25" x14ac:dyDescent="0.3">
      <c r="A1872" s="1" t="s">
        <v>290</v>
      </c>
      <c r="B1872" s="1" t="s">
        <v>282</v>
      </c>
      <c r="C1872">
        <v>9</v>
      </c>
      <c r="D1872">
        <v>0</v>
      </c>
      <c r="E1872">
        <v>0</v>
      </c>
      <c r="F1872">
        <v>0</v>
      </c>
      <c r="G1872" s="1" t="s">
        <v>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9</v>
      </c>
      <c r="V1872">
        <v>1</v>
      </c>
      <c r="W1872">
        <v>1</v>
      </c>
      <c r="X1872">
        <v>9</v>
      </c>
      <c r="Y1872">
        <v>10</v>
      </c>
    </row>
    <row r="1873" spans="1:25" x14ac:dyDescent="0.3">
      <c r="A1873" s="1" t="s">
        <v>281</v>
      </c>
      <c r="B1873" s="1" t="s">
        <v>285</v>
      </c>
      <c r="C1873">
        <v>9</v>
      </c>
      <c r="D1873">
        <v>1</v>
      </c>
      <c r="E1873">
        <v>1</v>
      </c>
      <c r="F1873">
        <v>2</v>
      </c>
      <c r="G1873" s="1" t="s">
        <v>463</v>
      </c>
      <c r="H1873">
        <v>0</v>
      </c>
      <c r="I1873">
        <v>1</v>
      </c>
      <c r="J1873">
        <v>1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1</v>
      </c>
      <c r="Q1873">
        <v>1</v>
      </c>
      <c r="R1873">
        <v>1</v>
      </c>
      <c r="S1873">
        <v>1</v>
      </c>
      <c r="T1873">
        <v>2</v>
      </c>
      <c r="U1873">
        <v>3</v>
      </c>
      <c r="V1873">
        <v>2</v>
      </c>
      <c r="W1873">
        <v>2</v>
      </c>
      <c r="X1873">
        <v>3</v>
      </c>
      <c r="Y1873">
        <v>5</v>
      </c>
    </row>
    <row r="1874" spans="1:25" x14ac:dyDescent="0.3">
      <c r="A1874" s="1" t="s">
        <v>278</v>
      </c>
      <c r="B1874" s="1" t="s">
        <v>288</v>
      </c>
      <c r="C1874">
        <v>9</v>
      </c>
      <c r="D1874">
        <v>5</v>
      </c>
      <c r="E1874">
        <v>0</v>
      </c>
      <c r="F1874">
        <v>5</v>
      </c>
      <c r="G1874" s="1" t="s">
        <v>5</v>
      </c>
      <c r="H1874">
        <v>1</v>
      </c>
      <c r="I1874">
        <v>0</v>
      </c>
      <c r="J1874">
        <v>0</v>
      </c>
      <c r="K1874">
        <v>1</v>
      </c>
      <c r="L1874">
        <v>1</v>
      </c>
      <c r="M1874">
        <v>4</v>
      </c>
      <c r="N1874">
        <v>0</v>
      </c>
      <c r="O1874">
        <v>0</v>
      </c>
      <c r="P1874">
        <v>4</v>
      </c>
      <c r="Q1874">
        <v>4</v>
      </c>
      <c r="R1874">
        <v>3</v>
      </c>
      <c r="S1874">
        <v>3</v>
      </c>
      <c r="T1874">
        <v>6</v>
      </c>
    </row>
    <row r="1875" spans="1:25" x14ac:dyDescent="0.3">
      <c r="A1875" s="1" t="s">
        <v>294</v>
      </c>
      <c r="B1875" s="1" t="s">
        <v>280</v>
      </c>
      <c r="C1875">
        <v>10</v>
      </c>
      <c r="D1875">
        <v>1</v>
      </c>
      <c r="E1875">
        <v>2</v>
      </c>
      <c r="F1875">
        <v>3</v>
      </c>
      <c r="G1875" s="1" t="s">
        <v>463</v>
      </c>
      <c r="H1875">
        <v>0</v>
      </c>
      <c r="I1875">
        <v>2</v>
      </c>
      <c r="J1875">
        <v>2</v>
      </c>
      <c r="K1875">
        <v>0</v>
      </c>
      <c r="L1875">
        <v>2</v>
      </c>
      <c r="M1875">
        <v>1</v>
      </c>
      <c r="N1875">
        <v>0</v>
      </c>
      <c r="O1875">
        <v>0</v>
      </c>
      <c r="P1875">
        <v>1</v>
      </c>
      <c r="Q1875">
        <v>1</v>
      </c>
      <c r="R1875">
        <v>2</v>
      </c>
      <c r="S1875">
        <v>1</v>
      </c>
      <c r="T1875">
        <v>3</v>
      </c>
      <c r="U1875">
        <v>10</v>
      </c>
      <c r="V1875">
        <v>5</v>
      </c>
      <c r="W1875">
        <v>5</v>
      </c>
      <c r="X1875">
        <v>10</v>
      </c>
      <c r="Y1875">
        <v>15</v>
      </c>
    </row>
    <row r="1876" spans="1:25" x14ac:dyDescent="0.3">
      <c r="A1876" s="1" t="s">
        <v>288</v>
      </c>
      <c r="B1876" s="1" t="s">
        <v>290</v>
      </c>
      <c r="C1876">
        <v>10</v>
      </c>
      <c r="D1876">
        <v>2</v>
      </c>
      <c r="E1876">
        <v>0</v>
      </c>
      <c r="F1876">
        <v>2</v>
      </c>
      <c r="G1876" s="1" t="s">
        <v>5</v>
      </c>
      <c r="H1876">
        <v>1</v>
      </c>
      <c r="I1876">
        <v>0</v>
      </c>
      <c r="J1876">
        <v>0</v>
      </c>
      <c r="K1876">
        <v>1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1</v>
      </c>
      <c r="S1876">
        <v>2</v>
      </c>
      <c r="T1876">
        <v>3</v>
      </c>
      <c r="U1876">
        <v>7</v>
      </c>
      <c r="V1876">
        <v>7</v>
      </c>
      <c r="W1876">
        <v>7</v>
      </c>
      <c r="X1876">
        <v>7</v>
      </c>
      <c r="Y1876">
        <v>14</v>
      </c>
    </row>
    <row r="1877" spans="1:25" x14ac:dyDescent="0.3">
      <c r="A1877" s="1" t="s">
        <v>287</v>
      </c>
      <c r="B1877" s="1" t="s">
        <v>295</v>
      </c>
      <c r="C1877">
        <v>10</v>
      </c>
      <c r="D1877">
        <v>2</v>
      </c>
      <c r="E1877">
        <v>0</v>
      </c>
      <c r="F1877">
        <v>2</v>
      </c>
      <c r="G1877" s="1" t="s">
        <v>5</v>
      </c>
      <c r="H1877">
        <v>1</v>
      </c>
      <c r="I1877">
        <v>0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2</v>
      </c>
      <c r="S1877">
        <v>4</v>
      </c>
      <c r="T1877">
        <v>6</v>
      </c>
      <c r="U1877">
        <v>2</v>
      </c>
      <c r="V1877">
        <v>3</v>
      </c>
      <c r="W1877">
        <v>3</v>
      </c>
      <c r="X1877">
        <v>2</v>
      </c>
      <c r="Y1877">
        <v>5</v>
      </c>
    </row>
    <row r="1878" spans="1:25" x14ac:dyDescent="0.3">
      <c r="A1878" s="1" t="s">
        <v>279</v>
      </c>
      <c r="B1878" s="1" t="s">
        <v>281</v>
      </c>
      <c r="C1878">
        <v>10</v>
      </c>
      <c r="D1878">
        <v>4</v>
      </c>
      <c r="E1878">
        <v>0</v>
      </c>
      <c r="F1878">
        <v>4</v>
      </c>
      <c r="G1878" s="1" t="s">
        <v>5</v>
      </c>
      <c r="H1878">
        <v>2</v>
      </c>
      <c r="I1878">
        <v>0</v>
      </c>
      <c r="J1878">
        <v>0</v>
      </c>
      <c r="K1878">
        <v>2</v>
      </c>
      <c r="L1878">
        <v>2</v>
      </c>
      <c r="M1878">
        <v>2</v>
      </c>
      <c r="N1878">
        <v>0</v>
      </c>
      <c r="O1878">
        <v>0</v>
      </c>
      <c r="P1878">
        <v>2</v>
      </c>
      <c r="Q1878">
        <v>2</v>
      </c>
      <c r="R1878">
        <v>3</v>
      </c>
      <c r="S1878">
        <v>1</v>
      </c>
      <c r="T1878">
        <v>4</v>
      </c>
      <c r="U1878">
        <v>4</v>
      </c>
      <c r="V1878">
        <v>3</v>
      </c>
      <c r="W1878">
        <v>3</v>
      </c>
      <c r="X1878">
        <v>4</v>
      </c>
      <c r="Y1878">
        <v>7</v>
      </c>
    </row>
    <row r="1879" spans="1:25" x14ac:dyDescent="0.3">
      <c r="A1879" s="1" t="s">
        <v>285</v>
      </c>
      <c r="B1879" s="1" t="s">
        <v>317</v>
      </c>
      <c r="C1879">
        <v>10</v>
      </c>
      <c r="D1879">
        <v>0</v>
      </c>
      <c r="E1879">
        <v>1</v>
      </c>
      <c r="F1879">
        <v>1</v>
      </c>
      <c r="G1879" s="1" t="s">
        <v>5</v>
      </c>
      <c r="H1879">
        <v>0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3</v>
      </c>
      <c r="S1879">
        <v>1</v>
      </c>
      <c r="T1879">
        <v>4</v>
      </c>
      <c r="U1879">
        <v>5</v>
      </c>
      <c r="V1879">
        <v>7</v>
      </c>
      <c r="W1879">
        <v>7</v>
      </c>
      <c r="X1879">
        <v>5</v>
      </c>
      <c r="Y1879">
        <v>12</v>
      </c>
    </row>
    <row r="1880" spans="1:25" x14ac:dyDescent="0.3">
      <c r="A1880" s="1" t="s">
        <v>278</v>
      </c>
      <c r="B1880" s="1" t="s">
        <v>296</v>
      </c>
      <c r="C1880">
        <v>10</v>
      </c>
      <c r="D1880">
        <v>5</v>
      </c>
      <c r="E1880">
        <v>0</v>
      </c>
      <c r="F1880">
        <v>5</v>
      </c>
      <c r="G1880" s="1" t="s">
        <v>5</v>
      </c>
      <c r="H1880">
        <v>2</v>
      </c>
      <c r="I1880">
        <v>0</v>
      </c>
      <c r="J1880">
        <v>0</v>
      </c>
      <c r="K1880">
        <v>2</v>
      </c>
      <c r="L1880">
        <v>2</v>
      </c>
      <c r="M1880">
        <v>3</v>
      </c>
      <c r="N1880">
        <v>0</v>
      </c>
      <c r="O1880">
        <v>0</v>
      </c>
      <c r="P1880">
        <v>3</v>
      </c>
      <c r="Q1880">
        <v>3</v>
      </c>
      <c r="R1880">
        <v>0</v>
      </c>
      <c r="S1880">
        <v>0</v>
      </c>
      <c r="T1880">
        <v>0</v>
      </c>
      <c r="U1880">
        <v>10</v>
      </c>
      <c r="V1880">
        <v>5</v>
      </c>
      <c r="W1880">
        <v>5</v>
      </c>
      <c r="X1880">
        <v>10</v>
      </c>
      <c r="Y1880">
        <v>15</v>
      </c>
    </row>
    <row r="1881" spans="1:25" x14ac:dyDescent="0.3">
      <c r="A1881" s="1" t="s">
        <v>282</v>
      </c>
      <c r="B1881" s="1" t="s">
        <v>286</v>
      </c>
      <c r="C1881">
        <v>10</v>
      </c>
      <c r="D1881">
        <v>1</v>
      </c>
      <c r="E1881">
        <v>1</v>
      </c>
      <c r="F1881">
        <v>2</v>
      </c>
      <c r="G1881" s="1" t="s">
        <v>463</v>
      </c>
      <c r="H1881">
        <v>0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1</v>
      </c>
      <c r="S1881">
        <v>0</v>
      </c>
      <c r="T1881">
        <v>1</v>
      </c>
      <c r="U1881">
        <v>8</v>
      </c>
      <c r="V1881">
        <v>6</v>
      </c>
      <c r="W1881">
        <v>6</v>
      </c>
      <c r="X1881">
        <v>8</v>
      </c>
      <c r="Y1881">
        <v>14</v>
      </c>
    </row>
    <row r="1882" spans="1:25" x14ac:dyDescent="0.3">
      <c r="A1882" s="1" t="s">
        <v>293</v>
      </c>
      <c r="B1882" s="1" t="s">
        <v>289</v>
      </c>
      <c r="C1882">
        <v>10</v>
      </c>
      <c r="D1882">
        <v>1</v>
      </c>
      <c r="E1882">
        <v>1</v>
      </c>
      <c r="F1882">
        <v>2</v>
      </c>
      <c r="G1882" s="1" t="s">
        <v>463</v>
      </c>
      <c r="H1882">
        <v>1</v>
      </c>
      <c r="I1882">
        <v>1</v>
      </c>
      <c r="J1882">
        <v>1</v>
      </c>
      <c r="K1882">
        <v>1</v>
      </c>
      <c r="L1882">
        <v>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1</v>
      </c>
      <c r="U1882">
        <v>2</v>
      </c>
      <c r="V1882">
        <v>4</v>
      </c>
      <c r="W1882">
        <v>4</v>
      </c>
      <c r="X1882">
        <v>2</v>
      </c>
      <c r="Y1882">
        <v>6</v>
      </c>
    </row>
    <row r="1883" spans="1:25" x14ac:dyDescent="0.3">
      <c r="A1883" s="1" t="s">
        <v>284</v>
      </c>
      <c r="B1883" s="1" t="s">
        <v>291</v>
      </c>
      <c r="C1883">
        <v>10</v>
      </c>
      <c r="D1883">
        <v>2</v>
      </c>
      <c r="E1883">
        <v>1</v>
      </c>
      <c r="F1883">
        <v>3</v>
      </c>
      <c r="G1883" s="1" t="s">
        <v>463</v>
      </c>
      <c r="H1883">
        <v>1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2</v>
      </c>
      <c r="R1883">
        <v>2</v>
      </c>
      <c r="S1883">
        <v>3</v>
      </c>
      <c r="T1883">
        <v>5</v>
      </c>
      <c r="U1883">
        <v>4</v>
      </c>
      <c r="V1883">
        <v>6</v>
      </c>
      <c r="W1883">
        <v>6</v>
      </c>
      <c r="X1883">
        <v>4</v>
      </c>
      <c r="Y1883">
        <v>10</v>
      </c>
    </row>
    <row r="1884" spans="1:25" x14ac:dyDescent="0.3">
      <c r="A1884" s="1" t="s">
        <v>296</v>
      </c>
      <c r="B1884" s="1" t="s">
        <v>279</v>
      </c>
      <c r="C1884">
        <v>11</v>
      </c>
      <c r="D1884">
        <v>1</v>
      </c>
      <c r="E1884">
        <v>2</v>
      </c>
      <c r="F1884">
        <v>3</v>
      </c>
      <c r="G1884" s="1" t="s">
        <v>463</v>
      </c>
      <c r="H1884">
        <v>0</v>
      </c>
      <c r="I1884">
        <v>1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2</v>
      </c>
      <c r="R1884">
        <v>1</v>
      </c>
      <c r="S1884">
        <v>2</v>
      </c>
      <c r="T1884">
        <v>3</v>
      </c>
      <c r="U1884">
        <v>10</v>
      </c>
      <c r="V1884">
        <v>2</v>
      </c>
      <c r="W1884">
        <v>2</v>
      </c>
      <c r="X1884">
        <v>10</v>
      </c>
      <c r="Y1884">
        <v>12</v>
      </c>
    </row>
    <row r="1885" spans="1:25" x14ac:dyDescent="0.3">
      <c r="A1885" s="1" t="s">
        <v>286</v>
      </c>
      <c r="B1885" s="1" t="s">
        <v>288</v>
      </c>
      <c r="C1885">
        <v>11</v>
      </c>
      <c r="D1885">
        <v>1</v>
      </c>
      <c r="E1885">
        <v>2</v>
      </c>
      <c r="F1885">
        <v>3</v>
      </c>
      <c r="G1885" s="1" t="s">
        <v>463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2</v>
      </c>
      <c r="O1885">
        <v>2</v>
      </c>
      <c r="P1885">
        <v>1</v>
      </c>
      <c r="Q1885">
        <v>3</v>
      </c>
      <c r="R1885">
        <v>1</v>
      </c>
      <c r="S1885">
        <v>5</v>
      </c>
      <c r="T1885">
        <v>6</v>
      </c>
      <c r="U1885">
        <v>7</v>
      </c>
      <c r="V1885">
        <v>0</v>
      </c>
      <c r="W1885">
        <v>0</v>
      </c>
      <c r="X1885">
        <v>7</v>
      </c>
      <c r="Y1885">
        <v>7</v>
      </c>
    </row>
    <row r="1886" spans="1:25" x14ac:dyDescent="0.3">
      <c r="A1886" s="1" t="s">
        <v>295</v>
      </c>
      <c r="B1886" s="1" t="s">
        <v>285</v>
      </c>
      <c r="C1886">
        <v>11</v>
      </c>
      <c r="D1886">
        <v>0</v>
      </c>
      <c r="E1886">
        <v>1</v>
      </c>
      <c r="F1886">
        <v>1</v>
      </c>
      <c r="G1886" s="1" t="s">
        <v>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</v>
      </c>
      <c r="P1886">
        <v>0</v>
      </c>
      <c r="Q1886">
        <v>1</v>
      </c>
      <c r="R1886">
        <v>1</v>
      </c>
      <c r="S1886">
        <v>3</v>
      </c>
      <c r="T1886">
        <v>4</v>
      </c>
      <c r="U1886">
        <v>5</v>
      </c>
      <c r="V1886">
        <v>2</v>
      </c>
      <c r="W1886">
        <v>2</v>
      </c>
      <c r="X1886">
        <v>5</v>
      </c>
      <c r="Y1886">
        <v>7</v>
      </c>
    </row>
    <row r="1887" spans="1:25" x14ac:dyDescent="0.3">
      <c r="A1887" s="1" t="s">
        <v>292</v>
      </c>
      <c r="B1887" s="1" t="s">
        <v>284</v>
      </c>
      <c r="C1887">
        <v>11</v>
      </c>
      <c r="D1887">
        <v>1</v>
      </c>
      <c r="E1887">
        <v>1</v>
      </c>
      <c r="F1887">
        <v>2</v>
      </c>
      <c r="G1887" s="1" t="s">
        <v>463</v>
      </c>
      <c r="H1887">
        <v>1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1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1</v>
      </c>
      <c r="U1887">
        <v>6</v>
      </c>
      <c r="V1887">
        <v>5</v>
      </c>
      <c r="W1887">
        <v>5</v>
      </c>
      <c r="X1887">
        <v>6</v>
      </c>
      <c r="Y1887">
        <v>11</v>
      </c>
    </row>
    <row r="1888" spans="1:25" x14ac:dyDescent="0.3">
      <c r="A1888" s="1" t="s">
        <v>280</v>
      </c>
      <c r="B1888" s="1" t="s">
        <v>283</v>
      </c>
      <c r="C1888">
        <v>11</v>
      </c>
      <c r="D1888">
        <v>1</v>
      </c>
      <c r="E1888">
        <v>0</v>
      </c>
      <c r="F1888">
        <v>1</v>
      </c>
      <c r="G1888" s="1" t="s">
        <v>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2</v>
      </c>
      <c r="T1888">
        <v>2</v>
      </c>
      <c r="U1888">
        <v>9</v>
      </c>
      <c r="V1888">
        <v>4</v>
      </c>
      <c r="W1888">
        <v>4</v>
      </c>
      <c r="X1888">
        <v>9</v>
      </c>
      <c r="Y1888">
        <v>13</v>
      </c>
    </row>
    <row r="1889" spans="1:25" x14ac:dyDescent="0.3">
      <c r="A1889" s="1" t="s">
        <v>291</v>
      </c>
      <c r="B1889" s="1" t="s">
        <v>294</v>
      </c>
      <c r="C1889">
        <v>11</v>
      </c>
      <c r="D1889">
        <v>2</v>
      </c>
      <c r="E1889">
        <v>2</v>
      </c>
      <c r="F1889">
        <v>4</v>
      </c>
      <c r="G1889" s="1" t="s">
        <v>463</v>
      </c>
      <c r="H1889">
        <v>1</v>
      </c>
      <c r="I1889">
        <v>1</v>
      </c>
      <c r="J1889">
        <v>1</v>
      </c>
      <c r="K1889">
        <v>1</v>
      </c>
      <c r="L1889">
        <v>2</v>
      </c>
      <c r="M1889">
        <v>1</v>
      </c>
      <c r="N1889">
        <v>1</v>
      </c>
      <c r="O1889">
        <v>1</v>
      </c>
      <c r="P1889">
        <v>1</v>
      </c>
      <c r="Q1889">
        <v>2</v>
      </c>
      <c r="R1889">
        <v>2</v>
      </c>
      <c r="S1889">
        <v>1</v>
      </c>
      <c r="T1889">
        <v>3</v>
      </c>
      <c r="U1889">
        <v>6</v>
      </c>
      <c r="V1889">
        <v>4</v>
      </c>
      <c r="W1889">
        <v>4</v>
      </c>
      <c r="X1889">
        <v>6</v>
      </c>
      <c r="Y1889">
        <v>10</v>
      </c>
    </row>
    <row r="1890" spans="1:25" x14ac:dyDescent="0.3">
      <c r="A1890" s="1" t="s">
        <v>290</v>
      </c>
      <c r="B1890" s="1" t="s">
        <v>293</v>
      </c>
      <c r="C1890">
        <v>11</v>
      </c>
      <c r="D1890">
        <v>1</v>
      </c>
      <c r="E1890">
        <v>1</v>
      </c>
      <c r="F1890">
        <v>2</v>
      </c>
      <c r="G1890" s="1" t="s">
        <v>463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1</v>
      </c>
      <c r="Q1890">
        <v>1</v>
      </c>
      <c r="R1890">
        <v>0</v>
      </c>
      <c r="S1890">
        <v>3</v>
      </c>
      <c r="T1890">
        <v>3</v>
      </c>
      <c r="U1890">
        <v>7</v>
      </c>
      <c r="V1890">
        <v>4</v>
      </c>
      <c r="W1890">
        <v>4</v>
      </c>
      <c r="X1890">
        <v>7</v>
      </c>
      <c r="Y1890">
        <v>11</v>
      </c>
    </row>
    <row r="1891" spans="1:25" x14ac:dyDescent="0.3">
      <c r="A1891" s="1" t="s">
        <v>289</v>
      </c>
      <c r="B1891" s="1" t="s">
        <v>282</v>
      </c>
      <c r="C1891">
        <v>11</v>
      </c>
      <c r="D1891">
        <v>0</v>
      </c>
      <c r="E1891">
        <v>2</v>
      </c>
      <c r="F1891">
        <v>2</v>
      </c>
      <c r="G1891" s="1" t="s">
        <v>5</v>
      </c>
      <c r="H1891">
        <v>0</v>
      </c>
      <c r="I1891">
        <v>1</v>
      </c>
      <c r="J1891">
        <v>1</v>
      </c>
      <c r="K1891">
        <v>0</v>
      </c>
      <c r="L1891">
        <v>1</v>
      </c>
      <c r="M1891">
        <v>0</v>
      </c>
      <c r="N1891">
        <v>1</v>
      </c>
      <c r="O1891">
        <v>1</v>
      </c>
      <c r="P1891">
        <v>0</v>
      </c>
      <c r="Q1891">
        <v>1</v>
      </c>
      <c r="R1891">
        <v>3</v>
      </c>
      <c r="S1891">
        <v>2</v>
      </c>
      <c r="T1891">
        <v>5</v>
      </c>
      <c r="U1891">
        <v>11</v>
      </c>
      <c r="V1891">
        <v>2</v>
      </c>
      <c r="W1891">
        <v>2</v>
      </c>
      <c r="X1891">
        <v>11</v>
      </c>
      <c r="Y1891">
        <v>13</v>
      </c>
    </row>
    <row r="1892" spans="1:25" x14ac:dyDescent="0.3">
      <c r="A1892" s="1" t="s">
        <v>281</v>
      </c>
      <c r="B1892" s="1" t="s">
        <v>287</v>
      </c>
      <c r="C1892">
        <v>11</v>
      </c>
      <c r="D1892">
        <v>0</v>
      </c>
      <c r="E1892">
        <v>3</v>
      </c>
      <c r="F1892">
        <v>3</v>
      </c>
      <c r="G1892" s="1" t="s">
        <v>5</v>
      </c>
      <c r="H1892">
        <v>0</v>
      </c>
      <c r="I1892">
        <v>2</v>
      </c>
      <c r="J1892">
        <v>2</v>
      </c>
      <c r="K1892">
        <v>0</v>
      </c>
      <c r="L1892">
        <v>2</v>
      </c>
      <c r="M1892">
        <v>0</v>
      </c>
      <c r="N1892">
        <v>1</v>
      </c>
      <c r="O1892">
        <v>1</v>
      </c>
      <c r="P1892">
        <v>0</v>
      </c>
      <c r="Q1892">
        <v>1</v>
      </c>
      <c r="R1892">
        <v>1</v>
      </c>
      <c r="S1892">
        <v>1</v>
      </c>
      <c r="T1892">
        <v>2</v>
      </c>
      <c r="U1892">
        <v>5</v>
      </c>
      <c r="V1892">
        <v>7</v>
      </c>
      <c r="W1892">
        <v>7</v>
      </c>
      <c r="X1892">
        <v>5</v>
      </c>
      <c r="Y1892">
        <v>12</v>
      </c>
    </row>
    <row r="1893" spans="1:25" x14ac:dyDescent="0.3">
      <c r="A1893" s="1" t="s">
        <v>317</v>
      </c>
      <c r="B1893" s="1" t="s">
        <v>278</v>
      </c>
      <c r="C1893">
        <v>11</v>
      </c>
      <c r="D1893">
        <v>0</v>
      </c>
      <c r="E1893">
        <v>2</v>
      </c>
      <c r="F1893">
        <v>2</v>
      </c>
      <c r="G1893" s="1" t="s">
        <v>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</v>
      </c>
      <c r="O1893">
        <v>2</v>
      </c>
      <c r="P1893">
        <v>0</v>
      </c>
      <c r="Q1893">
        <v>2</v>
      </c>
      <c r="R1893">
        <v>4</v>
      </c>
      <c r="S1893">
        <v>2</v>
      </c>
      <c r="T1893">
        <v>6</v>
      </c>
      <c r="U1893">
        <v>5</v>
      </c>
      <c r="V1893">
        <v>7</v>
      </c>
      <c r="W1893">
        <v>7</v>
      </c>
      <c r="X1893">
        <v>5</v>
      </c>
      <c r="Y1893">
        <v>12</v>
      </c>
    </row>
    <row r="1894" spans="1:25" x14ac:dyDescent="0.3">
      <c r="A1894" s="1" t="s">
        <v>283</v>
      </c>
      <c r="B1894" s="1" t="s">
        <v>289</v>
      </c>
      <c r="C1894">
        <v>12</v>
      </c>
      <c r="D1894">
        <v>1</v>
      </c>
      <c r="E1894">
        <v>2</v>
      </c>
      <c r="F1894">
        <v>3</v>
      </c>
      <c r="G1894" s="1" t="s">
        <v>463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2</v>
      </c>
      <c r="O1894">
        <v>2</v>
      </c>
      <c r="P1894">
        <v>1</v>
      </c>
      <c r="Q1894">
        <v>3</v>
      </c>
      <c r="R1894">
        <v>2</v>
      </c>
      <c r="S1894">
        <v>2</v>
      </c>
      <c r="T1894">
        <v>4</v>
      </c>
      <c r="U1894">
        <v>2</v>
      </c>
      <c r="V1894">
        <v>4</v>
      </c>
      <c r="W1894">
        <v>4</v>
      </c>
      <c r="X1894">
        <v>2</v>
      </c>
      <c r="Y1894">
        <v>6</v>
      </c>
    </row>
    <row r="1895" spans="1:25" x14ac:dyDescent="0.3">
      <c r="A1895" s="1" t="s">
        <v>294</v>
      </c>
      <c r="B1895" s="1" t="s">
        <v>290</v>
      </c>
      <c r="C1895">
        <v>12</v>
      </c>
      <c r="D1895">
        <v>0</v>
      </c>
      <c r="E1895">
        <v>4</v>
      </c>
      <c r="F1895">
        <v>4</v>
      </c>
      <c r="G1895" s="1" t="s">
        <v>5</v>
      </c>
      <c r="H1895">
        <v>0</v>
      </c>
      <c r="I1895">
        <v>2</v>
      </c>
      <c r="J1895">
        <v>2</v>
      </c>
      <c r="K1895">
        <v>0</v>
      </c>
      <c r="L1895">
        <v>2</v>
      </c>
      <c r="M1895">
        <v>0</v>
      </c>
      <c r="N1895">
        <v>2</v>
      </c>
      <c r="O1895">
        <v>2</v>
      </c>
      <c r="P1895">
        <v>0</v>
      </c>
      <c r="Q1895">
        <v>2</v>
      </c>
      <c r="R1895">
        <v>1</v>
      </c>
      <c r="S1895">
        <v>0</v>
      </c>
      <c r="T1895">
        <v>1</v>
      </c>
      <c r="U1895">
        <v>7</v>
      </c>
      <c r="V1895">
        <v>3</v>
      </c>
      <c r="W1895">
        <v>3</v>
      </c>
      <c r="X1895">
        <v>7</v>
      </c>
      <c r="Y1895">
        <v>10</v>
      </c>
    </row>
    <row r="1896" spans="1:25" x14ac:dyDescent="0.3">
      <c r="A1896" s="1" t="s">
        <v>288</v>
      </c>
      <c r="B1896" s="1" t="s">
        <v>295</v>
      </c>
      <c r="C1896">
        <v>12</v>
      </c>
      <c r="D1896">
        <v>1</v>
      </c>
      <c r="E1896">
        <v>1</v>
      </c>
      <c r="F1896">
        <v>2</v>
      </c>
      <c r="G1896" s="1" t="s">
        <v>463</v>
      </c>
      <c r="H1896">
        <v>1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1</v>
      </c>
      <c r="U1896">
        <v>5</v>
      </c>
      <c r="V1896">
        <v>5</v>
      </c>
      <c r="W1896">
        <v>5</v>
      </c>
      <c r="X1896">
        <v>5</v>
      </c>
      <c r="Y1896">
        <v>10</v>
      </c>
    </row>
    <row r="1897" spans="1:25" x14ac:dyDescent="0.3">
      <c r="A1897" s="1" t="s">
        <v>287</v>
      </c>
      <c r="B1897" s="1" t="s">
        <v>317</v>
      </c>
      <c r="C1897">
        <v>12</v>
      </c>
      <c r="D1897">
        <v>3</v>
      </c>
      <c r="E1897">
        <v>0</v>
      </c>
      <c r="F1897">
        <v>3</v>
      </c>
      <c r="G1897" s="1" t="s">
        <v>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3</v>
      </c>
      <c r="N1897">
        <v>0</v>
      </c>
      <c r="O1897">
        <v>0</v>
      </c>
      <c r="P1897">
        <v>3</v>
      </c>
      <c r="Q1897">
        <v>3</v>
      </c>
      <c r="R1897">
        <v>0</v>
      </c>
      <c r="S1897">
        <v>3</v>
      </c>
      <c r="T1897">
        <v>3</v>
      </c>
      <c r="U1897">
        <v>2</v>
      </c>
      <c r="V1897">
        <v>6</v>
      </c>
      <c r="W1897">
        <v>6</v>
      </c>
      <c r="X1897">
        <v>2</v>
      </c>
      <c r="Y1897">
        <v>8</v>
      </c>
    </row>
    <row r="1898" spans="1:25" x14ac:dyDescent="0.3">
      <c r="A1898" s="1" t="s">
        <v>279</v>
      </c>
      <c r="B1898" s="1" t="s">
        <v>292</v>
      </c>
      <c r="C1898">
        <v>12</v>
      </c>
      <c r="D1898">
        <v>5</v>
      </c>
      <c r="E1898">
        <v>0</v>
      </c>
      <c r="F1898">
        <v>5</v>
      </c>
      <c r="G1898" s="1" t="s">
        <v>5</v>
      </c>
      <c r="H1898">
        <v>1</v>
      </c>
      <c r="I1898">
        <v>0</v>
      </c>
      <c r="J1898">
        <v>0</v>
      </c>
      <c r="K1898">
        <v>1</v>
      </c>
      <c r="L1898">
        <v>1</v>
      </c>
      <c r="M1898">
        <v>4</v>
      </c>
      <c r="N1898">
        <v>0</v>
      </c>
      <c r="O1898">
        <v>0</v>
      </c>
      <c r="P1898">
        <v>4</v>
      </c>
      <c r="Q1898">
        <v>4</v>
      </c>
      <c r="R1898">
        <v>0</v>
      </c>
      <c r="S1898">
        <v>2</v>
      </c>
      <c r="T1898">
        <v>2</v>
      </c>
      <c r="U1898">
        <v>8</v>
      </c>
      <c r="V1898">
        <v>5</v>
      </c>
      <c r="W1898">
        <v>5</v>
      </c>
      <c r="X1898">
        <v>8</v>
      </c>
      <c r="Y1898">
        <v>13</v>
      </c>
    </row>
    <row r="1899" spans="1:25" x14ac:dyDescent="0.3">
      <c r="A1899" s="1" t="s">
        <v>285</v>
      </c>
      <c r="B1899" s="1" t="s">
        <v>296</v>
      </c>
      <c r="C1899">
        <v>12</v>
      </c>
      <c r="D1899">
        <v>1</v>
      </c>
      <c r="E1899">
        <v>0</v>
      </c>
      <c r="F1899">
        <v>1</v>
      </c>
      <c r="G1899" s="1" t="s">
        <v>5</v>
      </c>
      <c r="H1899">
        <v>1</v>
      </c>
      <c r="I1899">
        <v>0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1</v>
      </c>
      <c r="V1899">
        <v>4</v>
      </c>
      <c r="W1899">
        <v>4</v>
      </c>
      <c r="X1899">
        <v>1</v>
      </c>
      <c r="Y1899">
        <v>5</v>
      </c>
    </row>
    <row r="1900" spans="1:25" x14ac:dyDescent="0.3">
      <c r="A1900" s="1" t="s">
        <v>278</v>
      </c>
      <c r="B1900" s="1" t="s">
        <v>280</v>
      </c>
      <c r="C1900">
        <v>12</v>
      </c>
      <c r="D1900">
        <v>2</v>
      </c>
      <c r="E1900">
        <v>1</v>
      </c>
      <c r="F1900">
        <v>3</v>
      </c>
      <c r="G1900" s="1" t="s">
        <v>463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</v>
      </c>
      <c r="N1900">
        <v>1</v>
      </c>
      <c r="O1900">
        <v>1</v>
      </c>
      <c r="P1900">
        <v>2</v>
      </c>
      <c r="Q1900">
        <v>3</v>
      </c>
      <c r="R1900">
        <v>2</v>
      </c>
      <c r="S1900">
        <v>3</v>
      </c>
      <c r="T1900">
        <v>5</v>
      </c>
      <c r="U1900">
        <v>8</v>
      </c>
      <c r="V1900">
        <v>0</v>
      </c>
      <c r="W1900">
        <v>0</v>
      </c>
      <c r="X1900">
        <v>8</v>
      </c>
      <c r="Y1900">
        <v>8</v>
      </c>
    </row>
    <row r="1901" spans="1:25" x14ac:dyDescent="0.3">
      <c r="A1901" s="1" t="s">
        <v>282</v>
      </c>
      <c r="B1901" s="1" t="s">
        <v>291</v>
      </c>
      <c r="C1901">
        <v>12</v>
      </c>
      <c r="D1901">
        <v>1</v>
      </c>
      <c r="E1901">
        <v>0</v>
      </c>
      <c r="F1901">
        <v>1</v>
      </c>
      <c r="G1901" s="1" t="s">
        <v>5</v>
      </c>
      <c r="H1901">
        <v>1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1</v>
      </c>
      <c r="U1901">
        <v>2</v>
      </c>
      <c r="V1901">
        <v>4</v>
      </c>
      <c r="W1901">
        <v>4</v>
      </c>
      <c r="X1901">
        <v>2</v>
      </c>
      <c r="Y1901">
        <v>6</v>
      </c>
    </row>
    <row r="1902" spans="1:25" x14ac:dyDescent="0.3">
      <c r="A1902" s="1" t="s">
        <v>293</v>
      </c>
      <c r="B1902" s="1" t="s">
        <v>286</v>
      </c>
      <c r="C1902">
        <v>12</v>
      </c>
      <c r="D1902">
        <v>4</v>
      </c>
      <c r="E1902">
        <v>3</v>
      </c>
      <c r="F1902">
        <v>7</v>
      </c>
      <c r="G1902" s="1" t="s">
        <v>463</v>
      </c>
      <c r="H1902">
        <v>2</v>
      </c>
      <c r="I1902">
        <v>2</v>
      </c>
      <c r="J1902">
        <v>2</v>
      </c>
      <c r="K1902">
        <v>2</v>
      </c>
      <c r="L1902">
        <v>4</v>
      </c>
      <c r="M1902">
        <v>2</v>
      </c>
      <c r="N1902">
        <v>1</v>
      </c>
      <c r="O1902">
        <v>1</v>
      </c>
      <c r="P1902">
        <v>2</v>
      </c>
      <c r="Q1902">
        <v>3</v>
      </c>
      <c r="R1902">
        <v>1</v>
      </c>
      <c r="S1902">
        <v>1</v>
      </c>
      <c r="T1902">
        <v>2</v>
      </c>
      <c r="U1902">
        <v>9</v>
      </c>
      <c r="V1902">
        <v>5</v>
      </c>
      <c r="W1902">
        <v>5</v>
      </c>
      <c r="X1902">
        <v>9</v>
      </c>
      <c r="Y1902">
        <v>14</v>
      </c>
    </row>
    <row r="1903" spans="1:25" x14ac:dyDescent="0.3">
      <c r="A1903" s="1" t="s">
        <v>284</v>
      </c>
      <c r="B1903" s="1" t="s">
        <v>281</v>
      </c>
      <c r="C1903">
        <v>12</v>
      </c>
      <c r="D1903">
        <v>1</v>
      </c>
      <c r="E1903">
        <v>1</v>
      </c>
      <c r="F1903">
        <v>2</v>
      </c>
      <c r="G1903" s="1" t="s">
        <v>463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1</v>
      </c>
      <c r="P1903">
        <v>1</v>
      </c>
      <c r="Q1903">
        <v>2</v>
      </c>
      <c r="R1903">
        <v>3</v>
      </c>
      <c r="S1903">
        <v>1</v>
      </c>
      <c r="T1903">
        <v>4</v>
      </c>
      <c r="U1903">
        <v>10</v>
      </c>
      <c r="V1903">
        <v>3</v>
      </c>
      <c r="W1903">
        <v>3</v>
      </c>
      <c r="X1903">
        <v>10</v>
      </c>
      <c r="Y1903">
        <v>13</v>
      </c>
    </row>
    <row r="1904" spans="1:25" x14ac:dyDescent="0.3">
      <c r="A1904" s="1" t="s">
        <v>286</v>
      </c>
      <c r="B1904" s="1" t="s">
        <v>287</v>
      </c>
      <c r="C1904">
        <v>13</v>
      </c>
      <c r="D1904">
        <v>1</v>
      </c>
      <c r="E1904">
        <v>0</v>
      </c>
      <c r="F1904">
        <v>1</v>
      </c>
      <c r="G1904" s="1" t="s">
        <v>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1</v>
      </c>
      <c r="R1904">
        <v>1</v>
      </c>
      <c r="S1904">
        <v>2</v>
      </c>
      <c r="T1904">
        <v>3</v>
      </c>
      <c r="U1904">
        <v>5</v>
      </c>
      <c r="V1904">
        <v>3</v>
      </c>
      <c r="W1904">
        <v>3</v>
      </c>
      <c r="X1904">
        <v>5</v>
      </c>
      <c r="Y1904">
        <v>8</v>
      </c>
    </row>
    <row r="1905" spans="1:25" x14ac:dyDescent="0.3">
      <c r="A1905" s="1" t="s">
        <v>295</v>
      </c>
      <c r="B1905" s="1" t="s">
        <v>283</v>
      </c>
      <c r="C1905">
        <v>13</v>
      </c>
      <c r="D1905">
        <v>0</v>
      </c>
      <c r="E1905">
        <v>0</v>
      </c>
      <c r="F1905">
        <v>0</v>
      </c>
      <c r="G1905" s="1" t="s">
        <v>5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4</v>
      </c>
      <c r="S1905">
        <v>3</v>
      </c>
      <c r="T1905">
        <v>7</v>
      </c>
      <c r="U1905">
        <v>3</v>
      </c>
      <c r="V1905">
        <v>6</v>
      </c>
      <c r="W1905">
        <v>6</v>
      </c>
      <c r="X1905">
        <v>3</v>
      </c>
      <c r="Y1905">
        <v>9</v>
      </c>
    </row>
    <row r="1906" spans="1:25" x14ac:dyDescent="0.3">
      <c r="A1906" s="1" t="s">
        <v>292</v>
      </c>
      <c r="B1906" s="1" t="s">
        <v>288</v>
      </c>
      <c r="C1906">
        <v>13</v>
      </c>
      <c r="D1906">
        <v>2</v>
      </c>
      <c r="E1906">
        <v>4</v>
      </c>
      <c r="F1906">
        <v>6</v>
      </c>
      <c r="G1906" s="1" t="s">
        <v>463</v>
      </c>
      <c r="H1906">
        <v>1</v>
      </c>
      <c r="I1906">
        <v>0</v>
      </c>
      <c r="J1906">
        <v>0</v>
      </c>
      <c r="K1906">
        <v>1</v>
      </c>
      <c r="L1906">
        <v>1</v>
      </c>
      <c r="M1906">
        <v>1</v>
      </c>
      <c r="N1906">
        <v>4</v>
      </c>
      <c r="O1906">
        <v>4</v>
      </c>
      <c r="P1906">
        <v>1</v>
      </c>
      <c r="Q1906">
        <v>5</v>
      </c>
      <c r="R1906">
        <v>1</v>
      </c>
      <c r="S1906">
        <v>2</v>
      </c>
      <c r="T1906">
        <v>3</v>
      </c>
      <c r="U1906">
        <v>6</v>
      </c>
      <c r="V1906">
        <v>0</v>
      </c>
      <c r="W1906">
        <v>0</v>
      </c>
      <c r="X1906">
        <v>6</v>
      </c>
      <c r="Y1906">
        <v>6</v>
      </c>
    </row>
    <row r="1907" spans="1:25" x14ac:dyDescent="0.3">
      <c r="A1907" s="1" t="s">
        <v>280</v>
      </c>
      <c r="B1907" s="1" t="s">
        <v>284</v>
      </c>
      <c r="C1907">
        <v>13</v>
      </c>
      <c r="D1907">
        <v>0</v>
      </c>
      <c r="E1907">
        <v>0</v>
      </c>
      <c r="F1907">
        <v>0</v>
      </c>
      <c r="G1907" s="1" t="s">
        <v>5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2</v>
      </c>
      <c r="T1907">
        <v>2</v>
      </c>
      <c r="U1907">
        <v>7</v>
      </c>
      <c r="V1907">
        <v>0</v>
      </c>
      <c r="W1907">
        <v>0</v>
      </c>
      <c r="X1907">
        <v>7</v>
      </c>
      <c r="Y1907">
        <v>7</v>
      </c>
    </row>
    <row r="1908" spans="1:25" x14ac:dyDescent="0.3">
      <c r="A1908" s="1" t="s">
        <v>317</v>
      </c>
      <c r="B1908" s="1" t="s">
        <v>294</v>
      </c>
      <c r="C1908">
        <v>13</v>
      </c>
      <c r="D1908">
        <v>2</v>
      </c>
      <c r="E1908">
        <v>0</v>
      </c>
      <c r="F1908">
        <v>2</v>
      </c>
      <c r="G1908" s="1" t="s">
        <v>5</v>
      </c>
      <c r="H1908">
        <v>1</v>
      </c>
      <c r="I1908">
        <v>0</v>
      </c>
      <c r="J1908">
        <v>0</v>
      </c>
      <c r="K1908">
        <v>1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1</v>
      </c>
      <c r="R1908">
        <v>0</v>
      </c>
      <c r="S1908">
        <v>1</v>
      </c>
      <c r="T1908">
        <v>1</v>
      </c>
      <c r="U1908">
        <v>10</v>
      </c>
      <c r="V1908">
        <v>4</v>
      </c>
      <c r="W1908">
        <v>4</v>
      </c>
      <c r="X1908">
        <v>10</v>
      </c>
      <c r="Y1908">
        <v>14</v>
      </c>
    </row>
    <row r="1909" spans="1:25" x14ac:dyDescent="0.3">
      <c r="A1909" s="1" t="s">
        <v>290</v>
      </c>
      <c r="B1909" s="1" t="s">
        <v>285</v>
      </c>
      <c r="C1909">
        <v>13</v>
      </c>
      <c r="D1909">
        <v>0</v>
      </c>
      <c r="E1909">
        <v>1</v>
      </c>
      <c r="F1909">
        <v>1</v>
      </c>
      <c r="G1909" s="1" t="s">
        <v>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1</v>
      </c>
      <c r="R1909">
        <v>4</v>
      </c>
      <c r="S1909">
        <v>5</v>
      </c>
      <c r="T1909">
        <v>9</v>
      </c>
      <c r="U1909">
        <v>4</v>
      </c>
      <c r="V1909">
        <v>6</v>
      </c>
      <c r="W1909">
        <v>6</v>
      </c>
      <c r="X1909">
        <v>4</v>
      </c>
      <c r="Y1909">
        <v>10</v>
      </c>
    </row>
    <row r="1910" spans="1:25" x14ac:dyDescent="0.3">
      <c r="A1910" s="1" t="s">
        <v>289</v>
      </c>
      <c r="B1910" s="1" t="s">
        <v>279</v>
      </c>
      <c r="C1910">
        <v>13</v>
      </c>
      <c r="D1910">
        <v>1</v>
      </c>
      <c r="E1910">
        <v>1</v>
      </c>
      <c r="F1910">
        <v>2</v>
      </c>
      <c r="G1910" s="1" t="s">
        <v>463</v>
      </c>
      <c r="H1910">
        <v>1</v>
      </c>
      <c r="I1910">
        <v>1</v>
      </c>
      <c r="J1910">
        <v>1</v>
      </c>
      <c r="K1910">
        <v>1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4</v>
      </c>
      <c r="S1910">
        <v>3</v>
      </c>
      <c r="T1910">
        <v>7</v>
      </c>
      <c r="U1910">
        <v>8</v>
      </c>
      <c r="V1910">
        <v>4</v>
      </c>
      <c r="W1910">
        <v>4</v>
      </c>
      <c r="X1910">
        <v>8</v>
      </c>
      <c r="Y1910">
        <v>12</v>
      </c>
    </row>
    <row r="1911" spans="1:25" x14ac:dyDescent="0.3">
      <c r="A1911" s="1" t="s">
        <v>293</v>
      </c>
      <c r="B1911" s="1" t="s">
        <v>282</v>
      </c>
      <c r="C1911">
        <v>13</v>
      </c>
      <c r="D1911">
        <v>2</v>
      </c>
      <c r="E1911">
        <v>0</v>
      </c>
      <c r="F1911">
        <v>2</v>
      </c>
      <c r="G1911" s="1" t="s">
        <v>5</v>
      </c>
      <c r="H1911">
        <v>2</v>
      </c>
      <c r="I1911">
        <v>0</v>
      </c>
      <c r="J1911">
        <v>0</v>
      </c>
      <c r="K1911">
        <v>2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1</v>
      </c>
      <c r="T1911">
        <v>3</v>
      </c>
      <c r="U1911">
        <v>5</v>
      </c>
      <c r="V1911">
        <v>6</v>
      </c>
      <c r="W1911">
        <v>6</v>
      </c>
      <c r="X1911">
        <v>5</v>
      </c>
      <c r="Y1911">
        <v>11</v>
      </c>
    </row>
    <row r="1912" spans="1:25" x14ac:dyDescent="0.3">
      <c r="A1912" s="1" t="s">
        <v>281</v>
      </c>
      <c r="B1912" s="1" t="s">
        <v>296</v>
      </c>
      <c r="C1912">
        <v>13</v>
      </c>
      <c r="D1912">
        <v>0</v>
      </c>
      <c r="E1912">
        <v>1</v>
      </c>
      <c r="F1912">
        <v>1</v>
      </c>
      <c r="G1912" s="1" t="s">
        <v>5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1</v>
      </c>
      <c r="T1912">
        <v>4</v>
      </c>
      <c r="U1912">
        <v>7</v>
      </c>
      <c r="V1912">
        <v>3</v>
      </c>
      <c r="W1912">
        <v>3</v>
      </c>
      <c r="X1912">
        <v>7</v>
      </c>
      <c r="Y1912">
        <v>10</v>
      </c>
    </row>
    <row r="1913" spans="1:25" x14ac:dyDescent="0.3">
      <c r="A1913" s="1" t="s">
        <v>291</v>
      </c>
      <c r="B1913" s="1" t="s">
        <v>278</v>
      </c>
      <c r="C1913">
        <v>13</v>
      </c>
      <c r="D1913">
        <v>0</v>
      </c>
      <c r="E1913">
        <v>4</v>
      </c>
      <c r="F1913">
        <v>4</v>
      </c>
      <c r="G1913" s="1" t="s">
        <v>5</v>
      </c>
      <c r="H1913">
        <v>0</v>
      </c>
      <c r="I1913">
        <v>2</v>
      </c>
      <c r="J1913">
        <v>2</v>
      </c>
      <c r="K1913">
        <v>0</v>
      </c>
      <c r="L1913">
        <v>2</v>
      </c>
      <c r="M1913">
        <v>0</v>
      </c>
      <c r="N1913">
        <v>2</v>
      </c>
      <c r="O1913">
        <v>2</v>
      </c>
      <c r="P1913">
        <v>0</v>
      </c>
      <c r="Q1913">
        <v>2</v>
      </c>
      <c r="R1913">
        <v>0</v>
      </c>
      <c r="S1913">
        <v>0</v>
      </c>
      <c r="T1913">
        <v>0</v>
      </c>
      <c r="U1913">
        <v>6</v>
      </c>
      <c r="V1913">
        <v>9</v>
      </c>
      <c r="W1913">
        <v>9</v>
      </c>
      <c r="X1913">
        <v>6</v>
      </c>
      <c r="Y1913">
        <v>15</v>
      </c>
    </row>
    <row r="1914" spans="1:25" x14ac:dyDescent="0.3">
      <c r="A1914" s="1" t="s">
        <v>296</v>
      </c>
      <c r="B1914" s="1" t="s">
        <v>317</v>
      </c>
      <c r="C1914">
        <v>14</v>
      </c>
      <c r="D1914">
        <v>1</v>
      </c>
      <c r="E1914">
        <v>3</v>
      </c>
      <c r="F1914">
        <v>4</v>
      </c>
      <c r="G1914" s="1" t="s">
        <v>463</v>
      </c>
      <c r="H1914">
        <v>1</v>
      </c>
      <c r="I1914">
        <v>1</v>
      </c>
      <c r="J1914">
        <v>1</v>
      </c>
      <c r="K1914">
        <v>1</v>
      </c>
      <c r="L1914">
        <v>2</v>
      </c>
      <c r="M1914">
        <v>0</v>
      </c>
      <c r="N1914">
        <v>2</v>
      </c>
      <c r="O1914">
        <v>2</v>
      </c>
      <c r="P1914">
        <v>0</v>
      </c>
      <c r="Q1914">
        <v>2</v>
      </c>
      <c r="R1914">
        <v>2</v>
      </c>
      <c r="S1914">
        <v>3</v>
      </c>
      <c r="T1914">
        <v>5</v>
      </c>
      <c r="U1914">
        <v>5</v>
      </c>
      <c r="V1914">
        <v>8</v>
      </c>
      <c r="W1914">
        <v>8</v>
      </c>
      <c r="X1914">
        <v>5</v>
      </c>
      <c r="Y1914">
        <v>13</v>
      </c>
    </row>
    <row r="1915" spans="1:25" x14ac:dyDescent="0.3">
      <c r="A1915" s="1" t="s">
        <v>283</v>
      </c>
      <c r="B1915" s="1" t="s">
        <v>291</v>
      </c>
      <c r="C1915">
        <v>14</v>
      </c>
      <c r="D1915">
        <v>0</v>
      </c>
      <c r="E1915">
        <v>1</v>
      </c>
      <c r="F1915">
        <v>1</v>
      </c>
      <c r="G1915" s="1" t="s">
        <v>5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1</v>
      </c>
      <c r="R1915">
        <v>2</v>
      </c>
      <c r="S1915">
        <v>3</v>
      </c>
      <c r="T1915">
        <v>5</v>
      </c>
      <c r="U1915">
        <v>7</v>
      </c>
      <c r="V1915">
        <v>4</v>
      </c>
      <c r="W1915">
        <v>4</v>
      </c>
      <c r="X1915">
        <v>7</v>
      </c>
      <c r="Y1915">
        <v>11</v>
      </c>
    </row>
    <row r="1916" spans="1:25" x14ac:dyDescent="0.3">
      <c r="A1916" s="1" t="s">
        <v>294</v>
      </c>
      <c r="B1916" s="1" t="s">
        <v>295</v>
      </c>
      <c r="C1916">
        <v>14</v>
      </c>
      <c r="D1916">
        <v>0</v>
      </c>
      <c r="E1916">
        <v>0</v>
      </c>
      <c r="F1916">
        <v>0</v>
      </c>
      <c r="G1916" s="1" t="s">
        <v>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1</v>
      </c>
      <c r="T1916">
        <v>3</v>
      </c>
      <c r="U1916">
        <v>6</v>
      </c>
      <c r="V1916">
        <v>6</v>
      </c>
      <c r="W1916">
        <v>6</v>
      </c>
      <c r="X1916">
        <v>6</v>
      </c>
      <c r="Y1916">
        <v>12</v>
      </c>
    </row>
    <row r="1917" spans="1:25" x14ac:dyDescent="0.3">
      <c r="A1917" s="1" t="s">
        <v>288</v>
      </c>
      <c r="B1917" s="1" t="s">
        <v>293</v>
      </c>
      <c r="C1917">
        <v>14</v>
      </c>
      <c r="D1917">
        <v>1</v>
      </c>
      <c r="E1917">
        <v>0</v>
      </c>
      <c r="F1917">
        <v>1</v>
      </c>
      <c r="G1917" s="1" t="s">
        <v>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1</v>
      </c>
      <c r="Q1917">
        <v>1</v>
      </c>
      <c r="R1917">
        <v>2</v>
      </c>
      <c r="S1917">
        <v>2</v>
      </c>
      <c r="T1917">
        <v>4</v>
      </c>
      <c r="U1917">
        <v>6</v>
      </c>
      <c r="V1917">
        <v>8</v>
      </c>
      <c r="W1917">
        <v>8</v>
      </c>
      <c r="X1917">
        <v>6</v>
      </c>
      <c r="Y1917">
        <v>14</v>
      </c>
    </row>
    <row r="1918" spans="1:25" x14ac:dyDescent="0.3">
      <c r="A1918" s="1" t="s">
        <v>287</v>
      </c>
      <c r="B1918" s="1" t="s">
        <v>289</v>
      </c>
      <c r="C1918">
        <v>14</v>
      </c>
      <c r="D1918">
        <v>2</v>
      </c>
      <c r="E1918">
        <v>2</v>
      </c>
      <c r="F1918">
        <v>4</v>
      </c>
      <c r="G1918" s="1" t="s">
        <v>463</v>
      </c>
      <c r="H1918">
        <v>1</v>
      </c>
      <c r="I1918">
        <v>1</v>
      </c>
      <c r="J1918">
        <v>1</v>
      </c>
      <c r="K1918">
        <v>1</v>
      </c>
      <c r="L1918">
        <v>2</v>
      </c>
      <c r="M1918">
        <v>1</v>
      </c>
      <c r="N1918">
        <v>1</v>
      </c>
      <c r="O1918">
        <v>1</v>
      </c>
      <c r="P1918">
        <v>1</v>
      </c>
      <c r="Q1918">
        <v>2</v>
      </c>
      <c r="R1918">
        <v>3</v>
      </c>
      <c r="S1918">
        <v>1</v>
      </c>
      <c r="T1918">
        <v>4</v>
      </c>
      <c r="U1918">
        <v>2</v>
      </c>
      <c r="V1918">
        <v>5</v>
      </c>
      <c r="W1918">
        <v>5</v>
      </c>
      <c r="X1918">
        <v>2</v>
      </c>
      <c r="Y1918">
        <v>7</v>
      </c>
    </row>
    <row r="1919" spans="1:25" x14ac:dyDescent="0.3">
      <c r="A1919" s="1" t="s">
        <v>279</v>
      </c>
      <c r="B1919" s="1" t="s">
        <v>286</v>
      </c>
      <c r="C1919">
        <v>14</v>
      </c>
      <c r="D1919">
        <v>1</v>
      </c>
      <c r="E1919">
        <v>1</v>
      </c>
      <c r="F1919">
        <v>2</v>
      </c>
      <c r="G1919" s="1" t="s">
        <v>463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3</v>
      </c>
      <c r="T1919">
        <v>4</v>
      </c>
      <c r="U1919">
        <v>8</v>
      </c>
      <c r="V1919">
        <v>2</v>
      </c>
      <c r="W1919">
        <v>2</v>
      </c>
      <c r="X1919">
        <v>8</v>
      </c>
      <c r="Y1919">
        <v>10</v>
      </c>
    </row>
    <row r="1920" spans="1:25" x14ac:dyDescent="0.3">
      <c r="A1920" s="1" t="s">
        <v>285</v>
      </c>
      <c r="B1920" s="1" t="s">
        <v>280</v>
      </c>
      <c r="C1920">
        <v>14</v>
      </c>
      <c r="D1920">
        <v>2</v>
      </c>
      <c r="E1920">
        <v>0</v>
      </c>
      <c r="F1920">
        <v>2</v>
      </c>
      <c r="G1920" s="1" t="s">
        <v>5</v>
      </c>
      <c r="H1920">
        <v>1</v>
      </c>
      <c r="I1920">
        <v>0</v>
      </c>
      <c r="J1920">
        <v>0</v>
      </c>
      <c r="K1920">
        <v>1</v>
      </c>
      <c r="L1920">
        <v>1</v>
      </c>
      <c r="M1920">
        <v>1</v>
      </c>
      <c r="N1920">
        <v>0</v>
      </c>
      <c r="O1920">
        <v>0</v>
      </c>
      <c r="P1920">
        <v>1</v>
      </c>
      <c r="Q1920">
        <v>1</v>
      </c>
      <c r="R1920">
        <v>1</v>
      </c>
      <c r="S1920">
        <v>4</v>
      </c>
      <c r="T1920">
        <v>5</v>
      </c>
      <c r="U1920">
        <v>4</v>
      </c>
      <c r="V1920">
        <v>12</v>
      </c>
      <c r="W1920">
        <v>12</v>
      </c>
      <c r="X1920">
        <v>4</v>
      </c>
      <c r="Y1920">
        <v>16</v>
      </c>
    </row>
    <row r="1921" spans="1:25" x14ac:dyDescent="0.3">
      <c r="A1921" s="1" t="s">
        <v>278</v>
      </c>
      <c r="B1921" s="1" t="s">
        <v>281</v>
      </c>
      <c r="C1921">
        <v>14</v>
      </c>
      <c r="D1921">
        <v>1</v>
      </c>
      <c r="E1921">
        <v>0</v>
      </c>
      <c r="F1921">
        <v>1</v>
      </c>
      <c r="G1921" s="1" t="s">
        <v>5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7</v>
      </c>
      <c r="V1921">
        <v>6</v>
      </c>
      <c r="W1921">
        <v>6</v>
      </c>
      <c r="X1921">
        <v>7</v>
      </c>
      <c r="Y1921">
        <v>13</v>
      </c>
    </row>
    <row r="1922" spans="1:25" x14ac:dyDescent="0.3">
      <c r="A1922" s="1" t="s">
        <v>282</v>
      </c>
      <c r="B1922" s="1" t="s">
        <v>292</v>
      </c>
      <c r="C1922">
        <v>14</v>
      </c>
      <c r="D1922">
        <v>2</v>
      </c>
      <c r="E1922">
        <v>1</v>
      </c>
      <c r="F1922">
        <v>3</v>
      </c>
      <c r="G1922" s="1" t="s">
        <v>463</v>
      </c>
      <c r="H1922">
        <v>1</v>
      </c>
      <c r="I1922">
        <v>0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2</v>
      </c>
      <c r="R1922">
        <v>1</v>
      </c>
      <c r="S1922">
        <v>4</v>
      </c>
      <c r="T1922">
        <v>5</v>
      </c>
      <c r="U1922">
        <v>5</v>
      </c>
      <c r="V1922">
        <v>2</v>
      </c>
      <c r="W1922">
        <v>2</v>
      </c>
      <c r="X1922">
        <v>5</v>
      </c>
      <c r="Y1922">
        <v>7</v>
      </c>
    </row>
    <row r="1923" spans="1:25" x14ac:dyDescent="0.3">
      <c r="A1923" s="1" t="s">
        <v>284</v>
      </c>
      <c r="B1923" s="1" t="s">
        <v>290</v>
      </c>
      <c r="C1923">
        <v>14</v>
      </c>
      <c r="D1923">
        <v>0</v>
      </c>
      <c r="E1923">
        <v>1</v>
      </c>
      <c r="F1923">
        <v>1</v>
      </c>
      <c r="G1923" s="1" t="s">
        <v>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0</v>
      </c>
      <c r="Q1923">
        <v>1</v>
      </c>
      <c r="R1923">
        <v>4</v>
      </c>
      <c r="S1923">
        <v>0</v>
      </c>
      <c r="T1923">
        <v>4</v>
      </c>
      <c r="U1923">
        <v>7</v>
      </c>
      <c r="V1923">
        <v>8</v>
      </c>
      <c r="W1923">
        <v>8</v>
      </c>
      <c r="X1923">
        <v>7</v>
      </c>
      <c r="Y1923">
        <v>15</v>
      </c>
    </row>
    <row r="1924" spans="1:25" x14ac:dyDescent="0.3">
      <c r="A1924" s="1" t="s">
        <v>286</v>
      </c>
      <c r="B1924" s="1" t="s">
        <v>283</v>
      </c>
      <c r="C1924">
        <v>15</v>
      </c>
      <c r="D1924">
        <v>1</v>
      </c>
      <c r="E1924">
        <v>1</v>
      </c>
      <c r="F1924">
        <v>2</v>
      </c>
      <c r="G1924" s="1" t="s">
        <v>463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1</v>
      </c>
      <c r="Q1924">
        <v>2</v>
      </c>
      <c r="R1924">
        <v>1</v>
      </c>
      <c r="S1924">
        <v>2</v>
      </c>
      <c r="T1924">
        <v>3</v>
      </c>
      <c r="U1924">
        <v>6</v>
      </c>
      <c r="V1924">
        <v>2</v>
      </c>
      <c r="W1924">
        <v>2</v>
      </c>
      <c r="X1924">
        <v>6</v>
      </c>
      <c r="Y1924">
        <v>8</v>
      </c>
    </row>
    <row r="1925" spans="1:25" x14ac:dyDescent="0.3">
      <c r="A1925" s="1" t="s">
        <v>295</v>
      </c>
      <c r="B1925" s="1" t="s">
        <v>278</v>
      </c>
      <c r="C1925">
        <v>15</v>
      </c>
      <c r="D1925">
        <v>2</v>
      </c>
      <c r="E1925">
        <v>2</v>
      </c>
      <c r="F1925">
        <v>4</v>
      </c>
      <c r="G1925" s="1" t="s">
        <v>463</v>
      </c>
      <c r="H1925">
        <v>0</v>
      </c>
      <c r="I1925">
        <v>1</v>
      </c>
      <c r="J1925">
        <v>1</v>
      </c>
      <c r="K1925">
        <v>0</v>
      </c>
      <c r="L1925">
        <v>1</v>
      </c>
      <c r="M1925">
        <v>2</v>
      </c>
      <c r="N1925">
        <v>1</v>
      </c>
      <c r="O1925">
        <v>1</v>
      </c>
      <c r="P1925">
        <v>2</v>
      </c>
      <c r="Q1925">
        <v>3</v>
      </c>
      <c r="R1925">
        <v>1</v>
      </c>
      <c r="S1925">
        <v>1</v>
      </c>
      <c r="T1925">
        <v>2</v>
      </c>
      <c r="U1925">
        <v>4</v>
      </c>
      <c r="V1925">
        <v>4</v>
      </c>
      <c r="W1925">
        <v>4</v>
      </c>
      <c r="X1925">
        <v>4</v>
      </c>
      <c r="Y1925">
        <v>8</v>
      </c>
    </row>
    <row r="1926" spans="1:25" x14ac:dyDescent="0.3">
      <c r="A1926" s="1" t="s">
        <v>292</v>
      </c>
      <c r="B1926" s="1" t="s">
        <v>285</v>
      </c>
      <c r="C1926">
        <v>15</v>
      </c>
      <c r="D1926">
        <v>0</v>
      </c>
      <c r="E1926">
        <v>0</v>
      </c>
      <c r="F1926">
        <v>0</v>
      </c>
      <c r="G1926" s="1" t="s">
        <v>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2</v>
      </c>
      <c r="U1926">
        <v>4</v>
      </c>
      <c r="V1926">
        <v>1</v>
      </c>
      <c r="W1926">
        <v>1</v>
      </c>
      <c r="X1926">
        <v>4</v>
      </c>
      <c r="Y1926">
        <v>5</v>
      </c>
    </row>
    <row r="1927" spans="1:25" x14ac:dyDescent="0.3">
      <c r="A1927" s="1" t="s">
        <v>280</v>
      </c>
      <c r="B1927" s="1" t="s">
        <v>288</v>
      </c>
      <c r="C1927">
        <v>15</v>
      </c>
      <c r="D1927">
        <v>2</v>
      </c>
      <c r="E1927">
        <v>2</v>
      </c>
      <c r="F1927">
        <v>4</v>
      </c>
      <c r="G1927" s="1" t="s">
        <v>463</v>
      </c>
      <c r="H1927">
        <v>2</v>
      </c>
      <c r="I1927">
        <v>0</v>
      </c>
      <c r="J1927">
        <v>0</v>
      </c>
      <c r="K1927">
        <v>2</v>
      </c>
      <c r="L1927">
        <v>2</v>
      </c>
      <c r="M1927">
        <v>0</v>
      </c>
      <c r="N1927">
        <v>2</v>
      </c>
      <c r="O1927">
        <v>2</v>
      </c>
      <c r="P1927">
        <v>0</v>
      </c>
      <c r="Q1927">
        <v>2</v>
      </c>
      <c r="R1927">
        <v>2</v>
      </c>
      <c r="S1927">
        <v>1</v>
      </c>
      <c r="T1927">
        <v>3</v>
      </c>
      <c r="U1927">
        <v>4</v>
      </c>
      <c r="V1927">
        <v>6</v>
      </c>
      <c r="W1927">
        <v>6</v>
      </c>
      <c r="X1927">
        <v>4</v>
      </c>
      <c r="Y1927">
        <v>10</v>
      </c>
    </row>
    <row r="1928" spans="1:25" x14ac:dyDescent="0.3">
      <c r="A1928" s="1" t="s">
        <v>317</v>
      </c>
      <c r="B1928" s="1" t="s">
        <v>282</v>
      </c>
      <c r="C1928">
        <v>15</v>
      </c>
      <c r="D1928">
        <v>0</v>
      </c>
      <c r="E1928">
        <v>0</v>
      </c>
      <c r="F1928">
        <v>0</v>
      </c>
      <c r="G1928" s="1" t="s">
        <v>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1</v>
      </c>
      <c r="T1928">
        <v>3</v>
      </c>
      <c r="U1928">
        <v>13</v>
      </c>
      <c r="V1928">
        <v>1</v>
      </c>
      <c r="W1928">
        <v>1</v>
      </c>
      <c r="X1928">
        <v>13</v>
      </c>
      <c r="Y1928">
        <v>14</v>
      </c>
    </row>
    <row r="1929" spans="1:25" x14ac:dyDescent="0.3">
      <c r="A1929" s="1" t="s">
        <v>291</v>
      </c>
      <c r="B1929" s="1" t="s">
        <v>287</v>
      </c>
      <c r="C1929">
        <v>15</v>
      </c>
      <c r="D1929">
        <v>1</v>
      </c>
      <c r="E1929">
        <v>2</v>
      </c>
      <c r="F1929">
        <v>3</v>
      </c>
      <c r="G1929" s="1" t="s">
        <v>463</v>
      </c>
      <c r="H1929">
        <v>1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2</v>
      </c>
      <c r="O1929">
        <v>2</v>
      </c>
      <c r="P1929">
        <v>0</v>
      </c>
      <c r="Q1929">
        <v>2</v>
      </c>
      <c r="R1929">
        <v>0</v>
      </c>
      <c r="S1929">
        <v>0</v>
      </c>
      <c r="T1929">
        <v>0</v>
      </c>
      <c r="U1929">
        <v>4</v>
      </c>
      <c r="V1929">
        <v>3</v>
      </c>
      <c r="W1929">
        <v>3</v>
      </c>
      <c r="X1929">
        <v>4</v>
      </c>
      <c r="Y1929">
        <v>7</v>
      </c>
    </row>
    <row r="1930" spans="1:25" x14ac:dyDescent="0.3">
      <c r="A1930" s="1" t="s">
        <v>290</v>
      </c>
      <c r="B1930" s="1" t="s">
        <v>296</v>
      </c>
      <c r="C1930">
        <v>15</v>
      </c>
      <c r="D1930">
        <v>3</v>
      </c>
      <c r="E1930">
        <v>0</v>
      </c>
      <c r="F1930">
        <v>3</v>
      </c>
      <c r="G1930" s="1" t="s">
        <v>5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2</v>
      </c>
      <c r="N1930">
        <v>0</v>
      </c>
      <c r="O1930">
        <v>0</v>
      </c>
      <c r="P1930">
        <v>2</v>
      </c>
      <c r="Q1930">
        <v>2</v>
      </c>
      <c r="R1930">
        <v>1</v>
      </c>
      <c r="S1930">
        <v>4</v>
      </c>
      <c r="T1930">
        <v>5</v>
      </c>
      <c r="U1930">
        <v>5</v>
      </c>
      <c r="V1930">
        <v>2</v>
      </c>
      <c r="W1930">
        <v>2</v>
      </c>
      <c r="X1930">
        <v>5</v>
      </c>
      <c r="Y1930">
        <v>7</v>
      </c>
    </row>
    <row r="1931" spans="1:25" x14ac:dyDescent="0.3">
      <c r="A1931" s="1" t="s">
        <v>289</v>
      </c>
      <c r="B1931" s="1" t="s">
        <v>284</v>
      </c>
      <c r="C1931">
        <v>15</v>
      </c>
      <c r="D1931">
        <v>1</v>
      </c>
      <c r="E1931">
        <v>4</v>
      </c>
      <c r="F1931">
        <v>5</v>
      </c>
      <c r="G1931" s="1" t="s">
        <v>463</v>
      </c>
      <c r="H1931">
        <v>1</v>
      </c>
      <c r="I1931">
        <v>2</v>
      </c>
      <c r="J1931">
        <v>2</v>
      </c>
      <c r="K1931">
        <v>1</v>
      </c>
      <c r="L1931">
        <v>3</v>
      </c>
      <c r="M1931">
        <v>0</v>
      </c>
      <c r="N1931">
        <v>2</v>
      </c>
      <c r="O1931">
        <v>2</v>
      </c>
      <c r="P1931">
        <v>0</v>
      </c>
      <c r="Q1931">
        <v>2</v>
      </c>
      <c r="R1931">
        <v>3</v>
      </c>
      <c r="S1931">
        <v>1</v>
      </c>
      <c r="T1931">
        <v>4</v>
      </c>
      <c r="U1931">
        <v>10</v>
      </c>
      <c r="V1931">
        <v>3</v>
      </c>
      <c r="W1931">
        <v>3</v>
      </c>
      <c r="X1931">
        <v>10</v>
      </c>
      <c r="Y1931">
        <v>13</v>
      </c>
    </row>
    <row r="1932" spans="1:25" x14ac:dyDescent="0.3">
      <c r="A1932" s="1" t="s">
        <v>293</v>
      </c>
      <c r="B1932" s="1" t="s">
        <v>279</v>
      </c>
      <c r="C1932">
        <v>15</v>
      </c>
      <c r="D1932">
        <v>3</v>
      </c>
      <c r="E1932">
        <v>0</v>
      </c>
      <c r="F1932">
        <v>3</v>
      </c>
      <c r="G1932" s="1" t="s">
        <v>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0</v>
      </c>
      <c r="O1932">
        <v>0</v>
      </c>
      <c r="P1932">
        <v>3</v>
      </c>
      <c r="Q1932">
        <v>3</v>
      </c>
      <c r="R1932">
        <v>1</v>
      </c>
      <c r="S1932">
        <v>2</v>
      </c>
      <c r="T1932">
        <v>3</v>
      </c>
      <c r="U1932">
        <v>8</v>
      </c>
      <c r="V1932">
        <v>1</v>
      </c>
      <c r="W1932">
        <v>1</v>
      </c>
      <c r="X1932">
        <v>8</v>
      </c>
      <c r="Y1932">
        <v>9</v>
      </c>
    </row>
    <row r="1933" spans="1:25" x14ac:dyDescent="0.3">
      <c r="A1933" s="1" t="s">
        <v>281</v>
      </c>
      <c r="B1933" s="1" t="s">
        <v>294</v>
      </c>
      <c r="C1933">
        <v>15</v>
      </c>
      <c r="D1933">
        <v>2</v>
      </c>
      <c r="E1933">
        <v>2</v>
      </c>
      <c r="F1933">
        <v>4</v>
      </c>
      <c r="G1933" s="1" t="s">
        <v>463</v>
      </c>
      <c r="H1933">
        <v>0</v>
      </c>
      <c r="I1933">
        <v>1</v>
      </c>
      <c r="J1933">
        <v>1</v>
      </c>
      <c r="K1933">
        <v>0</v>
      </c>
      <c r="L1933">
        <v>1</v>
      </c>
      <c r="M1933">
        <v>2</v>
      </c>
      <c r="N1933">
        <v>1</v>
      </c>
      <c r="O1933">
        <v>1</v>
      </c>
      <c r="P1933">
        <v>2</v>
      </c>
      <c r="Q1933">
        <v>3</v>
      </c>
      <c r="R1933">
        <v>1</v>
      </c>
      <c r="S1933">
        <v>2</v>
      </c>
      <c r="T1933">
        <v>3</v>
      </c>
      <c r="U1933">
        <v>1</v>
      </c>
      <c r="V1933">
        <v>5</v>
      </c>
      <c r="W1933">
        <v>5</v>
      </c>
      <c r="X1933">
        <v>1</v>
      </c>
      <c r="Y1933">
        <v>6</v>
      </c>
    </row>
    <row r="1934" spans="1:25" x14ac:dyDescent="0.3">
      <c r="A1934" s="1" t="s">
        <v>296</v>
      </c>
      <c r="B1934" s="1" t="s">
        <v>291</v>
      </c>
      <c r="C1934">
        <v>16</v>
      </c>
      <c r="D1934">
        <v>0</v>
      </c>
      <c r="E1934">
        <v>2</v>
      </c>
      <c r="F1934">
        <v>2</v>
      </c>
      <c r="G1934" s="1" t="s">
        <v>5</v>
      </c>
      <c r="H1934">
        <v>0</v>
      </c>
      <c r="I1934">
        <v>1</v>
      </c>
      <c r="J1934">
        <v>1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3</v>
      </c>
      <c r="S1934">
        <v>3</v>
      </c>
      <c r="T1934">
        <v>6</v>
      </c>
      <c r="U1934">
        <v>5</v>
      </c>
      <c r="V1934">
        <v>2</v>
      </c>
      <c r="W1934">
        <v>2</v>
      </c>
      <c r="X1934">
        <v>5</v>
      </c>
      <c r="Y1934">
        <v>7</v>
      </c>
    </row>
    <row r="1935" spans="1:25" x14ac:dyDescent="0.3">
      <c r="A1935" s="1" t="s">
        <v>295</v>
      </c>
      <c r="B1935" s="1" t="s">
        <v>293</v>
      </c>
      <c r="C1935">
        <v>16</v>
      </c>
      <c r="D1935">
        <v>3</v>
      </c>
      <c r="E1935">
        <v>2</v>
      </c>
      <c r="F1935">
        <v>5</v>
      </c>
      <c r="G1935" s="1" t="s">
        <v>463</v>
      </c>
      <c r="H1935">
        <v>1</v>
      </c>
      <c r="I1935">
        <v>1</v>
      </c>
      <c r="J1935">
        <v>1</v>
      </c>
      <c r="K1935">
        <v>1</v>
      </c>
      <c r="L1935">
        <v>2</v>
      </c>
      <c r="M1935">
        <v>2</v>
      </c>
      <c r="N1935">
        <v>1</v>
      </c>
      <c r="O1935">
        <v>1</v>
      </c>
      <c r="P1935">
        <v>2</v>
      </c>
      <c r="Q1935">
        <v>3</v>
      </c>
      <c r="R1935">
        <v>1</v>
      </c>
      <c r="S1935">
        <v>2</v>
      </c>
      <c r="T1935">
        <v>3</v>
      </c>
      <c r="U1935">
        <v>3</v>
      </c>
      <c r="V1935">
        <v>7</v>
      </c>
      <c r="W1935">
        <v>7</v>
      </c>
      <c r="X1935">
        <v>3</v>
      </c>
      <c r="Y1935">
        <v>10</v>
      </c>
    </row>
    <row r="1936" spans="1:25" x14ac:dyDescent="0.3">
      <c r="A1936" s="1" t="s">
        <v>283</v>
      </c>
      <c r="B1936" s="1" t="s">
        <v>290</v>
      </c>
      <c r="C1936">
        <v>16</v>
      </c>
      <c r="D1936">
        <v>1</v>
      </c>
      <c r="E1936">
        <v>2</v>
      </c>
      <c r="F1936">
        <v>3</v>
      </c>
      <c r="G1936" s="1" t="s">
        <v>463</v>
      </c>
      <c r="H1936">
        <v>0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2</v>
      </c>
      <c r="R1936">
        <v>1</v>
      </c>
      <c r="S1936">
        <v>3</v>
      </c>
      <c r="T1936">
        <v>4</v>
      </c>
      <c r="U1936">
        <v>0</v>
      </c>
      <c r="V1936">
        <v>6</v>
      </c>
      <c r="W1936">
        <v>6</v>
      </c>
      <c r="X1936">
        <v>0</v>
      </c>
      <c r="Y1936">
        <v>6</v>
      </c>
    </row>
    <row r="1937" spans="1:25" x14ac:dyDescent="0.3">
      <c r="A1937" s="1" t="s">
        <v>294</v>
      </c>
      <c r="B1937" s="1" t="s">
        <v>292</v>
      </c>
      <c r="C1937">
        <v>16</v>
      </c>
      <c r="D1937">
        <v>2</v>
      </c>
      <c r="E1937">
        <v>1</v>
      </c>
      <c r="F1937">
        <v>3</v>
      </c>
      <c r="G1937" s="1" t="s">
        <v>463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2</v>
      </c>
      <c r="R1937">
        <v>5</v>
      </c>
      <c r="S1937">
        <v>1</v>
      </c>
      <c r="T1937">
        <v>6</v>
      </c>
      <c r="U1937">
        <v>2</v>
      </c>
      <c r="V1937">
        <v>9</v>
      </c>
      <c r="W1937">
        <v>9</v>
      </c>
      <c r="X1937">
        <v>2</v>
      </c>
      <c r="Y1937">
        <v>11</v>
      </c>
    </row>
    <row r="1938" spans="1:25" x14ac:dyDescent="0.3">
      <c r="A1938" s="1" t="s">
        <v>288</v>
      </c>
      <c r="B1938" s="1" t="s">
        <v>289</v>
      </c>
      <c r="C1938">
        <v>16</v>
      </c>
      <c r="D1938">
        <v>0</v>
      </c>
      <c r="E1938">
        <v>2</v>
      </c>
      <c r="F1938">
        <v>2</v>
      </c>
      <c r="G1938" s="1" t="s">
        <v>5</v>
      </c>
      <c r="H1938">
        <v>0</v>
      </c>
      <c r="I1938">
        <v>2</v>
      </c>
      <c r="J1938">
        <v>2</v>
      </c>
      <c r="K1938">
        <v>0</v>
      </c>
      <c r="L1938">
        <v>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5</v>
      </c>
      <c r="V1938">
        <v>2</v>
      </c>
      <c r="W1938">
        <v>2</v>
      </c>
      <c r="X1938">
        <v>5</v>
      </c>
      <c r="Y1938">
        <v>7</v>
      </c>
    </row>
    <row r="1939" spans="1:25" x14ac:dyDescent="0.3">
      <c r="A1939" s="1" t="s">
        <v>287</v>
      </c>
      <c r="B1939" s="1" t="s">
        <v>280</v>
      </c>
      <c r="C1939">
        <v>16</v>
      </c>
      <c r="D1939">
        <v>0</v>
      </c>
      <c r="E1939">
        <v>1</v>
      </c>
      <c r="F1939">
        <v>1</v>
      </c>
      <c r="G1939" s="1" t="s">
        <v>5</v>
      </c>
      <c r="H1939">
        <v>0</v>
      </c>
      <c r="I1939">
        <v>1</v>
      </c>
      <c r="J1939">
        <v>1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2</v>
      </c>
      <c r="T1939">
        <v>4</v>
      </c>
      <c r="U1939">
        <v>8</v>
      </c>
      <c r="V1939">
        <v>8</v>
      </c>
      <c r="W1939">
        <v>8</v>
      </c>
      <c r="X1939">
        <v>8</v>
      </c>
      <c r="Y1939">
        <v>16</v>
      </c>
    </row>
    <row r="1940" spans="1:25" x14ac:dyDescent="0.3">
      <c r="A1940" s="1" t="s">
        <v>279</v>
      </c>
      <c r="B1940" s="1" t="s">
        <v>317</v>
      </c>
      <c r="C1940">
        <v>16</v>
      </c>
      <c r="D1940">
        <v>3</v>
      </c>
      <c r="E1940">
        <v>2</v>
      </c>
      <c r="F1940">
        <v>5</v>
      </c>
      <c r="G1940" s="1" t="s">
        <v>463</v>
      </c>
      <c r="H1940">
        <v>2</v>
      </c>
      <c r="I1940">
        <v>2</v>
      </c>
      <c r="J1940">
        <v>2</v>
      </c>
      <c r="K1940">
        <v>2</v>
      </c>
      <c r="L1940">
        <v>4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1</v>
      </c>
      <c r="T1940">
        <v>1</v>
      </c>
      <c r="U1940">
        <v>8</v>
      </c>
      <c r="V1940">
        <v>7</v>
      </c>
      <c r="W1940">
        <v>7</v>
      </c>
      <c r="X1940">
        <v>8</v>
      </c>
      <c r="Y1940">
        <v>15</v>
      </c>
    </row>
    <row r="1941" spans="1:25" x14ac:dyDescent="0.3">
      <c r="A1941" s="1" t="s">
        <v>285</v>
      </c>
      <c r="B1941" s="1" t="s">
        <v>286</v>
      </c>
      <c r="C1941">
        <v>16</v>
      </c>
      <c r="D1941">
        <v>0</v>
      </c>
      <c r="E1941">
        <v>0</v>
      </c>
      <c r="F1941">
        <v>0</v>
      </c>
      <c r="G1941" s="1" t="s">
        <v>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3</v>
      </c>
      <c r="S1941">
        <v>2</v>
      </c>
      <c r="T1941">
        <v>5</v>
      </c>
      <c r="U1941">
        <v>7</v>
      </c>
      <c r="V1941">
        <v>2</v>
      </c>
      <c r="W1941">
        <v>2</v>
      </c>
      <c r="X1941">
        <v>7</v>
      </c>
      <c r="Y1941">
        <v>9</v>
      </c>
    </row>
    <row r="1942" spans="1:25" x14ac:dyDescent="0.3">
      <c r="A1942" s="1" t="s">
        <v>282</v>
      </c>
      <c r="B1942" s="1" t="s">
        <v>281</v>
      </c>
      <c r="C1942">
        <v>16</v>
      </c>
      <c r="D1942">
        <v>0</v>
      </c>
      <c r="E1942">
        <v>1</v>
      </c>
      <c r="F1942">
        <v>1</v>
      </c>
      <c r="G1942" s="1" t="s">
        <v>5</v>
      </c>
      <c r="H1942">
        <v>0</v>
      </c>
      <c r="I1942">
        <v>1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3</v>
      </c>
      <c r="S1942">
        <v>4</v>
      </c>
      <c r="T1942">
        <v>7</v>
      </c>
      <c r="U1942">
        <v>10</v>
      </c>
      <c r="V1942">
        <v>3</v>
      </c>
      <c r="W1942">
        <v>3</v>
      </c>
      <c r="X1942">
        <v>10</v>
      </c>
      <c r="Y1942">
        <v>13</v>
      </c>
    </row>
    <row r="1943" spans="1:25" x14ac:dyDescent="0.3">
      <c r="A1943" s="1" t="s">
        <v>284</v>
      </c>
      <c r="B1943" s="1" t="s">
        <v>278</v>
      </c>
      <c r="C1943">
        <v>16</v>
      </c>
      <c r="D1943">
        <v>1</v>
      </c>
      <c r="E1943">
        <v>1</v>
      </c>
      <c r="F1943">
        <v>2</v>
      </c>
      <c r="G1943" s="1" t="s">
        <v>463</v>
      </c>
      <c r="H1943">
        <v>1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1</v>
      </c>
      <c r="O1943">
        <v>1</v>
      </c>
      <c r="P1943">
        <v>0</v>
      </c>
      <c r="Q1943">
        <v>1</v>
      </c>
      <c r="R1943">
        <v>1</v>
      </c>
      <c r="S1943">
        <v>2</v>
      </c>
      <c r="T1943">
        <v>3</v>
      </c>
      <c r="U1943">
        <v>3</v>
      </c>
      <c r="V1943">
        <v>11</v>
      </c>
      <c r="W1943">
        <v>11</v>
      </c>
      <c r="X1943">
        <v>3</v>
      </c>
      <c r="Y1943">
        <v>14</v>
      </c>
    </row>
    <row r="1944" spans="1:25" x14ac:dyDescent="0.3">
      <c r="A1944" s="1" t="s">
        <v>286</v>
      </c>
      <c r="B1944" s="1" t="s">
        <v>295</v>
      </c>
      <c r="C1944">
        <v>17</v>
      </c>
      <c r="D1944">
        <v>1</v>
      </c>
      <c r="E1944">
        <v>2</v>
      </c>
      <c r="F1944">
        <v>3</v>
      </c>
      <c r="G1944" s="1" t="s">
        <v>463</v>
      </c>
      <c r="H1944">
        <v>0</v>
      </c>
      <c r="I1944">
        <v>1</v>
      </c>
      <c r="J1944">
        <v>1</v>
      </c>
      <c r="K1944">
        <v>0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2</v>
      </c>
      <c r="R1944">
        <v>1</v>
      </c>
      <c r="S1944">
        <v>0</v>
      </c>
      <c r="T1944">
        <v>1</v>
      </c>
      <c r="U1944">
        <v>9</v>
      </c>
      <c r="V1944">
        <v>7</v>
      </c>
      <c r="W1944">
        <v>7</v>
      </c>
      <c r="X1944">
        <v>9</v>
      </c>
      <c r="Y1944">
        <v>16</v>
      </c>
    </row>
    <row r="1945" spans="1:25" x14ac:dyDescent="0.3">
      <c r="A1945" s="1" t="s">
        <v>292</v>
      </c>
      <c r="B1945" s="1" t="s">
        <v>296</v>
      </c>
      <c r="C1945">
        <v>17</v>
      </c>
      <c r="D1945">
        <v>1</v>
      </c>
      <c r="E1945">
        <v>2</v>
      </c>
      <c r="F1945">
        <v>3</v>
      </c>
      <c r="G1945" s="1" t="s">
        <v>463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2</v>
      </c>
      <c r="O1945">
        <v>2</v>
      </c>
      <c r="P1945">
        <v>1</v>
      </c>
      <c r="Q1945">
        <v>3</v>
      </c>
      <c r="R1945">
        <v>2</v>
      </c>
      <c r="S1945">
        <v>3</v>
      </c>
      <c r="T1945">
        <v>5</v>
      </c>
      <c r="U1945">
        <v>12</v>
      </c>
      <c r="V1945">
        <v>0</v>
      </c>
      <c r="W1945">
        <v>0</v>
      </c>
      <c r="X1945">
        <v>12</v>
      </c>
      <c r="Y1945">
        <v>12</v>
      </c>
    </row>
    <row r="1946" spans="1:25" x14ac:dyDescent="0.3">
      <c r="A1946" s="1" t="s">
        <v>280</v>
      </c>
      <c r="B1946" s="1" t="s">
        <v>282</v>
      </c>
      <c r="C1946">
        <v>17</v>
      </c>
      <c r="D1946">
        <v>1</v>
      </c>
      <c r="E1946">
        <v>1</v>
      </c>
      <c r="F1946">
        <v>2</v>
      </c>
      <c r="G1946" s="1" t="s">
        <v>463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1</v>
      </c>
      <c r="P1946">
        <v>1</v>
      </c>
      <c r="Q1946">
        <v>2</v>
      </c>
      <c r="R1946">
        <v>1</v>
      </c>
      <c r="S1946">
        <v>2</v>
      </c>
      <c r="T1946">
        <v>3</v>
      </c>
      <c r="U1946">
        <v>5</v>
      </c>
      <c r="V1946">
        <v>4</v>
      </c>
      <c r="W1946">
        <v>4</v>
      </c>
      <c r="X1946">
        <v>5</v>
      </c>
      <c r="Y1946">
        <v>9</v>
      </c>
    </row>
    <row r="1947" spans="1:25" x14ac:dyDescent="0.3">
      <c r="A1947" s="1" t="s">
        <v>291</v>
      </c>
      <c r="B1947" s="1" t="s">
        <v>285</v>
      </c>
      <c r="C1947">
        <v>17</v>
      </c>
      <c r="D1947">
        <v>1</v>
      </c>
      <c r="E1947">
        <v>1</v>
      </c>
      <c r="F1947">
        <v>2</v>
      </c>
      <c r="G1947" s="1" t="s">
        <v>463</v>
      </c>
      <c r="H1947">
        <v>0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1</v>
      </c>
      <c r="S1947">
        <v>3</v>
      </c>
      <c r="T1947">
        <v>4</v>
      </c>
      <c r="U1947">
        <v>10</v>
      </c>
      <c r="V1947">
        <v>2</v>
      </c>
      <c r="W1947">
        <v>2</v>
      </c>
      <c r="X1947">
        <v>10</v>
      </c>
      <c r="Y1947">
        <v>12</v>
      </c>
    </row>
    <row r="1948" spans="1:25" x14ac:dyDescent="0.3">
      <c r="A1948" s="1" t="s">
        <v>290</v>
      </c>
      <c r="B1948" s="1" t="s">
        <v>279</v>
      </c>
      <c r="C1948">
        <v>17</v>
      </c>
      <c r="D1948">
        <v>1</v>
      </c>
      <c r="E1948">
        <v>0</v>
      </c>
      <c r="F1948">
        <v>1</v>
      </c>
      <c r="G1948" s="1" t="s">
        <v>5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3</v>
      </c>
      <c r="T1948">
        <v>3</v>
      </c>
      <c r="U1948">
        <v>5</v>
      </c>
      <c r="V1948">
        <v>4</v>
      </c>
      <c r="W1948">
        <v>4</v>
      </c>
      <c r="X1948">
        <v>5</v>
      </c>
      <c r="Y1948">
        <v>9</v>
      </c>
    </row>
    <row r="1949" spans="1:25" x14ac:dyDescent="0.3">
      <c r="A1949" s="1" t="s">
        <v>289</v>
      </c>
      <c r="B1949" s="1" t="s">
        <v>294</v>
      </c>
      <c r="C1949">
        <v>17</v>
      </c>
      <c r="D1949">
        <v>2</v>
      </c>
      <c r="E1949">
        <v>0</v>
      </c>
      <c r="F1949">
        <v>2</v>
      </c>
      <c r="G1949" s="1" t="s">
        <v>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</v>
      </c>
      <c r="N1949">
        <v>0</v>
      </c>
      <c r="O1949">
        <v>0</v>
      </c>
      <c r="P1949">
        <v>2</v>
      </c>
      <c r="Q1949">
        <v>2</v>
      </c>
      <c r="R1949">
        <v>1</v>
      </c>
      <c r="S1949">
        <v>2</v>
      </c>
      <c r="T1949">
        <v>3</v>
      </c>
      <c r="U1949">
        <v>8</v>
      </c>
      <c r="V1949">
        <v>4</v>
      </c>
      <c r="W1949">
        <v>4</v>
      </c>
      <c r="X1949">
        <v>8</v>
      </c>
      <c r="Y1949">
        <v>12</v>
      </c>
    </row>
    <row r="1950" spans="1:25" x14ac:dyDescent="0.3">
      <c r="A1950" s="1" t="s">
        <v>293</v>
      </c>
      <c r="B1950" s="1" t="s">
        <v>317</v>
      </c>
      <c r="C1950">
        <v>17</v>
      </c>
      <c r="D1950">
        <v>2</v>
      </c>
      <c r="E1950">
        <v>1</v>
      </c>
      <c r="F1950">
        <v>3</v>
      </c>
      <c r="G1950" s="1" t="s">
        <v>463</v>
      </c>
      <c r="H1950">
        <v>0</v>
      </c>
      <c r="I1950">
        <v>1</v>
      </c>
      <c r="J1950">
        <v>1</v>
      </c>
      <c r="K1950">
        <v>0</v>
      </c>
      <c r="L1950">
        <v>1</v>
      </c>
      <c r="M1950">
        <v>2</v>
      </c>
      <c r="N1950">
        <v>0</v>
      </c>
      <c r="O1950">
        <v>0</v>
      </c>
      <c r="P1950">
        <v>2</v>
      </c>
      <c r="Q1950">
        <v>2</v>
      </c>
      <c r="R1950">
        <v>0</v>
      </c>
      <c r="S1950">
        <v>0</v>
      </c>
      <c r="T1950">
        <v>0</v>
      </c>
      <c r="U1950">
        <v>4</v>
      </c>
      <c r="V1950">
        <v>2</v>
      </c>
      <c r="W1950">
        <v>2</v>
      </c>
      <c r="X1950">
        <v>4</v>
      </c>
      <c r="Y1950">
        <v>6</v>
      </c>
    </row>
    <row r="1951" spans="1:25" x14ac:dyDescent="0.3">
      <c r="A1951" s="1" t="s">
        <v>284</v>
      </c>
      <c r="B1951" s="1" t="s">
        <v>283</v>
      </c>
      <c r="C1951">
        <v>17</v>
      </c>
      <c r="D1951">
        <v>2</v>
      </c>
      <c r="E1951">
        <v>2</v>
      </c>
      <c r="F1951">
        <v>4</v>
      </c>
      <c r="G1951" s="1" t="s">
        <v>463</v>
      </c>
      <c r="H1951">
        <v>2</v>
      </c>
      <c r="I1951">
        <v>1</v>
      </c>
      <c r="J1951">
        <v>1</v>
      </c>
      <c r="K1951">
        <v>2</v>
      </c>
      <c r="L1951">
        <v>3</v>
      </c>
      <c r="M1951">
        <v>0</v>
      </c>
      <c r="N1951">
        <v>1</v>
      </c>
      <c r="O1951">
        <v>1</v>
      </c>
      <c r="P1951">
        <v>0</v>
      </c>
      <c r="Q1951">
        <v>1</v>
      </c>
      <c r="R1951">
        <v>1</v>
      </c>
      <c r="S1951">
        <v>0</v>
      </c>
      <c r="T1951">
        <v>1</v>
      </c>
      <c r="U1951">
        <v>8</v>
      </c>
      <c r="V1951">
        <v>4</v>
      </c>
      <c r="W1951">
        <v>4</v>
      </c>
      <c r="X1951">
        <v>8</v>
      </c>
      <c r="Y1951">
        <v>12</v>
      </c>
    </row>
    <row r="1952" spans="1:25" x14ac:dyDescent="0.3">
      <c r="A1952" s="1" t="s">
        <v>281</v>
      </c>
      <c r="B1952" s="1" t="s">
        <v>288</v>
      </c>
      <c r="C1952">
        <v>17</v>
      </c>
      <c r="D1952">
        <v>2</v>
      </c>
      <c r="E1952">
        <v>2</v>
      </c>
      <c r="F1952">
        <v>4</v>
      </c>
      <c r="G1952" s="1" t="s">
        <v>463</v>
      </c>
      <c r="H1952">
        <v>1</v>
      </c>
      <c r="I1952">
        <v>0</v>
      </c>
      <c r="J1952">
        <v>0</v>
      </c>
      <c r="K1952">
        <v>1</v>
      </c>
      <c r="L1952">
        <v>1</v>
      </c>
      <c r="M1952">
        <v>1</v>
      </c>
      <c r="N1952">
        <v>2</v>
      </c>
      <c r="O1952">
        <v>2</v>
      </c>
      <c r="P1952">
        <v>1</v>
      </c>
      <c r="Q1952">
        <v>3</v>
      </c>
      <c r="R1952">
        <v>4</v>
      </c>
      <c r="S1952">
        <v>3</v>
      </c>
      <c r="T1952">
        <v>7</v>
      </c>
      <c r="U1952">
        <v>4</v>
      </c>
      <c r="V1952">
        <v>10</v>
      </c>
      <c r="W1952">
        <v>10</v>
      </c>
      <c r="X1952">
        <v>4</v>
      </c>
      <c r="Y1952">
        <v>14</v>
      </c>
    </row>
    <row r="1953" spans="1:25" x14ac:dyDescent="0.3">
      <c r="A1953" s="1" t="s">
        <v>296</v>
      </c>
      <c r="B1953" s="1" t="s">
        <v>286</v>
      </c>
      <c r="C1953">
        <v>18</v>
      </c>
      <c r="D1953">
        <v>0</v>
      </c>
      <c r="E1953">
        <v>0</v>
      </c>
      <c r="F1953">
        <v>0</v>
      </c>
      <c r="G1953" s="1" t="s">
        <v>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4</v>
      </c>
      <c r="V1953">
        <v>7</v>
      </c>
      <c r="W1953">
        <v>7</v>
      </c>
      <c r="X1953">
        <v>4</v>
      </c>
      <c r="Y1953">
        <v>11</v>
      </c>
    </row>
    <row r="1954" spans="1:25" x14ac:dyDescent="0.3">
      <c r="A1954" s="1" t="s">
        <v>283</v>
      </c>
      <c r="B1954" s="1" t="s">
        <v>281</v>
      </c>
      <c r="C1954">
        <v>18</v>
      </c>
      <c r="D1954">
        <v>2</v>
      </c>
      <c r="E1954">
        <v>1</v>
      </c>
      <c r="F1954">
        <v>3</v>
      </c>
      <c r="G1954" s="1" t="s">
        <v>463</v>
      </c>
      <c r="H1954">
        <v>1</v>
      </c>
      <c r="I1954">
        <v>1</v>
      </c>
      <c r="J1954">
        <v>1</v>
      </c>
      <c r="K1954">
        <v>1</v>
      </c>
      <c r="L1954">
        <v>2</v>
      </c>
      <c r="M1954">
        <v>1</v>
      </c>
      <c r="N1954">
        <v>0</v>
      </c>
      <c r="O1954">
        <v>0</v>
      </c>
      <c r="P1954">
        <v>1</v>
      </c>
      <c r="Q1954">
        <v>1</v>
      </c>
      <c r="R1954">
        <v>2</v>
      </c>
      <c r="S1954">
        <v>2</v>
      </c>
      <c r="T1954">
        <v>4</v>
      </c>
      <c r="U1954">
        <v>2</v>
      </c>
      <c r="V1954">
        <v>3</v>
      </c>
      <c r="W1954">
        <v>3</v>
      </c>
      <c r="X1954">
        <v>2</v>
      </c>
      <c r="Y1954">
        <v>5</v>
      </c>
    </row>
    <row r="1955" spans="1:25" x14ac:dyDescent="0.3">
      <c r="A1955" s="1" t="s">
        <v>292</v>
      </c>
      <c r="B1955" s="1" t="s">
        <v>289</v>
      </c>
      <c r="C1955">
        <v>18</v>
      </c>
      <c r="D1955">
        <v>2</v>
      </c>
      <c r="E1955">
        <v>1</v>
      </c>
      <c r="F1955">
        <v>3</v>
      </c>
      <c r="G1955" s="1" t="s">
        <v>463</v>
      </c>
      <c r="H1955">
        <v>1</v>
      </c>
      <c r="I1955">
        <v>0</v>
      </c>
      <c r="J1955">
        <v>0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2</v>
      </c>
      <c r="R1955">
        <v>2</v>
      </c>
      <c r="S1955">
        <v>1</v>
      </c>
      <c r="T1955">
        <v>3</v>
      </c>
      <c r="U1955">
        <v>7</v>
      </c>
      <c r="V1955">
        <v>4</v>
      </c>
      <c r="W1955">
        <v>4</v>
      </c>
      <c r="X1955">
        <v>7</v>
      </c>
      <c r="Y1955">
        <v>11</v>
      </c>
    </row>
    <row r="1956" spans="1:25" x14ac:dyDescent="0.3">
      <c r="A1956" s="1" t="s">
        <v>288</v>
      </c>
      <c r="B1956" s="1" t="s">
        <v>291</v>
      </c>
      <c r="C1956">
        <v>18</v>
      </c>
      <c r="D1956">
        <v>3</v>
      </c>
      <c r="E1956">
        <v>0</v>
      </c>
      <c r="F1956">
        <v>3</v>
      </c>
      <c r="G1956" s="1" t="s">
        <v>5</v>
      </c>
      <c r="H1956">
        <v>2</v>
      </c>
      <c r="I1956">
        <v>0</v>
      </c>
      <c r="J1956">
        <v>0</v>
      </c>
      <c r="K1956">
        <v>2</v>
      </c>
      <c r="L1956">
        <v>2</v>
      </c>
      <c r="M1956">
        <v>1</v>
      </c>
      <c r="N1956">
        <v>0</v>
      </c>
      <c r="O1956">
        <v>0</v>
      </c>
      <c r="P1956">
        <v>1</v>
      </c>
      <c r="Q1956">
        <v>1</v>
      </c>
      <c r="R1956">
        <v>1</v>
      </c>
      <c r="S1956">
        <v>3</v>
      </c>
      <c r="T1956">
        <v>4</v>
      </c>
      <c r="U1956">
        <v>7</v>
      </c>
      <c r="V1956">
        <v>1</v>
      </c>
      <c r="W1956">
        <v>1</v>
      </c>
      <c r="X1956">
        <v>7</v>
      </c>
      <c r="Y1956">
        <v>8</v>
      </c>
    </row>
    <row r="1957" spans="1:25" x14ac:dyDescent="0.3">
      <c r="A1957" s="1" t="s">
        <v>279</v>
      </c>
      <c r="B1957" s="1" t="s">
        <v>287</v>
      </c>
      <c r="C1957">
        <v>18</v>
      </c>
      <c r="D1957">
        <v>2</v>
      </c>
      <c r="E1957">
        <v>0</v>
      </c>
      <c r="F1957">
        <v>2</v>
      </c>
      <c r="G1957" s="1" t="s">
        <v>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2</v>
      </c>
      <c r="N1957">
        <v>0</v>
      </c>
      <c r="O1957">
        <v>0</v>
      </c>
      <c r="P1957">
        <v>2</v>
      </c>
      <c r="Q1957">
        <v>2</v>
      </c>
      <c r="R1957">
        <v>1</v>
      </c>
      <c r="S1957">
        <v>2</v>
      </c>
      <c r="T1957">
        <v>3</v>
      </c>
      <c r="U1957">
        <v>4</v>
      </c>
      <c r="V1957">
        <v>3</v>
      </c>
      <c r="W1957">
        <v>3</v>
      </c>
      <c r="X1957">
        <v>4</v>
      </c>
      <c r="Y1957">
        <v>7</v>
      </c>
    </row>
    <row r="1958" spans="1:25" x14ac:dyDescent="0.3">
      <c r="A1958" s="1" t="s">
        <v>285</v>
      </c>
      <c r="B1958" s="1" t="s">
        <v>293</v>
      </c>
      <c r="C1958">
        <v>18</v>
      </c>
      <c r="D1958">
        <v>1</v>
      </c>
      <c r="E1958">
        <v>1</v>
      </c>
      <c r="F1958">
        <v>2</v>
      </c>
      <c r="G1958" s="1" t="s">
        <v>463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1</v>
      </c>
      <c r="P1958">
        <v>1</v>
      </c>
      <c r="Q1958">
        <v>2</v>
      </c>
      <c r="R1958">
        <v>3</v>
      </c>
      <c r="S1958">
        <v>2</v>
      </c>
      <c r="T1958">
        <v>5</v>
      </c>
      <c r="U1958">
        <v>7</v>
      </c>
      <c r="V1958">
        <v>6</v>
      </c>
      <c r="W1958">
        <v>6</v>
      </c>
      <c r="X1958">
        <v>7</v>
      </c>
      <c r="Y1958">
        <v>13</v>
      </c>
    </row>
    <row r="1959" spans="1:25" x14ac:dyDescent="0.3">
      <c r="A1959" s="1" t="s">
        <v>290</v>
      </c>
      <c r="B1959" s="1" t="s">
        <v>280</v>
      </c>
      <c r="C1959">
        <v>18</v>
      </c>
      <c r="D1959">
        <v>2</v>
      </c>
      <c r="E1959">
        <v>3</v>
      </c>
      <c r="F1959">
        <v>5</v>
      </c>
      <c r="G1959" s="1" t="s">
        <v>463</v>
      </c>
      <c r="H1959">
        <v>0</v>
      </c>
      <c r="I1959">
        <v>2</v>
      </c>
      <c r="J1959">
        <v>2</v>
      </c>
      <c r="K1959">
        <v>0</v>
      </c>
      <c r="L1959">
        <v>2</v>
      </c>
      <c r="M1959">
        <v>2</v>
      </c>
      <c r="N1959">
        <v>1</v>
      </c>
      <c r="O1959">
        <v>1</v>
      </c>
      <c r="P1959">
        <v>2</v>
      </c>
      <c r="Q1959">
        <v>3</v>
      </c>
      <c r="R1959">
        <v>3</v>
      </c>
      <c r="S1959">
        <v>3</v>
      </c>
      <c r="T1959">
        <v>6</v>
      </c>
      <c r="U1959">
        <v>6</v>
      </c>
      <c r="V1959">
        <v>2</v>
      </c>
      <c r="W1959">
        <v>2</v>
      </c>
      <c r="X1959">
        <v>6</v>
      </c>
      <c r="Y1959">
        <v>8</v>
      </c>
    </row>
    <row r="1960" spans="1:25" x14ac:dyDescent="0.3">
      <c r="A1960" s="1" t="s">
        <v>282</v>
      </c>
      <c r="B1960" s="1" t="s">
        <v>284</v>
      </c>
      <c r="C1960">
        <v>18</v>
      </c>
      <c r="D1960">
        <v>2</v>
      </c>
      <c r="E1960">
        <v>1</v>
      </c>
      <c r="F1960">
        <v>3</v>
      </c>
      <c r="G1960" s="1" t="s">
        <v>463</v>
      </c>
      <c r="H1960">
        <v>1</v>
      </c>
      <c r="I1960">
        <v>0</v>
      </c>
      <c r="J1960">
        <v>0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2</v>
      </c>
      <c r="R1960">
        <v>1</v>
      </c>
      <c r="S1960">
        <v>1</v>
      </c>
      <c r="T1960">
        <v>2</v>
      </c>
      <c r="U1960">
        <v>6</v>
      </c>
      <c r="V1960">
        <v>3</v>
      </c>
      <c r="W1960">
        <v>3</v>
      </c>
      <c r="X1960">
        <v>6</v>
      </c>
      <c r="Y1960">
        <v>9</v>
      </c>
    </row>
    <row r="1961" spans="1:25" x14ac:dyDescent="0.3">
      <c r="A1961" s="1" t="s">
        <v>286</v>
      </c>
      <c r="B1961" s="1" t="s">
        <v>317</v>
      </c>
      <c r="C1961">
        <v>19</v>
      </c>
      <c r="D1961">
        <v>1</v>
      </c>
      <c r="E1961">
        <v>1</v>
      </c>
      <c r="F1961">
        <v>2</v>
      </c>
      <c r="G1961" s="1" t="s">
        <v>463</v>
      </c>
      <c r="H1961">
        <v>1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1</v>
      </c>
      <c r="O1961">
        <v>1</v>
      </c>
      <c r="P1961">
        <v>0</v>
      </c>
      <c r="Q1961">
        <v>1</v>
      </c>
      <c r="R1961">
        <v>1</v>
      </c>
      <c r="S1961">
        <v>3</v>
      </c>
      <c r="T1961">
        <v>4</v>
      </c>
      <c r="U1961">
        <v>6</v>
      </c>
      <c r="V1961">
        <v>4</v>
      </c>
      <c r="W1961">
        <v>4</v>
      </c>
      <c r="X1961">
        <v>6</v>
      </c>
      <c r="Y1961">
        <v>10</v>
      </c>
    </row>
    <row r="1962" spans="1:25" x14ac:dyDescent="0.3">
      <c r="A1962" s="1" t="s">
        <v>295</v>
      </c>
      <c r="B1962" s="1" t="s">
        <v>296</v>
      </c>
      <c r="C1962">
        <v>19</v>
      </c>
      <c r="D1962">
        <v>1</v>
      </c>
      <c r="E1962">
        <v>1</v>
      </c>
      <c r="F1962">
        <v>2</v>
      </c>
      <c r="G1962" s="1" t="s">
        <v>463</v>
      </c>
      <c r="H1962">
        <v>1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1</v>
      </c>
      <c r="O1962">
        <v>1</v>
      </c>
      <c r="P1962">
        <v>0</v>
      </c>
      <c r="Q1962">
        <v>1</v>
      </c>
      <c r="R1962">
        <v>0</v>
      </c>
      <c r="S1962">
        <v>2</v>
      </c>
      <c r="T1962">
        <v>2</v>
      </c>
      <c r="U1962">
        <v>6</v>
      </c>
      <c r="V1962">
        <v>6</v>
      </c>
      <c r="W1962">
        <v>6</v>
      </c>
      <c r="X1962">
        <v>6</v>
      </c>
      <c r="Y1962">
        <v>12</v>
      </c>
    </row>
    <row r="1963" spans="1:25" x14ac:dyDescent="0.3">
      <c r="A1963" s="1" t="s">
        <v>280</v>
      </c>
      <c r="B1963" s="1" t="s">
        <v>281</v>
      </c>
      <c r="C1963">
        <v>19</v>
      </c>
      <c r="D1963">
        <v>1</v>
      </c>
      <c r="E1963">
        <v>2</v>
      </c>
      <c r="F1963">
        <v>3</v>
      </c>
      <c r="G1963" s="1" t="s">
        <v>463</v>
      </c>
      <c r="H1963">
        <v>1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2</v>
      </c>
      <c r="O1963">
        <v>2</v>
      </c>
      <c r="P1963">
        <v>0</v>
      </c>
      <c r="Q1963">
        <v>2</v>
      </c>
      <c r="R1963">
        <v>3</v>
      </c>
      <c r="S1963">
        <v>3</v>
      </c>
      <c r="T1963">
        <v>6</v>
      </c>
      <c r="U1963">
        <v>6</v>
      </c>
      <c r="V1963">
        <v>7</v>
      </c>
      <c r="W1963">
        <v>7</v>
      </c>
      <c r="X1963">
        <v>6</v>
      </c>
      <c r="Y1963">
        <v>13</v>
      </c>
    </row>
    <row r="1964" spans="1:25" x14ac:dyDescent="0.3">
      <c r="A1964" s="1" t="s">
        <v>291</v>
      </c>
      <c r="B1964" s="1" t="s">
        <v>292</v>
      </c>
      <c r="C1964">
        <v>19</v>
      </c>
      <c r="D1964">
        <v>0</v>
      </c>
      <c r="E1964">
        <v>2</v>
      </c>
      <c r="F1964">
        <v>2</v>
      </c>
      <c r="G1964" s="1" t="s">
        <v>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</v>
      </c>
      <c r="O1964">
        <v>2</v>
      </c>
      <c r="P1964">
        <v>0</v>
      </c>
      <c r="Q1964">
        <v>2</v>
      </c>
      <c r="R1964">
        <v>2</v>
      </c>
      <c r="S1964">
        <v>2</v>
      </c>
      <c r="T1964">
        <v>4</v>
      </c>
      <c r="U1964">
        <v>8</v>
      </c>
      <c r="V1964">
        <v>6</v>
      </c>
      <c r="W1964">
        <v>6</v>
      </c>
      <c r="X1964">
        <v>8</v>
      </c>
      <c r="Y1964">
        <v>14</v>
      </c>
    </row>
    <row r="1965" spans="1:25" x14ac:dyDescent="0.3">
      <c r="A1965" s="1" t="s">
        <v>287</v>
      </c>
      <c r="B1965" s="1" t="s">
        <v>288</v>
      </c>
      <c r="C1965">
        <v>19</v>
      </c>
      <c r="D1965">
        <v>1</v>
      </c>
      <c r="E1965">
        <v>1</v>
      </c>
      <c r="F1965">
        <v>2</v>
      </c>
      <c r="G1965" s="1" t="s">
        <v>463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2</v>
      </c>
      <c r="R1965">
        <v>2</v>
      </c>
      <c r="S1965">
        <v>1</v>
      </c>
      <c r="T1965">
        <v>3</v>
      </c>
      <c r="U1965">
        <v>6</v>
      </c>
      <c r="V1965">
        <v>2</v>
      </c>
      <c r="W1965">
        <v>2</v>
      </c>
      <c r="X1965">
        <v>6</v>
      </c>
      <c r="Y1965">
        <v>8</v>
      </c>
    </row>
    <row r="1966" spans="1:25" x14ac:dyDescent="0.3">
      <c r="A1966" s="1" t="s">
        <v>278</v>
      </c>
      <c r="B1966" s="1" t="s">
        <v>279</v>
      </c>
      <c r="C1966">
        <v>19</v>
      </c>
      <c r="D1966">
        <v>1</v>
      </c>
      <c r="E1966">
        <v>0</v>
      </c>
      <c r="F1966">
        <v>1</v>
      </c>
      <c r="G1966" s="1" t="s">
        <v>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1</v>
      </c>
      <c r="Q1966">
        <v>1</v>
      </c>
      <c r="R1966">
        <v>2</v>
      </c>
      <c r="S1966">
        <v>0</v>
      </c>
      <c r="T1966">
        <v>2</v>
      </c>
      <c r="U1966">
        <v>9</v>
      </c>
      <c r="V1966">
        <v>1</v>
      </c>
      <c r="W1966">
        <v>1</v>
      </c>
      <c r="X1966">
        <v>9</v>
      </c>
      <c r="Y1966">
        <v>10</v>
      </c>
    </row>
    <row r="1967" spans="1:25" x14ac:dyDescent="0.3">
      <c r="A1967" s="1" t="s">
        <v>282</v>
      </c>
      <c r="B1967" s="1" t="s">
        <v>283</v>
      </c>
      <c r="C1967">
        <v>19</v>
      </c>
      <c r="D1967">
        <v>2</v>
      </c>
      <c r="E1967">
        <v>2</v>
      </c>
      <c r="F1967">
        <v>4</v>
      </c>
      <c r="G1967" s="1" t="s">
        <v>463</v>
      </c>
      <c r="H1967">
        <v>1</v>
      </c>
      <c r="I1967">
        <v>2</v>
      </c>
      <c r="J1967">
        <v>2</v>
      </c>
      <c r="K1967">
        <v>1</v>
      </c>
      <c r="L1967">
        <v>3</v>
      </c>
      <c r="M1967">
        <v>1</v>
      </c>
      <c r="N1967">
        <v>0</v>
      </c>
      <c r="O1967">
        <v>0</v>
      </c>
      <c r="P1967">
        <v>1</v>
      </c>
      <c r="Q1967">
        <v>1</v>
      </c>
      <c r="R1967">
        <v>3</v>
      </c>
      <c r="S1967">
        <v>2</v>
      </c>
      <c r="T1967">
        <v>5</v>
      </c>
      <c r="U1967">
        <v>10</v>
      </c>
      <c r="V1967">
        <v>2</v>
      </c>
      <c r="W1967">
        <v>2</v>
      </c>
      <c r="X1967">
        <v>10</v>
      </c>
      <c r="Y1967">
        <v>12</v>
      </c>
    </row>
    <row r="1968" spans="1:25" x14ac:dyDescent="0.3">
      <c r="A1968" s="1" t="s">
        <v>289</v>
      </c>
      <c r="B1968" s="1" t="s">
        <v>290</v>
      </c>
      <c r="C1968">
        <v>19</v>
      </c>
      <c r="D1968">
        <v>4</v>
      </c>
      <c r="E1968">
        <v>0</v>
      </c>
      <c r="F1968">
        <v>4</v>
      </c>
      <c r="G1968" s="1" t="s">
        <v>5</v>
      </c>
      <c r="H1968">
        <v>2</v>
      </c>
      <c r="I1968">
        <v>0</v>
      </c>
      <c r="J1968">
        <v>0</v>
      </c>
      <c r="K1968">
        <v>2</v>
      </c>
      <c r="L1968">
        <v>2</v>
      </c>
      <c r="M1968">
        <v>2</v>
      </c>
      <c r="N1968">
        <v>0</v>
      </c>
      <c r="O1968">
        <v>0</v>
      </c>
      <c r="P1968">
        <v>2</v>
      </c>
      <c r="Q1968">
        <v>2</v>
      </c>
      <c r="R1968">
        <v>1</v>
      </c>
      <c r="S1968">
        <v>2</v>
      </c>
      <c r="T1968">
        <v>3</v>
      </c>
      <c r="U1968">
        <v>2</v>
      </c>
      <c r="V1968">
        <v>7</v>
      </c>
      <c r="W1968">
        <v>7</v>
      </c>
      <c r="X1968">
        <v>2</v>
      </c>
      <c r="Y1968">
        <v>9</v>
      </c>
    </row>
    <row r="1969" spans="1:25" x14ac:dyDescent="0.3">
      <c r="A1969" s="1" t="s">
        <v>293</v>
      </c>
      <c r="B1969" s="1" t="s">
        <v>294</v>
      </c>
      <c r="C1969">
        <v>19</v>
      </c>
      <c r="D1969">
        <v>3</v>
      </c>
      <c r="E1969">
        <v>0</v>
      </c>
      <c r="F1969">
        <v>3</v>
      </c>
      <c r="G1969" s="1" t="s">
        <v>5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2</v>
      </c>
      <c r="N1969">
        <v>0</v>
      </c>
      <c r="O1969">
        <v>0</v>
      </c>
      <c r="P1969">
        <v>2</v>
      </c>
      <c r="Q1969">
        <v>2</v>
      </c>
      <c r="R1969">
        <v>4</v>
      </c>
      <c r="S1969">
        <v>1</v>
      </c>
      <c r="T1969">
        <v>5</v>
      </c>
      <c r="U1969">
        <v>5</v>
      </c>
      <c r="V1969">
        <v>3</v>
      </c>
      <c r="W1969">
        <v>3</v>
      </c>
      <c r="X1969">
        <v>5</v>
      </c>
      <c r="Y1969">
        <v>8</v>
      </c>
    </row>
    <row r="1970" spans="1:25" x14ac:dyDescent="0.3">
      <c r="A1970" s="1" t="s">
        <v>284</v>
      </c>
      <c r="B1970" s="1" t="s">
        <v>285</v>
      </c>
      <c r="C1970">
        <v>19</v>
      </c>
      <c r="D1970">
        <v>2</v>
      </c>
      <c r="E1970">
        <v>0</v>
      </c>
      <c r="F1970">
        <v>2</v>
      </c>
      <c r="G1970" s="1" t="s">
        <v>5</v>
      </c>
      <c r="H1970">
        <v>2</v>
      </c>
      <c r="I1970">
        <v>0</v>
      </c>
      <c r="J1970">
        <v>0</v>
      </c>
      <c r="K1970">
        <v>2</v>
      </c>
      <c r="L1970">
        <v>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0</v>
      </c>
      <c r="T1970">
        <v>2</v>
      </c>
      <c r="U1970">
        <v>2</v>
      </c>
      <c r="V1970">
        <v>4</v>
      </c>
      <c r="W1970">
        <v>4</v>
      </c>
      <c r="X1970">
        <v>2</v>
      </c>
      <c r="Y1970">
        <v>6</v>
      </c>
    </row>
    <row r="1971" spans="1:25" x14ac:dyDescent="0.3">
      <c r="A1971" s="1" t="s">
        <v>296</v>
      </c>
      <c r="B1971" s="1" t="s">
        <v>278</v>
      </c>
      <c r="C1971">
        <v>20</v>
      </c>
      <c r="D1971">
        <v>0</v>
      </c>
      <c r="E1971">
        <v>3</v>
      </c>
      <c r="F1971">
        <v>3</v>
      </c>
      <c r="G1971" s="1" t="s">
        <v>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</v>
      </c>
      <c r="O1971">
        <v>3</v>
      </c>
      <c r="P1971">
        <v>0</v>
      </c>
      <c r="Q1971">
        <v>3</v>
      </c>
      <c r="R1971">
        <v>2</v>
      </c>
      <c r="S1971">
        <v>0</v>
      </c>
      <c r="T1971">
        <v>2</v>
      </c>
      <c r="U1971">
        <v>1</v>
      </c>
      <c r="V1971">
        <v>8</v>
      </c>
      <c r="W1971">
        <v>8</v>
      </c>
      <c r="X1971">
        <v>1</v>
      </c>
      <c r="Y1971">
        <v>9</v>
      </c>
    </row>
    <row r="1972" spans="1:25" x14ac:dyDescent="0.3">
      <c r="A1972" s="1" t="s">
        <v>283</v>
      </c>
      <c r="B1972" s="1" t="s">
        <v>280</v>
      </c>
      <c r="C1972">
        <v>20</v>
      </c>
      <c r="D1972">
        <v>1</v>
      </c>
      <c r="E1972">
        <v>3</v>
      </c>
      <c r="F1972">
        <v>4</v>
      </c>
      <c r="G1972" s="1" t="s">
        <v>463</v>
      </c>
      <c r="H1972">
        <v>0</v>
      </c>
      <c r="I1972">
        <v>2</v>
      </c>
      <c r="J1972">
        <v>2</v>
      </c>
      <c r="K1972">
        <v>0</v>
      </c>
      <c r="L1972">
        <v>2</v>
      </c>
      <c r="M1972">
        <v>1</v>
      </c>
      <c r="N1972">
        <v>1</v>
      </c>
      <c r="O1972">
        <v>1</v>
      </c>
      <c r="P1972">
        <v>1</v>
      </c>
      <c r="Q1972">
        <v>2</v>
      </c>
      <c r="R1972">
        <v>3</v>
      </c>
      <c r="S1972">
        <v>2</v>
      </c>
      <c r="T1972">
        <v>5</v>
      </c>
      <c r="U1972">
        <v>4</v>
      </c>
      <c r="V1972">
        <v>2</v>
      </c>
      <c r="W1972">
        <v>2</v>
      </c>
      <c r="X1972">
        <v>4</v>
      </c>
      <c r="Y1972">
        <v>6</v>
      </c>
    </row>
    <row r="1973" spans="1:25" x14ac:dyDescent="0.3">
      <c r="A1973" s="1" t="s">
        <v>294</v>
      </c>
      <c r="B1973" s="1" t="s">
        <v>287</v>
      </c>
      <c r="C1973">
        <v>20</v>
      </c>
      <c r="D1973">
        <v>1</v>
      </c>
      <c r="E1973">
        <v>1</v>
      </c>
      <c r="F1973">
        <v>2</v>
      </c>
      <c r="G1973" s="1" t="s">
        <v>463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1</v>
      </c>
      <c r="P1973">
        <v>1</v>
      </c>
      <c r="Q1973">
        <v>2</v>
      </c>
      <c r="R1973">
        <v>2</v>
      </c>
      <c r="S1973">
        <v>0</v>
      </c>
      <c r="T1973">
        <v>2</v>
      </c>
      <c r="U1973">
        <v>3</v>
      </c>
      <c r="V1973">
        <v>7</v>
      </c>
      <c r="W1973">
        <v>7</v>
      </c>
      <c r="X1973">
        <v>3</v>
      </c>
      <c r="Y1973">
        <v>10</v>
      </c>
    </row>
    <row r="1974" spans="1:25" x14ac:dyDescent="0.3">
      <c r="A1974" s="1" t="s">
        <v>292</v>
      </c>
      <c r="B1974" s="1" t="s">
        <v>293</v>
      </c>
      <c r="C1974">
        <v>20</v>
      </c>
      <c r="D1974">
        <v>0</v>
      </c>
      <c r="E1974">
        <v>1</v>
      </c>
      <c r="F1974">
        <v>1</v>
      </c>
      <c r="G1974" s="1" t="s">
        <v>5</v>
      </c>
      <c r="H1974">
        <v>0</v>
      </c>
      <c r="I1974">
        <v>1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9</v>
      </c>
      <c r="V1974">
        <v>4</v>
      </c>
      <c r="W1974">
        <v>4</v>
      </c>
      <c r="X1974">
        <v>9</v>
      </c>
      <c r="Y1974">
        <v>13</v>
      </c>
    </row>
    <row r="1975" spans="1:25" x14ac:dyDescent="0.3">
      <c r="A1975" s="1" t="s">
        <v>288</v>
      </c>
      <c r="B1975" s="1" t="s">
        <v>282</v>
      </c>
      <c r="C1975">
        <v>20</v>
      </c>
      <c r="D1975">
        <v>1</v>
      </c>
      <c r="E1975">
        <v>1</v>
      </c>
      <c r="F1975">
        <v>2</v>
      </c>
      <c r="G1975" s="1" t="s">
        <v>463</v>
      </c>
      <c r="H1975">
        <v>0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1</v>
      </c>
      <c r="T1975">
        <v>1</v>
      </c>
      <c r="U1975">
        <v>8</v>
      </c>
      <c r="V1975">
        <v>0</v>
      </c>
      <c r="W1975">
        <v>0</v>
      </c>
      <c r="X1975">
        <v>8</v>
      </c>
      <c r="Y1975">
        <v>8</v>
      </c>
    </row>
    <row r="1976" spans="1:25" x14ac:dyDescent="0.3">
      <c r="A1976" s="1" t="s">
        <v>279</v>
      </c>
      <c r="B1976" s="1" t="s">
        <v>289</v>
      </c>
      <c r="C1976">
        <v>20</v>
      </c>
      <c r="D1976">
        <v>0</v>
      </c>
      <c r="E1976">
        <v>1</v>
      </c>
      <c r="F1976">
        <v>1</v>
      </c>
      <c r="G1976" s="1" t="s">
        <v>5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5</v>
      </c>
      <c r="S1976">
        <v>3</v>
      </c>
      <c r="T1976">
        <v>8</v>
      </c>
      <c r="U1976">
        <v>4</v>
      </c>
      <c r="V1976">
        <v>3</v>
      </c>
      <c r="W1976">
        <v>3</v>
      </c>
      <c r="X1976">
        <v>4</v>
      </c>
      <c r="Y1976">
        <v>7</v>
      </c>
    </row>
    <row r="1977" spans="1:25" x14ac:dyDescent="0.3">
      <c r="A1977" s="1" t="s">
        <v>285</v>
      </c>
      <c r="B1977" s="1" t="s">
        <v>295</v>
      </c>
      <c r="C1977">
        <v>20</v>
      </c>
      <c r="D1977">
        <v>1</v>
      </c>
      <c r="E1977">
        <v>0</v>
      </c>
      <c r="F1977">
        <v>1</v>
      </c>
      <c r="G1977" s="1" t="s">
        <v>5</v>
      </c>
      <c r="H1977">
        <v>1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3</v>
      </c>
      <c r="T1977">
        <v>5</v>
      </c>
      <c r="U1977">
        <v>5</v>
      </c>
      <c r="V1977">
        <v>5</v>
      </c>
      <c r="W1977">
        <v>5</v>
      </c>
      <c r="X1977">
        <v>5</v>
      </c>
      <c r="Y1977">
        <v>10</v>
      </c>
    </row>
    <row r="1978" spans="1:25" x14ac:dyDescent="0.3">
      <c r="A1978" s="1" t="s">
        <v>281</v>
      </c>
      <c r="B1978" s="1" t="s">
        <v>284</v>
      </c>
      <c r="C1978">
        <v>20</v>
      </c>
      <c r="D1978">
        <v>1</v>
      </c>
      <c r="E1978">
        <v>2</v>
      </c>
      <c r="F1978">
        <v>3</v>
      </c>
      <c r="G1978" s="1" t="s">
        <v>463</v>
      </c>
      <c r="H1978">
        <v>1</v>
      </c>
      <c r="I1978">
        <v>1</v>
      </c>
      <c r="J1978">
        <v>1</v>
      </c>
      <c r="K1978">
        <v>1</v>
      </c>
      <c r="L1978">
        <v>2</v>
      </c>
      <c r="M1978">
        <v>0</v>
      </c>
      <c r="N1978">
        <v>1</v>
      </c>
      <c r="O1978">
        <v>1</v>
      </c>
      <c r="P1978">
        <v>0</v>
      </c>
      <c r="Q1978">
        <v>1</v>
      </c>
      <c r="R1978">
        <v>1</v>
      </c>
      <c r="S1978">
        <v>1</v>
      </c>
      <c r="T1978">
        <v>2</v>
      </c>
      <c r="U1978">
        <v>7</v>
      </c>
      <c r="V1978">
        <v>4</v>
      </c>
      <c r="W1978">
        <v>4</v>
      </c>
      <c r="X1978">
        <v>7</v>
      </c>
      <c r="Y1978">
        <v>11</v>
      </c>
    </row>
    <row r="1979" spans="1:25" x14ac:dyDescent="0.3">
      <c r="A1979" s="1" t="s">
        <v>317</v>
      </c>
      <c r="B1979" s="1" t="s">
        <v>291</v>
      </c>
      <c r="C1979">
        <v>20</v>
      </c>
      <c r="D1979">
        <v>1</v>
      </c>
      <c r="E1979">
        <v>1</v>
      </c>
      <c r="F1979">
        <v>2</v>
      </c>
      <c r="G1979" s="1" t="s">
        <v>463</v>
      </c>
      <c r="H1979">
        <v>1</v>
      </c>
      <c r="I1979">
        <v>1</v>
      </c>
      <c r="J1979">
        <v>1</v>
      </c>
      <c r="K1979">
        <v>1</v>
      </c>
      <c r="L1979">
        <v>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0</v>
      </c>
      <c r="T1979">
        <v>2</v>
      </c>
      <c r="U1979">
        <v>6</v>
      </c>
      <c r="V1979">
        <v>3</v>
      </c>
      <c r="W1979">
        <v>3</v>
      </c>
      <c r="X1979">
        <v>6</v>
      </c>
      <c r="Y1979">
        <v>9</v>
      </c>
    </row>
    <row r="1980" spans="1:25" x14ac:dyDescent="0.3">
      <c r="A1980" s="1" t="s">
        <v>280</v>
      </c>
      <c r="B1980" s="1" t="s">
        <v>296</v>
      </c>
      <c r="C1980">
        <v>21</v>
      </c>
      <c r="D1980">
        <v>2</v>
      </c>
      <c r="E1980">
        <v>1</v>
      </c>
      <c r="F1980">
        <v>3</v>
      </c>
      <c r="G1980" s="1" t="s">
        <v>463</v>
      </c>
      <c r="H1980">
        <v>1</v>
      </c>
      <c r="I1980">
        <v>1</v>
      </c>
      <c r="J1980">
        <v>1</v>
      </c>
      <c r="K1980">
        <v>1</v>
      </c>
      <c r="L1980">
        <v>2</v>
      </c>
      <c r="M1980">
        <v>1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3</v>
      </c>
      <c r="T1980">
        <v>3</v>
      </c>
      <c r="U1980">
        <v>4</v>
      </c>
      <c r="V1980">
        <v>3</v>
      </c>
      <c r="W1980">
        <v>3</v>
      </c>
      <c r="X1980">
        <v>4</v>
      </c>
      <c r="Y1980">
        <v>7</v>
      </c>
    </row>
    <row r="1981" spans="1:25" x14ac:dyDescent="0.3">
      <c r="A1981" s="1" t="s">
        <v>291</v>
      </c>
      <c r="B1981" s="1" t="s">
        <v>284</v>
      </c>
      <c r="C1981">
        <v>21</v>
      </c>
      <c r="D1981">
        <v>1</v>
      </c>
      <c r="E1981">
        <v>5</v>
      </c>
      <c r="F1981">
        <v>6</v>
      </c>
      <c r="G1981" s="1" t="s">
        <v>463</v>
      </c>
      <c r="H1981">
        <v>1</v>
      </c>
      <c r="I1981">
        <v>2</v>
      </c>
      <c r="J1981">
        <v>2</v>
      </c>
      <c r="K1981">
        <v>1</v>
      </c>
      <c r="L1981">
        <v>3</v>
      </c>
      <c r="M1981">
        <v>0</v>
      </c>
      <c r="N1981">
        <v>3</v>
      </c>
      <c r="O1981">
        <v>3</v>
      </c>
      <c r="P1981">
        <v>0</v>
      </c>
      <c r="Q1981">
        <v>3</v>
      </c>
      <c r="R1981">
        <v>5</v>
      </c>
      <c r="S1981">
        <v>3</v>
      </c>
      <c r="T1981">
        <v>8</v>
      </c>
      <c r="U1981">
        <v>3</v>
      </c>
      <c r="V1981">
        <v>7</v>
      </c>
      <c r="W1981">
        <v>7</v>
      </c>
      <c r="X1981">
        <v>3</v>
      </c>
      <c r="Y1981">
        <v>10</v>
      </c>
    </row>
    <row r="1982" spans="1:25" x14ac:dyDescent="0.3">
      <c r="A1982" s="1" t="s">
        <v>290</v>
      </c>
      <c r="B1982" s="1" t="s">
        <v>281</v>
      </c>
      <c r="C1982">
        <v>21</v>
      </c>
      <c r="D1982">
        <v>0</v>
      </c>
      <c r="E1982">
        <v>1</v>
      </c>
      <c r="F1982">
        <v>1</v>
      </c>
      <c r="G1982" s="1" t="s">
        <v>5</v>
      </c>
      <c r="H1982">
        <v>0</v>
      </c>
      <c r="I1982">
        <v>1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</v>
      </c>
      <c r="S1982">
        <v>1</v>
      </c>
      <c r="T1982">
        <v>4</v>
      </c>
      <c r="U1982">
        <v>8</v>
      </c>
      <c r="V1982">
        <v>2</v>
      </c>
      <c r="W1982">
        <v>2</v>
      </c>
      <c r="X1982">
        <v>8</v>
      </c>
      <c r="Y1982">
        <v>10</v>
      </c>
    </row>
    <row r="1983" spans="1:25" x14ac:dyDescent="0.3">
      <c r="A1983" s="1" t="s">
        <v>278</v>
      </c>
      <c r="B1983" s="1" t="s">
        <v>292</v>
      </c>
      <c r="C1983">
        <v>21</v>
      </c>
      <c r="D1983">
        <v>9</v>
      </c>
      <c r="E1983">
        <v>0</v>
      </c>
      <c r="F1983">
        <v>9</v>
      </c>
      <c r="G1983" s="1" t="s">
        <v>5</v>
      </c>
      <c r="H1983">
        <v>3</v>
      </c>
      <c r="I1983">
        <v>0</v>
      </c>
      <c r="J1983">
        <v>0</v>
      </c>
      <c r="K1983">
        <v>3</v>
      </c>
      <c r="L1983">
        <v>3</v>
      </c>
      <c r="M1983">
        <v>6</v>
      </c>
      <c r="N1983">
        <v>0</v>
      </c>
      <c r="O1983">
        <v>0</v>
      </c>
      <c r="P1983">
        <v>6</v>
      </c>
      <c r="Q1983">
        <v>6</v>
      </c>
      <c r="R1983">
        <v>0</v>
      </c>
      <c r="S1983">
        <v>0</v>
      </c>
      <c r="T1983">
        <v>0</v>
      </c>
      <c r="U1983">
        <v>8</v>
      </c>
      <c r="V1983">
        <v>1</v>
      </c>
      <c r="W1983">
        <v>1</v>
      </c>
      <c r="X1983">
        <v>8</v>
      </c>
      <c r="Y1983">
        <v>9</v>
      </c>
    </row>
    <row r="1984" spans="1:25" x14ac:dyDescent="0.3">
      <c r="A1984" s="1" t="s">
        <v>282</v>
      </c>
      <c r="B1984" s="1" t="s">
        <v>285</v>
      </c>
      <c r="C1984">
        <v>21</v>
      </c>
      <c r="D1984">
        <v>1</v>
      </c>
      <c r="E1984">
        <v>1</v>
      </c>
      <c r="F1984">
        <v>2</v>
      </c>
      <c r="G1984" s="1" t="s">
        <v>463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3</v>
      </c>
      <c r="T1984">
        <v>3</v>
      </c>
      <c r="U1984">
        <v>2</v>
      </c>
      <c r="V1984">
        <v>7</v>
      </c>
      <c r="W1984">
        <v>7</v>
      </c>
      <c r="X1984">
        <v>2</v>
      </c>
      <c r="Y1984">
        <v>9</v>
      </c>
    </row>
    <row r="1985" spans="1:25" x14ac:dyDescent="0.3">
      <c r="A1985" s="1" t="s">
        <v>256</v>
      </c>
      <c r="B1985" s="1" t="s">
        <v>245</v>
      </c>
      <c r="C1985">
        <v>1</v>
      </c>
      <c r="D1985">
        <v>3</v>
      </c>
      <c r="E1985">
        <v>1</v>
      </c>
      <c r="F1985">
        <v>4</v>
      </c>
      <c r="G1985" s="1" t="s">
        <v>463</v>
      </c>
      <c r="H1985">
        <v>1</v>
      </c>
      <c r="I1985">
        <v>0</v>
      </c>
      <c r="J1985">
        <v>0</v>
      </c>
      <c r="K1985">
        <v>1</v>
      </c>
      <c r="L1985">
        <v>1</v>
      </c>
      <c r="M1985">
        <v>2</v>
      </c>
      <c r="N1985">
        <v>1</v>
      </c>
      <c r="O1985">
        <v>1</v>
      </c>
      <c r="P1985">
        <v>2</v>
      </c>
      <c r="Q1985">
        <v>3</v>
      </c>
      <c r="R1985">
        <v>1</v>
      </c>
      <c r="S1985">
        <v>4</v>
      </c>
      <c r="T1985">
        <v>5</v>
      </c>
      <c r="U1985">
        <v>7</v>
      </c>
      <c r="V1985">
        <v>2</v>
      </c>
      <c r="W1985">
        <v>2</v>
      </c>
      <c r="X1985">
        <v>7</v>
      </c>
      <c r="Y1985">
        <v>9</v>
      </c>
    </row>
    <row r="1986" spans="1:25" x14ac:dyDescent="0.3">
      <c r="A1986" s="1" t="s">
        <v>246</v>
      </c>
      <c r="B1986" s="1" t="s">
        <v>251</v>
      </c>
      <c r="C1986">
        <v>1</v>
      </c>
      <c r="D1986">
        <v>4</v>
      </c>
      <c r="E1986">
        <v>1</v>
      </c>
      <c r="F1986">
        <v>5</v>
      </c>
      <c r="G1986" s="1" t="s">
        <v>463</v>
      </c>
      <c r="H1986">
        <v>3</v>
      </c>
      <c r="I1986">
        <v>1</v>
      </c>
      <c r="J1986">
        <v>1</v>
      </c>
      <c r="K1986">
        <v>3</v>
      </c>
      <c r="L1986">
        <v>4</v>
      </c>
      <c r="M1986">
        <v>1</v>
      </c>
      <c r="N1986">
        <v>0</v>
      </c>
      <c r="O1986">
        <v>0</v>
      </c>
      <c r="P1986">
        <v>1</v>
      </c>
      <c r="Q1986">
        <v>1</v>
      </c>
      <c r="R1986">
        <v>2</v>
      </c>
      <c r="S1986">
        <v>2</v>
      </c>
      <c r="T1986">
        <v>4</v>
      </c>
      <c r="U1986">
        <v>7</v>
      </c>
      <c r="V1986">
        <v>9</v>
      </c>
      <c r="W1986">
        <v>9</v>
      </c>
      <c r="X1986">
        <v>7</v>
      </c>
      <c r="Y1986">
        <v>16</v>
      </c>
    </row>
    <row r="1987" spans="1:25" x14ac:dyDescent="0.3">
      <c r="A1987" s="1" t="s">
        <v>318</v>
      </c>
      <c r="B1987" s="1" t="s">
        <v>247</v>
      </c>
      <c r="C1987">
        <v>1</v>
      </c>
      <c r="D1987">
        <v>2</v>
      </c>
      <c r="E1987">
        <v>0</v>
      </c>
      <c r="F1987">
        <v>2</v>
      </c>
      <c r="G1987" s="1" t="s">
        <v>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</v>
      </c>
      <c r="N1987">
        <v>0</v>
      </c>
      <c r="O1987">
        <v>0</v>
      </c>
      <c r="P1987">
        <v>2</v>
      </c>
      <c r="Q1987">
        <v>2</v>
      </c>
      <c r="R1987">
        <v>1</v>
      </c>
      <c r="S1987">
        <v>2</v>
      </c>
      <c r="T1987">
        <v>3</v>
      </c>
      <c r="U1987">
        <v>9</v>
      </c>
      <c r="V1987">
        <v>5</v>
      </c>
      <c r="W1987">
        <v>5</v>
      </c>
      <c r="X1987">
        <v>9</v>
      </c>
      <c r="Y1987">
        <v>14</v>
      </c>
    </row>
    <row r="1988" spans="1:25" x14ac:dyDescent="0.3">
      <c r="A1988" s="1" t="s">
        <v>248</v>
      </c>
      <c r="B1988" s="1" t="s">
        <v>249</v>
      </c>
      <c r="C1988">
        <v>1</v>
      </c>
      <c r="D1988">
        <v>1</v>
      </c>
      <c r="E1988">
        <v>0</v>
      </c>
      <c r="F1988">
        <v>1</v>
      </c>
      <c r="G1988" s="1" t="s">
        <v>5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2</v>
      </c>
      <c r="T1988">
        <v>3</v>
      </c>
      <c r="U1988">
        <v>8</v>
      </c>
      <c r="V1988">
        <v>4</v>
      </c>
      <c r="W1988">
        <v>4</v>
      </c>
      <c r="X1988">
        <v>8</v>
      </c>
      <c r="Y1988">
        <v>12</v>
      </c>
    </row>
    <row r="1989" spans="1:25" x14ac:dyDescent="0.3">
      <c r="A1989" s="1" t="s">
        <v>244</v>
      </c>
      <c r="B1989" s="1" t="s">
        <v>254</v>
      </c>
      <c r="C1989">
        <v>1</v>
      </c>
      <c r="D1989">
        <v>1</v>
      </c>
      <c r="E1989">
        <v>1</v>
      </c>
      <c r="F1989">
        <v>2</v>
      </c>
      <c r="G1989" s="1" t="s">
        <v>463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1</v>
      </c>
      <c r="Q1989">
        <v>2</v>
      </c>
      <c r="R1989">
        <v>0</v>
      </c>
      <c r="S1989">
        <v>0</v>
      </c>
      <c r="T1989">
        <v>0</v>
      </c>
      <c r="U1989">
        <v>4</v>
      </c>
      <c r="V1989">
        <v>3</v>
      </c>
      <c r="W1989">
        <v>3</v>
      </c>
      <c r="X1989">
        <v>4</v>
      </c>
      <c r="Y1989">
        <v>7</v>
      </c>
    </row>
    <row r="1990" spans="1:25" x14ac:dyDescent="0.3">
      <c r="A1990" s="1" t="s">
        <v>250</v>
      </c>
      <c r="B1990" s="1" t="s">
        <v>319</v>
      </c>
      <c r="C1990">
        <v>1</v>
      </c>
      <c r="D1990">
        <v>0</v>
      </c>
      <c r="E1990">
        <v>2</v>
      </c>
      <c r="F1990">
        <v>2</v>
      </c>
      <c r="G1990" s="1" t="s">
        <v>5</v>
      </c>
      <c r="H1990">
        <v>0</v>
      </c>
      <c r="I1990">
        <v>1</v>
      </c>
      <c r="J1990">
        <v>1</v>
      </c>
      <c r="K1990">
        <v>0</v>
      </c>
      <c r="L1990">
        <v>1</v>
      </c>
      <c r="M1990">
        <v>0</v>
      </c>
      <c r="N1990">
        <v>1</v>
      </c>
      <c r="O1990">
        <v>1</v>
      </c>
      <c r="P1990">
        <v>0</v>
      </c>
      <c r="Q1990">
        <v>1</v>
      </c>
      <c r="R1990">
        <v>1</v>
      </c>
      <c r="S1990">
        <v>2</v>
      </c>
      <c r="T1990">
        <v>3</v>
      </c>
      <c r="U1990">
        <v>6</v>
      </c>
      <c r="V1990">
        <v>4</v>
      </c>
      <c r="W1990">
        <v>4</v>
      </c>
      <c r="X1990">
        <v>6</v>
      </c>
      <c r="Y1990">
        <v>10</v>
      </c>
    </row>
    <row r="1991" spans="1:25" x14ac:dyDescent="0.3">
      <c r="A1991" s="1" t="s">
        <v>259</v>
      </c>
      <c r="B1991" s="1" t="s">
        <v>252</v>
      </c>
      <c r="C1991">
        <v>1</v>
      </c>
      <c r="D1991">
        <v>1</v>
      </c>
      <c r="E1991">
        <v>0</v>
      </c>
      <c r="F1991">
        <v>1</v>
      </c>
      <c r="G1991" s="1" t="s">
        <v>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1</v>
      </c>
      <c r="Q1991">
        <v>1</v>
      </c>
      <c r="R1991">
        <v>1</v>
      </c>
      <c r="S1991">
        <v>1</v>
      </c>
      <c r="T1991">
        <v>2</v>
      </c>
      <c r="U1991">
        <v>6</v>
      </c>
      <c r="V1991">
        <v>3</v>
      </c>
      <c r="W1991">
        <v>3</v>
      </c>
      <c r="X1991">
        <v>6</v>
      </c>
      <c r="Y1991">
        <v>9</v>
      </c>
    </row>
    <row r="1992" spans="1:25" x14ac:dyDescent="0.3">
      <c r="A1992" s="1" t="s">
        <v>258</v>
      </c>
      <c r="B1992" s="1" t="s">
        <v>253</v>
      </c>
      <c r="C1992">
        <v>1</v>
      </c>
      <c r="D1992">
        <v>2</v>
      </c>
      <c r="E1992">
        <v>1</v>
      </c>
      <c r="F1992">
        <v>3</v>
      </c>
      <c r="G1992" s="1" t="s">
        <v>463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2</v>
      </c>
      <c r="R1992">
        <v>4</v>
      </c>
      <c r="S1992">
        <v>4</v>
      </c>
      <c r="T1992">
        <v>8</v>
      </c>
      <c r="U1992">
        <v>7</v>
      </c>
      <c r="V1992">
        <v>2</v>
      </c>
      <c r="W1992">
        <v>2</v>
      </c>
      <c r="X1992">
        <v>7</v>
      </c>
      <c r="Y1992">
        <v>9</v>
      </c>
    </row>
    <row r="1993" spans="1:25" x14ac:dyDescent="0.3">
      <c r="A1993" s="1" t="s">
        <v>255</v>
      </c>
      <c r="B1993" s="1" t="s">
        <v>257</v>
      </c>
      <c r="C1993">
        <v>1</v>
      </c>
      <c r="D1993">
        <v>1</v>
      </c>
      <c r="E1993">
        <v>2</v>
      </c>
      <c r="F1993">
        <v>3</v>
      </c>
      <c r="G1993" s="1" t="s">
        <v>463</v>
      </c>
      <c r="H1993">
        <v>1</v>
      </c>
      <c r="I1993">
        <v>0</v>
      </c>
      <c r="J1993">
        <v>0</v>
      </c>
      <c r="K1993">
        <v>1</v>
      </c>
      <c r="L1993">
        <v>1</v>
      </c>
      <c r="M1993">
        <v>0</v>
      </c>
      <c r="N1993">
        <v>2</v>
      </c>
      <c r="O1993">
        <v>2</v>
      </c>
      <c r="P1993">
        <v>0</v>
      </c>
      <c r="Q1993">
        <v>2</v>
      </c>
      <c r="R1993">
        <v>1</v>
      </c>
      <c r="S1993">
        <v>0</v>
      </c>
      <c r="T1993">
        <v>1</v>
      </c>
      <c r="U1993">
        <v>7</v>
      </c>
      <c r="V1993">
        <v>5</v>
      </c>
      <c r="W1993">
        <v>5</v>
      </c>
      <c r="X1993">
        <v>7</v>
      </c>
      <c r="Y1993">
        <v>12</v>
      </c>
    </row>
    <row r="1994" spans="1:25" x14ac:dyDescent="0.3">
      <c r="A1994" s="1" t="s">
        <v>253</v>
      </c>
      <c r="B1994" s="1" t="s">
        <v>248</v>
      </c>
      <c r="C1994">
        <v>2</v>
      </c>
      <c r="D1994">
        <v>0</v>
      </c>
      <c r="E1994">
        <v>2</v>
      </c>
      <c r="F1994">
        <v>2</v>
      </c>
      <c r="G1994" s="1" t="s">
        <v>5</v>
      </c>
      <c r="H1994">
        <v>0</v>
      </c>
      <c r="I1994">
        <v>1</v>
      </c>
      <c r="J1994">
        <v>1</v>
      </c>
      <c r="K1994">
        <v>0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2</v>
      </c>
      <c r="S1994">
        <v>1</v>
      </c>
      <c r="T1994">
        <v>3</v>
      </c>
      <c r="U1994">
        <v>9</v>
      </c>
      <c r="V1994">
        <v>0</v>
      </c>
      <c r="W1994">
        <v>0</v>
      </c>
      <c r="X1994">
        <v>9</v>
      </c>
      <c r="Y1994">
        <v>9</v>
      </c>
    </row>
    <row r="1995" spans="1:25" x14ac:dyDescent="0.3">
      <c r="A1995" s="1" t="s">
        <v>245</v>
      </c>
      <c r="B1995" s="1" t="s">
        <v>250</v>
      </c>
      <c r="C1995">
        <v>2</v>
      </c>
      <c r="D1995">
        <v>3</v>
      </c>
      <c r="E1995">
        <v>1</v>
      </c>
      <c r="F1995">
        <v>4</v>
      </c>
      <c r="G1995" s="1" t="s">
        <v>463</v>
      </c>
      <c r="H1995">
        <v>0</v>
      </c>
      <c r="I1995">
        <v>1</v>
      </c>
      <c r="J1995">
        <v>1</v>
      </c>
      <c r="K1995">
        <v>0</v>
      </c>
      <c r="L1995">
        <v>1</v>
      </c>
      <c r="M1995">
        <v>3</v>
      </c>
      <c r="N1995">
        <v>0</v>
      </c>
      <c r="O1995">
        <v>0</v>
      </c>
      <c r="P1995">
        <v>3</v>
      </c>
      <c r="Q1995">
        <v>3</v>
      </c>
      <c r="R1995">
        <v>1</v>
      </c>
      <c r="S1995">
        <v>2</v>
      </c>
      <c r="T1995">
        <v>3</v>
      </c>
      <c r="U1995">
        <v>6</v>
      </c>
      <c r="V1995">
        <v>4</v>
      </c>
      <c r="W1995">
        <v>4</v>
      </c>
      <c r="X1995">
        <v>6</v>
      </c>
      <c r="Y1995">
        <v>10</v>
      </c>
    </row>
    <row r="1996" spans="1:25" x14ac:dyDescent="0.3">
      <c r="A1996" s="1" t="s">
        <v>247</v>
      </c>
      <c r="B1996" s="1" t="s">
        <v>258</v>
      </c>
      <c r="C1996">
        <v>2</v>
      </c>
      <c r="D1996">
        <v>1</v>
      </c>
      <c r="E1996">
        <v>3</v>
      </c>
      <c r="F1996">
        <v>4</v>
      </c>
      <c r="G1996" s="1" t="s">
        <v>463</v>
      </c>
      <c r="H1996">
        <v>1</v>
      </c>
      <c r="I1996">
        <v>1</v>
      </c>
      <c r="J1996">
        <v>1</v>
      </c>
      <c r="K1996">
        <v>1</v>
      </c>
      <c r="L1996">
        <v>2</v>
      </c>
      <c r="M1996">
        <v>0</v>
      </c>
      <c r="N1996">
        <v>2</v>
      </c>
      <c r="O1996">
        <v>2</v>
      </c>
      <c r="P1996">
        <v>0</v>
      </c>
      <c r="Q1996">
        <v>2</v>
      </c>
      <c r="R1996">
        <v>2</v>
      </c>
      <c r="S1996">
        <v>2</v>
      </c>
      <c r="T1996">
        <v>4</v>
      </c>
      <c r="U1996">
        <v>5</v>
      </c>
      <c r="V1996">
        <v>3</v>
      </c>
      <c r="W1996">
        <v>3</v>
      </c>
      <c r="X1996">
        <v>5</v>
      </c>
      <c r="Y1996">
        <v>8</v>
      </c>
    </row>
    <row r="1997" spans="1:25" x14ac:dyDescent="0.3">
      <c r="A1997" s="1" t="s">
        <v>251</v>
      </c>
      <c r="B1997" s="1" t="s">
        <v>255</v>
      </c>
      <c r="C1997">
        <v>2</v>
      </c>
      <c r="D1997">
        <v>1</v>
      </c>
      <c r="E1997">
        <v>1</v>
      </c>
      <c r="F1997">
        <v>2</v>
      </c>
      <c r="G1997" s="1" t="s">
        <v>463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2</v>
      </c>
      <c r="R1997">
        <v>0</v>
      </c>
      <c r="S1997">
        <v>3</v>
      </c>
      <c r="T1997">
        <v>3</v>
      </c>
      <c r="U1997">
        <v>3</v>
      </c>
      <c r="V1997">
        <v>3</v>
      </c>
      <c r="W1997">
        <v>3</v>
      </c>
      <c r="X1997">
        <v>3</v>
      </c>
      <c r="Y1997">
        <v>6</v>
      </c>
    </row>
    <row r="1998" spans="1:25" x14ac:dyDescent="0.3">
      <c r="A1998" s="1" t="s">
        <v>252</v>
      </c>
      <c r="B1998" s="1" t="s">
        <v>256</v>
      </c>
      <c r="C1998">
        <v>2</v>
      </c>
      <c r="D1998">
        <v>0</v>
      </c>
      <c r="E1998">
        <v>3</v>
      </c>
      <c r="F1998">
        <v>3</v>
      </c>
      <c r="G1998" s="1" t="s">
        <v>5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2</v>
      </c>
      <c r="O1998">
        <v>2</v>
      </c>
      <c r="P1998">
        <v>0</v>
      </c>
      <c r="Q1998">
        <v>2</v>
      </c>
      <c r="R1998">
        <v>0</v>
      </c>
      <c r="S1998">
        <v>0</v>
      </c>
      <c r="T1998">
        <v>0</v>
      </c>
      <c r="U1998">
        <v>0</v>
      </c>
      <c r="V1998">
        <v>12</v>
      </c>
      <c r="W1998">
        <v>12</v>
      </c>
      <c r="X1998">
        <v>0</v>
      </c>
      <c r="Y1998">
        <v>12</v>
      </c>
    </row>
    <row r="1999" spans="1:25" x14ac:dyDescent="0.3">
      <c r="A1999" s="1" t="s">
        <v>319</v>
      </c>
      <c r="B1999" s="1" t="s">
        <v>244</v>
      </c>
      <c r="C1999">
        <v>2</v>
      </c>
      <c r="D1999">
        <v>1</v>
      </c>
      <c r="E1999">
        <v>2</v>
      </c>
      <c r="F1999">
        <v>3</v>
      </c>
      <c r="G1999" s="1" t="s">
        <v>463</v>
      </c>
      <c r="H1999">
        <v>0</v>
      </c>
      <c r="I1999">
        <v>1</v>
      </c>
      <c r="J1999">
        <v>1</v>
      </c>
      <c r="K1999">
        <v>0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2</v>
      </c>
      <c r="R1999">
        <v>2</v>
      </c>
      <c r="S1999">
        <v>2</v>
      </c>
      <c r="T1999">
        <v>4</v>
      </c>
      <c r="U1999">
        <v>8</v>
      </c>
      <c r="V1999">
        <v>3</v>
      </c>
      <c r="W1999">
        <v>3</v>
      </c>
      <c r="X1999">
        <v>8</v>
      </c>
      <c r="Y1999">
        <v>11</v>
      </c>
    </row>
    <row r="2000" spans="1:25" x14ac:dyDescent="0.3">
      <c r="A2000" s="1" t="s">
        <v>257</v>
      </c>
      <c r="B2000" s="1" t="s">
        <v>318</v>
      </c>
      <c r="C2000">
        <v>2</v>
      </c>
      <c r="D2000">
        <v>1</v>
      </c>
      <c r="E2000">
        <v>1</v>
      </c>
      <c r="F2000">
        <v>2</v>
      </c>
      <c r="G2000" s="1" t="s">
        <v>463</v>
      </c>
      <c r="H2000">
        <v>1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1</v>
      </c>
      <c r="P2000">
        <v>0</v>
      </c>
      <c r="Q2000">
        <v>1</v>
      </c>
      <c r="R2000">
        <v>1</v>
      </c>
      <c r="S2000">
        <v>2</v>
      </c>
      <c r="T2000">
        <v>3</v>
      </c>
      <c r="U2000">
        <v>9</v>
      </c>
      <c r="V2000">
        <v>4</v>
      </c>
      <c r="W2000">
        <v>4</v>
      </c>
      <c r="X2000">
        <v>9</v>
      </c>
      <c r="Y2000">
        <v>13</v>
      </c>
    </row>
    <row r="2001" spans="1:25" x14ac:dyDescent="0.3">
      <c r="A2001" s="1" t="s">
        <v>254</v>
      </c>
      <c r="B2001" s="1" t="s">
        <v>246</v>
      </c>
      <c r="C2001">
        <v>2</v>
      </c>
      <c r="D2001">
        <v>0</v>
      </c>
      <c r="E2001">
        <v>0</v>
      </c>
      <c r="F2001">
        <v>0</v>
      </c>
      <c r="G2001" s="1" t="s">
        <v>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4</v>
      </c>
      <c r="V2001">
        <v>1</v>
      </c>
      <c r="W2001">
        <v>1</v>
      </c>
      <c r="X2001">
        <v>4</v>
      </c>
      <c r="Y2001">
        <v>5</v>
      </c>
    </row>
    <row r="2002" spans="1:25" x14ac:dyDescent="0.3">
      <c r="A2002" s="1" t="s">
        <v>249</v>
      </c>
      <c r="B2002" s="1" t="s">
        <v>259</v>
      </c>
      <c r="C2002">
        <v>2</v>
      </c>
      <c r="D2002">
        <v>1</v>
      </c>
      <c r="E2002">
        <v>1</v>
      </c>
      <c r="F2002">
        <v>2</v>
      </c>
      <c r="G2002" s="1" t="s">
        <v>463</v>
      </c>
      <c r="H2002">
        <v>0</v>
      </c>
      <c r="I2002">
        <v>1</v>
      </c>
      <c r="J2002">
        <v>1</v>
      </c>
      <c r="K2002">
        <v>0</v>
      </c>
      <c r="L2002">
        <v>1</v>
      </c>
      <c r="M2002">
        <v>1</v>
      </c>
      <c r="N2002">
        <v>0</v>
      </c>
      <c r="O2002">
        <v>0</v>
      </c>
      <c r="P2002">
        <v>1</v>
      </c>
      <c r="Q2002">
        <v>1</v>
      </c>
      <c r="R2002">
        <v>2</v>
      </c>
      <c r="S2002">
        <v>2</v>
      </c>
      <c r="T2002">
        <v>4</v>
      </c>
      <c r="U2002">
        <v>5</v>
      </c>
      <c r="V2002">
        <v>1</v>
      </c>
      <c r="W2002">
        <v>1</v>
      </c>
      <c r="X2002">
        <v>5</v>
      </c>
      <c r="Y2002">
        <v>6</v>
      </c>
    </row>
    <row r="2003" spans="1:25" x14ac:dyDescent="0.3">
      <c r="A2003" s="1" t="s">
        <v>256</v>
      </c>
      <c r="B2003" s="1" t="s">
        <v>247</v>
      </c>
      <c r="C2003">
        <v>3</v>
      </c>
      <c r="D2003">
        <v>3</v>
      </c>
      <c r="E2003">
        <v>1</v>
      </c>
      <c r="F2003">
        <v>4</v>
      </c>
      <c r="G2003" s="1" t="s">
        <v>463</v>
      </c>
      <c r="H2003">
        <v>2</v>
      </c>
      <c r="I2003">
        <v>1</v>
      </c>
      <c r="J2003">
        <v>1</v>
      </c>
      <c r="K2003">
        <v>2</v>
      </c>
      <c r="L2003">
        <v>3</v>
      </c>
      <c r="M2003">
        <v>1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1</v>
      </c>
      <c r="T2003">
        <v>1</v>
      </c>
      <c r="U2003">
        <v>9</v>
      </c>
      <c r="V2003">
        <v>1</v>
      </c>
      <c r="W2003">
        <v>1</v>
      </c>
      <c r="X2003">
        <v>9</v>
      </c>
      <c r="Y2003">
        <v>10</v>
      </c>
    </row>
    <row r="2004" spans="1:25" x14ac:dyDescent="0.3">
      <c r="A2004" s="1" t="s">
        <v>246</v>
      </c>
      <c r="B2004" s="1" t="s">
        <v>319</v>
      </c>
      <c r="C2004">
        <v>3</v>
      </c>
      <c r="D2004">
        <v>3</v>
      </c>
      <c r="E2004">
        <v>1</v>
      </c>
      <c r="F2004">
        <v>4</v>
      </c>
      <c r="G2004" s="1" t="s">
        <v>463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2</v>
      </c>
      <c r="N2004">
        <v>1</v>
      </c>
      <c r="O2004">
        <v>1</v>
      </c>
      <c r="P2004">
        <v>2</v>
      </c>
      <c r="Q2004">
        <v>3</v>
      </c>
      <c r="R2004">
        <v>0</v>
      </c>
      <c r="S2004">
        <v>1</v>
      </c>
      <c r="T2004">
        <v>1</v>
      </c>
      <c r="U2004">
        <v>7</v>
      </c>
      <c r="V2004">
        <v>1</v>
      </c>
      <c r="W2004">
        <v>1</v>
      </c>
      <c r="X2004">
        <v>7</v>
      </c>
      <c r="Y2004">
        <v>8</v>
      </c>
    </row>
    <row r="2005" spans="1:25" x14ac:dyDescent="0.3">
      <c r="A2005" s="1" t="s">
        <v>251</v>
      </c>
      <c r="B2005" s="1" t="s">
        <v>254</v>
      </c>
      <c r="C2005">
        <v>3</v>
      </c>
      <c r="D2005">
        <v>3</v>
      </c>
      <c r="E2005">
        <v>2</v>
      </c>
      <c r="F2005">
        <v>5</v>
      </c>
      <c r="G2005" s="1" t="s">
        <v>463</v>
      </c>
      <c r="H2005">
        <v>2</v>
      </c>
      <c r="I2005">
        <v>1</v>
      </c>
      <c r="J2005">
        <v>1</v>
      </c>
      <c r="K2005">
        <v>2</v>
      </c>
      <c r="L2005">
        <v>3</v>
      </c>
      <c r="M2005">
        <v>1</v>
      </c>
      <c r="N2005">
        <v>1</v>
      </c>
      <c r="O2005">
        <v>1</v>
      </c>
      <c r="P2005">
        <v>1</v>
      </c>
      <c r="Q2005">
        <v>2</v>
      </c>
      <c r="R2005">
        <v>3</v>
      </c>
      <c r="S2005">
        <v>3</v>
      </c>
      <c r="T2005">
        <v>6</v>
      </c>
      <c r="U2005">
        <v>4</v>
      </c>
      <c r="V2005">
        <v>12</v>
      </c>
      <c r="W2005">
        <v>12</v>
      </c>
      <c r="X2005">
        <v>4</v>
      </c>
      <c r="Y2005">
        <v>16</v>
      </c>
    </row>
    <row r="2006" spans="1:25" x14ac:dyDescent="0.3">
      <c r="A2006" s="1" t="s">
        <v>318</v>
      </c>
      <c r="B2006" s="1" t="s">
        <v>253</v>
      </c>
      <c r="C2006">
        <v>3</v>
      </c>
      <c r="D2006">
        <v>2</v>
      </c>
      <c r="E2006">
        <v>1</v>
      </c>
      <c r="F2006">
        <v>3</v>
      </c>
      <c r="G2006" s="1" t="s">
        <v>463</v>
      </c>
      <c r="H2006">
        <v>1</v>
      </c>
      <c r="I2006">
        <v>0</v>
      </c>
      <c r="J2006">
        <v>0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2</v>
      </c>
      <c r="R2006">
        <v>0</v>
      </c>
      <c r="S2006">
        <v>2</v>
      </c>
      <c r="T2006">
        <v>2</v>
      </c>
      <c r="U2006">
        <v>6</v>
      </c>
      <c r="V2006">
        <v>6</v>
      </c>
      <c r="W2006">
        <v>6</v>
      </c>
      <c r="X2006">
        <v>6</v>
      </c>
      <c r="Y2006">
        <v>12</v>
      </c>
    </row>
    <row r="2007" spans="1:25" x14ac:dyDescent="0.3">
      <c r="A2007" s="1" t="s">
        <v>244</v>
      </c>
      <c r="B2007" s="1" t="s">
        <v>249</v>
      </c>
      <c r="C2007">
        <v>3</v>
      </c>
      <c r="D2007">
        <v>1</v>
      </c>
      <c r="E2007">
        <v>1</v>
      </c>
      <c r="F2007">
        <v>2</v>
      </c>
      <c r="G2007" s="1" t="s">
        <v>463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1</v>
      </c>
      <c r="O2007">
        <v>1</v>
      </c>
      <c r="P2007">
        <v>0</v>
      </c>
      <c r="Q2007">
        <v>1</v>
      </c>
      <c r="R2007">
        <v>2</v>
      </c>
      <c r="S2007">
        <v>0</v>
      </c>
      <c r="T2007">
        <v>2</v>
      </c>
      <c r="U2007">
        <v>4</v>
      </c>
      <c r="V2007">
        <v>7</v>
      </c>
      <c r="W2007">
        <v>7</v>
      </c>
      <c r="X2007">
        <v>4</v>
      </c>
      <c r="Y2007">
        <v>11</v>
      </c>
    </row>
    <row r="2008" spans="1:25" x14ac:dyDescent="0.3">
      <c r="A2008" s="1" t="s">
        <v>250</v>
      </c>
      <c r="B2008" s="1" t="s">
        <v>252</v>
      </c>
      <c r="C2008">
        <v>3</v>
      </c>
      <c r="D2008">
        <v>3</v>
      </c>
      <c r="E2008">
        <v>3</v>
      </c>
      <c r="F2008">
        <v>6</v>
      </c>
      <c r="G2008" s="1" t="s">
        <v>463</v>
      </c>
      <c r="H2008">
        <v>1</v>
      </c>
      <c r="I2008">
        <v>1</v>
      </c>
      <c r="J2008">
        <v>1</v>
      </c>
      <c r="K2008">
        <v>1</v>
      </c>
      <c r="L2008">
        <v>2</v>
      </c>
      <c r="M2008">
        <v>2</v>
      </c>
      <c r="N2008">
        <v>2</v>
      </c>
      <c r="O2008">
        <v>2</v>
      </c>
      <c r="P2008">
        <v>2</v>
      </c>
      <c r="Q2008">
        <v>4</v>
      </c>
      <c r="R2008">
        <v>2</v>
      </c>
      <c r="S2008">
        <v>3</v>
      </c>
      <c r="T2008">
        <v>5</v>
      </c>
      <c r="U2008">
        <v>5</v>
      </c>
      <c r="V2008">
        <v>8</v>
      </c>
      <c r="W2008">
        <v>8</v>
      </c>
      <c r="X2008">
        <v>5</v>
      </c>
      <c r="Y2008">
        <v>13</v>
      </c>
    </row>
    <row r="2009" spans="1:25" x14ac:dyDescent="0.3">
      <c r="A2009" s="1" t="s">
        <v>259</v>
      </c>
      <c r="B2009" s="1" t="s">
        <v>257</v>
      </c>
      <c r="C2009">
        <v>3</v>
      </c>
      <c r="D2009">
        <v>2</v>
      </c>
      <c r="E2009">
        <v>1</v>
      </c>
      <c r="F2009">
        <v>3</v>
      </c>
      <c r="G2009" s="1" t="s">
        <v>463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</v>
      </c>
      <c r="N2009">
        <v>1</v>
      </c>
      <c r="O2009">
        <v>1</v>
      </c>
      <c r="P2009">
        <v>2</v>
      </c>
      <c r="Q2009">
        <v>3</v>
      </c>
      <c r="R2009">
        <v>1</v>
      </c>
      <c r="S2009">
        <v>2</v>
      </c>
      <c r="T2009">
        <v>3</v>
      </c>
      <c r="U2009">
        <v>5</v>
      </c>
      <c r="V2009">
        <v>4</v>
      </c>
      <c r="W2009">
        <v>4</v>
      </c>
      <c r="X2009">
        <v>5</v>
      </c>
      <c r="Y2009">
        <v>9</v>
      </c>
    </row>
    <row r="2010" spans="1:25" x14ac:dyDescent="0.3">
      <c r="A2010" s="1" t="s">
        <v>258</v>
      </c>
      <c r="B2010" s="1" t="s">
        <v>248</v>
      </c>
      <c r="C2010">
        <v>3</v>
      </c>
      <c r="D2010">
        <v>2</v>
      </c>
      <c r="E2010">
        <v>2</v>
      </c>
      <c r="F2010">
        <v>4</v>
      </c>
      <c r="G2010" s="1" t="s">
        <v>463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</v>
      </c>
      <c r="N2010">
        <v>2</v>
      </c>
      <c r="O2010">
        <v>2</v>
      </c>
      <c r="P2010">
        <v>2</v>
      </c>
      <c r="Q2010">
        <v>4</v>
      </c>
      <c r="R2010">
        <v>1</v>
      </c>
      <c r="S2010">
        <v>1</v>
      </c>
      <c r="T2010">
        <v>2</v>
      </c>
      <c r="U2010">
        <v>7</v>
      </c>
      <c r="V2010">
        <v>2</v>
      </c>
      <c r="W2010">
        <v>2</v>
      </c>
      <c r="X2010">
        <v>7</v>
      </c>
      <c r="Y2010">
        <v>9</v>
      </c>
    </row>
    <row r="2011" spans="1:25" x14ac:dyDescent="0.3">
      <c r="A2011" s="1" t="s">
        <v>255</v>
      </c>
      <c r="B2011" s="1" t="s">
        <v>245</v>
      </c>
      <c r="C2011">
        <v>3</v>
      </c>
      <c r="D2011">
        <v>2</v>
      </c>
      <c r="E2011">
        <v>1</v>
      </c>
      <c r="F2011">
        <v>3</v>
      </c>
      <c r="G2011" s="1" t="s">
        <v>463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2</v>
      </c>
      <c r="R2011">
        <v>1</v>
      </c>
      <c r="S2011">
        <v>1</v>
      </c>
      <c r="T2011">
        <v>2</v>
      </c>
      <c r="U2011">
        <v>0</v>
      </c>
      <c r="V2011">
        <v>9</v>
      </c>
      <c r="W2011">
        <v>9</v>
      </c>
      <c r="X2011">
        <v>0</v>
      </c>
      <c r="Y2011">
        <v>9</v>
      </c>
    </row>
    <row r="2012" spans="1:25" x14ac:dyDescent="0.3">
      <c r="A2012" s="1" t="s">
        <v>253</v>
      </c>
      <c r="B2012" s="1" t="s">
        <v>256</v>
      </c>
      <c r="C2012">
        <v>4</v>
      </c>
      <c r="D2012">
        <v>0</v>
      </c>
      <c r="E2012">
        <v>2</v>
      </c>
      <c r="F2012">
        <v>2</v>
      </c>
      <c r="G2012" s="1" t="s">
        <v>5</v>
      </c>
      <c r="H2012">
        <v>0</v>
      </c>
      <c r="I2012">
        <v>1</v>
      </c>
      <c r="J2012">
        <v>1</v>
      </c>
      <c r="K2012">
        <v>0</v>
      </c>
      <c r="L2012">
        <v>1</v>
      </c>
      <c r="M2012">
        <v>0</v>
      </c>
      <c r="N2012">
        <v>1</v>
      </c>
      <c r="O2012">
        <v>1</v>
      </c>
      <c r="P2012">
        <v>0</v>
      </c>
      <c r="Q2012">
        <v>1</v>
      </c>
      <c r="R2012">
        <v>2</v>
      </c>
      <c r="S2012">
        <v>0</v>
      </c>
      <c r="T2012">
        <v>2</v>
      </c>
      <c r="U2012">
        <v>0</v>
      </c>
      <c r="V2012">
        <v>8</v>
      </c>
      <c r="W2012">
        <v>8</v>
      </c>
      <c r="X2012">
        <v>0</v>
      </c>
      <c r="Y2012">
        <v>8</v>
      </c>
    </row>
    <row r="2013" spans="1:25" x14ac:dyDescent="0.3">
      <c r="A2013" s="1" t="s">
        <v>245</v>
      </c>
      <c r="B2013" s="1" t="s">
        <v>246</v>
      </c>
      <c r="C2013">
        <v>4</v>
      </c>
      <c r="D2013">
        <v>1</v>
      </c>
      <c r="E2013">
        <v>1</v>
      </c>
      <c r="F2013">
        <v>2</v>
      </c>
      <c r="G2013" s="1" t="s">
        <v>463</v>
      </c>
      <c r="H2013">
        <v>1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1</v>
      </c>
      <c r="O2013">
        <v>1</v>
      </c>
      <c r="P2013">
        <v>0</v>
      </c>
      <c r="Q2013">
        <v>1</v>
      </c>
      <c r="R2013">
        <v>1</v>
      </c>
      <c r="S2013">
        <v>2</v>
      </c>
      <c r="T2013">
        <v>3</v>
      </c>
      <c r="U2013">
        <v>4</v>
      </c>
      <c r="V2013">
        <v>4</v>
      </c>
      <c r="W2013">
        <v>4</v>
      </c>
      <c r="X2013">
        <v>4</v>
      </c>
      <c r="Y2013">
        <v>8</v>
      </c>
    </row>
    <row r="2014" spans="1:25" x14ac:dyDescent="0.3">
      <c r="A2014" s="1" t="s">
        <v>247</v>
      </c>
      <c r="B2014" s="1" t="s">
        <v>259</v>
      </c>
      <c r="C2014">
        <v>4</v>
      </c>
      <c r="D2014">
        <v>1</v>
      </c>
      <c r="E2014">
        <v>0</v>
      </c>
      <c r="F2014">
        <v>1</v>
      </c>
      <c r="G2014" s="1" t="s">
        <v>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1</v>
      </c>
      <c r="R2014">
        <v>2</v>
      </c>
      <c r="S2014">
        <v>2</v>
      </c>
      <c r="T2014">
        <v>4</v>
      </c>
      <c r="U2014">
        <v>7</v>
      </c>
      <c r="V2014">
        <v>4</v>
      </c>
      <c r="W2014">
        <v>4</v>
      </c>
      <c r="X2014">
        <v>7</v>
      </c>
      <c r="Y2014">
        <v>11</v>
      </c>
    </row>
    <row r="2015" spans="1:25" x14ac:dyDescent="0.3">
      <c r="A2015" s="1" t="s">
        <v>252</v>
      </c>
      <c r="B2015" s="1" t="s">
        <v>255</v>
      </c>
      <c r="C2015">
        <v>4</v>
      </c>
      <c r="D2015">
        <v>0</v>
      </c>
      <c r="E2015">
        <v>0</v>
      </c>
      <c r="F2015">
        <v>0</v>
      </c>
      <c r="G2015" s="1" t="s">
        <v>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2</v>
      </c>
      <c r="V2015">
        <v>9</v>
      </c>
      <c r="W2015">
        <v>9</v>
      </c>
      <c r="X2015">
        <v>2</v>
      </c>
      <c r="Y2015">
        <v>11</v>
      </c>
    </row>
    <row r="2016" spans="1:25" x14ac:dyDescent="0.3">
      <c r="A2016" s="1" t="s">
        <v>319</v>
      </c>
      <c r="B2016" s="1" t="s">
        <v>251</v>
      </c>
      <c r="C2016">
        <v>4</v>
      </c>
      <c r="D2016">
        <v>1</v>
      </c>
      <c r="E2016">
        <v>1</v>
      </c>
      <c r="F2016">
        <v>2</v>
      </c>
      <c r="G2016" s="1" t="s">
        <v>463</v>
      </c>
      <c r="H2016">
        <v>1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4</v>
      </c>
      <c r="V2016">
        <v>2</v>
      </c>
      <c r="W2016">
        <v>2</v>
      </c>
      <c r="X2016">
        <v>4</v>
      </c>
      <c r="Y2016">
        <v>6</v>
      </c>
    </row>
    <row r="2017" spans="1:25" x14ac:dyDescent="0.3">
      <c r="A2017" s="1" t="s">
        <v>248</v>
      </c>
      <c r="B2017" s="1" t="s">
        <v>318</v>
      </c>
      <c r="C2017">
        <v>4</v>
      </c>
      <c r="D2017">
        <v>4</v>
      </c>
      <c r="E2017">
        <v>2</v>
      </c>
      <c r="F2017">
        <v>6</v>
      </c>
      <c r="G2017" s="1" t="s">
        <v>463</v>
      </c>
      <c r="H2017">
        <v>2</v>
      </c>
      <c r="I2017">
        <v>1</v>
      </c>
      <c r="J2017">
        <v>1</v>
      </c>
      <c r="K2017">
        <v>2</v>
      </c>
      <c r="L2017">
        <v>3</v>
      </c>
      <c r="M2017">
        <v>2</v>
      </c>
      <c r="N2017">
        <v>1</v>
      </c>
      <c r="O2017">
        <v>1</v>
      </c>
      <c r="P2017">
        <v>2</v>
      </c>
      <c r="Q2017">
        <v>3</v>
      </c>
      <c r="R2017">
        <v>2</v>
      </c>
      <c r="S2017">
        <v>1</v>
      </c>
      <c r="T2017">
        <v>3</v>
      </c>
      <c r="U2017">
        <v>8</v>
      </c>
      <c r="V2017">
        <v>7</v>
      </c>
      <c r="W2017">
        <v>7</v>
      </c>
      <c r="X2017">
        <v>8</v>
      </c>
      <c r="Y2017">
        <v>15</v>
      </c>
    </row>
    <row r="2018" spans="1:25" x14ac:dyDescent="0.3">
      <c r="A2018" s="1" t="s">
        <v>257</v>
      </c>
      <c r="B2018" s="1" t="s">
        <v>244</v>
      </c>
      <c r="C2018">
        <v>4</v>
      </c>
      <c r="D2018">
        <v>2</v>
      </c>
      <c r="E2018">
        <v>3</v>
      </c>
      <c r="F2018">
        <v>5</v>
      </c>
      <c r="G2018" s="1" t="s">
        <v>463</v>
      </c>
      <c r="H2018">
        <v>1</v>
      </c>
      <c r="I2018">
        <v>2</v>
      </c>
      <c r="J2018">
        <v>2</v>
      </c>
      <c r="K2018">
        <v>1</v>
      </c>
      <c r="L2018">
        <v>3</v>
      </c>
      <c r="M2018">
        <v>1</v>
      </c>
      <c r="N2018">
        <v>1</v>
      </c>
      <c r="O2018">
        <v>1</v>
      </c>
      <c r="P2018">
        <v>1</v>
      </c>
      <c r="Q2018">
        <v>2</v>
      </c>
      <c r="R2018">
        <v>2</v>
      </c>
      <c r="S2018">
        <v>1</v>
      </c>
      <c r="T2018">
        <v>3</v>
      </c>
      <c r="U2018">
        <v>7</v>
      </c>
      <c r="V2018">
        <v>4</v>
      </c>
      <c r="W2018">
        <v>4</v>
      </c>
      <c r="X2018">
        <v>7</v>
      </c>
      <c r="Y2018">
        <v>11</v>
      </c>
    </row>
    <row r="2019" spans="1:25" x14ac:dyDescent="0.3">
      <c r="A2019" s="1" t="s">
        <v>258</v>
      </c>
      <c r="B2019" s="1" t="s">
        <v>250</v>
      </c>
      <c r="C2019">
        <v>4</v>
      </c>
      <c r="D2019">
        <v>1</v>
      </c>
      <c r="E2019">
        <v>3</v>
      </c>
      <c r="F2019">
        <v>4</v>
      </c>
      <c r="G2019" s="1" t="s">
        <v>463</v>
      </c>
      <c r="H2019">
        <v>0</v>
      </c>
      <c r="I2019">
        <v>2</v>
      </c>
      <c r="J2019">
        <v>2</v>
      </c>
      <c r="K2019">
        <v>0</v>
      </c>
      <c r="L2019">
        <v>2</v>
      </c>
      <c r="M2019">
        <v>1</v>
      </c>
      <c r="N2019">
        <v>1</v>
      </c>
      <c r="O2019">
        <v>1</v>
      </c>
      <c r="P2019">
        <v>1</v>
      </c>
      <c r="Q2019">
        <v>2</v>
      </c>
      <c r="R2019">
        <v>0</v>
      </c>
      <c r="S2019">
        <v>2</v>
      </c>
      <c r="T2019">
        <v>2</v>
      </c>
      <c r="U2019">
        <v>7</v>
      </c>
      <c r="V2019">
        <v>7</v>
      </c>
      <c r="W2019">
        <v>7</v>
      </c>
      <c r="X2019">
        <v>7</v>
      </c>
      <c r="Y2019">
        <v>14</v>
      </c>
    </row>
    <row r="2020" spans="1:25" x14ac:dyDescent="0.3">
      <c r="A2020" s="1" t="s">
        <v>249</v>
      </c>
      <c r="B2020" s="1" t="s">
        <v>254</v>
      </c>
      <c r="C2020">
        <v>4</v>
      </c>
      <c r="D2020">
        <v>2</v>
      </c>
      <c r="E2020">
        <v>0</v>
      </c>
      <c r="F2020">
        <v>2</v>
      </c>
      <c r="G2020" s="1" t="s">
        <v>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</v>
      </c>
      <c r="N2020">
        <v>0</v>
      </c>
      <c r="O2020">
        <v>0</v>
      </c>
      <c r="P2020">
        <v>2</v>
      </c>
      <c r="Q2020">
        <v>2</v>
      </c>
      <c r="R2020">
        <v>2</v>
      </c>
      <c r="S2020">
        <v>2</v>
      </c>
      <c r="T2020">
        <v>4</v>
      </c>
      <c r="U2020">
        <v>9</v>
      </c>
      <c r="V2020">
        <v>3</v>
      </c>
      <c r="W2020">
        <v>3</v>
      </c>
      <c r="X2020">
        <v>9</v>
      </c>
      <c r="Y2020">
        <v>12</v>
      </c>
    </row>
    <row r="2021" spans="1:25" x14ac:dyDescent="0.3">
      <c r="A2021" s="1" t="s">
        <v>256</v>
      </c>
      <c r="B2021" s="1" t="s">
        <v>257</v>
      </c>
      <c r="C2021">
        <v>5</v>
      </c>
      <c r="D2021">
        <v>1</v>
      </c>
      <c r="E2021">
        <v>1</v>
      </c>
      <c r="F2021">
        <v>2</v>
      </c>
      <c r="G2021" s="1" t="s">
        <v>463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1</v>
      </c>
      <c r="Q2021">
        <v>2</v>
      </c>
      <c r="R2021">
        <v>2</v>
      </c>
      <c r="S2021">
        <v>2</v>
      </c>
      <c r="T2021">
        <v>4</v>
      </c>
      <c r="U2021">
        <v>8</v>
      </c>
      <c r="V2021">
        <v>4</v>
      </c>
      <c r="W2021">
        <v>4</v>
      </c>
      <c r="X2021">
        <v>8</v>
      </c>
      <c r="Y2021">
        <v>12</v>
      </c>
    </row>
    <row r="2022" spans="1:25" x14ac:dyDescent="0.3">
      <c r="A2022" s="1" t="s">
        <v>246</v>
      </c>
      <c r="B2022" s="1" t="s">
        <v>249</v>
      </c>
      <c r="C2022">
        <v>5</v>
      </c>
      <c r="D2022">
        <v>7</v>
      </c>
      <c r="E2022">
        <v>0</v>
      </c>
      <c r="F2022">
        <v>7</v>
      </c>
      <c r="G2022" s="1" t="s">
        <v>5</v>
      </c>
      <c r="H2022">
        <v>2</v>
      </c>
      <c r="I2022">
        <v>0</v>
      </c>
      <c r="J2022">
        <v>0</v>
      </c>
      <c r="K2022">
        <v>2</v>
      </c>
      <c r="L2022">
        <v>2</v>
      </c>
      <c r="M2022">
        <v>5</v>
      </c>
      <c r="N2022">
        <v>0</v>
      </c>
      <c r="O2022">
        <v>0</v>
      </c>
      <c r="P2022">
        <v>5</v>
      </c>
      <c r="Q2022">
        <v>5</v>
      </c>
      <c r="R2022">
        <v>0</v>
      </c>
      <c r="S2022">
        <v>2</v>
      </c>
      <c r="T2022">
        <v>2</v>
      </c>
      <c r="U2022">
        <v>4</v>
      </c>
      <c r="V2022">
        <v>5</v>
      </c>
      <c r="W2022">
        <v>5</v>
      </c>
      <c r="X2022">
        <v>4</v>
      </c>
      <c r="Y2022">
        <v>9</v>
      </c>
    </row>
    <row r="2023" spans="1:25" x14ac:dyDescent="0.3">
      <c r="A2023" s="1" t="s">
        <v>251</v>
      </c>
      <c r="B2023" s="1" t="s">
        <v>252</v>
      </c>
      <c r="C2023">
        <v>5</v>
      </c>
      <c r="D2023">
        <v>2</v>
      </c>
      <c r="E2023">
        <v>0</v>
      </c>
      <c r="F2023">
        <v>2</v>
      </c>
      <c r="G2023" s="1" t="s">
        <v>5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1</v>
      </c>
      <c r="R2023">
        <v>2</v>
      </c>
      <c r="S2023">
        <v>2</v>
      </c>
      <c r="T2023">
        <v>4</v>
      </c>
      <c r="U2023">
        <v>4</v>
      </c>
      <c r="V2023">
        <v>2</v>
      </c>
      <c r="W2023">
        <v>2</v>
      </c>
      <c r="X2023">
        <v>4</v>
      </c>
      <c r="Y2023">
        <v>6</v>
      </c>
    </row>
    <row r="2024" spans="1:25" x14ac:dyDescent="0.3">
      <c r="A2024" s="1" t="s">
        <v>318</v>
      </c>
      <c r="B2024" s="1" t="s">
        <v>319</v>
      </c>
      <c r="C2024">
        <v>5</v>
      </c>
      <c r="D2024">
        <v>3</v>
      </c>
      <c r="E2024">
        <v>1</v>
      </c>
      <c r="F2024">
        <v>4</v>
      </c>
      <c r="G2024" s="1" t="s">
        <v>463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3</v>
      </c>
      <c r="N2024">
        <v>1</v>
      </c>
      <c r="O2024">
        <v>1</v>
      </c>
      <c r="P2024">
        <v>3</v>
      </c>
      <c r="Q2024">
        <v>4</v>
      </c>
      <c r="R2024">
        <v>0</v>
      </c>
      <c r="S2024">
        <v>0</v>
      </c>
      <c r="T2024">
        <v>0</v>
      </c>
      <c r="U2024">
        <v>9</v>
      </c>
      <c r="V2024">
        <v>6</v>
      </c>
      <c r="W2024">
        <v>6</v>
      </c>
      <c r="X2024">
        <v>9</v>
      </c>
      <c r="Y2024">
        <v>15</v>
      </c>
    </row>
    <row r="2025" spans="1:25" x14ac:dyDescent="0.3">
      <c r="A2025" s="1" t="s">
        <v>244</v>
      </c>
      <c r="B2025" s="1" t="s">
        <v>248</v>
      </c>
      <c r="C2025">
        <v>5</v>
      </c>
      <c r="D2025">
        <v>3</v>
      </c>
      <c r="E2025">
        <v>1</v>
      </c>
      <c r="F2025">
        <v>4</v>
      </c>
      <c r="G2025" s="1" t="s">
        <v>463</v>
      </c>
      <c r="H2025">
        <v>2</v>
      </c>
      <c r="I2025">
        <v>0</v>
      </c>
      <c r="J2025">
        <v>0</v>
      </c>
      <c r="K2025">
        <v>2</v>
      </c>
      <c r="L2025">
        <v>2</v>
      </c>
      <c r="M2025">
        <v>1</v>
      </c>
      <c r="N2025">
        <v>1</v>
      </c>
      <c r="O2025">
        <v>1</v>
      </c>
      <c r="P2025">
        <v>1</v>
      </c>
      <c r="Q2025">
        <v>2</v>
      </c>
      <c r="R2025">
        <v>1</v>
      </c>
      <c r="S2025">
        <v>3</v>
      </c>
      <c r="T2025">
        <v>4</v>
      </c>
      <c r="U2025">
        <v>2</v>
      </c>
      <c r="V2025">
        <v>3</v>
      </c>
      <c r="W2025">
        <v>3</v>
      </c>
      <c r="X2025">
        <v>2</v>
      </c>
      <c r="Y2025">
        <v>5</v>
      </c>
    </row>
    <row r="2026" spans="1:25" x14ac:dyDescent="0.3">
      <c r="A2026" s="1" t="s">
        <v>254</v>
      </c>
      <c r="B2026" s="1" t="s">
        <v>245</v>
      </c>
      <c r="C2026">
        <v>5</v>
      </c>
      <c r="D2026">
        <v>1</v>
      </c>
      <c r="E2026">
        <v>3</v>
      </c>
      <c r="F2026">
        <v>4</v>
      </c>
      <c r="G2026" s="1" t="s">
        <v>463</v>
      </c>
      <c r="H2026">
        <v>0</v>
      </c>
      <c r="I2026">
        <v>1</v>
      </c>
      <c r="J2026">
        <v>1</v>
      </c>
      <c r="K2026">
        <v>0</v>
      </c>
      <c r="L2026">
        <v>1</v>
      </c>
      <c r="M2026">
        <v>1</v>
      </c>
      <c r="N2026">
        <v>2</v>
      </c>
      <c r="O2026">
        <v>2</v>
      </c>
      <c r="P2026">
        <v>1</v>
      </c>
      <c r="Q2026">
        <v>3</v>
      </c>
      <c r="R2026">
        <v>2</v>
      </c>
      <c r="S2026">
        <v>2</v>
      </c>
      <c r="T2026">
        <v>4</v>
      </c>
      <c r="U2026">
        <v>8</v>
      </c>
      <c r="V2026">
        <v>5</v>
      </c>
      <c r="W2026">
        <v>5</v>
      </c>
      <c r="X2026">
        <v>8</v>
      </c>
      <c r="Y2026">
        <v>13</v>
      </c>
    </row>
    <row r="2027" spans="1:25" x14ac:dyDescent="0.3">
      <c r="A2027" s="1" t="s">
        <v>250</v>
      </c>
      <c r="B2027" s="1" t="s">
        <v>253</v>
      </c>
      <c r="C2027">
        <v>5</v>
      </c>
      <c r="D2027">
        <v>1</v>
      </c>
      <c r="E2027">
        <v>0</v>
      </c>
      <c r="F2027">
        <v>1</v>
      </c>
      <c r="G2027" s="1" t="s">
        <v>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2</v>
      </c>
      <c r="S2027">
        <v>3</v>
      </c>
      <c r="T2027">
        <v>5</v>
      </c>
      <c r="U2027">
        <v>3</v>
      </c>
      <c r="V2027">
        <v>3</v>
      </c>
      <c r="W2027">
        <v>3</v>
      </c>
      <c r="X2027">
        <v>3</v>
      </c>
      <c r="Y2027">
        <v>6</v>
      </c>
    </row>
    <row r="2028" spans="1:25" x14ac:dyDescent="0.3">
      <c r="A2028" s="1" t="s">
        <v>259</v>
      </c>
      <c r="B2028" s="1" t="s">
        <v>258</v>
      </c>
      <c r="C2028">
        <v>5</v>
      </c>
      <c r="D2028">
        <v>0</v>
      </c>
      <c r="E2028">
        <v>0</v>
      </c>
      <c r="F2028">
        <v>0</v>
      </c>
      <c r="G2028" s="1" t="s">
        <v>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2</v>
      </c>
      <c r="T2028">
        <v>3</v>
      </c>
      <c r="U2028">
        <v>5</v>
      </c>
      <c r="V2028">
        <v>11</v>
      </c>
      <c r="W2028">
        <v>11</v>
      </c>
      <c r="X2028">
        <v>5</v>
      </c>
      <c r="Y2028">
        <v>16</v>
      </c>
    </row>
    <row r="2029" spans="1:25" x14ac:dyDescent="0.3">
      <c r="A2029" s="1" t="s">
        <v>255</v>
      </c>
      <c r="B2029" s="1" t="s">
        <v>247</v>
      </c>
      <c r="C2029">
        <v>5</v>
      </c>
      <c r="D2029">
        <v>1</v>
      </c>
      <c r="E2029">
        <v>2</v>
      </c>
      <c r="F2029">
        <v>3</v>
      </c>
      <c r="G2029" s="1" t="s">
        <v>463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2</v>
      </c>
      <c r="O2029">
        <v>2</v>
      </c>
      <c r="P2029">
        <v>1</v>
      </c>
      <c r="Q2029">
        <v>3</v>
      </c>
      <c r="R2029">
        <v>2</v>
      </c>
      <c r="S2029">
        <v>2</v>
      </c>
      <c r="T2029">
        <v>4</v>
      </c>
      <c r="U2029">
        <v>7</v>
      </c>
      <c r="V2029">
        <v>5</v>
      </c>
      <c r="W2029">
        <v>5</v>
      </c>
      <c r="X2029">
        <v>7</v>
      </c>
      <c r="Y2029">
        <v>12</v>
      </c>
    </row>
    <row r="2030" spans="1:25" x14ac:dyDescent="0.3">
      <c r="A2030" s="1" t="s">
        <v>253</v>
      </c>
      <c r="B2030" s="1" t="s">
        <v>259</v>
      </c>
      <c r="C2030">
        <v>6</v>
      </c>
      <c r="D2030">
        <v>1</v>
      </c>
      <c r="E2030">
        <v>0</v>
      </c>
      <c r="F2030">
        <v>1</v>
      </c>
      <c r="G2030" s="1" t="s">
        <v>5</v>
      </c>
      <c r="H2030">
        <v>1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1</v>
      </c>
      <c r="T2030">
        <v>3</v>
      </c>
      <c r="U2030">
        <v>4</v>
      </c>
      <c r="V2030">
        <v>5</v>
      </c>
      <c r="W2030">
        <v>5</v>
      </c>
      <c r="X2030">
        <v>4</v>
      </c>
      <c r="Y2030">
        <v>9</v>
      </c>
    </row>
    <row r="2031" spans="1:25" x14ac:dyDescent="0.3">
      <c r="A2031" s="1" t="s">
        <v>245</v>
      </c>
      <c r="B2031" s="1" t="s">
        <v>251</v>
      </c>
      <c r="C2031">
        <v>6</v>
      </c>
      <c r="D2031">
        <v>1</v>
      </c>
      <c r="E2031">
        <v>2</v>
      </c>
      <c r="F2031">
        <v>3</v>
      </c>
      <c r="G2031" s="1" t="s">
        <v>463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2</v>
      </c>
      <c r="O2031">
        <v>2</v>
      </c>
      <c r="P2031">
        <v>1</v>
      </c>
      <c r="Q2031">
        <v>3</v>
      </c>
      <c r="R2031">
        <v>1</v>
      </c>
      <c r="S2031">
        <v>3</v>
      </c>
      <c r="T2031">
        <v>4</v>
      </c>
      <c r="U2031">
        <v>4</v>
      </c>
      <c r="V2031">
        <v>8</v>
      </c>
      <c r="W2031">
        <v>8</v>
      </c>
      <c r="X2031">
        <v>4</v>
      </c>
      <c r="Y2031">
        <v>12</v>
      </c>
    </row>
    <row r="2032" spans="1:25" x14ac:dyDescent="0.3">
      <c r="A2032" s="1" t="s">
        <v>247</v>
      </c>
      <c r="B2032" s="1" t="s">
        <v>246</v>
      </c>
      <c r="C2032">
        <v>6</v>
      </c>
      <c r="D2032">
        <v>2</v>
      </c>
      <c r="E2032">
        <v>4</v>
      </c>
      <c r="F2032">
        <v>6</v>
      </c>
      <c r="G2032" s="1" t="s">
        <v>463</v>
      </c>
      <c r="H2032">
        <v>2</v>
      </c>
      <c r="I2032">
        <v>0</v>
      </c>
      <c r="J2032">
        <v>0</v>
      </c>
      <c r="K2032">
        <v>2</v>
      </c>
      <c r="L2032">
        <v>2</v>
      </c>
      <c r="M2032">
        <v>0</v>
      </c>
      <c r="N2032">
        <v>4</v>
      </c>
      <c r="O2032">
        <v>4</v>
      </c>
      <c r="P2032">
        <v>0</v>
      </c>
      <c r="Q2032">
        <v>4</v>
      </c>
      <c r="R2032">
        <v>1</v>
      </c>
      <c r="S2032">
        <v>1</v>
      </c>
      <c r="T2032">
        <v>2</v>
      </c>
      <c r="U2032">
        <v>6</v>
      </c>
      <c r="V2032">
        <v>8</v>
      </c>
      <c r="W2032">
        <v>8</v>
      </c>
      <c r="X2032">
        <v>6</v>
      </c>
      <c r="Y2032">
        <v>14</v>
      </c>
    </row>
    <row r="2033" spans="1:25" x14ac:dyDescent="0.3">
      <c r="A2033" s="1" t="s">
        <v>252</v>
      </c>
      <c r="B2033" s="1" t="s">
        <v>244</v>
      </c>
      <c r="C2033">
        <v>6</v>
      </c>
      <c r="D2033">
        <v>2</v>
      </c>
      <c r="E2033">
        <v>1</v>
      </c>
      <c r="F2033">
        <v>3</v>
      </c>
      <c r="G2033" s="1" t="s">
        <v>463</v>
      </c>
      <c r="H2033">
        <v>1</v>
      </c>
      <c r="I2033">
        <v>0</v>
      </c>
      <c r="J2033">
        <v>0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2</v>
      </c>
      <c r="R2033">
        <v>2</v>
      </c>
      <c r="S2033">
        <v>3</v>
      </c>
      <c r="T2033">
        <v>5</v>
      </c>
      <c r="U2033">
        <v>6</v>
      </c>
      <c r="V2033">
        <v>8</v>
      </c>
      <c r="W2033">
        <v>8</v>
      </c>
      <c r="X2033">
        <v>6</v>
      </c>
      <c r="Y2033">
        <v>14</v>
      </c>
    </row>
    <row r="2034" spans="1:25" x14ac:dyDescent="0.3">
      <c r="A2034" s="1" t="s">
        <v>319</v>
      </c>
      <c r="B2034" s="1" t="s">
        <v>254</v>
      </c>
      <c r="C2034">
        <v>6</v>
      </c>
      <c r="D2034">
        <v>4</v>
      </c>
      <c r="E2034">
        <v>1</v>
      </c>
      <c r="F2034">
        <v>5</v>
      </c>
      <c r="G2034" s="1" t="s">
        <v>463</v>
      </c>
      <c r="H2034">
        <v>2</v>
      </c>
      <c r="I2034">
        <v>0</v>
      </c>
      <c r="J2034">
        <v>0</v>
      </c>
      <c r="K2034">
        <v>2</v>
      </c>
      <c r="L2034">
        <v>2</v>
      </c>
      <c r="M2034">
        <v>2</v>
      </c>
      <c r="N2034">
        <v>1</v>
      </c>
      <c r="O2034">
        <v>1</v>
      </c>
      <c r="P2034">
        <v>2</v>
      </c>
      <c r="Q2034">
        <v>3</v>
      </c>
      <c r="R2034">
        <v>1</v>
      </c>
      <c r="S2034">
        <v>2</v>
      </c>
      <c r="T2034">
        <v>3</v>
      </c>
      <c r="U2034">
        <v>3</v>
      </c>
      <c r="V2034">
        <v>4</v>
      </c>
      <c r="W2034">
        <v>4</v>
      </c>
      <c r="X2034">
        <v>3</v>
      </c>
      <c r="Y2034">
        <v>7</v>
      </c>
    </row>
    <row r="2035" spans="1:25" x14ac:dyDescent="0.3">
      <c r="A2035" s="1" t="s">
        <v>248</v>
      </c>
      <c r="B2035" s="1" t="s">
        <v>256</v>
      </c>
      <c r="C2035">
        <v>6</v>
      </c>
      <c r="D2035">
        <v>2</v>
      </c>
      <c r="E2035">
        <v>0</v>
      </c>
      <c r="F2035">
        <v>2</v>
      </c>
      <c r="G2035" s="1" t="s">
        <v>5</v>
      </c>
      <c r="H2035">
        <v>2</v>
      </c>
      <c r="I2035">
        <v>0</v>
      </c>
      <c r="J2035">
        <v>0</v>
      </c>
      <c r="K2035">
        <v>2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</v>
      </c>
      <c r="S2035">
        <v>1</v>
      </c>
      <c r="T2035">
        <v>4</v>
      </c>
      <c r="U2035">
        <v>1</v>
      </c>
      <c r="V2035">
        <v>14</v>
      </c>
      <c r="W2035">
        <v>14</v>
      </c>
      <c r="X2035">
        <v>1</v>
      </c>
      <c r="Y2035">
        <v>15</v>
      </c>
    </row>
    <row r="2036" spans="1:25" x14ac:dyDescent="0.3">
      <c r="A2036" s="1" t="s">
        <v>257</v>
      </c>
      <c r="B2036" s="1" t="s">
        <v>250</v>
      </c>
      <c r="C2036">
        <v>6</v>
      </c>
      <c r="D2036">
        <v>4</v>
      </c>
      <c r="E2036">
        <v>1</v>
      </c>
      <c r="F2036">
        <v>5</v>
      </c>
      <c r="G2036" s="1" t="s">
        <v>463</v>
      </c>
      <c r="H2036">
        <v>2</v>
      </c>
      <c r="I2036">
        <v>0</v>
      </c>
      <c r="J2036">
        <v>0</v>
      </c>
      <c r="K2036">
        <v>2</v>
      </c>
      <c r="L2036">
        <v>2</v>
      </c>
      <c r="M2036">
        <v>2</v>
      </c>
      <c r="N2036">
        <v>1</v>
      </c>
      <c r="O2036">
        <v>1</v>
      </c>
      <c r="P2036">
        <v>2</v>
      </c>
      <c r="Q2036">
        <v>3</v>
      </c>
      <c r="R2036">
        <v>0</v>
      </c>
      <c r="S2036">
        <v>1</v>
      </c>
      <c r="T2036">
        <v>1</v>
      </c>
      <c r="U2036">
        <v>5</v>
      </c>
      <c r="V2036">
        <v>3</v>
      </c>
      <c r="W2036">
        <v>3</v>
      </c>
      <c r="X2036">
        <v>5</v>
      </c>
      <c r="Y2036">
        <v>8</v>
      </c>
    </row>
    <row r="2037" spans="1:25" x14ac:dyDescent="0.3">
      <c r="A2037" s="1" t="s">
        <v>258</v>
      </c>
      <c r="B2037" s="1" t="s">
        <v>318</v>
      </c>
      <c r="C2037">
        <v>6</v>
      </c>
      <c r="D2037">
        <v>2</v>
      </c>
      <c r="E2037">
        <v>2</v>
      </c>
      <c r="F2037">
        <v>4</v>
      </c>
      <c r="G2037" s="1" t="s">
        <v>463</v>
      </c>
      <c r="H2037">
        <v>1</v>
      </c>
      <c r="I2037">
        <v>1</v>
      </c>
      <c r="J2037">
        <v>1</v>
      </c>
      <c r="K2037">
        <v>1</v>
      </c>
      <c r="L2037">
        <v>2</v>
      </c>
      <c r="M2037">
        <v>1</v>
      </c>
      <c r="N2037">
        <v>1</v>
      </c>
      <c r="O2037">
        <v>1</v>
      </c>
      <c r="P2037">
        <v>1</v>
      </c>
      <c r="Q2037">
        <v>2</v>
      </c>
      <c r="R2037">
        <v>2</v>
      </c>
      <c r="S2037">
        <v>2</v>
      </c>
      <c r="T2037">
        <v>4</v>
      </c>
      <c r="U2037">
        <v>6</v>
      </c>
      <c r="V2037">
        <v>3</v>
      </c>
      <c r="W2037">
        <v>3</v>
      </c>
      <c r="X2037">
        <v>6</v>
      </c>
      <c r="Y2037">
        <v>9</v>
      </c>
    </row>
    <row r="2038" spans="1:25" x14ac:dyDescent="0.3">
      <c r="A2038" s="1" t="s">
        <v>249</v>
      </c>
      <c r="B2038" s="1" t="s">
        <v>255</v>
      </c>
      <c r="C2038">
        <v>6</v>
      </c>
      <c r="D2038">
        <v>3</v>
      </c>
      <c r="E2038">
        <v>0</v>
      </c>
      <c r="F2038">
        <v>3</v>
      </c>
      <c r="G2038" s="1" t="s">
        <v>5</v>
      </c>
      <c r="H2038">
        <v>1</v>
      </c>
      <c r="I2038">
        <v>0</v>
      </c>
      <c r="J2038">
        <v>0</v>
      </c>
      <c r="K2038">
        <v>1</v>
      </c>
      <c r="L2038">
        <v>1</v>
      </c>
      <c r="M2038">
        <v>2</v>
      </c>
      <c r="N2038">
        <v>0</v>
      </c>
      <c r="O2038">
        <v>0</v>
      </c>
      <c r="P2038">
        <v>2</v>
      </c>
      <c r="Q2038">
        <v>2</v>
      </c>
      <c r="R2038">
        <v>0</v>
      </c>
      <c r="S2038">
        <v>2</v>
      </c>
      <c r="T2038">
        <v>2</v>
      </c>
      <c r="U2038">
        <v>4</v>
      </c>
      <c r="V2038">
        <v>4</v>
      </c>
      <c r="W2038">
        <v>4</v>
      </c>
      <c r="X2038">
        <v>4</v>
      </c>
      <c r="Y2038">
        <v>8</v>
      </c>
    </row>
    <row r="2039" spans="1:25" x14ac:dyDescent="0.3">
      <c r="A2039" s="1" t="s">
        <v>256</v>
      </c>
      <c r="B2039" s="1" t="s">
        <v>318</v>
      </c>
      <c r="C2039">
        <v>7</v>
      </c>
      <c r="D2039">
        <v>0</v>
      </c>
      <c r="E2039">
        <v>3</v>
      </c>
      <c r="F2039">
        <v>3</v>
      </c>
      <c r="G2039" s="1" t="s">
        <v>5</v>
      </c>
      <c r="H2039">
        <v>0</v>
      </c>
      <c r="I2039">
        <v>2</v>
      </c>
      <c r="J2039">
        <v>2</v>
      </c>
      <c r="K2039">
        <v>0</v>
      </c>
      <c r="L2039">
        <v>2</v>
      </c>
      <c r="M2039">
        <v>0</v>
      </c>
      <c r="N2039">
        <v>1</v>
      </c>
      <c r="O2039">
        <v>1</v>
      </c>
      <c r="P2039">
        <v>0</v>
      </c>
      <c r="Q2039">
        <v>1</v>
      </c>
      <c r="R2039">
        <v>1</v>
      </c>
      <c r="S2039">
        <v>1</v>
      </c>
      <c r="T2039">
        <v>2</v>
      </c>
      <c r="U2039">
        <v>1</v>
      </c>
      <c r="V2039">
        <v>3</v>
      </c>
      <c r="W2039">
        <v>3</v>
      </c>
      <c r="X2039">
        <v>1</v>
      </c>
      <c r="Y2039">
        <v>4</v>
      </c>
    </row>
    <row r="2040" spans="1:25" x14ac:dyDescent="0.3">
      <c r="A2040" s="1" t="s">
        <v>245</v>
      </c>
      <c r="B2040" s="1" t="s">
        <v>319</v>
      </c>
      <c r="C2040">
        <v>7</v>
      </c>
      <c r="D2040">
        <v>1</v>
      </c>
      <c r="E2040">
        <v>2</v>
      </c>
      <c r="F2040">
        <v>3</v>
      </c>
      <c r="G2040" s="1" t="s">
        <v>463</v>
      </c>
      <c r="H2040">
        <v>0</v>
      </c>
      <c r="I2040">
        <v>1</v>
      </c>
      <c r="J2040">
        <v>1</v>
      </c>
      <c r="K2040">
        <v>0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2</v>
      </c>
      <c r="R2040">
        <v>2</v>
      </c>
      <c r="S2040">
        <v>3</v>
      </c>
      <c r="T2040">
        <v>5</v>
      </c>
      <c r="U2040">
        <v>6</v>
      </c>
      <c r="V2040">
        <v>0</v>
      </c>
      <c r="W2040">
        <v>0</v>
      </c>
      <c r="X2040">
        <v>6</v>
      </c>
      <c r="Y2040">
        <v>6</v>
      </c>
    </row>
    <row r="2041" spans="1:25" x14ac:dyDescent="0.3">
      <c r="A2041" s="1" t="s">
        <v>246</v>
      </c>
      <c r="B2041" s="1" t="s">
        <v>257</v>
      </c>
      <c r="C2041">
        <v>7</v>
      </c>
      <c r="D2041">
        <v>4</v>
      </c>
      <c r="E2041">
        <v>3</v>
      </c>
      <c r="F2041">
        <v>7</v>
      </c>
      <c r="G2041" s="1" t="s">
        <v>463</v>
      </c>
      <c r="H2041">
        <v>0</v>
      </c>
      <c r="I2041">
        <v>1</v>
      </c>
      <c r="J2041">
        <v>1</v>
      </c>
      <c r="K2041">
        <v>0</v>
      </c>
      <c r="L2041">
        <v>1</v>
      </c>
      <c r="M2041">
        <v>4</v>
      </c>
      <c r="N2041">
        <v>2</v>
      </c>
      <c r="O2041">
        <v>2</v>
      </c>
      <c r="P2041">
        <v>4</v>
      </c>
      <c r="Q2041">
        <v>6</v>
      </c>
      <c r="R2041">
        <v>1</v>
      </c>
      <c r="S2041">
        <v>6</v>
      </c>
      <c r="T2041">
        <v>7</v>
      </c>
      <c r="U2041">
        <v>9</v>
      </c>
      <c r="V2041">
        <v>6</v>
      </c>
      <c r="W2041">
        <v>6</v>
      </c>
      <c r="X2041">
        <v>9</v>
      </c>
      <c r="Y2041">
        <v>15</v>
      </c>
    </row>
    <row r="2042" spans="1:25" x14ac:dyDescent="0.3">
      <c r="A2042" s="1" t="s">
        <v>251</v>
      </c>
      <c r="B2042" s="1" t="s">
        <v>249</v>
      </c>
      <c r="C2042">
        <v>7</v>
      </c>
      <c r="D2042">
        <v>6</v>
      </c>
      <c r="E2042">
        <v>0</v>
      </c>
      <c r="F2042">
        <v>6</v>
      </c>
      <c r="G2042" s="1" t="s">
        <v>5</v>
      </c>
      <c r="H2042">
        <v>4</v>
      </c>
      <c r="I2042">
        <v>0</v>
      </c>
      <c r="J2042">
        <v>0</v>
      </c>
      <c r="K2042">
        <v>4</v>
      </c>
      <c r="L2042">
        <v>4</v>
      </c>
      <c r="M2042">
        <v>2</v>
      </c>
      <c r="N2042">
        <v>0</v>
      </c>
      <c r="O2042">
        <v>0</v>
      </c>
      <c r="P2042">
        <v>2</v>
      </c>
      <c r="Q2042">
        <v>2</v>
      </c>
      <c r="R2042">
        <v>0</v>
      </c>
      <c r="S2042">
        <v>2</v>
      </c>
      <c r="T2042">
        <v>2</v>
      </c>
      <c r="U2042">
        <v>6</v>
      </c>
      <c r="V2042">
        <v>1</v>
      </c>
      <c r="W2042">
        <v>1</v>
      </c>
      <c r="X2042">
        <v>6</v>
      </c>
      <c r="Y2042">
        <v>7</v>
      </c>
    </row>
    <row r="2043" spans="1:25" x14ac:dyDescent="0.3">
      <c r="A2043" s="1" t="s">
        <v>244</v>
      </c>
      <c r="B2043" s="1" t="s">
        <v>258</v>
      </c>
      <c r="C2043">
        <v>7</v>
      </c>
      <c r="D2043">
        <v>2</v>
      </c>
      <c r="E2043">
        <v>0</v>
      </c>
      <c r="F2043">
        <v>2</v>
      </c>
      <c r="G2043" s="1" t="s">
        <v>5</v>
      </c>
      <c r="H2043">
        <v>1</v>
      </c>
      <c r="I2043">
        <v>0</v>
      </c>
      <c r="J2043">
        <v>0</v>
      </c>
      <c r="K2043">
        <v>1</v>
      </c>
      <c r="L2043">
        <v>1</v>
      </c>
      <c r="M2043">
        <v>1</v>
      </c>
      <c r="N2043">
        <v>0</v>
      </c>
      <c r="O2043">
        <v>0</v>
      </c>
      <c r="P2043">
        <v>1</v>
      </c>
      <c r="Q2043">
        <v>1</v>
      </c>
      <c r="R2043">
        <v>1</v>
      </c>
      <c r="S2043">
        <v>1</v>
      </c>
      <c r="T2043">
        <v>2</v>
      </c>
      <c r="U2043">
        <v>7</v>
      </c>
      <c r="V2043">
        <v>5</v>
      </c>
      <c r="W2043">
        <v>5</v>
      </c>
      <c r="X2043">
        <v>7</v>
      </c>
      <c r="Y2043">
        <v>12</v>
      </c>
    </row>
    <row r="2044" spans="1:25" x14ac:dyDescent="0.3">
      <c r="A2044" s="1" t="s">
        <v>254</v>
      </c>
      <c r="B2044" s="1" t="s">
        <v>252</v>
      </c>
      <c r="C2044">
        <v>7</v>
      </c>
      <c r="D2044">
        <v>3</v>
      </c>
      <c r="E2044">
        <v>1</v>
      </c>
      <c r="F2044">
        <v>4</v>
      </c>
      <c r="G2044" s="1" t="s">
        <v>463</v>
      </c>
      <c r="H2044">
        <v>2</v>
      </c>
      <c r="I2044">
        <v>0</v>
      </c>
      <c r="J2044">
        <v>0</v>
      </c>
      <c r="K2044">
        <v>2</v>
      </c>
      <c r="L2044">
        <v>2</v>
      </c>
      <c r="M2044">
        <v>1</v>
      </c>
      <c r="N2044">
        <v>1</v>
      </c>
      <c r="O2044">
        <v>1</v>
      </c>
      <c r="P2044">
        <v>1</v>
      </c>
      <c r="Q2044">
        <v>2</v>
      </c>
      <c r="R2044">
        <v>1</v>
      </c>
      <c r="S2044">
        <v>1</v>
      </c>
      <c r="T2044">
        <v>2</v>
      </c>
      <c r="U2044">
        <v>5</v>
      </c>
      <c r="V2044">
        <v>7</v>
      </c>
      <c r="W2044">
        <v>7</v>
      </c>
      <c r="X2044">
        <v>5</v>
      </c>
      <c r="Y2044">
        <v>12</v>
      </c>
    </row>
    <row r="2045" spans="1:25" x14ac:dyDescent="0.3">
      <c r="A2045" s="1" t="s">
        <v>250</v>
      </c>
      <c r="B2045" s="1" t="s">
        <v>247</v>
      </c>
      <c r="C2045">
        <v>7</v>
      </c>
      <c r="D2045">
        <v>0</v>
      </c>
      <c r="E2045">
        <v>0</v>
      </c>
      <c r="F2045">
        <v>0</v>
      </c>
      <c r="G2045" s="1" t="s">
        <v>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1</v>
      </c>
      <c r="T2045">
        <v>4</v>
      </c>
      <c r="U2045">
        <v>3</v>
      </c>
      <c r="V2045">
        <v>4</v>
      </c>
      <c r="W2045">
        <v>4</v>
      </c>
      <c r="X2045">
        <v>3</v>
      </c>
      <c r="Y2045">
        <v>7</v>
      </c>
    </row>
    <row r="2046" spans="1:25" x14ac:dyDescent="0.3">
      <c r="A2046" s="1" t="s">
        <v>259</v>
      </c>
      <c r="B2046" s="1" t="s">
        <v>248</v>
      </c>
      <c r="C2046">
        <v>7</v>
      </c>
      <c r="D2046">
        <v>0</v>
      </c>
      <c r="E2046">
        <v>0</v>
      </c>
      <c r="F2046">
        <v>0</v>
      </c>
      <c r="G2046" s="1" t="s">
        <v>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2</v>
      </c>
      <c r="U2046">
        <v>5</v>
      </c>
      <c r="V2046">
        <v>6</v>
      </c>
      <c r="W2046">
        <v>6</v>
      </c>
      <c r="X2046">
        <v>5</v>
      </c>
      <c r="Y2046">
        <v>11</v>
      </c>
    </row>
    <row r="2047" spans="1:25" x14ac:dyDescent="0.3">
      <c r="A2047" s="1" t="s">
        <v>255</v>
      </c>
      <c r="B2047" s="1" t="s">
        <v>253</v>
      </c>
      <c r="C2047">
        <v>7</v>
      </c>
      <c r="D2047">
        <v>0</v>
      </c>
      <c r="E2047">
        <v>2</v>
      </c>
      <c r="F2047">
        <v>2</v>
      </c>
      <c r="G2047" s="1" t="s">
        <v>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</v>
      </c>
      <c r="O2047">
        <v>2</v>
      </c>
      <c r="P2047">
        <v>0</v>
      </c>
      <c r="Q2047">
        <v>2</v>
      </c>
      <c r="R2047">
        <v>3</v>
      </c>
      <c r="S2047">
        <v>1</v>
      </c>
      <c r="T2047">
        <v>4</v>
      </c>
      <c r="U2047">
        <v>4</v>
      </c>
      <c r="V2047">
        <v>6</v>
      </c>
      <c r="W2047">
        <v>6</v>
      </c>
      <c r="X2047">
        <v>4</v>
      </c>
      <c r="Y2047">
        <v>10</v>
      </c>
    </row>
    <row r="2048" spans="1:25" x14ac:dyDescent="0.3">
      <c r="A2048" s="1" t="s">
        <v>253</v>
      </c>
      <c r="B2048" s="1" t="s">
        <v>244</v>
      </c>
      <c r="C2048">
        <v>8</v>
      </c>
      <c r="D2048">
        <v>0</v>
      </c>
      <c r="E2048">
        <v>2</v>
      </c>
      <c r="F2048">
        <v>2</v>
      </c>
      <c r="G2048" s="1" t="s">
        <v>5</v>
      </c>
      <c r="H2048">
        <v>0</v>
      </c>
      <c r="I2048">
        <v>1</v>
      </c>
      <c r="J2048">
        <v>1</v>
      </c>
      <c r="K2048">
        <v>0</v>
      </c>
      <c r="L2048">
        <v>1</v>
      </c>
      <c r="M2048">
        <v>0</v>
      </c>
      <c r="N2048">
        <v>1</v>
      </c>
      <c r="O2048">
        <v>1</v>
      </c>
      <c r="P2048">
        <v>0</v>
      </c>
      <c r="Q2048">
        <v>1</v>
      </c>
      <c r="R2048">
        <v>1</v>
      </c>
      <c r="S2048">
        <v>4</v>
      </c>
      <c r="T2048">
        <v>5</v>
      </c>
      <c r="U2048">
        <v>3</v>
      </c>
      <c r="V2048">
        <v>1</v>
      </c>
      <c r="W2048">
        <v>1</v>
      </c>
      <c r="X2048">
        <v>3</v>
      </c>
      <c r="Y2048">
        <v>4</v>
      </c>
    </row>
    <row r="2049" spans="1:25" x14ac:dyDescent="0.3">
      <c r="A2049" s="1" t="s">
        <v>247</v>
      </c>
      <c r="B2049" s="1" t="s">
        <v>254</v>
      </c>
      <c r="C2049">
        <v>8</v>
      </c>
      <c r="D2049">
        <v>2</v>
      </c>
      <c r="E2049">
        <v>2</v>
      </c>
      <c r="F2049">
        <v>4</v>
      </c>
      <c r="G2049" s="1" t="s">
        <v>463</v>
      </c>
      <c r="H2049">
        <v>1</v>
      </c>
      <c r="I2049">
        <v>1</v>
      </c>
      <c r="J2049">
        <v>1</v>
      </c>
      <c r="K2049">
        <v>1</v>
      </c>
      <c r="L2049">
        <v>2</v>
      </c>
      <c r="M2049">
        <v>1</v>
      </c>
      <c r="N2049">
        <v>1</v>
      </c>
      <c r="O2049">
        <v>1</v>
      </c>
      <c r="P2049">
        <v>1</v>
      </c>
      <c r="Q2049">
        <v>2</v>
      </c>
      <c r="R2049">
        <v>1</v>
      </c>
      <c r="S2049">
        <v>4</v>
      </c>
      <c r="T2049">
        <v>5</v>
      </c>
      <c r="U2049">
        <v>9</v>
      </c>
      <c r="V2049">
        <v>5</v>
      </c>
      <c r="W2049">
        <v>5</v>
      </c>
      <c r="X2049">
        <v>9</v>
      </c>
      <c r="Y2049">
        <v>14</v>
      </c>
    </row>
    <row r="2050" spans="1:25" x14ac:dyDescent="0.3">
      <c r="A2050" s="1" t="s">
        <v>252</v>
      </c>
      <c r="B2050" s="1" t="s">
        <v>246</v>
      </c>
      <c r="C2050">
        <v>8</v>
      </c>
      <c r="D2050">
        <v>0</v>
      </c>
      <c r="E2050">
        <v>4</v>
      </c>
      <c r="F2050">
        <v>4</v>
      </c>
      <c r="G2050" s="1" t="s">
        <v>5</v>
      </c>
      <c r="H2050">
        <v>0</v>
      </c>
      <c r="I2050">
        <v>3</v>
      </c>
      <c r="J2050">
        <v>3</v>
      </c>
      <c r="K2050">
        <v>0</v>
      </c>
      <c r="L2050">
        <v>3</v>
      </c>
      <c r="M2050">
        <v>0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10</v>
      </c>
      <c r="V2050">
        <v>2</v>
      </c>
      <c r="W2050">
        <v>2</v>
      </c>
      <c r="X2050">
        <v>10</v>
      </c>
      <c r="Y2050">
        <v>12</v>
      </c>
    </row>
    <row r="2051" spans="1:25" x14ac:dyDescent="0.3">
      <c r="A2051" s="1" t="s">
        <v>319</v>
      </c>
      <c r="B2051" s="1" t="s">
        <v>255</v>
      </c>
      <c r="C2051">
        <v>8</v>
      </c>
      <c r="D2051">
        <v>7</v>
      </c>
      <c r="E2051">
        <v>1</v>
      </c>
      <c r="F2051">
        <v>8</v>
      </c>
      <c r="G2051" s="1" t="s">
        <v>463</v>
      </c>
      <c r="H2051">
        <v>3</v>
      </c>
      <c r="I2051">
        <v>0</v>
      </c>
      <c r="J2051">
        <v>0</v>
      </c>
      <c r="K2051">
        <v>3</v>
      </c>
      <c r="L2051">
        <v>3</v>
      </c>
      <c r="M2051">
        <v>4</v>
      </c>
      <c r="N2051">
        <v>1</v>
      </c>
      <c r="O2051">
        <v>1</v>
      </c>
      <c r="P2051">
        <v>4</v>
      </c>
      <c r="Q2051">
        <v>5</v>
      </c>
      <c r="R2051">
        <v>0</v>
      </c>
      <c r="S2051">
        <v>2</v>
      </c>
      <c r="T2051">
        <v>2</v>
      </c>
      <c r="U2051">
        <v>5</v>
      </c>
      <c r="V2051">
        <v>1</v>
      </c>
      <c r="W2051">
        <v>1</v>
      </c>
      <c r="X2051">
        <v>5</v>
      </c>
      <c r="Y2051">
        <v>6</v>
      </c>
    </row>
    <row r="2052" spans="1:25" x14ac:dyDescent="0.3">
      <c r="A2052" s="1" t="s">
        <v>318</v>
      </c>
      <c r="B2052" s="1" t="s">
        <v>259</v>
      </c>
      <c r="C2052">
        <v>8</v>
      </c>
      <c r="D2052">
        <v>4</v>
      </c>
      <c r="E2052">
        <v>0</v>
      </c>
      <c r="F2052">
        <v>4</v>
      </c>
      <c r="G2052" s="1" t="s">
        <v>5</v>
      </c>
      <c r="H2052">
        <v>1</v>
      </c>
      <c r="I2052">
        <v>0</v>
      </c>
      <c r="J2052">
        <v>0</v>
      </c>
      <c r="K2052">
        <v>1</v>
      </c>
      <c r="L2052">
        <v>1</v>
      </c>
      <c r="M2052">
        <v>3</v>
      </c>
      <c r="N2052">
        <v>0</v>
      </c>
      <c r="O2052">
        <v>0</v>
      </c>
      <c r="P2052">
        <v>3</v>
      </c>
      <c r="Q2052">
        <v>3</v>
      </c>
      <c r="R2052">
        <v>0</v>
      </c>
      <c r="S2052">
        <v>2</v>
      </c>
      <c r="T2052">
        <v>2</v>
      </c>
      <c r="U2052">
        <v>4</v>
      </c>
      <c r="V2052">
        <v>6</v>
      </c>
      <c r="W2052">
        <v>6</v>
      </c>
      <c r="X2052">
        <v>4</v>
      </c>
      <c r="Y2052">
        <v>10</v>
      </c>
    </row>
    <row r="2053" spans="1:25" x14ac:dyDescent="0.3">
      <c r="A2053" s="1" t="s">
        <v>248</v>
      </c>
      <c r="B2053" s="1" t="s">
        <v>250</v>
      </c>
      <c r="C2053">
        <v>8</v>
      </c>
      <c r="D2053">
        <v>1</v>
      </c>
      <c r="E2053">
        <v>1</v>
      </c>
      <c r="F2053">
        <v>2</v>
      </c>
      <c r="G2053" s="1" t="s">
        <v>463</v>
      </c>
      <c r="H2053">
        <v>1</v>
      </c>
      <c r="I2053">
        <v>1</v>
      </c>
      <c r="J2053">
        <v>1</v>
      </c>
      <c r="K2053">
        <v>1</v>
      </c>
      <c r="L2053">
        <v>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0</v>
      </c>
      <c r="T2053">
        <v>2</v>
      </c>
      <c r="U2053">
        <v>8</v>
      </c>
      <c r="V2053">
        <v>3</v>
      </c>
      <c r="W2053">
        <v>3</v>
      </c>
      <c r="X2053">
        <v>8</v>
      </c>
      <c r="Y2053">
        <v>11</v>
      </c>
    </row>
    <row r="2054" spans="1:25" x14ac:dyDescent="0.3">
      <c r="A2054" s="1" t="s">
        <v>257</v>
      </c>
      <c r="B2054" s="1" t="s">
        <v>251</v>
      </c>
      <c r="C2054">
        <v>8</v>
      </c>
      <c r="D2054">
        <v>0</v>
      </c>
      <c r="E2054">
        <v>0</v>
      </c>
      <c r="F2054">
        <v>0</v>
      </c>
      <c r="G2054" s="1" t="s">
        <v>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4</v>
      </c>
      <c r="T2054">
        <v>5</v>
      </c>
      <c r="U2054">
        <v>2</v>
      </c>
      <c r="V2054">
        <v>2</v>
      </c>
      <c r="W2054">
        <v>2</v>
      </c>
      <c r="X2054">
        <v>2</v>
      </c>
      <c r="Y2054">
        <v>4</v>
      </c>
    </row>
    <row r="2055" spans="1:25" x14ac:dyDescent="0.3">
      <c r="A2055" s="1" t="s">
        <v>258</v>
      </c>
      <c r="B2055" s="1" t="s">
        <v>256</v>
      </c>
      <c r="C2055">
        <v>8</v>
      </c>
      <c r="D2055">
        <v>1</v>
      </c>
      <c r="E2055">
        <v>3</v>
      </c>
      <c r="F2055">
        <v>4</v>
      </c>
      <c r="G2055" s="1" t="s">
        <v>463</v>
      </c>
      <c r="H2055">
        <v>0</v>
      </c>
      <c r="I2055">
        <v>1</v>
      </c>
      <c r="J2055">
        <v>1</v>
      </c>
      <c r="K2055">
        <v>0</v>
      </c>
      <c r="L2055">
        <v>1</v>
      </c>
      <c r="M2055">
        <v>1</v>
      </c>
      <c r="N2055">
        <v>2</v>
      </c>
      <c r="O2055">
        <v>2</v>
      </c>
      <c r="P2055">
        <v>1</v>
      </c>
      <c r="Q2055">
        <v>3</v>
      </c>
      <c r="R2055">
        <v>2</v>
      </c>
      <c r="S2055">
        <v>3</v>
      </c>
      <c r="T2055">
        <v>5</v>
      </c>
      <c r="U2055">
        <v>2</v>
      </c>
      <c r="V2055">
        <v>9</v>
      </c>
      <c r="W2055">
        <v>9</v>
      </c>
      <c r="X2055">
        <v>2</v>
      </c>
      <c r="Y2055">
        <v>11</v>
      </c>
    </row>
    <row r="2056" spans="1:25" x14ac:dyDescent="0.3">
      <c r="A2056" s="1" t="s">
        <v>249</v>
      </c>
      <c r="B2056" s="1" t="s">
        <v>245</v>
      </c>
      <c r="C2056">
        <v>8</v>
      </c>
      <c r="D2056">
        <v>1</v>
      </c>
      <c r="E2056">
        <v>3</v>
      </c>
      <c r="F2056">
        <v>4</v>
      </c>
      <c r="G2056" s="1" t="s">
        <v>463</v>
      </c>
      <c r="H2056">
        <v>1</v>
      </c>
      <c r="I2056">
        <v>0</v>
      </c>
      <c r="J2056">
        <v>0</v>
      </c>
      <c r="K2056">
        <v>1</v>
      </c>
      <c r="L2056">
        <v>1</v>
      </c>
      <c r="M2056">
        <v>0</v>
      </c>
      <c r="N2056">
        <v>3</v>
      </c>
      <c r="O2056">
        <v>3</v>
      </c>
      <c r="P2056">
        <v>0</v>
      </c>
      <c r="Q2056">
        <v>3</v>
      </c>
      <c r="R2056">
        <v>4</v>
      </c>
      <c r="S2056">
        <v>2</v>
      </c>
      <c r="T2056">
        <v>6</v>
      </c>
      <c r="U2056">
        <v>1</v>
      </c>
      <c r="V2056">
        <v>7</v>
      </c>
      <c r="W2056">
        <v>7</v>
      </c>
      <c r="X2056">
        <v>1</v>
      </c>
      <c r="Y2056">
        <v>8</v>
      </c>
    </row>
    <row r="2057" spans="1:25" x14ac:dyDescent="0.3">
      <c r="A2057" s="1" t="s">
        <v>245</v>
      </c>
      <c r="B2057" s="1" t="s">
        <v>252</v>
      </c>
      <c r="C2057">
        <v>9</v>
      </c>
      <c r="D2057">
        <v>4</v>
      </c>
      <c r="E2057">
        <v>0</v>
      </c>
      <c r="F2057">
        <v>4</v>
      </c>
      <c r="G2057" s="1" t="s">
        <v>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4</v>
      </c>
      <c r="N2057">
        <v>0</v>
      </c>
      <c r="O2057">
        <v>0</v>
      </c>
      <c r="P2057">
        <v>4</v>
      </c>
      <c r="Q2057">
        <v>4</v>
      </c>
      <c r="R2057">
        <v>0</v>
      </c>
      <c r="S2057">
        <v>2</v>
      </c>
      <c r="T2057">
        <v>2</v>
      </c>
      <c r="U2057">
        <v>6</v>
      </c>
      <c r="V2057">
        <v>3</v>
      </c>
      <c r="W2057">
        <v>3</v>
      </c>
      <c r="X2057">
        <v>6</v>
      </c>
      <c r="Y2057">
        <v>9</v>
      </c>
    </row>
    <row r="2058" spans="1:25" x14ac:dyDescent="0.3">
      <c r="A2058" s="1" t="s">
        <v>246</v>
      </c>
      <c r="B2058" s="1" t="s">
        <v>248</v>
      </c>
      <c r="C2058">
        <v>9</v>
      </c>
      <c r="D2058">
        <v>2</v>
      </c>
      <c r="E2058">
        <v>2</v>
      </c>
      <c r="F2058">
        <v>4</v>
      </c>
      <c r="G2058" s="1" t="s">
        <v>463</v>
      </c>
      <c r="H2058">
        <v>1</v>
      </c>
      <c r="I2058">
        <v>1</v>
      </c>
      <c r="J2058">
        <v>1</v>
      </c>
      <c r="K2058">
        <v>1</v>
      </c>
      <c r="L2058">
        <v>2</v>
      </c>
      <c r="M2058">
        <v>1</v>
      </c>
      <c r="N2058">
        <v>1</v>
      </c>
      <c r="O2058">
        <v>1</v>
      </c>
      <c r="P2058">
        <v>1</v>
      </c>
      <c r="Q2058">
        <v>2</v>
      </c>
      <c r="R2058">
        <v>2</v>
      </c>
      <c r="S2058">
        <v>3</v>
      </c>
      <c r="T2058">
        <v>5</v>
      </c>
      <c r="U2058">
        <v>8</v>
      </c>
      <c r="V2058">
        <v>1</v>
      </c>
      <c r="W2058">
        <v>1</v>
      </c>
      <c r="X2058">
        <v>8</v>
      </c>
      <c r="Y2058">
        <v>9</v>
      </c>
    </row>
    <row r="2059" spans="1:25" x14ac:dyDescent="0.3">
      <c r="A2059" s="1" t="s">
        <v>251</v>
      </c>
      <c r="B2059" s="1" t="s">
        <v>253</v>
      </c>
      <c r="C2059">
        <v>9</v>
      </c>
      <c r="D2059">
        <v>0</v>
      </c>
      <c r="E2059">
        <v>0</v>
      </c>
      <c r="F2059">
        <v>0</v>
      </c>
      <c r="G2059" s="1" t="s">
        <v>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</v>
      </c>
      <c r="S2059">
        <v>2</v>
      </c>
      <c r="T2059">
        <v>5</v>
      </c>
      <c r="U2059">
        <v>7</v>
      </c>
      <c r="V2059">
        <v>4</v>
      </c>
      <c r="W2059">
        <v>4</v>
      </c>
      <c r="X2059">
        <v>7</v>
      </c>
      <c r="Y2059">
        <v>11</v>
      </c>
    </row>
    <row r="2060" spans="1:25" x14ac:dyDescent="0.3">
      <c r="A2060" s="1" t="s">
        <v>244</v>
      </c>
      <c r="B2060" s="1" t="s">
        <v>247</v>
      </c>
      <c r="C2060">
        <v>9</v>
      </c>
      <c r="D2060">
        <v>2</v>
      </c>
      <c r="E2060">
        <v>6</v>
      </c>
      <c r="F2060">
        <v>8</v>
      </c>
      <c r="G2060" s="1" t="s">
        <v>463</v>
      </c>
      <c r="H2060">
        <v>0</v>
      </c>
      <c r="I2060">
        <v>3</v>
      </c>
      <c r="J2060">
        <v>3</v>
      </c>
      <c r="K2060">
        <v>0</v>
      </c>
      <c r="L2060">
        <v>3</v>
      </c>
      <c r="M2060">
        <v>2</v>
      </c>
      <c r="N2060">
        <v>3</v>
      </c>
      <c r="O2060">
        <v>3</v>
      </c>
      <c r="P2060">
        <v>2</v>
      </c>
      <c r="Q2060">
        <v>5</v>
      </c>
      <c r="R2060">
        <v>2</v>
      </c>
      <c r="S2060">
        <v>2</v>
      </c>
      <c r="T2060">
        <v>4</v>
      </c>
      <c r="U2060">
        <v>6</v>
      </c>
      <c r="V2060">
        <v>6</v>
      </c>
      <c r="W2060">
        <v>6</v>
      </c>
      <c r="X2060">
        <v>6</v>
      </c>
      <c r="Y2060">
        <v>12</v>
      </c>
    </row>
    <row r="2061" spans="1:25" x14ac:dyDescent="0.3">
      <c r="A2061" s="1" t="s">
        <v>254</v>
      </c>
      <c r="B2061" s="1" t="s">
        <v>257</v>
      </c>
      <c r="C2061">
        <v>9</v>
      </c>
      <c r="D2061">
        <v>1</v>
      </c>
      <c r="E2061">
        <v>2</v>
      </c>
      <c r="F2061">
        <v>3</v>
      </c>
      <c r="G2061" s="1" t="s">
        <v>463</v>
      </c>
      <c r="H2061">
        <v>0</v>
      </c>
      <c r="I2061">
        <v>1</v>
      </c>
      <c r="J2061">
        <v>1</v>
      </c>
      <c r="K2061">
        <v>0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2</v>
      </c>
      <c r="R2061">
        <v>1</v>
      </c>
      <c r="S2061">
        <v>2</v>
      </c>
      <c r="T2061">
        <v>3</v>
      </c>
      <c r="U2061">
        <v>5</v>
      </c>
      <c r="V2061">
        <v>4</v>
      </c>
      <c r="W2061">
        <v>4</v>
      </c>
      <c r="X2061">
        <v>5</v>
      </c>
      <c r="Y2061">
        <v>9</v>
      </c>
    </row>
    <row r="2062" spans="1:25" x14ac:dyDescent="0.3">
      <c r="A2062" s="1" t="s">
        <v>250</v>
      </c>
      <c r="B2062" s="1" t="s">
        <v>318</v>
      </c>
      <c r="C2062">
        <v>9</v>
      </c>
      <c r="D2062">
        <v>3</v>
      </c>
      <c r="E2062">
        <v>1</v>
      </c>
      <c r="F2062">
        <v>4</v>
      </c>
      <c r="G2062" s="1" t="s">
        <v>463</v>
      </c>
      <c r="H2062">
        <v>1</v>
      </c>
      <c r="I2062">
        <v>1</v>
      </c>
      <c r="J2062">
        <v>1</v>
      </c>
      <c r="K2062">
        <v>1</v>
      </c>
      <c r="L2062">
        <v>2</v>
      </c>
      <c r="M2062">
        <v>2</v>
      </c>
      <c r="N2062">
        <v>0</v>
      </c>
      <c r="O2062">
        <v>0</v>
      </c>
      <c r="P2062">
        <v>2</v>
      </c>
      <c r="Q2062">
        <v>2</v>
      </c>
      <c r="R2062">
        <v>1</v>
      </c>
      <c r="S2062">
        <v>1</v>
      </c>
      <c r="T2062">
        <v>2</v>
      </c>
      <c r="U2062">
        <v>3</v>
      </c>
      <c r="V2062">
        <v>10</v>
      </c>
      <c r="W2062">
        <v>10</v>
      </c>
      <c r="X2062">
        <v>3</v>
      </c>
      <c r="Y2062">
        <v>13</v>
      </c>
    </row>
    <row r="2063" spans="1:25" x14ac:dyDescent="0.3">
      <c r="A2063" s="1" t="s">
        <v>259</v>
      </c>
      <c r="B2063" s="1" t="s">
        <v>256</v>
      </c>
      <c r="C2063">
        <v>9</v>
      </c>
      <c r="D2063">
        <v>1</v>
      </c>
      <c r="E2063">
        <v>2</v>
      </c>
      <c r="F2063">
        <v>3</v>
      </c>
      <c r="G2063" s="1" t="s">
        <v>463</v>
      </c>
      <c r="H2063">
        <v>0</v>
      </c>
      <c r="I2063">
        <v>1</v>
      </c>
      <c r="J2063">
        <v>1</v>
      </c>
      <c r="K2063">
        <v>0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2</v>
      </c>
      <c r="R2063">
        <v>2</v>
      </c>
      <c r="S2063">
        <v>1</v>
      </c>
      <c r="T2063">
        <v>3</v>
      </c>
      <c r="U2063">
        <v>2</v>
      </c>
      <c r="V2063">
        <v>7</v>
      </c>
      <c r="W2063">
        <v>7</v>
      </c>
      <c r="X2063">
        <v>2</v>
      </c>
      <c r="Y2063">
        <v>9</v>
      </c>
    </row>
    <row r="2064" spans="1:25" x14ac:dyDescent="0.3">
      <c r="A2064" s="1" t="s">
        <v>255</v>
      </c>
      <c r="B2064" s="1" t="s">
        <v>258</v>
      </c>
      <c r="C2064">
        <v>9</v>
      </c>
      <c r="D2064">
        <v>0</v>
      </c>
      <c r="E2064">
        <v>3</v>
      </c>
      <c r="F2064">
        <v>3</v>
      </c>
      <c r="G2064" s="1" t="s">
        <v>5</v>
      </c>
      <c r="H2064">
        <v>0</v>
      </c>
      <c r="I2064">
        <v>1</v>
      </c>
      <c r="J2064">
        <v>1</v>
      </c>
      <c r="K2064">
        <v>0</v>
      </c>
      <c r="L2064">
        <v>1</v>
      </c>
      <c r="M2064">
        <v>0</v>
      </c>
      <c r="N2064">
        <v>2</v>
      </c>
      <c r="O2064">
        <v>2</v>
      </c>
      <c r="P2064">
        <v>0</v>
      </c>
      <c r="Q2064">
        <v>2</v>
      </c>
      <c r="R2064">
        <v>3</v>
      </c>
      <c r="S2064">
        <v>6</v>
      </c>
      <c r="T2064">
        <v>9</v>
      </c>
      <c r="U2064">
        <v>4</v>
      </c>
      <c r="V2064">
        <v>9</v>
      </c>
      <c r="W2064">
        <v>9</v>
      </c>
      <c r="X2064">
        <v>4</v>
      </c>
      <c r="Y2064">
        <v>13</v>
      </c>
    </row>
    <row r="2065" spans="1:25" x14ac:dyDescent="0.3">
      <c r="A2065" s="1" t="s">
        <v>249</v>
      </c>
      <c r="B2065" s="1" t="s">
        <v>319</v>
      </c>
      <c r="C2065">
        <v>9</v>
      </c>
      <c r="D2065">
        <v>1</v>
      </c>
      <c r="E2065">
        <v>1</v>
      </c>
      <c r="F2065">
        <v>2</v>
      </c>
      <c r="G2065" s="1" t="s">
        <v>463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</v>
      </c>
      <c r="O2065">
        <v>1</v>
      </c>
      <c r="P2065">
        <v>1</v>
      </c>
      <c r="Q2065">
        <v>2</v>
      </c>
      <c r="R2065">
        <v>1</v>
      </c>
      <c r="S2065">
        <v>3</v>
      </c>
      <c r="T2065">
        <v>4</v>
      </c>
      <c r="U2065">
        <v>8</v>
      </c>
      <c r="V2065">
        <v>6</v>
      </c>
      <c r="W2065">
        <v>6</v>
      </c>
      <c r="X2065">
        <v>8</v>
      </c>
      <c r="Y2065">
        <v>14</v>
      </c>
    </row>
    <row r="2066" spans="1:25" x14ac:dyDescent="0.3">
      <c r="A2066" s="1" t="s">
        <v>256</v>
      </c>
      <c r="B2066" s="1" t="s">
        <v>250</v>
      </c>
      <c r="C2066">
        <v>10</v>
      </c>
      <c r="D2066">
        <v>1</v>
      </c>
      <c r="E2066">
        <v>1</v>
      </c>
      <c r="F2066">
        <v>2</v>
      </c>
      <c r="G2066" s="1" t="s">
        <v>463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1</v>
      </c>
      <c r="O2066">
        <v>1</v>
      </c>
      <c r="P2066">
        <v>1</v>
      </c>
      <c r="Q2066">
        <v>2</v>
      </c>
      <c r="R2066">
        <v>1</v>
      </c>
      <c r="S2066">
        <v>1</v>
      </c>
      <c r="T2066">
        <v>2</v>
      </c>
      <c r="U2066">
        <v>14</v>
      </c>
      <c r="V2066">
        <v>2</v>
      </c>
      <c r="W2066">
        <v>2</v>
      </c>
      <c r="X2066">
        <v>14</v>
      </c>
      <c r="Y2066">
        <v>16</v>
      </c>
    </row>
    <row r="2067" spans="1:25" x14ac:dyDescent="0.3">
      <c r="A2067" s="1" t="s">
        <v>253</v>
      </c>
      <c r="B2067" s="1" t="s">
        <v>254</v>
      </c>
      <c r="C2067">
        <v>10</v>
      </c>
      <c r="D2067">
        <v>3</v>
      </c>
      <c r="E2067">
        <v>1</v>
      </c>
      <c r="F2067">
        <v>4</v>
      </c>
      <c r="G2067" s="1" t="s">
        <v>463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</v>
      </c>
      <c r="N2067">
        <v>1</v>
      </c>
      <c r="O2067">
        <v>1</v>
      </c>
      <c r="P2067">
        <v>3</v>
      </c>
      <c r="Q2067">
        <v>4</v>
      </c>
      <c r="R2067">
        <v>1</v>
      </c>
      <c r="S2067">
        <v>2</v>
      </c>
      <c r="T2067">
        <v>3</v>
      </c>
    </row>
    <row r="2068" spans="1:25" x14ac:dyDescent="0.3">
      <c r="A2068" s="1" t="s">
        <v>257</v>
      </c>
      <c r="B2068" s="1" t="s">
        <v>249</v>
      </c>
      <c r="C2068">
        <v>10</v>
      </c>
      <c r="D2068">
        <v>2</v>
      </c>
      <c r="E2068">
        <v>2</v>
      </c>
      <c r="F2068">
        <v>4</v>
      </c>
      <c r="G2068" s="1" t="s">
        <v>463</v>
      </c>
      <c r="H2068">
        <v>1</v>
      </c>
      <c r="I2068">
        <v>0</v>
      </c>
      <c r="J2068">
        <v>0</v>
      </c>
      <c r="K2068">
        <v>1</v>
      </c>
      <c r="L2068">
        <v>1</v>
      </c>
      <c r="M2068">
        <v>1</v>
      </c>
      <c r="N2068">
        <v>2</v>
      </c>
      <c r="O2068">
        <v>2</v>
      </c>
      <c r="P2068">
        <v>1</v>
      </c>
      <c r="Q2068">
        <v>3</v>
      </c>
      <c r="R2068">
        <v>2</v>
      </c>
      <c r="S2068">
        <v>3</v>
      </c>
      <c r="T2068">
        <v>5</v>
      </c>
      <c r="U2068">
        <v>6</v>
      </c>
      <c r="V2068">
        <v>6</v>
      </c>
      <c r="W2068">
        <v>6</v>
      </c>
      <c r="X2068">
        <v>6</v>
      </c>
      <c r="Y2068">
        <v>12</v>
      </c>
    </row>
    <row r="2069" spans="1:25" x14ac:dyDescent="0.3">
      <c r="A2069" s="1" t="s">
        <v>259</v>
      </c>
      <c r="B2069" s="1" t="s">
        <v>244</v>
      </c>
      <c r="C2069">
        <v>10</v>
      </c>
      <c r="D2069">
        <v>2</v>
      </c>
      <c r="E2069">
        <v>1</v>
      </c>
      <c r="F2069">
        <v>3</v>
      </c>
      <c r="G2069" s="1" t="s">
        <v>463</v>
      </c>
      <c r="H2069">
        <v>1</v>
      </c>
      <c r="I2069">
        <v>0</v>
      </c>
      <c r="J2069">
        <v>0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2</v>
      </c>
      <c r="R2069">
        <v>0</v>
      </c>
      <c r="S2069">
        <v>2</v>
      </c>
      <c r="T2069">
        <v>2</v>
      </c>
      <c r="U2069">
        <v>3</v>
      </c>
      <c r="V2069">
        <v>6</v>
      </c>
      <c r="W2069">
        <v>6</v>
      </c>
      <c r="X2069">
        <v>3</v>
      </c>
      <c r="Y2069">
        <v>9</v>
      </c>
    </row>
    <row r="2070" spans="1:25" x14ac:dyDescent="0.3">
      <c r="A2070" s="1" t="s">
        <v>258</v>
      </c>
      <c r="B2070" s="1" t="s">
        <v>246</v>
      </c>
      <c r="C2070">
        <v>10</v>
      </c>
      <c r="D2070">
        <v>0</v>
      </c>
      <c r="E2070">
        <v>1</v>
      </c>
      <c r="F2070">
        <v>1</v>
      </c>
      <c r="G2070" s="1" t="s">
        <v>5</v>
      </c>
      <c r="H2070">
        <v>0</v>
      </c>
      <c r="I2070">
        <v>1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</v>
      </c>
      <c r="T2070">
        <v>2</v>
      </c>
      <c r="U2070">
        <v>6</v>
      </c>
      <c r="V2070">
        <v>14</v>
      </c>
      <c r="W2070">
        <v>14</v>
      </c>
      <c r="X2070">
        <v>6</v>
      </c>
      <c r="Y2070">
        <v>20</v>
      </c>
    </row>
    <row r="2071" spans="1:25" x14ac:dyDescent="0.3">
      <c r="A2071" s="1" t="s">
        <v>245</v>
      </c>
      <c r="B2071" s="1" t="s">
        <v>257</v>
      </c>
      <c r="C2071">
        <v>11</v>
      </c>
      <c r="D2071">
        <v>2</v>
      </c>
      <c r="E2071">
        <v>1</v>
      </c>
      <c r="F2071">
        <v>3</v>
      </c>
      <c r="G2071" s="1" t="s">
        <v>463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1</v>
      </c>
      <c r="O2071">
        <v>1</v>
      </c>
      <c r="P2071">
        <v>2</v>
      </c>
      <c r="Q2071">
        <v>3</v>
      </c>
      <c r="R2071">
        <v>1</v>
      </c>
      <c r="S2071">
        <v>1</v>
      </c>
      <c r="T2071">
        <v>2</v>
      </c>
      <c r="U2071">
        <v>6</v>
      </c>
      <c r="V2071">
        <v>6</v>
      </c>
      <c r="W2071">
        <v>6</v>
      </c>
      <c r="X2071">
        <v>6</v>
      </c>
      <c r="Y2071">
        <v>12</v>
      </c>
    </row>
    <row r="2072" spans="1:25" x14ac:dyDescent="0.3">
      <c r="A2072" s="1" t="s">
        <v>246</v>
      </c>
      <c r="B2072" s="1" t="s">
        <v>256</v>
      </c>
      <c r="C2072">
        <v>11</v>
      </c>
      <c r="D2072">
        <v>3</v>
      </c>
      <c r="E2072">
        <v>2</v>
      </c>
      <c r="F2072">
        <v>5</v>
      </c>
      <c r="G2072" s="1" t="s">
        <v>463</v>
      </c>
      <c r="H2072">
        <v>0</v>
      </c>
      <c r="I2072">
        <v>1</v>
      </c>
      <c r="J2072">
        <v>1</v>
      </c>
      <c r="K2072">
        <v>0</v>
      </c>
      <c r="L2072">
        <v>1</v>
      </c>
      <c r="M2072">
        <v>3</v>
      </c>
      <c r="N2072">
        <v>1</v>
      </c>
      <c r="O2072">
        <v>1</v>
      </c>
      <c r="P2072">
        <v>3</v>
      </c>
      <c r="Q2072">
        <v>4</v>
      </c>
      <c r="R2072">
        <v>3</v>
      </c>
      <c r="S2072">
        <v>1</v>
      </c>
      <c r="T2072">
        <v>4</v>
      </c>
      <c r="U2072">
        <v>0</v>
      </c>
      <c r="V2072">
        <v>6</v>
      </c>
      <c r="W2072">
        <v>6</v>
      </c>
      <c r="X2072">
        <v>0</v>
      </c>
      <c r="Y2072">
        <v>6</v>
      </c>
    </row>
    <row r="2073" spans="1:25" x14ac:dyDescent="0.3">
      <c r="A2073" s="1" t="s">
        <v>251</v>
      </c>
      <c r="B2073" s="1" t="s">
        <v>247</v>
      </c>
      <c r="C2073">
        <v>11</v>
      </c>
      <c r="D2073">
        <v>3</v>
      </c>
      <c r="E2073">
        <v>0</v>
      </c>
      <c r="F2073">
        <v>3</v>
      </c>
      <c r="G2073" s="1" t="s">
        <v>5</v>
      </c>
      <c r="H2073">
        <v>1</v>
      </c>
      <c r="I2073">
        <v>0</v>
      </c>
      <c r="J2073">
        <v>0</v>
      </c>
      <c r="K2073">
        <v>1</v>
      </c>
      <c r="L2073">
        <v>1</v>
      </c>
      <c r="M2073">
        <v>2</v>
      </c>
      <c r="N2073">
        <v>0</v>
      </c>
      <c r="O2073">
        <v>0</v>
      </c>
      <c r="P2073">
        <v>2</v>
      </c>
      <c r="Q2073">
        <v>2</v>
      </c>
      <c r="R2073">
        <v>0</v>
      </c>
      <c r="S2073">
        <v>1</v>
      </c>
      <c r="T2073">
        <v>1</v>
      </c>
      <c r="U2073">
        <v>4</v>
      </c>
      <c r="V2073">
        <v>3</v>
      </c>
      <c r="W2073">
        <v>3</v>
      </c>
      <c r="X2073">
        <v>4</v>
      </c>
      <c r="Y2073">
        <v>7</v>
      </c>
    </row>
    <row r="2074" spans="1:25" x14ac:dyDescent="0.3">
      <c r="A2074" s="1" t="s">
        <v>319</v>
      </c>
      <c r="B2074" s="1" t="s">
        <v>253</v>
      </c>
      <c r="C2074">
        <v>11</v>
      </c>
      <c r="D2074">
        <v>3</v>
      </c>
      <c r="E2074">
        <v>0</v>
      </c>
      <c r="F2074">
        <v>3</v>
      </c>
      <c r="G2074" s="1" t="s">
        <v>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3</v>
      </c>
      <c r="N2074">
        <v>0</v>
      </c>
      <c r="O2074">
        <v>0</v>
      </c>
      <c r="P2074">
        <v>3</v>
      </c>
      <c r="Q2074">
        <v>3</v>
      </c>
      <c r="R2074">
        <v>0</v>
      </c>
      <c r="S2074">
        <v>2</v>
      </c>
      <c r="T2074">
        <v>2</v>
      </c>
      <c r="U2074">
        <v>10</v>
      </c>
      <c r="V2074">
        <v>4</v>
      </c>
      <c r="W2074">
        <v>4</v>
      </c>
      <c r="X2074">
        <v>10</v>
      </c>
      <c r="Y2074">
        <v>14</v>
      </c>
    </row>
    <row r="2075" spans="1:25" x14ac:dyDescent="0.3">
      <c r="A2075" s="1" t="s">
        <v>244</v>
      </c>
      <c r="B2075" s="1" t="s">
        <v>318</v>
      </c>
      <c r="C2075">
        <v>11</v>
      </c>
      <c r="D2075">
        <v>1</v>
      </c>
      <c r="E2075">
        <v>3</v>
      </c>
      <c r="F2075">
        <v>4</v>
      </c>
      <c r="G2075" s="1" t="s">
        <v>463</v>
      </c>
      <c r="H2075">
        <v>0</v>
      </c>
      <c r="I2075">
        <v>1</v>
      </c>
      <c r="J2075">
        <v>1</v>
      </c>
      <c r="K2075">
        <v>0</v>
      </c>
      <c r="L2075">
        <v>1</v>
      </c>
      <c r="M2075">
        <v>1</v>
      </c>
      <c r="N2075">
        <v>2</v>
      </c>
      <c r="O2075">
        <v>2</v>
      </c>
      <c r="P2075">
        <v>1</v>
      </c>
      <c r="Q2075">
        <v>3</v>
      </c>
      <c r="R2075">
        <v>0</v>
      </c>
      <c r="S2075">
        <v>0</v>
      </c>
      <c r="T2075">
        <v>0</v>
      </c>
      <c r="U2075">
        <v>9</v>
      </c>
      <c r="V2075">
        <v>5</v>
      </c>
      <c r="W2075">
        <v>5</v>
      </c>
      <c r="X2075">
        <v>9</v>
      </c>
      <c r="Y2075">
        <v>14</v>
      </c>
    </row>
    <row r="2076" spans="1:25" x14ac:dyDescent="0.3">
      <c r="A2076" s="1" t="s">
        <v>254</v>
      </c>
      <c r="B2076" s="1" t="s">
        <v>258</v>
      </c>
      <c r="C2076">
        <v>11</v>
      </c>
      <c r="D2076">
        <v>2</v>
      </c>
      <c r="E2076">
        <v>1</v>
      </c>
      <c r="F2076">
        <v>3</v>
      </c>
      <c r="G2076" s="1" t="s">
        <v>463</v>
      </c>
      <c r="H2076">
        <v>1</v>
      </c>
      <c r="I2076">
        <v>0</v>
      </c>
      <c r="J2076">
        <v>0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2</v>
      </c>
      <c r="R2076">
        <v>4</v>
      </c>
      <c r="S2076">
        <v>2</v>
      </c>
      <c r="T2076">
        <v>6</v>
      </c>
      <c r="U2076">
        <v>3</v>
      </c>
      <c r="V2076">
        <v>5</v>
      </c>
      <c r="W2076">
        <v>5</v>
      </c>
      <c r="X2076">
        <v>3</v>
      </c>
      <c r="Y2076">
        <v>8</v>
      </c>
    </row>
    <row r="2077" spans="1:25" x14ac:dyDescent="0.3">
      <c r="A2077" s="1" t="s">
        <v>250</v>
      </c>
      <c r="B2077" s="1" t="s">
        <v>259</v>
      </c>
      <c r="C2077">
        <v>11</v>
      </c>
      <c r="D2077">
        <v>1</v>
      </c>
      <c r="E2077">
        <v>3</v>
      </c>
      <c r="F2077">
        <v>4</v>
      </c>
      <c r="G2077" s="1" t="s">
        <v>463</v>
      </c>
      <c r="H2077">
        <v>0</v>
      </c>
      <c r="I2077">
        <v>2</v>
      </c>
      <c r="J2077">
        <v>2</v>
      </c>
      <c r="K2077">
        <v>0</v>
      </c>
      <c r="L2077">
        <v>2</v>
      </c>
      <c r="M2077">
        <v>1</v>
      </c>
      <c r="N2077">
        <v>1</v>
      </c>
      <c r="O2077">
        <v>1</v>
      </c>
      <c r="P2077">
        <v>1</v>
      </c>
      <c r="Q2077">
        <v>2</v>
      </c>
      <c r="R2077">
        <v>2</v>
      </c>
      <c r="S2077">
        <v>0</v>
      </c>
      <c r="T2077">
        <v>2</v>
      </c>
      <c r="U2077">
        <v>3</v>
      </c>
      <c r="V2077">
        <v>4</v>
      </c>
      <c r="W2077">
        <v>4</v>
      </c>
      <c r="X2077">
        <v>3</v>
      </c>
      <c r="Y2077">
        <v>7</v>
      </c>
    </row>
    <row r="2078" spans="1:25" x14ac:dyDescent="0.3">
      <c r="A2078" s="1" t="s">
        <v>255</v>
      </c>
      <c r="B2078" s="1" t="s">
        <v>248</v>
      </c>
      <c r="C2078">
        <v>11</v>
      </c>
      <c r="D2078">
        <v>4</v>
      </c>
      <c r="E2078">
        <v>1</v>
      </c>
      <c r="F2078">
        <v>5</v>
      </c>
      <c r="G2078" s="1" t="s">
        <v>463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4</v>
      </c>
      <c r="N2078">
        <v>1</v>
      </c>
      <c r="O2078">
        <v>1</v>
      </c>
      <c r="P2078">
        <v>4</v>
      </c>
      <c r="Q2078">
        <v>5</v>
      </c>
      <c r="R2078">
        <v>1</v>
      </c>
      <c r="S2078">
        <v>2</v>
      </c>
      <c r="T2078">
        <v>3</v>
      </c>
      <c r="U2078">
        <v>2</v>
      </c>
      <c r="V2078">
        <v>6</v>
      </c>
      <c r="W2078">
        <v>6</v>
      </c>
      <c r="X2078">
        <v>2</v>
      </c>
      <c r="Y2078">
        <v>8</v>
      </c>
    </row>
    <row r="2079" spans="1:25" x14ac:dyDescent="0.3">
      <c r="A2079" s="1" t="s">
        <v>249</v>
      </c>
      <c r="B2079" s="1" t="s">
        <v>252</v>
      </c>
      <c r="C2079">
        <v>11</v>
      </c>
      <c r="D2079">
        <v>0</v>
      </c>
      <c r="E2079">
        <v>2</v>
      </c>
      <c r="F2079">
        <v>2</v>
      </c>
      <c r="G2079" s="1" t="s">
        <v>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</v>
      </c>
      <c r="O2079">
        <v>2</v>
      </c>
      <c r="P2079">
        <v>0</v>
      </c>
      <c r="Q2079">
        <v>2</v>
      </c>
      <c r="R2079">
        <v>1</v>
      </c>
      <c r="S2079">
        <v>0</v>
      </c>
      <c r="T2079">
        <v>1</v>
      </c>
      <c r="U2079">
        <v>3</v>
      </c>
      <c r="V2079">
        <v>9</v>
      </c>
      <c r="W2079">
        <v>9</v>
      </c>
      <c r="X2079">
        <v>3</v>
      </c>
      <c r="Y2079">
        <v>12</v>
      </c>
    </row>
    <row r="2080" spans="1:25" x14ac:dyDescent="0.3">
      <c r="A2080" s="1" t="s">
        <v>256</v>
      </c>
      <c r="B2080" s="1" t="s">
        <v>255</v>
      </c>
      <c r="C2080">
        <v>12</v>
      </c>
      <c r="D2080">
        <v>3</v>
      </c>
      <c r="E2080">
        <v>3</v>
      </c>
      <c r="F2080">
        <v>6</v>
      </c>
      <c r="G2080" s="1" t="s">
        <v>463</v>
      </c>
      <c r="H2080">
        <v>2</v>
      </c>
      <c r="I2080">
        <v>1</v>
      </c>
      <c r="J2080">
        <v>1</v>
      </c>
      <c r="K2080">
        <v>2</v>
      </c>
      <c r="L2080">
        <v>3</v>
      </c>
      <c r="M2080">
        <v>1</v>
      </c>
      <c r="N2080">
        <v>2</v>
      </c>
      <c r="O2080">
        <v>2</v>
      </c>
      <c r="P2080">
        <v>1</v>
      </c>
      <c r="Q2080">
        <v>3</v>
      </c>
      <c r="R2080">
        <v>0</v>
      </c>
      <c r="S2080">
        <v>1</v>
      </c>
      <c r="T2080">
        <v>1</v>
      </c>
      <c r="U2080">
        <v>9</v>
      </c>
      <c r="V2080">
        <v>2</v>
      </c>
      <c r="W2080">
        <v>2</v>
      </c>
      <c r="X2080">
        <v>9</v>
      </c>
      <c r="Y2080">
        <v>11</v>
      </c>
    </row>
    <row r="2081" spans="1:25" x14ac:dyDescent="0.3">
      <c r="A2081" s="1" t="s">
        <v>253</v>
      </c>
      <c r="B2081" s="1" t="s">
        <v>249</v>
      </c>
      <c r="C2081">
        <v>12</v>
      </c>
      <c r="D2081">
        <v>5</v>
      </c>
      <c r="E2081">
        <v>2</v>
      </c>
      <c r="F2081">
        <v>7</v>
      </c>
      <c r="G2081" s="1" t="s">
        <v>463</v>
      </c>
      <c r="H2081">
        <v>2</v>
      </c>
      <c r="I2081">
        <v>1</v>
      </c>
      <c r="J2081">
        <v>1</v>
      </c>
      <c r="K2081">
        <v>2</v>
      </c>
      <c r="L2081">
        <v>3</v>
      </c>
      <c r="M2081">
        <v>3</v>
      </c>
      <c r="N2081">
        <v>1</v>
      </c>
      <c r="O2081">
        <v>1</v>
      </c>
      <c r="P2081">
        <v>3</v>
      </c>
      <c r="Q2081">
        <v>4</v>
      </c>
      <c r="R2081">
        <v>1</v>
      </c>
      <c r="S2081">
        <v>1</v>
      </c>
      <c r="T2081">
        <v>2</v>
      </c>
      <c r="U2081">
        <v>7</v>
      </c>
      <c r="V2081">
        <v>2</v>
      </c>
      <c r="W2081">
        <v>2</v>
      </c>
      <c r="X2081">
        <v>7</v>
      </c>
      <c r="Y2081">
        <v>9</v>
      </c>
    </row>
    <row r="2082" spans="1:25" x14ac:dyDescent="0.3">
      <c r="A2082" s="1" t="s">
        <v>247</v>
      </c>
      <c r="B2082" s="1" t="s">
        <v>252</v>
      </c>
      <c r="C2082">
        <v>12</v>
      </c>
      <c r="D2082">
        <v>2</v>
      </c>
      <c r="E2082">
        <v>0</v>
      </c>
      <c r="F2082">
        <v>2</v>
      </c>
      <c r="G2082" s="1" t="s">
        <v>5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2</v>
      </c>
      <c r="N2082">
        <v>0</v>
      </c>
      <c r="O2082">
        <v>0</v>
      </c>
      <c r="P2082">
        <v>2</v>
      </c>
      <c r="Q2082">
        <v>2</v>
      </c>
      <c r="R2082">
        <v>3</v>
      </c>
      <c r="S2082">
        <v>3</v>
      </c>
      <c r="T2082">
        <v>6</v>
      </c>
      <c r="U2082">
        <v>6</v>
      </c>
      <c r="V2082">
        <v>9</v>
      </c>
      <c r="W2082">
        <v>9</v>
      </c>
      <c r="X2082">
        <v>6</v>
      </c>
      <c r="Y2082">
        <v>15</v>
      </c>
    </row>
    <row r="2083" spans="1:25" x14ac:dyDescent="0.3">
      <c r="A2083" s="1" t="s">
        <v>318</v>
      </c>
      <c r="B2083" s="1" t="s">
        <v>254</v>
      </c>
      <c r="C2083">
        <v>12</v>
      </c>
      <c r="D2083">
        <v>4</v>
      </c>
      <c r="E2083">
        <v>1</v>
      </c>
      <c r="F2083">
        <v>5</v>
      </c>
      <c r="G2083" s="1" t="s">
        <v>463</v>
      </c>
      <c r="H2083">
        <v>2</v>
      </c>
      <c r="I2083">
        <v>1</v>
      </c>
      <c r="J2083">
        <v>1</v>
      </c>
      <c r="K2083">
        <v>2</v>
      </c>
      <c r="L2083">
        <v>3</v>
      </c>
      <c r="M2083">
        <v>2</v>
      </c>
      <c r="N2083">
        <v>0</v>
      </c>
      <c r="O2083">
        <v>0</v>
      </c>
      <c r="P2083">
        <v>2</v>
      </c>
      <c r="Q2083">
        <v>2</v>
      </c>
      <c r="R2083">
        <v>1</v>
      </c>
      <c r="S2083">
        <v>1</v>
      </c>
      <c r="T2083">
        <v>2</v>
      </c>
      <c r="U2083">
        <v>5</v>
      </c>
      <c r="V2083">
        <v>5</v>
      </c>
      <c r="W2083">
        <v>5</v>
      </c>
      <c r="X2083">
        <v>5</v>
      </c>
      <c r="Y2083">
        <v>10</v>
      </c>
    </row>
    <row r="2084" spans="1:25" x14ac:dyDescent="0.3">
      <c r="A2084" s="1" t="s">
        <v>248</v>
      </c>
      <c r="B2084" s="1" t="s">
        <v>245</v>
      </c>
      <c r="C2084">
        <v>12</v>
      </c>
      <c r="D2084">
        <v>3</v>
      </c>
      <c r="E2084">
        <v>3</v>
      </c>
      <c r="F2084">
        <v>6</v>
      </c>
      <c r="G2084" s="1" t="s">
        <v>463</v>
      </c>
      <c r="H2084">
        <v>1</v>
      </c>
      <c r="I2084">
        <v>2</v>
      </c>
      <c r="J2084">
        <v>2</v>
      </c>
      <c r="K2084">
        <v>1</v>
      </c>
      <c r="L2084">
        <v>3</v>
      </c>
      <c r="M2084">
        <v>2</v>
      </c>
      <c r="N2084">
        <v>1</v>
      </c>
      <c r="O2084">
        <v>1</v>
      </c>
      <c r="P2084">
        <v>2</v>
      </c>
      <c r="Q2084">
        <v>3</v>
      </c>
      <c r="R2084">
        <v>1</v>
      </c>
      <c r="S2084">
        <v>2</v>
      </c>
      <c r="T2084">
        <v>3</v>
      </c>
      <c r="U2084">
        <v>8</v>
      </c>
      <c r="V2084">
        <v>5</v>
      </c>
      <c r="W2084">
        <v>5</v>
      </c>
      <c r="X2084">
        <v>8</v>
      </c>
      <c r="Y2084">
        <v>13</v>
      </c>
    </row>
    <row r="2085" spans="1:25" x14ac:dyDescent="0.3">
      <c r="A2085" s="1" t="s">
        <v>257</v>
      </c>
      <c r="B2085" s="1" t="s">
        <v>319</v>
      </c>
      <c r="C2085">
        <v>12</v>
      </c>
      <c r="D2085">
        <v>1</v>
      </c>
      <c r="E2085">
        <v>3</v>
      </c>
      <c r="F2085">
        <v>4</v>
      </c>
      <c r="G2085" s="1" t="s">
        <v>463</v>
      </c>
      <c r="H2085">
        <v>0</v>
      </c>
      <c r="I2085">
        <v>1</v>
      </c>
      <c r="J2085">
        <v>1</v>
      </c>
      <c r="K2085">
        <v>0</v>
      </c>
      <c r="L2085">
        <v>1</v>
      </c>
      <c r="M2085">
        <v>1</v>
      </c>
      <c r="N2085">
        <v>2</v>
      </c>
      <c r="O2085">
        <v>2</v>
      </c>
      <c r="P2085">
        <v>1</v>
      </c>
      <c r="Q2085">
        <v>3</v>
      </c>
      <c r="R2085">
        <v>0</v>
      </c>
      <c r="S2085">
        <v>2</v>
      </c>
      <c r="T2085">
        <v>2</v>
      </c>
      <c r="U2085">
        <v>8</v>
      </c>
      <c r="V2085">
        <v>5</v>
      </c>
      <c r="W2085">
        <v>5</v>
      </c>
      <c r="X2085">
        <v>8</v>
      </c>
      <c r="Y2085">
        <v>13</v>
      </c>
    </row>
    <row r="2086" spans="1:25" x14ac:dyDescent="0.3">
      <c r="A2086" s="1" t="s">
        <v>250</v>
      </c>
      <c r="B2086" s="1" t="s">
        <v>244</v>
      </c>
      <c r="C2086">
        <v>12</v>
      </c>
      <c r="D2086">
        <v>1</v>
      </c>
      <c r="E2086">
        <v>1</v>
      </c>
      <c r="F2086">
        <v>2</v>
      </c>
      <c r="G2086" s="1" t="s">
        <v>463</v>
      </c>
      <c r="H2086">
        <v>1</v>
      </c>
      <c r="I2086">
        <v>0</v>
      </c>
      <c r="J2086">
        <v>0</v>
      </c>
      <c r="K2086">
        <v>1</v>
      </c>
      <c r="L2086">
        <v>1</v>
      </c>
      <c r="M2086">
        <v>0</v>
      </c>
      <c r="N2086">
        <v>1</v>
      </c>
      <c r="O2086">
        <v>1</v>
      </c>
      <c r="P2086">
        <v>0</v>
      </c>
      <c r="Q2086">
        <v>1</v>
      </c>
      <c r="R2086">
        <v>0</v>
      </c>
      <c r="S2086">
        <v>2</v>
      </c>
      <c r="T2086">
        <v>2</v>
      </c>
      <c r="U2086">
        <v>5</v>
      </c>
      <c r="V2086">
        <v>3</v>
      </c>
      <c r="W2086">
        <v>3</v>
      </c>
      <c r="X2086">
        <v>5</v>
      </c>
      <c r="Y2086">
        <v>8</v>
      </c>
    </row>
    <row r="2087" spans="1:25" x14ac:dyDescent="0.3">
      <c r="A2087" s="1" t="s">
        <v>259</v>
      </c>
      <c r="B2087" s="1" t="s">
        <v>246</v>
      </c>
      <c r="C2087">
        <v>12</v>
      </c>
      <c r="D2087">
        <v>1</v>
      </c>
      <c r="E2087">
        <v>2</v>
      </c>
      <c r="F2087">
        <v>3</v>
      </c>
      <c r="G2087" s="1" t="s">
        <v>463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2</v>
      </c>
      <c r="O2087">
        <v>2</v>
      </c>
      <c r="P2087">
        <v>1</v>
      </c>
      <c r="Q2087">
        <v>3</v>
      </c>
      <c r="R2087">
        <v>2</v>
      </c>
      <c r="S2087">
        <v>1</v>
      </c>
      <c r="T2087">
        <v>3</v>
      </c>
      <c r="U2087">
        <v>6</v>
      </c>
      <c r="V2087">
        <v>5</v>
      </c>
      <c r="W2087">
        <v>5</v>
      </c>
      <c r="X2087">
        <v>6</v>
      </c>
      <c r="Y2087">
        <v>11</v>
      </c>
    </row>
    <row r="2088" spans="1:25" x14ac:dyDescent="0.3">
      <c r="A2088" s="1" t="s">
        <v>258</v>
      </c>
      <c r="B2088" s="1" t="s">
        <v>251</v>
      </c>
      <c r="C2088">
        <v>12</v>
      </c>
      <c r="D2088">
        <v>1</v>
      </c>
      <c r="E2088">
        <v>0</v>
      </c>
      <c r="F2088">
        <v>1</v>
      </c>
      <c r="G2088" s="1" t="s">
        <v>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1</v>
      </c>
      <c r="Q2088">
        <v>1</v>
      </c>
      <c r="R2088">
        <v>1</v>
      </c>
      <c r="S2088">
        <v>2</v>
      </c>
      <c r="T2088">
        <v>3</v>
      </c>
      <c r="U2088">
        <v>2</v>
      </c>
      <c r="V2088">
        <v>9</v>
      </c>
      <c r="W2088">
        <v>9</v>
      </c>
      <c r="X2088">
        <v>2</v>
      </c>
      <c r="Y2088">
        <v>11</v>
      </c>
    </row>
    <row r="2089" spans="1:25" x14ac:dyDescent="0.3">
      <c r="A2089" s="1" t="s">
        <v>245</v>
      </c>
      <c r="B2089" s="1" t="s">
        <v>253</v>
      </c>
      <c r="C2089">
        <v>13</v>
      </c>
      <c r="D2089">
        <v>1</v>
      </c>
      <c r="E2089">
        <v>1</v>
      </c>
      <c r="F2089">
        <v>2</v>
      </c>
      <c r="G2089" s="1" t="s">
        <v>463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1</v>
      </c>
      <c r="P2089">
        <v>1</v>
      </c>
      <c r="Q2089">
        <v>2</v>
      </c>
      <c r="R2089">
        <v>3</v>
      </c>
      <c r="S2089">
        <v>3</v>
      </c>
      <c r="T2089">
        <v>6</v>
      </c>
      <c r="U2089">
        <v>4</v>
      </c>
      <c r="V2089">
        <v>10</v>
      </c>
      <c r="W2089">
        <v>10</v>
      </c>
      <c r="X2089">
        <v>4</v>
      </c>
      <c r="Y2089">
        <v>14</v>
      </c>
    </row>
    <row r="2090" spans="1:25" x14ac:dyDescent="0.3">
      <c r="A2090" s="1" t="s">
        <v>246</v>
      </c>
      <c r="B2090" s="1" t="s">
        <v>250</v>
      </c>
      <c r="C2090">
        <v>13</v>
      </c>
      <c r="D2090">
        <v>2</v>
      </c>
      <c r="E2090">
        <v>0</v>
      </c>
      <c r="F2090">
        <v>2</v>
      </c>
      <c r="G2090" s="1" t="s">
        <v>5</v>
      </c>
      <c r="H2090">
        <v>1</v>
      </c>
      <c r="I2090">
        <v>0</v>
      </c>
      <c r="J2090">
        <v>0</v>
      </c>
      <c r="K2090">
        <v>1</v>
      </c>
      <c r="L2090">
        <v>1</v>
      </c>
      <c r="M2090">
        <v>1</v>
      </c>
      <c r="N2090">
        <v>0</v>
      </c>
      <c r="O2090">
        <v>0</v>
      </c>
      <c r="P2090">
        <v>1</v>
      </c>
      <c r="Q2090">
        <v>1</v>
      </c>
      <c r="R2090">
        <v>1</v>
      </c>
      <c r="S2090">
        <v>1</v>
      </c>
      <c r="T2090">
        <v>2</v>
      </c>
      <c r="U2090">
        <v>2</v>
      </c>
      <c r="V2090">
        <v>3</v>
      </c>
      <c r="W2090">
        <v>3</v>
      </c>
      <c r="X2090">
        <v>2</v>
      </c>
      <c r="Y2090">
        <v>5</v>
      </c>
    </row>
    <row r="2091" spans="1:25" x14ac:dyDescent="0.3">
      <c r="A2091" s="1" t="s">
        <v>251</v>
      </c>
      <c r="B2091" s="1" t="s">
        <v>318</v>
      </c>
      <c r="C2091">
        <v>13</v>
      </c>
      <c r="D2091">
        <v>2</v>
      </c>
      <c r="E2091">
        <v>0</v>
      </c>
      <c r="F2091">
        <v>2</v>
      </c>
      <c r="G2091" s="1" t="s">
        <v>5</v>
      </c>
      <c r="H2091">
        <v>2</v>
      </c>
      <c r="I2091">
        <v>0</v>
      </c>
      <c r="J2091">
        <v>0</v>
      </c>
      <c r="K2091">
        <v>2</v>
      </c>
      <c r="L2091">
        <v>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2</v>
      </c>
      <c r="T2091">
        <v>4</v>
      </c>
      <c r="U2091">
        <v>5</v>
      </c>
      <c r="V2091">
        <v>4</v>
      </c>
      <c r="W2091">
        <v>4</v>
      </c>
      <c r="X2091">
        <v>5</v>
      </c>
      <c r="Y2091">
        <v>9</v>
      </c>
    </row>
    <row r="2092" spans="1:25" x14ac:dyDescent="0.3">
      <c r="A2092" s="1" t="s">
        <v>252</v>
      </c>
      <c r="B2092" s="1" t="s">
        <v>257</v>
      </c>
      <c r="C2092">
        <v>13</v>
      </c>
      <c r="D2092">
        <v>1</v>
      </c>
      <c r="E2092">
        <v>0</v>
      </c>
      <c r="F2092">
        <v>1</v>
      </c>
      <c r="G2092" s="1" t="s">
        <v>5</v>
      </c>
      <c r="H2092">
        <v>1</v>
      </c>
      <c r="I2092">
        <v>0</v>
      </c>
      <c r="J2092">
        <v>0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3</v>
      </c>
      <c r="S2092">
        <v>2</v>
      </c>
      <c r="T2092">
        <v>5</v>
      </c>
      <c r="U2092">
        <v>3</v>
      </c>
      <c r="V2092">
        <v>8</v>
      </c>
      <c r="W2092">
        <v>8</v>
      </c>
      <c r="X2092">
        <v>3</v>
      </c>
      <c r="Y2092">
        <v>11</v>
      </c>
    </row>
    <row r="2093" spans="1:25" x14ac:dyDescent="0.3">
      <c r="A2093" s="1" t="s">
        <v>319</v>
      </c>
      <c r="B2093" s="1" t="s">
        <v>258</v>
      </c>
      <c r="C2093">
        <v>13</v>
      </c>
      <c r="D2093">
        <v>1</v>
      </c>
      <c r="E2093">
        <v>2</v>
      </c>
      <c r="F2093">
        <v>3</v>
      </c>
      <c r="G2093" s="1" t="s">
        <v>463</v>
      </c>
      <c r="H2093">
        <v>0</v>
      </c>
      <c r="I2093">
        <v>1</v>
      </c>
      <c r="J2093">
        <v>1</v>
      </c>
      <c r="K2093">
        <v>0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2</v>
      </c>
      <c r="R2093">
        <v>3</v>
      </c>
      <c r="S2093">
        <v>6</v>
      </c>
      <c r="T2093">
        <v>9</v>
      </c>
      <c r="U2093">
        <v>9</v>
      </c>
      <c r="V2093">
        <v>3</v>
      </c>
      <c r="W2093">
        <v>3</v>
      </c>
      <c r="X2093">
        <v>9</v>
      </c>
      <c r="Y2093">
        <v>12</v>
      </c>
    </row>
    <row r="2094" spans="1:25" x14ac:dyDescent="0.3">
      <c r="A2094" s="1" t="s">
        <v>244</v>
      </c>
      <c r="B2094" s="1" t="s">
        <v>256</v>
      </c>
      <c r="C2094">
        <v>13</v>
      </c>
      <c r="D2094">
        <v>1</v>
      </c>
      <c r="E2094">
        <v>2</v>
      </c>
      <c r="F2094">
        <v>3</v>
      </c>
      <c r="G2094" s="1" t="s">
        <v>463</v>
      </c>
      <c r="H2094">
        <v>1</v>
      </c>
      <c r="I2094">
        <v>1</v>
      </c>
      <c r="J2094">
        <v>1</v>
      </c>
      <c r="K2094">
        <v>1</v>
      </c>
      <c r="L2094">
        <v>2</v>
      </c>
      <c r="M2094">
        <v>0</v>
      </c>
      <c r="N2094">
        <v>1</v>
      </c>
      <c r="O2094">
        <v>1</v>
      </c>
      <c r="P2094">
        <v>0</v>
      </c>
      <c r="Q2094">
        <v>1</v>
      </c>
      <c r="R2094">
        <v>2</v>
      </c>
      <c r="S2094">
        <v>1</v>
      </c>
      <c r="T2094">
        <v>3</v>
      </c>
      <c r="U2094">
        <v>3</v>
      </c>
      <c r="V2094">
        <v>10</v>
      </c>
      <c r="W2094">
        <v>10</v>
      </c>
      <c r="X2094">
        <v>3</v>
      </c>
      <c r="Y2094">
        <v>13</v>
      </c>
    </row>
    <row r="2095" spans="1:25" x14ac:dyDescent="0.3">
      <c r="A2095" s="1" t="s">
        <v>254</v>
      </c>
      <c r="B2095" s="1" t="s">
        <v>248</v>
      </c>
      <c r="C2095">
        <v>13</v>
      </c>
      <c r="D2095">
        <v>0</v>
      </c>
      <c r="E2095">
        <v>2</v>
      </c>
      <c r="F2095">
        <v>2</v>
      </c>
      <c r="G2095" s="1" t="s">
        <v>5</v>
      </c>
      <c r="H2095">
        <v>0</v>
      </c>
      <c r="I2095">
        <v>1</v>
      </c>
      <c r="J2095">
        <v>1</v>
      </c>
      <c r="K2095">
        <v>0</v>
      </c>
      <c r="L2095">
        <v>1</v>
      </c>
      <c r="M2095">
        <v>0</v>
      </c>
      <c r="N2095">
        <v>1</v>
      </c>
      <c r="O2095">
        <v>1</v>
      </c>
      <c r="P2095">
        <v>0</v>
      </c>
      <c r="Q2095">
        <v>1</v>
      </c>
      <c r="R2095">
        <v>1</v>
      </c>
      <c r="S2095">
        <v>3</v>
      </c>
      <c r="T2095">
        <v>4</v>
      </c>
      <c r="U2095">
        <v>3</v>
      </c>
      <c r="V2095">
        <v>6</v>
      </c>
      <c r="W2095">
        <v>6</v>
      </c>
      <c r="X2095">
        <v>3</v>
      </c>
      <c r="Y2095">
        <v>9</v>
      </c>
    </row>
    <row r="2096" spans="1:25" x14ac:dyDescent="0.3">
      <c r="A2096" s="1" t="s">
        <v>255</v>
      </c>
      <c r="B2096" s="1" t="s">
        <v>259</v>
      </c>
      <c r="C2096">
        <v>13</v>
      </c>
      <c r="D2096">
        <v>0</v>
      </c>
      <c r="E2096">
        <v>1</v>
      </c>
      <c r="F2096">
        <v>1</v>
      </c>
      <c r="G2096" s="1" t="s">
        <v>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1</v>
      </c>
      <c r="P2096">
        <v>0</v>
      </c>
      <c r="Q2096">
        <v>1</v>
      </c>
      <c r="R2096">
        <v>1</v>
      </c>
      <c r="S2096">
        <v>0</v>
      </c>
      <c r="T2096">
        <v>1</v>
      </c>
      <c r="U2096">
        <v>12</v>
      </c>
      <c r="V2096">
        <v>5</v>
      </c>
      <c r="W2096">
        <v>5</v>
      </c>
      <c r="X2096">
        <v>12</v>
      </c>
      <c r="Y2096">
        <v>17</v>
      </c>
    </row>
    <row r="2097" spans="1:25" x14ac:dyDescent="0.3">
      <c r="A2097" s="1" t="s">
        <v>249</v>
      </c>
      <c r="B2097" s="1" t="s">
        <v>247</v>
      </c>
      <c r="C2097">
        <v>13</v>
      </c>
      <c r="D2097">
        <v>1</v>
      </c>
      <c r="E2097">
        <v>1</v>
      </c>
      <c r="F2097">
        <v>2</v>
      </c>
      <c r="G2097" s="1" t="s">
        <v>463</v>
      </c>
      <c r="H2097">
        <v>0</v>
      </c>
      <c r="I2097">
        <v>1</v>
      </c>
      <c r="J2097">
        <v>1</v>
      </c>
      <c r="K2097">
        <v>0</v>
      </c>
      <c r="L2097">
        <v>1</v>
      </c>
      <c r="M2097">
        <v>1</v>
      </c>
      <c r="N2097">
        <v>0</v>
      </c>
      <c r="O2097">
        <v>0</v>
      </c>
      <c r="P2097">
        <v>1</v>
      </c>
      <c r="Q2097">
        <v>1</v>
      </c>
      <c r="R2097">
        <v>3</v>
      </c>
      <c r="S2097">
        <v>2</v>
      </c>
      <c r="T2097">
        <v>5</v>
      </c>
      <c r="U2097">
        <v>3</v>
      </c>
      <c r="V2097">
        <v>6</v>
      </c>
      <c r="W2097">
        <v>6</v>
      </c>
      <c r="X2097">
        <v>3</v>
      </c>
      <c r="Y2097">
        <v>9</v>
      </c>
    </row>
    <row r="2098" spans="1:25" x14ac:dyDescent="0.3">
      <c r="A2098" s="1" t="s">
        <v>256</v>
      </c>
      <c r="B2098" s="1" t="s">
        <v>249</v>
      </c>
      <c r="C2098">
        <v>14</v>
      </c>
      <c r="D2098">
        <v>3</v>
      </c>
      <c r="E2098">
        <v>0</v>
      </c>
      <c r="F2098">
        <v>3</v>
      </c>
      <c r="G2098" s="1" t="s">
        <v>5</v>
      </c>
      <c r="H2098">
        <v>2</v>
      </c>
      <c r="I2098">
        <v>0</v>
      </c>
      <c r="J2098">
        <v>0</v>
      </c>
      <c r="K2098">
        <v>2</v>
      </c>
      <c r="L2098">
        <v>2</v>
      </c>
      <c r="M2098">
        <v>1</v>
      </c>
      <c r="N2098">
        <v>0</v>
      </c>
      <c r="O2098">
        <v>0</v>
      </c>
      <c r="P2098">
        <v>1</v>
      </c>
      <c r="Q2098">
        <v>1</v>
      </c>
      <c r="R2098">
        <v>1</v>
      </c>
      <c r="S2098">
        <v>0</v>
      </c>
      <c r="T2098">
        <v>1</v>
      </c>
      <c r="U2098">
        <v>11</v>
      </c>
      <c r="V2098">
        <v>1</v>
      </c>
      <c r="W2098">
        <v>1</v>
      </c>
      <c r="X2098">
        <v>11</v>
      </c>
      <c r="Y2098">
        <v>12</v>
      </c>
    </row>
    <row r="2099" spans="1:25" x14ac:dyDescent="0.3">
      <c r="A2099" s="1" t="s">
        <v>253</v>
      </c>
      <c r="B2099" s="1" t="s">
        <v>246</v>
      </c>
      <c r="C2099">
        <v>14</v>
      </c>
      <c r="D2099">
        <v>1</v>
      </c>
      <c r="E2099">
        <v>2</v>
      </c>
      <c r="F2099">
        <v>3</v>
      </c>
      <c r="G2099" s="1" t="s">
        <v>463</v>
      </c>
      <c r="H2099">
        <v>0</v>
      </c>
      <c r="I2099">
        <v>1</v>
      </c>
      <c r="J2099">
        <v>1</v>
      </c>
      <c r="K2099">
        <v>0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2</v>
      </c>
      <c r="R2099">
        <v>4</v>
      </c>
      <c r="S2099">
        <v>3</v>
      </c>
      <c r="T2099">
        <v>7</v>
      </c>
      <c r="U2099">
        <v>3</v>
      </c>
      <c r="V2099">
        <v>1</v>
      </c>
      <c r="W2099">
        <v>1</v>
      </c>
      <c r="X2099">
        <v>3</v>
      </c>
      <c r="Y2099">
        <v>4</v>
      </c>
    </row>
    <row r="2100" spans="1:25" x14ac:dyDescent="0.3">
      <c r="A2100" s="1" t="s">
        <v>247</v>
      </c>
      <c r="B2100" s="1" t="s">
        <v>257</v>
      </c>
      <c r="C2100">
        <v>14</v>
      </c>
      <c r="D2100">
        <v>1</v>
      </c>
      <c r="E2100">
        <v>0</v>
      </c>
      <c r="F2100">
        <v>1</v>
      </c>
      <c r="G2100" s="1" t="s">
        <v>5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1</v>
      </c>
      <c r="Q2100">
        <v>1</v>
      </c>
      <c r="R2100">
        <v>1</v>
      </c>
      <c r="S2100">
        <v>1</v>
      </c>
      <c r="T2100">
        <v>2</v>
      </c>
      <c r="U2100">
        <v>4</v>
      </c>
      <c r="V2100">
        <v>2</v>
      </c>
      <c r="W2100">
        <v>2</v>
      </c>
      <c r="X2100">
        <v>4</v>
      </c>
      <c r="Y2100">
        <v>6</v>
      </c>
    </row>
    <row r="2101" spans="1:25" x14ac:dyDescent="0.3">
      <c r="A2101" s="1" t="s">
        <v>318</v>
      </c>
      <c r="B2101" s="1" t="s">
        <v>252</v>
      </c>
      <c r="C2101">
        <v>14</v>
      </c>
      <c r="D2101">
        <v>3</v>
      </c>
      <c r="E2101">
        <v>0</v>
      </c>
      <c r="F2101">
        <v>3</v>
      </c>
      <c r="G2101" s="1" t="s">
        <v>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</v>
      </c>
      <c r="N2101">
        <v>0</v>
      </c>
      <c r="O2101">
        <v>0</v>
      </c>
      <c r="P2101">
        <v>3</v>
      </c>
      <c r="Q2101">
        <v>3</v>
      </c>
      <c r="R2101">
        <v>2</v>
      </c>
      <c r="S2101">
        <v>2</v>
      </c>
      <c r="T2101">
        <v>4</v>
      </c>
      <c r="U2101">
        <v>7</v>
      </c>
      <c r="V2101">
        <v>4</v>
      </c>
      <c r="W2101">
        <v>4</v>
      </c>
      <c r="X2101">
        <v>7</v>
      </c>
      <c r="Y2101">
        <v>11</v>
      </c>
    </row>
    <row r="2102" spans="1:25" x14ac:dyDescent="0.3">
      <c r="A2102" s="1" t="s">
        <v>248</v>
      </c>
      <c r="B2102" s="1" t="s">
        <v>319</v>
      </c>
      <c r="C2102">
        <v>14</v>
      </c>
      <c r="D2102">
        <v>1</v>
      </c>
      <c r="E2102">
        <v>0</v>
      </c>
      <c r="F2102">
        <v>1</v>
      </c>
      <c r="G2102" s="1" t="s">
        <v>5</v>
      </c>
      <c r="H2102">
        <v>1</v>
      </c>
      <c r="I2102">
        <v>0</v>
      </c>
      <c r="J2102">
        <v>0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1</v>
      </c>
      <c r="U2102">
        <v>5</v>
      </c>
      <c r="V2102">
        <v>9</v>
      </c>
      <c r="W2102">
        <v>9</v>
      </c>
      <c r="X2102">
        <v>5</v>
      </c>
      <c r="Y2102">
        <v>14</v>
      </c>
    </row>
    <row r="2103" spans="1:25" x14ac:dyDescent="0.3">
      <c r="A2103" s="1" t="s">
        <v>244</v>
      </c>
      <c r="B2103" s="1" t="s">
        <v>255</v>
      </c>
      <c r="C2103">
        <v>14</v>
      </c>
      <c r="D2103">
        <v>3</v>
      </c>
      <c r="E2103">
        <v>1</v>
      </c>
      <c r="F2103">
        <v>4</v>
      </c>
      <c r="G2103" s="1" t="s">
        <v>463</v>
      </c>
      <c r="H2103">
        <v>1</v>
      </c>
      <c r="I2103">
        <v>1</v>
      </c>
      <c r="J2103">
        <v>1</v>
      </c>
      <c r="K2103">
        <v>1</v>
      </c>
      <c r="L2103">
        <v>2</v>
      </c>
      <c r="M2103">
        <v>2</v>
      </c>
      <c r="N2103">
        <v>0</v>
      </c>
      <c r="O2103">
        <v>0</v>
      </c>
      <c r="P2103">
        <v>2</v>
      </c>
      <c r="Q2103">
        <v>2</v>
      </c>
      <c r="R2103">
        <v>3</v>
      </c>
      <c r="S2103">
        <v>3</v>
      </c>
      <c r="T2103">
        <v>6</v>
      </c>
      <c r="U2103">
        <v>6</v>
      </c>
      <c r="V2103">
        <v>4</v>
      </c>
      <c r="W2103">
        <v>4</v>
      </c>
      <c r="X2103">
        <v>6</v>
      </c>
      <c r="Y2103">
        <v>10</v>
      </c>
    </row>
    <row r="2104" spans="1:25" x14ac:dyDescent="0.3">
      <c r="A2104" s="1" t="s">
        <v>250</v>
      </c>
      <c r="B2104" s="1" t="s">
        <v>251</v>
      </c>
      <c r="C2104">
        <v>14</v>
      </c>
      <c r="D2104">
        <v>3</v>
      </c>
      <c r="E2104">
        <v>0</v>
      </c>
      <c r="F2104">
        <v>3</v>
      </c>
      <c r="G2104" s="1" t="s">
        <v>5</v>
      </c>
      <c r="H2104">
        <v>2</v>
      </c>
      <c r="I2104">
        <v>0</v>
      </c>
      <c r="J2104">
        <v>0</v>
      </c>
      <c r="K2104">
        <v>2</v>
      </c>
      <c r="L2104">
        <v>2</v>
      </c>
      <c r="M2104">
        <v>1</v>
      </c>
      <c r="N2104">
        <v>0</v>
      </c>
      <c r="O2104">
        <v>0</v>
      </c>
      <c r="P2104">
        <v>1</v>
      </c>
      <c r="Q2104">
        <v>1</v>
      </c>
      <c r="R2104">
        <v>1</v>
      </c>
      <c r="S2104">
        <v>2</v>
      </c>
      <c r="T2104">
        <v>3</v>
      </c>
      <c r="U2104">
        <v>3</v>
      </c>
      <c r="V2104">
        <v>12</v>
      </c>
      <c r="W2104">
        <v>12</v>
      </c>
      <c r="X2104">
        <v>3</v>
      </c>
      <c r="Y2104">
        <v>15</v>
      </c>
    </row>
    <row r="2105" spans="1:25" x14ac:dyDescent="0.3">
      <c r="A2105" s="1" t="s">
        <v>259</v>
      </c>
      <c r="B2105" s="1" t="s">
        <v>254</v>
      </c>
      <c r="C2105">
        <v>14</v>
      </c>
      <c r="D2105">
        <v>1</v>
      </c>
      <c r="E2105">
        <v>1</v>
      </c>
      <c r="F2105">
        <v>2</v>
      </c>
      <c r="G2105" s="1" t="s">
        <v>463</v>
      </c>
      <c r="H2105">
        <v>0</v>
      </c>
      <c r="I2105">
        <v>1</v>
      </c>
      <c r="J2105">
        <v>1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3</v>
      </c>
      <c r="S2105">
        <v>2</v>
      </c>
      <c r="T2105">
        <v>5</v>
      </c>
      <c r="U2105">
        <v>9</v>
      </c>
      <c r="V2105">
        <v>1</v>
      </c>
      <c r="W2105">
        <v>1</v>
      </c>
      <c r="X2105">
        <v>9</v>
      </c>
      <c r="Y2105">
        <v>10</v>
      </c>
    </row>
    <row r="2106" spans="1:25" x14ac:dyDescent="0.3">
      <c r="A2106" s="1" t="s">
        <v>258</v>
      </c>
      <c r="B2106" s="1" t="s">
        <v>245</v>
      </c>
      <c r="C2106">
        <v>14</v>
      </c>
      <c r="D2106">
        <v>2</v>
      </c>
      <c r="E2106">
        <v>2</v>
      </c>
      <c r="F2106">
        <v>4</v>
      </c>
      <c r="G2106" s="1" t="s">
        <v>463</v>
      </c>
      <c r="H2106">
        <v>2</v>
      </c>
      <c r="I2106">
        <v>1</v>
      </c>
      <c r="J2106">
        <v>1</v>
      </c>
      <c r="K2106">
        <v>2</v>
      </c>
      <c r="L2106">
        <v>3</v>
      </c>
      <c r="M2106">
        <v>0</v>
      </c>
      <c r="N2106">
        <v>1</v>
      </c>
      <c r="O2106">
        <v>1</v>
      </c>
      <c r="P2106">
        <v>0</v>
      </c>
      <c r="Q2106">
        <v>1</v>
      </c>
      <c r="R2106">
        <v>1</v>
      </c>
      <c r="S2106">
        <v>1</v>
      </c>
      <c r="T2106">
        <v>2</v>
      </c>
      <c r="U2106">
        <v>6</v>
      </c>
      <c r="V2106">
        <v>4</v>
      </c>
      <c r="W2106">
        <v>4</v>
      </c>
      <c r="X2106">
        <v>6</v>
      </c>
      <c r="Y2106">
        <v>10</v>
      </c>
    </row>
    <row r="2107" spans="1:25" x14ac:dyDescent="0.3">
      <c r="A2107" s="1" t="s">
        <v>245</v>
      </c>
      <c r="B2107" s="1" t="s">
        <v>318</v>
      </c>
      <c r="C2107">
        <v>15</v>
      </c>
      <c r="D2107">
        <v>0</v>
      </c>
      <c r="E2107">
        <v>0</v>
      </c>
      <c r="F2107">
        <v>0</v>
      </c>
      <c r="G2107" s="1" t="s">
        <v>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2</v>
      </c>
      <c r="T2107">
        <v>2</v>
      </c>
      <c r="U2107">
        <v>6</v>
      </c>
      <c r="V2107">
        <v>2</v>
      </c>
      <c r="W2107">
        <v>2</v>
      </c>
      <c r="X2107">
        <v>6</v>
      </c>
      <c r="Y2107">
        <v>8</v>
      </c>
    </row>
    <row r="2108" spans="1:25" x14ac:dyDescent="0.3">
      <c r="A2108" s="1" t="s">
        <v>246</v>
      </c>
      <c r="B2108" s="1" t="s">
        <v>244</v>
      </c>
      <c r="C2108">
        <v>15</v>
      </c>
      <c r="D2108">
        <v>2</v>
      </c>
      <c r="E2108">
        <v>1</v>
      </c>
      <c r="F2108">
        <v>3</v>
      </c>
      <c r="G2108" s="1" t="s">
        <v>463</v>
      </c>
      <c r="H2108">
        <v>2</v>
      </c>
      <c r="I2108">
        <v>1</v>
      </c>
      <c r="J2108">
        <v>1</v>
      </c>
      <c r="K2108">
        <v>2</v>
      </c>
      <c r="L2108">
        <v>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2</v>
      </c>
      <c r="T2108">
        <v>3</v>
      </c>
      <c r="U2108">
        <v>4</v>
      </c>
      <c r="V2108">
        <v>10</v>
      </c>
      <c r="W2108">
        <v>10</v>
      </c>
      <c r="X2108">
        <v>4</v>
      </c>
      <c r="Y2108">
        <v>14</v>
      </c>
    </row>
    <row r="2109" spans="1:25" x14ac:dyDescent="0.3">
      <c r="A2109" s="1" t="s">
        <v>251</v>
      </c>
      <c r="B2109" s="1" t="s">
        <v>259</v>
      </c>
      <c r="C2109">
        <v>15</v>
      </c>
      <c r="D2109">
        <v>4</v>
      </c>
      <c r="E2109">
        <v>1</v>
      </c>
      <c r="F2109">
        <v>5</v>
      </c>
      <c r="G2109" s="1" t="s">
        <v>463</v>
      </c>
      <c r="H2109">
        <v>2</v>
      </c>
      <c r="I2109">
        <v>1</v>
      </c>
      <c r="J2109">
        <v>1</v>
      </c>
      <c r="K2109">
        <v>2</v>
      </c>
      <c r="L2109">
        <v>3</v>
      </c>
      <c r="M2109">
        <v>2</v>
      </c>
      <c r="N2109">
        <v>0</v>
      </c>
      <c r="O2109">
        <v>0</v>
      </c>
      <c r="P2109">
        <v>2</v>
      </c>
      <c r="Q2109">
        <v>2</v>
      </c>
      <c r="R2109">
        <v>3</v>
      </c>
      <c r="S2109">
        <v>3</v>
      </c>
      <c r="T2109">
        <v>6</v>
      </c>
    </row>
    <row r="2110" spans="1:25" x14ac:dyDescent="0.3">
      <c r="A2110" s="1" t="s">
        <v>249</v>
      </c>
      <c r="B2110" s="1" t="s">
        <v>258</v>
      </c>
      <c r="C2110">
        <v>15</v>
      </c>
      <c r="D2110">
        <v>0</v>
      </c>
      <c r="E2110">
        <v>2</v>
      </c>
      <c r="F2110">
        <v>2</v>
      </c>
      <c r="G2110" s="1" t="s">
        <v>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</v>
      </c>
      <c r="O2110">
        <v>2</v>
      </c>
      <c r="P2110">
        <v>0</v>
      </c>
      <c r="Q2110">
        <v>2</v>
      </c>
      <c r="R2110">
        <v>2</v>
      </c>
      <c r="S2110">
        <v>1</v>
      </c>
      <c r="T2110">
        <v>3</v>
      </c>
      <c r="U2110">
        <v>6</v>
      </c>
      <c r="V2110">
        <v>3</v>
      </c>
      <c r="W2110">
        <v>3</v>
      </c>
      <c r="X2110">
        <v>6</v>
      </c>
      <c r="Y2110">
        <v>9</v>
      </c>
    </row>
    <row r="2111" spans="1:25" x14ac:dyDescent="0.3">
      <c r="A2111" s="1" t="s">
        <v>256</v>
      </c>
      <c r="B2111" s="1" t="s">
        <v>251</v>
      </c>
      <c r="C2111">
        <v>16</v>
      </c>
      <c r="D2111">
        <v>1</v>
      </c>
      <c r="E2111">
        <v>0</v>
      </c>
      <c r="F2111">
        <v>1</v>
      </c>
      <c r="G2111" s="1" t="s">
        <v>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1</v>
      </c>
      <c r="Q2111">
        <v>1</v>
      </c>
      <c r="R2111">
        <v>0</v>
      </c>
      <c r="S2111">
        <v>2</v>
      </c>
      <c r="T2111">
        <v>2</v>
      </c>
      <c r="U2111">
        <v>5</v>
      </c>
      <c r="V2111">
        <v>5</v>
      </c>
      <c r="W2111">
        <v>5</v>
      </c>
      <c r="X2111">
        <v>5</v>
      </c>
      <c r="Y2111">
        <v>10</v>
      </c>
    </row>
    <row r="2112" spans="1:25" x14ac:dyDescent="0.3">
      <c r="A2112" s="1" t="s">
        <v>253</v>
      </c>
      <c r="B2112" s="1" t="s">
        <v>247</v>
      </c>
      <c r="C2112">
        <v>16</v>
      </c>
      <c r="D2112">
        <v>1</v>
      </c>
      <c r="E2112">
        <v>2</v>
      </c>
      <c r="F2112">
        <v>3</v>
      </c>
      <c r="G2112" s="1" t="s">
        <v>463</v>
      </c>
      <c r="H2112">
        <v>1</v>
      </c>
      <c r="I2112">
        <v>2</v>
      </c>
      <c r="J2112">
        <v>2</v>
      </c>
      <c r="K2112">
        <v>1</v>
      </c>
      <c r="L2112">
        <v>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3</v>
      </c>
      <c r="S2112">
        <v>4</v>
      </c>
      <c r="T2112">
        <v>7</v>
      </c>
      <c r="U2112">
        <v>7</v>
      </c>
      <c r="V2112">
        <v>1</v>
      </c>
      <c r="W2112">
        <v>1</v>
      </c>
      <c r="X2112">
        <v>7</v>
      </c>
      <c r="Y2112">
        <v>8</v>
      </c>
    </row>
    <row r="2113" spans="1:25" x14ac:dyDescent="0.3">
      <c r="A2113" s="1" t="s">
        <v>318</v>
      </c>
      <c r="B2113" s="1" t="s">
        <v>249</v>
      </c>
      <c r="C2113">
        <v>16</v>
      </c>
      <c r="D2113">
        <v>2</v>
      </c>
      <c r="E2113">
        <v>0</v>
      </c>
      <c r="F2113">
        <v>2</v>
      </c>
      <c r="G2113" s="1" t="s">
        <v>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2</v>
      </c>
      <c r="N2113">
        <v>0</v>
      </c>
      <c r="O2113">
        <v>0</v>
      </c>
      <c r="P2113">
        <v>2</v>
      </c>
      <c r="Q2113">
        <v>2</v>
      </c>
      <c r="R2113">
        <v>2</v>
      </c>
      <c r="S2113">
        <v>3</v>
      </c>
      <c r="T2113">
        <v>5</v>
      </c>
      <c r="U2113">
        <v>6</v>
      </c>
      <c r="V2113">
        <v>7</v>
      </c>
      <c r="W2113">
        <v>7</v>
      </c>
      <c r="X2113">
        <v>6</v>
      </c>
      <c r="Y2113">
        <v>13</v>
      </c>
    </row>
    <row r="2114" spans="1:25" x14ac:dyDescent="0.3">
      <c r="A2114" s="1" t="s">
        <v>248</v>
      </c>
      <c r="B2114" s="1" t="s">
        <v>257</v>
      </c>
      <c r="C2114">
        <v>16</v>
      </c>
      <c r="D2114">
        <v>2</v>
      </c>
      <c r="E2114">
        <v>2</v>
      </c>
      <c r="F2114">
        <v>4</v>
      </c>
      <c r="G2114" s="1" t="s">
        <v>463</v>
      </c>
      <c r="H2114">
        <v>2</v>
      </c>
      <c r="I2114">
        <v>2</v>
      </c>
      <c r="J2114">
        <v>2</v>
      </c>
      <c r="K2114">
        <v>2</v>
      </c>
      <c r="L2114">
        <v>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1</v>
      </c>
      <c r="U2114">
        <v>3</v>
      </c>
      <c r="V2114">
        <v>2</v>
      </c>
      <c r="W2114">
        <v>2</v>
      </c>
      <c r="X2114">
        <v>3</v>
      </c>
      <c r="Y2114">
        <v>5</v>
      </c>
    </row>
    <row r="2115" spans="1:25" x14ac:dyDescent="0.3">
      <c r="A2115" s="1" t="s">
        <v>244</v>
      </c>
      <c r="B2115" s="1" t="s">
        <v>245</v>
      </c>
      <c r="C2115">
        <v>16</v>
      </c>
      <c r="D2115">
        <v>1</v>
      </c>
      <c r="E2115">
        <v>1</v>
      </c>
      <c r="F2115">
        <v>2</v>
      </c>
      <c r="G2115" s="1" t="s">
        <v>463</v>
      </c>
      <c r="H2115">
        <v>0</v>
      </c>
      <c r="I2115">
        <v>1</v>
      </c>
      <c r="J2115">
        <v>1</v>
      </c>
      <c r="K2115">
        <v>0</v>
      </c>
      <c r="L2115">
        <v>1</v>
      </c>
      <c r="M2115">
        <v>1</v>
      </c>
      <c r="N2115">
        <v>0</v>
      </c>
      <c r="O2115">
        <v>0</v>
      </c>
      <c r="P2115">
        <v>1</v>
      </c>
      <c r="Q2115">
        <v>1</v>
      </c>
      <c r="R2115">
        <v>0</v>
      </c>
      <c r="S2115">
        <v>1</v>
      </c>
      <c r="T2115">
        <v>1</v>
      </c>
      <c r="U2115">
        <v>6</v>
      </c>
      <c r="V2115">
        <v>3</v>
      </c>
      <c r="W2115">
        <v>3</v>
      </c>
      <c r="X2115">
        <v>6</v>
      </c>
      <c r="Y2115">
        <v>9</v>
      </c>
    </row>
    <row r="2116" spans="1:25" x14ac:dyDescent="0.3">
      <c r="A2116" s="1" t="s">
        <v>250</v>
      </c>
      <c r="B2116" s="1" t="s">
        <v>254</v>
      </c>
      <c r="C2116">
        <v>16</v>
      </c>
      <c r="D2116">
        <v>1</v>
      </c>
      <c r="E2116">
        <v>1</v>
      </c>
      <c r="F2116">
        <v>2</v>
      </c>
      <c r="G2116" s="1" t="s">
        <v>463</v>
      </c>
      <c r="H2116">
        <v>1</v>
      </c>
      <c r="I2116">
        <v>1</v>
      </c>
      <c r="J2116">
        <v>1</v>
      </c>
      <c r="K2116">
        <v>1</v>
      </c>
      <c r="L2116">
        <v>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2</v>
      </c>
      <c r="T2116">
        <v>2</v>
      </c>
      <c r="U2116">
        <v>5</v>
      </c>
      <c r="V2116">
        <v>2</v>
      </c>
      <c r="W2116">
        <v>2</v>
      </c>
      <c r="X2116">
        <v>5</v>
      </c>
      <c r="Y2116">
        <v>7</v>
      </c>
    </row>
    <row r="2117" spans="1:25" x14ac:dyDescent="0.3">
      <c r="A2117" s="1" t="s">
        <v>259</v>
      </c>
      <c r="B2117" s="1" t="s">
        <v>319</v>
      </c>
      <c r="C2117">
        <v>16</v>
      </c>
      <c r="D2117">
        <v>2</v>
      </c>
      <c r="E2117">
        <v>2</v>
      </c>
      <c r="F2117">
        <v>4</v>
      </c>
      <c r="G2117" s="1" t="s">
        <v>463</v>
      </c>
      <c r="H2117">
        <v>2</v>
      </c>
      <c r="I2117">
        <v>2</v>
      </c>
      <c r="J2117">
        <v>2</v>
      </c>
      <c r="K2117">
        <v>2</v>
      </c>
      <c r="L2117">
        <v>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2</v>
      </c>
      <c r="T2117">
        <v>5</v>
      </c>
      <c r="U2117">
        <v>3</v>
      </c>
      <c r="V2117">
        <v>2</v>
      </c>
      <c r="W2117">
        <v>2</v>
      </c>
      <c r="X2117">
        <v>3</v>
      </c>
      <c r="Y2117">
        <v>5</v>
      </c>
    </row>
    <row r="2118" spans="1:25" x14ac:dyDescent="0.3">
      <c r="A2118" s="1" t="s">
        <v>258</v>
      </c>
      <c r="B2118" s="1" t="s">
        <v>252</v>
      </c>
      <c r="C2118">
        <v>16</v>
      </c>
      <c r="D2118">
        <v>2</v>
      </c>
      <c r="E2118">
        <v>0</v>
      </c>
      <c r="F2118">
        <v>2</v>
      </c>
      <c r="G2118" s="1" t="s">
        <v>5</v>
      </c>
      <c r="H2118">
        <v>2</v>
      </c>
      <c r="I2118">
        <v>0</v>
      </c>
      <c r="J2118">
        <v>0</v>
      </c>
      <c r="K2118">
        <v>2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2</v>
      </c>
      <c r="T2118">
        <v>3</v>
      </c>
      <c r="U2118">
        <v>4</v>
      </c>
      <c r="V2118">
        <v>8</v>
      </c>
      <c r="W2118">
        <v>8</v>
      </c>
      <c r="X2118">
        <v>4</v>
      </c>
      <c r="Y2118">
        <v>12</v>
      </c>
    </row>
    <row r="2119" spans="1:25" x14ac:dyDescent="0.3">
      <c r="A2119" s="1" t="s">
        <v>255</v>
      </c>
      <c r="B2119" s="1" t="s">
        <v>246</v>
      </c>
      <c r="C2119">
        <v>16</v>
      </c>
      <c r="D2119">
        <v>2</v>
      </c>
      <c r="E2119">
        <v>1</v>
      </c>
      <c r="F2119">
        <v>3</v>
      </c>
      <c r="G2119" s="1" t="s">
        <v>463</v>
      </c>
      <c r="H2119">
        <v>1</v>
      </c>
      <c r="I2119">
        <v>0</v>
      </c>
      <c r="J2119">
        <v>0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2</v>
      </c>
      <c r="R2119">
        <v>1</v>
      </c>
      <c r="S2119">
        <v>2</v>
      </c>
      <c r="T2119">
        <v>3</v>
      </c>
      <c r="U2119">
        <v>2</v>
      </c>
      <c r="V2119">
        <v>2</v>
      </c>
      <c r="W2119">
        <v>2</v>
      </c>
      <c r="X2119">
        <v>2</v>
      </c>
      <c r="Y2119">
        <v>4</v>
      </c>
    </row>
    <row r="2120" spans="1:25" x14ac:dyDescent="0.3">
      <c r="A2120" s="1" t="s">
        <v>245</v>
      </c>
      <c r="B2120" s="1" t="s">
        <v>259</v>
      </c>
      <c r="C2120">
        <v>17</v>
      </c>
      <c r="D2120">
        <v>1</v>
      </c>
      <c r="E2120">
        <v>1</v>
      </c>
      <c r="F2120">
        <v>2</v>
      </c>
      <c r="G2120" s="1" t="s">
        <v>463</v>
      </c>
      <c r="H2120">
        <v>1</v>
      </c>
      <c r="I2120">
        <v>1</v>
      </c>
      <c r="J2120">
        <v>1</v>
      </c>
      <c r="K2120">
        <v>1</v>
      </c>
      <c r="L2120">
        <v>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1</v>
      </c>
      <c r="U2120">
        <v>9</v>
      </c>
      <c r="V2120">
        <v>2</v>
      </c>
      <c r="W2120">
        <v>2</v>
      </c>
      <c r="X2120">
        <v>9</v>
      </c>
      <c r="Y2120">
        <v>11</v>
      </c>
    </row>
    <row r="2121" spans="1:25" x14ac:dyDescent="0.3">
      <c r="A2121" s="1" t="s">
        <v>246</v>
      </c>
      <c r="B2121" s="1" t="s">
        <v>318</v>
      </c>
      <c r="C2121">
        <v>17</v>
      </c>
      <c r="D2121">
        <v>2</v>
      </c>
      <c r="E2121">
        <v>1</v>
      </c>
      <c r="F2121">
        <v>3</v>
      </c>
      <c r="G2121" s="1" t="s">
        <v>463</v>
      </c>
      <c r="H2121">
        <v>1</v>
      </c>
      <c r="I2121">
        <v>1</v>
      </c>
      <c r="J2121">
        <v>1</v>
      </c>
      <c r="K2121">
        <v>1</v>
      </c>
      <c r="L2121">
        <v>2</v>
      </c>
      <c r="M2121">
        <v>1</v>
      </c>
      <c r="N2121">
        <v>0</v>
      </c>
      <c r="O2121">
        <v>0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4</v>
      </c>
      <c r="V2121">
        <v>2</v>
      </c>
      <c r="W2121">
        <v>2</v>
      </c>
      <c r="X2121">
        <v>4</v>
      </c>
      <c r="Y2121">
        <v>6</v>
      </c>
    </row>
    <row r="2122" spans="1:25" x14ac:dyDescent="0.3">
      <c r="A2122" s="1" t="s">
        <v>247</v>
      </c>
      <c r="B2122" s="1" t="s">
        <v>248</v>
      </c>
      <c r="C2122">
        <v>17</v>
      </c>
      <c r="D2122">
        <v>3</v>
      </c>
      <c r="E2122">
        <v>1</v>
      </c>
      <c r="F2122">
        <v>4</v>
      </c>
      <c r="G2122" s="1" t="s">
        <v>463</v>
      </c>
      <c r="H2122">
        <v>2</v>
      </c>
      <c r="I2122">
        <v>1</v>
      </c>
      <c r="J2122">
        <v>1</v>
      </c>
      <c r="K2122">
        <v>2</v>
      </c>
      <c r="L2122">
        <v>3</v>
      </c>
      <c r="M2122">
        <v>1</v>
      </c>
      <c r="N2122">
        <v>0</v>
      </c>
      <c r="O2122">
        <v>0</v>
      </c>
      <c r="P2122">
        <v>1</v>
      </c>
      <c r="Q2122">
        <v>1</v>
      </c>
      <c r="R2122">
        <v>0</v>
      </c>
      <c r="S2122">
        <v>1</v>
      </c>
      <c r="T2122">
        <v>1</v>
      </c>
      <c r="U2122">
        <v>4</v>
      </c>
      <c r="V2122">
        <v>5</v>
      </c>
      <c r="W2122">
        <v>5</v>
      </c>
      <c r="X2122">
        <v>4</v>
      </c>
      <c r="Y2122">
        <v>9</v>
      </c>
    </row>
    <row r="2123" spans="1:25" x14ac:dyDescent="0.3">
      <c r="A2123" s="1" t="s">
        <v>251</v>
      </c>
      <c r="B2123" s="1" t="s">
        <v>244</v>
      </c>
      <c r="C2123">
        <v>17</v>
      </c>
      <c r="D2123">
        <v>3</v>
      </c>
      <c r="E2123">
        <v>2</v>
      </c>
      <c r="F2123">
        <v>5</v>
      </c>
      <c r="G2123" s="1" t="s">
        <v>463</v>
      </c>
      <c r="H2123">
        <v>2</v>
      </c>
      <c r="I2123">
        <v>0</v>
      </c>
      <c r="J2123">
        <v>0</v>
      </c>
      <c r="K2123">
        <v>2</v>
      </c>
      <c r="L2123">
        <v>2</v>
      </c>
      <c r="M2123">
        <v>1</v>
      </c>
      <c r="N2123">
        <v>2</v>
      </c>
      <c r="O2123">
        <v>2</v>
      </c>
      <c r="P2123">
        <v>1</v>
      </c>
      <c r="Q2123">
        <v>3</v>
      </c>
      <c r="R2123">
        <v>1</v>
      </c>
      <c r="S2123">
        <v>0</v>
      </c>
      <c r="T2123">
        <v>1</v>
      </c>
      <c r="U2123">
        <v>4</v>
      </c>
      <c r="V2123">
        <v>4</v>
      </c>
      <c r="W2123">
        <v>4</v>
      </c>
      <c r="X2123">
        <v>4</v>
      </c>
      <c r="Y2123">
        <v>8</v>
      </c>
    </row>
    <row r="2124" spans="1:25" x14ac:dyDescent="0.3">
      <c r="A2124" s="1" t="s">
        <v>252</v>
      </c>
      <c r="B2124" s="1" t="s">
        <v>253</v>
      </c>
      <c r="C2124">
        <v>17</v>
      </c>
      <c r="D2124">
        <v>1</v>
      </c>
      <c r="E2124">
        <v>3</v>
      </c>
      <c r="F2124">
        <v>4</v>
      </c>
      <c r="G2124" s="1" t="s">
        <v>463</v>
      </c>
      <c r="H2124">
        <v>0</v>
      </c>
      <c r="I2124">
        <v>1</v>
      </c>
      <c r="J2124">
        <v>1</v>
      </c>
      <c r="K2124">
        <v>0</v>
      </c>
      <c r="L2124">
        <v>1</v>
      </c>
      <c r="M2124">
        <v>1</v>
      </c>
      <c r="N2124">
        <v>2</v>
      </c>
      <c r="O2124">
        <v>2</v>
      </c>
      <c r="P2124">
        <v>1</v>
      </c>
      <c r="Q2124">
        <v>3</v>
      </c>
      <c r="R2124">
        <v>3</v>
      </c>
      <c r="S2124">
        <v>4</v>
      </c>
      <c r="T2124">
        <v>7</v>
      </c>
      <c r="U2124">
        <v>2</v>
      </c>
      <c r="V2124">
        <v>5</v>
      </c>
      <c r="W2124">
        <v>5</v>
      </c>
      <c r="X2124">
        <v>2</v>
      </c>
      <c r="Y2124">
        <v>7</v>
      </c>
    </row>
    <row r="2125" spans="1:25" x14ac:dyDescent="0.3">
      <c r="A2125" s="1" t="s">
        <v>319</v>
      </c>
      <c r="B2125" s="1" t="s">
        <v>256</v>
      </c>
      <c r="C2125">
        <v>17</v>
      </c>
      <c r="D2125">
        <v>0</v>
      </c>
      <c r="E2125">
        <v>3</v>
      </c>
      <c r="F2125">
        <v>3</v>
      </c>
      <c r="G2125" s="1" t="s">
        <v>5</v>
      </c>
      <c r="H2125">
        <v>0</v>
      </c>
      <c r="I2125">
        <v>1</v>
      </c>
      <c r="J2125">
        <v>1</v>
      </c>
      <c r="K2125">
        <v>0</v>
      </c>
      <c r="L2125">
        <v>1</v>
      </c>
      <c r="M2125">
        <v>0</v>
      </c>
      <c r="N2125">
        <v>2</v>
      </c>
      <c r="O2125">
        <v>2</v>
      </c>
      <c r="P2125">
        <v>0</v>
      </c>
      <c r="Q2125">
        <v>2</v>
      </c>
      <c r="R2125">
        <v>1</v>
      </c>
      <c r="S2125">
        <v>1</v>
      </c>
      <c r="T2125">
        <v>2</v>
      </c>
      <c r="U2125">
        <v>3</v>
      </c>
      <c r="V2125">
        <v>4</v>
      </c>
      <c r="W2125">
        <v>4</v>
      </c>
      <c r="X2125">
        <v>3</v>
      </c>
      <c r="Y2125">
        <v>7</v>
      </c>
    </row>
    <row r="2126" spans="1:25" x14ac:dyDescent="0.3">
      <c r="A2126" s="1" t="s">
        <v>257</v>
      </c>
      <c r="B2126" s="1" t="s">
        <v>258</v>
      </c>
      <c r="C2126">
        <v>17</v>
      </c>
      <c r="D2126">
        <v>2</v>
      </c>
      <c r="E2126">
        <v>3</v>
      </c>
      <c r="F2126">
        <v>5</v>
      </c>
      <c r="G2126" s="1" t="s">
        <v>463</v>
      </c>
      <c r="H2126">
        <v>0</v>
      </c>
      <c r="I2126">
        <v>2</v>
      </c>
      <c r="J2126">
        <v>2</v>
      </c>
      <c r="K2126">
        <v>0</v>
      </c>
      <c r="L2126">
        <v>2</v>
      </c>
      <c r="M2126">
        <v>2</v>
      </c>
      <c r="N2126">
        <v>1</v>
      </c>
      <c r="O2126">
        <v>1</v>
      </c>
      <c r="P2126">
        <v>2</v>
      </c>
      <c r="Q2126">
        <v>3</v>
      </c>
      <c r="R2126">
        <v>2</v>
      </c>
      <c r="S2126">
        <v>3</v>
      </c>
      <c r="T2126">
        <v>5</v>
      </c>
      <c r="U2126">
        <v>3</v>
      </c>
      <c r="V2126">
        <v>4</v>
      </c>
      <c r="W2126">
        <v>4</v>
      </c>
      <c r="X2126">
        <v>3</v>
      </c>
      <c r="Y2126">
        <v>7</v>
      </c>
    </row>
    <row r="2127" spans="1:25" x14ac:dyDescent="0.3">
      <c r="A2127" s="1" t="s">
        <v>254</v>
      </c>
      <c r="B2127" s="1" t="s">
        <v>255</v>
      </c>
      <c r="C2127">
        <v>17</v>
      </c>
      <c r="D2127">
        <v>0</v>
      </c>
      <c r="E2127">
        <v>1</v>
      </c>
      <c r="F2127">
        <v>1</v>
      </c>
      <c r="G2127" s="1" t="s">
        <v>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1</v>
      </c>
      <c r="P2127">
        <v>0</v>
      </c>
      <c r="Q2127">
        <v>1</v>
      </c>
      <c r="R2127">
        <v>2</v>
      </c>
      <c r="S2127">
        <v>3</v>
      </c>
      <c r="T2127">
        <v>5</v>
      </c>
      <c r="U2127">
        <v>4</v>
      </c>
      <c r="V2127">
        <v>6</v>
      </c>
      <c r="W2127">
        <v>6</v>
      </c>
      <c r="X2127">
        <v>4</v>
      </c>
      <c r="Y2127">
        <v>10</v>
      </c>
    </row>
    <row r="2128" spans="1:25" x14ac:dyDescent="0.3">
      <c r="A2128" s="1" t="s">
        <v>249</v>
      </c>
      <c r="B2128" s="1" t="s">
        <v>250</v>
      </c>
      <c r="C2128">
        <v>17</v>
      </c>
      <c r="D2128">
        <v>0</v>
      </c>
      <c r="E2128">
        <v>1</v>
      </c>
      <c r="F2128">
        <v>1</v>
      </c>
      <c r="G2128" s="1" t="s">
        <v>5</v>
      </c>
      <c r="H2128">
        <v>0</v>
      </c>
      <c r="I2128">
        <v>1</v>
      </c>
      <c r="J2128">
        <v>1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3</v>
      </c>
      <c r="T2128">
        <v>5</v>
      </c>
      <c r="U2128">
        <v>12</v>
      </c>
      <c r="V2128">
        <v>3</v>
      </c>
      <c r="W2128">
        <v>3</v>
      </c>
      <c r="X2128">
        <v>12</v>
      </c>
      <c r="Y2128">
        <v>15</v>
      </c>
    </row>
    <row r="2129" spans="1:25" x14ac:dyDescent="0.3">
      <c r="A2129" s="1" t="s">
        <v>245</v>
      </c>
      <c r="B2129" s="1" t="s">
        <v>256</v>
      </c>
      <c r="C2129">
        <v>18</v>
      </c>
      <c r="D2129">
        <v>1</v>
      </c>
      <c r="E2129">
        <v>3</v>
      </c>
      <c r="F2129">
        <v>4</v>
      </c>
      <c r="G2129" s="1" t="s">
        <v>463</v>
      </c>
      <c r="H2129">
        <v>0</v>
      </c>
      <c r="I2129">
        <v>2</v>
      </c>
      <c r="J2129">
        <v>2</v>
      </c>
      <c r="K2129">
        <v>0</v>
      </c>
      <c r="L2129">
        <v>2</v>
      </c>
      <c r="M2129">
        <v>1</v>
      </c>
      <c r="N2129">
        <v>1</v>
      </c>
      <c r="O2129">
        <v>1</v>
      </c>
      <c r="P2129">
        <v>1</v>
      </c>
      <c r="Q2129">
        <v>2</v>
      </c>
      <c r="R2129">
        <v>2</v>
      </c>
      <c r="S2129">
        <v>2</v>
      </c>
      <c r="T2129">
        <v>4</v>
      </c>
      <c r="U2129">
        <v>2</v>
      </c>
      <c r="V2129">
        <v>6</v>
      </c>
      <c r="W2129">
        <v>6</v>
      </c>
      <c r="X2129">
        <v>2</v>
      </c>
      <c r="Y2129">
        <v>8</v>
      </c>
    </row>
    <row r="2130" spans="1:25" x14ac:dyDescent="0.3">
      <c r="A2130" s="1" t="s">
        <v>247</v>
      </c>
      <c r="B2130" s="1" t="s">
        <v>318</v>
      </c>
      <c r="C2130">
        <v>18</v>
      </c>
      <c r="D2130">
        <v>0</v>
      </c>
      <c r="E2130">
        <v>1</v>
      </c>
      <c r="F2130">
        <v>1</v>
      </c>
      <c r="G2130" s="1" t="s">
        <v>5</v>
      </c>
      <c r="H2130">
        <v>0</v>
      </c>
      <c r="I2130">
        <v>1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</v>
      </c>
      <c r="T2130">
        <v>3</v>
      </c>
      <c r="U2130">
        <v>10</v>
      </c>
      <c r="V2130">
        <v>3</v>
      </c>
      <c r="W2130">
        <v>3</v>
      </c>
      <c r="X2130">
        <v>10</v>
      </c>
      <c r="Y2130">
        <v>13</v>
      </c>
    </row>
    <row r="2131" spans="1:25" x14ac:dyDescent="0.3">
      <c r="A2131" s="1" t="s">
        <v>251</v>
      </c>
      <c r="B2131" s="1" t="s">
        <v>246</v>
      </c>
      <c r="C2131">
        <v>18</v>
      </c>
      <c r="D2131">
        <v>0</v>
      </c>
      <c r="E2131">
        <v>1</v>
      </c>
      <c r="F2131">
        <v>1</v>
      </c>
      <c r="G2131" s="1" t="s">
        <v>5</v>
      </c>
      <c r="H2131">
        <v>0</v>
      </c>
      <c r="I2131">
        <v>1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2</v>
      </c>
      <c r="T2131">
        <v>5</v>
      </c>
      <c r="U2131">
        <v>6</v>
      </c>
      <c r="V2131">
        <v>7</v>
      </c>
      <c r="W2131">
        <v>7</v>
      </c>
      <c r="X2131">
        <v>6</v>
      </c>
      <c r="Y2131">
        <v>13</v>
      </c>
    </row>
    <row r="2132" spans="1:25" x14ac:dyDescent="0.3">
      <c r="A2132" s="1" t="s">
        <v>252</v>
      </c>
      <c r="B2132" s="1" t="s">
        <v>259</v>
      </c>
      <c r="C2132">
        <v>18</v>
      </c>
      <c r="D2132">
        <v>2</v>
      </c>
      <c r="E2132">
        <v>3</v>
      </c>
      <c r="F2132">
        <v>5</v>
      </c>
      <c r="G2132" s="1" t="s">
        <v>463</v>
      </c>
      <c r="H2132">
        <v>0</v>
      </c>
      <c r="I2132">
        <v>2</v>
      </c>
      <c r="J2132">
        <v>2</v>
      </c>
      <c r="K2132">
        <v>0</v>
      </c>
      <c r="L2132">
        <v>2</v>
      </c>
      <c r="M2132">
        <v>2</v>
      </c>
      <c r="N2132">
        <v>1</v>
      </c>
      <c r="O2132">
        <v>1</v>
      </c>
      <c r="P2132">
        <v>2</v>
      </c>
      <c r="Q2132">
        <v>3</v>
      </c>
      <c r="R2132">
        <v>2</v>
      </c>
      <c r="S2132">
        <v>1</v>
      </c>
      <c r="T2132">
        <v>3</v>
      </c>
      <c r="U2132">
        <v>13</v>
      </c>
      <c r="V2132">
        <v>8</v>
      </c>
      <c r="W2132">
        <v>8</v>
      </c>
      <c r="X2132">
        <v>13</v>
      </c>
      <c r="Y2132">
        <v>21</v>
      </c>
    </row>
    <row r="2133" spans="1:25" x14ac:dyDescent="0.3">
      <c r="A2133" s="1" t="s">
        <v>319</v>
      </c>
      <c r="B2133" s="1" t="s">
        <v>250</v>
      </c>
      <c r="C2133">
        <v>18</v>
      </c>
      <c r="D2133">
        <v>3</v>
      </c>
      <c r="E2133">
        <v>1</v>
      </c>
      <c r="F2133">
        <v>4</v>
      </c>
      <c r="G2133" s="1" t="s">
        <v>463</v>
      </c>
      <c r="H2133">
        <v>3</v>
      </c>
      <c r="I2133">
        <v>0</v>
      </c>
      <c r="J2133">
        <v>0</v>
      </c>
      <c r="K2133">
        <v>3</v>
      </c>
      <c r="L2133">
        <v>3</v>
      </c>
      <c r="M2133">
        <v>0</v>
      </c>
      <c r="N2133">
        <v>1</v>
      </c>
      <c r="O2133">
        <v>1</v>
      </c>
      <c r="P2133">
        <v>0</v>
      </c>
      <c r="Q2133">
        <v>1</v>
      </c>
      <c r="R2133">
        <v>2</v>
      </c>
      <c r="S2133">
        <v>1</v>
      </c>
      <c r="T2133">
        <v>3</v>
      </c>
      <c r="U2133">
        <v>5</v>
      </c>
      <c r="V2133">
        <v>5</v>
      </c>
      <c r="W2133">
        <v>5</v>
      </c>
      <c r="X2133">
        <v>5</v>
      </c>
      <c r="Y2133">
        <v>10</v>
      </c>
    </row>
    <row r="2134" spans="1:25" x14ac:dyDescent="0.3">
      <c r="A2134" s="1" t="s">
        <v>257</v>
      </c>
      <c r="B2134" s="1" t="s">
        <v>255</v>
      </c>
      <c r="C2134">
        <v>18</v>
      </c>
      <c r="D2134">
        <v>1</v>
      </c>
      <c r="E2134">
        <v>2</v>
      </c>
      <c r="F2134">
        <v>3</v>
      </c>
      <c r="G2134" s="1" t="s">
        <v>463</v>
      </c>
      <c r="H2134">
        <v>0</v>
      </c>
      <c r="I2134">
        <v>1</v>
      </c>
      <c r="J2134">
        <v>1</v>
      </c>
      <c r="K2134">
        <v>0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2</v>
      </c>
      <c r="R2134">
        <v>2</v>
      </c>
      <c r="S2134">
        <v>1</v>
      </c>
      <c r="T2134">
        <v>3</v>
      </c>
      <c r="U2134">
        <v>5</v>
      </c>
      <c r="V2134">
        <v>3</v>
      </c>
      <c r="W2134">
        <v>3</v>
      </c>
      <c r="X2134">
        <v>5</v>
      </c>
      <c r="Y2134">
        <v>8</v>
      </c>
    </row>
    <row r="2135" spans="1:25" x14ac:dyDescent="0.3">
      <c r="A2135" s="1" t="s">
        <v>254</v>
      </c>
      <c r="B2135" s="1" t="s">
        <v>244</v>
      </c>
      <c r="C2135">
        <v>18</v>
      </c>
      <c r="D2135">
        <v>0</v>
      </c>
      <c r="E2135">
        <v>1</v>
      </c>
      <c r="F2135">
        <v>1</v>
      </c>
      <c r="G2135" s="1" t="s">
        <v>5</v>
      </c>
      <c r="H2135">
        <v>0</v>
      </c>
      <c r="I2135">
        <v>1</v>
      </c>
      <c r="J2135">
        <v>1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</v>
      </c>
      <c r="S2135">
        <v>1</v>
      </c>
      <c r="T2135">
        <v>4</v>
      </c>
      <c r="U2135">
        <v>7</v>
      </c>
      <c r="V2135">
        <v>8</v>
      </c>
      <c r="W2135">
        <v>8</v>
      </c>
      <c r="X2135">
        <v>7</v>
      </c>
      <c r="Y2135">
        <v>15</v>
      </c>
    </row>
    <row r="2136" spans="1:25" x14ac:dyDescent="0.3">
      <c r="A2136" s="1" t="s">
        <v>277</v>
      </c>
      <c r="B2136" s="1" t="s">
        <v>273</v>
      </c>
      <c r="C2136">
        <v>1</v>
      </c>
      <c r="D2136">
        <v>5</v>
      </c>
      <c r="E2136">
        <v>0</v>
      </c>
      <c r="F2136">
        <v>5</v>
      </c>
      <c r="G2136" s="1" t="s">
        <v>5</v>
      </c>
      <c r="H2136">
        <v>3</v>
      </c>
      <c r="I2136">
        <v>0</v>
      </c>
      <c r="J2136">
        <v>0</v>
      </c>
      <c r="K2136">
        <v>3</v>
      </c>
      <c r="L2136">
        <v>3</v>
      </c>
      <c r="M2136">
        <v>2</v>
      </c>
      <c r="N2136">
        <v>0</v>
      </c>
      <c r="O2136">
        <v>0</v>
      </c>
      <c r="P2136">
        <v>2</v>
      </c>
      <c r="Q2136">
        <v>2</v>
      </c>
      <c r="R2136">
        <v>0</v>
      </c>
      <c r="S2136">
        <v>2</v>
      </c>
      <c r="T2136">
        <v>2</v>
      </c>
      <c r="U2136">
        <v>7</v>
      </c>
      <c r="V2136">
        <v>0</v>
      </c>
      <c r="W2136">
        <v>0</v>
      </c>
      <c r="X2136">
        <v>7</v>
      </c>
      <c r="Y2136">
        <v>7</v>
      </c>
    </row>
    <row r="2137" spans="1:25" x14ac:dyDescent="0.3">
      <c r="A2137" s="1" t="s">
        <v>268</v>
      </c>
      <c r="B2137" s="1" t="s">
        <v>262</v>
      </c>
      <c r="C2137">
        <v>1</v>
      </c>
      <c r="D2137">
        <v>1</v>
      </c>
      <c r="E2137">
        <v>0</v>
      </c>
      <c r="F2137">
        <v>1</v>
      </c>
      <c r="G2137" s="1" t="s">
        <v>5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3</v>
      </c>
      <c r="T2137">
        <v>3</v>
      </c>
      <c r="U2137">
        <v>8</v>
      </c>
      <c r="V2137">
        <v>2</v>
      </c>
      <c r="W2137">
        <v>2</v>
      </c>
      <c r="X2137">
        <v>8</v>
      </c>
      <c r="Y2137">
        <v>10</v>
      </c>
    </row>
    <row r="2138" spans="1:25" x14ac:dyDescent="0.3">
      <c r="A2138" s="1" t="s">
        <v>270</v>
      </c>
      <c r="B2138" s="1" t="s">
        <v>260</v>
      </c>
      <c r="C2138">
        <v>1</v>
      </c>
      <c r="D2138">
        <v>3</v>
      </c>
      <c r="E2138">
        <v>2</v>
      </c>
      <c r="F2138">
        <v>5</v>
      </c>
      <c r="G2138" s="1" t="s">
        <v>463</v>
      </c>
      <c r="H2138">
        <v>3</v>
      </c>
      <c r="I2138">
        <v>0</v>
      </c>
      <c r="J2138">
        <v>0</v>
      </c>
      <c r="K2138">
        <v>3</v>
      </c>
      <c r="L2138">
        <v>3</v>
      </c>
      <c r="M2138">
        <v>0</v>
      </c>
      <c r="N2138">
        <v>2</v>
      </c>
      <c r="O2138">
        <v>2</v>
      </c>
      <c r="P2138">
        <v>0</v>
      </c>
      <c r="Q2138">
        <v>2</v>
      </c>
      <c r="R2138">
        <v>0</v>
      </c>
      <c r="S2138">
        <v>3</v>
      </c>
      <c r="T2138">
        <v>3</v>
      </c>
      <c r="U2138">
        <v>5</v>
      </c>
      <c r="V2138">
        <v>2</v>
      </c>
      <c r="W2138">
        <v>2</v>
      </c>
      <c r="X2138">
        <v>5</v>
      </c>
      <c r="Y2138">
        <v>7</v>
      </c>
    </row>
    <row r="2139" spans="1:25" x14ac:dyDescent="0.3">
      <c r="A2139" s="1" t="s">
        <v>263</v>
      </c>
      <c r="B2139" s="1" t="s">
        <v>275</v>
      </c>
      <c r="C2139">
        <v>1</v>
      </c>
      <c r="D2139">
        <v>0</v>
      </c>
      <c r="E2139">
        <v>1</v>
      </c>
      <c r="F2139">
        <v>1</v>
      </c>
      <c r="G2139" s="1" t="s">
        <v>5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1</v>
      </c>
      <c r="P2139">
        <v>0</v>
      </c>
      <c r="Q2139">
        <v>1</v>
      </c>
      <c r="R2139">
        <v>1</v>
      </c>
      <c r="S2139">
        <v>2</v>
      </c>
      <c r="T2139">
        <v>3</v>
      </c>
      <c r="U2139">
        <v>10</v>
      </c>
      <c r="V2139">
        <v>4</v>
      </c>
      <c r="W2139">
        <v>4</v>
      </c>
      <c r="X2139">
        <v>10</v>
      </c>
      <c r="Y2139">
        <v>14</v>
      </c>
    </row>
    <row r="2140" spans="1:25" x14ac:dyDescent="0.3">
      <c r="A2140" s="1" t="s">
        <v>269</v>
      </c>
      <c r="B2140" s="1" t="s">
        <v>265</v>
      </c>
      <c r="C2140">
        <v>1</v>
      </c>
      <c r="D2140">
        <v>0</v>
      </c>
      <c r="E2140">
        <v>2</v>
      </c>
      <c r="F2140">
        <v>2</v>
      </c>
      <c r="G2140" s="1" t="s">
        <v>5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</v>
      </c>
      <c r="O2140">
        <v>2</v>
      </c>
      <c r="P2140">
        <v>0</v>
      </c>
      <c r="Q2140">
        <v>2</v>
      </c>
      <c r="R2140">
        <v>1</v>
      </c>
      <c r="S2140">
        <v>3</v>
      </c>
      <c r="T2140">
        <v>4</v>
      </c>
      <c r="U2140">
        <v>10</v>
      </c>
      <c r="V2140">
        <v>4</v>
      </c>
      <c r="W2140">
        <v>4</v>
      </c>
      <c r="X2140">
        <v>10</v>
      </c>
      <c r="Y2140">
        <v>14</v>
      </c>
    </row>
    <row r="2141" spans="1:25" x14ac:dyDescent="0.3">
      <c r="A2141" s="1" t="s">
        <v>267</v>
      </c>
      <c r="B2141" s="1" t="s">
        <v>264</v>
      </c>
      <c r="C2141">
        <v>1</v>
      </c>
      <c r="D2141">
        <v>4</v>
      </c>
      <c r="E2141">
        <v>2</v>
      </c>
      <c r="F2141">
        <v>6</v>
      </c>
      <c r="G2141" s="1" t="s">
        <v>463</v>
      </c>
      <c r="H2141">
        <v>2</v>
      </c>
      <c r="I2141">
        <v>2</v>
      </c>
      <c r="J2141">
        <v>2</v>
      </c>
      <c r="K2141">
        <v>2</v>
      </c>
      <c r="L2141">
        <v>4</v>
      </c>
      <c r="M2141">
        <v>2</v>
      </c>
      <c r="N2141">
        <v>0</v>
      </c>
      <c r="O2141">
        <v>0</v>
      </c>
      <c r="P2141">
        <v>2</v>
      </c>
      <c r="Q2141">
        <v>2</v>
      </c>
      <c r="R2141">
        <v>1</v>
      </c>
      <c r="S2141">
        <v>3</v>
      </c>
      <c r="T2141">
        <v>4</v>
      </c>
      <c r="U2141">
        <v>4</v>
      </c>
      <c r="V2141">
        <v>2</v>
      </c>
      <c r="W2141">
        <v>2</v>
      </c>
      <c r="X2141">
        <v>4</v>
      </c>
      <c r="Y2141">
        <v>6</v>
      </c>
    </row>
    <row r="2142" spans="1:25" x14ac:dyDescent="0.3">
      <c r="A2142" s="1" t="s">
        <v>266</v>
      </c>
      <c r="B2142" s="1" t="s">
        <v>276</v>
      </c>
      <c r="C2142">
        <v>1</v>
      </c>
      <c r="D2142">
        <v>2</v>
      </c>
      <c r="E2142">
        <v>0</v>
      </c>
      <c r="F2142">
        <v>2</v>
      </c>
      <c r="G2142" s="1" t="s">
        <v>5</v>
      </c>
      <c r="H2142">
        <v>1</v>
      </c>
      <c r="I2142">
        <v>0</v>
      </c>
      <c r="J2142">
        <v>0</v>
      </c>
      <c r="K2142">
        <v>1</v>
      </c>
      <c r="L2142">
        <v>1</v>
      </c>
      <c r="M2142">
        <v>1</v>
      </c>
      <c r="N2142">
        <v>0</v>
      </c>
      <c r="O2142">
        <v>0</v>
      </c>
      <c r="P2142">
        <v>1</v>
      </c>
      <c r="Q2142">
        <v>1</v>
      </c>
      <c r="R2142">
        <v>2</v>
      </c>
      <c r="S2142">
        <v>3</v>
      </c>
      <c r="T2142">
        <v>5</v>
      </c>
      <c r="U2142">
        <v>9</v>
      </c>
      <c r="V2142">
        <v>3</v>
      </c>
      <c r="W2142">
        <v>3</v>
      </c>
      <c r="X2142">
        <v>9</v>
      </c>
      <c r="Y2142">
        <v>12</v>
      </c>
    </row>
    <row r="2143" spans="1:25" x14ac:dyDescent="0.3">
      <c r="A2143" s="1" t="s">
        <v>274</v>
      </c>
      <c r="B2143" s="1" t="s">
        <v>271</v>
      </c>
      <c r="C2143">
        <v>1</v>
      </c>
      <c r="D2143">
        <v>2</v>
      </c>
      <c r="E2143">
        <v>0</v>
      </c>
      <c r="F2143">
        <v>2</v>
      </c>
      <c r="G2143" s="1" t="s">
        <v>5</v>
      </c>
      <c r="H2143">
        <v>2</v>
      </c>
      <c r="I2143">
        <v>0</v>
      </c>
      <c r="J2143">
        <v>0</v>
      </c>
      <c r="K2143">
        <v>2</v>
      </c>
      <c r="L2143">
        <v>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</v>
      </c>
      <c r="T2143">
        <v>3</v>
      </c>
      <c r="U2143">
        <v>3</v>
      </c>
      <c r="V2143">
        <v>4</v>
      </c>
      <c r="W2143">
        <v>4</v>
      </c>
      <c r="X2143">
        <v>3</v>
      </c>
      <c r="Y2143">
        <v>7</v>
      </c>
    </row>
    <row r="2144" spans="1:25" x14ac:dyDescent="0.3">
      <c r="A2144" s="1" t="s">
        <v>272</v>
      </c>
      <c r="B2144" s="1" t="s">
        <v>261</v>
      </c>
      <c r="C2144">
        <v>1</v>
      </c>
      <c r="D2144">
        <v>1</v>
      </c>
      <c r="E2144">
        <v>3</v>
      </c>
      <c r="F2144">
        <v>4</v>
      </c>
      <c r="G2144" s="1" t="s">
        <v>463</v>
      </c>
      <c r="H2144">
        <v>1</v>
      </c>
      <c r="I2144">
        <v>1</v>
      </c>
      <c r="J2144">
        <v>1</v>
      </c>
      <c r="K2144">
        <v>1</v>
      </c>
      <c r="L2144">
        <v>2</v>
      </c>
      <c r="M2144">
        <v>0</v>
      </c>
      <c r="N2144">
        <v>2</v>
      </c>
      <c r="O2144">
        <v>2</v>
      </c>
      <c r="P2144">
        <v>0</v>
      </c>
      <c r="Q2144">
        <v>2</v>
      </c>
      <c r="R2144">
        <v>3</v>
      </c>
      <c r="S2144">
        <v>5</v>
      </c>
      <c r="T2144">
        <v>8</v>
      </c>
      <c r="U2144">
        <v>6</v>
      </c>
      <c r="V2144">
        <v>4</v>
      </c>
      <c r="W2144">
        <v>4</v>
      </c>
      <c r="X2144">
        <v>6</v>
      </c>
      <c r="Y2144">
        <v>10</v>
      </c>
    </row>
    <row r="2145" spans="1:25" x14ac:dyDescent="0.3">
      <c r="A2145" s="1" t="s">
        <v>271</v>
      </c>
      <c r="B2145" s="1" t="s">
        <v>268</v>
      </c>
      <c r="C2145">
        <v>2</v>
      </c>
      <c r="D2145">
        <v>3</v>
      </c>
      <c r="E2145">
        <v>1</v>
      </c>
      <c r="F2145">
        <v>4</v>
      </c>
      <c r="G2145" s="1" t="s">
        <v>463</v>
      </c>
      <c r="H2145">
        <v>2</v>
      </c>
      <c r="I2145">
        <v>0</v>
      </c>
      <c r="J2145">
        <v>0</v>
      </c>
      <c r="K2145">
        <v>2</v>
      </c>
      <c r="L2145">
        <v>2</v>
      </c>
      <c r="M2145">
        <v>1</v>
      </c>
      <c r="N2145">
        <v>1</v>
      </c>
      <c r="O2145">
        <v>1</v>
      </c>
      <c r="P2145">
        <v>1</v>
      </c>
      <c r="Q2145">
        <v>2</v>
      </c>
      <c r="R2145">
        <v>1</v>
      </c>
      <c r="S2145">
        <v>3</v>
      </c>
      <c r="T2145">
        <v>4</v>
      </c>
      <c r="U2145">
        <v>4</v>
      </c>
      <c r="V2145">
        <v>3</v>
      </c>
      <c r="W2145">
        <v>3</v>
      </c>
      <c r="X2145">
        <v>4</v>
      </c>
      <c r="Y2145">
        <v>7</v>
      </c>
    </row>
    <row r="2146" spans="1:25" x14ac:dyDescent="0.3">
      <c r="A2146" s="1" t="s">
        <v>264</v>
      </c>
      <c r="B2146" s="1" t="s">
        <v>272</v>
      </c>
      <c r="C2146">
        <v>2</v>
      </c>
      <c r="D2146">
        <v>1</v>
      </c>
      <c r="E2146">
        <v>2</v>
      </c>
      <c r="F2146">
        <v>3</v>
      </c>
      <c r="G2146" s="1" t="s">
        <v>463</v>
      </c>
      <c r="H2146">
        <v>0</v>
      </c>
      <c r="I2146">
        <v>1</v>
      </c>
      <c r="J2146">
        <v>1</v>
      </c>
      <c r="K2146">
        <v>0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2</v>
      </c>
      <c r="R2146">
        <v>0</v>
      </c>
      <c r="S2146">
        <v>5</v>
      </c>
      <c r="T2146">
        <v>5</v>
      </c>
      <c r="U2146">
        <v>9</v>
      </c>
      <c r="V2146">
        <v>2</v>
      </c>
      <c r="W2146">
        <v>2</v>
      </c>
      <c r="X2146">
        <v>9</v>
      </c>
      <c r="Y2146">
        <v>11</v>
      </c>
    </row>
    <row r="2147" spans="1:25" x14ac:dyDescent="0.3">
      <c r="A2147" s="1" t="s">
        <v>261</v>
      </c>
      <c r="B2147" s="1" t="s">
        <v>266</v>
      </c>
      <c r="C2147">
        <v>2</v>
      </c>
      <c r="D2147">
        <v>2</v>
      </c>
      <c r="E2147">
        <v>1</v>
      </c>
      <c r="F2147">
        <v>3</v>
      </c>
      <c r="G2147" s="1" t="s">
        <v>463</v>
      </c>
      <c r="H2147">
        <v>1</v>
      </c>
      <c r="I2147">
        <v>1</v>
      </c>
      <c r="J2147">
        <v>1</v>
      </c>
      <c r="K2147">
        <v>1</v>
      </c>
      <c r="L2147">
        <v>2</v>
      </c>
      <c r="M2147">
        <v>1</v>
      </c>
      <c r="N2147">
        <v>0</v>
      </c>
      <c r="O2147">
        <v>0</v>
      </c>
      <c r="P2147">
        <v>1</v>
      </c>
      <c r="Q2147">
        <v>1</v>
      </c>
      <c r="R2147">
        <v>2</v>
      </c>
      <c r="S2147">
        <v>4</v>
      </c>
      <c r="T2147">
        <v>6</v>
      </c>
      <c r="U2147">
        <v>7</v>
      </c>
      <c r="V2147">
        <v>3</v>
      </c>
      <c r="W2147">
        <v>3</v>
      </c>
      <c r="X2147">
        <v>7</v>
      </c>
      <c r="Y2147">
        <v>10</v>
      </c>
    </row>
    <row r="2148" spans="1:25" x14ac:dyDescent="0.3">
      <c r="A2148" s="1" t="s">
        <v>260</v>
      </c>
      <c r="B2148" s="1" t="s">
        <v>274</v>
      </c>
      <c r="C2148">
        <v>2</v>
      </c>
      <c r="D2148">
        <v>0</v>
      </c>
      <c r="E2148">
        <v>1</v>
      </c>
      <c r="F2148">
        <v>1</v>
      </c>
      <c r="G2148" s="1" t="s">
        <v>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</v>
      </c>
      <c r="P2148">
        <v>0</v>
      </c>
      <c r="Q2148">
        <v>1</v>
      </c>
      <c r="R2148">
        <v>1</v>
      </c>
      <c r="S2148">
        <v>2</v>
      </c>
      <c r="T2148">
        <v>3</v>
      </c>
      <c r="U2148">
        <v>8</v>
      </c>
      <c r="V2148">
        <v>5</v>
      </c>
      <c r="W2148">
        <v>5</v>
      </c>
      <c r="X2148">
        <v>8</v>
      </c>
      <c r="Y2148">
        <v>13</v>
      </c>
    </row>
    <row r="2149" spans="1:25" x14ac:dyDescent="0.3">
      <c r="A2149" s="1" t="s">
        <v>275</v>
      </c>
      <c r="B2149" s="1" t="s">
        <v>277</v>
      </c>
      <c r="C2149">
        <v>2</v>
      </c>
      <c r="D2149">
        <v>2</v>
      </c>
      <c r="E2149">
        <v>3</v>
      </c>
      <c r="F2149">
        <v>5</v>
      </c>
      <c r="G2149" s="1" t="s">
        <v>463</v>
      </c>
      <c r="H2149">
        <v>0</v>
      </c>
      <c r="I2149">
        <v>1</v>
      </c>
      <c r="J2149">
        <v>1</v>
      </c>
      <c r="K2149">
        <v>0</v>
      </c>
      <c r="L2149">
        <v>1</v>
      </c>
      <c r="M2149">
        <v>2</v>
      </c>
      <c r="N2149">
        <v>2</v>
      </c>
      <c r="O2149">
        <v>2</v>
      </c>
      <c r="P2149">
        <v>2</v>
      </c>
      <c r="Q2149">
        <v>4</v>
      </c>
      <c r="R2149">
        <v>1</v>
      </c>
      <c r="S2149">
        <v>3</v>
      </c>
      <c r="T2149">
        <v>4</v>
      </c>
      <c r="U2149">
        <v>6</v>
      </c>
      <c r="V2149">
        <v>5</v>
      </c>
      <c r="W2149">
        <v>5</v>
      </c>
      <c r="X2149">
        <v>6</v>
      </c>
      <c r="Y2149">
        <v>11</v>
      </c>
    </row>
    <row r="2150" spans="1:25" x14ac:dyDescent="0.3">
      <c r="A2150" s="1" t="s">
        <v>276</v>
      </c>
      <c r="B2150" s="1" t="s">
        <v>263</v>
      </c>
      <c r="C2150">
        <v>2</v>
      </c>
      <c r="D2150">
        <v>2</v>
      </c>
      <c r="E2150">
        <v>2</v>
      </c>
      <c r="F2150">
        <v>4</v>
      </c>
      <c r="G2150" s="1" t="s">
        <v>463</v>
      </c>
      <c r="H2150">
        <v>1</v>
      </c>
      <c r="I2150">
        <v>1</v>
      </c>
      <c r="J2150">
        <v>1</v>
      </c>
      <c r="K2150">
        <v>1</v>
      </c>
      <c r="L2150">
        <v>2</v>
      </c>
      <c r="M2150">
        <v>1</v>
      </c>
      <c r="N2150">
        <v>1</v>
      </c>
      <c r="O2150">
        <v>1</v>
      </c>
      <c r="P2150">
        <v>1</v>
      </c>
      <c r="Q2150">
        <v>2</v>
      </c>
      <c r="R2150">
        <v>3</v>
      </c>
      <c r="S2150">
        <v>3</v>
      </c>
      <c r="T2150">
        <v>6</v>
      </c>
      <c r="U2150">
        <v>5</v>
      </c>
      <c r="V2150">
        <v>9</v>
      </c>
      <c r="W2150">
        <v>9</v>
      </c>
      <c r="X2150">
        <v>5</v>
      </c>
      <c r="Y2150">
        <v>14</v>
      </c>
    </row>
    <row r="2151" spans="1:25" x14ac:dyDescent="0.3">
      <c r="A2151" s="1" t="s">
        <v>262</v>
      </c>
      <c r="B2151" s="1" t="s">
        <v>267</v>
      </c>
      <c r="C2151">
        <v>2</v>
      </c>
      <c r="D2151">
        <v>3</v>
      </c>
      <c r="E2151">
        <v>3</v>
      </c>
      <c r="F2151">
        <v>6</v>
      </c>
      <c r="G2151" s="1" t="s">
        <v>463</v>
      </c>
      <c r="H2151">
        <v>0</v>
      </c>
      <c r="I2151">
        <v>3</v>
      </c>
      <c r="J2151">
        <v>3</v>
      </c>
      <c r="K2151">
        <v>0</v>
      </c>
      <c r="L2151">
        <v>3</v>
      </c>
      <c r="M2151">
        <v>3</v>
      </c>
      <c r="N2151">
        <v>0</v>
      </c>
      <c r="O2151">
        <v>0</v>
      </c>
      <c r="P2151">
        <v>3</v>
      </c>
      <c r="Q2151">
        <v>3</v>
      </c>
      <c r="R2151">
        <v>2</v>
      </c>
      <c r="S2151">
        <v>3</v>
      </c>
      <c r="T2151">
        <v>5</v>
      </c>
      <c r="U2151">
        <v>5</v>
      </c>
      <c r="V2151">
        <v>4</v>
      </c>
      <c r="W2151">
        <v>4</v>
      </c>
      <c r="X2151">
        <v>5</v>
      </c>
      <c r="Y2151">
        <v>9</v>
      </c>
    </row>
    <row r="2152" spans="1:25" x14ac:dyDescent="0.3">
      <c r="A2152" s="1" t="s">
        <v>273</v>
      </c>
      <c r="B2152" s="1" t="s">
        <v>269</v>
      </c>
      <c r="C2152">
        <v>2</v>
      </c>
      <c r="D2152">
        <v>2</v>
      </c>
      <c r="E2152">
        <v>0</v>
      </c>
      <c r="F2152">
        <v>2</v>
      </c>
      <c r="G2152" s="1" t="s">
        <v>5</v>
      </c>
      <c r="H2152">
        <v>2</v>
      </c>
      <c r="I2152">
        <v>0</v>
      </c>
      <c r="J2152">
        <v>0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3</v>
      </c>
      <c r="T2152">
        <v>5</v>
      </c>
      <c r="U2152">
        <v>2</v>
      </c>
      <c r="V2152">
        <v>11</v>
      </c>
      <c r="W2152">
        <v>11</v>
      </c>
      <c r="X2152">
        <v>2</v>
      </c>
      <c r="Y2152">
        <v>13</v>
      </c>
    </row>
    <row r="2153" spans="1:25" x14ac:dyDescent="0.3">
      <c r="A2153" s="1" t="s">
        <v>265</v>
      </c>
      <c r="B2153" s="1" t="s">
        <v>270</v>
      </c>
      <c r="C2153">
        <v>2</v>
      </c>
      <c r="D2153">
        <v>0</v>
      </c>
      <c r="E2153">
        <v>2</v>
      </c>
      <c r="F2153">
        <v>2</v>
      </c>
      <c r="G2153" s="1" t="s">
        <v>5</v>
      </c>
      <c r="H2153">
        <v>0</v>
      </c>
      <c r="I2153">
        <v>1</v>
      </c>
      <c r="J2153">
        <v>1</v>
      </c>
      <c r="K2153">
        <v>0</v>
      </c>
      <c r="L2153">
        <v>1</v>
      </c>
      <c r="M2153">
        <v>0</v>
      </c>
      <c r="N2153">
        <v>1</v>
      </c>
      <c r="O2153">
        <v>1</v>
      </c>
      <c r="P2153">
        <v>0</v>
      </c>
      <c r="Q2153">
        <v>1</v>
      </c>
      <c r="R2153">
        <v>3</v>
      </c>
      <c r="S2153">
        <v>1</v>
      </c>
      <c r="T2153">
        <v>4</v>
      </c>
      <c r="U2153">
        <v>2</v>
      </c>
      <c r="V2153">
        <v>9</v>
      </c>
      <c r="W2153">
        <v>9</v>
      </c>
      <c r="X2153">
        <v>2</v>
      </c>
      <c r="Y2153">
        <v>11</v>
      </c>
    </row>
    <row r="2154" spans="1:25" x14ac:dyDescent="0.3">
      <c r="A2154" s="1" t="s">
        <v>277</v>
      </c>
      <c r="B2154" s="1" t="s">
        <v>260</v>
      </c>
      <c r="C2154">
        <v>3</v>
      </c>
      <c r="D2154">
        <v>2</v>
      </c>
      <c r="E2154">
        <v>3</v>
      </c>
      <c r="F2154">
        <v>5</v>
      </c>
      <c r="G2154" s="1" t="s">
        <v>463</v>
      </c>
      <c r="H2154">
        <v>2</v>
      </c>
      <c r="I2154">
        <v>0</v>
      </c>
      <c r="J2154">
        <v>0</v>
      </c>
      <c r="K2154">
        <v>2</v>
      </c>
      <c r="L2154">
        <v>2</v>
      </c>
      <c r="M2154">
        <v>0</v>
      </c>
      <c r="N2154">
        <v>3</v>
      </c>
      <c r="O2154">
        <v>3</v>
      </c>
      <c r="P2154">
        <v>0</v>
      </c>
      <c r="Q2154">
        <v>3</v>
      </c>
      <c r="R2154">
        <v>3</v>
      </c>
      <c r="S2154">
        <v>2</v>
      </c>
      <c r="T2154">
        <v>5</v>
      </c>
      <c r="U2154">
        <v>8</v>
      </c>
      <c r="V2154">
        <v>3</v>
      </c>
      <c r="W2154">
        <v>3</v>
      </c>
      <c r="X2154">
        <v>8</v>
      </c>
      <c r="Y2154">
        <v>11</v>
      </c>
    </row>
    <row r="2155" spans="1:25" x14ac:dyDescent="0.3">
      <c r="A2155" s="1" t="s">
        <v>266</v>
      </c>
      <c r="B2155" s="1" t="s">
        <v>264</v>
      </c>
      <c r="C2155">
        <v>3</v>
      </c>
      <c r="D2155">
        <v>1</v>
      </c>
      <c r="E2155">
        <v>2</v>
      </c>
      <c r="F2155">
        <v>3</v>
      </c>
      <c r="G2155" s="1" t="s">
        <v>463</v>
      </c>
      <c r="H2155">
        <v>0</v>
      </c>
      <c r="I2155">
        <v>1</v>
      </c>
      <c r="J2155">
        <v>1</v>
      </c>
      <c r="K2155">
        <v>0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2</v>
      </c>
      <c r="R2155">
        <v>4</v>
      </c>
      <c r="S2155">
        <v>4</v>
      </c>
      <c r="T2155">
        <v>8</v>
      </c>
      <c r="U2155">
        <v>4</v>
      </c>
      <c r="V2155">
        <v>2</v>
      </c>
      <c r="W2155">
        <v>2</v>
      </c>
      <c r="X2155">
        <v>4</v>
      </c>
      <c r="Y2155">
        <v>6</v>
      </c>
    </row>
    <row r="2156" spans="1:25" x14ac:dyDescent="0.3">
      <c r="A2156" s="1" t="s">
        <v>269</v>
      </c>
      <c r="B2156" s="1" t="s">
        <v>262</v>
      </c>
      <c r="C2156">
        <v>3</v>
      </c>
      <c r="D2156">
        <v>2</v>
      </c>
      <c r="E2156">
        <v>2</v>
      </c>
      <c r="F2156">
        <v>4</v>
      </c>
      <c r="G2156" s="1" t="s">
        <v>463</v>
      </c>
      <c r="H2156">
        <v>0</v>
      </c>
      <c r="I2156">
        <v>1</v>
      </c>
      <c r="J2156">
        <v>1</v>
      </c>
      <c r="K2156">
        <v>0</v>
      </c>
      <c r="L2156">
        <v>1</v>
      </c>
      <c r="M2156">
        <v>2</v>
      </c>
      <c r="N2156">
        <v>1</v>
      </c>
      <c r="O2156">
        <v>1</v>
      </c>
      <c r="P2156">
        <v>2</v>
      </c>
      <c r="Q2156">
        <v>3</v>
      </c>
      <c r="R2156">
        <v>0</v>
      </c>
      <c r="S2156">
        <v>3</v>
      </c>
      <c r="T2156">
        <v>3</v>
      </c>
      <c r="U2156">
        <v>7</v>
      </c>
      <c r="V2156">
        <v>5</v>
      </c>
      <c r="W2156">
        <v>5</v>
      </c>
      <c r="X2156">
        <v>7</v>
      </c>
      <c r="Y2156">
        <v>12</v>
      </c>
    </row>
    <row r="2157" spans="1:25" x14ac:dyDescent="0.3">
      <c r="A2157" s="1" t="s">
        <v>263</v>
      </c>
      <c r="B2157" s="1" t="s">
        <v>271</v>
      </c>
      <c r="C2157">
        <v>3</v>
      </c>
      <c r="D2157">
        <v>1</v>
      </c>
      <c r="E2157">
        <v>1</v>
      </c>
      <c r="F2157">
        <v>2</v>
      </c>
      <c r="G2157" s="1" t="s">
        <v>463</v>
      </c>
      <c r="H2157">
        <v>0</v>
      </c>
      <c r="I2157">
        <v>1</v>
      </c>
      <c r="J2157">
        <v>1</v>
      </c>
      <c r="K2157">
        <v>0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3</v>
      </c>
      <c r="S2157">
        <v>2</v>
      </c>
      <c r="T2157">
        <v>5</v>
      </c>
      <c r="U2157">
        <v>3</v>
      </c>
      <c r="V2157">
        <v>7</v>
      </c>
      <c r="W2157">
        <v>7</v>
      </c>
      <c r="X2157">
        <v>3</v>
      </c>
      <c r="Y2157">
        <v>10</v>
      </c>
    </row>
    <row r="2158" spans="1:25" x14ac:dyDescent="0.3">
      <c r="A2158" s="1" t="s">
        <v>267</v>
      </c>
      <c r="B2158" s="1" t="s">
        <v>276</v>
      </c>
      <c r="C2158">
        <v>3</v>
      </c>
      <c r="D2158">
        <v>3</v>
      </c>
      <c r="E2158">
        <v>1</v>
      </c>
      <c r="F2158">
        <v>4</v>
      </c>
      <c r="G2158" s="1" t="s">
        <v>463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3</v>
      </c>
      <c r="N2158">
        <v>1</v>
      </c>
      <c r="O2158">
        <v>1</v>
      </c>
      <c r="P2158">
        <v>3</v>
      </c>
      <c r="Q2158">
        <v>4</v>
      </c>
      <c r="R2158">
        <v>1</v>
      </c>
      <c r="S2158">
        <v>4</v>
      </c>
      <c r="T2158">
        <v>5</v>
      </c>
      <c r="U2158">
        <v>9</v>
      </c>
      <c r="V2158">
        <v>1</v>
      </c>
      <c r="W2158">
        <v>1</v>
      </c>
      <c r="X2158">
        <v>9</v>
      </c>
      <c r="Y2158">
        <v>10</v>
      </c>
    </row>
    <row r="2159" spans="1:25" x14ac:dyDescent="0.3">
      <c r="A2159" s="1" t="s">
        <v>268</v>
      </c>
      <c r="B2159" s="1" t="s">
        <v>273</v>
      </c>
      <c r="C2159">
        <v>3</v>
      </c>
      <c r="D2159">
        <v>2</v>
      </c>
      <c r="E2159">
        <v>1</v>
      </c>
      <c r="F2159">
        <v>3</v>
      </c>
      <c r="G2159" s="1" t="s">
        <v>463</v>
      </c>
      <c r="H2159">
        <v>0</v>
      </c>
      <c r="I2159">
        <v>1</v>
      </c>
      <c r="J2159">
        <v>1</v>
      </c>
      <c r="K2159">
        <v>0</v>
      </c>
      <c r="L2159">
        <v>1</v>
      </c>
      <c r="M2159">
        <v>2</v>
      </c>
      <c r="N2159">
        <v>0</v>
      </c>
      <c r="O2159">
        <v>0</v>
      </c>
      <c r="P2159">
        <v>2</v>
      </c>
      <c r="Q2159">
        <v>2</v>
      </c>
      <c r="R2159">
        <v>3</v>
      </c>
      <c r="S2159">
        <v>3</v>
      </c>
      <c r="T2159">
        <v>6</v>
      </c>
      <c r="U2159">
        <v>5</v>
      </c>
      <c r="V2159">
        <v>2</v>
      </c>
      <c r="W2159">
        <v>2</v>
      </c>
      <c r="X2159">
        <v>5</v>
      </c>
      <c r="Y2159">
        <v>7</v>
      </c>
    </row>
    <row r="2160" spans="1:25" x14ac:dyDescent="0.3">
      <c r="A2160" s="1" t="s">
        <v>272</v>
      </c>
      <c r="B2160" s="1" t="s">
        <v>275</v>
      </c>
      <c r="C2160">
        <v>3</v>
      </c>
      <c r="D2160">
        <v>1</v>
      </c>
      <c r="E2160">
        <v>1</v>
      </c>
      <c r="F2160">
        <v>2</v>
      </c>
      <c r="G2160" s="1" t="s">
        <v>463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1</v>
      </c>
      <c r="P2160">
        <v>1</v>
      </c>
      <c r="Q2160">
        <v>2</v>
      </c>
      <c r="R2160">
        <v>2</v>
      </c>
      <c r="S2160">
        <v>2</v>
      </c>
      <c r="T2160">
        <v>4</v>
      </c>
      <c r="U2160">
        <v>8</v>
      </c>
      <c r="V2160">
        <v>1</v>
      </c>
      <c r="W2160">
        <v>1</v>
      </c>
      <c r="X2160">
        <v>8</v>
      </c>
      <c r="Y2160">
        <v>9</v>
      </c>
    </row>
    <row r="2161" spans="1:25" x14ac:dyDescent="0.3">
      <c r="A2161" s="1" t="s">
        <v>270</v>
      </c>
      <c r="B2161" s="1" t="s">
        <v>261</v>
      </c>
      <c r="C2161">
        <v>3</v>
      </c>
      <c r="D2161">
        <v>1</v>
      </c>
      <c r="E2161">
        <v>1</v>
      </c>
      <c r="F2161">
        <v>2</v>
      </c>
      <c r="G2161" s="1" t="s">
        <v>463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1</v>
      </c>
      <c r="P2161">
        <v>1</v>
      </c>
      <c r="Q2161">
        <v>2</v>
      </c>
      <c r="R2161">
        <v>3</v>
      </c>
      <c r="S2161">
        <v>4</v>
      </c>
      <c r="T2161">
        <v>7</v>
      </c>
      <c r="U2161">
        <v>11</v>
      </c>
      <c r="V2161">
        <v>1</v>
      </c>
      <c r="W2161">
        <v>1</v>
      </c>
      <c r="X2161">
        <v>11</v>
      </c>
      <c r="Y2161">
        <v>12</v>
      </c>
    </row>
    <row r="2162" spans="1:25" x14ac:dyDescent="0.3">
      <c r="A2162" s="1" t="s">
        <v>274</v>
      </c>
      <c r="B2162" s="1" t="s">
        <v>265</v>
      </c>
      <c r="C2162">
        <v>3</v>
      </c>
      <c r="D2162">
        <v>1</v>
      </c>
      <c r="E2162">
        <v>1</v>
      </c>
      <c r="F2162">
        <v>2</v>
      </c>
      <c r="G2162" s="1" t="s">
        <v>463</v>
      </c>
      <c r="H2162">
        <v>0</v>
      </c>
      <c r="I2162">
        <v>1</v>
      </c>
      <c r="J2162">
        <v>1</v>
      </c>
      <c r="K2162">
        <v>0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2</v>
      </c>
      <c r="S2162">
        <v>6</v>
      </c>
      <c r="T2162">
        <v>8</v>
      </c>
      <c r="U2162">
        <v>4</v>
      </c>
      <c r="V2162">
        <v>1</v>
      </c>
      <c r="W2162">
        <v>1</v>
      </c>
      <c r="X2162">
        <v>4</v>
      </c>
      <c r="Y2162">
        <v>5</v>
      </c>
    </row>
    <row r="2163" spans="1:25" x14ac:dyDescent="0.3">
      <c r="A2163" s="1" t="s">
        <v>273</v>
      </c>
      <c r="B2163" s="1" t="s">
        <v>267</v>
      </c>
      <c r="C2163">
        <v>4</v>
      </c>
      <c r="D2163">
        <v>0</v>
      </c>
      <c r="E2163">
        <v>1</v>
      </c>
      <c r="F2163">
        <v>1</v>
      </c>
      <c r="G2163" s="1" t="s">
        <v>5</v>
      </c>
      <c r="H2163">
        <v>0</v>
      </c>
      <c r="I2163">
        <v>1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5</v>
      </c>
      <c r="T2163">
        <v>7</v>
      </c>
      <c r="U2163">
        <v>9</v>
      </c>
      <c r="V2163">
        <v>4</v>
      </c>
      <c r="W2163">
        <v>4</v>
      </c>
      <c r="X2163">
        <v>9</v>
      </c>
      <c r="Y2163">
        <v>13</v>
      </c>
    </row>
    <row r="2164" spans="1:25" x14ac:dyDescent="0.3">
      <c r="A2164" s="1" t="s">
        <v>261</v>
      </c>
      <c r="B2164" s="1" t="s">
        <v>274</v>
      </c>
      <c r="C2164">
        <v>4</v>
      </c>
      <c r="D2164">
        <v>1</v>
      </c>
      <c r="E2164">
        <v>0</v>
      </c>
      <c r="F2164">
        <v>1</v>
      </c>
      <c r="G2164" s="1" t="s">
        <v>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3</v>
      </c>
      <c r="S2164">
        <v>6</v>
      </c>
      <c r="T2164">
        <v>9</v>
      </c>
      <c r="U2164">
        <v>9</v>
      </c>
      <c r="V2164">
        <v>0</v>
      </c>
      <c r="W2164">
        <v>0</v>
      </c>
      <c r="X2164">
        <v>9</v>
      </c>
      <c r="Y2164">
        <v>9</v>
      </c>
    </row>
    <row r="2165" spans="1:25" x14ac:dyDescent="0.3">
      <c r="A2165" s="1" t="s">
        <v>277</v>
      </c>
      <c r="B2165" s="1" t="s">
        <v>272</v>
      </c>
      <c r="C2165">
        <v>4</v>
      </c>
      <c r="D2165">
        <v>3</v>
      </c>
      <c r="E2165">
        <v>0</v>
      </c>
      <c r="F2165">
        <v>3</v>
      </c>
      <c r="G2165" s="1" t="s">
        <v>5</v>
      </c>
      <c r="H2165">
        <v>2</v>
      </c>
      <c r="I2165">
        <v>0</v>
      </c>
      <c r="J2165">
        <v>0</v>
      </c>
      <c r="K2165">
        <v>2</v>
      </c>
      <c r="L2165">
        <v>2</v>
      </c>
      <c r="M2165">
        <v>1</v>
      </c>
      <c r="N2165">
        <v>0</v>
      </c>
      <c r="O2165">
        <v>0</v>
      </c>
      <c r="P2165">
        <v>1</v>
      </c>
      <c r="Q2165">
        <v>1</v>
      </c>
      <c r="R2165">
        <v>2</v>
      </c>
      <c r="S2165">
        <v>1</v>
      </c>
      <c r="T2165">
        <v>3</v>
      </c>
      <c r="U2165">
        <v>11</v>
      </c>
      <c r="V2165">
        <v>4</v>
      </c>
      <c r="W2165">
        <v>4</v>
      </c>
      <c r="X2165">
        <v>11</v>
      </c>
      <c r="Y2165">
        <v>15</v>
      </c>
    </row>
    <row r="2166" spans="1:25" x14ac:dyDescent="0.3">
      <c r="A2166" s="1" t="s">
        <v>271</v>
      </c>
      <c r="B2166" s="1" t="s">
        <v>269</v>
      </c>
      <c r="C2166">
        <v>4</v>
      </c>
      <c r="D2166">
        <v>2</v>
      </c>
      <c r="E2166">
        <v>1</v>
      </c>
      <c r="F2166">
        <v>3</v>
      </c>
      <c r="G2166" s="1" t="s">
        <v>463</v>
      </c>
      <c r="H2166">
        <v>0</v>
      </c>
      <c r="I2166">
        <v>1</v>
      </c>
      <c r="J2166">
        <v>1</v>
      </c>
      <c r="K2166">
        <v>0</v>
      </c>
      <c r="L2166">
        <v>1</v>
      </c>
      <c r="M2166">
        <v>2</v>
      </c>
      <c r="N2166">
        <v>0</v>
      </c>
      <c r="O2166">
        <v>0</v>
      </c>
      <c r="P2166">
        <v>2</v>
      </c>
      <c r="Q2166">
        <v>2</v>
      </c>
      <c r="R2166">
        <v>3</v>
      </c>
      <c r="S2166">
        <v>3</v>
      </c>
      <c r="T2166">
        <v>6</v>
      </c>
      <c r="U2166">
        <v>8</v>
      </c>
      <c r="V2166">
        <v>3</v>
      </c>
      <c r="W2166">
        <v>3</v>
      </c>
      <c r="X2166">
        <v>8</v>
      </c>
      <c r="Y2166">
        <v>11</v>
      </c>
    </row>
    <row r="2167" spans="1:25" x14ac:dyDescent="0.3">
      <c r="A2167" s="1" t="s">
        <v>262</v>
      </c>
      <c r="B2167" s="1" t="s">
        <v>265</v>
      </c>
      <c r="C2167">
        <v>4</v>
      </c>
      <c r="D2167">
        <v>4</v>
      </c>
      <c r="E2167">
        <v>2</v>
      </c>
      <c r="F2167">
        <v>6</v>
      </c>
      <c r="G2167" s="1" t="s">
        <v>463</v>
      </c>
      <c r="H2167">
        <v>1</v>
      </c>
      <c r="I2167">
        <v>1</v>
      </c>
      <c r="J2167">
        <v>1</v>
      </c>
      <c r="K2167">
        <v>1</v>
      </c>
      <c r="L2167">
        <v>2</v>
      </c>
      <c r="M2167">
        <v>3</v>
      </c>
      <c r="N2167">
        <v>1</v>
      </c>
      <c r="O2167">
        <v>1</v>
      </c>
      <c r="P2167">
        <v>3</v>
      </c>
      <c r="Q2167">
        <v>4</v>
      </c>
      <c r="R2167">
        <v>4</v>
      </c>
      <c r="S2167">
        <v>3</v>
      </c>
      <c r="T2167">
        <v>7</v>
      </c>
      <c r="U2167">
        <v>10</v>
      </c>
      <c r="V2167">
        <v>6</v>
      </c>
      <c r="W2167">
        <v>6</v>
      </c>
      <c r="X2167">
        <v>10</v>
      </c>
      <c r="Y2167">
        <v>16</v>
      </c>
    </row>
    <row r="2168" spans="1:25" x14ac:dyDescent="0.3">
      <c r="A2168" s="1" t="s">
        <v>264</v>
      </c>
      <c r="B2168" s="1" t="s">
        <v>270</v>
      </c>
      <c r="C2168">
        <v>4</v>
      </c>
      <c r="D2168">
        <v>0</v>
      </c>
      <c r="E2168">
        <v>4</v>
      </c>
      <c r="F2168">
        <v>4</v>
      </c>
      <c r="G2168" s="1" t="s">
        <v>5</v>
      </c>
      <c r="H2168">
        <v>0</v>
      </c>
      <c r="I2168">
        <v>2</v>
      </c>
      <c r="J2168">
        <v>2</v>
      </c>
      <c r="K2168">
        <v>0</v>
      </c>
      <c r="L2168">
        <v>2</v>
      </c>
      <c r="M2168">
        <v>0</v>
      </c>
      <c r="N2168">
        <v>2</v>
      </c>
      <c r="O2168">
        <v>2</v>
      </c>
      <c r="P2168">
        <v>0</v>
      </c>
      <c r="Q2168">
        <v>2</v>
      </c>
      <c r="R2168">
        <v>1</v>
      </c>
      <c r="S2168">
        <v>2</v>
      </c>
      <c r="T2168">
        <v>3</v>
      </c>
      <c r="U2168">
        <v>3</v>
      </c>
      <c r="V2168">
        <v>4</v>
      </c>
      <c r="W2168">
        <v>4</v>
      </c>
      <c r="X2168">
        <v>3</v>
      </c>
      <c r="Y2168">
        <v>7</v>
      </c>
    </row>
    <row r="2169" spans="1:25" x14ac:dyDescent="0.3">
      <c r="A2169" s="1" t="s">
        <v>275</v>
      </c>
      <c r="B2169" s="1" t="s">
        <v>266</v>
      </c>
      <c r="C2169">
        <v>4</v>
      </c>
      <c r="D2169">
        <v>0</v>
      </c>
      <c r="E2169">
        <v>0</v>
      </c>
      <c r="F2169">
        <v>0</v>
      </c>
      <c r="G2169" s="1" t="s">
        <v>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1</v>
      </c>
      <c r="U2169">
        <v>2</v>
      </c>
      <c r="V2169">
        <v>5</v>
      </c>
      <c r="W2169">
        <v>5</v>
      </c>
      <c r="X2169">
        <v>2</v>
      </c>
      <c r="Y2169">
        <v>7</v>
      </c>
    </row>
    <row r="2170" spans="1:25" x14ac:dyDescent="0.3">
      <c r="A2170" s="1" t="s">
        <v>276</v>
      </c>
      <c r="B2170" s="1" t="s">
        <v>268</v>
      </c>
      <c r="C2170">
        <v>4</v>
      </c>
      <c r="D2170">
        <v>0</v>
      </c>
      <c r="E2170">
        <v>1</v>
      </c>
      <c r="F2170">
        <v>1</v>
      </c>
      <c r="G2170" s="1" t="s">
        <v>5</v>
      </c>
      <c r="H2170">
        <v>0</v>
      </c>
      <c r="I2170">
        <v>1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4</v>
      </c>
      <c r="T2170">
        <v>5</v>
      </c>
      <c r="U2170">
        <v>4</v>
      </c>
      <c r="V2170">
        <v>5</v>
      </c>
      <c r="W2170">
        <v>5</v>
      </c>
      <c r="X2170">
        <v>4</v>
      </c>
      <c r="Y2170">
        <v>9</v>
      </c>
    </row>
    <row r="2171" spans="1:25" x14ac:dyDescent="0.3">
      <c r="A2171" s="1" t="s">
        <v>260</v>
      </c>
      <c r="B2171" s="1" t="s">
        <v>263</v>
      </c>
      <c r="C2171">
        <v>4</v>
      </c>
      <c r="D2171">
        <v>1</v>
      </c>
      <c r="E2171">
        <v>0</v>
      </c>
      <c r="F2171">
        <v>1</v>
      </c>
      <c r="G2171" s="1" t="s">
        <v>5</v>
      </c>
      <c r="H2171">
        <v>1</v>
      </c>
      <c r="I2171">
        <v>0</v>
      </c>
      <c r="J2171">
        <v>0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2</v>
      </c>
      <c r="T2171">
        <v>4</v>
      </c>
      <c r="U2171">
        <v>2</v>
      </c>
      <c r="V2171">
        <v>10</v>
      </c>
      <c r="W2171">
        <v>10</v>
      </c>
      <c r="X2171">
        <v>2</v>
      </c>
      <c r="Y2171">
        <v>12</v>
      </c>
    </row>
    <row r="2172" spans="1:25" x14ac:dyDescent="0.3">
      <c r="A2172" s="1" t="s">
        <v>269</v>
      </c>
      <c r="B2172" s="1" t="s">
        <v>260</v>
      </c>
      <c r="C2172">
        <v>5</v>
      </c>
      <c r="D2172">
        <v>3</v>
      </c>
      <c r="E2172">
        <v>2</v>
      </c>
      <c r="F2172">
        <v>5</v>
      </c>
      <c r="G2172" s="1" t="s">
        <v>463</v>
      </c>
      <c r="H2172">
        <v>1</v>
      </c>
      <c r="I2172">
        <v>0</v>
      </c>
      <c r="J2172">
        <v>0</v>
      </c>
      <c r="K2172">
        <v>1</v>
      </c>
      <c r="L2172">
        <v>1</v>
      </c>
      <c r="M2172">
        <v>2</v>
      </c>
      <c r="N2172">
        <v>2</v>
      </c>
      <c r="O2172">
        <v>2</v>
      </c>
      <c r="P2172">
        <v>2</v>
      </c>
      <c r="Q2172">
        <v>4</v>
      </c>
      <c r="R2172">
        <v>1</v>
      </c>
      <c r="S2172">
        <v>4</v>
      </c>
      <c r="T2172">
        <v>5</v>
      </c>
      <c r="U2172">
        <v>5</v>
      </c>
      <c r="V2172">
        <v>6</v>
      </c>
      <c r="W2172">
        <v>6</v>
      </c>
      <c r="X2172">
        <v>5</v>
      </c>
      <c r="Y2172">
        <v>11</v>
      </c>
    </row>
    <row r="2173" spans="1:25" x14ac:dyDescent="0.3">
      <c r="A2173" s="1" t="s">
        <v>263</v>
      </c>
      <c r="B2173" s="1" t="s">
        <v>272</v>
      </c>
      <c r="C2173">
        <v>5</v>
      </c>
      <c r="D2173">
        <v>2</v>
      </c>
      <c r="E2173">
        <v>0</v>
      </c>
      <c r="F2173">
        <v>2</v>
      </c>
      <c r="G2173" s="1" t="s">
        <v>5</v>
      </c>
      <c r="H2173">
        <v>1</v>
      </c>
      <c r="I2173">
        <v>0</v>
      </c>
      <c r="J2173">
        <v>0</v>
      </c>
      <c r="K2173">
        <v>1</v>
      </c>
      <c r="L2173">
        <v>1</v>
      </c>
      <c r="M2173">
        <v>1</v>
      </c>
      <c r="N2173">
        <v>0</v>
      </c>
      <c r="O2173">
        <v>0</v>
      </c>
      <c r="P2173">
        <v>1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6</v>
      </c>
      <c r="W2173">
        <v>6</v>
      </c>
      <c r="X2173">
        <v>0</v>
      </c>
      <c r="Y2173">
        <v>6</v>
      </c>
    </row>
    <row r="2174" spans="1:25" x14ac:dyDescent="0.3">
      <c r="A2174" s="1" t="s">
        <v>266</v>
      </c>
      <c r="B2174" s="1" t="s">
        <v>277</v>
      </c>
      <c r="C2174">
        <v>5</v>
      </c>
      <c r="D2174">
        <v>0</v>
      </c>
      <c r="E2174">
        <v>2</v>
      </c>
      <c r="F2174">
        <v>2</v>
      </c>
      <c r="G2174" s="1" t="s">
        <v>5</v>
      </c>
      <c r="H2174">
        <v>0</v>
      </c>
      <c r="I2174">
        <v>1</v>
      </c>
      <c r="J2174">
        <v>1</v>
      </c>
      <c r="K2174">
        <v>0</v>
      </c>
      <c r="L2174">
        <v>1</v>
      </c>
      <c r="M2174">
        <v>0</v>
      </c>
      <c r="N2174">
        <v>1</v>
      </c>
      <c r="O2174">
        <v>1</v>
      </c>
      <c r="P2174">
        <v>0</v>
      </c>
      <c r="Q2174">
        <v>1</v>
      </c>
      <c r="R2174">
        <v>1</v>
      </c>
      <c r="S2174">
        <v>2</v>
      </c>
      <c r="T2174">
        <v>3</v>
      </c>
      <c r="U2174">
        <v>6</v>
      </c>
      <c r="V2174">
        <v>2</v>
      </c>
      <c r="W2174">
        <v>2</v>
      </c>
      <c r="X2174">
        <v>6</v>
      </c>
      <c r="Y2174">
        <v>8</v>
      </c>
    </row>
    <row r="2175" spans="1:25" x14ac:dyDescent="0.3">
      <c r="A2175" s="1" t="s">
        <v>268</v>
      </c>
      <c r="B2175" s="1" t="s">
        <v>275</v>
      </c>
      <c r="C2175">
        <v>5</v>
      </c>
      <c r="D2175">
        <v>0</v>
      </c>
      <c r="E2175">
        <v>0</v>
      </c>
      <c r="F2175">
        <v>0</v>
      </c>
      <c r="G2175" s="1" t="s">
        <v>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2</v>
      </c>
      <c r="U2175">
        <v>7</v>
      </c>
      <c r="V2175">
        <v>9</v>
      </c>
      <c r="W2175">
        <v>9</v>
      </c>
      <c r="X2175">
        <v>7</v>
      </c>
      <c r="Y2175">
        <v>16</v>
      </c>
    </row>
    <row r="2176" spans="1:25" x14ac:dyDescent="0.3">
      <c r="A2176" s="1" t="s">
        <v>267</v>
      </c>
      <c r="B2176" s="1" t="s">
        <v>261</v>
      </c>
      <c r="C2176">
        <v>5</v>
      </c>
      <c r="D2176">
        <v>1</v>
      </c>
      <c r="E2176">
        <v>0</v>
      </c>
      <c r="F2176">
        <v>1</v>
      </c>
      <c r="G2176" s="1" t="s">
        <v>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1</v>
      </c>
      <c r="Q2176">
        <v>1</v>
      </c>
      <c r="R2176">
        <v>1</v>
      </c>
      <c r="S2176">
        <v>2</v>
      </c>
      <c r="T2176">
        <v>3</v>
      </c>
      <c r="U2176">
        <v>5</v>
      </c>
      <c r="V2176">
        <v>4</v>
      </c>
      <c r="W2176">
        <v>4</v>
      </c>
      <c r="X2176">
        <v>5</v>
      </c>
      <c r="Y2176">
        <v>9</v>
      </c>
    </row>
    <row r="2177" spans="1:25" x14ac:dyDescent="0.3">
      <c r="A2177" s="1" t="s">
        <v>270</v>
      </c>
      <c r="B2177" s="1" t="s">
        <v>276</v>
      </c>
      <c r="C2177">
        <v>5</v>
      </c>
      <c r="D2177">
        <v>2</v>
      </c>
      <c r="E2177">
        <v>0</v>
      </c>
      <c r="F2177">
        <v>2</v>
      </c>
      <c r="G2177" s="1" t="s">
        <v>5</v>
      </c>
      <c r="H2177">
        <v>1</v>
      </c>
      <c r="I2177">
        <v>0</v>
      </c>
      <c r="J2177">
        <v>0</v>
      </c>
      <c r="K2177">
        <v>1</v>
      </c>
      <c r="L2177">
        <v>1</v>
      </c>
      <c r="M2177">
        <v>1</v>
      </c>
      <c r="N2177">
        <v>0</v>
      </c>
      <c r="O2177">
        <v>0</v>
      </c>
      <c r="P2177">
        <v>1</v>
      </c>
      <c r="Q2177">
        <v>1</v>
      </c>
      <c r="R2177">
        <v>1</v>
      </c>
      <c r="S2177">
        <v>2</v>
      </c>
      <c r="T2177">
        <v>3</v>
      </c>
      <c r="U2177">
        <v>13</v>
      </c>
      <c r="V2177">
        <v>3</v>
      </c>
      <c r="W2177">
        <v>3</v>
      </c>
      <c r="X2177">
        <v>13</v>
      </c>
      <c r="Y2177">
        <v>16</v>
      </c>
    </row>
    <row r="2178" spans="1:25" x14ac:dyDescent="0.3">
      <c r="A2178" s="1" t="s">
        <v>262</v>
      </c>
      <c r="B2178" s="1" t="s">
        <v>271</v>
      </c>
      <c r="C2178">
        <v>5</v>
      </c>
      <c r="D2178">
        <v>1</v>
      </c>
      <c r="E2178">
        <v>3</v>
      </c>
      <c r="F2178">
        <v>4</v>
      </c>
      <c r="G2178" s="1" t="s">
        <v>463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3</v>
      </c>
      <c r="O2178">
        <v>3</v>
      </c>
      <c r="P2178">
        <v>1</v>
      </c>
      <c r="Q2178">
        <v>4</v>
      </c>
      <c r="R2178">
        <v>2</v>
      </c>
      <c r="S2178">
        <v>3</v>
      </c>
      <c r="T2178">
        <v>5</v>
      </c>
      <c r="U2178">
        <v>11</v>
      </c>
      <c r="V2178">
        <v>3</v>
      </c>
      <c r="W2178">
        <v>3</v>
      </c>
      <c r="X2178">
        <v>11</v>
      </c>
      <c r="Y2178">
        <v>14</v>
      </c>
    </row>
    <row r="2179" spans="1:25" x14ac:dyDescent="0.3">
      <c r="A2179" s="1" t="s">
        <v>265</v>
      </c>
      <c r="B2179" s="1" t="s">
        <v>273</v>
      </c>
      <c r="C2179">
        <v>5</v>
      </c>
      <c r="D2179">
        <v>1</v>
      </c>
      <c r="E2179">
        <v>2</v>
      </c>
      <c r="F2179">
        <v>3</v>
      </c>
      <c r="G2179" s="1" t="s">
        <v>463</v>
      </c>
      <c r="H2179">
        <v>0</v>
      </c>
      <c r="I2179">
        <v>1</v>
      </c>
      <c r="J2179">
        <v>1</v>
      </c>
      <c r="K2179">
        <v>0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2</v>
      </c>
      <c r="R2179">
        <v>3</v>
      </c>
      <c r="S2179">
        <v>4</v>
      </c>
      <c r="T2179">
        <v>7</v>
      </c>
      <c r="U2179">
        <v>10</v>
      </c>
      <c r="V2179">
        <v>2</v>
      </c>
      <c r="W2179">
        <v>2</v>
      </c>
      <c r="X2179">
        <v>10</v>
      </c>
      <c r="Y2179">
        <v>12</v>
      </c>
    </row>
    <row r="2180" spans="1:25" x14ac:dyDescent="0.3">
      <c r="A2180" s="1" t="s">
        <v>274</v>
      </c>
      <c r="B2180" s="1" t="s">
        <v>264</v>
      </c>
      <c r="C2180">
        <v>5</v>
      </c>
      <c r="D2180">
        <v>0</v>
      </c>
      <c r="E2180">
        <v>0</v>
      </c>
      <c r="F2180">
        <v>0</v>
      </c>
      <c r="G2180" s="1" t="s">
        <v>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2</v>
      </c>
      <c r="T2180">
        <v>4</v>
      </c>
      <c r="U2180">
        <v>4</v>
      </c>
      <c r="V2180">
        <v>3</v>
      </c>
      <c r="W2180">
        <v>3</v>
      </c>
      <c r="X2180">
        <v>4</v>
      </c>
      <c r="Y2180">
        <v>7</v>
      </c>
    </row>
    <row r="2181" spans="1:25" x14ac:dyDescent="0.3">
      <c r="A2181" s="1" t="s">
        <v>271</v>
      </c>
      <c r="B2181" s="1" t="s">
        <v>265</v>
      </c>
      <c r="C2181">
        <v>6</v>
      </c>
      <c r="D2181">
        <v>2</v>
      </c>
      <c r="E2181">
        <v>1</v>
      </c>
      <c r="F2181">
        <v>3</v>
      </c>
      <c r="G2181" s="1" t="s">
        <v>463</v>
      </c>
      <c r="H2181">
        <v>2</v>
      </c>
      <c r="I2181">
        <v>0</v>
      </c>
      <c r="J2181">
        <v>0</v>
      </c>
      <c r="K2181">
        <v>2</v>
      </c>
      <c r="L2181">
        <v>2</v>
      </c>
      <c r="M2181">
        <v>0</v>
      </c>
      <c r="N2181">
        <v>1</v>
      </c>
      <c r="O2181">
        <v>1</v>
      </c>
      <c r="P2181">
        <v>0</v>
      </c>
      <c r="Q2181">
        <v>1</v>
      </c>
      <c r="R2181">
        <v>2</v>
      </c>
      <c r="S2181">
        <v>4</v>
      </c>
      <c r="T2181">
        <v>6</v>
      </c>
      <c r="U2181">
        <v>7</v>
      </c>
      <c r="V2181">
        <v>9</v>
      </c>
      <c r="W2181">
        <v>9</v>
      </c>
      <c r="X2181">
        <v>7</v>
      </c>
      <c r="Y2181">
        <v>16</v>
      </c>
    </row>
    <row r="2182" spans="1:25" x14ac:dyDescent="0.3">
      <c r="A2182" s="1" t="s">
        <v>264</v>
      </c>
      <c r="B2182" s="1" t="s">
        <v>262</v>
      </c>
      <c r="C2182">
        <v>6</v>
      </c>
      <c r="D2182">
        <v>0</v>
      </c>
      <c r="E2182">
        <v>3</v>
      </c>
      <c r="F2182">
        <v>3</v>
      </c>
      <c r="G2182" s="1" t="s">
        <v>5</v>
      </c>
      <c r="H2182">
        <v>0</v>
      </c>
      <c r="I2182">
        <v>1</v>
      </c>
      <c r="J2182">
        <v>1</v>
      </c>
      <c r="K2182">
        <v>0</v>
      </c>
      <c r="L2182">
        <v>1</v>
      </c>
      <c r="M2182">
        <v>0</v>
      </c>
      <c r="N2182">
        <v>2</v>
      </c>
      <c r="O2182">
        <v>2</v>
      </c>
      <c r="P2182">
        <v>0</v>
      </c>
      <c r="Q2182">
        <v>2</v>
      </c>
      <c r="R2182">
        <v>1</v>
      </c>
      <c r="S2182">
        <v>2</v>
      </c>
      <c r="T2182">
        <v>3</v>
      </c>
      <c r="U2182">
        <v>7</v>
      </c>
      <c r="V2182">
        <v>10</v>
      </c>
      <c r="W2182">
        <v>10</v>
      </c>
      <c r="X2182">
        <v>7</v>
      </c>
      <c r="Y2182">
        <v>17</v>
      </c>
    </row>
    <row r="2183" spans="1:25" x14ac:dyDescent="0.3">
      <c r="A2183" s="1" t="s">
        <v>272</v>
      </c>
      <c r="B2183" s="1" t="s">
        <v>274</v>
      </c>
      <c r="C2183">
        <v>6</v>
      </c>
      <c r="D2183">
        <v>1</v>
      </c>
      <c r="E2183">
        <v>0</v>
      </c>
      <c r="F2183">
        <v>1</v>
      </c>
      <c r="G2183" s="1" t="s">
        <v>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1</v>
      </c>
      <c r="Q2183">
        <v>1</v>
      </c>
      <c r="R2183">
        <v>1</v>
      </c>
      <c r="S2183">
        <v>2</v>
      </c>
      <c r="T2183">
        <v>3</v>
      </c>
      <c r="U2183">
        <v>7</v>
      </c>
      <c r="V2183">
        <v>7</v>
      </c>
      <c r="W2183">
        <v>7</v>
      </c>
      <c r="X2183">
        <v>7</v>
      </c>
      <c r="Y2183">
        <v>14</v>
      </c>
    </row>
    <row r="2184" spans="1:25" x14ac:dyDescent="0.3">
      <c r="A2184" s="1" t="s">
        <v>261</v>
      </c>
      <c r="B2184" s="1" t="s">
        <v>268</v>
      </c>
      <c r="C2184">
        <v>6</v>
      </c>
      <c r="D2184">
        <v>2</v>
      </c>
      <c r="E2184">
        <v>0</v>
      </c>
      <c r="F2184">
        <v>2</v>
      </c>
      <c r="G2184" s="1" t="s">
        <v>5</v>
      </c>
      <c r="H2184">
        <v>2</v>
      </c>
      <c r="I2184">
        <v>0</v>
      </c>
      <c r="J2184">
        <v>0</v>
      </c>
      <c r="K2184">
        <v>2</v>
      </c>
      <c r="L2184">
        <v>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3</v>
      </c>
      <c r="T2184">
        <v>5</v>
      </c>
      <c r="U2184">
        <v>4</v>
      </c>
      <c r="V2184">
        <v>1</v>
      </c>
      <c r="W2184">
        <v>1</v>
      </c>
      <c r="X2184">
        <v>4</v>
      </c>
      <c r="Y2184">
        <v>5</v>
      </c>
    </row>
    <row r="2185" spans="1:25" x14ac:dyDescent="0.3">
      <c r="A2185" s="1" t="s">
        <v>273</v>
      </c>
      <c r="B2185" s="1" t="s">
        <v>270</v>
      </c>
      <c r="C2185">
        <v>6</v>
      </c>
      <c r="D2185">
        <v>2</v>
      </c>
      <c r="E2185">
        <v>2</v>
      </c>
      <c r="F2185">
        <v>4</v>
      </c>
      <c r="G2185" s="1" t="s">
        <v>463</v>
      </c>
      <c r="H2185">
        <v>0</v>
      </c>
      <c r="I2185">
        <v>1</v>
      </c>
      <c r="J2185">
        <v>1</v>
      </c>
      <c r="K2185">
        <v>0</v>
      </c>
      <c r="L2185">
        <v>1</v>
      </c>
      <c r="M2185">
        <v>2</v>
      </c>
      <c r="N2185">
        <v>1</v>
      </c>
      <c r="O2185">
        <v>1</v>
      </c>
      <c r="P2185">
        <v>2</v>
      </c>
      <c r="Q2185">
        <v>3</v>
      </c>
      <c r="R2185">
        <v>3</v>
      </c>
      <c r="S2185">
        <v>1</v>
      </c>
      <c r="T2185">
        <v>4</v>
      </c>
      <c r="U2185">
        <v>3</v>
      </c>
      <c r="V2185">
        <v>3</v>
      </c>
      <c r="W2185">
        <v>3</v>
      </c>
      <c r="X2185">
        <v>3</v>
      </c>
      <c r="Y2185">
        <v>6</v>
      </c>
    </row>
    <row r="2186" spans="1:25" x14ac:dyDescent="0.3">
      <c r="A2186" s="1" t="s">
        <v>277</v>
      </c>
      <c r="B2186" s="1" t="s">
        <v>263</v>
      </c>
      <c r="C2186">
        <v>6</v>
      </c>
      <c r="D2186">
        <v>1</v>
      </c>
      <c r="E2186">
        <v>0</v>
      </c>
      <c r="F2186">
        <v>1</v>
      </c>
      <c r="G2186" s="1" t="s">
        <v>5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1</v>
      </c>
      <c r="Q2186">
        <v>1</v>
      </c>
      <c r="R2186">
        <v>2</v>
      </c>
      <c r="S2186">
        <v>2</v>
      </c>
      <c r="T2186">
        <v>4</v>
      </c>
      <c r="U2186">
        <v>11</v>
      </c>
      <c r="V2186">
        <v>2</v>
      </c>
      <c r="W2186">
        <v>2</v>
      </c>
      <c r="X2186">
        <v>11</v>
      </c>
      <c r="Y2186">
        <v>13</v>
      </c>
    </row>
    <row r="2187" spans="1:25" x14ac:dyDescent="0.3">
      <c r="A2187" s="1" t="s">
        <v>275</v>
      </c>
      <c r="B2187" s="1" t="s">
        <v>267</v>
      </c>
      <c r="C2187">
        <v>6</v>
      </c>
      <c r="D2187">
        <v>0</v>
      </c>
      <c r="E2187">
        <v>3</v>
      </c>
      <c r="F2187">
        <v>3</v>
      </c>
      <c r="G2187" s="1" t="s">
        <v>5</v>
      </c>
      <c r="H2187">
        <v>0</v>
      </c>
      <c r="I2187">
        <v>2</v>
      </c>
      <c r="J2187">
        <v>2</v>
      </c>
      <c r="K2187">
        <v>0</v>
      </c>
      <c r="L2187">
        <v>2</v>
      </c>
      <c r="M2187">
        <v>0</v>
      </c>
      <c r="N2187">
        <v>1</v>
      </c>
      <c r="O2187">
        <v>1</v>
      </c>
      <c r="P2187">
        <v>0</v>
      </c>
      <c r="Q2187">
        <v>1</v>
      </c>
      <c r="R2187">
        <v>3</v>
      </c>
      <c r="S2187">
        <v>0</v>
      </c>
      <c r="T2187">
        <v>3</v>
      </c>
      <c r="U2187">
        <v>6</v>
      </c>
      <c r="V2187">
        <v>4</v>
      </c>
      <c r="W2187">
        <v>4</v>
      </c>
      <c r="X2187">
        <v>6</v>
      </c>
      <c r="Y2187">
        <v>10</v>
      </c>
    </row>
    <row r="2188" spans="1:25" x14ac:dyDescent="0.3">
      <c r="A2188" s="1" t="s">
        <v>276</v>
      </c>
      <c r="B2188" s="1" t="s">
        <v>269</v>
      </c>
      <c r="C2188">
        <v>6</v>
      </c>
      <c r="D2188">
        <v>3</v>
      </c>
      <c r="E2188">
        <v>0</v>
      </c>
      <c r="F2188">
        <v>3</v>
      </c>
      <c r="G2188" s="1" t="s">
        <v>5</v>
      </c>
      <c r="H2188">
        <v>1</v>
      </c>
      <c r="I2188">
        <v>0</v>
      </c>
      <c r="J2188">
        <v>0</v>
      </c>
      <c r="K2188">
        <v>1</v>
      </c>
      <c r="L2188">
        <v>1</v>
      </c>
      <c r="M2188">
        <v>2</v>
      </c>
      <c r="N2188">
        <v>0</v>
      </c>
      <c r="O2188">
        <v>0</v>
      </c>
      <c r="P2188">
        <v>2</v>
      </c>
      <c r="Q2188">
        <v>2</v>
      </c>
      <c r="R2188">
        <v>2</v>
      </c>
      <c r="S2188">
        <v>1</v>
      </c>
      <c r="T2188">
        <v>3</v>
      </c>
      <c r="U2188">
        <v>6</v>
      </c>
      <c r="V2188">
        <v>5</v>
      </c>
      <c r="W2188">
        <v>5</v>
      </c>
      <c r="X2188">
        <v>6</v>
      </c>
      <c r="Y2188">
        <v>11</v>
      </c>
    </row>
    <row r="2189" spans="1:25" x14ac:dyDescent="0.3">
      <c r="A2189" s="1" t="s">
        <v>260</v>
      </c>
      <c r="B2189" s="1" t="s">
        <v>266</v>
      </c>
      <c r="C2189">
        <v>6</v>
      </c>
      <c r="D2189">
        <v>1</v>
      </c>
      <c r="E2189">
        <v>1</v>
      </c>
      <c r="F2189">
        <v>2</v>
      </c>
      <c r="G2189" s="1" t="s">
        <v>463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1</v>
      </c>
      <c r="O2189">
        <v>1</v>
      </c>
      <c r="P2189">
        <v>1</v>
      </c>
      <c r="Q2189">
        <v>2</v>
      </c>
      <c r="R2189">
        <v>2</v>
      </c>
      <c r="S2189">
        <v>2</v>
      </c>
      <c r="T2189">
        <v>4</v>
      </c>
      <c r="U2189">
        <v>3</v>
      </c>
      <c r="V2189">
        <v>3</v>
      </c>
      <c r="W2189">
        <v>3</v>
      </c>
      <c r="X2189">
        <v>3</v>
      </c>
      <c r="Y2189">
        <v>6</v>
      </c>
    </row>
    <row r="2190" spans="1:25" x14ac:dyDescent="0.3">
      <c r="A2190" s="1" t="s">
        <v>262</v>
      </c>
      <c r="B2190" s="1" t="s">
        <v>273</v>
      </c>
      <c r="C2190">
        <v>7</v>
      </c>
      <c r="D2190">
        <v>1</v>
      </c>
      <c r="E2190">
        <v>0</v>
      </c>
      <c r="F2190">
        <v>1</v>
      </c>
      <c r="G2190" s="1" t="s">
        <v>5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1</v>
      </c>
      <c r="Q2190">
        <v>1</v>
      </c>
      <c r="R2190">
        <v>2</v>
      </c>
      <c r="S2190">
        <v>1</v>
      </c>
      <c r="T2190">
        <v>3</v>
      </c>
      <c r="U2190">
        <v>7</v>
      </c>
      <c r="V2190">
        <v>7</v>
      </c>
      <c r="W2190">
        <v>7</v>
      </c>
      <c r="X2190">
        <v>7</v>
      </c>
      <c r="Y2190">
        <v>14</v>
      </c>
    </row>
    <row r="2191" spans="1:25" x14ac:dyDescent="0.3">
      <c r="A2191" s="1" t="s">
        <v>268</v>
      </c>
      <c r="B2191" s="1" t="s">
        <v>260</v>
      </c>
      <c r="C2191">
        <v>7</v>
      </c>
      <c r="D2191">
        <v>1</v>
      </c>
      <c r="E2191">
        <v>3</v>
      </c>
      <c r="F2191">
        <v>4</v>
      </c>
      <c r="G2191" s="1" t="s">
        <v>463</v>
      </c>
      <c r="H2191">
        <v>0</v>
      </c>
      <c r="I2191">
        <v>1</v>
      </c>
      <c r="J2191">
        <v>1</v>
      </c>
      <c r="K2191">
        <v>0</v>
      </c>
      <c r="L2191">
        <v>1</v>
      </c>
      <c r="M2191">
        <v>1</v>
      </c>
      <c r="N2191">
        <v>2</v>
      </c>
      <c r="O2191">
        <v>2</v>
      </c>
      <c r="P2191">
        <v>1</v>
      </c>
      <c r="Q2191">
        <v>3</v>
      </c>
      <c r="R2191">
        <v>1</v>
      </c>
      <c r="S2191">
        <v>0</v>
      </c>
      <c r="T2191">
        <v>1</v>
      </c>
      <c r="U2191">
        <v>7</v>
      </c>
      <c r="V2191">
        <v>6</v>
      </c>
      <c r="W2191">
        <v>6</v>
      </c>
      <c r="X2191">
        <v>7</v>
      </c>
      <c r="Y2191">
        <v>13</v>
      </c>
    </row>
    <row r="2192" spans="1:25" x14ac:dyDescent="0.3">
      <c r="A2192" s="1" t="s">
        <v>266</v>
      </c>
      <c r="B2192" s="1" t="s">
        <v>272</v>
      </c>
      <c r="C2192">
        <v>7</v>
      </c>
      <c r="D2192">
        <v>3</v>
      </c>
      <c r="E2192">
        <v>0</v>
      </c>
      <c r="F2192">
        <v>3</v>
      </c>
      <c r="G2192" s="1" t="s">
        <v>5</v>
      </c>
      <c r="H2192">
        <v>1</v>
      </c>
      <c r="I2192">
        <v>0</v>
      </c>
      <c r="J2192">
        <v>0</v>
      </c>
      <c r="K2192">
        <v>1</v>
      </c>
      <c r="L2192">
        <v>1</v>
      </c>
      <c r="M2192">
        <v>2</v>
      </c>
      <c r="N2192">
        <v>0</v>
      </c>
      <c r="O2192">
        <v>0</v>
      </c>
      <c r="P2192">
        <v>2</v>
      </c>
      <c r="Q2192">
        <v>2</v>
      </c>
      <c r="R2192">
        <v>2</v>
      </c>
      <c r="S2192">
        <v>3</v>
      </c>
      <c r="T2192">
        <v>5</v>
      </c>
      <c r="U2192">
        <v>3</v>
      </c>
      <c r="V2192">
        <v>2</v>
      </c>
      <c r="W2192">
        <v>2</v>
      </c>
      <c r="X2192">
        <v>3</v>
      </c>
      <c r="Y2192">
        <v>5</v>
      </c>
    </row>
    <row r="2193" spans="1:26" x14ac:dyDescent="0.3">
      <c r="A2193" s="1" t="s">
        <v>271</v>
      </c>
      <c r="B2193" s="1" t="s">
        <v>273</v>
      </c>
      <c r="C2193">
        <v>8</v>
      </c>
      <c r="D2193">
        <v>1</v>
      </c>
      <c r="E2193">
        <v>0</v>
      </c>
      <c r="F2193">
        <v>1</v>
      </c>
      <c r="G2193" s="1" t="s">
        <v>5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1</v>
      </c>
      <c r="Q2193">
        <v>1</v>
      </c>
      <c r="R2193">
        <v>3</v>
      </c>
      <c r="S2193">
        <v>3</v>
      </c>
      <c r="T2193">
        <v>6</v>
      </c>
      <c r="U2193">
        <v>3</v>
      </c>
      <c r="V2193">
        <v>8</v>
      </c>
      <c r="W2193">
        <v>8</v>
      </c>
      <c r="X2193">
        <v>3</v>
      </c>
      <c r="Y2193">
        <v>11</v>
      </c>
    </row>
    <row r="2194" spans="1:26" x14ac:dyDescent="0.3">
      <c r="A2194" s="1" t="s">
        <v>277</v>
      </c>
      <c r="B2194" s="1" t="s">
        <v>274</v>
      </c>
      <c r="C2194">
        <v>8</v>
      </c>
      <c r="D2194">
        <v>2</v>
      </c>
      <c r="E2194">
        <v>0</v>
      </c>
      <c r="F2194">
        <v>2</v>
      </c>
      <c r="G2194" s="1" t="s">
        <v>5</v>
      </c>
      <c r="H2194">
        <v>1</v>
      </c>
      <c r="I2194">
        <v>0</v>
      </c>
      <c r="J2194">
        <v>0</v>
      </c>
      <c r="K2194">
        <v>1</v>
      </c>
      <c r="L2194">
        <v>1</v>
      </c>
      <c r="M2194">
        <v>1</v>
      </c>
      <c r="N2194">
        <v>0</v>
      </c>
      <c r="O2194">
        <v>0</v>
      </c>
      <c r="P2194">
        <v>1</v>
      </c>
      <c r="Q2194">
        <v>1</v>
      </c>
      <c r="R2194">
        <v>1</v>
      </c>
      <c r="S2194">
        <v>3</v>
      </c>
      <c r="T2194">
        <v>4</v>
      </c>
      <c r="U2194">
        <v>4</v>
      </c>
      <c r="V2194">
        <v>6</v>
      </c>
      <c r="W2194">
        <v>6</v>
      </c>
      <c r="X2194">
        <v>4</v>
      </c>
      <c r="Y2194">
        <v>10</v>
      </c>
    </row>
    <row r="2195" spans="1:26" x14ac:dyDescent="0.3">
      <c r="A2195" s="1" t="s">
        <v>272</v>
      </c>
      <c r="B2195" s="1" t="s">
        <v>268</v>
      </c>
      <c r="C2195">
        <v>8</v>
      </c>
      <c r="D2195">
        <v>1</v>
      </c>
      <c r="E2195">
        <v>0</v>
      </c>
      <c r="F2195">
        <v>1</v>
      </c>
      <c r="G2195" s="1" t="s">
        <v>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1</v>
      </c>
      <c r="Q2195">
        <v>1</v>
      </c>
      <c r="R2195">
        <v>1</v>
      </c>
      <c r="S2195">
        <v>2</v>
      </c>
      <c r="T2195">
        <v>3</v>
      </c>
      <c r="U2195">
        <v>4</v>
      </c>
      <c r="V2195">
        <v>4</v>
      </c>
      <c r="W2195">
        <v>4</v>
      </c>
      <c r="X2195">
        <v>4</v>
      </c>
      <c r="Y2195">
        <v>8</v>
      </c>
    </row>
    <row r="2196" spans="1:26" x14ac:dyDescent="0.3">
      <c r="A2196" s="1" t="s">
        <v>263</v>
      </c>
      <c r="B2196" s="1" t="s">
        <v>266</v>
      </c>
      <c r="C2196">
        <v>8</v>
      </c>
      <c r="D2196">
        <v>1</v>
      </c>
      <c r="E2196">
        <v>2</v>
      </c>
      <c r="F2196">
        <v>3</v>
      </c>
      <c r="G2196" s="1" t="s">
        <v>463</v>
      </c>
      <c r="H2196">
        <v>0</v>
      </c>
      <c r="I2196">
        <v>1</v>
      </c>
      <c r="J2196">
        <v>1</v>
      </c>
      <c r="K2196">
        <v>0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2</v>
      </c>
      <c r="R2196">
        <v>2</v>
      </c>
      <c r="S2196">
        <v>3</v>
      </c>
      <c r="T2196">
        <v>5</v>
      </c>
      <c r="U2196">
        <v>7</v>
      </c>
      <c r="V2196">
        <v>6</v>
      </c>
      <c r="W2196">
        <v>6</v>
      </c>
      <c r="X2196">
        <v>7</v>
      </c>
      <c r="Y2196">
        <v>13</v>
      </c>
    </row>
    <row r="2197" spans="1:26" x14ac:dyDescent="0.3">
      <c r="A2197" s="1" t="s">
        <v>260</v>
      </c>
      <c r="B2197" s="1" t="s">
        <v>267</v>
      </c>
      <c r="C2197">
        <v>8</v>
      </c>
      <c r="D2197">
        <v>1</v>
      </c>
      <c r="E2197">
        <v>1</v>
      </c>
      <c r="F2197">
        <v>2</v>
      </c>
      <c r="G2197" s="1" t="s">
        <v>463</v>
      </c>
      <c r="H2197">
        <v>1</v>
      </c>
      <c r="I2197">
        <v>1</v>
      </c>
      <c r="J2197">
        <v>1</v>
      </c>
      <c r="K2197">
        <v>1</v>
      </c>
      <c r="L2197">
        <v>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2</v>
      </c>
      <c r="T2197">
        <v>3</v>
      </c>
      <c r="U2197">
        <v>7</v>
      </c>
      <c r="V2197">
        <v>4</v>
      </c>
      <c r="W2197">
        <v>4</v>
      </c>
      <c r="X2197">
        <v>7</v>
      </c>
      <c r="Y2197">
        <v>11</v>
      </c>
    </row>
    <row r="2198" spans="1:26" x14ac:dyDescent="0.3">
      <c r="A2198" s="1" t="s">
        <v>261</v>
      </c>
      <c r="B2198" s="1" t="s">
        <v>265</v>
      </c>
      <c r="C2198">
        <v>8</v>
      </c>
      <c r="D2198">
        <v>3</v>
      </c>
      <c r="E2198">
        <v>0</v>
      </c>
      <c r="F2198">
        <v>3</v>
      </c>
      <c r="G2198" s="1" t="s">
        <v>5</v>
      </c>
      <c r="H2198">
        <v>1</v>
      </c>
      <c r="I2198">
        <v>0</v>
      </c>
      <c r="J2198">
        <v>0</v>
      </c>
      <c r="K2198">
        <v>1</v>
      </c>
      <c r="L2198">
        <v>1</v>
      </c>
      <c r="M2198">
        <v>2</v>
      </c>
      <c r="N2198">
        <v>0</v>
      </c>
      <c r="O2198">
        <v>0</v>
      </c>
      <c r="P2198">
        <v>2</v>
      </c>
      <c r="Q2198">
        <v>2</v>
      </c>
      <c r="R2198">
        <v>2</v>
      </c>
      <c r="S2198">
        <v>3</v>
      </c>
      <c r="T2198">
        <v>5</v>
      </c>
      <c r="U2198">
        <v>9</v>
      </c>
      <c r="V2198">
        <v>4</v>
      </c>
      <c r="W2198">
        <v>4</v>
      </c>
      <c r="X2198">
        <v>9</v>
      </c>
      <c r="Y2198">
        <v>13</v>
      </c>
    </row>
    <row r="2199" spans="1:26" x14ac:dyDescent="0.3">
      <c r="A2199" s="1" t="s">
        <v>275</v>
      </c>
      <c r="B2199" s="1" t="s">
        <v>270</v>
      </c>
      <c r="C2199">
        <v>8</v>
      </c>
      <c r="D2199">
        <v>2</v>
      </c>
      <c r="E2199">
        <v>0</v>
      </c>
      <c r="F2199">
        <v>2</v>
      </c>
      <c r="G2199" s="1" t="s">
        <v>5</v>
      </c>
      <c r="H2199">
        <v>2</v>
      </c>
      <c r="I2199">
        <v>0</v>
      </c>
      <c r="J2199">
        <v>0</v>
      </c>
      <c r="K2199">
        <v>2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2</v>
      </c>
      <c r="T2199">
        <v>4</v>
      </c>
      <c r="U2199">
        <v>5</v>
      </c>
      <c r="V2199">
        <v>11</v>
      </c>
      <c r="W2199">
        <v>11</v>
      </c>
      <c r="X2199">
        <v>5</v>
      </c>
      <c r="Y2199">
        <v>16</v>
      </c>
    </row>
    <row r="2200" spans="1:26" x14ac:dyDescent="0.3">
      <c r="A2200" s="1" t="s">
        <v>276</v>
      </c>
      <c r="B2200" s="1" t="s">
        <v>262</v>
      </c>
      <c r="C2200">
        <v>8</v>
      </c>
      <c r="D2200">
        <v>1</v>
      </c>
      <c r="E2200">
        <v>2</v>
      </c>
      <c r="F2200">
        <v>3</v>
      </c>
      <c r="G2200" s="1" t="s">
        <v>463</v>
      </c>
      <c r="H2200">
        <v>0</v>
      </c>
      <c r="I2200">
        <v>2</v>
      </c>
      <c r="J2200">
        <v>2</v>
      </c>
      <c r="K2200">
        <v>0</v>
      </c>
      <c r="L2200">
        <v>2</v>
      </c>
      <c r="M2200">
        <v>1</v>
      </c>
      <c r="N2200">
        <v>0</v>
      </c>
      <c r="O2200">
        <v>0</v>
      </c>
      <c r="P2200">
        <v>1</v>
      </c>
      <c r="Q2200">
        <v>1</v>
      </c>
      <c r="R2200">
        <v>2</v>
      </c>
      <c r="S2200">
        <v>3</v>
      </c>
      <c r="T2200">
        <v>5</v>
      </c>
      <c r="U2200">
        <v>8</v>
      </c>
      <c r="V2200">
        <v>9</v>
      </c>
      <c r="W2200">
        <v>9</v>
      </c>
      <c r="X2200">
        <v>8</v>
      </c>
      <c r="Y2200">
        <v>17</v>
      </c>
    </row>
    <row r="2201" spans="1:26" x14ac:dyDescent="0.3">
      <c r="A2201" s="1" t="s">
        <v>264</v>
      </c>
      <c r="B2201" s="1" t="s">
        <v>269</v>
      </c>
      <c r="C2201">
        <v>8</v>
      </c>
      <c r="D2201">
        <v>0</v>
      </c>
      <c r="E2201">
        <v>1</v>
      </c>
      <c r="F2201">
        <v>1</v>
      </c>
      <c r="G2201" s="1" t="s">
        <v>5</v>
      </c>
      <c r="H2201">
        <v>0</v>
      </c>
      <c r="I2201">
        <v>1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2</v>
      </c>
      <c r="U2201">
        <v>1</v>
      </c>
      <c r="V2201">
        <v>1</v>
      </c>
      <c r="W2201">
        <v>1</v>
      </c>
      <c r="X2201">
        <v>1</v>
      </c>
      <c r="Y2201">
        <v>2</v>
      </c>
    </row>
    <row r="2202" spans="1:26" x14ac:dyDescent="0.3">
      <c r="A2202" s="1" t="s">
        <v>273</v>
      </c>
      <c r="B2202" s="1" t="s">
        <v>276</v>
      </c>
      <c r="C2202">
        <v>9</v>
      </c>
      <c r="D2202">
        <v>1</v>
      </c>
      <c r="E2202">
        <v>2</v>
      </c>
      <c r="F2202">
        <v>3</v>
      </c>
      <c r="G2202" s="1" t="s">
        <v>463</v>
      </c>
      <c r="H2202">
        <v>0</v>
      </c>
      <c r="I2202">
        <v>1</v>
      </c>
      <c r="J2202">
        <v>1</v>
      </c>
      <c r="K2202">
        <v>0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2</v>
      </c>
      <c r="R2202">
        <v>2</v>
      </c>
      <c r="S2202">
        <v>3</v>
      </c>
      <c r="T2202">
        <v>5</v>
      </c>
      <c r="U2202">
        <v>6</v>
      </c>
      <c r="V2202">
        <v>4</v>
      </c>
      <c r="W2202">
        <v>4</v>
      </c>
      <c r="X2202">
        <v>6</v>
      </c>
      <c r="Y2202">
        <v>10</v>
      </c>
    </row>
    <row r="2203" spans="1:26" x14ac:dyDescent="0.3">
      <c r="A2203" s="1" t="s">
        <v>269</v>
      </c>
      <c r="B2203" s="1" t="s">
        <v>275</v>
      </c>
      <c r="C2203">
        <v>9</v>
      </c>
      <c r="D2203">
        <v>1</v>
      </c>
      <c r="E2203">
        <v>1</v>
      </c>
      <c r="F2203">
        <v>2</v>
      </c>
      <c r="G2203" s="1" t="s">
        <v>463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1</v>
      </c>
      <c r="Q2203">
        <v>2</v>
      </c>
      <c r="R2203">
        <v>1</v>
      </c>
      <c r="S2203">
        <v>3</v>
      </c>
      <c r="T2203">
        <v>4</v>
      </c>
      <c r="U2203">
        <v>1</v>
      </c>
      <c r="V2203">
        <v>6</v>
      </c>
      <c r="W2203">
        <v>6</v>
      </c>
      <c r="X2203">
        <v>1</v>
      </c>
      <c r="Y2203">
        <v>7</v>
      </c>
      <c r="Z2203" t="s">
        <v>474</v>
      </c>
    </row>
    <row r="2204" spans="1:26" x14ac:dyDescent="0.3">
      <c r="A2204" s="1" t="s">
        <v>271</v>
      </c>
      <c r="B2204" s="1" t="s">
        <v>264</v>
      </c>
      <c r="C2204">
        <v>9</v>
      </c>
      <c r="D2204">
        <v>3</v>
      </c>
      <c r="E2204">
        <v>3</v>
      </c>
      <c r="F2204">
        <v>6</v>
      </c>
      <c r="G2204" s="1" t="s">
        <v>463</v>
      </c>
      <c r="H2204">
        <v>2</v>
      </c>
      <c r="I2204">
        <v>1</v>
      </c>
      <c r="J2204">
        <v>1</v>
      </c>
      <c r="K2204">
        <v>2</v>
      </c>
      <c r="L2204">
        <v>3</v>
      </c>
      <c r="M2204">
        <v>1</v>
      </c>
      <c r="N2204">
        <v>2</v>
      </c>
      <c r="O2204">
        <v>2</v>
      </c>
      <c r="P2204">
        <v>1</v>
      </c>
      <c r="Q2204">
        <v>3</v>
      </c>
      <c r="R2204">
        <v>2</v>
      </c>
      <c r="S2204">
        <v>5</v>
      </c>
      <c r="T2204">
        <v>7</v>
      </c>
      <c r="U2204">
        <v>3</v>
      </c>
      <c r="V2204">
        <v>3</v>
      </c>
      <c r="W2204">
        <v>3</v>
      </c>
      <c r="X2204">
        <v>3</v>
      </c>
      <c r="Y2204">
        <v>6</v>
      </c>
    </row>
    <row r="2205" spans="1:26" x14ac:dyDescent="0.3">
      <c r="A2205" s="1" t="s">
        <v>268</v>
      </c>
      <c r="B2205" s="1" t="s">
        <v>277</v>
      </c>
      <c r="C2205">
        <v>9</v>
      </c>
      <c r="D2205">
        <v>0</v>
      </c>
      <c r="E2205">
        <v>2</v>
      </c>
      <c r="F2205">
        <v>2</v>
      </c>
      <c r="G2205" s="1" t="s">
        <v>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</v>
      </c>
      <c r="O2205">
        <v>2</v>
      </c>
      <c r="P2205">
        <v>0</v>
      </c>
      <c r="Q2205">
        <v>2</v>
      </c>
      <c r="R2205">
        <v>5</v>
      </c>
      <c r="S2205">
        <v>2</v>
      </c>
      <c r="T2205">
        <v>7</v>
      </c>
      <c r="U2205">
        <v>4</v>
      </c>
      <c r="V2205">
        <v>11</v>
      </c>
      <c r="W2205">
        <v>11</v>
      </c>
      <c r="X2205">
        <v>4</v>
      </c>
      <c r="Y2205">
        <v>15</v>
      </c>
    </row>
    <row r="2206" spans="1:26" x14ac:dyDescent="0.3">
      <c r="A2206" s="1" t="s">
        <v>265</v>
      </c>
      <c r="B2206" s="1" t="s">
        <v>260</v>
      </c>
      <c r="C2206">
        <v>9</v>
      </c>
      <c r="D2206">
        <v>0</v>
      </c>
      <c r="E2206">
        <v>0</v>
      </c>
      <c r="F2206">
        <v>0</v>
      </c>
      <c r="G2206" s="1" t="s">
        <v>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3</v>
      </c>
      <c r="S2206">
        <v>4</v>
      </c>
      <c r="T2206">
        <v>7</v>
      </c>
      <c r="U2206">
        <v>7</v>
      </c>
      <c r="V2206">
        <v>11</v>
      </c>
      <c r="W2206">
        <v>11</v>
      </c>
      <c r="X2206">
        <v>7</v>
      </c>
      <c r="Y2206">
        <v>18</v>
      </c>
    </row>
    <row r="2207" spans="1:26" x14ac:dyDescent="0.3">
      <c r="A2207" s="1" t="s">
        <v>274</v>
      </c>
      <c r="B2207" s="1" t="s">
        <v>263</v>
      </c>
      <c r="C2207">
        <v>9</v>
      </c>
      <c r="D2207">
        <v>2</v>
      </c>
      <c r="E2207">
        <v>4</v>
      </c>
      <c r="F2207">
        <v>6</v>
      </c>
      <c r="G2207" s="1" t="s">
        <v>463</v>
      </c>
      <c r="H2207">
        <v>1</v>
      </c>
      <c r="I2207">
        <v>1</v>
      </c>
      <c r="J2207">
        <v>1</v>
      </c>
      <c r="K2207">
        <v>1</v>
      </c>
      <c r="L2207">
        <v>2</v>
      </c>
      <c r="M2207">
        <v>1</v>
      </c>
      <c r="N2207">
        <v>3</v>
      </c>
      <c r="O2207">
        <v>3</v>
      </c>
      <c r="P2207">
        <v>1</v>
      </c>
      <c r="Q2207">
        <v>4</v>
      </c>
      <c r="R2207">
        <v>3</v>
      </c>
      <c r="S2207">
        <v>1</v>
      </c>
      <c r="T2207">
        <v>4</v>
      </c>
      <c r="U2207">
        <v>7</v>
      </c>
      <c r="V2207">
        <v>6</v>
      </c>
      <c r="W2207">
        <v>6</v>
      </c>
      <c r="X2207">
        <v>7</v>
      </c>
      <c r="Y2207">
        <v>13</v>
      </c>
    </row>
    <row r="2208" spans="1:26" x14ac:dyDescent="0.3">
      <c r="A2208" s="1" t="s">
        <v>267</v>
      </c>
      <c r="B2208" s="1" t="s">
        <v>266</v>
      </c>
      <c r="C2208">
        <v>9</v>
      </c>
      <c r="D2208">
        <v>2</v>
      </c>
      <c r="E2208">
        <v>1</v>
      </c>
      <c r="F2208">
        <v>3</v>
      </c>
      <c r="G2208" s="1" t="s">
        <v>463</v>
      </c>
      <c r="H2208">
        <v>2</v>
      </c>
      <c r="I2208">
        <v>1</v>
      </c>
      <c r="J2208">
        <v>1</v>
      </c>
      <c r="K2208">
        <v>2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2</v>
      </c>
      <c r="T2208">
        <v>3</v>
      </c>
      <c r="U2208">
        <v>2</v>
      </c>
      <c r="V2208">
        <v>5</v>
      </c>
      <c r="W2208">
        <v>5</v>
      </c>
      <c r="X2208">
        <v>2</v>
      </c>
      <c r="Y2208">
        <v>7</v>
      </c>
    </row>
    <row r="2209" spans="1:25" x14ac:dyDescent="0.3">
      <c r="A2209" s="1" t="s">
        <v>270</v>
      </c>
      <c r="B2209" s="1" t="s">
        <v>272</v>
      </c>
      <c r="C2209">
        <v>9</v>
      </c>
      <c r="D2209">
        <v>1</v>
      </c>
      <c r="E2209">
        <v>3</v>
      </c>
      <c r="F2209">
        <v>4</v>
      </c>
      <c r="G2209" s="1" t="s">
        <v>463</v>
      </c>
      <c r="H2209">
        <v>1</v>
      </c>
      <c r="I2209">
        <v>3</v>
      </c>
      <c r="J2209">
        <v>3</v>
      </c>
      <c r="K2209">
        <v>1</v>
      </c>
      <c r="L2209">
        <v>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3</v>
      </c>
      <c r="T2209">
        <v>6</v>
      </c>
      <c r="U2209">
        <v>8</v>
      </c>
      <c r="V2209">
        <v>2</v>
      </c>
      <c r="W2209">
        <v>2</v>
      </c>
      <c r="X2209">
        <v>8</v>
      </c>
      <c r="Y2209">
        <v>10</v>
      </c>
    </row>
    <row r="2210" spans="1:25" x14ac:dyDescent="0.3">
      <c r="A2210" s="1" t="s">
        <v>262</v>
      </c>
      <c r="B2210" s="1" t="s">
        <v>261</v>
      </c>
      <c r="C2210">
        <v>9</v>
      </c>
      <c r="D2210">
        <v>1</v>
      </c>
      <c r="E2210">
        <v>2</v>
      </c>
      <c r="F2210">
        <v>3</v>
      </c>
      <c r="G2210" s="1" t="s">
        <v>463</v>
      </c>
      <c r="H2210">
        <v>1</v>
      </c>
      <c r="I2210">
        <v>0</v>
      </c>
      <c r="J2210">
        <v>0</v>
      </c>
      <c r="K2210">
        <v>1</v>
      </c>
      <c r="L2210">
        <v>1</v>
      </c>
      <c r="M2210">
        <v>0</v>
      </c>
      <c r="N2210">
        <v>2</v>
      </c>
      <c r="O2210">
        <v>2</v>
      </c>
      <c r="P2210">
        <v>0</v>
      </c>
      <c r="Q2210">
        <v>2</v>
      </c>
      <c r="R2210">
        <v>4</v>
      </c>
      <c r="S2210">
        <v>3</v>
      </c>
      <c r="T2210">
        <v>7</v>
      </c>
      <c r="U2210">
        <v>3</v>
      </c>
      <c r="V2210">
        <v>7</v>
      </c>
      <c r="W2210">
        <v>7</v>
      </c>
      <c r="X2210">
        <v>3</v>
      </c>
      <c r="Y2210">
        <v>10</v>
      </c>
    </row>
    <row r="2211" spans="1:25" x14ac:dyDescent="0.3">
      <c r="A2211" s="1" t="s">
        <v>261</v>
      </c>
      <c r="B2211" s="1" t="s">
        <v>273</v>
      </c>
      <c r="C2211">
        <v>10</v>
      </c>
      <c r="D2211">
        <v>2</v>
      </c>
      <c r="E2211">
        <v>1</v>
      </c>
      <c r="F2211">
        <v>3</v>
      </c>
      <c r="G2211" s="1" t="s">
        <v>463</v>
      </c>
      <c r="H2211">
        <v>1</v>
      </c>
      <c r="I2211">
        <v>0</v>
      </c>
      <c r="J2211">
        <v>0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2</v>
      </c>
      <c r="R2211">
        <v>1</v>
      </c>
      <c r="S2211">
        <v>2</v>
      </c>
      <c r="T2211">
        <v>3</v>
      </c>
      <c r="U2211">
        <v>10</v>
      </c>
      <c r="V2211">
        <v>2</v>
      </c>
      <c r="W2211">
        <v>2</v>
      </c>
      <c r="X2211">
        <v>10</v>
      </c>
      <c r="Y2211">
        <v>12</v>
      </c>
    </row>
    <row r="2212" spans="1:25" x14ac:dyDescent="0.3">
      <c r="A2212" s="1" t="s">
        <v>260</v>
      </c>
      <c r="B2212" s="1" t="s">
        <v>262</v>
      </c>
      <c r="C2212">
        <v>10</v>
      </c>
      <c r="D2212">
        <v>2</v>
      </c>
      <c r="E2212">
        <v>0</v>
      </c>
      <c r="F2212">
        <v>2</v>
      </c>
      <c r="G2212" s="1" t="s">
        <v>5</v>
      </c>
      <c r="H2212">
        <v>1</v>
      </c>
      <c r="I2212">
        <v>0</v>
      </c>
      <c r="J2212">
        <v>0</v>
      </c>
      <c r="K2212">
        <v>1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2</v>
      </c>
      <c r="T2212">
        <v>2</v>
      </c>
      <c r="U2212">
        <v>10</v>
      </c>
      <c r="V2212">
        <v>3</v>
      </c>
      <c r="W2212">
        <v>3</v>
      </c>
      <c r="X2212">
        <v>10</v>
      </c>
      <c r="Y2212">
        <v>13</v>
      </c>
    </row>
    <row r="2213" spans="1:25" x14ac:dyDescent="0.3">
      <c r="A2213" s="1" t="s">
        <v>266</v>
      </c>
      <c r="B2213" s="1" t="s">
        <v>274</v>
      </c>
      <c r="C2213">
        <v>10</v>
      </c>
      <c r="D2213">
        <v>2</v>
      </c>
      <c r="E2213">
        <v>1</v>
      </c>
      <c r="F2213">
        <v>3</v>
      </c>
      <c r="G2213" s="1" t="s">
        <v>463</v>
      </c>
      <c r="H2213">
        <v>1</v>
      </c>
      <c r="I2213">
        <v>1</v>
      </c>
      <c r="J2213">
        <v>1</v>
      </c>
      <c r="K2213">
        <v>1</v>
      </c>
      <c r="L2213">
        <v>2</v>
      </c>
      <c r="M2213">
        <v>1</v>
      </c>
      <c r="N2213">
        <v>0</v>
      </c>
      <c r="O2213">
        <v>0</v>
      </c>
      <c r="P2213">
        <v>1</v>
      </c>
      <c r="Q2213">
        <v>1</v>
      </c>
      <c r="R2213">
        <v>3</v>
      </c>
      <c r="S2213">
        <v>4</v>
      </c>
      <c r="T2213">
        <v>7</v>
      </c>
      <c r="U2213">
        <v>7</v>
      </c>
      <c r="V2213">
        <v>3</v>
      </c>
      <c r="W2213">
        <v>3</v>
      </c>
      <c r="X2213">
        <v>7</v>
      </c>
      <c r="Y2213">
        <v>10</v>
      </c>
    </row>
    <row r="2214" spans="1:25" x14ac:dyDescent="0.3">
      <c r="A2214" s="1" t="s">
        <v>264</v>
      </c>
      <c r="B2214" s="1" t="s">
        <v>268</v>
      </c>
      <c r="C2214">
        <v>10</v>
      </c>
      <c r="D2214">
        <v>1</v>
      </c>
      <c r="E2214">
        <v>0</v>
      </c>
      <c r="F2214">
        <v>1</v>
      </c>
      <c r="G2214" s="1" t="s">
        <v>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1</v>
      </c>
      <c r="Q2214">
        <v>1</v>
      </c>
      <c r="R2214">
        <v>3</v>
      </c>
      <c r="S2214">
        <v>2</v>
      </c>
      <c r="T2214">
        <v>5</v>
      </c>
      <c r="U2214">
        <v>0</v>
      </c>
      <c r="V2214">
        <v>3</v>
      </c>
      <c r="W2214">
        <v>3</v>
      </c>
      <c r="X2214">
        <v>0</v>
      </c>
      <c r="Y2214">
        <v>3</v>
      </c>
    </row>
    <row r="2215" spans="1:25" x14ac:dyDescent="0.3">
      <c r="A2215" s="1" t="s">
        <v>277</v>
      </c>
      <c r="B2215" s="1" t="s">
        <v>267</v>
      </c>
      <c r="C2215">
        <v>10</v>
      </c>
      <c r="D2215">
        <v>1</v>
      </c>
      <c r="E2215">
        <v>0</v>
      </c>
      <c r="F2215">
        <v>1</v>
      </c>
      <c r="G2215" s="1" t="s">
        <v>5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1</v>
      </c>
      <c r="Q2215">
        <v>1</v>
      </c>
      <c r="R2215">
        <v>1</v>
      </c>
      <c r="S2215">
        <v>1</v>
      </c>
      <c r="T2215">
        <v>2</v>
      </c>
      <c r="U2215">
        <v>9</v>
      </c>
      <c r="V2215">
        <v>5</v>
      </c>
      <c r="W2215">
        <v>5</v>
      </c>
      <c r="X2215">
        <v>9</v>
      </c>
      <c r="Y2215">
        <v>14</v>
      </c>
    </row>
    <row r="2216" spans="1:25" x14ac:dyDescent="0.3">
      <c r="A2216" s="1" t="s">
        <v>263</v>
      </c>
      <c r="B2216" s="1" t="s">
        <v>270</v>
      </c>
      <c r="C2216">
        <v>10</v>
      </c>
      <c r="D2216">
        <v>1</v>
      </c>
      <c r="E2216">
        <v>3</v>
      </c>
      <c r="F2216">
        <v>4</v>
      </c>
      <c r="G2216" s="1" t="s">
        <v>463</v>
      </c>
      <c r="H2216">
        <v>1</v>
      </c>
      <c r="I2216">
        <v>1</v>
      </c>
      <c r="J2216">
        <v>1</v>
      </c>
      <c r="K2216">
        <v>1</v>
      </c>
      <c r="L2216">
        <v>2</v>
      </c>
      <c r="M2216">
        <v>0</v>
      </c>
      <c r="N2216">
        <v>2</v>
      </c>
      <c r="O2216">
        <v>2</v>
      </c>
      <c r="P2216">
        <v>0</v>
      </c>
      <c r="Q2216">
        <v>2</v>
      </c>
      <c r="R2216">
        <v>4</v>
      </c>
      <c r="S2216">
        <v>3</v>
      </c>
      <c r="T2216">
        <v>7</v>
      </c>
      <c r="U2216">
        <v>2</v>
      </c>
      <c r="V2216">
        <v>7</v>
      </c>
      <c r="W2216">
        <v>7</v>
      </c>
      <c r="X2216">
        <v>2</v>
      </c>
      <c r="Y2216">
        <v>9</v>
      </c>
    </row>
    <row r="2217" spans="1:25" x14ac:dyDescent="0.3">
      <c r="A2217" s="1" t="s">
        <v>275</v>
      </c>
      <c r="B2217" s="1" t="s">
        <v>265</v>
      </c>
      <c r="C2217">
        <v>10</v>
      </c>
      <c r="D2217">
        <v>0</v>
      </c>
      <c r="E2217">
        <v>0</v>
      </c>
      <c r="F2217">
        <v>0</v>
      </c>
      <c r="G2217" s="1" t="s">
        <v>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3</v>
      </c>
      <c r="S2217">
        <v>4</v>
      </c>
      <c r="T2217">
        <v>7</v>
      </c>
      <c r="U2217">
        <v>4</v>
      </c>
      <c r="V2217">
        <v>2</v>
      </c>
      <c r="W2217">
        <v>2</v>
      </c>
      <c r="X2217">
        <v>4</v>
      </c>
      <c r="Y2217">
        <v>6</v>
      </c>
    </row>
    <row r="2218" spans="1:25" x14ac:dyDescent="0.3">
      <c r="A2218" s="1" t="s">
        <v>276</v>
      </c>
      <c r="B2218" s="1" t="s">
        <v>271</v>
      </c>
      <c r="C2218">
        <v>10</v>
      </c>
      <c r="D2218">
        <v>2</v>
      </c>
      <c r="E2218">
        <v>1</v>
      </c>
      <c r="F2218">
        <v>3</v>
      </c>
      <c r="G2218" s="1" t="s">
        <v>463</v>
      </c>
      <c r="H2218">
        <v>2</v>
      </c>
      <c r="I2218">
        <v>0</v>
      </c>
      <c r="J2218">
        <v>0</v>
      </c>
      <c r="K2218">
        <v>2</v>
      </c>
      <c r="L2218">
        <v>2</v>
      </c>
      <c r="M2218">
        <v>0</v>
      </c>
      <c r="N2218">
        <v>1</v>
      </c>
      <c r="O2218">
        <v>1</v>
      </c>
      <c r="P2218">
        <v>0</v>
      </c>
      <c r="Q2218">
        <v>1</v>
      </c>
      <c r="R2218">
        <v>2</v>
      </c>
      <c r="S2218">
        <v>4</v>
      </c>
      <c r="T2218">
        <v>6</v>
      </c>
      <c r="U2218">
        <v>13</v>
      </c>
      <c r="V2218">
        <v>4</v>
      </c>
      <c r="W2218">
        <v>4</v>
      </c>
      <c r="X2218">
        <v>13</v>
      </c>
      <c r="Y2218">
        <v>17</v>
      </c>
    </row>
    <row r="2219" spans="1:25" x14ac:dyDescent="0.3">
      <c r="A2219" s="1" t="s">
        <v>272</v>
      </c>
      <c r="B2219" s="1" t="s">
        <v>269</v>
      </c>
      <c r="C2219">
        <v>10</v>
      </c>
      <c r="D2219">
        <v>2</v>
      </c>
      <c r="E2219">
        <v>0</v>
      </c>
      <c r="F2219">
        <v>2</v>
      </c>
      <c r="G2219" s="1" t="s">
        <v>5</v>
      </c>
      <c r="H2219">
        <v>1</v>
      </c>
      <c r="I2219">
        <v>0</v>
      </c>
      <c r="J2219">
        <v>0</v>
      </c>
      <c r="K2219">
        <v>1</v>
      </c>
      <c r="L2219">
        <v>1</v>
      </c>
      <c r="M2219">
        <v>1</v>
      </c>
      <c r="N2219">
        <v>0</v>
      </c>
      <c r="O2219">
        <v>0</v>
      </c>
      <c r="P2219">
        <v>1</v>
      </c>
      <c r="Q2219">
        <v>1</v>
      </c>
      <c r="R2219">
        <v>2</v>
      </c>
      <c r="S2219">
        <v>1</v>
      </c>
      <c r="T2219">
        <v>3</v>
      </c>
      <c r="U2219">
        <v>8</v>
      </c>
      <c r="V2219">
        <v>6</v>
      </c>
      <c r="W2219">
        <v>6</v>
      </c>
      <c r="X2219">
        <v>8</v>
      </c>
      <c r="Y2219">
        <v>14</v>
      </c>
    </row>
    <row r="2220" spans="1:25" x14ac:dyDescent="0.3">
      <c r="A2220" s="1" t="s">
        <v>268</v>
      </c>
      <c r="B2220" s="1" t="s">
        <v>266</v>
      </c>
      <c r="C2220">
        <v>11</v>
      </c>
      <c r="D2220">
        <v>0</v>
      </c>
      <c r="E2220">
        <v>1</v>
      </c>
      <c r="F2220">
        <v>1</v>
      </c>
      <c r="G2220" s="1" t="s">
        <v>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1</v>
      </c>
      <c r="P2220">
        <v>0</v>
      </c>
      <c r="Q2220">
        <v>1</v>
      </c>
      <c r="R2220">
        <v>1</v>
      </c>
      <c r="S2220">
        <v>2</v>
      </c>
      <c r="T2220">
        <v>3</v>
      </c>
      <c r="U2220">
        <v>4</v>
      </c>
      <c r="V2220">
        <v>6</v>
      </c>
      <c r="W2220">
        <v>6</v>
      </c>
      <c r="X2220">
        <v>4</v>
      </c>
      <c r="Y2220">
        <v>10</v>
      </c>
    </row>
    <row r="2221" spans="1:25" x14ac:dyDescent="0.3">
      <c r="A2221" s="1" t="s">
        <v>269</v>
      </c>
      <c r="B2221" s="1" t="s">
        <v>263</v>
      </c>
      <c r="C2221">
        <v>11</v>
      </c>
      <c r="D2221">
        <v>3</v>
      </c>
      <c r="E2221">
        <v>2</v>
      </c>
      <c r="F2221">
        <v>5</v>
      </c>
      <c r="G2221" s="1" t="s">
        <v>463</v>
      </c>
      <c r="H2221">
        <v>3</v>
      </c>
      <c r="I2221">
        <v>1</v>
      </c>
      <c r="J2221">
        <v>1</v>
      </c>
      <c r="K2221">
        <v>3</v>
      </c>
      <c r="L2221">
        <v>4</v>
      </c>
      <c r="M2221">
        <v>0</v>
      </c>
      <c r="N2221">
        <v>1</v>
      </c>
      <c r="O2221">
        <v>1</v>
      </c>
      <c r="P2221">
        <v>0</v>
      </c>
      <c r="Q2221">
        <v>1</v>
      </c>
      <c r="R2221">
        <v>3</v>
      </c>
      <c r="S2221">
        <v>5</v>
      </c>
      <c r="T2221">
        <v>8</v>
      </c>
      <c r="U2221">
        <v>8</v>
      </c>
      <c r="V2221">
        <v>9</v>
      </c>
      <c r="W2221">
        <v>9</v>
      </c>
      <c r="X2221">
        <v>8</v>
      </c>
      <c r="Y2221">
        <v>17</v>
      </c>
    </row>
    <row r="2222" spans="1:25" x14ac:dyDescent="0.3">
      <c r="A2222" s="1" t="s">
        <v>271</v>
      </c>
      <c r="B2222" s="1" t="s">
        <v>261</v>
      </c>
      <c r="C2222">
        <v>11</v>
      </c>
      <c r="D2222">
        <v>1</v>
      </c>
      <c r="E2222">
        <v>3</v>
      </c>
      <c r="F2222">
        <v>4</v>
      </c>
      <c r="G2222" s="1" t="s">
        <v>463</v>
      </c>
      <c r="H2222">
        <v>1</v>
      </c>
      <c r="I2222">
        <v>2</v>
      </c>
      <c r="J2222">
        <v>2</v>
      </c>
      <c r="K2222">
        <v>1</v>
      </c>
      <c r="L2222">
        <v>3</v>
      </c>
      <c r="M2222">
        <v>0</v>
      </c>
      <c r="N2222">
        <v>1</v>
      </c>
      <c r="O2222">
        <v>1</v>
      </c>
      <c r="P2222">
        <v>0</v>
      </c>
      <c r="Q2222">
        <v>1</v>
      </c>
      <c r="R2222">
        <v>3</v>
      </c>
      <c r="S2222">
        <v>5</v>
      </c>
      <c r="T2222">
        <v>8</v>
      </c>
      <c r="U2222">
        <v>6</v>
      </c>
      <c r="V2222">
        <v>11</v>
      </c>
      <c r="W2222">
        <v>11</v>
      </c>
      <c r="X2222">
        <v>6</v>
      </c>
      <c r="Y2222">
        <v>17</v>
      </c>
    </row>
    <row r="2223" spans="1:25" x14ac:dyDescent="0.3">
      <c r="A2223" s="1" t="s">
        <v>262</v>
      </c>
      <c r="B2223" s="1" t="s">
        <v>275</v>
      </c>
      <c r="C2223">
        <v>11</v>
      </c>
      <c r="D2223">
        <v>2</v>
      </c>
      <c r="E2223">
        <v>3</v>
      </c>
      <c r="F2223">
        <v>5</v>
      </c>
      <c r="G2223" s="1" t="s">
        <v>463</v>
      </c>
      <c r="H2223">
        <v>1</v>
      </c>
      <c r="I2223">
        <v>1</v>
      </c>
      <c r="J2223">
        <v>1</v>
      </c>
      <c r="K2223">
        <v>1</v>
      </c>
      <c r="L2223">
        <v>2</v>
      </c>
      <c r="M2223">
        <v>1</v>
      </c>
      <c r="N2223">
        <v>2</v>
      </c>
      <c r="O2223">
        <v>2</v>
      </c>
      <c r="P2223">
        <v>1</v>
      </c>
      <c r="Q2223">
        <v>3</v>
      </c>
      <c r="R2223">
        <v>2</v>
      </c>
      <c r="S2223">
        <v>0</v>
      </c>
      <c r="T2223">
        <v>2</v>
      </c>
      <c r="U2223">
        <v>5</v>
      </c>
      <c r="V2223">
        <v>7</v>
      </c>
      <c r="W2223">
        <v>7</v>
      </c>
      <c r="X2223">
        <v>5</v>
      </c>
      <c r="Y2223">
        <v>12</v>
      </c>
    </row>
    <row r="2224" spans="1:25" x14ac:dyDescent="0.3">
      <c r="A2224" s="1" t="s">
        <v>273</v>
      </c>
      <c r="B2224" s="1" t="s">
        <v>260</v>
      </c>
      <c r="C2224">
        <v>11</v>
      </c>
      <c r="D2224">
        <v>0</v>
      </c>
      <c r="E2224">
        <v>1</v>
      </c>
      <c r="F2224">
        <v>1</v>
      </c>
      <c r="G2224" s="1" t="s">
        <v>5</v>
      </c>
      <c r="H2224">
        <v>0</v>
      </c>
      <c r="I2224">
        <v>1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1</v>
      </c>
      <c r="U2224">
        <v>7</v>
      </c>
      <c r="V2224">
        <v>4</v>
      </c>
      <c r="W2224">
        <v>4</v>
      </c>
      <c r="X2224">
        <v>7</v>
      </c>
      <c r="Y2224">
        <v>11</v>
      </c>
    </row>
    <row r="2225" spans="1:25" x14ac:dyDescent="0.3">
      <c r="A2225" s="1" t="s">
        <v>267</v>
      </c>
      <c r="B2225" s="1" t="s">
        <v>272</v>
      </c>
      <c r="C2225">
        <v>11</v>
      </c>
      <c r="D2225">
        <v>2</v>
      </c>
      <c r="E2225">
        <v>0</v>
      </c>
      <c r="F2225">
        <v>2</v>
      </c>
      <c r="G2225" s="1" t="s">
        <v>5</v>
      </c>
      <c r="H2225">
        <v>2</v>
      </c>
      <c r="I2225">
        <v>0</v>
      </c>
      <c r="J2225">
        <v>0</v>
      </c>
      <c r="K2225">
        <v>2</v>
      </c>
      <c r="L2225">
        <v>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2</v>
      </c>
      <c r="T2225">
        <v>3</v>
      </c>
      <c r="U2225">
        <v>2</v>
      </c>
      <c r="V2225">
        <v>5</v>
      </c>
      <c r="W2225">
        <v>5</v>
      </c>
      <c r="X2225">
        <v>2</v>
      </c>
      <c r="Y2225">
        <v>7</v>
      </c>
    </row>
    <row r="2226" spans="1:25" x14ac:dyDescent="0.3">
      <c r="A2226" s="1" t="s">
        <v>270</v>
      </c>
      <c r="B2226" s="1" t="s">
        <v>274</v>
      </c>
      <c r="C2226">
        <v>11</v>
      </c>
      <c r="D2226">
        <v>4</v>
      </c>
      <c r="E2226">
        <v>0</v>
      </c>
      <c r="F2226">
        <v>4</v>
      </c>
      <c r="G2226" s="1" t="s">
        <v>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4</v>
      </c>
      <c r="N2226">
        <v>0</v>
      </c>
      <c r="O2226">
        <v>0</v>
      </c>
      <c r="P2226">
        <v>4</v>
      </c>
      <c r="Q2226">
        <v>4</v>
      </c>
      <c r="R2226">
        <v>2</v>
      </c>
      <c r="S2226">
        <v>2</v>
      </c>
      <c r="T2226">
        <v>4</v>
      </c>
      <c r="U2226">
        <v>7</v>
      </c>
      <c r="V2226">
        <v>0</v>
      </c>
      <c r="W2226">
        <v>0</v>
      </c>
      <c r="X2226">
        <v>7</v>
      </c>
      <c r="Y2226">
        <v>7</v>
      </c>
    </row>
    <row r="2227" spans="1:25" x14ac:dyDescent="0.3">
      <c r="A2227" s="1" t="s">
        <v>276</v>
      </c>
      <c r="B2227" s="1" t="s">
        <v>264</v>
      </c>
      <c r="C2227">
        <v>11</v>
      </c>
      <c r="D2227">
        <v>2</v>
      </c>
      <c r="E2227">
        <v>3</v>
      </c>
      <c r="F2227">
        <v>5</v>
      </c>
      <c r="G2227" s="1" t="s">
        <v>463</v>
      </c>
      <c r="H2227">
        <v>1</v>
      </c>
      <c r="I2227">
        <v>1</v>
      </c>
      <c r="J2227">
        <v>1</v>
      </c>
      <c r="K2227">
        <v>1</v>
      </c>
      <c r="L2227">
        <v>2</v>
      </c>
      <c r="M2227">
        <v>1</v>
      </c>
      <c r="N2227">
        <v>2</v>
      </c>
      <c r="O2227">
        <v>2</v>
      </c>
      <c r="P2227">
        <v>1</v>
      </c>
      <c r="Q2227">
        <v>3</v>
      </c>
      <c r="R2227">
        <v>3</v>
      </c>
      <c r="S2227">
        <v>3</v>
      </c>
      <c r="T2227">
        <v>6</v>
      </c>
      <c r="U2227">
        <v>9</v>
      </c>
      <c r="V2227">
        <v>4</v>
      </c>
      <c r="W2227">
        <v>4</v>
      </c>
      <c r="X2227">
        <v>9</v>
      </c>
      <c r="Y2227">
        <v>13</v>
      </c>
    </row>
    <row r="2228" spans="1:25" x14ac:dyDescent="0.3">
      <c r="A2228" s="1" t="s">
        <v>265</v>
      </c>
      <c r="B2228" s="1" t="s">
        <v>277</v>
      </c>
      <c r="C2228">
        <v>11</v>
      </c>
      <c r="D2228">
        <v>0</v>
      </c>
      <c r="E2228">
        <v>1</v>
      </c>
      <c r="F2228">
        <v>1</v>
      </c>
      <c r="G2228" s="1" t="s">
        <v>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1</v>
      </c>
      <c r="P2228">
        <v>0</v>
      </c>
      <c r="Q2228">
        <v>1</v>
      </c>
      <c r="R2228">
        <v>4</v>
      </c>
      <c r="S2228">
        <v>1</v>
      </c>
      <c r="T2228">
        <v>5</v>
      </c>
      <c r="U2228">
        <v>1</v>
      </c>
      <c r="V2228">
        <v>8</v>
      </c>
      <c r="W2228">
        <v>8</v>
      </c>
      <c r="X2228">
        <v>1</v>
      </c>
      <c r="Y2228">
        <v>9</v>
      </c>
    </row>
    <row r="2229" spans="1:25" x14ac:dyDescent="0.3">
      <c r="A2229" s="1" t="s">
        <v>266</v>
      </c>
      <c r="B2229" s="1" t="s">
        <v>270</v>
      </c>
      <c r="C2229">
        <v>12</v>
      </c>
      <c r="D2229">
        <v>0</v>
      </c>
      <c r="E2229">
        <v>1</v>
      </c>
      <c r="F2229">
        <v>1</v>
      </c>
      <c r="G2229" s="1" t="s">
        <v>5</v>
      </c>
      <c r="H2229">
        <v>0</v>
      </c>
      <c r="I2229">
        <v>1</v>
      </c>
      <c r="J2229">
        <v>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4</v>
      </c>
      <c r="T2229">
        <v>7</v>
      </c>
      <c r="U2229">
        <v>3</v>
      </c>
      <c r="V2229">
        <v>5</v>
      </c>
      <c r="W2229">
        <v>5</v>
      </c>
      <c r="X2229">
        <v>3</v>
      </c>
      <c r="Y2229">
        <v>8</v>
      </c>
    </row>
    <row r="2230" spans="1:25" x14ac:dyDescent="0.3">
      <c r="A2230" s="1" t="s">
        <v>264</v>
      </c>
      <c r="B2230" s="1" t="s">
        <v>265</v>
      </c>
      <c r="C2230">
        <v>12</v>
      </c>
      <c r="D2230">
        <v>0</v>
      </c>
      <c r="E2230">
        <v>0</v>
      </c>
      <c r="F2230">
        <v>0</v>
      </c>
      <c r="G2230" s="1" t="s">
        <v>5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2</v>
      </c>
      <c r="T2230">
        <v>4</v>
      </c>
      <c r="U2230">
        <v>16</v>
      </c>
      <c r="V2230">
        <v>1</v>
      </c>
      <c r="W2230">
        <v>1</v>
      </c>
      <c r="X2230">
        <v>16</v>
      </c>
      <c r="Y2230">
        <v>17</v>
      </c>
    </row>
    <row r="2231" spans="1:25" x14ac:dyDescent="0.3">
      <c r="A2231" s="1" t="s">
        <v>263</v>
      </c>
      <c r="B2231" s="1" t="s">
        <v>267</v>
      </c>
      <c r="C2231">
        <v>12</v>
      </c>
      <c r="D2231">
        <v>0</v>
      </c>
      <c r="E2231">
        <v>1</v>
      </c>
      <c r="F2231">
        <v>1</v>
      </c>
      <c r="G2231" s="1" t="s">
        <v>5</v>
      </c>
      <c r="H2231">
        <v>0</v>
      </c>
      <c r="I2231">
        <v>1</v>
      </c>
      <c r="J2231">
        <v>1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1</v>
      </c>
      <c r="T2231">
        <v>3</v>
      </c>
      <c r="U2231">
        <v>6</v>
      </c>
      <c r="V2231">
        <v>2</v>
      </c>
      <c r="W2231">
        <v>2</v>
      </c>
      <c r="X2231">
        <v>6</v>
      </c>
      <c r="Y2231">
        <v>8</v>
      </c>
    </row>
    <row r="2232" spans="1:25" x14ac:dyDescent="0.3">
      <c r="A2232" s="1" t="s">
        <v>272</v>
      </c>
      <c r="B2232" s="1" t="s">
        <v>262</v>
      </c>
      <c r="C2232">
        <v>12</v>
      </c>
      <c r="D2232">
        <v>0</v>
      </c>
      <c r="E2232">
        <v>1</v>
      </c>
      <c r="F2232">
        <v>1</v>
      </c>
      <c r="G2232" s="1" t="s">
        <v>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1</v>
      </c>
      <c r="P2232">
        <v>0</v>
      </c>
      <c r="Q2232">
        <v>1</v>
      </c>
      <c r="R2232">
        <v>3</v>
      </c>
      <c r="S2232">
        <v>3</v>
      </c>
      <c r="T2232">
        <v>6</v>
      </c>
      <c r="U2232">
        <v>9</v>
      </c>
      <c r="V2232">
        <v>6</v>
      </c>
      <c r="W2232">
        <v>6</v>
      </c>
      <c r="X2232">
        <v>9</v>
      </c>
      <c r="Y2232">
        <v>15</v>
      </c>
    </row>
    <row r="2233" spans="1:25" x14ac:dyDescent="0.3">
      <c r="A2233" s="1" t="s">
        <v>268</v>
      </c>
      <c r="B2233" s="1" t="s">
        <v>270</v>
      </c>
      <c r="C2233">
        <v>13</v>
      </c>
      <c r="D2233">
        <v>0</v>
      </c>
      <c r="E2233">
        <v>1</v>
      </c>
      <c r="F2233">
        <v>1</v>
      </c>
      <c r="G2233" s="1" t="s">
        <v>5</v>
      </c>
      <c r="H2233">
        <v>0</v>
      </c>
      <c r="I2233">
        <v>1</v>
      </c>
      <c r="J2233">
        <v>1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5</v>
      </c>
      <c r="S2233">
        <v>3</v>
      </c>
      <c r="T2233">
        <v>8</v>
      </c>
      <c r="U2233">
        <v>4</v>
      </c>
      <c r="V2233">
        <v>7</v>
      </c>
      <c r="W2233">
        <v>7</v>
      </c>
      <c r="X2233">
        <v>4</v>
      </c>
      <c r="Y2233">
        <v>11</v>
      </c>
    </row>
    <row r="2234" spans="1:25" x14ac:dyDescent="0.3">
      <c r="A2234" s="1" t="s">
        <v>261</v>
      </c>
      <c r="B2234" s="1" t="s">
        <v>264</v>
      </c>
      <c r="C2234">
        <v>13</v>
      </c>
      <c r="D2234">
        <v>5</v>
      </c>
      <c r="E2234">
        <v>2</v>
      </c>
      <c r="F2234">
        <v>7</v>
      </c>
      <c r="G2234" s="1" t="s">
        <v>463</v>
      </c>
      <c r="H2234">
        <v>1</v>
      </c>
      <c r="I2234">
        <v>2</v>
      </c>
      <c r="J2234">
        <v>2</v>
      </c>
      <c r="K2234">
        <v>1</v>
      </c>
      <c r="L2234">
        <v>3</v>
      </c>
      <c r="M2234">
        <v>4</v>
      </c>
      <c r="N2234">
        <v>0</v>
      </c>
      <c r="O2234">
        <v>0</v>
      </c>
      <c r="P2234">
        <v>4</v>
      </c>
      <c r="Q2234">
        <v>4</v>
      </c>
      <c r="R2234">
        <v>3</v>
      </c>
      <c r="S2234">
        <v>3</v>
      </c>
      <c r="T2234">
        <v>6</v>
      </c>
      <c r="U2234">
        <v>6</v>
      </c>
      <c r="V2234">
        <v>7</v>
      </c>
      <c r="W2234">
        <v>7</v>
      </c>
      <c r="X2234">
        <v>6</v>
      </c>
      <c r="Y2234">
        <v>13</v>
      </c>
    </row>
    <row r="2235" spans="1:25" x14ac:dyDescent="0.3">
      <c r="A2235" s="1" t="s">
        <v>262</v>
      </c>
      <c r="B2235" s="1" t="s">
        <v>277</v>
      </c>
      <c r="C2235">
        <v>13</v>
      </c>
      <c r="D2235">
        <v>1</v>
      </c>
      <c r="E2235">
        <v>2</v>
      </c>
      <c r="F2235">
        <v>3</v>
      </c>
      <c r="G2235" s="1" t="s">
        <v>463</v>
      </c>
      <c r="H2235">
        <v>1</v>
      </c>
      <c r="I2235">
        <v>1</v>
      </c>
      <c r="J2235">
        <v>1</v>
      </c>
      <c r="K2235">
        <v>1</v>
      </c>
      <c r="L2235">
        <v>2</v>
      </c>
      <c r="M2235">
        <v>0</v>
      </c>
      <c r="N2235">
        <v>1</v>
      </c>
      <c r="O2235">
        <v>1</v>
      </c>
      <c r="P2235">
        <v>0</v>
      </c>
      <c r="Q2235">
        <v>1</v>
      </c>
      <c r="R2235">
        <v>1</v>
      </c>
      <c r="S2235">
        <v>3</v>
      </c>
      <c r="T2235">
        <v>4</v>
      </c>
      <c r="U2235">
        <v>6</v>
      </c>
      <c r="V2235">
        <v>8</v>
      </c>
      <c r="W2235">
        <v>8</v>
      </c>
      <c r="X2235">
        <v>6</v>
      </c>
      <c r="Y2235">
        <v>14</v>
      </c>
    </row>
    <row r="2236" spans="1:25" x14ac:dyDescent="0.3">
      <c r="A2236" s="1" t="s">
        <v>273</v>
      </c>
      <c r="B2236" s="1" t="s">
        <v>272</v>
      </c>
      <c r="C2236">
        <v>13</v>
      </c>
      <c r="D2236">
        <v>1</v>
      </c>
      <c r="E2236">
        <v>2</v>
      </c>
      <c r="F2236">
        <v>3</v>
      </c>
      <c r="G2236" s="1" t="s">
        <v>463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2</v>
      </c>
      <c r="O2236">
        <v>2</v>
      </c>
      <c r="P2236">
        <v>1</v>
      </c>
      <c r="Q2236">
        <v>3</v>
      </c>
      <c r="R2236">
        <v>0</v>
      </c>
      <c r="S2236">
        <v>2</v>
      </c>
      <c r="T2236">
        <v>2</v>
      </c>
      <c r="U2236">
        <v>2</v>
      </c>
      <c r="V2236">
        <v>6</v>
      </c>
      <c r="W2236">
        <v>6</v>
      </c>
      <c r="X2236">
        <v>2</v>
      </c>
      <c r="Y2236">
        <v>8</v>
      </c>
    </row>
    <row r="2237" spans="1:25" x14ac:dyDescent="0.3">
      <c r="A2237" s="1" t="s">
        <v>265</v>
      </c>
      <c r="B2237" s="1" t="s">
        <v>263</v>
      </c>
      <c r="C2237">
        <v>13</v>
      </c>
      <c r="D2237">
        <v>2</v>
      </c>
      <c r="E2237">
        <v>0</v>
      </c>
      <c r="F2237">
        <v>2</v>
      </c>
      <c r="G2237" s="1" t="s">
        <v>5</v>
      </c>
      <c r="H2237">
        <v>2</v>
      </c>
      <c r="I2237">
        <v>0</v>
      </c>
      <c r="J2237">
        <v>0</v>
      </c>
      <c r="K2237">
        <v>2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3</v>
      </c>
      <c r="T2237">
        <v>4</v>
      </c>
      <c r="U2237">
        <v>5</v>
      </c>
      <c r="V2237">
        <v>11</v>
      </c>
      <c r="W2237">
        <v>11</v>
      </c>
      <c r="X2237">
        <v>5</v>
      </c>
      <c r="Y2237">
        <v>16</v>
      </c>
    </row>
    <row r="2238" spans="1:25" x14ac:dyDescent="0.3">
      <c r="A2238" s="1" t="s">
        <v>276</v>
      </c>
      <c r="B2238" s="1" t="s">
        <v>260</v>
      </c>
      <c r="C2238">
        <v>13</v>
      </c>
      <c r="D2238">
        <v>1</v>
      </c>
      <c r="E2238">
        <v>1</v>
      </c>
      <c r="F2238">
        <v>2</v>
      </c>
      <c r="G2238" s="1" t="s">
        <v>463</v>
      </c>
      <c r="H2238">
        <v>1</v>
      </c>
      <c r="I2238">
        <v>1</v>
      </c>
      <c r="J2238">
        <v>1</v>
      </c>
      <c r="K2238">
        <v>1</v>
      </c>
      <c r="L2238">
        <v>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0</v>
      </c>
      <c r="T2238">
        <v>2</v>
      </c>
      <c r="U2238">
        <v>10</v>
      </c>
      <c r="V2238">
        <v>5</v>
      </c>
      <c r="W2238">
        <v>5</v>
      </c>
      <c r="X2238">
        <v>10</v>
      </c>
      <c r="Y2238">
        <v>15</v>
      </c>
    </row>
    <row r="2239" spans="1:25" x14ac:dyDescent="0.3">
      <c r="A2239" s="1" t="s">
        <v>267</v>
      </c>
      <c r="B2239" s="1" t="s">
        <v>274</v>
      </c>
      <c r="C2239">
        <v>13</v>
      </c>
      <c r="D2239">
        <v>4</v>
      </c>
      <c r="E2239">
        <v>0</v>
      </c>
      <c r="F2239">
        <v>4</v>
      </c>
      <c r="G2239" s="1" t="s">
        <v>5</v>
      </c>
      <c r="H2239">
        <v>2</v>
      </c>
      <c r="I2239">
        <v>0</v>
      </c>
      <c r="J2239">
        <v>0</v>
      </c>
      <c r="K2239">
        <v>2</v>
      </c>
      <c r="L2239">
        <v>2</v>
      </c>
      <c r="M2239">
        <v>2</v>
      </c>
      <c r="N2239">
        <v>0</v>
      </c>
      <c r="O2239">
        <v>0</v>
      </c>
      <c r="P2239">
        <v>2</v>
      </c>
      <c r="Q2239">
        <v>2</v>
      </c>
      <c r="R2239">
        <v>0</v>
      </c>
      <c r="S2239">
        <v>1</v>
      </c>
      <c r="T2239">
        <v>1</v>
      </c>
      <c r="U2239">
        <v>4</v>
      </c>
      <c r="V2239">
        <v>4</v>
      </c>
      <c r="W2239">
        <v>4</v>
      </c>
      <c r="X2239">
        <v>4</v>
      </c>
      <c r="Y2239">
        <v>8</v>
      </c>
    </row>
    <row r="2240" spans="1:25" x14ac:dyDescent="0.3">
      <c r="A2240" s="1" t="s">
        <v>272</v>
      </c>
      <c r="B2240" s="1" t="s">
        <v>265</v>
      </c>
      <c r="C2240">
        <v>14</v>
      </c>
      <c r="D2240">
        <v>2</v>
      </c>
      <c r="E2240">
        <v>1</v>
      </c>
      <c r="F2240">
        <v>3</v>
      </c>
      <c r="G2240" s="1" t="s">
        <v>463</v>
      </c>
      <c r="H2240">
        <v>2</v>
      </c>
      <c r="I2240">
        <v>1</v>
      </c>
      <c r="J2240">
        <v>1</v>
      </c>
      <c r="K2240">
        <v>2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3</v>
      </c>
      <c r="T2240">
        <v>6</v>
      </c>
      <c r="U2240">
        <v>7</v>
      </c>
      <c r="V2240">
        <v>2</v>
      </c>
      <c r="W2240">
        <v>2</v>
      </c>
      <c r="X2240">
        <v>7</v>
      </c>
      <c r="Y2240">
        <v>9</v>
      </c>
    </row>
    <row r="2241" spans="1:25" x14ac:dyDescent="0.3">
      <c r="A2241" s="1" t="s">
        <v>264</v>
      </c>
      <c r="B2241" s="1" t="s">
        <v>273</v>
      </c>
      <c r="C2241">
        <v>14</v>
      </c>
      <c r="D2241">
        <v>2</v>
      </c>
      <c r="E2241">
        <v>0</v>
      </c>
      <c r="F2241">
        <v>2</v>
      </c>
      <c r="G2241" s="1" t="s">
        <v>5</v>
      </c>
      <c r="H2241">
        <v>1</v>
      </c>
      <c r="I2241">
        <v>0</v>
      </c>
      <c r="J2241">
        <v>0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1</v>
      </c>
      <c r="Q2241">
        <v>1</v>
      </c>
      <c r="R2241">
        <v>2</v>
      </c>
      <c r="S2241">
        <v>3</v>
      </c>
      <c r="T2241">
        <v>5</v>
      </c>
      <c r="U2241">
        <v>7</v>
      </c>
      <c r="V2241">
        <v>4</v>
      </c>
      <c r="W2241">
        <v>4</v>
      </c>
      <c r="X2241">
        <v>7</v>
      </c>
      <c r="Y2241">
        <v>11</v>
      </c>
    </row>
    <row r="2242" spans="1:25" x14ac:dyDescent="0.3">
      <c r="A2242" s="1" t="s">
        <v>266</v>
      </c>
      <c r="B2242" s="1" t="s">
        <v>262</v>
      </c>
      <c r="C2242">
        <v>14</v>
      </c>
      <c r="D2242">
        <v>0</v>
      </c>
      <c r="E2242">
        <v>2</v>
      </c>
      <c r="F2242">
        <v>2</v>
      </c>
      <c r="G2242" s="1" t="s">
        <v>5</v>
      </c>
      <c r="H2242">
        <v>0</v>
      </c>
      <c r="I2242">
        <v>1</v>
      </c>
      <c r="J2242">
        <v>1</v>
      </c>
      <c r="K2242">
        <v>0</v>
      </c>
      <c r="L2242">
        <v>1</v>
      </c>
      <c r="M2242">
        <v>0</v>
      </c>
      <c r="N2242">
        <v>1</v>
      </c>
      <c r="O2242">
        <v>1</v>
      </c>
      <c r="P2242">
        <v>0</v>
      </c>
      <c r="Q2242">
        <v>1</v>
      </c>
      <c r="R2242">
        <v>4</v>
      </c>
      <c r="S2242">
        <v>3</v>
      </c>
      <c r="T2242">
        <v>7</v>
      </c>
      <c r="U2242">
        <v>5</v>
      </c>
      <c r="V2242">
        <v>2</v>
      </c>
      <c r="W2242">
        <v>2</v>
      </c>
      <c r="X2242">
        <v>5</v>
      </c>
      <c r="Y2242">
        <v>7</v>
      </c>
    </row>
    <row r="2243" spans="1:25" x14ac:dyDescent="0.3">
      <c r="A2243" s="1" t="s">
        <v>263</v>
      </c>
      <c r="B2243" s="1" t="s">
        <v>268</v>
      </c>
      <c r="C2243">
        <v>14</v>
      </c>
      <c r="D2243">
        <v>2</v>
      </c>
      <c r="E2243">
        <v>1</v>
      </c>
      <c r="F2243">
        <v>3</v>
      </c>
      <c r="G2243" s="1" t="s">
        <v>463</v>
      </c>
      <c r="H2243">
        <v>1</v>
      </c>
      <c r="I2243">
        <v>1</v>
      </c>
      <c r="J2243">
        <v>1</v>
      </c>
      <c r="K2243">
        <v>1</v>
      </c>
      <c r="L2243">
        <v>2</v>
      </c>
      <c r="M2243">
        <v>1</v>
      </c>
      <c r="N2243">
        <v>0</v>
      </c>
      <c r="O2243">
        <v>0</v>
      </c>
      <c r="P2243">
        <v>1</v>
      </c>
      <c r="Q2243">
        <v>1</v>
      </c>
      <c r="R2243">
        <v>3</v>
      </c>
      <c r="S2243">
        <v>4</v>
      </c>
      <c r="T2243">
        <v>7</v>
      </c>
      <c r="U2243">
        <v>6</v>
      </c>
      <c r="V2243">
        <v>3</v>
      </c>
      <c r="W2243">
        <v>3</v>
      </c>
      <c r="X2243">
        <v>6</v>
      </c>
      <c r="Y2243">
        <v>9</v>
      </c>
    </row>
    <row r="2244" spans="1:25" x14ac:dyDescent="0.3">
      <c r="A2244" s="1" t="s">
        <v>275</v>
      </c>
      <c r="B2244" s="1" t="s">
        <v>276</v>
      </c>
      <c r="C2244">
        <v>14</v>
      </c>
      <c r="D2244">
        <v>5</v>
      </c>
      <c r="E2244">
        <v>2</v>
      </c>
      <c r="F2244">
        <v>7</v>
      </c>
      <c r="G2244" s="1" t="s">
        <v>463</v>
      </c>
      <c r="H2244">
        <v>2</v>
      </c>
      <c r="I2244">
        <v>2</v>
      </c>
      <c r="J2244">
        <v>2</v>
      </c>
      <c r="K2244">
        <v>2</v>
      </c>
      <c r="L2244">
        <v>4</v>
      </c>
      <c r="M2244">
        <v>3</v>
      </c>
      <c r="N2244">
        <v>0</v>
      </c>
      <c r="O2244">
        <v>0</v>
      </c>
      <c r="P2244">
        <v>3</v>
      </c>
      <c r="Q2244">
        <v>3</v>
      </c>
      <c r="R2244">
        <v>0</v>
      </c>
      <c r="S2244">
        <v>0</v>
      </c>
      <c r="T2244">
        <v>0</v>
      </c>
      <c r="U2244">
        <v>3</v>
      </c>
      <c r="V2244">
        <v>5</v>
      </c>
      <c r="W2244">
        <v>5</v>
      </c>
      <c r="X2244">
        <v>3</v>
      </c>
      <c r="Y2244">
        <v>8</v>
      </c>
    </row>
    <row r="2245" spans="1:25" x14ac:dyDescent="0.3">
      <c r="A2245" s="1" t="s">
        <v>277</v>
      </c>
      <c r="B2245" s="1" t="s">
        <v>271</v>
      </c>
      <c r="C2245">
        <v>14</v>
      </c>
      <c r="D2245">
        <v>2</v>
      </c>
      <c r="E2245">
        <v>1</v>
      </c>
      <c r="F2245">
        <v>3</v>
      </c>
      <c r="G2245" s="1" t="s">
        <v>463</v>
      </c>
      <c r="H2245">
        <v>2</v>
      </c>
      <c r="I2245">
        <v>1</v>
      </c>
      <c r="J2245">
        <v>1</v>
      </c>
      <c r="K2245">
        <v>2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3</v>
      </c>
      <c r="T2245">
        <v>4</v>
      </c>
      <c r="U2245">
        <v>4</v>
      </c>
      <c r="V2245">
        <v>2</v>
      </c>
      <c r="W2245">
        <v>2</v>
      </c>
      <c r="X2245">
        <v>4</v>
      </c>
      <c r="Y2245">
        <v>6</v>
      </c>
    </row>
    <row r="2246" spans="1:25" x14ac:dyDescent="0.3">
      <c r="A2246" s="1" t="s">
        <v>274</v>
      </c>
      <c r="B2246" s="1" t="s">
        <v>269</v>
      </c>
      <c r="C2246">
        <v>14</v>
      </c>
      <c r="D2246">
        <v>0</v>
      </c>
      <c r="E2246">
        <v>1</v>
      </c>
      <c r="F2246">
        <v>1</v>
      </c>
      <c r="G2246" s="1" t="s">
        <v>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1</v>
      </c>
      <c r="P2246">
        <v>0</v>
      </c>
      <c r="Q2246">
        <v>1</v>
      </c>
      <c r="R2246">
        <v>3</v>
      </c>
      <c r="S2246">
        <v>4</v>
      </c>
      <c r="T2246">
        <v>7</v>
      </c>
      <c r="U2246">
        <v>1</v>
      </c>
      <c r="V2246">
        <v>5</v>
      </c>
      <c r="W2246">
        <v>5</v>
      </c>
      <c r="X2246">
        <v>1</v>
      </c>
      <c r="Y2246">
        <v>6</v>
      </c>
    </row>
    <row r="2247" spans="1:25" x14ac:dyDescent="0.3">
      <c r="A2247" s="1" t="s">
        <v>270</v>
      </c>
      <c r="B2247" s="1" t="s">
        <v>267</v>
      </c>
      <c r="C2247">
        <v>14</v>
      </c>
      <c r="D2247">
        <v>6</v>
      </c>
      <c r="E2247">
        <v>2</v>
      </c>
      <c r="F2247">
        <v>8</v>
      </c>
      <c r="G2247" s="1" t="s">
        <v>463</v>
      </c>
      <c r="H2247">
        <v>2</v>
      </c>
      <c r="I2247">
        <v>0</v>
      </c>
      <c r="J2247">
        <v>0</v>
      </c>
      <c r="K2247">
        <v>2</v>
      </c>
      <c r="L2247">
        <v>2</v>
      </c>
      <c r="M2247">
        <v>4</v>
      </c>
      <c r="N2247">
        <v>2</v>
      </c>
      <c r="O2247">
        <v>2</v>
      </c>
      <c r="P2247">
        <v>4</v>
      </c>
      <c r="Q2247">
        <v>6</v>
      </c>
      <c r="R2247">
        <v>1</v>
      </c>
      <c r="S2247">
        <v>3</v>
      </c>
      <c r="T2247">
        <v>4</v>
      </c>
      <c r="U2247">
        <v>8</v>
      </c>
      <c r="V2247">
        <v>2</v>
      </c>
      <c r="W2247">
        <v>2</v>
      </c>
      <c r="X2247">
        <v>8</v>
      </c>
      <c r="Y2247">
        <v>10</v>
      </c>
    </row>
    <row r="2248" spans="1:25" x14ac:dyDescent="0.3">
      <c r="A2248" s="1" t="s">
        <v>260</v>
      </c>
      <c r="B2248" s="1" t="s">
        <v>261</v>
      </c>
      <c r="C2248">
        <v>14</v>
      </c>
      <c r="D2248">
        <v>1</v>
      </c>
      <c r="E2248">
        <v>0</v>
      </c>
      <c r="F2248">
        <v>1</v>
      </c>
      <c r="G2248" s="1" t="s">
        <v>5</v>
      </c>
      <c r="H2248">
        <v>1</v>
      </c>
      <c r="I2248">
        <v>0</v>
      </c>
      <c r="J2248">
        <v>0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2</v>
      </c>
      <c r="T2248">
        <v>5</v>
      </c>
      <c r="U2248">
        <v>10</v>
      </c>
      <c r="V2248">
        <v>7</v>
      </c>
      <c r="W2248">
        <v>7</v>
      </c>
      <c r="X2248">
        <v>10</v>
      </c>
      <c r="Y2248">
        <v>17</v>
      </c>
    </row>
    <row r="2249" spans="1:25" x14ac:dyDescent="0.3">
      <c r="A2249" s="1" t="s">
        <v>261</v>
      </c>
      <c r="B2249" s="1" t="s">
        <v>275</v>
      </c>
      <c r="C2249">
        <v>15</v>
      </c>
      <c r="D2249">
        <v>2</v>
      </c>
      <c r="E2249">
        <v>1</v>
      </c>
      <c r="F2249">
        <v>3</v>
      </c>
      <c r="G2249" s="1" t="s">
        <v>463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2</v>
      </c>
      <c r="N2249">
        <v>1</v>
      </c>
      <c r="O2249">
        <v>1</v>
      </c>
      <c r="P2249">
        <v>2</v>
      </c>
      <c r="Q2249">
        <v>3</v>
      </c>
      <c r="R2249">
        <v>3</v>
      </c>
      <c r="S2249">
        <v>3</v>
      </c>
      <c r="T2249">
        <v>6</v>
      </c>
      <c r="U2249">
        <v>4</v>
      </c>
      <c r="V2249">
        <v>1</v>
      </c>
      <c r="W2249">
        <v>1</v>
      </c>
      <c r="X2249">
        <v>4</v>
      </c>
      <c r="Y2249">
        <v>5</v>
      </c>
    </row>
    <row r="2250" spans="1:25" x14ac:dyDescent="0.3">
      <c r="A2250" s="1" t="s">
        <v>269</v>
      </c>
      <c r="B2250" s="1" t="s">
        <v>270</v>
      </c>
      <c r="C2250">
        <v>15</v>
      </c>
      <c r="D2250">
        <v>2</v>
      </c>
      <c r="E2250">
        <v>0</v>
      </c>
      <c r="F2250">
        <v>2</v>
      </c>
      <c r="G2250" s="1" t="s">
        <v>5</v>
      </c>
      <c r="H2250">
        <v>2</v>
      </c>
      <c r="I2250">
        <v>0</v>
      </c>
      <c r="J2250">
        <v>0</v>
      </c>
      <c r="K2250">
        <v>2</v>
      </c>
      <c r="L2250">
        <v>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3</v>
      </c>
      <c r="T2250">
        <v>5</v>
      </c>
      <c r="U2250">
        <v>3</v>
      </c>
      <c r="V2250">
        <v>8</v>
      </c>
      <c r="W2250">
        <v>8</v>
      </c>
      <c r="X2250">
        <v>3</v>
      </c>
      <c r="Y2250">
        <v>11</v>
      </c>
    </row>
    <row r="2251" spans="1:25" x14ac:dyDescent="0.3">
      <c r="A2251" s="1" t="s">
        <v>264</v>
      </c>
      <c r="B2251" s="1" t="s">
        <v>260</v>
      </c>
      <c r="C2251">
        <v>15</v>
      </c>
      <c r="D2251">
        <v>1</v>
      </c>
      <c r="E2251">
        <v>0</v>
      </c>
      <c r="F2251">
        <v>1</v>
      </c>
      <c r="G2251" s="1" t="s">
        <v>5</v>
      </c>
      <c r="H2251">
        <v>1</v>
      </c>
      <c r="I2251">
        <v>0</v>
      </c>
      <c r="J2251">
        <v>0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4</v>
      </c>
      <c r="T2251">
        <v>5</v>
      </c>
      <c r="U2251">
        <v>4</v>
      </c>
      <c r="V2251">
        <v>3</v>
      </c>
      <c r="W2251">
        <v>3</v>
      </c>
      <c r="X2251">
        <v>4</v>
      </c>
      <c r="Y2251">
        <v>7</v>
      </c>
    </row>
    <row r="2252" spans="1:25" x14ac:dyDescent="0.3">
      <c r="A2252" s="1" t="s">
        <v>271</v>
      </c>
      <c r="B2252" s="1" t="s">
        <v>272</v>
      </c>
      <c r="C2252">
        <v>15</v>
      </c>
      <c r="D2252">
        <v>1</v>
      </c>
      <c r="E2252">
        <v>2</v>
      </c>
      <c r="F2252">
        <v>3</v>
      </c>
      <c r="G2252" s="1" t="s">
        <v>463</v>
      </c>
      <c r="H2252">
        <v>1</v>
      </c>
      <c r="I2252">
        <v>0</v>
      </c>
      <c r="J2252">
        <v>0</v>
      </c>
      <c r="K2252">
        <v>1</v>
      </c>
      <c r="L2252">
        <v>1</v>
      </c>
      <c r="M2252">
        <v>0</v>
      </c>
      <c r="N2252">
        <v>2</v>
      </c>
      <c r="O2252">
        <v>2</v>
      </c>
      <c r="P2252">
        <v>0</v>
      </c>
      <c r="Q2252">
        <v>2</v>
      </c>
      <c r="R2252">
        <v>3</v>
      </c>
      <c r="S2252">
        <v>3</v>
      </c>
      <c r="T2252">
        <v>6</v>
      </c>
      <c r="U2252">
        <v>6</v>
      </c>
      <c r="V2252">
        <v>10</v>
      </c>
      <c r="W2252">
        <v>10</v>
      </c>
      <c r="X2252">
        <v>6</v>
      </c>
      <c r="Y2252">
        <v>16</v>
      </c>
    </row>
    <row r="2253" spans="1:25" x14ac:dyDescent="0.3">
      <c r="A2253" s="1" t="s">
        <v>262</v>
      </c>
      <c r="B2253" s="1" t="s">
        <v>263</v>
      </c>
      <c r="C2253">
        <v>15</v>
      </c>
      <c r="D2253">
        <v>1</v>
      </c>
      <c r="E2253">
        <v>2</v>
      </c>
      <c r="F2253">
        <v>3</v>
      </c>
      <c r="G2253" s="1" t="s">
        <v>463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2</v>
      </c>
      <c r="O2253">
        <v>2</v>
      </c>
      <c r="P2253">
        <v>1</v>
      </c>
      <c r="Q2253">
        <v>3</v>
      </c>
      <c r="R2253">
        <v>2</v>
      </c>
      <c r="S2253">
        <v>3</v>
      </c>
      <c r="T2253">
        <v>5</v>
      </c>
      <c r="U2253">
        <v>4</v>
      </c>
      <c r="V2253">
        <v>1</v>
      </c>
      <c r="W2253">
        <v>1</v>
      </c>
      <c r="X2253">
        <v>4</v>
      </c>
      <c r="Y2253">
        <v>5</v>
      </c>
    </row>
    <row r="2254" spans="1:25" x14ac:dyDescent="0.3">
      <c r="A2254" s="1" t="s">
        <v>273</v>
      </c>
      <c r="B2254" s="1" t="s">
        <v>274</v>
      </c>
      <c r="C2254">
        <v>15</v>
      </c>
      <c r="D2254">
        <v>0</v>
      </c>
      <c r="E2254">
        <v>0</v>
      </c>
      <c r="F2254">
        <v>0</v>
      </c>
      <c r="G2254" s="1" t="s">
        <v>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2</v>
      </c>
      <c r="T2254">
        <v>4</v>
      </c>
      <c r="U2254">
        <v>7</v>
      </c>
      <c r="V2254">
        <v>5</v>
      </c>
      <c r="W2254">
        <v>5</v>
      </c>
      <c r="X2254">
        <v>7</v>
      </c>
      <c r="Y2254">
        <v>12</v>
      </c>
    </row>
    <row r="2255" spans="1:25" x14ac:dyDescent="0.3">
      <c r="A2255" s="1" t="s">
        <v>265</v>
      </c>
      <c r="B2255" s="1" t="s">
        <v>266</v>
      </c>
      <c r="C2255">
        <v>15</v>
      </c>
      <c r="D2255">
        <v>1</v>
      </c>
      <c r="E2255">
        <v>0</v>
      </c>
      <c r="F2255">
        <v>1</v>
      </c>
      <c r="G2255" s="1" t="s">
        <v>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1</v>
      </c>
      <c r="Q2255">
        <v>1</v>
      </c>
      <c r="R2255">
        <v>3</v>
      </c>
      <c r="S2255">
        <v>3</v>
      </c>
      <c r="T2255">
        <v>6</v>
      </c>
      <c r="U2255">
        <v>4</v>
      </c>
      <c r="V2255">
        <v>7</v>
      </c>
      <c r="W2255">
        <v>7</v>
      </c>
      <c r="X2255">
        <v>4</v>
      </c>
      <c r="Y2255">
        <v>11</v>
      </c>
    </row>
    <row r="2256" spans="1:25" x14ac:dyDescent="0.3">
      <c r="A2256" s="1" t="s">
        <v>276</v>
      </c>
      <c r="B2256" s="1" t="s">
        <v>277</v>
      </c>
      <c r="C2256">
        <v>15</v>
      </c>
      <c r="D2256">
        <v>0</v>
      </c>
      <c r="E2256">
        <v>1</v>
      </c>
      <c r="F2256">
        <v>1</v>
      </c>
      <c r="G2256" s="1" t="s">
        <v>5</v>
      </c>
      <c r="H2256">
        <v>0</v>
      </c>
      <c r="I2256">
        <v>1</v>
      </c>
      <c r="J2256">
        <v>1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1</v>
      </c>
      <c r="T2256">
        <v>3</v>
      </c>
      <c r="U2256">
        <v>4</v>
      </c>
      <c r="V2256">
        <v>4</v>
      </c>
      <c r="W2256">
        <v>4</v>
      </c>
      <c r="X2256">
        <v>4</v>
      </c>
      <c r="Y2256">
        <v>8</v>
      </c>
    </row>
    <row r="2257" spans="1:25" x14ac:dyDescent="0.3">
      <c r="A2257" s="1" t="s">
        <v>267</v>
      </c>
      <c r="B2257" s="1" t="s">
        <v>268</v>
      </c>
      <c r="C2257">
        <v>15</v>
      </c>
      <c r="D2257">
        <v>2</v>
      </c>
      <c r="E2257">
        <v>0</v>
      </c>
      <c r="F2257">
        <v>2</v>
      </c>
      <c r="G2257" s="1" t="s">
        <v>5</v>
      </c>
      <c r="H2257">
        <v>2</v>
      </c>
      <c r="I2257">
        <v>0</v>
      </c>
      <c r="J2257">
        <v>0</v>
      </c>
      <c r="K2257">
        <v>2</v>
      </c>
      <c r="L2257">
        <v>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2</v>
      </c>
      <c r="U2257">
        <v>6</v>
      </c>
      <c r="V2257">
        <v>1</v>
      </c>
      <c r="W2257">
        <v>1</v>
      </c>
      <c r="X2257">
        <v>6</v>
      </c>
      <c r="Y2257">
        <v>7</v>
      </c>
    </row>
    <row r="2258" spans="1:25" x14ac:dyDescent="0.3">
      <c r="A2258" s="1" t="s">
        <v>266</v>
      </c>
      <c r="B2258" s="1" t="s">
        <v>273</v>
      </c>
      <c r="C2258">
        <v>16</v>
      </c>
      <c r="D2258">
        <v>0</v>
      </c>
      <c r="E2258">
        <v>0</v>
      </c>
      <c r="F2258">
        <v>0</v>
      </c>
      <c r="G2258" s="1" t="s">
        <v>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1</v>
      </c>
      <c r="U2258">
        <v>4</v>
      </c>
      <c r="V2258">
        <v>8</v>
      </c>
      <c r="W2258">
        <v>8</v>
      </c>
      <c r="X2258">
        <v>4</v>
      </c>
      <c r="Y2258">
        <v>12</v>
      </c>
    </row>
    <row r="2259" spans="1:25" x14ac:dyDescent="0.3">
      <c r="A2259" s="1" t="s">
        <v>274</v>
      </c>
      <c r="B2259" s="1" t="s">
        <v>262</v>
      </c>
      <c r="C2259">
        <v>16</v>
      </c>
      <c r="D2259">
        <v>2</v>
      </c>
      <c r="E2259">
        <v>2</v>
      </c>
      <c r="F2259">
        <v>4</v>
      </c>
      <c r="G2259" s="1" t="s">
        <v>463</v>
      </c>
      <c r="H2259">
        <v>0</v>
      </c>
      <c r="I2259">
        <v>1</v>
      </c>
      <c r="J2259">
        <v>1</v>
      </c>
      <c r="K2259">
        <v>0</v>
      </c>
      <c r="L2259">
        <v>1</v>
      </c>
      <c r="M2259">
        <v>2</v>
      </c>
      <c r="N2259">
        <v>1</v>
      </c>
      <c r="O2259">
        <v>1</v>
      </c>
      <c r="P2259">
        <v>2</v>
      </c>
      <c r="Q2259">
        <v>3</v>
      </c>
      <c r="R2259">
        <v>3</v>
      </c>
      <c r="S2259">
        <v>2</v>
      </c>
      <c r="T2259">
        <v>5</v>
      </c>
      <c r="U2259">
        <v>8</v>
      </c>
      <c r="V2259">
        <v>6</v>
      </c>
      <c r="W2259">
        <v>6</v>
      </c>
      <c r="X2259">
        <v>8</v>
      </c>
      <c r="Y2259">
        <v>14</v>
      </c>
    </row>
    <row r="2260" spans="1:25" x14ac:dyDescent="0.3">
      <c r="A2260" s="1" t="s">
        <v>277</v>
      </c>
      <c r="B2260" s="1" t="s">
        <v>264</v>
      </c>
      <c r="C2260">
        <v>16</v>
      </c>
      <c r="D2260">
        <v>3</v>
      </c>
      <c r="E2260">
        <v>1</v>
      </c>
      <c r="F2260">
        <v>4</v>
      </c>
      <c r="G2260" s="1" t="s">
        <v>463</v>
      </c>
      <c r="H2260">
        <v>2</v>
      </c>
      <c r="I2260">
        <v>1</v>
      </c>
      <c r="J2260">
        <v>1</v>
      </c>
      <c r="K2260">
        <v>2</v>
      </c>
      <c r="L2260">
        <v>3</v>
      </c>
      <c r="M2260">
        <v>1</v>
      </c>
      <c r="N2260">
        <v>0</v>
      </c>
      <c r="O2260">
        <v>0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6</v>
      </c>
      <c r="V2260">
        <v>6</v>
      </c>
      <c r="W2260">
        <v>6</v>
      </c>
      <c r="X2260">
        <v>6</v>
      </c>
      <c r="Y2260">
        <v>12</v>
      </c>
    </row>
    <row r="2261" spans="1:25" x14ac:dyDescent="0.3">
      <c r="A2261" s="1" t="s">
        <v>263</v>
      </c>
      <c r="B2261" s="1" t="s">
        <v>261</v>
      </c>
      <c r="C2261">
        <v>16</v>
      </c>
      <c r="D2261">
        <v>2</v>
      </c>
      <c r="E2261">
        <v>1</v>
      </c>
      <c r="F2261">
        <v>3</v>
      </c>
      <c r="G2261" s="1" t="s">
        <v>463</v>
      </c>
      <c r="H2261">
        <v>1</v>
      </c>
      <c r="I2261">
        <v>0</v>
      </c>
      <c r="J2261">
        <v>0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2</v>
      </c>
      <c r="R2261">
        <v>4</v>
      </c>
      <c r="S2261">
        <v>4</v>
      </c>
      <c r="T2261">
        <v>8</v>
      </c>
      <c r="U2261">
        <v>4</v>
      </c>
      <c r="V2261">
        <v>11</v>
      </c>
      <c r="W2261">
        <v>11</v>
      </c>
      <c r="X2261">
        <v>4</v>
      </c>
      <c r="Y2261">
        <v>15</v>
      </c>
    </row>
    <row r="2262" spans="1:25" x14ac:dyDescent="0.3">
      <c r="A2262" s="1" t="s">
        <v>267</v>
      </c>
      <c r="B2262" s="1" t="s">
        <v>265</v>
      </c>
      <c r="C2262">
        <v>16</v>
      </c>
      <c r="D2262">
        <v>1</v>
      </c>
      <c r="E2262">
        <v>0</v>
      </c>
      <c r="F2262">
        <v>1</v>
      </c>
      <c r="G2262" s="1" t="s">
        <v>5</v>
      </c>
      <c r="H2262">
        <v>1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3</v>
      </c>
      <c r="S2262">
        <v>3</v>
      </c>
      <c r="T2262">
        <v>6</v>
      </c>
      <c r="U2262">
        <v>6</v>
      </c>
      <c r="V2262">
        <v>4</v>
      </c>
      <c r="W2262">
        <v>4</v>
      </c>
      <c r="X2262">
        <v>6</v>
      </c>
      <c r="Y2262">
        <v>10</v>
      </c>
    </row>
    <row r="2263" spans="1:25" x14ac:dyDescent="0.3">
      <c r="A2263" s="1" t="s">
        <v>272</v>
      </c>
      <c r="B2263" s="1" t="s">
        <v>276</v>
      </c>
      <c r="C2263">
        <v>16</v>
      </c>
      <c r="D2263">
        <v>1</v>
      </c>
      <c r="E2263">
        <v>0</v>
      </c>
      <c r="F2263">
        <v>1</v>
      </c>
      <c r="G2263" s="1" t="s">
        <v>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1</v>
      </c>
      <c r="Q2263">
        <v>1</v>
      </c>
      <c r="R2263">
        <v>1</v>
      </c>
      <c r="S2263">
        <v>1</v>
      </c>
      <c r="T2263">
        <v>2</v>
      </c>
      <c r="U2263">
        <v>5</v>
      </c>
      <c r="V2263">
        <v>2</v>
      </c>
      <c r="W2263">
        <v>2</v>
      </c>
      <c r="X2263">
        <v>5</v>
      </c>
      <c r="Y2263">
        <v>7</v>
      </c>
    </row>
    <row r="2264" spans="1:25" x14ac:dyDescent="0.3">
      <c r="A2264" s="1" t="s">
        <v>270</v>
      </c>
      <c r="B2264" s="1" t="s">
        <v>271</v>
      </c>
      <c r="C2264">
        <v>16</v>
      </c>
      <c r="D2264">
        <v>4</v>
      </c>
      <c r="E2264">
        <v>2</v>
      </c>
      <c r="F2264">
        <v>6</v>
      </c>
      <c r="G2264" s="1" t="s">
        <v>463</v>
      </c>
      <c r="H2264">
        <v>2</v>
      </c>
      <c r="I2264">
        <v>2</v>
      </c>
      <c r="J2264">
        <v>2</v>
      </c>
      <c r="K2264">
        <v>2</v>
      </c>
      <c r="L2264">
        <v>4</v>
      </c>
      <c r="M2264">
        <v>2</v>
      </c>
      <c r="N2264">
        <v>0</v>
      </c>
      <c r="O2264">
        <v>0</v>
      </c>
      <c r="P2264">
        <v>2</v>
      </c>
      <c r="Q2264">
        <v>2</v>
      </c>
      <c r="R2264">
        <v>3</v>
      </c>
      <c r="S2264">
        <v>3</v>
      </c>
      <c r="T2264">
        <v>6</v>
      </c>
      <c r="U2264">
        <v>5</v>
      </c>
      <c r="V2264">
        <v>4</v>
      </c>
      <c r="W2264">
        <v>4</v>
      </c>
      <c r="X2264">
        <v>5</v>
      </c>
      <c r="Y2264">
        <v>9</v>
      </c>
    </row>
    <row r="2265" spans="1:25" x14ac:dyDescent="0.3">
      <c r="A2265" s="1" t="s">
        <v>275</v>
      </c>
      <c r="B2265" s="1" t="s">
        <v>260</v>
      </c>
      <c r="C2265">
        <v>16</v>
      </c>
      <c r="D2265">
        <v>1</v>
      </c>
      <c r="E2265">
        <v>0</v>
      </c>
      <c r="F2265">
        <v>1</v>
      </c>
      <c r="G2265" s="1" t="s">
        <v>5</v>
      </c>
      <c r="H2265">
        <v>1</v>
      </c>
      <c r="I2265">
        <v>0</v>
      </c>
      <c r="J2265">
        <v>0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5</v>
      </c>
      <c r="W2265">
        <v>5</v>
      </c>
      <c r="X2265">
        <v>1</v>
      </c>
      <c r="Y2265">
        <v>6</v>
      </c>
    </row>
    <row r="2266" spans="1:25" x14ac:dyDescent="0.3">
      <c r="A2266" s="1" t="s">
        <v>268</v>
      </c>
      <c r="B2266" s="1" t="s">
        <v>269</v>
      </c>
      <c r="C2266">
        <v>16</v>
      </c>
      <c r="D2266">
        <v>2</v>
      </c>
      <c r="E2266">
        <v>1</v>
      </c>
      <c r="F2266">
        <v>3</v>
      </c>
      <c r="G2266" s="1" t="s">
        <v>463</v>
      </c>
      <c r="H2266">
        <v>1</v>
      </c>
      <c r="I2266">
        <v>0</v>
      </c>
      <c r="J2266">
        <v>0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2</v>
      </c>
      <c r="R2266">
        <v>3</v>
      </c>
      <c r="S2266">
        <v>4</v>
      </c>
      <c r="T2266">
        <v>7</v>
      </c>
      <c r="U2266">
        <v>2</v>
      </c>
      <c r="V2266">
        <v>5</v>
      </c>
      <c r="W2266">
        <v>5</v>
      </c>
      <c r="X2266">
        <v>2</v>
      </c>
      <c r="Y2266">
        <v>7</v>
      </c>
    </row>
    <row r="2267" spans="1:25" x14ac:dyDescent="0.3">
      <c r="A2267" s="1" t="s">
        <v>264</v>
      </c>
      <c r="B2267" s="1" t="s">
        <v>275</v>
      </c>
      <c r="C2267">
        <v>17</v>
      </c>
      <c r="D2267">
        <v>0</v>
      </c>
      <c r="E2267">
        <v>1</v>
      </c>
      <c r="F2267">
        <v>1</v>
      </c>
      <c r="G2267" s="1" t="s">
        <v>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</v>
      </c>
      <c r="P2267">
        <v>0</v>
      </c>
      <c r="Q2267">
        <v>1</v>
      </c>
      <c r="R2267">
        <v>3</v>
      </c>
      <c r="S2267">
        <v>3</v>
      </c>
      <c r="T2267">
        <v>6</v>
      </c>
      <c r="U2267">
        <v>5</v>
      </c>
      <c r="V2267">
        <v>6</v>
      </c>
      <c r="W2267">
        <v>6</v>
      </c>
      <c r="X2267">
        <v>5</v>
      </c>
      <c r="Y2267">
        <v>11</v>
      </c>
    </row>
    <row r="2268" spans="1:25" x14ac:dyDescent="0.3">
      <c r="A2268" s="1" t="s">
        <v>262</v>
      </c>
      <c r="B2268" s="1" t="s">
        <v>270</v>
      </c>
      <c r="C2268">
        <v>17</v>
      </c>
      <c r="D2268">
        <v>0</v>
      </c>
      <c r="E2268">
        <v>2</v>
      </c>
      <c r="F2268">
        <v>2</v>
      </c>
      <c r="G2268" s="1" t="s">
        <v>5</v>
      </c>
      <c r="H2268">
        <v>0</v>
      </c>
      <c r="I2268">
        <v>1</v>
      </c>
      <c r="J2268">
        <v>1</v>
      </c>
      <c r="K2268">
        <v>0</v>
      </c>
      <c r="L2268">
        <v>1</v>
      </c>
      <c r="M2268">
        <v>0</v>
      </c>
      <c r="N2268">
        <v>1</v>
      </c>
      <c r="O2268">
        <v>1</v>
      </c>
      <c r="P2268">
        <v>0</v>
      </c>
      <c r="Q2268">
        <v>1</v>
      </c>
      <c r="R2268">
        <v>4</v>
      </c>
      <c r="S2268">
        <v>3</v>
      </c>
      <c r="T2268">
        <v>7</v>
      </c>
      <c r="U2268">
        <v>2</v>
      </c>
      <c r="V2268">
        <v>6</v>
      </c>
      <c r="W2268">
        <v>6</v>
      </c>
      <c r="X2268">
        <v>2</v>
      </c>
      <c r="Y2268">
        <v>8</v>
      </c>
    </row>
    <row r="2269" spans="1:25" x14ac:dyDescent="0.3">
      <c r="A2269" s="1" t="s">
        <v>269</v>
      </c>
      <c r="B2269" s="1" t="s">
        <v>267</v>
      </c>
      <c r="C2269">
        <v>17</v>
      </c>
      <c r="D2269">
        <v>1</v>
      </c>
      <c r="E2269">
        <v>1</v>
      </c>
      <c r="F2269">
        <v>2</v>
      </c>
      <c r="G2269" s="1" t="s">
        <v>463</v>
      </c>
      <c r="H2269">
        <v>1</v>
      </c>
      <c r="I2269">
        <v>0</v>
      </c>
      <c r="J2269">
        <v>0</v>
      </c>
      <c r="K2269">
        <v>1</v>
      </c>
      <c r="L2269">
        <v>1</v>
      </c>
      <c r="M2269">
        <v>0</v>
      </c>
      <c r="N2269">
        <v>1</v>
      </c>
      <c r="O2269">
        <v>1</v>
      </c>
      <c r="P2269">
        <v>0</v>
      </c>
      <c r="Q2269">
        <v>1</v>
      </c>
      <c r="R2269">
        <v>4</v>
      </c>
      <c r="S2269">
        <v>2</v>
      </c>
      <c r="T2269">
        <v>6</v>
      </c>
      <c r="U2269">
        <v>4</v>
      </c>
      <c r="V2269">
        <v>9</v>
      </c>
      <c r="W2269">
        <v>9</v>
      </c>
      <c r="X2269">
        <v>4</v>
      </c>
      <c r="Y2269">
        <v>13</v>
      </c>
    </row>
    <row r="2270" spans="1:25" x14ac:dyDescent="0.3">
      <c r="A2270" s="1" t="s">
        <v>271</v>
      </c>
      <c r="B2270" s="1" t="s">
        <v>266</v>
      </c>
      <c r="C2270">
        <v>17</v>
      </c>
      <c r="D2270">
        <v>1</v>
      </c>
      <c r="E2270">
        <v>1</v>
      </c>
      <c r="F2270">
        <v>2</v>
      </c>
      <c r="G2270" s="1" t="s">
        <v>463</v>
      </c>
      <c r="H2270">
        <v>1</v>
      </c>
      <c r="I2270">
        <v>0</v>
      </c>
      <c r="J2270">
        <v>0</v>
      </c>
      <c r="K2270">
        <v>1</v>
      </c>
      <c r="L2270">
        <v>1</v>
      </c>
      <c r="M2270">
        <v>0</v>
      </c>
      <c r="N2270">
        <v>1</v>
      </c>
      <c r="O2270">
        <v>1</v>
      </c>
      <c r="P2270">
        <v>0</v>
      </c>
      <c r="Q2270">
        <v>1</v>
      </c>
      <c r="R2270">
        <v>4</v>
      </c>
      <c r="S2270">
        <v>4</v>
      </c>
      <c r="T2270">
        <v>8</v>
      </c>
      <c r="U2270">
        <v>1</v>
      </c>
      <c r="V2270">
        <v>9</v>
      </c>
      <c r="W2270">
        <v>9</v>
      </c>
      <c r="X2270">
        <v>1</v>
      </c>
      <c r="Y2270">
        <v>10</v>
      </c>
    </row>
    <row r="2271" spans="1:25" x14ac:dyDescent="0.3">
      <c r="A2271" s="1" t="s">
        <v>261</v>
      </c>
      <c r="B2271" s="1" t="s">
        <v>277</v>
      </c>
      <c r="C2271">
        <v>17</v>
      </c>
      <c r="D2271">
        <v>0</v>
      </c>
      <c r="E2271">
        <v>0</v>
      </c>
      <c r="F2271">
        <v>0</v>
      </c>
      <c r="G2271" s="1" t="s">
        <v>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3</v>
      </c>
      <c r="T2271">
        <v>6</v>
      </c>
      <c r="U2271">
        <v>7</v>
      </c>
      <c r="V2271">
        <v>3</v>
      </c>
      <c r="W2271">
        <v>3</v>
      </c>
      <c r="X2271">
        <v>7</v>
      </c>
      <c r="Y2271">
        <v>10</v>
      </c>
    </row>
    <row r="2272" spans="1:25" x14ac:dyDescent="0.3">
      <c r="A2272" s="1" t="s">
        <v>260</v>
      </c>
      <c r="B2272" s="1" t="s">
        <v>272</v>
      </c>
      <c r="C2272">
        <v>17</v>
      </c>
      <c r="D2272">
        <v>1</v>
      </c>
      <c r="E2272">
        <v>0</v>
      </c>
      <c r="F2272">
        <v>1</v>
      </c>
      <c r="G2272" s="1" t="s">
        <v>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1</v>
      </c>
      <c r="Q2272">
        <v>1</v>
      </c>
      <c r="R2272">
        <v>3</v>
      </c>
      <c r="S2272">
        <v>2</v>
      </c>
      <c r="T2272">
        <v>5</v>
      </c>
    </row>
    <row r="2273" spans="1:25" x14ac:dyDescent="0.3">
      <c r="A2273" s="1" t="s">
        <v>260</v>
      </c>
      <c r="B2273" s="1" t="s">
        <v>270</v>
      </c>
      <c r="C2273">
        <v>18</v>
      </c>
      <c r="D2273">
        <v>0</v>
      </c>
      <c r="E2273">
        <v>1</v>
      </c>
      <c r="F2273">
        <v>1</v>
      </c>
      <c r="G2273" s="1" t="s">
        <v>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1</v>
      </c>
      <c r="P2273">
        <v>0</v>
      </c>
      <c r="Q2273">
        <v>1</v>
      </c>
      <c r="R2273">
        <v>4</v>
      </c>
      <c r="S2273">
        <v>2</v>
      </c>
      <c r="T2273">
        <v>6</v>
      </c>
      <c r="U2273">
        <v>6</v>
      </c>
      <c r="V2273">
        <v>6</v>
      </c>
      <c r="W2273">
        <v>6</v>
      </c>
      <c r="X2273">
        <v>6</v>
      </c>
      <c r="Y2273">
        <v>12</v>
      </c>
    </row>
    <row r="2274" spans="1:25" x14ac:dyDescent="0.3">
      <c r="A2274" s="1" t="s">
        <v>264</v>
      </c>
      <c r="B2274" s="1" t="s">
        <v>267</v>
      </c>
      <c r="C2274">
        <v>18</v>
      </c>
      <c r="D2274">
        <v>0</v>
      </c>
      <c r="E2274">
        <v>3</v>
      </c>
      <c r="F2274">
        <v>3</v>
      </c>
      <c r="G2274" s="1" t="s">
        <v>5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</v>
      </c>
      <c r="O2274">
        <v>3</v>
      </c>
      <c r="P2274">
        <v>0</v>
      </c>
      <c r="Q2274">
        <v>3</v>
      </c>
      <c r="R2274">
        <v>1</v>
      </c>
      <c r="S2274">
        <v>2</v>
      </c>
      <c r="T2274">
        <v>3</v>
      </c>
      <c r="U2274">
        <v>2</v>
      </c>
      <c r="V2274">
        <v>4</v>
      </c>
      <c r="W2274">
        <v>4</v>
      </c>
      <c r="X2274">
        <v>2</v>
      </c>
      <c r="Y2274">
        <v>6</v>
      </c>
    </row>
    <row r="2275" spans="1:25" x14ac:dyDescent="0.3">
      <c r="A2275" s="1" t="s">
        <v>261</v>
      </c>
      <c r="B2275" s="1" t="s">
        <v>272</v>
      </c>
      <c r="C2275">
        <v>18</v>
      </c>
      <c r="D2275">
        <v>2</v>
      </c>
      <c r="E2275">
        <v>1</v>
      </c>
      <c r="F2275">
        <v>3</v>
      </c>
      <c r="G2275" s="1" t="s">
        <v>463</v>
      </c>
      <c r="H2275">
        <v>2</v>
      </c>
      <c r="I2275">
        <v>1</v>
      </c>
      <c r="J2275">
        <v>1</v>
      </c>
      <c r="K2275">
        <v>2</v>
      </c>
      <c r="L2275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2</v>
      </c>
      <c r="T2275">
        <v>4</v>
      </c>
      <c r="U2275">
        <v>2</v>
      </c>
      <c r="V2275">
        <v>4</v>
      </c>
      <c r="W2275">
        <v>4</v>
      </c>
      <c r="X2275">
        <v>2</v>
      </c>
      <c r="Y2275">
        <v>6</v>
      </c>
    </row>
    <row r="2276" spans="1:25" x14ac:dyDescent="0.3">
      <c r="A2276" s="1" t="s">
        <v>323</v>
      </c>
      <c r="B2276" s="1" t="s">
        <v>334</v>
      </c>
      <c r="C2276">
        <v>1</v>
      </c>
      <c r="D2276">
        <v>2</v>
      </c>
      <c r="E2276">
        <v>1</v>
      </c>
      <c r="F2276">
        <v>3</v>
      </c>
      <c r="G2276" s="1" t="s">
        <v>463</v>
      </c>
      <c r="H2276">
        <v>1</v>
      </c>
      <c r="I2276">
        <v>0</v>
      </c>
      <c r="J2276">
        <v>0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2</v>
      </c>
      <c r="R2276">
        <v>1</v>
      </c>
      <c r="S2276">
        <v>1</v>
      </c>
      <c r="T2276">
        <v>2</v>
      </c>
      <c r="U2276">
        <v>9</v>
      </c>
      <c r="V2276">
        <v>4</v>
      </c>
      <c r="W2276">
        <v>4</v>
      </c>
      <c r="X2276">
        <v>9</v>
      </c>
      <c r="Y2276">
        <v>13</v>
      </c>
    </row>
    <row r="2277" spans="1:25" x14ac:dyDescent="0.3">
      <c r="A2277" s="1" t="s">
        <v>337</v>
      </c>
      <c r="B2277" s="1" t="s">
        <v>333</v>
      </c>
      <c r="C2277">
        <v>1</v>
      </c>
      <c r="D2277">
        <v>0</v>
      </c>
      <c r="E2277">
        <v>0</v>
      </c>
      <c r="F2277">
        <v>0</v>
      </c>
      <c r="G2277" s="1" t="s">
        <v>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1</v>
      </c>
      <c r="T2277">
        <v>3</v>
      </c>
      <c r="U2277">
        <v>9</v>
      </c>
      <c r="V2277">
        <v>10</v>
      </c>
      <c r="W2277">
        <v>10</v>
      </c>
      <c r="X2277">
        <v>9</v>
      </c>
      <c r="Y2277">
        <v>19</v>
      </c>
    </row>
    <row r="2278" spans="1:25" x14ac:dyDescent="0.3">
      <c r="A2278" s="1" t="s">
        <v>330</v>
      </c>
      <c r="B2278" s="1" t="s">
        <v>343</v>
      </c>
      <c r="C2278">
        <v>1</v>
      </c>
      <c r="D2278">
        <v>3</v>
      </c>
      <c r="E2278">
        <v>0</v>
      </c>
      <c r="F2278">
        <v>3</v>
      </c>
      <c r="G2278" s="1" t="s">
        <v>5</v>
      </c>
      <c r="H2278">
        <v>1</v>
      </c>
      <c r="I2278">
        <v>0</v>
      </c>
      <c r="J2278">
        <v>0</v>
      </c>
      <c r="K2278">
        <v>1</v>
      </c>
      <c r="L2278">
        <v>1</v>
      </c>
      <c r="M2278">
        <v>2</v>
      </c>
      <c r="N2278">
        <v>0</v>
      </c>
      <c r="O2278">
        <v>0</v>
      </c>
      <c r="P2278">
        <v>2</v>
      </c>
      <c r="Q2278">
        <v>2</v>
      </c>
      <c r="R2278">
        <v>1</v>
      </c>
      <c r="S2278">
        <v>2</v>
      </c>
      <c r="T2278">
        <v>3</v>
      </c>
      <c r="U2278">
        <v>3</v>
      </c>
      <c r="V2278">
        <v>7</v>
      </c>
      <c r="W2278">
        <v>7</v>
      </c>
      <c r="X2278">
        <v>3</v>
      </c>
      <c r="Y2278">
        <v>10</v>
      </c>
    </row>
    <row r="2279" spans="1:25" x14ac:dyDescent="0.3">
      <c r="A2279" s="1" t="s">
        <v>331</v>
      </c>
      <c r="B2279" s="1" t="s">
        <v>342</v>
      </c>
      <c r="C2279">
        <v>1</v>
      </c>
      <c r="D2279">
        <v>1</v>
      </c>
      <c r="E2279">
        <v>0</v>
      </c>
      <c r="F2279">
        <v>1</v>
      </c>
      <c r="G2279" s="1" t="s">
        <v>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1</v>
      </c>
      <c r="Q2279">
        <v>1</v>
      </c>
      <c r="R2279">
        <v>1</v>
      </c>
      <c r="S2279">
        <v>1</v>
      </c>
      <c r="T2279">
        <v>2</v>
      </c>
      <c r="U2279">
        <v>10</v>
      </c>
      <c r="V2279">
        <v>1</v>
      </c>
      <c r="W2279">
        <v>1</v>
      </c>
      <c r="X2279">
        <v>10</v>
      </c>
      <c r="Y2279">
        <v>11</v>
      </c>
    </row>
    <row r="2280" spans="1:25" x14ac:dyDescent="0.3">
      <c r="A2280" s="1" t="s">
        <v>341</v>
      </c>
      <c r="B2280" s="1" t="s">
        <v>335</v>
      </c>
      <c r="C2280">
        <v>1</v>
      </c>
      <c r="D2280">
        <v>0</v>
      </c>
      <c r="E2280">
        <v>2</v>
      </c>
      <c r="F2280">
        <v>2</v>
      </c>
      <c r="G2280" s="1" t="s">
        <v>5</v>
      </c>
      <c r="H2280">
        <v>0</v>
      </c>
      <c r="I2280">
        <v>1</v>
      </c>
      <c r="J2280">
        <v>1</v>
      </c>
      <c r="K2280">
        <v>0</v>
      </c>
      <c r="L2280">
        <v>1</v>
      </c>
      <c r="M2280">
        <v>0</v>
      </c>
      <c r="N2280">
        <v>1</v>
      </c>
      <c r="O2280">
        <v>1</v>
      </c>
      <c r="P2280">
        <v>0</v>
      </c>
      <c r="Q2280">
        <v>1</v>
      </c>
      <c r="R2280">
        <v>1</v>
      </c>
      <c r="S2280">
        <v>1</v>
      </c>
      <c r="T2280">
        <v>2</v>
      </c>
      <c r="U2280">
        <v>1</v>
      </c>
      <c r="V2280">
        <v>11</v>
      </c>
      <c r="W2280">
        <v>11</v>
      </c>
      <c r="X2280">
        <v>1</v>
      </c>
      <c r="Y2280">
        <v>12</v>
      </c>
    </row>
    <row r="2281" spans="1:25" x14ac:dyDescent="0.3">
      <c r="A2281" s="1" t="s">
        <v>336</v>
      </c>
      <c r="B2281" s="1" t="s">
        <v>321</v>
      </c>
      <c r="C2281">
        <v>1</v>
      </c>
      <c r="D2281">
        <v>0</v>
      </c>
      <c r="E2281">
        <v>1</v>
      </c>
      <c r="F2281">
        <v>1</v>
      </c>
      <c r="G2281" s="1" t="s">
        <v>5</v>
      </c>
      <c r="H2281">
        <v>0</v>
      </c>
      <c r="I2281">
        <v>1</v>
      </c>
      <c r="J2281">
        <v>1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0</v>
      </c>
      <c r="T2281">
        <v>2</v>
      </c>
      <c r="U2281">
        <v>6</v>
      </c>
      <c r="V2281">
        <v>8</v>
      </c>
      <c r="W2281">
        <v>8</v>
      </c>
      <c r="X2281">
        <v>6</v>
      </c>
      <c r="Y2281">
        <v>14</v>
      </c>
    </row>
    <row r="2282" spans="1:25" x14ac:dyDescent="0.3">
      <c r="A2282" s="1" t="s">
        <v>329</v>
      </c>
      <c r="B2282" s="1" t="s">
        <v>324</v>
      </c>
      <c r="C2282">
        <v>1</v>
      </c>
      <c r="D2282">
        <v>1</v>
      </c>
      <c r="E2282">
        <v>2</v>
      </c>
      <c r="F2282">
        <v>3</v>
      </c>
      <c r="G2282" s="1" t="s">
        <v>463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2</v>
      </c>
      <c r="O2282">
        <v>2</v>
      </c>
      <c r="P2282">
        <v>1</v>
      </c>
      <c r="Q2282">
        <v>3</v>
      </c>
      <c r="R2282">
        <v>1</v>
      </c>
      <c r="S2282">
        <v>0</v>
      </c>
      <c r="T2282">
        <v>1</v>
      </c>
      <c r="U2282">
        <v>10</v>
      </c>
      <c r="V2282">
        <v>5</v>
      </c>
      <c r="W2282">
        <v>5</v>
      </c>
      <c r="X2282">
        <v>10</v>
      </c>
      <c r="Y2282">
        <v>15</v>
      </c>
    </row>
    <row r="2283" spans="1:25" x14ac:dyDescent="0.3">
      <c r="A2283" s="1" t="s">
        <v>328</v>
      </c>
      <c r="B2283" s="1" t="s">
        <v>338</v>
      </c>
      <c r="C2283">
        <v>1</v>
      </c>
      <c r="D2283">
        <v>0</v>
      </c>
      <c r="E2283">
        <v>1</v>
      </c>
      <c r="F2283">
        <v>1</v>
      </c>
      <c r="G2283" s="1" t="s">
        <v>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</v>
      </c>
      <c r="P2283">
        <v>0</v>
      </c>
      <c r="Q2283">
        <v>1</v>
      </c>
      <c r="R2283">
        <v>2</v>
      </c>
      <c r="S2283">
        <v>2</v>
      </c>
      <c r="T2283">
        <v>4</v>
      </c>
      <c r="U2283">
        <v>3</v>
      </c>
      <c r="V2283">
        <v>2</v>
      </c>
      <c r="W2283">
        <v>2</v>
      </c>
      <c r="X2283">
        <v>3</v>
      </c>
      <c r="Y2283">
        <v>5</v>
      </c>
    </row>
    <row r="2284" spans="1:25" x14ac:dyDescent="0.3">
      <c r="A2284" s="1" t="s">
        <v>325</v>
      </c>
      <c r="B2284" s="1" t="s">
        <v>327</v>
      </c>
      <c r="C2284">
        <v>1</v>
      </c>
      <c r="D2284">
        <v>2</v>
      </c>
      <c r="E2284">
        <v>2</v>
      </c>
      <c r="F2284">
        <v>4</v>
      </c>
      <c r="G2284" s="1" t="s">
        <v>463</v>
      </c>
      <c r="H2284">
        <v>0</v>
      </c>
      <c r="I2284">
        <v>1</v>
      </c>
      <c r="J2284">
        <v>1</v>
      </c>
      <c r="K2284">
        <v>0</v>
      </c>
      <c r="L2284">
        <v>1</v>
      </c>
      <c r="M2284">
        <v>2</v>
      </c>
      <c r="N2284">
        <v>1</v>
      </c>
      <c r="O2284">
        <v>1</v>
      </c>
      <c r="P2284">
        <v>2</v>
      </c>
      <c r="Q2284">
        <v>3</v>
      </c>
      <c r="R2284">
        <v>3</v>
      </c>
      <c r="S2284">
        <v>2</v>
      </c>
      <c r="T2284">
        <v>5</v>
      </c>
      <c r="U2284">
        <v>7</v>
      </c>
      <c r="V2284">
        <v>5</v>
      </c>
      <c r="W2284">
        <v>5</v>
      </c>
      <c r="X2284">
        <v>7</v>
      </c>
      <c r="Y2284">
        <v>12</v>
      </c>
    </row>
    <row r="2285" spans="1:25" x14ac:dyDescent="0.3">
      <c r="A2285" s="1" t="s">
        <v>339</v>
      </c>
      <c r="B2285" s="1" t="s">
        <v>326</v>
      </c>
      <c r="C2285">
        <v>1</v>
      </c>
      <c r="D2285">
        <v>1</v>
      </c>
      <c r="E2285">
        <v>3</v>
      </c>
      <c r="F2285">
        <v>4</v>
      </c>
      <c r="G2285" s="1" t="s">
        <v>463</v>
      </c>
      <c r="H2285">
        <v>0</v>
      </c>
      <c r="I2285">
        <v>1</v>
      </c>
      <c r="J2285">
        <v>1</v>
      </c>
      <c r="K2285">
        <v>0</v>
      </c>
      <c r="L2285">
        <v>1</v>
      </c>
      <c r="M2285">
        <v>1</v>
      </c>
      <c r="N2285">
        <v>2</v>
      </c>
      <c r="O2285">
        <v>2</v>
      </c>
      <c r="P2285">
        <v>1</v>
      </c>
      <c r="Q2285">
        <v>3</v>
      </c>
      <c r="R2285">
        <v>0</v>
      </c>
      <c r="S2285">
        <v>1</v>
      </c>
      <c r="T2285">
        <v>1</v>
      </c>
      <c r="U2285">
        <v>7</v>
      </c>
      <c r="V2285">
        <v>2</v>
      </c>
      <c r="W2285">
        <v>2</v>
      </c>
      <c r="X2285">
        <v>7</v>
      </c>
      <c r="Y2285">
        <v>9</v>
      </c>
    </row>
    <row r="2286" spans="1:25" x14ac:dyDescent="0.3">
      <c r="A2286" s="1" t="s">
        <v>340</v>
      </c>
      <c r="B2286" s="1" t="s">
        <v>332</v>
      </c>
      <c r="C2286">
        <v>1</v>
      </c>
      <c r="D2286">
        <v>1</v>
      </c>
      <c r="E2286">
        <v>1</v>
      </c>
      <c r="F2286">
        <v>2</v>
      </c>
      <c r="G2286" s="1" t="s">
        <v>463</v>
      </c>
      <c r="H2286">
        <v>1</v>
      </c>
      <c r="I2286">
        <v>1</v>
      </c>
      <c r="J2286">
        <v>1</v>
      </c>
      <c r="K2286">
        <v>1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2</v>
      </c>
      <c r="U2286">
        <v>9</v>
      </c>
      <c r="V2286">
        <v>9</v>
      </c>
      <c r="W2286">
        <v>9</v>
      </c>
      <c r="X2286">
        <v>9</v>
      </c>
      <c r="Y2286">
        <v>18</v>
      </c>
    </row>
    <row r="2287" spans="1:25" x14ac:dyDescent="0.3">
      <c r="A2287" s="1" t="s">
        <v>322</v>
      </c>
      <c r="B2287" s="1" t="s">
        <v>320</v>
      </c>
      <c r="C2287">
        <v>1</v>
      </c>
      <c r="D2287">
        <v>1</v>
      </c>
      <c r="E2287">
        <v>1</v>
      </c>
      <c r="F2287">
        <v>2</v>
      </c>
      <c r="G2287" s="1" t="s">
        <v>463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1</v>
      </c>
      <c r="O2287">
        <v>1</v>
      </c>
      <c r="P2287">
        <v>1</v>
      </c>
      <c r="Q2287">
        <v>2</v>
      </c>
      <c r="R2287">
        <v>0</v>
      </c>
      <c r="S2287">
        <v>0</v>
      </c>
      <c r="T2287">
        <v>0</v>
      </c>
      <c r="U2287">
        <v>6</v>
      </c>
      <c r="V2287">
        <v>5</v>
      </c>
      <c r="W2287">
        <v>5</v>
      </c>
      <c r="X2287">
        <v>6</v>
      </c>
      <c r="Y2287">
        <v>11</v>
      </c>
    </row>
    <row r="2288" spans="1:25" x14ac:dyDescent="0.3">
      <c r="A2288" s="1" t="s">
        <v>333</v>
      </c>
      <c r="B2288" s="1" t="s">
        <v>341</v>
      </c>
      <c r="C2288">
        <v>2</v>
      </c>
      <c r="D2288">
        <v>1</v>
      </c>
      <c r="E2288">
        <v>1</v>
      </c>
      <c r="F2288">
        <v>2</v>
      </c>
      <c r="G2288" s="1" t="s">
        <v>463</v>
      </c>
      <c r="H2288">
        <v>0</v>
      </c>
      <c r="I2288">
        <v>1</v>
      </c>
      <c r="J2288">
        <v>1</v>
      </c>
      <c r="K2288">
        <v>0</v>
      </c>
      <c r="L2288">
        <v>1</v>
      </c>
      <c r="M2288">
        <v>1</v>
      </c>
      <c r="N2288">
        <v>0</v>
      </c>
      <c r="O2288">
        <v>0</v>
      </c>
      <c r="P2288">
        <v>1</v>
      </c>
      <c r="Q2288">
        <v>1</v>
      </c>
      <c r="R2288">
        <v>0</v>
      </c>
      <c r="S2288">
        <v>1</v>
      </c>
      <c r="T2288">
        <v>1</v>
      </c>
      <c r="U2288">
        <v>6</v>
      </c>
      <c r="V2288">
        <v>7</v>
      </c>
      <c r="W2288">
        <v>7</v>
      </c>
      <c r="X2288">
        <v>6</v>
      </c>
      <c r="Y2288">
        <v>13</v>
      </c>
    </row>
    <row r="2289" spans="1:25" x14ac:dyDescent="0.3">
      <c r="A2289" s="1" t="s">
        <v>334</v>
      </c>
      <c r="B2289" s="1" t="s">
        <v>336</v>
      </c>
      <c r="C2289">
        <v>2</v>
      </c>
      <c r="D2289">
        <v>2</v>
      </c>
      <c r="E2289">
        <v>2</v>
      </c>
      <c r="F2289">
        <v>4</v>
      </c>
      <c r="G2289" s="1" t="s">
        <v>463</v>
      </c>
      <c r="H2289">
        <v>1</v>
      </c>
      <c r="I2289">
        <v>1</v>
      </c>
      <c r="J2289">
        <v>1</v>
      </c>
      <c r="K2289">
        <v>1</v>
      </c>
      <c r="L2289">
        <v>2</v>
      </c>
      <c r="M2289">
        <v>1</v>
      </c>
      <c r="N2289">
        <v>1</v>
      </c>
      <c r="O2289">
        <v>1</v>
      </c>
      <c r="P2289">
        <v>1</v>
      </c>
      <c r="Q2289">
        <v>2</v>
      </c>
      <c r="R2289">
        <v>1</v>
      </c>
      <c r="S2289">
        <v>3</v>
      </c>
      <c r="T2289">
        <v>4</v>
      </c>
      <c r="U2289">
        <v>6</v>
      </c>
      <c r="V2289">
        <v>6</v>
      </c>
      <c r="W2289">
        <v>6</v>
      </c>
      <c r="X2289">
        <v>6</v>
      </c>
      <c r="Y2289">
        <v>12</v>
      </c>
    </row>
    <row r="2290" spans="1:25" x14ac:dyDescent="0.3">
      <c r="A2290" s="1" t="s">
        <v>338</v>
      </c>
      <c r="B2290" s="1" t="s">
        <v>337</v>
      </c>
      <c r="C2290">
        <v>2</v>
      </c>
      <c r="D2290">
        <v>3</v>
      </c>
      <c r="E2290">
        <v>0</v>
      </c>
      <c r="F2290">
        <v>3</v>
      </c>
      <c r="G2290" s="1" t="s">
        <v>5</v>
      </c>
      <c r="H2290">
        <v>2</v>
      </c>
      <c r="I2290">
        <v>0</v>
      </c>
      <c r="J2290">
        <v>0</v>
      </c>
      <c r="K2290">
        <v>2</v>
      </c>
      <c r="L2290">
        <v>2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1</v>
      </c>
      <c r="S2290">
        <v>2</v>
      </c>
      <c r="T2290">
        <v>3</v>
      </c>
      <c r="U2290">
        <v>5</v>
      </c>
      <c r="V2290">
        <v>2</v>
      </c>
      <c r="W2290">
        <v>2</v>
      </c>
      <c r="X2290">
        <v>5</v>
      </c>
      <c r="Y2290">
        <v>7</v>
      </c>
    </row>
    <row r="2291" spans="1:25" x14ac:dyDescent="0.3">
      <c r="A2291" s="1" t="s">
        <v>342</v>
      </c>
      <c r="B2291" s="1" t="s">
        <v>340</v>
      </c>
      <c r="C2291">
        <v>2</v>
      </c>
      <c r="D2291">
        <v>1</v>
      </c>
      <c r="E2291">
        <v>2</v>
      </c>
      <c r="F2291">
        <v>3</v>
      </c>
      <c r="G2291" s="1" t="s">
        <v>463</v>
      </c>
      <c r="H2291">
        <v>0</v>
      </c>
      <c r="I2291">
        <v>1</v>
      </c>
      <c r="J2291">
        <v>1</v>
      </c>
      <c r="K2291">
        <v>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2</v>
      </c>
      <c r="R2291">
        <v>1</v>
      </c>
      <c r="S2291">
        <v>2</v>
      </c>
      <c r="T2291">
        <v>3</v>
      </c>
      <c r="U2291">
        <v>14</v>
      </c>
      <c r="V2291">
        <v>3</v>
      </c>
      <c r="W2291">
        <v>3</v>
      </c>
      <c r="X2291">
        <v>14</v>
      </c>
      <c r="Y2291">
        <v>17</v>
      </c>
    </row>
    <row r="2292" spans="1:25" x14ac:dyDescent="0.3">
      <c r="A2292" s="1" t="s">
        <v>335</v>
      </c>
      <c r="B2292" s="1" t="s">
        <v>330</v>
      </c>
      <c r="C2292">
        <v>2</v>
      </c>
      <c r="D2292">
        <v>2</v>
      </c>
      <c r="E2292">
        <v>0</v>
      </c>
      <c r="F2292">
        <v>2</v>
      </c>
      <c r="G2292" s="1" t="s">
        <v>5</v>
      </c>
      <c r="H2292">
        <v>1</v>
      </c>
      <c r="I2292">
        <v>0</v>
      </c>
      <c r="J2292">
        <v>0</v>
      </c>
      <c r="K2292">
        <v>1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1</v>
      </c>
      <c r="R2292">
        <v>3</v>
      </c>
      <c r="S2292">
        <v>2</v>
      </c>
      <c r="T2292">
        <v>5</v>
      </c>
      <c r="U2292">
        <v>1</v>
      </c>
      <c r="V2292">
        <v>4</v>
      </c>
      <c r="W2292">
        <v>4</v>
      </c>
      <c r="X2292">
        <v>1</v>
      </c>
      <c r="Y2292">
        <v>5</v>
      </c>
    </row>
    <row r="2293" spans="1:25" x14ac:dyDescent="0.3">
      <c r="A2293" s="1" t="s">
        <v>326</v>
      </c>
      <c r="B2293" s="1" t="s">
        <v>322</v>
      </c>
      <c r="C2293">
        <v>2</v>
      </c>
      <c r="D2293">
        <v>2</v>
      </c>
      <c r="E2293">
        <v>1</v>
      </c>
      <c r="F2293">
        <v>3</v>
      </c>
      <c r="G2293" s="1" t="s">
        <v>463</v>
      </c>
      <c r="H2293">
        <v>1</v>
      </c>
      <c r="I2293">
        <v>1</v>
      </c>
      <c r="J2293">
        <v>1</v>
      </c>
      <c r="K2293">
        <v>1</v>
      </c>
      <c r="L2293">
        <v>2</v>
      </c>
      <c r="M2293">
        <v>1</v>
      </c>
      <c r="N2293">
        <v>0</v>
      </c>
      <c r="O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11</v>
      </c>
      <c r="V2293">
        <v>4</v>
      </c>
      <c r="W2293">
        <v>4</v>
      </c>
      <c r="X2293">
        <v>11</v>
      </c>
      <c r="Y2293">
        <v>15</v>
      </c>
    </row>
    <row r="2294" spans="1:25" x14ac:dyDescent="0.3">
      <c r="A2294" s="1" t="s">
        <v>332</v>
      </c>
      <c r="B2294" s="1" t="s">
        <v>325</v>
      </c>
      <c r="C2294">
        <v>2</v>
      </c>
      <c r="D2294">
        <v>2</v>
      </c>
      <c r="E2294">
        <v>2</v>
      </c>
      <c r="F2294">
        <v>4</v>
      </c>
      <c r="G2294" s="1" t="s">
        <v>463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2</v>
      </c>
      <c r="N2294">
        <v>2</v>
      </c>
      <c r="O2294">
        <v>2</v>
      </c>
      <c r="P2294">
        <v>2</v>
      </c>
      <c r="Q2294">
        <v>4</v>
      </c>
      <c r="R2294">
        <v>0</v>
      </c>
      <c r="S2294">
        <v>0</v>
      </c>
      <c r="T2294">
        <v>0</v>
      </c>
      <c r="U2294">
        <v>7</v>
      </c>
      <c r="V2294">
        <v>4</v>
      </c>
      <c r="W2294">
        <v>4</v>
      </c>
      <c r="X2294">
        <v>7</v>
      </c>
      <c r="Y2294">
        <v>11</v>
      </c>
    </row>
    <row r="2295" spans="1:25" x14ac:dyDescent="0.3">
      <c r="A2295" s="1" t="s">
        <v>343</v>
      </c>
      <c r="B2295" s="1" t="s">
        <v>331</v>
      </c>
      <c r="C2295">
        <v>2</v>
      </c>
      <c r="D2295">
        <v>0</v>
      </c>
      <c r="E2295">
        <v>0</v>
      </c>
      <c r="F2295">
        <v>0</v>
      </c>
      <c r="G2295" s="1" t="s">
        <v>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2</v>
      </c>
      <c r="T2295">
        <v>3</v>
      </c>
      <c r="U2295">
        <v>5</v>
      </c>
      <c r="V2295">
        <v>2</v>
      </c>
      <c r="W2295">
        <v>2</v>
      </c>
      <c r="X2295">
        <v>5</v>
      </c>
      <c r="Y2295">
        <v>7</v>
      </c>
    </row>
    <row r="2296" spans="1:25" x14ac:dyDescent="0.3">
      <c r="A2296" s="1" t="s">
        <v>320</v>
      </c>
      <c r="B2296" s="1" t="s">
        <v>328</v>
      </c>
      <c r="C2296">
        <v>2</v>
      </c>
      <c r="D2296">
        <v>1</v>
      </c>
      <c r="E2296">
        <v>1</v>
      </c>
      <c r="F2296">
        <v>2</v>
      </c>
      <c r="G2296" s="1" t="s">
        <v>463</v>
      </c>
      <c r="H2296">
        <v>1</v>
      </c>
      <c r="I2296">
        <v>0</v>
      </c>
      <c r="J2296">
        <v>0</v>
      </c>
      <c r="K2296">
        <v>1</v>
      </c>
      <c r="L2296">
        <v>1</v>
      </c>
      <c r="M2296">
        <v>0</v>
      </c>
      <c r="N2296">
        <v>1</v>
      </c>
      <c r="O2296">
        <v>1</v>
      </c>
      <c r="P2296">
        <v>0</v>
      </c>
      <c r="Q2296">
        <v>1</v>
      </c>
      <c r="R2296">
        <v>2</v>
      </c>
      <c r="S2296">
        <v>3</v>
      </c>
      <c r="T2296">
        <v>5</v>
      </c>
      <c r="U2296">
        <v>6</v>
      </c>
      <c r="V2296">
        <v>6</v>
      </c>
      <c r="W2296">
        <v>6</v>
      </c>
      <c r="X2296">
        <v>6</v>
      </c>
      <c r="Y2296">
        <v>12</v>
      </c>
    </row>
    <row r="2297" spans="1:25" x14ac:dyDescent="0.3">
      <c r="A2297" s="1" t="s">
        <v>324</v>
      </c>
      <c r="B2297" s="1" t="s">
        <v>339</v>
      </c>
      <c r="C2297">
        <v>2</v>
      </c>
      <c r="D2297">
        <v>1</v>
      </c>
      <c r="E2297">
        <v>0</v>
      </c>
      <c r="F2297">
        <v>1</v>
      </c>
      <c r="G2297" s="1" t="s">
        <v>5</v>
      </c>
      <c r="H2297">
        <v>1</v>
      </c>
      <c r="I2297">
        <v>0</v>
      </c>
      <c r="J2297">
        <v>0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1</v>
      </c>
      <c r="T2297">
        <v>3</v>
      </c>
      <c r="U2297">
        <v>3</v>
      </c>
      <c r="V2297">
        <v>7</v>
      </c>
      <c r="W2297">
        <v>7</v>
      </c>
      <c r="X2297">
        <v>3</v>
      </c>
      <c r="Y2297">
        <v>10</v>
      </c>
    </row>
    <row r="2298" spans="1:25" x14ac:dyDescent="0.3">
      <c r="A2298" s="1" t="s">
        <v>327</v>
      </c>
      <c r="B2298" s="1" t="s">
        <v>329</v>
      </c>
      <c r="C2298">
        <v>2</v>
      </c>
      <c r="D2298">
        <v>1</v>
      </c>
      <c r="E2298">
        <v>0</v>
      </c>
      <c r="F2298">
        <v>1</v>
      </c>
      <c r="G2298" s="1" t="s">
        <v>5</v>
      </c>
      <c r="H2298">
        <v>1</v>
      </c>
      <c r="I2298">
        <v>0</v>
      </c>
      <c r="J2298">
        <v>0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</v>
      </c>
      <c r="T2298">
        <v>2</v>
      </c>
      <c r="U2298">
        <v>5</v>
      </c>
      <c r="V2298">
        <v>4</v>
      </c>
      <c r="W2298">
        <v>4</v>
      </c>
      <c r="X2298">
        <v>5</v>
      </c>
      <c r="Y2298">
        <v>9</v>
      </c>
    </row>
    <row r="2299" spans="1:25" x14ac:dyDescent="0.3">
      <c r="A2299" s="1" t="s">
        <v>321</v>
      </c>
      <c r="B2299" s="1" t="s">
        <v>323</v>
      </c>
      <c r="C2299">
        <v>2</v>
      </c>
      <c r="D2299">
        <v>0</v>
      </c>
      <c r="E2299">
        <v>0</v>
      </c>
      <c r="F2299">
        <v>0</v>
      </c>
      <c r="G2299" s="1" t="s">
        <v>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4</v>
      </c>
      <c r="V2299">
        <v>3</v>
      </c>
      <c r="W2299">
        <v>3</v>
      </c>
      <c r="X2299">
        <v>4</v>
      </c>
      <c r="Y2299">
        <v>7</v>
      </c>
    </row>
    <row r="2300" spans="1:25" x14ac:dyDescent="0.3">
      <c r="A2300" s="1" t="s">
        <v>333</v>
      </c>
      <c r="B2300" s="1" t="s">
        <v>329</v>
      </c>
      <c r="C2300">
        <v>3</v>
      </c>
      <c r="D2300">
        <v>1</v>
      </c>
      <c r="E2300">
        <v>2</v>
      </c>
      <c r="F2300">
        <v>3</v>
      </c>
      <c r="G2300" s="1" t="s">
        <v>463</v>
      </c>
      <c r="H2300">
        <v>0</v>
      </c>
      <c r="I2300">
        <v>1</v>
      </c>
      <c r="J2300">
        <v>1</v>
      </c>
      <c r="K2300">
        <v>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2</v>
      </c>
      <c r="R2300">
        <v>0</v>
      </c>
      <c r="S2300">
        <v>3</v>
      </c>
      <c r="T2300">
        <v>3</v>
      </c>
      <c r="U2300">
        <v>7</v>
      </c>
      <c r="V2300">
        <v>5</v>
      </c>
      <c r="W2300">
        <v>5</v>
      </c>
      <c r="X2300">
        <v>7</v>
      </c>
      <c r="Y2300">
        <v>12</v>
      </c>
    </row>
    <row r="2301" spans="1:25" x14ac:dyDescent="0.3">
      <c r="A2301" s="1" t="s">
        <v>334</v>
      </c>
      <c r="B2301" s="1" t="s">
        <v>325</v>
      </c>
      <c r="C2301">
        <v>3</v>
      </c>
      <c r="D2301">
        <v>1</v>
      </c>
      <c r="E2301">
        <v>1</v>
      </c>
      <c r="F2301">
        <v>2</v>
      </c>
      <c r="G2301" s="1" t="s">
        <v>463</v>
      </c>
      <c r="H2301">
        <v>1</v>
      </c>
      <c r="I2301">
        <v>0</v>
      </c>
      <c r="J2301">
        <v>0</v>
      </c>
      <c r="K2301">
        <v>1</v>
      </c>
      <c r="L2301">
        <v>1</v>
      </c>
      <c r="M2301">
        <v>0</v>
      </c>
      <c r="N2301">
        <v>1</v>
      </c>
      <c r="O2301">
        <v>1</v>
      </c>
      <c r="P2301">
        <v>0</v>
      </c>
      <c r="Q2301">
        <v>1</v>
      </c>
      <c r="R2301">
        <v>1</v>
      </c>
      <c r="S2301">
        <v>1</v>
      </c>
      <c r="T2301">
        <v>2</v>
      </c>
      <c r="U2301">
        <v>5</v>
      </c>
      <c r="V2301">
        <v>6</v>
      </c>
      <c r="W2301">
        <v>6</v>
      </c>
      <c r="X2301">
        <v>5</v>
      </c>
      <c r="Y2301">
        <v>11</v>
      </c>
    </row>
    <row r="2302" spans="1:25" x14ac:dyDescent="0.3">
      <c r="A2302" s="1" t="s">
        <v>338</v>
      </c>
      <c r="B2302" s="1" t="s">
        <v>341</v>
      </c>
      <c r="C2302">
        <v>3</v>
      </c>
      <c r="D2302">
        <v>1</v>
      </c>
      <c r="E2302">
        <v>0</v>
      </c>
      <c r="F2302">
        <v>1</v>
      </c>
      <c r="G2302" s="1" t="s">
        <v>5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1</v>
      </c>
      <c r="R2302">
        <v>1</v>
      </c>
      <c r="S2302">
        <v>0</v>
      </c>
      <c r="T2302">
        <v>1</v>
      </c>
    </row>
    <row r="2303" spans="1:25" x14ac:dyDescent="0.3">
      <c r="A2303" s="1" t="s">
        <v>342</v>
      </c>
      <c r="B2303" s="1" t="s">
        <v>339</v>
      </c>
      <c r="C2303">
        <v>3</v>
      </c>
      <c r="D2303">
        <v>2</v>
      </c>
      <c r="E2303">
        <v>2</v>
      </c>
      <c r="F2303">
        <v>4</v>
      </c>
      <c r="G2303" s="1" t="s">
        <v>463</v>
      </c>
      <c r="H2303">
        <v>0</v>
      </c>
      <c r="I2303">
        <v>1</v>
      </c>
      <c r="J2303">
        <v>1</v>
      </c>
      <c r="K2303">
        <v>0</v>
      </c>
      <c r="L2303">
        <v>1</v>
      </c>
      <c r="M2303">
        <v>2</v>
      </c>
      <c r="N2303">
        <v>1</v>
      </c>
      <c r="O2303">
        <v>1</v>
      </c>
      <c r="P2303">
        <v>2</v>
      </c>
      <c r="Q2303">
        <v>3</v>
      </c>
      <c r="R2303">
        <v>2</v>
      </c>
      <c r="S2303">
        <v>1</v>
      </c>
      <c r="T2303">
        <v>3</v>
      </c>
    </row>
    <row r="2304" spans="1:25" x14ac:dyDescent="0.3">
      <c r="A2304" s="1" t="s">
        <v>335</v>
      </c>
      <c r="B2304" s="1" t="s">
        <v>340</v>
      </c>
      <c r="C2304">
        <v>3</v>
      </c>
      <c r="D2304">
        <v>3</v>
      </c>
      <c r="E2304">
        <v>0</v>
      </c>
      <c r="F2304">
        <v>3</v>
      </c>
      <c r="G2304" s="1" t="s">
        <v>5</v>
      </c>
      <c r="H2304">
        <v>1</v>
      </c>
      <c r="I2304">
        <v>0</v>
      </c>
      <c r="J2304">
        <v>0</v>
      </c>
      <c r="K2304">
        <v>1</v>
      </c>
      <c r="L2304">
        <v>1</v>
      </c>
      <c r="M2304">
        <v>2</v>
      </c>
      <c r="N2304">
        <v>0</v>
      </c>
      <c r="O2304">
        <v>0</v>
      </c>
      <c r="P2304">
        <v>2</v>
      </c>
      <c r="Q2304">
        <v>2</v>
      </c>
      <c r="R2304">
        <v>0</v>
      </c>
      <c r="S2304">
        <v>1</v>
      </c>
      <c r="T2304">
        <v>1</v>
      </c>
    </row>
    <row r="2305" spans="1:25" x14ac:dyDescent="0.3">
      <c r="A2305" s="1" t="s">
        <v>326</v>
      </c>
      <c r="B2305" s="1" t="s">
        <v>336</v>
      </c>
      <c r="C2305">
        <v>3</v>
      </c>
      <c r="D2305">
        <v>2</v>
      </c>
      <c r="E2305">
        <v>1</v>
      </c>
      <c r="F2305">
        <v>3</v>
      </c>
      <c r="G2305" s="1" t="s">
        <v>463</v>
      </c>
      <c r="H2305">
        <v>1</v>
      </c>
      <c r="I2305">
        <v>1</v>
      </c>
      <c r="J2305">
        <v>1</v>
      </c>
      <c r="K2305">
        <v>1</v>
      </c>
      <c r="L2305">
        <v>2</v>
      </c>
      <c r="M2305">
        <v>1</v>
      </c>
      <c r="N2305">
        <v>0</v>
      </c>
      <c r="O2305">
        <v>0</v>
      </c>
      <c r="P2305">
        <v>1</v>
      </c>
      <c r="Q2305">
        <v>1</v>
      </c>
      <c r="R2305">
        <v>0</v>
      </c>
      <c r="S2305">
        <v>0</v>
      </c>
      <c r="T2305">
        <v>0</v>
      </c>
    </row>
    <row r="2306" spans="1:25" x14ac:dyDescent="0.3">
      <c r="A2306" s="1" t="s">
        <v>332</v>
      </c>
      <c r="B2306" s="1" t="s">
        <v>328</v>
      </c>
      <c r="C2306">
        <v>3</v>
      </c>
      <c r="D2306">
        <v>0</v>
      </c>
      <c r="E2306">
        <v>1</v>
      </c>
      <c r="F2306">
        <v>1</v>
      </c>
      <c r="G2306" s="1" t="s">
        <v>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1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5</v>
      </c>
      <c r="V2306">
        <v>6</v>
      </c>
      <c r="W2306">
        <v>6</v>
      </c>
      <c r="X2306">
        <v>5</v>
      </c>
      <c r="Y2306">
        <v>11</v>
      </c>
    </row>
    <row r="2307" spans="1:25" x14ac:dyDescent="0.3">
      <c r="A2307" s="1" t="s">
        <v>343</v>
      </c>
      <c r="B2307" s="1" t="s">
        <v>323</v>
      </c>
      <c r="C2307">
        <v>3</v>
      </c>
      <c r="D2307">
        <v>1</v>
      </c>
      <c r="E2307">
        <v>1</v>
      </c>
      <c r="F2307">
        <v>2</v>
      </c>
      <c r="G2307" s="1" t="s">
        <v>463</v>
      </c>
      <c r="H2307">
        <v>0</v>
      </c>
      <c r="I2307">
        <v>1</v>
      </c>
      <c r="J2307">
        <v>1</v>
      </c>
      <c r="K2307">
        <v>0</v>
      </c>
      <c r="L2307">
        <v>1</v>
      </c>
      <c r="M2307">
        <v>1</v>
      </c>
      <c r="N2307">
        <v>0</v>
      </c>
      <c r="O2307">
        <v>0</v>
      </c>
      <c r="P2307">
        <v>1</v>
      </c>
      <c r="Q2307">
        <v>1</v>
      </c>
      <c r="R2307">
        <v>2</v>
      </c>
      <c r="S2307">
        <v>3</v>
      </c>
      <c r="T2307">
        <v>5</v>
      </c>
      <c r="U2307">
        <v>10</v>
      </c>
      <c r="V2307">
        <v>6</v>
      </c>
      <c r="W2307">
        <v>6</v>
      </c>
      <c r="X2307">
        <v>10</v>
      </c>
      <c r="Y2307">
        <v>16</v>
      </c>
    </row>
    <row r="2308" spans="1:25" x14ac:dyDescent="0.3">
      <c r="A2308" s="1" t="s">
        <v>320</v>
      </c>
      <c r="B2308" s="1" t="s">
        <v>330</v>
      </c>
      <c r="C2308">
        <v>3</v>
      </c>
      <c r="D2308">
        <v>2</v>
      </c>
      <c r="E2308">
        <v>2</v>
      </c>
      <c r="F2308">
        <v>4</v>
      </c>
      <c r="G2308" s="1" t="s">
        <v>463</v>
      </c>
      <c r="H2308">
        <v>0</v>
      </c>
      <c r="I2308">
        <v>1</v>
      </c>
      <c r="J2308">
        <v>1</v>
      </c>
      <c r="K2308">
        <v>0</v>
      </c>
      <c r="L2308">
        <v>1</v>
      </c>
      <c r="M2308">
        <v>2</v>
      </c>
      <c r="N2308">
        <v>1</v>
      </c>
      <c r="O2308">
        <v>1</v>
      </c>
      <c r="P2308">
        <v>2</v>
      </c>
      <c r="Q2308">
        <v>3</v>
      </c>
      <c r="R2308">
        <v>0</v>
      </c>
      <c r="S2308">
        <v>4</v>
      </c>
      <c r="T2308">
        <v>4</v>
      </c>
      <c r="U2308">
        <v>3</v>
      </c>
      <c r="V2308">
        <v>4</v>
      </c>
      <c r="W2308">
        <v>4</v>
      </c>
      <c r="X2308">
        <v>3</v>
      </c>
      <c r="Y2308">
        <v>7</v>
      </c>
    </row>
    <row r="2309" spans="1:25" x14ac:dyDescent="0.3">
      <c r="A2309" s="1" t="s">
        <v>324</v>
      </c>
      <c r="B2309" s="1" t="s">
        <v>337</v>
      </c>
      <c r="C2309">
        <v>3</v>
      </c>
      <c r="D2309">
        <v>1</v>
      </c>
      <c r="E2309">
        <v>0</v>
      </c>
      <c r="F2309">
        <v>1</v>
      </c>
      <c r="G2309" s="1" t="s">
        <v>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2</v>
      </c>
      <c r="T2309">
        <v>3</v>
      </c>
      <c r="U2309">
        <v>5</v>
      </c>
      <c r="V2309">
        <v>3</v>
      </c>
      <c r="W2309">
        <v>3</v>
      </c>
      <c r="X2309">
        <v>5</v>
      </c>
      <c r="Y2309">
        <v>8</v>
      </c>
    </row>
    <row r="2310" spans="1:25" x14ac:dyDescent="0.3">
      <c r="A2310" s="1" t="s">
        <v>327</v>
      </c>
      <c r="B2310" s="1" t="s">
        <v>322</v>
      </c>
      <c r="C2310">
        <v>3</v>
      </c>
      <c r="D2310">
        <v>2</v>
      </c>
      <c r="E2310">
        <v>1</v>
      </c>
      <c r="F2310">
        <v>3</v>
      </c>
      <c r="G2310" s="1" t="s">
        <v>463</v>
      </c>
      <c r="H2310">
        <v>1</v>
      </c>
      <c r="I2310">
        <v>1</v>
      </c>
      <c r="J2310">
        <v>1</v>
      </c>
      <c r="K2310">
        <v>1</v>
      </c>
      <c r="L2310">
        <v>2</v>
      </c>
      <c r="M2310">
        <v>1</v>
      </c>
      <c r="N2310">
        <v>0</v>
      </c>
      <c r="O2310">
        <v>0</v>
      </c>
      <c r="P2310">
        <v>1</v>
      </c>
      <c r="Q2310">
        <v>1</v>
      </c>
      <c r="R2310">
        <v>2</v>
      </c>
      <c r="S2310">
        <v>2</v>
      </c>
      <c r="T2310">
        <v>4</v>
      </c>
    </row>
    <row r="2311" spans="1:25" x14ac:dyDescent="0.3">
      <c r="A2311" s="1" t="s">
        <v>331</v>
      </c>
      <c r="B2311" s="1" t="s">
        <v>326</v>
      </c>
      <c r="C2311">
        <v>4</v>
      </c>
      <c r="D2311">
        <v>1</v>
      </c>
      <c r="E2311">
        <v>1</v>
      </c>
      <c r="F2311">
        <v>2</v>
      </c>
      <c r="G2311" s="1" t="s">
        <v>463</v>
      </c>
      <c r="H2311">
        <v>1</v>
      </c>
      <c r="I2311">
        <v>0</v>
      </c>
      <c r="J2311">
        <v>0</v>
      </c>
      <c r="K2311">
        <v>1</v>
      </c>
      <c r="L2311">
        <v>1</v>
      </c>
      <c r="M2311">
        <v>0</v>
      </c>
      <c r="N2311">
        <v>1</v>
      </c>
      <c r="O2311">
        <v>1</v>
      </c>
      <c r="P2311">
        <v>0</v>
      </c>
      <c r="Q2311">
        <v>1</v>
      </c>
      <c r="R2311">
        <v>1</v>
      </c>
      <c r="S2311">
        <v>0</v>
      </c>
      <c r="T2311">
        <v>1</v>
      </c>
    </row>
    <row r="2312" spans="1:25" x14ac:dyDescent="0.3">
      <c r="A2312" s="1" t="s">
        <v>341</v>
      </c>
      <c r="B2312" s="1" t="s">
        <v>332</v>
      </c>
      <c r="C2312">
        <v>4</v>
      </c>
      <c r="D2312">
        <v>1</v>
      </c>
      <c r="E2312">
        <v>1</v>
      </c>
      <c r="F2312">
        <v>2</v>
      </c>
      <c r="G2312" s="1" t="s">
        <v>463</v>
      </c>
      <c r="H2312">
        <v>0</v>
      </c>
      <c r="I2312">
        <v>1</v>
      </c>
      <c r="J2312">
        <v>1</v>
      </c>
      <c r="K2312">
        <v>0</v>
      </c>
      <c r="L2312">
        <v>1</v>
      </c>
      <c r="M2312">
        <v>1</v>
      </c>
      <c r="N2312">
        <v>0</v>
      </c>
      <c r="O2312">
        <v>0</v>
      </c>
      <c r="P2312">
        <v>1</v>
      </c>
      <c r="Q2312">
        <v>1</v>
      </c>
      <c r="R2312">
        <v>1</v>
      </c>
      <c r="S2312">
        <v>1</v>
      </c>
      <c r="T2312">
        <v>2</v>
      </c>
      <c r="U2312">
        <v>2</v>
      </c>
      <c r="V2312">
        <v>5</v>
      </c>
      <c r="W2312">
        <v>5</v>
      </c>
      <c r="X2312">
        <v>2</v>
      </c>
      <c r="Y2312">
        <v>7</v>
      </c>
    </row>
    <row r="2313" spans="1:25" x14ac:dyDescent="0.3">
      <c r="A2313" s="1" t="s">
        <v>336</v>
      </c>
      <c r="B2313" s="1" t="s">
        <v>343</v>
      </c>
      <c r="C2313">
        <v>4</v>
      </c>
      <c r="D2313">
        <v>4</v>
      </c>
      <c r="E2313">
        <v>3</v>
      </c>
      <c r="F2313">
        <v>7</v>
      </c>
      <c r="G2313" s="1" t="s">
        <v>463</v>
      </c>
      <c r="H2313">
        <v>1</v>
      </c>
      <c r="I2313">
        <v>0</v>
      </c>
      <c r="J2313">
        <v>0</v>
      </c>
      <c r="K2313">
        <v>1</v>
      </c>
      <c r="L2313">
        <v>1</v>
      </c>
      <c r="M2313">
        <v>3</v>
      </c>
      <c r="N2313">
        <v>3</v>
      </c>
      <c r="O2313">
        <v>3</v>
      </c>
      <c r="P2313">
        <v>3</v>
      </c>
      <c r="Q2313">
        <v>6</v>
      </c>
      <c r="R2313">
        <v>1</v>
      </c>
      <c r="S2313">
        <v>1</v>
      </c>
      <c r="T2313">
        <v>2</v>
      </c>
      <c r="U2313">
        <v>11</v>
      </c>
      <c r="V2313">
        <v>2</v>
      </c>
      <c r="W2313">
        <v>2</v>
      </c>
      <c r="X2313">
        <v>11</v>
      </c>
      <c r="Y2313">
        <v>13</v>
      </c>
    </row>
    <row r="2314" spans="1:25" x14ac:dyDescent="0.3">
      <c r="A2314" s="1" t="s">
        <v>329</v>
      </c>
      <c r="B2314" s="1" t="s">
        <v>334</v>
      </c>
      <c r="C2314">
        <v>4</v>
      </c>
      <c r="D2314">
        <v>1</v>
      </c>
      <c r="E2314">
        <v>0</v>
      </c>
      <c r="F2314">
        <v>1</v>
      </c>
      <c r="G2314" s="1" t="s">
        <v>5</v>
      </c>
      <c r="H2314">
        <v>1</v>
      </c>
      <c r="I2314">
        <v>0</v>
      </c>
      <c r="J2314">
        <v>0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4</v>
      </c>
      <c r="S2314">
        <v>2</v>
      </c>
      <c r="T2314">
        <v>6</v>
      </c>
      <c r="U2314">
        <v>6</v>
      </c>
      <c r="V2314">
        <v>4</v>
      </c>
      <c r="W2314">
        <v>4</v>
      </c>
      <c r="X2314">
        <v>6</v>
      </c>
      <c r="Y2314">
        <v>10</v>
      </c>
    </row>
    <row r="2315" spans="1:25" x14ac:dyDescent="0.3">
      <c r="A2315" s="1" t="s">
        <v>328</v>
      </c>
      <c r="B2315" s="1" t="s">
        <v>327</v>
      </c>
      <c r="C2315">
        <v>4</v>
      </c>
      <c r="D2315">
        <v>0</v>
      </c>
      <c r="E2315">
        <v>1</v>
      </c>
      <c r="F2315">
        <v>1</v>
      </c>
      <c r="G2315" s="1" t="s">
        <v>5</v>
      </c>
      <c r="H2315">
        <v>0</v>
      </c>
      <c r="I2315">
        <v>1</v>
      </c>
      <c r="J2315">
        <v>1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3</v>
      </c>
      <c r="T2315">
        <v>4</v>
      </c>
      <c r="U2315">
        <v>7</v>
      </c>
      <c r="V2315">
        <v>5</v>
      </c>
      <c r="W2315">
        <v>5</v>
      </c>
      <c r="X2315">
        <v>7</v>
      </c>
      <c r="Y2315">
        <v>12</v>
      </c>
    </row>
    <row r="2316" spans="1:25" x14ac:dyDescent="0.3">
      <c r="A2316" s="1" t="s">
        <v>325</v>
      </c>
      <c r="B2316" s="1" t="s">
        <v>333</v>
      </c>
      <c r="C2316">
        <v>4</v>
      </c>
      <c r="D2316">
        <v>2</v>
      </c>
      <c r="E2316">
        <v>0</v>
      </c>
      <c r="F2316">
        <v>2</v>
      </c>
      <c r="G2316" s="1" t="s">
        <v>5</v>
      </c>
      <c r="H2316">
        <v>2</v>
      </c>
      <c r="I2316">
        <v>0</v>
      </c>
      <c r="J2316">
        <v>0</v>
      </c>
      <c r="K2316">
        <v>2</v>
      </c>
      <c r="L2316">
        <v>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5</v>
      </c>
      <c r="V2316">
        <v>7</v>
      </c>
      <c r="W2316">
        <v>7</v>
      </c>
      <c r="X2316">
        <v>5</v>
      </c>
      <c r="Y2316">
        <v>12</v>
      </c>
    </row>
    <row r="2317" spans="1:25" x14ac:dyDescent="0.3">
      <c r="A2317" s="1" t="s">
        <v>339</v>
      </c>
      <c r="B2317" s="1" t="s">
        <v>321</v>
      </c>
      <c r="C2317">
        <v>4</v>
      </c>
      <c r="D2317">
        <v>0</v>
      </c>
      <c r="E2317">
        <v>2</v>
      </c>
      <c r="F2317">
        <v>2</v>
      </c>
      <c r="G2317" s="1" t="s">
        <v>5</v>
      </c>
      <c r="H2317">
        <v>0</v>
      </c>
      <c r="I2317">
        <v>2</v>
      </c>
      <c r="J2317">
        <v>2</v>
      </c>
      <c r="K2317">
        <v>0</v>
      </c>
      <c r="L2317">
        <v>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 spans="1:25" x14ac:dyDescent="0.3">
      <c r="A2318" s="1" t="s">
        <v>340</v>
      </c>
      <c r="B2318" s="1" t="s">
        <v>320</v>
      </c>
      <c r="C2318">
        <v>4</v>
      </c>
      <c r="D2318">
        <v>1</v>
      </c>
      <c r="E2318">
        <v>2</v>
      </c>
      <c r="F2318">
        <v>3</v>
      </c>
      <c r="G2318" s="1" t="s">
        <v>463</v>
      </c>
      <c r="H2318">
        <v>0</v>
      </c>
      <c r="I2318">
        <v>2</v>
      </c>
      <c r="J2318">
        <v>2</v>
      </c>
      <c r="K2318">
        <v>0</v>
      </c>
      <c r="L2318">
        <v>2</v>
      </c>
      <c r="M2318">
        <v>1</v>
      </c>
      <c r="N2318">
        <v>0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3</v>
      </c>
      <c r="U2318">
        <v>5</v>
      </c>
      <c r="V2318">
        <v>5</v>
      </c>
      <c r="W2318">
        <v>5</v>
      </c>
      <c r="X2318">
        <v>5</v>
      </c>
      <c r="Y2318">
        <v>10</v>
      </c>
    </row>
    <row r="2319" spans="1:25" x14ac:dyDescent="0.3">
      <c r="A2319" s="1" t="s">
        <v>322</v>
      </c>
      <c r="B2319" s="1" t="s">
        <v>335</v>
      </c>
      <c r="C2319">
        <v>4</v>
      </c>
      <c r="D2319">
        <v>2</v>
      </c>
      <c r="E2319">
        <v>1</v>
      </c>
      <c r="F2319">
        <v>3</v>
      </c>
      <c r="G2319" s="1" t="s">
        <v>463</v>
      </c>
      <c r="H2319">
        <v>1</v>
      </c>
      <c r="I2319">
        <v>0</v>
      </c>
      <c r="J2319">
        <v>0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2</v>
      </c>
      <c r="R2319">
        <v>1</v>
      </c>
      <c r="S2319">
        <v>1</v>
      </c>
      <c r="T2319">
        <v>2</v>
      </c>
      <c r="U2319">
        <v>6</v>
      </c>
      <c r="V2319">
        <v>1</v>
      </c>
      <c r="W2319">
        <v>1</v>
      </c>
      <c r="X2319">
        <v>6</v>
      </c>
      <c r="Y2319">
        <v>7</v>
      </c>
    </row>
    <row r="2320" spans="1:25" x14ac:dyDescent="0.3">
      <c r="A2320" s="1" t="s">
        <v>323</v>
      </c>
      <c r="B2320" s="1" t="s">
        <v>336</v>
      </c>
      <c r="C2320">
        <v>5</v>
      </c>
      <c r="D2320">
        <v>4</v>
      </c>
      <c r="E2320">
        <v>0</v>
      </c>
      <c r="F2320">
        <v>4</v>
      </c>
      <c r="G2320" s="1" t="s">
        <v>5</v>
      </c>
      <c r="H2320">
        <v>1</v>
      </c>
      <c r="I2320">
        <v>0</v>
      </c>
      <c r="J2320">
        <v>0</v>
      </c>
      <c r="K2320">
        <v>1</v>
      </c>
      <c r="L2320">
        <v>1</v>
      </c>
      <c r="M2320">
        <v>3</v>
      </c>
      <c r="N2320">
        <v>0</v>
      </c>
      <c r="O2320">
        <v>0</v>
      </c>
      <c r="P2320">
        <v>3</v>
      </c>
      <c r="Q2320">
        <v>3</v>
      </c>
      <c r="R2320">
        <v>1</v>
      </c>
      <c r="S2320">
        <v>0</v>
      </c>
      <c r="T2320">
        <v>1</v>
      </c>
      <c r="U2320">
        <v>5</v>
      </c>
      <c r="V2320">
        <v>9</v>
      </c>
      <c r="W2320">
        <v>9</v>
      </c>
      <c r="X2320">
        <v>5</v>
      </c>
      <c r="Y2320">
        <v>14</v>
      </c>
    </row>
    <row r="2321" spans="1:25" x14ac:dyDescent="0.3">
      <c r="A2321" s="1" t="s">
        <v>337</v>
      </c>
      <c r="B2321" s="1" t="s">
        <v>325</v>
      </c>
      <c r="C2321">
        <v>5</v>
      </c>
      <c r="D2321">
        <v>0</v>
      </c>
      <c r="E2321">
        <v>2</v>
      </c>
      <c r="F2321">
        <v>2</v>
      </c>
      <c r="G2321" s="1" t="s">
        <v>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</v>
      </c>
      <c r="O2321">
        <v>2</v>
      </c>
      <c r="P2321">
        <v>0</v>
      </c>
      <c r="Q2321">
        <v>2</v>
      </c>
      <c r="R2321">
        <v>1</v>
      </c>
      <c r="S2321">
        <v>1</v>
      </c>
      <c r="T2321">
        <v>2</v>
      </c>
      <c r="U2321">
        <v>1</v>
      </c>
      <c r="V2321">
        <v>3</v>
      </c>
      <c r="W2321">
        <v>3</v>
      </c>
      <c r="X2321">
        <v>1</v>
      </c>
      <c r="Y2321">
        <v>4</v>
      </c>
    </row>
    <row r="2322" spans="1:25" x14ac:dyDescent="0.3">
      <c r="A2322" s="1" t="s">
        <v>333</v>
      </c>
      <c r="B2322" s="1" t="s">
        <v>328</v>
      </c>
      <c r="C2322">
        <v>5</v>
      </c>
      <c r="D2322">
        <v>0</v>
      </c>
      <c r="E2322">
        <v>3</v>
      </c>
      <c r="F2322">
        <v>3</v>
      </c>
      <c r="G2322" s="1" t="s">
        <v>5</v>
      </c>
      <c r="H2322">
        <v>0</v>
      </c>
      <c r="I2322">
        <v>1</v>
      </c>
      <c r="J2322">
        <v>1</v>
      </c>
      <c r="K2322">
        <v>0</v>
      </c>
      <c r="L2322">
        <v>1</v>
      </c>
      <c r="M2322">
        <v>0</v>
      </c>
      <c r="N2322">
        <v>2</v>
      </c>
      <c r="O2322">
        <v>2</v>
      </c>
      <c r="P2322">
        <v>0</v>
      </c>
      <c r="Q2322">
        <v>2</v>
      </c>
      <c r="R2322">
        <v>2</v>
      </c>
      <c r="S2322">
        <v>1</v>
      </c>
      <c r="T2322">
        <v>3</v>
      </c>
    </row>
    <row r="2323" spans="1:25" x14ac:dyDescent="0.3">
      <c r="A2323" s="1" t="s">
        <v>341</v>
      </c>
      <c r="B2323" s="1" t="s">
        <v>343</v>
      </c>
      <c r="C2323">
        <v>5</v>
      </c>
      <c r="D2323">
        <v>3</v>
      </c>
      <c r="E2323">
        <v>4</v>
      </c>
      <c r="F2323">
        <v>7</v>
      </c>
      <c r="G2323" s="1" t="s">
        <v>463</v>
      </c>
      <c r="H2323">
        <v>2</v>
      </c>
      <c r="I2323">
        <v>2</v>
      </c>
      <c r="J2323">
        <v>2</v>
      </c>
      <c r="K2323">
        <v>2</v>
      </c>
      <c r="L2323">
        <v>4</v>
      </c>
      <c r="M2323">
        <v>1</v>
      </c>
      <c r="N2323">
        <v>2</v>
      </c>
      <c r="O2323">
        <v>2</v>
      </c>
      <c r="P2323">
        <v>1</v>
      </c>
      <c r="Q2323">
        <v>3</v>
      </c>
      <c r="R2323">
        <v>1</v>
      </c>
      <c r="S2323">
        <v>2</v>
      </c>
      <c r="T2323">
        <v>3</v>
      </c>
      <c r="U2323">
        <v>3</v>
      </c>
      <c r="V2323">
        <v>8</v>
      </c>
      <c r="W2323">
        <v>8</v>
      </c>
      <c r="X2323">
        <v>3</v>
      </c>
      <c r="Y2323">
        <v>11</v>
      </c>
    </row>
    <row r="2324" spans="1:25" x14ac:dyDescent="0.3">
      <c r="A2324" s="1" t="s">
        <v>334</v>
      </c>
      <c r="B2324" s="1" t="s">
        <v>326</v>
      </c>
      <c r="C2324">
        <v>5</v>
      </c>
      <c r="D2324">
        <v>1</v>
      </c>
      <c r="E2324">
        <v>0</v>
      </c>
      <c r="F2324">
        <v>1</v>
      </c>
      <c r="G2324" s="1" t="s">
        <v>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1</v>
      </c>
      <c r="Q2324">
        <v>1</v>
      </c>
      <c r="R2324">
        <v>2</v>
      </c>
      <c r="S2324">
        <v>0</v>
      </c>
      <c r="T2324">
        <v>2</v>
      </c>
      <c r="U2324">
        <v>2</v>
      </c>
      <c r="V2324">
        <v>9</v>
      </c>
      <c r="W2324">
        <v>9</v>
      </c>
      <c r="X2324">
        <v>2</v>
      </c>
      <c r="Y2324">
        <v>11</v>
      </c>
    </row>
    <row r="2325" spans="1:25" x14ac:dyDescent="0.3">
      <c r="A2325" s="1" t="s">
        <v>329</v>
      </c>
      <c r="B2325" s="1" t="s">
        <v>321</v>
      </c>
      <c r="C2325">
        <v>5</v>
      </c>
      <c r="D2325">
        <v>1</v>
      </c>
      <c r="E2325">
        <v>3</v>
      </c>
      <c r="F2325">
        <v>4</v>
      </c>
      <c r="G2325" s="1" t="s">
        <v>463</v>
      </c>
      <c r="H2325">
        <v>0</v>
      </c>
      <c r="I2325">
        <v>2</v>
      </c>
      <c r="J2325">
        <v>2</v>
      </c>
      <c r="K2325">
        <v>0</v>
      </c>
      <c r="L2325">
        <v>2</v>
      </c>
      <c r="M2325">
        <v>1</v>
      </c>
      <c r="N2325">
        <v>1</v>
      </c>
      <c r="O2325">
        <v>1</v>
      </c>
      <c r="P2325">
        <v>1</v>
      </c>
      <c r="Q2325">
        <v>2</v>
      </c>
      <c r="R2325">
        <v>1</v>
      </c>
      <c r="S2325">
        <v>1</v>
      </c>
      <c r="T2325">
        <v>2</v>
      </c>
      <c r="U2325">
        <v>5</v>
      </c>
      <c r="V2325">
        <v>5</v>
      </c>
      <c r="W2325">
        <v>5</v>
      </c>
      <c r="X2325">
        <v>5</v>
      </c>
      <c r="Y2325">
        <v>10</v>
      </c>
    </row>
    <row r="2326" spans="1:25" x14ac:dyDescent="0.3">
      <c r="A2326" s="1" t="s">
        <v>335</v>
      </c>
      <c r="B2326" s="1" t="s">
        <v>342</v>
      </c>
      <c r="C2326">
        <v>5</v>
      </c>
      <c r="D2326">
        <v>2</v>
      </c>
      <c r="E2326">
        <v>1</v>
      </c>
      <c r="F2326">
        <v>3</v>
      </c>
      <c r="G2326" s="1" t="s">
        <v>463</v>
      </c>
      <c r="H2326">
        <v>1</v>
      </c>
      <c r="I2326">
        <v>1</v>
      </c>
      <c r="J2326">
        <v>1</v>
      </c>
      <c r="K2326">
        <v>1</v>
      </c>
      <c r="L2326">
        <v>2</v>
      </c>
      <c r="M2326">
        <v>1</v>
      </c>
      <c r="N2326">
        <v>0</v>
      </c>
      <c r="O2326">
        <v>0</v>
      </c>
      <c r="P2326">
        <v>1</v>
      </c>
      <c r="Q2326">
        <v>1</v>
      </c>
      <c r="R2326">
        <v>0</v>
      </c>
      <c r="S2326">
        <v>0</v>
      </c>
      <c r="T2326">
        <v>0</v>
      </c>
    </row>
    <row r="2327" spans="1:25" x14ac:dyDescent="0.3">
      <c r="A2327" s="1" t="s">
        <v>332</v>
      </c>
      <c r="B2327" s="1" t="s">
        <v>339</v>
      </c>
      <c r="C2327">
        <v>5</v>
      </c>
      <c r="D2327">
        <v>2</v>
      </c>
      <c r="E2327">
        <v>1</v>
      </c>
      <c r="F2327">
        <v>3</v>
      </c>
      <c r="G2327" s="1" t="s">
        <v>463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</v>
      </c>
      <c r="N2327">
        <v>1</v>
      </c>
      <c r="O2327">
        <v>1</v>
      </c>
      <c r="P2327">
        <v>2</v>
      </c>
      <c r="Q2327">
        <v>3</v>
      </c>
      <c r="R2327">
        <v>2</v>
      </c>
      <c r="S2327">
        <v>0</v>
      </c>
      <c r="T2327">
        <v>2</v>
      </c>
      <c r="U2327">
        <v>8</v>
      </c>
      <c r="V2327">
        <v>8</v>
      </c>
      <c r="W2327">
        <v>8</v>
      </c>
      <c r="X2327">
        <v>8</v>
      </c>
      <c r="Y2327">
        <v>16</v>
      </c>
    </row>
    <row r="2328" spans="1:25" x14ac:dyDescent="0.3">
      <c r="A2328" s="1" t="s">
        <v>320</v>
      </c>
      <c r="B2328" s="1" t="s">
        <v>331</v>
      </c>
      <c r="C2328">
        <v>5</v>
      </c>
      <c r="D2328">
        <v>1</v>
      </c>
      <c r="E2328">
        <v>0</v>
      </c>
      <c r="F2328">
        <v>1</v>
      </c>
      <c r="G2328" s="1" t="s">
        <v>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1</v>
      </c>
      <c r="Q2328">
        <v>1</v>
      </c>
      <c r="R2328">
        <v>1</v>
      </c>
      <c r="S2328">
        <v>3</v>
      </c>
      <c r="T2328">
        <v>4</v>
      </c>
      <c r="U2328">
        <v>7</v>
      </c>
      <c r="V2328">
        <v>6</v>
      </c>
      <c r="W2328">
        <v>6</v>
      </c>
      <c r="X2328">
        <v>7</v>
      </c>
      <c r="Y2328">
        <v>13</v>
      </c>
    </row>
    <row r="2329" spans="1:25" x14ac:dyDescent="0.3">
      <c r="A2329" s="1" t="s">
        <v>340</v>
      </c>
      <c r="B2329" s="1" t="s">
        <v>330</v>
      </c>
      <c r="C2329">
        <v>5</v>
      </c>
      <c r="D2329">
        <v>1</v>
      </c>
      <c r="E2329">
        <v>0</v>
      </c>
      <c r="F2329">
        <v>1</v>
      </c>
      <c r="G2329" s="1" t="s">
        <v>5</v>
      </c>
      <c r="H2329">
        <v>1</v>
      </c>
      <c r="I2329">
        <v>0</v>
      </c>
      <c r="J2329">
        <v>0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2</v>
      </c>
      <c r="T2329">
        <v>3</v>
      </c>
      <c r="U2329">
        <v>3</v>
      </c>
      <c r="V2329">
        <v>11</v>
      </c>
      <c r="W2329">
        <v>11</v>
      </c>
      <c r="X2329">
        <v>3</v>
      </c>
      <c r="Y2329">
        <v>14</v>
      </c>
    </row>
    <row r="2330" spans="1:25" x14ac:dyDescent="0.3">
      <c r="A2330" s="1" t="s">
        <v>322</v>
      </c>
      <c r="B2330" s="1" t="s">
        <v>338</v>
      </c>
      <c r="C2330">
        <v>5</v>
      </c>
      <c r="D2330">
        <v>3</v>
      </c>
      <c r="E2330">
        <v>2</v>
      </c>
      <c r="F2330">
        <v>5</v>
      </c>
      <c r="G2330" s="1" t="s">
        <v>463</v>
      </c>
      <c r="H2330">
        <v>1</v>
      </c>
      <c r="I2330">
        <v>1</v>
      </c>
      <c r="J2330">
        <v>1</v>
      </c>
      <c r="K2330">
        <v>1</v>
      </c>
      <c r="L2330">
        <v>2</v>
      </c>
      <c r="M2330">
        <v>2</v>
      </c>
      <c r="N2330">
        <v>1</v>
      </c>
      <c r="O2330">
        <v>1</v>
      </c>
      <c r="P2330">
        <v>2</v>
      </c>
      <c r="Q2330">
        <v>3</v>
      </c>
      <c r="R2330">
        <v>3</v>
      </c>
      <c r="S2330">
        <v>0</v>
      </c>
      <c r="T2330">
        <v>3</v>
      </c>
      <c r="U2330">
        <v>6</v>
      </c>
      <c r="V2330">
        <v>7</v>
      </c>
      <c r="W2330">
        <v>7</v>
      </c>
      <c r="X2330">
        <v>6</v>
      </c>
      <c r="Y2330">
        <v>13</v>
      </c>
    </row>
    <row r="2331" spans="1:25" x14ac:dyDescent="0.3">
      <c r="A2331" s="1" t="s">
        <v>324</v>
      </c>
      <c r="B2331" s="1" t="s">
        <v>327</v>
      </c>
      <c r="C2331">
        <v>5</v>
      </c>
      <c r="D2331">
        <v>2</v>
      </c>
      <c r="E2331">
        <v>2</v>
      </c>
      <c r="F2331">
        <v>4</v>
      </c>
      <c r="G2331" s="1" t="s">
        <v>463</v>
      </c>
      <c r="H2331">
        <v>0</v>
      </c>
      <c r="I2331">
        <v>1</v>
      </c>
      <c r="J2331">
        <v>1</v>
      </c>
      <c r="K2331">
        <v>0</v>
      </c>
      <c r="L2331">
        <v>1</v>
      </c>
      <c r="M2331">
        <v>2</v>
      </c>
      <c r="N2331">
        <v>1</v>
      </c>
      <c r="O2331">
        <v>1</v>
      </c>
      <c r="P2331">
        <v>2</v>
      </c>
      <c r="Q2331">
        <v>3</v>
      </c>
      <c r="R2331">
        <v>4</v>
      </c>
      <c r="S2331">
        <v>2</v>
      </c>
      <c r="T2331">
        <v>6</v>
      </c>
    </row>
    <row r="2332" spans="1:25" x14ac:dyDescent="0.3">
      <c r="A2332" s="1" t="s">
        <v>330</v>
      </c>
      <c r="B2332" s="1" t="s">
        <v>341</v>
      </c>
      <c r="C2332">
        <v>6</v>
      </c>
      <c r="D2332">
        <v>1</v>
      </c>
      <c r="E2332">
        <v>0</v>
      </c>
      <c r="F2332">
        <v>1</v>
      </c>
      <c r="G2332" s="1" t="s">
        <v>5</v>
      </c>
      <c r="H2332">
        <v>1</v>
      </c>
      <c r="I2332">
        <v>0</v>
      </c>
      <c r="J2332">
        <v>0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4</v>
      </c>
      <c r="V2332">
        <v>2</v>
      </c>
      <c r="W2332">
        <v>2</v>
      </c>
      <c r="X2332">
        <v>4</v>
      </c>
      <c r="Y2332">
        <v>6</v>
      </c>
    </row>
    <row r="2333" spans="1:25" x14ac:dyDescent="0.3">
      <c r="A2333" s="1" t="s">
        <v>331</v>
      </c>
      <c r="B2333" s="1" t="s">
        <v>335</v>
      </c>
      <c r="C2333">
        <v>6</v>
      </c>
      <c r="D2333">
        <v>2</v>
      </c>
      <c r="E2333">
        <v>1</v>
      </c>
      <c r="F2333">
        <v>3</v>
      </c>
      <c r="G2333" s="1" t="s">
        <v>463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2</v>
      </c>
      <c r="N2333">
        <v>1</v>
      </c>
      <c r="O2333">
        <v>1</v>
      </c>
      <c r="P2333">
        <v>2</v>
      </c>
      <c r="Q2333">
        <v>3</v>
      </c>
      <c r="R2333">
        <v>3</v>
      </c>
      <c r="S2333">
        <v>2</v>
      </c>
      <c r="T2333">
        <v>5</v>
      </c>
      <c r="U2333">
        <v>5</v>
      </c>
      <c r="V2333">
        <v>5</v>
      </c>
      <c r="W2333">
        <v>5</v>
      </c>
      <c r="X2333">
        <v>5</v>
      </c>
      <c r="Y2333">
        <v>10</v>
      </c>
    </row>
    <row r="2334" spans="1:25" x14ac:dyDescent="0.3">
      <c r="A2334" s="1" t="s">
        <v>338</v>
      </c>
      <c r="B2334" s="1" t="s">
        <v>333</v>
      </c>
      <c r="C2334">
        <v>6</v>
      </c>
      <c r="D2334">
        <v>0</v>
      </c>
      <c r="E2334">
        <v>1</v>
      </c>
      <c r="F2334">
        <v>1</v>
      </c>
      <c r="G2334" s="1" t="s">
        <v>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 spans="1:25" x14ac:dyDescent="0.3">
      <c r="A2335" s="1" t="s">
        <v>342</v>
      </c>
      <c r="B2335" s="1" t="s">
        <v>332</v>
      </c>
      <c r="C2335">
        <v>6</v>
      </c>
      <c r="D2335">
        <v>1</v>
      </c>
      <c r="E2335">
        <v>2</v>
      </c>
      <c r="F2335">
        <v>3</v>
      </c>
      <c r="G2335" s="1" t="s">
        <v>463</v>
      </c>
      <c r="H2335">
        <v>1</v>
      </c>
      <c r="I2335">
        <v>0</v>
      </c>
      <c r="J2335">
        <v>0</v>
      </c>
      <c r="K2335">
        <v>1</v>
      </c>
      <c r="L2335">
        <v>1</v>
      </c>
      <c r="M2335">
        <v>0</v>
      </c>
      <c r="N2335">
        <v>2</v>
      </c>
      <c r="O2335">
        <v>2</v>
      </c>
      <c r="P2335">
        <v>0</v>
      </c>
      <c r="Q2335">
        <v>2</v>
      </c>
      <c r="R2335">
        <v>1</v>
      </c>
      <c r="S2335">
        <v>0</v>
      </c>
      <c r="T2335">
        <v>1</v>
      </c>
      <c r="U2335">
        <v>6</v>
      </c>
      <c r="V2335">
        <v>5</v>
      </c>
      <c r="W2335">
        <v>5</v>
      </c>
      <c r="X2335">
        <v>6</v>
      </c>
      <c r="Y2335">
        <v>11</v>
      </c>
    </row>
    <row r="2336" spans="1:25" x14ac:dyDescent="0.3">
      <c r="A2336" s="1" t="s">
        <v>336</v>
      </c>
      <c r="B2336" s="1" t="s">
        <v>329</v>
      </c>
      <c r="C2336">
        <v>6</v>
      </c>
      <c r="D2336">
        <v>1</v>
      </c>
      <c r="E2336">
        <v>2</v>
      </c>
      <c r="F2336">
        <v>3</v>
      </c>
      <c r="G2336" s="1" t="s">
        <v>463</v>
      </c>
      <c r="H2336">
        <v>0</v>
      </c>
      <c r="I2336">
        <v>2</v>
      </c>
      <c r="J2336">
        <v>2</v>
      </c>
      <c r="K2336">
        <v>0</v>
      </c>
      <c r="L2336">
        <v>2</v>
      </c>
      <c r="M2336">
        <v>1</v>
      </c>
      <c r="N2336">
        <v>0</v>
      </c>
      <c r="O2336">
        <v>0</v>
      </c>
      <c r="P2336">
        <v>1</v>
      </c>
      <c r="Q2336">
        <v>1</v>
      </c>
      <c r="R2336">
        <v>0</v>
      </c>
      <c r="S2336">
        <v>3</v>
      </c>
      <c r="T2336">
        <v>3</v>
      </c>
      <c r="U2336">
        <v>6</v>
      </c>
      <c r="V2336">
        <v>3</v>
      </c>
      <c r="W2336">
        <v>3</v>
      </c>
      <c r="X2336">
        <v>6</v>
      </c>
      <c r="Y2336">
        <v>9</v>
      </c>
    </row>
    <row r="2337" spans="1:25" x14ac:dyDescent="0.3">
      <c r="A2337" s="1" t="s">
        <v>328</v>
      </c>
      <c r="B2337" s="1" t="s">
        <v>337</v>
      </c>
      <c r="C2337">
        <v>6</v>
      </c>
      <c r="D2337">
        <v>3</v>
      </c>
      <c r="E2337">
        <v>1</v>
      </c>
      <c r="F2337">
        <v>4</v>
      </c>
      <c r="G2337" s="1" t="s">
        <v>463</v>
      </c>
      <c r="H2337">
        <v>1</v>
      </c>
      <c r="I2337">
        <v>1</v>
      </c>
      <c r="J2337">
        <v>1</v>
      </c>
      <c r="K2337">
        <v>1</v>
      </c>
      <c r="L2337">
        <v>2</v>
      </c>
      <c r="M2337">
        <v>2</v>
      </c>
      <c r="N2337">
        <v>0</v>
      </c>
      <c r="O2337">
        <v>0</v>
      </c>
      <c r="P2337">
        <v>2</v>
      </c>
      <c r="Q2337">
        <v>2</v>
      </c>
      <c r="R2337">
        <v>0</v>
      </c>
      <c r="S2337">
        <v>1</v>
      </c>
      <c r="T2337">
        <v>1</v>
      </c>
    </row>
    <row r="2338" spans="1:25" x14ac:dyDescent="0.3">
      <c r="A2338" s="1" t="s">
        <v>326</v>
      </c>
      <c r="B2338" s="1" t="s">
        <v>320</v>
      </c>
      <c r="C2338">
        <v>6</v>
      </c>
      <c r="D2338">
        <v>1</v>
      </c>
      <c r="E2338">
        <v>1</v>
      </c>
      <c r="F2338">
        <v>2</v>
      </c>
      <c r="G2338" s="1" t="s">
        <v>463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1</v>
      </c>
      <c r="P2338">
        <v>1</v>
      </c>
      <c r="Q2338">
        <v>2</v>
      </c>
      <c r="R2338">
        <v>2</v>
      </c>
      <c r="S2338">
        <v>0</v>
      </c>
      <c r="T2338">
        <v>2</v>
      </c>
      <c r="U2338">
        <v>5</v>
      </c>
      <c r="V2338">
        <v>5</v>
      </c>
      <c r="W2338">
        <v>5</v>
      </c>
      <c r="X2338">
        <v>5</v>
      </c>
      <c r="Y2338">
        <v>10</v>
      </c>
    </row>
    <row r="2339" spans="1:25" x14ac:dyDescent="0.3">
      <c r="A2339" s="1" t="s">
        <v>325</v>
      </c>
      <c r="B2339" s="1" t="s">
        <v>324</v>
      </c>
      <c r="C2339">
        <v>6</v>
      </c>
      <c r="D2339">
        <v>3</v>
      </c>
      <c r="E2339">
        <v>1</v>
      </c>
      <c r="F2339">
        <v>4</v>
      </c>
      <c r="G2339" s="1" t="s">
        <v>463</v>
      </c>
      <c r="H2339">
        <v>1</v>
      </c>
      <c r="I2339">
        <v>1</v>
      </c>
      <c r="J2339">
        <v>1</v>
      </c>
      <c r="K2339">
        <v>1</v>
      </c>
      <c r="L2339">
        <v>2</v>
      </c>
      <c r="M2339">
        <v>2</v>
      </c>
      <c r="N2339">
        <v>0</v>
      </c>
      <c r="O2339">
        <v>0</v>
      </c>
      <c r="P2339">
        <v>2</v>
      </c>
      <c r="Q2339">
        <v>2</v>
      </c>
      <c r="R2339">
        <v>1</v>
      </c>
      <c r="S2339">
        <v>0</v>
      </c>
      <c r="T2339">
        <v>1</v>
      </c>
      <c r="U2339">
        <v>7</v>
      </c>
      <c r="V2339">
        <v>6</v>
      </c>
      <c r="W2339">
        <v>6</v>
      </c>
      <c r="X2339">
        <v>7</v>
      </c>
      <c r="Y2339">
        <v>13</v>
      </c>
    </row>
    <row r="2340" spans="1:25" x14ac:dyDescent="0.3">
      <c r="A2340" s="1" t="s">
        <v>343</v>
      </c>
      <c r="B2340" s="1" t="s">
        <v>322</v>
      </c>
      <c r="C2340">
        <v>6</v>
      </c>
      <c r="D2340">
        <v>1</v>
      </c>
      <c r="E2340">
        <v>1</v>
      </c>
      <c r="F2340">
        <v>2</v>
      </c>
      <c r="G2340" s="1" t="s">
        <v>463</v>
      </c>
      <c r="H2340">
        <v>1</v>
      </c>
      <c r="I2340">
        <v>1</v>
      </c>
      <c r="J2340">
        <v>1</v>
      </c>
      <c r="K2340">
        <v>1</v>
      </c>
      <c r="L2340">
        <v>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1</v>
      </c>
      <c r="T2340">
        <v>3</v>
      </c>
    </row>
    <row r="2341" spans="1:25" x14ac:dyDescent="0.3">
      <c r="A2341" s="1" t="s">
        <v>339</v>
      </c>
      <c r="B2341" s="1" t="s">
        <v>340</v>
      </c>
      <c r="C2341">
        <v>6</v>
      </c>
      <c r="D2341">
        <v>3</v>
      </c>
      <c r="E2341">
        <v>2</v>
      </c>
      <c r="F2341">
        <v>5</v>
      </c>
      <c r="G2341" s="1" t="s">
        <v>463</v>
      </c>
      <c r="H2341">
        <v>1</v>
      </c>
      <c r="I2341">
        <v>1</v>
      </c>
      <c r="J2341">
        <v>1</v>
      </c>
      <c r="K2341">
        <v>1</v>
      </c>
      <c r="L2341">
        <v>2</v>
      </c>
      <c r="M2341">
        <v>2</v>
      </c>
      <c r="N2341">
        <v>1</v>
      </c>
      <c r="O2341">
        <v>1</v>
      </c>
      <c r="P2341">
        <v>2</v>
      </c>
      <c r="Q2341">
        <v>3</v>
      </c>
      <c r="R2341">
        <v>0</v>
      </c>
      <c r="S2341">
        <v>2</v>
      </c>
      <c r="T2341">
        <v>2</v>
      </c>
      <c r="U2341">
        <v>5</v>
      </c>
      <c r="V2341">
        <v>3</v>
      </c>
      <c r="W2341">
        <v>3</v>
      </c>
      <c r="X2341">
        <v>5</v>
      </c>
      <c r="Y2341">
        <v>8</v>
      </c>
    </row>
    <row r="2342" spans="1:25" x14ac:dyDescent="0.3">
      <c r="A2342" s="1" t="s">
        <v>327</v>
      </c>
      <c r="B2342" s="1" t="s">
        <v>323</v>
      </c>
      <c r="C2342">
        <v>6</v>
      </c>
      <c r="D2342">
        <v>0</v>
      </c>
      <c r="E2342">
        <v>0</v>
      </c>
      <c r="F2342">
        <v>0</v>
      </c>
      <c r="G2342" s="1" t="s">
        <v>5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3</v>
      </c>
      <c r="T2342">
        <v>4</v>
      </c>
      <c r="U2342">
        <v>5</v>
      </c>
      <c r="V2342">
        <v>2</v>
      </c>
      <c r="W2342">
        <v>2</v>
      </c>
      <c r="X2342">
        <v>5</v>
      </c>
      <c r="Y2342">
        <v>7</v>
      </c>
    </row>
    <row r="2343" spans="1:25" x14ac:dyDescent="0.3">
      <c r="A2343" s="1" t="s">
        <v>321</v>
      </c>
      <c r="B2343" s="1" t="s">
        <v>334</v>
      </c>
      <c r="C2343">
        <v>6</v>
      </c>
      <c r="D2343">
        <v>2</v>
      </c>
      <c r="E2343">
        <v>2</v>
      </c>
      <c r="F2343">
        <v>4</v>
      </c>
      <c r="G2343" s="1" t="s">
        <v>463</v>
      </c>
      <c r="H2343">
        <v>1</v>
      </c>
      <c r="I2343">
        <v>0</v>
      </c>
      <c r="J2343">
        <v>0</v>
      </c>
      <c r="K2343">
        <v>1</v>
      </c>
      <c r="L2343">
        <v>1</v>
      </c>
      <c r="M2343">
        <v>1</v>
      </c>
      <c r="N2343">
        <v>2</v>
      </c>
      <c r="O2343">
        <v>2</v>
      </c>
      <c r="P2343">
        <v>1</v>
      </c>
      <c r="Q2343">
        <v>3</v>
      </c>
      <c r="R2343">
        <v>3</v>
      </c>
      <c r="S2343">
        <v>1</v>
      </c>
      <c r="T2343">
        <v>4</v>
      </c>
      <c r="U2343">
        <v>3</v>
      </c>
      <c r="V2343">
        <v>9</v>
      </c>
      <c r="W2343">
        <v>9</v>
      </c>
      <c r="X2343">
        <v>3</v>
      </c>
      <c r="Y2343">
        <v>12</v>
      </c>
    </row>
    <row r="2344" spans="1:25" x14ac:dyDescent="0.3">
      <c r="A2344" s="1" t="s">
        <v>323</v>
      </c>
      <c r="B2344" s="1" t="s">
        <v>325</v>
      </c>
      <c r="C2344">
        <v>7</v>
      </c>
      <c r="D2344">
        <v>0</v>
      </c>
      <c r="E2344">
        <v>0</v>
      </c>
      <c r="F2344">
        <v>0</v>
      </c>
      <c r="G2344" s="1" t="s">
        <v>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3</v>
      </c>
      <c r="T2344">
        <v>5</v>
      </c>
      <c r="U2344">
        <v>10</v>
      </c>
      <c r="V2344">
        <v>4</v>
      </c>
      <c r="W2344">
        <v>4</v>
      </c>
      <c r="X2344">
        <v>10</v>
      </c>
      <c r="Y2344">
        <v>14</v>
      </c>
    </row>
    <row r="2345" spans="1:25" x14ac:dyDescent="0.3">
      <c r="A2345" s="1" t="s">
        <v>337</v>
      </c>
      <c r="B2345" s="1" t="s">
        <v>327</v>
      </c>
      <c r="C2345">
        <v>7</v>
      </c>
      <c r="D2345">
        <v>2</v>
      </c>
      <c r="E2345">
        <v>1</v>
      </c>
      <c r="F2345">
        <v>3</v>
      </c>
      <c r="G2345" s="1" t="s">
        <v>463</v>
      </c>
      <c r="H2345">
        <v>1</v>
      </c>
      <c r="I2345">
        <v>0</v>
      </c>
      <c r="J2345">
        <v>0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2</v>
      </c>
      <c r="R2345">
        <v>3</v>
      </c>
      <c r="S2345">
        <v>3</v>
      </c>
      <c r="T2345">
        <v>6</v>
      </c>
      <c r="U2345">
        <v>6</v>
      </c>
      <c r="V2345">
        <v>4</v>
      </c>
      <c r="W2345">
        <v>4</v>
      </c>
      <c r="X2345">
        <v>6</v>
      </c>
      <c r="Y2345">
        <v>10</v>
      </c>
    </row>
    <row r="2346" spans="1:25" x14ac:dyDescent="0.3">
      <c r="A2346" s="1" t="s">
        <v>333</v>
      </c>
      <c r="B2346" s="1" t="s">
        <v>342</v>
      </c>
      <c r="C2346">
        <v>7</v>
      </c>
      <c r="D2346">
        <v>2</v>
      </c>
      <c r="E2346">
        <v>1</v>
      </c>
      <c r="F2346">
        <v>3</v>
      </c>
      <c r="G2346" s="1" t="s">
        <v>463</v>
      </c>
      <c r="H2346">
        <v>1</v>
      </c>
      <c r="I2346">
        <v>1</v>
      </c>
      <c r="J2346">
        <v>1</v>
      </c>
      <c r="K2346">
        <v>1</v>
      </c>
      <c r="L2346">
        <v>2</v>
      </c>
      <c r="M2346">
        <v>1</v>
      </c>
      <c r="N2346">
        <v>0</v>
      </c>
      <c r="O2346">
        <v>0</v>
      </c>
      <c r="P2346">
        <v>1</v>
      </c>
      <c r="Q2346">
        <v>1</v>
      </c>
      <c r="R2346">
        <v>1</v>
      </c>
      <c r="S2346">
        <v>2</v>
      </c>
      <c r="T2346">
        <v>3</v>
      </c>
      <c r="U2346">
        <v>6</v>
      </c>
      <c r="V2346">
        <v>6</v>
      </c>
      <c r="W2346">
        <v>6</v>
      </c>
      <c r="X2346">
        <v>6</v>
      </c>
      <c r="Y2346">
        <v>12</v>
      </c>
    </row>
    <row r="2347" spans="1:25" x14ac:dyDescent="0.3">
      <c r="A2347" s="1" t="s">
        <v>341</v>
      </c>
      <c r="B2347" s="1" t="s">
        <v>339</v>
      </c>
      <c r="C2347">
        <v>7</v>
      </c>
      <c r="D2347">
        <v>0</v>
      </c>
      <c r="E2347">
        <v>2</v>
      </c>
      <c r="F2347">
        <v>2</v>
      </c>
      <c r="G2347" s="1" t="s">
        <v>5</v>
      </c>
      <c r="H2347">
        <v>0</v>
      </c>
      <c r="I2347">
        <v>2</v>
      </c>
      <c r="J2347">
        <v>2</v>
      </c>
      <c r="K2347">
        <v>0</v>
      </c>
      <c r="L2347">
        <v>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4</v>
      </c>
      <c r="V2347">
        <v>4</v>
      </c>
      <c r="W2347">
        <v>4</v>
      </c>
      <c r="X2347">
        <v>4</v>
      </c>
      <c r="Y2347">
        <v>8</v>
      </c>
    </row>
    <row r="2348" spans="1:25" x14ac:dyDescent="0.3">
      <c r="A2348" s="1" t="s">
        <v>334</v>
      </c>
      <c r="B2348" s="1" t="s">
        <v>343</v>
      </c>
      <c r="C2348">
        <v>7</v>
      </c>
      <c r="D2348">
        <v>4</v>
      </c>
      <c r="E2348">
        <v>0</v>
      </c>
      <c r="F2348">
        <v>4</v>
      </c>
      <c r="G2348" s="1" t="s">
        <v>5</v>
      </c>
      <c r="H2348">
        <v>2</v>
      </c>
      <c r="I2348">
        <v>0</v>
      </c>
      <c r="J2348">
        <v>0</v>
      </c>
      <c r="K2348">
        <v>2</v>
      </c>
      <c r="L2348">
        <v>2</v>
      </c>
      <c r="M2348">
        <v>2</v>
      </c>
      <c r="N2348">
        <v>0</v>
      </c>
      <c r="O2348">
        <v>0</v>
      </c>
      <c r="P2348">
        <v>2</v>
      </c>
      <c r="Q2348">
        <v>2</v>
      </c>
      <c r="R2348">
        <v>2</v>
      </c>
      <c r="S2348">
        <v>3</v>
      </c>
      <c r="T2348">
        <v>5</v>
      </c>
      <c r="U2348">
        <v>3</v>
      </c>
      <c r="V2348">
        <v>6</v>
      </c>
      <c r="W2348">
        <v>6</v>
      </c>
      <c r="X2348">
        <v>3</v>
      </c>
      <c r="Y2348">
        <v>9</v>
      </c>
    </row>
    <row r="2349" spans="1:25" x14ac:dyDescent="0.3">
      <c r="A2349" s="1" t="s">
        <v>329</v>
      </c>
      <c r="B2349" s="1" t="s">
        <v>328</v>
      </c>
      <c r="C2349">
        <v>7</v>
      </c>
      <c r="D2349">
        <v>0</v>
      </c>
      <c r="E2349">
        <v>1</v>
      </c>
      <c r="F2349">
        <v>1</v>
      </c>
      <c r="G2349" s="1" t="s">
        <v>5</v>
      </c>
      <c r="H2349">
        <v>0</v>
      </c>
      <c r="I2349">
        <v>1</v>
      </c>
      <c r="J2349">
        <v>1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</v>
      </c>
      <c r="S2349">
        <v>1</v>
      </c>
      <c r="T2349">
        <v>4</v>
      </c>
      <c r="U2349">
        <v>7</v>
      </c>
      <c r="V2349">
        <v>5</v>
      </c>
      <c r="W2349">
        <v>5</v>
      </c>
      <c r="X2349">
        <v>7</v>
      </c>
      <c r="Y2349">
        <v>12</v>
      </c>
    </row>
    <row r="2350" spans="1:25" x14ac:dyDescent="0.3">
      <c r="A2350" s="1" t="s">
        <v>335</v>
      </c>
      <c r="B2350" s="1" t="s">
        <v>326</v>
      </c>
      <c r="C2350">
        <v>7</v>
      </c>
      <c r="D2350">
        <v>1</v>
      </c>
      <c r="E2350">
        <v>0</v>
      </c>
      <c r="F2350">
        <v>1</v>
      </c>
      <c r="G2350" s="1" t="s">
        <v>5</v>
      </c>
      <c r="H2350">
        <v>1</v>
      </c>
      <c r="I2350">
        <v>0</v>
      </c>
      <c r="J2350">
        <v>0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1</v>
      </c>
      <c r="U2350">
        <v>2</v>
      </c>
      <c r="V2350">
        <v>3</v>
      </c>
      <c r="W2350">
        <v>3</v>
      </c>
      <c r="X2350">
        <v>2</v>
      </c>
      <c r="Y2350">
        <v>5</v>
      </c>
    </row>
    <row r="2351" spans="1:25" x14ac:dyDescent="0.3">
      <c r="A2351" s="1" t="s">
        <v>338</v>
      </c>
      <c r="B2351" s="1" t="s">
        <v>320</v>
      </c>
      <c r="C2351">
        <v>8</v>
      </c>
      <c r="D2351">
        <v>0</v>
      </c>
      <c r="E2351">
        <v>1</v>
      </c>
      <c r="F2351">
        <v>1</v>
      </c>
      <c r="G2351" s="1" t="s">
        <v>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</v>
      </c>
      <c r="P2351">
        <v>0</v>
      </c>
      <c r="Q2351">
        <v>1</v>
      </c>
      <c r="R2351">
        <v>1</v>
      </c>
      <c r="S2351">
        <v>0</v>
      </c>
      <c r="T2351">
        <v>1</v>
      </c>
      <c r="U2351">
        <v>7</v>
      </c>
      <c r="V2351">
        <v>4</v>
      </c>
      <c r="W2351">
        <v>4</v>
      </c>
      <c r="X2351">
        <v>7</v>
      </c>
      <c r="Y2351">
        <v>11</v>
      </c>
    </row>
    <row r="2352" spans="1:25" x14ac:dyDescent="0.3">
      <c r="A2352" s="1" t="s">
        <v>342</v>
      </c>
      <c r="B2352" s="1" t="s">
        <v>322</v>
      </c>
      <c r="C2352">
        <v>8</v>
      </c>
      <c r="D2352">
        <v>0</v>
      </c>
      <c r="E2352">
        <v>0</v>
      </c>
      <c r="F2352">
        <v>0</v>
      </c>
      <c r="G2352" s="1" t="s">
        <v>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1</v>
      </c>
      <c r="U2352">
        <v>8</v>
      </c>
      <c r="V2352">
        <v>10</v>
      </c>
      <c r="W2352">
        <v>10</v>
      </c>
      <c r="X2352">
        <v>8</v>
      </c>
      <c r="Y2352">
        <v>18</v>
      </c>
    </row>
    <row r="2353" spans="1:25" x14ac:dyDescent="0.3">
      <c r="A2353" s="1" t="s">
        <v>336</v>
      </c>
      <c r="B2353" s="1" t="s">
        <v>333</v>
      </c>
      <c r="C2353">
        <v>8</v>
      </c>
      <c r="D2353">
        <v>1</v>
      </c>
      <c r="E2353">
        <v>2</v>
      </c>
      <c r="F2353">
        <v>3</v>
      </c>
      <c r="G2353" s="1" t="s">
        <v>463</v>
      </c>
      <c r="H2353">
        <v>0</v>
      </c>
      <c r="I2353">
        <v>2</v>
      </c>
      <c r="J2353">
        <v>2</v>
      </c>
      <c r="K2353">
        <v>0</v>
      </c>
      <c r="L2353">
        <v>2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1</v>
      </c>
      <c r="U2353">
        <v>3</v>
      </c>
      <c r="V2353">
        <v>4</v>
      </c>
      <c r="W2353">
        <v>4</v>
      </c>
      <c r="X2353">
        <v>3</v>
      </c>
      <c r="Y2353">
        <v>7</v>
      </c>
    </row>
    <row r="2354" spans="1:25" x14ac:dyDescent="0.3">
      <c r="A2354" s="1" t="s">
        <v>328</v>
      </c>
      <c r="B2354" s="1" t="s">
        <v>323</v>
      </c>
      <c r="C2354">
        <v>8</v>
      </c>
      <c r="D2354">
        <v>1</v>
      </c>
      <c r="E2354">
        <v>3</v>
      </c>
      <c r="F2354">
        <v>4</v>
      </c>
      <c r="G2354" s="1" t="s">
        <v>463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3</v>
      </c>
      <c r="O2354">
        <v>3</v>
      </c>
      <c r="P2354">
        <v>1</v>
      </c>
      <c r="Q2354">
        <v>4</v>
      </c>
      <c r="R2354">
        <v>1</v>
      </c>
      <c r="S2354">
        <v>1</v>
      </c>
      <c r="T2354">
        <v>2</v>
      </c>
      <c r="U2354">
        <v>9</v>
      </c>
      <c r="V2354">
        <v>2</v>
      </c>
      <c r="W2354">
        <v>2</v>
      </c>
      <c r="X2354">
        <v>9</v>
      </c>
      <c r="Y2354">
        <v>11</v>
      </c>
    </row>
    <row r="2355" spans="1:25" x14ac:dyDescent="0.3">
      <c r="A2355" s="1" t="s">
        <v>326</v>
      </c>
      <c r="B2355" s="1" t="s">
        <v>340</v>
      </c>
      <c r="C2355">
        <v>8</v>
      </c>
      <c r="D2355">
        <v>1</v>
      </c>
      <c r="E2355">
        <v>0</v>
      </c>
      <c r="F2355">
        <v>1</v>
      </c>
      <c r="G2355" s="1" t="s">
        <v>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2</v>
      </c>
      <c r="S2355">
        <v>4</v>
      </c>
      <c r="T2355">
        <v>6</v>
      </c>
      <c r="U2355">
        <v>14</v>
      </c>
      <c r="V2355">
        <v>1</v>
      </c>
      <c r="W2355">
        <v>1</v>
      </c>
      <c r="X2355">
        <v>14</v>
      </c>
      <c r="Y2355">
        <v>15</v>
      </c>
    </row>
    <row r="2356" spans="1:25" x14ac:dyDescent="0.3">
      <c r="A2356" s="1" t="s">
        <v>325</v>
      </c>
      <c r="B2356" s="1" t="s">
        <v>329</v>
      </c>
      <c r="C2356">
        <v>8</v>
      </c>
      <c r="D2356">
        <v>4</v>
      </c>
      <c r="E2356">
        <v>0</v>
      </c>
      <c r="F2356">
        <v>4</v>
      </c>
      <c r="G2356" s="1" t="s">
        <v>5</v>
      </c>
      <c r="H2356">
        <v>1</v>
      </c>
      <c r="I2356">
        <v>0</v>
      </c>
      <c r="J2356">
        <v>0</v>
      </c>
      <c r="K2356">
        <v>1</v>
      </c>
      <c r="L2356">
        <v>1</v>
      </c>
      <c r="M2356">
        <v>3</v>
      </c>
      <c r="N2356">
        <v>0</v>
      </c>
      <c r="O2356">
        <v>0</v>
      </c>
      <c r="P2356">
        <v>3</v>
      </c>
      <c r="Q2356">
        <v>3</v>
      </c>
      <c r="R2356">
        <v>0</v>
      </c>
      <c r="S2356">
        <v>0</v>
      </c>
      <c r="T2356">
        <v>0</v>
      </c>
      <c r="U2356">
        <v>2</v>
      </c>
      <c r="V2356">
        <v>4</v>
      </c>
      <c r="W2356">
        <v>4</v>
      </c>
      <c r="X2356">
        <v>2</v>
      </c>
      <c r="Y2356">
        <v>6</v>
      </c>
    </row>
    <row r="2357" spans="1:25" x14ac:dyDescent="0.3">
      <c r="A2357" s="1" t="s">
        <v>343</v>
      </c>
      <c r="B2357" s="1" t="s">
        <v>332</v>
      </c>
      <c r="C2357">
        <v>8</v>
      </c>
      <c r="D2357">
        <v>1</v>
      </c>
      <c r="E2357">
        <v>2</v>
      </c>
      <c r="F2357">
        <v>3</v>
      </c>
      <c r="G2357" s="1" t="s">
        <v>463</v>
      </c>
      <c r="H2357">
        <v>0</v>
      </c>
      <c r="I2357">
        <v>1</v>
      </c>
      <c r="J2357">
        <v>1</v>
      </c>
      <c r="K2357">
        <v>0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2</v>
      </c>
      <c r="R2357">
        <v>1</v>
      </c>
      <c r="S2357">
        <v>2</v>
      </c>
      <c r="T2357">
        <v>3</v>
      </c>
      <c r="U2357">
        <v>5</v>
      </c>
      <c r="V2357">
        <v>3</v>
      </c>
      <c r="W2357">
        <v>3</v>
      </c>
      <c r="X2357">
        <v>5</v>
      </c>
      <c r="Y2357">
        <v>8</v>
      </c>
    </row>
    <row r="2358" spans="1:25" x14ac:dyDescent="0.3">
      <c r="A2358" s="1" t="s">
        <v>339</v>
      </c>
      <c r="B2358" s="1" t="s">
        <v>334</v>
      </c>
      <c r="C2358">
        <v>8</v>
      </c>
      <c r="D2358">
        <v>2</v>
      </c>
      <c r="E2358">
        <v>2</v>
      </c>
      <c r="F2358">
        <v>4</v>
      </c>
      <c r="G2358" s="1" t="s">
        <v>463</v>
      </c>
      <c r="H2358">
        <v>1</v>
      </c>
      <c r="I2358">
        <v>0</v>
      </c>
      <c r="J2358">
        <v>0</v>
      </c>
      <c r="K2358">
        <v>1</v>
      </c>
      <c r="L2358">
        <v>1</v>
      </c>
      <c r="M2358">
        <v>1</v>
      </c>
      <c r="N2358">
        <v>2</v>
      </c>
      <c r="O2358">
        <v>2</v>
      </c>
      <c r="P2358">
        <v>1</v>
      </c>
      <c r="Q2358">
        <v>3</v>
      </c>
      <c r="R2358">
        <v>2</v>
      </c>
      <c r="S2358">
        <v>2</v>
      </c>
      <c r="T2358">
        <v>4</v>
      </c>
    </row>
    <row r="2359" spans="1:25" x14ac:dyDescent="0.3">
      <c r="A2359" s="1" t="s">
        <v>327</v>
      </c>
      <c r="B2359" s="1" t="s">
        <v>335</v>
      </c>
      <c r="C2359">
        <v>8</v>
      </c>
      <c r="D2359">
        <v>1</v>
      </c>
      <c r="E2359">
        <v>1</v>
      </c>
      <c r="F2359">
        <v>2</v>
      </c>
      <c r="G2359" s="1" t="s">
        <v>463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1</v>
      </c>
      <c r="O2359">
        <v>1</v>
      </c>
      <c r="P2359">
        <v>1</v>
      </c>
      <c r="Q2359">
        <v>2</v>
      </c>
      <c r="R2359">
        <v>1</v>
      </c>
      <c r="S2359">
        <v>4</v>
      </c>
      <c r="T2359">
        <v>5</v>
      </c>
      <c r="U2359">
        <v>2</v>
      </c>
      <c r="V2359">
        <v>3</v>
      </c>
      <c r="W2359">
        <v>3</v>
      </c>
      <c r="X2359">
        <v>2</v>
      </c>
      <c r="Y2359">
        <v>5</v>
      </c>
    </row>
    <row r="2360" spans="1:25" x14ac:dyDescent="0.3">
      <c r="A2360" s="1" t="s">
        <v>321</v>
      </c>
      <c r="B2360" s="1" t="s">
        <v>337</v>
      </c>
      <c r="C2360">
        <v>8</v>
      </c>
      <c r="D2360">
        <v>2</v>
      </c>
      <c r="E2360">
        <v>0</v>
      </c>
      <c r="F2360">
        <v>2</v>
      </c>
      <c r="G2360" s="1" t="s">
        <v>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</v>
      </c>
      <c r="N2360">
        <v>0</v>
      </c>
      <c r="O2360">
        <v>0</v>
      </c>
      <c r="P2360">
        <v>2</v>
      </c>
      <c r="Q2360">
        <v>2</v>
      </c>
      <c r="R2360">
        <v>1</v>
      </c>
      <c r="S2360">
        <v>2</v>
      </c>
      <c r="T2360">
        <v>3</v>
      </c>
      <c r="U2360">
        <v>8</v>
      </c>
      <c r="V2360">
        <v>1</v>
      </c>
      <c r="W2360">
        <v>1</v>
      </c>
      <c r="X2360">
        <v>8</v>
      </c>
      <c r="Y2360">
        <v>9</v>
      </c>
    </row>
    <row r="2361" spans="1:25" x14ac:dyDescent="0.3">
      <c r="A2361" s="1" t="s">
        <v>323</v>
      </c>
      <c r="B2361" s="1" t="s">
        <v>322</v>
      </c>
      <c r="C2361">
        <v>9</v>
      </c>
      <c r="D2361">
        <v>0</v>
      </c>
      <c r="E2361">
        <v>2</v>
      </c>
      <c r="F2361">
        <v>2</v>
      </c>
      <c r="G2361" s="1" t="s">
        <v>5</v>
      </c>
      <c r="H2361">
        <v>0</v>
      </c>
      <c r="I2361">
        <v>1</v>
      </c>
      <c r="J2361">
        <v>1</v>
      </c>
      <c r="K2361">
        <v>0</v>
      </c>
      <c r="L2361">
        <v>1</v>
      </c>
      <c r="M2361">
        <v>0</v>
      </c>
      <c r="N2361">
        <v>1</v>
      </c>
      <c r="O2361">
        <v>1</v>
      </c>
      <c r="P2361">
        <v>0</v>
      </c>
      <c r="Q2361">
        <v>1</v>
      </c>
      <c r="R2361">
        <v>1</v>
      </c>
      <c r="S2361">
        <v>1</v>
      </c>
      <c r="T2361">
        <v>2</v>
      </c>
      <c r="U2361">
        <v>6</v>
      </c>
      <c r="V2361">
        <v>3</v>
      </c>
      <c r="W2361">
        <v>3</v>
      </c>
      <c r="X2361">
        <v>6</v>
      </c>
      <c r="Y2361">
        <v>9</v>
      </c>
    </row>
    <row r="2362" spans="1:25" x14ac:dyDescent="0.3">
      <c r="A2362" s="1" t="s">
        <v>331</v>
      </c>
      <c r="B2362" s="1" t="s">
        <v>338</v>
      </c>
      <c r="C2362">
        <v>9</v>
      </c>
      <c r="D2362">
        <v>1</v>
      </c>
      <c r="E2362">
        <v>0</v>
      </c>
      <c r="F2362">
        <v>1</v>
      </c>
      <c r="G2362" s="1" t="s">
        <v>5</v>
      </c>
      <c r="H2362">
        <v>1</v>
      </c>
      <c r="I2362">
        <v>0</v>
      </c>
      <c r="J2362">
        <v>0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3</v>
      </c>
      <c r="T2362">
        <v>6</v>
      </c>
      <c r="U2362">
        <v>2</v>
      </c>
      <c r="V2362">
        <v>9</v>
      </c>
      <c r="W2362">
        <v>9</v>
      </c>
      <c r="X2362">
        <v>2</v>
      </c>
      <c r="Y2362">
        <v>11</v>
      </c>
    </row>
    <row r="2363" spans="1:25" x14ac:dyDescent="0.3">
      <c r="A2363" s="1" t="s">
        <v>334</v>
      </c>
      <c r="B2363" s="1" t="s">
        <v>333</v>
      </c>
      <c r="C2363">
        <v>9</v>
      </c>
      <c r="D2363">
        <v>0</v>
      </c>
      <c r="E2363">
        <v>1</v>
      </c>
      <c r="F2363">
        <v>1</v>
      </c>
      <c r="G2363" s="1" t="s">
        <v>5</v>
      </c>
      <c r="H2363">
        <v>0</v>
      </c>
      <c r="I2363">
        <v>1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2</v>
      </c>
      <c r="T2363">
        <v>4</v>
      </c>
      <c r="U2363">
        <v>1</v>
      </c>
      <c r="V2363">
        <v>5</v>
      </c>
      <c r="W2363">
        <v>5</v>
      </c>
      <c r="X2363">
        <v>1</v>
      </c>
      <c r="Y2363">
        <v>6</v>
      </c>
    </row>
    <row r="2364" spans="1:25" x14ac:dyDescent="0.3">
      <c r="A2364" s="1" t="s">
        <v>342</v>
      </c>
      <c r="B2364" s="1" t="s">
        <v>341</v>
      </c>
      <c r="C2364">
        <v>9</v>
      </c>
      <c r="D2364">
        <v>1</v>
      </c>
      <c r="E2364">
        <v>0</v>
      </c>
      <c r="F2364">
        <v>1</v>
      </c>
      <c r="G2364" s="1" t="s">
        <v>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1</v>
      </c>
      <c r="T2364">
        <v>2</v>
      </c>
      <c r="U2364">
        <v>8</v>
      </c>
      <c r="V2364">
        <v>3</v>
      </c>
      <c r="W2364">
        <v>3</v>
      </c>
      <c r="X2364">
        <v>8</v>
      </c>
      <c r="Y2364">
        <v>11</v>
      </c>
    </row>
    <row r="2365" spans="1:25" x14ac:dyDescent="0.3">
      <c r="A2365" s="1" t="s">
        <v>336</v>
      </c>
      <c r="B2365" s="1" t="s">
        <v>328</v>
      </c>
      <c r="C2365">
        <v>9</v>
      </c>
      <c r="D2365">
        <v>1</v>
      </c>
      <c r="E2365">
        <v>1</v>
      </c>
      <c r="F2365">
        <v>2</v>
      </c>
      <c r="G2365" s="1" t="s">
        <v>463</v>
      </c>
      <c r="H2365">
        <v>1</v>
      </c>
      <c r="I2365">
        <v>1</v>
      </c>
      <c r="J2365">
        <v>1</v>
      </c>
      <c r="K2365">
        <v>1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1</v>
      </c>
      <c r="T2365">
        <v>4</v>
      </c>
      <c r="U2365">
        <v>2</v>
      </c>
      <c r="V2365">
        <v>6</v>
      </c>
      <c r="W2365">
        <v>6</v>
      </c>
      <c r="X2365">
        <v>2</v>
      </c>
      <c r="Y2365">
        <v>8</v>
      </c>
    </row>
    <row r="2366" spans="1:25" x14ac:dyDescent="0.3">
      <c r="A2366" s="1" t="s">
        <v>326</v>
      </c>
      <c r="B2366" s="1" t="s">
        <v>325</v>
      </c>
      <c r="C2366">
        <v>9</v>
      </c>
      <c r="D2366">
        <v>2</v>
      </c>
      <c r="E2366">
        <v>3</v>
      </c>
      <c r="F2366">
        <v>5</v>
      </c>
      <c r="G2366" s="1" t="s">
        <v>463</v>
      </c>
      <c r="H2366">
        <v>1</v>
      </c>
      <c r="I2366">
        <v>1</v>
      </c>
      <c r="J2366">
        <v>1</v>
      </c>
      <c r="K2366">
        <v>1</v>
      </c>
      <c r="L2366">
        <v>2</v>
      </c>
      <c r="M2366">
        <v>1</v>
      </c>
      <c r="N2366">
        <v>2</v>
      </c>
      <c r="O2366">
        <v>2</v>
      </c>
      <c r="P2366">
        <v>1</v>
      </c>
      <c r="Q2366">
        <v>3</v>
      </c>
      <c r="R2366">
        <v>1</v>
      </c>
      <c r="S2366">
        <v>1</v>
      </c>
      <c r="T2366">
        <v>2</v>
      </c>
      <c r="U2366">
        <v>7</v>
      </c>
      <c r="V2366">
        <v>10</v>
      </c>
      <c r="W2366">
        <v>10</v>
      </c>
      <c r="X2366">
        <v>7</v>
      </c>
      <c r="Y2366">
        <v>17</v>
      </c>
    </row>
    <row r="2367" spans="1:25" x14ac:dyDescent="0.3">
      <c r="A2367" s="1" t="s">
        <v>332</v>
      </c>
      <c r="B2367" s="1" t="s">
        <v>330</v>
      </c>
      <c r="C2367">
        <v>9</v>
      </c>
      <c r="D2367">
        <v>0</v>
      </c>
      <c r="E2367">
        <v>0</v>
      </c>
      <c r="F2367">
        <v>0</v>
      </c>
      <c r="G2367" s="1" t="s">
        <v>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3</v>
      </c>
      <c r="T2367">
        <v>4</v>
      </c>
      <c r="U2367">
        <v>5</v>
      </c>
      <c r="V2367">
        <v>2</v>
      </c>
      <c r="W2367">
        <v>2</v>
      </c>
      <c r="X2367">
        <v>5</v>
      </c>
      <c r="Y2367">
        <v>7</v>
      </c>
    </row>
    <row r="2368" spans="1:25" x14ac:dyDescent="0.3">
      <c r="A2368" s="1" t="s">
        <v>343</v>
      </c>
      <c r="B2368" s="1" t="s">
        <v>337</v>
      </c>
      <c r="C2368">
        <v>9</v>
      </c>
      <c r="D2368">
        <v>2</v>
      </c>
      <c r="E2368">
        <v>1</v>
      </c>
      <c r="F2368">
        <v>3</v>
      </c>
      <c r="G2368" s="1" t="s">
        <v>463</v>
      </c>
      <c r="H2368">
        <v>1</v>
      </c>
      <c r="I2368">
        <v>0</v>
      </c>
      <c r="J2368">
        <v>0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2</v>
      </c>
      <c r="R2368">
        <v>0</v>
      </c>
      <c r="S2368">
        <v>2</v>
      </c>
      <c r="T2368">
        <v>2</v>
      </c>
      <c r="U2368">
        <v>4</v>
      </c>
      <c r="V2368">
        <v>8</v>
      </c>
      <c r="W2368">
        <v>8</v>
      </c>
      <c r="X2368">
        <v>4</v>
      </c>
      <c r="Y2368">
        <v>12</v>
      </c>
    </row>
    <row r="2369" spans="1:25" x14ac:dyDescent="0.3">
      <c r="A2369" s="1" t="s">
        <v>320</v>
      </c>
      <c r="B2369" s="1" t="s">
        <v>324</v>
      </c>
      <c r="C2369">
        <v>9</v>
      </c>
      <c r="D2369">
        <v>3</v>
      </c>
      <c r="E2369">
        <v>0</v>
      </c>
      <c r="F2369">
        <v>3</v>
      </c>
      <c r="G2369" s="1" t="s">
        <v>5</v>
      </c>
      <c r="H2369">
        <v>1</v>
      </c>
      <c r="I2369">
        <v>0</v>
      </c>
      <c r="J2369">
        <v>0</v>
      </c>
      <c r="K2369">
        <v>1</v>
      </c>
      <c r="L2369">
        <v>1</v>
      </c>
      <c r="M2369">
        <v>2</v>
      </c>
      <c r="N2369">
        <v>0</v>
      </c>
      <c r="O2369">
        <v>0</v>
      </c>
      <c r="P2369">
        <v>2</v>
      </c>
      <c r="Q2369">
        <v>2</v>
      </c>
      <c r="R2369">
        <v>3</v>
      </c>
      <c r="S2369">
        <v>5</v>
      </c>
      <c r="T2369">
        <v>8</v>
      </c>
      <c r="U2369">
        <v>5</v>
      </c>
      <c r="V2369">
        <v>4</v>
      </c>
      <c r="W2369">
        <v>4</v>
      </c>
      <c r="X2369">
        <v>5</v>
      </c>
      <c r="Y2369">
        <v>9</v>
      </c>
    </row>
    <row r="2370" spans="1:25" x14ac:dyDescent="0.3">
      <c r="A2370" s="1" t="s">
        <v>339</v>
      </c>
      <c r="B2370" s="1" t="s">
        <v>329</v>
      </c>
      <c r="C2370">
        <v>9</v>
      </c>
      <c r="D2370">
        <v>2</v>
      </c>
      <c r="E2370">
        <v>0</v>
      </c>
      <c r="F2370">
        <v>2</v>
      </c>
      <c r="G2370" s="1" t="s">
        <v>5</v>
      </c>
      <c r="H2370">
        <v>2</v>
      </c>
      <c r="I2370">
        <v>0</v>
      </c>
      <c r="J2370">
        <v>0</v>
      </c>
      <c r="K2370">
        <v>2</v>
      </c>
      <c r="L2370">
        <v>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2</v>
      </c>
      <c r="U2370">
        <v>3</v>
      </c>
      <c r="V2370">
        <v>8</v>
      </c>
      <c r="W2370">
        <v>8</v>
      </c>
      <c r="X2370">
        <v>3</v>
      </c>
      <c r="Y2370">
        <v>11</v>
      </c>
    </row>
    <row r="2371" spans="1:25" x14ac:dyDescent="0.3">
      <c r="A2371" s="1" t="s">
        <v>340</v>
      </c>
      <c r="B2371" s="1" t="s">
        <v>327</v>
      </c>
      <c r="C2371">
        <v>9</v>
      </c>
      <c r="D2371">
        <v>0</v>
      </c>
      <c r="E2371">
        <v>1</v>
      </c>
      <c r="F2371">
        <v>1</v>
      </c>
      <c r="G2371" s="1" t="s">
        <v>5</v>
      </c>
      <c r="H2371">
        <v>0</v>
      </c>
      <c r="I2371">
        <v>1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</v>
      </c>
      <c r="S2371">
        <v>2</v>
      </c>
      <c r="T2371">
        <v>4</v>
      </c>
      <c r="U2371">
        <v>1</v>
      </c>
      <c r="V2371">
        <v>1</v>
      </c>
      <c r="W2371">
        <v>1</v>
      </c>
      <c r="X2371">
        <v>1</v>
      </c>
      <c r="Y2371">
        <v>2</v>
      </c>
    </row>
    <row r="2372" spans="1:25" x14ac:dyDescent="0.3">
      <c r="A2372" s="1" t="s">
        <v>321</v>
      </c>
      <c r="B2372" s="1" t="s">
        <v>335</v>
      </c>
      <c r="C2372">
        <v>9</v>
      </c>
      <c r="D2372">
        <v>0</v>
      </c>
      <c r="E2372">
        <v>0</v>
      </c>
      <c r="F2372">
        <v>0</v>
      </c>
      <c r="G2372" s="1" t="s">
        <v>5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3</v>
      </c>
      <c r="V2372">
        <v>6</v>
      </c>
      <c r="W2372">
        <v>6</v>
      </c>
      <c r="X2372">
        <v>3</v>
      </c>
      <c r="Y2372">
        <v>9</v>
      </c>
    </row>
    <row r="2373" spans="1:25" x14ac:dyDescent="0.3">
      <c r="A2373" s="1" t="s">
        <v>337</v>
      </c>
      <c r="B2373" s="1" t="s">
        <v>334</v>
      </c>
      <c r="C2373">
        <v>10</v>
      </c>
      <c r="D2373">
        <v>3</v>
      </c>
      <c r="E2373">
        <v>2</v>
      </c>
      <c r="F2373">
        <v>5</v>
      </c>
      <c r="G2373" s="1" t="s">
        <v>463</v>
      </c>
      <c r="H2373">
        <v>1</v>
      </c>
      <c r="I2373">
        <v>2</v>
      </c>
      <c r="J2373">
        <v>2</v>
      </c>
      <c r="K2373">
        <v>1</v>
      </c>
      <c r="L2373">
        <v>3</v>
      </c>
      <c r="M2373">
        <v>2</v>
      </c>
      <c r="N2373">
        <v>0</v>
      </c>
      <c r="O2373">
        <v>0</v>
      </c>
      <c r="P2373">
        <v>2</v>
      </c>
      <c r="Q2373">
        <v>2</v>
      </c>
      <c r="R2373">
        <v>5</v>
      </c>
      <c r="S2373">
        <v>2</v>
      </c>
      <c r="T2373">
        <v>7</v>
      </c>
      <c r="U2373">
        <v>8</v>
      </c>
      <c r="V2373">
        <v>2</v>
      </c>
      <c r="W2373">
        <v>2</v>
      </c>
      <c r="X2373">
        <v>8</v>
      </c>
      <c r="Y2373">
        <v>10</v>
      </c>
    </row>
    <row r="2374" spans="1:25" x14ac:dyDescent="0.3">
      <c r="A2374" s="1" t="s">
        <v>333</v>
      </c>
      <c r="B2374" s="1" t="s">
        <v>339</v>
      </c>
      <c r="C2374">
        <v>10</v>
      </c>
      <c r="D2374">
        <v>1</v>
      </c>
      <c r="E2374">
        <v>0</v>
      </c>
      <c r="F2374">
        <v>1</v>
      </c>
      <c r="G2374" s="1" t="s">
        <v>5</v>
      </c>
      <c r="H2374">
        <v>1</v>
      </c>
      <c r="I2374">
        <v>0</v>
      </c>
      <c r="J2374">
        <v>0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3</v>
      </c>
      <c r="V2374">
        <v>1</v>
      </c>
      <c r="W2374">
        <v>1</v>
      </c>
      <c r="X2374">
        <v>3</v>
      </c>
      <c r="Y2374">
        <v>4</v>
      </c>
    </row>
    <row r="2375" spans="1:25" x14ac:dyDescent="0.3">
      <c r="A2375" s="1" t="s">
        <v>330</v>
      </c>
      <c r="B2375" s="1" t="s">
        <v>342</v>
      </c>
      <c r="C2375">
        <v>10</v>
      </c>
      <c r="D2375">
        <v>0</v>
      </c>
      <c r="E2375">
        <v>1</v>
      </c>
      <c r="F2375">
        <v>1</v>
      </c>
      <c r="G2375" s="1" t="s">
        <v>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1</v>
      </c>
      <c r="P2375">
        <v>0</v>
      </c>
      <c r="Q2375">
        <v>1</v>
      </c>
      <c r="R2375">
        <v>4</v>
      </c>
      <c r="S2375">
        <v>3</v>
      </c>
      <c r="T2375">
        <v>7</v>
      </c>
      <c r="U2375">
        <v>6</v>
      </c>
      <c r="V2375">
        <v>4</v>
      </c>
      <c r="W2375">
        <v>4</v>
      </c>
      <c r="X2375">
        <v>6</v>
      </c>
      <c r="Y2375">
        <v>10</v>
      </c>
    </row>
    <row r="2376" spans="1:25" x14ac:dyDescent="0.3">
      <c r="A2376" s="1" t="s">
        <v>341</v>
      </c>
      <c r="B2376" s="1" t="s">
        <v>321</v>
      </c>
      <c r="C2376">
        <v>10</v>
      </c>
      <c r="D2376">
        <v>0</v>
      </c>
      <c r="E2376">
        <v>1</v>
      </c>
      <c r="F2376">
        <v>1</v>
      </c>
      <c r="G2376" s="1" t="s">
        <v>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1</v>
      </c>
      <c r="P2376">
        <v>0</v>
      </c>
      <c r="Q2376">
        <v>1</v>
      </c>
      <c r="R2376">
        <v>0</v>
      </c>
      <c r="S2376">
        <v>2</v>
      </c>
      <c r="T2376">
        <v>2</v>
      </c>
      <c r="U2376">
        <v>4</v>
      </c>
      <c r="V2376">
        <v>4</v>
      </c>
      <c r="W2376">
        <v>4</v>
      </c>
      <c r="X2376">
        <v>4</v>
      </c>
      <c r="Y2376">
        <v>8</v>
      </c>
    </row>
    <row r="2377" spans="1:25" x14ac:dyDescent="0.3">
      <c r="A2377" s="1" t="s">
        <v>338</v>
      </c>
      <c r="B2377" s="1" t="s">
        <v>336</v>
      </c>
      <c r="C2377">
        <v>10</v>
      </c>
      <c r="D2377">
        <v>0</v>
      </c>
      <c r="E2377">
        <v>0</v>
      </c>
      <c r="F2377">
        <v>0</v>
      </c>
      <c r="G2377" s="1" t="s">
        <v>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3</v>
      </c>
      <c r="S2377">
        <v>4</v>
      </c>
      <c r="T2377">
        <v>7</v>
      </c>
      <c r="U2377">
        <v>9</v>
      </c>
      <c r="V2377">
        <v>1</v>
      </c>
      <c r="W2377">
        <v>1</v>
      </c>
      <c r="X2377">
        <v>9</v>
      </c>
      <c r="Y2377">
        <v>10</v>
      </c>
    </row>
    <row r="2378" spans="1:25" x14ac:dyDescent="0.3">
      <c r="A2378" s="1" t="s">
        <v>329</v>
      </c>
      <c r="B2378" s="1" t="s">
        <v>323</v>
      </c>
      <c r="C2378">
        <v>10</v>
      </c>
      <c r="D2378">
        <v>0</v>
      </c>
      <c r="E2378">
        <v>0</v>
      </c>
      <c r="F2378">
        <v>0</v>
      </c>
      <c r="G2378" s="1" t="s">
        <v>5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>
        <v>7</v>
      </c>
      <c r="V2378">
        <v>4</v>
      </c>
      <c r="W2378">
        <v>4</v>
      </c>
      <c r="X2378">
        <v>7</v>
      </c>
      <c r="Y2378">
        <v>11</v>
      </c>
    </row>
    <row r="2379" spans="1:25" x14ac:dyDescent="0.3">
      <c r="A2379" s="1" t="s">
        <v>328</v>
      </c>
      <c r="B2379" s="1" t="s">
        <v>326</v>
      </c>
      <c r="C2379">
        <v>10</v>
      </c>
      <c r="D2379">
        <v>0</v>
      </c>
      <c r="E2379">
        <v>1</v>
      </c>
      <c r="F2379">
        <v>1</v>
      </c>
      <c r="G2379" s="1" t="s">
        <v>5</v>
      </c>
      <c r="H2379">
        <v>0</v>
      </c>
      <c r="I2379">
        <v>1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9</v>
      </c>
      <c r="V2379">
        <v>3</v>
      </c>
      <c r="W2379">
        <v>3</v>
      </c>
      <c r="X2379">
        <v>9</v>
      </c>
      <c r="Y2379">
        <v>12</v>
      </c>
    </row>
    <row r="2380" spans="1:25" x14ac:dyDescent="0.3">
      <c r="A2380" s="1" t="s">
        <v>335</v>
      </c>
      <c r="B2380" s="1" t="s">
        <v>320</v>
      </c>
      <c r="C2380">
        <v>10</v>
      </c>
      <c r="D2380">
        <v>1</v>
      </c>
      <c r="E2380">
        <v>1</v>
      </c>
      <c r="F2380">
        <v>2</v>
      </c>
      <c r="G2380" s="1" t="s">
        <v>463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1</v>
      </c>
      <c r="O2380">
        <v>1</v>
      </c>
      <c r="P2380">
        <v>1</v>
      </c>
      <c r="Q2380">
        <v>2</v>
      </c>
      <c r="R2380">
        <v>2</v>
      </c>
      <c r="S2380">
        <v>0</v>
      </c>
      <c r="T2380">
        <v>2</v>
      </c>
      <c r="U2380">
        <v>4</v>
      </c>
      <c r="V2380">
        <v>6</v>
      </c>
      <c r="W2380">
        <v>6</v>
      </c>
      <c r="X2380">
        <v>4</v>
      </c>
      <c r="Y2380">
        <v>10</v>
      </c>
    </row>
    <row r="2381" spans="1:25" x14ac:dyDescent="0.3">
      <c r="A2381" s="1" t="s">
        <v>325</v>
      </c>
      <c r="B2381" s="1" t="s">
        <v>343</v>
      </c>
      <c r="C2381">
        <v>10</v>
      </c>
      <c r="D2381">
        <v>3</v>
      </c>
      <c r="E2381">
        <v>2</v>
      </c>
      <c r="F2381">
        <v>5</v>
      </c>
      <c r="G2381" s="1" t="s">
        <v>463</v>
      </c>
      <c r="H2381">
        <v>1</v>
      </c>
      <c r="I2381">
        <v>1</v>
      </c>
      <c r="J2381">
        <v>1</v>
      </c>
      <c r="K2381">
        <v>1</v>
      </c>
      <c r="L2381">
        <v>2</v>
      </c>
      <c r="M2381">
        <v>2</v>
      </c>
      <c r="N2381">
        <v>1</v>
      </c>
      <c r="O2381">
        <v>1</v>
      </c>
      <c r="P2381">
        <v>2</v>
      </c>
      <c r="Q2381">
        <v>3</v>
      </c>
      <c r="R2381">
        <v>2</v>
      </c>
      <c r="S2381">
        <v>0</v>
      </c>
      <c r="T2381">
        <v>2</v>
      </c>
      <c r="U2381">
        <v>6</v>
      </c>
      <c r="V2381">
        <v>5</v>
      </c>
      <c r="W2381">
        <v>5</v>
      </c>
      <c r="X2381">
        <v>6</v>
      </c>
      <c r="Y2381">
        <v>11</v>
      </c>
    </row>
    <row r="2382" spans="1:25" x14ac:dyDescent="0.3">
      <c r="A2382" s="1" t="s">
        <v>322</v>
      </c>
      <c r="B2382" s="1" t="s">
        <v>340</v>
      </c>
      <c r="C2382">
        <v>10</v>
      </c>
      <c r="D2382">
        <v>1</v>
      </c>
      <c r="E2382">
        <v>0</v>
      </c>
      <c r="F2382">
        <v>1</v>
      </c>
      <c r="G2382" s="1" t="s">
        <v>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1</v>
      </c>
      <c r="Q2382">
        <v>1</v>
      </c>
      <c r="R2382">
        <v>0</v>
      </c>
      <c r="S2382">
        <v>1</v>
      </c>
      <c r="T2382">
        <v>1</v>
      </c>
      <c r="U2382">
        <v>7</v>
      </c>
      <c r="V2382">
        <v>2</v>
      </c>
      <c r="W2382">
        <v>2</v>
      </c>
      <c r="X2382">
        <v>7</v>
      </c>
      <c r="Y2382">
        <v>9</v>
      </c>
    </row>
    <row r="2383" spans="1:25" x14ac:dyDescent="0.3">
      <c r="A2383" s="1" t="s">
        <v>324</v>
      </c>
      <c r="B2383" s="1" t="s">
        <v>332</v>
      </c>
      <c r="C2383">
        <v>10</v>
      </c>
      <c r="D2383">
        <v>0</v>
      </c>
      <c r="E2383">
        <v>1</v>
      </c>
      <c r="F2383">
        <v>1</v>
      </c>
      <c r="G2383" s="1" t="s">
        <v>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1</v>
      </c>
      <c r="P2383">
        <v>0</v>
      </c>
      <c r="Q2383">
        <v>1</v>
      </c>
      <c r="R2383">
        <v>3</v>
      </c>
      <c r="S2383">
        <v>2</v>
      </c>
      <c r="T2383">
        <v>5</v>
      </c>
      <c r="U2383">
        <v>4</v>
      </c>
      <c r="V2383">
        <v>5</v>
      </c>
      <c r="W2383">
        <v>5</v>
      </c>
      <c r="X2383">
        <v>4</v>
      </c>
      <c r="Y2383">
        <v>9</v>
      </c>
    </row>
    <row r="2384" spans="1:25" x14ac:dyDescent="0.3">
      <c r="A2384" s="1" t="s">
        <v>327</v>
      </c>
      <c r="B2384" s="1" t="s">
        <v>331</v>
      </c>
      <c r="C2384">
        <v>10</v>
      </c>
      <c r="D2384">
        <v>0</v>
      </c>
      <c r="E2384">
        <v>4</v>
      </c>
      <c r="F2384">
        <v>4</v>
      </c>
      <c r="G2384" s="1" t="s">
        <v>5</v>
      </c>
      <c r="H2384">
        <v>0</v>
      </c>
      <c r="I2384">
        <v>3</v>
      </c>
      <c r="J2384">
        <v>3</v>
      </c>
      <c r="K2384">
        <v>0</v>
      </c>
      <c r="L2384">
        <v>3</v>
      </c>
      <c r="M2384">
        <v>0</v>
      </c>
      <c r="N2384">
        <v>1</v>
      </c>
      <c r="O2384">
        <v>1</v>
      </c>
      <c r="P2384">
        <v>0</v>
      </c>
      <c r="Q2384">
        <v>1</v>
      </c>
      <c r="R2384">
        <v>4</v>
      </c>
      <c r="S2384">
        <v>0</v>
      </c>
      <c r="T2384">
        <v>4</v>
      </c>
      <c r="U2384">
        <v>5</v>
      </c>
      <c r="V2384">
        <v>3</v>
      </c>
      <c r="W2384">
        <v>3</v>
      </c>
      <c r="X2384">
        <v>5</v>
      </c>
      <c r="Y2384">
        <v>8</v>
      </c>
    </row>
    <row r="2385" spans="1:25" x14ac:dyDescent="0.3">
      <c r="A2385" s="1" t="s">
        <v>323</v>
      </c>
      <c r="B2385" s="1" t="s">
        <v>337</v>
      </c>
      <c r="C2385">
        <v>11</v>
      </c>
      <c r="D2385">
        <v>3</v>
      </c>
      <c r="E2385">
        <v>0</v>
      </c>
      <c r="F2385">
        <v>3</v>
      </c>
      <c r="G2385" s="1" t="s">
        <v>5</v>
      </c>
      <c r="H2385">
        <v>2</v>
      </c>
      <c r="I2385">
        <v>0</v>
      </c>
      <c r="J2385">
        <v>0</v>
      </c>
      <c r="K2385">
        <v>2</v>
      </c>
      <c r="L2385">
        <v>2</v>
      </c>
      <c r="M2385">
        <v>1</v>
      </c>
      <c r="N2385">
        <v>0</v>
      </c>
      <c r="O2385">
        <v>0</v>
      </c>
      <c r="P2385">
        <v>1</v>
      </c>
      <c r="Q2385">
        <v>1</v>
      </c>
      <c r="R2385">
        <v>1</v>
      </c>
      <c r="S2385">
        <v>1</v>
      </c>
      <c r="T2385">
        <v>2</v>
      </c>
      <c r="U2385">
        <v>9</v>
      </c>
      <c r="V2385">
        <v>0</v>
      </c>
      <c r="W2385">
        <v>0</v>
      </c>
      <c r="X2385">
        <v>9</v>
      </c>
      <c r="Y2385">
        <v>9</v>
      </c>
    </row>
    <row r="2386" spans="1:25" x14ac:dyDescent="0.3">
      <c r="A2386" s="1" t="s">
        <v>331</v>
      </c>
      <c r="B2386" s="1" t="s">
        <v>330</v>
      </c>
      <c r="C2386">
        <v>11</v>
      </c>
      <c r="D2386">
        <v>1</v>
      </c>
      <c r="E2386">
        <v>1</v>
      </c>
      <c r="F2386">
        <v>2</v>
      </c>
      <c r="G2386" s="1" t="s">
        <v>463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1</v>
      </c>
      <c r="O2386">
        <v>1</v>
      </c>
      <c r="P2386">
        <v>1</v>
      </c>
      <c r="Q2386">
        <v>2</v>
      </c>
      <c r="R2386">
        <v>2</v>
      </c>
      <c r="S2386">
        <v>0</v>
      </c>
      <c r="T2386">
        <v>2</v>
      </c>
    </row>
    <row r="2387" spans="1:25" x14ac:dyDescent="0.3">
      <c r="A2387" s="1" t="s">
        <v>334</v>
      </c>
      <c r="B2387" s="1" t="s">
        <v>322</v>
      </c>
      <c r="C2387">
        <v>11</v>
      </c>
      <c r="D2387">
        <v>0</v>
      </c>
      <c r="E2387">
        <v>2</v>
      </c>
      <c r="F2387">
        <v>2</v>
      </c>
      <c r="G2387" s="1" t="s">
        <v>5</v>
      </c>
      <c r="H2387">
        <v>0</v>
      </c>
      <c r="I2387">
        <v>1</v>
      </c>
      <c r="J2387">
        <v>1</v>
      </c>
      <c r="K2387">
        <v>0</v>
      </c>
      <c r="L2387">
        <v>1</v>
      </c>
      <c r="M2387">
        <v>0</v>
      </c>
      <c r="N2387">
        <v>1</v>
      </c>
      <c r="O2387">
        <v>1</v>
      </c>
      <c r="P2387">
        <v>0</v>
      </c>
      <c r="Q2387">
        <v>1</v>
      </c>
      <c r="R2387">
        <v>3</v>
      </c>
      <c r="S2387">
        <v>1</v>
      </c>
      <c r="T2387">
        <v>4</v>
      </c>
      <c r="U2387">
        <v>8</v>
      </c>
      <c r="V2387">
        <v>8</v>
      </c>
      <c r="W2387">
        <v>8</v>
      </c>
      <c r="X2387">
        <v>8</v>
      </c>
      <c r="Y2387">
        <v>16</v>
      </c>
    </row>
    <row r="2388" spans="1:25" x14ac:dyDescent="0.3">
      <c r="A2388" s="1" t="s">
        <v>342</v>
      </c>
      <c r="B2388" s="1" t="s">
        <v>338</v>
      </c>
      <c r="C2388">
        <v>11</v>
      </c>
      <c r="D2388">
        <v>1</v>
      </c>
      <c r="E2388">
        <v>1</v>
      </c>
      <c r="F2388">
        <v>2</v>
      </c>
      <c r="G2388" s="1" t="s">
        <v>463</v>
      </c>
      <c r="H2388">
        <v>0</v>
      </c>
      <c r="I2388">
        <v>1</v>
      </c>
      <c r="J2388">
        <v>1</v>
      </c>
      <c r="K2388">
        <v>0</v>
      </c>
      <c r="L2388">
        <v>1</v>
      </c>
      <c r="M2388">
        <v>1</v>
      </c>
      <c r="N2388">
        <v>0</v>
      </c>
      <c r="O2388">
        <v>0</v>
      </c>
      <c r="P2388">
        <v>1</v>
      </c>
      <c r="Q2388">
        <v>1</v>
      </c>
      <c r="R2388">
        <v>0</v>
      </c>
      <c r="S2388">
        <v>1</v>
      </c>
      <c r="T2388">
        <v>1</v>
      </c>
      <c r="U2388">
        <v>8</v>
      </c>
      <c r="V2388">
        <v>7</v>
      </c>
      <c r="W2388">
        <v>7</v>
      </c>
      <c r="X2388">
        <v>8</v>
      </c>
      <c r="Y2388">
        <v>15</v>
      </c>
    </row>
    <row r="2389" spans="1:25" x14ac:dyDescent="0.3">
      <c r="A2389" s="1" t="s">
        <v>336</v>
      </c>
      <c r="B2389" s="1" t="s">
        <v>324</v>
      </c>
      <c r="C2389">
        <v>11</v>
      </c>
      <c r="D2389">
        <v>0</v>
      </c>
      <c r="E2389">
        <v>2</v>
      </c>
      <c r="F2389">
        <v>2</v>
      </c>
      <c r="G2389" s="1" t="s">
        <v>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</v>
      </c>
      <c r="O2389">
        <v>2</v>
      </c>
      <c r="P2389">
        <v>0</v>
      </c>
      <c r="Q2389">
        <v>2</v>
      </c>
      <c r="R2389">
        <v>1</v>
      </c>
      <c r="S2389">
        <v>1</v>
      </c>
      <c r="T2389">
        <v>2</v>
      </c>
    </row>
    <row r="2390" spans="1:25" x14ac:dyDescent="0.3">
      <c r="A2390" s="1" t="s">
        <v>326</v>
      </c>
      <c r="B2390" s="1" t="s">
        <v>341</v>
      </c>
      <c r="C2390">
        <v>11</v>
      </c>
      <c r="D2390">
        <v>0</v>
      </c>
      <c r="E2390">
        <v>1</v>
      </c>
      <c r="F2390">
        <v>1</v>
      </c>
      <c r="G2390" s="1" t="s">
        <v>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1</v>
      </c>
      <c r="P2390">
        <v>0</v>
      </c>
      <c r="Q2390">
        <v>1</v>
      </c>
      <c r="R2390">
        <v>1</v>
      </c>
      <c r="S2390">
        <v>3</v>
      </c>
      <c r="T2390">
        <v>4</v>
      </c>
      <c r="U2390">
        <v>11</v>
      </c>
      <c r="V2390">
        <v>0</v>
      </c>
      <c r="W2390">
        <v>0</v>
      </c>
      <c r="X2390">
        <v>11</v>
      </c>
      <c r="Y2390">
        <v>11</v>
      </c>
    </row>
    <row r="2391" spans="1:25" x14ac:dyDescent="0.3">
      <c r="A2391" s="1" t="s">
        <v>332</v>
      </c>
      <c r="B2391" s="1" t="s">
        <v>329</v>
      </c>
      <c r="C2391">
        <v>11</v>
      </c>
      <c r="D2391">
        <v>1</v>
      </c>
      <c r="E2391">
        <v>1</v>
      </c>
      <c r="F2391">
        <v>2</v>
      </c>
      <c r="G2391" s="1" t="s">
        <v>463</v>
      </c>
      <c r="H2391">
        <v>1</v>
      </c>
      <c r="I2391">
        <v>0</v>
      </c>
      <c r="J2391">
        <v>0</v>
      </c>
      <c r="K2391">
        <v>1</v>
      </c>
      <c r="L2391">
        <v>1</v>
      </c>
      <c r="M2391">
        <v>0</v>
      </c>
      <c r="N2391">
        <v>1</v>
      </c>
      <c r="O2391">
        <v>1</v>
      </c>
      <c r="P2391">
        <v>0</v>
      </c>
      <c r="Q2391">
        <v>1</v>
      </c>
      <c r="R2391">
        <v>0</v>
      </c>
      <c r="S2391">
        <v>3</v>
      </c>
      <c r="T2391">
        <v>3</v>
      </c>
    </row>
    <row r="2392" spans="1:25" x14ac:dyDescent="0.3">
      <c r="A2392" s="1" t="s">
        <v>333</v>
      </c>
      <c r="B2392" s="1" t="s">
        <v>323</v>
      </c>
      <c r="C2392">
        <v>12</v>
      </c>
      <c r="D2392">
        <v>1</v>
      </c>
      <c r="E2392">
        <v>1</v>
      </c>
      <c r="F2392">
        <v>2</v>
      </c>
      <c r="G2392" s="1" t="s">
        <v>463</v>
      </c>
      <c r="H2392">
        <v>1</v>
      </c>
      <c r="I2392">
        <v>1</v>
      </c>
      <c r="J2392">
        <v>1</v>
      </c>
      <c r="K2392">
        <v>1</v>
      </c>
      <c r="L2392">
        <v>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2</v>
      </c>
      <c r="T2392">
        <v>3</v>
      </c>
      <c r="U2392">
        <v>3</v>
      </c>
      <c r="V2392">
        <v>8</v>
      </c>
      <c r="W2392">
        <v>8</v>
      </c>
      <c r="X2392">
        <v>3</v>
      </c>
      <c r="Y2392">
        <v>11</v>
      </c>
    </row>
    <row r="2393" spans="1:25" x14ac:dyDescent="0.3">
      <c r="A2393" s="1" t="s">
        <v>330</v>
      </c>
      <c r="B2393" s="1" t="s">
        <v>339</v>
      </c>
      <c r="C2393">
        <v>12</v>
      </c>
      <c r="D2393">
        <v>2</v>
      </c>
      <c r="E2393">
        <v>0</v>
      </c>
      <c r="F2393">
        <v>2</v>
      </c>
      <c r="G2393" s="1" t="s">
        <v>5</v>
      </c>
      <c r="H2393">
        <v>1</v>
      </c>
      <c r="I2393">
        <v>0</v>
      </c>
      <c r="J2393">
        <v>0</v>
      </c>
      <c r="K2393">
        <v>1</v>
      </c>
      <c r="L2393">
        <v>1</v>
      </c>
      <c r="M2393">
        <v>1</v>
      </c>
      <c r="N2393">
        <v>0</v>
      </c>
      <c r="O2393">
        <v>0</v>
      </c>
      <c r="P2393">
        <v>1</v>
      </c>
      <c r="Q2393">
        <v>1</v>
      </c>
      <c r="R2393">
        <v>1</v>
      </c>
      <c r="S2393">
        <v>1</v>
      </c>
      <c r="T2393">
        <v>2</v>
      </c>
    </row>
    <row r="2394" spans="1:25" x14ac:dyDescent="0.3">
      <c r="A2394" s="1" t="s">
        <v>341</v>
      </c>
      <c r="B2394" s="1" t="s">
        <v>340</v>
      </c>
      <c r="C2394">
        <v>12</v>
      </c>
      <c r="D2394">
        <v>0</v>
      </c>
      <c r="E2394">
        <v>1</v>
      </c>
      <c r="F2394">
        <v>1</v>
      </c>
      <c r="G2394" s="1" t="s">
        <v>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1</v>
      </c>
      <c r="P2394">
        <v>0</v>
      </c>
      <c r="Q2394">
        <v>1</v>
      </c>
      <c r="R2394">
        <v>3</v>
      </c>
      <c r="S2394">
        <v>2</v>
      </c>
      <c r="T2394">
        <v>5</v>
      </c>
      <c r="U2394">
        <v>6</v>
      </c>
      <c r="V2394">
        <v>5</v>
      </c>
      <c r="W2394">
        <v>5</v>
      </c>
      <c r="X2394">
        <v>6</v>
      </c>
      <c r="Y2394">
        <v>11</v>
      </c>
    </row>
    <row r="2395" spans="1:25" x14ac:dyDescent="0.3">
      <c r="A2395" s="1" t="s">
        <v>338</v>
      </c>
      <c r="B2395" s="1" t="s">
        <v>326</v>
      </c>
      <c r="C2395">
        <v>12</v>
      </c>
      <c r="D2395">
        <v>0</v>
      </c>
      <c r="E2395">
        <v>3</v>
      </c>
      <c r="F2395">
        <v>3</v>
      </c>
      <c r="G2395" s="1" t="s">
        <v>5</v>
      </c>
      <c r="H2395">
        <v>0</v>
      </c>
      <c r="I2395">
        <v>2</v>
      </c>
      <c r="J2395">
        <v>2</v>
      </c>
      <c r="K2395">
        <v>0</v>
      </c>
      <c r="L2395">
        <v>2</v>
      </c>
      <c r="M2395">
        <v>0</v>
      </c>
      <c r="N2395">
        <v>1</v>
      </c>
      <c r="O2395">
        <v>1</v>
      </c>
      <c r="P2395">
        <v>0</v>
      </c>
      <c r="Q2395">
        <v>1</v>
      </c>
      <c r="R2395">
        <v>0</v>
      </c>
      <c r="S2395">
        <v>1</v>
      </c>
      <c r="T2395">
        <v>1</v>
      </c>
      <c r="U2395">
        <v>0</v>
      </c>
      <c r="V2395">
        <v>3</v>
      </c>
      <c r="W2395">
        <v>3</v>
      </c>
      <c r="X2395">
        <v>0</v>
      </c>
      <c r="Y2395">
        <v>3</v>
      </c>
    </row>
    <row r="2396" spans="1:25" x14ac:dyDescent="0.3">
      <c r="A2396" s="1" t="s">
        <v>329</v>
      </c>
      <c r="B2396" s="1" t="s">
        <v>342</v>
      </c>
      <c r="C2396">
        <v>12</v>
      </c>
      <c r="D2396">
        <v>1</v>
      </c>
      <c r="E2396">
        <v>0</v>
      </c>
      <c r="F2396">
        <v>1</v>
      </c>
      <c r="G2396" s="1" t="s">
        <v>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1</v>
      </c>
      <c r="R2396">
        <v>6</v>
      </c>
      <c r="S2396">
        <v>1</v>
      </c>
      <c r="T2396">
        <v>7</v>
      </c>
    </row>
    <row r="2397" spans="1:25" x14ac:dyDescent="0.3">
      <c r="A2397" s="1" t="s">
        <v>328</v>
      </c>
      <c r="B2397" s="1" t="s">
        <v>343</v>
      </c>
      <c r="C2397">
        <v>12</v>
      </c>
      <c r="D2397">
        <v>1</v>
      </c>
      <c r="E2397">
        <v>1</v>
      </c>
      <c r="F2397">
        <v>2</v>
      </c>
      <c r="G2397" s="1" t="s">
        <v>463</v>
      </c>
      <c r="H2397">
        <v>1</v>
      </c>
      <c r="I2397">
        <v>1</v>
      </c>
      <c r="J2397">
        <v>1</v>
      </c>
      <c r="K2397">
        <v>1</v>
      </c>
      <c r="L2397">
        <v>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4</v>
      </c>
      <c r="T2397">
        <v>5</v>
      </c>
      <c r="U2397">
        <v>10</v>
      </c>
      <c r="V2397">
        <v>2</v>
      </c>
      <c r="W2397">
        <v>2</v>
      </c>
      <c r="X2397">
        <v>10</v>
      </c>
      <c r="Y2397">
        <v>12</v>
      </c>
    </row>
    <row r="2398" spans="1:25" x14ac:dyDescent="0.3">
      <c r="A2398" s="1" t="s">
        <v>335</v>
      </c>
      <c r="B2398" s="1" t="s">
        <v>332</v>
      </c>
      <c r="C2398">
        <v>12</v>
      </c>
      <c r="D2398">
        <v>1</v>
      </c>
      <c r="E2398">
        <v>2</v>
      </c>
      <c r="F2398">
        <v>3</v>
      </c>
      <c r="G2398" s="1" t="s">
        <v>463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2</v>
      </c>
      <c r="O2398">
        <v>2</v>
      </c>
      <c r="P2398">
        <v>1</v>
      </c>
      <c r="Q2398">
        <v>3</v>
      </c>
      <c r="R2398">
        <v>3</v>
      </c>
      <c r="S2398">
        <v>1</v>
      </c>
      <c r="T2398">
        <v>4</v>
      </c>
      <c r="U2398">
        <v>6</v>
      </c>
      <c r="V2398">
        <v>8</v>
      </c>
      <c r="W2398">
        <v>8</v>
      </c>
      <c r="X2398">
        <v>6</v>
      </c>
      <c r="Y2398">
        <v>14</v>
      </c>
    </row>
    <row r="2399" spans="1:25" x14ac:dyDescent="0.3">
      <c r="A2399" s="1" t="s">
        <v>325</v>
      </c>
      <c r="B2399" s="1" t="s">
        <v>320</v>
      </c>
      <c r="C2399">
        <v>12</v>
      </c>
      <c r="D2399">
        <v>0</v>
      </c>
      <c r="E2399">
        <v>3</v>
      </c>
      <c r="F2399">
        <v>3</v>
      </c>
      <c r="G2399" s="1" t="s">
        <v>5</v>
      </c>
      <c r="H2399">
        <v>0</v>
      </c>
      <c r="I2399">
        <v>2</v>
      </c>
      <c r="J2399">
        <v>2</v>
      </c>
      <c r="K2399">
        <v>0</v>
      </c>
      <c r="L2399">
        <v>2</v>
      </c>
      <c r="M2399">
        <v>0</v>
      </c>
      <c r="N2399">
        <v>1</v>
      </c>
      <c r="O2399">
        <v>1</v>
      </c>
      <c r="P2399">
        <v>0</v>
      </c>
      <c r="Q2399">
        <v>1</v>
      </c>
      <c r="R2399">
        <v>1</v>
      </c>
      <c r="S2399">
        <v>3</v>
      </c>
      <c r="T2399">
        <v>4</v>
      </c>
      <c r="U2399">
        <v>2</v>
      </c>
      <c r="V2399">
        <v>4</v>
      </c>
      <c r="W2399">
        <v>4</v>
      </c>
      <c r="X2399">
        <v>2</v>
      </c>
      <c r="Y2399">
        <v>6</v>
      </c>
    </row>
    <row r="2400" spans="1:25" x14ac:dyDescent="0.3">
      <c r="A2400" s="1" t="s">
        <v>322</v>
      </c>
      <c r="B2400" s="1" t="s">
        <v>331</v>
      </c>
      <c r="C2400">
        <v>12</v>
      </c>
      <c r="D2400">
        <v>3</v>
      </c>
      <c r="E2400">
        <v>1</v>
      </c>
      <c r="F2400">
        <v>4</v>
      </c>
      <c r="G2400" s="1" t="s">
        <v>463</v>
      </c>
      <c r="H2400">
        <v>2</v>
      </c>
      <c r="I2400">
        <v>0</v>
      </c>
      <c r="J2400">
        <v>0</v>
      </c>
      <c r="K2400">
        <v>2</v>
      </c>
      <c r="L2400">
        <v>2</v>
      </c>
      <c r="M2400">
        <v>1</v>
      </c>
      <c r="N2400">
        <v>1</v>
      </c>
      <c r="O2400">
        <v>1</v>
      </c>
      <c r="P2400">
        <v>1</v>
      </c>
      <c r="Q2400">
        <v>2</v>
      </c>
      <c r="R2400">
        <v>1</v>
      </c>
      <c r="S2400">
        <v>1</v>
      </c>
      <c r="T2400">
        <v>2</v>
      </c>
      <c r="U2400">
        <v>2</v>
      </c>
      <c r="V2400">
        <v>6</v>
      </c>
      <c r="W2400">
        <v>6</v>
      </c>
      <c r="X2400">
        <v>2</v>
      </c>
      <c r="Y2400">
        <v>8</v>
      </c>
    </row>
    <row r="2401" spans="1:25" x14ac:dyDescent="0.3">
      <c r="A2401" s="1" t="s">
        <v>324</v>
      </c>
      <c r="B2401" s="1" t="s">
        <v>334</v>
      </c>
      <c r="C2401">
        <v>12</v>
      </c>
      <c r="D2401">
        <v>5</v>
      </c>
      <c r="E2401">
        <v>0</v>
      </c>
      <c r="F2401">
        <v>5</v>
      </c>
      <c r="G2401" s="1" t="s">
        <v>5</v>
      </c>
      <c r="H2401">
        <v>4</v>
      </c>
      <c r="I2401">
        <v>0</v>
      </c>
      <c r="J2401">
        <v>0</v>
      </c>
      <c r="K2401">
        <v>4</v>
      </c>
      <c r="L2401">
        <v>4</v>
      </c>
      <c r="M2401">
        <v>1</v>
      </c>
      <c r="N2401">
        <v>0</v>
      </c>
      <c r="O2401">
        <v>0</v>
      </c>
      <c r="P2401">
        <v>1</v>
      </c>
      <c r="Q2401">
        <v>1</v>
      </c>
      <c r="R2401">
        <v>4</v>
      </c>
      <c r="S2401">
        <v>2</v>
      </c>
      <c r="T2401">
        <v>6</v>
      </c>
      <c r="U2401">
        <v>4</v>
      </c>
      <c r="V2401">
        <v>2</v>
      </c>
      <c r="W2401">
        <v>2</v>
      </c>
      <c r="X2401">
        <v>4</v>
      </c>
      <c r="Y2401">
        <v>6</v>
      </c>
    </row>
    <row r="2402" spans="1:25" x14ac:dyDescent="0.3">
      <c r="A2402" s="1" t="s">
        <v>327</v>
      </c>
      <c r="B2402" s="1" t="s">
        <v>321</v>
      </c>
      <c r="C2402">
        <v>12</v>
      </c>
      <c r="D2402">
        <v>3</v>
      </c>
      <c r="E2402">
        <v>0</v>
      </c>
      <c r="F2402">
        <v>3</v>
      </c>
      <c r="G2402" s="1" t="s">
        <v>5</v>
      </c>
      <c r="H2402">
        <v>2</v>
      </c>
      <c r="I2402">
        <v>0</v>
      </c>
      <c r="J2402">
        <v>0</v>
      </c>
      <c r="K2402">
        <v>2</v>
      </c>
      <c r="L2402">
        <v>2</v>
      </c>
      <c r="M2402">
        <v>1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3</v>
      </c>
      <c r="T2402">
        <v>3</v>
      </c>
      <c r="U2402">
        <v>9</v>
      </c>
      <c r="V2402">
        <v>2</v>
      </c>
      <c r="W2402">
        <v>2</v>
      </c>
      <c r="X2402">
        <v>9</v>
      </c>
      <c r="Y2402">
        <v>11</v>
      </c>
    </row>
    <row r="2403" spans="1:25" x14ac:dyDescent="0.3">
      <c r="A2403" s="1" t="s">
        <v>337</v>
      </c>
      <c r="B2403" s="1" t="s">
        <v>340</v>
      </c>
      <c r="C2403">
        <v>13</v>
      </c>
      <c r="D2403">
        <v>0</v>
      </c>
      <c r="E2403">
        <v>1</v>
      </c>
      <c r="F2403">
        <v>1</v>
      </c>
      <c r="G2403" s="1" t="s">
        <v>5</v>
      </c>
      <c r="H2403">
        <v>0</v>
      </c>
      <c r="I2403">
        <v>1</v>
      </c>
      <c r="J2403">
        <v>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</v>
      </c>
      <c r="T2403">
        <v>2</v>
      </c>
      <c r="U2403">
        <v>6</v>
      </c>
      <c r="V2403">
        <v>2</v>
      </c>
      <c r="W2403">
        <v>2</v>
      </c>
      <c r="X2403">
        <v>6</v>
      </c>
      <c r="Y2403">
        <v>8</v>
      </c>
    </row>
    <row r="2404" spans="1:25" x14ac:dyDescent="0.3">
      <c r="A2404" s="1" t="s">
        <v>333</v>
      </c>
      <c r="B2404" s="1" t="s">
        <v>343</v>
      </c>
      <c r="C2404">
        <v>13</v>
      </c>
      <c r="D2404">
        <v>2</v>
      </c>
      <c r="E2404">
        <v>2</v>
      </c>
      <c r="F2404">
        <v>4</v>
      </c>
      <c r="G2404" s="1" t="s">
        <v>463</v>
      </c>
      <c r="H2404">
        <v>1</v>
      </c>
      <c r="I2404">
        <v>0</v>
      </c>
      <c r="J2404">
        <v>0</v>
      </c>
      <c r="K2404">
        <v>1</v>
      </c>
      <c r="L2404">
        <v>1</v>
      </c>
      <c r="M2404">
        <v>1</v>
      </c>
      <c r="N2404">
        <v>2</v>
      </c>
      <c r="O2404">
        <v>2</v>
      </c>
      <c r="P2404">
        <v>1</v>
      </c>
      <c r="Q2404">
        <v>3</v>
      </c>
      <c r="R2404">
        <v>1</v>
      </c>
      <c r="S2404">
        <v>2</v>
      </c>
      <c r="T2404">
        <v>3</v>
      </c>
      <c r="U2404">
        <v>9</v>
      </c>
      <c r="V2404">
        <v>5</v>
      </c>
      <c r="W2404">
        <v>5</v>
      </c>
      <c r="X2404">
        <v>9</v>
      </c>
      <c r="Y2404">
        <v>14</v>
      </c>
    </row>
    <row r="2405" spans="1:25" x14ac:dyDescent="0.3">
      <c r="A2405" s="1" t="s">
        <v>330</v>
      </c>
      <c r="B2405" s="1" t="s">
        <v>326</v>
      </c>
      <c r="C2405">
        <v>13</v>
      </c>
      <c r="D2405">
        <v>1</v>
      </c>
      <c r="E2405">
        <v>2</v>
      </c>
      <c r="F2405">
        <v>3</v>
      </c>
      <c r="G2405" s="1" t="s">
        <v>463</v>
      </c>
      <c r="H2405">
        <v>1</v>
      </c>
      <c r="I2405">
        <v>0</v>
      </c>
      <c r="J2405">
        <v>0</v>
      </c>
      <c r="K2405">
        <v>1</v>
      </c>
      <c r="L2405">
        <v>1</v>
      </c>
      <c r="M2405">
        <v>0</v>
      </c>
      <c r="N2405">
        <v>2</v>
      </c>
      <c r="O2405">
        <v>2</v>
      </c>
      <c r="P2405">
        <v>0</v>
      </c>
      <c r="Q2405">
        <v>2</v>
      </c>
      <c r="R2405">
        <v>0</v>
      </c>
      <c r="S2405">
        <v>2</v>
      </c>
      <c r="T2405">
        <v>2</v>
      </c>
      <c r="U2405">
        <v>4</v>
      </c>
      <c r="V2405">
        <v>5</v>
      </c>
      <c r="W2405">
        <v>5</v>
      </c>
      <c r="X2405">
        <v>4</v>
      </c>
      <c r="Y2405">
        <v>9</v>
      </c>
    </row>
    <row r="2406" spans="1:25" x14ac:dyDescent="0.3">
      <c r="A2406" s="1" t="s">
        <v>341</v>
      </c>
      <c r="B2406" s="1" t="s">
        <v>320</v>
      </c>
      <c r="C2406">
        <v>13</v>
      </c>
      <c r="D2406">
        <v>1</v>
      </c>
      <c r="E2406">
        <v>5</v>
      </c>
      <c r="F2406">
        <v>6</v>
      </c>
      <c r="G2406" s="1" t="s">
        <v>463</v>
      </c>
      <c r="H2406">
        <v>1</v>
      </c>
      <c r="I2406">
        <v>2</v>
      </c>
      <c r="J2406">
        <v>2</v>
      </c>
      <c r="K2406">
        <v>1</v>
      </c>
      <c r="L2406">
        <v>3</v>
      </c>
      <c r="M2406">
        <v>0</v>
      </c>
      <c r="N2406">
        <v>3</v>
      </c>
      <c r="O2406">
        <v>3</v>
      </c>
      <c r="P2406">
        <v>0</v>
      </c>
      <c r="Q2406">
        <v>3</v>
      </c>
      <c r="R2406">
        <v>2</v>
      </c>
      <c r="S2406">
        <v>1</v>
      </c>
      <c r="T2406">
        <v>3</v>
      </c>
      <c r="U2406">
        <v>10</v>
      </c>
      <c r="V2406">
        <v>3</v>
      </c>
      <c r="W2406">
        <v>3</v>
      </c>
      <c r="X2406">
        <v>10</v>
      </c>
      <c r="Y2406">
        <v>13</v>
      </c>
    </row>
    <row r="2407" spans="1:25" x14ac:dyDescent="0.3">
      <c r="A2407" s="1" t="s">
        <v>338</v>
      </c>
      <c r="B2407" s="1" t="s">
        <v>339</v>
      </c>
      <c r="C2407">
        <v>13</v>
      </c>
      <c r="D2407">
        <v>1</v>
      </c>
      <c r="E2407">
        <v>3</v>
      </c>
      <c r="F2407">
        <v>4</v>
      </c>
      <c r="G2407" s="1" t="s">
        <v>463</v>
      </c>
      <c r="H2407">
        <v>0</v>
      </c>
      <c r="I2407">
        <v>1</v>
      </c>
      <c r="J2407">
        <v>1</v>
      </c>
      <c r="K2407">
        <v>0</v>
      </c>
      <c r="L2407">
        <v>1</v>
      </c>
      <c r="M2407">
        <v>1</v>
      </c>
      <c r="N2407">
        <v>2</v>
      </c>
      <c r="O2407">
        <v>2</v>
      </c>
      <c r="P2407">
        <v>1</v>
      </c>
      <c r="Q2407">
        <v>3</v>
      </c>
      <c r="R2407">
        <v>2</v>
      </c>
      <c r="S2407">
        <v>4</v>
      </c>
      <c r="T2407">
        <v>6</v>
      </c>
      <c r="U2407">
        <v>4</v>
      </c>
      <c r="V2407">
        <v>4</v>
      </c>
      <c r="W2407">
        <v>4</v>
      </c>
      <c r="X2407">
        <v>4</v>
      </c>
      <c r="Y2407">
        <v>8</v>
      </c>
    </row>
    <row r="2408" spans="1:25" x14ac:dyDescent="0.3">
      <c r="A2408" s="1" t="s">
        <v>329</v>
      </c>
      <c r="B2408" s="1" t="s">
        <v>331</v>
      </c>
      <c r="C2408">
        <v>13</v>
      </c>
      <c r="D2408">
        <v>1</v>
      </c>
      <c r="E2408">
        <v>0</v>
      </c>
      <c r="F2408">
        <v>1</v>
      </c>
      <c r="G2408" s="1" t="s">
        <v>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1</v>
      </c>
      <c r="Q2408">
        <v>1</v>
      </c>
      <c r="R2408">
        <v>0</v>
      </c>
      <c r="S2408">
        <v>1</v>
      </c>
      <c r="T2408">
        <v>1</v>
      </c>
      <c r="U2408">
        <v>5</v>
      </c>
      <c r="V2408">
        <v>4</v>
      </c>
      <c r="W2408">
        <v>4</v>
      </c>
      <c r="X2408">
        <v>5</v>
      </c>
      <c r="Y2408">
        <v>9</v>
      </c>
    </row>
    <row r="2409" spans="1:25" x14ac:dyDescent="0.3">
      <c r="A2409" s="1" t="s">
        <v>328</v>
      </c>
      <c r="B2409" s="1" t="s">
        <v>334</v>
      </c>
      <c r="C2409">
        <v>13</v>
      </c>
      <c r="D2409">
        <v>1</v>
      </c>
      <c r="E2409">
        <v>2</v>
      </c>
      <c r="F2409">
        <v>3</v>
      </c>
      <c r="G2409" s="1" t="s">
        <v>463</v>
      </c>
      <c r="H2409">
        <v>0</v>
      </c>
      <c r="I2409">
        <v>2</v>
      </c>
      <c r="J2409">
        <v>2</v>
      </c>
      <c r="K2409">
        <v>0</v>
      </c>
      <c r="L2409">
        <v>2</v>
      </c>
      <c r="M2409">
        <v>1</v>
      </c>
      <c r="N2409">
        <v>0</v>
      </c>
      <c r="O2409">
        <v>0</v>
      </c>
      <c r="P2409">
        <v>1</v>
      </c>
      <c r="Q2409">
        <v>1</v>
      </c>
      <c r="R2409">
        <v>3</v>
      </c>
      <c r="S2409">
        <v>3</v>
      </c>
      <c r="T2409">
        <v>6</v>
      </c>
      <c r="U2409">
        <v>10</v>
      </c>
      <c r="V2409">
        <v>4</v>
      </c>
      <c r="W2409">
        <v>4</v>
      </c>
      <c r="X2409">
        <v>10</v>
      </c>
      <c r="Y2409">
        <v>14</v>
      </c>
    </row>
    <row r="2410" spans="1:25" x14ac:dyDescent="0.3">
      <c r="A2410" s="1" t="s">
        <v>335</v>
      </c>
      <c r="B2410" s="1" t="s">
        <v>323</v>
      </c>
      <c r="C2410">
        <v>13</v>
      </c>
      <c r="D2410">
        <v>0</v>
      </c>
      <c r="E2410">
        <v>0</v>
      </c>
      <c r="F2410">
        <v>0</v>
      </c>
      <c r="G2410" s="1" t="s">
        <v>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1</v>
      </c>
      <c r="U2410">
        <v>5</v>
      </c>
      <c r="V2410">
        <v>8</v>
      </c>
      <c r="W2410">
        <v>8</v>
      </c>
      <c r="X2410">
        <v>5</v>
      </c>
      <c r="Y2410">
        <v>13</v>
      </c>
    </row>
    <row r="2411" spans="1:25" x14ac:dyDescent="0.3">
      <c r="A2411" s="1" t="s">
        <v>325</v>
      </c>
      <c r="B2411" s="1" t="s">
        <v>321</v>
      </c>
      <c r="C2411">
        <v>13</v>
      </c>
      <c r="D2411">
        <v>0</v>
      </c>
      <c r="E2411">
        <v>0</v>
      </c>
      <c r="F2411">
        <v>0</v>
      </c>
      <c r="G2411" s="1" t="s">
        <v>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</v>
      </c>
      <c r="T2411">
        <v>3</v>
      </c>
      <c r="U2411">
        <v>7</v>
      </c>
      <c r="V2411">
        <v>3</v>
      </c>
      <c r="W2411">
        <v>3</v>
      </c>
      <c r="X2411">
        <v>7</v>
      </c>
      <c r="Y2411">
        <v>10</v>
      </c>
    </row>
    <row r="2412" spans="1:25" x14ac:dyDescent="0.3">
      <c r="A2412" s="1" t="s">
        <v>322</v>
      </c>
      <c r="B2412" s="1" t="s">
        <v>332</v>
      </c>
      <c r="C2412">
        <v>13</v>
      </c>
      <c r="D2412">
        <v>3</v>
      </c>
      <c r="E2412">
        <v>0</v>
      </c>
      <c r="F2412">
        <v>3</v>
      </c>
      <c r="G2412" s="1" t="s">
        <v>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3</v>
      </c>
      <c r="N2412">
        <v>0</v>
      </c>
      <c r="O2412">
        <v>0</v>
      </c>
      <c r="P2412">
        <v>3</v>
      </c>
      <c r="Q2412">
        <v>3</v>
      </c>
      <c r="R2412">
        <v>0</v>
      </c>
      <c r="S2412">
        <v>0</v>
      </c>
      <c r="T2412">
        <v>0</v>
      </c>
      <c r="U2412">
        <v>3</v>
      </c>
      <c r="V2412">
        <v>6</v>
      </c>
      <c r="W2412">
        <v>6</v>
      </c>
      <c r="X2412">
        <v>3</v>
      </c>
      <c r="Y2412">
        <v>9</v>
      </c>
    </row>
    <row r="2413" spans="1:25" x14ac:dyDescent="0.3">
      <c r="A2413" s="1" t="s">
        <v>324</v>
      </c>
      <c r="B2413" s="1" t="s">
        <v>342</v>
      </c>
      <c r="C2413">
        <v>13</v>
      </c>
      <c r="D2413">
        <v>2</v>
      </c>
      <c r="E2413">
        <v>0</v>
      </c>
      <c r="F2413">
        <v>2</v>
      </c>
      <c r="G2413" s="1" t="s">
        <v>5</v>
      </c>
      <c r="H2413">
        <v>1</v>
      </c>
      <c r="I2413">
        <v>0</v>
      </c>
      <c r="J2413">
        <v>0</v>
      </c>
      <c r="K2413">
        <v>1</v>
      </c>
      <c r="L2413">
        <v>1</v>
      </c>
      <c r="M2413">
        <v>1</v>
      </c>
      <c r="N2413">
        <v>0</v>
      </c>
      <c r="O2413">
        <v>0</v>
      </c>
      <c r="P2413">
        <v>1</v>
      </c>
      <c r="Q2413">
        <v>1</v>
      </c>
      <c r="R2413">
        <v>2</v>
      </c>
      <c r="S2413">
        <v>0</v>
      </c>
      <c r="T2413">
        <v>2</v>
      </c>
      <c r="U2413">
        <v>4</v>
      </c>
      <c r="V2413">
        <v>4</v>
      </c>
      <c r="W2413">
        <v>4</v>
      </c>
      <c r="X2413">
        <v>4</v>
      </c>
      <c r="Y2413">
        <v>8</v>
      </c>
    </row>
    <row r="2414" spans="1:25" x14ac:dyDescent="0.3">
      <c r="A2414" s="1" t="s">
        <v>327</v>
      </c>
      <c r="B2414" s="1" t="s">
        <v>336</v>
      </c>
      <c r="C2414">
        <v>13</v>
      </c>
      <c r="D2414">
        <v>2</v>
      </c>
      <c r="E2414">
        <v>2</v>
      </c>
      <c r="F2414">
        <v>4</v>
      </c>
      <c r="G2414" s="1" t="s">
        <v>463</v>
      </c>
      <c r="H2414">
        <v>2</v>
      </c>
      <c r="I2414">
        <v>1</v>
      </c>
      <c r="J2414">
        <v>1</v>
      </c>
      <c r="K2414">
        <v>2</v>
      </c>
      <c r="L2414">
        <v>3</v>
      </c>
      <c r="M2414">
        <v>0</v>
      </c>
      <c r="N2414">
        <v>1</v>
      </c>
      <c r="O2414">
        <v>1</v>
      </c>
      <c r="P2414">
        <v>0</v>
      </c>
      <c r="Q2414">
        <v>1</v>
      </c>
      <c r="R2414">
        <v>0</v>
      </c>
      <c r="S2414">
        <v>4</v>
      </c>
      <c r="T2414">
        <v>4</v>
      </c>
      <c r="U2414">
        <v>8</v>
      </c>
      <c r="V2414">
        <v>1</v>
      </c>
      <c r="W2414">
        <v>1</v>
      </c>
      <c r="X2414">
        <v>8</v>
      </c>
      <c r="Y2414">
        <v>9</v>
      </c>
    </row>
    <row r="2415" spans="1:25" x14ac:dyDescent="0.3">
      <c r="A2415" s="1" t="s">
        <v>323</v>
      </c>
      <c r="B2415" s="1" t="s">
        <v>341</v>
      </c>
      <c r="C2415">
        <v>14</v>
      </c>
      <c r="D2415">
        <v>3</v>
      </c>
      <c r="E2415">
        <v>0</v>
      </c>
      <c r="F2415">
        <v>3</v>
      </c>
      <c r="G2415" s="1" t="s">
        <v>5</v>
      </c>
      <c r="H2415">
        <v>1</v>
      </c>
      <c r="I2415">
        <v>0</v>
      </c>
      <c r="J2415">
        <v>0</v>
      </c>
      <c r="K2415">
        <v>1</v>
      </c>
      <c r="L2415">
        <v>1</v>
      </c>
      <c r="M2415">
        <v>2</v>
      </c>
      <c r="N2415">
        <v>0</v>
      </c>
      <c r="O2415">
        <v>0</v>
      </c>
      <c r="P2415">
        <v>2</v>
      </c>
      <c r="Q2415">
        <v>2</v>
      </c>
      <c r="R2415">
        <v>0</v>
      </c>
      <c r="S2415">
        <v>2</v>
      </c>
      <c r="T2415">
        <v>2</v>
      </c>
      <c r="U2415">
        <v>3</v>
      </c>
      <c r="V2415">
        <v>6</v>
      </c>
      <c r="W2415">
        <v>6</v>
      </c>
      <c r="X2415">
        <v>3</v>
      </c>
      <c r="Y2415">
        <v>9</v>
      </c>
    </row>
    <row r="2416" spans="1:25" x14ac:dyDescent="0.3">
      <c r="A2416" s="1" t="s">
        <v>331</v>
      </c>
      <c r="B2416" s="1" t="s">
        <v>325</v>
      </c>
      <c r="C2416">
        <v>14</v>
      </c>
      <c r="D2416">
        <v>2</v>
      </c>
      <c r="E2416">
        <v>4</v>
      </c>
      <c r="F2416">
        <v>6</v>
      </c>
      <c r="G2416" s="1" t="s">
        <v>463</v>
      </c>
      <c r="H2416">
        <v>1</v>
      </c>
      <c r="I2416">
        <v>1</v>
      </c>
      <c r="J2416">
        <v>1</v>
      </c>
      <c r="K2416">
        <v>1</v>
      </c>
      <c r="L2416">
        <v>2</v>
      </c>
      <c r="M2416">
        <v>1</v>
      </c>
      <c r="N2416">
        <v>3</v>
      </c>
      <c r="O2416">
        <v>3</v>
      </c>
      <c r="P2416">
        <v>1</v>
      </c>
      <c r="Q2416">
        <v>4</v>
      </c>
      <c r="R2416">
        <v>1</v>
      </c>
      <c r="S2416">
        <v>3</v>
      </c>
      <c r="T2416">
        <v>4</v>
      </c>
      <c r="U2416">
        <v>4</v>
      </c>
      <c r="V2416">
        <v>5</v>
      </c>
      <c r="W2416">
        <v>5</v>
      </c>
      <c r="X2416">
        <v>4</v>
      </c>
      <c r="Y2416">
        <v>9</v>
      </c>
    </row>
    <row r="2417" spans="1:25" x14ac:dyDescent="0.3">
      <c r="A2417" s="1" t="s">
        <v>334</v>
      </c>
      <c r="B2417" s="1" t="s">
        <v>335</v>
      </c>
      <c r="C2417">
        <v>14</v>
      </c>
      <c r="D2417">
        <v>2</v>
      </c>
      <c r="E2417">
        <v>2</v>
      </c>
      <c r="F2417">
        <v>4</v>
      </c>
      <c r="G2417" s="1" t="s">
        <v>463</v>
      </c>
      <c r="H2417">
        <v>1</v>
      </c>
      <c r="I2417">
        <v>0</v>
      </c>
      <c r="J2417">
        <v>0</v>
      </c>
      <c r="K2417">
        <v>1</v>
      </c>
      <c r="L2417">
        <v>1</v>
      </c>
      <c r="M2417">
        <v>1</v>
      </c>
      <c r="N2417">
        <v>2</v>
      </c>
      <c r="O2417">
        <v>2</v>
      </c>
      <c r="P2417">
        <v>1</v>
      </c>
      <c r="Q2417">
        <v>3</v>
      </c>
      <c r="R2417">
        <v>2</v>
      </c>
      <c r="S2417">
        <v>0</v>
      </c>
      <c r="T2417">
        <v>2</v>
      </c>
      <c r="U2417">
        <v>6</v>
      </c>
      <c r="V2417">
        <v>9</v>
      </c>
      <c r="W2417">
        <v>9</v>
      </c>
      <c r="X2417">
        <v>6</v>
      </c>
      <c r="Y2417">
        <v>15</v>
      </c>
    </row>
    <row r="2418" spans="1:25" x14ac:dyDescent="0.3">
      <c r="A2418" s="1" t="s">
        <v>342</v>
      </c>
      <c r="B2418" s="1" t="s">
        <v>328</v>
      </c>
      <c r="C2418">
        <v>14</v>
      </c>
      <c r="D2418">
        <v>1</v>
      </c>
      <c r="E2418">
        <v>3</v>
      </c>
      <c r="F2418">
        <v>4</v>
      </c>
      <c r="G2418" s="1" t="s">
        <v>463</v>
      </c>
      <c r="H2418">
        <v>1</v>
      </c>
      <c r="I2418">
        <v>2</v>
      </c>
      <c r="J2418">
        <v>2</v>
      </c>
      <c r="K2418">
        <v>1</v>
      </c>
      <c r="L2418">
        <v>3</v>
      </c>
      <c r="M2418">
        <v>0</v>
      </c>
      <c r="N2418">
        <v>1</v>
      </c>
      <c r="O2418">
        <v>1</v>
      </c>
      <c r="P2418">
        <v>0</v>
      </c>
      <c r="Q2418">
        <v>1</v>
      </c>
      <c r="R2418">
        <v>2</v>
      </c>
      <c r="S2418">
        <v>0</v>
      </c>
      <c r="T2418">
        <v>2</v>
      </c>
    </row>
    <row r="2419" spans="1:25" x14ac:dyDescent="0.3">
      <c r="A2419" s="1" t="s">
        <v>336</v>
      </c>
      <c r="B2419" s="1" t="s">
        <v>330</v>
      </c>
      <c r="C2419">
        <v>14</v>
      </c>
      <c r="D2419">
        <v>0</v>
      </c>
      <c r="E2419">
        <v>2</v>
      </c>
      <c r="F2419">
        <v>2</v>
      </c>
      <c r="G2419" s="1" t="s">
        <v>5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</v>
      </c>
      <c r="O2419">
        <v>2</v>
      </c>
      <c r="P2419">
        <v>0</v>
      </c>
      <c r="Q2419">
        <v>2</v>
      </c>
      <c r="R2419">
        <v>0</v>
      </c>
      <c r="S2419">
        <v>2</v>
      </c>
      <c r="T2419">
        <v>2</v>
      </c>
      <c r="U2419">
        <v>7</v>
      </c>
      <c r="V2419">
        <v>7</v>
      </c>
      <c r="W2419">
        <v>7</v>
      </c>
      <c r="X2419">
        <v>7</v>
      </c>
      <c r="Y2419">
        <v>14</v>
      </c>
    </row>
    <row r="2420" spans="1:25" x14ac:dyDescent="0.3">
      <c r="A2420" s="1" t="s">
        <v>326</v>
      </c>
      <c r="B2420" s="1" t="s">
        <v>329</v>
      </c>
      <c r="C2420">
        <v>14</v>
      </c>
      <c r="D2420">
        <v>0</v>
      </c>
      <c r="E2420">
        <v>1</v>
      </c>
      <c r="F2420">
        <v>1</v>
      </c>
      <c r="G2420" s="1" t="s">
        <v>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1</v>
      </c>
      <c r="P2420">
        <v>0</v>
      </c>
      <c r="Q2420">
        <v>1</v>
      </c>
      <c r="R2420">
        <v>1</v>
      </c>
      <c r="S2420">
        <v>0</v>
      </c>
      <c r="T2420">
        <v>1</v>
      </c>
    </row>
    <row r="2421" spans="1:25" x14ac:dyDescent="0.3">
      <c r="A2421" s="1" t="s">
        <v>332</v>
      </c>
      <c r="B2421" s="1" t="s">
        <v>337</v>
      </c>
      <c r="C2421">
        <v>14</v>
      </c>
      <c r="D2421">
        <v>1</v>
      </c>
      <c r="E2421">
        <v>1</v>
      </c>
      <c r="F2421">
        <v>2</v>
      </c>
      <c r="G2421" s="1" t="s">
        <v>463</v>
      </c>
      <c r="H2421">
        <v>1</v>
      </c>
      <c r="I2421">
        <v>0</v>
      </c>
      <c r="J2421">
        <v>0</v>
      </c>
      <c r="K2421">
        <v>1</v>
      </c>
      <c r="L2421">
        <v>1</v>
      </c>
      <c r="M2421">
        <v>0</v>
      </c>
      <c r="N2421">
        <v>1</v>
      </c>
      <c r="O2421">
        <v>1</v>
      </c>
      <c r="P2421">
        <v>0</v>
      </c>
      <c r="Q2421">
        <v>1</v>
      </c>
      <c r="R2421">
        <v>2</v>
      </c>
      <c r="S2421">
        <v>1</v>
      </c>
      <c r="T2421">
        <v>3</v>
      </c>
      <c r="U2421">
        <v>6</v>
      </c>
      <c r="V2421">
        <v>6</v>
      </c>
      <c r="W2421">
        <v>6</v>
      </c>
      <c r="X2421">
        <v>6</v>
      </c>
      <c r="Y2421">
        <v>12</v>
      </c>
    </row>
    <row r="2422" spans="1:25" x14ac:dyDescent="0.3">
      <c r="A2422" s="1" t="s">
        <v>343</v>
      </c>
      <c r="B2422" s="1" t="s">
        <v>324</v>
      </c>
      <c r="C2422">
        <v>14</v>
      </c>
      <c r="D2422">
        <v>0</v>
      </c>
      <c r="E2422">
        <v>1</v>
      </c>
      <c r="F2422">
        <v>1</v>
      </c>
      <c r="G2422" s="1" t="s">
        <v>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</v>
      </c>
      <c r="P2422">
        <v>0</v>
      </c>
      <c r="Q2422">
        <v>1</v>
      </c>
      <c r="R2422">
        <v>2</v>
      </c>
      <c r="S2422">
        <v>0</v>
      </c>
      <c r="T2422">
        <v>2</v>
      </c>
      <c r="U2422">
        <v>4</v>
      </c>
      <c r="V2422">
        <v>8</v>
      </c>
      <c r="W2422">
        <v>8</v>
      </c>
      <c r="X2422">
        <v>4</v>
      </c>
      <c r="Y2422">
        <v>12</v>
      </c>
    </row>
    <row r="2423" spans="1:25" x14ac:dyDescent="0.3">
      <c r="A2423" s="1" t="s">
        <v>320</v>
      </c>
      <c r="B2423" s="1" t="s">
        <v>327</v>
      </c>
      <c r="C2423">
        <v>14</v>
      </c>
      <c r="D2423">
        <v>0</v>
      </c>
      <c r="E2423">
        <v>1</v>
      </c>
      <c r="F2423">
        <v>1</v>
      </c>
      <c r="G2423" s="1" t="s">
        <v>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1</v>
      </c>
      <c r="P2423">
        <v>0</v>
      </c>
      <c r="Q2423">
        <v>1</v>
      </c>
      <c r="R2423">
        <v>0</v>
      </c>
      <c r="S2423">
        <v>4</v>
      </c>
      <c r="T2423">
        <v>4</v>
      </c>
      <c r="U2423">
        <v>8</v>
      </c>
      <c r="V2423">
        <v>0</v>
      </c>
      <c r="W2423">
        <v>0</v>
      </c>
      <c r="X2423">
        <v>8</v>
      </c>
      <c r="Y2423">
        <v>8</v>
      </c>
    </row>
    <row r="2424" spans="1:25" x14ac:dyDescent="0.3">
      <c r="A2424" s="1" t="s">
        <v>339</v>
      </c>
      <c r="B2424" s="1" t="s">
        <v>322</v>
      </c>
      <c r="C2424">
        <v>14</v>
      </c>
      <c r="D2424">
        <v>0</v>
      </c>
      <c r="E2424">
        <v>3</v>
      </c>
      <c r="F2424">
        <v>3</v>
      </c>
      <c r="G2424" s="1" t="s">
        <v>5</v>
      </c>
      <c r="H2424">
        <v>0</v>
      </c>
      <c r="I2424">
        <v>2</v>
      </c>
      <c r="J2424">
        <v>2</v>
      </c>
      <c r="K2424">
        <v>0</v>
      </c>
      <c r="L2424">
        <v>2</v>
      </c>
      <c r="M2424">
        <v>0</v>
      </c>
      <c r="N2424">
        <v>1</v>
      </c>
      <c r="O2424">
        <v>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7</v>
      </c>
      <c r="V2424">
        <v>2</v>
      </c>
      <c r="W2424">
        <v>2</v>
      </c>
      <c r="X2424">
        <v>7</v>
      </c>
      <c r="Y2424">
        <v>9</v>
      </c>
    </row>
    <row r="2425" spans="1:25" x14ac:dyDescent="0.3">
      <c r="A2425" s="1" t="s">
        <v>340</v>
      </c>
      <c r="B2425" s="1" t="s">
        <v>338</v>
      </c>
      <c r="C2425">
        <v>14</v>
      </c>
      <c r="D2425">
        <v>1</v>
      </c>
      <c r="E2425">
        <v>1</v>
      </c>
      <c r="F2425">
        <v>2</v>
      </c>
      <c r="G2425" s="1" t="s">
        <v>463</v>
      </c>
      <c r="H2425">
        <v>1</v>
      </c>
      <c r="I2425">
        <v>0</v>
      </c>
      <c r="J2425">
        <v>0</v>
      </c>
      <c r="K2425">
        <v>1</v>
      </c>
      <c r="L2425">
        <v>1</v>
      </c>
      <c r="M2425">
        <v>0</v>
      </c>
      <c r="N2425">
        <v>1</v>
      </c>
      <c r="O2425">
        <v>1</v>
      </c>
      <c r="P2425">
        <v>0</v>
      </c>
      <c r="Q2425">
        <v>1</v>
      </c>
      <c r="R2425">
        <v>0</v>
      </c>
      <c r="S2425">
        <v>2</v>
      </c>
      <c r="T2425">
        <v>2</v>
      </c>
      <c r="U2425">
        <v>6</v>
      </c>
      <c r="V2425">
        <v>8</v>
      </c>
      <c r="W2425">
        <v>8</v>
      </c>
      <c r="X2425">
        <v>6</v>
      </c>
      <c r="Y2425">
        <v>14</v>
      </c>
    </row>
    <row r="2426" spans="1:25" x14ac:dyDescent="0.3">
      <c r="A2426" s="1" t="s">
        <v>321</v>
      </c>
      <c r="B2426" s="1" t="s">
        <v>333</v>
      </c>
      <c r="C2426">
        <v>14</v>
      </c>
      <c r="D2426">
        <v>1</v>
      </c>
      <c r="E2426">
        <v>0</v>
      </c>
      <c r="F2426">
        <v>1</v>
      </c>
      <c r="G2426" s="1" t="s">
        <v>5</v>
      </c>
      <c r="H2426">
        <v>1</v>
      </c>
      <c r="I2426">
        <v>0</v>
      </c>
      <c r="J2426">
        <v>0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5</v>
      </c>
      <c r="V2426">
        <v>4</v>
      </c>
      <c r="W2426">
        <v>4</v>
      </c>
      <c r="X2426">
        <v>5</v>
      </c>
      <c r="Y2426">
        <v>9</v>
      </c>
    </row>
    <row r="2427" spans="1:25" x14ac:dyDescent="0.3">
      <c r="A2427" s="1" t="s">
        <v>323</v>
      </c>
      <c r="B2427" s="1" t="s">
        <v>340</v>
      </c>
      <c r="C2427">
        <v>16</v>
      </c>
      <c r="D2427">
        <v>2</v>
      </c>
      <c r="E2427">
        <v>0</v>
      </c>
      <c r="F2427">
        <v>2</v>
      </c>
      <c r="G2427" s="1" t="s">
        <v>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</v>
      </c>
      <c r="N2427">
        <v>0</v>
      </c>
      <c r="O2427">
        <v>0</v>
      </c>
      <c r="P2427">
        <v>2</v>
      </c>
      <c r="Q2427">
        <v>2</v>
      </c>
      <c r="R2427">
        <v>1</v>
      </c>
      <c r="S2427">
        <v>2</v>
      </c>
      <c r="T2427">
        <v>3</v>
      </c>
      <c r="U2427">
        <v>16</v>
      </c>
      <c r="V2427">
        <v>5</v>
      </c>
      <c r="W2427">
        <v>5</v>
      </c>
      <c r="X2427">
        <v>16</v>
      </c>
      <c r="Y2427">
        <v>21</v>
      </c>
    </row>
    <row r="2428" spans="1:25" x14ac:dyDescent="0.3">
      <c r="A2428" s="1" t="s">
        <v>331</v>
      </c>
      <c r="B2428" s="1" t="s">
        <v>339</v>
      </c>
      <c r="C2428">
        <v>16</v>
      </c>
      <c r="D2428">
        <v>3</v>
      </c>
      <c r="E2428">
        <v>1</v>
      </c>
      <c r="F2428">
        <v>4</v>
      </c>
      <c r="G2428" s="1" t="s">
        <v>463</v>
      </c>
      <c r="H2428">
        <v>1</v>
      </c>
      <c r="I2428">
        <v>0</v>
      </c>
      <c r="J2428">
        <v>0</v>
      </c>
      <c r="K2428">
        <v>1</v>
      </c>
      <c r="L2428">
        <v>1</v>
      </c>
      <c r="M2428">
        <v>2</v>
      </c>
      <c r="N2428">
        <v>1</v>
      </c>
      <c r="O2428">
        <v>1</v>
      </c>
      <c r="P2428">
        <v>2</v>
      </c>
      <c r="Q2428">
        <v>3</v>
      </c>
      <c r="R2428">
        <v>0</v>
      </c>
      <c r="S2428">
        <v>2</v>
      </c>
      <c r="T2428">
        <v>2</v>
      </c>
      <c r="U2428">
        <v>6</v>
      </c>
      <c r="V2428">
        <v>4</v>
      </c>
      <c r="W2428">
        <v>4</v>
      </c>
      <c r="X2428">
        <v>6</v>
      </c>
      <c r="Y2428">
        <v>10</v>
      </c>
    </row>
    <row r="2429" spans="1:25" x14ac:dyDescent="0.3">
      <c r="A2429" s="1" t="s">
        <v>334</v>
      </c>
      <c r="B2429" s="1" t="s">
        <v>330</v>
      </c>
      <c r="C2429">
        <v>16</v>
      </c>
      <c r="D2429">
        <v>2</v>
      </c>
      <c r="E2429">
        <v>1</v>
      </c>
      <c r="F2429">
        <v>3</v>
      </c>
      <c r="G2429" s="1" t="s">
        <v>463</v>
      </c>
      <c r="H2429">
        <v>1</v>
      </c>
      <c r="I2429">
        <v>0</v>
      </c>
      <c r="J2429">
        <v>0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2</v>
      </c>
      <c r="R2429">
        <v>0</v>
      </c>
      <c r="S2429">
        <v>2</v>
      </c>
      <c r="T2429">
        <v>2</v>
      </c>
      <c r="U2429">
        <v>2</v>
      </c>
      <c r="V2429">
        <v>4</v>
      </c>
      <c r="W2429">
        <v>4</v>
      </c>
      <c r="X2429">
        <v>2</v>
      </c>
      <c r="Y2429">
        <v>6</v>
      </c>
    </row>
    <row r="2430" spans="1:25" x14ac:dyDescent="0.3">
      <c r="A2430" s="1" t="s">
        <v>342</v>
      </c>
      <c r="B2430" s="1" t="s">
        <v>321</v>
      </c>
      <c r="C2430">
        <v>16</v>
      </c>
      <c r="D2430">
        <v>1</v>
      </c>
      <c r="E2430">
        <v>2</v>
      </c>
      <c r="F2430">
        <v>3</v>
      </c>
      <c r="G2430" s="1" t="s">
        <v>463</v>
      </c>
      <c r="H2430">
        <v>1</v>
      </c>
      <c r="I2430">
        <v>1</v>
      </c>
      <c r="J2430">
        <v>1</v>
      </c>
      <c r="K2430">
        <v>1</v>
      </c>
      <c r="L2430">
        <v>2</v>
      </c>
      <c r="M2430">
        <v>0</v>
      </c>
      <c r="N2430">
        <v>1</v>
      </c>
      <c r="O2430">
        <v>1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5</v>
      </c>
      <c r="V2430">
        <v>10</v>
      </c>
      <c r="W2430">
        <v>10</v>
      </c>
      <c r="X2430">
        <v>5</v>
      </c>
      <c r="Y2430">
        <v>15</v>
      </c>
    </row>
    <row r="2431" spans="1:25" x14ac:dyDescent="0.3">
      <c r="A2431" s="1" t="s">
        <v>329</v>
      </c>
      <c r="B2431" s="1" t="s">
        <v>337</v>
      </c>
      <c r="C2431">
        <v>16</v>
      </c>
      <c r="D2431">
        <v>1</v>
      </c>
      <c r="E2431">
        <v>2</v>
      </c>
      <c r="F2431">
        <v>3</v>
      </c>
      <c r="G2431" s="1" t="s">
        <v>463</v>
      </c>
      <c r="H2431">
        <v>1</v>
      </c>
      <c r="I2431">
        <v>2</v>
      </c>
      <c r="J2431">
        <v>2</v>
      </c>
      <c r="K2431">
        <v>1</v>
      </c>
      <c r="L2431">
        <v>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4</v>
      </c>
      <c r="V2431">
        <v>9</v>
      </c>
      <c r="W2431">
        <v>9</v>
      </c>
      <c r="X2431">
        <v>4</v>
      </c>
      <c r="Y2431">
        <v>13</v>
      </c>
    </row>
    <row r="2432" spans="1:25" x14ac:dyDescent="0.3">
      <c r="A2432" s="1" t="s">
        <v>335</v>
      </c>
      <c r="B2432" s="1" t="s">
        <v>338</v>
      </c>
      <c r="C2432">
        <v>16</v>
      </c>
      <c r="D2432">
        <v>1</v>
      </c>
      <c r="E2432">
        <v>1</v>
      </c>
      <c r="F2432">
        <v>2</v>
      </c>
      <c r="G2432" s="1" t="s">
        <v>463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1</v>
      </c>
      <c r="P2432">
        <v>1</v>
      </c>
      <c r="Q2432">
        <v>2</v>
      </c>
      <c r="R2432">
        <v>1</v>
      </c>
      <c r="S2432">
        <v>1</v>
      </c>
      <c r="T2432">
        <v>2</v>
      </c>
      <c r="U2432">
        <v>5</v>
      </c>
      <c r="V2432">
        <v>2</v>
      </c>
      <c r="W2432">
        <v>2</v>
      </c>
      <c r="X2432">
        <v>5</v>
      </c>
      <c r="Y2432">
        <v>7</v>
      </c>
    </row>
    <row r="2433" spans="1:25" x14ac:dyDescent="0.3">
      <c r="A2433" s="1" t="s">
        <v>325</v>
      </c>
      <c r="B2433" s="1" t="s">
        <v>336</v>
      </c>
      <c r="C2433">
        <v>16</v>
      </c>
      <c r="D2433">
        <v>2</v>
      </c>
      <c r="E2433">
        <v>2</v>
      </c>
      <c r="F2433">
        <v>4</v>
      </c>
      <c r="G2433" s="1" t="s">
        <v>463</v>
      </c>
      <c r="H2433">
        <v>1</v>
      </c>
      <c r="I2433">
        <v>0</v>
      </c>
      <c r="J2433">
        <v>0</v>
      </c>
      <c r="K2433">
        <v>1</v>
      </c>
      <c r="L2433">
        <v>1</v>
      </c>
      <c r="M2433">
        <v>1</v>
      </c>
      <c r="N2433">
        <v>2</v>
      </c>
      <c r="O2433">
        <v>2</v>
      </c>
      <c r="P2433">
        <v>1</v>
      </c>
      <c r="Q2433">
        <v>3</v>
      </c>
      <c r="R2433">
        <v>2</v>
      </c>
      <c r="S2433">
        <v>4</v>
      </c>
      <c r="T2433">
        <v>6</v>
      </c>
      <c r="U2433">
        <v>10</v>
      </c>
      <c r="V2433">
        <v>6</v>
      </c>
      <c r="W2433">
        <v>6</v>
      </c>
      <c r="X2433">
        <v>10</v>
      </c>
      <c r="Y2433">
        <v>16</v>
      </c>
    </row>
    <row r="2434" spans="1:25" x14ac:dyDescent="0.3">
      <c r="A2434" s="1" t="s">
        <v>343</v>
      </c>
      <c r="B2434" s="1" t="s">
        <v>326</v>
      </c>
      <c r="C2434">
        <v>16</v>
      </c>
      <c r="D2434">
        <v>0</v>
      </c>
      <c r="E2434">
        <v>1</v>
      </c>
      <c r="F2434">
        <v>1</v>
      </c>
      <c r="G2434" s="1" t="s">
        <v>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1</v>
      </c>
      <c r="P2434">
        <v>0</v>
      </c>
      <c r="Q2434">
        <v>1</v>
      </c>
      <c r="R2434">
        <v>0</v>
      </c>
      <c r="S2434">
        <v>1</v>
      </c>
      <c r="T2434">
        <v>1</v>
      </c>
      <c r="U2434">
        <v>1</v>
      </c>
      <c r="V2434">
        <v>8</v>
      </c>
      <c r="W2434">
        <v>8</v>
      </c>
      <c r="X2434">
        <v>1</v>
      </c>
      <c r="Y2434">
        <v>9</v>
      </c>
    </row>
    <row r="2435" spans="1:25" x14ac:dyDescent="0.3">
      <c r="A2435" s="1" t="s">
        <v>320</v>
      </c>
      <c r="B2435" s="1" t="s">
        <v>332</v>
      </c>
      <c r="C2435">
        <v>16</v>
      </c>
      <c r="D2435">
        <v>0</v>
      </c>
      <c r="E2435">
        <v>0</v>
      </c>
      <c r="F2435">
        <v>0</v>
      </c>
      <c r="G2435" s="1" t="s">
        <v>5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4</v>
      </c>
      <c r="S2435">
        <v>4</v>
      </c>
      <c r="T2435">
        <v>8</v>
      </c>
      <c r="U2435">
        <v>7</v>
      </c>
      <c r="V2435">
        <v>1</v>
      </c>
      <c r="W2435">
        <v>1</v>
      </c>
      <c r="X2435">
        <v>7</v>
      </c>
      <c r="Y2435">
        <v>8</v>
      </c>
    </row>
    <row r="2436" spans="1:25" x14ac:dyDescent="0.3">
      <c r="A2436" s="1" t="s">
        <v>322</v>
      </c>
      <c r="B2436" s="1" t="s">
        <v>341</v>
      </c>
      <c r="C2436">
        <v>16</v>
      </c>
      <c r="D2436">
        <v>2</v>
      </c>
      <c r="E2436">
        <v>2</v>
      </c>
      <c r="F2436">
        <v>4</v>
      </c>
      <c r="G2436" s="1" t="s">
        <v>463</v>
      </c>
      <c r="H2436">
        <v>1</v>
      </c>
      <c r="I2436">
        <v>1</v>
      </c>
      <c r="J2436">
        <v>1</v>
      </c>
      <c r="K2436">
        <v>1</v>
      </c>
      <c r="L2436">
        <v>2</v>
      </c>
      <c r="M2436">
        <v>1</v>
      </c>
      <c r="N2436">
        <v>1</v>
      </c>
      <c r="O2436">
        <v>1</v>
      </c>
      <c r="P2436">
        <v>1</v>
      </c>
      <c r="Q2436">
        <v>2</v>
      </c>
      <c r="R2436">
        <v>2</v>
      </c>
      <c r="S2436">
        <v>2</v>
      </c>
      <c r="T2436">
        <v>4</v>
      </c>
      <c r="U2436">
        <v>8</v>
      </c>
      <c r="V2436">
        <v>7</v>
      </c>
      <c r="W2436">
        <v>7</v>
      </c>
      <c r="X2436">
        <v>8</v>
      </c>
      <c r="Y2436">
        <v>15</v>
      </c>
    </row>
    <row r="2437" spans="1:25" x14ac:dyDescent="0.3">
      <c r="A2437" s="1" t="s">
        <v>324</v>
      </c>
      <c r="B2437" s="1" t="s">
        <v>328</v>
      </c>
      <c r="C2437">
        <v>16</v>
      </c>
      <c r="D2437">
        <v>2</v>
      </c>
      <c r="E2437">
        <v>1</v>
      </c>
      <c r="F2437">
        <v>3</v>
      </c>
      <c r="G2437" s="1" t="s">
        <v>463</v>
      </c>
      <c r="H2437">
        <v>1</v>
      </c>
      <c r="I2437">
        <v>0</v>
      </c>
      <c r="J2437">
        <v>0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2</v>
      </c>
      <c r="R2437">
        <v>2</v>
      </c>
      <c r="S2437">
        <v>4</v>
      </c>
      <c r="T2437">
        <v>6</v>
      </c>
      <c r="U2437">
        <v>6</v>
      </c>
      <c r="V2437">
        <v>2</v>
      </c>
      <c r="W2437">
        <v>2</v>
      </c>
      <c r="X2437">
        <v>6</v>
      </c>
      <c r="Y2437">
        <v>8</v>
      </c>
    </row>
    <row r="2438" spans="1:25" x14ac:dyDescent="0.3">
      <c r="A2438" s="1" t="s">
        <v>330</v>
      </c>
      <c r="B2438" s="1" t="s">
        <v>333</v>
      </c>
      <c r="C2438">
        <v>17</v>
      </c>
      <c r="D2438">
        <v>0</v>
      </c>
      <c r="E2438">
        <v>2</v>
      </c>
      <c r="F2438">
        <v>2</v>
      </c>
      <c r="G2438" s="1" t="s">
        <v>5</v>
      </c>
      <c r="H2438">
        <v>0</v>
      </c>
      <c r="I2438">
        <v>2</v>
      </c>
      <c r="J2438">
        <v>2</v>
      </c>
      <c r="K2438">
        <v>0</v>
      </c>
      <c r="L2438">
        <v>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2</v>
      </c>
      <c r="U2438">
        <v>3</v>
      </c>
      <c r="V2438">
        <v>3</v>
      </c>
      <c r="W2438">
        <v>3</v>
      </c>
      <c r="X2438">
        <v>3</v>
      </c>
      <c r="Y2438">
        <v>6</v>
      </c>
    </row>
    <row r="2439" spans="1:25" x14ac:dyDescent="0.3">
      <c r="A2439" s="1" t="s">
        <v>331</v>
      </c>
      <c r="B2439" s="1" t="s">
        <v>334</v>
      </c>
      <c r="C2439">
        <v>17</v>
      </c>
      <c r="D2439">
        <v>2</v>
      </c>
      <c r="E2439">
        <v>1</v>
      </c>
      <c r="F2439">
        <v>3</v>
      </c>
      <c r="G2439" s="1" t="s">
        <v>463</v>
      </c>
      <c r="H2439">
        <v>1</v>
      </c>
      <c r="I2439">
        <v>1</v>
      </c>
      <c r="J2439">
        <v>1</v>
      </c>
      <c r="K2439">
        <v>1</v>
      </c>
      <c r="L2439">
        <v>2</v>
      </c>
      <c r="M2439">
        <v>1</v>
      </c>
      <c r="N2439">
        <v>0</v>
      </c>
      <c r="O2439">
        <v>0</v>
      </c>
      <c r="P2439">
        <v>1</v>
      </c>
      <c r="Q2439">
        <v>1</v>
      </c>
      <c r="R2439">
        <v>1</v>
      </c>
      <c r="S2439">
        <v>1</v>
      </c>
      <c r="T2439">
        <v>2</v>
      </c>
      <c r="U2439">
        <v>3</v>
      </c>
      <c r="V2439">
        <v>7</v>
      </c>
      <c r="W2439">
        <v>7</v>
      </c>
      <c r="X2439">
        <v>3</v>
      </c>
      <c r="Y2439">
        <v>10</v>
      </c>
    </row>
    <row r="2440" spans="1:25" x14ac:dyDescent="0.3">
      <c r="A2440" s="1" t="s">
        <v>341</v>
      </c>
      <c r="B2440" s="1" t="s">
        <v>336</v>
      </c>
      <c r="C2440">
        <v>17</v>
      </c>
      <c r="D2440">
        <v>2</v>
      </c>
      <c r="E2440">
        <v>1</v>
      </c>
      <c r="F2440">
        <v>3</v>
      </c>
      <c r="G2440" s="1" t="s">
        <v>463</v>
      </c>
      <c r="H2440">
        <v>1</v>
      </c>
      <c r="I2440">
        <v>0</v>
      </c>
      <c r="J2440">
        <v>0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2</v>
      </c>
      <c r="R2440">
        <v>1</v>
      </c>
      <c r="S2440">
        <v>1</v>
      </c>
      <c r="T2440">
        <v>2</v>
      </c>
      <c r="U2440">
        <v>4</v>
      </c>
      <c r="V2440">
        <v>4</v>
      </c>
      <c r="W2440">
        <v>4</v>
      </c>
      <c r="X2440">
        <v>4</v>
      </c>
      <c r="Y2440">
        <v>8</v>
      </c>
    </row>
    <row r="2441" spans="1:25" x14ac:dyDescent="0.3">
      <c r="A2441" s="1" t="s">
        <v>338</v>
      </c>
      <c r="B2441" s="1" t="s">
        <v>321</v>
      </c>
      <c r="C2441">
        <v>17</v>
      </c>
      <c r="D2441">
        <v>1</v>
      </c>
      <c r="E2441">
        <v>1</v>
      </c>
      <c r="F2441">
        <v>2</v>
      </c>
      <c r="G2441" s="1" t="s">
        <v>463</v>
      </c>
      <c r="H2441">
        <v>0</v>
      </c>
      <c r="I2441">
        <v>1</v>
      </c>
      <c r="J2441">
        <v>1</v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1</v>
      </c>
      <c r="Q2441">
        <v>1</v>
      </c>
      <c r="R2441">
        <v>3</v>
      </c>
      <c r="S2441">
        <v>3</v>
      </c>
      <c r="T2441">
        <v>6</v>
      </c>
      <c r="U2441">
        <v>6</v>
      </c>
      <c r="V2441">
        <v>4</v>
      </c>
      <c r="W2441">
        <v>4</v>
      </c>
      <c r="X2441">
        <v>6</v>
      </c>
      <c r="Y2441">
        <v>10</v>
      </c>
    </row>
    <row r="2442" spans="1:25" x14ac:dyDescent="0.3">
      <c r="A2442" s="1" t="s">
        <v>342</v>
      </c>
      <c r="B2442" s="1" t="s">
        <v>325</v>
      </c>
      <c r="C2442">
        <v>17</v>
      </c>
      <c r="D2442">
        <v>2</v>
      </c>
      <c r="E2442">
        <v>1</v>
      </c>
      <c r="F2442">
        <v>3</v>
      </c>
      <c r="G2442" s="1" t="s">
        <v>463</v>
      </c>
      <c r="H2442">
        <v>2</v>
      </c>
      <c r="I2442">
        <v>0</v>
      </c>
      <c r="J2442">
        <v>0</v>
      </c>
      <c r="K2442">
        <v>2</v>
      </c>
      <c r="L2442">
        <v>2</v>
      </c>
      <c r="M2442">
        <v>0</v>
      </c>
      <c r="N2442">
        <v>1</v>
      </c>
      <c r="O2442">
        <v>1</v>
      </c>
      <c r="P2442">
        <v>0</v>
      </c>
      <c r="Q2442">
        <v>1</v>
      </c>
      <c r="R2442">
        <v>4</v>
      </c>
      <c r="S2442">
        <v>0</v>
      </c>
      <c r="T2442">
        <v>4</v>
      </c>
      <c r="U2442">
        <v>5</v>
      </c>
      <c r="V2442">
        <v>13</v>
      </c>
      <c r="W2442">
        <v>13</v>
      </c>
      <c r="X2442">
        <v>5</v>
      </c>
      <c r="Y2442">
        <v>18</v>
      </c>
    </row>
    <row r="2443" spans="1:25" x14ac:dyDescent="0.3">
      <c r="A2443" s="1" t="s">
        <v>335</v>
      </c>
      <c r="B2443" s="1" t="s">
        <v>329</v>
      </c>
      <c r="C2443">
        <v>17</v>
      </c>
      <c r="D2443">
        <v>0</v>
      </c>
      <c r="E2443">
        <v>1</v>
      </c>
      <c r="F2443">
        <v>1</v>
      </c>
      <c r="G2443" s="1" t="s">
        <v>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</v>
      </c>
      <c r="P2443">
        <v>0</v>
      </c>
      <c r="Q2443">
        <v>1</v>
      </c>
      <c r="R2443">
        <v>0</v>
      </c>
      <c r="S2443">
        <v>2</v>
      </c>
      <c r="T2443">
        <v>2</v>
      </c>
      <c r="U2443">
        <v>6</v>
      </c>
      <c r="V2443">
        <v>2</v>
      </c>
      <c r="W2443">
        <v>2</v>
      </c>
      <c r="X2443">
        <v>6</v>
      </c>
      <c r="Y2443">
        <v>8</v>
      </c>
    </row>
    <row r="2444" spans="1:25" x14ac:dyDescent="0.3">
      <c r="A2444" s="1" t="s">
        <v>326</v>
      </c>
      <c r="B2444" s="1" t="s">
        <v>337</v>
      </c>
      <c r="C2444">
        <v>17</v>
      </c>
      <c r="D2444">
        <v>3</v>
      </c>
      <c r="E2444">
        <v>0</v>
      </c>
      <c r="F2444">
        <v>3</v>
      </c>
      <c r="G2444" s="1" t="s">
        <v>5</v>
      </c>
      <c r="H2444">
        <v>2</v>
      </c>
      <c r="I2444">
        <v>0</v>
      </c>
      <c r="J2444">
        <v>0</v>
      </c>
      <c r="K2444">
        <v>2</v>
      </c>
      <c r="L2444">
        <v>2</v>
      </c>
      <c r="M2444">
        <v>1</v>
      </c>
      <c r="N2444">
        <v>0</v>
      </c>
      <c r="O2444">
        <v>0</v>
      </c>
      <c r="P2444">
        <v>1</v>
      </c>
      <c r="Q2444">
        <v>1</v>
      </c>
      <c r="R2444">
        <v>0</v>
      </c>
      <c r="S2444">
        <v>1</v>
      </c>
      <c r="T2444">
        <v>1</v>
      </c>
      <c r="U2444">
        <v>3</v>
      </c>
      <c r="V2444">
        <v>3</v>
      </c>
      <c r="W2444">
        <v>3</v>
      </c>
      <c r="X2444">
        <v>3</v>
      </c>
      <c r="Y2444">
        <v>6</v>
      </c>
    </row>
    <row r="2445" spans="1:25" x14ac:dyDescent="0.3">
      <c r="A2445" s="1" t="s">
        <v>332</v>
      </c>
      <c r="B2445" s="1" t="s">
        <v>327</v>
      </c>
      <c r="C2445">
        <v>17</v>
      </c>
      <c r="D2445">
        <v>2</v>
      </c>
      <c r="E2445">
        <v>3</v>
      </c>
      <c r="F2445">
        <v>5</v>
      </c>
      <c r="G2445" s="1" t="s">
        <v>463</v>
      </c>
      <c r="H2445">
        <v>0</v>
      </c>
      <c r="I2445">
        <v>1</v>
      </c>
      <c r="J2445">
        <v>1</v>
      </c>
      <c r="K2445">
        <v>0</v>
      </c>
      <c r="L2445">
        <v>1</v>
      </c>
      <c r="M2445">
        <v>2</v>
      </c>
      <c r="N2445">
        <v>2</v>
      </c>
      <c r="O2445">
        <v>2</v>
      </c>
      <c r="P2445">
        <v>2</v>
      </c>
      <c r="Q2445">
        <v>4</v>
      </c>
      <c r="R2445">
        <v>1</v>
      </c>
      <c r="S2445">
        <v>3</v>
      </c>
      <c r="T2445">
        <v>4</v>
      </c>
    </row>
    <row r="2446" spans="1:25" x14ac:dyDescent="0.3">
      <c r="A2446" s="1" t="s">
        <v>320</v>
      </c>
      <c r="B2446" s="1" t="s">
        <v>343</v>
      </c>
      <c r="C2446">
        <v>17</v>
      </c>
      <c r="D2446">
        <v>4</v>
      </c>
      <c r="E2446">
        <v>0</v>
      </c>
      <c r="F2446">
        <v>4</v>
      </c>
      <c r="G2446" s="1" t="s">
        <v>5</v>
      </c>
      <c r="H2446">
        <v>3</v>
      </c>
      <c r="I2446">
        <v>0</v>
      </c>
      <c r="J2446">
        <v>0</v>
      </c>
      <c r="K2446">
        <v>3</v>
      </c>
      <c r="L2446">
        <v>3</v>
      </c>
      <c r="M2446">
        <v>1</v>
      </c>
      <c r="N2446">
        <v>0</v>
      </c>
      <c r="O2446">
        <v>0</v>
      </c>
      <c r="P2446">
        <v>1</v>
      </c>
      <c r="Q2446">
        <v>1</v>
      </c>
      <c r="R2446">
        <v>1</v>
      </c>
      <c r="S2446">
        <v>1</v>
      </c>
      <c r="T2446">
        <v>2</v>
      </c>
      <c r="U2446">
        <v>4</v>
      </c>
      <c r="V2446">
        <v>2</v>
      </c>
      <c r="W2446">
        <v>2</v>
      </c>
      <c r="X2446">
        <v>4</v>
      </c>
      <c r="Y2446">
        <v>6</v>
      </c>
    </row>
    <row r="2447" spans="1:25" x14ac:dyDescent="0.3">
      <c r="A2447" s="1" t="s">
        <v>339</v>
      </c>
      <c r="B2447" s="1" t="s">
        <v>323</v>
      </c>
      <c r="C2447">
        <v>17</v>
      </c>
      <c r="D2447">
        <v>0</v>
      </c>
      <c r="E2447">
        <v>6</v>
      </c>
      <c r="F2447">
        <v>6</v>
      </c>
      <c r="G2447" s="1" t="s">
        <v>5</v>
      </c>
      <c r="H2447">
        <v>0</v>
      </c>
      <c r="I2447">
        <v>2</v>
      </c>
      <c r="J2447">
        <v>2</v>
      </c>
      <c r="K2447">
        <v>0</v>
      </c>
      <c r="L2447">
        <v>2</v>
      </c>
      <c r="M2447">
        <v>0</v>
      </c>
      <c r="N2447">
        <v>4</v>
      </c>
      <c r="O2447">
        <v>4</v>
      </c>
      <c r="P2447">
        <v>0</v>
      </c>
      <c r="Q2447">
        <v>4</v>
      </c>
      <c r="R2447">
        <v>2</v>
      </c>
      <c r="S2447">
        <v>0</v>
      </c>
      <c r="T2447">
        <v>2</v>
      </c>
      <c r="U2447">
        <v>2</v>
      </c>
      <c r="V2447">
        <v>5</v>
      </c>
      <c r="W2447">
        <v>5</v>
      </c>
      <c r="X2447">
        <v>2</v>
      </c>
      <c r="Y2447">
        <v>7</v>
      </c>
    </row>
    <row r="2448" spans="1:25" x14ac:dyDescent="0.3">
      <c r="A2448" s="1" t="s">
        <v>340</v>
      </c>
      <c r="B2448" s="1" t="s">
        <v>324</v>
      </c>
      <c r="C2448">
        <v>17</v>
      </c>
      <c r="D2448">
        <v>1</v>
      </c>
      <c r="E2448">
        <v>3</v>
      </c>
      <c r="F2448">
        <v>4</v>
      </c>
      <c r="G2448" s="1" t="s">
        <v>463</v>
      </c>
      <c r="H2448">
        <v>1</v>
      </c>
      <c r="I2448">
        <v>2</v>
      </c>
      <c r="J2448">
        <v>2</v>
      </c>
      <c r="K2448">
        <v>1</v>
      </c>
      <c r="L2448">
        <v>3</v>
      </c>
      <c r="M2448">
        <v>0</v>
      </c>
      <c r="N2448">
        <v>1</v>
      </c>
      <c r="O2448">
        <v>1</v>
      </c>
      <c r="P2448">
        <v>0</v>
      </c>
      <c r="Q2448">
        <v>1</v>
      </c>
      <c r="R2448">
        <v>4</v>
      </c>
      <c r="S2448">
        <v>1</v>
      </c>
      <c r="T2448">
        <v>5</v>
      </c>
      <c r="U2448">
        <v>7</v>
      </c>
      <c r="V2448">
        <v>2</v>
      </c>
      <c r="W2448">
        <v>2</v>
      </c>
      <c r="X2448">
        <v>7</v>
      </c>
      <c r="Y2448">
        <v>9</v>
      </c>
    </row>
    <row r="2449" spans="1:25" x14ac:dyDescent="0.3">
      <c r="A2449" s="1" t="s">
        <v>322</v>
      </c>
      <c r="B2449" s="1" t="s">
        <v>328</v>
      </c>
      <c r="C2449">
        <v>17</v>
      </c>
      <c r="D2449">
        <v>1</v>
      </c>
      <c r="E2449">
        <v>1</v>
      </c>
      <c r="F2449">
        <v>2</v>
      </c>
      <c r="G2449" s="1" t="s">
        <v>463</v>
      </c>
      <c r="H2449">
        <v>1</v>
      </c>
      <c r="I2449">
        <v>1</v>
      </c>
      <c r="J2449">
        <v>1</v>
      </c>
      <c r="K2449">
        <v>1</v>
      </c>
      <c r="L2449">
        <v>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2</v>
      </c>
      <c r="U2449">
        <v>7</v>
      </c>
      <c r="V2449">
        <v>4</v>
      </c>
      <c r="W2449">
        <v>4</v>
      </c>
      <c r="X2449">
        <v>7</v>
      </c>
      <c r="Y2449">
        <v>11</v>
      </c>
    </row>
    <row r="2450" spans="1:25" x14ac:dyDescent="0.3">
      <c r="A2450" s="1" t="s">
        <v>323</v>
      </c>
      <c r="B2450" s="1" t="s">
        <v>326</v>
      </c>
      <c r="C2450">
        <v>18</v>
      </c>
      <c r="D2450">
        <v>1</v>
      </c>
      <c r="E2450">
        <v>0</v>
      </c>
      <c r="F2450">
        <v>1</v>
      </c>
      <c r="G2450" s="1" t="s">
        <v>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1</v>
      </c>
      <c r="Q2450">
        <v>1</v>
      </c>
      <c r="R2450">
        <v>1</v>
      </c>
      <c r="S2450">
        <v>2</v>
      </c>
      <c r="T2450">
        <v>3</v>
      </c>
      <c r="U2450">
        <v>2</v>
      </c>
      <c r="V2450">
        <v>8</v>
      </c>
      <c r="W2450">
        <v>8</v>
      </c>
      <c r="X2450">
        <v>2</v>
      </c>
      <c r="Y2450">
        <v>10</v>
      </c>
    </row>
    <row r="2451" spans="1:25" x14ac:dyDescent="0.3">
      <c r="A2451" s="1" t="s">
        <v>337</v>
      </c>
      <c r="B2451" s="1" t="s">
        <v>331</v>
      </c>
      <c r="C2451">
        <v>18</v>
      </c>
      <c r="D2451">
        <v>1</v>
      </c>
      <c r="E2451">
        <v>1</v>
      </c>
      <c r="F2451">
        <v>2</v>
      </c>
      <c r="G2451" s="1" t="s">
        <v>463</v>
      </c>
      <c r="H2451">
        <v>1</v>
      </c>
      <c r="I2451">
        <v>0</v>
      </c>
      <c r="J2451">
        <v>0</v>
      </c>
      <c r="K2451">
        <v>1</v>
      </c>
      <c r="L2451">
        <v>1</v>
      </c>
      <c r="M2451">
        <v>0</v>
      </c>
      <c r="N2451">
        <v>1</v>
      </c>
      <c r="O2451">
        <v>1</v>
      </c>
      <c r="P2451">
        <v>0</v>
      </c>
      <c r="Q2451">
        <v>1</v>
      </c>
      <c r="R2451">
        <v>3</v>
      </c>
      <c r="S2451">
        <v>0</v>
      </c>
      <c r="T2451">
        <v>3</v>
      </c>
      <c r="U2451">
        <v>3</v>
      </c>
      <c r="V2451">
        <v>5</v>
      </c>
      <c r="W2451">
        <v>5</v>
      </c>
      <c r="X2451">
        <v>3</v>
      </c>
      <c r="Y2451">
        <v>8</v>
      </c>
    </row>
    <row r="2452" spans="1:25" x14ac:dyDescent="0.3">
      <c r="A2452" s="1" t="s">
        <v>333</v>
      </c>
      <c r="B2452" s="1" t="s">
        <v>322</v>
      </c>
      <c r="C2452">
        <v>18</v>
      </c>
      <c r="D2452">
        <v>1</v>
      </c>
      <c r="E2452">
        <v>3</v>
      </c>
      <c r="F2452">
        <v>4</v>
      </c>
      <c r="G2452" s="1" t="s">
        <v>463</v>
      </c>
      <c r="H2452">
        <v>1</v>
      </c>
      <c r="I2452">
        <v>1</v>
      </c>
      <c r="J2452">
        <v>1</v>
      </c>
      <c r="K2452">
        <v>1</v>
      </c>
      <c r="L2452">
        <v>2</v>
      </c>
      <c r="M2452">
        <v>0</v>
      </c>
      <c r="N2452">
        <v>2</v>
      </c>
      <c r="O2452">
        <v>2</v>
      </c>
      <c r="P2452">
        <v>0</v>
      </c>
      <c r="Q2452">
        <v>2</v>
      </c>
      <c r="R2452">
        <v>0</v>
      </c>
      <c r="S2452">
        <v>1</v>
      </c>
      <c r="T2452">
        <v>1</v>
      </c>
      <c r="U2452">
        <v>5</v>
      </c>
      <c r="V2452">
        <v>4</v>
      </c>
      <c r="W2452">
        <v>4</v>
      </c>
      <c r="X2452">
        <v>5</v>
      </c>
      <c r="Y2452">
        <v>9</v>
      </c>
    </row>
    <row r="2453" spans="1:25" x14ac:dyDescent="0.3">
      <c r="A2453" s="1" t="s">
        <v>334</v>
      </c>
      <c r="B2453" s="1" t="s">
        <v>341</v>
      </c>
      <c r="C2453">
        <v>18</v>
      </c>
      <c r="D2453">
        <v>2</v>
      </c>
      <c r="E2453">
        <v>4</v>
      </c>
      <c r="F2453">
        <v>6</v>
      </c>
      <c r="G2453" s="1" t="s">
        <v>463</v>
      </c>
      <c r="H2453">
        <v>1</v>
      </c>
      <c r="I2453">
        <v>2</v>
      </c>
      <c r="J2453">
        <v>2</v>
      </c>
      <c r="K2453">
        <v>1</v>
      </c>
      <c r="L2453">
        <v>3</v>
      </c>
      <c r="M2453">
        <v>1</v>
      </c>
      <c r="N2453">
        <v>2</v>
      </c>
      <c r="O2453">
        <v>2</v>
      </c>
      <c r="P2453">
        <v>1</v>
      </c>
      <c r="Q2453">
        <v>3</v>
      </c>
      <c r="R2453">
        <v>1</v>
      </c>
      <c r="S2453">
        <v>4</v>
      </c>
      <c r="T2453">
        <v>5</v>
      </c>
      <c r="U2453">
        <v>6</v>
      </c>
      <c r="V2453">
        <v>1</v>
      </c>
      <c r="W2453">
        <v>1</v>
      </c>
      <c r="X2453">
        <v>6</v>
      </c>
      <c r="Y2453">
        <v>7</v>
      </c>
    </row>
    <row r="2454" spans="1:25" x14ac:dyDescent="0.3">
      <c r="A2454" s="1" t="s">
        <v>336</v>
      </c>
      <c r="B2454" s="1" t="s">
        <v>342</v>
      </c>
      <c r="C2454">
        <v>18</v>
      </c>
      <c r="D2454">
        <v>0</v>
      </c>
      <c r="E2454">
        <v>2</v>
      </c>
      <c r="F2454">
        <v>2</v>
      </c>
      <c r="G2454" s="1" t="s">
        <v>5</v>
      </c>
      <c r="H2454">
        <v>0</v>
      </c>
      <c r="I2454">
        <v>2</v>
      </c>
      <c r="J2454">
        <v>2</v>
      </c>
      <c r="K2454">
        <v>0</v>
      </c>
      <c r="L2454">
        <v>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8</v>
      </c>
      <c r="V2454">
        <v>5</v>
      </c>
      <c r="W2454">
        <v>5</v>
      </c>
      <c r="X2454">
        <v>8</v>
      </c>
      <c r="Y2454">
        <v>13</v>
      </c>
    </row>
    <row r="2455" spans="1:25" x14ac:dyDescent="0.3">
      <c r="A2455" s="1" t="s">
        <v>329</v>
      </c>
      <c r="B2455" s="1" t="s">
        <v>320</v>
      </c>
      <c r="C2455">
        <v>18</v>
      </c>
      <c r="D2455">
        <v>1</v>
      </c>
      <c r="E2455">
        <v>1</v>
      </c>
      <c r="F2455">
        <v>2</v>
      </c>
      <c r="G2455" s="1" t="s">
        <v>463</v>
      </c>
      <c r="H2455">
        <v>1</v>
      </c>
      <c r="I2455">
        <v>0</v>
      </c>
      <c r="J2455">
        <v>0</v>
      </c>
      <c r="K2455">
        <v>1</v>
      </c>
      <c r="L2455">
        <v>1</v>
      </c>
      <c r="M2455">
        <v>0</v>
      </c>
      <c r="N2455">
        <v>1</v>
      </c>
      <c r="O2455">
        <v>1</v>
      </c>
      <c r="P2455">
        <v>0</v>
      </c>
      <c r="Q2455">
        <v>1</v>
      </c>
      <c r="R2455">
        <v>2</v>
      </c>
      <c r="S2455">
        <v>3</v>
      </c>
      <c r="T2455">
        <v>5</v>
      </c>
    </row>
    <row r="2456" spans="1:25" x14ac:dyDescent="0.3">
      <c r="A2456" s="1" t="s">
        <v>328</v>
      </c>
      <c r="B2456" s="1" t="s">
        <v>340</v>
      </c>
      <c r="C2456">
        <v>18</v>
      </c>
      <c r="D2456">
        <v>1</v>
      </c>
      <c r="E2456">
        <v>1</v>
      </c>
      <c r="F2456">
        <v>2</v>
      </c>
      <c r="G2456" s="1" t="s">
        <v>463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1</v>
      </c>
      <c r="O2456">
        <v>1</v>
      </c>
      <c r="P2456">
        <v>1</v>
      </c>
      <c r="Q2456">
        <v>2</v>
      </c>
      <c r="R2456">
        <v>1</v>
      </c>
      <c r="S2456">
        <v>3</v>
      </c>
      <c r="T2456">
        <v>4</v>
      </c>
      <c r="U2456">
        <v>3</v>
      </c>
      <c r="V2456">
        <v>6</v>
      </c>
      <c r="W2456">
        <v>6</v>
      </c>
      <c r="X2456">
        <v>3</v>
      </c>
      <c r="Y2456">
        <v>9</v>
      </c>
    </row>
    <row r="2457" spans="1:25" x14ac:dyDescent="0.3">
      <c r="A2457" s="1" t="s">
        <v>325</v>
      </c>
      <c r="B2457" s="1" t="s">
        <v>330</v>
      </c>
      <c r="C2457">
        <v>18</v>
      </c>
      <c r="D2457">
        <v>4</v>
      </c>
      <c r="E2457">
        <v>2</v>
      </c>
      <c r="F2457">
        <v>6</v>
      </c>
      <c r="G2457" s="1" t="s">
        <v>463</v>
      </c>
      <c r="H2457">
        <v>0</v>
      </c>
      <c r="I2457">
        <v>1</v>
      </c>
      <c r="J2457">
        <v>1</v>
      </c>
      <c r="K2457">
        <v>0</v>
      </c>
      <c r="L2457">
        <v>1</v>
      </c>
      <c r="M2457">
        <v>4</v>
      </c>
      <c r="N2457">
        <v>1</v>
      </c>
      <c r="O2457">
        <v>1</v>
      </c>
      <c r="P2457">
        <v>4</v>
      </c>
      <c r="Q2457">
        <v>5</v>
      </c>
      <c r="R2457">
        <v>0</v>
      </c>
      <c r="S2457">
        <v>2</v>
      </c>
      <c r="T2457">
        <v>2</v>
      </c>
      <c r="U2457">
        <v>3</v>
      </c>
      <c r="V2457">
        <v>4</v>
      </c>
      <c r="W2457">
        <v>4</v>
      </c>
      <c r="X2457">
        <v>3</v>
      </c>
      <c r="Y2457">
        <v>7</v>
      </c>
    </row>
    <row r="2458" spans="1:25" x14ac:dyDescent="0.3">
      <c r="A2458" s="1" t="s">
        <v>343</v>
      </c>
      <c r="B2458" s="1" t="s">
        <v>339</v>
      </c>
      <c r="C2458">
        <v>18</v>
      </c>
      <c r="D2458">
        <v>7</v>
      </c>
      <c r="E2458">
        <v>0</v>
      </c>
      <c r="F2458">
        <v>7</v>
      </c>
      <c r="G2458" s="1" t="s">
        <v>5</v>
      </c>
      <c r="H2458">
        <v>2</v>
      </c>
      <c r="I2458">
        <v>0</v>
      </c>
      <c r="J2458">
        <v>0</v>
      </c>
      <c r="K2458">
        <v>2</v>
      </c>
      <c r="L2458">
        <v>2</v>
      </c>
      <c r="M2458">
        <v>5</v>
      </c>
      <c r="N2458">
        <v>0</v>
      </c>
      <c r="O2458">
        <v>0</v>
      </c>
      <c r="P2458">
        <v>5</v>
      </c>
      <c r="Q2458">
        <v>5</v>
      </c>
      <c r="R2458">
        <v>0</v>
      </c>
      <c r="S2458">
        <v>2</v>
      </c>
      <c r="T2458">
        <v>2</v>
      </c>
      <c r="U2458">
        <v>4</v>
      </c>
      <c r="V2458">
        <v>4</v>
      </c>
      <c r="W2458">
        <v>4</v>
      </c>
      <c r="X2458">
        <v>4</v>
      </c>
      <c r="Y2458">
        <v>8</v>
      </c>
    </row>
    <row r="2459" spans="1:25" x14ac:dyDescent="0.3">
      <c r="A2459" s="1" t="s">
        <v>324</v>
      </c>
      <c r="B2459" s="1" t="s">
        <v>335</v>
      </c>
      <c r="C2459">
        <v>18</v>
      </c>
      <c r="D2459">
        <v>0</v>
      </c>
      <c r="E2459">
        <v>0</v>
      </c>
      <c r="F2459">
        <v>0</v>
      </c>
      <c r="G2459" s="1" t="s">
        <v>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3</v>
      </c>
      <c r="T2459">
        <v>3</v>
      </c>
      <c r="U2459">
        <v>5</v>
      </c>
      <c r="V2459">
        <v>6</v>
      </c>
      <c r="W2459">
        <v>6</v>
      </c>
      <c r="X2459">
        <v>5</v>
      </c>
      <c r="Y2459">
        <v>11</v>
      </c>
    </row>
    <row r="2460" spans="1:25" x14ac:dyDescent="0.3">
      <c r="A2460" s="1" t="s">
        <v>327</v>
      </c>
      <c r="B2460" s="1" t="s">
        <v>338</v>
      </c>
      <c r="C2460">
        <v>18</v>
      </c>
      <c r="D2460">
        <v>1</v>
      </c>
      <c r="E2460">
        <v>1</v>
      </c>
      <c r="F2460">
        <v>2</v>
      </c>
      <c r="G2460" s="1" t="s">
        <v>463</v>
      </c>
      <c r="H2460">
        <v>1</v>
      </c>
      <c r="I2460">
        <v>0</v>
      </c>
      <c r="J2460">
        <v>0</v>
      </c>
      <c r="K2460">
        <v>1</v>
      </c>
      <c r="L2460">
        <v>1</v>
      </c>
      <c r="M2460">
        <v>0</v>
      </c>
      <c r="N2460">
        <v>1</v>
      </c>
      <c r="O2460">
        <v>1</v>
      </c>
      <c r="P2460">
        <v>0</v>
      </c>
      <c r="Q2460">
        <v>1</v>
      </c>
      <c r="R2460">
        <v>3</v>
      </c>
      <c r="S2460">
        <v>3</v>
      </c>
      <c r="T2460">
        <v>6</v>
      </c>
      <c r="U2460">
        <v>5</v>
      </c>
      <c r="V2460">
        <v>1</v>
      </c>
      <c r="W2460">
        <v>1</v>
      </c>
      <c r="X2460">
        <v>5</v>
      </c>
      <c r="Y2460">
        <v>6</v>
      </c>
    </row>
    <row r="2461" spans="1:25" x14ac:dyDescent="0.3">
      <c r="A2461" s="1" t="s">
        <v>321</v>
      </c>
      <c r="B2461" s="1" t="s">
        <v>332</v>
      </c>
      <c r="C2461">
        <v>18</v>
      </c>
      <c r="D2461">
        <v>1</v>
      </c>
      <c r="E2461">
        <v>0</v>
      </c>
      <c r="F2461">
        <v>1</v>
      </c>
      <c r="G2461" s="1" t="s">
        <v>5</v>
      </c>
      <c r="H2461">
        <v>1</v>
      </c>
      <c r="I2461">
        <v>0</v>
      </c>
      <c r="J2461">
        <v>0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6</v>
      </c>
      <c r="T2461">
        <v>8</v>
      </c>
      <c r="U2461">
        <v>4</v>
      </c>
      <c r="V2461">
        <v>5</v>
      </c>
      <c r="W2461">
        <v>5</v>
      </c>
      <c r="X2461">
        <v>4</v>
      </c>
      <c r="Y2461">
        <v>9</v>
      </c>
    </row>
    <row r="2462" spans="1:25" x14ac:dyDescent="0.3">
      <c r="A2462" s="1" t="s">
        <v>323</v>
      </c>
      <c r="B2462" s="1" t="s">
        <v>320</v>
      </c>
      <c r="C2462">
        <v>19</v>
      </c>
      <c r="D2462">
        <v>1</v>
      </c>
      <c r="E2462">
        <v>3</v>
      </c>
      <c r="F2462">
        <v>4</v>
      </c>
      <c r="G2462" s="1" t="s">
        <v>463</v>
      </c>
      <c r="H2462">
        <v>1</v>
      </c>
      <c r="I2462">
        <v>2</v>
      </c>
      <c r="J2462">
        <v>2</v>
      </c>
      <c r="K2462">
        <v>1</v>
      </c>
      <c r="L2462">
        <v>3</v>
      </c>
      <c r="M2462">
        <v>0</v>
      </c>
      <c r="N2462">
        <v>1</v>
      </c>
      <c r="O2462">
        <v>1</v>
      </c>
      <c r="P2462">
        <v>0</v>
      </c>
      <c r="Q2462">
        <v>1</v>
      </c>
      <c r="R2462">
        <v>3</v>
      </c>
      <c r="S2462">
        <v>1</v>
      </c>
      <c r="T2462">
        <v>4</v>
      </c>
      <c r="U2462">
        <v>6</v>
      </c>
      <c r="V2462">
        <v>4</v>
      </c>
      <c r="W2462">
        <v>4</v>
      </c>
      <c r="X2462">
        <v>6</v>
      </c>
      <c r="Y2462">
        <v>10</v>
      </c>
    </row>
    <row r="2463" spans="1:25" x14ac:dyDescent="0.3">
      <c r="A2463" s="1" t="s">
        <v>337</v>
      </c>
      <c r="B2463" s="1" t="s">
        <v>341</v>
      </c>
      <c r="C2463">
        <v>19</v>
      </c>
      <c r="D2463">
        <v>1</v>
      </c>
      <c r="E2463">
        <v>0</v>
      </c>
      <c r="F2463">
        <v>1</v>
      </c>
      <c r="G2463" s="1" t="s">
        <v>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1</v>
      </c>
      <c r="Q2463">
        <v>1</v>
      </c>
      <c r="R2463">
        <v>2</v>
      </c>
      <c r="S2463">
        <v>1</v>
      </c>
      <c r="T2463">
        <v>3</v>
      </c>
    </row>
    <row r="2464" spans="1:25" x14ac:dyDescent="0.3">
      <c r="A2464" s="1" t="s">
        <v>333</v>
      </c>
      <c r="B2464" s="1" t="s">
        <v>340</v>
      </c>
      <c r="C2464">
        <v>19</v>
      </c>
      <c r="D2464">
        <v>0</v>
      </c>
      <c r="E2464">
        <v>2</v>
      </c>
      <c r="F2464">
        <v>2</v>
      </c>
      <c r="G2464" s="1" t="s">
        <v>5</v>
      </c>
      <c r="H2464">
        <v>0</v>
      </c>
      <c r="I2464">
        <v>1</v>
      </c>
      <c r="J2464">
        <v>1</v>
      </c>
      <c r="K2464">
        <v>0</v>
      </c>
      <c r="L2464">
        <v>1</v>
      </c>
      <c r="M2464">
        <v>0</v>
      </c>
      <c r="N2464">
        <v>1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5</v>
      </c>
      <c r="V2464">
        <v>4</v>
      </c>
      <c r="W2464">
        <v>4</v>
      </c>
      <c r="X2464">
        <v>5</v>
      </c>
      <c r="Y2464">
        <v>9</v>
      </c>
    </row>
    <row r="2465" spans="1:25" x14ac:dyDescent="0.3">
      <c r="A2465" s="1" t="s">
        <v>334</v>
      </c>
      <c r="B2465" s="1" t="s">
        <v>332</v>
      </c>
      <c r="C2465">
        <v>19</v>
      </c>
      <c r="D2465">
        <v>4</v>
      </c>
      <c r="E2465">
        <v>0</v>
      </c>
      <c r="F2465">
        <v>4</v>
      </c>
      <c r="G2465" s="1" t="s">
        <v>5</v>
      </c>
      <c r="H2465">
        <v>1</v>
      </c>
      <c r="I2465">
        <v>0</v>
      </c>
      <c r="J2465">
        <v>0</v>
      </c>
      <c r="K2465">
        <v>1</v>
      </c>
      <c r="L2465">
        <v>1</v>
      </c>
      <c r="M2465">
        <v>3</v>
      </c>
      <c r="N2465">
        <v>0</v>
      </c>
      <c r="O2465">
        <v>0</v>
      </c>
      <c r="P2465">
        <v>3</v>
      </c>
      <c r="Q2465">
        <v>3</v>
      </c>
      <c r="R2465">
        <v>2</v>
      </c>
      <c r="S2465">
        <v>2</v>
      </c>
      <c r="T2465">
        <v>4</v>
      </c>
    </row>
    <row r="2466" spans="1:25" x14ac:dyDescent="0.3">
      <c r="A2466" s="1" t="s">
        <v>321</v>
      </c>
      <c r="B2466" s="1" t="s">
        <v>326</v>
      </c>
      <c r="C2466">
        <v>19</v>
      </c>
      <c r="D2466">
        <v>3</v>
      </c>
      <c r="E2466">
        <v>1</v>
      </c>
      <c r="F2466">
        <v>4</v>
      </c>
      <c r="G2466" s="1" t="s">
        <v>463</v>
      </c>
      <c r="H2466">
        <v>1</v>
      </c>
      <c r="I2466">
        <v>0</v>
      </c>
      <c r="J2466">
        <v>0</v>
      </c>
      <c r="K2466">
        <v>1</v>
      </c>
      <c r="L2466">
        <v>1</v>
      </c>
      <c r="M2466">
        <v>2</v>
      </c>
      <c r="N2466">
        <v>1</v>
      </c>
      <c r="O2466">
        <v>1</v>
      </c>
      <c r="P2466">
        <v>2</v>
      </c>
      <c r="Q2466">
        <v>3</v>
      </c>
      <c r="R2466">
        <v>0</v>
      </c>
      <c r="S2466">
        <v>1</v>
      </c>
      <c r="T2466">
        <v>1</v>
      </c>
    </row>
    <row r="2467" spans="1:25" x14ac:dyDescent="0.3">
      <c r="A2467" s="1" t="s">
        <v>330</v>
      </c>
      <c r="B2467" s="1" t="s">
        <v>329</v>
      </c>
      <c r="C2467">
        <v>20</v>
      </c>
      <c r="D2467">
        <v>0</v>
      </c>
      <c r="E2467">
        <v>3</v>
      </c>
      <c r="F2467">
        <v>3</v>
      </c>
      <c r="G2467" s="1" t="s">
        <v>5</v>
      </c>
      <c r="H2467">
        <v>0</v>
      </c>
      <c r="I2467">
        <v>2</v>
      </c>
      <c r="J2467">
        <v>2</v>
      </c>
      <c r="K2467">
        <v>0</v>
      </c>
      <c r="L2467">
        <v>2</v>
      </c>
      <c r="M2467">
        <v>0</v>
      </c>
      <c r="N2467">
        <v>1</v>
      </c>
      <c r="O2467">
        <v>1</v>
      </c>
      <c r="P2467">
        <v>0</v>
      </c>
      <c r="Q2467">
        <v>1</v>
      </c>
      <c r="R2467">
        <v>2</v>
      </c>
      <c r="S2467">
        <v>3</v>
      </c>
      <c r="T2467">
        <v>5</v>
      </c>
      <c r="U2467">
        <v>4</v>
      </c>
      <c r="V2467">
        <v>4</v>
      </c>
      <c r="W2467">
        <v>4</v>
      </c>
      <c r="X2467">
        <v>4</v>
      </c>
      <c r="Y2467">
        <v>8</v>
      </c>
    </row>
    <row r="2468" spans="1:25" x14ac:dyDescent="0.3">
      <c r="A2468" s="1" t="s">
        <v>331</v>
      </c>
      <c r="B2468" s="1" t="s">
        <v>328</v>
      </c>
      <c r="C2468">
        <v>20</v>
      </c>
      <c r="D2468">
        <v>0</v>
      </c>
      <c r="E2468">
        <v>0</v>
      </c>
      <c r="F2468">
        <v>0</v>
      </c>
      <c r="G2468" s="1" t="s">
        <v>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3</v>
      </c>
      <c r="T2468">
        <v>4</v>
      </c>
      <c r="U2468">
        <v>4</v>
      </c>
      <c r="V2468">
        <v>9</v>
      </c>
      <c r="W2468">
        <v>9</v>
      </c>
      <c r="X2468">
        <v>4</v>
      </c>
      <c r="Y2468">
        <v>13</v>
      </c>
    </row>
    <row r="2469" spans="1:25" x14ac:dyDescent="0.3">
      <c r="A2469" s="1" t="s">
        <v>341</v>
      </c>
      <c r="B2469" s="1" t="s">
        <v>324</v>
      </c>
      <c r="C2469">
        <v>20</v>
      </c>
      <c r="D2469">
        <v>0</v>
      </c>
      <c r="E2469">
        <v>3</v>
      </c>
      <c r="F2469">
        <v>3</v>
      </c>
      <c r="G2469" s="1" t="s">
        <v>5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</v>
      </c>
      <c r="O2469">
        <v>3</v>
      </c>
      <c r="P2469">
        <v>0</v>
      </c>
      <c r="Q2469">
        <v>3</v>
      </c>
      <c r="R2469">
        <v>2</v>
      </c>
      <c r="S2469">
        <v>3</v>
      </c>
      <c r="T2469">
        <v>5</v>
      </c>
      <c r="U2469">
        <v>4</v>
      </c>
      <c r="V2469">
        <v>7</v>
      </c>
      <c r="W2469">
        <v>7</v>
      </c>
      <c r="X2469">
        <v>4</v>
      </c>
      <c r="Y2469">
        <v>11</v>
      </c>
    </row>
    <row r="2470" spans="1:25" x14ac:dyDescent="0.3">
      <c r="A2470" s="1" t="s">
        <v>338</v>
      </c>
      <c r="B2470" s="1" t="s">
        <v>343</v>
      </c>
      <c r="C2470">
        <v>20</v>
      </c>
      <c r="D2470">
        <v>0</v>
      </c>
      <c r="E2470">
        <v>0</v>
      </c>
      <c r="F2470">
        <v>0</v>
      </c>
      <c r="G2470" s="1" t="s">
        <v>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0</v>
      </c>
      <c r="T2470">
        <v>2</v>
      </c>
      <c r="U2470">
        <v>7</v>
      </c>
      <c r="V2470">
        <v>4</v>
      </c>
      <c r="W2470">
        <v>4</v>
      </c>
      <c r="X2470">
        <v>7</v>
      </c>
      <c r="Y2470">
        <v>11</v>
      </c>
    </row>
    <row r="2471" spans="1:25" x14ac:dyDescent="0.3">
      <c r="A2471" s="1" t="s">
        <v>342</v>
      </c>
      <c r="B2471" s="1" t="s">
        <v>323</v>
      </c>
      <c r="C2471">
        <v>20</v>
      </c>
      <c r="D2471">
        <v>2</v>
      </c>
      <c r="E2471">
        <v>1</v>
      </c>
      <c r="F2471">
        <v>3</v>
      </c>
      <c r="G2471" s="1" t="s">
        <v>463</v>
      </c>
      <c r="H2471">
        <v>1</v>
      </c>
      <c r="I2471">
        <v>1</v>
      </c>
      <c r="J2471">
        <v>1</v>
      </c>
      <c r="K2471">
        <v>1</v>
      </c>
      <c r="L2471">
        <v>2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3</v>
      </c>
      <c r="V2471">
        <v>9</v>
      </c>
      <c r="W2471">
        <v>9</v>
      </c>
      <c r="X2471">
        <v>3</v>
      </c>
      <c r="Y2471">
        <v>12</v>
      </c>
    </row>
    <row r="2472" spans="1:25" x14ac:dyDescent="0.3">
      <c r="A2472" s="1" t="s">
        <v>335</v>
      </c>
      <c r="B2472" s="1" t="s">
        <v>336</v>
      </c>
      <c r="C2472">
        <v>20</v>
      </c>
      <c r="D2472">
        <v>1</v>
      </c>
      <c r="E2472">
        <v>0</v>
      </c>
      <c r="F2472">
        <v>1</v>
      </c>
      <c r="G2472" s="1" t="s">
        <v>5</v>
      </c>
      <c r="H2472">
        <v>1</v>
      </c>
      <c r="I2472">
        <v>0</v>
      </c>
      <c r="J2472">
        <v>0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0</v>
      </c>
      <c r="T2472">
        <v>2</v>
      </c>
      <c r="U2472">
        <v>3</v>
      </c>
      <c r="V2472">
        <v>3</v>
      </c>
      <c r="W2472">
        <v>3</v>
      </c>
      <c r="X2472">
        <v>3</v>
      </c>
      <c r="Y2472">
        <v>6</v>
      </c>
    </row>
    <row r="2473" spans="1:25" x14ac:dyDescent="0.3">
      <c r="A2473" s="1" t="s">
        <v>326</v>
      </c>
      <c r="B2473" s="1" t="s">
        <v>327</v>
      </c>
      <c r="C2473">
        <v>20</v>
      </c>
      <c r="D2473">
        <v>0</v>
      </c>
      <c r="E2473">
        <v>0</v>
      </c>
      <c r="F2473">
        <v>0</v>
      </c>
      <c r="G2473" s="1" t="s">
        <v>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2</v>
      </c>
      <c r="T2473">
        <v>3</v>
      </c>
      <c r="U2473">
        <v>7</v>
      </c>
      <c r="V2473">
        <v>8</v>
      </c>
      <c r="W2473">
        <v>8</v>
      </c>
      <c r="X2473">
        <v>7</v>
      </c>
      <c r="Y2473">
        <v>15</v>
      </c>
    </row>
    <row r="2474" spans="1:25" x14ac:dyDescent="0.3">
      <c r="A2474" s="1" t="s">
        <v>332</v>
      </c>
      <c r="B2474" s="1" t="s">
        <v>333</v>
      </c>
      <c r="C2474">
        <v>20</v>
      </c>
      <c r="D2474">
        <v>1</v>
      </c>
      <c r="E2474">
        <v>3</v>
      </c>
      <c r="F2474">
        <v>4</v>
      </c>
      <c r="G2474" s="1" t="s">
        <v>463</v>
      </c>
      <c r="H2474">
        <v>1</v>
      </c>
      <c r="I2474">
        <v>2</v>
      </c>
      <c r="J2474">
        <v>2</v>
      </c>
      <c r="K2474">
        <v>1</v>
      </c>
      <c r="L2474">
        <v>3</v>
      </c>
      <c r="M2474">
        <v>0</v>
      </c>
      <c r="N2474">
        <v>1</v>
      </c>
      <c r="O2474">
        <v>1</v>
      </c>
      <c r="P2474">
        <v>0</v>
      </c>
      <c r="Q2474">
        <v>1</v>
      </c>
      <c r="R2474">
        <v>2</v>
      </c>
      <c r="S2474">
        <v>0</v>
      </c>
      <c r="T2474">
        <v>2</v>
      </c>
      <c r="U2474">
        <v>10</v>
      </c>
      <c r="V2474">
        <v>4</v>
      </c>
      <c r="W2474">
        <v>4</v>
      </c>
      <c r="X2474">
        <v>10</v>
      </c>
      <c r="Y2474">
        <v>14</v>
      </c>
    </row>
    <row r="2475" spans="1:25" x14ac:dyDescent="0.3">
      <c r="A2475" s="1" t="s">
        <v>320</v>
      </c>
      <c r="B2475" s="1" t="s">
        <v>334</v>
      </c>
      <c r="C2475">
        <v>20</v>
      </c>
      <c r="D2475">
        <v>3</v>
      </c>
      <c r="E2475">
        <v>1</v>
      </c>
      <c r="F2475">
        <v>4</v>
      </c>
      <c r="G2475" s="1" t="s">
        <v>463</v>
      </c>
      <c r="H2475">
        <v>0</v>
      </c>
      <c r="I2475">
        <v>1</v>
      </c>
      <c r="J2475">
        <v>1</v>
      </c>
      <c r="K2475">
        <v>0</v>
      </c>
      <c r="L2475">
        <v>1</v>
      </c>
      <c r="M2475">
        <v>3</v>
      </c>
      <c r="N2475">
        <v>0</v>
      </c>
      <c r="O2475">
        <v>0</v>
      </c>
      <c r="P2475">
        <v>3</v>
      </c>
      <c r="Q2475">
        <v>3</v>
      </c>
      <c r="R2475">
        <v>2</v>
      </c>
      <c r="S2475">
        <v>3</v>
      </c>
      <c r="T2475">
        <v>5</v>
      </c>
      <c r="U2475">
        <v>1</v>
      </c>
      <c r="V2475">
        <v>1</v>
      </c>
      <c r="W2475">
        <v>1</v>
      </c>
      <c r="X2475">
        <v>1</v>
      </c>
      <c r="Y2475">
        <v>2</v>
      </c>
    </row>
    <row r="2476" spans="1:25" x14ac:dyDescent="0.3">
      <c r="A2476" s="1" t="s">
        <v>339</v>
      </c>
      <c r="B2476" s="1" t="s">
        <v>325</v>
      </c>
      <c r="C2476">
        <v>20</v>
      </c>
      <c r="D2476">
        <v>1</v>
      </c>
      <c r="E2476">
        <v>2</v>
      </c>
      <c r="F2476">
        <v>3</v>
      </c>
      <c r="G2476" s="1" t="s">
        <v>463</v>
      </c>
      <c r="H2476">
        <v>1</v>
      </c>
      <c r="I2476">
        <v>1</v>
      </c>
      <c r="J2476">
        <v>1</v>
      </c>
      <c r="K2476">
        <v>1</v>
      </c>
      <c r="L2476">
        <v>2</v>
      </c>
      <c r="M2476">
        <v>0</v>
      </c>
      <c r="N2476">
        <v>1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2</v>
      </c>
      <c r="V2476">
        <v>8</v>
      </c>
      <c r="W2476">
        <v>8</v>
      </c>
      <c r="X2476">
        <v>2</v>
      </c>
      <c r="Y2476">
        <v>10</v>
      </c>
    </row>
    <row r="2477" spans="1:25" x14ac:dyDescent="0.3">
      <c r="A2477" s="1" t="s">
        <v>340</v>
      </c>
      <c r="B2477" s="1" t="s">
        <v>321</v>
      </c>
      <c r="C2477">
        <v>20</v>
      </c>
      <c r="D2477">
        <v>1</v>
      </c>
      <c r="E2477">
        <v>1</v>
      </c>
      <c r="F2477">
        <v>2</v>
      </c>
      <c r="G2477" s="1" t="s">
        <v>463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1</v>
      </c>
      <c r="O2477">
        <v>1</v>
      </c>
      <c r="P2477">
        <v>1</v>
      </c>
      <c r="Q2477">
        <v>2</v>
      </c>
      <c r="R2477">
        <v>2</v>
      </c>
      <c r="S2477">
        <v>1</v>
      </c>
      <c r="T2477">
        <v>3</v>
      </c>
      <c r="U2477">
        <v>3</v>
      </c>
      <c r="V2477">
        <v>1</v>
      </c>
      <c r="W2477">
        <v>1</v>
      </c>
      <c r="X2477">
        <v>3</v>
      </c>
      <c r="Y2477">
        <v>4</v>
      </c>
    </row>
    <row r="2478" spans="1:25" x14ac:dyDescent="0.3">
      <c r="A2478" s="1" t="s">
        <v>322</v>
      </c>
      <c r="B2478" s="1" t="s">
        <v>337</v>
      </c>
      <c r="C2478">
        <v>20</v>
      </c>
      <c r="D2478">
        <v>4</v>
      </c>
      <c r="E2478">
        <v>0</v>
      </c>
      <c r="F2478">
        <v>4</v>
      </c>
      <c r="G2478" s="1" t="s">
        <v>5</v>
      </c>
      <c r="H2478">
        <v>2</v>
      </c>
      <c r="I2478">
        <v>0</v>
      </c>
      <c r="J2478">
        <v>0</v>
      </c>
      <c r="K2478">
        <v>2</v>
      </c>
      <c r="L2478">
        <v>2</v>
      </c>
      <c r="M2478">
        <v>2</v>
      </c>
      <c r="N2478">
        <v>0</v>
      </c>
      <c r="O2478">
        <v>0</v>
      </c>
      <c r="P2478">
        <v>2</v>
      </c>
      <c r="Q2478">
        <v>2</v>
      </c>
      <c r="R2478">
        <v>1</v>
      </c>
      <c r="S2478">
        <v>1</v>
      </c>
      <c r="T2478">
        <v>2</v>
      </c>
      <c r="U2478">
        <v>14</v>
      </c>
      <c r="V2478">
        <v>3</v>
      </c>
      <c r="W2478">
        <v>3</v>
      </c>
      <c r="X2478">
        <v>14</v>
      </c>
      <c r="Y2478">
        <v>17</v>
      </c>
    </row>
    <row r="2479" spans="1:25" x14ac:dyDescent="0.3">
      <c r="A2479" s="1" t="s">
        <v>323</v>
      </c>
      <c r="B2479" s="1" t="s">
        <v>331</v>
      </c>
      <c r="C2479">
        <v>21</v>
      </c>
      <c r="D2479">
        <v>2</v>
      </c>
      <c r="E2479">
        <v>1</v>
      </c>
      <c r="F2479">
        <v>3</v>
      </c>
      <c r="G2479" s="1" t="s">
        <v>463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</v>
      </c>
      <c r="N2479">
        <v>1</v>
      </c>
      <c r="O2479">
        <v>1</v>
      </c>
      <c r="P2479">
        <v>2</v>
      </c>
      <c r="Q2479">
        <v>3</v>
      </c>
      <c r="R2479">
        <v>0</v>
      </c>
      <c r="S2479">
        <v>0</v>
      </c>
      <c r="T2479">
        <v>0</v>
      </c>
      <c r="U2479">
        <v>6</v>
      </c>
      <c r="V2479">
        <v>5</v>
      </c>
      <c r="W2479">
        <v>5</v>
      </c>
      <c r="X2479">
        <v>6</v>
      </c>
      <c r="Y2479">
        <v>11</v>
      </c>
    </row>
    <row r="2480" spans="1:25" x14ac:dyDescent="0.3">
      <c r="A2480" s="1" t="s">
        <v>337</v>
      </c>
      <c r="B2480" s="1" t="s">
        <v>330</v>
      </c>
      <c r="C2480">
        <v>21</v>
      </c>
      <c r="D2480">
        <v>0</v>
      </c>
      <c r="E2480">
        <v>2</v>
      </c>
      <c r="F2480">
        <v>2</v>
      </c>
      <c r="G2480" s="1" t="s">
        <v>5</v>
      </c>
      <c r="H2480">
        <v>0</v>
      </c>
      <c r="I2480">
        <v>1</v>
      </c>
      <c r="J2480">
        <v>1</v>
      </c>
      <c r="K2480">
        <v>0</v>
      </c>
      <c r="L2480">
        <v>1</v>
      </c>
      <c r="M2480">
        <v>0</v>
      </c>
      <c r="N2480">
        <v>1</v>
      </c>
      <c r="O2480">
        <v>1</v>
      </c>
      <c r="P2480">
        <v>0</v>
      </c>
      <c r="Q2480">
        <v>1</v>
      </c>
      <c r="R2480">
        <v>1</v>
      </c>
      <c r="S2480">
        <v>1</v>
      </c>
      <c r="T2480">
        <v>2</v>
      </c>
      <c r="U2480">
        <v>8</v>
      </c>
      <c r="V2480">
        <v>1</v>
      </c>
      <c r="W2480">
        <v>1</v>
      </c>
      <c r="X2480">
        <v>8</v>
      </c>
      <c r="Y2480">
        <v>9</v>
      </c>
    </row>
    <row r="2481" spans="1:25" x14ac:dyDescent="0.3">
      <c r="A2481" s="1" t="s">
        <v>333</v>
      </c>
      <c r="B2481" s="1" t="s">
        <v>326</v>
      </c>
      <c r="C2481">
        <v>21</v>
      </c>
      <c r="D2481">
        <v>1</v>
      </c>
      <c r="E2481">
        <v>2</v>
      </c>
      <c r="F2481">
        <v>3</v>
      </c>
      <c r="G2481" s="1" t="s">
        <v>463</v>
      </c>
      <c r="H2481">
        <v>0</v>
      </c>
      <c r="I2481">
        <v>1</v>
      </c>
      <c r="J2481">
        <v>1</v>
      </c>
      <c r="K2481">
        <v>0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2</v>
      </c>
      <c r="R2481">
        <v>0</v>
      </c>
      <c r="S2481">
        <v>2</v>
      </c>
      <c r="T2481">
        <v>2</v>
      </c>
      <c r="U2481">
        <v>7</v>
      </c>
      <c r="V2481">
        <v>0</v>
      </c>
      <c r="W2481">
        <v>0</v>
      </c>
      <c r="X2481">
        <v>7</v>
      </c>
      <c r="Y2481">
        <v>7</v>
      </c>
    </row>
    <row r="2482" spans="1:25" x14ac:dyDescent="0.3">
      <c r="A2482" s="1" t="s">
        <v>334</v>
      </c>
      <c r="B2482" s="1" t="s">
        <v>342</v>
      </c>
      <c r="C2482">
        <v>21</v>
      </c>
      <c r="D2482">
        <v>0</v>
      </c>
      <c r="E2482">
        <v>2</v>
      </c>
      <c r="F2482">
        <v>2</v>
      </c>
      <c r="G2482" s="1" t="s">
        <v>5</v>
      </c>
      <c r="H2482">
        <v>0</v>
      </c>
      <c r="I2482">
        <v>1</v>
      </c>
      <c r="J2482">
        <v>1</v>
      </c>
      <c r="K2482">
        <v>0</v>
      </c>
      <c r="L2482">
        <v>1</v>
      </c>
      <c r="M2482">
        <v>0</v>
      </c>
      <c r="N2482">
        <v>1</v>
      </c>
      <c r="O2482">
        <v>1</v>
      </c>
      <c r="P2482">
        <v>0</v>
      </c>
      <c r="Q2482">
        <v>1</v>
      </c>
      <c r="R2482">
        <v>0</v>
      </c>
      <c r="S2482">
        <v>2</v>
      </c>
      <c r="T2482">
        <v>2</v>
      </c>
    </row>
    <row r="2483" spans="1:25" x14ac:dyDescent="0.3">
      <c r="A2483" s="1" t="s">
        <v>336</v>
      </c>
      <c r="B2483" s="1" t="s">
        <v>332</v>
      </c>
      <c r="C2483">
        <v>21</v>
      </c>
      <c r="D2483">
        <v>2</v>
      </c>
      <c r="E2483">
        <v>1</v>
      </c>
      <c r="F2483">
        <v>3</v>
      </c>
      <c r="G2483" s="1" t="s">
        <v>463</v>
      </c>
      <c r="H2483">
        <v>2</v>
      </c>
      <c r="I2483">
        <v>0</v>
      </c>
      <c r="J2483">
        <v>0</v>
      </c>
      <c r="K2483">
        <v>2</v>
      </c>
      <c r="L2483">
        <v>2</v>
      </c>
      <c r="M2483">
        <v>0</v>
      </c>
      <c r="N2483">
        <v>1</v>
      </c>
      <c r="O2483">
        <v>1</v>
      </c>
      <c r="P2483">
        <v>0</v>
      </c>
      <c r="Q2483">
        <v>1</v>
      </c>
      <c r="R2483">
        <v>2</v>
      </c>
      <c r="S2483">
        <v>0</v>
      </c>
      <c r="T2483">
        <v>2</v>
      </c>
      <c r="U2483">
        <v>10</v>
      </c>
      <c r="V2483">
        <v>8</v>
      </c>
      <c r="W2483">
        <v>8</v>
      </c>
      <c r="X2483">
        <v>10</v>
      </c>
      <c r="Y2483">
        <v>18</v>
      </c>
    </row>
    <row r="2484" spans="1:25" x14ac:dyDescent="0.3">
      <c r="A2484" s="1" t="s">
        <v>329</v>
      </c>
      <c r="B2484" s="1" t="s">
        <v>338</v>
      </c>
      <c r="C2484">
        <v>21</v>
      </c>
      <c r="D2484">
        <v>1</v>
      </c>
      <c r="E2484">
        <v>1</v>
      </c>
      <c r="F2484">
        <v>2</v>
      </c>
      <c r="G2484" s="1" t="s">
        <v>463</v>
      </c>
      <c r="H2484">
        <v>1</v>
      </c>
      <c r="I2484">
        <v>1</v>
      </c>
      <c r="J2484">
        <v>1</v>
      </c>
      <c r="K2484">
        <v>1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5</v>
      </c>
      <c r="V2484">
        <v>4</v>
      </c>
      <c r="W2484">
        <v>4</v>
      </c>
      <c r="X2484">
        <v>5</v>
      </c>
      <c r="Y2484">
        <v>9</v>
      </c>
    </row>
    <row r="2485" spans="1:25" x14ac:dyDescent="0.3">
      <c r="A2485" s="1" t="s">
        <v>328</v>
      </c>
      <c r="B2485" s="1" t="s">
        <v>335</v>
      </c>
      <c r="C2485">
        <v>21</v>
      </c>
      <c r="D2485">
        <v>4</v>
      </c>
      <c r="E2485">
        <v>0</v>
      </c>
      <c r="F2485">
        <v>4</v>
      </c>
      <c r="G2485" s="1" t="s">
        <v>5</v>
      </c>
      <c r="H2485">
        <v>2</v>
      </c>
      <c r="I2485">
        <v>0</v>
      </c>
      <c r="J2485">
        <v>0</v>
      </c>
      <c r="K2485">
        <v>2</v>
      </c>
      <c r="L2485">
        <v>2</v>
      </c>
      <c r="M2485">
        <v>2</v>
      </c>
      <c r="N2485">
        <v>0</v>
      </c>
      <c r="O2485">
        <v>0</v>
      </c>
      <c r="P2485">
        <v>2</v>
      </c>
      <c r="Q2485">
        <v>2</v>
      </c>
      <c r="R2485">
        <v>0</v>
      </c>
      <c r="S2485">
        <v>2</v>
      </c>
      <c r="T2485">
        <v>2</v>
      </c>
      <c r="U2485">
        <v>7</v>
      </c>
      <c r="V2485">
        <v>4</v>
      </c>
      <c r="W2485">
        <v>4</v>
      </c>
      <c r="X2485">
        <v>7</v>
      </c>
      <c r="Y2485">
        <v>11</v>
      </c>
    </row>
    <row r="2486" spans="1:25" x14ac:dyDescent="0.3">
      <c r="A2486" s="1" t="s">
        <v>325</v>
      </c>
      <c r="B2486" s="1" t="s">
        <v>341</v>
      </c>
      <c r="C2486">
        <v>21</v>
      </c>
      <c r="D2486">
        <v>3</v>
      </c>
      <c r="E2486">
        <v>1</v>
      </c>
      <c r="F2486">
        <v>4</v>
      </c>
      <c r="G2486" s="1" t="s">
        <v>463</v>
      </c>
      <c r="H2486">
        <v>1</v>
      </c>
      <c r="I2486">
        <v>1</v>
      </c>
      <c r="J2486">
        <v>1</v>
      </c>
      <c r="K2486">
        <v>1</v>
      </c>
      <c r="L2486">
        <v>2</v>
      </c>
      <c r="M2486">
        <v>2</v>
      </c>
      <c r="N2486">
        <v>0</v>
      </c>
      <c r="O2486">
        <v>0</v>
      </c>
      <c r="P2486">
        <v>2</v>
      </c>
      <c r="Q2486">
        <v>2</v>
      </c>
      <c r="R2486">
        <v>1</v>
      </c>
      <c r="S2486">
        <v>1</v>
      </c>
      <c r="T2486">
        <v>2</v>
      </c>
      <c r="U2486">
        <v>5</v>
      </c>
      <c r="V2486">
        <v>6</v>
      </c>
      <c r="W2486">
        <v>6</v>
      </c>
      <c r="X2486">
        <v>5</v>
      </c>
      <c r="Y2486">
        <v>11</v>
      </c>
    </row>
    <row r="2487" spans="1:25" x14ac:dyDescent="0.3">
      <c r="A2487" s="1" t="s">
        <v>343</v>
      </c>
      <c r="B2487" s="1" t="s">
        <v>340</v>
      </c>
      <c r="C2487">
        <v>21</v>
      </c>
      <c r="D2487">
        <v>5</v>
      </c>
      <c r="E2487">
        <v>2</v>
      </c>
      <c r="F2487">
        <v>7</v>
      </c>
      <c r="G2487" s="1" t="s">
        <v>463</v>
      </c>
      <c r="H2487">
        <v>2</v>
      </c>
      <c r="I2487">
        <v>0</v>
      </c>
      <c r="J2487">
        <v>0</v>
      </c>
      <c r="K2487">
        <v>2</v>
      </c>
      <c r="L2487">
        <v>2</v>
      </c>
      <c r="M2487">
        <v>3</v>
      </c>
      <c r="N2487">
        <v>2</v>
      </c>
      <c r="O2487">
        <v>2</v>
      </c>
      <c r="P2487">
        <v>3</v>
      </c>
      <c r="Q2487">
        <v>5</v>
      </c>
      <c r="R2487">
        <v>2</v>
      </c>
      <c r="S2487">
        <v>4</v>
      </c>
      <c r="T2487">
        <v>6</v>
      </c>
      <c r="U2487">
        <v>3</v>
      </c>
      <c r="V2487">
        <v>5</v>
      </c>
      <c r="W2487">
        <v>5</v>
      </c>
      <c r="X2487">
        <v>3</v>
      </c>
      <c r="Y2487">
        <v>8</v>
      </c>
    </row>
    <row r="2488" spans="1:25" x14ac:dyDescent="0.3">
      <c r="A2488" s="1" t="s">
        <v>324</v>
      </c>
      <c r="B2488" s="1" t="s">
        <v>322</v>
      </c>
      <c r="C2488">
        <v>21</v>
      </c>
      <c r="D2488">
        <v>0</v>
      </c>
      <c r="E2488">
        <v>0</v>
      </c>
      <c r="F2488">
        <v>0</v>
      </c>
      <c r="G2488" s="1" t="s">
        <v>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3</v>
      </c>
      <c r="V2488">
        <v>8</v>
      </c>
      <c r="W2488">
        <v>8</v>
      </c>
      <c r="X2488">
        <v>3</v>
      </c>
      <c r="Y2488">
        <v>11</v>
      </c>
    </row>
    <row r="2489" spans="1:25" x14ac:dyDescent="0.3">
      <c r="A2489" s="1" t="s">
        <v>327</v>
      </c>
      <c r="B2489" s="1" t="s">
        <v>339</v>
      </c>
      <c r="C2489">
        <v>21</v>
      </c>
      <c r="D2489">
        <v>0</v>
      </c>
      <c r="E2489">
        <v>1</v>
      </c>
      <c r="F2489">
        <v>1</v>
      </c>
      <c r="G2489" s="1" t="s">
        <v>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1</v>
      </c>
      <c r="P2489">
        <v>0</v>
      </c>
      <c r="Q2489">
        <v>1</v>
      </c>
      <c r="R2489">
        <v>0</v>
      </c>
      <c r="S2489">
        <v>3</v>
      </c>
      <c r="T2489">
        <v>3</v>
      </c>
      <c r="U2489">
        <v>5</v>
      </c>
      <c r="V2489">
        <v>1</v>
      </c>
      <c r="W2489">
        <v>1</v>
      </c>
      <c r="X2489">
        <v>5</v>
      </c>
      <c r="Y2489">
        <v>6</v>
      </c>
    </row>
    <row r="2490" spans="1:25" x14ac:dyDescent="0.3">
      <c r="A2490" s="1" t="s">
        <v>321</v>
      </c>
      <c r="B2490" s="1" t="s">
        <v>320</v>
      </c>
      <c r="C2490">
        <v>21</v>
      </c>
      <c r="D2490">
        <v>0</v>
      </c>
      <c r="E2490">
        <v>2</v>
      </c>
      <c r="F2490">
        <v>2</v>
      </c>
      <c r="G2490" s="1" t="s">
        <v>5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</v>
      </c>
      <c r="O2490">
        <v>2</v>
      </c>
      <c r="P2490">
        <v>0</v>
      </c>
      <c r="Q2490">
        <v>2</v>
      </c>
      <c r="R2490">
        <v>1</v>
      </c>
      <c r="S2490">
        <v>4</v>
      </c>
      <c r="T2490">
        <v>5</v>
      </c>
      <c r="U2490">
        <v>4</v>
      </c>
      <c r="V2490">
        <v>3</v>
      </c>
      <c r="W2490">
        <v>3</v>
      </c>
      <c r="X2490">
        <v>4</v>
      </c>
      <c r="Y2490">
        <v>7</v>
      </c>
    </row>
    <row r="2491" spans="1:25" x14ac:dyDescent="0.3">
      <c r="A2491" s="1" t="s">
        <v>330</v>
      </c>
      <c r="B2491" s="1" t="s">
        <v>321</v>
      </c>
      <c r="C2491">
        <v>22</v>
      </c>
      <c r="D2491">
        <v>0</v>
      </c>
      <c r="E2491">
        <v>0</v>
      </c>
      <c r="F2491">
        <v>0</v>
      </c>
      <c r="G2491" s="1" t="s">
        <v>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2</v>
      </c>
      <c r="T2491">
        <v>2</v>
      </c>
      <c r="U2491">
        <v>4</v>
      </c>
      <c r="V2491">
        <v>3</v>
      </c>
      <c r="W2491">
        <v>3</v>
      </c>
      <c r="X2491">
        <v>4</v>
      </c>
      <c r="Y2491">
        <v>7</v>
      </c>
    </row>
    <row r="2492" spans="1:25" x14ac:dyDescent="0.3">
      <c r="A2492" s="1" t="s">
        <v>331</v>
      </c>
      <c r="B2492" s="1" t="s">
        <v>336</v>
      </c>
      <c r="C2492">
        <v>22</v>
      </c>
      <c r="D2492">
        <v>0</v>
      </c>
      <c r="E2492">
        <v>1</v>
      </c>
      <c r="F2492">
        <v>1</v>
      </c>
      <c r="G2492" s="1" t="s">
        <v>5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1</v>
      </c>
      <c r="R2492">
        <v>0</v>
      </c>
      <c r="S2492">
        <v>1</v>
      </c>
      <c r="T2492">
        <v>1</v>
      </c>
      <c r="U2492">
        <v>4</v>
      </c>
      <c r="V2492">
        <v>2</v>
      </c>
      <c r="W2492">
        <v>2</v>
      </c>
      <c r="X2492">
        <v>4</v>
      </c>
      <c r="Y2492">
        <v>6</v>
      </c>
    </row>
    <row r="2493" spans="1:25" x14ac:dyDescent="0.3">
      <c r="A2493" s="1" t="s">
        <v>341</v>
      </c>
      <c r="B2493" s="1" t="s">
        <v>327</v>
      </c>
      <c r="C2493">
        <v>22</v>
      </c>
      <c r="D2493">
        <v>2</v>
      </c>
      <c r="E2493">
        <v>2</v>
      </c>
      <c r="F2493">
        <v>4</v>
      </c>
      <c r="G2493" s="1" t="s">
        <v>463</v>
      </c>
      <c r="H2493">
        <v>1</v>
      </c>
      <c r="I2493">
        <v>0</v>
      </c>
      <c r="J2493">
        <v>0</v>
      </c>
      <c r="K2493">
        <v>1</v>
      </c>
      <c r="L2493">
        <v>1</v>
      </c>
      <c r="M2493">
        <v>1</v>
      </c>
      <c r="N2493">
        <v>2</v>
      </c>
      <c r="O2493">
        <v>2</v>
      </c>
      <c r="P2493">
        <v>1</v>
      </c>
      <c r="Q2493">
        <v>3</v>
      </c>
      <c r="R2493">
        <v>5</v>
      </c>
      <c r="S2493">
        <v>2</v>
      </c>
      <c r="T2493">
        <v>7</v>
      </c>
      <c r="U2493">
        <v>2</v>
      </c>
      <c r="V2493">
        <v>2</v>
      </c>
      <c r="W2493">
        <v>2</v>
      </c>
      <c r="X2493">
        <v>2</v>
      </c>
      <c r="Y2493">
        <v>4</v>
      </c>
    </row>
    <row r="2494" spans="1:25" x14ac:dyDescent="0.3">
      <c r="A2494" s="1" t="s">
        <v>338</v>
      </c>
      <c r="B2494" s="1" t="s">
        <v>334</v>
      </c>
      <c r="C2494">
        <v>22</v>
      </c>
      <c r="D2494">
        <v>1</v>
      </c>
      <c r="E2494">
        <v>1</v>
      </c>
      <c r="F2494">
        <v>2</v>
      </c>
      <c r="G2494" s="1" t="s">
        <v>463</v>
      </c>
      <c r="H2494">
        <v>0</v>
      </c>
      <c r="I2494">
        <v>1</v>
      </c>
      <c r="J2494">
        <v>1</v>
      </c>
      <c r="K2494">
        <v>0</v>
      </c>
      <c r="L2494">
        <v>1</v>
      </c>
      <c r="M2494">
        <v>1</v>
      </c>
      <c r="N2494">
        <v>0</v>
      </c>
      <c r="O2494">
        <v>0</v>
      </c>
      <c r="P2494">
        <v>1</v>
      </c>
      <c r="Q2494">
        <v>1</v>
      </c>
      <c r="R2494">
        <v>1</v>
      </c>
      <c r="S2494">
        <v>3</v>
      </c>
      <c r="T2494">
        <v>4</v>
      </c>
      <c r="U2494">
        <v>8</v>
      </c>
      <c r="V2494">
        <v>0</v>
      </c>
      <c r="W2494">
        <v>0</v>
      </c>
      <c r="X2494">
        <v>8</v>
      </c>
      <c r="Y2494">
        <v>8</v>
      </c>
    </row>
    <row r="2495" spans="1:25" x14ac:dyDescent="0.3">
      <c r="A2495" s="1" t="s">
        <v>342</v>
      </c>
      <c r="B2495" s="1" t="s">
        <v>343</v>
      </c>
      <c r="C2495">
        <v>22</v>
      </c>
      <c r="D2495">
        <v>3</v>
      </c>
      <c r="E2495">
        <v>1</v>
      </c>
      <c r="F2495">
        <v>4</v>
      </c>
      <c r="G2495" s="1" t="s">
        <v>463</v>
      </c>
      <c r="H2495">
        <v>1</v>
      </c>
      <c r="I2495">
        <v>0</v>
      </c>
      <c r="J2495">
        <v>0</v>
      </c>
      <c r="K2495">
        <v>1</v>
      </c>
      <c r="L2495">
        <v>1</v>
      </c>
      <c r="M2495">
        <v>2</v>
      </c>
      <c r="N2495">
        <v>1</v>
      </c>
      <c r="O2495">
        <v>1</v>
      </c>
      <c r="P2495">
        <v>2</v>
      </c>
      <c r="Q2495">
        <v>3</v>
      </c>
      <c r="R2495">
        <v>0</v>
      </c>
      <c r="S2495">
        <v>2</v>
      </c>
      <c r="T2495">
        <v>2</v>
      </c>
      <c r="U2495">
        <v>3</v>
      </c>
      <c r="V2495">
        <v>8</v>
      </c>
      <c r="W2495">
        <v>8</v>
      </c>
      <c r="X2495">
        <v>3</v>
      </c>
      <c r="Y2495">
        <v>11</v>
      </c>
    </row>
    <row r="2496" spans="1:25" x14ac:dyDescent="0.3">
      <c r="A2496" s="1" t="s">
        <v>326</v>
      </c>
      <c r="B2496" s="1" t="s">
        <v>324</v>
      </c>
      <c r="C2496">
        <v>22</v>
      </c>
      <c r="D2496">
        <v>1</v>
      </c>
      <c r="E2496">
        <v>2</v>
      </c>
      <c r="F2496">
        <v>3</v>
      </c>
      <c r="G2496" s="1" t="s">
        <v>463</v>
      </c>
      <c r="H2496">
        <v>0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2</v>
      </c>
      <c r="R2496">
        <v>2</v>
      </c>
      <c r="S2496">
        <v>3</v>
      </c>
      <c r="T2496">
        <v>5</v>
      </c>
      <c r="U2496">
        <v>4</v>
      </c>
      <c r="V2496">
        <v>7</v>
      </c>
      <c r="W2496">
        <v>7</v>
      </c>
      <c r="X2496">
        <v>4</v>
      </c>
      <c r="Y2496">
        <v>11</v>
      </c>
    </row>
    <row r="2497" spans="1:25" x14ac:dyDescent="0.3">
      <c r="A2497" s="1" t="s">
        <v>332</v>
      </c>
      <c r="B2497" s="1" t="s">
        <v>323</v>
      </c>
      <c r="C2497">
        <v>22</v>
      </c>
      <c r="D2497">
        <v>1</v>
      </c>
      <c r="E2497">
        <v>2</v>
      </c>
      <c r="F2497">
        <v>3</v>
      </c>
      <c r="G2497" s="1" t="s">
        <v>463</v>
      </c>
      <c r="H2497">
        <v>0</v>
      </c>
      <c r="I2497">
        <v>1</v>
      </c>
      <c r="J2497">
        <v>1</v>
      </c>
      <c r="K2497">
        <v>0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2</v>
      </c>
      <c r="R2497">
        <v>1</v>
      </c>
      <c r="S2497">
        <v>1</v>
      </c>
      <c r="T2497">
        <v>2</v>
      </c>
      <c r="U2497">
        <v>8</v>
      </c>
      <c r="V2497">
        <v>4</v>
      </c>
      <c r="W2497">
        <v>4</v>
      </c>
      <c r="X2497">
        <v>8</v>
      </c>
      <c r="Y2497">
        <v>12</v>
      </c>
    </row>
    <row r="2498" spans="1:25" x14ac:dyDescent="0.3">
      <c r="A2498" s="1" t="s">
        <v>320</v>
      </c>
      <c r="B2498" s="1" t="s">
        <v>337</v>
      </c>
      <c r="C2498">
        <v>22</v>
      </c>
      <c r="D2498">
        <v>0</v>
      </c>
      <c r="E2498">
        <v>0</v>
      </c>
      <c r="F2498">
        <v>0</v>
      </c>
      <c r="G2498" s="1" t="s">
        <v>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2</v>
      </c>
      <c r="T2498">
        <v>3</v>
      </c>
      <c r="U2498">
        <v>10</v>
      </c>
      <c r="V2498">
        <v>4</v>
      </c>
      <c r="W2498">
        <v>4</v>
      </c>
      <c r="X2498">
        <v>10</v>
      </c>
      <c r="Y2498">
        <v>14</v>
      </c>
    </row>
    <row r="2499" spans="1:25" x14ac:dyDescent="0.3">
      <c r="A2499" s="1" t="s">
        <v>339</v>
      </c>
      <c r="B2499" s="1" t="s">
        <v>328</v>
      </c>
      <c r="C2499">
        <v>22</v>
      </c>
      <c r="D2499">
        <v>1</v>
      </c>
      <c r="E2499">
        <v>1</v>
      </c>
      <c r="F2499">
        <v>2</v>
      </c>
      <c r="G2499" s="1" t="s">
        <v>463</v>
      </c>
      <c r="H2499">
        <v>0</v>
      </c>
      <c r="I2499">
        <v>1</v>
      </c>
      <c r="J2499">
        <v>1</v>
      </c>
      <c r="K2499">
        <v>0</v>
      </c>
      <c r="L2499">
        <v>1</v>
      </c>
      <c r="M2499">
        <v>1</v>
      </c>
      <c r="N2499">
        <v>0</v>
      </c>
      <c r="O2499">
        <v>0</v>
      </c>
      <c r="P2499">
        <v>1</v>
      </c>
      <c r="Q2499">
        <v>1</v>
      </c>
      <c r="R2499">
        <v>1</v>
      </c>
      <c r="S2499">
        <v>1</v>
      </c>
      <c r="T2499">
        <v>2</v>
      </c>
      <c r="U2499">
        <v>5</v>
      </c>
      <c r="V2499">
        <v>2</v>
      </c>
      <c r="W2499">
        <v>2</v>
      </c>
      <c r="X2499">
        <v>5</v>
      </c>
      <c r="Y2499">
        <v>7</v>
      </c>
    </row>
    <row r="2500" spans="1:25" x14ac:dyDescent="0.3">
      <c r="A2500" s="1" t="s">
        <v>340</v>
      </c>
      <c r="B2500" s="1" t="s">
        <v>329</v>
      </c>
      <c r="C2500">
        <v>22</v>
      </c>
      <c r="D2500">
        <v>1</v>
      </c>
      <c r="E2500">
        <v>3</v>
      </c>
      <c r="F2500">
        <v>4</v>
      </c>
      <c r="G2500" s="1" t="s">
        <v>463</v>
      </c>
      <c r="H2500">
        <v>0</v>
      </c>
      <c r="I2500">
        <v>1</v>
      </c>
      <c r="J2500">
        <v>1</v>
      </c>
      <c r="K2500">
        <v>0</v>
      </c>
      <c r="L2500">
        <v>1</v>
      </c>
      <c r="M2500">
        <v>1</v>
      </c>
      <c r="N2500">
        <v>2</v>
      </c>
      <c r="O2500">
        <v>2</v>
      </c>
      <c r="P2500">
        <v>1</v>
      </c>
      <c r="Q2500">
        <v>3</v>
      </c>
      <c r="R2500">
        <v>0</v>
      </c>
      <c r="S2500">
        <v>1</v>
      </c>
      <c r="T2500">
        <v>1</v>
      </c>
      <c r="U2500">
        <v>2</v>
      </c>
      <c r="V2500">
        <v>10</v>
      </c>
      <c r="W2500">
        <v>10</v>
      </c>
      <c r="X2500">
        <v>2</v>
      </c>
      <c r="Y2500">
        <v>12</v>
      </c>
    </row>
    <row r="2501" spans="1:25" x14ac:dyDescent="0.3">
      <c r="A2501" s="1" t="s">
        <v>322</v>
      </c>
      <c r="B2501" s="1" t="s">
        <v>325</v>
      </c>
      <c r="C2501">
        <v>22</v>
      </c>
      <c r="D2501">
        <v>3</v>
      </c>
      <c r="E2501">
        <v>2</v>
      </c>
      <c r="F2501">
        <v>5</v>
      </c>
      <c r="G2501" s="1" t="s">
        <v>463</v>
      </c>
      <c r="H2501">
        <v>2</v>
      </c>
      <c r="I2501">
        <v>2</v>
      </c>
      <c r="J2501">
        <v>2</v>
      </c>
      <c r="K2501">
        <v>2</v>
      </c>
      <c r="L2501">
        <v>4</v>
      </c>
      <c r="M2501">
        <v>1</v>
      </c>
      <c r="N2501">
        <v>0</v>
      </c>
      <c r="O2501">
        <v>0</v>
      </c>
      <c r="P2501">
        <v>1</v>
      </c>
      <c r="Q2501">
        <v>1</v>
      </c>
      <c r="R2501">
        <v>2</v>
      </c>
      <c r="S2501">
        <v>1</v>
      </c>
      <c r="T2501">
        <v>3</v>
      </c>
      <c r="U2501">
        <v>5</v>
      </c>
      <c r="V2501">
        <v>7</v>
      </c>
      <c r="W2501">
        <v>7</v>
      </c>
      <c r="X2501">
        <v>5</v>
      </c>
      <c r="Y2501">
        <v>12</v>
      </c>
    </row>
    <row r="2502" spans="1:25" x14ac:dyDescent="0.3">
      <c r="A2502" s="1" t="s">
        <v>323</v>
      </c>
      <c r="B2502" s="1" t="s">
        <v>327</v>
      </c>
      <c r="C2502">
        <v>23</v>
      </c>
      <c r="D2502">
        <v>2</v>
      </c>
      <c r="E2502">
        <v>2</v>
      </c>
      <c r="F2502">
        <v>4</v>
      </c>
      <c r="G2502" s="1" t="s">
        <v>463</v>
      </c>
      <c r="H2502">
        <v>1</v>
      </c>
      <c r="I2502">
        <v>0</v>
      </c>
      <c r="J2502">
        <v>0</v>
      </c>
      <c r="K2502">
        <v>1</v>
      </c>
      <c r="L2502">
        <v>1</v>
      </c>
      <c r="M2502">
        <v>1</v>
      </c>
      <c r="N2502">
        <v>2</v>
      </c>
      <c r="O2502">
        <v>2</v>
      </c>
      <c r="P2502">
        <v>1</v>
      </c>
      <c r="Q2502">
        <v>3</v>
      </c>
      <c r="R2502">
        <v>1</v>
      </c>
      <c r="S2502">
        <v>2</v>
      </c>
      <c r="T2502">
        <v>3</v>
      </c>
      <c r="U2502">
        <v>6</v>
      </c>
      <c r="V2502">
        <v>7</v>
      </c>
      <c r="W2502">
        <v>7</v>
      </c>
      <c r="X2502">
        <v>6</v>
      </c>
      <c r="Y2502">
        <v>13</v>
      </c>
    </row>
    <row r="2503" spans="1:25" x14ac:dyDescent="0.3">
      <c r="A2503" s="1" t="s">
        <v>337</v>
      </c>
      <c r="B2503" s="1" t="s">
        <v>328</v>
      </c>
      <c r="C2503">
        <v>23</v>
      </c>
      <c r="D2503">
        <v>0</v>
      </c>
      <c r="E2503">
        <v>2</v>
      </c>
      <c r="F2503">
        <v>2</v>
      </c>
      <c r="G2503" s="1" t="s">
        <v>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</v>
      </c>
      <c r="O2503">
        <v>2</v>
      </c>
      <c r="P2503">
        <v>0</v>
      </c>
      <c r="Q2503">
        <v>2</v>
      </c>
      <c r="R2503">
        <v>2</v>
      </c>
      <c r="S2503">
        <v>0</v>
      </c>
      <c r="T2503">
        <v>2</v>
      </c>
      <c r="U2503">
        <v>2</v>
      </c>
      <c r="V2503">
        <v>5</v>
      </c>
      <c r="W2503">
        <v>5</v>
      </c>
      <c r="X2503">
        <v>2</v>
      </c>
      <c r="Y2503">
        <v>7</v>
      </c>
    </row>
    <row r="2504" spans="1:25" x14ac:dyDescent="0.3">
      <c r="A2504" s="1" t="s">
        <v>322</v>
      </c>
      <c r="B2504" s="1" t="s">
        <v>343</v>
      </c>
      <c r="C2504">
        <v>23</v>
      </c>
      <c r="D2504">
        <v>3</v>
      </c>
      <c r="E2504">
        <v>0</v>
      </c>
      <c r="F2504">
        <v>3</v>
      </c>
      <c r="G2504" s="1" t="s">
        <v>5</v>
      </c>
      <c r="H2504">
        <v>2</v>
      </c>
      <c r="I2504">
        <v>0</v>
      </c>
      <c r="J2504">
        <v>0</v>
      </c>
      <c r="K2504">
        <v>2</v>
      </c>
      <c r="L2504">
        <v>2</v>
      </c>
      <c r="M2504">
        <v>1</v>
      </c>
      <c r="N2504">
        <v>0</v>
      </c>
      <c r="O2504">
        <v>0</v>
      </c>
      <c r="P2504">
        <v>1</v>
      </c>
      <c r="Q2504">
        <v>1</v>
      </c>
      <c r="R2504">
        <v>2</v>
      </c>
      <c r="S2504">
        <v>5</v>
      </c>
      <c r="T2504">
        <v>7</v>
      </c>
      <c r="U2504">
        <v>6</v>
      </c>
      <c r="V2504">
        <v>5</v>
      </c>
      <c r="W2504">
        <v>5</v>
      </c>
      <c r="X2504">
        <v>6</v>
      </c>
      <c r="Y2504">
        <v>11</v>
      </c>
    </row>
    <row r="2505" spans="1:25" x14ac:dyDescent="0.3">
      <c r="A2505" s="1" t="s">
        <v>324</v>
      </c>
      <c r="B2505" s="1" t="s">
        <v>325</v>
      </c>
      <c r="C2505">
        <v>23</v>
      </c>
      <c r="D2505">
        <v>2</v>
      </c>
      <c r="E2505">
        <v>0</v>
      </c>
      <c r="F2505">
        <v>2</v>
      </c>
      <c r="G2505" s="1" t="s">
        <v>5</v>
      </c>
      <c r="H2505">
        <v>1</v>
      </c>
      <c r="I2505">
        <v>0</v>
      </c>
      <c r="J2505">
        <v>0</v>
      </c>
      <c r="K2505">
        <v>1</v>
      </c>
      <c r="L2505">
        <v>1</v>
      </c>
      <c r="M2505">
        <v>1</v>
      </c>
      <c r="N2505">
        <v>0</v>
      </c>
      <c r="O2505">
        <v>0</v>
      </c>
      <c r="P2505">
        <v>1</v>
      </c>
      <c r="Q2505">
        <v>1</v>
      </c>
      <c r="R2505">
        <v>0</v>
      </c>
      <c r="S2505">
        <v>2</v>
      </c>
      <c r="T2505">
        <v>2</v>
      </c>
      <c r="U2505">
        <v>6</v>
      </c>
      <c r="V2505">
        <v>2</v>
      </c>
      <c r="W2505">
        <v>2</v>
      </c>
      <c r="X2505">
        <v>6</v>
      </c>
      <c r="Y2505">
        <v>8</v>
      </c>
    </row>
    <row r="2506" spans="1:25" x14ac:dyDescent="0.3">
      <c r="A2506" s="1" t="s">
        <v>330</v>
      </c>
      <c r="B2506" s="1" t="s">
        <v>340</v>
      </c>
      <c r="C2506">
        <v>24</v>
      </c>
      <c r="D2506">
        <v>1</v>
      </c>
      <c r="E2506">
        <v>0</v>
      </c>
      <c r="F2506">
        <v>1</v>
      </c>
      <c r="G2506" s="1" t="s">
        <v>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1</v>
      </c>
      <c r="Q2506">
        <v>1</v>
      </c>
      <c r="R2506">
        <v>3</v>
      </c>
      <c r="S2506">
        <v>2</v>
      </c>
      <c r="T2506">
        <v>5</v>
      </c>
    </row>
    <row r="2507" spans="1:25" x14ac:dyDescent="0.3">
      <c r="A2507" s="1" t="s">
        <v>331</v>
      </c>
      <c r="B2507" s="1" t="s">
        <v>320</v>
      </c>
      <c r="C2507">
        <v>24</v>
      </c>
      <c r="D2507">
        <v>1</v>
      </c>
      <c r="E2507">
        <v>0</v>
      </c>
      <c r="F2507">
        <v>1</v>
      </c>
      <c r="G2507" s="1" t="s">
        <v>5</v>
      </c>
      <c r="H2507">
        <v>1</v>
      </c>
      <c r="I2507">
        <v>0</v>
      </c>
      <c r="J2507">
        <v>0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0</v>
      </c>
      <c r="T2507">
        <v>2</v>
      </c>
      <c r="U2507">
        <v>7</v>
      </c>
      <c r="V2507">
        <v>6</v>
      </c>
      <c r="W2507">
        <v>6</v>
      </c>
      <c r="X2507">
        <v>7</v>
      </c>
      <c r="Y2507">
        <v>13</v>
      </c>
    </row>
    <row r="2508" spans="1:25" x14ac:dyDescent="0.3">
      <c r="A2508" s="1" t="s">
        <v>338</v>
      </c>
      <c r="B2508" s="1" t="s">
        <v>322</v>
      </c>
      <c r="C2508">
        <v>24</v>
      </c>
      <c r="D2508">
        <v>2</v>
      </c>
      <c r="E2508">
        <v>0</v>
      </c>
      <c r="F2508">
        <v>2</v>
      </c>
      <c r="G2508" s="1" t="s">
        <v>5</v>
      </c>
      <c r="H2508">
        <v>1</v>
      </c>
      <c r="I2508">
        <v>0</v>
      </c>
      <c r="J2508">
        <v>0</v>
      </c>
      <c r="K2508">
        <v>1</v>
      </c>
      <c r="L2508">
        <v>1</v>
      </c>
      <c r="M2508">
        <v>1</v>
      </c>
      <c r="N2508">
        <v>0</v>
      </c>
      <c r="O2508">
        <v>0</v>
      </c>
      <c r="P2508">
        <v>1</v>
      </c>
      <c r="Q2508">
        <v>1</v>
      </c>
      <c r="R2508">
        <v>3</v>
      </c>
      <c r="S2508">
        <v>0</v>
      </c>
      <c r="T2508">
        <v>3</v>
      </c>
      <c r="U2508">
        <v>1</v>
      </c>
      <c r="V2508">
        <v>10</v>
      </c>
      <c r="W2508">
        <v>10</v>
      </c>
      <c r="X2508">
        <v>1</v>
      </c>
      <c r="Y2508">
        <v>11</v>
      </c>
    </row>
    <row r="2509" spans="1:25" x14ac:dyDescent="0.3">
      <c r="A2509" s="1" t="s">
        <v>342</v>
      </c>
      <c r="B2509" s="1" t="s">
        <v>335</v>
      </c>
      <c r="C2509">
        <v>24</v>
      </c>
      <c r="D2509">
        <v>1</v>
      </c>
      <c r="E2509">
        <v>1</v>
      </c>
      <c r="F2509">
        <v>2</v>
      </c>
      <c r="G2509" s="1" t="s">
        <v>463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1</v>
      </c>
      <c r="O2509">
        <v>1</v>
      </c>
      <c r="P2509">
        <v>1</v>
      </c>
      <c r="Q2509">
        <v>2</v>
      </c>
      <c r="R2509">
        <v>3</v>
      </c>
      <c r="S2509">
        <v>3</v>
      </c>
      <c r="T2509">
        <v>6</v>
      </c>
      <c r="U2509">
        <v>7</v>
      </c>
      <c r="V2509">
        <v>5</v>
      </c>
      <c r="W2509">
        <v>5</v>
      </c>
      <c r="X2509">
        <v>7</v>
      </c>
      <c r="Y2509">
        <v>12</v>
      </c>
    </row>
    <row r="2510" spans="1:25" x14ac:dyDescent="0.3">
      <c r="A2510" s="1" t="s">
        <v>336</v>
      </c>
      <c r="B2510" s="1" t="s">
        <v>323</v>
      </c>
      <c r="C2510">
        <v>24</v>
      </c>
      <c r="D2510">
        <v>2</v>
      </c>
      <c r="E2510">
        <v>1</v>
      </c>
      <c r="F2510">
        <v>3</v>
      </c>
      <c r="G2510" s="1" t="s">
        <v>463</v>
      </c>
      <c r="H2510">
        <v>0</v>
      </c>
      <c r="I2510">
        <v>1</v>
      </c>
      <c r="J2510">
        <v>1</v>
      </c>
      <c r="K2510">
        <v>0</v>
      </c>
      <c r="L2510">
        <v>1</v>
      </c>
      <c r="M2510">
        <v>2</v>
      </c>
      <c r="N2510">
        <v>0</v>
      </c>
      <c r="O2510">
        <v>0</v>
      </c>
      <c r="P2510">
        <v>2</v>
      </c>
      <c r="Q2510">
        <v>2</v>
      </c>
      <c r="R2510">
        <v>3</v>
      </c>
      <c r="S2510">
        <v>2</v>
      </c>
      <c r="T2510">
        <v>5</v>
      </c>
      <c r="U2510">
        <v>6</v>
      </c>
      <c r="V2510">
        <v>5</v>
      </c>
      <c r="W2510">
        <v>5</v>
      </c>
      <c r="X2510">
        <v>6</v>
      </c>
      <c r="Y2510">
        <v>11</v>
      </c>
    </row>
    <row r="2511" spans="1:25" x14ac:dyDescent="0.3">
      <c r="A2511" s="1" t="s">
        <v>328</v>
      </c>
      <c r="B2511" s="1" t="s">
        <v>333</v>
      </c>
      <c r="C2511">
        <v>24</v>
      </c>
      <c r="D2511">
        <v>1</v>
      </c>
      <c r="E2511">
        <v>0</v>
      </c>
      <c r="F2511">
        <v>1</v>
      </c>
      <c r="G2511" s="1" t="s">
        <v>5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1</v>
      </c>
      <c r="R2511">
        <v>3</v>
      </c>
      <c r="S2511">
        <v>0</v>
      </c>
      <c r="T2511">
        <v>3</v>
      </c>
    </row>
    <row r="2512" spans="1:25" x14ac:dyDescent="0.3">
      <c r="A2512" s="1" t="s">
        <v>326</v>
      </c>
      <c r="B2512" s="1" t="s">
        <v>334</v>
      </c>
      <c r="C2512">
        <v>24</v>
      </c>
      <c r="D2512">
        <v>2</v>
      </c>
      <c r="E2512">
        <v>0</v>
      </c>
      <c r="F2512">
        <v>2</v>
      </c>
      <c r="G2512" s="1" t="s">
        <v>5</v>
      </c>
      <c r="H2512">
        <v>1</v>
      </c>
      <c r="I2512">
        <v>0</v>
      </c>
      <c r="J2512">
        <v>0</v>
      </c>
      <c r="K2512">
        <v>1</v>
      </c>
      <c r="L2512">
        <v>1</v>
      </c>
      <c r="M2512">
        <v>1</v>
      </c>
      <c r="N2512">
        <v>0</v>
      </c>
      <c r="O2512">
        <v>0</v>
      </c>
      <c r="P2512">
        <v>1</v>
      </c>
      <c r="Q2512">
        <v>1</v>
      </c>
      <c r="R2512">
        <v>1</v>
      </c>
      <c r="S2512">
        <v>1</v>
      </c>
      <c r="T2512">
        <v>2</v>
      </c>
    </row>
    <row r="2513" spans="1:25" x14ac:dyDescent="0.3">
      <c r="A2513" s="1" t="s">
        <v>325</v>
      </c>
      <c r="B2513" s="1" t="s">
        <v>337</v>
      </c>
      <c r="C2513">
        <v>24</v>
      </c>
      <c r="D2513">
        <v>4</v>
      </c>
      <c r="E2513">
        <v>1</v>
      </c>
      <c r="F2513">
        <v>5</v>
      </c>
      <c r="G2513" s="1" t="s">
        <v>463</v>
      </c>
      <c r="H2513">
        <v>1</v>
      </c>
      <c r="I2513">
        <v>1</v>
      </c>
      <c r="J2513">
        <v>1</v>
      </c>
      <c r="K2513">
        <v>1</v>
      </c>
      <c r="L2513">
        <v>2</v>
      </c>
      <c r="M2513">
        <v>3</v>
      </c>
      <c r="N2513">
        <v>0</v>
      </c>
      <c r="O2513">
        <v>0</v>
      </c>
      <c r="P2513">
        <v>3</v>
      </c>
      <c r="Q2513">
        <v>3</v>
      </c>
      <c r="R2513">
        <v>1</v>
      </c>
      <c r="S2513">
        <v>2</v>
      </c>
      <c r="T2513">
        <v>3</v>
      </c>
    </row>
    <row r="2514" spans="1:25" x14ac:dyDescent="0.3">
      <c r="A2514" s="1" t="s">
        <v>343</v>
      </c>
      <c r="B2514" s="1" t="s">
        <v>341</v>
      </c>
      <c r="C2514">
        <v>24</v>
      </c>
      <c r="D2514">
        <v>2</v>
      </c>
      <c r="E2514">
        <v>1</v>
      </c>
      <c r="F2514">
        <v>3</v>
      </c>
      <c r="G2514" s="1" t="s">
        <v>463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2</v>
      </c>
      <c r="N2514">
        <v>1</v>
      </c>
      <c r="O2514">
        <v>1</v>
      </c>
      <c r="P2514">
        <v>2</v>
      </c>
      <c r="Q2514">
        <v>3</v>
      </c>
      <c r="R2514">
        <v>3</v>
      </c>
      <c r="S2514">
        <v>4</v>
      </c>
      <c r="T2514">
        <v>7</v>
      </c>
    </row>
    <row r="2515" spans="1:25" x14ac:dyDescent="0.3">
      <c r="A2515" s="1" t="s">
        <v>339</v>
      </c>
      <c r="B2515" s="1" t="s">
        <v>332</v>
      </c>
      <c r="C2515">
        <v>24</v>
      </c>
      <c r="D2515">
        <v>0</v>
      </c>
      <c r="E2515">
        <v>1</v>
      </c>
      <c r="F2515">
        <v>1</v>
      </c>
      <c r="G2515" s="1" t="s">
        <v>5</v>
      </c>
      <c r="H2515">
        <v>0</v>
      </c>
      <c r="I2515">
        <v>1</v>
      </c>
      <c r="J2515">
        <v>1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4</v>
      </c>
      <c r="T2515">
        <v>6</v>
      </c>
      <c r="U2515">
        <v>4</v>
      </c>
      <c r="V2515">
        <v>9</v>
      </c>
      <c r="W2515">
        <v>9</v>
      </c>
      <c r="X2515">
        <v>4</v>
      </c>
      <c r="Y2515">
        <v>13</v>
      </c>
    </row>
    <row r="2516" spans="1:25" x14ac:dyDescent="0.3">
      <c r="A2516" s="1" t="s">
        <v>327</v>
      </c>
      <c r="B2516" s="1" t="s">
        <v>324</v>
      </c>
      <c r="C2516">
        <v>24</v>
      </c>
      <c r="D2516">
        <v>2</v>
      </c>
      <c r="E2516">
        <v>2</v>
      </c>
      <c r="F2516">
        <v>4</v>
      </c>
      <c r="G2516" s="1" t="s">
        <v>463</v>
      </c>
      <c r="H2516">
        <v>1</v>
      </c>
      <c r="I2516">
        <v>1</v>
      </c>
      <c r="J2516">
        <v>1</v>
      </c>
      <c r="K2516">
        <v>1</v>
      </c>
      <c r="L2516">
        <v>2</v>
      </c>
      <c r="M2516">
        <v>1</v>
      </c>
      <c r="N2516">
        <v>1</v>
      </c>
      <c r="O2516">
        <v>1</v>
      </c>
      <c r="P2516">
        <v>1</v>
      </c>
      <c r="Q2516">
        <v>2</v>
      </c>
      <c r="R2516">
        <v>1</v>
      </c>
      <c r="S2516">
        <v>3</v>
      </c>
      <c r="T2516">
        <v>4</v>
      </c>
      <c r="U2516">
        <v>5</v>
      </c>
      <c r="V2516">
        <v>5</v>
      </c>
      <c r="W2516">
        <v>5</v>
      </c>
      <c r="X2516">
        <v>5</v>
      </c>
      <c r="Y2516">
        <v>10</v>
      </c>
    </row>
    <row r="2517" spans="1:25" x14ac:dyDescent="0.3">
      <c r="A2517" s="1" t="s">
        <v>321</v>
      </c>
      <c r="B2517" s="1" t="s">
        <v>329</v>
      </c>
      <c r="C2517">
        <v>24</v>
      </c>
      <c r="D2517">
        <v>2</v>
      </c>
      <c r="E2517">
        <v>0</v>
      </c>
      <c r="F2517">
        <v>2</v>
      </c>
      <c r="G2517" s="1" t="s">
        <v>5</v>
      </c>
      <c r="H2517">
        <v>1</v>
      </c>
      <c r="I2517">
        <v>0</v>
      </c>
      <c r="J2517">
        <v>0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1</v>
      </c>
      <c r="Q2517">
        <v>1</v>
      </c>
      <c r="R2517">
        <v>0</v>
      </c>
      <c r="S2517">
        <v>0</v>
      </c>
      <c r="T2517">
        <v>0</v>
      </c>
      <c r="U2517">
        <v>5</v>
      </c>
      <c r="V2517">
        <v>4</v>
      </c>
      <c r="W2517">
        <v>4</v>
      </c>
      <c r="X2517">
        <v>5</v>
      </c>
      <c r="Y2517">
        <v>9</v>
      </c>
    </row>
    <row r="2518" spans="1:25" x14ac:dyDescent="0.3">
      <c r="A2518" s="1" t="s">
        <v>323</v>
      </c>
      <c r="B2518" s="1" t="s">
        <v>328</v>
      </c>
      <c r="C2518">
        <v>25</v>
      </c>
      <c r="D2518">
        <v>2</v>
      </c>
      <c r="E2518">
        <v>0</v>
      </c>
      <c r="F2518">
        <v>2</v>
      </c>
      <c r="G2518" s="1" t="s">
        <v>5</v>
      </c>
      <c r="H2518">
        <v>1</v>
      </c>
      <c r="I2518">
        <v>0</v>
      </c>
      <c r="J2518">
        <v>0</v>
      </c>
      <c r="K2518">
        <v>1</v>
      </c>
      <c r="L2518">
        <v>1</v>
      </c>
      <c r="M2518">
        <v>1</v>
      </c>
      <c r="N2518">
        <v>0</v>
      </c>
      <c r="O2518">
        <v>0</v>
      </c>
      <c r="P2518">
        <v>1</v>
      </c>
      <c r="Q2518">
        <v>1</v>
      </c>
      <c r="R2518">
        <v>2</v>
      </c>
      <c r="S2518">
        <v>3</v>
      </c>
      <c r="T2518">
        <v>5</v>
      </c>
      <c r="U2518">
        <v>8</v>
      </c>
      <c r="V2518">
        <v>5</v>
      </c>
      <c r="W2518">
        <v>5</v>
      </c>
      <c r="X2518">
        <v>8</v>
      </c>
      <c r="Y2518">
        <v>13</v>
      </c>
    </row>
    <row r="2519" spans="1:25" x14ac:dyDescent="0.3">
      <c r="A2519" s="1" t="s">
        <v>337</v>
      </c>
      <c r="B2519" s="1" t="s">
        <v>321</v>
      </c>
      <c r="C2519">
        <v>25</v>
      </c>
      <c r="D2519">
        <v>0</v>
      </c>
      <c r="E2519">
        <v>0</v>
      </c>
      <c r="F2519">
        <v>0</v>
      </c>
      <c r="G2519" s="1" t="s">
        <v>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2</v>
      </c>
      <c r="T2519">
        <v>4</v>
      </c>
      <c r="U2519">
        <v>1</v>
      </c>
      <c r="V2519">
        <v>5</v>
      </c>
      <c r="W2519">
        <v>5</v>
      </c>
      <c r="X2519">
        <v>1</v>
      </c>
      <c r="Y2519">
        <v>6</v>
      </c>
    </row>
    <row r="2520" spans="1:25" x14ac:dyDescent="0.3">
      <c r="A2520" s="1" t="s">
        <v>333</v>
      </c>
      <c r="B2520" s="1" t="s">
        <v>336</v>
      </c>
      <c r="C2520">
        <v>25</v>
      </c>
      <c r="D2520">
        <v>2</v>
      </c>
      <c r="E2520">
        <v>0</v>
      </c>
      <c r="F2520">
        <v>2</v>
      </c>
      <c r="G2520" s="1" t="s">
        <v>5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2</v>
      </c>
      <c r="N2520">
        <v>0</v>
      </c>
      <c r="O2520">
        <v>0</v>
      </c>
      <c r="P2520">
        <v>2</v>
      </c>
      <c r="Q2520">
        <v>2</v>
      </c>
      <c r="R2520">
        <v>0</v>
      </c>
      <c r="S2520">
        <v>1</v>
      </c>
      <c r="T2520">
        <v>1</v>
      </c>
      <c r="U2520">
        <v>9</v>
      </c>
      <c r="V2520">
        <v>3</v>
      </c>
      <c r="W2520">
        <v>3</v>
      </c>
      <c r="X2520">
        <v>9</v>
      </c>
      <c r="Y2520">
        <v>12</v>
      </c>
    </row>
    <row r="2521" spans="1:25" x14ac:dyDescent="0.3">
      <c r="A2521" s="1" t="s">
        <v>341</v>
      </c>
      <c r="B2521" s="1" t="s">
        <v>331</v>
      </c>
      <c r="C2521">
        <v>25</v>
      </c>
      <c r="D2521">
        <v>1</v>
      </c>
      <c r="E2521">
        <v>1</v>
      </c>
      <c r="F2521">
        <v>2</v>
      </c>
      <c r="G2521" s="1" t="s">
        <v>463</v>
      </c>
      <c r="H2521">
        <v>1</v>
      </c>
      <c r="I2521">
        <v>0</v>
      </c>
      <c r="J2521">
        <v>0</v>
      </c>
      <c r="K2521">
        <v>1</v>
      </c>
      <c r="L2521">
        <v>1</v>
      </c>
      <c r="M2521">
        <v>0</v>
      </c>
      <c r="N2521">
        <v>1</v>
      </c>
      <c r="O2521">
        <v>1</v>
      </c>
      <c r="P2521">
        <v>0</v>
      </c>
      <c r="Q2521">
        <v>1</v>
      </c>
      <c r="R2521">
        <v>2</v>
      </c>
      <c r="S2521">
        <v>3</v>
      </c>
      <c r="T2521">
        <v>5</v>
      </c>
      <c r="U2521">
        <v>1</v>
      </c>
      <c r="V2521">
        <v>8</v>
      </c>
      <c r="W2521">
        <v>8</v>
      </c>
      <c r="X2521">
        <v>1</v>
      </c>
      <c r="Y2521">
        <v>9</v>
      </c>
    </row>
    <row r="2522" spans="1:25" x14ac:dyDescent="0.3">
      <c r="A2522" s="1" t="s">
        <v>334</v>
      </c>
      <c r="B2522" s="1" t="s">
        <v>339</v>
      </c>
      <c r="C2522">
        <v>25</v>
      </c>
      <c r="D2522">
        <v>1</v>
      </c>
      <c r="E2522">
        <v>0</v>
      </c>
      <c r="F2522">
        <v>1</v>
      </c>
      <c r="G2522" s="1" t="s">
        <v>5</v>
      </c>
      <c r="H2522">
        <v>1</v>
      </c>
      <c r="I2522">
        <v>0</v>
      </c>
      <c r="J2522">
        <v>0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4</v>
      </c>
      <c r="T2522">
        <v>6</v>
      </c>
      <c r="U2522">
        <v>4</v>
      </c>
      <c r="V2522">
        <v>4</v>
      </c>
      <c r="W2522">
        <v>4</v>
      </c>
      <c r="X2522">
        <v>4</v>
      </c>
      <c r="Y2522">
        <v>8</v>
      </c>
    </row>
    <row r="2523" spans="1:25" x14ac:dyDescent="0.3">
      <c r="A2523" s="1" t="s">
        <v>329</v>
      </c>
      <c r="B2523" s="1" t="s">
        <v>325</v>
      </c>
      <c r="C2523">
        <v>25</v>
      </c>
      <c r="D2523">
        <v>2</v>
      </c>
      <c r="E2523">
        <v>1</v>
      </c>
      <c r="F2523">
        <v>3</v>
      </c>
      <c r="G2523" s="1" t="s">
        <v>463</v>
      </c>
      <c r="H2523">
        <v>1</v>
      </c>
      <c r="I2523">
        <v>1</v>
      </c>
      <c r="J2523">
        <v>1</v>
      </c>
      <c r="K2523">
        <v>1</v>
      </c>
      <c r="L2523">
        <v>2</v>
      </c>
      <c r="M2523">
        <v>1</v>
      </c>
      <c r="N2523">
        <v>0</v>
      </c>
      <c r="O2523">
        <v>0</v>
      </c>
      <c r="P2523">
        <v>1</v>
      </c>
      <c r="Q2523">
        <v>1</v>
      </c>
      <c r="R2523">
        <v>1</v>
      </c>
      <c r="S2523">
        <v>2</v>
      </c>
      <c r="T2523">
        <v>3</v>
      </c>
    </row>
    <row r="2524" spans="1:25" x14ac:dyDescent="0.3">
      <c r="A2524" s="1" t="s">
        <v>335</v>
      </c>
      <c r="B2524" s="1" t="s">
        <v>327</v>
      </c>
      <c r="C2524">
        <v>25</v>
      </c>
      <c r="D2524">
        <v>0</v>
      </c>
      <c r="E2524">
        <v>1</v>
      </c>
      <c r="F2524">
        <v>1</v>
      </c>
      <c r="G2524" s="1" t="s">
        <v>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0</v>
      </c>
      <c r="Q2524">
        <v>1</v>
      </c>
      <c r="R2524">
        <v>3</v>
      </c>
      <c r="S2524">
        <v>2</v>
      </c>
      <c r="T2524">
        <v>5</v>
      </c>
      <c r="U2524">
        <v>2</v>
      </c>
      <c r="V2524">
        <v>3</v>
      </c>
      <c r="W2524">
        <v>3</v>
      </c>
      <c r="X2524">
        <v>2</v>
      </c>
      <c r="Y2524">
        <v>5</v>
      </c>
    </row>
    <row r="2525" spans="1:25" x14ac:dyDescent="0.3">
      <c r="A2525" s="1" t="s">
        <v>332</v>
      </c>
      <c r="B2525" s="1" t="s">
        <v>343</v>
      </c>
      <c r="C2525">
        <v>25</v>
      </c>
      <c r="D2525">
        <v>1</v>
      </c>
      <c r="E2525">
        <v>1</v>
      </c>
      <c r="F2525">
        <v>2</v>
      </c>
      <c r="G2525" s="1" t="s">
        <v>463</v>
      </c>
      <c r="H2525">
        <v>1</v>
      </c>
      <c r="I2525">
        <v>1</v>
      </c>
      <c r="J2525">
        <v>1</v>
      </c>
      <c r="K2525">
        <v>1</v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1</v>
      </c>
      <c r="U2525">
        <v>6</v>
      </c>
      <c r="V2525">
        <v>5</v>
      </c>
      <c r="W2525">
        <v>5</v>
      </c>
      <c r="X2525">
        <v>6</v>
      </c>
      <c r="Y2525">
        <v>11</v>
      </c>
    </row>
    <row r="2526" spans="1:25" x14ac:dyDescent="0.3">
      <c r="A2526" s="1" t="s">
        <v>320</v>
      </c>
      <c r="B2526" s="1" t="s">
        <v>338</v>
      </c>
      <c r="C2526">
        <v>25</v>
      </c>
      <c r="D2526">
        <v>3</v>
      </c>
      <c r="E2526">
        <v>1</v>
      </c>
      <c r="F2526">
        <v>4</v>
      </c>
      <c r="G2526" s="1" t="s">
        <v>463</v>
      </c>
      <c r="H2526">
        <v>1</v>
      </c>
      <c r="I2526">
        <v>1</v>
      </c>
      <c r="J2526">
        <v>1</v>
      </c>
      <c r="K2526">
        <v>1</v>
      </c>
      <c r="L2526">
        <v>2</v>
      </c>
      <c r="M2526">
        <v>2</v>
      </c>
      <c r="N2526">
        <v>0</v>
      </c>
      <c r="O2526">
        <v>0</v>
      </c>
      <c r="P2526">
        <v>2</v>
      </c>
      <c r="Q2526">
        <v>2</v>
      </c>
      <c r="R2526">
        <v>2</v>
      </c>
      <c r="S2526">
        <v>1</v>
      </c>
      <c r="T2526">
        <v>3</v>
      </c>
    </row>
    <row r="2527" spans="1:25" x14ac:dyDescent="0.3">
      <c r="A2527" s="1" t="s">
        <v>340</v>
      </c>
      <c r="B2527" s="1" t="s">
        <v>326</v>
      </c>
      <c r="C2527">
        <v>25</v>
      </c>
      <c r="D2527">
        <v>2</v>
      </c>
      <c r="E2527">
        <v>3</v>
      </c>
      <c r="F2527">
        <v>5</v>
      </c>
      <c r="G2527" s="1" t="s">
        <v>463</v>
      </c>
      <c r="H2527">
        <v>0</v>
      </c>
      <c r="I2527">
        <v>2</v>
      </c>
      <c r="J2527">
        <v>2</v>
      </c>
      <c r="K2527">
        <v>0</v>
      </c>
      <c r="L2527">
        <v>2</v>
      </c>
      <c r="M2527">
        <v>2</v>
      </c>
      <c r="N2527">
        <v>1</v>
      </c>
      <c r="O2527">
        <v>1</v>
      </c>
      <c r="P2527">
        <v>2</v>
      </c>
      <c r="Q2527">
        <v>3</v>
      </c>
      <c r="R2527">
        <v>1</v>
      </c>
      <c r="S2527">
        <v>0</v>
      </c>
      <c r="T2527">
        <v>1</v>
      </c>
    </row>
    <row r="2528" spans="1:25" x14ac:dyDescent="0.3">
      <c r="A2528" s="1" t="s">
        <v>322</v>
      </c>
      <c r="B2528" s="1" t="s">
        <v>342</v>
      </c>
      <c r="C2528">
        <v>25</v>
      </c>
      <c r="D2528">
        <v>1</v>
      </c>
      <c r="E2528">
        <v>2</v>
      </c>
      <c r="F2528">
        <v>3</v>
      </c>
      <c r="G2528" s="1" t="s">
        <v>463</v>
      </c>
      <c r="H2528">
        <v>1</v>
      </c>
      <c r="I2528">
        <v>1</v>
      </c>
      <c r="J2528">
        <v>1</v>
      </c>
      <c r="K2528">
        <v>1</v>
      </c>
      <c r="L2528">
        <v>2</v>
      </c>
      <c r="M2528">
        <v>0</v>
      </c>
      <c r="N2528">
        <v>1</v>
      </c>
      <c r="O2528">
        <v>1</v>
      </c>
      <c r="P2528">
        <v>0</v>
      </c>
      <c r="Q2528">
        <v>1</v>
      </c>
      <c r="R2528">
        <v>0</v>
      </c>
      <c r="S2528">
        <v>1</v>
      </c>
      <c r="T2528">
        <v>1</v>
      </c>
      <c r="U2528">
        <v>13</v>
      </c>
      <c r="V2528">
        <v>6</v>
      </c>
      <c r="W2528">
        <v>6</v>
      </c>
      <c r="X2528">
        <v>13</v>
      </c>
      <c r="Y2528">
        <v>19</v>
      </c>
    </row>
    <row r="2529" spans="1:25" x14ac:dyDescent="0.3">
      <c r="A2529" s="1" t="s">
        <v>324</v>
      </c>
      <c r="B2529" s="1" t="s">
        <v>330</v>
      </c>
      <c r="C2529">
        <v>25</v>
      </c>
      <c r="D2529">
        <v>0</v>
      </c>
      <c r="E2529">
        <v>1</v>
      </c>
      <c r="F2529">
        <v>1</v>
      </c>
      <c r="G2529" s="1" t="s">
        <v>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1</v>
      </c>
      <c r="P2529">
        <v>0</v>
      </c>
      <c r="Q2529">
        <v>1</v>
      </c>
      <c r="R2529">
        <v>2</v>
      </c>
      <c r="S2529">
        <v>1</v>
      </c>
      <c r="T2529">
        <v>3</v>
      </c>
      <c r="U2529">
        <v>4</v>
      </c>
      <c r="V2529">
        <v>4</v>
      </c>
      <c r="W2529">
        <v>4</v>
      </c>
      <c r="X2529">
        <v>4</v>
      </c>
      <c r="Y2529">
        <v>8</v>
      </c>
    </row>
    <row r="2530" spans="1:25" x14ac:dyDescent="0.3">
      <c r="A2530" s="1" t="s">
        <v>330</v>
      </c>
      <c r="B2530" s="1" t="s">
        <v>323</v>
      </c>
      <c r="C2530">
        <v>26</v>
      </c>
      <c r="D2530">
        <v>1</v>
      </c>
      <c r="E2530">
        <v>1</v>
      </c>
      <c r="F2530">
        <v>2</v>
      </c>
      <c r="G2530" s="1" t="s">
        <v>463</v>
      </c>
      <c r="H2530">
        <v>0</v>
      </c>
      <c r="I2530">
        <v>1</v>
      </c>
      <c r="J2530">
        <v>1</v>
      </c>
      <c r="K2530">
        <v>0</v>
      </c>
      <c r="L2530">
        <v>1</v>
      </c>
      <c r="M2530">
        <v>1</v>
      </c>
      <c r="N2530">
        <v>0</v>
      </c>
      <c r="O2530">
        <v>0</v>
      </c>
      <c r="P2530">
        <v>1</v>
      </c>
      <c r="Q2530">
        <v>1</v>
      </c>
      <c r="R2530">
        <v>3</v>
      </c>
      <c r="S2530">
        <v>1</v>
      </c>
      <c r="T2530">
        <v>4</v>
      </c>
    </row>
    <row r="2531" spans="1:25" x14ac:dyDescent="0.3">
      <c r="A2531" s="1" t="s">
        <v>331</v>
      </c>
      <c r="B2531" s="1" t="s">
        <v>333</v>
      </c>
      <c r="C2531">
        <v>26</v>
      </c>
      <c r="D2531">
        <v>1</v>
      </c>
      <c r="E2531">
        <v>0</v>
      </c>
      <c r="F2531">
        <v>1</v>
      </c>
      <c r="G2531" s="1" t="s">
        <v>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1</v>
      </c>
      <c r="Q2531">
        <v>1</v>
      </c>
      <c r="R2531">
        <v>4</v>
      </c>
      <c r="S2531">
        <v>4</v>
      </c>
      <c r="T2531">
        <v>8</v>
      </c>
    </row>
    <row r="2532" spans="1:25" x14ac:dyDescent="0.3">
      <c r="A2532" s="1" t="s">
        <v>338</v>
      </c>
      <c r="B2532" s="1" t="s">
        <v>324</v>
      </c>
      <c r="C2532">
        <v>26</v>
      </c>
      <c r="D2532">
        <v>0</v>
      </c>
      <c r="E2532">
        <v>4</v>
      </c>
      <c r="F2532">
        <v>4</v>
      </c>
      <c r="G2532" s="1" t="s">
        <v>5</v>
      </c>
      <c r="H2532">
        <v>0</v>
      </c>
      <c r="I2532">
        <v>2</v>
      </c>
      <c r="J2532">
        <v>2</v>
      </c>
      <c r="K2532">
        <v>0</v>
      </c>
      <c r="L2532">
        <v>2</v>
      </c>
      <c r="M2532">
        <v>0</v>
      </c>
      <c r="N2532">
        <v>2</v>
      </c>
      <c r="O2532">
        <v>2</v>
      </c>
      <c r="P2532">
        <v>0</v>
      </c>
      <c r="Q2532">
        <v>2</v>
      </c>
      <c r="R2532">
        <v>0</v>
      </c>
      <c r="S2532">
        <v>2</v>
      </c>
      <c r="T2532">
        <v>2</v>
      </c>
      <c r="U2532">
        <v>8</v>
      </c>
      <c r="V2532">
        <v>5</v>
      </c>
      <c r="W2532">
        <v>5</v>
      </c>
      <c r="X2532">
        <v>8</v>
      </c>
      <c r="Y2532">
        <v>13</v>
      </c>
    </row>
    <row r="2533" spans="1:25" x14ac:dyDescent="0.3">
      <c r="A2533" s="1" t="s">
        <v>342</v>
      </c>
      <c r="B2533" s="1" t="s">
        <v>320</v>
      </c>
      <c r="C2533">
        <v>26</v>
      </c>
      <c r="D2533">
        <v>2</v>
      </c>
      <c r="E2533">
        <v>1</v>
      </c>
      <c r="F2533">
        <v>3</v>
      </c>
      <c r="G2533" s="1" t="s">
        <v>463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2</v>
      </c>
      <c r="N2533">
        <v>1</v>
      </c>
      <c r="O2533">
        <v>1</v>
      </c>
      <c r="P2533">
        <v>2</v>
      </c>
      <c r="Q2533">
        <v>3</v>
      </c>
      <c r="R2533">
        <v>2</v>
      </c>
      <c r="S2533">
        <v>0</v>
      </c>
      <c r="T2533">
        <v>2</v>
      </c>
      <c r="U2533">
        <v>2</v>
      </c>
      <c r="V2533">
        <v>10</v>
      </c>
      <c r="W2533">
        <v>10</v>
      </c>
      <c r="X2533">
        <v>2</v>
      </c>
      <c r="Y2533">
        <v>12</v>
      </c>
    </row>
    <row r="2534" spans="1:25" x14ac:dyDescent="0.3">
      <c r="A2534" s="1" t="s">
        <v>336</v>
      </c>
      <c r="B2534" s="1" t="s">
        <v>340</v>
      </c>
      <c r="C2534">
        <v>26</v>
      </c>
      <c r="D2534">
        <v>3</v>
      </c>
      <c r="E2534">
        <v>1</v>
      </c>
      <c r="F2534">
        <v>4</v>
      </c>
      <c r="G2534" s="1" t="s">
        <v>463</v>
      </c>
      <c r="H2534">
        <v>0</v>
      </c>
      <c r="I2534">
        <v>1</v>
      </c>
      <c r="J2534">
        <v>1</v>
      </c>
      <c r="K2534">
        <v>0</v>
      </c>
      <c r="L2534">
        <v>1</v>
      </c>
      <c r="M2534">
        <v>3</v>
      </c>
      <c r="N2534">
        <v>0</v>
      </c>
      <c r="O2534">
        <v>0</v>
      </c>
      <c r="P2534">
        <v>3</v>
      </c>
      <c r="Q2534">
        <v>3</v>
      </c>
      <c r="R2534">
        <v>0</v>
      </c>
      <c r="S2534">
        <v>3</v>
      </c>
      <c r="T2534">
        <v>3</v>
      </c>
      <c r="U2534">
        <v>5</v>
      </c>
      <c r="V2534">
        <v>4</v>
      </c>
      <c r="W2534">
        <v>4</v>
      </c>
      <c r="X2534">
        <v>5</v>
      </c>
      <c r="Y2534">
        <v>9</v>
      </c>
    </row>
    <row r="2535" spans="1:25" x14ac:dyDescent="0.3">
      <c r="A2535" s="1" t="s">
        <v>328</v>
      </c>
      <c r="B2535" s="1" t="s">
        <v>341</v>
      </c>
      <c r="C2535">
        <v>26</v>
      </c>
      <c r="D2535">
        <v>4</v>
      </c>
      <c r="E2535">
        <v>2</v>
      </c>
      <c r="F2535">
        <v>6</v>
      </c>
      <c r="G2535" s="1" t="s">
        <v>463</v>
      </c>
      <c r="H2535">
        <v>3</v>
      </c>
      <c r="I2535">
        <v>1</v>
      </c>
      <c r="J2535">
        <v>1</v>
      </c>
      <c r="K2535">
        <v>3</v>
      </c>
      <c r="L2535">
        <v>4</v>
      </c>
      <c r="M2535">
        <v>1</v>
      </c>
      <c r="N2535">
        <v>1</v>
      </c>
      <c r="O2535">
        <v>1</v>
      </c>
      <c r="P2535">
        <v>1</v>
      </c>
      <c r="Q2535">
        <v>2</v>
      </c>
      <c r="R2535">
        <v>1</v>
      </c>
      <c r="S2535">
        <v>3</v>
      </c>
      <c r="T2535">
        <v>4</v>
      </c>
    </row>
    <row r="2536" spans="1:25" x14ac:dyDescent="0.3">
      <c r="A2536" s="1" t="s">
        <v>326</v>
      </c>
      <c r="B2536" s="1" t="s">
        <v>332</v>
      </c>
      <c r="C2536">
        <v>26</v>
      </c>
      <c r="D2536">
        <v>2</v>
      </c>
      <c r="E2536">
        <v>1</v>
      </c>
      <c r="F2536">
        <v>3</v>
      </c>
      <c r="G2536" s="1" t="s">
        <v>463</v>
      </c>
      <c r="H2536">
        <v>2</v>
      </c>
      <c r="I2536">
        <v>0</v>
      </c>
      <c r="J2536">
        <v>0</v>
      </c>
      <c r="K2536">
        <v>2</v>
      </c>
      <c r="L2536">
        <v>2</v>
      </c>
      <c r="M2536">
        <v>0</v>
      </c>
      <c r="N2536">
        <v>1</v>
      </c>
      <c r="O2536">
        <v>1</v>
      </c>
      <c r="P2536">
        <v>0</v>
      </c>
      <c r="Q2536">
        <v>1</v>
      </c>
      <c r="R2536">
        <v>2</v>
      </c>
      <c r="S2536">
        <v>0</v>
      </c>
      <c r="T2536">
        <v>2</v>
      </c>
    </row>
    <row r="2537" spans="1:25" x14ac:dyDescent="0.3">
      <c r="A2537" s="1" t="s">
        <v>325</v>
      </c>
      <c r="B2537" s="1" t="s">
        <v>335</v>
      </c>
      <c r="C2537">
        <v>26</v>
      </c>
      <c r="D2537">
        <v>1</v>
      </c>
      <c r="E2537">
        <v>2</v>
      </c>
      <c r="F2537">
        <v>3</v>
      </c>
      <c r="G2537" s="1" t="s">
        <v>463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2</v>
      </c>
      <c r="O2537">
        <v>2</v>
      </c>
      <c r="P2537">
        <v>1</v>
      </c>
      <c r="Q2537">
        <v>3</v>
      </c>
      <c r="R2537">
        <v>1</v>
      </c>
      <c r="S2537">
        <v>0</v>
      </c>
      <c r="T2537">
        <v>1</v>
      </c>
    </row>
    <row r="2538" spans="1:25" x14ac:dyDescent="0.3">
      <c r="A2538" s="1" t="s">
        <v>343</v>
      </c>
      <c r="B2538" s="1" t="s">
        <v>329</v>
      </c>
      <c r="C2538">
        <v>26</v>
      </c>
      <c r="D2538">
        <v>2</v>
      </c>
      <c r="E2538">
        <v>2</v>
      </c>
      <c r="F2538">
        <v>4</v>
      </c>
      <c r="G2538" s="1" t="s">
        <v>463</v>
      </c>
      <c r="H2538">
        <v>0</v>
      </c>
      <c r="I2538">
        <v>2</v>
      </c>
      <c r="J2538">
        <v>2</v>
      </c>
      <c r="K2538">
        <v>0</v>
      </c>
      <c r="L2538">
        <v>2</v>
      </c>
      <c r="M2538">
        <v>2</v>
      </c>
      <c r="N2538">
        <v>0</v>
      </c>
      <c r="O2538">
        <v>0</v>
      </c>
      <c r="P2538">
        <v>2</v>
      </c>
      <c r="Q2538">
        <v>2</v>
      </c>
      <c r="R2538">
        <v>0</v>
      </c>
      <c r="S2538">
        <v>3</v>
      </c>
      <c r="T2538">
        <v>3</v>
      </c>
    </row>
    <row r="2539" spans="1:25" x14ac:dyDescent="0.3">
      <c r="A2539" s="1" t="s">
        <v>339</v>
      </c>
      <c r="B2539" s="1" t="s">
        <v>337</v>
      </c>
      <c r="C2539">
        <v>26</v>
      </c>
      <c r="D2539">
        <v>4</v>
      </c>
      <c r="E2539">
        <v>3</v>
      </c>
      <c r="F2539">
        <v>7</v>
      </c>
      <c r="G2539" s="1" t="s">
        <v>463</v>
      </c>
      <c r="H2539">
        <v>1</v>
      </c>
      <c r="I2539">
        <v>1</v>
      </c>
      <c r="J2539">
        <v>1</v>
      </c>
      <c r="K2539">
        <v>1</v>
      </c>
      <c r="L2539">
        <v>2</v>
      </c>
      <c r="M2539">
        <v>3</v>
      </c>
      <c r="N2539">
        <v>2</v>
      </c>
      <c r="O2539">
        <v>2</v>
      </c>
      <c r="P2539">
        <v>3</v>
      </c>
      <c r="Q2539">
        <v>5</v>
      </c>
      <c r="R2539">
        <v>2</v>
      </c>
      <c r="S2539">
        <v>3</v>
      </c>
      <c r="T2539">
        <v>5</v>
      </c>
    </row>
    <row r="2540" spans="1:25" x14ac:dyDescent="0.3">
      <c r="A2540" s="1" t="s">
        <v>327</v>
      </c>
      <c r="B2540" s="1" t="s">
        <v>334</v>
      </c>
      <c r="C2540">
        <v>26</v>
      </c>
      <c r="D2540">
        <v>1</v>
      </c>
      <c r="E2540">
        <v>0</v>
      </c>
      <c r="F2540">
        <v>1</v>
      </c>
      <c r="G2540" s="1" t="s">
        <v>5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1</v>
      </c>
      <c r="Q2540">
        <v>1</v>
      </c>
      <c r="R2540">
        <v>1</v>
      </c>
      <c r="S2540">
        <v>1</v>
      </c>
      <c r="T2540">
        <v>2</v>
      </c>
    </row>
    <row r="2541" spans="1:25" x14ac:dyDescent="0.3">
      <c r="A2541" s="1" t="s">
        <v>321</v>
      </c>
      <c r="B2541" s="1" t="s">
        <v>322</v>
      </c>
      <c r="C2541">
        <v>26</v>
      </c>
      <c r="D2541">
        <v>5</v>
      </c>
      <c r="E2541">
        <v>1</v>
      </c>
      <c r="F2541">
        <v>6</v>
      </c>
      <c r="G2541" s="1" t="s">
        <v>463</v>
      </c>
      <c r="H2541">
        <v>3</v>
      </c>
      <c r="I2541">
        <v>0</v>
      </c>
      <c r="J2541">
        <v>0</v>
      </c>
      <c r="K2541">
        <v>3</v>
      </c>
      <c r="L2541">
        <v>3</v>
      </c>
      <c r="M2541">
        <v>2</v>
      </c>
      <c r="N2541">
        <v>1</v>
      </c>
      <c r="O2541">
        <v>1</v>
      </c>
      <c r="P2541">
        <v>2</v>
      </c>
      <c r="Q2541">
        <v>3</v>
      </c>
      <c r="R2541">
        <v>0</v>
      </c>
      <c r="S2541">
        <v>5</v>
      </c>
      <c r="T2541">
        <v>5</v>
      </c>
      <c r="U2541">
        <v>2</v>
      </c>
      <c r="V2541">
        <v>3</v>
      </c>
      <c r="W2541">
        <v>3</v>
      </c>
      <c r="X2541">
        <v>2</v>
      </c>
      <c r="Y2541">
        <v>5</v>
      </c>
    </row>
    <row r="2542" spans="1:25" x14ac:dyDescent="0.3">
      <c r="A2542" s="1" t="s">
        <v>330</v>
      </c>
      <c r="B2542" s="1" t="s">
        <v>322</v>
      </c>
      <c r="C2542">
        <v>27</v>
      </c>
      <c r="D2542">
        <v>3</v>
      </c>
      <c r="E2542">
        <v>2</v>
      </c>
      <c r="F2542">
        <v>5</v>
      </c>
      <c r="G2542" s="1" t="s">
        <v>463</v>
      </c>
      <c r="H2542">
        <v>1</v>
      </c>
      <c r="I2542">
        <v>0</v>
      </c>
      <c r="J2542">
        <v>0</v>
      </c>
      <c r="K2542">
        <v>1</v>
      </c>
      <c r="L2542">
        <v>1</v>
      </c>
      <c r="M2542">
        <v>2</v>
      </c>
      <c r="N2542">
        <v>2</v>
      </c>
      <c r="O2542">
        <v>2</v>
      </c>
      <c r="P2542">
        <v>2</v>
      </c>
      <c r="Q2542">
        <v>4</v>
      </c>
      <c r="R2542">
        <v>1</v>
      </c>
      <c r="S2542">
        <v>4</v>
      </c>
      <c r="T2542">
        <v>5</v>
      </c>
      <c r="U2542">
        <v>5</v>
      </c>
      <c r="V2542">
        <v>5</v>
      </c>
      <c r="W2542">
        <v>5</v>
      </c>
      <c r="X2542">
        <v>5</v>
      </c>
      <c r="Y2542">
        <v>10</v>
      </c>
    </row>
    <row r="2543" spans="1:25" x14ac:dyDescent="0.3">
      <c r="A2543" s="1" t="s">
        <v>331</v>
      </c>
      <c r="B2543" s="1" t="s">
        <v>340</v>
      </c>
      <c r="C2543">
        <v>27</v>
      </c>
      <c r="D2543">
        <v>0</v>
      </c>
      <c r="E2543">
        <v>1</v>
      </c>
      <c r="F2543">
        <v>1</v>
      </c>
      <c r="G2543" s="1" t="s">
        <v>5</v>
      </c>
      <c r="H2543">
        <v>0</v>
      </c>
      <c r="I2543">
        <v>1</v>
      </c>
      <c r="J2543">
        <v>1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3</v>
      </c>
      <c r="T2543">
        <v>4</v>
      </c>
      <c r="U2543">
        <v>5</v>
      </c>
      <c r="V2543">
        <v>0</v>
      </c>
      <c r="W2543">
        <v>0</v>
      </c>
      <c r="X2543">
        <v>5</v>
      </c>
      <c r="Y2543">
        <v>5</v>
      </c>
    </row>
    <row r="2544" spans="1:25" x14ac:dyDescent="0.3">
      <c r="A2544" s="1" t="s">
        <v>338</v>
      </c>
      <c r="B2544" s="1" t="s">
        <v>332</v>
      </c>
      <c r="C2544">
        <v>27</v>
      </c>
      <c r="D2544">
        <v>1</v>
      </c>
      <c r="E2544">
        <v>1</v>
      </c>
      <c r="F2544">
        <v>2</v>
      </c>
      <c r="G2544" s="1" t="s">
        <v>463</v>
      </c>
      <c r="H2544">
        <v>0</v>
      </c>
      <c r="I2544">
        <v>1</v>
      </c>
      <c r="J2544">
        <v>1</v>
      </c>
      <c r="K2544">
        <v>0</v>
      </c>
      <c r="L2544">
        <v>1</v>
      </c>
      <c r="M2544">
        <v>1</v>
      </c>
      <c r="N2544">
        <v>0</v>
      </c>
      <c r="O2544">
        <v>0</v>
      </c>
      <c r="P2544">
        <v>1</v>
      </c>
      <c r="Q2544">
        <v>1</v>
      </c>
      <c r="R2544">
        <v>1</v>
      </c>
      <c r="S2544">
        <v>1</v>
      </c>
      <c r="T2544">
        <v>2</v>
      </c>
      <c r="U2544">
        <v>4</v>
      </c>
      <c r="V2544">
        <v>6</v>
      </c>
      <c r="W2544">
        <v>6</v>
      </c>
      <c r="X2544">
        <v>4</v>
      </c>
      <c r="Y2544">
        <v>10</v>
      </c>
    </row>
    <row r="2545" spans="1:25" x14ac:dyDescent="0.3">
      <c r="A2545" s="1" t="s">
        <v>342</v>
      </c>
      <c r="B2545" s="1" t="s">
        <v>333</v>
      </c>
      <c r="C2545">
        <v>27</v>
      </c>
      <c r="D2545">
        <v>0</v>
      </c>
      <c r="E2545">
        <v>1</v>
      </c>
      <c r="F2545">
        <v>1</v>
      </c>
      <c r="G2545" s="1" t="s">
        <v>5</v>
      </c>
      <c r="H2545">
        <v>0</v>
      </c>
      <c r="I2545">
        <v>1</v>
      </c>
      <c r="J2545">
        <v>1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3</v>
      </c>
      <c r="S2545">
        <v>1</v>
      </c>
      <c r="T2545">
        <v>4</v>
      </c>
    </row>
    <row r="2546" spans="1:25" x14ac:dyDescent="0.3">
      <c r="A2546" s="1" t="s">
        <v>339</v>
      </c>
      <c r="B2546" s="1" t="s">
        <v>341</v>
      </c>
      <c r="C2546">
        <v>27</v>
      </c>
      <c r="D2546">
        <v>0</v>
      </c>
      <c r="E2546">
        <v>1</v>
      </c>
      <c r="F2546">
        <v>1</v>
      </c>
      <c r="G2546" s="1" t="s">
        <v>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1</v>
      </c>
      <c r="P2546">
        <v>0</v>
      </c>
      <c r="Q2546">
        <v>1</v>
      </c>
      <c r="R2546">
        <v>1</v>
      </c>
      <c r="S2546">
        <v>0</v>
      </c>
      <c r="T2546">
        <v>1</v>
      </c>
      <c r="U2546">
        <v>5</v>
      </c>
      <c r="V2546">
        <v>6</v>
      </c>
      <c r="W2546">
        <v>6</v>
      </c>
      <c r="X2546">
        <v>5</v>
      </c>
      <c r="Y2546">
        <v>11</v>
      </c>
    </row>
    <row r="2547" spans="1:25" x14ac:dyDescent="0.3">
      <c r="A2547" s="1" t="s">
        <v>327</v>
      </c>
      <c r="B2547" s="1" t="s">
        <v>337</v>
      </c>
      <c r="C2547">
        <v>27</v>
      </c>
      <c r="D2547">
        <v>2</v>
      </c>
      <c r="E2547">
        <v>1</v>
      </c>
      <c r="F2547">
        <v>3</v>
      </c>
      <c r="G2547" s="1" t="s">
        <v>463</v>
      </c>
      <c r="H2547">
        <v>2</v>
      </c>
      <c r="I2547">
        <v>1</v>
      </c>
      <c r="J2547">
        <v>1</v>
      </c>
      <c r="K2547">
        <v>2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2</v>
      </c>
      <c r="T2547">
        <v>4</v>
      </c>
    </row>
    <row r="2548" spans="1:25" x14ac:dyDescent="0.3">
      <c r="A2548" s="1" t="s">
        <v>321</v>
      </c>
      <c r="B2548" s="1" t="s">
        <v>324</v>
      </c>
      <c r="C2548">
        <v>27</v>
      </c>
      <c r="D2548">
        <v>1</v>
      </c>
      <c r="E2548">
        <v>0</v>
      </c>
      <c r="F2548">
        <v>1</v>
      </c>
      <c r="G2548" s="1" t="s">
        <v>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1</v>
      </c>
      <c r="Q2548">
        <v>1</v>
      </c>
      <c r="R2548">
        <v>1</v>
      </c>
      <c r="S2548">
        <v>0</v>
      </c>
      <c r="T2548">
        <v>1</v>
      </c>
      <c r="U2548">
        <v>1</v>
      </c>
      <c r="V2548">
        <v>3</v>
      </c>
      <c r="W2548">
        <v>3</v>
      </c>
      <c r="X2548">
        <v>1</v>
      </c>
      <c r="Y2548">
        <v>4</v>
      </c>
    </row>
    <row r="2549" spans="1:25" x14ac:dyDescent="0.3">
      <c r="A2549" s="1" t="s">
        <v>323</v>
      </c>
      <c r="B2549" s="1" t="s">
        <v>330</v>
      </c>
      <c r="C2549">
        <v>28</v>
      </c>
      <c r="D2549">
        <v>0</v>
      </c>
      <c r="E2549">
        <v>0</v>
      </c>
      <c r="F2549">
        <v>0</v>
      </c>
      <c r="G2549" s="1" t="s">
        <v>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2</v>
      </c>
      <c r="T2549">
        <v>3</v>
      </c>
      <c r="U2549">
        <v>4</v>
      </c>
      <c r="V2549">
        <v>6</v>
      </c>
      <c r="W2549">
        <v>6</v>
      </c>
      <c r="X2549">
        <v>4</v>
      </c>
      <c r="Y2549">
        <v>10</v>
      </c>
    </row>
    <row r="2550" spans="1:25" x14ac:dyDescent="0.3">
      <c r="A2550" s="1" t="s">
        <v>337</v>
      </c>
      <c r="B2550" s="1" t="s">
        <v>339</v>
      </c>
      <c r="C2550">
        <v>28</v>
      </c>
      <c r="D2550">
        <v>0</v>
      </c>
      <c r="E2550">
        <v>0</v>
      </c>
      <c r="F2550">
        <v>0</v>
      </c>
      <c r="G2550" s="1" t="s">
        <v>5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3</v>
      </c>
      <c r="S2550">
        <v>2</v>
      </c>
      <c r="T2550">
        <v>5</v>
      </c>
    </row>
    <row r="2551" spans="1:25" x14ac:dyDescent="0.3">
      <c r="A2551" s="1" t="s">
        <v>333</v>
      </c>
      <c r="B2551" s="1" t="s">
        <v>331</v>
      </c>
      <c r="C2551">
        <v>28</v>
      </c>
      <c r="D2551">
        <v>1</v>
      </c>
      <c r="E2551">
        <v>1</v>
      </c>
      <c r="F2551">
        <v>2</v>
      </c>
      <c r="G2551" s="1" t="s">
        <v>463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v>1</v>
      </c>
      <c r="P2551">
        <v>1</v>
      </c>
      <c r="Q2551">
        <v>2</v>
      </c>
      <c r="R2551">
        <v>1</v>
      </c>
      <c r="S2551">
        <v>2</v>
      </c>
      <c r="T2551">
        <v>3</v>
      </c>
    </row>
    <row r="2552" spans="1:25" x14ac:dyDescent="0.3">
      <c r="A2552" s="1" t="s">
        <v>341</v>
      </c>
      <c r="B2552" s="1" t="s">
        <v>328</v>
      </c>
      <c r="C2552">
        <v>28</v>
      </c>
      <c r="D2552">
        <v>0</v>
      </c>
      <c r="E2552">
        <v>4</v>
      </c>
      <c r="F2552">
        <v>4</v>
      </c>
      <c r="G2552" s="1" t="s">
        <v>5</v>
      </c>
      <c r="H2552">
        <v>0</v>
      </c>
      <c r="I2552">
        <v>2</v>
      </c>
      <c r="J2552">
        <v>2</v>
      </c>
      <c r="K2552">
        <v>0</v>
      </c>
      <c r="L2552">
        <v>2</v>
      </c>
      <c r="M2552">
        <v>0</v>
      </c>
      <c r="N2552">
        <v>2</v>
      </c>
      <c r="O2552">
        <v>2</v>
      </c>
      <c r="P2552">
        <v>0</v>
      </c>
      <c r="Q2552">
        <v>2</v>
      </c>
      <c r="R2552">
        <v>1</v>
      </c>
      <c r="S2552">
        <v>0</v>
      </c>
      <c r="T2552">
        <v>1</v>
      </c>
      <c r="U2552">
        <v>7</v>
      </c>
      <c r="V2552">
        <v>8</v>
      </c>
      <c r="W2552">
        <v>8</v>
      </c>
      <c r="X2552">
        <v>7</v>
      </c>
      <c r="Y2552">
        <v>15</v>
      </c>
    </row>
    <row r="2553" spans="1:25" x14ac:dyDescent="0.3">
      <c r="A2553" s="1" t="s">
        <v>334</v>
      </c>
      <c r="B2553" s="1" t="s">
        <v>327</v>
      </c>
      <c r="C2553">
        <v>28</v>
      </c>
      <c r="D2553">
        <v>2</v>
      </c>
      <c r="E2553">
        <v>1</v>
      </c>
      <c r="F2553">
        <v>3</v>
      </c>
      <c r="G2553" s="1" t="s">
        <v>463</v>
      </c>
      <c r="H2553">
        <v>1</v>
      </c>
      <c r="I2553">
        <v>1</v>
      </c>
      <c r="J2553">
        <v>1</v>
      </c>
      <c r="K2553">
        <v>1</v>
      </c>
      <c r="L2553">
        <v>2</v>
      </c>
      <c r="M2553">
        <v>1</v>
      </c>
      <c r="N2553">
        <v>0</v>
      </c>
      <c r="O2553">
        <v>0</v>
      </c>
      <c r="P2553">
        <v>1</v>
      </c>
      <c r="Q2553">
        <v>1</v>
      </c>
      <c r="R2553">
        <v>1</v>
      </c>
      <c r="S2553">
        <v>4</v>
      </c>
      <c r="T2553">
        <v>5</v>
      </c>
      <c r="U2553">
        <v>6</v>
      </c>
      <c r="V2553">
        <v>0</v>
      </c>
      <c r="W2553">
        <v>0</v>
      </c>
      <c r="X2553">
        <v>6</v>
      </c>
      <c r="Y2553">
        <v>6</v>
      </c>
    </row>
    <row r="2554" spans="1:25" x14ac:dyDescent="0.3">
      <c r="A2554" s="1" t="s">
        <v>329</v>
      </c>
      <c r="B2554" s="1" t="s">
        <v>343</v>
      </c>
      <c r="C2554">
        <v>28</v>
      </c>
      <c r="D2554">
        <v>2</v>
      </c>
      <c r="E2554">
        <v>1</v>
      </c>
      <c r="F2554">
        <v>3</v>
      </c>
      <c r="G2554" s="1" t="s">
        <v>463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2</v>
      </c>
      <c r="N2554">
        <v>1</v>
      </c>
      <c r="O2554">
        <v>1</v>
      </c>
      <c r="P2554">
        <v>2</v>
      </c>
      <c r="Q2554">
        <v>3</v>
      </c>
      <c r="R2554">
        <v>2</v>
      </c>
      <c r="S2554">
        <v>1</v>
      </c>
      <c r="T2554">
        <v>3</v>
      </c>
      <c r="U2554">
        <v>8</v>
      </c>
      <c r="V2554">
        <v>3</v>
      </c>
      <c r="W2554">
        <v>3</v>
      </c>
      <c r="X2554">
        <v>8</v>
      </c>
      <c r="Y2554">
        <v>11</v>
      </c>
    </row>
    <row r="2555" spans="1:25" x14ac:dyDescent="0.3">
      <c r="A2555" s="1" t="s">
        <v>335</v>
      </c>
      <c r="B2555" s="1" t="s">
        <v>325</v>
      </c>
      <c r="C2555">
        <v>28</v>
      </c>
      <c r="D2555">
        <v>1</v>
      </c>
      <c r="E2555">
        <v>1</v>
      </c>
      <c r="F2555">
        <v>2</v>
      </c>
      <c r="G2555" s="1" t="s">
        <v>463</v>
      </c>
      <c r="H2555">
        <v>0</v>
      </c>
      <c r="I2555">
        <v>1</v>
      </c>
      <c r="J2555">
        <v>1</v>
      </c>
      <c r="K2555">
        <v>0</v>
      </c>
      <c r="L2555">
        <v>1</v>
      </c>
      <c r="M2555">
        <v>1</v>
      </c>
      <c r="N2555">
        <v>0</v>
      </c>
      <c r="O2555">
        <v>0</v>
      </c>
      <c r="P2555">
        <v>1</v>
      </c>
      <c r="Q2555">
        <v>1</v>
      </c>
      <c r="R2555">
        <v>1</v>
      </c>
      <c r="S2555">
        <v>1</v>
      </c>
      <c r="T2555">
        <v>2</v>
      </c>
    </row>
    <row r="2556" spans="1:25" x14ac:dyDescent="0.3">
      <c r="A2556" s="1" t="s">
        <v>332</v>
      </c>
      <c r="B2556" s="1" t="s">
        <v>326</v>
      </c>
      <c r="C2556">
        <v>28</v>
      </c>
      <c r="D2556">
        <v>2</v>
      </c>
      <c r="E2556">
        <v>1</v>
      </c>
      <c r="F2556">
        <v>3</v>
      </c>
      <c r="G2556" s="1" t="s">
        <v>463</v>
      </c>
      <c r="H2556">
        <v>1</v>
      </c>
      <c r="I2556">
        <v>0</v>
      </c>
      <c r="J2556">
        <v>0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2</v>
      </c>
      <c r="R2556">
        <v>1</v>
      </c>
      <c r="S2556">
        <v>1</v>
      </c>
      <c r="T2556">
        <v>2</v>
      </c>
    </row>
    <row r="2557" spans="1:25" x14ac:dyDescent="0.3">
      <c r="A2557" s="1" t="s">
        <v>320</v>
      </c>
      <c r="B2557" s="1" t="s">
        <v>342</v>
      </c>
      <c r="C2557">
        <v>28</v>
      </c>
      <c r="D2557">
        <v>1</v>
      </c>
      <c r="E2557">
        <v>0</v>
      </c>
      <c r="F2557">
        <v>1</v>
      </c>
      <c r="G2557" s="1" t="s">
        <v>5</v>
      </c>
      <c r="H2557">
        <v>1</v>
      </c>
      <c r="I2557">
        <v>0</v>
      </c>
      <c r="J2557">
        <v>0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3</v>
      </c>
      <c r="S2557">
        <v>1</v>
      </c>
      <c r="T2557">
        <v>4</v>
      </c>
      <c r="U2557">
        <v>7</v>
      </c>
      <c r="V2557">
        <v>5</v>
      </c>
      <c r="W2557">
        <v>5</v>
      </c>
      <c r="X2557">
        <v>7</v>
      </c>
      <c r="Y2557">
        <v>12</v>
      </c>
    </row>
    <row r="2558" spans="1:25" x14ac:dyDescent="0.3">
      <c r="A2558" s="1" t="s">
        <v>340</v>
      </c>
      <c r="B2558" s="1" t="s">
        <v>336</v>
      </c>
      <c r="C2558">
        <v>28</v>
      </c>
      <c r="D2558">
        <v>0</v>
      </c>
      <c r="E2558">
        <v>1</v>
      </c>
      <c r="F2558">
        <v>1</v>
      </c>
      <c r="G2558" s="1" t="s">
        <v>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1</v>
      </c>
      <c r="R2558">
        <v>1</v>
      </c>
      <c r="S2558">
        <v>2</v>
      </c>
      <c r="T2558">
        <v>3</v>
      </c>
    </row>
    <row r="2559" spans="1:25" x14ac:dyDescent="0.3">
      <c r="A2559" s="1" t="s">
        <v>322</v>
      </c>
      <c r="B2559" s="1" t="s">
        <v>321</v>
      </c>
      <c r="C2559">
        <v>28</v>
      </c>
      <c r="D2559">
        <v>2</v>
      </c>
      <c r="E2559">
        <v>0</v>
      </c>
      <c r="F2559">
        <v>2</v>
      </c>
      <c r="G2559" s="1" t="s">
        <v>5</v>
      </c>
      <c r="H2559">
        <v>1</v>
      </c>
      <c r="I2559">
        <v>0</v>
      </c>
      <c r="J2559">
        <v>0</v>
      </c>
      <c r="K2559">
        <v>1</v>
      </c>
      <c r="L2559">
        <v>1</v>
      </c>
      <c r="M2559">
        <v>1</v>
      </c>
      <c r="N2559">
        <v>0</v>
      </c>
      <c r="O2559">
        <v>0</v>
      </c>
      <c r="P2559">
        <v>1</v>
      </c>
      <c r="Q2559">
        <v>1</v>
      </c>
      <c r="R2559">
        <v>0</v>
      </c>
      <c r="S2559">
        <v>1</v>
      </c>
      <c r="T2559">
        <v>1</v>
      </c>
    </row>
    <row r="2560" spans="1:25" x14ac:dyDescent="0.3">
      <c r="A2560" s="1" t="s">
        <v>324</v>
      </c>
      <c r="B2560" s="1" t="s">
        <v>338</v>
      </c>
      <c r="C2560">
        <v>28</v>
      </c>
      <c r="D2560">
        <v>2</v>
      </c>
      <c r="E2560">
        <v>2</v>
      </c>
      <c r="F2560">
        <v>4</v>
      </c>
      <c r="G2560" s="1" t="s">
        <v>463</v>
      </c>
      <c r="H2560">
        <v>1</v>
      </c>
      <c r="I2560">
        <v>0</v>
      </c>
      <c r="J2560">
        <v>0</v>
      </c>
      <c r="K2560">
        <v>1</v>
      </c>
      <c r="L2560">
        <v>1</v>
      </c>
      <c r="M2560">
        <v>1</v>
      </c>
      <c r="N2560">
        <v>2</v>
      </c>
      <c r="O2560">
        <v>2</v>
      </c>
      <c r="P2560">
        <v>1</v>
      </c>
      <c r="Q2560">
        <v>3</v>
      </c>
      <c r="R2560">
        <v>1</v>
      </c>
      <c r="S2560">
        <v>2</v>
      </c>
      <c r="T2560">
        <v>3</v>
      </c>
      <c r="U2560">
        <v>8</v>
      </c>
      <c r="V2560">
        <v>3</v>
      </c>
      <c r="W2560">
        <v>3</v>
      </c>
      <c r="X2560">
        <v>8</v>
      </c>
      <c r="Y2560">
        <v>11</v>
      </c>
    </row>
    <row r="2561" spans="1:25" x14ac:dyDescent="0.3">
      <c r="A2561" s="1" t="s">
        <v>334</v>
      </c>
      <c r="B2561" s="1" t="s">
        <v>323</v>
      </c>
      <c r="C2561">
        <v>29</v>
      </c>
      <c r="D2561">
        <v>3</v>
      </c>
      <c r="E2561">
        <v>2</v>
      </c>
      <c r="F2561">
        <v>5</v>
      </c>
      <c r="G2561" s="1" t="s">
        <v>463</v>
      </c>
      <c r="H2561">
        <v>2</v>
      </c>
      <c r="I2561">
        <v>1</v>
      </c>
      <c r="J2561">
        <v>1</v>
      </c>
      <c r="K2561">
        <v>2</v>
      </c>
      <c r="L2561">
        <v>3</v>
      </c>
      <c r="M2561">
        <v>1</v>
      </c>
      <c r="N2561">
        <v>1</v>
      </c>
      <c r="O2561">
        <v>1</v>
      </c>
      <c r="P2561">
        <v>1</v>
      </c>
      <c r="Q2561">
        <v>2</v>
      </c>
      <c r="R2561">
        <v>0</v>
      </c>
      <c r="S2561">
        <v>1</v>
      </c>
      <c r="T2561">
        <v>1</v>
      </c>
      <c r="U2561">
        <v>2</v>
      </c>
      <c r="V2561">
        <v>2</v>
      </c>
      <c r="W2561">
        <v>2</v>
      </c>
      <c r="X2561">
        <v>2</v>
      </c>
      <c r="Y2561">
        <v>4</v>
      </c>
    </row>
    <row r="2562" spans="1:25" x14ac:dyDescent="0.3">
      <c r="A2562" s="1" t="s">
        <v>338</v>
      </c>
      <c r="B2562" s="1" t="s">
        <v>328</v>
      </c>
      <c r="C2562">
        <v>29</v>
      </c>
      <c r="D2562">
        <v>3</v>
      </c>
      <c r="E2562">
        <v>3</v>
      </c>
      <c r="F2562">
        <v>6</v>
      </c>
      <c r="G2562" s="1" t="s">
        <v>463</v>
      </c>
      <c r="H2562">
        <v>0</v>
      </c>
      <c r="I2562">
        <v>3</v>
      </c>
      <c r="J2562">
        <v>3</v>
      </c>
      <c r="K2562">
        <v>0</v>
      </c>
      <c r="L2562">
        <v>3</v>
      </c>
      <c r="M2562">
        <v>3</v>
      </c>
      <c r="N2562">
        <v>0</v>
      </c>
      <c r="O2562">
        <v>0</v>
      </c>
      <c r="P2562">
        <v>3</v>
      </c>
      <c r="Q2562">
        <v>3</v>
      </c>
      <c r="R2562">
        <v>3</v>
      </c>
      <c r="S2562">
        <v>1</v>
      </c>
      <c r="T2562">
        <v>4</v>
      </c>
      <c r="U2562">
        <v>5</v>
      </c>
      <c r="V2562">
        <v>1</v>
      </c>
      <c r="W2562">
        <v>1</v>
      </c>
      <c r="X2562">
        <v>5</v>
      </c>
      <c r="Y2562">
        <v>6</v>
      </c>
    </row>
    <row r="2563" spans="1:25" x14ac:dyDescent="0.3">
      <c r="A2563" s="1" t="s">
        <v>342</v>
      </c>
      <c r="B2563" s="1" t="s">
        <v>331</v>
      </c>
      <c r="C2563">
        <v>29</v>
      </c>
      <c r="D2563">
        <v>4</v>
      </c>
      <c r="E2563">
        <v>4</v>
      </c>
      <c r="F2563">
        <v>8</v>
      </c>
      <c r="G2563" s="1" t="s">
        <v>463</v>
      </c>
      <c r="H2563">
        <v>3</v>
      </c>
      <c r="I2563">
        <v>3</v>
      </c>
      <c r="J2563">
        <v>3</v>
      </c>
      <c r="K2563">
        <v>3</v>
      </c>
      <c r="L2563">
        <v>6</v>
      </c>
      <c r="M2563">
        <v>1</v>
      </c>
      <c r="N2563">
        <v>1</v>
      </c>
      <c r="O2563">
        <v>1</v>
      </c>
      <c r="P2563">
        <v>1</v>
      </c>
      <c r="Q2563">
        <v>2</v>
      </c>
      <c r="R2563">
        <v>1</v>
      </c>
      <c r="S2563">
        <v>2</v>
      </c>
      <c r="T2563">
        <v>3</v>
      </c>
      <c r="U2563">
        <v>4</v>
      </c>
      <c r="V2563">
        <v>6</v>
      </c>
      <c r="W2563">
        <v>6</v>
      </c>
      <c r="X2563">
        <v>4</v>
      </c>
      <c r="Y2563">
        <v>10</v>
      </c>
    </row>
    <row r="2564" spans="1:25" x14ac:dyDescent="0.3">
      <c r="A2564" s="1" t="s">
        <v>335</v>
      </c>
      <c r="B2564" s="1" t="s">
        <v>341</v>
      </c>
      <c r="C2564">
        <v>29</v>
      </c>
      <c r="D2564">
        <v>0</v>
      </c>
      <c r="E2564">
        <v>0</v>
      </c>
      <c r="F2564">
        <v>0</v>
      </c>
      <c r="G2564" s="1" t="s">
        <v>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4</v>
      </c>
      <c r="T2564">
        <v>6</v>
      </c>
      <c r="U2564">
        <v>3</v>
      </c>
      <c r="V2564">
        <v>3</v>
      </c>
      <c r="W2564">
        <v>3</v>
      </c>
      <c r="X2564">
        <v>3</v>
      </c>
      <c r="Y2564">
        <v>6</v>
      </c>
    </row>
    <row r="2565" spans="1:25" x14ac:dyDescent="0.3">
      <c r="A2565" s="1" t="s">
        <v>326</v>
      </c>
      <c r="B2565" s="1" t="s">
        <v>339</v>
      </c>
      <c r="C2565">
        <v>29</v>
      </c>
      <c r="D2565">
        <v>0</v>
      </c>
      <c r="E2565">
        <v>1</v>
      </c>
      <c r="F2565">
        <v>1</v>
      </c>
      <c r="G2565" s="1" t="s">
        <v>5</v>
      </c>
      <c r="H2565">
        <v>0</v>
      </c>
      <c r="I2565">
        <v>1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</v>
      </c>
      <c r="S2565">
        <v>3</v>
      </c>
      <c r="T2565">
        <v>6</v>
      </c>
      <c r="U2565">
        <v>6</v>
      </c>
      <c r="V2565">
        <v>0</v>
      </c>
      <c r="W2565">
        <v>0</v>
      </c>
      <c r="X2565">
        <v>6</v>
      </c>
      <c r="Y2565">
        <v>6</v>
      </c>
    </row>
    <row r="2566" spans="1:25" x14ac:dyDescent="0.3">
      <c r="A2566" s="1" t="s">
        <v>332</v>
      </c>
      <c r="B2566" s="1" t="s">
        <v>340</v>
      </c>
      <c r="C2566">
        <v>29</v>
      </c>
      <c r="D2566">
        <v>1</v>
      </c>
      <c r="E2566">
        <v>2</v>
      </c>
      <c r="F2566">
        <v>3</v>
      </c>
      <c r="G2566" s="1" t="s">
        <v>463</v>
      </c>
      <c r="H2566">
        <v>1</v>
      </c>
      <c r="I2566">
        <v>2</v>
      </c>
      <c r="J2566">
        <v>2</v>
      </c>
      <c r="K2566">
        <v>1</v>
      </c>
      <c r="L2566">
        <v>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3</v>
      </c>
      <c r="T2566">
        <v>4</v>
      </c>
    </row>
    <row r="2567" spans="1:25" x14ac:dyDescent="0.3">
      <c r="A2567" s="1" t="s">
        <v>343</v>
      </c>
      <c r="B2567" s="1" t="s">
        <v>330</v>
      </c>
      <c r="C2567">
        <v>29</v>
      </c>
      <c r="D2567">
        <v>2</v>
      </c>
      <c r="E2567">
        <v>0</v>
      </c>
      <c r="F2567">
        <v>2</v>
      </c>
      <c r="G2567" s="1" t="s">
        <v>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2</v>
      </c>
      <c r="N2567">
        <v>0</v>
      </c>
      <c r="O2567">
        <v>0</v>
      </c>
      <c r="P2567">
        <v>2</v>
      </c>
      <c r="Q2567">
        <v>2</v>
      </c>
      <c r="R2567">
        <v>1</v>
      </c>
      <c r="S2567">
        <v>4</v>
      </c>
      <c r="T2567">
        <v>5</v>
      </c>
      <c r="U2567">
        <v>4</v>
      </c>
      <c r="V2567">
        <v>3</v>
      </c>
      <c r="W2567">
        <v>3</v>
      </c>
      <c r="X2567">
        <v>4</v>
      </c>
      <c r="Y2567">
        <v>7</v>
      </c>
    </row>
    <row r="2568" spans="1:25" x14ac:dyDescent="0.3">
      <c r="A2568" s="1" t="s">
        <v>320</v>
      </c>
      <c r="B2568" s="1" t="s">
        <v>322</v>
      </c>
      <c r="C2568">
        <v>29</v>
      </c>
      <c r="D2568">
        <v>0</v>
      </c>
      <c r="E2568">
        <v>3</v>
      </c>
      <c r="F2568">
        <v>3</v>
      </c>
      <c r="G2568" s="1" t="s">
        <v>5</v>
      </c>
      <c r="H2568">
        <v>0</v>
      </c>
      <c r="I2568">
        <v>2</v>
      </c>
      <c r="J2568">
        <v>2</v>
      </c>
      <c r="K2568">
        <v>0</v>
      </c>
      <c r="L2568">
        <v>2</v>
      </c>
      <c r="M2568">
        <v>0</v>
      </c>
      <c r="N2568">
        <v>1</v>
      </c>
      <c r="O2568">
        <v>1</v>
      </c>
      <c r="P2568">
        <v>0</v>
      </c>
      <c r="Q2568">
        <v>1</v>
      </c>
      <c r="R2568">
        <v>4</v>
      </c>
      <c r="S2568">
        <v>3</v>
      </c>
      <c r="T2568">
        <v>7</v>
      </c>
    </row>
    <row r="2569" spans="1:25" x14ac:dyDescent="0.3">
      <c r="A2569" s="1" t="s">
        <v>324</v>
      </c>
      <c r="B2569" s="1" t="s">
        <v>329</v>
      </c>
      <c r="C2569">
        <v>29</v>
      </c>
      <c r="D2569">
        <v>4</v>
      </c>
      <c r="E2569">
        <v>1</v>
      </c>
      <c r="F2569">
        <v>5</v>
      </c>
      <c r="G2569" s="1" t="s">
        <v>463</v>
      </c>
      <c r="H2569">
        <v>2</v>
      </c>
      <c r="I2569">
        <v>0</v>
      </c>
      <c r="J2569">
        <v>0</v>
      </c>
      <c r="K2569">
        <v>2</v>
      </c>
      <c r="L2569">
        <v>2</v>
      </c>
      <c r="M2569">
        <v>2</v>
      </c>
      <c r="N2569">
        <v>1</v>
      </c>
      <c r="O2569">
        <v>1</v>
      </c>
      <c r="P2569">
        <v>2</v>
      </c>
      <c r="Q2569">
        <v>3</v>
      </c>
      <c r="R2569">
        <v>0</v>
      </c>
      <c r="S2569">
        <v>1</v>
      </c>
      <c r="T2569">
        <v>1</v>
      </c>
      <c r="U2569">
        <v>6</v>
      </c>
      <c r="V2569">
        <v>4</v>
      </c>
      <c r="W2569">
        <v>4</v>
      </c>
      <c r="X2569">
        <v>6</v>
      </c>
      <c r="Y2569">
        <v>10</v>
      </c>
    </row>
    <row r="2570" spans="1:25" x14ac:dyDescent="0.3">
      <c r="A2570" s="1" t="s">
        <v>327</v>
      </c>
      <c r="B2570" s="1" t="s">
        <v>325</v>
      </c>
      <c r="C2570">
        <v>29</v>
      </c>
      <c r="D2570">
        <v>2</v>
      </c>
      <c r="E2570">
        <v>1</v>
      </c>
      <c r="F2570">
        <v>3</v>
      </c>
      <c r="G2570" s="1" t="s">
        <v>463</v>
      </c>
      <c r="H2570">
        <v>1</v>
      </c>
      <c r="I2570">
        <v>0</v>
      </c>
      <c r="J2570">
        <v>0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2</v>
      </c>
      <c r="R2570">
        <v>0</v>
      </c>
      <c r="S2570">
        <v>2</v>
      </c>
      <c r="T2570">
        <v>2</v>
      </c>
      <c r="U2570">
        <v>5</v>
      </c>
      <c r="V2570">
        <v>2</v>
      </c>
      <c r="W2570">
        <v>2</v>
      </c>
      <c r="X2570">
        <v>5</v>
      </c>
      <c r="Y2570">
        <v>7</v>
      </c>
    </row>
    <row r="2571" spans="1:25" x14ac:dyDescent="0.3">
      <c r="A2571" s="1" t="s">
        <v>321</v>
      </c>
      <c r="B2571" s="1" t="s">
        <v>336</v>
      </c>
      <c r="C2571">
        <v>29</v>
      </c>
      <c r="D2571">
        <v>0</v>
      </c>
      <c r="E2571">
        <v>1</v>
      </c>
      <c r="F2571">
        <v>1</v>
      </c>
      <c r="G2571" s="1" t="s">
        <v>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P2571">
        <v>0</v>
      </c>
      <c r="Q2571">
        <v>1</v>
      </c>
      <c r="R2571">
        <v>4</v>
      </c>
      <c r="S2571">
        <v>3</v>
      </c>
      <c r="T2571">
        <v>7</v>
      </c>
      <c r="U2571">
        <v>4</v>
      </c>
      <c r="V2571">
        <v>6</v>
      </c>
      <c r="W2571">
        <v>6</v>
      </c>
      <c r="X2571">
        <v>4</v>
      </c>
      <c r="Y2571">
        <v>10</v>
      </c>
    </row>
    <row r="2572" spans="1:25" x14ac:dyDescent="0.3">
      <c r="A2572" s="1" t="s">
        <v>323</v>
      </c>
      <c r="B2572" s="1" t="s">
        <v>321</v>
      </c>
      <c r="C2572">
        <v>30</v>
      </c>
      <c r="D2572">
        <v>2</v>
      </c>
      <c r="E2572">
        <v>0</v>
      </c>
      <c r="F2572">
        <v>2</v>
      </c>
      <c r="G2572" s="1" t="s">
        <v>5</v>
      </c>
      <c r="H2572">
        <v>1</v>
      </c>
      <c r="I2572">
        <v>0</v>
      </c>
      <c r="J2572">
        <v>0</v>
      </c>
      <c r="K2572">
        <v>1</v>
      </c>
      <c r="L2572">
        <v>1</v>
      </c>
      <c r="M2572">
        <v>1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0</v>
      </c>
      <c r="T2572">
        <v>0</v>
      </c>
      <c r="U2572">
        <v>6</v>
      </c>
      <c r="V2572">
        <v>8</v>
      </c>
      <c r="W2572">
        <v>8</v>
      </c>
      <c r="X2572">
        <v>6</v>
      </c>
      <c r="Y2572">
        <v>14</v>
      </c>
    </row>
    <row r="2573" spans="1:25" x14ac:dyDescent="0.3">
      <c r="A2573" s="1" t="s">
        <v>337</v>
      </c>
      <c r="B2573" s="1" t="s">
        <v>338</v>
      </c>
      <c r="C2573">
        <v>30</v>
      </c>
      <c r="D2573">
        <v>0</v>
      </c>
      <c r="E2573">
        <v>2</v>
      </c>
      <c r="F2573">
        <v>2</v>
      </c>
      <c r="G2573" s="1" t="s">
        <v>5</v>
      </c>
      <c r="H2573">
        <v>0</v>
      </c>
      <c r="I2573">
        <v>1</v>
      </c>
      <c r="J2573">
        <v>1</v>
      </c>
      <c r="K2573">
        <v>0</v>
      </c>
      <c r="L2573">
        <v>1</v>
      </c>
      <c r="M2573">
        <v>0</v>
      </c>
      <c r="N2573">
        <v>1</v>
      </c>
      <c r="O2573">
        <v>1</v>
      </c>
      <c r="P2573">
        <v>0</v>
      </c>
      <c r="Q2573">
        <v>1</v>
      </c>
      <c r="R2573">
        <v>2</v>
      </c>
      <c r="S2573">
        <v>1</v>
      </c>
      <c r="T2573">
        <v>3</v>
      </c>
      <c r="U2573">
        <v>9</v>
      </c>
      <c r="V2573">
        <v>7</v>
      </c>
      <c r="W2573">
        <v>7</v>
      </c>
      <c r="X2573">
        <v>9</v>
      </c>
      <c r="Y2573">
        <v>16</v>
      </c>
    </row>
    <row r="2574" spans="1:25" x14ac:dyDescent="0.3">
      <c r="A2574" s="1" t="s">
        <v>330</v>
      </c>
      <c r="B2574" s="1" t="s">
        <v>335</v>
      </c>
      <c r="C2574">
        <v>30</v>
      </c>
      <c r="D2574">
        <v>0</v>
      </c>
      <c r="E2574">
        <v>0</v>
      </c>
      <c r="F2574">
        <v>0</v>
      </c>
      <c r="G2574" s="1" t="s">
        <v>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2</v>
      </c>
    </row>
    <row r="2575" spans="1:25" x14ac:dyDescent="0.3">
      <c r="A2575" s="1" t="s">
        <v>331</v>
      </c>
      <c r="B2575" s="1" t="s">
        <v>343</v>
      </c>
      <c r="C2575">
        <v>30</v>
      </c>
      <c r="D2575">
        <v>1</v>
      </c>
      <c r="E2575">
        <v>3</v>
      </c>
      <c r="F2575">
        <v>4</v>
      </c>
      <c r="G2575" s="1" t="s">
        <v>463</v>
      </c>
      <c r="H2575">
        <v>0</v>
      </c>
      <c r="I2575">
        <v>2</v>
      </c>
      <c r="J2575">
        <v>2</v>
      </c>
      <c r="K2575">
        <v>0</v>
      </c>
      <c r="L2575">
        <v>2</v>
      </c>
      <c r="M2575">
        <v>1</v>
      </c>
      <c r="N2575">
        <v>1</v>
      </c>
      <c r="O2575">
        <v>1</v>
      </c>
      <c r="P2575">
        <v>1</v>
      </c>
      <c r="Q2575">
        <v>2</v>
      </c>
      <c r="R2575">
        <v>2</v>
      </c>
      <c r="S2575">
        <v>1</v>
      </c>
      <c r="T2575">
        <v>3</v>
      </c>
    </row>
    <row r="2576" spans="1:25" x14ac:dyDescent="0.3">
      <c r="A2576" s="1" t="s">
        <v>341</v>
      </c>
      <c r="B2576" s="1" t="s">
        <v>333</v>
      </c>
      <c r="C2576">
        <v>30</v>
      </c>
      <c r="D2576">
        <v>4</v>
      </c>
      <c r="E2576">
        <v>0</v>
      </c>
      <c r="F2576">
        <v>4</v>
      </c>
      <c r="G2576" s="1" t="s">
        <v>5</v>
      </c>
      <c r="H2576">
        <v>2</v>
      </c>
      <c r="I2576">
        <v>0</v>
      </c>
      <c r="J2576">
        <v>0</v>
      </c>
      <c r="K2576">
        <v>2</v>
      </c>
      <c r="L2576">
        <v>2</v>
      </c>
      <c r="M2576">
        <v>2</v>
      </c>
      <c r="N2576">
        <v>0</v>
      </c>
      <c r="O2576">
        <v>0</v>
      </c>
      <c r="P2576">
        <v>2</v>
      </c>
      <c r="Q2576">
        <v>2</v>
      </c>
      <c r="R2576">
        <v>2</v>
      </c>
      <c r="S2576">
        <v>4</v>
      </c>
      <c r="T2576">
        <v>6</v>
      </c>
      <c r="U2576">
        <v>12</v>
      </c>
      <c r="V2576">
        <v>7</v>
      </c>
      <c r="W2576">
        <v>7</v>
      </c>
      <c r="X2576">
        <v>12</v>
      </c>
      <c r="Y2576">
        <v>19</v>
      </c>
    </row>
    <row r="2577" spans="1:25" x14ac:dyDescent="0.3">
      <c r="A2577" s="1" t="s">
        <v>336</v>
      </c>
      <c r="B2577" s="1" t="s">
        <v>334</v>
      </c>
      <c r="C2577">
        <v>30</v>
      </c>
      <c r="D2577">
        <v>1</v>
      </c>
      <c r="E2577">
        <v>1</v>
      </c>
      <c r="F2577">
        <v>2</v>
      </c>
      <c r="G2577" s="1" t="s">
        <v>463</v>
      </c>
      <c r="H2577">
        <v>1</v>
      </c>
      <c r="I2577">
        <v>1</v>
      </c>
      <c r="J2577">
        <v>1</v>
      </c>
      <c r="K2577">
        <v>1</v>
      </c>
      <c r="L2577">
        <v>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2</v>
      </c>
      <c r="T2577">
        <v>5</v>
      </c>
      <c r="U2577">
        <v>6</v>
      </c>
      <c r="V2577">
        <v>10</v>
      </c>
      <c r="W2577">
        <v>10</v>
      </c>
      <c r="X2577">
        <v>6</v>
      </c>
      <c r="Y2577">
        <v>16</v>
      </c>
    </row>
    <row r="2578" spans="1:25" x14ac:dyDescent="0.3">
      <c r="A2578" s="1" t="s">
        <v>329</v>
      </c>
      <c r="B2578" s="1" t="s">
        <v>327</v>
      </c>
      <c r="C2578">
        <v>30</v>
      </c>
      <c r="D2578">
        <v>3</v>
      </c>
      <c r="E2578">
        <v>2</v>
      </c>
      <c r="F2578">
        <v>5</v>
      </c>
      <c r="G2578" s="1" t="s">
        <v>463</v>
      </c>
      <c r="H2578">
        <v>1</v>
      </c>
      <c r="I2578">
        <v>1</v>
      </c>
      <c r="J2578">
        <v>1</v>
      </c>
      <c r="K2578">
        <v>1</v>
      </c>
      <c r="L2578">
        <v>2</v>
      </c>
      <c r="M2578">
        <v>2</v>
      </c>
      <c r="N2578">
        <v>1</v>
      </c>
      <c r="O2578">
        <v>1</v>
      </c>
      <c r="P2578">
        <v>2</v>
      </c>
      <c r="Q2578">
        <v>3</v>
      </c>
      <c r="R2578">
        <v>2</v>
      </c>
      <c r="S2578">
        <v>0</v>
      </c>
      <c r="T2578">
        <v>2</v>
      </c>
    </row>
    <row r="2579" spans="1:25" x14ac:dyDescent="0.3">
      <c r="A2579" s="1" t="s">
        <v>328</v>
      </c>
      <c r="B2579" s="1" t="s">
        <v>320</v>
      </c>
      <c r="C2579">
        <v>30</v>
      </c>
      <c r="D2579">
        <v>2</v>
      </c>
      <c r="E2579">
        <v>0</v>
      </c>
      <c r="F2579">
        <v>2</v>
      </c>
      <c r="G2579" s="1" t="s">
        <v>5</v>
      </c>
      <c r="H2579">
        <v>1</v>
      </c>
      <c r="I2579">
        <v>0</v>
      </c>
      <c r="J2579">
        <v>0</v>
      </c>
      <c r="K2579">
        <v>1</v>
      </c>
      <c r="L2579">
        <v>1</v>
      </c>
      <c r="M2579">
        <v>1</v>
      </c>
      <c r="N2579">
        <v>0</v>
      </c>
      <c r="O2579">
        <v>0</v>
      </c>
      <c r="P2579">
        <v>1</v>
      </c>
      <c r="Q2579">
        <v>1</v>
      </c>
      <c r="R2579">
        <v>1</v>
      </c>
      <c r="S2579">
        <v>1</v>
      </c>
      <c r="T2579">
        <v>2</v>
      </c>
    </row>
    <row r="2580" spans="1:25" x14ac:dyDescent="0.3">
      <c r="A2580" s="1" t="s">
        <v>325</v>
      </c>
      <c r="B2580" s="1" t="s">
        <v>332</v>
      </c>
      <c r="C2580">
        <v>30</v>
      </c>
      <c r="D2580">
        <v>3</v>
      </c>
      <c r="E2580">
        <v>1</v>
      </c>
      <c r="F2580">
        <v>4</v>
      </c>
      <c r="G2580" s="1" t="s">
        <v>463</v>
      </c>
      <c r="H2580">
        <v>1</v>
      </c>
      <c r="I2580">
        <v>0</v>
      </c>
      <c r="J2580">
        <v>0</v>
      </c>
      <c r="K2580">
        <v>1</v>
      </c>
      <c r="L2580">
        <v>1</v>
      </c>
      <c r="M2580">
        <v>2</v>
      </c>
      <c r="N2580">
        <v>1</v>
      </c>
      <c r="O2580">
        <v>1</v>
      </c>
      <c r="P2580">
        <v>2</v>
      </c>
      <c r="Q2580">
        <v>3</v>
      </c>
      <c r="R2580">
        <v>1</v>
      </c>
      <c r="S2580">
        <v>0</v>
      </c>
      <c r="T2580">
        <v>1</v>
      </c>
      <c r="U2580">
        <v>7</v>
      </c>
      <c r="V2580">
        <v>3</v>
      </c>
      <c r="W2580">
        <v>3</v>
      </c>
      <c r="X2580">
        <v>7</v>
      </c>
      <c r="Y2580">
        <v>10</v>
      </c>
    </row>
    <row r="2581" spans="1:25" x14ac:dyDescent="0.3">
      <c r="A2581" s="1" t="s">
        <v>339</v>
      </c>
      <c r="B2581" s="1" t="s">
        <v>324</v>
      </c>
      <c r="C2581">
        <v>30</v>
      </c>
      <c r="D2581">
        <v>1</v>
      </c>
      <c r="E2581">
        <v>2</v>
      </c>
      <c r="F2581">
        <v>3</v>
      </c>
      <c r="G2581" s="1" t="s">
        <v>463</v>
      </c>
      <c r="H2581">
        <v>1</v>
      </c>
      <c r="I2581">
        <v>1</v>
      </c>
      <c r="J2581">
        <v>1</v>
      </c>
      <c r="K2581">
        <v>1</v>
      </c>
      <c r="L2581">
        <v>2</v>
      </c>
      <c r="M2581">
        <v>0</v>
      </c>
      <c r="N2581">
        <v>1</v>
      </c>
      <c r="O2581">
        <v>1</v>
      </c>
      <c r="P2581">
        <v>0</v>
      </c>
      <c r="Q2581">
        <v>1</v>
      </c>
      <c r="R2581">
        <v>1</v>
      </c>
      <c r="S2581">
        <v>2</v>
      </c>
      <c r="T2581">
        <v>3</v>
      </c>
      <c r="U2581">
        <v>3</v>
      </c>
      <c r="V2581">
        <v>4</v>
      </c>
      <c r="W2581">
        <v>4</v>
      </c>
      <c r="X2581">
        <v>3</v>
      </c>
      <c r="Y2581">
        <v>7</v>
      </c>
    </row>
    <row r="2582" spans="1:25" x14ac:dyDescent="0.3">
      <c r="A2582" s="1" t="s">
        <v>322</v>
      </c>
      <c r="B2582" s="1" t="s">
        <v>326</v>
      </c>
      <c r="C2582">
        <v>30</v>
      </c>
      <c r="D2582">
        <v>1</v>
      </c>
      <c r="E2582">
        <v>1</v>
      </c>
      <c r="F2582">
        <v>2</v>
      </c>
      <c r="G2582" s="1" t="s">
        <v>463</v>
      </c>
      <c r="H2582">
        <v>1</v>
      </c>
      <c r="I2582">
        <v>1</v>
      </c>
      <c r="J2582">
        <v>1</v>
      </c>
      <c r="K2582">
        <v>1</v>
      </c>
      <c r="L2582">
        <v>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3</v>
      </c>
      <c r="T2582">
        <v>3</v>
      </c>
      <c r="U2582">
        <v>5</v>
      </c>
      <c r="V2582">
        <v>3</v>
      </c>
      <c r="W2582">
        <v>3</v>
      </c>
      <c r="X2582">
        <v>5</v>
      </c>
      <c r="Y2582">
        <v>8</v>
      </c>
    </row>
    <row r="2583" spans="1:25" x14ac:dyDescent="0.3">
      <c r="A2583" s="1" t="s">
        <v>146</v>
      </c>
      <c r="B2583" s="1" t="s">
        <v>133</v>
      </c>
      <c r="C2583">
        <v>1</v>
      </c>
      <c r="D2583">
        <v>1</v>
      </c>
      <c r="E2583">
        <v>2</v>
      </c>
      <c r="F2583">
        <v>3</v>
      </c>
      <c r="G2583" s="1" t="s">
        <v>463</v>
      </c>
      <c r="H2583">
        <v>1</v>
      </c>
      <c r="I2583">
        <v>0</v>
      </c>
      <c r="J2583">
        <v>0</v>
      </c>
      <c r="K2583">
        <v>1</v>
      </c>
      <c r="L2583">
        <v>1</v>
      </c>
      <c r="M2583">
        <v>0</v>
      </c>
      <c r="N2583">
        <v>2</v>
      </c>
      <c r="O2583">
        <v>2</v>
      </c>
      <c r="P2583">
        <v>0</v>
      </c>
      <c r="Q2583">
        <v>2</v>
      </c>
      <c r="R2583">
        <v>2</v>
      </c>
      <c r="S2583">
        <v>2</v>
      </c>
      <c r="T2583">
        <v>4</v>
      </c>
      <c r="U2583">
        <v>13</v>
      </c>
      <c r="V2583">
        <v>7</v>
      </c>
      <c r="W2583">
        <v>7</v>
      </c>
      <c r="X2583">
        <v>13</v>
      </c>
      <c r="Y2583">
        <v>20</v>
      </c>
    </row>
    <row r="2584" spans="1:25" x14ac:dyDescent="0.3">
      <c r="A2584" s="1" t="s">
        <v>152</v>
      </c>
      <c r="B2584" s="1" t="s">
        <v>151</v>
      </c>
      <c r="C2584">
        <v>1</v>
      </c>
      <c r="D2584">
        <v>0</v>
      </c>
      <c r="E2584">
        <v>0</v>
      </c>
      <c r="F2584">
        <v>0</v>
      </c>
      <c r="G2584" s="1" t="s">
        <v>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2</v>
      </c>
      <c r="T2584">
        <v>3</v>
      </c>
      <c r="U2584">
        <v>12</v>
      </c>
      <c r="V2584">
        <v>2</v>
      </c>
      <c r="W2584">
        <v>2</v>
      </c>
      <c r="X2584">
        <v>12</v>
      </c>
      <c r="Y2584">
        <v>14</v>
      </c>
    </row>
    <row r="2585" spans="1:25" x14ac:dyDescent="0.3">
      <c r="A2585" s="1" t="s">
        <v>147</v>
      </c>
      <c r="B2585" s="1" t="s">
        <v>149</v>
      </c>
      <c r="C2585">
        <v>1</v>
      </c>
      <c r="D2585">
        <v>1</v>
      </c>
      <c r="E2585">
        <v>0</v>
      </c>
      <c r="F2585">
        <v>1</v>
      </c>
      <c r="G2585" s="1" t="s">
        <v>5</v>
      </c>
      <c r="H2585">
        <v>1</v>
      </c>
      <c r="I2585">
        <v>0</v>
      </c>
      <c r="J2585">
        <v>0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4</v>
      </c>
      <c r="T2585">
        <v>6</v>
      </c>
      <c r="U2585">
        <v>5</v>
      </c>
      <c r="V2585">
        <v>7</v>
      </c>
      <c r="W2585">
        <v>7</v>
      </c>
      <c r="X2585">
        <v>5</v>
      </c>
      <c r="Y2585">
        <v>12</v>
      </c>
    </row>
    <row r="2586" spans="1:25" x14ac:dyDescent="0.3">
      <c r="A2586" s="1" t="s">
        <v>144</v>
      </c>
      <c r="B2586" s="1" t="s">
        <v>137</v>
      </c>
      <c r="C2586">
        <v>1</v>
      </c>
      <c r="D2586">
        <v>0</v>
      </c>
      <c r="E2586">
        <v>2</v>
      </c>
      <c r="F2586">
        <v>2</v>
      </c>
      <c r="G2586" s="1" t="s">
        <v>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</v>
      </c>
      <c r="O2586">
        <v>2</v>
      </c>
      <c r="P2586">
        <v>0</v>
      </c>
      <c r="Q2586">
        <v>2</v>
      </c>
      <c r="R2586">
        <v>2</v>
      </c>
      <c r="S2586">
        <v>1</v>
      </c>
      <c r="T2586">
        <v>3</v>
      </c>
      <c r="U2586">
        <v>3</v>
      </c>
      <c r="V2586">
        <v>2</v>
      </c>
      <c r="W2586">
        <v>2</v>
      </c>
      <c r="X2586">
        <v>3</v>
      </c>
      <c r="Y2586">
        <v>5</v>
      </c>
    </row>
    <row r="2587" spans="1:25" x14ac:dyDescent="0.3">
      <c r="A2587" s="1" t="s">
        <v>134</v>
      </c>
      <c r="B2587" s="1" t="s">
        <v>150</v>
      </c>
      <c r="C2587">
        <v>1</v>
      </c>
      <c r="D2587">
        <v>5</v>
      </c>
      <c r="E2587">
        <v>0</v>
      </c>
      <c r="F2587">
        <v>5</v>
      </c>
      <c r="G2587" s="1" t="s">
        <v>5</v>
      </c>
      <c r="H2587">
        <v>2</v>
      </c>
      <c r="I2587">
        <v>0</v>
      </c>
      <c r="J2587">
        <v>0</v>
      </c>
      <c r="K2587">
        <v>2</v>
      </c>
      <c r="L2587">
        <v>2</v>
      </c>
      <c r="M2587">
        <v>3</v>
      </c>
      <c r="N2587">
        <v>0</v>
      </c>
      <c r="O2587">
        <v>0</v>
      </c>
      <c r="P2587">
        <v>3</v>
      </c>
      <c r="Q2587">
        <v>3</v>
      </c>
      <c r="R2587">
        <v>0</v>
      </c>
      <c r="S2587">
        <v>0</v>
      </c>
      <c r="T2587">
        <v>0</v>
      </c>
      <c r="U2587">
        <v>14</v>
      </c>
      <c r="V2587">
        <v>3</v>
      </c>
      <c r="W2587">
        <v>3</v>
      </c>
      <c r="X2587">
        <v>14</v>
      </c>
      <c r="Y2587">
        <v>17</v>
      </c>
    </row>
    <row r="2588" spans="1:25" x14ac:dyDescent="0.3">
      <c r="A2588" s="1" t="s">
        <v>145</v>
      </c>
      <c r="B2588" s="1" t="s">
        <v>142</v>
      </c>
      <c r="C2588">
        <v>1</v>
      </c>
      <c r="D2588">
        <v>2</v>
      </c>
      <c r="E2588">
        <v>2</v>
      </c>
      <c r="F2588">
        <v>4</v>
      </c>
      <c r="G2588" s="1" t="s">
        <v>463</v>
      </c>
      <c r="H2588">
        <v>1</v>
      </c>
      <c r="I2588">
        <v>0</v>
      </c>
      <c r="J2588">
        <v>0</v>
      </c>
      <c r="K2588">
        <v>1</v>
      </c>
      <c r="L2588">
        <v>1</v>
      </c>
      <c r="M2588">
        <v>1</v>
      </c>
      <c r="N2588">
        <v>2</v>
      </c>
      <c r="O2588">
        <v>2</v>
      </c>
      <c r="P2588">
        <v>1</v>
      </c>
      <c r="Q2588">
        <v>3</v>
      </c>
      <c r="R2588">
        <v>2</v>
      </c>
      <c r="S2588">
        <v>2</v>
      </c>
      <c r="T2588">
        <v>4</v>
      </c>
      <c r="U2588">
        <v>7</v>
      </c>
      <c r="V2588">
        <v>2</v>
      </c>
      <c r="W2588">
        <v>2</v>
      </c>
      <c r="X2588">
        <v>7</v>
      </c>
      <c r="Y2588">
        <v>9</v>
      </c>
    </row>
    <row r="2589" spans="1:25" x14ac:dyDescent="0.3">
      <c r="A2589" s="1" t="s">
        <v>141</v>
      </c>
      <c r="B2589" s="1" t="s">
        <v>140</v>
      </c>
      <c r="C2589">
        <v>1</v>
      </c>
      <c r="D2589">
        <v>2</v>
      </c>
      <c r="E2589">
        <v>1</v>
      </c>
      <c r="F2589">
        <v>3</v>
      </c>
      <c r="G2589" s="1" t="s">
        <v>463</v>
      </c>
      <c r="H2589">
        <v>1</v>
      </c>
      <c r="I2589">
        <v>0</v>
      </c>
      <c r="J2589">
        <v>0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2</v>
      </c>
      <c r="R2589">
        <v>2</v>
      </c>
      <c r="S2589">
        <v>1</v>
      </c>
      <c r="T2589">
        <v>3</v>
      </c>
      <c r="U2589">
        <v>11</v>
      </c>
      <c r="V2589">
        <v>5</v>
      </c>
      <c r="W2589">
        <v>5</v>
      </c>
      <c r="X2589">
        <v>11</v>
      </c>
      <c r="Y2589">
        <v>16</v>
      </c>
    </row>
    <row r="2590" spans="1:25" x14ac:dyDescent="0.3">
      <c r="A2590" s="1" t="s">
        <v>136</v>
      </c>
      <c r="B2590" s="1" t="s">
        <v>135</v>
      </c>
      <c r="C2590">
        <v>1</v>
      </c>
      <c r="D2590">
        <v>2</v>
      </c>
      <c r="E2590">
        <v>1</v>
      </c>
      <c r="F2590">
        <v>3</v>
      </c>
      <c r="G2590" s="1" t="s">
        <v>463</v>
      </c>
      <c r="H2590">
        <v>2</v>
      </c>
      <c r="I2590">
        <v>1</v>
      </c>
      <c r="J2590">
        <v>1</v>
      </c>
      <c r="K2590">
        <v>2</v>
      </c>
      <c r="L2590">
        <v>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4</v>
      </c>
      <c r="T2590">
        <v>5</v>
      </c>
      <c r="U2590">
        <v>5</v>
      </c>
      <c r="V2590">
        <v>5</v>
      </c>
      <c r="W2590">
        <v>5</v>
      </c>
      <c r="X2590">
        <v>5</v>
      </c>
      <c r="Y2590">
        <v>10</v>
      </c>
    </row>
    <row r="2591" spans="1:25" x14ac:dyDescent="0.3">
      <c r="A2591" s="1" t="s">
        <v>138</v>
      </c>
      <c r="B2591" s="1" t="s">
        <v>148</v>
      </c>
      <c r="C2591">
        <v>1</v>
      </c>
      <c r="D2591">
        <v>2</v>
      </c>
      <c r="E2591">
        <v>1</v>
      </c>
      <c r="F2591">
        <v>3</v>
      </c>
      <c r="G2591" s="1" t="s">
        <v>463</v>
      </c>
      <c r="H2591">
        <v>1</v>
      </c>
      <c r="I2591">
        <v>1</v>
      </c>
      <c r="J2591">
        <v>1</v>
      </c>
      <c r="K2591">
        <v>1</v>
      </c>
      <c r="L2591">
        <v>2</v>
      </c>
      <c r="M2591">
        <v>1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2</v>
      </c>
      <c r="T2591">
        <v>2</v>
      </c>
      <c r="U2591">
        <v>2</v>
      </c>
      <c r="V2591">
        <v>6</v>
      </c>
      <c r="W2591">
        <v>6</v>
      </c>
      <c r="X2591">
        <v>2</v>
      </c>
      <c r="Y2591">
        <v>8</v>
      </c>
    </row>
    <row r="2592" spans="1:25" x14ac:dyDescent="0.3">
      <c r="A2592" s="1" t="s">
        <v>153</v>
      </c>
      <c r="B2592" s="1" t="s">
        <v>143</v>
      </c>
      <c r="C2592">
        <v>1</v>
      </c>
      <c r="D2592">
        <v>2</v>
      </c>
      <c r="E2592">
        <v>3</v>
      </c>
      <c r="F2592">
        <v>5</v>
      </c>
      <c r="G2592" s="1" t="s">
        <v>463</v>
      </c>
      <c r="H2592">
        <v>0</v>
      </c>
      <c r="I2592">
        <v>3</v>
      </c>
      <c r="J2592">
        <v>3</v>
      </c>
      <c r="K2592">
        <v>0</v>
      </c>
      <c r="L2592">
        <v>3</v>
      </c>
      <c r="M2592">
        <v>2</v>
      </c>
      <c r="N2592">
        <v>0</v>
      </c>
      <c r="O2592">
        <v>0</v>
      </c>
      <c r="P2592">
        <v>2</v>
      </c>
      <c r="Q2592">
        <v>2</v>
      </c>
      <c r="R2592">
        <v>2</v>
      </c>
      <c r="S2592">
        <v>5</v>
      </c>
      <c r="T2592">
        <v>7</v>
      </c>
      <c r="U2592">
        <v>9</v>
      </c>
      <c r="V2592">
        <v>6</v>
      </c>
      <c r="W2592">
        <v>6</v>
      </c>
      <c r="X2592">
        <v>9</v>
      </c>
      <c r="Y2592">
        <v>15</v>
      </c>
    </row>
    <row r="2593" spans="1:25" x14ac:dyDescent="0.3">
      <c r="A2593" s="1" t="s">
        <v>142</v>
      </c>
      <c r="B2593" s="1" t="s">
        <v>153</v>
      </c>
      <c r="C2593">
        <v>2</v>
      </c>
      <c r="D2593">
        <v>2</v>
      </c>
      <c r="E2593">
        <v>1</v>
      </c>
      <c r="F2593">
        <v>3</v>
      </c>
      <c r="G2593" s="1" t="s">
        <v>463</v>
      </c>
      <c r="H2593">
        <v>1</v>
      </c>
      <c r="I2593">
        <v>0</v>
      </c>
      <c r="J2593">
        <v>0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2</v>
      </c>
      <c r="R2593">
        <v>3</v>
      </c>
      <c r="S2593">
        <v>1</v>
      </c>
      <c r="T2593">
        <v>4</v>
      </c>
      <c r="U2593">
        <v>9</v>
      </c>
      <c r="V2593">
        <v>5</v>
      </c>
      <c r="W2593">
        <v>5</v>
      </c>
      <c r="X2593">
        <v>9</v>
      </c>
      <c r="Y2593">
        <v>14</v>
      </c>
    </row>
    <row r="2594" spans="1:25" x14ac:dyDescent="0.3">
      <c r="A2594" s="1" t="s">
        <v>135</v>
      </c>
      <c r="B2594" s="1" t="s">
        <v>146</v>
      </c>
      <c r="C2594">
        <v>2</v>
      </c>
      <c r="D2594">
        <v>2</v>
      </c>
      <c r="E2594">
        <v>0</v>
      </c>
      <c r="F2594">
        <v>2</v>
      </c>
      <c r="G2594" s="1" t="s">
        <v>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</v>
      </c>
      <c r="N2594">
        <v>0</v>
      </c>
      <c r="O2594">
        <v>0</v>
      </c>
      <c r="P2594">
        <v>2</v>
      </c>
      <c r="Q2594">
        <v>2</v>
      </c>
      <c r="R2594">
        <v>0</v>
      </c>
      <c r="S2594">
        <v>1</v>
      </c>
      <c r="T2594">
        <v>1</v>
      </c>
      <c r="U2594">
        <v>11</v>
      </c>
      <c r="V2594">
        <v>2</v>
      </c>
      <c r="W2594">
        <v>2</v>
      </c>
      <c r="X2594">
        <v>11</v>
      </c>
      <c r="Y2594">
        <v>13</v>
      </c>
    </row>
    <row r="2595" spans="1:25" x14ac:dyDescent="0.3">
      <c r="A2595" s="1" t="s">
        <v>133</v>
      </c>
      <c r="B2595" s="1" t="s">
        <v>147</v>
      </c>
      <c r="C2595">
        <v>2</v>
      </c>
      <c r="D2595">
        <v>2</v>
      </c>
      <c r="E2595">
        <v>3</v>
      </c>
      <c r="F2595">
        <v>5</v>
      </c>
      <c r="G2595" s="1" t="s">
        <v>463</v>
      </c>
      <c r="H2595">
        <v>1</v>
      </c>
      <c r="I2595">
        <v>1</v>
      </c>
      <c r="J2595">
        <v>1</v>
      </c>
      <c r="K2595">
        <v>1</v>
      </c>
      <c r="L2595">
        <v>2</v>
      </c>
      <c r="M2595">
        <v>1</v>
      </c>
      <c r="N2595">
        <v>2</v>
      </c>
      <c r="O2595">
        <v>2</v>
      </c>
      <c r="P2595">
        <v>1</v>
      </c>
      <c r="Q2595">
        <v>3</v>
      </c>
      <c r="R2595">
        <v>2</v>
      </c>
      <c r="S2595">
        <v>3</v>
      </c>
      <c r="T2595">
        <v>5</v>
      </c>
      <c r="U2595">
        <v>5</v>
      </c>
      <c r="V2595">
        <v>3</v>
      </c>
      <c r="W2595">
        <v>3</v>
      </c>
      <c r="X2595">
        <v>5</v>
      </c>
      <c r="Y2595">
        <v>8</v>
      </c>
    </row>
    <row r="2596" spans="1:25" x14ac:dyDescent="0.3">
      <c r="A2596" s="1" t="s">
        <v>137</v>
      </c>
      <c r="B2596" s="1" t="s">
        <v>138</v>
      </c>
      <c r="C2596">
        <v>2</v>
      </c>
      <c r="D2596">
        <v>4</v>
      </c>
      <c r="E2596">
        <v>1</v>
      </c>
      <c r="F2596">
        <v>5</v>
      </c>
      <c r="G2596" s="1" t="s">
        <v>463</v>
      </c>
      <c r="H2596">
        <v>2</v>
      </c>
      <c r="I2596">
        <v>1</v>
      </c>
      <c r="J2596">
        <v>1</v>
      </c>
      <c r="K2596">
        <v>2</v>
      </c>
      <c r="L2596">
        <v>3</v>
      </c>
      <c r="M2596">
        <v>2</v>
      </c>
      <c r="N2596">
        <v>0</v>
      </c>
      <c r="O2596">
        <v>0</v>
      </c>
      <c r="P2596">
        <v>2</v>
      </c>
      <c r="Q2596">
        <v>2</v>
      </c>
      <c r="R2596">
        <v>3</v>
      </c>
      <c r="S2596">
        <v>1</v>
      </c>
      <c r="T2596">
        <v>4</v>
      </c>
      <c r="U2596">
        <v>2</v>
      </c>
      <c r="V2596">
        <v>6</v>
      </c>
      <c r="W2596">
        <v>6</v>
      </c>
      <c r="X2596">
        <v>2</v>
      </c>
      <c r="Y2596">
        <v>8</v>
      </c>
    </row>
    <row r="2597" spans="1:25" x14ac:dyDescent="0.3">
      <c r="A2597" s="1" t="s">
        <v>143</v>
      </c>
      <c r="B2597" s="1" t="s">
        <v>141</v>
      </c>
      <c r="C2597">
        <v>2</v>
      </c>
      <c r="D2597">
        <v>1</v>
      </c>
      <c r="E2597">
        <v>2</v>
      </c>
      <c r="F2597">
        <v>3</v>
      </c>
      <c r="G2597" s="1" t="s">
        <v>463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2</v>
      </c>
      <c r="O2597">
        <v>2</v>
      </c>
      <c r="P2597">
        <v>1</v>
      </c>
      <c r="Q2597">
        <v>3</v>
      </c>
      <c r="R2597">
        <v>2</v>
      </c>
      <c r="S2597">
        <v>2</v>
      </c>
      <c r="T2597">
        <v>4</v>
      </c>
      <c r="U2597">
        <v>7</v>
      </c>
      <c r="V2597">
        <v>3</v>
      </c>
      <c r="W2597">
        <v>3</v>
      </c>
      <c r="X2597">
        <v>7</v>
      </c>
      <c r="Y2597">
        <v>10</v>
      </c>
    </row>
    <row r="2598" spans="1:25" x14ac:dyDescent="0.3">
      <c r="A2598" s="1" t="s">
        <v>149</v>
      </c>
      <c r="B2598" s="1" t="s">
        <v>144</v>
      </c>
      <c r="C2598">
        <v>2</v>
      </c>
      <c r="D2598">
        <v>0</v>
      </c>
      <c r="E2598">
        <v>1</v>
      </c>
      <c r="F2598">
        <v>1</v>
      </c>
      <c r="G2598" s="1" t="s">
        <v>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</v>
      </c>
      <c r="P2598">
        <v>0</v>
      </c>
      <c r="Q2598">
        <v>1</v>
      </c>
      <c r="R2598">
        <v>1</v>
      </c>
      <c r="S2598">
        <v>3</v>
      </c>
      <c r="T2598">
        <v>4</v>
      </c>
    </row>
    <row r="2599" spans="1:25" x14ac:dyDescent="0.3">
      <c r="A2599" s="1" t="s">
        <v>140</v>
      </c>
      <c r="B2599" s="1" t="s">
        <v>152</v>
      </c>
      <c r="C2599">
        <v>2</v>
      </c>
      <c r="D2599">
        <v>5</v>
      </c>
      <c r="E2599">
        <v>2</v>
      </c>
      <c r="F2599">
        <v>7</v>
      </c>
      <c r="G2599" s="1" t="s">
        <v>463</v>
      </c>
      <c r="H2599">
        <v>2</v>
      </c>
      <c r="I2599">
        <v>1</v>
      </c>
      <c r="J2599">
        <v>1</v>
      </c>
      <c r="K2599">
        <v>2</v>
      </c>
      <c r="L2599">
        <v>3</v>
      </c>
      <c r="M2599">
        <v>3</v>
      </c>
      <c r="N2599">
        <v>1</v>
      </c>
      <c r="O2599">
        <v>1</v>
      </c>
      <c r="P2599">
        <v>3</v>
      </c>
      <c r="Q2599">
        <v>4</v>
      </c>
      <c r="R2599">
        <v>3</v>
      </c>
      <c r="S2599">
        <v>3</v>
      </c>
      <c r="T2599">
        <v>6</v>
      </c>
      <c r="U2599">
        <v>12</v>
      </c>
      <c r="V2599">
        <v>1</v>
      </c>
      <c r="W2599">
        <v>1</v>
      </c>
      <c r="X2599">
        <v>12</v>
      </c>
      <c r="Y2599">
        <v>13</v>
      </c>
    </row>
    <row r="2600" spans="1:25" x14ac:dyDescent="0.3">
      <c r="A2600" s="1" t="s">
        <v>148</v>
      </c>
      <c r="B2600" s="1" t="s">
        <v>134</v>
      </c>
      <c r="C2600">
        <v>2</v>
      </c>
      <c r="D2600">
        <v>1</v>
      </c>
      <c r="E2600">
        <v>2</v>
      </c>
      <c r="F2600">
        <v>3</v>
      </c>
      <c r="G2600" s="1" t="s">
        <v>463</v>
      </c>
      <c r="H2600">
        <v>1</v>
      </c>
      <c r="I2600">
        <v>1</v>
      </c>
      <c r="J2600">
        <v>1</v>
      </c>
      <c r="K2600">
        <v>1</v>
      </c>
      <c r="L2600">
        <v>2</v>
      </c>
      <c r="M2600">
        <v>0</v>
      </c>
      <c r="N2600">
        <v>1</v>
      </c>
      <c r="O2600">
        <v>1</v>
      </c>
      <c r="P2600">
        <v>0</v>
      </c>
      <c r="Q2600">
        <v>1</v>
      </c>
      <c r="R2600">
        <v>2</v>
      </c>
      <c r="S2600">
        <v>3</v>
      </c>
      <c r="T2600">
        <v>5</v>
      </c>
      <c r="U2600">
        <v>4</v>
      </c>
      <c r="V2600">
        <v>2</v>
      </c>
      <c r="W2600">
        <v>2</v>
      </c>
      <c r="X2600">
        <v>4</v>
      </c>
      <c r="Y2600">
        <v>6</v>
      </c>
    </row>
    <row r="2601" spans="1:25" x14ac:dyDescent="0.3">
      <c r="A2601" s="1" t="s">
        <v>151</v>
      </c>
      <c r="B2601" s="1" t="s">
        <v>136</v>
      </c>
      <c r="C2601">
        <v>2</v>
      </c>
      <c r="D2601">
        <v>2</v>
      </c>
      <c r="E2601">
        <v>2</v>
      </c>
      <c r="F2601">
        <v>4</v>
      </c>
      <c r="G2601" s="1" t="s">
        <v>463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</v>
      </c>
      <c r="N2601">
        <v>2</v>
      </c>
      <c r="O2601">
        <v>2</v>
      </c>
      <c r="P2601">
        <v>2</v>
      </c>
      <c r="Q2601">
        <v>4</v>
      </c>
      <c r="R2601">
        <v>1</v>
      </c>
      <c r="S2601">
        <v>3</v>
      </c>
      <c r="T2601">
        <v>4</v>
      </c>
      <c r="U2601">
        <v>7</v>
      </c>
      <c r="V2601">
        <v>7</v>
      </c>
      <c r="W2601">
        <v>7</v>
      </c>
      <c r="X2601">
        <v>7</v>
      </c>
      <c r="Y2601">
        <v>14</v>
      </c>
    </row>
    <row r="2602" spans="1:25" x14ac:dyDescent="0.3">
      <c r="A2602" s="1" t="s">
        <v>150</v>
      </c>
      <c r="B2602" s="1" t="s">
        <v>145</v>
      </c>
      <c r="C2602">
        <v>2</v>
      </c>
      <c r="D2602">
        <v>1</v>
      </c>
      <c r="E2602">
        <v>2</v>
      </c>
      <c r="F2602">
        <v>3</v>
      </c>
      <c r="G2602" s="1" t="s">
        <v>463</v>
      </c>
      <c r="H2602">
        <v>1</v>
      </c>
      <c r="I2602">
        <v>1</v>
      </c>
      <c r="J2602">
        <v>1</v>
      </c>
      <c r="K2602">
        <v>1</v>
      </c>
      <c r="L2602">
        <v>2</v>
      </c>
      <c r="M2602">
        <v>0</v>
      </c>
      <c r="N2602">
        <v>1</v>
      </c>
      <c r="O2602">
        <v>1</v>
      </c>
      <c r="P2602">
        <v>0</v>
      </c>
      <c r="Q2602">
        <v>1</v>
      </c>
      <c r="R2602">
        <v>4</v>
      </c>
      <c r="S2602">
        <v>1</v>
      </c>
      <c r="T2602">
        <v>5</v>
      </c>
      <c r="U2602">
        <v>1</v>
      </c>
      <c r="V2602">
        <v>9</v>
      </c>
      <c r="W2602">
        <v>9</v>
      </c>
      <c r="X2602">
        <v>1</v>
      </c>
      <c r="Y2602">
        <v>10</v>
      </c>
    </row>
    <row r="2603" spans="1:25" x14ac:dyDescent="0.3">
      <c r="A2603" s="1" t="s">
        <v>147</v>
      </c>
      <c r="B2603" s="1" t="s">
        <v>135</v>
      </c>
      <c r="C2603">
        <v>3</v>
      </c>
      <c r="D2603">
        <v>0</v>
      </c>
      <c r="E2603">
        <v>1</v>
      </c>
      <c r="F2603">
        <v>1</v>
      </c>
      <c r="G2603" s="1" t="s">
        <v>5</v>
      </c>
      <c r="H2603">
        <v>0</v>
      </c>
      <c r="I2603">
        <v>1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1</v>
      </c>
      <c r="U2603">
        <v>11</v>
      </c>
      <c r="V2603">
        <v>3</v>
      </c>
      <c r="W2603">
        <v>3</v>
      </c>
      <c r="X2603">
        <v>11</v>
      </c>
      <c r="Y2603">
        <v>14</v>
      </c>
    </row>
    <row r="2604" spans="1:25" x14ac:dyDescent="0.3">
      <c r="A2604" s="1" t="s">
        <v>144</v>
      </c>
      <c r="B2604" s="1" t="s">
        <v>134</v>
      </c>
      <c r="C2604">
        <v>3</v>
      </c>
      <c r="D2604">
        <v>1</v>
      </c>
      <c r="E2604">
        <v>2</v>
      </c>
      <c r="F2604">
        <v>3</v>
      </c>
      <c r="G2604" s="1" t="s">
        <v>463</v>
      </c>
      <c r="H2604">
        <v>1</v>
      </c>
      <c r="I2604">
        <v>1</v>
      </c>
      <c r="J2604">
        <v>1</v>
      </c>
      <c r="K2604">
        <v>1</v>
      </c>
      <c r="L2604">
        <v>2</v>
      </c>
      <c r="M2604">
        <v>0</v>
      </c>
      <c r="N2604">
        <v>1</v>
      </c>
      <c r="O2604">
        <v>1</v>
      </c>
      <c r="P2604">
        <v>0</v>
      </c>
      <c r="Q2604">
        <v>1</v>
      </c>
      <c r="R2604">
        <v>4</v>
      </c>
      <c r="S2604">
        <v>2</v>
      </c>
      <c r="T2604">
        <v>6</v>
      </c>
      <c r="U2604" s="1">
        <v>7</v>
      </c>
      <c r="V2604" s="1">
        <v>9</v>
      </c>
      <c r="W2604" s="1">
        <v>9</v>
      </c>
      <c r="X2604" s="1">
        <v>7</v>
      </c>
      <c r="Y2604" s="1">
        <v>16</v>
      </c>
    </row>
    <row r="2605" spans="1:25" x14ac:dyDescent="0.3">
      <c r="A2605" s="1" t="s">
        <v>133</v>
      </c>
      <c r="B2605" s="1" t="s">
        <v>140</v>
      </c>
      <c r="C2605">
        <v>3</v>
      </c>
      <c r="D2605">
        <v>1</v>
      </c>
      <c r="E2605">
        <v>1</v>
      </c>
      <c r="F2605">
        <v>2</v>
      </c>
      <c r="G2605" s="1" t="s">
        <v>463</v>
      </c>
      <c r="H2605">
        <v>1</v>
      </c>
      <c r="I2605">
        <v>0</v>
      </c>
      <c r="J2605">
        <v>0</v>
      </c>
      <c r="K2605">
        <v>1</v>
      </c>
      <c r="L2605">
        <v>1</v>
      </c>
      <c r="M2605">
        <v>0</v>
      </c>
      <c r="N2605">
        <v>1</v>
      </c>
      <c r="O2605">
        <v>1</v>
      </c>
      <c r="P2605">
        <v>0</v>
      </c>
      <c r="Q2605">
        <v>1</v>
      </c>
      <c r="R2605">
        <v>5</v>
      </c>
      <c r="S2605">
        <v>4</v>
      </c>
      <c r="T2605">
        <v>9</v>
      </c>
      <c r="U2605">
        <v>2</v>
      </c>
      <c r="V2605">
        <v>8</v>
      </c>
      <c r="W2605">
        <v>8</v>
      </c>
      <c r="X2605">
        <v>2</v>
      </c>
      <c r="Y2605">
        <v>10</v>
      </c>
    </row>
    <row r="2606" spans="1:25" x14ac:dyDescent="0.3">
      <c r="A2606" s="1" t="s">
        <v>145</v>
      </c>
      <c r="B2606" s="1" t="s">
        <v>152</v>
      </c>
      <c r="C2606">
        <v>3</v>
      </c>
      <c r="D2606">
        <v>1</v>
      </c>
      <c r="E2606">
        <v>0</v>
      </c>
      <c r="F2606">
        <v>1</v>
      </c>
      <c r="G2606" s="1" t="s">
        <v>5</v>
      </c>
      <c r="H2606">
        <v>1</v>
      </c>
      <c r="I2606">
        <v>0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1</v>
      </c>
      <c r="U2606">
        <v>9</v>
      </c>
      <c r="V2606">
        <v>5</v>
      </c>
      <c r="W2606">
        <v>5</v>
      </c>
      <c r="X2606">
        <v>9</v>
      </c>
      <c r="Y2606">
        <v>14</v>
      </c>
    </row>
    <row r="2607" spans="1:25" x14ac:dyDescent="0.3">
      <c r="A2607" s="1" t="s">
        <v>137</v>
      </c>
      <c r="B2607" s="1" t="s">
        <v>142</v>
      </c>
      <c r="C2607">
        <v>3</v>
      </c>
      <c r="D2607">
        <v>1</v>
      </c>
      <c r="E2607">
        <v>3</v>
      </c>
      <c r="F2607">
        <v>4</v>
      </c>
      <c r="G2607" s="1" t="s">
        <v>463</v>
      </c>
      <c r="H2607">
        <v>1</v>
      </c>
      <c r="I2607">
        <v>0</v>
      </c>
      <c r="J2607">
        <v>0</v>
      </c>
      <c r="K2607">
        <v>1</v>
      </c>
      <c r="L2607">
        <v>1</v>
      </c>
      <c r="M2607">
        <v>0</v>
      </c>
      <c r="N2607">
        <v>3</v>
      </c>
      <c r="O2607">
        <v>3</v>
      </c>
      <c r="P2607">
        <v>0</v>
      </c>
      <c r="Q2607">
        <v>3</v>
      </c>
      <c r="R2607">
        <v>1</v>
      </c>
      <c r="S2607">
        <v>1</v>
      </c>
      <c r="T2607">
        <v>2</v>
      </c>
      <c r="U2607">
        <v>3</v>
      </c>
      <c r="V2607">
        <v>3</v>
      </c>
      <c r="W2607">
        <v>3</v>
      </c>
      <c r="X2607">
        <v>3</v>
      </c>
      <c r="Y2607">
        <v>6</v>
      </c>
    </row>
    <row r="2608" spans="1:25" x14ac:dyDescent="0.3">
      <c r="A2608" s="1" t="s">
        <v>136</v>
      </c>
      <c r="B2608" s="1" t="s">
        <v>141</v>
      </c>
      <c r="C2608">
        <v>3</v>
      </c>
      <c r="D2608">
        <v>3</v>
      </c>
      <c r="E2608">
        <v>1</v>
      </c>
      <c r="F2608">
        <v>4</v>
      </c>
      <c r="G2608" s="1" t="s">
        <v>463</v>
      </c>
      <c r="H2608">
        <v>2</v>
      </c>
      <c r="I2608">
        <v>1</v>
      </c>
      <c r="J2608">
        <v>1</v>
      </c>
      <c r="K2608">
        <v>2</v>
      </c>
      <c r="L2608">
        <v>3</v>
      </c>
      <c r="M2608">
        <v>1</v>
      </c>
      <c r="N2608">
        <v>0</v>
      </c>
      <c r="O2608">
        <v>0</v>
      </c>
      <c r="P2608">
        <v>1</v>
      </c>
      <c r="Q2608">
        <v>1</v>
      </c>
      <c r="R2608">
        <v>3</v>
      </c>
      <c r="S2608">
        <v>4</v>
      </c>
      <c r="T2608">
        <v>7</v>
      </c>
      <c r="U2608">
        <v>9</v>
      </c>
      <c r="V2608">
        <v>4</v>
      </c>
      <c r="W2608">
        <v>4</v>
      </c>
      <c r="X2608">
        <v>9</v>
      </c>
      <c r="Y2608">
        <v>13</v>
      </c>
    </row>
    <row r="2609" spans="1:25" x14ac:dyDescent="0.3">
      <c r="A2609" s="1" t="s">
        <v>146</v>
      </c>
      <c r="B2609" s="1" t="s">
        <v>153</v>
      </c>
      <c r="C2609">
        <v>3</v>
      </c>
      <c r="D2609">
        <v>1</v>
      </c>
      <c r="E2609">
        <v>1</v>
      </c>
      <c r="F2609">
        <v>2</v>
      </c>
      <c r="G2609" s="1" t="s">
        <v>463</v>
      </c>
      <c r="H2609">
        <v>1</v>
      </c>
      <c r="I2609">
        <v>0</v>
      </c>
      <c r="J2609">
        <v>0</v>
      </c>
      <c r="K2609">
        <v>1</v>
      </c>
      <c r="L2609">
        <v>1</v>
      </c>
      <c r="M2609">
        <v>0</v>
      </c>
      <c r="N2609">
        <v>1</v>
      </c>
      <c r="O2609">
        <v>1</v>
      </c>
      <c r="P2609">
        <v>0</v>
      </c>
      <c r="Q2609">
        <v>1</v>
      </c>
      <c r="R2609">
        <v>3</v>
      </c>
      <c r="S2609">
        <v>2</v>
      </c>
      <c r="T2609">
        <v>5</v>
      </c>
      <c r="U2609">
        <v>9</v>
      </c>
      <c r="V2609">
        <v>6</v>
      </c>
      <c r="W2609">
        <v>6</v>
      </c>
      <c r="X2609">
        <v>9</v>
      </c>
      <c r="Y2609">
        <v>15</v>
      </c>
    </row>
    <row r="2610" spans="1:25" x14ac:dyDescent="0.3">
      <c r="A2610" s="1" t="s">
        <v>149</v>
      </c>
      <c r="B2610" s="1" t="s">
        <v>150</v>
      </c>
      <c r="C2610">
        <v>3</v>
      </c>
      <c r="D2610">
        <v>2</v>
      </c>
      <c r="E2610">
        <v>0</v>
      </c>
      <c r="F2610">
        <v>2</v>
      </c>
      <c r="G2610" s="1" t="s">
        <v>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0</v>
      </c>
      <c r="P2610">
        <v>2</v>
      </c>
      <c r="Q2610">
        <v>2</v>
      </c>
      <c r="R2610">
        <v>1</v>
      </c>
      <c r="S2610">
        <v>1</v>
      </c>
      <c r="T2610">
        <v>2</v>
      </c>
    </row>
    <row r="2611" spans="1:25" x14ac:dyDescent="0.3">
      <c r="A2611" s="1" t="s">
        <v>148</v>
      </c>
      <c r="B2611" s="1" t="s">
        <v>143</v>
      </c>
      <c r="C2611">
        <v>3</v>
      </c>
      <c r="D2611">
        <v>0</v>
      </c>
      <c r="E2611">
        <v>2</v>
      </c>
      <c r="F2611">
        <v>2</v>
      </c>
      <c r="G2611" s="1" t="s">
        <v>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</v>
      </c>
      <c r="O2611">
        <v>2</v>
      </c>
      <c r="P2611">
        <v>0</v>
      </c>
      <c r="Q2611">
        <v>2</v>
      </c>
      <c r="R2611">
        <v>4</v>
      </c>
      <c r="S2611">
        <v>1</v>
      </c>
      <c r="T2611">
        <v>5</v>
      </c>
      <c r="U2611">
        <v>7</v>
      </c>
      <c r="V2611">
        <v>4</v>
      </c>
      <c r="W2611">
        <v>4</v>
      </c>
      <c r="X2611">
        <v>7</v>
      </c>
      <c r="Y2611">
        <v>11</v>
      </c>
    </row>
    <row r="2612" spans="1:25" x14ac:dyDescent="0.3">
      <c r="A2612" s="1" t="s">
        <v>138</v>
      </c>
      <c r="B2612" s="1" t="s">
        <v>151</v>
      </c>
      <c r="C2612">
        <v>3</v>
      </c>
      <c r="D2612">
        <v>1</v>
      </c>
      <c r="E2612">
        <v>1</v>
      </c>
      <c r="F2612">
        <v>2</v>
      </c>
      <c r="G2612" s="1" t="s">
        <v>463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1</v>
      </c>
      <c r="P2612">
        <v>1</v>
      </c>
      <c r="Q2612">
        <v>2</v>
      </c>
      <c r="R2612">
        <v>1</v>
      </c>
      <c r="S2612">
        <v>2</v>
      </c>
      <c r="T2612">
        <v>3</v>
      </c>
      <c r="U2612">
        <v>7</v>
      </c>
      <c r="V2612">
        <v>4</v>
      </c>
      <c r="W2612">
        <v>4</v>
      </c>
      <c r="X2612">
        <v>7</v>
      </c>
      <c r="Y2612">
        <v>11</v>
      </c>
    </row>
    <row r="2613" spans="1:25" x14ac:dyDescent="0.3">
      <c r="A2613" s="1" t="s">
        <v>142</v>
      </c>
      <c r="B2613" s="1" t="s">
        <v>147</v>
      </c>
      <c r="C2613">
        <v>4</v>
      </c>
      <c r="D2613">
        <v>2</v>
      </c>
      <c r="E2613">
        <v>0</v>
      </c>
      <c r="F2613">
        <v>2</v>
      </c>
      <c r="G2613" s="1" t="s">
        <v>5</v>
      </c>
      <c r="H2613">
        <v>1</v>
      </c>
      <c r="I2613">
        <v>0</v>
      </c>
      <c r="J2613">
        <v>0</v>
      </c>
      <c r="K2613">
        <v>1</v>
      </c>
      <c r="L2613">
        <v>1</v>
      </c>
      <c r="M2613">
        <v>1</v>
      </c>
      <c r="N2613">
        <v>0</v>
      </c>
      <c r="O2613">
        <v>0</v>
      </c>
      <c r="P2613">
        <v>1</v>
      </c>
      <c r="Q2613">
        <v>1</v>
      </c>
      <c r="R2613">
        <v>0</v>
      </c>
      <c r="S2613">
        <v>2</v>
      </c>
      <c r="T2613">
        <v>2</v>
      </c>
      <c r="U2613">
        <v>4</v>
      </c>
      <c r="V2613">
        <v>5</v>
      </c>
      <c r="W2613">
        <v>5</v>
      </c>
      <c r="X2613">
        <v>4</v>
      </c>
      <c r="Y2613">
        <v>9</v>
      </c>
    </row>
    <row r="2614" spans="1:25" x14ac:dyDescent="0.3">
      <c r="A2614" s="1" t="s">
        <v>135</v>
      </c>
      <c r="B2614" s="1" t="s">
        <v>148</v>
      </c>
      <c r="C2614">
        <v>4</v>
      </c>
      <c r="D2614">
        <v>2</v>
      </c>
      <c r="E2614">
        <v>0</v>
      </c>
      <c r="F2614">
        <v>2</v>
      </c>
      <c r="G2614" s="1" t="s">
        <v>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</v>
      </c>
      <c r="N2614">
        <v>0</v>
      </c>
      <c r="O2614">
        <v>0</v>
      </c>
      <c r="P2614">
        <v>2</v>
      </c>
      <c r="Q2614">
        <v>2</v>
      </c>
      <c r="R2614">
        <v>1</v>
      </c>
      <c r="S2614">
        <v>4</v>
      </c>
      <c r="T2614">
        <v>5</v>
      </c>
      <c r="U2614">
        <v>8</v>
      </c>
      <c r="V2614">
        <v>4</v>
      </c>
      <c r="W2614">
        <v>4</v>
      </c>
      <c r="X2614">
        <v>8</v>
      </c>
      <c r="Y2614">
        <v>12</v>
      </c>
    </row>
    <row r="2615" spans="1:25" x14ac:dyDescent="0.3">
      <c r="A2615" s="1" t="s">
        <v>152</v>
      </c>
      <c r="B2615" s="1" t="s">
        <v>149</v>
      </c>
      <c r="C2615">
        <v>4</v>
      </c>
      <c r="D2615">
        <v>1</v>
      </c>
      <c r="E2615">
        <v>4</v>
      </c>
      <c r="F2615">
        <v>5</v>
      </c>
      <c r="G2615" s="1" t="s">
        <v>463</v>
      </c>
      <c r="H2615">
        <v>1</v>
      </c>
      <c r="I2615">
        <v>1</v>
      </c>
      <c r="J2615">
        <v>1</v>
      </c>
      <c r="K2615">
        <v>1</v>
      </c>
      <c r="L2615">
        <v>2</v>
      </c>
      <c r="M2615">
        <v>0</v>
      </c>
      <c r="N2615">
        <v>3</v>
      </c>
      <c r="O2615">
        <v>3</v>
      </c>
      <c r="P2615">
        <v>0</v>
      </c>
      <c r="Q2615">
        <v>3</v>
      </c>
      <c r="R2615">
        <v>1</v>
      </c>
      <c r="S2615">
        <v>1</v>
      </c>
      <c r="T2615">
        <v>2</v>
      </c>
      <c r="U2615">
        <v>6</v>
      </c>
      <c r="V2615">
        <v>2</v>
      </c>
      <c r="W2615">
        <v>2</v>
      </c>
      <c r="X2615">
        <v>6</v>
      </c>
      <c r="Y2615">
        <v>8</v>
      </c>
    </row>
    <row r="2616" spans="1:25" x14ac:dyDescent="0.3">
      <c r="A2616" s="1" t="s">
        <v>134</v>
      </c>
      <c r="B2616" s="1" t="s">
        <v>146</v>
      </c>
      <c r="C2616">
        <v>4</v>
      </c>
      <c r="D2616">
        <v>3</v>
      </c>
      <c r="E2616">
        <v>0</v>
      </c>
      <c r="F2616">
        <v>3</v>
      </c>
      <c r="G2616" s="1" t="s">
        <v>5</v>
      </c>
      <c r="H2616">
        <v>2</v>
      </c>
      <c r="I2616">
        <v>0</v>
      </c>
      <c r="J2616">
        <v>0</v>
      </c>
      <c r="K2616">
        <v>2</v>
      </c>
      <c r="L2616">
        <v>2</v>
      </c>
      <c r="M2616">
        <v>1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2</v>
      </c>
      <c r="U2616">
        <v>9</v>
      </c>
      <c r="V2616">
        <v>2</v>
      </c>
      <c r="W2616">
        <v>2</v>
      </c>
      <c r="X2616">
        <v>9</v>
      </c>
      <c r="Y2616">
        <v>11</v>
      </c>
    </row>
    <row r="2617" spans="1:25" x14ac:dyDescent="0.3">
      <c r="A2617" s="1" t="s">
        <v>141</v>
      </c>
      <c r="B2617" s="1" t="s">
        <v>145</v>
      </c>
      <c r="C2617">
        <v>4</v>
      </c>
      <c r="D2617">
        <v>2</v>
      </c>
      <c r="E2617">
        <v>3</v>
      </c>
      <c r="F2617">
        <v>5</v>
      </c>
      <c r="G2617" s="1" t="s">
        <v>463</v>
      </c>
      <c r="H2617">
        <v>1</v>
      </c>
      <c r="I2617">
        <v>1</v>
      </c>
      <c r="J2617">
        <v>1</v>
      </c>
      <c r="K2617">
        <v>1</v>
      </c>
      <c r="L2617">
        <v>2</v>
      </c>
      <c r="M2617">
        <v>1</v>
      </c>
      <c r="N2617">
        <v>2</v>
      </c>
      <c r="O2617">
        <v>2</v>
      </c>
      <c r="P2617">
        <v>1</v>
      </c>
      <c r="Q2617">
        <v>3</v>
      </c>
      <c r="R2617">
        <v>2</v>
      </c>
      <c r="S2617">
        <v>0</v>
      </c>
      <c r="T2617">
        <v>2</v>
      </c>
      <c r="U2617">
        <v>5</v>
      </c>
      <c r="V2617">
        <v>5</v>
      </c>
      <c r="W2617">
        <v>5</v>
      </c>
      <c r="X2617">
        <v>5</v>
      </c>
      <c r="Y2617">
        <v>10</v>
      </c>
    </row>
    <row r="2618" spans="1:25" x14ac:dyDescent="0.3">
      <c r="A2618" s="1" t="s">
        <v>143</v>
      </c>
      <c r="B2618" s="1" t="s">
        <v>144</v>
      </c>
      <c r="C2618">
        <v>4</v>
      </c>
      <c r="D2618">
        <v>2</v>
      </c>
      <c r="E2618">
        <v>2</v>
      </c>
      <c r="F2618">
        <v>4</v>
      </c>
      <c r="G2618" s="1" t="s">
        <v>463</v>
      </c>
      <c r="H2618">
        <v>1</v>
      </c>
      <c r="I2618">
        <v>1</v>
      </c>
      <c r="J2618">
        <v>1</v>
      </c>
      <c r="K2618">
        <v>1</v>
      </c>
      <c r="L2618">
        <v>2</v>
      </c>
      <c r="M2618">
        <v>1</v>
      </c>
      <c r="N2618">
        <v>1</v>
      </c>
      <c r="O2618">
        <v>1</v>
      </c>
      <c r="P2618">
        <v>1</v>
      </c>
      <c r="Q2618">
        <v>2</v>
      </c>
      <c r="R2618">
        <v>0</v>
      </c>
      <c r="S2618">
        <v>2</v>
      </c>
      <c r="T2618">
        <v>2</v>
      </c>
      <c r="U2618">
        <v>8</v>
      </c>
      <c r="V2618">
        <v>6</v>
      </c>
      <c r="W2618">
        <v>6</v>
      </c>
      <c r="X2618">
        <v>8</v>
      </c>
      <c r="Y2618">
        <v>14</v>
      </c>
    </row>
    <row r="2619" spans="1:25" x14ac:dyDescent="0.3">
      <c r="A2619" s="1" t="s">
        <v>150</v>
      </c>
      <c r="B2619" s="1" t="s">
        <v>138</v>
      </c>
      <c r="C2619">
        <v>4</v>
      </c>
      <c r="D2619">
        <v>3</v>
      </c>
      <c r="E2619">
        <v>2</v>
      </c>
      <c r="F2619">
        <v>5</v>
      </c>
      <c r="G2619" s="1" t="s">
        <v>463</v>
      </c>
      <c r="H2619">
        <v>1</v>
      </c>
      <c r="I2619">
        <v>1</v>
      </c>
      <c r="J2619">
        <v>1</v>
      </c>
      <c r="K2619">
        <v>1</v>
      </c>
      <c r="L2619">
        <v>2</v>
      </c>
      <c r="M2619">
        <v>2</v>
      </c>
      <c r="N2619">
        <v>1</v>
      </c>
      <c r="O2619">
        <v>1</v>
      </c>
      <c r="P2619">
        <v>2</v>
      </c>
      <c r="Q2619">
        <v>3</v>
      </c>
      <c r="R2619">
        <v>0</v>
      </c>
      <c r="S2619">
        <v>2</v>
      </c>
      <c r="T2619">
        <v>2</v>
      </c>
      <c r="U2619">
        <v>2</v>
      </c>
      <c r="V2619">
        <v>6</v>
      </c>
      <c r="W2619">
        <v>6</v>
      </c>
      <c r="X2619">
        <v>2</v>
      </c>
      <c r="Y2619">
        <v>8</v>
      </c>
    </row>
    <row r="2620" spans="1:25" x14ac:dyDescent="0.3">
      <c r="A2620" s="1" t="s">
        <v>136</v>
      </c>
      <c r="B2620" s="1" t="s">
        <v>137</v>
      </c>
      <c r="C2620">
        <v>4</v>
      </c>
      <c r="D2620">
        <v>1</v>
      </c>
      <c r="E2620">
        <v>2</v>
      </c>
      <c r="F2620">
        <v>3</v>
      </c>
      <c r="G2620" s="1" t="s">
        <v>463</v>
      </c>
      <c r="H2620">
        <v>1</v>
      </c>
      <c r="I2620">
        <v>2</v>
      </c>
      <c r="J2620">
        <v>2</v>
      </c>
      <c r="K2620">
        <v>1</v>
      </c>
      <c r="L2620">
        <v>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2</v>
      </c>
      <c r="T2620">
        <v>4</v>
      </c>
      <c r="U2620">
        <v>7</v>
      </c>
      <c r="V2620">
        <v>2</v>
      </c>
      <c r="W2620">
        <v>2</v>
      </c>
      <c r="X2620">
        <v>7</v>
      </c>
      <c r="Y2620">
        <v>9</v>
      </c>
    </row>
    <row r="2621" spans="1:25" x14ac:dyDescent="0.3">
      <c r="A2621" s="1" t="s">
        <v>151</v>
      </c>
      <c r="B2621" s="1" t="s">
        <v>133</v>
      </c>
      <c r="C2621">
        <v>4</v>
      </c>
      <c r="D2621">
        <v>0</v>
      </c>
      <c r="E2621">
        <v>2</v>
      </c>
      <c r="F2621">
        <v>2</v>
      </c>
      <c r="G2621" s="1" t="s">
        <v>5</v>
      </c>
      <c r="H2621">
        <v>0</v>
      </c>
      <c r="I2621">
        <v>1</v>
      </c>
      <c r="J2621">
        <v>1</v>
      </c>
      <c r="K2621">
        <v>0</v>
      </c>
      <c r="L2621">
        <v>1</v>
      </c>
      <c r="M2621">
        <v>0</v>
      </c>
      <c r="N2621">
        <v>1</v>
      </c>
      <c r="O2621">
        <v>1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 spans="1:25" x14ac:dyDescent="0.3">
      <c r="A2622" s="1" t="s">
        <v>147</v>
      </c>
      <c r="B2622" s="1" t="s">
        <v>153</v>
      </c>
      <c r="C2622">
        <v>6</v>
      </c>
      <c r="D2622">
        <v>2</v>
      </c>
      <c r="E2622">
        <v>2</v>
      </c>
      <c r="F2622">
        <v>4</v>
      </c>
      <c r="G2622" s="1" t="s">
        <v>463</v>
      </c>
      <c r="H2622">
        <v>1</v>
      </c>
      <c r="I2622">
        <v>1</v>
      </c>
      <c r="J2622">
        <v>1</v>
      </c>
      <c r="K2622">
        <v>1</v>
      </c>
      <c r="L2622">
        <v>2</v>
      </c>
      <c r="M2622">
        <v>1</v>
      </c>
      <c r="N2622">
        <v>1</v>
      </c>
      <c r="O2622">
        <v>1</v>
      </c>
      <c r="P2622">
        <v>1</v>
      </c>
      <c r="Q2622">
        <v>2</v>
      </c>
      <c r="R2622">
        <v>3</v>
      </c>
      <c r="S2622">
        <v>3</v>
      </c>
      <c r="T2622">
        <v>6</v>
      </c>
      <c r="U2622">
        <v>12</v>
      </c>
      <c r="V2622">
        <v>5</v>
      </c>
      <c r="W2622">
        <v>5</v>
      </c>
      <c r="X2622">
        <v>12</v>
      </c>
      <c r="Y2622">
        <v>17</v>
      </c>
    </row>
    <row r="2623" spans="1:25" x14ac:dyDescent="0.3">
      <c r="A2623" s="1" t="s">
        <v>138</v>
      </c>
      <c r="B2623" s="1" t="s">
        <v>146</v>
      </c>
      <c r="C2623">
        <v>6</v>
      </c>
      <c r="D2623">
        <v>1</v>
      </c>
      <c r="E2623">
        <v>0</v>
      </c>
      <c r="F2623">
        <v>1</v>
      </c>
      <c r="G2623" s="1" t="s">
        <v>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1</v>
      </c>
      <c r="Q2623">
        <v>1</v>
      </c>
      <c r="R2623">
        <v>1</v>
      </c>
      <c r="S2623">
        <v>3</v>
      </c>
      <c r="T2623">
        <v>4</v>
      </c>
      <c r="U2623">
        <v>1</v>
      </c>
      <c r="V2623">
        <v>5</v>
      </c>
      <c r="W2623">
        <v>5</v>
      </c>
      <c r="X2623">
        <v>1</v>
      </c>
      <c r="Y2623">
        <v>6</v>
      </c>
    </row>
    <row r="2624" spans="1:25" x14ac:dyDescent="0.3">
      <c r="A2624" s="1" t="s">
        <v>144</v>
      </c>
      <c r="B2624" s="1" t="s">
        <v>152</v>
      </c>
      <c r="C2624">
        <v>6</v>
      </c>
      <c r="D2624">
        <v>2</v>
      </c>
      <c r="E2624">
        <v>1</v>
      </c>
      <c r="F2624">
        <v>3</v>
      </c>
      <c r="G2624" s="1" t="s">
        <v>463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</v>
      </c>
      <c r="N2624">
        <v>1</v>
      </c>
      <c r="O2624">
        <v>1</v>
      </c>
      <c r="P2624">
        <v>2</v>
      </c>
      <c r="Q2624">
        <v>3</v>
      </c>
      <c r="R2624">
        <v>1</v>
      </c>
      <c r="S2624">
        <v>2</v>
      </c>
      <c r="T2624">
        <v>3</v>
      </c>
      <c r="U2624">
        <v>11</v>
      </c>
      <c r="V2624">
        <v>3</v>
      </c>
      <c r="W2624">
        <v>3</v>
      </c>
      <c r="X2624">
        <v>11</v>
      </c>
      <c r="Y2624">
        <v>14</v>
      </c>
    </row>
    <row r="2625" spans="1:25" x14ac:dyDescent="0.3">
      <c r="A2625" s="1" t="s">
        <v>134</v>
      </c>
      <c r="B2625" s="1" t="s">
        <v>140</v>
      </c>
      <c r="C2625">
        <v>6</v>
      </c>
      <c r="D2625">
        <v>2</v>
      </c>
      <c r="E2625">
        <v>1</v>
      </c>
      <c r="F2625">
        <v>3</v>
      </c>
      <c r="G2625" s="1" t="s">
        <v>463</v>
      </c>
      <c r="H2625">
        <v>1</v>
      </c>
      <c r="I2625">
        <v>1</v>
      </c>
      <c r="J2625">
        <v>1</v>
      </c>
      <c r="K2625">
        <v>1</v>
      </c>
      <c r="L2625">
        <v>2</v>
      </c>
      <c r="M2625">
        <v>1</v>
      </c>
      <c r="N2625">
        <v>0</v>
      </c>
      <c r="O2625">
        <v>0</v>
      </c>
      <c r="P2625">
        <v>1</v>
      </c>
      <c r="Q2625">
        <v>1</v>
      </c>
      <c r="R2625">
        <v>2</v>
      </c>
      <c r="S2625">
        <v>4</v>
      </c>
      <c r="T2625">
        <v>6</v>
      </c>
      <c r="U2625">
        <v>2</v>
      </c>
      <c r="V2625">
        <v>1</v>
      </c>
      <c r="W2625">
        <v>1</v>
      </c>
      <c r="X2625">
        <v>2</v>
      </c>
      <c r="Y2625">
        <v>3</v>
      </c>
    </row>
    <row r="2626" spans="1:25" x14ac:dyDescent="0.3">
      <c r="A2626" s="1" t="s">
        <v>133</v>
      </c>
      <c r="B2626" s="1" t="s">
        <v>143</v>
      </c>
      <c r="C2626">
        <v>6</v>
      </c>
      <c r="D2626">
        <v>1</v>
      </c>
      <c r="E2626">
        <v>4</v>
      </c>
      <c r="F2626">
        <v>5</v>
      </c>
      <c r="G2626" s="1" t="s">
        <v>463</v>
      </c>
      <c r="H2626">
        <v>1</v>
      </c>
      <c r="I2626">
        <v>1</v>
      </c>
      <c r="J2626">
        <v>1</v>
      </c>
      <c r="K2626">
        <v>1</v>
      </c>
      <c r="L2626">
        <v>2</v>
      </c>
      <c r="M2626">
        <v>0</v>
      </c>
      <c r="N2626">
        <v>3</v>
      </c>
      <c r="O2626">
        <v>3</v>
      </c>
      <c r="P2626">
        <v>0</v>
      </c>
      <c r="Q2626">
        <v>3</v>
      </c>
      <c r="R2626">
        <v>2</v>
      </c>
      <c r="S2626">
        <v>2</v>
      </c>
      <c r="T2626">
        <v>4</v>
      </c>
      <c r="U2626">
        <v>2</v>
      </c>
      <c r="V2626">
        <v>4</v>
      </c>
      <c r="W2626">
        <v>4</v>
      </c>
      <c r="X2626">
        <v>2</v>
      </c>
      <c r="Y2626">
        <v>6</v>
      </c>
    </row>
    <row r="2627" spans="1:25" x14ac:dyDescent="0.3">
      <c r="A2627" s="1" t="s">
        <v>141</v>
      </c>
      <c r="B2627" s="1" t="s">
        <v>148</v>
      </c>
      <c r="C2627">
        <v>6</v>
      </c>
      <c r="D2627">
        <v>0</v>
      </c>
      <c r="E2627">
        <v>0</v>
      </c>
      <c r="F2627">
        <v>0</v>
      </c>
      <c r="G2627" s="1" t="s">
        <v>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1</v>
      </c>
      <c r="U2627">
        <v>8</v>
      </c>
      <c r="V2627">
        <v>4</v>
      </c>
      <c r="W2627">
        <v>4</v>
      </c>
      <c r="X2627">
        <v>8</v>
      </c>
      <c r="Y2627">
        <v>12</v>
      </c>
    </row>
    <row r="2628" spans="1:25" x14ac:dyDescent="0.3">
      <c r="A2628" s="1" t="s">
        <v>137</v>
      </c>
      <c r="B2628" s="1" t="s">
        <v>135</v>
      </c>
      <c r="C2628">
        <v>6</v>
      </c>
      <c r="D2628">
        <v>0</v>
      </c>
      <c r="E2628">
        <v>0</v>
      </c>
      <c r="F2628">
        <v>0</v>
      </c>
      <c r="G2628" s="1" t="s">
        <v>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</v>
      </c>
      <c r="T2628">
        <v>2</v>
      </c>
      <c r="U2628">
        <v>0</v>
      </c>
      <c r="V2628">
        <v>3</v>
      </c>
      <c r="W2628">
        <v>3</v>
      </c>
      <c r="X2628">
        <v>0</v>
      </c>
      <c r="Y2628">
        <v>3</v>
      </c>
    </row>
    <row r="2629" spans="1:25" x14ac:dyDescent="0.3">
      <c r="A2629" s="1" t="s">
        <v>149</v>
      </c>
      <c r="B2629" s="1" t="s">
        <v>136</v>
      </c>
      <c r="C2629">
        <v>6</v>
      </c>
      <c r="D2629">
        <v>1</v>
      </c>
      <c r="E2629">
        <v>3</v>
      </c>
      <c r="F2629">
        <v>4</v>
      </c>
      <c r="G2629" s="1" t="s">
        <v>463</v>
      </c>
      <c r="H2629">
        <v>1</v>
      </c>
      <c r="I2629">
        <v>1</v>
      </c>
      <c r="J2629">
        <v>1</v>
      </c>
      <c r="K2629">
        <v>1</v>
      </c>
      <c r="L2629">
        <v>2</v>
      </c>
      <c r="M2629">
        <v>0</v>
      </c>
      <c r="N2629">
        <v>2</v>
      </c>
      <c r="O2629">
        <v>2</v>
      </c>
      <c r="P2629">
        <v>0</v>
      </c>
      <c r="Q2629">
        <v>2</v>
      </c>
      <c r="R2629">
        <v>1</v>
      </c>
      <c r="S2629">
        <v>0</v>
      </c>
      <c r="T2629">
        <v>1</v>
      </c>
    </row>
    <row r="2630" spans="1:25" x14ac:dyDescent="0.3">
      <c r="A2630" s="1" t="s">
        <v>151</v>
      </c>
      <c r="B2630" s="1" t="s">
        <v>145</v>
      </c>
      <c r="C2630">
        <v>6</v>
      </c>
      <c r="D2630">
        <v>2</v>
      </c>
      <c r="E2630">
        <v>3</v>
      </c>
      <c r="F2630">
        <v>5</v>
      </c>
      <c r="G2630" s="1" t="s">
        <v>463</v>
      </c>
      <c r="H2630">
        <v>1</v>
      </c>
      <c r="I2630">
        <v>2</v>
      </c>
      <c r="J2630">
        <v>2</v>
      </c>
      <c r="K2630">
        <v>1</v>
      </c>
      <c r="L2630">
        <v>3</v>
      </c>
      <c r="M2630">
        <v>1</v>
      </c>
      <c r="N2630">
        <v>1</v>
      </c>
      <c r="O2630">
        <v>1</v>
      </c>
      <c r="P2630">
        <v>1</v>
      </c>
      <c r="Q2630">
        <v>2</v>
      </c>
      <c r="R2630">
        <v>3</v>
      </c>
      <c r="S2630">
        <v>2</v>
      </c>
      <c r="T2630">
        <v>5</v>
      </c>
      <c r="U2630">
        <v>7</v>
      </c>
      <c r="V2630">
        <v>4</v>
      </c>
      <c r="W2630">
        <v>4</v>
      </c>
      <c r="X2630">
        <v>7</v>
      </c>
      <c r="Y2630">
        <v>11</v>
      </c>
    </row>
    <row r="2631" spans="1:25" x14ac:dyDescent="0.3">
      <c r="A2631" s="1" t="s">
        <v>142</v>
      </c>
      <c r="B2631" s="1" t="s">
        <v>141</v>
      </c>
      <c r="C2631">
        <v>7</v>
      </c>
      <c r="D2631">
        <v>0</v>
      </c>
      <c r="E2631">
        <v>1</v>
      </c>
      <c r="F2631">
        <v>1</v>
      </c>
      <c r="G2631" s="1" t="s">
        <v>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1</v>
      </c>
      <c r="P2631">
        <v>0</v>
      </c>
      <c r="Q2631">
        <v>1</v>
      </c>
      <c r="R2631">
        <v>3</v>
      </c>
      <c r="S2631">
        <v>1</v>
      </c>
      <c r="T2631">
        <v>4</v>
      </c>
      <c r="U2631">
        <v>0</v>
      </c>
      <c r="V2631">
        <v>6</v>
      </c>
      <c r="W2631">
        <v>6</v>
      </c>
      <c r="X2631">
        <v>0</v>
      </c>
      <c r="Y2631">
        <v>6</v>
      </c>
    </row>
    <row r="2632" spans="1:25" x14ac:dyDescent="0.3">
      <c r="A2632" s="1" t="s">
        <v>135</v>
      </c>
      <c r="B2632" s="1" t="s">
        <v>152</v>
      </c>
      <c r="C2632">
        <v>7</v>
      </c>
      <c r="D2632">
        <v>3</v>
      </c>
      <c r="E2632">
        <v>2</v>
      </c>
      <c r="F2632">
        <v>5</v>
      </c>
      <c r="G2632" s="1" t="s">
        <v>463</v>
      </c>
      <c r="H2632">
        <v>1</v>
      </c>
      <c r="I2632">
        <v>2</v>
      </c>
      <c r="J2632">
        <v>2</v>
      </c>
      <c r="K2632">
        <v>1</v>
      </c>
      <c r="L2632">
        <v>3</v>
      </c>
      <c r="M2632">
        <v>2</v>
      </c>
      <c r="N2632">
        <v>0</v>
      </c>
      <c r="O2632">
        <v>0</v>
      </c>
      <c r="P2632">
        <v>2</v>
      </c>
      <c r="Q2632">
        <v>2</v>
      </c>
      <c r="R2632">
        <v>0</v>
      </c>
      <c r="S2632">
        <v>0</v>
      </c>
      <c r="T2632">
        <v>0</v>
      </c>
      <c r="U2632">
        <v>4</v>
      </c>
      <c r="V2632">
        <v>6</v>
      </c>
      <c r="W2632">
        <v>6</v>
      </c>
      <c r="X2632">
        <v>4</v>
      </c>
      <c r="Y2632">
        <v>10</v>
      </c>
    </row>
    <row r="2633" spans="1:25" x14ac:dyDescent="0.3">
      <c r="A2633" s="1" t="s">
        <v>133</v>
      </c>
      <c r="B2633" s="1" t="s">
        <v>153</v>
      </c>
      <c r="C2633">
        <v>7</v>
      </c>
      <c r="D2633">
        <v>3</v>
      </c>
      <c r="E2633">
        <v>1</v>
      </c>
      <c r="F2633">
        <v>4</v>
      </c>
      <c r="G2633" s="1" t="s">
        <v>463</v>
      </c>
      <c r="H2633">
        <v>1</v>
      </c>
      <c r="I2633">
        <v>0</v>
      </c>
      <c r="J2633">
        <v>0</v>
      </c>
      <c r="K2633">
        <v>1</v>
      </c>
      <c r="L2633">
        <v>1</v>
      </c>
      <c r="M2633">
        <v>2</v>
      </c>
      <c r="N2633">
        <v>1</v>
      </c>
      <c r="O2633">
        <v>1</v>
      </c>
      <c r="P2633">
        <v>2</v>
      </c>
      <c r="Q2633">
        <v>3</v>
      </c>
      <c r="R2633">
        <v>1</v>
      </c>
      <c r="S2633">
        <v>2</v>
      </c>
      <c r="T2633">
        <v>3</v>
      </c>
      <c r="U2633">
        <v>2</v>
      </c>
      <c r="V2633">
        <v>7</v>
      </c>
      <c r="W2633">
        <v>7</v>
      </c>
      <c r="X2633">
        <v>2</v>
      </c>
      <c r="Y2633">
        <v>9</v>
      </c>
    </row>
    <row r="2634" spans="1:25" x14ac:dyDescent="0.3">
      <c r="A2634" s="1" t="s">
        <v>145</v>
      </c>
      <c r="B2634" s="1" t="s">
        <v>134</v>
      </c>
      <c r="C2634">
        <v>7</v>
      </c>
      <c r="D2634">
        <v>1</v>
      </c>
      <c r="E2634">
        <v>1</v>
      </c>
      <c r="F2634">
        <v>2</v>
      </c>
      <c r="G2634" s="1" t="s">
        <v>463</v>
      </c>
      <c r="H2634">
        <v>1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1</v>
      </c>
      <c r="O2634">
        <v>1</v>
      </c>
      <c r="P2634">
        <v>0</v>
      </c>
      <c r="Q2634">
        <v>1</v>
      </c>
      <c r="R2634">
        <v>2</v>
      </c>
      <c r="S2634">
        <v>2</v>
      </c>
      <c r="T2634">
        <v>4</v>
      </c>
      <c r="U2634">
        <v>7</v>
      </c>
      <c r="V2634">
        <v>6</v>
      </c>
      <c r="W2634">
        <v>6</v>
      </c>
      <c r="X2634">
        <v>7</v>
      </c>
      <c r="Y2634">
        <v>13</v>
      </c>
    </row>
    <row r="2635" spans="1:25" x14ac:dyDescent="0.3">
      <c r="A2635" s="1" t="s">
        <v>143</v>
      </c>
      <c r="B2635" s="1" t="s">
        <v>147</v>
      </c>
      <c r="C2635">
        <v>7</v>
      </c>
      <c r="D2635">
        <v>2</v>
      </c>
      <c r="E2635">
        <v>1</v>
      </c>
      <c r="F2635">
        <v>3</v>
      </c>
      <c r="G2635" s="1" t="s">
        <v>463</v>
      </c>
      <c r="H2635">
        <v>1</v>
      </c>
      <c r="I2635">
        <v>0</v>
      </c>
      <c r="J2635">
        <v>0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2</v>
      </c>
      <c r="R2635">
        <v>4</v>
      </c>
      <c r="S2635">
        <v>4</v>
      </c>
      <c r="T2635">
        <v>8</v>
      </c>
      <c r="U2635">
        <v>4</v>
      </c>
      <c r="V2635">
        <v>5</v>
      </c>
      <c r="W2635">
        <v>5</v>
      </c>
      <c r="X2635">
        <v>4</v>
      </c>
      <c r="Y2635">
        <v>9</v>
      </c>
    </row>
    <row r="2636" spans="1:25" x14ac:dyDescent="0.3">
      <c r="A2636" s="1" t="s">
        <v>149</v>
      </c>
      <c r="B2636" s="1" t="s">
        <v>137</v>
      </c>
      <c r="C2636">
        <v>7</v>
      </c>
      <c r="D2636">
        <v>1</v>
      </c>
      <c r="E2636">
        <v>0</v>
      </c>
      <c r="F2636">
        <v>1</v>
      </c>
      <c r="G2636" s="1" t="s">
        <v>5</v>
      </c>
      <c r="H2636">
        <v>1</v>
      </c>
      <c r="I2636">
        <v>0</v>
      </c>
      <c r="J2636">
        <v>0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0</v>
      </c>
      <c r="T2636">
        <v>2</v>
      </c>
    </row>
    <row r="2637" spans="1:25" x14ac:dyDescent="0.3">
      <c r="A2637" s="1" t="s">
        <v>136</v>
      </c>
      <c r="B2637" s="1" t="s">
        <v>138</v>
      </c>
      <c r="C2637">
        <v>7</v>
      </c>
      <c r="D2637">
        <v>2</v>
      </c>
      <c r="E2637">
        <v>1</v>
      </c>
      <c r="F2637">
        <v>3</v>
      </c>
      <c r="G2637" s="1" t="s">
        <v>463</v>
      </c>
      <c r="H2637">
        <v>0</v>
      </c>
      <c r="I2637">
        <v>1</v>
      </c>
      <c r="J2637">
        <v>1</v>
      </c>
      <c r="K2637">
        <v>0</v>
      </c>
      <c r="L2637">
        <v>1</v>
      </c>
      <c r="M2637">
        <v>2</v>
      </c>
      <c r="N2637">
        <v>0</v>
      </c>
      <c r="O2637">
        <v>0</v>
      </c>
      <c r="P2637">
        <v>2</v>
      </c>
      <c r="Q2637">
        <v>2</v>
      </c>
      <c r="R2637">
        <v>3</v>
      </c>
      <c r="S2637">
        <v>5</v>
      </c>
      <c r="T2637">
        <v>8</v>
      </c>
      <c r="U2637">
        <v>5</v>
      </c>
      <c r="V2637">
        <v>1</v>
      </c>
      <c r="W2637">
        <v>1</v>
      </c>
      <c r="X2637">
        <v>5</v>
      </c>
      <c r="Y2637">
        <v>6</v>
      </c>
    </row>
    <row r="2638" spans="1:25" x14ac:dyDescent="0.3">
      <c r="A2638" s="1" t="s">
        <v>151</v>
      </c>
      <c r="B2638" s="1" t="s">
        <v>146</v>
      </c>
      <c r="C2638">
        <v>7</v>
      </c>
      <c r="D2638">
        <v>2</v>
      </c>
      <c r="E2638">
        <v>2</v>
      </c>
      <c r="F2638">
        <v>4</v>
      </c>
      <c r="G2638" s="1" t="s">
        <v>463</v>
      </c>
      <c r="H2638">
        <v>0</v>
      </c>
      <c r="I2638">
        <v>1</v>
      </c>
      <c r="J2638">
        <v>1</v>
      </c>
      <c r="K2638">
        <v>0</v>
      </c>
      <c r="L2638">
        <v>1</v>
      </c>
      <c r="M2638">
        <v>2</v>
      </c>
      <c r="N2638">
        <v>1</v>
      </c>
      <c r="O2638">
        <v>1</v>
      </c>
      <c r="P2638">
        <v>2</v>
      </c>
      <c r="Q2638">
        <v>3</v>
      </c>
      <c r="R2638">
        <v>0</v>
      </c>
      <c r="S2638">
        <v>2</v>
      </c>
      <c r="T2638">
        <v>2</v>
      </c>
      <c r="U2638">
        <v>5</v>
      </c>
      <c r="V2638">
        <v>9</v>
      </c>
      <c r="W2638">
        <v>9</v>
      </c>
      <c r="X2638">
        <v>5</v>
      </c>
      <c r="Y2638">
        <v>14</v>
      </c>
    </row>
    <row r="2639" spans="1:25" x14ac:dyDescent="0.3">
      <c r="A2639" s="1" t="s">
        <v>140</v>
      </c>
      <c r="B2639" s="1" t="s">
        <v>148</v>
      </c>
      <c r="C2639">
        <v>7</v>
      </c>
      <c r="D2639">
        <v>0</v>
      </c>
      <c r="E2639">
        <v>3</v>
      </c>
      <c r="F2639">
        <v>3</v>
      </c>
      <c r="G2639" s="1" t="s">
        <v>5</v>
      </c>
      <c r="H2639">
        <v>0</v>
      </c>
      <c r="I2639">
        <v>2</v>
      </c>
      <c r="J2639">
        <v>2</v>
      </c>
      <c r="K2639">
        <v>0</v>
      </c>
      <c r="L2639">
        <v>2</v>
      </c>
      <c r="M2639">
        <v>0</v>
      </c>
      <c r="N2639">
        <v>1</v>
      </c>
      <c r="O2639">
        <v>1</v>
      </c>
      <c r="P2639">
        <v>0</v>
      </c>
      <c r="Q2639">
        <v>1</v>
      </c>
      <c r="R2639">
        <v>2</v>
      </c>
      <c r="S2639">
        <v>5</v>
      </c>
      <c r="T2639">
        <v>7</v>
      </c>
      <c r="U2639">
        <v>7</v>
      </c>
      <c r="V2639">
        <v>3</v>
      </c>
      <c r="W2639">
        <v>3</v>
      </c>
      <c r="X2639">
        <v>7</v>
      </c>
      <c r="Y2639">
        <v>10</v>
      </c>
    </row>
    <row r="2640" spans="1:25" x14ac:dyDescent="0.3">
      <c r="A2640" s="1" t="s">
        <v>150</v>
      </c>
      <c r="B2640" s="1" t="s">
        <v>144</v>
      </c>
      <c r="C2640">
        <v>7</v>
      </c>
      <c r="D2640">
        <v>0</v>
      </c>
      <c r="E2640">
        <v>0</v>
      </c>
      <c r="F2640">
        <v>0</v>
      </c>
      <c r="G2640" s="1" t="s">
        <v>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4</v>
      </c>
      <c r="S2640">
        <v>3</v>
      </c>
      <c r="T2640">
        <v>7</v>
      </c>
      <c r="U2640">
        <v>4</v>
      </c>
      <c r="V2640">
        <v>8</v>
      </c>
      <c r="W2640">
        <v>8</v>
      </c>
      <c r="X2640">
        <v>4</v>
      </c>
      <c r="Y2640">
        <v>12</v>
      </c>
    </row>
    <row r="2641" spans="1:25" x14ac:dyDescent="0.3">
      <c r="A2641" s="1" t="s">
        <v>146</v>
      </c>
      <c r="B2641" s="1" t="s">
        <v>147</v>
      </c>
      <c r="C2641">
        <v>8</v>
      </c>
      <c r="D2641">
        <v>1</v>
      </c>
      <c r="E2641">
        <v>0</v>
      </c>
      <c r="F2641">
        <v>1</v>
      </c>
      <c r="G2641" s="1" t="s">
        <v>5</v>
      </c>
      <c r="H2641">
        <v>1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2</v>
      </c>
      <c r="T2641">
        <v>4</v>
      </c>
      <c r="U2641">
        <v>6</v>
      </c>
      <c r="V2641">
        <v>5</v>
      </c>
      <c r="W2641">
        <v>5</v>
      </c>
      <c r="X2641">
        <v>6</v>
      </c>
      <c r="Y2641">
        <v>11</v>
      </c>
    </row>
    <row r="2642" spans="1:25" x14ac:dyDescent="0.3">
      <c r="A2642" s="1" t="s">
        <v>152</v>
      </c>
      <c r="B2642" s="1" t="s">
        <v>142</v>
      </c>
      <c r="C2642">
        <v>8</v>
      </c>
      <c r="D2642">
        <v>3</v>
      </c>
      <c r="E2642">
        <v>1</v>
      </c>
      <c r="F2642">
        <v>4</v>
      </c>
      <c r="G2642" s="1" t="s">
        <v>463</v>
      </c>
      <c r="H2642">
        <v>1</v>
      </c>
      <c r="I2642">
        <v>0</v>
      </c>
      <c r="J2642">
        <v>0</v>
      </c>
      <c r="K2642">
        <v>1</v>
      </c>
      <c r="L2642">
        <v>1</v>
      </c>
      <c r="M2642">
        <v>2</v>
      </c>
      <c r="N2642">
        <v>1</v>
      </c>
      <c r="O2642">
        <v>1</v>
      </c>
      <c r="P2642">
        <v>2</v>
      </c>
      <c r="Q2642">
        <v>3</v>
      </c>
      <c r="R2642">
        <v>1</v>
      </c>
      <c r="S2642">
        <v>1</v>
      </c>
      <c r="T2642">
        <v>2</v>
      </c>
      <c r="U2642">
        <v>7</v>
      </c>
      <c r="V2642">
        <v>6</v>
      </c>
      <c r="W2642">
        <v>6</v>
      </c>
      <c r="X2642">
        <v>7</v>
      </c>
      <c r="Y2642">
        <v>13</v>
      </c>
    </row>
    <row r="2643" spans="1:25" x14ac:dyDescent="0.3">
      <c r="A2643" s="1" t="s">
        <v>144</v>
      </c>
      <c r="B2643" s="1" t="s">
        <v>133</v>
      </c>
      <c r="C2643">
        <v>8</v>
      </c>
      <c r="D2643">
        <v>0</v>
      </c>
      <c r="E2643">
        <v>3</v>
      </c>
      <c r="F2643">
        <v>3</v>
      </c>
      <c r="G2643" s="1" t="s">
        <v>5</v>
      </c>
      <c r="H2643">
        <v>0</v>
      </c>
      <c r="I2643">
        <v>2</v>
      </c>
      <c r="J2643">
        <v>2</v>
      </c>
      <c r="K2643">
        <v>0</v>
      </c>
      <c r="L2643">
        <v>2</v>
      </c>
      <c r="M2643">
        <v>0</v>
      </c>
      <c r="N2643">
        <v>1</v>
      </c>
      <c r="O2643">
        <v>1</v>
      </c>
      <c r="P2643">
        <v>0</v>
      </c>
      <c r="Q2643">
        <v>1</v>
      </c>
      <c r="R2643">
        <v>2</v>
      </c>
      <c r="S2643">
        <v>0</v>
      </c>
      <c r="T2643">
        <v>2</v>
      </c>
      <c r="U2643">
        <v>5</v>
      </c>
      <c r="V2643">
        <v>7</v>
      </c>
      <c r="W2643">
        <v>7</v>
      </c>
      <c r="X2643">
        <v>5</v>
      </c>
      <c r="Y2643">
        <v>12</v>
      </c>
    </row>
    <row r="2644" spans="1:25" x14ac:dyDescent="0.3">
      <c r="A2644" s="1" t="s">
        <v>148</v>
      </c>
      <c r="B2644" s="1" t="s">
        <v>136</v>
      </c>
      <c r="C2644">
        <v>8</v>
      </c>
      <c r="D2644">
        <v>1</v>
      </c>
      <c r="E2644">
        <v>1</v>
      </c>
      <c r="F2644">
        <v>2</v>
      </c>
      <c r="G2644" s="1" t="s">
        <v>463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1</v>
      </c>
      <c r="O2644">
        <v>1</v>
      </c>
      <c r="P2644">
        <v>1</v>
      </c>
      <c r="Q2644">
        <v>2</v>
      </c>
      <c r="R2644">
        <v>4</v>
      </c>
      <c r="S2644">
        <v>3</v>
      </c>
      <c r="T2644">
        <v>7</v>
      </c>
      <c r="U2644">
        <v>10</v>
      </c>
      <c r="V2644">
        <v>3</v>
      </c>
      <c r="W2644">
        <v>3</v>
      </c>
      <c r="X2644">
        <v>10</v>
      </c>
      <c r="Y2644">
        <v>13</v>
      </c>
    </row>
    <row r="2645" spans="1:25" x14ac:dyDescent="0.3">
      <c r="A2645" s="1" t="s">
        <v>134</v>
      </c>
      <c r="B2645" s="1" t="s">
        <v>135</v>
      </c>
      <c r="C2645">
        <v>8</v>
      </c>
      <c r="D2645">
        <v>2</v>
      </c>
      <c r="E2645">
        <v>2</v>
      </c>
      <c r="F2645">
        <v>4</v>
      </c>
      <c r="G2645" s="1" t="s">
        <v>463</v>
      </c>
      <c r="H2645">
        <v>1</v>
      </c>
      <c r="I2645">
        <v>0</v>
      </c>
      <c r="J2645">
        <v>0</v>
      </c>
      <c r="K2645">
        <v>1</v>
      </c>
      <c r="L2645">
        <v>1</v>
      </c>
      <c r="M2645">
        <v>1</v>
      </c>
      <c r="N2645">
        <v>2</v>
      </c>
      <c r="O2645">
        <v>2</v>
      </c>
      <c r="P2645">
        <v>1</v>
      </c>
      <c r="Q2645">
        <v>3</v>
      </c>
      <c r="R2645">
        <v>0</v>
      </c>
      <c r="S2645">
        <v>1</v>
      </c>
      <c r="T2645">
        <v>1</v>
      </c>
      <c r="U2645">
        <v>3</v>
      </c>
      <c r="V2645">
        <v>5</v>
      </c>
      <c r="W2645">
        <v>5</v>
      </c>
      <c r="X2645">
        <v>3</v>
      </c>
      <c r="Y2645">
        <v>8</v>
      </c>
    </row>
    <row r="2646" spans="1:25" x14ac:dyDescent="0.3">
      <c r="A2646" s="1" t="s">
        <v>141</v>
      </c>
      <c r="B2646" s="1" t="s">
        <v>138</v>
      </c>
      <c r="C2646">
        <v>8</v>
      </c>
      <c r="D2646">
        <v>2</v>
      </c>
      <c r="E2646">
        <v>3</v>
      </c>
      <c r="F2646">
        <v>5</v>
      </c>
      <c r="G2646" s="1" t="s">
        <v>463</v>
      </c>
      <c r="H2646">
        <v>2</v>
      </c>
      <c r="I2646">
        <v>1</v>
      </c>
      <c r="J2646">
        <v>1</v>
      </c>
      <c r="K2646">
        <v>2</v>
      </c>
      <c r="L2646">
        <v>3</v>
      </c>
      <c r="M2646">
        <v>0</v>
      </c>
      <c r="N2646">
        <v>2</v>
      </c>
      <c r="O2646">
        <v>2</v>
      </c>
      <c r="P2646">
        <v>0</v>
      </c>
      <c r="Q2646">
        <v>2</v>
      </c>
      <c r="R2646">
        <v>5</v>
      </c>
      <c r="S2646">
        <v>5</v>
      </c>
      <c r="T2646">
        <v>10</v>
      </c>
      <c r="U2646">
        <v>5</v>
      </c>
      <c r="V2646">
        <v>4</v>
      </c>
      <c r="W2646">
        <v>4</v>
      </c>
      <c r="X2646">
        <v>5</v>
      </c>
      <c r="Y2646">
        <v>9</v>
      </c>
    </row>
    <row r="2647" spans="1:25" x14ac:dyDescent="0.3">
      <c r="A2647" s="1" t="s">
        <v>140</v>
      </c>
      <c r="B2647" s="1" t="s">
        <v>149</v>
      </c>
      <c r="C2647">
        <v>8</v>
      </c>
      <c r="D2647">
        <v>3</v>
      </c>
      <c r="E2647">
        <v>0</v>
      </c>
      <c r="F2647">
        <v>3</v>
      </c>
      <c r="G2647" s="1" t="s">
        <v>5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3</v>
      </c>
      <c r="N2647">
        <v>0</v>
      </c>
      <c r="O2647">
        <v>0</v>
      </c>
      <c r="P2647">
        <v>3</v>
      </c>
      <c r="Q2647">
        <v>3</v>
      </c>
      <c r="R2647">
        <v>1</v>
      </c>
      <c r="S2647">
        <v>2</v>
      </c>
      <c r="T2647">
        <v>3</v>
      </c>
      <c r="U2647">
        <v>4</v>
      </c>
      <c r="V2647">
        <v>3</v>
      </c>
      <c r="W2647">
        <v>3</v>
      </c>
      <c r="X2647">
        <v>4</v>
      </c>
      <c r="Y2647">
        <v>7</v>
      </c>
    </row>
    <row r="2648" spans="1:25" x14ac:dyDescent="0.3">
      <c r="A2648" s="1" t="s">
        <v>137</v>
      </c>
      <c r="B2648" s="1" t="s">
        <v>150</v>
      </c>
      <c r="C2648">
        <v>8</v>
      </c>
      <c r="D2648">
        <v>2</v>
      </c>
      <c r="E2648">
        <v>1</v>
      </c>
      <c r="F2648">
        <v>3</v>
      </c>
      <c r="G2648" s="1" t="s">
        <v>463</v>
      </c>
      <c r="H2648">
        <v>1</v>
      </c>
      <c r="I2648">
        <v>0</v>
      </c>
      <c r="J2648">
        <v>0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2</v>
      </c>
      <c r="R2648">
        <v>4</v>
      </c>
      <c r="S2648">
        <v>1</v>
      </c>
      <c r="T2648">
        <v>5</v>
      </c>
      <c r="U2648">
        <v>4</v>
      </c>
      <c r="V2648">
        <v>4</v>
      </c>
      <c r="W2648">
        <v>4</v>
      </c>
      <c r="X2648">
        <v>4</v>
      </c>
      <c r="Y2648">
        <v>8</v>
      </c>
    </row>
    <row r="2649" spans="1:25" x14ac:dyDescent="0.3">
      <c r="A2649" s="1" t="s">
        <v>143</v>
      </c>
      <c r="B2649" s="1" t="s">
        <v>145</v>
      </c>
      <c r="C2649">
        <v>8</v>
      </c>
      <c r="D2649">
        <v>1</v>
      </c>
      <c r="E2649">
        <v>0</v>
      </c>
      <c r="F2649">
        <v>1</v>
      </c>
      <c r="G2649" s="1" t="s">
        <v>5</v>
      </c>
      <c r="H2649">
        <v>1</v>
      </c>
      <c r="I2649">
        <v>0</v>
      </c>
      <c r="J2649">
        <v>0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1</v>
      </c>
      <c r="U2649">
        <v>7</v>
      </c>
      <c r="V2649">
        <v>4</v>
      </c>
      <c r="W2649">
        <v>4</v>
      </c>
      <c r="X2649">
        <v>7</v>
      </c>
      <c r="Y2649">
        <v>11</v>
      </c>
    </row>
    <row r="2650" spans="1:25" x14ac:dyDescent="0.3">
      <c r="A2650" s="1" t="s">
        <v>153</v>
      </c>
      <c r="B2650" s="1" t="s">
        <v>151</v>
      </c>
      <c r="C2650">
        <v>8</v>
      </c>
      <c r="D2650">
        <v>2</v>
      </c>
      <c r="E2650">
        <v>2</v>
      </c>
      <c r="F2650">
        <v>4</v>
      </c>
      <c r="G2650" s="1" t="s">
        <v>463</v>
      </c>
      <c r="H2650">
        <v>1</v>
      </c>
      <c r="I2650">
        <v>1</v>
      </c>
      <c r="J2650">
        <v>1</v>
      </c>
      <c r="K2650">
        <v>1</v>
      </c>
      <c r="L2650">
        <v>2</v>
      </c>
      <c r="M2650">
        <v>1</v>
      </c>
      <c r="N2650">
        <v>1</v>
      </c>
      <c r="O2650">
        <v>1</v>
      </c>
      <c r="P2650">
        <v>1</v>
      </c>
      <c r="Q2650">
        <v>2</v>
      </c>
      <c r="R2650">
        <v>0</v>
      </c>
      <c r="S2650">
        <v>2</v>
      </c>
      <c r="T2650">
        <v>2</v>
      </c>
      <c r="U2650">
        <v>7</v>
      </c>
      <c r="V2650">
        <v>6</v>
      </c>
      <c r="W2650">
        <v>6</v>
      </c>
      <c r="X2650">
        <v>7</v>
      </c>
      <c r="Y2650">
        <v>13</v>
      </c>
    </row>
    <row r="2651" spans="1:25" x14ac:dyDescent="0.3">
      <c r="A2651" s="1" t="s">
        <v>146</v>
      </c>
      <c r="B2651" s="1" t="s">
        <v>143</v>
      </c>
      <c r="C2651">
        <v>9</v>
      </c>
      <c r="D2651">
        <v>2</v>
      </c>
      <c r="E2651">
        <v>2</v>
      </c>
      <c r="F2651">
        <v>4</v>
      </c>
      <c r="G2651" s="1" t="s">
        <v>463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</v>
      </c>
      <c r="N2651">
        <v>2</v>
      </c>
      <c r="O2651">
        <v>2</v>
      </c>
      <c r="P2651">
        <v>2</v>
      </c>
      <c r="Q2651">
        <v>4</v>
      </c>
      <c r="R2651">
        <v>1</v>
      </c>
      <c r="S2651">
        <v>2</v>
      </c>
      <c r="T2651">
        <v>3</v>
      </c>
      <c r="U2651">
        <v>7</v>
      </c>
      <c r="V2651">
        <v>7</v>
      </c>
      <c r="W2651">
        <v>7</v>
      </c>
      <c r="X2651">
        <v>7</v>
      </c>
      <c r="Y2651">
        <v>14</v>
      </c>
    </row>
    <row r="2652" spans="1:25" x14ac:dyDescent="0.3">
      <c r="A2652" s="1" t="s">
        <v>147</v>
      </c>
      <c r="B2652" s="1" t="s">
        <v>137</v>
      </c>
      <c r="C2652">
        <v>9</v>
      </c>
      <c r="D2652">
        <v>0</v>
      </c>
      <c r="E2652">
        <v>0</v>
      </c>
      <c r="F2652">
        <v>0</v>
      </c>
      <c r="G2652" s="1" t="s">
        <v>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2</v>
      </c>
      <c r="T2652">
        <v>4</v>
      </c>
      <c r="U2652">
        <v>7</v>
      </c>
      <c r="V2652">
        <v>2</v>
      </c>
      <c r="W2652">
        <v>2</v>
      </c>
      <c r="X2652">
        <v>7</v>
      </c>
      <c r="Y2652">
        <v>9</v>
      </c>
    </row>
    <row r="2653" spans="1:25" x14ac:dyDescent="0.3">
      <c r="A2653" s="1" t="s">
        <v>133</v>
      </c>
      <c r="B2653" s="1" t="s">
        <v>152</v>
      </c>
      <c r="C2653">
        <v>9</v>
      </c>
      <c r="D2653">
        <v>1</v>
      </c>
      <c r="E2653">
        <v>0</v>
      </c>
      <c r="F2653">
        <v>1</v>
      </c>
      <c r="G2653" s="1" t="s">
        <v>5</v>
      </c>
      <c r="H2653">
        <v>1</v>
      </c>
      <c r="I2653">
        <v>0</v>
      </c>
      <c r="J2653">
        <v>0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</v>
      </c>
      <c r="S2653">
        <v>1</v>
      </c>
      <c r="T2653">
        <v>4</v>
      </c>
      <c r="U2653">
        <v>5</v>
      </c>
      <c r="V2653">
        <v>7</v>
      </c>
      <c r="W2653">
        <v>7</v>
      </c>
      <c r="X2653">
        <v>5</v>
      </c>
      <c r="Y2653">
        <v>12</v>
      </c>
    </row>
    <row r="2654" spans="1:25" x14ac:dyDescent="0.3">
      <c r="A2654" s="1" t="s">
        <v>140</v>
      </c>
      <c r="B2654" s="1" t="s">
        <v>147</v>
      </c>
      <c r="C2654">
        <v>10</v>
      </c>
      <c r="D2654">
        <v>2</v>
      </c>
      <c r="E2654">
        <v>1</v>
      </c>
      <c r="F2654">
        <v>3</v>
      </c>
      <c r="G2654" s="1" t="s">
        <v>463</v>
      </c>
      <c r="H2654">
        <v>1</v>
      </c>
      <c r="I2654">
        <v>1</v>
      </c>
      <c r="J2654">
        <v>1</v>
      </c>
      <c r="K2654">
        <v>1</v>
      </c>
      <c r="L2654">
        <v>2</v>
      </c>
      <c r="M2654">
        <v>1</v>
      </c>
      <c r="N2654">
        <v>0</v>
      </c>
      <c r="O2654">
        <v>0</v>
      </c>
      <c r="P2654">
        <v>1</v>
      </c>
      <c r="Q2654">
        <v>1</v>
      </c>
      <c r="R2654">
        <v>4</v>
      </c>
      <c r="S2654">
        <v>2</v>
      </c>
      <c r="T2654">
        <v>6</v>
      </c>
      <c r="U2654">
        <v>12</v>
      </c>
      <c r="V2654">
        <v>10</v>
      </c>
      <c r="W2654">
        <v>10</v>
      </c>
      <c r="X2654">
        <v>12</v>
      </c>
      <c r="Y2654">
        <v>22</v>
      </c>
    </row>
    <row r="2655" spans="1:25" x14ac:dyDescent="0.3">
      <c r="A2655" s="1" t="s">
        <v>150</v>
      </c>
      <c r="B2655" s="1" t="s">
        <v>136</v>
      </c>
      <c r="C2655">
        <v>10</v>
      </c>
      <c r="D2655">
        <v>1</v>
      </c>
      <c r="E2655">
        <v>6</v>
      </c>
      <c r="F2655">
        <v>7</v>
      </c>
      <c r="G2655" s="1" t="s">
        <v>463</v>
      </c>
      <c r="H2655">
        <v>0</v>
      </c>
      <c r="I2655">
        <v>3</v>
      </c>
      <c r="J2655">
        <v>3</v>
      </c>
      <c r="K2655">
        <v>0</v>
      </c>
      <c r="L2655">
        <v>3</v>
      </c>
      <c r="M2655">
        <v>1</v>
      </c>
      <c r="N2655">
        <v>3</v>
      </c>
      <c r="O2655">
        <v>3</v>
      </c>
      <c r="P2655">
        <v>1</v>
      </c>
      <c r="Q2655">
        <v>4</v>
      </c>
      <c r="R2655">
        <v>1</v>
      </c>
      <c r="S2655">
        <v>0</v>
      </c>
      <c r="T2655">
        <v>1</v>
      </c>
      <c r="U2655">
        <v>3</v>
      </c>
      <c r="V2655">
        <v>8</v>
      </c>
      <c r="W2655">
        <v>8</v>
      </c>
      <c r="X2655">
        <v>3</v>
      </c>
      <c r="Y2655">
        <v>11</v>
      </c>
    </row>
    <row r="2656" spans="1:25" x14ac:dyDescent="0.3">
      <c r="A2656" s="1" t="s">
        <v>135</v>
      </c>
      <c r="B2656" s="1" t="s">
        <v>149</v>
      </c>
      <c r="C2656">
        <v>11</v>
      </c>
      <c r="D2656">
        <v>3</v>
      </c>
      <c r="E2656">
        <v>2</v>
      </c>
      <c r="F2656">
        <v>5</v>
      </c>
      <c r="G2656" s="1" t="s">
        <v>463</v>
      </c>
      <c r="H2656">
        <v>2</v>
      </c>
      <c r="I2656">
        <v>0</v>
      </c>
      <c r="J2656">
        <v>0</v>
      </c>
      <c r="K2656">
        <v>2</v>
      </c>
      <c r="L2656">
        <v>2</v>
      </c>
      <c r="M2656">
        <v>1</v>
      </c>
      <c r="N2656">
        <v>2</v>
      </c>
      <c r="O2656">
        <v>2</v>
      </c>
      <c r="P2656">
        <v>1</v>
      </c>
      <c r="Q2656">
        <v>3</v>
      </c>
      <c r="R2656">
        <v>1</v>
      </c>
      <c r="S2656">
        <v>1</v>
      </c>
      <c r="T2656">
        <v>2</v>
      </c>
      <c r="U2656">
        <v>4</v>
      </c>
      <c r="V2656">
        <v>0</v>
      </c>
      <c r="W2656">
        <v>0</v>
      </c>
      <c r="X2656">
        <v>4</v>
      </c>
      <c r="Y2656">
        <v>4</v>
      </c>
    </row>
    <row r="2657" spans="1:25" x14ac:dyDescent="0.3">
      <c r="A2657" s="1" t="s">
        <v>146</v>
      </c>
      <c r="B2657" s="1" t="s">
        <v>140</v>
      </c>
      <c r="C2657">
        <v>11</v>
      </c>
      <c r="D2657">
        <v>3</v>
      </c>
      <c r="E2657">
        <v>1</v>
      </c>
      <c r="F2657">
        <v>4</v>
      </c>
      <c r="G2657" s="1" t="s">
        <v>463</v>
      </c>
      <c r="H2657">
        <v>1</v>
      </c>
      <c r="I2657">
        <v>0</v>
      </c>
      <c r="J2657">
        <v>0</v>
      </c>
      <c r="K2657">
        <v>1</v>
      </c>
      <c r="L2657">
        <v>1</v>
      </c>
      <c r="M2657">
        <v>2</v>
      </c>
      <c r="N2657">
        <v>1</v>
      </c>
      <c r="O2657">
        <v>1</v>
      </c>
      <c r="P2657">
        <v>2</v>
      </c>
      <c r="Q2657">
        <v>3</v>
      </c>
      <c r="R2657">
        <v>1</v>
      </c>
      <c r="S2657">
        <v>1</v>
      </c>
      <c r="T2657">
        <v>2</v>
      </c>
      <c r="U2657">
        <v>1</v>
      </c>
      <c r="V2657">
        <v>7</v>
      </c>
      <c r="W2657">
        <v>7</v>
      </c>
      <c r="X2657">
        <v>1</v>
      </c>
      <c r="Y2657">
        <v>8</v>
      </c>
    </row>
    <row r="2658" spans="1:25" x14ac:dyDescent="0.3">
      <c r="A2658" s="1" t="s">
        <v>147</v>
      </c>
      <c r="B2658" s="1" t="s">
        <v>150</v>
      </c>
      <c r="C2658">
        <v>11</v>
      </c>
      <c r="D2658">
        <v>3</v>
      </c>
      <c r="E2658">
        <v>2</v>
      </c>
      <c r="F2658">
        <v>5</v>
      </c>
      <c r="G2658" s="1" t="s">
        <v>463</v>
      </c>
      <c r="H2658">
        <v>2</v>
      </c>
      <c r="I2658">
        <v>1</v>
      </c>
      <c r="J2658">
        <v>1</v>
      </c>
      <c r="K2658">
        <v>2</v>
      </c>
      <c r="L2658">
        <v>3</v>
      </c>
      <c r="M2658">
        <v>1</v>
      </c>
      <c r="N2658">
        <v>1</v>
      </c>
      <c r="O2658">
        <v>1</v>
      </c>
      <c r="P2658">
        <v>1</v>
      </c>
      <c r="Q2658">
        <v>2</v>
      </c>
      <c r="R2658">
        <v>1</v>
      </c>
      <c r="S2658">
        <v>1</v>
      </c>
      <c r="T2658">
        <v>2</v>
      </c>
      <c r="U2658">
        <v>7</v>
      </c>
      <c r="V2658">
        <v>4</v>
      </c>
      <c r="W2658">
        <v>4</v>
      </c>
      <c r="X2658">
        <v>7</v>
      </c>
      <c r="Y2658">
        <v>11</v>
      </c>
    </row>
    <row r="2659" spans="1:25" x14ac:dyDescent="0.3">
      <c r="A2659" s="1" t="s">
        <v>138</v>
      </c>
      <c r="B2659" s="1" t="s">
        <v>152</v>
      </c>
      <c r="C2659">
        <v>11</v>
      </c>
      <c r="D2659">
        <v>2</v>
      </c>
      <c r="E2659">
        <v>2</v>
      </c>
      <c r="F2659">
        <v>4</v>
      </c>
      <c r="G2659" s="1" t="s">
        <v>463</v>
      </c>
      <c r="H2659">
        <v>2</v>
      </c>
      <c r="I2659">
        <v>0</v>
      </c>
      <c r="J2659">
        <v>0</v>
      </c>
      <c r="K2659">
        <v>2</v>
      </c>
      <c r="L2659">
        <v>2</v>
      </c>
      <c r="M2659">
        <v>0</v>
      </c>
      <c r="N2659">
        <v>2</v>
      </c>
      <c r="O2659">
        <v>2</v>
      </c>
      <c r="P2659">
        <v>0</v>
      </c>
      <c r="Q2659">
        <v>2</v>
      </c>
      <c r="R2659">
        <v>0</v>
      </c>
      <c r="S2659">
        <v>1</v>
      </c>
      <c r="T2659">
        <v>1</v>
      </c>
      <c r="U2659">
        <v>2</v>
      </c>
      <c r="V2659">
        <v>6</v>
      </c>
      <c r="W2659">
        <v>6</v>
      </c>
      <c r="X2659">
        <v>2</v>
      </c>
      <c r="Y2659">
        <v>8</v>
      </c>
    </row>
    <row r="2660" spans="1:25" x14ac:dyDescent="0.3">
      <c r="A2660" s="1" t="s">
        <v>134</v>
      </c>
      <c r="B2660" s="1" t="s">
        <v>142</v>
      </c>
      <c r="C2660">
        <v>11</v>
      </c>
      <c r="D2660">
        <v>2</v>
      </c>
      <c r="E2660">
        <v>0</v>
      </c>
      <c r="F2660">
        <v>2</v>
      </c>
      <c r="G2660" s="1" t="s">
        <v>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2</v>
      </c>
      <c r="N2660">
        <v>0</v>
      </c>
      <c r="O2660">
        <v>0</v>
      </c>
      <c r="P2660">
        <v>2</v>
      </c>
      <c r="Q2660">
        <v>2</v>
      </c>
      <c r="R2660">
        <v>1</v>
      </c>
      <c r="S2660">
        <v>2</v>
      </c>
      <c r="T2660">
        <v>3</v>
      </c>
      <c r="U2660">
        <v>4</v>
      </c>
      <c r="V2660">
        <v>3</v>
      </c>
      <c r="W2660">
        <v>3</v>
      </c>
      <c r="X2660">
        <v>4</v>
      </c>
      <c r="Y2660">
        <v>7</v>
      </c>
    </row>
    <row r="2661" spans="1:25" x14ac:dyDescent="0.3">
      <c r="A2661" s="1" t="s">
        <v>133</v>
      </c>
      <c r="B2661" s="1" t="s">
        <v>148</v>
      </c>
      <c r="C2661">
        <v>11</v>
      </c>
      <c r="D2661">
        <v>3</v>
      </c>
      <c r="E2661">
        <v>1</v>
      </c>
      <c r="F2661">
        <v>4</v>
      </c>
      <c r="G2661" s="1" t="s">
        <v>463</v>
      </c>
      <c r="H2661">
        <v>1</v>
      </c>
      <c r="I2661">
        <v>1</v>
      </c>
      <c r="J2661">
        <v>1</v>
      </c>
      <c r="K2661">
        <v>1</v>
      </c>
      <c r="L2661">
        <v>2</v>
      </c>
      <c r="M2661">
        <v>2</v>
      </c>
      <c r="N2661">
        <v>0</v>
      </c>
      <c r="O2661">
        <v>0</v>
      </c>
      <c r="P2661">
        <v>2</v>
      </c>
      <c r="Q2661">
        <v>2</v>
      </c>
      <c r="R2661">
        <v>3</v>
      </c>
      <c r="S2661">
        <v>3</v>
      </c>
      <c r="T2661">
        <v>6</v>
      </c>
      <c r="U2661">
        <v>4</v>
      </c>
      <c r="V2661">
        <v>2</v>
      </c>
      <c r="W2661">
        <v>2</v>
      </c>
      <c r="X2661">
        <v>4</v>
      </c>
      <c r="Y2661">
        <v>6</v>
      </c>
    </row>
    <row r="2662" spans="1:25" x14ac:dyDescent="0.3">
      <c r="A2662" s="1" t="s">
        <v>145</v>
      </c>
      <c r="B2662" s="1" t="s">
        <v>137</v>
      </c>
      <c r="C2662">
        <v>11</v>
      </c>
      <c r="D2662">
        <v>1</v>
      </c>
      <c r="E2662">
        <v>5</v>
      </c>
      <c r="F2662">
        <v>6</v>
      </c>
      <c r="G2662" s="1" t="s">
        <v>463</v>
      </c>
      <c r="H2662">
        <v>0</v>
      </c>
      <c r="I2662">
        <v>1</v>
      </c>
      <c r="J2662">
        <v>1</v>
      </c>
      <c r="K2662">
        <v>0</v>
      </c>
      <c r="L2662">
        <v>1</v>
      </c>
      <c r="M2662">
        <v>1</v>
      </c>
      <c r="N2662">
        <v>4</v>
      </c>
      <c r="O2662">
        <v>4</v>
      </c>
      <c r="P2662">
        <v>1</v>
      </c>
      <c r="Q2662">
        <v>5</v>
      </c>
      <c r="R2662">
        <v>1</v>
      </c>
      <c r="S2662">
        <v>1</v>
      </c>
      <c r="T2662">
        <v>2</v>
      </c>
      <c r="U2662">
        <v>6</v>
      </c>
      <c r="V2662">
        <v>5</v>
      </c>
      <c r="W2662">
        <v>5</v>
      </c>
      <c r="X2662">
        <v>6</v>
      </c>
      <c r="Y2662">
        <v>11</v>
      </c>
    </row>
    <row r="2663" spans="1:25" x14ac:dyDescent="0.3">
      <c r="A2663" s="1" t="s">
        <v>136</v>
      </c>
      <c r="B2663" s="1" t="s">
        <v>143</v>
      </c>
      <c r="C2663">
        <v>11</v>
      </c>
      <c r="D2663">
        <v>1</v>
      </c>
      <c r="E2663">
        <v>0</v>
      </c>
      <c r="F2663">
        <v>1</v>
      </c>
      <c r="G2663" s="1" t="s">
        <v>5</v>
      </c>
      <c r="H2663">
        <v>1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1</v>
      </c>
      <c r="U2663">
        <v>3</v>
      </c>
      <c r="V2663">
        <v>6</v>
      </c>
      <c r="W2663">
        <v>6</v>
      </c>
      <c r="X2663">
        <v>3</v>
      </c>
      <c r="Y2663">
        <v>9</v>
      </c>
    </row>
    <row r="2664" spans="1:25" x14ac:dyDescent="0.3">
      <c r="A2664" s="1" t="s">
        <v>151</v>
      </c>
      <c r="B2664" s="1" t="s">
        <v>144</v>
      </c>
      <c r="C2664">
        <v>11</v>
      </c>
      <c r="D2664">
        <v>1</v>
      </c>
      <c r="E2664">
        <v>1</v>
      </c>
      <c r="F2664">
        <v>2</v>
      </c>
      <c r="G2664" s="1" t="s">
        <v>463</v>
      </c>
      <c r="H2664">
        <v>0</v>
      </c>
      <c r="I2664">
        <v>1</v>
      </c>
      <c r="J2664">
        <v>1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1</v>
      </c>
      <c r="Q2664">
        <v>1</v>
      </c>
      <c r="R2664">
        <v>1</v>
      </c>
      <c r="S2664">
        <v>2</v>
      </c>
      <c r="T2664">
        <v>3</v>
      </c>
      <c r="U2664">
        <v>6</v>
      </c>
      <c r="V2664">
        <v>10</v>
      </c>
      <c r="W2664">
        <v>10</v>
      </c>
      <c r="X2664">
        <v>6</v>
      </c>
      <c r="Y2664">
        <v>16</v>
      </c>
    </row>
    <row r="2665" spans="1:25" x14ac:dyDescent="0.3">
      <c r="A2665" s="1" t="s">
        <v>153</v>
      </c>
      <c r="B2665" s="1" t="s">
        <v>141</v>
      </c>
      <c r="C2665">
        <v>11</v>
      </c>
      <c r="D2665">
        <v>1</v>
      </c>
      <c r="E2665">
        <v>1</v>
      </c>
      <c r="F2665">
        <v>2</v>
      </c>
      <c r="G2665" s="1" t="s">
        <v>463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1</v>
      </c>
      <c r="O2665">
        <v>1</v>
      </c>
      <c r="P2665">
        <v>1</v>
      </c>
      <c r="Q2665">
        <v>2</v>
      </c>
      <c r="R2665">
        <v>1</v>
      </c>
      <c r="S2665">
        <v>1</v>
      </c>
      <c r="T2665">
        <v>2</v>
      </c>
      <c r="U2665">
        <v>8</v>
      </c>
      <c r="V2665">
        <v>2</v>
      </c>
      <c r="W2665">
        <v>2</v>
      </c>
      <c r="X2665">
        <v>8</v>
      </c>
      <c r="Y2665">
        <v>10</v>
      </c>
    </row>
    <row r="2666" spans="1:25" x14ac:dyDescent="0.3">
      <c r="A2666" s="1" t="s">
        <v>152</v>
      </c>
      <c r="B2666" s="1" t="s">
        <v>146</v>
      </c>
      <c r="C2666">
        <v>12</v>
      </c>
      <c r="D2666">
        <v>1</v>
      </c>
      <c r="E2666">
        <v>2</v>
      </c>
      <c r="F2666">
        <v>3</v>
      </c>
      <c r="G2666" s="1" t="s">
        <v>463</v>
      </c>
      <c r="H2666">
        <v>0</v>
      </c>
      <c r="I2666">
        <v>2</v>
      </c>
      <c r="J2666">
        <v>2</v>
      </c>
      <c r="K2666">
        <v>0</v>
      </c>
      <c r="L2666">
        <v>2</v>
      </c>
      <c r="M2666">
        <v>1</v>
      </c>
      <c r="N2666">
        <v>0</v>
      </c>
      <c r="O2666">
        <v>0</v>
      </c>
      <c r="P2666">
        <v>1</v>
      </c>
      <c r="Q2666">
        <v>1</v>
      </c>
      <c r="R2666">
        <v>3</v>
      </c>
      <c r="S2666">
        <v>0</v>
      </c>
      <c r="T2666">
        <v>3</v>
      </c>
      <c r="U2666">
        <v>5</v>
      </c>
      <c r="V2666">
        <v>3</v>
      </c>
      <c r="W2666">
        <v>3</v>
      </c>
      <c r="X2666">
        <v>5</v>
      </c>
      <c r="Y2666">
        <v>8</v>
      </c>
    </row>
    <row r="2667" spans="1:25" x14ac:dyDescent="0.3">
      <c r="A2667" s="1" t="s">
        <v>142</v>
      </c>
      <c r="B2667" s="1" t="s">
        <v>140</v>
      </c>
      <c r="C2667">
        <v>12</v>
      </c>
      <c r="D2667">
        <v>2</v>
      </c>
      <c r="E2667">
        <v>1</v>
      </c>
      <c r="F2667">
        <v>3</v>
      </c>
      <c r="G2667" s="1" t="s">
        <v>463</v>
      </c>
      <c r="H2667">
        <v>1</v>
      </c>
      <c r="I2667">
        <v>0</v>
      </c>
      <c r="J2667">
        <v>0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2</v>
      </c>
      <c r="R2667">
        <v>2</v>
      </c>
      <c r="S2667">
        <v>3</v>
      </c>
      <c r="T2667">
        <v>5</v>
      </c>
      <c r="U2667">
        <v>1</v>
      </c>
      <c r="V2667">
        <v>11</v>
      </c>
      <c r="W2667">
        <v>11</v>
      </c>
      <c r="X2667">
        <v>1</v>
      </c>
      <c r="Y2667">
        <v>12</v>
      </c>
    </row>
    <row r="2668" spans="1:25" x14ac:dyDescent="0.3">
      <c r="A2668" s="1" t="s">
        <v>144</v>
      </c>
      <c r="B2668" s="1" t="s">
        <v>135</v>
      </c>
      <c r="C2668">
        <v>12</v>
      </c>
      <c r="D2668">
        <v>0</v>
      </c>
      <c r="E2668">
        <v>2</v>
      </c>
      <c r="F2668">
        <v>2</v>
      </c>
      <c r="G2668" s="1" t="s">
        <v>5</v>
      </c>
      <c r="H2668">
        <v>0</v>
      </c>
      <c r="I2668">
        <v>1</v>
      </c>
      <c r="J2668">
        <v>1</v>
      </c>
      <c r="K2668">
        <v>0</v>
      </c>
      <c r="L2668">
        <v>1</v>
      </c>
      <c r="M2668">
        <v>0</v>
      </c>
      <c r="N2668">
        <v>1</v>
      </c>
      <c r="O2668">
        <v>1</v>
      </c>
      <c r="P2668">
        <v>0</v>
      </c>
      <c r="Q2668">
        <v>1</v>
      </c>
      <c r="R2668">
        <v>2</v>
      </c>
      <c r="S2668">
        <v>3</v>
      </c>
      <c r="T2668">
        <v>5</v>
      </c>
      <c r="U2668">
        <v>8</v>
      </c>
      <c r="V2668">
        <v>6</v>
      </c>
      <c r="W2668">
        <v>6</v>
      </c>
      <c r="X2668">
        <v>8</v>
      </c>
      <c r="Y2668">
        <v>14</v>
      </c>
    </row>
    <row r="2669" spans="1:25" x14ac:dyDescent="0.3">
      <c r="A2669" s="1" t="s">
        <v>145</v>
      </c>
      <c r="B2669" s="1" t="s">
        <v>153</v>
      </c>
      <c r="C2669">
        <v>12</v>
      </c>
      <c r="D2669">
        <v>3</v>
      </c>
      <c r="E2669">
        <v>1</v>
      </c>
      <c r="F2669">
        <v>4</v>
      </c>
      <c r="G2669" s="1" t="s">
        <v>463</v>
      </c>
      <c r="H2669">
        <v>0</v>
      </c>
      <c r="I2669">
        <v>1</v>
      </c>
      <c r="J2669">
        <v>1</v>
      </c>
      <c r="K2669">
        <v>0</v>
      </c>
      <c r="L2669">
        <v>1</v>
      </c>
      <c r="M2669">
        <v>3</v>
      </c>
      <c r="N2669">
        <v>0</v>
      </c>
      <c r="O2669">
        <v>0</v>
      </c>
      <c r="P2669">
        <v>3</v>
      </c>
      <c r="Q2669">
        <v>3</v>
      </c>
      <c r="R2669">
        <v>3</v>
      </c>
      <c r="S2669">
        <v>1</v>
      </c>
      <c r="T2669">
        <v>4</v>
      </c>
      <c r="U2669">
        <v>2</v>
      </c>
      <c r="V2669">
        <v>1</v>
      </c>
      <c r="W2669">
        <v>1</v>
      </c>
      <c r="X2669">
        <v>2</v>
      </c>
      <c r="Y2669">
        <v>3</v>
      </c>
    </row>
    <row r="2670" spans="1:25" x14ac:dyDescent="0.3">
      <c r="A2670" s="1" t="s">
        <v>137</v>
      </c>
      <c r="B2670" s="1" t="s">
        <v>148</v>
      </c>
      <c r="C2670">
        <v>12</v>
      </c>
      <c r="D2670">
        <v>2</v>
      </c>
      <c r="E2670">
        <v>0</v>
      </c>
      <c r="F2670">
        <v>2</v>
      </c>
      <c r="G2670" s="1" t="s">
        <v>5</v>
      </c>
      <c r="H2670">
        <v>2</v>
      </c>
      <c r="I2670">
        <v>0</v>
      </c>
      <c r="J2670">
        <v>0</v>
      </c>
      <c r="K2670">
        <v>2</v>
      </c>
      <c r="L2670">
        <v>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3</v>
      </c>
      <c r="T2670">
        <v>3</v>
      </c>
      <c r="U2670">
        <v>6</v>
      </c>
      <c r="V2670">
        <v>5</v>
      </c>
      <c r="W2670">
        <v>5</v>
      </c>
      <c r="X2670">
        <v>6</v>
      </c>
      <c r="Y2670">
        <v>11</v>
      </c>
    </row>
    <row r="2671" spans="1:25" x14ac:dyDescent="0.3">
      <c r="A2671" s="1" t="s">
        <v>149</v>
      </c>
      <c r="B2671" s="1" t="s">
        <v>134</v>
      </c>
      <c r="C2671">
        <v>12</v>
      </c>
      <c r="D2671">
        <v>2</v>
      </c>
      <c r="E2671">
        <v>1</v>
      </c>
      <c r="F2671">
        <v>3</v>
      </c>
      <c r="G2671" s="1" t="s">
        <v>463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2</v>
      </c>
      <c r="N2671">
        <v>1</v>
      </c>
      <c r="O2671">
        <v>1</v>
      </c>
      <c r="P2671">
        <v>2</v>
      </c>
      <c r="Q2671">
        <v>3</v>
      </c>
      <c r="R2671">
        <v>0</v>
      </c>
      <c r="S2671">
        <v>2</v>
      </c>
      <c r="T2671">
        <v>2</v>
      </c>
    </row>
    <row r="2672" spans="1:25" x14ac:dyDescent="0.3">
      <c r="A2672" s="1" t="s">
        <v>136</v>
      </c>
      <c r="B2672" s="1" t="s">
        <v>147</v>
      </c>
      <c r="C2672">
        <v>12</v>
      </c>
      <c r="D2672">
        <v>3</v>
      </c>
      <c r="E2672">
        <v>1</v>
      </c>
      <c r="F2672">
        <v>4</v>
      </c>
      <c r="G2672" s="1" t="s">
        <v>463</v>
      </c>
      <c r="H2672">
        <v>2</v>
      </c>
      <c r="I2672">
        <v>0</v>
      </c>
      <c r="J2672">
        <v>0</v>
      </c>
      <c r="K2672">
        <v>2</v>
      </c>
      <c r="L2672">
        <v>2</v>
      </c>
      <c r="M2672">
        <v>1</v>
      </c>
      <c r="N2672">
        <v>1</v>
      </c>
      <c r="O2672">
        <v>1</v>
      </c>
      <c r="P2672">
        <v>1</v>
      </c>
      <c r="Q2672">
        <v>2</v>
      </c>
      <c r="R2672">
        <v>0</v>
      </c>
      <c r="S2672">
        <v>4</v>
      </c>
      <c r="T2672">
        <v>4</v>
      </c>
      <c r="U2672">
        <v>11</v>
      </c>
      <c r="V2672">
        <v>8</v>
      </c>
      <c r="W2672">
        <v>8</v>
      </c>
      <c r="X2672">
        <v>11</v>
      </c>
      <c r="Y2672">
        <v>19</v>
      </c>
    </row>
    <row r="2673" spans="1:25" x14ac:dyDescent="0.3">
      <c r="A2673" s="1" t="s">
        <v>151</v>
      </c>
      <c r="B2673" s="1" t="s">
        <v>143</v>
      </c>
      <c r="C2673">
        <v>12</v>
      </c>
      <c r="D2673">
        <v>1</v>
      </c>
      <c r="E2673">
        <v>2</v>
      </c>
      <c r="F2673">
        <v>3</v>
      </c>
      <c r="G2673" s="1" t="s">
        <v>463</v>
      </c>
      <c r="H2673">
        <v>1</v>
      </c>
      <c r="I2673">
        <v>1</v>
      </c>
      <c r="J2673">
        <v>1</v>
      </c>
      <c r="K2673">
        <v>1</v>
      </c>
      <c r="L2673">
        <v>2</v>
      </c>
      <c r="M2673">
        <v>0</v>
      </c>
      <c r="N2673">
        <v>1</v>
      </c>
      <c r="O2673">
        <v>1</v>
      </c>
      <c r="P2673">
        <v>0</v>
      </c>
      <c r="Q2673">
        <v>1</v>
      </c>
      <c r="R2673">
        <v>1</v>
      </c>
      <c r="S2673">
        <v>1</v>
      </c>
      <c r="T2673">
        <v>2</v>
      </c>
      <c r="U2673">
        <v>4</v>
      </c>
      <c r="V2673">
        <v>7</v>
      </c>
      <c r="W2673">
        <v>7</v>
      </c>
      <c r="X2673">
        <v>4</v>
      </c>
      <c r="Y2673">
        <v>11</v>
      </c>
    </row>
    <row r="2674" spans="1:25" x14ac:dyDescent="0.3">
      <c r="A2674" s="1" t="s">
        <v>150</v>
      </c>
      <c r="B2674" s="1" t="s">
        <v>141</v>
      </c>
      <c r="C2674">
        <v>12</v>
      </c>
      <c r="D2674">
        <v>1</v>
      </c>
      <c r="E2674">
        <v>2</v>
      </c>
      <c r="F2674">
        <v>3</v>
      </c>
      <c r="G2674" s="1" t="s">
        <v>463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2</v>
      </c>
      <c r="O2674">
        <v>2</v>
      </c>
      <c r="P2674">
        <v>1</v>
      </c>
      <c r="Q2674">
        <v>3</v>
      </c>
      <c r="R2674">
        <v>1</v>
      </c>
      <c r="S2674">
        <v>0</v>
      </c>
      <c r="T2674">
        <v>1</v>
      </c>
      <c r="U2674">
        <v>7</v>
      </c>
      <c r="V2674">
        <v>10</v>
      </c>
      <c r="W2674">
        <v>10</v>
      </c>
      <c r="X2674">
        <v>7</v>
      </c>
      <c r="Y2674">
        <v>17</v>
      </c>
    </row>
    <row r="2675" spans="1:25" x14ac:dyDescent="0.3">
      <c r="A2675" s="1" t="s">
        <v>138</v>
      </c>
      <c r="B2675" s="1" t="s">
        <v>133</v>
      </c>
      <c r="C2675">
        <v>12</v>
      </c>
      <c r="D2675">
        <v>0</v>
      </c>
      <c r="E2675">
        <v>1</v>
      </c>
      <c r="F2675">
        <v>1</v>
      </c>
      <c r="G2675" s="1" t="s">
        <v>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</v>
      </c>
      <c r="P2675">
        <v>0</v>
      </c>
      <c r="Q2675">
        <v>1</v>
      </c>
      <c r="R2675">
        <v>0</v>
      </c>
      <c r="S2675">
        <v>2</v>
      </c>
      <c r="T2675">
        <v>2</v>
      </c>
      <c r="U2675">
        <v>3</v>
      </c>
      <c r="V2675">
        <v>5</v>
      </c>
      <c r="W2675">
        <v>5</v>
      </c>
      <c r="X2675">
        <v>3</v>
      </c>
      <c r="Y2675">
        <v>8</v>
      </c>
    </row>
    <row r="2676" spans="1:25" x14ac:dyDescent="0.3">
      <c r="A2676" s="1" t="s">
        <v>134</v>
      </c>
      <c r="B2676" s="1" t="s">
        <v>152</v>
      </c>
      <c r="C2676">
        <v>13</v>
      </c>
      <c r="D2676">
        <v>2</v>
      </c>
      <c r="E2676">
        <v>1</v>
      </c>
      <c r="F2676">
        <v>3</v>
      </c>
      <c r="G2676" s="1" t="s">
        <v>463</v>
      </c>
      <c r="H2676">
        <v>0</v>
      </c>
      <c r="I2676">
        <v>1</v>
      </c>
      <c r="J2676">
        <v>1</v>
      </c>
      <c r="K2676">
        <v>0</v>
      </c>
      <c r="L2676">
        <v>1</v>
      </c>
      <c r="M2676">
        <v>2</v>
      </c>
      <c r="N2676">
        <v>0</v>
      </c>
      <c r="O2676">
        <v>0</v>
      </c>
      <c r="P2676">
        <v>2</v>
      </c>
      <c r="Q2676">
        <v>2</v>
      </c>
      <c r="R2676">
        <v>2</v>
      </c>
      <c r="S2676">
        <v>2</v>
      </c>
      <c r="T2676">
        <v>4</v>
      </c>
      <c r="U2676">
        <v>5</v>
      </c>
      <c r="V2676">
        <v>3</v>
      </c>
      <c r="W2676">
        <v>3</v>
      </c>
      <c r="X2676">
        <v>5</v>
      </c>
      <c r="Y2676">
        <v>8</v>
      </c>
    </row>
    <row r="2677" spans="1:25" x14ac:dyDescent="0.3">
      <c r="A2677" s="1" t="s">
        <v>135</v>
      </c>
      <c r="B2677" s="1" t="s">
        <v>150</v>
      </c>
      <c r="C2677">
        <v>13</v>
      </c>
      <c r="D2677">
        <v>4</v>
      </c>
      <c r="E2677">
        <v>2</v>
      </c>
      <c r="F2677">
        <v>6</v>
      </c>
      <c r="G2677" s="1" t="s">
        <v>463</v>
      </c>
      <c r="H2677">
        <v>3</v>
      </c>
      <c r="I2677">
        <v>2</v>
      </c>
      <c r="J2677">
        <v>2</v>
      </c>
      <c r="K2677">
        <v>3</v>
      </c>
      <c r="L2677">
        <v>5</v>
      </c>
      <c r="M2677">
        <v>1</v>
      </c>
      <c r="N2677">
        <v>0</v>
      </c>
      <c r="O2677">
        <v>0</v>
      </c>
      <c r="P2677">
        <v>1</v>
      </c>
      <c r="Q2677">
        <v>1</v>
      </c>
      <c r="R2677">
        <v>1</v>
      </c>
      <c r="S2677">
        <v>1</v>
      </c>
      <c r="T2677">
        <v>2</v>
      </c>
      <c r="U2677">
        <v>9</v>
      </c>
      <c r="V2677">
        <v>2</v>
      </c>
      <c r="W2677">
        <v>2</v>
      </c>
      <c r="X2677">
        <v>9</v>
      </c>
      <c r="Y2677">
        <v>11</v>
      </c>
    </row>
    <row r="2678" spans="1:25" x14ac:dyDescent="0.3">
      <c r="A2678" s="1" t="s">
        <v>146</v>
      </c>
      <c r="B2678" s="1" t="s">
        <v>144</v>
      </c>
      <c r="C2678">
        <v>13</v>
      </c>
      <c r="D2678">
        <v>3</v>
      </c>
      <c r="E2678">
        <v>2</v>
      </c>
      <c r="F2678">
        <v>5</v>
      </c>
      <c r="G2678" s="1" t="s">
        <v>463</v>
      </c>
      <c r="H2678">
        <v>1</v>
      </c>
      <c r="I2678">
        <v>0</v>
      </c>
      <c r="J2678">
        <v>0</v>
      </c>
      <c r="K2678">
        <v>1</v>
      </c>
      <c r="L2678">
        <v>1</v>
      </c>
      <c r="M2678">
        <v>2</v>
      </c>
      <c r="N2678">
        <v>2</v>
      </c>
      <c r="O2678">
        <v>2</v>
      </c>
      <c r="P2678">
        <v>2</v>
      </c>
      <c r="Q2678">
        <v>4</v>
      </c>
      <c r="R2678">
        <v>2</v>
      </c>
      <c r="S2678">
        <v>2</v>
      </c>
      <c r="T2678">
        <v>4</v>
      </c>
      <c r="U2678">
        <v>5</v>
      </c>
      <c r="V2678">
        <v>5</v>
      </c>
      <c r="W2678">
        <v>5</v>
      </c>
      <c r="X2678">
        <v>5</v>
      </c>
      <c r="Y2678">
        <v>10</v>
      </c>
    </row>
    <row r="2679" spans="1:25" x14ac:dyDescent="0.3">
      <c r="A2679" s="1" t="s">
        <v>147</v>
      </c>
      <c r="B2679" s="1" t="s">
        <v>138</v>
      </c>
      <c r="C2679">
        <v>13</v>
      </c>
      <c r="D2679">
        <v>3</v>
      </c>
      <c r="E2679">
        <v>5</v>
      </c>
      <c r="F2679">
        <v>8</v>
      </c>
      <c r="G2679" s="1" t="s">
        <v>463</v>
      </c>
      <c r="H2679">
        <v>1</v>
      </c>
      <c r="I2679">
        <v>4</v>
      </c>
      <c r="J2679">
        <v>4</v>
      </c>
      <c r="K2679">
        <v>1</v>
      </c>
      <c r="L2679">
        <v>5</v>
      </c>
      <c r="M2679">
        <v>2</v>
      </c>
      <c r="N2679">
        <v>1</v>
      </c>
      <c r="O2679">
        <v>1</v>
      </c>
      <c r="P2679">
        <v>2</v>
      </c>
      <c r="Q2679">
        <v>3</v>
      </c>
      <c r="R2679">
        <v>3</v>
      </c>
      <c r="S2679">
        <v>1</v>
      </c>
      <c r="T2679">
        <v>4</v>
      </c>
      <c r="U2679">
        <v>5</v>
      </c>
      <c r="V2679">
        <v>7</v>
      </c>
      <c r="W2679">
        <v>7</v>
      </c>
      <c r="X2679">
        <v>5</v>
      </c>
      <c r="Y2679">
        <v>12</v>
      </c>
    </row>
    <row r="2680" spans="1:25" x14ac:dyDescent="0.3">
      <c r="A2680" s="1" t="s">
        <v>148</v>
      </c>
      <c r="B2680" s="1" t="s">
        <v>149</v>
      </c>
      <c r="C2680">
        <v>13</v>
      </c>
      <c r="D2680">
        <v>1</v>
      </c>
      <c r="E2680">
        <v>2</v>
      </c>
      <c r="F2680">
        <v>3</v>
      </c>
      <c r="G2680" s="1" t="s">
        <v>463</v>
      </c>
      <c r="H2680">
        <v>1</v>
      </c>
      <c r="I2680">
        <v>2</v>
      </c>
      <c r="J2680">
        <v>2</v>
      </c>
      <c r="K2680">
        <v>1</v>
      </c>
      <c r="L2680">
        <v>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3</v>
      </c>
      <c r="S2680">
        <v>1</v>
      </c>
      <c r="T2680">
        <v>4</v>
      </c>
      <c r="U2680">
        <v>4</v>
      </c>
      <c r="V2680">
        <v>6</v>
      </c>
      <c r="W2680">
        <v>6</v>
      </c>
      <c r="X2680">
        <v>4</v>
      </c>
      <c r="Y2680">
        <v>10</v>
      </c>
    </row>
    <row r="2681" spans="1:25" x14ac:dyDescent="0.3">
      <c r="A2681" s="1" t="s">
        <v>133</v>
      </c>
      <c r="B2681" s="1" t="s">
        <v>136</v>
      </c>
      <c r="C2681">
        <v>13</v>
      </c>
      <c r="D2681">
        <v>2</v>
      </c>
      <c r="E2681">
        <v>1</v>
      </c>
      <c r="F2681">
        <v>3</v>
      </c>
      <c r="G2681" s="1" t="s">
        <v>463</v>
      </c>
      <c r="H2681">
        <v>2</v>
      </c>
      <c r="I2681">
        <v>1</v>
      </c>
      <c r="J2681">
        <v>1</v>
      </c>
      <c r="K2681">
        <v>2</v>
      </c>
      <c r="L2681">
        <v>3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2</v>
      </c>
      <c r="T2681">
        <v>4</v>
      </c>
    </row>
    <row r="2682" spans="1:25" x14ac:dyDescent="0.3">
      <c r="A2682" s="1" t="s">
        <v>133</v>
      </c>
      <c r="B2682" s="1" t="s">
        <v>142</v>
      </c>
      <c r="C2682">
        <v>15</v>
      </c>
      <c r="D2682">
        <v>1</v>
      </c>
      <c r="E2682">
        <v>1</v>
      </c>
      <c r="F2682">
        <v>2</v>
      </c>
      <c r="G2682" s="1" t="s">
        <v>463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1</v>
      </c>
      <c r="O2682">
        <v>1</v>
      </c>
      <c r="P2682">
        <v>1</v>
      </c>
      <c r="Q2682">
        <v>2</v>
      </c>
      <c r="R2682">
        <v>0</v>
      </c>
      <c r="S2682">
        <v>2</v>
      </c>
      <c r="T2682">
        <v>2</v>
      </c>
      <c r="U2682">
        <v>5</v>
      </c>
      <c r="V2682">
        <v>7</v>
      </c>
      <c r="W2682">
        <v>7</v>
      </c>
      <c r="X2682">
        <v>5</v>
      </c>
      <c r="Y2682">
        <v>12</v>
      </c>
    </row>
    <row r="2683" spans="1:25" x14ac:dyDescent="0.3">
      <c r="A2683" s="1" t="s">
        <v>141</v>
      </c>
      <c r="B2683" s="1" t="s">
        <v>149</v>
      </c>
      <c r="C2683">
        <v>15</v>
      </c>
      <c r="D2683">
        <v>3</v>
      </c>
      <c r="E2683">
        <v>0</v>
      </c>
      <c r="F2683">
        <v>3</v>
      </c>
      <c r="G2683" s="1" t="s">
        <v>5</v>
      </c>
      <c r="H2683">
        <v>2</v>
      </c>
      <c r="I2683">
        <v>0</v>
      </c>
      <c r="J2683">
        <v>0</v>
      </c>
      <c r="K2683">
        <v>2</v>
      </c>
      <c r="L2683">
        <v>2</v>
      </c>
      <c r="M2683">
        <v>1</v>
      </c>
      <c r="N2683">
        <v>0</v>
      </c>
      <c r="O2683">
        <v>0</v>
      </c>
      <c r="P2683">
        <v>1</v>
      </c>
      <c r="Q2683">
        <v>1</v>
      </c>
      <c r="R2683">
        <v>1</v>
      </c>
      <c r="S2683">
        <v>2</v>
      </c>
      <c r="T2683">
        <v>3</v>
      </c>
      <c r="U2683">
        <v>2</v>
      </c>
      <c r="V2683">
        <v>3</v>
      </c>
      <c r="W2683">
        <v>3</v>
      </c>
      <c r="X2683">
        <v>2</v>
      </c>
      <c r="Y2683">
        <v>5</v>
      </c>
    </row>
    <row r="2684" spans="1:25" x14ac:dyDescent="0.3">
      <c r="A2684" s="1" t="s">
        <v>143</v>
      </c>
      <c r="B2684" s="1" t="s">
        <v>152</v>
      </c>
      <c r="C2684">
        <v>15</v>
      </c>
      <c r="D2684">
        <v>1</v>
      </c>
      <c r="E2684">
        <v>1</v>
      </c>
      <c r="F2684">
        <v>2</v>
      </c>
      <c r="G2684" s="1" t="s">
        <v>463</v>
      </c>
      <c r="H2684">
        <v>1</v>
      </c>
      <c r="I2684">
        <v>0</v>
      </c>
      <c r="J2684">
        <v>0</v>
      </c>
      <c r="K2684">
        <v>1</v>
      </c>
      <c r="L2684">
        <v>1</v>
      </c>
      <c r="M2684">
        <v>0</v>
      </c>
      <c r="N2684">
        <v>1</v>
      </c>
      <c r="O2684">
        <v>1</v>
      </c>
      <c r="P2684">
        <v>0</v>
      </c>
      <c r="Q2684">
        <v>1</v>
      </c>
      <c r="R2684">
        <v>5</v>
      </c>
      <c r="S2684">
        <v>3</v>
      </c>
      <c r="T2684">
        <v>8</v>
      </c>
      <c r="U2684" s="1">
        <v>5</v>
      </c>
      <c r="V2684" s="1">
        <v>3</v>
      </c>
      <c r="W2684" s="1">
        <v>3</v>
      </c>
      <c r="X2684" s="1">
        <v>5</v>
      </c>
      <c r="Y2684" s="1">
        <v>8</v>
      </c>
    </row>
    <row r="2685" spans="1:25" x14ac:dyDescent="0.3">
      <c r="A2685" s="1" t="s">
        <v>140</v>
      </c>
      <c r="B2685" s="1" t="s">
        <v>144</v>
      </c>
      <c r="C2685">
        <v>15</v>
      </c>
      <c r="D2685">
        <v>0</v>
      </c>
      <c r="E2685">
        <v>1</v>
      </c>
      <c r="F2685">
        <v>1</v>
      </c>
      <c r="G2685" s="1" t="s">
        <v>5</v>
      </c>
      <c r="H2685">
        <v>0</v>
      </c>
      <c r="I2685">
        <v>1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</v>
      </c>
      <c r="T2685">
        <v>2</v>
      </c>
      <c r="U2685">
        <v>5</v>
      </c>
      <c r="V2685">
        <v>3</v>
      </c>
      <c r="W2685">
        <v>3</v>
      </c>
      <c r="X2685">
        <v>5</v>
      </c>
      <c r="Y2685">
        <v>8</v>
      </c>
    </row>
    <row r="2686" spans="1:25" x14ac:dyDescent="0.3">
      <c r="A2686" s="1" t="s">
        <v>153</v>
      </c>
      <c r="B2686" s="1" t="s">
        <v>136</v>
      </c>
      <c r="C2686">
        <v>15</v>
      </c>
      <c r="D2686">
        <v>1</v>
      </c>
      <c r="E2686">
        <v>2</v>
      </c>
      <c r="F2686">
        <v>3</v>
      </c>
      <c r="G2686" s="1" t="s">
        <v>463</v>
      </c>
      <c r="H2686">
        <v>0</v>
      </c>
      <c r="I2686">
        <v>1</v>
      </c>
      <c r="J2686">
        <v>1</v>
      </c>
      <c r="K2686">
        <v>0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2</v>
      </c>
      <c r="R2686">
        <v>2</v>
      </c>
      <c r="S2686">
        <v>0</v>
      </c>
      <c r="T2686">
        <v>2</v>
      </c>
      <c r="U2686">
        <v>3</v>
      </c>
      <c r="V2686">
        <v>8</v>
      </c>
      <c r="W2686">
        <v>8</v>
      </c>
      <c r="X2686">
        <v>3</v>
      </c>
      <c r="Y2686">
        <v>11</v>
      </c>
    </row>
    <row r="2687" spans="1:25" x14ac:dyDescent="0.3">
      <c r="A2687" s="1" t="s">
        <v>152</v>
      </c>
      <c r="B2687" s="1" t="s">
        <v>147</v>
      </c>
      <c r="C2687">
        <v>16</v>
      </c>
      <c r="D2687">
        <v>2</v>
      </c>
      <c r="E2687">
        <v>0</v>
      </c>
      <c r="F2687">
        <v>2</v>
      </c>
      <c r="G2687" s="1" t="s">
        <v>5</v>
      </c>
      <c r="H2687">
        <v>1</v>
      </c>
      <c r="I2687">
        <v>0</v>
      </c>
      <c r="J2687">
        <v>0</v>
      </c>
      <c r="K2687">
        <v>1</v>
      </c>
      <c r="L2687">
        <v>1</v>
      </c>
      <c r="M2687">
        <v>1</v>
      </c>
      <c r="N2687">
        <v>0</v>
      </c>
      <c r="O2687">
        <v>0</v>
      </c>
      <c r="P2687">
        <v>1</v>
      </c>
      <c r="Q2687">
        <v>1</v>
      </c>
      <c r="R2687">
        <v>2</v>
      </c>
      <c r="S2687">
        <v>2</v>
      </c>
      <c r="T2687">
        <v>4</v>
      </c>
      <c r="U2687">
        <v>6</v>
      </c>
      <c r="V2687">
        <v>1</v>
      </c>
      <c r="W2687">
        <v>1</v>
      </c>
      <c r="X2687">
        <v>6</v>
      </c>
      <c r="Y2687">
        <v>7</v>
      </c>
    </row>
    <row r="2688" spans="1:25" x14ac:dyDescent="0.3">
      <c r="A2688" s="1" t="s">
        <v>142</v>
      </c>
      <c r="B2688" s="1" t="s">
        <v>148</v>
      </c>
      <c r="C2688">
        <v>16</v>
      </c>
      <c r="D2688">
        <v>1</v>
      </c>
      <c r="E2688">
        <v>3</v>
      </c>
      <c r="F2688">
        <v>4</v>
      </c>
      <c r="G2688" s="1" t="s">
        <v>463</v>
      </c>
      <c r="H2688">
        <v>1</v>
      </c>
      <c r="I2688">
        <v>2</v>
      </c>
      <c r="J2688">
        <v>2</v>
      </c>
      <c r="K2688">
        <v>1</v>
      </c>
      <c r="L2688">
        <v>3</v>
      </c>
      <c r="M2688">
        <v>0</v>
      </c>
      <c r="N2688">
        <v>1</v>
      </c>
      <c r="O2688">
        <v>1</v>
      </c>
      <c r="P2688">
        <v>0</v>
      </c>
      <c r="Q2688">
        <v>1</v>
      </c>
      <c r="R2688">
        <v>1</v>
      </c>
      <c r="S2688">
        <v>4</v>
      </c>
      <c r="T2688">
        <v>5</v>
      </c>
      <c r="U2688">
        <v>3</v>
      </c>
      <c r="V2688">
        <v>8</v>
      </c>
      <c r="W2688">
        <v>8</v>
      </c>
      <c r="X2688">
        <v>3</v>
      </c>
      <c r="Y2688">
        <v>11</v>
      </c>
    </row>
    <row r="2689" spans="1:25" x14ac:dyDescent="0.3">
      <c r="A2689" s="1" t="s">
        <v>144</v>
      </c>
      <c r="B2689" s="1" t="s">
        <v>153</v>
      </c>
      <c r="C2689">
        <v>16</v>
      </c>
      <c r="D2689">
        <v>1</v>
      </c>
      <c r="E2689">
        <v>1</v>
      </c>
      <c r="F2689">
        <v>2</v>
      </c>
      <c r="G2689" s="1" t="s">
        <v>463</v>
      </c>
      <c r="H2689">
        <v>1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1</v>
      </c>
      <c r="O2689">
        <v>1</v>
      </c>
      <c r="P2689">
        <v>0</v>
      </c>
      <c r="Q2689">
        <v>1</v>
      </c>
      <c r="R2689">
        <v>2</v>
      </c>
      <c r="S2689">
        <v>1</v>
      </c>
      <c r="T2689">
        <v>3</v>
      </c>
      <c r="U2689">
        <v>8</v>
      </c>
      <c r="V2689">
        <v>7</v>
      </c>
      <c r="W2689">
        <v>7</v>
      </c>
      <c r="X2689">
        <v>8</v>
      </c>
      <c r="Y2689">
        <v>15</v>
      </c>
    </row>
    <row r="2690" spans="1:25" x14ac:dyDescent="0.3">
      <c r="A2690" s="1" t="s">
        <v>145</v>
      </c>
      <c r="B2690" s="1" t="s">
        <v>146</v>
      </c>
      <c r="C2690">
        <v>16</v>
      </c>
      <c r="D2690">
        <v>5</v>
      </c>
      <c r="E2690">
        <v>1</v>
      </c>
      <c r="F2690">
        <v>6</v>
      </c>
      <c r="G2690" s="1" t="s">
        <v>463</v>
      </c>
      <c r="H2690">
        <v>1</v>
      </c>
      <c r="I2690">
        <v>1</v>
      </c>
      <c r="J2690">
        <v>1</v>
      </c>
      <c r="K2690">
        <v>1</v>
      </c>
      <c r="L2690">
        <v>2</v>
      </c>
      <c r="M2690">
        <v>4</v>
      </c>
      <c r="N2690">
        <v>0</v>
      </c>
      <c r="O2690">
        <v>0</v>
      </c>
      <c r="P2690">
        <v>4</v>
      </c>
      <c r="Q2690">
        <v>4</v>
      </c>
      <c r="R2690">
        <v>1</v>
      </c>
      <c r="S2690">
        <v>0</v>
      </c>
      <c r="T2690">
        <v>1</v>
      </c>
      <c r="U2690">
        <v>1</v>
      </c>
      <c r="V2690">
        <v>5</v>
      </c>
      <c r="W2690">
        <v>5</v>
      </c>
      <c r="X2690">
        <v>1</v>
      </c>
      <c r="Y2690">
        <v>6</v>
      </c>
    </row>
    <row r="2691" spans="1:25" x14ac:dyDescent="0.3">
      <c r="A2691" s="1" t="s">
        <v>137</v>
      </c>
      <c r="B2691" s="1" t="s">
        <v>141</v>
      </c>
      <c r="C2691">
        <v>16</v>
      </c>
      <c r="D2691">
        <v>0</v>
      </c>
      <c r="E2691">
        <v>5</v>
      </c>
      <c r="F2691">
        <v>5</v>
      </c>
      <c r="G2691" s="1" t="s">
        <v>5</v>
      </c>
      <c r="H2691">
        <v>0</v>
      </c>
      <c r="I2691">
        <v>3</v>
      </c>
      <c r="J2691">
        <v>3</v>
      </c>
      <c r="K2691">
        <v>0</v>
      </c>
      <c r="L2691">
        <v>3</v>
      </c>
      <c r="M2691">
        <v>0</v>
      </c>
      <c r="N2691">
        <v>2</v>
      </c>
      <c r="O2691">
        <v>2</v>
      </c>
      <c r="P2691">
        <v>0</v>
      </c>
      <c r="Q2691">
        <v>2</v>
      </c>
      <c r="R2691">
        <v>0</v>
      </c>
      <c r="S2691">
        <v>0</v>
      </c>
      <c r="T2691">
        <v>0</v>
      </c>
      <c r="U2691">
        <v>7</v>
      </c>
      <c r="V2691">
        <v>2</v>
      </c>
      <c r="W2691">
        <v>2</v>
      </c>
      <c r="X2691">
        <v>7</v>
      </c>
      <c r="Y2691">
        <v>9</v>
      </c>
    </row>
    <row r="2692" spans="1:25" x14ac:dyDescent="0.3">
      <c r="A2692" s="1" t="s">
        <v>149</v>
      </c>
      <c r="B2692" s="1" t="s">
        <v>143</v>
      </c>
      <c r="C2692">
        <v>16</v>
      </c>
      <c r="D2692">
        <v>1</v>
      </c>
      <c r="E2692">
        <v>1</v>
      </c>
      <c r="F2692">
        <v>2</v>
      </c>
      <c r="G2692" s="1" t="s">
        <v>463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1</v>
      </c>
      <c r="P2692">
        <v>1</v>
      </c>
      <c r="Q2692">
        <v>2</v>
      </c>
      <c r="R2692">
        <v>0</v>
      </c>
      <c r="S2692">
        <v>3</v>
      </c>
      <c r="T2692">
        <v>3</v>
      </c>
    </row>
    <row r="2693" spans="1:25" x14ac:dyDescent="0.3">
      <c r="A2693" s="1" t="s">
        <v>136</v>
      </c>
      <c r="B2693" s="1" t="s">
        <v>140</v>
      </c>
      <c r="C2693">
        <v>16</v>
      </c>
      <c r="D2693">
        <v>2</v>
      </c>
      <c r="E2693">
        <v>5</v>
      </c>
      <c r="F2693">
        <v>7</v>
      </c>
      <c r="G2693" s="1" t="s">
        <v>463</v>
      </c>
      <c r="H2693">
        <v>1</v>
      </c>
      <c r="I2693">
        <v>3</v>
      </c>
      <c r="J2693">
        <v>3</v>
      </c>
      <c r="K2693">
        <v>1</v>
      </c>
      <c r="L2693">
        <v>4</v>
      </c>
      <c r="M2693">
        <v>1</v>
      </c>
      <c r="N2693">
        <v>2</v>
      </c>
      <c r="O2693">
        <v>2</v>
      </c>
      <c r="P2693">
        <v>1</v>
      </c>
      <c r="Q2693">
        <v>3</v>
      </c>
      <c r="R2693">
        <v>6</v>
      </c>
      <c r="S2693">
        <v>1</v>
      </c>
      <c r="T2693">
        <v>7</v>
      </c>
      <c r="U2693">
        <v>6</v>
      </c>
      <c r="V2693">
        <v>6</v>
      </c>
      <c r="W2693">
        <v>6</v>
      </c>
      <c r="X2693">
        <v>6</v>
      </c>
      <c r="Y2693">
        <v>12</v>
      </c>
    </row>
    <row r="2694" spans="1:25" x14ac:dyDescent="0.3">
      <c r="A2694" s="1" t="s">
        <v>151</v>
      </c>
      <c r="B2694" s="1" t="s">
        <v>135</v>
      </c>
      <c r="C2694">
        <v>16</v>
      </c>
      <c r="D2694">
        <v>3</v>
      </c>
      <c r="E2694">
        <v>0</v>
      </c>
      <c r="F2694">
        <v>3</v>
      </c>
      <c r="G2694" s="1" t="s">
        <v>5</v>
      </c>
      <c r="H2694">
        <v>1</v>
      </c>
      <c r="I2694">
        <v>0</v>
      </c>
      <c r="J2694">
        <v>0</v>
      </c>
      <c r="K2694">
        <v>1</v>
      </c>
      <c r="L2694">
        <v>1</v>
      </c>
      <c r="M2694">
        <v>2</v>
      </c>
      <c r="N2694">
        <v>0</v>
      </c>
      <c r="O2694">
        <v>0</v>
      </c>
      <c r="P2694">
        <v>2</v>
      </c>
      <c r="Q2694">
        <v>2</v>
      </c>
      <c r="R2694">
        <v>0</v>
      </c>
      <c r="S2694">
        <v>1</v>
      </c>
      <c r="T2694">
        <v>1</v>
      </c>
      <c r="U2694">
        <v>3</v>
      </c>
      <c r="V2694">
        <v>12</v>
      </c>
      <c r="W2694">
        <v>12</v>
      </c>
      <c r="X2694">
        <v>3</v>
      </c>
      <c r="Y2694">
        <v>15</v>
      </c>
    </row>
    <row r="2695" spans="1:25" x14ac:dyDescent="0.3">
      <c r="A2695" s="1" t="s">
        <v>150</v>
      </c>
      <c r="B2695" s="1" t="s">
        <v>133</v>
      </c>
      <c r="C2695">
        <v>16</v>
      </c>
      <c r="D2695">
        <v>1</v>
      </c>
      <c r="E2695">
        <v>1</v>
      </c>
      <c r="F2695">
        <v>2</v>
      </c>
      <c r="G2695" s="1" t="s">
        <v>463</v>
      </c>
      <c r="H2695">
        <v>1</v>
      </c>
      <c r="I2695">
        <v>0</v>
      </c>
      <c r="J2695">
        <v>0</v>
      </c>
      <c r="K2695">
        <v>1</v>
      </c>
      <c r="L2695">
        <v>1</v>
      </c>
      <c r="M2695">
        <v>0</v>
      </c>
      <c r="N2695">
        <v>1</v>
      </c>
      <c r="O2695">
        <v>1</v>
      </c>
      <c r="P2695">
        <v>0</v>
      </c>
      <c r="Q2695">
        <v>1</v>
      </c>
      <c r="R2695">
        <v>1</v>
      </c>
      <c r="S2695">
        <v>0</v>
      </c>
      <c r="T2695">
        <v>1</v>
      </c>
      <c r="U2695">
        <v>6</v>
      </c>
      <c r="V2695">
        <v>4</v>
      </c>
      <c r="W2695">
        <v>4</v>
      </c>
      <c r="X2695">
        <v>6</v>
      </c>
      <c r="Y2695">
        <v>10</v>
      </c>
    </row>
    <row r="2696" spans="1:25" x14ac:dyDescent="0.3">
      <c r="A2696" s="1" t="s">
        <v>138</v>
      </c>
      <c r="B2696" s="1" t="s">
        <v>134</v>
      </c>
      <c r="C2696">
        <v>16</v>
      </c>
      <c r="D2696">
        <v>5</v>
      </c>
      <c r="E2696">
        <v>1</v>
      </c>
      <c r="F2696">
        <v>6</v>
      </c>
      <c r="G2696" s="1" t="s">
        <v>463</v>
      </c>
      <c r="H2696">
        <v>3</v>
      </c>
      <c r="I2696">
        <v>0</v>
      </c>
      <c r="J2696">
        <v>0</v>
      </c>
      <c r="K2696">
        <v>3</v>
      </c>
      <c r="L2696">
        <v>3</v>
      </c>
      <c r="M2696">
        <v>2</v>
      </c>
      <c r="N2696">
        <v>1</v>
      </c>
      <c r="O2696">
        <v>1</v>
      </c>
      <c r="P2696">
        <v>2</v>
      </c>
      <c r="Q2696">
        <v>3</v>
      </c>
      <c r="R2696">
        <v>1</v>
      </c>
      <c r="S2696">
        <v>3</v>
      </c>
      <c r="T2696">
        <v>4</v>
      </c>
      <c r="U2696">
        <v>6</v>
      </c>
      <c r="V2696">
        <v>5</v>
      </c>
      <c r="W2696">
        <v>5</v>
      </c>
      <c r="X2696">
        <v>6</v>
      </c>
      <c r="Y2696">
        <v>11</v>
      </c>
    </row>
    <row r="2697" spans="1:25" x14ac:dyDescent="0.3">
      <c r="A2697" s="1" t="s">
        <v>135</v>
      </c>
      <c r="B2697" s="1" t="s">
        <v>143</v>
      </c>
      <c r="C2697">
        <v>17</v>
      </c>
      <c r="D2697">
        <v>6</v>
      </c>
      <c r="E2697">
        <v>1</v>
      </c>
      <c r="F2697">
        <v>7</v>
      </c>
      <c r="G2697" s="1" t="s">
        <v>463</v>
      </c>
      <c r="H2697">
        <v>2</v>
      </c>
      <c r="I2697">
        <v>1</v>
      </c>
      <c r="J2697">
        <v>1</v>
      </c>
      <c r="K2697">
        <v>2</v>
      </c>
      <c r="L2697">
        <v>3</v>
      </c>
      <c r="M2697">
        <v>4</v>
      </c>
      <c r="N2697">
        <v>0</v>
      </c>
      <c r="O2697">
        <v>0</v>
      </c>
      <c r="P2697">
        <v>4</v>
      </c>
      <c r="Q2697">
        <v>4</v>
      </c>
      <c r="R2697">
        <v>3</v>
      </c>
      <c r="S2697">
        <v>1</v>
      </c>
      <c r="T2697">
        <v>4</v>
      </c>
      <c r="U2697">
        <v>4</v>
      </c>
      <c r="V2697">
        <v>3</v>
      </c>
      <c r="W2697">
        <v>3</v>
      </c>
      <c r="X2697">
        <v>4</v>
      </c>
      <c r="Y2697">
        <v>7</v>
      </c>
    </row>
    <row r="2698" spans="1:25" x14ac:dyDescent="0.3">
      <c r="A2698" s="1" t="s">
        <v>146</v>
      </c>
      <c r="B2698" s="1" t="s">
        <v>136</v>
      </c>
      <c r="C2698">
        <v>17</v>
      </c>
      <c r="D2698">
        <v>1</v>
      </c>
      <c r="E2698">
        <v>2</v>
      </c>
      <c r="F2698">
        <v>3</v>
      </c>
      <c r="G2698" s="1" t="s">
        <v>463</v>
      </c>
      <c r="H2698">
        <v>0</v>
      </c>
      <c r="I2698">
        <v>1</v>
      </c>
      <c r="J2698">
        <v>1</v>
      </c>
      <c r="K2698">
        <v>0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2</v>
      </c>
      <c r="R2698">
        <v>3</v>
      </c>
      <c r="S2698">
        <v>3</v>
      </c>
      <c r="T2698">
        <v>6</v>
      </c>
      <c r="U2698">
        <v>3</v>
      </c>
      <c r="V2698">
        <v>5</v>
      </c>
      <c r="W2698">
        <v>5</v>
      </c>
      <c r="X2698">
        <v>3</v>
      </c>
      <c r="Y2698">
        <v>8</v>
      </c>
    </row>
    <row r="2699" spans="1:25" x14ac:dyDescent="0.3">
      <c r="A2699" s="1" t="s">
        <v>147</v>
      </c>
      <c r="B2699" s="1" t="s">
        <v>144</v>
      </c>
      <c r="C2699">
        <v>17</v>
      </c>
      <c r="D2699">
        <v>3</v>
      </c>
      <c r="E2699">
        <v>1</v>
      </c>
      <c r="F2699">
        <v>4</v>
      </c>
      <c r="G2699" s="1" t="s">
        <v>463</v>
      </c>
      <c r="H2699">
        <v>1</v>
      </c>
      <c r="I2699">
        <v>0</v>
      </c>
      <c r="J2699">
        <v>0</v>
      </c>
      <c r="K2699">
        <v>1</v>
      </c>
      <c r="L2699">
        <v>1</v>
      </c>
      <c r="M2699">
        <v>2</v>
      </c>
      <c r="N2699">
        <v>1</v>
      </c>
      <c r="O2699">
        <v>1</v>
      </c>
      <c r="P2699">
        <v>2</v>
      </c>
      <c r="Q2699">
        <v>3</v>
      </c>
      <c r="R2699">
        <v>1</v>
      </c>
      <c r="S2699">
        <v>3</v>
      </c>
      <c r="T2699">
        <v>4</v>
      </c>
      <c r="U2699">
        <v>6</v>
      </c>
      <c r="V2699">
        <v>6</v>
      </c>
      <c r="W2699">
        <v>6</v>
      </c>
      <c r="X2699">
        <v>6</v>
      </c>
      <c r="Y2699">
        <v>12</v>
      </c>
    </row>
    <row r="2700" spans="1:25" x14ac:dyDescent="0.3">
      <c r="A2700" s="1" t="s">
        <v>148</v>
      </c>
      <c r="B2700" s="1" t="s">
        <v>150</v>
      </c>
      <c r="C2700">
        <v>17</v>
      </c>
      <c r="D2700">
        <v>0</v>
      </c>
      <c r="E2700">
        <v>0</v>
      </c>
      <c r="F2700">
        <v>0</v>
      </c>
      <c r="G2700" s="1" t="s">
        <v>5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2</v>
      </c>
      <c r="U2700">
        <v>8</v>
      </c>
      <c r="V2700">
        <v>3</v>
      </c>
      <c r="W2700">
        <v>3</v>
      </c>
      <c r="X2700">
        <v>8</v>
      </c>
      <c r="Y2700">
        <v>11</v>
      </c>
    </row>
    <row r="2701" spans="1:25" x14ac:dyDescent="0.3">
      <c r="A2701" s="1" t="s">
        <v>134</v>
      </c>
      <c r="B2701" s="1" t="s">
        <v>151</v>
      </c>
      <c r="C2701">
        <v>17</v>
      </c>
      <c r="D2701">
        <v>1</v>
      </c>
      <c r="E2701">
        <v>0</v>
      </c>
      <c r="F2701">
        <v>1</v>
      </c>
      <c r="G2701" s="1" t="s">
        <v>5</v>
      </c>
      <c r="H2701">
        <v>1</v>
      </c>
      <c r="I2701">
        <v>0</v>
      </c>
      <c r="J2701">
        <v>0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2</v>
      </c>
      <c r="T2701">
        <v>3</v>
      </c>
      <c r="U2701">
        <v>8</v>
      </c>
      <c r="V2701">
        <v>4</v>
      </c>
      <c r="W2701">
        <v>4</v>
      </c>
      <c r="X2701">
        <v>8</v>
      </c>
      <c r="Y2701">
        <v>12</v>
      </c>
    </row>
    <row r="2702" spans="1:25" x14ac:dyDescent="0.3">
      <c r="A2702" s="1" t="s">
        <v>133</v>
      </c>
      <c r="B2702" s="1" t="s">
        <v>145</v>
      </c>
      <c r="C2702">
        <v>17</v>
      </c>
      <c r="D2702">
        <v>3</v>
      </c>
      <c r="E2702">
        <v>2</v>
      </c>
      <c r="F2702">
        <v>5</v>
      </c>
      <c r="G2702" s="1" t="s">
        <v>463</v>
      </c>
      <c r="H2702">
        <v>1</v>
      </c>
      <c r="I2702">
        <v>1</v>
      </c>
      <c r="J2702">
        <v>1</v>
      </c>
      <c r="K2702">
        <v>1</v>
      </c>
      <c r="L2702">
        <v>2</v>
      </c>
      <c r="M2702">
        <v>2</v>
      </c>
      <c r="N2702">
        <v>1</v>
      </c>
      <c r="O2702">
        <v>1</v>
      </c>
      <c r="P2702">
        <v>2</v>
      </c>
      <c r="Q2702">
        <v>3</v>
      </c>
      <c r="R2702">
        <v>2</v>
      </c>
      <c r="S2702">
        <v>3</v>
      </c>
      <c r="T2702">
        <v>5</v>
      </c>
      <c r="U2702">
        <v>4</v>
      </c>
      <c r="V2702">
        <v>7</v>
      </c>
      <c r="W2702">
        <v>7</v>
      </c>
      <c r="X2702">
        <v>4</v>
      </c>
      <c r="Y2702">
        <v>11</v>
      </c>
    </row>
    <row r="2703" spans="1:25" x14ac:dyDescent="0.3">
      <c r="A2703" s="1" t="s">
        <v>141</v>
      </c>
      <c r="B2703" s="1" t="s">
        <v>152</v>
      </c>
      <c r="C2703">
        <v>17</v>
      </c>
      <c r="D2703">
        <v>2</v>
      </c>
      <c r="E2703">
        <v>2</v>
      </c>
      <c r="F2703">
        <v>4</v>
      </c>
      <c r="G2703" s="1" t="s">
        <v>463</v>
      </c>
      <c r="H2703">
        <v>2</v>
      </c>
      <c r="I2703">
        <v>0</v>
      </c>
      <c r="J2703">
        <v>0</v>
      </c>
      <c r="K2703">
        <v>2</v>
      </c>
      <c r="L2703">
        <v>2</v>
      </c>
      <c r="M2703">
        <v>0</v>
      </c>
      <c r="N2703">
        <v>2</v>
      </c>
      <c r="O2703">
        <v>2</v>
      </c>
      <c r="P2703">
        <v>0</v>
      </c>
      <c r="Q2703">
        <v>2</v>
      </c>
      <c r="R2703">
        <v>0</v>
      </c>
      <c r="S2703">
        <v>0</v>
      </c>
      <c r="T2703">
        <v>0</v>
      </c>
      <c r="U2703">
        <v>6</v>
      </c>
      <c r="V2703">
        <v>5</v>
      </c>
      <c r="W2703">
        <v>5</v>
      </c>
      <c r="X2703">
        <v>6</v>
      </c>
      <c r="Y2703">
        <v>11</v>
      </c>
    </row>
    <row r="2704" spans="1:25" x14ac:dyDescent="0.3">
      <c r="A2704" s="1" t="s">
        <v>140</v>
      </c>
      <c r="B2704" s="1" t="s">
        <v>137</v>
      </c>
      <c r="C2704">
        <v>17</v>
      </c>
      <c r="D2704">
        <v>1</v>
      </c>
      <c r="E2704">
        <v>0</v>
      </c>
      <c r="F2704">
        <v>1</v>
      </c>
      <c r="G2704" s="1" t="s">
        <v>5</v>
      </c>
      <c r="H2704">
        <v>1</v>
      </c>
      <c r="I2704">
        <v>0</v>
      </c>
      <c r="J2704">
        <v>0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1</v>
      </c>
      <c r="U2704">
        <v>4</v>
      </c>
      <c r="V2704">
        <v>4</v>
      </c>
      <c r="W2704">
        <v>4</v>
      </c>
      <c r="X2704">
        <v>4</v>
      </c>
      <c r="Y2704">
        <v>8</v>
      </c>
    </row>
    <row r="2705" spans="1:25" x14ac:dyDescent="0.3">
      <c r="A2705" s="1" t="s">
        <v>138</v>
      </c>
      <c r="B2705" s="1" t="s">
        <v>142</v>
      </c>
      <c r="C2705">
        <v>17</v>
      </c>
      <c r="D2705">
        <v>1</v>
      </c>
      <c r="E2705">
        <v>2</v>
      </c>
      <c r="F2705">
        <v>3</v>
      </c>
      <c r="G2705" s="1" t="s">
        <v>463</v>
      </c>
      <c r="H2705">
        <v>1</v>
      </c>
      <c r="I2705">
        <v>1</v>
      </c>
      <c r="J2705">
        <v>1</v>
      </c>
      <c r="K2705">
        <v>1</v>
      </c>
      <c r="L2705">
        <v>2</v>
      </c>
      <c r="M2705">
        <v>0</v>
      </c>
      <c r="N2705">
        <v>1</v>
      </c>
      <c r="O2705">
        <v>1</v>
      </c>
      <c r="P2705">
        <v>0</v>
      </c>
      <c r="Q2705">
        <v>1</v>
      </c>
      <c r="R2705">
        <v>3</v>
      </c>
      <c r="S2705">
        <v>1</v>
      </c>
      <c r="T2705">
        <v>4</v>
      </c>
      <c r="U2705">
        <v>0</v>
      </c>
      <c r="V2705">
        <v>10</v>
      </c>
      <c r="W2705">
        <v>10</v>
      </c>
      <c r="X2705">
        <v>0</v>
      </c>
      <c r="Y2705">
        <v>10</v>
      </c>
    </row>
    <row r="2706" spans="1:25" x14ac:dyDescent="0.3">
      <c r="A2706" s="1" t="s">
        <v>153</v>
      </c>
      <c r="B2706" s="1" t="s">
        <v>149</v>
      </c>
      <c r="C2706">
        <v>17</v>
      </c>
      <c r="D2706">
        <v>0</v>
      </c>
      <c r="E2706">
        <v>2</v>
      </c>
      <c r="F2706">
        <v>2</v>
      </c>
      <c r="G2706" s="1" t="s">
        <v>5</v>
      </c>
      <c r="H2706">
        <v>0</v>
      </c>
      <c r="I2706">
        <v>1</v>
      </c>
      <c r="J2706">
        <v>1</v>
      </c>
      <c r="K2706">
        <v>0</v>
      </c>
      <c r="L2706">
        <v>1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1</v>
      </c>
      <c r="S2706">
        <v>0</v>
      </c>
      <c r="T2706">
        <v>1</v>
      </c>
      <c r="U2706">
        <v>6</v>
      </c>
      <c r="V2706">
        <v>7</v>
      </c>
      <c r="W2706">
        <v>7</v>
      </c>
      <c r="X2706">
        <v>6</v>
      </c>
      <c r="Y2706">
        <v>13</v>
      </c>
    </row>
    <row r="2707" spans="1:25" x14ac:dyDescent="0.3">
      <c r="A2707" s="1" t="s">
        <v>142</v>
      </c>
      <c r="B2707" s="1" t="s">
        <v>136</v>
      </c>
      <c r="C2707">
        <v>18</v>
      </c>
      <c r="D2707">
        <v>0</v>
      </c>
      <c r="E2707">
        <v>1</v>
      </c>
      <c r="F2707">
        <v>1</v>
      </c>
      <c r="G2707" s="1" t="s">
        <v>5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1</v>
      </c>
      <c r="P2707">
        <v>0</v>
      </c>
      <c r="Q2707">
        <v>1</v>
      </c>
      <c r="R2707">
        <v>0</v>
      </c>
      <c r="S2707">
        <v>1</v>
      </c>
      <c r="T2707">
        <v>1</v>
      </c>
      <c r="U2707">
        <v>9</v>
      </c>
      <c r="V2707">
        <v>4</v>
      </c>
      <c r="W2707">
        <v>4</v>
      </c>
      <c r="X2707">
        <v>9</v>
      </c>
      <c r="Y2707">
        <v>13</v>
      </c>
    </row>
    <row r="2708" spans="1:25" x14ac:dyDescent="0.3">
      <c r="A2708" s="1" t="s">
        <v>150</v>
      </c>
      <c r="B2708" s="1" t="s">
        <v>152</v>
      </c>
      <c r="C2708">
        <v>18</v>
      </c>
      <c r="D2708">
        <v>4</v>
      </c>
      <c r="E2708">
        <v>1</v>
      </c>
      <c r="F2708">
        <v>5</v>
      </c>
      <c r="G2708" s="1" t="s">
        <v>463</v>
      </c>
      <c r="H2708">
        <v>1</v>
      </c>
      <c r="I2708">
        <v>0</v>
      </c>
      <c r="J2708">
        <v>0</v>
      </c>
      <c r="K2708">
        <v>1</v>
      </c>
      <c r="L2708">
        <v>1</v>
      </c>
      <c r="M2708">
        <v>3</v>
      </c>
      <c r="N2708">
        <v>1</v>
      </c>
      <c r="O2708">
        <v>1</v>
      </c>
      <c r="P2708">
        <v>3</v>
      </c>
      <c r="Q2708">
        <v>4</v>
      </c>
      <c r="R2708">
        <v>2</v>
      </c>
      <c r="S2708">
        <v>2</v>
      </c>
      <c r="T2708">
        <v>4</v>
      </c>
      <c r="U2708">
        <v>3</v>
      </c>
      <c r="V2708">
        <v>4</v>
      </c>
      <c r="W2708">
        <v>4</v>
      </c>
      <c r="X2708">
        <v>3</v>
      </c>
      <c r="Y2708">
        <v>7</v>
      </c>
    </row>
    <row r="2709" spans="1:25" x14ac:dyDescent="0.3">
      <c r="A2709" s="1" t="s">
        <v>135</v>
      </c>
      <c r="B2709" s="1" t="s">
        <v>153</v>
      </c>
      <c r="C2709">
        <v>18</v>
      </c>
      <c r="D2709">
        <v>5</v>
      </c>
      <c r="E2709">
        <v>0</v>
      </c>
      <c r="F2709">
        <v>5</v>
      </c>
      <c r="G2709" s="1" t="s">
        <v>5</v>
      </c>
      <c r="H2709">
        <v>2</v>
      </c>
      <c r="I2709">
        <v>0</v>
      </c>
      <c r="J2709">
        <v>0</v>
      </c>
      <c r="K2709">
        <v>2</v>
      </c>
      <c r="L2709">
        <v>2</v>
      </c>
      <c r="M2709">
        <v>3</v>
      </c>
      <c r="N2709">
        <v>0</v>
      </c>
      <c r="O2709">
        <v>0</v>
      </c>
      <c r="P2709">
        <v>3</v>
      </c>
      <c r="Q2709">
        <v>3</v>
      </c>
      <c r="R2709">
        <v>1</v>
      </c>
      <c r="S2709">
        <v>2</v>
      </c>
      <c r="T2709">
        <v>3</v>
      </c>
      <c r="U2709">
        <v>7</v>
      </c>
      <c r="V2709">
        <v>6</v>
      </c>
      <c r="W2709">
        <v>6</v>
      </c>
      <c r="X2709">
        <v>7</v>
      </c>
      <c r="Y2709">
        <v>13</v>
      </c>
    </row>
    <row r="2710" spans="1:25" x14ac:dyDescent="0.3">
      <c r="A2710" s="1" t="s">
        <v>148</v>
      </c>
      <c r="B2710" s="1" t="s">
        <v>147</v>
      </c>
      <c r="C2710">
        <v>18</v>
      </c>
      <c r="D2710">
        <v>1</v>
      </c>
      <c r="E2710">
        <v>3</v>
      </c>
      <c r="F2710">
        <v>4</v>
      </c>
      <c r="G2710" s="1" t="s">
        <v>463</v>
      </c>
      <c r="H2710">
        <v>1</v>
      </c>
      <c r="I2710">
        <v>1</v>
      </c>
      <c r="J2710">
        <v>1</v>
      </c>
      <c r="K2710">
        <v>1</v>
      </c>
      <c r="L2710">
        <v>2</v>
      </c>
      <c r="M2710">
        <v>0</v>
      </c>
      <c r="N2710">
        <v>2</v>
      </c>
      <c r="O2710">
        <v>2</v>
      </c>
      <c r="P2710">
        <v>0</v>
      </c>
      <c r="Q2710">
        <v>2</v>
      </c>
      <c r="R2710">
        <v>0</v>
      </c>
      <c r="S2710">
        <v>1</v>
      </c>
      <c r="T2710">
        <v>1</v>
      </c>
    </row>
    <row r="2711" spans="1:25" x14ac:dyDescent="0.3">
      <c r="A2711" s="1" t="s">
        <v>152</v>
      </c>
      <c r="B2711" s="1" t="s">
        <v>133</v>
      </c>
      <c r="C2711">
        <v>20</v>
      </c>
      <c r="D2711">
        <v>2</v>
      </c>
      <c r="E2711">
        <v>6</v>
      </c>
      <c r="F2711">
        <v>8</v>
      </c>
      <c r="G2711" s="1" t="s">
        <v>463</v>
      </c>
      <c r="H2711">
        <v>1</v>
      </c>
      <c r="I2711">
        <v>1</v>
      </c>
      <c r="J2711">
        <v>1</v>
      </c>
      <c r="K2711">
        <v>1</v>
      </c>
      <c r="L2711">
        <v>2</v>
      </c>
      <c r="M2711">
        <v>1</v>
      </c>
      <c r="N2711">
        <v>5</v>
      </c>
      <c r="O2711">
        <v>5</v>
      </c>
      <c r="P2711">
        <v>1</v>
      </c>
      <c r="Q2711">
        <v>6</v>
      </c>
      <c r="R2711">
        <v>3</v>
      </c>
      <c r="S2711">
        <v>2</v>
      </c>
      <c r="T2711">
        <v>5</v>
      </c>
      <c r="U2711">
        <v>3</v>
      </c>
      <c r="V2711">
        <v>8</v>
      </c>
      <c r="W2711">
        <v>8</v>
      </c>
      <c r="X2711">
        <v>3</v>
      </c>
      <c r="Y2711">
        <v>11</v>
      </c>
    </row>
    <row r="2712" spans="1:25" x14ac:dyDescent="0.3">
      <c r="A2712" s="1" t="s">
        <v>144</v>
      </c>
      <c r="B2712" s="1" t="s">
        <v>136</v>
      </c>
      <c r="C2712">
        <v>20</v>
      </c>
      <c r="D2712">
        <v>0</v>
      </c>
      <c r="E2712">
        <v>2</v>
      </c>
      <c r="F2712">
        <v>2</v>
      </c>
      <c r="G2712" s="1" t="s">
        <v>5</v>
      </c>
      <c r="H2712">
        <v>0</v>
      </c>
      <c r="I2712">
        <v>2</v>
      </c>
      <c r="J2712">
        <v>2</v>
      </c>
      <c r="K2712">
        <v>0</v>
      </c>
      <c r="L2712">
        <v>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2</v>
      </c>
      <c r="T2712">
        <v>2</v>
      </c>
      <c r="U2712">
        <v>7</v>
      </c>
      <c r="V2712">
        <v>8</v>
      </c>
      <c r="W2712">
        <v>8</v>
      </c>
      <c r="X2712">
        <v>7</v>
      </c>
      <c r="Y2712">
        <v>15</v>
      </c>
    </row>
    <row r="2713" spans="1:25" x14ac:dyDescent="0.3">
      <c r="A2713" s="1" t="s">
        <v>148</v>
      </c>
      <c r="B2713" s="1" t="s">
        <v>145</v>
      </c>
      <c r="C2713">
        <v>20</v>
      </c>
      <c r="D2713">
        <v>3</v>
      </c>
      <c r="E2713">
        <v>2</v>
      </c>
      <c r="F2713">
        <v>5</v>
      </c>
      <c r="G2713" s="1" t="s">
        <v>463</v>
      </c>
      <c r="H2713">
        <v>1</v>
      </c>
      <c r="I2713">
        <v>0</v>
      </c>
      <c r="J2713">
        <v>0</v>
      </c>
      <c r="K2713">
        <v>1</v>
      </c>
      <c r="L2713">
        <v>1</v>
      </c>
      <c r="M2713">
        <v>2</v>
      </c>
      <c r="N2713">
        <v>2</v>
      </c>
      <c r="O2713">
        <v>2</v>
      </c>
      <c r="P2713">
        <v>2</v>
      </c>
      <c r="Q2713">
        <v>4</v>
      </c>
      <c r="R2713">
        <v>3</v>
      </c>
      <c r="S2713">
        <v>4</v>
      </c>
      <c r="T2713">
        <v>7</v>
      </c>
      <c r="U2713">
        <v>3</v>
      </c>
      <c r="V2713">
        <v>4</v>
      </c>
      <c r="W2713">
        <v>4</v>
      </c>
      <c r="X2713">
        <v>3</v>
      </c>
      <c r="Y2713">
        <v>7</v>
      </c>
    </row>
    <row r="2714" spans="1:25" x14ac:dyDescent="0.3">
      <c r="A2714" s="1" t="s">
        <v>141</v>
      </c>
      <c r="B2714" s="1" t="s">
        <v>134</v>
      </c>
      <c r="C2714">
        <v>20</v>
      </c>
      <c r="D2714">
        <v>3</v>
      </c>
      <c r="E2714">
        <v>1</v>
      </c>
      <c r="F2714">
        <v>4</v>
      </c>
      <c r="G2714" s="1" t="s">
        <v>463</v>
      </c>
      <c r="H2714">
        <v>2</v>
      </c>
      <c r="I2714">
        <v>1</v>
      </c>
      <c r="J2714">
        <v>1</v>
      </c>
      <c r="K2714">
        <v>2</v>
      </c>
      <c r="L2714">
        <v>3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3</v>
      </c>
      <c r="U2714">
        <v>4</v>
      </c>
      <c r="V2714">
        <v>13</v>
      </c>
      <c r="W2714">
        <v>13</v>
      </c>
      <c r="X2714">
        <v>4</v>
      </c>
      <c r="Y2714">
        <v>17</v>
      </c>
    </row>
    <row r="2715" spans="1:25" x14ac:dyDescent="0.3">
      <c r="A2715" s="1" t="s">
        <v>140</v>
      </c>
      <c r="B2715" s="1" t="s">
        <v>138</v>
      </c>
      <c r="C2715">
        <v>20</v>
      </c>
      <c r="D2715">
        <v>2</v>
      </c>
      <c r="E2715">
        <v>2</v>
      </c>
      <c r="F2715">
        <v>4</v>
      </c>
      <c r="G2715" s="1" t="s">
        <v>463</v>
      </c>
      <c r="H2715">
        <v>1</v>
      </c>
      <c r="I2715">
        <v>1</v>
      </c>
      <c r="J2715">
        <v>1</v>
      </c>
      <c r="K2715">
        <v>1</v>
      </c>
      <c r="L2715">
        <v>2</v>
      </c>
      <c r="M2715">
        <v>1</v>
      </c>
      <c r="N2715">
        <v>1</v>
      </c>
      <c r="O2715">
        <v>1</v>
      </c>
      <c r="P2715">
        <v>1</v>
      </c>
      <c r="Q2715">
        <v>2</v>
      </c>
      <c r="R2715">
        <v>2</v>
      </c>
      <c r="S2715">
        <v>0</v>
      </c>
      <c r="T2715">
        <v>2</v>
      </c>
      <c r="U2715">
        <v>9</v>
      </c>
      <c r="V2715">
        <v>1</v>
      </c>
      <c r="W2715">
        <v>1</v>
      </c>
      <c r="X2715">
        <v>9</v>
      </c>
      <c r="Y2715">
        <v>10</v>
      </c>
    </row>
    <row r="2716" spans="1:25" x14ac:dyDescent="0.3">
      <c r="A2716" s="1" t="s">
        <v>137</v>
      </c>
      <c r="B2716" s="1" t="s">
        <v>147</v>
      </c>
      <c r="C2716">
        <v>20</v>
      </c>
      <c r="D2716">
        <v>1</v>
      </c>
      <c r="E2716">
        <v>2</v>
      </c>
      <c r="F2716">
        <v>3</v>
      </c>
      <c r="G2716" s="1" t="s">
        <v>463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2</v>
      </c>
      <c r="O2716">
        <v>2</v>
      </c>
      <c r="P2716">
        <v>1</v>
      </c>
      <c r="Q2716">
        <v>3</v>
      </c>
      <c r="R2716">
        <v>2</v>
      </c>
      <c r="S2716">
        <v>2</v>
      </c>
      <c r="T2716">
        <v>4</v>
      </c>
      <c r="U2716">
        <v>4</v>
      </c>
      <c r="V2716">
        <v>3</v>
      </c>
      <c r="W2716">
        <v>3</v>
      </c>
      <c r="X2716">
        <v>4</v>
      </c>
      <c r="Y2716">
        <v>7</v>
      </c>
    </row>
    <row r="2717" spans="1:25" x14ac:dyDescent="0.3">
      <c r="A2717" s="1" t="s">
        <v>143</v>
      </c>
      <c r="B2717" s="1" t="s">
        <v>146</v>
      </c>
      <c r="C2717">
        <v>20</v>
      </c>
      <c r="D2717">
        <v>0</v>
      </c>
      <c r="E2717">
        <v>2</v>
      </c>
      <c r="F2717">
        <v>2</v>
      </c>
      <c r="G2717" s="1" t="s">
        <v>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</v>
      </c>
      <c r="O2717">
        <v>2</v>
      </c>
      <c r="P2717">
        <v>0</v>
      </c>
      <c r="Q2717">
        <v>2</v>
      </c>
      <c r="R2717">
        <v>0</v>
      </c>
      <c r="S2717">
        <v>1</v>
      </c>
      <c r="T2717">
        <v>1</v>
      </c>
      <c r="U2717">
        <v>10</v>
      </c>
      <c r="V2717">
        <v>6</v>
      </c>
      <c r="W2717">
        <v>6</v>
      </c>
      <c r="X2717">
        <v>10</v>
      </c>
      <c r="Y2717">
        <v>16</v>
      </c>
    </row>
    <row r="2718" spans="1:25" x14ac:dyDescent="0.3">
      <c r="A2718" s="1" t="s">
        <v>149</v>
      </c>
      <c r="B2718" s="1" t="s">
        <v>151</v>
      </c>
      <c r="C2718">
        <v>20</v>
      </c>
      <c r="D2718">
        <v>1</v>
      </c>
      <c r="E2718">
        <v>1</v>
      </c>
      <c r="F2718">
        <v>2</v>
      </c>
      <c r="G2718" s="1" t="s">
        <v>463</v>
      </c>
      <c r="H2718">
        <v>0</v>
      </c>
      <c r="I2718">
        <v>1</v>
      </c>
      <c r="J2718">
        <v>1</v>
      </c>
      <c r="K2718">
        <v>0</v>
      </c>
      <c r="L2718">
        <v>1</v>
      </c>
      <c r="M2718">
        <v>1</v>
      </c>
      <c r="N2718">
        <v>0</v>
      </c>
      <c r="O2718">
        <v>0</v>
      </c>
      <c r="P2718">
        <v>1</v>
      </c>
      <c r="Q2718">
        <v>1</v>
      </c>
      <c r="R2718">
        <v>2</v>
      </c>
      <c r="S2718">
        <v>3</v>
      </c>
      <c r="T2718">
        <v>5</v>
      </c>
    </row>
    <row r="2719" spans="1:25" x14ac:dyDescent="0.3">
      <c r="A2719" s="1" t="s">
        <v>135</v>
      </c>
      <c r="B2719" s="1" t="s">
        <v>141</v>
      </c>
      <c r="C2719">
        <v>21</v>
      </c>
      <c r="D2719">
        <v>2</v>
      </c>
      <c r="E2719">
        <v>2</v>
      </c>
      <c r="F2719">
        <v>4</v>
      </c>
      <c r="G2719" s="1" t="s">
        <v>463</v>
      </c>
      <c r="H2719">
        <v>2</v>
      </c>
      <c r="I2719">
        <v>1</v>
      </c>
      <c r="J2719">
        <v>1</v>
      </c>
      <c r="K2719">
        <v>2</v>
      </c>
      <c r="L2719">
        <v>3</v>
      </c>
      <c r="M2719">
        <v>0</v>
      </c>
      <c r="N2719">
        <v>1</v>
      </c>
      <c r="O2719">
        <v>1</v>
      </c>
      <c r="P2719">
        <v>0</v>
      </c>
      <c r="Q2719">
        <v>1</v>
      </c>
      <c r="R2719">
        <v>2</v>
      </c>
      <c r="S2719">
        <v>1</v>
      </c>
      <c r="T2719">
        <v>3</v>
      </c>
      <c r="U2719">
        <v>9</v>
      </c>
      <c r="V2719">
        <v>2</v>
      </c>
      <c r="W2719">
        <v>2</v>
      </c>
      <c r="X2719">
        <v>9</v>
      </c>
      <c r="Y2719">
        <v>11</v>
      </c>
    </row>
    <row r="2720" spans="1:25" x14ac:dyDescent="0.3">
      <c r="A2720" s="1" t="s">
        <v>146</v>
      </c>
      <c r="B2720" s="1" t="s">
        <v>148</v>
      </c>
      <c r="C2720">
        <v>21</v>
      </c>
      <c r="D2720">
        <v>1</v>
      </c>
      <c r="E2720">
        <v>3</v>
      </c>
      <c r="F2720">
        <v>4</v>
      </c>
      <c r="G2720" s="1" t="s">
        <v>463</v>
      </c>
      <c r="H2720">
        <v>1</v>
      </c>
      <c r="I2720">
        <v>0</v>
      </c>
      <c r="J2720">
        <v>0</v>
      </c>
      <c r="K2720">
        <v>1</v>
      </c>
      <c r="L2720">
        <v>1</v>
      </c>
      <c r="M2720">
        <v>0</v>
      </c>
      <c r="N2720">
        <v>3</v>
      </c>
      <c r="O2720">
        <v>3</v>
      </c>
      <c r="P2720">
        <v>0</v>
      </c>
      <c r="Q2720">
        <v>3</v>
      </c>
      <c r="R2720">
        <v>1</v>
      </c>
      <c r="S2720">
        <v>2</v>
      </c>
      <c r="T2720">
        <v>3</v>
      </c>
      <c r="U2720">
        <v>6</v>
      </c>
      <c r="V2720">
        <v>8</v>
      </c>
      <c r="W2720">
        <v>8</v>
      </c>
      <c r="X2720">
        <v>6</v>
      </c>
      <c r="Y2720">
        <v>14</v>
      </c>
    </row>
    <row r="2721" spans="1:25" x14ac:dyDescent="0.3">
      <c r="A2721" s="1" t="s">
        <v>147</v>
      </c>
      <c r="B2721" s="1" t="s">
        <v>140</v>
      </c>
      <c r="C2721">
        <v>21</v>
      </c>
      <c r="D2721">
        <v>4</v>
      </c>
      <c r="E2721">
        <v>1</v>
      </c>
      <c r="F2721">
        <v>5</v>
      </c>
      <c r="G2721" s="1" t="s">
        <v>463</v>
      </c>
      <c r="H2721">
        <v>4</v>
      </c>
      <c r="I2721">
        <v>0</v>
      </c>
      <c r="J2721">
        <v>0</v>
      </c>
      <c r="K2721">
        <v>4</v>
      </c>
      <c r="L2721">
        <v>4</v>
      </c>
      <c r="M2721">
        <v>0</v>
      </c>
      <c r="N2721">
        <v>1</v>
      </c>
      <c r="O2721">
        <v>1</v>
      </c>
      <c r="P2721">
        <v>0</v>
      </c>
      <c r="Q2721">
        <v>1</v>
      </c>
      <c r="R2721">
        <v>2</v>
      </c>
      <c r="S2721">
        <v>1</v>
      </c>
      <c r="T2721">
        <v>3</v>
      </c>
      <c r="U2721">
        <v>4</v>
      </c>
      <c r="V2721">
        <v>10</v>
      </c>
      <c r="W2721">
        <v>10</v>
      </c>
      <c r="X2721">
        <v>4</v>
      </c>
      <c r="Y2721">
        <v>14</v>
      </c>
    </row>
    <row r="2722" spans="1:25" x14ac:dyDescent="0.3">
      <c r="A2722" s="1" t="s">
        <v>134</v>
      </c>
      <c r="B2722" s="1" t="s">
        <v>143</v>
      </c>
      <c r="C2722">
        <v>21</v>
      </c>
      <c r="D2722">
        <v>2</v>
      </c>
      <c r="E2722">
        <v>1</v>
      </c>
      <c r="F2722">
        <v>3</v>
      </c>
      <c r="G2722" s="1" t="s">
        <v>463</v>
      </c>
      <c r="H2722">
        <v>1</v>
      </c>
      <c r="I2722">
        <v>1</v>
      </c>
      <c r="J2722">
        <v>1</v>
      </c>
      <c r="K2722">
        <v>1</v>
      </c>
      <c r="L2722">
        <v>2</v>
      </c>
      <c r="M2722">
        <v>1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3</v>
      </c>
      <c r="T2722">
        <v>4</v>
      </c>
      <c r="U2722">
        <v>8</v>
      </c>
      <c r="V2722">
        <v>8</v>
      </c>
      <c r="W2722">
        <v>8</v>
      </c>
      <c r="X2722">
        <v>8</v>
      </c>
      <c r="Y2722">
        <v>16</v>
      </c>
    </row>
    <row r="2723" spans="1:25" x14ac:dyDescent="0.3">
      <c r="A2723" s="1" t="s">
        <v>133</v>
      </c>
      <c r="B2723" s="1" t="s">
        <v>137</v>
      </c>
      <c r="C2723">
        <v>21</v>
      </c>
      <c r="D2723">
        <v>3</v>
      </c>
      <c r="E2723">
        <v>0</v>
      </c>
      <c r="F2723">
        <v>3</v>
      </c>
      <c r="G2723" s="1" t="s">
        <v>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3</v>
      </c>
      <c r="N2723">
        <v>0</v>
      </c>
      <c r="O2723">
        <v>0</v>
      </c>
      <c r="P2723">
        <v>3</v>
      </c>
      <c r="Q2723">
        <v>3</v>
      </c>
      <c r="R2723">
        <v>1</v>
      </c>
      <c r="S2723">
        <v>0</v>
      </c>
      <c r="T2723">
        <v>1</v>
      </c>
      <c r="U2723">
        <v>3</v>
      </c>
      <c r="V2723">
        <v>4</v>
      </c>
      <c r="W2723">
        <v>4</v>
      </c>
      <c r="X2723">
        <v>3</v>
      </c>
      <c r="Y2723">
        <v>7</v>
      </c>
    </row>
    <row r="2724" spans="1:25" x14ac:dyDescent="0.3">
      <c r="A2724" s="1" t="s">
        <v>145</v>
      </c>
      <c r="B2724" s="1" t="s">
        <v>149</v>
      </c>
      <c r="C2724">
        <v>21</v>
      </c>
      <c r="D2724">
        <v>1</v>
      </c>
      <c r="E2724">
        <v>1</v>
      </c>
      <c r="F2724">
        <v>2</v>
      </c>
      <c r="G2724" s="1" t="s">
        <v>463</v>
      </c>
      <c r="H2724">
        <v>1</v>
      </c>
      <c r="I2724">
        <v>1</v>
      </c>
      <c r="J2724">
        <v>1</v>
      </c>
      <c r="K2724">
        <v>1</v>
      </c>
      <c r="L2724">
        <v>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1</v>
      </c>
      <c r="T2724">
        <v>3</v>
      </c>
      <c r="U2724">
        <v>13</v>
      </c>
      <c r="V2724">
        <v>0</v>
      </c>
      <c r="W2724">
        <v>0</v>
      </c>
      <c r="X2724">
        <v>13</v>
      </c>
      <c r="Y2724">
        <v>13</v>
      </c>
    </row>
    <row r="2725" spans="1:25" x14ac:dyDescent="0.3">
      <c r="A2725" s="1" t="s">
        <v>151</v>
      </c>
      <c r="B2725" s="1" t="s">
        <v>142</v>
      </c>
      <c r="C2725">
        <v>21</v>
      </c>
      <c r="D2725">
        <v>0</v>
      </c>
      <c r="E2725">
        <v>1</v>
      </c>
      <c r="F2725">
        <v>1</v>
      </c>
      <c r="G2725" s="1" t="s">
        <v>5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1</v>
      </c>
      <c r="P2725">
        <v>0</v>
      </c>
      <c r="Q2725">
        <v>1</v>
      </c>
      <c r="R2725">
        <v>1</v>
      </c>
      <c r="S2725">
        <v>1</v>
      </c>
      <c r="T2725">
        <v>2</v>
      </c>
      <c r="U2725">
        <v>2</v>
      </c>
      <c r="V2725">
        <v>8</v>
      </c>
      <c r="W2725">
        <v>8</v>
      </c>
      <c r="X2725">
        <v>2</v>
      </c>
      <c r="Y2725">
        <v>10</v>
      </c>
    </row>
    <row r="2726" spans="1:25" x14ac:dyDescent="0.3">
      <c r="A2726" s="1" t="s">
        <v>153</v>
      </c>
      <c r="B2726" s="1" t="s">
        <v>152</v>
      </c>
      <c r="C2726">
        <v>21</v>
      </c>
      <c r="D2726">
        <v>0</v>
      </c>
      <c r="E2726">
        <v>1</v>
      </c>
      <c r="F2726">
        <v>1</v>
      </c>
      <c r="G2726" s="1" t="s">
        <v>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4</v>
      </c>
      <c r="V2726">
        <v>3</v>
      </c>
      <c r="W2726">
        <v>3</v>
      </c>
      <c r="X2726">
        <v>4</v>
      </c>
      <c r="Y2726">
        <v>7</v>
      </c>
    </row>
    <row r="2727" spans="1:25" x14ac:dyDescent="0.3">
      <c r="A2727" s="1" t="s">
        <v>136</v>
      </c>
      <c r="B2727" s="1" t="s">
        <v>150</v>
      </c>
      <c r="C2727">
        <v>21</v>
      </c>
      <c r="D2727">
        <v>1</v>
      </c>
      <c r="E2727">
        <v>0</v>
      </c>
      <c r="F2727">
        <v>1</v>
      </c>
      <c r="G2727" s="1" t="s">
        <v>5</v>
      </c>
      <c r="H2727">
        <v>1</v>
      </c>
      <c r="I2727">
        <v>0</v>
      </c>
      <c r="J2727">
        <v>0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2</v>
      </c>
      <c r="U2727">
        <v>7</v>
      </c>
      <c r="V2727">
        <v>3</v>
      </c>
      <c r="W2727">
        <v>3</v>
      </c>
      <c r="X2727">
        <v>7</v>
      </c>
      <c r="Y2727">
        <v>10</v>
      </c>
    </row>
    <row r="2728" spans="1:25" x14ac:dyDescent="0.3">
      <c r="A2728" s="1" t="s">
        <v>344</v>
      </c>
      <c r="B2728" s="1" t="s">
        <v>348</v>
      </c>
      <c r="C2728">
        <v>1</v>
      </c>
      <c r="D2728">
        <v>0</v>
      </c>
      <c r="E2728">
        <v>3</v>
      </c>
      <c r="F2728">
        <v>3</v>
      </c>
      <c r="G2728" s="1" t="s">
        <v>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3</v>
      </c>
      <c r="O2728">
        <v>3</v>
      </c>
      <c r="P2728">
        <v>0</v>
      </c>
      <c r="Q2728">
        <v>3</v>
      </c>
      <c r="R2728">
        <v>1</v>
      </c>
      <c r="S2728">
        <v>3</v>
      </c>
      <c r="T2728">
        <v>4</v>
      </c>
      <c r="U2728">
        <v>4</v>
      </c>
      <c r="V2728">
        <v>10</v>
      </c>
      <c r="W2728">
        <v>10</v>
      </c>
      <c r="X2728">
        <v>4</v>
      </c>
      <c r="Y2728">
        <v>14</v>
      </c>
    </row>
    <row r="2729" spans="1:25" x14ac:dyDescent="0.3">
      <c r="A2729" s="1" t="s">
        <v>352</v>
      </c>
      <c r="B2729" s="1" t="s">
        <v>361</v>
      </c>
      <c r="C2729">
        <v>1</v>
      </c>
      <c r="D2729">
        <v>2</v>
      </c>
      <c r="E2729">
        <v>1</v>
      </c>
      <c r="F2729">
        <v>3</v>
      </c>
      <c r="G2729" s="1" t="s">
        <v>463</v>
      </c>
      <c r="H2729">
        <v>1</v>
      </c>
      <c r="I2729">
        <v>1</v>
      </c>
      <c r="J2729">
        <v>1</v>
      </c>
      <c r="K2729">
        <v>1</v>
      </c>
      <c r="L2729">
        <v>2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1</v>
      </c>
      <c r="S2729">
        <v>3</v>
      </c>
      <c r="T2729">
        <v>4</v>
      </c>
      <c r="U2729">
        <v>4</v>
      </c>
      <c r="V2729">
        <v>9</v>
      </c>
      <c r="W2729">
        <v>9</v>
      </c>
      <c r="X2729">
        <v>4</v>
      </c>
      <c r="Y2729">
        <v>13</v>
      </c>
    </row>
    <row r="2730" spans="1:25" x14ac:dyDescent="0.3">
      <c r="A2730" s="1" t="s">
        <v>351</v>
      </c>
      <c r="B2730" s="1" t="s">
        <v>345</v>
      </c>
      <c r="C2730">
        <v>1</v>
      </c>
      <c r="D2730">
        <v>0</v>
      </c>
      <c r="E2730">
        <v>2</v>
      </c>
      <c r="F2730">
        <v>2</v>
      </c>
      <c r="G2730" s="1" t="s">
        <v>5</v>
      </c>
      <c r="H2730">
        <v>0</v>
      </c>
      <c r="I2730">
        <v>1</v>
      </c>
      <c r="J2730">
        <v>1</v>
      </c>
      <c r="K2730">
        <v>0</v>
      </c>
      <c r="L2730">
        <v>1</v>
      </c>
      <c r="M2730">
        <v>0</v>
      </c>
      <c r="N2730">
        <v>1</v>
      </c>
      <c r="O2730">
        <v>1</v>
      </c>
      <c r="P2730">
        <v>0</v>
      </c>
      <c r="Q2730">
        <v>1</v>
      </c>
      <c r="R2730">
        <v>3</v>
      </c>
      <c r="S2730">
        <v>1</v>
      </c>
      <c r="T2730">
        <v>4</v>
      </c>
      <c r="U2730">
        <v>6</v>
      </c>
      <c r="V2730">
        <v>1</v>
      </c>
      <c r="W2730">
        <v>1</v>
      </c>
      <c r="X2730">
        <v>6</v>
      </c>
      <c r="Y2730">
        <v>7</v>
      </c>
    </row>
    <row r="2731" spans="1:25" x14ac:dyDescent="0.3">
      <c r="A2731" s="1" t="s">
        <v>347</v>
      </c>
      <c r="B2731" s="1" t="s">
        <v>355</v>
      </c>
      <c r="C2731">
        <v>1</v>
      </c>
      <c r="D2731">
        <v>1</v>
      </c>
      <c r="E2731">
        <v>0</v>
      </c>
      <c r="F2731">
        <v>1</v>
      </c>
      <c r="G2731" s="1" t="s">
        <v>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2</v>
      </c>
      <c r="S2731">
        <v>2</v>
      </c>
      <c r="T2731">
        <v>4</v>
      </c>
      <c r="U2731">
        <v>5</v>
      </c>
      <c r="V2731">
        <v>2</v>
      </c>
      <c r="W2731">
        <v>2</v>
      </c>
      <c r="X2731">
        <v>5</v>
      </c>
      <c r="Y2731">
        <v>7</v>
      </c>
    </row>
    <row r="2732" spans="1:25" x14ac:dyDescent="0.3">
      <c r="A2732" s="1" t="s">
        <v>356</v>
      </c>
      <c r="B2732" s="1" t="s">
        <v>350</v>
      </c>
      <c r="C2732">
        <v>1</v>
      </c>
      <c r="D2732">
        <v>1</v>
      </c>
      <c r="E2732">
        <v>0</v>
      </c>
      <c r="F2732">
        <v>1</v>
      </c>
      <c r="G2732" s="1" t="s">
        <v>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3</v>
      </c>
      <c r="S2732">
        <v>3</v>
      </c>
      <c r="T2732">
        <v>6</v>
      </c>
      <c r="U2732">
        <v>8</v>
      </c>
      <c r="V2732">
        <v>3</v>
      </c>
      <c r="W2732">
        <v>3</v>
      </c>
      <c r="X2732">
        <v>8</v>
      </c>
      <c r="Y2732">
        <v>11</v>
      </c>
    </row>
    <row r="2733" spans="1:25" x14ac:dyDescent="0.3">
      <c r="A2733" s="1" t="s">
        <v>349</v>
      </c>
      <c r="B2733" s="1" t="s">
        <v>357</v>
      </c>
      <c r="C2733">
        <v>1</v>
      </c>
      <c r="D2733">
        <v>1</v>
      </c>
      <c r="E2733">
        <v>1</v>
      </c>
      <c r="F2733">
        <v>2</v>
      </c>
      <c r="G2733" s="1" t="s">
        <v>463</v>
      </c>
      <c r="H2733">
        <v>1</v>
      </c>
      <c r="I2733">
        <v>1</v>
      </c>
      <c r="J2733">
        <v>1</v>
      </c>
      <c r="K2733">
        <v>1</v>
      </c>
      <c r="L2733">
        <v>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2</v>
      </c>
      <c r="U2733">
        <v>7</v>
      </c>
      <c r="V2733">
        <v>2</v>
      </c>
      <c r="W2733">
        <v>2</v>
      </c>
      <c r="X2733">
        <v>7</v>
      </c>
      <c r="Y2733">
        <v>9</v>
      </c>
    </row>
    <row r="2734" spans="1:25" x14ac:dyDescent="0.3">
      <c r="A2734" s="1" t="s">
        <v>353</v>
      </c>
      <c r="B2734" s="1" t="s">
        <v>359</v>
      </c>
      <c r="C2734">
        <v>1</v>
      </c>
      <c r="D2734">
        <v>1</v>
      </c>
      <c r="E2734">
        <v>0</v>
      </c>
      <c r="F2734">
        <v>1</v>
      </c>
      <c r="G2734" s="1" t="s">
        <v>5</v>
      </c>
      <c r="H2734">
        <v>1</v>
      </c>
      <c r="I2734">
        <v>0</v>
      </c>
      <c r="J2734">
        <v>0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</v>
      </c>
      <c r="T2734">
        <v>3</v>
      </c>
      <c r="U2734">
        <v>3</v>
      </c>
      <c r="V2734">
        <v>3</v>
      </c>
      <c r="W2734">
        <v>3</v>
      </c>
      <c r="X2734">
        <v>3</v>
      </c>
      <c r="Y2734">
        <v>6</v>
      </c>
    </row>
    <row r="2735" spans="1:25" x14ac:dyDescent="0.3">
      <c r="A2735" s="1" t="s">
        <v>354</v>
      </c>
      <c r="B2735" s="1" t="s">
        <v>358</v>
      </c>
      <c r="C2735">
        <v>1</v>
      </c>
      <c r="D2735">
        <v>3</v>
      </c>
      <c r="E2735">
        <v>1</v>
      </c>
      <c r="F2735">
        <v>4</v>
      </c>
      <c r="G2735" s="1" t="s">
        <v>463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3</v>
      </c>
      <c r="N2735">
        <v>1</v>
      </c>
      <c r="O2735">
        <v>1</v>
      </c>
      <c r="P2735">
        <v>3</v>
      </c>
      <c r="Q2735">
        <v>4</v>
      </c>
      <c r="R2735">
        <v>1</v>
      </c>
      <c r="S2735">
        <v>1</v>
      </c>
      <c r="T2735">
        <v>2</v>
      </c>
      <c r="U2735">
        <v>6</v>
      </c>
      <c r="V2735">
        <v>8</v>
      </c>
      <c r="W2735">
        <v>8</v>
      </c>
      <c r="X2735">
        <v>6</v>
      </c>
      <c r="Y2735">
        <v>14</v>
      </c>
    </row>
    <row r="2736" spans="1:25" x14ac:dyDescent="0.3">
      <c r="A2736" s="1" t="s">
        <v>360</v>
      </c>
      <c r="B2736" s="1" t="s">
        <v>346</v>
      </c>
      <c r="C2736">
        <v>1</v>
      </c>
      <c r="D2736">
        <v>1</v>
      </c>
      <c r="E2736">
        <v>2</v>
      </c>
      <c r="F2736">
        <v>3</v>
      </c>
      <c r="G2736" s="1" t="s">
        <v>463</v>
      </c>
      <c r="H2736">
        <v>1</v>
      </c>
      <c r="I2736">
        <v>1</v>
      </c>
      <c r="J2736">
        <v>1</v>
      </c>
      <c r="K2736">
        <v>1</v>
      </c>
      <c r="L2736">
        <v>2</v>
      </c>
      <c r="M2736">
        <v>0</v>
      </c>
      <c r="N2736">
        <v>1</v>
      </c>
      <c r="O2736">
        <v>1</v>
      </c>
      <c r="P2736">
        <v>0</v>
      </c>
      <c r="Q2736">
        <v>1</v>
      </c>
      <c r="R2736">
        <v>0</v>
      </c>
      <c r="S2736">
        <v>1</v>
      </c>
      <c r="T2736">
        <v>1</v>
      </c>
      <c r="U2736">
        <v>3</v>
      </c>
      <c r="V2736">
        <v>4</v>
      </c>
      <c r="W2736">
        <v>4</v>
      </c>
      <c r="X2736">
        <v>3</v>
      </c>
      <c r="Y2736">
        <v>7</v>
      </c>
    </row>
    <row r="2737" spans="1:25" x14ac:dyDescent="0.3">
      <c r="A2737" s="1" t="s">
        <v>345</v>
      </c>
      <c r="B2737" s="1" t="s">
        <v>347</v>
      </c>
      <c r="C2737">
        <v>2</v>
      </c>
      <c r="D2737">
        <v>1</v>
      </c>
      <c r="E2737">
        <v>1</v>
      </c>
      <c r="F2737">
        <v>2</v>
      </c>
      <c r="G2737" s="1" t="s">
        <v>463</v>
      </c>
      <c r="H2737">
        <v>1</v>
      </c>
      <c r="I2737">
        <v>0</v>
      </c>
      <c r="J2737">
        <v>0</v>
      </c>
      <c r="K2737">
        <v>1</v>
      </c>
      <c r="L2737">
        <v>1</v>
      </c>
      <c r="M2737">
        <v>0</v>
      </c>
      <c r="N2737">
        <v>1</v>
      </c>
      <c r="O2737">
        <v>1</v>
      </c>
      <c r="P2737">
        <v>0</v>
      </c>
      <c r="Q2737">
        <v>1</v>
      </c>
      <c r="R2737">
        <v>2</v>
      </c>
      <c r="S2737">
        <v>1</v>
      </c>
      <c r="T2737">
        <v>3</v>
      </c>
      <c r="U2737">
        <v>9</v>
      </c>
      <c r="V2737">
        <v>3</v>
      </c>
      <c r="W2737">
        <v>3</v>
      </c>
      <c r="X2737">
        <v>9</v>
      </c>
      <c r="Y2737">
        <v>12</v>
      </c>
    </row>
    <row r="2738" spans="1:25" x14ac:dyDescent="0.3">
      <c r="A2738" s="1" t="s">
        <v>348</v>
      </c>
      <c r="B2738" s="1" t="s">
        <v>349</v>
      </c>
      <c r="C2738">
        <v>2</v>
      </c>
      <c r="D2738">
        <v>1</v>
      </c>
      <c r="E2738">
        <v>1</v>
      </c>
      <c r="F2738">
        <v>2</v>
      </c>
      <c r="G2738" s="1" t="s">
        <v>463</v>
      </c>
      <c r="H2738">
        <v>1</v>
      </c>
      <c r="I2738">
        <v>1</v>
      </c>
      <c r="J2738">
        <v>1</v>
      </c>
      <c r="K2738">
        <v>1</v>
      </c>
      <c r="L2738">
        <v>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2</v>
      </c>
      <c r="T2738">
        <v>4</v>
      </c>
      <c r="U2738">
        <v>4</v>
      </c>
      <c r="V2738">
        <v>8</v>
      </c>
      <c r="W2738">
        <v>8</v>
      </c>
      <c r="X2738">
        <v>4</v>
      </c>
      <c r="Y2738">
        <v>12</v>
      </c>
    </row>
    <row r="2739" spans="1:25" x14ac:dyDescent="0.3">
      <c r="A2739" s="1" t="s">
        <v>357</v>
      </c>
      <c r="B2739" s="1" t="s">
        <v>353</v>
      </c>
      <c r="C2739">
        <v>2</v>
      </c>
      <c r="D2739">
        <v>2</v>
      </c>
      <c r="E2739">
        <v>1</v>
      </c>
      <c r="F2739">
        <v>3</v>
      </c>
      <c r="G2739" s="1" t="s">
        <v>463</v>
      </c>
      <c r="H2739">
        <v>2</v>
      </c>
      <c r="I2739">
        <v>0</v>
      </c>
      <c r="J2739">
        <v>0</v>
      </c>
      <c r="K2739">
        <v>2</v>
      </c>
      <c r="L2739">
        <v>2</v>
      </c>
      <c r="M2739">
        <v>0</v>
      </c>
      <c r="N2739">
        <v>1</v>
      </c>
      <c r="O2739">
        <v>1</v>
      </c>
      <c r="P2739">
        <v>0</v>
      </c>
      <c r="Q2739">
        <v>1</v>
      </c>
      <c r="R2739">
        <v>1</v>
      </c>
      <c r="S2739">
        <v>2</v>
      </c>
      <c r="T2739">
        <v>3</v>
      </c>
      <c r="U2739">
        <v>4</v>
      </c>
      <c r="V2739">
        <v>2</v>
      </c>
      <c r="W2739">
        <v>2</v>
      </c>
      <c r="X2739">
        <v>4</v>
      </c>
      <c r="Y2739">
        <v>6</v>
      </c>
    </row>
    <row r="2740" spans="1:25" x14ac:dyDescent="0.3">
      <c r="A2740" s="1" t="s">
        <v>359</v>
      </c>
      <c r="B2740" s="1" t="s">
        <v>351</v>
      </c>
      <c r="C2740">
        <v>2</v>
      </c>
      <c r="D2740">
        <v>0</v>
      </c>
      <c r="E2740">
        <v>2</v>
      </c>
      <c r="F2740">
        <v>2</v>
      </c>
      <c r="G2740" s="1" t="s">
        <v>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</v>
      </c>
      <c r="O2740">
        <v>2</v>
      </c>
      <c r="P2740">
        <v>0</v>
      </c>
      <c r="Q2740">
        <v>2</v>
      </c>
      <c r="R2740">
        <v>3</v>
      </c>
      <c r="S2740">
        <v>1</v>
      </c>
      <c r="T2740">
        <v>4</v>
      </c>
      <c r="U2740">
        <v>7</v>
      </c>
      <c r="V2740">
        <v>3</v>
      </c>
      <c r="W2740">
        <v>3</v>
      </c>
      <c r="X2740">
        <v>7</v>
      </c>
      <c r="Y2740">
        <v>10</v>
      </c>
    </row>
    <row r="2741" spans="1:25" x14ac:dyDescent="0.3">
      <c r="A2741" s="1" t="s">
        <v>361</v>
      </c>
      <c r="B2741" s="1" t="s">
        <v>354</v>
      </c>
      <c r="C2741">
        <v>2</v>
      </c>
      <c r="D2741">
        <v>1</v>
      </c>
      <c r="E2741">
        <v>1</v>
      </c>
      <c r="F2741">
        <v>2</v>
      </c>
      <c r="G2741" s="1" t="s">
        <v>463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1</v>
      </c>
      <c r="O2741">
        <v>1</v>
      </c>
      <c r="P2741">
        <v>1</v>
      </c>
      <c r="Q2741">
        <v>2</v>
      </c>
      <c r="R2741">
        <v>1</v>
      </c>
      <c r="S2741">
        <v>3</v>
      </c>
      <c r="T2741">
        <v>4</v>
      </c>
      <c r="U2741">
        <v>9</v>
      </c>
      <c r="V2741">
        <v>3</v>
      </c>
      <c r="W2741">
        <v>3</v>
      </c>
      <c r="X2741">
        <v>9</v>
      </c>
      <c r="Y2741">
        <v>12</v>
      </c>
    </row>
    <row r="2742" spans="1:25" x14ac:dyDescent="0.3">
      <c r="A2742" s="1" t="s">
        <v>358</v>
      </c>
      <c r="B2742" s="1" t="s">
        <v>344</v>
      </c>
      <c r="C2742">
        <v>2</v>
      </c>
      <c r="D2742">
        <v>0</v>
      </c>
      <c r="E2742">
        <v>3</v>
      </c>
      <c r="F2742">
        <v>3</v>
      </c>
      <c r="G2742" s="1" t="s">
        <v>5</v>
      </c>
      <c r="H2742">
        <v>0</v>
      </c>
      <c r="I2742">
        <v>2</v>
      </c>
      <c r="J2742">
        <v>2</v>
      </c>
      <c r="K2742">
        <v>0</v>
      </c>
      <c r="L2742">
        <v>2</v>
      </c>
      <c r="M2742">
        <v>0</v>
      </c>
      <c r="N2742">
        <v>1</v>
      </c>
      <c r="O2742">
        <v>1</v>
      </c>
      <c r="P2742">
        <v>0</v>
      </c>
      <c r="Q2742">
        <v>1</v>
      </c>
      <c r="R2742">
        <v>2</v>
      </c>
      <c r="S2742">
        <v>1</v>
      </c>
      <c r="T2742">
        <v>3</v>
      </c>
      <c r="U2742">
        <v>5</v>
      </c>
      <c r="V2742">
        <v>2</v>
      </c>
      <c r="W2742">
        <v>2</v>
      </c>
      <c r="X2742">
        <v>5</v>
      </c>
      <c r="Y2742">
        <v>7</v>
      </c>
    </row>
    <row r="2743" spans="1:25" x14ac:dyDescent="0.3">
      <c r="A2743" s="1" t="s">
        <v>346</v>
      </c>
      <c r="B2743" s="1" t="s">
        <v>356</v>
      </c>
      <c r="C2743">
        <v>2</v>
      </c>
      <c r="D2743">
        <v>2</v>
      </c>
      <c r="E2743">
        <v>0</v>
      </c>
      <c r="F2743">
        <v>2</v>
      </c>
      <c r="G2743" s="1" t="s">
        <v>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2</v>
      </c>
      <c r="N2743">
        <v>0</v>
      </c>
      <c r="O2743">
        <v>0</v>
      </c>
      <c r="P2743">
        <v>2</v>
      </c>
      <c r="Q2743">
        <v>2</v>
      </c>
      <c r="R2743">
        <v>2</v>
      </c>
      <c r="S2743">
        <v>3</v>
      </c>
      <c r="T2743">
        <v>5</v>
      </c>
      <c r="U2743">
        <v>2</v>
      </c>
      <c r="V2743">
        <v>1</v>
      </c>
      <c r="W2743">
        <v>1</v>
      </c>
      <c r="X2743">
        <v>2</v>
      </c>
      <c r="Y2743">
        <v>3</v>
      </c>
    </row>
    <row r="2744" spans="1:25" x14ac:dyDescent="0.3">
      <c r="A2744" s="1" t="s">
        <v>355</v>
      </c>
      <c r="B2744" s="1" t="s">
        <v>360</v>
      </c>
      <c r="C2744">
        <v>2</v>
      </c>
      <c r="D2744">
        <v>0</v>
      </c>
      <c r="E2744">
        <v>0</v>
      </c>
      <c r="F2744">
        <v>0</v>
      </c>
      <c r="G2744" s="1" t="s">
        <v>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1</v>
      </c>
      <c r="U2744">
        <v>8</v>
      </c>
      <c r="V2744">
        <v>4</v>
      </c>
      <c r="W2744">
        <v>4</v>
      </c>
      <c r="X2744">
        <v>8</v>
      </c>
      <c r="Y2744">
        <v>12</v>
      </c>
    </row>
    <row r="2745" spans="1:25" x14ac:dyDescent="0.3">
      <c r="A2745" s="1" t="s">
        <v>350</v>
      </c>
      <c r="B2745" s="1" t="s">
        <v>352</v>
      </c>
      <c r="C2745">
        <v>2</v>
      </c>
      <c r="D2745">
        <v>2</v>
      </c>
      <c r="E2745">
        <v>0</v>
      </c>
      <c r="F2745">
        <v>2</v>
      </c>
      <c r="G2745" s="1" t="s">
        <v>5</v>
      </c>
      <c r="H2745">
        <v>1</v>
      </c>
      <c r="I2745">
        <v>0</v>
      </c>
      <c r="J2745">
        <v>0</v>
      </c>
      <c r="K2745">
        <v>1</v>
      </c>
      <c r="L2745">
        <v>1</v>
      </c>
      <c r="M2745">
        <v>1</v>
      </c>
      <c r="N2745">
        <v>0</v>
      </c>
      <c r="O2745">
        <v>0</v>
      </c>
      <c r="P2745">
        <v>1</v>
      </c>
      <c r="Q2745">
        <v>1</v>
      </c>
      <c r="R2745">
        <v>1</v>
      </c>
      <c r="S2745">
        <v>3</v>
      </c>
      <c r="T2745">
        <v>4</v>
      </c>
      <c r="U2745">
        <v>6</v>
      </c>
      <c r="V2745">
        <v>6</v>
      </c>
      <c r="W2745">
        <v>6</v>
      </c>
      <c r="X2745">
        <v>6</v>
      </c>
      <c r="Y2745">
        <v>12</v>
      </c>
    </row>
    <row r="2746" spans="1:25" x14ac:dyDescent="0.3">
      <c r="A2746" s="1" t="s">
        <v>344</v>
      </c>
      <c r="B2746" s="1" t="s">
        <v>357</v>
      </c>
      <c r="C2746">
        <v>3</v>
      </c>
      <c r="D2746">
        <v>3</v>
      </c>
      <c r="E2746">
        <v>0</v>
      </c>
      <c r="F2746">
        <v>3</v>
      </c>
      <c r="G2746" s="1" t="s">
        <v>5</v>
      </c>
      <c r="H2746">
        <v>1</v>
      </c>
      <c r="I2746">
        <v>0</v>
      </c>
      <c r="J2746">
        <v>0</v>
      </c>
      <c r="K2746">
        <v>1</v>
      </c>
      <c r="L2746">
        <v>1</v>
      </c>
      <c r="M2746">
        <v>2</v>
      </c>
      <c r="N2746">
        <v>0</v>
      </c>
      <c r="O2746">
        <v>0</v>
      </c>
      <c r="P2746">
        <v>2</v>
      </c>
      <c r="Q2746">
        <v>2</v>
      </c>
      <c r="R2746">
        <v>1</v>
      </c>
      <c r="S2746">
        <v>1</v>
      </c>
      <c r="T2746">
        <v>2</v>
      </c>
      <c r="U2746">
        <v>5</v>
      </c>
      <c r="V2746">
        <v>8</v>
      </c>
      <c r="W2746">
        <v>8</v>
      </c>
      <c r="X2746">
        <v>5</v>
      </c>
      <c r="Y2746">
        <v>13</v>
      </c>
    </row>
    <row r="2747" spans="1:25" x14ac:dyDescent="0.3">
      <c r="A2747" s="1" t="s">
        <v>345</v>
      </c>
      <c r="B2747" s="1" t="s">
        <v>355</v>
      </c>
      <c r="C2747">
        <v>3</v>
      </c>
      <c r="D2747">
        <v>3</v>
      </c>
      <c r="E2747">
        <v>1</v>
      </c>
      <c r="F2747">
        <v>4</v>
      </c>
      <c r="G2747" s="1" t="s">
        <v>463</v>
      </c>
      <c r="H2747">
        <v>1</v>
      </c>
      <c r="I2747">
        <v>1</v>
      </c>
      <c r="J2747">
        <v>1</v>
      </c>
      <c r="K2747">
        <v>1</v>
      </c>
      <c r="L2747">
        <v>2</v>
      </c>
      <c r="M2747">
        <v>2</v>
      </c>
      <c r="N2747">
        <v>0</v>
      </c>
      <c r="O2747">
        <v>0</v>
      </c>
      <c r="P2747">
        <v>2</v>
      </c>
      <c r="Q2747">
        <v>2</v>
      </c>
      <c r="R2747">
        <v>1</v>
      </c>
      <c r="S2747">
        <v>4</v>
      </c>
      <c r="T2747">
        <v>5</v>
      </c>
      <c r="U2747">
        <v>7</v>
      </c>
      <c r="V2747">
        <v>0</v>
      </c>
      <c r="W2747">
        <v>0</v>
      </c>
      <c r="X2747">
        <v>7</v>
      </c>
      <c r="Y2747">
        <v>7</v>
      </c>
    </row>
    <row r="2748" spans="1:25" x14ac:dyDescent="0.3">
      <c r="A2748" s="1" t="s">
        <v>352</v>
      </c>
      <c r="B2748" s="1" t="s">
        <v>348</v>
      </c>
      <c r="C2748">
        <v>3</v>
      </c>
      <c r="D2748">
        <v>0</v>
      </c>
      <c r="E2748">
        <v>0</v>
      </c>
      <c r="F2748">
        <v>0</v>
      </c>
      <c r="G2748" s="1" t="s">
        <v>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2</v>
      </c>
      <c r="U2748">
        <v>4</v>
      </c>
      <c r="V2748">
        <v>4</v>
      </c>
      <c r="W2748">
        <v>4</v>
      </c>
      <c r="X2748">
        <v>4</v>
      </c>
      <c r="Y2748">
        <v>8</v>
      </c>
    </row>
    <row r="2749" spans="1:25" x14ac:dyDescent="0.3">
      <c r="A2749" s="1" t="s">
        <v>351</v>
      </c>
      <c r="B2749" s="1" t="s">
        <v>358</v>
      </c>
      <c r="C2749">
        <v>3</v>
      </c>
      <c r="D2749">
        <v>1</v>
      </c>
      <c r="E2749">
        <v>0</v>
      </c>
      <c r="F2749">
        <v>1</v>
      </c>
      <c r="G2749" s="1" t="s">
        <v>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7</v>
      </c>
      <c r="V2749">
        <v>5</v>
      </c>
      <c r="W2749">
        <v>5</v>
      </c>
      <c r="X2749">
        <v>7</v>
      </c>
      <c r="Y2749">
        <v>12</v>
      </c>
    </row>
    <row r="2750" spans="1:25" x14ac:dyDescent="0.3">
      <c r="A2750" s="1" t="s">
        <v>347</v>
      </c>
      <c r="B2750" s="1" t="s">
        <v>346</v>
      </c>
      <c r="C2750">
        <v>3</v>
      </c>
      <c r="D2750">
        <v>4</v>
      </c>
      <c r="E2750">
        <v>1</v>
      </c>
      <c r="F2750">
        <v>5</v>
      </c>
      <c r="G2750" s="1" t="s">
        <v>463</v>
      </c>
      <c r="H2750">
        <v>2</v>
      </c>
      <c r="I2750">
        <v>0</v>
      </c>
      <c r="J2750">
        <v>0</v>
      </c>
      <c r="K2750">
        <v>2</v>
      </c>
      <c r="L2750">
        <v>2</v>
      </c>
      <c r="M2750">
        <v>2</v>
      </c>
      <c r="N2750">
        <v>1</v>
      </c>
      <c r="O2750">
        <v>1</v>
      </c>
      <c r="P2750">
        <v>2</v>
      </c>
      <c r="Q2750">
        <v>3</v>
      </c>
      <c r="R2750">
        <v>0</v>
      </c>
      <c r="S2750">
        <v>2</v>
      </c>
      <c r="T2750">
        <v>2</v>
      </c>
      <c r="U2750">
        <v>1</v>
      </c>
      <c r="V2750">
        <v>6</v>
      </c>
      <c r="W2750">
        <v>6</v>
      </c>
      <c r="X2750">
        <v>1</v>
      </c>
      <c r="Y2750">
        <v>7</v>
      </c>
    </row>
    <row r="2751" spans="1:25" x14ac:dyDescent="0.3">
      <c r="A2751" s="1" t="s">
        <v>356</v>
      </c>
      <c r="B2751" s="1" t="s">
        <v>359</v>
      </c>
      <c r="C2751">
        <v>3</v>
      </c>
      <c r="D2751">
        <v>3</v>
      </c>
      <c r="E2751">
        <v>0</v>
      </c>
      <c r="F2751">
        <v>3</v>
      </c>
      <c r="G2751" s="1" t="s">
        <v>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3</v>
      </c>
      <c r="N2751">
        <v>0</v>
      </c>
      <c r="O2751">
        <v>0</v>
      </c>
      <c r="P2751">
        <v>3</v>
      </c>
      <c r="Q2751">
        <v>3</v>
      </c>
      <c r="R2751">
        <v>0</v>
      </c>
      <c r="S2751">
        <v>2</v>
      </c>
      <c r="T2751">
        <v>2</v>
      </c>
      <c r="U2751">
        <v>4</v>
      </c>
      <c r="V2751">
        <v>5</v>
      </c>
      <c r="W2751">
        <v>5</v>
      </c>
      <c r="X2751">
        <v>4</v>
      </c>
      <c r="Y2751">
        <v>9</v>
      </c>
    </row>
    <row r="2752" spans="1:25" x14ac:dyDescent="0.3">
      <c r="A2752" s="1" t="s">
        <v>353</v>
      </c>
      <c r="B2752" s="1" t="s">
        <v>349</v>
      </c>
      <c r="C2752">
        <v>3</v>
      </c>
      <c r="D2752">
        <v>1</v>
      </c>
      <c r="E2752">
        <v>3</v>
      </c>
      <c r="F2752">
        <v>4</v>
      </c>
      <c r="G2752" s="1" t="s">
        <v>463</v>
      </c>
      <c r="H2752">
        <v>0</v>
      </c>
      <c r="I2752">
        <v>2</v>
      </c>
      <c r="J2752">
        <v>2</v>
      </c>
      <c r="K2752">
        <v>0</v>
      </c>
      <c r="L2752">
        <v>2</v>
      </c>
      <c r="M2752">
        <v>1</v>
      </c>
      <c r="N2752">
        <v>1</v>
      </c>
      <c r="O2752">
        <v>1</v>
      </c>
      <c r="P2752">
        <v>1</v>
      </c>
      <c r="Q2752">
        <v>2</v>
      </c>
      <c r="R2752">
        <v>3</v>
      </c>
      <c r="S2752">
        <v>2</v>
      </c>
      <c r="T2752">
        <v>5</v>
      </c>
      <c r="U2752">
        <v>8</v>
      </c>
      <c r="V2752">
        <v>4</v>
      </c>
      <c r="W2752">
        <v>4</v>
      </c>
      <c r="X2752">
        <v>8</v>
      </c>
      <c r="Y2752">
        <v>12</v>
      </c>
    </row>
    <row r="2753" spans="1:25" x14ac:dyDescent="0.3">
      <c r="A2753" s="1" t="s">
        <v>354</v>
      </c>
      <c r="B2753" s="1" t="s">
        <v>350</v>
      </c>
      <c r="C2753">
        <v>3</v>
      </c>
      <c r="D2753">
        <v>2</v>
      </c>
      <c r="E2753">
        <v>2</v>
      </c>
      <c r="F2753">
        <v>4</v>
      </c>
      <c r="G2753" s="1" t="s">
        <v>463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2</v>
      </c>
      <c r="N2753">
        <v>2</v>
      </c>
      <c r="O2753">
        <v>2</v>
      </c>
      <c r="P2753">
        <v>2</v>
      </c>
      <c r="Q2753">
        <v>4</v>
      </c>
      <c r="R2753">
        <v>1</v>
      </c>
      <c r="S2753">
        <v>2</v>
      </c>
      <c r="T2753">
        <v>3</v>
      </c>
      <c r="U2753">
        <v>2</v>
      </c>
      <c r="V2753">
        <v>8</v>
      </c>
      <c r="W2753">
        <v>8</v>
      </c>
      <c r="X2753">
        <v>2</v>
      </c>
      <c r="Y2753">
        <v>10</v>
      </c>
    </row>
    <row r="2754" spans="1:25" x14ac:dyDescent="0.3">
      <c r="A2754" s="1" t="s">
        <v>360</v>
      </c>
      <c r="B2754" s="1" t="s">
        <v>361</v>
      </c>
      <c r="C2754">
        <v>3</v>
      </c>
      <c r="D2754">
        <v>1</v>
      </c>
      <c r="E2754">
        <v>1</v>
      </c>
      <c r="F2754">
        <v>2</v>
      </c>
      <c r="G2754" s="1" t="s">
        <v>463</v>
      </c>
      <c r="H2754">
        <v>1</v>
      </c>
      <c r="I2754">
        <v>1</v>
      </c>
      <c r="J2754">
        <v>1</v>
      </c>
      <c r="K2754">
        <v>1</v>
      </c>
      <c r="L2754">
        <v>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3</v>
      </c>
      <c r="T2754">
        <v>6</v>
      </c>
    </row>
    <row r="2755" spans="1:25" x14ac:dyDescent="0.3">
      <c r="A2755" s="1" t="s">
        <v>357</v>
      </c>
      <c r="B2755" s="1" t="s">
        <v>347</v>
      </c>
      <c r="C2755">
        <v>6</v>
      </c>
      <c r="D2755">
        <v>1</v>
      </c>
      <c r="E2755">
        <v>1</v>
      </c>
      <c r="F2755">
        <v>2</v>
      </c>
      <c r="G2755" s="1" t="s">
        <v>463</v>
      </c>
      <c r="H2755">
        <v>0</v>
      </c>
      <c r="I2755">
        <v>1</v>
      </c>
      <c r="J2755">
        <v>1</v>
      </c>
      <c r="K2755">
        <v>0</v>
      </c>
      <c r="L2755">
        <v>1</v>
      </c>
      <c r="M2755">
        <v>1</v>
      </c>
      <c r="N2755">
        <v>0</v>
      </c>
      <c r="O2755">
        <v>0</v>
      </c>
      <c r="P2755">
        <v>1</v>
      </c>
      <c r="Q2755">
        <v>1</v>
      </c>
      <c r="R2755">
        <v>2</v>
      </c>
      <c r="S2755">
        <v>1</v>
      </c>
      <c r="T2755">
        <v>3</v>
      </c>
      <c r="U2755">
        <v>4</v>
      </c>
      <c r="V2755">
        <v>3</v>
      </c>
      <c r="W2755">
        <v>3</v>
      </c>
      <c r="X2755">
        <v>4</v>
      </c>
      <c r="Y2755">
        <v>7</v>
      </c>
    </row>
    <row r="2756" spans="1:25" x14ac:dyDescent="0.3">
      <c r="A2756" s="1" t="s">
        <v>359</v>
      </c>
      <c r="B2756" s="1" t="s">
        <v>355</v>
      </c>
      <c r="C2756">
        <v>6</v>
      </c>
      <c r="D2756">
        <v>1</v>
      </c>
      <c r="E2756">
        <v>2</v>
      </c>
      <c r="F2756">
        <v>3</v>
      </c>
      <c r="G2756" s="1" t="s">
        <v>463</v>
      </c>
      <c r="H2756">
        <v>1</v>
      </c>
      <c r="I2756">
        <v>0</v>
      </c>
      <c r="J2756">
        <v>0</v>
      </c>
      <c r="K2756">
        <v>1</v>
      </c>
      <c r="L2756">
        <v>1</v>
      </c>
      <c r="M2756">
        <v>0</v>
      </c>
      <c r="N2756">
        <v>2</v>
      </c>
      <c r="O2756">
        <v>2</v>
      </c>
      <c r="P2756">
        <v>0</v>
      </c>
      <c r="Q2756">
        <v>2</v>
      </c>
      <c r="R2756">
        <v>4</v>
      </c>
      <c r="S2756">
        <v>3</v>
      </c>
      <c r="T2756">
        <v>7</v>
      </c>
      <c r="U2756">
        <v>5</v>
      </c>
      <c r="V2756">
        <v>3</v>
      </c>
      <c r="W2756">
        <v>3</v>
      </c>
      <c r="X2756">
        <v>5</v>
      </c>
      <c r="Y2756">
        <v>8</v>
      </c>
    </row>
    <row r="2757" spans="1:25" x14ac:dyDescent="0.3">
      <c r="A2757" s="1" t="s">
        <v>361</v>
      </c>
      <c r="B2757" s="1" t="s">
        <v>346</v>
      </c>
      <c r="C2757">
        <v>6</v>
      </c>
      <c r="D2757">
        <v>0</v>
      </c>
      <c r="E2757">
        <v>1</v>
      </c>
      <c r="F2757">
        <v>1</v>
      </c>
      <c r="G2757" s="1" t="s">
        <v>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1</v>
      </c>
      <c r="P2757">
        <v>0</v>
      </c>
      <c r="Q2757">
        <v>1</v>
      </c>
      <c r="R2757">
        <v>3</v>
      </c>
      <c r="S2757">
        <v>0</v>
      </c>
      <c r="T2757">
        <v>3</v>
      </c>
      <c r="U2757">
        <v>5</v>
      </c>
      <c r="V2757">
        <v>7</v>
      </c>
      <c r="W2757">
        <v>7</v>
      </c>
      <c r="X2757">
        <v>5</v>
      </c>
      <c r="Y2757">
        <v>12</v>
      </c>
    </row>
    <row r="2758" spans="1:25" x14ac:dyDescent="0.3">
      <c r="A2758" s="1" t="s">
        <v>358</v>
      </c>
      <c r="B2758" s="1" t="s">
        <v>345</v>
      </c>
      <c r="C2758">
        <v>6</v>
      </c>
      <c r="D2758">
        <v>0</v>
      </c>
      <c r="E2758">
        <v>2</v>
      </c>
      <c r="F2758">
        <v>2</v>
      </c>
      <c r="G2758" s="1" t="s">
        <v>5</v>
      </c>
      <c r="H2758">
        <v>0</v>
      </c>
      <c r="I2758">
        <v>1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1</v>
      </c>
      <c r="P2758">
        <v>0</v>
      </c>
      <c r="Q2758">
        <v>1</v>
      </c>
      <c r="R2758">
        <v>2</v>
      </c>
      <c r="S2758">
        <v>3</v>
      </c>
      <c r="T2758">
        <v>5</v>
      </c>
      <c r="U2758">
        <v>2</v>
      </c>
      <c r="V2758">
        <v>7</v>
      </c>
      <c r="W2758">
        <v>7</v>
      </c>
      <c r="X2758">
        <v>2</v>
      </c>
      <c r="Y2758">
        <v>9</v>
      </c>
    </row>
    <row r="2759" spans="1:25" x14ac:dyDescent="0.3">
      <c r="A2759" s="1" t="s">
        <v>349</v>
      </c>
      <c r="B2759" s="1" t="s">
        <v>354</v>
      </c>
      <c r="C2759">
        <v>6</v>
      </c>
      <c r="D2759">
        <v>2</v>
      </c>
      <c r="E2759">
        <v>0</v>
      </c>
      <c r="F2759">
        <v>2</v>
      </c>
      <c r="G2759" s="1" t="s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2</v>
      </c>
      <c r="N2759">
        <v>0</v>
      </c>
      <c r="O2759">
        <v>0</v>
      </c>
      <c r="P2759">
        <v>2</v>
      </c>
      <c r="Q2759">
        <v>2</v>
      </c>
      <c r="R2759">
        <v>0</v>
      </c>
      <c r="S2759">
        <v>3</v>
      </c>
      <c r="T2759">
        <v>3</v>
      </c>
      <c r="U2759">
        <v>8</v>
      </c>
      <c r="V2759">
        <v>2</v>
      </c>
      <c r="W2759">
        <v>2</v>
      </c>
      <c r="X2759">
        <v>8</v>
      </c>
      <c r="Y2759">
        <v>10</v>
      </c>
    </row>
    <row r="2760" spans="1:25" x14ac:dyDescent="0.3">
      <c r="A2760" s="1" t="s">
        <v>353</v>
      </c>
      <c r="B2760" s="1" t="s">
        <v>356</v>
      </c>
      <c r="C2760">
        <v>6</v>
      </c>
      <c r="D2760">
        <v>4</v>
      </c>
      <c r="E2760">
        <v>1</v>
      </c>
      <c r="F2760">
        <v>5</v>
      </c>
      <c r="G2760" s="1" t="s">
        <v>463</v>
      </c>
      <c r="H2760">
        <v>1</v>
      </c>
      <c r="I2760">
        <v>1</v>
      </c>
      <c r="J2760">
        <v>1</v>
      </c>
      <c r="K2760">
        <v>1</v>
      </c>
      <c r="L2760">
        <v>2</v>
      </c>
      <c r="M2760">
        <v>3</v>
      </c>
      <c r="N2760">
        <v>0</v>
      </c>
      <c r="O2760">
        <v>0</v>
      </c>
      <c r="P2760">
        <v>3</v>
      </c>
      <c r="Q2760">
        <v>3</v>
      </c>
      <c r="R2760">
        <v>2</v>
      </c>
      <c r="S2760">
        <v>1</v>
      </c>
      <c r="T2760">
        <v>3</v>
      </c>
      <c r="U2760">
        <v>2</v>
      </c>
      <c r="V2760">
        <v>1</v>
      </c>
      <c r="W2760">
        <v>1</v>
      </c>
      <c r="X2760">
        <v>2</v>
      </c>
      <c r="Y2760">
        <v>3</v>
      </c>
    </row>
    <row r="2761" spans="1:25" x14ac:dyDescent="0.3">
      <c r="A2761" s="1" t="s">
        <v>350</v>
      </c>
      <c r="B2761" s="1" t="s">
        <v>360</v>
      </c>
      <c r="C2761">
        <v>6</v>
      </c>
      <c r="D2761">
        <v>4</v>
      </c>
      <c r="E2761">
        <v>4</v>
      </c>
      <c r="F2761">
        <v>8</v>
      </c>
      <c r="G2761" s="1" t="s">
        <v>463</v>
      </c>
      <c r="H2761">
        <v>2</v>
      </c>
      <c r="I2761">
        <v>1</v>
      </c>
      <c r="J2761">
        <v>1</v>
      </c>
      <c r="K2761">
        <v>2</v>
      </c>
      <c r="L2761">
        <v>3</v>
      </c>
      <c r="M2761">
        <v>2</v>
      </c>
      <c r="N2761">
        <v>3</v>
      </c>
      <c r="O2761">
        <v>3</v>
      </c>
      <c r="P2761">
        <v>2</v>
      </c>
      <c r="Q2761">
        <v>5</v>
      </c>
      <c r="R2761">
        <v>2</v>
      </c>
      <c r="S2761">
        <v>4</v>
      </c>
      <c r="T2761">
        <v>6</v>
      </c>
      <c r="U2761">
        <v>2</v>
      </c>
      <c r="V2761">
        <v>3</v>
      </c>
      <c r="W2761">
        <v>3</v>
      </c>
      <c r="X2761">
        <v>2</v>
      </c>
      <c r="Y2761">
        <v>5</v>
      </c>
    </row>
    <row r="2762" spans="1:25" x14ac:dyDescent="0.3">
      <c r="A2762" s="1" t="s">
        <v>345</v>
      </c>
      <c r="B2762" s="1" t="s">
        <v>361</v>
      </c>
      <c r="C2762">
        <v>7</v>
      </c>
      <c r="D2762">
        <v>2</v>
      </c>
      <c r="E2762">
        <v>1</v>
      </c>
      <c r="F2762">
        <v>3</v>
      </c>
      <c r="G2762" s="1" t="s">
        <v>463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1</v>
      </c>
      <c r="O2762">
        <v>1</v>
      </c>
      <c r="P2762">
        <v>2</v>
      </c>
      <c r="Q2762">
        <v>3</v>
      </c>
      <c r="R2762">
        <v>1</v>
      </c>
      <c r="S2762">
        <v>4</v>
      </c>
      <c r="T2762">
        <v>5</v>
      </c>
      <c r="U2762">
        <v>5</v>
      </c>
      <c r="V2762">
        <v>7</v>
      </c>
      <c r="W2762">
        <v>7</v>
      </c>
      <c r="X2762">
        <v>5</v>
      </c>
      <c r="Y2762">
        <v>12</v>
      </c>
    </row>
    <row r="2763" spans="1:25" x14ac:dyDescent="0.3">
      <c r="A2763" s="1" t="s">
        <v>352</v>
      </c>
      <c r="B2763" s="1" t="s">
        <v>349</v>
      </c>
      <c r="C2763">
        <v>7</v>
      </c>
      <c r="D2763">
        <v>2</v>
      </c>
      <c r="E2763">
        <v>1</v>
      </c>
      <c r="F2763">
        <v>3</v>
      </c>
      <c r="G2763" s="1" t="s">
        <v>463</v>
      </c>
      <c r="H2763">
        <v>2</v>
      </c>
      <c r="I2763">
        <v>1</v>
      </c>
      <c r="J2763">
        <v>1</v>
      </c>
      <c r="K2763">
        <v>2</v>
      </c>
      <c r="L2763">
        <v>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2</v>
      </c>
      <c r="T2763">
        <v>4</v>
      </c>
      <c r="U2763">
        <v>1</v>
      </c>
      <c r="V2763">
        <v>3</v>
      </c>
      <c r="W2763">
        <v>3</v>
      </c>
      <c r="X2763">
        <v>1</v>
      </c>
      <c r="Y2763">
        <v>4</v>
      </c>
    </row>
    <row r="2764" spans="1:25" x14ac:dyDescent="0.3">
      <c r="A2764" s="1" t="s">
        <v>351</v>
      </c>
      <c r="B2764" s="1" t="s">
        <v>353</v>
      </c>
      <c r="C2764">
        <v>7</v>
      </c>
      <c r="D2764">
        <v>0</v>
      </c>
      <c r="E2764">
        <v>1</v>
      </c>
      <c r="F2764">
        <v>1</v>
      </c>
      <c r="G2764" s="1" t="s">
        <v>5</v>
      </c>
      <c r="H2764">
        <v>0</v>
      </c>
      <c r="I2764">
        <v>1</v>
      </c>
      <c r="J2764">
        <v>1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2</v>
      </c>
      <c r="T2764">
        <v>3</v>
      </c>
      <c r="U2764">
        <v>3</v>
      </c>
      <c r="V2764">
        <v>2</v>
      </c>
      <c r="W2764">
        <v>2</v>
      </c>
      <c r="X2764">
        <v>3</v>
      </c>
      <c r="Y2764">
        <v>5</v>
      </c>
    </row>
    <row r="2765" spans="1:25" x14ac:dyDescent="0.3">
      <c r="A2765" s="1" t="s">
        <v>347</v>
      </c>
      <c r="B2765" s="1" t="s">
        <v>348</v>
      </c>
      <c r="C2765">
        <v>7</v>
      </c>
      <c r="D2765">
        <v>2</v>
      </c>
      <c r="E2765">
        <v>0</v>
      </c>
      <c r="F2765">
        <v>2</v>
      </c>
      <c r="G2765" s="1" t="s">
        <v>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2</v>
      </c>
      <c r="N2765">
        <v>0</v>
      </c>
      <c r="O2765">
        <v>0</v>
      </c>
      <c r="P2765">
        <v>2</v>
      </c>
      <c r="Q2765">
        <v>2</v>
      </c>
      <c r="R2765">
        <v>1</v>
      </c>
      <c r="S2765">
        <v>1</v>
      </c>
      <c r="T2765">
        <v>2</v>
      </c>
      <c r="U2765">
        <v>7</v>
      </c>
      <c r="V2765">
        <v>6</v>
      </c>
      <c r="W2765">
        <v>6</v>
      </c>
      <c r="X2765">
        <v>7</v>
      </c>
      <c r="Y2765">
        <v>13</v>
      </c>
    </row>
    <row r="2766" spans="1:25" x14ac:dyDescent="0.3">
      <c r="A2766" s="1" t="s">
        <v>356</v>
      </c>
      <c r="B2766" s="1" t="s">
        <v>357</v>
      </c>
      <c r="C2766">
        <v>7</v>
      </c>
      <c r="D2766">
        <v>1</v>
      </c>
      <c r="E2766">
        <v>2</v>
      </c>
      <c r="F2766">
        <v>3</v>
      </c>
      <c r="G2766" s="1" t="s">
        <v>463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2</v>
      </c>
      <c r="O2766">
        <v>2</v>
      </c>
      <c r="P2766">
        <v>1</v>
      </c>
      <c r="Q2766">
        <v>3</v>
      </c>
      <c r="R2766">
        <v>1</v>
      </c>
      <c r="S2766">
        <v>0</v>
      </c>
      <c r="T2766">
        <v>1</v>
      </c>
      <c r="U2766">
        <v>8</v>
      </c>
      <c r="V2766">
        <v>4</v>
      </c>
      <c r="W2766">
        <v>4</v>
      </c>
      <c r="X2766">
        <v>8</v>
      </c>
      <c r="Y2766">
        <v>12</v>
      </c>
    </row>
    <row r="2767" spans="1:25" x14ac:dyDescent="0.3">
      <c r="A2767" s="1" t="s">
        <v>346</v>
      </c>
      <c r="B2767" s="1" t="s">
        <v>350</v>
      </c>
      <c r="C2767">
        <v>7</v>
      </c>
      <c r="D2767">
        <v>2</v>
      </c>
      <c r="E2767">
        <v>1</v>
      </c>
      <c r="F2767">
        <v>3</v>
      </c>
      <c r="G2767" s="1" t="s">
        <v>463</v>
      </c>
      <c r="H2767">
        <v>1</v>
      </c>
      <c r="I2767">
        <v>1</v>
      </c>
      <c r="J2767">
        <v>1</v>
      </c>
      <c r="K2767">
        <v>1</v>
      </c>
      <c r="L2767">
        <v>2</v>
      </c>
      <c r="M2767">
        <v>1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4</v>
      </c>
      <c r="T2767">
        <v>5</v>
      </c>
      <c r="U2767">
        <v>6</v>
      </c>
      <c r="V2767">
        <v>8</v>
      </c>
      <c r="W2767">
        <v>8</v>
      </c>
      <c r="X2767">
        <v>6</v>
      </c>
      <c r="Y2767">
        <v>14</v>
      </c>
    </row>
    <row r="2768" spans="1:25" x14ac:dyDescent="0.3">
      <c r="A2768" s="1" t="s">
        <v>354</v>
      </c>
      <c r="B2768" s="1" t="s">
        <v>344</v>
      </c>
      <c r="C2768">
        <v>7</v>
      </c>
      <c r="D2768">
        <v>0</v>
      </c>
      <c r="E2768">
        <v>0</v>
      </c>
      <c r="F2768">
        <v>0</v>
      </c>
      <c r="G2768" s="1" t="s">
        <v>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1</v>
      </c>
      <c r="T2768">
        <v>3</v>
      </c>
      <c r="U2768">
        <v>4</v>
      </c>
      <c r="V2768">
        <v>6</v>
      </c>
      <c r="W2768">
        <v>6</v>
      </c>
      <c r="X2768">
        <v>4</v>
      </c>
      <c r="Y2768">
        <v>10</v>
      </c>
    </row>
    <row r="2769" spans="1:25" x14ac:dyDescent="0.3">
      <c r="A2769" s="1" t="s">
        <v>355</v>
      </c>
      <c r="B2769" s="1" t="s">
        <v>358</v>
      </c>
      <c r="C2769">
        <v>7</v>
      </c>
      <c r="D2769">
        <v>0</v>
      </c>
      <c r="E2769">
        <v>2</v>
      </c>
      <c r="F2769">
        <v>2</v>
      </c>
      <c r="G2769" s="1" t="s">
        <v>5</v>
      </c>
      <c r="H2769">
        <v>0</v>
      </c>
      <c r="I2769">
        <v>1</v>
      </c>
      <c r="J2769">
        <v>1</v>
      </c>
      <c r="K2769">
        <v>0</v>
      </c>
      <c r="L2769">
        <v>1</v>
      </c>
      <c r="M2769">
        <v>0</v>
      </c>
      <c r="N2769">
        <v>1</v>
      </c>
      <c r="O2769">
        <v>1</v>
      </c>
      <c r="P2769">
        <v>0</v>
      </c>
      <c r="Q2769">
        <v>1</v>
      </c>
      <c r="R2769">
        <v>3</v>
      </c>
      <c r="S2769">
        <v>2</v>
      </c>
      <c r="T2769">
        <v>5</v>
      </c>
      <c r="U2769">
        <v>3</v>
      </c>
      <c r="V2769">
        <v>3</v>
      </c>
      <c r="W2769">
        <v>3</v>
      </c>
      <c r="X2769">
        <v>3</v>
      </c>
      <c r="Y2769">
        <v>6</v>
      </c>
    </row>
    <row r="2770" spans="1:25" x14ac:dyDescent="0.3">
      <c r="A2770" s="1" t="s">
        <v>360</v>
      </c>
      <c r="B2770" s="1" t="s">
        <v>359</v>
      </c>
      <c r="C2770">
        <v>7</v>
      </c>
      <c r="D2770">
        <v>3</v>
      </c>
      <c r="E2770">
        <v>3</v>
      </c>
      <c r="F2770">
        <v>6</v>
      </c>
      <c r="G2770" s="1" t="s">
        <v>463</v>
      </c>
      <c r="H2770">
        <v>0</v>
      </c>
      <c r="I2770">
        <v>1</v>
      </c>
      <c r="J2770">
        <v>1</v>
      </c>
      <c r="K2770">
        <v>0</v>
      </c>
      <c r="L2770">
        <v>1</v>
      </c>
      <c r="M2770">
        <v>3</v>
      </c>
      <c r="N2770">
        <v>2</v>
      </c>
      <c r="O2770">
        <v>2</v>
      </c>
      <c r="P2770">
        <v>3</v>
      </c>
      <c r="Q2770">
        <v>5</v>
      </c>
      <c r="R2770">
        <v>2</v>
      </c>
      <c r="S2770">
        <v>5</v>
      </c>
      <c r="T2770">
        <v>7</v>
      </c>
      <c r="U2770">
        <v>3</v>
      </c>
      <c r="V2770">
        <v>1</v>
      </c>
      <c r="W2770">
        <v>1</v>
      </c>
      <c r="X2770">
        <v>3</v>
      </c>
      <c r="Y2770">
        <v>4</v>
      </c>
    </row>
    <row r="2771" spans="1:25" x14ac:dyDescent="0.3">
      <c r="A2771" s="1" t="s">
        <v>344</v>
      </c>
      <c r="B2771" s="1" t="s">
        <v>346</v>
      </c>
      <c r="C2771">
        <v>8</v>
      </c>
      <c r="D2771">
        <v>0</v>
      </c>
      <c r="E2771">
        <v>0</v>
      </c>
      <c r="F2771">
        <v>0</v>
      </c>
      <c r="G2771" s="1" t="s">
        <v>5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3</v>
      </c>
      <c r="T2771">
        <v>5</v>
      </c>
      <c r="U2771">
        <v>6</v>
      </c>
      <c r="V2771">
        <v>2</v>
      </c>
      <c r="W2771">
        <v>2</v>
      </c>
      <c r="X2771">
        <v>6</v>
      </c>
      <c r="Y2771">
        <v>8</v>
      </c>
    </row>
    <row r="2772" spans="1:25" x14ac:dyDescent="0.3">
      <c r="A2772" s="1" t="s">
        <v>348</v>
      </c>
      <c r="B2772" s="1" t="s">
        <v>356</v>
      </c>
      <c r="C2772">
        <v>8</v>
      </c>
      <c r="D2772">
        <v>4</v>
      </c>
      <c r="E2772">
        <v>2</v>
      </c>
      <c r="F2772">
        <v>6</v>
      </c>
      <c r="G2772" s="1" t="s">
        <v>463</v>
      </c>
      <c r="H2772">
        <v>3</v>
      </c>
      <c r="I2772">
        <v>2</v>
      </c>
      <c r="J2772">
        <v>2</v>
      </c>
      <c r="K2772">
        <v>3</v>
      </c>
      <c r="L2772">
        <v>5</v>
      </c>
      <c r="M2772">
        <v>1</v>
      </c>
      <c r="N2772">
        <v>0</v>
      </c>
      <c r="O2772">
        <v>0</v>
      </c>
      <c r="P2772">
        <v>1</v>
      </c>
      <c r="Q2772">
        <v>1</v>
      </c>
      <c r="R2772">
        <v>1</v>
      </c>
      <c r="S2772">
        <v>2</v>
      </c>
      <c r="T2772">
        <v>3</v>
      </c>
      <c r="U2772">
        <v>7</v>
      </c>
      <c r="V2772">
        <v>4</v>
      </c>
      <c r="W2772">
        <v>4</v>
      </c>
      <c r="X2772">
        <v>7</v>
      </c>
      <c r="Y2772">
        <v>11</v>
      </c>
    </row>
    <row r="2773" spans="1:25" x14ac:dyDescent="0.3">
      <c r="A2773" s="1" t="s">
        <v>357</v>
      </c>
      <c r="B2773" s="1" t="s">
        <v>345</v>
      </c>
      <c r="C2773">
        <v>8</v>
      </c>
      <c r="D2773">
        <v>1</v>
      </c>
      <c r="E2773">
        <v>3</v>
      </c>
      <c r="F2773">
        <v>4</v>
      </c>
      <c r="G2773" s="1" t="s">
        <v>463</v>
      </c>
      <c r="H2773">
        <v>0</v>
      </c>
      <c r="I2773">
        <v>1</v>
      </c>
      <c r="J2773">
        <v>1</v>
      </c>
      <c r="K2773">
        <v>0</v>
      </c>
      <c r="L2773">
        <v>1</v>
      </c>
      <c r="M2773">
        <v>1</v>
      </c>
      <c r="N2773">
        <v>2</v>
      </c>
      <c r="O2773">
        <v>2</v>
      </c>
      <c r="P2773">
        <v>1</v>
      </c>
      <c r="Q2773">
        <v>3</v>
      </c>
      <c r="R2773">
        <v>2</v>
      </c>
      <c r="S2773">
        <v>2</v>
      </c>
      <c r="T2773">
        <v>4</v>
      </c>
      <c r="U2773">
        <v>5</v>
      </c>
      <c r="V2773">
        <v>2</v>
      </c>
      <c r="W2773">
        <v>2</v>
      </c>
      <c r="X2773">
        <v>5</v>
      </c>
      <c r="Y2773">
        <v>7</v>
      </c>
    </row>
    <row r="2774" spans="1:25" x14ac:dyDescent="0.3">
      <c r="A2774" s="1" t="s">
        <v>359</v>
      </c>
      <c r="B2774" s="1" t="s">
        <v>352</v>
      </c>
      <c r="C2774">
        <v>8</v>
      </c>
      <c r="D2774">
        <v>1</v>
      </c>
      <c r="E2774">
        <v>3</v>
      </c>
      <c r="F2774">
        <v>4</v>
      </c>
      <c r="G2774" s="1" t="s">
        <v>463</v>
      </c>
      <c r="H2774">
        <v>1</v>
      </c>
      <c r="I2774">
        <v>2</v>
      </c>
      <c r="J2774">
        <v>2</v>
      </c>
      <c r="K2774">
        <v>1</v>
      </c>
      <c r="L2774">
        <v>3</v>
      </c>
      <c r="M2774">
        <v>0</v>
      </c>
      <c r="N2774">
        <v>1</v>
      </c>
      <c r="O2774">
        <v>1</v>
      </c>
      <c r="P2774">
        <v>0</v>
      </c>
      <c r="Q2774">
        <v>1</v>
      </c>
      <c r="R2774">
        <v>1</v>
      </c>
      <c r="S2774">
        <v>2</v>
      </c>
      <c r="T2774">
        <v>3</v>
      </c>
      <c r="U2774">
        <v>6</v>
      </c>
      <c r="V2774">
        <v>4</v>
      </c>
      <c r="W2774">
        <v>4</v>
      </c>
      <c r="X2774">
        <v>6</v>
      </c>
      <c r="Y2774">
        <v>10</v>
      </c>
    </row>
    <row r="2775" spans="1:25" x14ac:dyDescent="0.3">
      <c r="A2775" s="1" t="s">
        <v>361</v>
      </c>
      <c r="B2775" s="1" t="s">
        <v>347</v>
      </c>
      <c r="C2775">
        <v>8</v>
      </c>
      <c r="D2775">
        <v>1</v>
      </c>
      <c r="E2775">
        <v>2</v>
      </c>
      <c r="F2775">
        <v>3</v>
      </c>
      <c r="G2775" s="1" t="s">
        <v>463</v>
      </c>
      <c r="H2775">
        <v>0</v>
      </c>
      <c r="I2775">
        <v>1</v>
      </c>
      <c r="J2775">
        <v>1</v>
      </c>
      <c r="K2775">
        <v>0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2</v>
      </c>
      <c r="R2775">
        <v>3</v>
      </c>
      <c r="S2775">
        <v>1</v>
      </c>
      <c r="T2775">
        <v>4</v>
      </c>
      <c r="U2775">
        <v>2</v>
      </c>
      <c r="V2775">
        <v>8</v>
      </c>
      <c r="W2775">
        <v>8</v>
      </c>
      <c r="X2775">
        <v>2</v>
      </c>
      <c r="Y2775">
        <v>10</v>
      </c>
    </row>
    <row r="2776" spans="1:25" x14ac:dyDescent="0.3">
      <c r="A2776" s="1" t="s">
        <v>358</v>
      </c>
      <c r="B2776" s="1" t="s">
        <v>360</v>
      </c>
      <c r="C2776">
        <v>8</v>
      </c>
      <c r="D2776">
        <v>0</v>
      </c>
      <c r="E2776">
        <v>1</v>
      </c>
      <c r="F2776">
        <v>1</v>
      </c>
      <c r="G2776" s="1" t="s">
        <v>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1</v>
      </c>
      <c r="P2776">
        <v>0</v>
      </c>
      <c r="Q2776">
        <v>1</v>
      </c>
      <c r="R2776">
        <v>0</v>
      </c>
      <c r="S2776">
        <v>2</v>
      </c>
      <c r="T2776">
        <v>2</v>
      </c>
      <c r="U2776">
        <v>1</v>
      </c>
      <c r="V2776">
        <v>3</v>
      </c>
      <c r="W2776">
        <v>3</v>
      </c>
      <c r="X2776">
        <v>1</v>
      </c>
      <c r="Y2776">
        <v>4</v>
      </c>
    </row>
    <row r="2777" spans="1:25" x14ac:dyDescent="0.3">
      <c r="A2777" s="1" t="s">
        <v>349</v>
      </c>
      <c r="B2777" s="1" t="s">
        <v>351</v>
      </c>
      <c r="C2777">
        <v>8</v>
      </c>
      <c r="D2777">
        <v>3</v>
      </c>
      <c r="E2777">
        <v>2</v>
      </c>
      <c r="F2777">
        <v>5</v>
      </c>
      <c r="G2777" s="1" t="s">
        <v>463</v>
      </c>
      <c r="H2777">
        <v>1</v>
      </c>
      <c r="I2777">
        <v>2</v>
      </c>
      <c r="J2777">
        <v>2</v>
      </c>
      <c r="K2777">
        <v>1</v>
      </c>
      <c r="L2777">
        <v>3</v>
      </c>
      <c r="M2777">
        <v>2</v>
      </c>
      <c r="N2777">
        <v>0</v>
      </c>
      <c r="O2777">
        <v>0</v>
      </c>
      <c r="P2777">
        <v>2</v>
      </c>
      <c r="Q2777">
        <v>2</v>
      </c>
      <c r="R2777">
        <v>0</v>
      </c>
      <c r="S2777">
        <v>4</v>
      </c>
      <c r="T2777">
        <v>4</v>
      </c>
      <c r="U2777">
        <v>7</v>
      </c>
      <c r="V2777">
        <v>5</v>
      </c>
      <c r="W2777">
        <v>5</v>
      </c>
      <c r="X2777">
        <v>7</v>
      </c>
      <c r="Y2777">
        <v>12</v>
      </c>
    </row>
    <row r="2778" spans="1:25" x14ac:dyDescent="0.3">
      <c r="A2778" s="1" t="s">
        <v>353</v>
      </c>
      <c r="B2778" s="1" t="s">
        <v>354</v>
      </c>
      <c r="C2778">
        <v>8</v>
      </c>
      <c r="D2778">
        <v>0</v>
      </c>
      <c r="E2778">
        <v>1</v>
      </c>
      <c r="F2778">
        <v>1</v>
      </c>
      <c r="G2778" s="1" t="s">
        <v>5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1</v>
      </c>
      <c r="P2778">
        <v>0</v>
      </c>
      <c r="Q2778">
        <v>1</v>
      </c>
      <c r="R2778">
        <v>0</v>
      </c>
      <c r="S2778">
        <v>4</v>
      </c>
      <c r="T2778">
        <v>4</v>
      </c>
      <c r="U2778">
        <v>7</v>
      </c>
      <c r="V2778">
        <v>3</v>
      </c>
      <c r="W2778">
        <v>3</v>
      </c>
      <c r="X2778">
        <v>7</v>
      </c>
      <c r="Y2778">
        <v>10</v>
      </c>
    </row>
    <row r="2779" spans="1:25" x14ac:dyDescent="0.3">
      <c r="A2779" s="1" t="s">
        <v>350</v>
      </c>
      <c r="B2779" s="1" t="s">
        <v>355</v>
      </c>
      <c r="C2779">
        <v>8</v>
      </c>
      <c r="D2779">
        <v>1</v>
      </c>
      <c r="E2779">
        <v>0</v>
      </c>
      <c r="F2779">
        <v>1</v>
      </c>
      <c r="G2779" s="1" t="s">
        <v>5</v>
      </c>
      <c r="H2779">
        <v>1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1</v>
      </c>
      <c r="T2779">
        <v>4</v>
      </c>
      <c r="U2779">
        <v>10</v>
      </c>
      <c r="V2779">
        <v>10</v>
      </c>
      <c r="W2779">
        <v>10</v>
      </c>
      <c r="X2779">
        <v>10</v>
      </c>
      <c r="Y2779">
        <v>20</v>
      </c>
    </row>
    <row r="2780" spans="1:25" x14ac:dyDescent="0.3">
      <c r="A2780" s="1" t="s">
        <v>356</v>
      </c>
      <c r="B2780" s="1" t="s">
        <v>354</v>
      </c>
      <c r="C2780">
        <v>11</v>
      </c>
      <c r="D2780">
        <v>2</v>
      </c>
      <c r="E2780">
        <v>0</v>
      </c>
      <c r="F2780">
        <v>2</v>
      </c>
      <c r="G2780" s="1" t="s">
        <v>5</v>
      </c>
      <c r="H2780">
        <v>1</v>
      </c>
      <c r="I2780">
        <v>0</v>
      </c>
      <c r="J2780">
        <v>0</v>
      </c>
      <c r="K2780">
        <v>1</v>
      </c>
      <c r="L2780">
        <v>1</v>
      </c>
      <c r="M2780">
        <v>1</v>
      </c>
      <c r="N2780">
        <v>0</v>
      </c>
      <c r="O2780">
        <v>0</v>
      </c>
      <c r="P2780">
        <v>1</v>
      </c>
      <c r="Q2780">
        <v>1</v>
      </c>
      <c r="R2780">
        <v>1</v>
      </c>
      <c r="S2780">
        <v>1</v>
      </c>
      <c r="T2780">
        <v>2</v>
      </c>
      <c r="U2780">
        <v>4</v>
      </c>
      <c r="V2780">
        <v>4</v>
      </c>
      <c r="W2780">
        <v>4</v>
      </c>
      <c r="X2780">
        <v>4</v>
      </c>
      <c r="Y2780">
        <v>8</v>
      </c>
    </row>
    <row r="2781" spans="1:25" x14ac:dyDescent="0.3">
      <c r="A2781" s="1" t="s">
        <v>346</v>
      </c>
      <c r="B2781" s="1" t="s">
        <v>348</v>
      </c>
      <c r="C2781">
        <v>11</v>
      </c>
      <c r="D2781">
        <v>0</v>
      </c>
      <c r="E2781">
        <v>1</v>
      </c>
      <c r="F2781">
        <v>1</v>
      </c>
      <c r="G2781" s="1" t="s">
        <v>5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1</v>
      </c>
      <c r="P2781">
        <v>0</v>
      </c>
      <c r="Q2781">
        <v>1</v>
      </c>
      <c r="R2781">
        <v>1</v>
      </c>
      <c r="S2781">
        <v>2</v>
      </c>
      <c r="T2781">
        <v>3</v>
      </c>
      <c r="U2781">
        <v>7</v>
      </c>
      <c r="V2781">
        <v>6</v>
      </c>
      <c r="W2781">
        <v>6</v>
      </c>
      <c r="X2781">
        <v>7</v>
      </c>
      <c r="Y2781">
        <v>13</v>
      </c>
    </row>
    <row r="2782" spans="1:25" x14ac:dyDescent="0.3">
      <c r="A2782" s="1" t="s">
        <v>355</v>
      </c>
      <c r="B2782" s="1" t="s">
        <v>357</v>
      </c>
      <c r="C2782">
        <v>11</v>
      </c>
      <c r="D2782">
        <v>1</v>
      </c>
      <c r="E2782">
        <v>0</v>
      </c>
      <c r="F2782">
        <v>1</v>
      </c>
      <c r="G2782" s="1" t="s">
        <v>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1</v>
      </c>
      <c r="Q2782">
        <v>1</v>
      </c>
      <c r="R2782">
        <v>1</v>
      </c>
      <c r="S2782">
        <v>2</v>
      </c>
      <c r="T2782">
        <v>3</v>
      </c>
      <c r="U2782">
        <v>6</v>
      </c>
      <c r="V2782">
        <v>5</v>
      </c>
      <c r="W2782">
        <v>5</v>
      </c>
      <c r="X2782">
        <v>6</v>
      </c>
      <c r="Y2782">
        <v>11</v>
      </c>
    </row>
    <row r="2783" spans="1:25" x14ac:dyDescent="0.3">
      <c r="A2783" s="1" t="s">
        <v>360</v>
      </c>
      <c r="B2783" s="1" t="s">
        <v>344</v>
      </c>
      <c r="C2783">
        <v>11</v>
      </c>
      <c r="D2783">
        <v>0</v>
      </c>
      <c r="E2783">
        <v>1</v>
      </c>
      <c r="F2783">
        <v>1</v>
      </c>
      <c r="G2783" s="1" t="s">
        <v>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1</v>
      </c>
      <c r="P2783">
        <v>0</v>
      </c>
      <c r="Q2783">
        <v>1</v>
      </c>
      <c r="R2783">
        <v>3</v>
      </c>
      <c r="S2783">
        <v>1</v>
      </c>
      <c r="T2783">
        <v>4</v>
      </c>
      <c r="U2783">
        <v>4</v>
      </c>
      <c r="V2783">
        <v>7</v>
      </c>
      <c r="W2783">
        <v>7</v>
      </c>
      <c r="X2783">
        <v>4</v>
      </c>
      <c r="Y2783">
        <v>11</v>
      </c>
    </row>
    <row r="2784" spans="1:25" x14ac:dyDescent="0.3">
      <c r="A2784" s="1" t="s">
        <v>350</v>
      </c>
      <c r="B2784" s="1" t="s">
        <v>358</v>
      </c>
      <c r="C2784">
        <v>11</v>
      </c>
      <c r="D2784">
        <v>3</v>
      </c>
      <c r="E2784">
        <v>3</v>
      </c>
      <c r="F2784">
        <v>6</v>
      </c>
      <c r="G2784" s="1" t="s">
        <v>463</v>
      </c>
      <c r="H2784">
        <v>1</v>
      </c>
      <c r="I2784">
        <v>2</v>
      </c>
      <c r="J2784">
        <v>2</v>
      </c>
      <c r="K2784">
        <v>1</v>
      </c>
      <c r="L2784">
        <v>3</v>
      </c>
      <c r="M2784">
        <v>2</v>
      </c>
      <c r="N2784">
        <v>1</v>
      </c>
      <c r="O2784">
        <v>1</v>
      </c>
      <c r="P2784">
        <v>2</v>
      </c>
      <c r="Q2784">
        <v>3</v>
      </c>
      <c r="R2784">
        <v>1</v>
      </c>
      <c r="S2784">
        <v>2</v>
      </c>
      <c r="T2784">
        <v>3</v>
      </c>
      <c r="U2784">
        <v>10</v>
      </c>
      <c r="V2784">
        <v>4</v>
      </c>
      <c r="W2784">
        <v>4</v>
      </c>
      <c r="X2784">
        <v>10</v>
      </c>
      <c r="Y2784">
        <v>14</v>
      </c>
    </row>
    <row r="2785" spans="1:25" x14ac:dyDescent="0.3">
      <c r="A2785" s="1" t="s">
        <v>344</v>
      </c>
      <c r="B2785" s="1" t="s">
        <v>345</v>
      </c>
      <c r="C2785">
        <v>12</v>
      </c>
      <c r="D2785">
        <v>1</v>
      </c>
      <c r="E2785">
        <v>0</v>
      </c>
      <c r="F2785">
        <v>1</v>
      </c>
      <c r="G2785" s="1" t="s">
        <v>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1</v>
      </c>
      <c r="Q2785">
        <v>1</v>
      </c>
      <c r="R2785">
        <v>1</v>
      </c>
      <c r="S2785">
        <v>3</v>
      </c>
      <c r="T2785">
        <v>4</v>
      </c>
      <c r="U2785">
        <v>8</v>
      </c>
      <c r="V2785">
        <v>1</v>
      </c>
      <c r="W2785">
        <v>1</v>
      </c>
      <c r="X2785">
        <v>8</v>
      </c>
      <c r="Y2785">
        <v>9</v>
      </c>
    </row>
    <row r="2786" spans="1:25" x14ac:dyDescent="0.3">
      <c r="A2786" s="1" t="s">
        <v>348</v>
      </c>
      <c r="B2786" s="1" t="s">
        <v>361</v>
      </c>
      <c r="C2786">
        <v>12</v>
      </c>
      <c r="D2786">
        <v>2</v>
      </c>
      <c r="E2786">
        <v>2</v>
      </c>
      <c r="F2786">
        <v>4</v>
      </c>
      <c r="G2786" s="1" t="s">
        <v>463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</v>
      </c>
      <c r="N2786">
        <v>2</v>
      </c>
      <c r="O2786">
        <v>2</v>
      </c>
      <c r="P2786">
        <v>2</v>
      </c>
      <c r="Q2786">
        <v>4</v>
      </c>
      <c r="R2786">
        <v>1</v>
      </c>
      <c r="S2786">
        <v>2</v>
      </c>
      <c r="T2786">
        <v>3</v>
      </c>
      <c r="U2786">
        <v>5</v>
      </c>
      <c r="V2786">
        <v>5</v>
      </c>
      <c r="W2786">
        <v>5</v>
      </c>
      <c r="X2786">
        <v>5</v>
      </c>
      <c r="Y2786">
        <v>10</v>
      </c>
    </row>
    <row r="2787" spans="1:25" x14ac:dyDescent="0.3">
      <c r="A2787" s="1" t="s">
        <v>357</v>
      </c>
      <c r="B2787" s="1" t="s">
        <v>346</v>
      </c>
      <c r="C2787">
        <v>12</v>
      </c>
      <c r="D2787">
        <v>1</v>
      </c>
      <c r="E2787">
        <v>2</v>
      </c>
      <c r="F2787">
        <v>3</v>
      </c>
      <c r="G2787" s="1" t="s">
        <v>463</v>
      </c>
      <c r="H2787">
        <v>1</v>
      </c>
      <c r="I2787">
        <v>0</v>
      </c>
      <c r="J2787">
        <v>0</v>
      </c>
      <c r="K2787">
        <v>1</v>
      </c>
      <c r="L2787">
        <v>1</v>
      </c>
      <c r="M2787">
        <v>0</v>
      </c>
      <c r="N2787">
        <v>2</v>
      </c>
      <c r="O2787">
        <v>2</v>
      </c>
      <c r="P2787">
        <v>0</v>
      </c>
      <c r="Q2787">
        <v>2</v>
      </c>
      <c r="R2787">
        <v>3</v>
      </c>
      <c r="S2787">
        <v>1</v>
      </c>
      <c r="T2787">
        <v>4</v>
      </c>
      <c r="U2787">
        <v>6</v>
      </c>
      <c r="V2787">
        <v>3</v>
      </c>
      <c r="W2787">
        <v>3</v>
      </c>
      <c r="X2787">
        <v>6</v>
      </c>
      <c r="Y2787">
        <v>9</v>
      </c>
    </row>
    <row r="2788" spans="1:25" x14ac:dyDescent="0.3">
      <c r="A2788" s="1" t="s">
        <v>352</v>
      </c>
      <c r="B2788" s="1" t="s">
        <v>347</v>
      </c>
      <c r="C2788">
        <v>12</v>
      </c>
      <c r="D2788">
        <v>1</v>
      </c>
      <c r="E2788">
        <v>1</v>
      </c>
      <c r="F2788">
        <v>2</v>
      </c>
      <c r="G2788" s="1" t="s">
        <v>463</v>
      </c>
      <c r="H2788">
        <v>1</v>
      </c>
      <c r="I2788">
        <v>1</v>
      </c>
      <c r="J2788">
        <v>1</v>
      </c>
      <c r="K2788">
        <v>1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2</v>
      </c>
      <c r="T2788">
        <v>4</v>
      </c>
      <c r="U2788">
        <v>7</v>
      </c>
      <c r="V2788">
        <v>4</v>
      </c>
      <c r="W2788">
        <v>4</v>
      </c>
      <c r="X2788">
        <v>7</v>
      </c>
      <c r="Y2788">
        <v>11</v>
      </c>
    </row>
    <row r="2789" spans="1:25" x14ac:dyDescent="0.3">
      <c r="A2789" s="1" t="s">
        <v>359</v>
      </c>
      <c r="B2789" s="1" t="s">
        <v>350</v>
      </c>
      <c r="C2789">
        <v>12</v>
      </c>
      <c r="D2789">
        <v>2</v>
      </c>
      <c r="E2789">
        <v>0</v>
      </c>
      <c r="F2789">
        <v>2</v>
      </c>
      <c r="G2789" s="1" t="s">
        <v>5</v>
      </c>
      <c r="H2789">
        <v>1</v>
      </c>
      <c r="I2789">
        <v>0</v>
      </c>
      <c r="J2789">
        <v>0</v>
      </c>
      <c r="K2789">
        <v>1</v>
      </c>
      <c r="L2789">
        <v>1</v>
      </c>
      <c r="M2789">
        <v>1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3</v>
      </c>
      <c r="T2789">
        <v>4</v>
      </c>
      <c r="U2789">
        <v>1</v>
      </c>
      <c r="V2789">
        <v>9</v>
      </c>
      <c r="W2789">
        <v>9</v>
      </c>
      <c r="X2789">
        <v>1</v>
      </c>
      <c r="Y2789">
        <v>10</v>
      </c>
    </row>
    <row r="2790" spans="1:25" x14ac:dyDescent="0.3">
      <c r="A2790" s="1" t="s">
        <v>356</v>
      </c>
      <c r="B2790" s="1" t="s">
        <v>360</v>
      </c>
      <c r="C2790">
        <v>12</v>
      </c>
      <c r="D2790">
        <v>3</v>
      </c>
      <c r="E2790">
        <v>1</v>
      </c>
      <c r="F2790">
        <v>4</v>
      </c>
      <c r="G2790" s="1" t="s">
        <v>463</v>
      </c>
      <c r="H2790">
        <v>1</v>
      </c>
      <c r="I2790">
        <v>0</v>
      </c>
      <c r="J2790">
        <v>0</v>
      </c>
      <c r="K2790">
        <v>1</v>
      </c>
      <c r="L2790">
        <v>1</v>
      </c>
      <c r="M2790">
        <v>2</v>
      </c>
      <c r="N2790">
        <v>1</v>
      </c>
      <c r="O2790">
        <v>1</v>
      </c>
      <c r="P2790">
        <v>2</v>
      </c>
      <c r="Q2790">
        <v>3</v>
      </c>
      <c r="R2790">
        <v>2</v>
      </c>
      <c r="S2790">
        <v>3</v>
      </c>
      <c r="T2790">
        <v>5</v>
      </c>
      <c r="U2790">
        <v>3</v>
      </c>
      <c r="V2790">
        <v>3</v>
      </c>
      <c r="W2790">
        <v>3</v>
      </c>
      <c r="X2790">
        <v>3</v>
      </c>
      <c r="Y2790">
        <v>6</v>
      </c>
    </row>
    <row r="2791" spans="1:25" x14ac:dyDescent="0.3">
      <c r="A2791" s="1" t="s">
        <v>349</v>
      </c>
      <c r="B2791" s="1" t="s">
        <v>355</v>
      </c>
      <c r="C2791">
        <v>12</v>
      </c>
      <c r="D2791">
        <v>1</v>
      </c>
      <c r="E2791">
        <v>0</v>
      </c>
      <c r="F2791">
        <v>1</v>
      </c>
      <c r="G2791" s="1" t="s">
        <v>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1</v>
      </c>
      <c r="Q2791">
        <v>1</v>
      </c>
      <c r="R2791">
        <v>5</v>
      </c>
      <c r="S2791">
        <v>2</v>
      </c>
      <c r="T2791">
        <v>7</v>
      </c>
      <c r="U2791">
        <v>13</v>
      </c>
      <c r="V2791">
        <v>1</v>
      </c>
      <c r="W2791">
        <v>1</v>
      </c>
      <c r="X2791">
        <v>13</v>
      </c>
      <c r="Y2791">
        <v>14</v>
      </c>
    </row>
    <row r="2792" spans="1:25" x14ac:dyDescent="0.3">
      <c r="A2792" s="1" t="s">
        <v>353</v>
      </c>
      <c r="B2792" s="1" t="s">
        <v>358</v>
      </c>
      <c r="C2792">
        <v>12</v>
      </c>
      <c r="D2792">
        <v>3</v>
      </c>
      <c r="E2792">
        <v>1</v>
      </c>
      <c r="F2792">
        <v>4</v>
      </c>
      <c r="G2792" s="1" t="s">
        <v>463</v>
      </c>
      <c r="H2792">
        <v>2</v>
      </c>
      <c r="I2792">
        <v>1</v>
      </c>
      <c r="J2792">
        <v>1</v>
      </c>
      <c r="K2792">
        <v>2</v>
      </c>
      <c r="L2792">
        <v>3</v>
      </c>
      <c r="M2792">
        <v>1</v>
      </c>
      <c r="N2792">
        <v>0</v>
      </c>
      <c r="O2792">
        <v>0</v>
      </c>
      <c r="P2792">
        <v>1</v>
      </c>
      <c r="Q2792">
        <v>1</v>
      </c>
      <c r="R2792">
        <v>3</v>
      </c>
      <c r="S2792">
        <v>2</v>
      </c>
      <c r="T2792">
        <v>5</v>
      </c>
      <c r="U2792">
        <v>1</v>
      </c>
      <c r="V2792">
        <v>6</v>
      </c>
      <c r="W2792">
        <v>6</v>
      </c>
      <c r="X2792">
        <v>1</v>
      </c>
      <c r="Y2792">
        <v>7</v>
      </c>
    </row>
    <row r="2793" spans="1:25" x14ac:dyDescent="0.3">
      <c r="A2793" s="1" t="s">
        <v>354</v>
      </c>
      <c r="B2793" s="1" t="s">
        <v>351</v>
      </c>
      <c r="C2793">
        <v>12</v>
      </c>
      <c r="D2793">
        <v>2</v>
      </c>
      <c r="E2793">
        <v>2</v>
      </c>
      <c r="F2793">
        <v>4</v>
      </c>
      <c r="G2793" s="1" t="s">
        <v>463</v>
      </c>
      <c r="H2793">
        <v>0</v>
      </c>
      <c r="I2793">
        <v>2</v>
      </c>
      <c r="J2793">
        <v>2</v>
      </c>
      <c r="K2793">
        <v>0</v>
      </c>
      <c r="L2793">
        <v>2</v>
      </c>
      <c r="M2793">
        <v>2</v>
      </c>
      <c r="N2793">
        <v>0</v>
      </c>
      <c r="O2793">
        <v>0</v>
      </c>
      <c r="P2793">
        <v>2</v>
      </c>
      <c r="Q2793">
        <v>2</v>
      </c>
      <c r="R2793">
        <v>4</v>
      </c>
      <c r="S2793">
        <v>3</v>
      </c>
      <c r="T2793">
        <v>7</v>
      </c>
      <c r="U2793">
        <v>3</v>
      </c>
      <c r="V2793">
        <v>5</v>
      </c>
      <c r="W2793">
        <v>5</v>
      </c>
      <c r="X2793">
        <v>3</v>
      </c>
      <c r="Y2793">
        <v>8</v>
      </c>
    </row>
    <row r="2794" spans="1:25" x14ac:dyDescent="0.3">
      <c r="A2794" s="1" t="s">
        <v>345</v>
      </c>
      <c r="B2794" s="1" t="s">
        <v>353</v>
      </c>
      <c r="C2794">
        <v>13</v>
      </c>
      <c r="D2794">
        <v>8</v>
      </c>
      <c r="E2794">
        <v>1</v>
      </c>
      <c r="F2794">
        <v>9</v>
      </c>
      <c r="G2794" s="1" t="s">
        <v>463</v>
      </c>
      <c r="H2794">
        <v>2</v>
      </c>
      <c r="I2794">
        <v>0</v>
      </c>
      <c r="J2794">
        <v>0</v>
      </c>
      <c r="K2794">
        <v>2</v>
      </c>
      <c r="L2794">
        <v>2</v>
      </c>
      <c r="M2794">
        <v>6</v>
      </c>
      <c r="N2794">
        <v>1</v>
      </c>
      <c r="O2794">
        <v>1</v>
      </c>
      <c r="P2794">
        <v>6</v>
      </c>
      <c r="Q2794">
        <v>7</v>
      </c>
      <c r="R2794">
        <v>2</v>
      </c>
      <c r="S2794">
        <v>1</v>
      </c>
      <c r="T2794">
        <v>3</v>
      </c>
      <c r="U2794">
        <v>5</v>
      </c>
      <c r="V2794">
        <v>1</v>
      </c>
      <c r="W2794">
        <v>1</v>
      </c>
      <c r="X2794">
        <v>5</v>
      </c>
      <c r="Y2794">
        <v>6</v>
      </c>
    </row>
    <row r="2795" spans="1:25" x14ac:dyDescent="0.3">
      <c r="A2795" s="1" t="s">
        <v>351</v>
      </c>
      <c r="B2795" s="1" t="s">
        <v>356</v>
      </c>
      <c r="C2795">
        <v>13</v>
      </c>
      <c r="D2795">
        <v>1</v>
      </c>
      <c r="E2795">
        <v>0</v>
      </c>
      <c r="F2795">
        <v>1</v>
      </c>
      <c r="G2795" s="1" t="s">
        <v>5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1</v>
      </c>
      <c r="Q2795">
        <v>1</v>
      </c>
      <c r="R2795">
        <v>0</v>
      </c>
      <c r="S2795">
        <v>3</v>
      </c>
      <c r="T2795">
        <v>3</v>
      </c>
      <c r="U2795">
        <v>8</v>
      </c>
      <c r="V2795">
        <v>1</v>
      </c>
      <c r="W2795">
        <v>1</v>
      </c>
      <c r="X2795">
        <v>8</v>
      </c>
      <c r="Y2795">
        <v>9</v>
      </c>
    </row>
    <row r="2796" spans="1:25" x14ac:dyDescent="0.3">
      <c r="A2796" s="1" t="s">
        <v>347</v>
      </c>
      <c r="B2796" s="1" t="s">
        <v>354</v>
      </c>
      <c r="C2796">
        <v>13</v>
      </c>
      <c r="D2796">
        <v>4</v>
      </c>
      <c r="E2796">
        <v>0</v>
      </c>
      <c r="F2796">
        <v>4</v>
      </c>
      <c r="G2796" s="1" t="s">
        <v>5</v>
      </c>
      <c r="H2796">
        <v>3</v>
      </c>
      <c r="I2796">
        <v>0</v>
      </c>
      <c r="J2796">
        <v>0</v>
      </c>
      <c r="K2796">
        <v>3</v>
      </c>
      <c r="L2796">
        <v>3</v>
      </c>
      <c r="M2796">
        <v>1</v>
      </c>
      <c r="N2796">
        <v>0</v>
      </c>
      <c r="O2796">
        <v>0</v>
      </c>
      <c r="P2796">
        <v>1</v>
      </c>
      <c r="Q2796">
        <v>1</v>
      </c>
      <c r="R2796">
        <v>2</v>
      </c>
      <c r="S2796">
        <v>1</v>
      </c>
      <c r="T2796">
        <v>3</v>
      </c>
      <c r="U2796">
        <v>6</v>
      </c>
      <c r="V2796">
        <v>3</v>
      </c>
      <c r="W2796">
        <v>3</v>
      </c>
      <c r="X2796">
        <v>6</v>
      </c>
      <c r="Y2796">
        <v>9</v>
      </c>
    </row>
    <row r="2797" spans="1:25" x14ac:dyDescent="0.3">
      <c r="A2797" s="1" t="s">
        <v>361</v>
      </c>
      <c r="B2797" s="1" t="s">
        <v>357</v>
      </c>
      <c r="C2797">
        <v>13</v>
      </c>
      <c r="D2797">
        <v>1</v>
      </c>
      <c r="E2797">
        <v>1</v>
      </c>
      <c r="F2797">
        <v>2</v>
      </c>
      <c r="G2797" s="1" t="s">
        <v>463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1</v>
      </c>
      <c r="O2797">
        <v>1</v>
      </c>
      <c r="P2797">
        <v>1</v>
      </c>
      <c r="Q2797">
        <v>2</v>
      </c>
      <c r="R2797">
        <v>0</v>
      </c>
      <c r="S2797">
        <v>3</v>
      </c>
      <c r="T2797">
        <v>3</v>
      </c>
      <c r="U2797">
        <v>6</v>
      </c>
      <c r="V2797">
        <v>7</v>
      </c>
      <c r="W2797">
        <v>7</v>
      </c>
      <c r="X2797">
        <v>6</v>
      </c>
      <c r="Y2797">
        <v>13</v>
      </c>
    </row>
    <row r="2798" spans="1:25" x14ac:dyDescent="0.3">
      <c r="A2798" s="1" t="s">
        <v>358</v>
      </c>
      <c r="B2798" s="1" t="s">
        <v>359</v>
      </c>
      <c r="C2798">
        <v>13</v>
      </c>
      <c r="D2798">
        <v>0</v>
      </c>
      <c r="E2798">
        <v>0</v>
      </c>
      <c r="F2798">
        <v>0</v>
      </c>
      <c r="G2798" s="1" t="s">
        <v>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3</v>
      </c>
      <c r="S2798">
        <v>0</v>
      </c>
      <c r="T2798">
        <v>3</v>
      </c>
      <c r="U2798">
        <v>7</v>
      </c>
      <c r="V2798">
        <v>5</v>
      </c>
      <c r="W2798">
        <v>5</v>
      </c>
      <c r="X2798">
        <v>7</v>
      </c>
      <c r="Y2798">
        <v>12</v>
      </c>
    </row>
    <row r="2799" spans="1:25" x14ac:dyDescent="0.3">
      <c r="A2799" s="1" t="s">
        <v>346</v>
      </c>
      <c r="B2799" s="1" t="s">
        <v>349</v>
      </c>
      <c r="C2799">
        <v>13</v>
      </c>
      <c r="D2799">
        <v>1</v>
      </c>
      <c r="E2799">
        <v>1</v>
      </c>
      <c r="F2799">
        <v>2</v>
      </c>
      <c r="G2799" s="1" t="s">
        <v>463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1</v>
      </c>
      <c r="O2799">
        <v>1</v>
      </c>
      <c r="P2799">
        <v>1</v>
      </c>
      <c r="Q2799">
        <v>2</v>
      </c>
      <c r="R2799">
        <v>3</v>
      </c>
      <c r="S2799">
        <v>0</v>
      </c>
      <c r="T2799">
        <v>3</v>
      </c>
      <c r="U2799">
        <v>14</v>
      </c>
      <c r="V2799">
        <v>3</v>
      </c>
      <c r="W2799">
        <v>3</v>
      </c>
      <c r="X2799">
        <v>14</v>
      </c>
      <c r="Y2799">
        <v>17</v>
      </c>
    </row>
    <row r="2800" spans="1:25" x14ac:dyDescent="0.3">
      <c r="A2800" s="1" t="s">
        <v>355</v>
      </c>
      <c r="B2800" s="1" t="s">
        <v>344</v>
      </c>
      <c r="C2800">
        <v>13</v>
      </c>
      <c r="D2800">
        <v>1</v>
      </c>
      <c r="E2800">
        <v>3</v>
      </c>
      <c r="F2800">
        <v>4</v>
      </c>
      <c r="G2800" s="1" t="s">
        <v>463</v>
      </c>
      <c r="H2800">
        <v>1</v>
      </c>
      <c r="I2800">
        <v>1</v>
      </c>
      <c r="J2800">
        <v>1</v>
      </c>
      <c r="K2800">
        <v>1</v>
      </c>
      <c r="L2800">
        <v>2</v>
      </c>
      <c r="M2800">
        <v>0</v>
      </c>
      <c r="N2800">
        <v>2</v>
      </c>
      <c r="O2800">
        <v>2</v>
      </c>
      <c r="P2800">
        <v>0</v>
      </c>
      <c r="Q2800">
        <v>2</v>
      </c>
      <c r="R2800">
        <v>1</v>
      </c>
      <c r="S2800">
        <v>2</v>
      </c>
      <c r="T2800">
        <v>3</v>
      </c>
      <c r="U2800">
        <v>4</v>
      </c>
      <c r="V2800">
        <v>4</v>
      </c>
      <c r="W2800">
        <v>4</v>
      </c>
      <c r="X2800">
        <v>4</v>
      </c>
      <c r="Y2800">
        <v>8</v>
      </c>
    </row>
    <row r="2801" spans="1:25" x14ac:dyDescent="0.3">
      <c r="A2801" s="1" t="s">
        <v>360</v>
      </c>
      <c r="B2801" s="1" t="s">
        <v>352</v>
      </c>
      <c r="C2801">
        <v>13</v>
      </c>
      <c r="D2801">
        <v>2</v>
      </c>
      <c r="E2801">
        <v>3</v>
      </c>
      <c r="F2801">
        <v>5</v>
      </c>
      <c r="G2801" s="1" t="s">
        <v>463</v>
      </c>
      <c r="H2801">
        <v>1</v>
      </c>
      <c r="I2801">
        <v>1</v>
      </c>
      <c r="J2801">
        <v>1</v>
      </c>
      <c r="K2801">
        <v>1</v>
      </c>
      <c r="L2801">
        <v>2</v>
      </c>
      <c r="M2801">
        <v>1</v>
      </c>
      <c r="N2801">
        <v>2</v>
      </c>
      <c r="O2801">
        <v>2</v>
      </c>
      <c r="P2801">
        <v>1</v>
      </c>
      <c r="Q2801">
        <v>3</v>
      </c>
      <c r="R2801">
        <v>0</v>
      </c>
      <c r="S2801">
        <v>2</v>
      </c>
      <c r="T2801">
        <v>2</v>
      </c>
      <c r="U2801">
        <v>5</v>
      </c>
      <c r="V2801">
        <v>5</v>
      </c>
      <c r="W2801">
        <v>5</v>
      </c>
      <c r="X2801">
        <v>5</v>
      </c>
      <c r="Y2801">
        <v>10</v>
      </c>
    </row>
    <row r="2802" spans="1:25" x14ac:dyDescent="0.3">
      <c r="A2802" s="1" t="s">
        <v>350</v>
      </c>
      <c r="B2802" s="1" t="s">
        <v>348</v>
      </c>
      <c r="C2802">
        <v>13</v>
      </c>
      <c r="D2802">
        <v>4</v>
      </c>
      <c r="E2802">
        <v>4</v>
      </c>
      <c r="F2802">
        <v>8</v>
      </c>
      <c r="G2802" s="1" t="s">
        <v>463</v>
      </c>
      <c r="H2802">
        <v>3</v>
      </c>
      <c r="I2802">
        <v>1</v>
      </c>
      <c r="J2802">
        <v>1</v>
      </c>
      <c r="K2802">
        <v>3</v>
      </c>
      <c r="L2802">
        <v>4</v>
      </c>
      <c r="M2802">
        <v>1</v>
      </c>
      <c r="N2802">
        <v>3</v>
      </c>
      <c r="O2802">
        <v>3</v>
      </c>
      <c r="P2802">
        <v>1</v>
      </c>
      <c r="Q2802">
        <v>4</v>
      </c>
      <c r="R2802">
        <v>3</v>
      </c>
      <c r="S2802">
        <v>1</v>
      </c>
      <c r="T2802">
        <v>4</v>
      </c>
      <c r="U2802">
        <v>4</v>
      </c>
      <c r="V2802">
        <v>6</v>
      </c>
      <c r="W2802">
        <v>6</v>
      </c>
      <c r="X2802">
        <v>4</v>
      </c>
      <c r="Y2802">
        <v>10</v>
      </c>
    </row>
    <row r="2803" spans="1:25" x14ac:dyDescent="0.3">
      <c r="A2803" s="1" t="s">
        <v>344</v>
      </c>
      <c r="B2803" s="1" t="s">
        <v>347</v>
      </c>
      <c r="C2803">
        <v>14</v>
      </c>
      <c r="D2803">
        <v>2</v>
      </c>
      <c r="E2803">
        <v>2</v>
      </c>
      <c r="F2803">
        <v>4</v>
      </c>
      <c r="G2803" s="1" t="s">
        <v>463</v>
      </c>
      <c r="H2803">
        <v>0</v>
      </c>
      <c r="I2803">
        <v>1</v>
      </c>
      <c r="J2803">
        <v>1</v>
      </c>
      <c r="K2803">
        <v>0</v>
      </c>
      <c r="L2803">
        <v>1</v>
      </c>
      <c r="M2803">
        <v>2</v>
      </c>
      <c r="N2803">
        <v>1</v>
      </c>
      <c r="O2803">
        <v>1</v>
      </c>
      <c r="P2803">
        <v>2</v>
      </c>
      <c r="Q2803">
        <v>3</v>
      </c>
      <c r="R2803">
        <v>0</v>
      </c>
      <c r="S2803">
        <v>3</v>
      </c>
      <c r="T2803">
        <v>3</v>
      </c>
      <c r="U2803">
        <v>5</v>
      </c>
      <c r="V2803">
        <v>3</v>
      </c>
      <c r="W2803">
        <v>3</v>
      </c>
      <c r="X2803">
        <v>5</v>
      </c>
      <c r="Y2803">
        <v>8</v>
      </c>
    </row>
    <row r="2804" spans="1:25" x14ac:dyDescent="0.3">
      <c r="A2804" s="1" t="s">
        <v>348</v>
      </c>
      <c r="B2804" s="1" t="s">
        <v>358</v>
      </c>
      <c r="C2804">
        <v>14</v>
      </c>
      <c r="D2804">
        <v>2</v>
      </c>
      <c r="E2804">
        <v>1</v>
      </c>
      <c r="F2804">
        <v>3</v>
      </c>
      <c r="G2804" s="1" t="s">
        <v>463</v>
      </c>
      <c r="H2804">
        <v>2</v>
      </c>
      <c r="I2804">
        <v>0</v>
      </c>
      <c r="J2804">
        <v>0</v>
      </c>
      <c r="K2804">
        <v>2</v>
      </c>
      <c r="L2804">
        <v>2</v>
      </c>
      <c r="M2804">
        <v>0</v>
      </c>
      <c r="N2804">
        <v>1</v>
      </c>
      <c r="O2804">
        <v>1</v>
      </c>
      <c r="P2804">
        <v>0</v>
      </c>
      <c r="Q2804">
        <v>1</v>
      </c>
      <c r="R2804">
        <v>3</v>
      </c>
      <c r="S2804">
        <v>1</v>
      </c>
      <c r="T2804">
        <v>4</v>
      </c>
      <c r="U2804">
        <v>1</v>
      </c>
      <c r="V2804">
        <v>7</v>
      </c>
      <c r="W2804">
        <v>7</v>
      </c>
      <c r="X2804">
        <v>1</v>
      </c>
      <c r="Y2804">
        <v>8</v>
      </c>
    </row>
    <row r="2805" spans="1:25" x14ac:dyDescent="0.3">
      <c r="A2805" s="1" t="s">
        <v>357</v>
      </c>
      <c r="B2805" s="1" t="s">
        <v>359</v>
      </c>
      <c r="C2805">
        <v>14</v>
      </c>
      <c r="D2805">
        <v>0</v>
      </c>
      <c r="E2805">
        <v>1</v>
      </c>
      <c r="F2805">
        <v>1</v>
      </c>
      <c r="G2805" s="1" t="s">
        <v>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1</v>
      </c>
      <c r="P2805">
        <v>0</v>
      </c>
      <c r="Q2805">
        <v>1</v>
      </c>
      <c r="R2805">
        <v>1</v>
      </c>
      <c r="S2805">
        <v>0</v>
      </c>
      <c r="T2805">
        <v>1</v>
      </c>
      <c r="U2805" s="1">
        <v>7</v>
      </c>
      <c r="V2805" s="1">
        <v>5</v>
      </c>
      <c r="W2805" s="1">
        <v>5</v>
      </c>
      <c r="X2805" s="1">
        <v>7</v>
      </c>
      <c r="Y2805" s="1">
        <v>12</v>
      </c>
    </row>
    <row r="2806" spans="1:25" x14ac:dyDescent="0.3">
      <c r="A2806" s="1" t="s">
        <v>352</v>
      </c>
      <c r="B2806" s="1" t="s">
        <v>346</v>
      </c>
      <c r="C2806">
        <v>14</v>
      </c>
      <c r="D2806">
        <v>1</v>
      </c>
      <c r="E2806">
        <v>1</v>
      </c>
      <c r="F2806">
        <v>2</v>
      </c>
      <c r="G2806" s="1" t="s">
        <v>463</v>
      </c>
      <c r="H2806">
        <v>0</v>
      </c>
      <c r="I2806">
        <v>1</v>
      </c>
      <c r="J2806">
        <v>1</v>
      </c>
      <c r="K2806">
        <v>0</v>
      </c>
      <c r="L2806">
        <v>1</v>
      </c>
      <c r="M2806">
        <v>1</v>
      </c>
      <c r="N2806">
        <v>0</v>
      </c>
      <c r="O2806">
        <v>0</v>
      </c>
      <c r="P2806">
        <v>1</v>
      </c>
      <c r="Q2806">
        <v>1</v>
      </c>
      <c r="R2806">
        <v>0</v>
      </c>
      <c r="S2806">
        <v>3</v>
      </c>
      <c r="T2806">
        <v>3</v>
      </c>
      <c r="U2806">
        <v>7</v>
      </c>
      <c r="V2806">
        <v>4</v>
      </c>
      <c r="W2806">
        <v>4</v>
      </c>
      <c r="X2806">
        <v>7</v>
      </c>
      <c r="Y2806">
        <v>11</v>
      </c>
    </row>
    <row r="2807" spans="1:25" x14ac:dyDescent="0.3">
      <c r="A2807" s="1" t="s">
        <v>353</v>
      </c>
      <c r="B2807" s="1" t="s">
        <v>348</v>
      </c>
      <c r="C2807">
        <v>16</v>
      </c>
      <c r="D2807">
        <v>0</v>
      </c>
      <c r="E2807">
        <v>2</v>
      </c>
      <c r="F2807">
        <v>2</v>
      </c>
      <c r="G2807" s="1" t="s">
        <v>5</v>
      </c>
      <c r="H2807">
        <v>0</v>
      </c>
      <c r="I2807">
        <v>2</v>
      </c>
      <c r="J2807">
        <v>2</v>
      </c>
      <c r="K2807">
        <v>0</v>
      </c>
      <c r="L2807">
        <v>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2</v>
      </c>
      <c r="U2807">
        <v>5</v>
      </c>
      <c r="V2807">
        <v>1</v>
      </c>
      <c r="W2807">
        <v>1</v>
      </c>
      <c r="X2807">
        <v>5</v>
      </c>
      <c r="Y2807">
        <v>6</v>
      </c>
    </row>
    <row r="2808" spans="1:25" x14ac:dyDescent="0.3">
      <c r="A2808" s="1" t="s">
        <v>354</v>
      </c>
      <c r="B2808" s="1" t="s">
        <v>355</v>
      </c>
      <c r="C2808">
        <v>16</v>
      </c>
      <c r="D2808">
        <v>0</v>
      </c>
      <c r="E2808">
        <v>5</v>
      </c>
      <c r="F2808">
        <v>5</v>
      </c>
      <c r="G2808" s="1" t="s">
        <v>5</v>
      </c>
      <c r="H2808">
        <v>0</v>
      </c>
      <c r="I2808">
        <v>1</v>
      </c>
      <c r="J2808">
        <v>1</v>
      </c>
      <c r="K2808">
        <v>0</v>
      </c>
      <c r="L2808">
        <v>1</v>
      </c>
      <c r="M2808">
        <v>0</v>
      </c>
      <c r="N2808">
        <v>4</v>
      </c>
      <c r="O2808">
        <v>4</v>
      </c>
      <c r="P2808">
        <v>0</v>
      </c>
      <c r="Q2808">
        <v>4</v>
      </c>
      <c r="R2808">
        <v>1</v>
      </c>
      <c r="S2808">
        <v>3</v>
      </c>
      <c r="T2808">
        <v>4</v>
      </c>
      <c r="U2808">
        <v>8</v>
      </c>
      <c r="V2808">
        <v>9</v>
      </c>
      <c r="W2808">
        <v>9</v>
      </c>
      <c r="X2808">
        <v>8</v>
      </c>
      <c r="Y2808">
        <v>17</v>
      </c>
    </row>
    <row r="2809" spans="1:25" x14ac:dyDescent="0.3">
      <c r="A2809" s="1" t="s">
        <v>360</v>
      </c>
      <c r="B2809" s="1" t="s">
        <v>347</v>
      </c>
      <c r="C2809">
        <v>16</v>
      </c>
      <c r="D2809">
        <v>1</v>
      </c>
      <c r="E2809">
        <v>1</v>
      </c>
      <c r="F2809">
        <v>2</v>
      </c>
      <c r="G2809" s="1" t="s">
        <v>463</v>
      </c>
      <c r="H2809">
        <v>1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1</v>
      </c>
      <c r="O2809">
        <v>1</v>
      </c>
      <c r="P2809">
        <v>0</v>
      </c>
      <c r="Q2809">
        <v>1</v>
      </c>
      <c r="R2809">
        <v>1</v>
      </c>
      <c r="S2809">
        <v>4</v>
      </c>
      <c r="T2809">
        <v>5</v>
      </c>
      <c r="U2809">
        <v>4</v>
      </c>
      <c r="V2809">
        <v>2</v>
      </c>
      <c r="W2809">
        <v>2</v>
      </c>
      <c r="X2809">
        <v>4</v>
      </c>
      <c r="Y2809">
        <v>6</v>
      </c>
    </row>
    <row r="2810" spans="1:25" x14ac:dyDescent="0.3">
      <c r="A2810" s="1" t="s">
        <v>345</v>
      </c>
      <c r="B2810" s="1" t="s">
        <v>360</v>
      </c>
      <c r="C2810">
        <v>17</v>
      </c>
      <c r="D2810">
        <v>3</v>
      </c>
      <c r="E2810">
        <v>0</v>
      </c>
      <c r="F2810">
        <v>3</v>
      </c>
      <c r="G2810" s="1" t="s">
        <v>5</v>
      </c>
      <c r="H2810">
        <v>1</v>
      </c>
      <c r="I2810">
        <v>0</v>
      </c>
      <c r="J2810">
        <v>0</v>
      </c>
      <c r="K2810">
        <v>1</v>
      </c>
      <c r="L2810">
        <v>1</v>
      </c>
      <c r="M2810">
        <v>2</v>
      </c>
      <c r="N2810">
        <v>0</v>
      </c>
      <c r="O2810">
        <v>0</v>
      </c>
      <c r="P2810">
        <v>2</v>
      </c>
      <c r="Q2810">
        <v>2</v>
      </c>
      <c r="R2810">
        <v>1</v>
      </c>
      <c r="S2810">
        <v>0</v>
      </c>
      <c r="T2810">
        <v>1</v>
      </c>
      <c r="U2810">
        <v>2</v>
      </c>
      <c r="V2810">
        <v>4</v>
      </c>
      <c r="W2810">
        <v>4</v>
      </c>
      <c r="X2810">
        <v>2</v>
      </c>
      <c r="Y2810">
        <v>6</v>
      </c>
    </row>
    <row r="2811" spans="1:25" x14ac:dyDescent="0.3">
      <c r="A2811" s="1" t="s">
        <v>348</v>
      </c>
      <c r="B2811" s="1" t="s">
        <v>357</v>
      </c>
      <c r="C2811">
        <v>17</v>
      </c>
      <c r="D2811">
        <v>1</v>
      </c>
      <c r="E2811">
        <v>2</v>
      </c>
      <c r="F2811">
        <v>3</v>
      </c>
      <c r="G2811" s="1" t="s">
        <v>463</v>
      </c>
      <c r="H2811">
        <v>0</v>
      </c>
      <c r="I2811">
        <v>1</v>
      </c>
      <c r="J2811">
        <v>1</v>
      </c>
      <c r="K2811">
        <v>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2</v>
      </c>
      <c r="R2811">
        <v>2</v>
      </c>
      <c r="S2811">
        <v>0</v>
      </c>
      <c r="T2811">
        <v>2</v>
      </c>
      <c r="U2811">
        <v>6</v>
      </c>
      <c r="V2811">
        <v>8</v>
      </c>
      <c r="W2811">
        <v>8</v>
      </c>
      <c r="X2811">
        <v>6</v>
      </c>
      <c r="Y2811">
        <v>14</v>
      </c>
    </row>
    <row r="2812" spans="1:25" x14ac:dyDescent="0.3">
      <c r="A2812" s="1" t="s">
        <v>359</v>
      </c>
      <c r="B2812" s="1" t="s">
        <v>344</v>
      </c>
      <c r="C2812">
        <v>17</v>
      </c>
      <c r="D2812">
        <v>1</v>
      </c>
      <c r="E2812">
        <v>2</v>
      </c>
      <c r="F2812">
        <v>3</v>
      </c>
      <c r="G2812" s="1" t="s">
        <v>463</v>
      </c>
      <c r="H2812">
        <v>1</v>
      </c>
      <c r="I2812">
        <v>2</v>
      </c>
      <c r="J2812">
        <v>2</v>
      </c>
      <c r="K2812">
        <v>1</v>
      </c>
      <c r="L2812">
        <v>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1</v>
      </c>
      <c r="T2812">
        <v>3</v>
      </c>
      <c r="U2812">
        <v>2</v>
      </c>
      <c r="V2812">
        <v>2</v>
      </c>
      <c r="W2812">
        <v>2</v>
      </c>
      <c r="X2812">
        <v>2</v>
      </c>
      <c r="Y2812">
        <v>4</v>
      </c>
    </row>
    <row r="2813" spans="1:25" x14ac:dyDescent="0.3">
      <c r="A2813" s="1" t="s">
        <v>347</v>
      </c>
      <c r="B2813" s="1" t="s">
        <v>351</v>
      </c>
      <c r="C2813">
        <v>17</v>
      </c>
      <c r="D2813">
        <v>2</v>
      </c>
      <c r="E2813">
        <v>0</v>
      </c>
      <c r="F2813">
        <v>2</v>
      </c>
      <c r="G2813" s="1" t="s">
        <v>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</v>
      </c>
      <c r="N2813">
        <v>0</v>
      </c>
      <c r="O2813">
        <v>0</v>
      </c>
      <c r="P2813">
        <v>2</v>
      </c>
      <c r="Q2813">
        <v>2</v>
      </c>
      <c r="R2813">
        <v>1</v>
      </c>
      <c r="S2813">
        <v>0</v>
      </c>
      <c r="T2813">
        <v>1</v>
      </c>
      <c r="U2813">
        <v>5</v>
      </c>
      <c r="V2813">
        <v>4</v>
      </c>
      <c r="W2813">
        <v>4</v>
      </c>
      <c r="X2813">
        <v>5</v>
      </c>
      <c r="Y2813">
        <v>9</v>
      </c>
    </row>
    <row r="2814" spans="1:25" x14ac:dyDescent="0.3">
      <c r="A2814" s="1" t="s">
        <v>361</v>
      </c>
      <c r="B2814" s="1" t="s">
        <v>349</v>
      </c>
      <c r="C2814">
        <v>17</v>
      </c>
      <c r="D2814">
        <v>1</v>
      </c>
      <c r="E2814">
        <v>1</v>
      </c>
      <c r="F2814">
        <v>2</v>
      </c>
      <c r="G2814" s="1" t="s">
        <v>463</v>
      </c>
      <c r="H2814">
        <v>1</v>
      </c>
      <c r="I2814">
        <v>0</v>
      </c>
      <c r="J2814">
        <v>0</v>
      </c>
      <c r="K2814">
        <v>1</v>
      </c>
      <c r="L2814">
        <v>1</v>
      </c>
      <c r="M2814">
        <v>0</v>
      </c>
      <c r="N2814">
        <v>1</v>
      </c>
      <c r="O2814">
        <v>1</v>
      </c>
      <c r="P2814">
        <v>0</v>
      </c>
      <c r="Q2814">
        <v>1</v>
      </c>
      <c r="R2814">
        <v>3</v>
      </c>
      <c r="S2814">
        <v>1</v>
      </c>
      <c r="T2814">
        <v>4</v>
      </c>
      <c r="U2814">
        <v>2</v>
      </c>
      <c r="V2814">
        <v>5</v>
      </c>
      <c r="W2814">
        <v>5</v>
      </c>
      <c r="X2814">
        <v>2</v>
      </c>
      <c r="Y2814">
        <v>7</v>
      </c>
    </row>
    <row r="2815" spans="1:25" x14ac:dyDescent="0.3">
      <c r="A2815" s="1" t="s">
        <v>358</v>
      </c>
      <c r="B2815" s="1" t="s">
        <v>352</v>
      </c>
      <c r="C2815">
        <v>17</v>
      </c>
      <c r="D2815">
        <v>2</v>
      </c>
      <c r="E2815">
        <v>2</v>
      </c>
      <c r="F2815">
        <v>4</v>
      </c>
      <c r="G2815" s="1" t="s">
        <v>463</v>
      </c>
      <c r="H2815">
        <v>2</v>
      </c>
      <c r="I2815">
        <v>1</v>
      </c>
      <c r="J2815">
        <v>1</v>
      </c>
      <c r="K2815">
        <v>2</v>
      </c>
      <c r="L2815">
        <v>3</v>
      </c>
      <c r="M2815">
        <v>0</v>
      </c>
      <c r="N2815">
        <v>1</v>
      </c>
      <c r="O2815">
        <v>1</v>
      </c>
      <c r="P2815">
        <v>0</v>
      </c>
      <c r="Q2815">
        <v>1</v>
      </c>
      <c r="R2815">
        <v>1</v>
      </c>
      <c r="S2815">
        <v>2</v>
      </c>
      <c r="T2815">
        <v>3</v>
      </c>
      <c r="U2815">
        <v>4</v>
      </c>
      <c r="V2815">
        <v>4</v>
      </c>
      <c r="W2815">
        <v>4</v>
      </c>
      <c r="X2815">
        <v>4</v>
      </c>
      <c r="Y2815">
        <v>8</v>
      </c>
    </row>
    <row r="2816" spans="1:25" x14ac:dyDescent="0.3">
      <c r="A2816" s="1" t="s">
        <v>346</v>
      </c>
      <c r="B2816" s="1" t="s">
        <v>354</v>
      </c>
      <c r="C2816">
        <v>17</v>
      </c>
      <c r="D2816">
        <v>2</v>
      </c>
      <c r="E2816">
        <v>0</v>
      </c>
      <c r="F2816">
        <v>2</v>
      </c>
      <c r="G2816" s="1" t="s">
        <v>5</v>
      </c>
      <c r="H2816">
        <v>1</v>
      </c>
      <c r="I2816">
        <v>0</v>
      </c>
      <c r="J2816">
        <v>0</v>
      </c>
      <c r="K2816">
        <v>1</v>
      </c>
      <c r="L2816">
        <v>1</v>
      </c>
      <c r="M2816">
        <v>1</v>
      </c>
      <c r="N2816">
        <v>0</v>
      </c>
      <c r="O2816">
        <v>0</v>
      </c>
      <c r="P2816">
        <v>1</v>
      </c>
      <c r="Q2816">
        <v>1</v>
      </c>
      <c r="R2816">
        <v>0</v>
      </c>
      <c r="S2816">
        <v>3</v>
      </c>
      <c r="T2816">
        <v>3</v>
      </c>
      <c r="U2816">
        <v>8</v>
      </c>
      <c r="V2816">
        <v>12</v>
      </c>
      <c r="W2816">
        <v>12</v>
      </c>
      <c r="X2816">
        <v>8</v>
      </c>
      <c r="Y2816">
        <v>20</v>
      </c>
    </row>
    <row r="2817" spans="1:25" x14ac:dyDescent="0.3">
      <c r="A2817" s="1" t="s">
        <v>355</v>
      </c>
      <c r="B2817" s="1" t="s">
        <v>356</v>
      </c>
      <c r="C2817">
        <v>17</v>
      </c>
      <c r="D2817">
        <v>2</v>
      </c>
      <c r="E2817">
        <v>2</v>
      </c>
      <c r="F2817">
        <v>4</v>
      </c>
      <c r="G2817" s="1" t="s">
        <v>463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2</v>
      </c>
      <c r="N2817">
        <v>2</v>
      </c>
      <c r="O2817">
        <v>2</v>
      </c>
      <c r="P2817">
        <v>2</v>
      </c>
      <c r="Q2817">
        <v>4</v>
      </c>
      <c r="R2817">
        <v>4</v>
      </c>
      <c r="S2817">
        <v>3</v>
      </c>
      <c r="T2817">
        <v>7</v>
      </c>
      <c r="U2817">
        <v>4</v>
      </c>
      <c r="V2817">
        <v>6</v>
      </c>
      <c r="W2817">
        <v>6</v>
      </c>
      <c r="X2817">
        <v>4</v>
      </c>
      <c r="Y2817">
        <v>10</v>
      </c>
    </row>
    <row r="2818" spans="1:25" x14ac:dyDescent="0.3">
      <c r="A2818" s="1" t="s">
        <v>350</v>
      </c>
      <c r="B2818" s="1" t="s">
        <v>353</v>
      </c>
      <c r="C2818">
        <v>17</v>
      </c>
      <c r="D2818">
        <v>3</v>
      </c>
      <c r="E2818">
        <v>0</v>
      </c>
      <c r="F2818">
        <v>3</v>
      </c>
      <c r="G2818" s="1" t="s">
        <v>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3</v>
      </c>
      <c r="N2818">
        <v>0</v>
      </c>
      <c r="O2818">
        <v>0</v>
      </c>
      <c r="P2818">
        <v>3</v>
      </c>
      <c r="Q2818">
        <v>3</v>
      </c>
      <c r="R2818">
        <v>2</v>
      </c>
      <c r="S2818">
        <v>1</v>
      </c>
      <c r="T2818">
        <v>3</v>
      </c>
      <c r="U2818">
        <v>3</v>
      </c>
      <c r="V2818">
        <v>3</v>
      </c>
      <c r="W2818">
        <v>3</v>
      </c>
      <c r="X2818">
        <v>3</v>
      </c>
      <c r="Y2818">
        <v>6</v>
      </c>
    </row>
    <row r="2819" spans="1:25" x14ac:dyDescent="0.3">
      <c r="A2819" s="1" t="s">
        <v>345</v>
      </c>
      <c r="B2819" s="1" t="s">
        <v>351</v>
      </c>
      <c r="C2819">
        <v>18</v>
      </c>
      <c r="D2819">
        <v>2</v>
      </c>
      <c r="E2819">
        <v>3</v>
      </c>
      <c r="F2819">
        <v>5</v>
      </c>
      <c r="G2819" s="1" t="s">
        <v>463</v>
      </c>
      <c r="H2819">
        <v>1</v>
      </c>
      <c r="I2819">
        <v>1</v>
      </c>
      <c r="J2819">
        <v>1</v>
      </c>
      <c r="K2819">
        <v>1</v>
      </c>
      <c r="L2819">
        <v>2</v>
      </c>
      <c r="M2819">
        <v>1</v>
      </c>
      <c r="N2819">
        <v>2</v>
      </c>
      <c r="O2819">
        <v>2</v>
      </c>
      <c r="P2819">
        <v>1</v>
      </c>
      <c r="Q2819">
        <v>3</v>
      </c>
      <c r="R2819">
        <v>3</v>
      </c>
      <c r="S2819">
        <v>4</v>
      </c>
      <c r="T2819">
        <v>7</v>
      </c>
      <c r="U2819">
        <v>8</v>
      </c>
      <c r="V2819">
        <v>1</v>
      </c>
      <c r="W2819">
        <v>1</v>
      </c>
      <c r="X2819">
        <v>8</v>
      </c>
      <c r="Y2819">
        <v>9</v>
      </c>
    </row>
    <row r="2820" spans="1:25" x14ac:dyDescent="0.3">
      <c r="A2820" s="1" t="s">
        <v>348</v>
      </c>
      <c r="B2820" s="1" t="s">
        <v>344</v>
      </c>
      <c r="C2820">
        <v>18</v>
      </c>
      <c r="D2820">
        <v>3</v>
      </c>
      <c r="E2820">
        <v>1</v>
      </c>
      <c r="F2820">
        <v>4</v>
      </c>
      <c r="G2820" s="1" t="s">
        <v>463</v>
      </c>
      <c r="H2820">
        <v>2</v>
      </c>
      <c r="I2820">
        <v>0</v>
      </c>
      <c r="J2820">
        <v>0</v>
      </c>
      <c r="K2820">
        <v>2</v>
      </c>
      <c r="L2820">
        <v>2</v>
      </c>
      <c r="M2820">
        <v>1</v>
      </c>
      <c r="N2820">
        <v>1</v>
      </c>
      <c r="O2820">
        <v>1</v>
      </c>
      <c r="P2820">
        <v>1</v>
      </c>
      <c r="Q2820">
        <v>2</v>
      </c>
      <c r="R2820">
        <v>1</v>
      </c>
      <c r="S2820">
        <v>1</v>
      </c>
      <c r="T2820">
        <v>2</v>
      </c>
      <c r="U2820">
        <v>8</v>
      </c>
      <c r="V2820">
        <v>5</v>
      </c>
      <c r="W2820">
        <v>5</v>
      </c>
      <c r="X2820">
        <v>8</v>
      </c>
      <c r="Y2820">
        <v>13</v>
      </c>
    </row>
    <row r="2821" spans="1:25" x14ac:dyDescent="0.3">
      <c r="A2821" s="1" t="s">
        <v>357</v>
      </c>
      <c r="B2821" s="1" t="s">
        <v>349</v>
      </c>
      <c r="C2821">
        <v>18</v>
      </c>
      <c r="D2821">
        <v>1</v>
      </c>
      <c r="E2821">
        <v>2</v>
      </c>
      <c r="F2821">
        <v>3</v>
      </c>
      <c r="G2821" s="1" t="s">
        <v>463</v>
      </c>
      <c r="H2821">
        <v>1</v>
      </c>
      <c r="I2821">
        <v>1</v>
      </c>
      <c r="J2821">
        <v>1</v>
      </c>
      <c r="K2821">
        <v>1</v>
      </c>
      <c r="L2821">
        <v>2</v>
      </c>
      <c r="M2821">
        <v>0</v>
      </c>
      <c r="N2821">
        <v>1</v>
      </c>
      <c r="O2821">
        <v>1</v>
      </c>
      <c r="P2821">
        <v>0</v>
      </c>
      <c r="Q2821">
        <v>1</v>
      </c>
      <c r="R2821">
        <v>1</v>
      </c>
      <c r="S2821">
        <v>2</v>
      </c>
      <c r="T2821">
        <v>3</v>
      </c>
      <c r="U2821">
        <v>5</v>
      </c>
      <c r="V2821">
        <v>3</v>
      </c>
      <c r="W2821">
        <v>3</v>
      </c>
      <c r="X2821">
        <v>5</v>
      </c>
      <c r="Y2821">
        <v>8</v>
      </c>
    </row>
    <row r="2822" spans="1:25" x14ac:dyDescent="0.3">
      <c r="A2822" s="1" t="s">
        <v>359</v>
      </c>
      <c r="B2822" s="1" t="s">
        <v>353</v>
      </c>
      <c r="C2822">
        <v>18</v>
      </c>
      <c r="D2822">
        <v>1</v>
      </c>
      <c r="E2822">
        <v>3</v>
      </c>
      <c r="F2822">
        <v>4</v>
      </c>
      <c r="G2822" s="1" t="s">
        <v>463</v>
      </c>
      <c r="H2822">
        <v>0</v>
      </c>
      <c r="I2822">
        <v>2</v>
      </c>
      <c r="J2822">
        <v>2</v>
      </c>
      <c r="K2822">
        <v>0</v>
      </c>
      <c r="L2822">
        <v>2</v>
      </c>
      <c r="M2822">
        <v>1</v>
      </c>
      <c r="N2822">
        <v>1</v>
      </c>
      <c r="O2822">
        <v>1</v>
      </c>
      <c r="P2822">
        <v>1</v>
      </c>
      <c r="Q2822">
        <v>2</v>
      </c>
      <c r="R2822">
        <v>3</v>
      </c>
      <c r="S2822">
        <v>4</v>
      </c>
      <c r="T2822">
        <v>7</v>
      </c>
      <c r="U2822">
        <v>3</v>
      </c>
      <c r="V2822">
        <v>4</v>
      </c>
      <c r="W2822">
        <v>4</v>
      </c>
      <c r="X2822">
        <v>3</v>
      </c>
      <c r="Y2822">
        <v>7</v>
      </c>
    </row>
    <row r="2823" spans="1:25" x14ac:dyDescent="0.3">
      <c r="A2823" s="1" t="s">
        <v>361</v>
      </c>
      <c r="B2823" s="1" t="s">
        <v>352</v>
      </c>
      <c r="C2823">
        <v>18</v>
      </c>
      <c r="D2823">
        <v>1</v>
      </c>
      <c r="E2823">
        <v>2</v>
      </c>
      <c r="F2823">
        <v>3</v>
      </c>
      <c r="G2823" s="1" t="s">
        <v>463</v>
      </c>
      <c r="H2823">
        <v>1</v>
      </c>
      <c r="I2823">
        <v>1</v>
      </c>
      <c r="J2823">
        <v>1</v>
      </c>
      <c r="K2823">
        <v>1</v>
      </c>
      <c r="L2823">
        <v>2</v>
      </c>
      <c r="M2823">
        <v>0</v>
      </c>
      <c r="N2823">
        <v>1</v>
      </c>
      <c r="O2823">
        <v>1</v>
      </c>
      <c r="P2823">
        <v>0</v>
      </c>
      <c r="Q2823">
        <v>1</v>
      </c>
      <c r="R2823">
        <v>2</v>
      </c>
      <c r="S2823">
        <v>1</v>
      </c>
      <c r="T2823">
        <v>3</v>
      </c>
      <c r="U2823">
        <v>6</v>
      </c>
      <c r="V2823">
        <v>3</v>
      </c>
      <c r="W2823">
        <v>3</v>
      </c>
      <c r="X2823">
        <v>6</v>
      </c>
      <c r="Y2823">
        <v>9</v>
      </c>
    </row>
    <row r="2824" spans="1:25" x14ac:dyDescent="0.3">
      <c r="A2824" s="1" t="s">
        <v>358</v>
      </c>
      <c r="B2824" s="1" t="s">
        <v>354</v>
      </c>
      <c r="C2824">
        <v>18</v>
      </c>
      <c r="D2824">
        <v>0</v>
      </c>
      <c r="E2824">
        <v>0</v>
      </c>
      <c r="F2824">
        <v>0</v>
      </c>
      <c r="G2824" s="1" t="s">
        <v>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2</v>
      </c>
      <c r="T2824">
        <v>4</v>
      </c>
      <c r="U2824">
        <v>2</v>
      </c>
      <c r="V2824">
        <v>0</v>
      </c>
      <c r="W2824">
        <v>0</v>
      </c>
      <c r="X2824">
        <v>2</v>
      </c>
      <c r="Y2824">
        <v>2</v>
      </c>
    </row>
    <row r="2825" spans="1:25" x14ac:dyDescent="0.3">
      <c r="A2825" s="1" t="s">
        <v>346</v>
      </c>
      <c r="B2825" s="1" t="s">
        <v>360</v>
      </c>
      <c r="C2825">
        <v>18</v>
      </c>
      <c r="D2825">
        <v>4</v>
      </c>
      <c r="E2825">
        <v>1</v>
      </c>
      <c r="F2825">
        <v>5</v>
      </c>
      <c r="G2825" s="1" t="s">
        <v>463</v>
      </c>
      <c r="H2825">
        <v>1</v>
      </c>
      <c r="I2825">
        <v>1</v>
      </c>
      <c r="J2825">
        <v>1</v>
      </c>
      <c r="K2825">
        <v>1</v>
      </c>
      <c r="L2825">
        <v>2</v>
      </c>
      <c r="M2825">
        <v>3</v>
      </c>
      <c r="N2825">
        <v>0</v>
      </c>
      <c r="O2825">
        <v>0</v>
      </c>
      <c r="P2825">
        <v>3</v>
      </c>
      <c r="Q2825">
        <v>3</v>
      </c>
      <c r="R2825">
        <v>2</v>
      </c>
      <c r="S2825">
        <v>2</v>
      </c>
      <c r="T2825">
        <v>4</v>
      </c>
      <c r="U2825">
        <v>2</v>
      </c>
      <c r="V2825">
        <v>6</v>
      </c>
      <c r="W2825">
        <v>6</v>
      </c>
      <c r="X2825">
        <v>2</v>
      </c>
      <c r="Y2825">
        <v>8</v>
      </c>
    </row>
    <row r="2826" spans="1:25" x14ac:dyDescent="0.3">
      <c r="A2826" s="1" t="s">
        <v>355</v>
      </c>
      <c r="B2826" s="1" t="s">
        <v>347</v>
      </c>
      <c r="C2826">
        <v>18</v>
      </c>
      <c r="D2826">
        <v>3</v>
      </c>
      <c r="E2826">
        <v>0</v>
      </c>
      <c r="F2826">
        <v>3</v>
      </c>
      <c r="G2826" s="1" t="s">
        <v>5</v>
      </c>
      <c r="H2826">
        <v>2</v>
      </c>
      <c r="I2826">
        <v>0</v>
      </c>
      <c r="J2826">
        <v>0</v>
      </c>
      <c r="K2826">
        <v>2</v>
      </c>
      <c r="L2826">
        <v>2</v>
      </c>
      <c r="M2826">
        <v>1</v>
      </c>
      <c r="N2826">
        <v>0</v>
      </c>
      <c r="O2826">
        <v>0</v>
      </c>
      <c r="P2826">
        <v>1</v>
      </c>
      <c r="Q2826">
        <v>1</v>
      </c>
      <c r="R2826">
        <v>3</v>
      </c>
      <c r="S2826">
        <v>2</v>
      </c>
      <c r="T2826">
        <v>5</v>
      </c>
      <c r="U2826">
        <v>8</v>
      </c>
      <c r="V2826">
        <v>13</v>
      </c>
      <c r="W2826">
        <v>13</v>
      </c>
      <c r="X2826">
        <v>8</v>
      </c>
      <c r="Y2826">
        <v>21</v>
      </c>
    </row>
    <row r="2827" spans="1:25" x14ac:dyDescent="0.3">
      <c r="A2827" s="1" t="s">
        <v>350</v>
      </c>
      <c r="B2827" s="1" t="s">
        <v>356</v>
      </c>
      <c r="C2827">
        <v>18</v>
      </c>
      <c r="D2827">
        <v>6</v>
      </c>
      <c r="E2827">
        <v>2</v>
      </c>
      <c r="F2827">
        <v>8</v>
      </c>
      <c r="G2827" s="1" t="s">
        <v>463</v>
      </c>
      <c r="H2827">
        <v>1</v>
      </c>
      <c r="I2827">
        <v>1</v>
      </c>
      <c r="J2827">
        <v>1</v>
      </c>
      <c r="K2827">
        <v>1</v>
      </c>
      <c r="L2827">
        <v>2</v>
      </c>
      <c r="M2827">
        <v>5</v>
      </c>
      <c r="N2827">
        <v>1</v>
      </c>
      <c r="O2827">
        <v>1</v>
      </c>
      <c r="P2827">
        <v>5</v>
      </c>
      <c r="Q2827">
        <v>6</v>
      </c>
      <c r="R2827">
        <v>3</v>
      </c>
      <c r="S2827">
        <v>0</v>
      </c>
      <c r="T2827">
        <v>3</v>
      </c>
      <c r="U2827">
        <v>4</v>
      </c>
      <c r="V2827">
        <v>3</v>
      </c>
      <c r="W2827">
        <v>3</v>
      </c>
      <c r="X2827">
        <v>4</v>
      </c>
      <c r="Y2827">
        <v>7</v>
      </c>
    </row>
    <row r="2828" spans="1:25" x14ac:dyDescent="0.3">
      <c r="A2828" s="1" t="s">
        <v>372</v>
      </c>
      <c r="B2828" s="1" t="s">
        <v>373</v>
      </c>
      <c r="C2828">
        <v>1</v>
      </c>
      <c r="D2828">
        <v>1</v>
      </c>
      <c r="E2828">
        <v>1</v>
      </c>
      <c r="F2828">
        <v>2</v>
      </c>
      <c r="G2828" s="1" t="s">
        <v>463</v>
      </c>
      <c r="H2828">
        <v>0</v>
      </c>
      <c r="I2828">
        <v>1</v>
      </c>
      <c r="J2828">
        <v>1</v>
      </c>
      <c r="K2828">
        <v>0</v>
      </c>
      <c r="L2828">
        <v>1</v>
      </c>
      <c r="M2828">
        <v>1</v>
      </c>
      <c r="N2828">
        <v>0</v>
      </c>
      <c r="O2828">
        <v>0</v>
      </c>
      <c r="P2828">
        <v>1</v>
      </c>
      <c r="Q2828">
        <v>1</v>
      </c>
      <c r="R2828">
        <v>2</v>
      </c>
      <c r="S2828">
        <v>4</v>
      </c>
      <c r="T2828">
        <v>6</v>
      </c>
      <c r="U2828">
        <v>8</v>
      </c>
      <c r="V2828">
        <v>5</v>
      </c>
      <c r="W2828">
        <v>5</v>
      </c>
      <c r="X2828">
        <v>8</v>
      </c>
      <c r="Y2828">
        <v>13</v>
      </c>
    </row>
    <row r="2829" spans="1:25" x14ac:dyDescent="0.3">
      <c r="A2829" s="1" t="s">
        <v>378</v>
      </c>
      <c r="B2829" s="1" t="s">
        <v>379</v>
      </c>
      <c r="C2829">
        <v>1</v>
      </c>
      <c r="D2829">
        <v>3</v>
      </c>
      <c r="E2829">
        <v>3</v>
      </c>
      <c r="F2829">
        <v>6</v>
      </c>
      <c r="G2829" s="1" t="s">
        <v>463</v>
      </c>
      <c r="H2829">
        <v>0</v>
      </c>
      <c r="I2829">
        <v>1</v>
      </c>
      <c r="J2829">
        <v>1</v>
      </c>
      <c r="K2829">
        <v>0</v>
      </c>
      <c r="L2829">
        <v>1</v>
      </c>
      <c r="M2829">
        <v>3</v>
      </c>
      <c r="N2829">
        <v>2</v>
      </c>
      <c r="O2829">
        <v>2</v>
      </c>
      <c r="P2829">
        <v>3</v>
      </c>
      <c r="Q2829">
        <v>5</v>
      </c>
      <c r="R2829">
        <v>1</v>
      </c>
      <c r="S2829">
        <v>3</v>
      </c>
      <c r="T2829">
        <v>4</v>
      </c>
      <c r="U2829">
        <v>5</v>
      </c>
      <c r="V2829">
        <v>4</v>
      </c>
      <c r="W2829">
        <v>4</v>
      </c>
      <c r="X2829">
        <v>5</v>
      </c>
      <c r="Y2829">
        <v>9</v>
      </c>
    </row>
    <row r="2830" spans="1:25" x14ac:dyDescent="0.3">
      <c r="A2830" s="1" t="s">
        <v>362</v>
      </c>
      <c r="B2830" s="1" t="s">
        <v>363</v>
      </c>
      <c r="C2830">
        <v>1</v>
      </c>
      <c r="D2830">
        <v>1</v>
      </c>
      <c r="E2830">
        <v>1</v>
      </c>
      <c r="F2830">
        <v>2</v>
      </c>
      <c r="G2830" s="1" t="s">
        <v>463</v>
      </c>
      <c r="H2830">
        <v>1</v>
      </c>
      <c r="I2830">
        <v>0</v>
      </c>
      <c r="J2830">
        <v>0</v>
      </c>
      <c r="K2830">
        <v>1</v>
      </c>
      <c r="L2830">
        <v>1</v>
      </c>
      <c r="M2830">
        <v>0</v>
      </c>
      <c r="N2830">
        <v>1</v>
      </c>
      <c r="O2830">
        <v>1</v>
      </c>
      <c r="P2830">
        <v>0</v>
      </c>
      <c r="Q2830">
        <v>1</v>
      </c>
      <c r="R2830">
        <v>1</v>
      </c>
      <c r="S2830">
        <v>2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6</v>
      </c>
    </row>
    <row r="2831" spans="1:25" x14ac:dyDescent="0.3">
      <c r="A2831" s="1" t="s">
        <v>374</v>
      </c>
      <c r="B2831" s="1" t="s">
        <v>375</v>
      </c>
      <c r="C2831">
        <v>1</v>
      </c>
      <c r="D2831">
        <v>3</v>
      </c>
      <c r="E2831">
        <v>0</v>
      </c>
      <c r="F2831">
        <v>3</v>
      </c>
      <c r="G2831" s="1" t="s">
        <v>5</v>
      </c>
      <c r="H2831">
        <v>1</v>
      </c>
      <c r="I2831">
        <v>0</v>
      </c>
      <c r="J2831">
        <v>0</v>
      </c>
      <c r="K2831">
        <v>1</v>
      </c>
      <c r="L2831">
        <v>1</v>
      </c>
      <c r="M2831">
        <v>2</v>
      </c>
      <c r="N2831">
        <v>0</v>
      </c>
      <c r="O2831">
        <v>0</v>
      </c>
      <c r="P2831">
        <v>2</v>
      </c>
      <c r="Q2831">
        <v>2</v>
      </c>
      <c r="R2831">
        <v>3</v>
      </c>
      <c r="S2831">
        <v>1</v>
      </c>
      <c r="T2831">
        <v>4</v>
      </c>
      <c r="U2831">
        <v>5</v>
      </c>
      <c r="V2831">
        <v>6</v>
      </c>
      <c r="W2831">
        <v>6</v>
      </c>
      <c r="X2831">
        <v>5</v>
      </c>
      <c r="Y2831">
        <v>11</v>
      </c>
    </row>
    <row r="2832" spans="1:25" x14ac:dyDescent="0.3">
      <c r="A2832" s="1" t="s">
        <v>364</v>
      </c>
      <c r="B2832" s="1" t="s">
        <v>365</v>
      </c>
      <c r="C2832">
        <v>1</v>
      </c>
      <c r="D2832">
        <v>1</v>
      </c>
      <c r="E2832">
        <v>1</v>
      </c>
      <c r="F2832">
        <v>2</v>
      </c>
      <c r="G2832" s="1" t="s">
        <v>463</v>
      </c>
      <c r="H2832">
        <v>1</v>
      </c>
      <c r="I2832">
        <v>0</v>
      </c>
      <c r="J2832">
        <v>0</v>
      </c>
      <c r="K2832">
        <v>1</v>
      </c>
      <c r="L2832">
        <v>1</v>
      </c>
      <c r="M2832">
        <v>0</v>
      </c>
      <c r="N2832">
        <v>1</v>
      </c>
      <c r="O2832">
        <v>1</v>
      </c>
      <c r="P2832">
        <v>0</v>
      </c>
      <c r="Q2832">
        <v>1</v>
      </c>
      <c r="R2832">
        <v>1</v>
      </c>
      <c r="S2832">
        <v>1</v>
      </c>
      <c r="T2832">
        <v>2</v>
      </c>
      <c r="U2832">
        <v>3</v>
      </c>
      <c r="V2832">
        <v>7</v>
      </c>
      <c r="W2832">
        <v>7</v>
      </c>
      <c r="X2832">
        <v>3</v>
      </c>
      <c r="Y2832">
        <v>10</v>
      </c>
    </row>
    <row r="2833" spans="1:25" x14ac:dyDescent="0.3">
      <c r="A2833" s="1" t="s">
        <v>376</v>
      </c>
      <c r="B2833" s="1" t="s">
        <v>377</v>
      </c>
      <c r="C2833">
        <v>1</v>
      </c>
      <c r="D2833">
        <v>4</v>
      </c>
      <c r="E2833">
        <v>2</v>
      </c>
      <c r="F2833">
        <v>6</v>
      </c>
      <c r="G2833" s="1" t="s">
        <v>463</v>
      </c>
      <c r="H2833">
        <v>1</v>
      </c>
      <c r="I2833">
        <v>0</v>
      </c>
      <c r="J2833">
        <v>0</v>
      </c>
      <c r="K2833">
        <v>1</v>
      </c>
      <c r="L2833">
        <v>1</v>
      </c>
      <c r="M2833">
        <v>3</v>
      </c>
      <c r="N2833">
        <v>2</v>
      </c>
      <c r="O2833">
        <v>2</v>
      </c>
      <c r="P2833">
        <v>3</v>
      </c>
      <c r="Q2833">
        <v>5</v>
      </c>
      <c r="R2833">
        <v>0</v>
      </c>
      <c r="S2833">
        <v>3</v>
      </c>
      <c r="T2833">
        <v>3</v>
      </c>
      <c r="U2833">
        <v>8</v>
      </c>
      <c r="V2833">
        <v>6</v>
      </c>
      <c r="W2833">
        <v>6</v>
      </c>
      <c r="X2833">
        <v>8</v>
      </c>
      <c r="Y2833">
        <v>14</v>
      </c>
    </row>
    <row r="2834" spans="1:25" x14ac:dyDescent="0.3">
      <c r="A2834" s="1" t="s">
        <v>370</v>
      </c>
      <c r="B2834" s="1" t="s">
        <v>371</v>
      </c>
      <c r="C2834">
        <v>1</v>
      </c>
      <c r="D2834">
        <v>1</v>
      </c>
      <c r="E2834">
        <v>1</v>
      </c>
      <c r="F2834">
        <v>2</v>
      </c>
      <c r="G2834" s="1" t="s">
        <v>463</v>
      </c>
      <c r="H2834">
        <v>1</v>
      </c>
      <c r="I2834">
        <v>1</v>
      </c>
      <c r="J2834">
        <v>1</v>
      </c>
      <c r="K2834">
        <v>1</v>
      </c>
      <c r="L2834">
        <v>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3</v>
      </c>
      <c r="T2834">
        <v>5</v>
      </c>
      <c r="U2834">
        <v>5</v>
      </c>
      <c r="V2834">
        <v>4</v>
      </c>
      <c r="W2834">
        <v>4</v>
      </c>
      <c r="X2834">
        <v>5</v>
      </c>
      <c r="Y2834">
        <v>9</v>
      </c>
    </row>
    <row r="2835" spans="1:25" x14ac:dyDescent="0.3">
      <c r="A2835" s="1" t="s">
        <v>366</v>
      </c>
      <c r="B2835" s="1" t="s">
        <v>367</v>
      </c>
      <c r="C2835">
        <v>1</v>
      </c>
      <c r="D2835">
        <v>0</v>
      </c>
      <c r="E2835">
        <v>0</v>
      </c>
      <c r="F2835">
        <v>0</v>
      </c>
      <c r="G2835" s="1" t="s">
        <v>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2</v>
      </c>
      <c r="T2835">
        <v>4</v>
      </c>
      <c r="U2835">
        <v>3</v>
      </c>
      <c r="V2835">
        <v>4</v>
      </c>
      <c r="W2835">
        <v>4</v>
      </c>
      <c r="X2835">
        <v>3</v>
      </c>
      <c r="Y2835">
        <v>7</v>
      </c>
    </row>
    <row r="2836" spans="1:25" x14ac:dyDescent="0.3">
      <c r="A2836" s="1" t="s">
        <v>368</v>
      </c>
      <c r="B2836" s="1" t="s">
        <v>369</v>
      </c>
      <c r="C2836">
        <v>1</v>
      </c>
      <c r="D2836">
        <v>1</v>
      </c>
      <c r="E2836">
        <v>0</v>
      </c>
      <c r="F2836">
        <v>1</v>
      </c>
      <c r="G2836" s="1" t="s">
        <v>5</v>
      </c>
      <c r="H2836">
        <v>1</v>
      </c>
      <c r="I2836">
        <v>0</v>
      </c>
      <c r="J2836">
        <v>0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3</v>
      </c>
      <c r="T2836">
        <v>4</v>
      </c>
      <c r="U2836">
        <v>6</v>
      </c>
      <c r="V2836">
        <v>4</v>
      </c>
      <c r="W2836">
        <v>4</v>
      </c>
      <c r="X2836">
        <v>6</v>
      </c>
      <c r="Y2836">
        <v>10</v>
      </c>
    </row>
    <row r="2837" spans="1:25" x14ac:dyDescent="0.3">
      <c r="A2837" s="1" t="s">
        <v>377</v>
      </c>
      <c r="B2837" s="1" t="s">
        <v>374</v>
      </c>
      <c r="C2837">
        <v>2</v>
      </c>
      <c r="D2837">
        <v>0</v>
      </c>
      <c r="E2837">
        <v>1</v>
      </c>
      <c r="F2837">
        <v>1</v>
      </c>
      <c r="G2837" s="1" t="s">
        <v>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</v>
      </c>
      <c r="P2837">
        <v>0</v>
      </c>
      <c r="Q2837">
        <v>1</v>
      </c>
      <c r="R2837">
        <v>4</v>
      </c>
      <c r="S2837">
        <v>4</v>
      </c>
      <c r="T2837">
        <v>8</v>
      </c>
      <c r="U2837">
        <v>6</v>
      </c>
      <c r="V2837">
        <v>6</v>
      </c>
      <c r="W2837">
        <v>6</v>
      </c>
      <c r="X2837">
        <v>6</v>
      </c>
      <c r="Y2837">
        <v>12</v>
      </c>
    </row>
    <row r="2838" spans="1:25" x14ac:dyDescent="0.3">
      <c r="A2838" s="1" t="s">
        <v>373</v>
      </c>
      <c r="B2838" s="1" t="s">
        <v>370</v>
      </c>
      <c r="C2838">
        <v>2</v>
      </c>
      <c r="D2838">
        <v>0</v>
      </c>
      <c r="E2838">
        <v>3</v>
      </c>
      <c r="F2838">
        <v>3</v>
      </c>
      <c r="G2838" s="1" t="s">
        <v>5</v>
      </c>
      <c r="H2838">
        <v>0</v>
      </c>
      <c r="I2838">
        <v>3</v>
      </c>
      <c r="J2838">
        <v>3</v>
      </c>
      <c r="K2838">
        <v>0</v>
      </c>
      <c r="L2838">
        <v>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5" x14ac:dyDescent="0.3">
      <c r="A2839" s="1" t="s">
        <v>370</v>
      </c>
      <c r="B2839" s="1" t="s">
        <v>377</v>
      </c>
      <c r="C2839">
        <v>3</v>
      </c>
      <c r="D2839">
        <v>4</v>
      </c>
      <c r="E2839">
        <v>1</v>
      </c>
      <c r="F2839">
        <v>5</v>
      </c>
      <c r="G2839" s="1" t="s">
        <v>463</v>
      </c>
      <c r="H2839">
        <v>2</v>
      </c>
      <c r="I2839">
        <v>0</v>
      </c>
      <c r="J2839">
        <v>0</v>
      </c>
      <c r="K2839">
        <v>2</v>
      </c>
      <c r="L2839">
        <v>2</v>
      </c>
      <c r="M2839">
        <v>2</v>
      </c>
      <c r="N2839">
        <v>1</v>
      </c>
      <c r="O2839">
        <v>1</v>
      </c>
      <c r="P2839">
        <v>2</v>
      </c>
      <c r="Q2839">
        <v>3</v>
      </c>
      <c r="R2839">
        <v>2</v>
      </c>
      <c r="S2839">
        <v>1</v>
      </c>
      <c r="T2839">
        <v>3</v>
      </c>
      <c r="U2839">
        <v>4</v>
      </c>
      <c r="V2839">
        <v>3</v>
      </c>
      <c r="W2839">
        <v>3</v>
      </c>
      <c r="X2839">
        <v>4</v>
      </c>
      <c r="Y2839">
        <v>7</v>
      </c>
    </row>
    <row r="2840" spans="1:25" x14ac:dyDescent="0.3">
      <c r="A2840" s="1" t="s">
        <v>462</v>
      </c>
      <c r="B2840" s="1" t="s">
        <v>375</v>
      </c>
      <c r="C2840">
        <v>3</v>
      </c>
      <c r="D2840">
        <v>0</v>
      </c>
      <c r="E2840">
        <v>1</v>
      </c>
      <c r="F2840">
        <v>1</v>
      </c>
      <c r="G2840" s="1" t="s">
        <v>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</v>
      </c>
      <c r="P2840">
        <v>0</v>
      </c>
      <c r="Q2840">
        <v>1</v>
      </c>
      <c r="R2840">
        <v>2</v>
      </c>
      <c r="S2840">
        <v>2</v>
      </c>
      <c r="T2840">
        <v>4</v>
      </c>
      <c r="U2840">
        <v>5</v>
      </c>
      <c r="V2840">
        <v>5</v>
      </c>
      <c r="W2840">
        <v>5</v>
      </c>
      <c r="X2840">
        <v>5</v>
      </c>
      <c r="Y2840">
        <v>10</v>
      </c>
    </row>
    <row r="2841" spans="1:25" x14ac:dyDescent="0.3">
      <c r="A2841" s="1" t="s">
        <v>366</v>
      </c>
      <c r="B2841" s="1" t="s">
        <v>371</v>
      </c>
      <c r="C2841">
        <v>3</v>
      </c>
      <c r="D2841">
        <v>3</v>
      </c>
      <c r="E2841">
        <v>0</v>
      </c>
      <c r="F2841">
        <v>3</v>
      </c>
      <c r="G2841" s="1" t="s">
        <v>5</v>
      </c>
      <c r="H2841">
        <v>1</v>
      </c>
      <c r="I2841">
        <v>0</v>
      </c>
      <c r="J2841">
        <v>0</v>
      </c>
      <c r="K2841">
        <v>1</v>
      </c>
      <c r="L2841">
        <v>1</v>
      </c>
      <c r="M2841">
        <v>2</v>
      </c>
      <c r="N2841">
        <v>0</v>
      </c>
      <c r="O2841">
        <v>0</v>
      </c>
      <c r="P2841">
        <v>2</v>
      </c>
      <c r="Q2841">
        <v>2</v>
      </c>
      <c r="R2841">
        <v>3</v>
      </c>
      <c r="S2841">
        <v>2</v>
      </c>
      <c r="T2841">
        <v>5</v>
      </c>
      <c r="U2841">
        <v>5</v>
      </c>
      <c r="V2841">
        <v>4</v>
      </c>
      <c r="W2841">
        <v>4</v>
      </c>
      <c r="X2841">
        <v>5</v>
      </c>
      <c r="Y2841">
        <v>9</v>
      </c>
    </row>
    <row r="2842" spans="1:25" x14ac:dyDescent="0.3">
      <c r="A2842" s="1" t="s">
        <v>368</v>
      </c>
      <c r="B2842" s="1" t="s">
        <v>378</v>
      </c>
      <c r="C2842">
        <v>3</v>
      </c>
      <c r="D2842">
        <v>2</v>
      </c>
      <c r="E2842">
        <v>3</v>
      </c>
      <c r="F2842">
        <v>5</v>
      </c>
      <c r="G2842" s="1" t="s">
        <v>463</v>
      </c>
      <c r="H2842">
        <v>0</v>
      </c>
      <c r="I2842">
        <v>2</v>
      </c>
      <c r="J2842">
        <v>2</v>
      </c>
      <c r="K2842">
        <v>0</v>
      </c>
      <c r="L2842">
        <v>2</v>
      </c>
      <c r="M2842">
        <v>2</v>
      </c>
      <c r="N2842">
        <v>1</v>
      </c>
      <c r="O2842">
        <v>1</v>
      </c>
      <c r="P2842">
        <v>2</v>
      </c>
      <c r="Q2842">
        <v>3</v>
      </c>
      <c r="R2842">
        <v>2</v>
      </c>
      <c r="S2842">
        <v>2</v>
      </c>
      <c r="T2842">
        <v>4</v>
      </c>
      <c r="U2842">
        <v>5</v>
      </c>
      <c r="V2842">
        <v>2</v>
      </c>
      <c r="W2842">
        <v>2</v>
      </c>
      <c r="X2842">
        <v>5</v>
      </c>
      <c r="Y2842">
        <v>7</v>
      </c>
    </row>
    <row r="2843" spans="1:25" x14ac:dyDescent="0.3">
      <c r="A2843" s="1" t="s">
        <v>378</v>
      </c>
      <c r="B2843" s="1" t="s">
        <v>366</v>
      </c>
      <c r="C2843">
        <v>4</v>
      </c>
      <c r="D2843">
        <v>4</v>
      </c>
      <c r="E2843">
        <v>0</v>
      </c>
      <c r="F2843">
        <v>4</v>
      </c>
      <c r="G2843" s="1" t="s">
        <v>5</v>
      </c>
      <c r="H2843">
        <v>1</v>
      </c>
      <c r="I2843">
        <v>0</v>
      </c>
      <c r="J2843">
        <v>0</v>
      </c>
      <c r="K2843">
        <v>1</v>
      </c>
      <c r="L2843">
        <v>1</v>
      </c>
      <c r="M2843">
        <v>3</v>
      </c>
      <c r="N2843">
        <v>0</v>
      </c>
      <c r="O2843">
        <v>0</v>
      </c>
      <c r="P2843">
        <v>3</v>
      </c>
      <c r="Q2843">
        <v>3</v>
      </c>
      <c r="R2843">
        <v>3</v>
      </c>
      <c r="S2843">
        <v>3</v>
      </c>
      <c r="T2843">
        <v>6</v>
      </c>
      <c r="U2843">
        <v>8</v>
      </c>
      <c r="V2843">
        <v>2</v>
      </c>
      <c r="W2843">
        <v>2</v>
      </c>
      <c r="X2843">
        <v>8</v>
      </c>
      <c r="Y2843">
        <v>10</v>
      </c>
    </row>
    <row r="2844" spans="1:25" x14ac:dyDescent="0.3">
      <c r="A2844" s="1" t="s">
        <v>377</v>
      </c>
      <c r="B2844" s="1" t="s">
        <v>362</v>
      </c>
      <c r="C2844">
        <v>4</v>
      </c>
      <c r="D2844">
        <v>1</v>
      </c>
      <c r="E2844">
        <v>1</v>
      </c>
      <c r="F2844">
        <v>2</v>
      </c>
      <c r="G2844" s="1" t="s">
        <v>463</v>
      </c>
      <c r="H2844">
        <v>1</v>
      </c>
      <c r="I2844">
        <v>1</v>
      </c>
      <c r="J2844">
        <v>1</v>
      </c>
      <c r="K2844">
        <v>1</v>
      </c>
      <c r="L2844">
        <v>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2</v>
      </c>
      <c r="T2844">
        <v>2</v>
      </c>
      <c r="U2844">
        <v>5</v>
      </c>
      <c r="V2844">
        <v>3</v>
      </c>
      <c r="W2844">
        <v>3</v>
      </c>
      <c r="X2844">
        <v>5</v>
      </c>
      <c r="Y2844">
        <v>8</v>
      </c>
    </row>
    <row r="2845" spans="1:25" x14ac:dyDescent="0.3">
      <c r="A2845" s="1" t="s">
        <v>373</v>
      </c>
      <c r="B2845" s="1" t="s">
        <v>462</v>
      </c>
      <c r="C2845">
        <v>4</v>
      </c>
      <c r="D2845">
        <v>1</v>
      </c>
      <c r="E2845">
        <v>1</v>
      </c>
      <c r="F2845">
        <v>2</v>
      </c>
      <c r="G2845" s="1" t="s">
        <v>463</v>
      </c>
      <c r="H2845">
        <v>1</v>
      </c>
      <c r="I2845">
        <v>0</v>
      </c>
      <c r="J2845">
        <v>0</v>
      </c>
      <c r="K2845">
        <v>1</v>
      </c>
      <c r="L2845">
        <v>1</v>
      </c>
      <c r="M2845">
        <v>0</v>
      </c>
      <c r="N2845">
        <v>1</v>
      </c>
      <c r="O2845">
        <v>1</v>
      </c>
      <c r="P2845">
        <v>0</v>
      </c>
      <c r="Q2845">
        <v>1</v>
      </c>
      <c r="R2845">
        <v>1</v>
      </c>
      <c r="S2845">
        <v>3</v>
      </c>
      <c r="T2845">
        <v>4</v>
      </c>
      <c r="U2845">
        <v>7</v>
      </c>
      <c r="V2845">
        <v>2</v>
      </c>
      <c r="W2845">
        <v>2</v>
      </c>
      <c r="X2845">
        <v>7</v>
      </c>
      <c r="Y2845">
        <v>9</v>
      </c>
    </row>
    <row r="2846" spans="1:25" x14ac:dyDescent="0.3">
      <c r="A2846" s="1" t="s">
        <v>375</v>
      </c>
      <c r="B2846" s="1" t="s">
        <v>370</v>
      </c>
      <c r="C2846">
        <v>4</v>
      </c>
      <c r="D2846">
        <v>1</v>
      </c>
      <c r="E2846">
        <v>2</v>
      </c>
      <c r="F2846">
        <v>3</v>
      </c>
      <c r="G2846" s="1" t="s">
        <v>463</v>
      </c>
      <c r="H2846">
        <v>0</v>
      </c>
      <c r="I2846">
        <v>1</v>
      </c>
      <c r="J2846">
        <v>1</v>
      </c>
      <c r="K2846">
        <v>0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2</v>
      </c>
      <c r="R2846">
        <v>2</v>
      </c>
      <c r="S2846">
        <v>2</v>
      </c>
      <c r="T2846">
        <v>4</v>
      </c>
      <c r="U2846">
        <v>7</v>
      </c>
      <c r="V2846">
        <v>5</v>
      </c>
      <c r="W2846">
        <v>5</v>
      </c>
      <c r="X2846">
        <v>7</v>
      </c>
      <c r="Y2846">
        <v>12</v>
      </c>
    </row>
    <row r="2847" spans="1:25" x14ac:dyDescent="0.3">
      <c r="A2847" s="1" t="s">
        <v>379</v>
      </c>
      <c r="B2847" s="1" t="s">
        <v>368</v>
      </c>
      <c r="C2847">
        <v>4</v>
      </c>
      <c r="D2847">
        <v>2</v>
      </c>
      <c r="E2847">
        <v>1</v>
      </c>
      <c r="F2847">
        <v>3</v>
      </c>
      <c r="G2847" s="1" t="s">
        <v>463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2</v>
      </c>
      <c r="N2847">
        <v>1</v>
      </c>
      <c r="O2847">
        <v>1</v>
      </c>
      <c r="P2847">
        <v>2</v>
      </c>
      <c r="Q2847">
        <v>3</v>
      </c>
      <c r="R2847">
        <v>2</v>
      </c>
      <c r="S2847">
        <v>2</v>
      </c>
      <c r="T2847">
        <v>4</v>
      </c>
      <c r="U2847">
        <v>4</v>
      </c>
      <c r="V2847">
        <v>1</v>
      </c>
      <c r="W2847">
        <v>1</v>
      </c>
      <c r="X2847">
        <v>4</v>
      </c>
      <c r="Y2847">
        <v>5</v>
      </c>
    </row>
    <row r="2848" spans="1:25" x14ac:dyDescent="0.3">
      <c r="A2848" s="1" t="s">
        <v>371</v>
      </c>
      <c r="B2848" s="1" t="s">
        <v>364</v>
      </c>
      <c r="C2848">
        <v>4</v>
      </c>
      <c r="D2848">
        <v>1</v>
      </c>
      <c r="E2848">
        <v>1</v>
      </c>
      <c r="F2848">
        <v>2</v>
      </c>
      <c r="G2848" s="1" t="s">
        <v>463</v>
      </c>
      <c r="H2848">
        <v>1</v>
      </c>
      <c r="I2848">
        <v>0</v>
      </c>
      <c r="J2848">
        <v>0</v>
      </c>
      <c r="K2848">
        <v>1</v>
      </c>
      <c r="L2848">
        <v>1</v>
      </c>
      <c r="M2848">
        <v>0</v>
      </c>
      <c r="N2848">
        <v>1</v>
      </c>
      <c r="O2848">
        <v>1</v>
      </c>
      <c r="P2848">
        <v>0</v>
      </c>
      <c r="Q2848">
        <v>1</v>
      </c>
      <c r="R2848">
        <v>2</v>
      </c>
      <c r="S2848">
        <v>1</v>
      </c>
      <c r="T2848">
        <v>3</v>
      </c>
      <c r="U2848">
        <v>4</v>
      </c>
      <c r="V2848">
        <v>13</v>
      </c>
      <c r="W2848">
        <v>13</v>
      </c>
      <c r="X2848">
        <v>4</v>
      </c>
      <c r="Y2848">
        <v>17</v>
      </c>
    </row>
    <row r="2849" spans="1:25" x14ac:dyDescent="0.3">
      <c r="A2849" s="1" t="s">
        <v>367</v>
      </c>
      <c r="B2849" s="1" t="s">
        <v>363</v>
      </c>
      <c r="C2849">
        <v>4</v>
      </c>
      <c r="D2849">
        <v>4</v>
      </c>
      <c r="E2849">
        <v>1</v>
      </c>
      <c r="F2849">
        <v>5</v>
      </c>
      <c r="G2849" s="1" t="s">
        <v>463</v>
      </c>
      <c r="H2849">
        <v>2</v>
      </c>
      <c r="I2849">
        <v>0</v>
      </c>
      <c r="J2849">
        <v>0</v>
      </c>
      <c r="K2849">
        <v>2</v>
      </c>
      <c r="L2849">
        <v>2</v>
      </c>
      <c r="M2849">
        <v>2</v>
      </c>
      <c r="N2849">
        <v>1</v>
      </c>
      <c r="O2849">
        <v>1</v>
      </c>
      <c r="P2849">
        <v>2</v>
      </c>
      <c r="Q2849">
        <v>3</v>
      </c>
      <c r="R2849">
        <v>1</v>
      </c>
      <c r="S2849">
        <v>2</v>
      </c>
      <c r="T2849">
        <v>3</v>
      </c>
      <c r="U2849">
        <v>4</v>
      </c>
      <c r="V2849">
        <v>4</v>
      </c>
      <c r="W2849">
        <v>4</v>
      </c>
      <c r="X2849">
        <v>4</v>
      </c>
      <c r="Y2849">
        <v>8</v>
      </c>
    </row>
    <row r="2850" spans="1:25" x14ac:dyDescent="0.3">
      <c r="A2850" s="1" t="s">
        <v>365</v>
      </c>
      <c r="B2850" s="1" t="s">
        <v>376</v>
      </c>
      <c r="C2850">
        <v>4</v>
      </c>
      <c r="D2850">
        <v>1</v>
      </c>
      <c r="E2850">
        <v>0</v>
      </c>
      <c r="F2850">
        <v>1</v>
      </c>
      <c r="G2850" s="1" t="s">
        <v>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1</v>
      </c>
      <c r="Q2850">
        <v>1</v>
      </c>
      <c r="R2850">
        <v>3</v>
      </c>
      <c r="S2850">
        <v>2</v>
      </c>
      <c r="T2850">
        <v>5</v>
      </c>
      <c r="U2850">
        <v>3</v>
      </c>
      <c r="V2850">
        <v>4</v>
      </c>
      <c r="W2850">
        <v>4</v>
      </c>
      <c r="X2850">
        <v>3</v>
      </c>
      <c r="Y2850">
        <v>7</v>
      </c>
    </row>
    <row r="2851" spans="1:25" x14ac:dyDescent="0.3">
      <c r="A2851" s="1" t="s">
        <v>369</v>
      </c>
      <c r="B2851" s="1" t="s">
        <v>374</v>
      </c>
      <c r="C2851">
        <v>4</v>
      </c>
      <c r="D2851">
        <v>1</v>
      </c>
      <c r="E2851">
        <v>0</v>
      </c>
      <c r="F2851">
        <v>1</v>
      </c>
      <c r="G2851" s="1" t="s">
        <v>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1</v>
      </c>
      <c r="Q2851">
        <v>1</v>
      </c>
      <c r="R2851">
        <v>2</v>
      </c>
      <c r="S2851">
        <v>3</v>
      </c>
      <c r="T2851">
        <v>5</v>
      </c>
      <c r="U2851">
        <v>4</v>
      </c>
      <c r="V2851">
        <v>6</v>
      </c>
      <c r="W2851">
        <v>6</v>
      </c>
      <c r="X2851">
        <v>4</v>
      </c>
      <c r="Y2851">
        <v>10</v>
      </c>
    </row>
    <row r="2852" spans="1:25" x14ac:dyDescent="0.3">
      <c r="A2852" s="1" t="s">
        <v>362</v>
      </c>
      <c r="B2852" s="1" t="s">
        <v>367</v>
      </c>
      <c r="C2852">
        <v>5</v>
      </c>
      <c r="D2852">
        <v>2</v>
      </c>
      <c r="E2852">
        <v>1</v>
      </c>
      <c r="F2852">
        <v>3</v>
      </c>
      <c r="G2852" s="1" t="s">
        <v>463</v>
      </c>
      <c r="H2852">
        <v>2</v>
      </c>
      <c r="I2852">
        <v>0</v>
      </c>
      <c r="J2852">
        <v>0</v>
      </c>
      <c r="K2852">
        <v>2</v>
      </c>
      <c r="L2852">
        <v>2</v>
      </c>
      <c r="M2852">
        <v>0</v>
      </c>
      <c r="N2852">
        <v>1</v>
      </c>
      <c r="O2852">
        <v>1</v>
      </c>
      <c r="P2852">
        <v>0</v>
      </c>
      <c r="Q2852">
        <v>1</v>
      </c>
      <c r="R2852">
        <v>3</v>
      </c>
      <c r="S2852">
        <v>0</v>
      </c>
      <c r="T2852">
        <v>3</v>
      </c>
      <c r="U2852">
        <v>7</v>
      </c>
      <c r="V2852">
        <v>2</v>
      </c>
      <c r="W2852">
        <v>2</v>
      </c>
      <c r="X2852">
        <v>7</v>
      </c>
      <c r="Y2852">
        <v>9</v>
      </c>
    </row>
    <row r="2853" spans="1:25" x14ac:dyDescent="0.3">
      <c r="A2853" s="1" t="s">
        <v>374</v>
      </c>
      <c r="B2853" s="1" t="s">
        <v>378</v>
      </c>
      <c r="C2853">
        <v>5</v>
      </c>
      <c r="D2853">
        <v>0</v>
      </c>
      <c r="E2853">
        <v>1</v>
      </c>
      <c r="F2853">
        <v>1</v>
      </c>
      <c r="G2853" s="1" t="s">
        <v>5</v>
      </c>
      <c r="H2853">
        <v>0</v>
      </c>
      <c r="I2853">
        <v>1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2</v>
      </c>
      <c r="T2853">
        <v>3</v>
      </c>
      <c r="U2853">
        <v>5</v>
      </c>
      <c r="V2853">
        <v>6</v>
      </c>
      <c r="W2853">
        <v>6</v>
      </c>
      <c r="X2853">
        <v>5</v>
      </c>
      <c r="Y2853">
        <v>11</v>
      </c>
    </row>
    <row r="2854" spans="1:25" x14ac:dyDescent="0.3">
      <c r="A2854" s="1" t="s">
        <v>364</v>
      </c>
      <c r="B2854" s="1" t="s">
        <v>373</v>
      </c>
      <c r="C2854">
        <v>5</v>
      </c>
      <c r="D2854">
        <v>2</v>
      </c>
      <c r="E2854">
        <v>0</v>
      </c>
      <c r="F2854">
        <v>2</v>
      </c>
      <c r="G2854" s="1" t="s">
        <v>5</v>
      </c>
      <c r="H2854">
        <v>1</v>
      </c>
      <c r="I2854">
        <v>0</v>
      </c>
      <c r="J2854">
        <v>0</v>
      </c>
      <c r="K2854">
        <v>1</v>
      </c>
      <c r="L2854">
        <v>1</v>
      </c>
      <c r="M2854">
        <v>1</v>
      </c>
      <c r="N2854">
        <v>0</v>
      </c>
      <c r="O2854">
        <v>0</v>
      </c>
      <c r="P2854">
        <v>1</v>
      </c>
      <c r="Q2854">
        <v>1</v>
      </c>
      <c r="R2854">
        <v>0</v>
      </c>
      <c r="S2854">
        <v>1</v>
      </c>
      <c r="T2854">
        <v>1</v>
      </c>
      <c r="U2854">
        <v>3</v>
      </c>
      <c r="V2854">
        <v>5</v>
      </c>
      <c r="W2854">
        <v>5</v>
      </c>
      <c r="X2854">
        <v>3</v>
      </c>
      <c r="Y2854">
        <v>8</v>
      </c>
    </row>
    <row r="2855" spans="1:25" x14ac:dyDescent="0.3">
      <c r="A2855" s="1" t="s">
        <v>376</v>
      </c>
      <c r="B2855" s="1" t="s">
        <v>371</v>
      </c>
      <c r="C2855">
        <v>5</v>
      </c>
      <c r="D2855">
        <v>2</v>
      </c>
      <c r="E2855">
        <v>1</v>
      </c>
      <c r="F2855">
        <v>3</v>
      </c>
      <c r="G2855" s="1" t="s">
        <v>463</v>
      </c>
      <c r="H2855">
        <v>0</v>
      </c>
      <c r="I2855">
        <v>1</v>
      </c>
      <c r="J2855">
        <v>1</v>
      </c>
      <c r="K2855">
        <v>0</v>
      </c>
      <c r="L2855">
        <v>1</v>
      </c>
      <c r="M2855">
        <v>2</v>
      </c>
      <c r="N2855">
        <v>0</v>
      </c>
      <c r="O2855">
        <v>0</v>
      </c>
      <c r="P2855">
        <v>2</v>
      </c>
      <c r="Q2855">
        <v>2</v>
      </c>
      <c r="R2855">
        <v>3</v>
      </c>
      <c r="S2855">
        <v>2</v>
      </c>
      <c r="T2855">
        <v>5</v>
      </c>
      <c r="U2855">
        <v>4</v>
      </c>
      <c r="V2855">
        <v>2</v>
      </c>
      <c r="W2855">
        <v>2</v>
      </c>
      <c r="X2855">
        <v>4</v>
      </c>
      <c r="Y2855">
        <v>6</v>
      </c>
    </row>
    <row r="2856" spans="1:25" x14ac:dyDescent="0.3">
      <c r="A2856" s="1" t="s">
        <v>370</v>
      </c>
      <c r="B2856" s="1" t="s">
        <v>369</v>
      </c>
      <c r="C2856">
        <v>5</v>
      </c>
      <c r="D2856">
        <v>2</v>
      </c>
      <c r="E2856">
        <v>1</v>
      </c>
      <c r="F2856">
        <v>3</v>
      </c>
      <c r="G2856" s="1" t="s">
        <v>463</v>
      </c>
      <c r="H2856">
        <v>1</v>
      </c>
      <c r="I2856">
        <v>1</v>
      </c>
      <c r="J2856">
        <v>1</v>
      </c>
      <c r="K2856">
        <v>1</v>
      </c>
      <c r="L2856">
        <v>2</v>
      </c>
      <c r="M2856">
        <v>1</v>
      </c>
      <c r="N2856">
        <v>0</v>
      </c>
      <c r="O2856">
        <v>0</v>
      </c>
      <c r="P2856">
        <v>1</v>
      </c>
      <c r="Q2856">
        <v>1</v>
      </c>
      <c r="R2856">
        <v>1</v>
      </c>
      <c r="S2856">
        <v>3</v>
      </c>
      <c r="T2856">
        <v>4</v>
      </c>
      <c r="U2856">
        <v>4</v>
      </c>
      <c r="V2856">
        <v>1</v>
      </c>
      <c r="W2856">
        <v>1</v>
      </c>
      <c r="X2856">
        <v>4</v>
      </c>
      <c r="Y2856">
        <v>5</v>
      </c>
    </row>
    <row r="2857" spans="1:25" x14ac:dyDescent="0.3">
      <c r="A2857" s="1" t="s">
        <v>462</v>
      </c>
      <c r="B2857" s="1" t="s">
        <v>379</v>
      </c>
      <c r="C2857">
        <v>5</v>
      </c>
      <c r="D2857">
        <v>0</v>
      </c>
      <c r="E2857">
        <v>3</v>
      </c>
      <c r="F2857">
        <v>3</v>
      </c>
      <c r="G2857" s="1" t="s">
        <v>5</v>
      </c>
      <c r="H2857">
        <v>0</v>
      </c>
      <c r="I2857">
        <v>1</v>
      </c>
      <c r="J2857">
        <v>1</v>
      </c>
      <c r="K2857">
        <v>0</v>
      </c>
      <c r="L2857">
        <v>1</v>
      </c>
      <c r="M2857">
        <v>0</v>
      </c>
      <c r="N2857">
        <v>2</v>
      </c>
      <c r="O2857">
        <v>2</v>
      </c>
      <c r="P2857">
        <v>0</v>
      </c>
      <c r="Q2857">
        <v>2</v>
      </c>
      <c r="R2857">
        <v>2</v>
      </c>
      <c r="S2857">
        <v>2</v>
      </c>
      <c r="T2857">
        <v>4</v>
      </c>
      <c r="U2857">
        <v>8</v>
      </c>
      <c r="V2857">
        <v>6</v>
      </c>
      <c r="W2857">
        <v>6</v>
      </c>
      <c r="X2857">
        <v>8</v>
      </c>
      <c r="Y2857">
        <v>14</v>
      </c>
    </row>
    <row r="2858" spans="1:25" x14ac:dyDescent="0.3">
      <c r="A2858" s="1" t="s">
        <v>363</v>
      </c>
      <c r="B2858" s="1" t="s">
        <v>377</v>
      </c>
      <c r="C2858">
        <v>5</v>
      </c>
      <c r="D2858">
        <v>0</v>
      </c>
      <c r="E2858">
        <v>1</v>
      </c>
      <c r="F2858">
        <v>1</v>
      </c>
      <c r="G2858" s="1" t="s">
        <v>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1</v>
      </c>
      <c r="P2858">
        <v>0</v>
      </c>
      <c r="Q2858">
        <v>1</v>
      </c>
      <c r="R2858">
        <v>1</v>
      </c>
      <c r="S2858">
        <v>1</v>
      </c>
      <c r="T2858">
        <v>2</v>
      </c>
      <c r="U2858">
        <v>3</v>
      </c>
      <c r="V2858">
        <v>6</v>
      </c>
      <c r="W2858">
        <v>6</v>
      </c>
      <c r="X2858">
        <v>3</v>
      </c>
      <c r="Y2858">
        <v>9</v>
      </c>
    </row>
    <row r="2859" spans="1:25" x14ac:dyDescent="0.3">
      <c r="A2859" s="1" t="s">
        <v>365</v>
      </c>
      <c r="B2859" s="1" t="s">
        <v>375</v>
      </c>
      <c r="C2859">
        <v>5</v>
      </c>
      <c r="D2859">
        <v>2</v>
      </c>
      <c r="E2859">
        <v>1</v>
      </c>
      <c r="F2859">
        <v>3</v>
      </c>
      <c r="G2859" s="1" t="s">
        <v>463</v>
      </c>
      <c r="H2859">
        <v>1</v>
      </c>
      <c r="I2859">
        <v>0</v>
      </c>
      <c r="J2859">
        <v>0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2</v>
      </c>
      <c r="R2859">
        <v>1</v>
      </c>
      <c r="S2859">
        <v>3</v>
      </c>
      <c r="T2859">
        <v>4</v>
      </c>
      <c r="U2859">
        <v>6</v>
      </c>
      <c r="V2859">
        <v>6</v>
      </c>
      <c r="W2859">
        <v>6</v>
      </c>
      <c r="X2859">
        <v>6</v>
      </c>
      <c r="Y2859">
        <v>12</v>
      </c>
    </row>
    <row r="2860" spans="1:25" x14ac:dyDescent="0.3">
      <c r="A2860" s="1" t="s">
        <v>366</v>
      </c>
      <c r="B2860" s="1" t="s">
        <v>372</v>
      </c>
      <c r="C2860">
        <v>5</v>
      </c>
      <c r="D2860">
        <v>1</v>
      </c>
      <c r="E2860">
        <v>1</v>
      </c>
      <c r="F2860">
        <v>2</v>
      </c>
      <c r="G2860" s="1" t="s">
        <v>463</v>
      </c>
      <c r="H2860">
        <v>0</v>
      </c>
      <c r="I2860">
        <v>1</v>
      </c>
      <c r="J2860">
        <v>1</v>
      </c>
      <c r="K2860">
        <v>0</v>
      </c>
      <c r="L2860">
        <v>1</v>
      </c>
      <c r="M2860">
        <v>1</v>
      </c>
      <c r="N2860">
        <v>0</v>
      </c>
      <c r="O2860">
        <v>0</v>
      </c>
      <c r="P2860">
        <v>1</v>
      </c>
      <c r="Q2860">
        <v>1</v>
      </c>
      <c r="R2860">
        <v>2</v>
      </c>
      <c r="S2860">
        <v>3</v>
      </c>
      <c r="T2860">
        <v>5</v>
      </c>
      <c r="U2860">
        <v>4</v>
      </c>
      <c r="V2860">
        <v>3</v>
      </c>
      <c r="W2860">
        <v>3</v>
      </c>
      <c r="X2860">
        <v>4</v>
      </c>
      <c r="Y2860">
        <v>7</v>
      </c>
    </row>
    <row r="2861" spans="1:25" x14ac:dyDescent="0.3">
      <c r="A2861" s="1" t="s">
        <v>369</v>
      </c>
      <c r="B2861" s="1" t="s">
        <v>365</v>
      </c>
      <c r="C2861">
        <v>8</v>
      </c>
      <c r="D2861">
        <v>1</v>
      </c>
      <c r="E2861">
        <v>3</v>
      </c>
      <c r="F2861">
        <v>4</v>
      </c>
      <c r="G2861" s="1" t="s">
        <v>463</v>
      </c>
      <c r="H2861">
        <v>1</v>
      </c>
      <c r="I2861">
        <v>2</v>
      </c>
      <c r="J2861">
        <v>2</v>
      </c>
      <c r="K2861">
        <v>1</v>
      </c>
      <c r="L2861">
        <v>3</v>
      </c>
      <c r="M2861">
        <v>0</v>
      </c>
      <c r="N2861">
        <v>1</v>
      </c>
      <c r="O2861">
        <v>1</v>
      </c>
      <c r="P2861">
        <v>0</v>
      </c>
      <c r="Q2861">
        <v>1</v>
      </c>
      <c r="R2861">
        <v>1</v>
      </c>
      <c r="S2861">
        <v>3</v>
      </c>
      <c r="T2861">
        <v>4</v>
      </c>
      <c r="U2861">
        <v>10</v>
      </c>
      <c r="V2861">
        <v>4</v>
      </c>
      <c r="W2861">
        <v>4</v>
      </c>
      <c r="X2861">
        <v>10</v>
      </c>
      <c r="Y2861">
        <v>14</v>
      </c>
    </row>
    <row r="2862" spans="1:25" x14ac:dyDescent="0.3">
      <c r="A2862" s="1" t="s">
        <v>368</v>
      </c>
      <c r="B2862" s="1" t="s">
        <v>370</v>
      </c>
      <c r="C2862">
        <v>8</v>
      </c>
      <c r="D2862">
        <v>1</v>
      </c>
      <c r="E2862">
        <v>1</v>
      </c>
      <c r="F2862">
        <v>2</v>
      </c>
      <c r="G2862" s="1" t="s">
        <v>463</v>
      </c>
      <c r="H2862">
        <v>0</v>
      </c>
      <c r="I2862">
        <v>1</v>
      </c>
      <c r="J2862">
        <v>1</v>
      </c>
      <c r="K2862">
        <v>0</v>
      </c>
      <c r="L2862">
        <v>1</v>
      </c>
      <c r="M2862">
        <v>1</v>
      </c>
      <c r="N2862">
        <v>0</v>
      </c>
      <c r="O2862">
        <v>0</v>
      </c>
      <c r="P2862">
        <v>1</v>
      </c>
      <c r="Q2862">
        <v>1</v>
      </c>
      <c r="R2862">
        <v>1</v>
      </c>
      <c r="S2862">
        <v>3</v>
      </c>
      <c r="T2862">
        <v>4</v>
      </c>
      <c r="U2862">
        <v>5</v>
      </c>
      <c r="V2862">
        <v>4</v>
      </c>
      <c r="W2862">
        <v>4</v>
      </c>
      <c r="X2862">
        <v>5</v>
      </c>
      <c r="Y2862">
        <v>9</v>
      </c>
    </row>
    <row r="2863" spans="1:25" x14ac:dyDescent="0.3">
      <c r="A2863" s="1" t="s">
        <v>378</v>
      </c>
      <c r="B2863" s="1" t="s">
        <v>364</v>
      </c>
      <c r="C2863">
        <v>9</v>
      </c>
      <c r="D2863">
        <v>2</v>
      </c>
      <c r="E2863">
        <v>1</v>
      </c>
      <c r="F2863">
        <v>3</v>
      </c>
      <c r="G2863" s="1" t="s">
        <v>463</v>
      </c>
      <c r="H2863">
        <v>2</v>
      </c>
      <c r="I2863">
        <v>0</v>
      </c>
      <c r="J2863">
        <v>0</v>
      </c>
      <c r="K2863">
        <v>2</v>
      </c>
      <c r="L2863">
        <v>2</v>
      </c>
      <c r="M2863">
        <v>0</v>
      </c>
      <c r="N2863">
        <v>1</v>
      </c>
      <c r="O2863">
        <v>1</v>
      </c>
      <c r="P2863">
        <v>0</v>
      </c>
      <c r="Q2863">
        <v>1</v>
      </c>
      <c r="R2863">
        <v>4</v>
      </c>
      <c r="S2863">
        <v>2</v>
      </c>
      <c r="T2863">
        <v>6</v>
      </c>
      <c r="U2863">
        <v>8</v>
      </c>
      <c r="V2863">
        <v>6</v>
      </c>
      <c r="W2863">
        <v>6</v>
      </c>
      <c r="X2863">
        <v>8</v>
      </c>
      <c r="Y2863">
        <v>14</v>
      </c>
    </row>
    <row r="2864" spans="1:25" x14ac:dyDescent="0.3">
      <c r="A2864" s="1" t="s">
        <v>362</v>
      </c>
      <c r="B2864" s="1" t="s">
        <v>373</v>
      </c>
      <c r="C2864">
        <v>9</v>
      </c>
      <c r="D2864">
        <v>1</v>
      </c>
      <c r="E2864">
        <v>0</v>
      </c>
      <c r="F2864">
        <v>1</v>
      </c>
      <c r="G2864" s="1" t="s">
        <v>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1</v>
      </c>
      <c r="Q2864">
        <v>1</v>
      </c>
      <c r="R2864">
        <v>3</v>
      </c>
      <c r="S2864">
        <v>2</v>
      </c>
      <c r="T2864">
        <v>5</v>
      </c>
      <c r="U2864">
        <v>5</v>
      </c>
      <c r="V2864">
        <v>7</v>
      </c>
      <c r="W2864">
        <v>7</v>
      </c>
      <c r="X2864">
        <v>5</v>
      </c>
      <c r="Y2864">
        <v>12</v>
      </c>
    </row>
    <row r="2865" spans="1:25" x14ac:dyDescent="0.3">
      <c r="A2865" s="1" t="s">
        <v>375</v>
      </c>
      <c r="B2865" s="1" t="s">
        <v>366</v>
      </c>
      <c r="C2865">
        <v>9</v>
      </c>
      <c r="D2865">
        <v>1</v>
      </c>
      <c r="E2865">
        <v>1</v>
      </c>
      <c r="F2865">
        <v>2</v>
      </c>
      <c r="G2865" s="1" t="s">
        <v>463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</v>
      </c>
      <c r="O2865">
        <v>1</v>
      </c>
      <c r="P2865">
        <v>1</v>
      </c>
      <c r="Q2865">
        <v>2</v>
      </c>
      <c r="R2865">
        <v>0</v>
      </c>
      <c r="S2865">
        <v>2</v>
      </c>
      <c r="T2865">
        <v>2</v>
      </c>
      <c r="U2865">
        <v>6</v>
      </c>
      <c r="V2865">
        <v>11</v>
      </c>
      <c r="W2865">
        <v>11</v>
      </c>
      <c r="X2865">
        <v>6</v>
      </c>
      <c r="Y2865">
        <v>17</v>
      </c>
    </row>
    <row r="2866" spans="1:25" x14ac:dyDescent="0.3">
      <c r="A2866" s="1" t="s">
        <v>376</v>
      </c>
      <c r="B2866" s="1" t="s">
        <v>379</v>
      </c>
      <c r="C2866">
        <v>9</v>
      </c>
      <c r="D2866">
        <v>2</v>
      </c>
      <c r="E2866">
        <v>2</v>
      </c>
      <c r="F2866">
        <v>4</v>
      </c>
      <c r="G2866" s="1" t="s">
        <v>463</v>
      </c>
      <c r="H2866">
        <v>1</v>
      </c>
      <c r="I2866">
        <v>0</v>
      </c>
      <c r="J2866">
        <v>0</v>
      </c>
      <c r="K2866">
        <v>1</v>
      </c>
      <c r="L2866">
        <v>1</v>
      </c>
      <c r="M2866">
        <v>1</v>
      </c>
      <c r="N2866">
        <v>2</v>
      </c>
      <c r="O2866">
        <v>2</v>
      </c>
      <c r="P2866">
        <v>1</v>
      </c>
      <c r="Q2866">
        <v>3</v>
      </c>
      <c r="R2866">
        <v>0</v>
      </c>
      <c r="S2866">
        <v>0</v>
      </c>
      <c r="T2866">
        <v>0</v>
      </c>
      <c r="U2866">
        <v>1</v>
      </c>
      <c r="V2866">
        <v>4</v>
      </c>
      <c r="W2866">
        <v>4</v>
      </c>
      <c r="X2866">
        <v>1</v>
      </c>
      <c r="Y2866">
        <v>5</v>
      </c>
    </row>
    <row r="2867" spans="1:25" x14ac:dyDescent="0.3">
      <c r="A2867" s="1" t="s">
        <v>370</v>
      </c>
      <c r="B2867" s="1" t="s">
        <v>363</v>
      </c>
      <c r="C2867">
        <v>9</v>
      </c>
      <c r="D2867">
        <v>2</v>
      </c>
      <c r="E2867">
        <v>1</v>
      </c>
      <c r="F2867">
        <v>3</v>
      </c>
      <c r="G2867" s="1" t="s">
        <v>463</v>
      </c>
      <c r="H2867">
        <v>1</v>
      </c>
      <c r="I2867">
        <v>1</v>
      </c>
      <c r="J2867">
        <v>1</v>
      </c>
      <c r="K2867">
        <v>1</v>
      </c>
      <c r="L2867">
        <v>2</v>
      </c>
      <c r="M2867">
        <v>1</v>
      </c>
      <c r="N2867">
        <v>0</v>
      </c>
      <c r="O2867">
        <v>0</v>
      </c>
      <c r="P2867">
        <v>1</v>
      </c>
      <c r="Q2867">
        <v>1</v>
      </c>
      <c r="R2867">
        <v>1</v>
      </c>
      <c r="S2867">
        <v>0</v>
      </c>
      <c r="T2867">
        <v>1</v>
      </c>
      <c r="U2867">
        <v>10</v>
      </c>
      <c r="V2867">
        <v>5</v>
      </c>
      <c r="W2867">
        <v>5</v>
      </c>
      <c r="X2867">
        <v>10</v>
      </c>
      <c r="Y2867">
        <v>15</v>
      </c>
    </row>
    <row r="2868" spans="1:25" x14ac:dyDescent="0.3">
      <c r="A2868" s="1" t="s">
        <v>462</v>
      </c>
      <c r="B2868" s="1" t="s">
        <v>372</v>
      </c>
      <c r="C2868">
        <v>9</v>
      </c>
      <c r="D2868">
        <v>1</v>
      </c>
      <c r="E2868">
        <v>0</v>
      </c>
      <c r="F2868">
        <v>1</v>
      </c>
      <c r="G2868" s="1" t="s">
        <v>5</v>
      </c>
      <c r="H2868">
        <v>1</v>
      </c>
      <c r="I2868">
        <v>0</v>
      </c>
      <c r="J2868">
        <v>0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</v>
      </c>
      <c r="S2868">
        <v>2</v>
      </c>
      <c r="T2868">
        <v>4</v>
      </c>
      <c r="U2868">
        <v>6</v>
      </c>
      <c r="V2868">
        <v>10</v>
      </c>
      <c r="W2868">
        <v>10</v>
      </c>
      <c r="X2868">
        <v>6</v>
      </c>
      <c r="Y2868">
        <v>16</v>
      </c>
    </row>
    <row r="2869" spans="1:25" x14ac:dyDescent="0.3">
      <c r="A2869" s="1" t="s">
        <v>371</v>
      </c>
      <c r="B2869" s="1" t="s">
        <v>369</v>
      </c>
      <c r="C2869">
        <v>9</v>
      </c>
      <c r="D2869">
        <v>0</v>
      </c>
      <c r="E2869">
        <v>0</v>
      </c>
      <c r="F2869">
        <v>0</v>
      </c>
      <c r="G2869" s="1" t="s">
        <v>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3</v>
      </c>
      <c r="S2869">
        <v>2</v>
      </c>
      <c r="T2869">
        <v>5</v>
      </c>
      <c r="U2869">
        <v>4</v>
      </c>
      <c r="V2869">
        <v>3</v>
      </c>
      <c r="W2869">
        <v>3</v>
      </c>
      <c r="X2869">
        <v>4</v>
      </c>
      <c r="Y2869">
        <v>7</v>
      </c>
    </row>
    <row r="2870" spans="1:25" x14ac:dyDescent="0.3">
      <c r="A2870" s="1" t="s">
        <v>367</v>
      </c>
      <c r="B2870" s="1" t="s">
        <v>368</v>
      </c>
      <c r="C2870">
        <v>9</v>
      </c>
      <c r="D2870">
        <v>1</v>
      </c>
      <c r="E2870">
        <v>1</v>
      </c>
      <c r="F2870">
        <v>2</v>
      </c>
      <c r="G2870" s="1" t="s">
        <v>463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1</v>
      </c>
      <c r="O2870">
        <v>1</v>
      </c>
      <c r="P2870">
        <v>1</v>
      </c>
      <c r="Q2870">
        <v>2</v>
      </c>
      <c r="R2870">
        <v>5</v>
      </c>
      <c r="S2870">
        <v>2</v>
      </c>
      <c r="T2870">
        <v>7</v>
      </c>
      <c r="U2870">
        <v>5</v>
      </c>
      <c r="V2870">
        <v>6</v>
      </c>
      <c r="W2870">
        <v>6</v>
      </c>
      <c r="X2870">
        <v>5</v>
      </c>
      <c r="Y2870">
        <v>11</v>
      </c>
    </row>
    <row r="2871" spans="1:25" x14ac:dyDescent="0.3">
      <c r="A2871" s="1" t="s">
        <v>365</v>
      </c>
      <c r="B2871" s="1" t="s">
        <v>374</v>
      </c>
      <c r="C2871">
        <v>9</v>
      </c>
      <c r="D2871">
        <v>0</v>
      </c>
      <c r="E2871">
        <v>1</v>
      </c>
      <c r="F2871">
        <v>1</v>
      </c>
      <c r="G2871" s="1" t="s">
        <v>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1</v>
      </c>
      <c r="P2871">
        <v>0</v>
      </c>
      <c r="Q2871">
        <v>1</v>
      </c>
      <c r="R2871">
        <v>2</v>
      </c>
      <c r="S2871">
        <v>3</v>
      </c>
      <c r="T2871">
        <v>5</v>
      </c>
      <c r="U2871">
        <v>4</v>
      </c>
      <c r="V2871">
        <v>6</v>
      </c>
      <c r="W2871">
        <v>6</v>
      </c>
      <c r="X2871">
        <v>4</v>
      </c>
      <c r="Y2871">
        <v>10</v>
      </c>
    </row>
    <row r="2872" spans="1:25" x14ac:dyDescent="0.3">
      <c r="A2872" s="1" t="s">
        <v>372</v>
      </c>
      <c r="B2872" s="1" t="s">
        <v>370</v>
      </c>
      <c r="C2872">
        <v>10</v>
      </c>
      <c r="D2872">
        <v>1</v>
      </c>
      <c r="E2872">
        <v>0</v>
      </c>
      <c r="F2872">
        <v>1</v>
      </c>
      <c r="G2872" s="1" t="s">
        <v>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1</v>
      </c>
      <c r="Q2872">
        <v>1</v>
      </c>
      <c r="R2872">
        <v>2</v>
      </c>
      <c r="S2872">
        <v>1</v>
      </c>
      <c r="T2872">
        <v>3</v>
      </c>
      <c r="U2872">
        <v>6</v>
      </c>
      <c r="V2872">
        <v>5</v>
      </c>
      <c r="W2872">
        <v>5</v>
      </c>
      <c r="X2872">
        <v>6</v>
      </c>
      <c r="Y2872">
        <v>11</v>
      </c>
    </row>
    <row r="2873" spans="1:25" x14ac:dyDescent="0.3">
      <c r="A2873" s="1" t="s">
        <v>377</v>
      </c>
      <c r="B2873" s="1" t="s">
        <v>367</v>
      </c>
      <c r="C2873">
        <v>10</v>
      </c>
      <c r="D2873">
        <v>0</v>
      </c>
      <c r="E2873">
        <v>3</v>
      </c>
      <c r="F2873">
        <v>3</v>
      </c>
      <c r="G2873" s="1" t="s">
        <v>5</v>
      </c>
      <c r="H2873">
        <v>0</v>
      </c>
      <c r="I2873">
        <v>1</v>
      </c>
      <c r="J2873">
        <v>1</v>
      </c>
      <c r="K2873">
        <v>0</v>
      </c>
      <c r="L2873">
        <v>1</v>
      </c>
      <c r="M2873">
        <v>0</v>
      </c>
      <c r="N2873">
        <v>2</v>
      </c>
      <c r="O2873">
        <v>2</v>
      </c>
      <c r="P2873">
        <v>0</v>
      </c>
      <c r="Q2873">
        <v>2</v>
      </c>
      <c r="R2873">
        <v>2</v>
      </c>
      <c r="S2873">
        <v>4</v>
      </c>
      <c r="T2873">
        <v>6</v>
      </c>
      <c r="U2873">
        <v>3</v>
      </c>
      <c r="V2873">
        <v>4</v>
      </c>
      <c r="W2873">
        <v>4</v>
      </c>
      <c r="X2873">
        <v>3</v>
      </c>
      <c r="Y2873">
        <v>7</v>
      </c>
    </row>
    <row r="2874" spans="1:25" x14ac:dyDescent="0.3">
      <c r="A2874" s="1" t="s">
        <v>374</v>
      </c>
      <c r="B2874" s="1" t="s">
        <v>376</v>
      </c>
      <c r="C2874">
        <v>10</v>
      </c>
      <c r="D2874">
        <v>1</v>
      </c>
      <c r="E2874">
        <v>1</v>
      </c>
      <c r="F2874">
        <v>2</v>
      </c>
      <c r="G2874" s="1" t="s">
        <v>463</v>
      </c>
      <c r="H2874">
        <v>1</v>
      </c>
      <c r="I2874">
        <v>1</v>
      </c>
      <c r="J2874">
        <v>1</v>
      </c>
      <c r="K2874">
        <v>1</v>
      </c>
      <c r="L2874">
        <v>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</v>
      </c>
      <c r="S2874">
        <v>1</v>
      </c>
      <c r="T2874">
        <v>4</v>
      </c>
      <c r="U2874">
        <v>5</v>
      </c>
      <c r="V2874">
        <v>5</v>
      </c>
      <c r="W2874">
        <v>5</v>
      </c>
      <c r="X2874">
        <v>5</v>
      </c>
      <c r="Y2874">
        <v>10</v>
      </c>
    </row>
    <row r="2875" spans="1:25" x14ac:dyDescent="0.3">
      <c r="A2875" s="1" t="s">
        <v>373</v>
      </c>
      <c r="B2875" s="1" t="s">
        <v>365</v>
      </c>
      <c r="C2875">
        <v>10</v>
      </c>
      <c r="D2875">
        <v>1</v>
      </c>
      <c r="E2875">
        <v>1</v>
      </c>
      <c r="F2875">
        <v>2</v>
      </c>
      <c r="G2875" s="1" t="s">
        <v>463</v>
      </c>
      <c r="H2875">
        <v>1</v>
      </c>
      <c r="I2875">
        <v>0</v>
      </c>
      <c r="J2875">
        <v>0</v>
      </c>
      <c r="K2875">
        <v>1</v>
      </c>
      <c r="L2875">
        <v>1</v>
      </c>
      <c r="M2875">
        <v>0</v>
      </c>
      <c r="N2875">
        <v>1</v>
      </c>
      <c r="O2875">
        <v>1</v>
      </c>
      <c r="P2875">
        <v>0</v>
      </c>
      <c r="Q2875">
        <v>1</v>
      </c>
      <c r="R2875">
        <v>2</v>
      </c>
      <c r="S2875">
        <v>3</v>
      </c>
      <c r="T2875">
        <v>5</v>
      </c>
      <c r="U2875">
        <v>1</v>
      </c>
      <c r="V2875">
        <v>5</v>
      </c>
      <c r="W2875">
        <v>5</v>
      </c>
      <c r="X2875">
        <v>1</v>
      </c>
      <c r="Y2875">
        <v>6</v>
      </c>
    </row>
    <row r="2876" spans="1:25" x14ac:dyDescent="0.3">
      <c r="A2876" s="1" t="s">
        <v>364</v>
      </c>
      <c r="B2876" s="1" t="s">
        <v>368</v>
      </c>
      <c r="C2876">
        <v>10</v>
      </c>
      <c r="D2876">
        <v>0</v>
      </c>
      <c r="E2876">
        <v>1</v>
      </c>
      <c r="F2876">
        <v>1</v>
      </c>
      <c r="G2876" s="1" t="s">
        <v>5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1</v>
      </c>
      <c r="R2876">
        <v>1</v>
      </c>
      <c r="S2876">
        <v>0</v>
      </c>
      <c r="T2876">
        <v>1</v>
      </c>
    </row>
    <row r="2877" spans="1:25" x14ac:dyDescent="0.3">
      <c r="A2877" s="1" t="s">
        <v>372</v>
      </c>
      <c r="B2877" s="1" t="s">
        <v>369</v>
      </c>
      <c r="C2877">
        <v>14</v>
      </c>
      <c r="D2877">
        <v>3</v>
      </c>
      <c r="E2877">
        <v>1</v>
      </c>
      <c r="F2877">
        <v>4</v>
      </c>
      <c r="G2877" s="1" t="s">
        <v>463</v>
      </c>
      <c r="H2877">
        <v>1</v>
      </c>
      <c r="I2877">
        <v>0</v>
      </c>
      <c r="J2877">
        <v>0</v>
      </c>
      <c r="K2877">
        <v>1</v>
      </c>
      <c r="L2877">
        <v>1</v>
      </c>
      <c r="M2877">
        <v>2</v>
      </c>
      <c r="N2877">
        <v>1</v>
      </c>
      <c r="O2877">
        <v>1</v>
      </c>
      <c r="P2877">
        <v>2</v>
      </c>
      <c r="Q2877">
        <v>3</v>
      </c>
      <c r="R2877">
        <v>2</v>
      </c>
      <c r="S2877">
        <v>2</v>
      </c>
      <c r="T2877">
        <v>4</v>
      </c>
      <c r="U2877">
        <v>2</v>
      </c>
      <c r="V2877">
        <v>9</v>
      </c>
      <c r="W2877">
        <v>9</v>
      </c>
      <c r="X2877">
        <v>2</v>
      </c>
      <c r="Y2877">
        <v>11</v>
      </c>
    </row>
    <row r="2878" spans="1:25" x14ac:dyDescent="0.3">
      <c r="A2878" s="1" t="s">
        <v>362</v>
      </c>
      <c r="B2878" s="1" t="s">
        <v>462</v>
      </c>
      <c r="C2878">
        <v>14</v>
      </c>
      <c r="D2878">
        <v>2</v>
      </c>
      <c r="E2878">
        <v>0</v>
      </c>
      <c r="F2878">
        <v>2</v>
      </c>
      <c r="G2878" s="1" t="s">
        <v>5</v>
      </c>
      <c r="H2878">
        <v>1</v>
      </c>
      <c r="I2878">
        <v>0</v>
      </c>
      <c r="J2878">
        <v>0</v>
      </c>
      <c r="K2878">
        <v>1</v>
      </c>
      <c r="L2878">
        <v>1</v>
      </c>
      <c r="M2878">
        <v>1</v>
      </c>
      <c r="N2878">
        <v>0</v>
      </c>
      <c r="O2878">
        <v>0</v>
      </c>
      <c r="P2878">
        <v>1</v>
      </c>
      <c r="Q2878">
        <v>1</v>
      </c>
      <c r="R2878">
        <v>2</v>
      </c>
      <c r="S2878">
        <v>2</v>
      </c>
      <c r="T2878">
        <v>4</v>
      </c>
      <c r="U2878">
        <v>4</v>
      </c>
      <c r="V2878">
        <v>6</v>
      </c>
      <c r="W2878">
        <v>6</v>
      </c>
      <c r="X2878">
        <v>4</v>
      </c>
      <c r="Y2878">
        <v>10</v>
      </c>
    </row>
    <row r="2879" spans="1:25" x14ac:dyDescent="0.3">
      <c r="A2879" s="1" t="s">
        <v>377</v>
      </c>
      <c r="B2879" s="1" t="s">
        <v>379</v>
      </c>
      <c r="C2879">
        <v>14</v>
      </c>
      <c r="D2879">
        <v>0</v>
      </c>
      <c r="E2879">
        <v>1</v>
      </c>
      <c r="F2879">
        <v>1</v>
      </c>
      <c r="G2879" s="1" t="s">
        <v>5</v>
      </c>
      <c r="H2879">
        <v>0</v>
      </c>
      <c r="I2879">
        <v>1</v>
      </c>
      <c r="J2879">
        <v>1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5</v>
      </c>
      <c r="S2879">
        <v>2</v>
      </c>
      <c r="T2879">
        <v>7</v>
      </c>
      <c r="U2879">
        <v>2</v>
      </c>
      <c r="V2879">
        <v>6</v>
      </c>
      <c r="W2879">
        <v>6</v>
      </c>
      <c r="X2879">
        <v>2</v>
      </c>
      <c r="Y2879">
        <v>8</v>
      </c>
    </row>
    <row r="2880" spans="1:25" x14ac:dyDescent="0.3">
      <c r="A2880" s="1" t="s">
        <v>374</v>
      </c>
      <c r="B2880" s="1" t="s">
        <v>366</v>
      </c>
      <c r="C2880">
        <v>14</v>
      </c>
      <c r="D2880">
        <v>3</v>
      </c>
      <c r="E2880">
        <v>1</v>
      </c>
      <c r="F2880">
        <v>4</v>
      </c>
      <c r="G2880" s="1" t="s">
        <v>463</v>
      </c>
      <c r="H2880">
        <v>1</v>
      </c>
      <c r="I2880">
        <v>0</v>
      </c>
      <c r="J2880">
        <v>0</v>
      </c>
      <c r="K2880">
        <v>1</v>
      </c>
      <c r="L2880">
        <v>1</v>
      </c>
      <c r="M2880">
        <v>2</v>
      </c>
      <c r="N2880">
        <v>1</v>
      </c>
      <c r="O2880">
        <v>1</v>
      </c>
      <c r="P2880">
        <v>2</v>
      </c>
      <c r="Q2880">
        <v>3</v>
      </c>
      <c r="R2880">
        <v>2</v>
      </c>
      <c r="S2880">
        <v>1</v>
      </c>
      <c r="T2880">
        <v>3</v>
      </c>
      <c r="U2880">
        <v>7</v>
      </c>
      <c r="V2880">
        <v>2</v>
      </c>
      <c r="W2880">
        <v>2</v>
      </c>
      <c r="X2880">
        <v>7</v>
      </c>
      <c r="Y2880">
        <v>9</v>
      </c>
    </row>
    <row r="2881" spans="1:25" x14ac:dyDescent="0.3">
      <c r="A2881" s="1" t="s">
        <v>373</v>
      </c>
      <c r="B2881" s="1" t="s">
        <v>371</v>
      </c>
      <c r="C2881">
        <v>14</v>
      </c>
      <c r="D2881">
        <v>2</v>
      </c>
      <c r="E2881">
        <v>1</v>
      </c>
      <c r="F2881">
        <v>3</v>
      </c>
      <c r="G2881" s="1" t="s">
        <v>463</v>
      </c>
      <c r="H2881">
        <v>0</v>
      </c>
      <c r="I2881">
        <v>1</v>
      </c>
      <c r="J2881">
        <v>1</v>
      </c>
      <c r="K2881">
        <v>0</v>
      </c>
      <c r="L2881">
        <v>1</v>
      </c>
      <c r="M2881">
        <v>2</v>
      </c>
      <c r="N2881">
        <v>0</v>
      </c>
      <c r="O2881">
        <v>0</v>
      </c>
      <c r="P2881">
        <v>2</v>
      </c>
      <c r="Q2881">
        <v>2</v>
      </c>
      <c r="R2881">
        <v>3</v>
      </c>
      <c r="S2881">
        <v>2</v>
      </c>
      <c r="T2881">
        <v>5</v>
      </c>
      <c r="U2881">
        <v>8</v>
      </c>
      <c r="V2881">
        <v>1</v>
      </c>
      <c r="W2881">
        <v>1</v>
      </c>
      <c r="X2881">
        <v>8</v>
      </c>
      <c r="Y2881">
        <v>9</v>
      </c>
    </row>
    <row r="2882" spans="1:25" x14ac:dyDescent="0.3">
      <c r="A2882" s="1" t="s">
        <v>364</v>
      </c>
      <c r="B2882" s="1" t="s">
        <v>375</v>
      </c>
      <c r="C2882">
        <v>14</v>
      </c>
      <c r="D2882">
        <v>1</v>
      </c>
      <c r="E2882">
        <v>0</v>
      </c>
      <c r="F2882">
        <v>1</v>
      </c>
      <c r="G2882" s="1" t="s">
        <v>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1</v>
      </c>
      <c r="Q2882">
        <v>1</v>
      </c>
      <c r="R2882">
        <v>2</v>
      </c>
      <c r="S2882">
        <v>2</v>
      </c>
      <c r="T2882">
        <v>4</v>
      </c>
      <c r="U2882">
        <v>6</v>
      </c>
      <c r="V2882">
        <v>2</v>
      </c>
      <c r="W2882">
        <v>2</v>
      </c>
      <c r="X2882">
        <v>6</v>
      </c>
      <c r="Y2882">
        <v>8</v>
      </c>
    </row>
    <row r="2883" spans="1:25" x14ac:dyDescent="0.3">
      <c r="A2883" s="1" t="s">
        <v>376</v>
      </c>
      <c r="B2883" s="1" t="s">
        <v>368</v>
      </c>
      <c r="C2883">
        <v>14</v>
      </c>
      <c r="D2883">
        <v>1</v>
      </c>
      <c r="E2883">
        <v>1</v>
      </c>
      <c r="F2883">
        <v>2</v>
      </c>
      <c r="G2883" s="1" t="s">
        <v>463</v>
      </c>
      <c r="H2883">
        <v>1</v>
      </c>
      <c r="I2883">
        <v>1</v>
      </c>
      <c r="J2883">
        <v>1</v>
      </c>
      <c r="K2883">
        <v>1</v>
      </c>
      <c r="L2883">
        <v>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3</v>
      </c>
      <c r="T2883">
        <v>5</v>
      </c>
      <c r="U2883">
        <v>1</v>
      </c>
      <c r="V2883">
        <v>5</v>
      </c>
      <c r="W2883">
        <v>5</v>
      </c>
      <c r="X2883">
        <v>1</v>
      </c>
      <c r="Y2883">
        <v>6</v>
      </c>
    </row>
    <row r="2884" spans="1:25" x14ac:dyDescent="0.3">
      <c r="A2884" s="1" t="s">
        <v>367</v>
      </c>
      <c r="B2884" s="1" t="s">
        <v>378</v>
      </c>
      <c r="C2884">
        <v>14</v>
      </c>
      <c r="D2884">
        <v>0</v>
      </c>
      <c r="E2884">
        <v>0</v>
      </c>
      <c r="F2884">
        <v>0</v>
      </c>
      <c r="G2884" s="1" t="s">
        <v>5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3</v>
      </c>
      <c r="S2884">
        <v>2</v>
      </c>
      <c r="T2884">
        <v>5</v>
      </c>
      <c r="U2884">
        <v>5</v>
      </c>
      <c r="V2884">
        <v>5</v>
      </c>
      <c r="W2884">
        <v>5</v>
      </c>
      <c r="X2884">
        <v>5</v>
      </c>
      <c r="Y2884">
        <v>10</v>
      </c>
    </row>
    <row r="2885" spans="1:25" x14ac:dyDescent="0.3">
      <c r="A2885" s="1" t="s">
        <v>363</v>
      </c>
      <c r="B2885" s="1" t="s">
        <v>365</v>
      </c>
      <c r="C2885">
        <v>14</v>
      </c>
      <c r="D2885">
        <v>2</v>
      </c>
      <c r="E2885">
        <v>1</v>
      </c>
      <c r="F2885">
        <v>3</v>
      </c>
      <c r="G2885" s="1" t="s">
        <v>463</v>
      </c>
      <c r="H2885">
        <v>1</v>
      </c>
      <c r="I2885">
        <v>0</v>
      </c>
      <c r="J2885">
        <v>0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2</v>
      </c>
      <c r="R2885">
        <v>1</v>
      </c>
      <c r="S2885">
        <v>0</v>
      </c>
      <c r="T2885">
        <v>1</v>
      </c>
    </row>
    <row r="2886" spans="1:25" x14ac:dyDescent="0.3">
      <c r="A2886" s="1" t="s">
        <v>378</v>
      </c>
      <c r="B2886" s="1" t="s">
        <v>370</v>
      </c>
      <c r="C2886">
        <v>15</v>
      </c>
      <c r="D2886">
        <v>0</v>
      </c>
      <c r="E2886">
        <v>1</v>
      </c>
      <c r="F2886">
        <v>1</v>
      </c>
      <c r="G2886" s="1" t="s">
        <v>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</v>
      </c>
      <c r="P2886">
        <v>0</v>
      </c>
      <c r="Q2886">
        <v>1</v>
      </c>
      <c r="R2886">
        <v>3</v>
      </c>
      <c r="S2886">
        <v>4</v>
      </c>
      <c r="T2886">
        <v>7</v>
      </c>
      <c r="U2886" s="1">
        <v>8</v>
      </c>
      <c r="V2886" s="1">
        <v>5</v>
      </c>
      <c r="W2886" s="1">
        <v>5</v>
      </c>
      <c r="X2886" s="1">
        <v>8</v>
      </c>
      <c r="Y2886" s="1">
        <v>13</v>
      </c>
    </row>
    <row r="2887" spans="1:25" x14ac:dyDescent="0.3">
      <c r="A2887" s="1" t="s">
        <v>364</v>
      </c>
      <c r="B2887" s="1" t="s">
        <v>374</v>
      </c>
      <c r="C2887">
        <v>15</v>
      </c>
      <c r="D2887">
        <v>0</v>
      </c>
      <c r="E2887">
        <v>0</v>
      </c>
      <c r="F2887">
        <v>0</v>
      </c>
      <c r="G2887" s="1" t="s">
        <v>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2</v>
      </c>
      <c r="T2887">
        <v>5</v>
      </c>
      <c r="U2887">
        <v>5</v>
      </c>
      <c r="V2887">
        <v>6</v>
      </c>
      <c r="W2887">
        <v>6</v>
      </c>
      <c r="X2887">
        <v>5</v>
      </c>
      <c r="Y2887">
        <v>11</v>
      </c>
    </row>
    <row r="2888" spans="1:25" x14ac:dyDescent="0.3">
      <c r="A2888" s="1" t="s">
        <v>379</v>
      </c>
      <c r="B2888" s="1" t="s">
        <v>363</v>
      </c>
      <c r="C2888">
        <v>15</v>
      </c>
      <c r="D2888">
        <v>0</v>
      </c>
      <c r="E2888">
        <v>0</v>
      </c>
      <c r="F2888">
        <v>0</v>
      </c>
      <c r="G2888" s="1" t="s">
        <v>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2</v>
      </c>
      <c r="T2888">
        <v>3</v>
      </c>
      <c r="U2888">
        <v>6</v>
      </c>
      <c r="V2888">
        <v>2</v>
      </c>
      <c r="W2888">
        <v>2</v>
      </c>
      <c r="X2888">
        <v>6</v>
      </c>
      <c r="Y2888">
        <v>8</v>
      </c>
    </row>
    <row r="2889" spans="1:25" x14ac:dyDescent="0.3">
      <c r="A2889" s="1" t="s">
        <v>462</v>
      </c>
      <c r="B2889" s="1" t="s">
        <v>376</v>
      </c>
      <c r="C2889">
        <v>15</v>
      </c>
      <c r="D2889">
        <v>3</v>
      </c>
      <c r="E2889">
        <v>1</v>
      </c>
      <c r="F2889">
        <v>4</v>
      </c>
      <c r="G2889" s="1" t="s">
        <v>463</v>
      </c>
      <c r="H2889">
        <v>1</v>
      </c>
      <c r="I2889">
        <v>1</v>
      </c>
      <c r="J2889">
        <v>1</v>
      </c>
      <c r="K2889">
        <v>1</v>
      </c>
      <c r="L2889">
        <v>2</v>
      </c>
      <c r="M2889">
        <v>2</v>
      </c>
      <c r="N2889">
        <v>0</v>
      </c>
      <c r="O2889">
        <v>0</v>
      </c>
      <c r="P2889">
        <v>2</v>
      </c>
      <c r="Q2889">
        <v>2</v>
      </c>
      <c r="R2889">
        <v>3</v>
      </c>
      <c r="S2889">
        <v>2</v>
      </c>
      <c r="T2889">
        <v>5</v>
      </c>
      <c r="U2889">
        <v>3</v>
      </c>
      <c r="V2889">
        <v>5</v>
      </c>
      <c r="W2889">
        <v>5</v>
      </c>
      <c r="X2889">
        <v>3</v>
      </c>
      <c r="Y2889">
        <v>8</v>
      </c>
    </row>
    <row r="2890" spans="1:25" x14ac:dyDescent="0.3">
      <c r="A2890" s="1" t="s">
        <v>371</v>
      </c>
      <c r="B2890" s="1" t="s">
        <v>367</v>
      </c>
      <c r="C2890">
        <v>15</v>
      </c>
      <c r="D2890">
        <v>1</v>
      </c>
      <c r="E2890">
        <v>3</v>
      </c>
      <c r="F2890">
        <v>4</v>
      </c>
      <c r="G2890" s="1" t="s">
        <v>463</v>
      </c>
      <c r="H2890">
        <v>1</v>
      </c>
      <c r="I2890">
        <v>1</v>
      </c>
      <c r="J2890">
        <v>1</v>
      </c>
      <c r="K2890">
        <v>1</v>
      </c>
      <c r="L2890">
        <v>2</v>
      </c>
      <c r="M2890">
        <v>0</v>
      </c>
      <c r="N2890">
        <v>2</v>
      </c>
      <c r="O2890">
        <v>2</v>
      </c>
      <c r="P2890">
        <v>0</v>
      </c>
      <c r="Q2890">
        <v>2</v>
      </c>
      <c r="R2890">
        <v>3</v>
      </c>
      <c r="S2890">
        <v>3</v>
      </c>
      <c r="T2890">
        <v>6</v>
      </c>
      <c r="U2890">
        <v>4</v>
      </c>
      <c r="V2890">
        <v>6</v>
      </c>
      <c r="W2890">
        <v>6</v>
      </c>
      <c r="X2890">
        <v>4</v>
      </c>
      <c r="Y2890">
        <v>10</v>
      </c>
    </row>
    <row r="2891" spans="1:25" x14ac:dyDescent="0.3">
      <c r="A2891" s="1" t="s">
        <v>365</v>
      </c>
      <c r="B2891" s="1" t="s">
        <v>377</v>
      </c>
      <c r="C2891">
        <v>15</v>
      </c>
      <c r="D2891">
        <v>2</v>
      </c>
      <c r="E2891">
        <v>0</v>
      </c>
      <c r="F2891">
        <v>2</v>
      </c>
      <c r="G2891" s="1" t="s">
        <v>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2</v>
      </c>
      <c r="N2891">
        <v>0</v>
      </c>
      <c r="O2891">
        <v>0</v>
      </c>
      <c r="P2891">
        <v>2</v>
      </c>
      <c r="Q2891">
        <v>2</v>
      </c>
      <c r="R2891">
        <v>1</v>
      </c>
      <c r="S2891">
        <v>2</v>
      </c>
      <c r="T2891">
        <v>3</v>
      </c>
      <c r="U2891">
        <v>8</v>
      </c>
      <c r="V2891">
        <v>3</v>
      </c>
      <c r="W2891">
        <v>3</v>
      </c>
      <c r="X2891">
        <v>8</v>
      </c>
      <c r="Y2891">
        <v>11</v>
      </c>
    </row>
    <row r="2892" spans="1:25" x14ac:dyDescent="0.3">
      <c r="A2892" s="1" t="s">
        <v>366</v>
      </c>
      <c r="B2892" s="1" t="s">
        <v>362</v>
      </c>
      <c r="C2892">
        <v>15</v>
      </c>
      <c r="D2892">
        <v>1</v>
      </c>
      <c r="E2892">
        <v>3</v>
      </c>
      <c r="F2892">
        <v>4</v>
      </c>
      <c r="G2892" s="1" t="s">
        <v>463</v>
      </c>
      <c r="H2892">
        <v>0</v>
      </c>
      <c r="I2892">
        <v>3</v>
      </c>
      <c r="J2892">
        <v>3</v>
      </c>
      <c r="K2892">
        <v>0</v>
      </c>
      <c r="L2892">
        <v>3</v>
      </c>
      <c r="M2892">
        <v>1</v>
      </c>
      <c r="N2892">
        <v>0</v>
      </c>
      <c r="O2892">
        <v>0</v>
      </c>
      <c r="P2892">
        <v>1</v>
      </c>
      <c r="Q2892">
        <v>1</v>
      </c>
      <c r="R2892">
        <v>2</v>
      </c>
      <c r="S2892">
        <v>0</v>
      </c>
      <c r="T2892">
        <v>2</v>
      </c>
    </row>
    <row r="2893" spans="1:25" x14ac:dyDescent="0.3">
      <c r="A2893" s="1" t="s">
        <v>374</v>
      </c>
      <c r="B2893" s="1" t="s">
        <v>367</v>
      </c>
      <c r="C2893">
        <v>19</v>
      </c>
      <c r="D2893">
        <v>0</v>
      </c>
      <c r="E2893">
        <v>1</v>
      </c>
      <c r="F2893">
        <v>1</v>
      </c>
      <c r="G2893" s="1" t="s">
        <v>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</v>
      </c>
      <c r="P2893">
        <v>0</v>
      </c>
      <c r="Q2893">
        <v>1</v>
      </c>
      <c r="R2893">
        <v>2</v>
      </c>
      <c r="S2893">
        <v>1</v>
      </c>
      <c r="T2893">
        <v>3</v>
      </c>
      <c r="U2893">
        <v>11</v>
      </c>
      <c r="V2893">
        <v>2</v>
      </c>
      <c r="W2893">
        <v>2</v>
      </c>
      <c r="X2893">
        <v>11</v>
      </c>
      <c r="Y2893">
        <v>13</v>
      </c>
    </row>
    <row r="2894" spans="1:25" x14ac:dyDescent="0.3">
      <c r="A2894" s="1" t="s">
        <v>364</v>
      </c>
      <c r="B2894" s="1" t="s">
        <v>363</v>
      </c>
      <c r="C2894">
        <v>19</v>
      </c>
      <c r="D2894">
        <v>4</v>
      </c>
      <c r="E2894">
        <v>0</v>
      </c>
      <c r="F2894">
        <v>4</v>
      </c>
      <c r="G2894" s="1" t="s">
        <v>5</v>
      </c>
      <c r="H2894">
        <v>3</v>
      </c>
      <c r="I2894">
        <v>0</v>
      </c>
      <c r="J2894">
        <v>0</v>
      </c>
      <c r="K2894">
        <v>3</v>
      </c>
      <c r="L2894">
        <v>3</v>
      </c>
      <c r="M2894">
        <v>1</v>
      </c>
      <c r="N2894">
        <v>0</v>
      </c>
      <c r="O2894">
        <v>0</v>
      </c>
      <c r="P2894">
        <v>1</v>
      </c>
      <c r="Q2894">
        <v>1</v>
      </c>
      <c r="R2894">
        <v>2</v>
      </c>
      <c r="S2894">
        <v>2</v>
      </c>
      <c r="T2894">
        <v>4</v>
      </c>
      <c r="U2894">
        <v>3</v>
      </c>
      <c r="V2894">
        <v>2</v>
      </c>
      <c r="W2894">
        <v>2</v>
      </c>
      <c r="X2894">
        <v>3</v>
      </c>
      <c r="Y2894">
        <v>5</v>
      </c>
    </row>
    <row r="2895" spans="1:25" x14ac:dyDescent="0.3">
      <c r="A2895" s="1" t="s">
        <v>376</v>
      </c>
      <c r="B2895" s="1" t="s">
        <v>370</v>
      </c>
      <c r="C2895">
        <v>19</v>
      </c>
      <c r="D2895">
        <v>2</v>
      </c>
      <c r="E2895">
        <v>2</v>
      </c>
      <c r="F2895">
        <v>4</v>
      </c>
      <c r="G2895" s="1" t="s">
        <v>463</v>
      </c>
      <c r="H2895">
        <v>1</v>
      </c>
      <c r="I2895">
        <v>2</v>
      </c>
      <c r="J2895">
        <v>2</v>
      </c>
      <c r="K2895">
        <v>1</v>
      </c>
      <c r="L2895">
        <v>3</v>
      </c>
      <c r="M2895">
        <v>1</v>
      </c>
      <c r="N2895">
        <v>0</v>
      </c>
      <c r="O2895">
        <v>0</v>
      </c>
      <c r="P2895">
        <v>1</v>
      </c>
      <c r="Q2895">
        <v>1</v>
      </c>
      <c r="R2895">
        <v>3</v>
      </c>
      <c r="S2895">
        <v>5</v>
      </c>
      <c r="T2895">
        <v>8</v>
      </c>
      <c r="U2895">
        <v>7</v>
      </c>
      <c r="V2895">
        <v>2</v>
      </c>
      <c r="W2895">
        <v>2</v>
      </c>
      <c r="X2895">
        <v>7</v>
      </c>
      <c r="Y2895">
        <v>9</v>
      </c>
    </row>
    <row r="2896" spans="1:25" x14ac:dyDescent="0.3">
      <c r="A2896" s="1" t="s">
        <v>462</v>
      </c>
      <c r="B2896" s="1" t="s">
        <v>371</v>
      </c>
      <c r="C2896">
        <v>19</v>
      </c>
      <c r="D2896">
        <v>1</v>
      </c>
      <c r="E2896">
        <v>1</v>
      </c>
      <c r="F2896">
        <v>2</v>
      </c>
      <c r="G2896" s="1" t="s">
        <v>463</v>
      </c>
      <c r="H2896">
        <v>0</v>
      </c>
      <c r="I2896">
        <v>1</v>
      </c>
      <c r="J2896">
        <v>1</v>
      </c>
      <c r="K2896">
        <v>0</v>
      </c>
      <c r="L2896">
        <v>1</v>
      </c>
      <c r="M2896">
        <v>1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2</v>
      </c>
      <c r="T2896">
        <v>3</v>
      </c>
      <c r="U2896">
        <v>7</v>
      </c>
      <c r="V2896">
        <v>8</v>
      </c>
      <c r="W2896">
        <v>8</v>
      </c>
      <c r="X2896">
        <v>7</v>
      </c>
      <c r="Y2896">
        <v>15</v>
      </c>
    </row>
    <row r="2897" spans="1:25" x14ac:dyDescent="0.3">
      <c r="A2897" s="1" t="s">
        <v>366</v>
      </c>
      <c r="B2897" s="1" t="s">
        <v>365</v>
      </c>
      <c r="C2897">
        <v>19</v>
      </c>
      <c r="D2897">
        <v>2</v>
      </c>
      <c r="E2897">
        <v>4</v>
      </c>
      <c r="F2897">
        <v>6</v>
      </c>
      <c r="G2897" s="1" t="s">
        <v>463</v>
      </c>
      <c r="H2897">
        <v>2</v>
      </c>
      <c r="I2897">
        <v>1</v>
      </c>
      <c r="J2897">
        <v>1</v>
      </c>
      <c r="K2897">
        <v>2</v>
      </c>
      <c r="L2897">
        <v>3</v>
      </c>
      <c r="M2897">
        <v>0</v>
      </c>
      <c r="N2897">
        <v>3</v>
      </c>
      <c r="O2897">
        <v>3</v>
      </c>
      <c r="P2897">
        <v>0</v>
      </c>
      <c r="Q2897">
        <v>3</v>
      </c>
      <c r="R2897">
        <v>1</v>
      </c>
      <c r="S2897">
        <v>2</v>
      </c>
      <c r="T2897">
        <v>3</v>
      </c>
      <c r="U2897">
        <v>3</v>
      </c>
      <c r="V2897">
        <v>4</v>
      </c>
      <c r="W2897">
        <v>4</v>
      </c>
      <c r="X2897">
        <v>3</v>
      </c>
      <c r="Y2897">
        <v>7</v>
      </c>
    </row>
    <row r="2898" spans="1:25" x14ac:dyDescent="0.3">
      <c r="A2898" s="1" t="s">
        <v>369</v>
      </c>
      <c r="B2898" s="1" t="s">
        <v>379</v>
      </c>
      <c r="C2898">
        <v>19</v>
      </c>
      <c r="D2898">
        <v>1</v>
      </c>
      <c r="E2898">
        <v>1</v>
      </c>
      <c r="F2898">
        <v>2</v>
      </c>
      <c r="G2898" s="1" t="s">
        <v>463</v>
      </c>
      <c r="H2898">
        <v>1</v>
      </c>
      <c r="I2898">
        <v>0</v>
      </c>
      <c r="J2898">
        <v>0</v>
      </c>
      <c r="K2898">
        <v>1</v>
      </c>
      <c r="L2898">
        <v>1</v>
      </c>
      <c r="M2898">
        <v>0</v>
      </c>
      <c r="N2898">
        <v>1</v>
      </c>
      <c r="O2898">
        <v>1</v>
      </c>
      <c r="P2898">
        <v>0</v>
      </c>
      <c r="Q2898">
        <v>1</v>
      </c>
      <c r="R2898">
        <v>3</v>
      </c>
      <c r="S2898">
        <v>4</v>
      </c>
      <c r="T2898">
        <v>7</v>
      </c>
      <c r="U2898">
        <v>2</v>
      </c>
      <c r="V2898">
        <v>6</v>
      </c>
      <c r="W2898">
        <v>6</v>
      </c>
      <c r="X2898">
        <v>2</v>
      </c>
      <c r="Y2898">
        <v>8</v>
      </c>
    </row>
    <row r="2899" spans="1:25" x14ac:dyDescent="0.3">
      <c r="A2899" s="1" t="s">
        <v>368</v>
      </c>
      <c r="B2899" s="1" t="s">
        <v>377</v>
      </c>
      <c r="C2899">
        <v>19</v>
      </c>
      <c r="D2899">
        <v>1</v>
      </c>
      <c r="E2899">
        <v>1</v>
      </c>
      <c r="F2899">
        <v>2</v>
      </c>
      <c r="G2899" s="1" t="s">
        <v>463</v>
      </c>
      <c r="H2899">
        <v>0</v>
      </c>
      <c r="I2899">
        <v>1</v>
      </c>
      <c r="J2899">
        <v>1</v>
      </c>
      <c r="K2899">
        <v>0</v>
      </c>
      <c r="L2899">
        <v>1</v>
      </c>
      <c r="M2899">
        <v>1</v>
      </c>
      <c r="N2899">
        <v>0</v>
      </c>
      <c r="O2899">
        <v>0</v>
      </c>
      <c r="P2899">
        <v>1</v>
      </c>
      <c r="Q2899">
        <v>1</v>
      </c>
      <c r="R2899">
        <v>2</v>
      </c>
      <c r="S2899">
        <v>3</v>
      </c>
      <c r="T2899">
        <v>5</v>
      </c>
      <c r="U2899">
        <v>7</v>
      </c>
      <c r="V2899">
        <v>3</v>
      </c>
      <c r="W2899">
        <v>3</v>
      </c>
      <c r="X2899">
        <v>7</v>
      </c>
      <c r="Y2899">
        <v>10</v>
      </c>
    </row>
    <row r="2900" spans="1:25" x14ac:dyDescent="0.3">
      <c r="A2900" s="1" t="s">
        <v>379</v>
      </c>
      <c r="B2900" s="1" t="s">
        <v>378</v>
      </c>
      <c r="C2900">
        <v>20</v>
      </c>
      <c r="D2900">
        <v>1</v>
      </c>
      <c r="E2900">
        <v>1</v>
      </c>
      <c r="F2900">
        <v>2</v>
      </c>
      <c r="G2900" s="1" t="s">
        <v>463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1</v>
      </c>
      <c r="O2900">
        <v>1</v>
      </c>
      <c r="P2900">
        <v>1</v>
      </c>
      <c r="Q2900">
        <v>2</v>
      </c>
      <c r="R2900">
        <v>2</v>
      </c>
      <c r="S2900">
        <v>3</v>
      </c>
      <c r="T2900">
        <v>5</v>
      </c>
      <c r="U2900">
        <v>6</v>
      </c>
      <c r="V2900">
        <v>3</v>
      </c>
      <c r="W2900">
        <v>3</v>
      </c>
      <c r="X2900">
        <v>6</v>
      </c>
      <c r="Y2900">
        <v>9</v>
      </c>
    </row>
    <row r="2901" spans="1:25" x14ac:dyDescent="0.3">
      <c r="A2901" s="1" t="s">
        <v>363</v>
      </c>
      <c r="B2901" s="1" t="s">
        <v>362</v>
      </c>
      <c r="C2901">
        <v>20</v>
      </c>
      <c r="D2901">
        <v>0</v>
      </c>
      <c r="E2901">
        <v>2</v>
      </c>
      <c r="F2901">
        <v>2</v>
      </c>
      <c r="G2901" s="1" t="s">
        <v>5</v>
      </c>
      <c r="H2901">
        <v>0</v>
      </c>
      <c r="I2901">
        <v>1</v>
      </c>
      <c r="J2901">
        <v>1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0</v>
      </c>
      <c r="Q2901">
        <v>1</v>
      </c>
      <c r="R2901">
        <v>1</v>
      </c>
      <c r="S2901">
        <v>3</v>
      </c>
      <c r="T2901">
        <v>4</v>
      </c>
      <c r="U2901">
        <v>6</v>
      </c>
      <c r="V2901">
        <v>4</v>
      </c>
      <c r="W2901">
        <v>4</v>
      </c>
      <c r="X2901">
        <v>6</v>
      </c>
      <c r="Y2901">
        <v>10</v>
      </c>
    </row>
    <row r="2902" spans="1:25" x14ac:dyDescent="0.3">
      <c r="A2902" s="1" t="s">
        <v>375</v>
      </c>
      <c r="B2902" s="1" t="s">
        <v>374</v>
      </c>
      <c r="C2902">
        <v>20</v>
      </c>
      <c r="D2902">
        <v>0</v>
      </c>
      <c r="E2902">
        <v>0</v>
      </c>
      <c r="F2902">
        <v>0</v>
      </c>
      <c r="G2902" s="1" t="s">
        <v>5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2</v>
      </c>
      <c r="T2902">
        <v>2</v>
      </c>
      <c r="U2902">
        <v>7</v>
      </c>
      <c r="V2902">
        <v>4</v>
      </c>
      <c r="W2902">
        <v>4</v>
      </c>
      <c r="X2902">
        <v>7</v>
      </c>
      <c r="Y2902">
        <v>11</v>
      </c>
    </row>
    <row r="2903" spans="1:25" x14ac:dyDescent="0.3">
      <c r="A2903" s="1" t="s">
        <v>377</v>
      </c>
      <c r="B2903" s="1" t="s">
        <v>376</v>
      </c>
      <c r="C2903">
        <v>20</v>
      </c>
      <c r="D2903">
        <v>0</v>
      </c>
      <c r="E2903">
        <v>2</v>
      </c>
      <c r="F2903">
        <v>2</v>
      </c>
      <c r="G2903" s="1" t="s">
        <v>5</v>
      </c>
      <c r="H2903">
        <v>0</v>
      </c>
      <c r="I2903">
        <v>1</v>
      </c>
      <c r="J2903">
        <v>1</v>
      </c>
      <c r="K2903">
        <v>0</v>
      </c>
      <c r="L2903">
        <v>1</v>
      </c>
      <c r="M2903">
        <v>0</v>
      </c>
      <c r="N2903">
        <v>1</v>
      </c>
      <c r="O2903">
        <v>1</v>
      </c>
      <c r="P2903">
        <v>0</v>
      </c>
      <c r="Q2903">
        <v>1</v>
      </c>
      <c r="R2903">
        <v>5</v>
      </c>
      <c r="S2903">
        <v>3</v>
      </c>
      <c r="T2903">
        <v>8</v>
      </c>
      <c r="U2903">
        <v>3</v>
      </c>
      <c r="V2903">
        <v>4</v>
      </c>
      <c r="W2903">
        <v>4</v>
      </c>
      <c r="X2903">
        <v>3</v>
      </c>
      <c r="Y2903">
        <v>7</v>
      </c>
    </row>
    <row r="2904" spans="1:25" x14ac:dyDescent="0.3">
      <c r="A2904" s="1" t="s">
        <v>367</v>
      </c>
      <c r="B2904" s="1" t="s">
        <v>366</v>
      </c>
      <c r="C2904">
        <v>20</v>
      </c>
      <c r="D2904">
        <v>1</v>
      </c>
      <c r="E2904">
        <v>2</v>
      </c>
      <c r="F2904">
        <v>3</v>
      </c>
      <c r="G2904" s="1" t="s">
        <v>463</v>
      </c>
      <c r="H2904">
        <v>1</v>
      </c>
      <c r="I2904">
        <v>1</v>
      </c>
      <c r="J2904">
        <v>1</v>
      </c>
      <c r="K2904">
        <v>1</v>
      </c>
      <c r="L2904">
        <v>2</v>
      </c>
      <c r="M2904">
        <v>0</v>
      </c>
      <c r="N2904">
        <v>1</v>
      </c>
      <c r="O2904">
        <v>1</v>
      </c>
      <c r="P2904">
        <v>0</v>
      </c>
      <c r="Q2904">
        <v>1</v>
      </c>
      <c r="R2904">
        <v>2</v>
      </c>
      <c r="S2904">
        <v>2</v>
      </c>
      <c r="T2904">
        <v>4</v>
      </c>
      <c r="U2904">
        <v>5</v>
      </c>
      <c r="V2904">
        <v>3</v>
      </c>
      <c r="W2904">
        <v>3</v>
      </c>
      <c r="X2904">
        <v>5</v>
      </c>
      <c r="Y2904">
        <v>8</v>
      </c>
    </row>
    <row r="2905" spans="1:25" x14ac:dyDescent="0.3">
      <c r="A2905" s="1" t="s">
        <v>380</v>
      </c>
      <c r="B2905" s="1" t="s">
        <v>395</v>
      </c>
      <c r="C2905">
        <v>2</v>
      </c>
      <c r="D2905">
        <v>2</v>
      </c>
      <c r="E2905">
        <v>3</v>
      </c>
      <c r="F2905">
        <v>5</v>
      </c>
      <c r="G2905" s="1" t="s">
        <v>463</v>
      </c>
      <c r="H2905">
        <v>1</v>
      </c>
      <c r="I2905">
        <v>2</v>
      </c>
      <c r="J2905">
        <v>2</v>
      </c>
      <c r="K2905">
        <v>1</v>
      </c>
      <c r="L2905">
        <v>3</v>
      </c>
      <c r="M2905">
        <v>1</v>
      </c>
      <c r="N2905">
        <v>1</v>
      </c>
      <c r="O2905">
        <v>1</v>
      </c>
      <c r="P2905">
        <v>1</v>
      </c>
      <c r="Q2905">
        <v>2</v>
      </c>
      <c r="R2905">
        <v>1</v>
      </c>
      <c r="S2905">
        <v>1</v>
      </c>
      <c r="T2905">
        <v>2</v>
      </c>
      <c r="U2905">
        <v>6</v>
      </c>
      <c r="V2905">
        <v>2</v>
      </c>
      <c r="W2905">
        <v>2</v>
      </c>
      <c r="X2905">
        <v>6</v>
      </c>
      <c r="Y2905">
        <v>8</v>
      </c>
    </row>
    <row r="2906" spans="1:25" x14ac:dyDescent="0.3">
      <c r="A2906" s="1" t="s">
        <v>382</v>
      </c>
      <c r="B2906" s="1" t="s">
        <v>399</v>
      </c>
      <c r="C2906">
        <v>2</v>
      </c>
      <c r="D2906">
        <v>0</v>
      </c>
      <c r="E2906">
        <v>1</v>
      </c>
      <c r="F2906">
        <v>1</v>
      </c>
      <c r="G2906" s="1" t="s">
        <v>5</v>
      </c>
      <c r="H2906">
        <v>0</v>
      </c>
      <c r="I2906">
        <v>1</v>
      </c>
      <c r="J2906">
        <v>1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3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8</v>
      </c>
    </row>
    <row r="2907" spans="1:25" x14ac:dyDescent="0.3">
      <c r="A2907" s="1" t="s">
        <v>384</v>
      </c>
      <c r="B2907" s="1" t="s">
        <v>387</v>
      </c>
      <c r="C2907">
        <v>2</v>
      </c>
      <c r="D2907">
        <v>1</v>
      </c>
      <c r="E2907">
        <v>2</v>
      </c>
      <c r="F2907">
        <v>3</v>
      </c>
      <c r="G2907" s="1" t="s">
        <v>463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2</v>
      </c>
      <c r="O2907">
        <v>2</v>
      </c>
      <c r="P2907">
        <v>1</v>
      </c>
      <c r="Q2907">
        <v>3</v>
      </c>
      <c r="R2907">
        <v>2</v>
      </c>
      <c r="S2907">
        <v>2</v>
      </c>
      <c r="T2907">
        <v>4</v>
      </c>
      <c r="U2907">
        <v>2</v>
      </c>
      <c r="V2907">
        <v>4</v>
      </c>
      <c r="W2907">
        <v>4</v>
      </c>
      <c r="X2907">
        <v>2</v>
      </c>
      <c r="Y2907">
        <v>6</v>
      </c>
    </row>
    <row r="2908" spans="1:25" x14ac:dyDescent="0.3">
      <c r="A2908" s="1" t="s">
        <v>386</v>
      </c>
      <c r="B2908" s="1" t="s">
        <v>397</v>
      </c>
      <c r="C2908">
        <v>2</v>
      </c>
      <c r="D2908">
        <v>1</v>
      </c>
      <c r="E2908">
        <v>1</v>
      </c>
      <c r="F2908">
        <v>2</v>
      </c>
      <c r="G2908" s="1" t="s">
        <v>463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1</v>
      </c>
      <c r="O2908">
        <v>1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4</v>
      </c>
      <c r="V2908">
        <v>5</v>
      </c>
      <c r="W2908">
        <v>5</v>
      </c>
      <c r="X2908">
        <v>4</v>
      </c>
      <c r="Y2908">
        <v>9</v>
      </c>
    </row>
    <row r="2909" spans="1:25" x14ac:dyDescent="0.3">
      <c r="A2909" s="1" t="s">
        <v>388</v>
      </c>
      <c r="B2909" s="1" t="s">
        <v>393</v>
      </c>
      <c r="C2909">
        <v>2</v>
      </c>
      <c r="D2909">
        <v>1</v>
      </c>
      <c r="E2909">
        <v>0</v>
      </c>
      <c r="F2909">
        <v>1</v>
      </c>
      <c r="G2909" s="1" t="s">
        <v>5</v>
      </c>
      <c r="H2909">
        <v>1</v>
      </c>
      <c r="I2909">
        <v>0</v>
      </c>
      <c r="J2909">
        <v>0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4</v>
      </c>
      <c r="V2909">
        <v>6</v>
      </c>
      <c r="W2909">
        <v>6</v>
      </c>
      <c r="X2909">
        <v>4</v>
      </c>
      <c r="Y2909">
        <v>10</v>
      </c>
    </row>
    <row r="2910" spans="1:25" x14ac:dyDescent="0.3">
      <c r="A2910" s="1" t="s">
        <v>390</v>
      </c>
      <c r="B2910" s="1" t="s">
        <v>389</v>
      </c>
      <c r="C2910">
        <v>2</v>
      </c>
      <c r="D2910">
        <v>5</v>
      </c>
      <c r="E2910">
        <v>1</v>
      </c>
      <c r="F2910">
        <v>6</v>
      </c>
      <c r="G2910" s="1" t="s">
        <v>463</v>
      </c>
      <c r="H2910">
        <v>2</v>
      </c>
      <c r="I2910">
        <v>0</v>
      </c>
      <c r="J2910">
        <v>0</v>
      </c>
      <c r="K2910">
        <v>2</v>
      </c>
      <c r="L2910">
        <v>2</v>
      </c>
      <c r="M2910">
        <v>3</v>
      </c>
      <c r="N2910">
        <v>1</v>
      </c>
      <c r="O2910">
        <v>1</v>
      </c>
      <c r="P2910">
        <v>3</v>
      </c>
      <c r="Q2910">
        <v>4</v>
      </c>
      <c r="R2910">
        <v>1</v>
      </c>
      <c r="S2910">
        <v>3</v>
      </c>
      <c r="T2910">
        <v>4</v>
      </c>
      <c r="U2910">
        <v>3</v>
      </c>
      <c r="V2910">
        <v>4</v>
      </c>
      <c r="W2910">
        <v>4</v>
      </c>
      <c r="X2910">
        <v>3</v>
      </c>
      <c r="Y2910">
        <v>7</v>
      </c>
    </row>
    <row r="2911" spans="1:25" x14ac:dyDescent="0.3">
      <c r="A2911" s="1" t="s">
        <v>392</v>
      </c>
      <c r="B2911" s="1" t="s">
        <v>385</v>
      </c>
      <c r="C2911">
        <v>2</v>
      </c>
      <c r="D2911">
        <v>4</v>
      </c>
      <c r="E2911">
        <v>2</v>
      </c>
      <c r="F2911">
        <v>6</v>
      </c>
      <c r="G2911" s="1" t="s">
        <v>463</v>
      </c>
      <c r="H2911">
        <v>1</v>
      </c>
      <c r="I2911">
        <v>1</v>
      </c>
      <c r="J2911">
        <v>1</v>
      </c>
      <c r="K2911">
        <v>1</v>
      </c>
      <c r="L2911">
        <v>2</v>
      </c>
      <c r="M2911">
        <v>3</v>
      </c>
      <c r="N2911">
        <v>1</v>
      </c>
      <c r="O2911">
        <v>1</v>
      </c>
      <c r="P2911">
        <v>3</v>
      </c>
      <c r="Q2911">
        <v>4</v>
      </c>
      <c r="R2911">
        <v>1</v>
      </c>
      <c r="S2911">
        <v>0</v>
      </c>
      <c r="T2911">
        <v>1</v>
      </c>
      <c r="U2911">
        <v>5</v>
      </c>
      <c r="V2911">
        <v>8</v>
      </c>
      <c r="W2911">
        <v>8</v>
      </c>
      <c r="X2911">
        <v>5</v>
      </c>
      <c r="Y2911">
        <v>13</v>
      </c>
    </row>
    <row r="2912" spans="1:25" x14ac:dyDescent="0.3">
      <c r="A2912" s="1" t="s">
        <v>394</v>
      </c>
      <c r="B2912" s="1" t="s">
        <v>383</v>
      </c>
      <c r="C2912">
        <v>2</v>
      </c>
      <c r="D2912">
        <v>2</v>
      </c>
      <c r="E2912">
        <v>0</v>
      </c>
      <c r="F2912">
        <v>2</v>
      </c>
      <c r="G2912" s="1" t="s">
        <v>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2</v>
      </c>
      <c r="N2912">
        <v>0</v>
      </c>
      <c r="O2912">
        <v>0</v>
      </c>
      <c r="P2912">
        <v>2</v>
      </c>
      <c r="Q2912">
        <v>2</v>
      </c>
      <c r="R2912">
        <v>0</v>
      </c>
      <c r="S2912">
        <v>1</v>
      </c>
      <c r="T2912">
        <v>1</v>
      </c>
      <c r="U2912">
        <v>5</v>
      </c>
      <c r="V2912">
        <v>1</v>
      </c>
      <c r="W2912">
        <v>1</v>
      </c>
      <c r="X2912">
        <v>5</v>
      </c>
      <c r="Y2912">
        <v>6</v>
      </c>
    </row>
    <row r="2913" spans="1:25" x14ac:dyDescent="0.3">
      <c r="A2913" s="1" t="s">
        <v>396</v>
      </c>
      <c r="B2913" s="1" t="s">
        <v>381</v>
      </c>
      <c r="C2913">
        <v>2</v>
      </c>
      <c r="D2913">
        <v>0</v>
      </c>
      <c r="E2913">
        <v>1</v>
      </c>
      <c r="F2913">
        <v>1</v>
      </c>
      <c r="G2913" s="1" t="s">
        <v>5</v>
      </c>
      <c r="H2913">
        <v>0</v>
      </c>
      <c r="I2913">
        <v>1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2</v>
      </c>
      <c r="T2913">
        <v>4</v>
      </c>
      <c r="U2913">
        <v>3</v>
      </c>
      <c r="V2913">
        <v>2</v>
      </c>
      <c r="W2913">
        <v>2</v>
      </c>
      <c r="X2913">
        <v>3</v>
      </c>
      <c r="Y2913">
        <v>5</v>
      </c>
    </row>
    <row r="2914" spans="1:25" x14ac:dyDescent="0.3">
      <c r="A2914" s="1" t="s">
        <v>398</v>
      </c>
      <c r="B2914" s="1" t="s">
        <v>391</v>
      </c>
      <c r="C2914">
        <v>2</v>
      </c>
      <c r="D2914">
        <v>1</v>
      </c>
      <c r="E2914">
        <v>2</v>
      </c>
      <c r="F2914">
        <v>3</v>
      </c>
      <c r="G2914" s="1" t="s">
        <v>463</v>
      </c>
      <c r="H2914">
        <v>1</v>
      </c>
      <c r="I2914">
        <v>2</v>
      </c>
      <c r="J2914">
        <v>2</v>
      </c>
      <c r="K2914">
        <v>1</v>
      </c>
      <c r="L2914">
        <v>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0</v>
      </c>
      <c r="T2914">
        <v>2</v>
      </c>
      <c r="U2914">
        <v>4</v>
      </c>
      <c r="V2914">
        <v>9</v>
      </c>
      <c r="W2914">
        <v>9</v>
      </c>
      <c r="X2914">
        <v>4</v>
      </c>
      <c r="Y2914">
        <v>13</v>
      </c>
    </row>
    <row r="2915" spans="1:25" x14ac:dyDescent="0.3">
      <c r="A2915" s="1" t="s">
        <v>399</v>
      </c>
      <c r="B2915" s="1" t="s">
        <v>396</v>
      </c>
      <c r="C2915">
        <v>3</v>
      </c>
      <c r="D2915">
        <v>2</v>
      </c>
      <c r="E2915">
        <v>3</v>
      </c>
      <c r="F2915">
        <v>5</v>
      </c>
      <c r="G2915" s="1" t="s">
        <v>463</v>
      </c>
      <c r="H2915">
        <v>0</v>
      </c>
      <c r="I2915">
        <v>1</v>
      </c>
      <c r="J2915">
        <v>1</v>
      </c>
      <c r="K2915">
        <v>0</v>
      </c>
      <c r="L2915">
        <v>1</v>
      </c>
      <c r="M2915">
        <v>2</v>
      </c>
      <c r="N2915">
        <v>2</v>
      </c>
      <c r="O2915">
        <v>2</v>
      </c>
      <c r="P2915">
        <v>2</v>
      </c>
      <c r="Q2915">
        <v>4</v>
      </c>
      <c r="R2915">
        <v>3</v>
      </c>
      <c r="S2915">
        <v>5</v>
      </c>
      <c r="T2915">
        <v>8</v>
      </c>
      <c r="U2915">
        <v>6</v>
      </c>
      <c r="V2915">
        <v>2</v>
      </c>
      <c r="W2915">
        <v>2</v>
      </c>
      <c r="X2915">
        <v>6</v>
      </c>
      <c r="Y2915">
        <v>8</v>
      </c>
    </row>
    <row r="2916" spans="1:25" x14ac:dyDescent="0.3">
      <c r="A2916" s="1" t="s">
        <v>395</v>
      </c>
      <c r="B2916" s="1" t="s">
        <v>387</v>
      </c>
      <c r="C2916">
        <v>3</v>
      </c>
      <c r="D2916">
        <v>1</v>
      </c>
      <c r="E2916">
        <v>3</v>
      </c>
      <c r="F2916">
        <v>4</v>
      </c>
      <c r="G2916" s="1" t="s">
        <v>463</v>
      </c>
      <c r="H2916">
        <v>1</v>
      </c>
      <c r="I2916">
        <v>1</v>
      </c>
      <c r="J2916">
        <v>1</v>
      </c>
      <c r="K2916">
        <v>1</v>
      </c>
      <c r="L2916">
        <v>2</v>
      </c>
      <c r="M2916">
        <v>0</v>
      </c>
      <c r="N2916">
        <v>2</v>
      </c>
      <c r="O2916">
        <v>2</v>
      </c>
      <c r="P2916">
        <v>0</v>
      </c>
      <c r="Q2916">
        <v>2</v>
      </c>
      <c r="R2916">
        <v>3</v>
      </c>
      <c r="S2916">
        <v>3</v>
      </c>
      <c r="T2916">
        <v>6</v>
      </c>
    </row>
    <row r="2917" spans="1:25" x14ac:dyDescent="0.3">
      <c r="A2917" s="1" t="s">
        <v>394</v>
      </c>
      <c r="B2917" s="1" t="s">
        <v>398</v>
      </c>
      <c r="C2917">
        <v>6</v>
      </c>
      <c r="D2917">
        <v>2</v>
      </c>
      <c r="E2917">
        <v>0</v>
      </c>
      <c r="F2917">
        <v>2</v>
      </c>
      <c r="G2917" s="1" t="s">
        <v>5</v>
      </c>
      <c r="H2917">
        <v>1</v>
      </c>
      <c r="I2917">
        <v>0</v>
      </c>
      <c r="J2917">
        <v>0</v>
      </c>
      <c r="K2917">
        <v>1</v>
      </c>
      <c r="L2917">
        <v>1</v>
      </c>
      <c r="M2917">
        <v>1</v>
      </c>
      <c r="N2917">
        <v>0</v>
      </c>
      <c r="O2917">
        <v>0</v>
      </c>
      <c r="P2917">
        <v>1</v>
      </c>
      <c r="Q2917">
        <v>1</v>
      </c>
      <c r="R2917">
        <v>1</v>
      </c>
      <c r="S2917">
        <v>4</v>
      </c>
      <c r="T2917">
        <v>5</v>
      </c>
      <c r="U2917">
        <v>1</v>
      </c>
      <c r="V2917">
        <v>8</v>
      </c>
      <c r="W2917">
        <v>8</v>
      </c>
      <c r="X2917">
        <v>1</v>
      </c>
      <c r="Y2917">
        <v>9</v>
      </c>
    </row>
    <row r="2918" spans="1:25" x14ac:dyDescent="0.3">
      <c r="A2918" s="1" t="s">
        <v>396</v>
      </c>
      <c r="B2918" s="1" t="s">
        <v>382</v>
      </c>
      <c r="C2918">
        <v>6</v>
      </c>
      <c r="D2918">
        <v>1</v>
      </c>
      <c r="E2918">
        <v>0</v>
      </c>
      <c r="F2918">
        <v>1</v>
      </c>
      <c r="G2918" s="1" t="s">
        <v>5</v>
      </c>
      <c r="H2918">
        <v>1</v>
      </c>
      <c r="I2918">
        <v>0</v>
      </c>
      <c r="J2918">
        <v>0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3</v>
      </c>
      <c r="S2918">
        <v>4</v>
      </c>
      <c r="T2918">
        <v>7</v>
      </c>
      <c r="U2918">
        <v>1</v>
      </c>
      <c r="V2918">
        <v>7</v>
      </c>
      <c r="W2918">
        <v>7</v>
      </c>
      <c r="X2918">
        <v>1</v>
      </c>
      <c r="Y2918">
        <v>8</v>
      </c>
    </row>
    <row r="2919" spans="1:25" x14ac:dyDescent="0.3">
      <c r="A2919" s="1" t="s">
        <v>381</v>
      </c>
      <c r="B2919" s="1" t="s">
        <v>385</v>
      </c>
      <c r="C2919">
        <v>6</v>
      </c>
      <c r="D2919">
        <v>0</v>
      </c>
      <c r="E2919">
        <v>4</v>
      </c>
      <c r="F2919">
        <v>4</v>
      </c>
      <c r="G2919" s="1" t="s">
        <v>5</v>
      </c>
      <c r="H2919">
        <v>0</v>
      </c>
      <c r="I2919">
        <v>3</v>
      </c>
      <c r="J2919">
        <v>3</v>
      </c>
      <c r="K2919">
        <v>0</v>
      </c>
      <c r="L2919">
        <v>3</v>
      </c>
      <c r="M2919">
        <v>0</v>
      </c>
      <c r="N2919">
        <v>1</v>
      </c>
      <c r="O2919">
        <v>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10</v>
      </c>
      <c r="V2919">
        <v>3</v>
      </c>
      <c r="W2919">
        <v>3</v>
      </c>
      <c r="X2919">
        <v>10</v>
      </c>
      <c r="Y2919">
        <v>13</v>
      </c>
    </row>
    <row r="2920" spans="1:25" x14ac:dyDescent="0.3">
      <c r="A2920" s="1" t="s">
        <v>399</v>
      </c>
      <c r="B2920" s="1" t="s">
        <v>394</v>
      </c>
      <c r="C2920">
        <v>7</v>
      </c>
      <c r="D2920">
        <v>0</v>
      </c>
      <c r="E2920">
        <v>0</v>
      </c>
      <c r="F2920">
        <v>0</v>
      </c>
      <c r="G2920" s="1" t="s">
        <v>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0</v>
      </c>
      <c r="T2920">
        <v>2</v>
      </c>
      <c r="U2920">
        <v>7</v>
      </c>
      <c r="V2920">
        <v>3</v>
      </c>
      <c r="W2920">
        <v>3</v>
      </c>
      <c r="X2920">
        <v>7</v>
      </c>
      <c r="Y2920">
        <v>10</v>
      </c>
    </row>
    <row r="2921" spans="1:25" x14ac:dyDescent="0.3">
      <c r="A2921" s="1" t="s">
        <v>382</v>
      </c>
      <c r="B2921" s="1" t="s">
        <v>390</v>
      </c>
      <c r="C2921">
        <v>7</v>
      </c>
      <c r="D2921">
        <v>1</v>
      </c>
      <c r="E2921">
        <v>3</v>
      </c>
      <c r="F2921">
        <v>4</v>
      </c>
      <c r="G2921" s="1" t="s">
        <v>463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3</v>
      </c>
      <c r="O2921">
        <v>3</v>
      </c>
      <c r="P2921">
        <v>1</v>
      </c>
      <c r="Q2921">
        <v>4</v>
      </c>
      <c r="R2921">
        <v>1</v>
      </c>
      <c r="S2921">
        <v>2</v>
      </c>
      <c r="T2921">
        <v>3</v>
      </c>
      <c r="U2921">
        <v>4</v>
      </c>
      <c r="V2921">
        <v>7</v>
      </c>
      <c r="W2921">
        <v>7</v>
      </c>
      <c r="X2921">
        <v>4</v>
      </c>
      <c r="Y2921">
        <v>11</v>
      </c>
    </row>
    <row r="2922" spans="1:25" x14ac:dyDescent="0.3">
      <c r="A2922" s="1" t="s">
        <v>391</v>
      </c>
      <c r="B2922" s="1" t="s">
        <v>395</v>
      </c>
      <c r="C2922">
        <v>7</v>
      </c>
      <c r="D2922">
        <v>4</v>
      </c>
      <c r="E2922">
        <v>1</v>
      </c>
      <c r="F2922">
        <v>5</v>
      </c>
      <c r="G2922" s="1" t="s">
        <v>463</v>
      </c>
      <c r="H2922">
        <v>2</v>
      </c>
      <c r="I2922">
        <v>1</v>
      </c>
      <c r="J2922">
        <v>1</v>
      </c>
      <c r="K2922">
        <v>2</v>
      </c>
      <c r="L2922">
        <v>3</v>
      </c>
      <c r="M2922">
        <v>2</v>
      </c>
      <c r="N2922">
        <v>0</v>
      </c>
      <c r="O2922">
        <v>0</v>
      </c>
      <c r="P2922">
        <v>2</v>
      </c>
      <c r="Q2922">
        <v>2</v>
      </c>
      <c r="R2922">
        <v>0</v>
      </c>
      <c r="S2922">
        <v>3</v>
      </c>
      <c r="T2922">
        <v>3</v>
      </c>
      <c r="U2922">
        <v>3</v>
      </c>
      <c r="V2922">
        <v>6</v>
      </c>
      <c r="W2922">
        <v>6</v>
      </c>
      <c r="X2922">
        <v>3</v>
      </c>
      <c r="Y2922">
        <v>9</v>
      </c>
    </row>
    <row r="2923" spans="1:25" x14ac:dyDescent="0.3">
      <c r="A2923" s="1" t="s">
        <v>385</v>
      </c>
      <c r="B2923" s="1" t="s">
        <v>380</v>
      </c>
      <c r="C2923">
        <v>7</v>
      </c>
      <c r="D2923">
        <v>2</v>
      </c>
      <c r="E2923">
        <v>0</v>
      </c>
      <c r="F2923">
        <v>2</v>
      </c>
      <c r="G2923" s="1" t="s">
        <v>5</v>
      </c>
      <c r="H2923">
        <v>1</v>
      </c>
      <c r="I2923">
        <v>0</v>
      </c>
      <c r="J2923">
        <v>0</v>
      </c>
      <c r="K2923">
        <v>1</v>
      </c>
      <c r="L2923">
        <v>1</v>
      </c>
      <c r="M2923">
        <v>1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3</v>
      </c>
      <c r="T2923">
        <v>3</v>
      </c>
      <c r="U2923">
        <v>4</v>
      </c>
      <c r="V2923">
        <v>3</v>
      </c>
      <c r="W2923">
        <v>3</v>
      </c>
      <c r="X2923">
        <v>4</v>
      </c>
      <c r="Y2923">
        <v>7</v>
      </c>
    </row>
    <row r="2924" spans="1:25" x14ac:dyDescent="0.3">
      <c r="A2924" s="1" t="s">
        <v>397</v>
      </c>
      <c r="B2924" s="1" t="s">
        <v>381</v>
      </c>
      <c r="C2924">
        <v>7</v>
      </c>
      <c r="D2924">
        <v>4</v>
      </c>
      <c r="E2924">
        <v>2</v>
      </c>
      <c r="F2924">
        <v>6</v>
      </c>
      <c r="G2924" s="1" t="s">
        <v>463</v>
      </c>
      <c r="H2924">
        <v>2</v>
      </c>
      <c r="I2924">
        <v>1</v>
      </c>
      <c r="J2924">
        <v>1</v>
      </c>
      <c r="K2924">
        <v>2</v>
      </c>
      <c r="L2924">
        <v>3</v>
      </c>
      <c r="M2924">
        <v>2</v>
      </c>
      <c r="N2924">
        <v>1</v>
      </c>
      <c r="O2924">
        <v>1</v>
      </c>
      <c r="P2924">
        <v>2</v>
      </c>
      <c r="Q2924">
        <v>3</v>
      </c>
      <c r="R2924">
        <v>0</v>
      </c>
      <c r="S2924">
        <v>2</v>
      </c>
      <c r="T2924">
        <v>2</v>
      </c>
      <c r="U2924">
        <v>6</v>
      </c>
      <c r="V2924">
        <v>3</v>
      </c>
      <c r="W2924">
        <v>3</v>
      </c>
      <c r="X2924">
        <v>6</v>
      </c>
      <c r="Y2924">
        <v>9</v>
      </c>
    </row>
    <row r="2925" spans="1:25" x14ac:dyDescent="0.3">
      <c r="A2925" s="1" t="s">
        <v>388</v>
      </c>
      <c r="B2925" s="1" t="s">
        <v>396</v>
      </c>
      <c r="C2925">
        <v>7</v>
      </c>
      <c r="D2925">
        <v>2</v>
      </c>
      <c r="E2925">
        <v>0</v>
      </c>
      <c r="F2925">
        <v>2</v>
      </c>
      <c r="G2925" s="1" t="s">
        <v>5</v>
      </c>
      <c r="H2925">
        <v>1</v>
      </c>
      <c r="I2925">
        <v>0</v>
      </c>
      <c r="J2925">
        <v>0</v>
      </c>
      <c r="K2925">
        <v>1</v>
      </c>
      <c r="L2925">
        <v>1</v>
      </c>
      <c r="M2925">
        <v>1</v>
      </c>
      <c r="N2925">
        <v>0</v>
      </c>
      <c r="O2925">
        <v>0</v>
      </c>
      <c r="P2925">
        <v>1</v>
      </c>
      <c r="Q2925">
        <v>1</v>
      </c>
      <c r="R2925">
        <v>2</v>
      </c>
      <c r="S2925">
        <v>1</v>
      </c>
      <c r="T2925">
        <v>3</v>
      </c>
      <c r="U2925">
        <v>5</v>
      </c>
      <c r="V2925">
        <v>1</v>
      </c>
      <c r="W2925">
        <v>1</v>
      </c>
      <c r="X2925">
        <v>5</v>
      </c>
      <c r="Y2925">
        <v>6</v>
      </c>
    </row>
    <row r="2926" spans="1:25" x14ac:dyDescent="0.3">
      <c r="A2926" s="1" t="s">
        <v>388</v>
      </c>
      <c r="B2926" s="1" t="s">
        <v>395</v>
      </c>
      <c r="C2926">
        <v>11</v>
      </c>
      <c r="D2926">
        <v>5</v>
      </c>
      <c r="E2926">
        <v>0</v>
      </c>
      <c r="F2926">
        <v>5</v>
      </c>
      <c r="G2926" s="1" t="s">
        <v>5</v>
      </c>
      <c r="H2926">
        <v>4</v>
      </c>
      <c r="I2926">
        <v>0</v>
      </c>
      <c r="J2926">
        <v>0</v>
      </c>
      <c r="K2926">
        <v>4</v>
      </c>
      <c r="L2926">
        <v>4</v>
      </c>
      <c r="M2926">
        <v>1</v>
      </c>
      <c r="N2926">
        <v>0</v>
      </c>
      <c r="O2926">
        <v>0</v>
      </c>
      <c r="P2926">
        <v>1</v>
      </c>
      <c r="Q2926">
        <v>1</v>
      </c>
      <c r="R2926">
        <v>2</v>
      </c>
      <c r="S2926">
        <v>2</v>
      </c>
      <c r="T2926">
        <v>4</v>
      </c>
      <c r="U2926">
        <v>5</v>
      </c>
      <c r="V2926">
        <v>1</v>
      </c>
      <c r="W2926">
        <v>1</v>
      </c>
      <c r="X2926">
        <v>5</v>
      </c>
      <c r="Y2926">
        <v>6</v>
      </c>
    </row>
    <row r="2927" spans="1:25" x14ac:dyDescent="0.3">
      <c r="A2927" s="1" t="s">
        <v>390</v>
      </c>
      <c r="B2927" s="1" t="s">
        <v>392</v>
      </c>
      <c r="C2927">
        <v>11</v>
      </c>
      <c r="D2927">
        <v>3</v>
      </c>
      <c r="E2927">
        <v>0</v>
      </c>
      <c r="F2927">
        <v>3</v>
      </c>
      <c r="G2927" s="1" t="s">
        <v>5</v>
      </c>
      <c r="H2927">
        <v>1</v>
      </c>
      <c r="I2927">
        <v>0</v>
      </c>
      <c r="J2927">
        <v>0</v>
      </c>
      <c r="K2927">
        <v>1</v>
      </c>
      <c r="L2927">
        <v>1</v>
      </c>
      <c r="M2927">
        <v>2</v>
      </c>
      <c r="N2927">
        <v>0</v>
      </c>
      <c r="O2927">
        <v>0</v>
      </c>
      <c r="P2927">
        <v>2</v>
      </c>
      <c r="Q2927">
        <v>2</v>
      </c>
      <c r="R2927">
        <v>2</v>
      </c>
      <c r="S2927">
        <v>4</v>
      </c>
      <c r="T2927">
        <v>6</v>
      </c>
      <c r="U2927">
        <v>7</v>
      </c>
      <c r="V2927">
        <v>2</v>
      </c>
      <c r="W2927">
        <v>2</v>
      </c>
      <c r="X2927">
        <v>7</v>
      </c>
      <c r="Y2927">
        <v>9</v>
      </c>
    </row>
    <row r="2928" spans="1:25" x14ac:dyDescent="0.3">
      <c r="A2928" s="1" t="s">
        <v>383</v>
      </c>
      <c r="B2928" s="1" t="s">
        <v>397</v>
      </c>
      <c r="C2928">
        <v>11</v>
      </c>
      <c r="D2928">
        <v>1</v>
      </c>
      <c r="E2928">
        <v>2</v>
      </c>
      <c r="F2928">
        <v>3</v>
      </c>
      <c r="G2928" s="1" t="s">
        <v>463</v>
      </c>
      <c r="H2928">
        <v>0</v>
      </c>
      <c r="I2928">
        <v>1</v>
      </c>
      <c r="J2928">
        <v>1</v>
      </c>
      <c r="K2928">
        <v>0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2</v>
      </c>
      <c r="R2928">
        <v>2</v>
      </c>
      <c r="S2928">
        <v>1</v>
      </c>
      <c r="T2928">
        <v>3</v>
      </c>
      <c r="U2928">
        <v>5</v>
      </c>
      <c r="V2928">
        <v>5</v>
      </c>
      <c r="W2928">
        <v>5</v>
      </c>
      <c r="X2928">
        <v>5</v>
      </c>
      <c r="Y2928">
        <v>10</v>
      </c>
    </row>
    <row r="2929" spans="1:25" x14ac:dyDescent="0.3">
      <c r="A2929" s="1" t="s">
        <v>389</v>
      </c>
      <c r="B2929" s="1" t="s">
        <v>381</v>
      </c>
      <c r="C2929">
        <v>11</v>
      </c>
      <c r="D2929">
        <v>1</v>
      </c>
      <c r="E2929">
        <v>0</v>
      </c>
      <c r="F2929">
        <v>1</v>
      </c>
      <c r="G2929" s="1" t="s">
        <v>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</v>
      </c>
      <c r="Q2929">
        <v>1</v>
      </c>
      <c r="R2929">
        <v>1</v>
      </c>
      <c r="S2929">
        <v>1</v>
      </c>
      <c r="T2929">
        <v>2</v>
      </c>
      <c r="U2929">
        <v>7</v>
      </c>
      <c r="V2929">
        <v>5</v>
      </c>
      <c r="W2929">
        <v>5</v>
      </c>
      <c r="X2929">
        <v>7</v>
      </c>
      <c r="Y2929">
        <v>12</v>
      </c>
    </row>
    <row r="2930" spans="1:25" x14ac:dyDescent="0.3">
      <c r="A2930" s="1" t="s">
        <v>394</v>
      </c>
      <c r="B2930" s="1" t="s">
        <v>384</v>
      </c>
      <c r="C2930">
        <v>11</v>
      </c>
      <c r="D2930">
        <v>0</v>
      </c>
      <c r="E2930">
        <v>0</v>
      </c>
      <c r="F2930">
        <v>0</v>
      </c>
      <c r="G2930" s="1" t="s">
        <v>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6</v>
      </c>
      <c r="V2930">
        <v>5</v>
      </c>
      <c r="W2930">
        <v>5</v>
      </c>
      <c r="X2930">
        <v>6</v>
      </c>
      <c r="Y2930">
        <v>11</v>
      </c>
    </row>
    <row r="2931" spans="1:25" x14ac:dyDescent="0.3">
      <c r="A2931" s="1" t="s">
        <v>398</v>
      </c>
      <c r="B2931" s="1" t="s">
        <v>396</v>
      </c>
      <c r="C2931">
        <v>11</v>
      </c>
      <c r="D2931">
        <v>1</v>
      </c>
      <c r="E2931">
        <v>2</v>
      </c>
      <c r="F2931">
        <v>3</v>
      </c>
      <c r="G2931" s="1" t="s">
        <v>463</v>
      </c>
      <c r="H2931">
        <v>1</v>
      </c>
      <c r="I2931">
        <v>0</v>
      </c>
      <c r="J2931">
        <v>0</v>
      </c>
      <c r="K2931">
        <v>1</v>
      </c>
      <c r="L2931">
        <v>1</v>
      </c>
      <c r="M2931">
        <v>0</v>
      </c>
      <c r="N2931">
        <v>2</v>
      </c>
      <c r="O2931">
        <v>2</v>
      </c>
      <c r="P2931">
        <v>0</v>
      </c>
      <c r="Q2931">
        <v>2</v>
      </c>
      <c r="R2931">
        <v>2</v>
      </c>
      <c r="S2931">
        <v>1</v>
      </c>
      <c r="T2931">
        <v>3</v>
      </c>
      <c r="U2931">
        <v>0</v>
      </c>
      <c r="V2931">
        <v>7</v>
      </c>
      <c r="W2931">
        <v>7</v>
      </c>
      <c r="X2931">
        <v>0</v>
      </c>
      <c r="Y2931">
        <v>7</v>
      </c>
    </row>
    <row r="2932" spans="1:25" x14ac:dyDescent="0.3">
      <c r="A2932" s="1" t="s">
        <v>395</v>
      </c>
      <c r="B2932" s="1" t="s">
        <v>382</v>
      </c>
      <c r="C2932">
        <v>12</v>
      </c>
      <c r="D2932">
        <v>0</v>
      </c>
      <c r="E2932">
        <v>1</v>
      </c>
      <c r="F2932">
        <v>1</v>
      </c>
      <c r="G2932" s="1" t="s">
        <v>5</v>
      </c>
      <c r="H2932">
        <v>0</v>
      </c>
      <c r="I2932">
        <v>1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3</v>
      </c>
      <c r="S2932">
        <v>2</v>
      </c>
      <c r="T2932">
        <v>5</v>
      </c>
      <c r="U2932">
        <v>6</v>
      </c>
      <c r="V2932">
        <v>0</v>
      </c>
      <c r="W2932">
        <v>0</v>
      </c>
      <c r="X2932">
        <v>6</v>
      </c>
      <c r="Y2932">
        <v>6</v>
      </c>
    </row>
    <row r="2933" spans="1:25" x14ac:dyDescent="0.3">
      <c r="A2933" s="1" t="s">
        <v>380</v>
      </c>
      <c r="B2933" s="1" t="s">
        <v>394</v>
      </c>
      <c r="C2933">
        <v>12</v>
      </c>
      <c r="D2933">
        <v>0</v>
      </c>
      <c r="E2933">
        <v>2</v>
      </c>
      <c r="F2933">
        <v>2</v>
      </c>
      <c r="G2933" s="1" t="s">
        <v>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</v>
      </c>
      <c r="O2933">
        <v>2</v>
      </c>
      <c r="P2933">
        <v>0</v>
      </c>
      <c r="Q2933">
        <v>2</v>
      </c>
      <c r="R2933">
        <v>1</v>
      </c>
      <c r="S2933">
        <v>0</v>
      </c>
      <c r="T2933">
        <v>1</v>
      </c>
      <c r="U2933">
        <v>2</v>
      </c>
      <c r="V2933">
        <v>2</v>
      </c>
      <c r="W2933">
        <v>2</v>
      </c>
      <c r="X2933">
        <v>2</v>
      </c>
      <c r="Y2933">
        <v>4</v>
      </c>
    </row>
    <row r="2934" spans="1:25" x14ac:dyDescent="0.3">
      <c r="A2934" s="1" t="s">
        <v>384</v>
      </c>
      <c r="B2934" s="1" t="s">
        <v>399</v>
      </c>
      <c r="C2934">
        <v>12</v>
      </c>
      <c r="D2934">
        <v>2</v>
      </c>
      <c r="E2934">
        <v>2</v>
      </c>
      <c r="F2934">
        <v>4</v>
      </c>
      <c r="G2934" s="1" t="s">
        <v>463</v>
      </c>
      <c r="H2934">
        <v>1</v>
      </c>
      <c r="I2934">
        <v>2</v>
      </c>
      <c r="J2934">
        <v>2</v>
      </c>
      <c r="K2934">
        <v>1</v>
      </c>
      <c r="L2934">
        <v>3</v>
      </c>
      <c r="M2934">
        <v>1</v>
      </c>
      <c r="N2934">
        <v>0</v>
      </c>
      <c r="O2934">
        <v>0</v>
      </c>
      <c r="P2934">
        <v>1</v>
      </c>
      <c r="Q2934">
        <v>1</v>
      </c>
      <c r="R2934">
        <v>1</v>
      </c>
      <c r="S2934">
        <v>0</v>
      </c>
      <c r="T2934">
        <v>1</v>
      </c>
      <c r="U2934">
        <v>5</v>
      </c>
      <c r="V2934">
        <v>4</v>
      </c>
      <c r="W2934">
        <v>4</v>
      </c>
      <c r="X2934">
        <v>5</v>
      </c>
      <c r="Y2934">
        <v>9</v>
      </c>
    </row>
    <row r="2935" spans="1:25" x14ac:dyDescent="0.3">
      <c r="A2935" s="1" t="s">
        <v>385</v>
      </c>
      <c r="B2935" s="1" t="s">
        <v>391</v>
      </c>
      <c r="C2935">
        <v>12</v>
      </c>
      <c r="D2935">
        <v>2</v>
      </c>
      <c r="E2935">
        <v>2</v>
      </c>
      <c r="F2935">
        <v>4</v>
      </c>
      <c r="G2935" s="1" t="s">
        <v>463</v>
      </c>
      <c r="H2935">
        <v>1</v>
      </c>
      <c r="I2935">
        <v>2</v>
      </c>
      <c r="J2935">
        <v>2</v>
      </c>
      <c r="K2935">
        <v>1</v>
      </c>
      <c r="L2935">
        <v>3</v>
      </c>
      <c r="M2935">
        <v>1</v>
      </c>
      <c r="N2935">
        <v>0</v>
      </c>
      <c r="O2935">
        <v>0</v>
      </c>
      <c r="P2935">
        <v>1</v>
      </c>
      <c r="Q2935">
        <v>1</v>
      </c>
      <c r="R2935">
        <v>1</v>
      </c>
      <c r="S2935">
        <v>2</v>
      </c>
      <c r="T2935">
        <v>3</v>
      </c>
    </row>
    <row r="2936" spans="1:25" x14ac:dyDescent="0.3">
      <c r="A2936" s="1" t="s">
        <v>391</v>
      </c>
      <c r="B2936" s="1" t="s">
        <v>399</v>
      </c>
      <c r="C2936">
        <v>16</v>
      </c>
      <c r="D2936">
        <v>2</v>
      </c>
      <c r="E2936">
        <v>0</v>
      </c>
      <c r="F2936">
        <v>2</v>
      </c>
      <c r="G2936" s="1" t="s">
        <v>5</v>
      </c>
      <c r="H2936">
        <v>1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1</v>
      </c>
      <c r="R2936">
        <v>1</v>
      </c>
      <c r="S2936">
        <v>1</v>
      </c>
      <c r="T2936">
        <v>2</v>
      </c>
      <c r="U2936">
        <v>2</v>
      </c>
      <c r="V2936">
        <v>4</v>
      </c>
      <c r="W2936">
        <v>4</v>
      </c>
      <c r="X2936">
        <v>2</v>
      </c>
      <c r="Y2936">
        <v>6</v>
      </c>
    </row>
    <row r="2937" spans="1:25" x14ac:dyDescent="0.3">
      <c r="A2937" s="1" t="s">
        <v>384</v>
      </c>
      <c r="B2937" s="1" t="s">
        <v>396</v>
      </c>
      <c r="C2937">
        <v>16</v>
      </c>
      <c r="D2937">
        <v>1</v>
      </c>
      <c r="E2937">
        <v>0</v>
      </c>
      <c r="F2937">
        <v>1</v>
      </c>
      <c r="G2937" s="1" t="s">
        <v>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1</v>
      </c>
      <c r="Q2937">
        <v>1</v>
      </c>
      <c r="R2937">
        <v>2</v>
      </c>
      <c r="S2937">
        <v>1</v>
      </c>
      <c r="T2937">
        <v>3</v>
      </c>
      <c r="U2937">
        <v>4</v>
      </c>
      <c r="V2937">
        <v>10</v>
      </c>
      <c r="W2937">
        <v>10</v>
      </c>
      <c r="X2937">
        <v>4</v>
      </c>
      <c r="Y2937">
        <v>14</v>
      </c>
    </row>
    <row r="2938" spans="1:25" x14ac:dyDescent="0.3">
      <c r="A2938" s="1" t="s">
        <v>385</v>
      </c>
      <c r="B2938" s="1" t="s">
        <v>382</v>
      </c>
      <c r="C2938">
        <v>16</v>
      </c>
      <c r="D2938">
        <v>2</v>
      </c>
      <c r="E2938">
        <v>0</v>
      </c>
      <c r="F2938">
        <v>2</v>
      </c>
      <c r="G2938" s="1" t="s">
        <v>5</v>
      </c>
      <c r="H2938">
        <v>1</v>
      </c>
      <c r="I2938">
        <v>0</v>
      </c>
      <c r="J2938">
        <v>0</v>
      </c>
      <c r="K2938">
        <v>1</v>
      </c>
      <c r="L2938">
        <v>1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1</v>
      </c>
      <c r="T2938">
        <v>1</v>
      </c>
      <c r="U2938">
        <v>2</v>
      </c>
      <c r="V2938">
        <v>1</v>
      </c>
      <c r="W2938">
        <v>1</v>
      </c>
      <c r="X2938">
        <v>2</v>
      </c>
      <c r="Y2938">
        <v>3</v>
      </c>
    </row>
    <row r="2939" spans="1:25" x14ac:dyDescent="0.3">
      <c r="A2939" s="1" t="s">
        <v>397</v>
      </c>
      <c r="B2939" s="1" t="s">
        <v>390</v>
      </c>
      <c r="C2939">
        <v>16</v>
      </c>
      <c r="D2939">
        <v>1</v>
      </c>
      <c r="E2939">
        <v>1</v>
      </c>
      <c r="F2939">
        <v>2</v>
      </c>
      <c r="G2939" s="1" t="s">
        <v>463</v>
      </c>
      <c r="H2939">
        <v>1</v>
      </c>
      <c r="I2939">
        <v>1</v>
      </c>
      <c r="J2939">
        <v>1</v>
      </c>
      <c r="K2939">
        <v>1</v>
      </c>
      <c r="L2939">
        <v>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3</v>
      </c>
      <c r="T2939">
        <v>3</v>
      </c>
      <c r="U2939">
        <v>4</v>
      </c>
      <c r="V2939">
        <v>4</v>
      </c>
      <c r="W2939">
        <v>4</v>
      </c>
      <c r="X2939">
        <v>4</v>
      </c>
      <c r="Y2939">
        <v>8</v>
      </c>
    </row>
    <row r="2940" spans="1:25" x14ac:dyDescent="0.3">
      <c r="A2940" s="1" t="s">
        <v>386</v>
      </c>
      <c r="B2940" s="1" t="s">
        <v>380</v>
      </c>
      <c r="C2940">
        <v>16</v>
      </c>
      <c r="D2940">
        <v>1</v>
      </c>
      <c r="E2940">
        <v>1</v>
      </c>
      <c r="F2940">
        <v>2</v>
      </c>
      <c r="G2940" s="1" t="s">
        <v>463</v>
      </c>
      <c r="H2940">
        <v>1</v>
      </c>
      <c r="I2940">
        <v>1</v>
      </c>
      <c r="J2940">
        <v>1</v>
      </c>
      <c r="K2940">
        <v>1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2</v>
      </c>
      <c r="T2940">
        <v>4</v>
      </c>
      <c r="U2940">
        <v>7</v>
      </c>
      <c r="V2940">
        <v>10</v>
      </c>
      <c r="W2940">
        <v>10</v>
      </c>
      <c r="X2940">
        <v>7</v>
      </c>
      <c r="Y2940">
        <v>17</v>
      </c>
    </row>
    <row r="2941" spans="1:25" x14ac:dyDescent="0.3">
      <c r="A2941" s="1" t="s">
        <v>387</v>
      </c>
      <c r="B2941" s="1" t="s">
        <v>388</v>
      </c>
      <c r="C2941">
        <v>16</v>
      </c>
      <c r="D2941">
        <v>2</v>
      </c>
      <c r="E2941">
        <v>2</v>
      </c>
      <c r="F2941">
        <v>4</v>
      </c>
      <c r="G2941" s="1" t="s">
        <v>463</v>
      </c>
      <c r="H2941">
        <v>2</v>
      </c>
      <c r="I2941">
        <v>0</v>
      </c>
      <c r="J2941">
        <v>0</v>
      </c>
      <c r="K2941">
        <v>2</v>
      </c>
      <c r="L2941">
        <v>2</v>
      </c>
      <c r="M2941">
        <v>0</v>
      </c>
      <c r="N2941">
        <v>2</v>
      </c>
      <c r="O2941">
        <v>2</v>
      </c>
      <c r="P2941">
        <v>0</v>
      </c>
      <c r="Q2941">
        <v>2</v>
      </c>
      <c r="R2941">
        <v>4</v>
      </c>
      <c r="S2941">
        <v>3</v>
      </c>
      <c r="T2941">
        <v>7</v>
      </c>
      <c r="U2941">
        <v>6</v>
      </c>
      <c r="V2941">
        <v>4</v>
      </c>
      <c r="W2941">
        <v>4</v>
      </c>
      <c r="X2941">
        <v>6</v>
      </c>
      <c r="Y2941">
        <v>10</v>
      </c>
    </row>
    <row r="2942" spans="1:25" x14ac:dyDescent="0.3">
      <c r="A2942" s="1" t="s">
        <v>389</v>
      </c>
      <c r="B2942" s="1" t="s">
        <v>383</v>
      </c>
      <c r="C2942">
        <v>16</v>
      </c>
      <c r="D2942">
        <v>1</v>
      </c>
      <c r="E2942">
        <v>2</v>
      </c>
      <c r="F2942">
        <v>3</v>
      </c>
      <c r="G2942" s="1" t="s">
        <v>463</v>
      </c>
      <c r="H2942">
        <v>0</v>
      </c>
      <c r="I2942">
        <v>1</v>
      </c>
      <c r="J2942">
        <v>1</v>
      </c>
      <c r="K2942">
        <v>0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2</v>
      </c>
      <c r="R2942">
        <v>3</v>
      </c>
      <c r="S2942">
        <v>2</v>
      </c>
      <c r="T2942">
        <v>5</v>
      </c>
      <c r="U2942">
        <v>9</v>
      </c>
      <c r="V2942">
        <v>3</v>
      </c>
      <c r="W2942">
        <v>3</v>
      </c>
      <c r="X2942">
        <v>9</v>
      </c>
      <c r="Y2942">
        <v>12</v>
      </c>
    </row>
    <row r="2943" spans="1:25" x14ac:dyDescent="0.3">
      <c r="A2943" s="1" t="s">
        <v>393</v>
      </c>
      <c r="B2943" s="1" t="s">
        <v>398</v>
      </c>
      <c r="C2943">
        <v>16</v>
      </c>
      <c r="D2943">
        <v>0</v>
      </c>
      <c r="E2943">
        <v>3</v>
      </c>
      <c r="F2943">
        <v>3</v>
      </c>
      <c r="G2943" s="1" t="s">
        <v>5</v>
      </c>
      <c r="H2943">
        <v>0</v>
      </c>
      <c r="I2943">
        <v>2</v>
      </c>
      <c r="J2943">
        <v>2</v>
      </c>
      <c r="K2943">
        <v>0</v>
      </c>
      <c r="L2943">
        <v>2</v>
      </c>
      <c r="M2943">
        <v>0</v>
      </c>
      <c r="N2943">
        <v>1</v>
      </c>
      <c r="O2943">
        <v>1</v>
      </c>
      <c r="P2943">
        <v>0</v>
      </c>
      <c r="Q2943">
        <v>1</v>
      </c>
      <c r="R2943">
        <v>2</v>
      </c>
      <c r="S2943">
        <v>0</v>
      </c>
      <c r="T2943">
        <v>2</v>
      </c>
      <c r="U2943">
        <v>5</v>
      </c>
      <c r="V2943">
        <v>4</v>
      </c>
      <c r="W2943">
        <v>4</v>
      </c>
      <c r="X2943">
        <v>5</v>
      </c>
      <c r="Y2943">
        <v>9</v>
      </c>
    </row>
    <row r="2944" spans="1:25" x14ac:dyDescent="0.3">
      <c r="A2944" s="1" t="s">
        <v>393</v>
      </c>
      <c r="B2944" s="1" t="s">
        <v>388</v>
      </c>
      <c r="C2944">
        <v>20</v>
      </c>
      <c r="D2944">
        <v>1</v>
      </c>
      <c r="E2944">
        <v>0</v>
      </c>
      <c r="F2944">
        <v>1</v>
      </c>
      <c r="G2944" s="1" t="s">
        <v>5</v>
      </c>
      <c r="H2944">
        <v>1</v>
      </c>
      <c r="I2944">
        <v>0</v>
      </c>
      <c r="J2944">
        <v>0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3</v>
      </c>
      <c r="T2944">
        <v>3</v>
      </c>
      <c r="U2944">
        <v>4</v>
      </c>
      <c r="V2944">
        <v>5</v>
      </c>
      <c r="W2944">
        <v>5</v>
      </c>
      <c r="X2944">
        <v>4</v>
      </c>
      <c r="Y2944">
        <v>9</v>
      </c>
    </row>
    <row r="2945" spans="1:25" x14ac:dyDescent="0.3">
      <c r="A2945" s="1" t="s">
        <v>381</v>
      </c>
      <c r="B2945" s="1" t="s">
        <v>396</v>
      </c>
      <c r="C2945">
        <v>20</v>
      </c>
      <c r="D2945">
        <v>1</v>
      </c>
      <c r="E2945">
        <v>0</v>
      </c>
      <c r="F2945">
        <v>1</v>
      </c>
      <c r="G2945" s="1" t="s">
        <v>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1</v>
      </c>
      <c r="Q2945">
        <v>1</v>
      </c>
      <c r="R2945">
        <v>0</v>
      </c>
      <c r="S2945">
        <v>2</v>
      </c>
      <c r="T2945">
        <v>2</v>
      </c>
      <c r="U2945">
        <v>3</v>
      </c>
      <c r="V2945">
        <v>2</v>
      </c>
      <c r="W2945">
        <v>2</v>
      </c>
      <c r="X2945">
        <v>3</v>
      </c>
      <c r="Y2945">
        <v>5</v>
      </c>
    </row>
    <row r="2946" spans="1:25" x14ac:dyDescent="0.3">
      <c r="A2946" s="1" t="s">
        <v>380</v>
      </c>
      <c r="B2946" s="1" t="s">
        <v>389</v>
      </c>
      <c r="C2946">
        <v>21</v>
      </c>
      <c r="D2946">
        <v>3</v>
      </c>
      <c r="E2946">
        <v>0</v>
      </c>
      <c r="F2946">
        <v>3</v>
      </c>
      <c r="G2946" s="1" t="s">
        <v>5</v>
      </c>
      <c r="H2946">
        <v>1</v>
      </c>
      <c r="I2946">
        <v>0</v>
      </c>
      <c r="J2946">
        <v>0</v>
      </c>
      <c r="K2946">
        <v>1</v>
      </c>
      <c r="L2946">
        <v>1</v>
      </c>
      <c r="M2946">
        <v>2</v>
      </c>
      <c r="N2946">
        <v>0</v>
      </c>
      <c r="O2946">
        <v>0</v>
      </c>
      <c r="P2946">
        <v>2</v>
      </c>
      <c r="Q2946">
        <v>2</v>
      </c>
      <c r="R2946">
        <v>1</v>
      </c>
      <c r="S2946">
        <v>3</v>
      </c>
      <c r="T2946">
        <v>4</v>
      </c>
      <c r="U2946">
        <v>4</v>
      </c>
      <c r="V2946">
        <v>0</v>
      </c>
      <c r="W2946">
        <v>0</v>
      </c>
      <c r="X2946">
        <v>4</v>
      </c>
      <c r="Y2946">
        <v>4</v>
      </c>
    </row>
    <row r="2947" spans="1:25" x14ac:dyDescent="0.3">
      <c r="A2947" s="1" t="s">
        <v>382</v>
      </c>
      <c r="B2947" s="1" t="s">
        <v>398</v>
      </c>
      <c r="C2947">
        <v>21</v>
      </c>
      <c r="D2947">
        <v>0</v>
      </c>
      <c r="E2947">
        <v>0</v>
      </c>
      <c r="F2947">
        <v>0</v>
      </c>
      <c r="G2947" s="1" t="s">
        <v>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2</v>
      </c>
      <c r="T2947">
        <v>3</v>
      </c>
      <c r="U2947">
        <v>5</v>
      </c>
      <c r="V2947">
        <v>4</v>
      </c>
      <c r="W2947">
        <v>4</v>
      </c>
      <c r="X2947">
        <v>5</v>
      </c>
      <c r="Y2947">
        <v>9</v>
      </c>
    </row>
    <row r="2948" spans="1:25" x14ac:dyDescent="0.3">
      <c r="A2948" s="1" t="s">
        <v>384</v>
      </c>
      <c r="B2948" s="1" t="s">
        <v>381</v>
      </c>
      <c r="C2948">
        <v>21</v>
      </c>
      <c r="D2948">
        <v>1</v>
      </c>
      <c r="E2948">
        <v>1</v>
      </c>
      <c r="F2948">
        <v>2</v>
      </c>
      <c r="G2948" s="1" t="s">
        <v>463</v>
      </c>
      <c r="H2948">
        <v>0</v>
      </c>
      <c r="I2948">
        <v>1</v>
      </c>
      <c r="J2948">
        <v>1</v>
      </c>
      <c r="K2948">
        <v>0</v>
      </c>
      <c r="L2948">
        <v>1</v>
      </c>
      <c r="M2948">
        <v>1</v>
      </c>
      <c r="N2948">
        <v>0</v>
      </c>
      <c r="O2948">
        <v>0</v>
      </c>
      <c r="P2948">
        <v>1</v>
      </c>
      <c r="Q2948">
        <v>1</v>
      </c>
      <c r="R2948">
        <v>1</v>
      </c>
      <c r="S2948">
        <v>1</v>
      </c>
      <c r="T2948">
        <v>2</v>
      </c>
      <c r="U2948">
        <v>10</v>
      </c>
      <c r="V2948">
        <v>3</v>
      </c>
      <c r="W2948">
        <v>3</v>
      </c>
      <c r="X2948">
        <v>10</v>
      </c>
      <c r="Y2948">
        <v>13</v>
      </c>
    </row>
    <row r="2949" spans="1:25" x14ac:dyDescent="0.3">
      <c r="A2949" s="1" t="s">
        <v>388</v>
      </c>
      <c r="B2949" s="1" t="s">
        <v>383</v>
      </c>
      <c r="C2949">
        <v>21</v>
      </c>
      <c r="D2949">
        <v>2</v>
      </c>
      <c r="E2949">
        <v>1</v>
      </c>
      <c r="F2949">
        <v>3</v>
      </c>
      <c r="G2949" s="1" t="s">
        <v>463</v>
      </c>
      <c r="H2949">
        <v>0</v>
      </c>
      <c r="I2949">
        <v>1</v>
      </c>
      <c r="J2949">
        <v>1</v>
      </c>
      <c r="K2949">
        <v>0</v>
      </c>
      <c r="L2949">
        <v>1</v>
      </c>
      <c r="M2949">
        <v>2</v>
      </c>
      <c r="N2949">
        <v>0</v>
      </c>
      <c r="O2949">
        <v>0</v>
      </c>
      <c r="P2949">
        <v>2</v>
      </c>
      <c r="Q2949">
        <v>2</v>
      </c>
      <c r="R2949">
        <v>1</v>
      </c>
      <c r="S2949">
        <v>2</v>
      </c>
      <c r="T2949">
        <v>3</v>
      </c>
      <c r="U2949">
        <v>4</v>
      </c>
      <c r="V2949">
        <v>3</v>
      </c>
      <c r="W2949">
        <v>3</v>
      </c>
      <c r="X2949">
        <v>4</v>
      </c>
      <c r="Y2949">
        <v>7</v>
      </c>
    </row>
    <row r="2950" spans="1:25" x14ac:dyDescent="0.3">
      <c r="A2950" s="1" t="s">
        <v>387</v>
      </c>
      <c r="B2950" s="1" t="s">
        <v>395</v>
      </c>
      <c r="C2950">
        <v>21</v>
      </c>
      <c r="D2950">
        <v>0</v>
      </c>
      <c r="E2950">
        <v>1</v>
      </c>
      <c r="F2950">
        <v>1</v>
      </c>
      <c r="G2950" s="1" t="s">
        <v>5</v>
      </c>
      <c r="H2950">
        <v>0</v>
      </c>
      <c r="I2950">
        <v>1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3</v>
      </c>
      <c r="T2950">
        <v>4</v>
      </c>
      <c r="U2950">
        <v>10</v>
      </c>
      <c r="V2950">
        <v>0</v>
      </c>
      <c r="W2950">
        <v>0</v>
      </c>
      <c r="X2950">
        <v>10</v>
      </c>
      <c r="Y2950">
        <v>10</v>
      </c>
    </row>
    <row r="2951" spans="1:25" x14ac:dyDescent="0.3">
      <c r="A2951" s="1" t="s">
        <v>390</v>
      </c>
      <c r="B2951" s="1" t="s">
        <v>385</v>
      </c>
      <c r="C2951">
        <v>21</v>
      </c>
      <c r="D2951">
        <v>1</v>
      </c>
      <c r="E2951">
        <v>2</v>
      </c>
      <c r="F2951">
        <v>3</v>
      </c>
      <c r="G2951" s="1" t="s">
        <v>463</v>
      </c>
      <c r="H2951">
        <v>0</v>
      </c>
      <c r="I2951">
        <v>1</v>
      </c>
      <c r="J2951">
        <v>1</v>
      </c>
      <c r="K2951">
        <v>0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2</v>
      </c>
      <c r="R2951">
        <v>1</v>
      </c>
      <c r="S2951">
        <v>2</v>
      </c>
      <c r="T2951">
        <v>3</v>
      </c>
      <c r="U2951">
        <v>9</v>
      </c>
      <c r="V2951">
        <v>3</v>
      </c>
      <c r="W2951">
        <v>3</v>
      </c>
      <c r="X2951">
        <v>9</v>
      </c>
      <c r="Y2951">
        <v>12</v>
      </c>
    </row>
    <row r="2952" spans="1:25" x14ac:dyDescent="0.3">
      <c r="A2952" s="1" t="s">
        <v>411</v>
      </c>
      <c r="B2952" s="1" t="s">
        <v>410</v>
      </c>
      <c r="C2952">
        <v>1</v>
      </c>
      <c r="D2952">
        <v>1</v>
      </c>
      <c r="E2952">
        <v>1</v>
      </c>
      <c r="F2952">
        <v>2</v>
      </c>
      <c r="G2952" s="1" t="s">
        <v>463</v>
      </c>
      <c r="H2952">
        <v>0</v>
      </c>
      <c r="I2952">
        <v>1</v>
      </c>
      <c r="J2952">
        <v>1</v>
      </c>
      <c r="K2952">
        <v>0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2</v>
      </c>
      <c r="S2952">
        <v>3</v>
      </c>
      <c r="T2952">
        <v>5</v>
      </c>
      <c r="U2952">
        <v>6</v>
      </c>
      <c r="V2952">
        <v>5</v>
      </c>
      <c r="W2952">
        <v>5</v>
      </c>
      <c r="X2952">
        <v>6</v>
      </c>
      <c r="Y2952">
        <v>11</v>
      </c>
    </row>
    <row r="2953" spans="1:25" x14ac:dyDescent="0.3">
      <c r="A2953" s="1" t="s">
        <v>400</v>
      </c>
      <c r="B2953" s="1" t="s">
        <v>408</v>
      </c>
      <c r="C2953">
        <v>1</v>
      </c>
      <c r="D2953">
        <v>4</v>
      </c>
      <c r="E2953">
        <v>0</v>
      </c>
      <c r="F2953">
        <v>4</v>
      </c>
      <c r="G2953" s="1" t="s">
        <v>5</v>
      </c>
      <c r="H2953">
        <v>2</v>
      </c>
      <c r="I2953">
        <v>0</v>
      </c>
      <c r="J2953">
        <v>0</v>
      </c>
      <c r="K2953">
        <v>2</v>
      </c>
      <c r="L2953">
        <v>2</v>
      </c>
      <c r="M2953">
        <v>2</v>
      </c>
      <c r="N2953">
        <v>0</v>
      </c>
      <c r="O2953">
        <v>0</v>
      </c>
      <c r="P2953">
        <v>2</v>
      </c>
      <c r="Q2953">
        <v>2</v>
      </c>
      <c r="R2953">
        <v>1</v>
      </c>
      <c r="S2953">
        <v>0</v>
      </c>
      <c r="T2953">
        <v>1</v>
      </c>
      <c r="U2953">
        <v>1</v>
      </c>
      <c r="V2953">
        <v>4</v>
      </c>
      <c r="W2953">
        <v>4</v>
      </c>
      <c r="X2953">
        <v>1</v>
      </c>
      <c r="Y2953">
        <v>5</v>
      </c>
    </row>
    <row r="2954" spans="1:25" x14ac:dyDescent="0.3">
      <c r="A2954" s="1" t="s">
        <v>448</v>
      </c>
      <c r="B2954" s="1" t="s">
        <v>405</v>
      </c>
      <c r="C2954">
        <v>1</v>
      </c>
      <c r="D2954">
        <v>0</v>
      </c>
      <c r="E2954">
        <v>1</v>
      </c>
      <c r="F2954">
        <v>1</v>
      </c>
      <c r="G2954" s="1" t="s">
        <v>5</v>
      </c>
      <c r="H2954">
        <v>0</v>
      </c>
      <c r="I2954">
        <v>1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</v>
      </c>
      <c r="T2954">
        <v>3</v>
      </c>
      <c r="U2954">
        <v>12</v>
      </c>
      <c r="V2954">
        <v>2</v>
      </c>
      <c r="W2954">
        <v>2</v>
      </c>
      <c r="X2954">
        <v>12</v>
      </c>
      <c r="Y2954">
        <v>14</v>
      </c>
    </row>
    <row r="2955" spans="1:25" x14ac:dyDescent="0.3">
      <c r="A2955" s="1" t="s">
        <v>408</v>
      </c>
      <c r="B2955" s="1" t="s">
        <v>402</v>
      </c>
      <c r="C2955">
        <v>2</v>
      </c>
      <c r="D2955">
        <v>1</v>
      </c>
      <c r="E2955">
        <v>3</v>
      </c>
      <c r="F2955">
        <v>4</v>
      </c>
      <c r="G2955" s="1" t="s">
        <v>463</v>
      </c>
      <c r="H2955">
        <v>1</v>
      </c>
      <c r="I2955">
        <v>3</v>
      </c>
      <c r="J2955">
        <v>3</v>
      </c>
      <c r="K2955">
        <v>1</v>
      </c>
      <c r="L2955">
        <v>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3</v>
      </c>
      <c r="T2955">
        <v>5</v>
      </c>
      <c r="U2955">
        <v>7</v>
      </c>
      <c r="V2955">
        <v>8</v>
      </c>
      <c r="W2955">
        <v>8</v>
      </c>
      <c r="X2955">
        <v>7</v>
      </c>
      <c r="Y2955">
        <v>15</v>
      </c>
    </row>
    <row r="2956" spans="1:25" x14ac:dyDescent="0.3">
      <c r="A2956" s="1" t="s">
        <v>407</v>
      </c>
      <c r="B2956" s="1" t="s">
        <v>448</v>
      </c>
      <c r="C2956">
        <v>2</v>
      </c>
      <c r="D2956">
        <v>2</v>
      </c>
      <c r="E2956">
        <v>0</v>
      </c>
      <c r="F2956">
        <v>2</v>
      </c>
      <c r="G2956" s="1" t="s">
        <v>5</v>
      </c>
      <c r="H2956">
        <v>1</v>
      </c>
      <c r="I2956">
        <v>0</v>
      </c>
      <c r="J2956">
        <v>0</v>
      </c>
      <c r="K2956">
        <v>1</v>
      </c>
      <c r="L2956">
        <v>1</v>
      </c>
      <c r="M2956">
        <v>1</v>
      </c>
      <c r="N2956">
        <v>0</v>
      </c>
      <c r="O2956">
        <v>0</v>
      </c>
      <c r="P2956">
        <v>1</v>
      </c>
      <c r="Q2956">
        <v>1</v>
      </c>
      <c r="R2956">
        <v>2</v>
      </c>
      <c r="S2956">
        <v>3</v>
      </c>
      <c r="T2956">
        <v>5</v>
      </c>
      <c r="U2956">
        <v>5</v>
      </c>
      <c r="V2956">
        <v>7</v>
      </c>
      <c r="W2956">
        <v>7</v>
      </c>
      <c r="X2956">
        <v>5</v>
      </c>
      <c r="Y2956">
        <v>12</v>
      </c>
    </row>
    <row r="2957" spans="1:25" x14ac:dyDescent="0.3">
      <c r="A2957" s="1" t="s">
        <v>403</v>
      </c>
      <c r="B2957" s="1" t="s">
        <v>411</v>
      </c>
      <c r="C2957">
        <v>2</v>
      </c>
      <c r="D2957">
        <v>3</v>
      </c>
      <c r="E2957">
        <v>1</v>
      </c>
      <c r="F2957">
        <v>4</v>
      </c>
      <c r="G2957" s="1" t="s">
        <v>463</v>
      </c>
      <c r="H2957">
        <v>1</v>
      </c>
      <c r="I2957">
        <v>0</v>
      </c>
      <c r="J2957">
        <v>0</v>
      </c>
      <c r="K2957">
        <v>1</v>
      </c>
      <c r="L2957">
        <v>1</v>
      </c>
      <c r="M2957">
        <v>2</v>
      </c>
      <c r="N2957">
        <v>1</v>
      </c>
      <c r="O2957">
        <v>1</v>
      </c>
      <c r="P2957">
        <v>2</v>
      </c>
      <c r="Q2957">
        <v>3</v>
      </c>
      <c r="R2957">
        <v>2</v>
      </c>
      <c r="S2957">
        <v>2</v>
      </c>
      <c r="T2957">
        <v>4</v>
      </c>
      <c r="U2957">
        <v>5</v>
      </c>
      <c r="V2957">
        <v>3</v>
      </c>
      <c r="W2957">
        <v>3</v>
      </c>
      <c r="X2957">
        <v>5</v>
      </c>
      <c r="Y2957">
        <v>8</v>
      </c>
    </row>
    <row r="2958" spans="1:25" x14ac:dyDescent="0.3">
      <c r="A2958" s="1" t="s">
        <v>405</v>
      </c>
      <c r="B2958" s="1" t="s">
        <v>406</v>
      </c>
      <c r="C2958">
        <v>2</v>
      </c>
      <c r="D2958">
        <v>2</v>
      </c>
      <c r="E2958">
        <v>4</v>
      </c>
      <c r="F2958">
        <v>6</v>
      </c>
      <c r="G2958" s="1" t="s">
        <v>463</v>
      </c>
      <c r="H2958">
        <v>1</v>
      </c>
      <c r="I2958">
        <v>3</v>
      </c>
      <c r="J2958">
        <v>3</v>
      </c>
      <c r="K2958">
        <v>1</v>
      </c>
      <c r="L2958">
        <v>4</v>
      </c>
      <c r="M2958">
        <v>1</v>
      </c>
      <c r="N2958">
        <v>1</v>
      </c>
      <c r="O2958">
        <v>1</v>
      </c>
      <c r="P2958">
        <v>1</v>
      </c>
      <c r="Q2958">
        <v>2</v>
      </c>
      <c r="R2958">
        <v>3</v>
      </c>
      <c r="S2958">
        <v>1</v>
      </c>
      <c r="T2958">
        <v>4</v>
      </c>
      <c r="U2958">
        <v>4</v>
      </c>
      <c r="V2958">
        <v>3</v>
      </c>
      <c r="W2958">
        <v>3</v>
      </c>
      <c r="X2958">
        <v>4</v>
      </c>
      <c r="Y2958">
        <v>7</v>
      </c>
    </row>
    <row r="2959" spans="1:25" x14ac:dyDescent="0.3">
      <c r="A2959" s="1" t="s">
        <v>406</v>
      </c>
      <c r="B2959" s="1" t="s">
        <v>413</v>
      </c>
      <c r="C2959">
        <v>6</v>
      </c>
      <c r="D2959">
        <v>0</v>
      </c>
      <c r="E2959">
        <v>0</v>
      </c>
      <c r="F2959">
        <v>0</v>
      </c>
      <c r="G2959" s="1" t="s">
        <v>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1</v>
      </c>
      <c r="T2959">
        <v>3</v>
      </c>
      <c r="U2959">
        <v>5</v>
      </c>
      <c r="V2959">
        <v>5</v>
      </c>
      <c r="W2959">
        <v>5</v>
      </c>
      <c r="X2959">
        <v>5</v>
      </c>
      <c r="Y2959">
        <v>10</v>
      </c>
    </row>
    <row r="2960" spans="1:25" x14ac:dyDescent="0.3">
      <c r="A2960" s="1" t="s">
        <v>448</v>
      </c>
      <c r="B2960" s="1" t="s">
        <v>404</v>
      </c>
      <c r="C2960">
        <v>7</v>
      </c>
      <c r="D2960">
        <v>0</v>
      </c>
      <c r="E2960">
        <v>1</v>
      </c>
      <c r="F2960">
        <v>1</v>
      </c>
      <c r="G2960" s="1" t="s">
        <v>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</v>
      </c>
      <c r="P2960">
        <v>0</v>
      </c>
      <c r="Q2960">
        <v>1</v>
      </c>
      <c r="R2960">
        <v>3</v>
      </c>
      <c r="S2960">
        <v>2</v>
      </c>
      <c r="T2960">
        <v>5</v>
      </c>
      <c r="U2960">
        <v>4</v>
      </c>
      <c r="V2960">
        <v>10</v>
      </c>
      <c r="W2960">
        <v>10</v>
      </c>
      <c r="X2960">
        <v>4</v>
      </c>
      <c r="Y2960">
        <v>14</v>
      </c>
    </row>
    <row r="2961" spans="1:25" x14ac:dyDescent="0.3">
      <c r="A2961" s="1" t="s">
        <v>413</v>
      </c>
      <c r="B2961" s="1" t="s">
        <v>410</v>
      </c>
      <c r="C2961">
        <v>7</v>
      </c>
      <c r="D2961">
        <v>2</v>
      </c>
      <c r="E2961">
        <v>1</v>
      </c>
      <c r="F2961">
        <v>3</v>
      </c>
      <c r="G2961" s="1" t="s">
        <v>463</v>
      </c>
      <c r="H2961">
        <v>1</v>
      </c>
      <c r="I2961">
        <v>1</v>
      </c>
      <c r="J2961">
        <v>1</v>
      </c>
      <c r="K2961">
        <v>1</v>
      </c>
      <c r="L2961">
        <v>2</v>
      </c>
      <c r="M2961">
        <v>1</v>
      </c>
      <c r="N2961">
        <v>0</v>
      </c>
      <c r="O2961">
        <v>0</v>
      </c>
      <c r="P2961">
        <v>1</v>
      </c>
      <c r="Q2961">
        <v>1</v>
      </c>
      <c r="R2961">
        <v>3</v>
      </c>
      <c r="S2961">
        <v>2</v>
      </c>
      <c r="T2961">
        <v>5</v>
      </c>
      <c r="U2961">
        <v>8</v>
      </c>
      <c r="V2961">
        <v>5</v>
      </c>
      <c r="W2961">
        <v>5</v>
      </c>
      <c r="X2961">
        <v>8</v>
      </c>
      <c r="Y2961">
        <v>13</v>
      </c>
    </row>
    <row r="2962" spans="1:25" x14ac:dyDescent="0.3">
      <c r="A2962" s="1" t="s">
        <v>411</v>
      </c>
      <c r="B2962" s="1" t="s">
        <v>415</v>
      </c>
      <c r="C2962">
        <v>7</v>
      </c>
      <c r="D2962">
        <v>2</v>
      </c>
      <c r="E2962">
        <v>0</v>
      </c>
      <c r="F2962">
        <v>2</v>
      </c>
      <c r="G2962" s="1" t="s">
        <v>5</v>
      </c>
      <c r="H2962">
        <v>1</v>
      </c>
      <c r="I2962">
        <v>0</v>
      </c>
      <c r="J2962">
        <v>0</v>
      </c>
      <c r="K2962">
        <v>1</v>
      </c>
      <c r="L2962">
        <v>1</v>
      </c>
      <c r="M2962">
        <v>1</v>
      </c>
      <c r="N2962">
        <v>0</v>
      </c>
      <c r="O2962">
        <v>0</v>
      </c>
      <c r="P2962">
        <v>1</v>
      </c>
      <c r="Q2962">
        <v>1</v>
      </c>
      <c r="R2962">
        <v>3</v>
      </c>
      <c r="S2962">
        <v>2</v>
      </c>
      <c r="T2962">
        <v>5</v>
      </c>
      <c r="U2962">
        <v>3</v>
      </c>
      <c r="V2962">
        <v>10</v>
      </c>
      <c r="W2962">
        <v>10</v>
      </c>
      <c r="X2962">
        <v>3</v>
      </c>
      <c r="Y2962">
        <v>13</v>
      </c>
    </row>
    <row r="2963" spans="1:25" x14ac:dyDescent="0.3">
      <c r="A2963" s="1" t="s">
        <v>403</v>
      </c>
      <c r="B2963" s="1" t="s">
        <v>414</v>
      </c>
      <c r="C2963">
        <v>7</v>
      </c>
      <c r="D2963">
        <v>0</v>
      </c>
      <c r="E2963">
        <v>0</v>
      </c>
      <c r="F2963">
        <v>0</v>
      </c>
      <c r="G2963" s="1" t="s">
        <v>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1</v>
      </c>
      <c r="T2963">
        <v>3</v>
      </c>
    </row>
    <row r="2964" spans="1:25" x14ac:dyDescent="0.3">
      <c r="A2964" s="1" t="s">
        <v>405</v>
      </c>
      <c r="B2964" s="1" t="s">
        <v>415</v>
      </c>
      <c r="C2964">
        <v>12</v>
      </c>
      <c r="D2964">
        <v>2</v>
      </c>
      <c r="E2964">
        <v>1</v>
      </c>
      <c r="F2964">
        <v>3</v>
      </c>
      <c r="G2964" s="1" t="s">
        <v>463</v>
      </c>
      <c r="H2964">
        <v>0</v>
      </c>
      <c r="I2964">
        <v>1</v>
      </c>
      <c r="J2964">
        <v>1</v>
      </c>
      <c r="K2964">
        <v>0</v>
      </c>
      <c r="L2964">
        <v>1</v>
      </c>
      <c r="M2964">
        <v>2</v>
      </c>
      <c r="N2964">
        <v>0</v>
      </c>
      <c r="O2964">
        <v>0</v>
      </c>
      <c r="P2964">
        <v>2</v>
      </c>
      <c r="Q2964">
        <v>2</v>
      </c>
      <c r="R2964">
        <v>5</v>
      </c>
      <c r="S2964">
        <v>4</v>
      </c>
      <c r="T2964">
        <v>9</v>
      </c>
      <c r="U2964">
        <v>2</v>
      </c>
      <c r="V2964">
        <v>10</v>
      </c>
      <c r="W2964">
        <v>10</v>
      </c>
      <c r="X2964">
        <v>2</v>
      </c>
      <c r="Y2964">
        <v>12</v>
      </c>
    </row>
    <row r="2965" spans="1:25" x14ac:dyDescent="0.3">
      <c r="A2965" s="1" t="s">
        <v>407</v>
      </c>
      <c r="B2965" s="1" t="s">
        <v>414</v>
      </c>
      <c r="C2965">
        <v>12</v>
      </c>
      <c r="D2965">
        <v>1</v>
      </c>
      <c r="E2965">
        <v>0</v>
      </c>
      <c r="F2965">
        <v>1</v>
      </c>
      <c r="G2965" s="1" t="s">
        <v>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1</v>
      </c>
      <c r="Q2965">
        <v>1</v>
      </c>
      <c r="R2965">
        <v>2</v>
      </c>
      <c r="S2965">
        <v>2</v>
      </c>
      <c r="T2965">
        <v>4</v>
      </c>
      <c r="U2965">
        <v>6</v>
      </c>
      <c r="V2965">
        <v>7</v>
      </c>
      <c r="W2965">
        <v>7</v>
      </c>
      <c r="X2965">
        <v>6</v>
      </c>
      <c r="Y2965">
        <v>13</v>
      </c>
    </row>
    <row r="2966" spans="1:25" x14ac:dyDescent="0.3">
      <c r="A2966" s="1" t="s">
        <v>409</v>
      </c>
      <c r="B2966" s="1" t="s">
        <v>413</v>
      </c>
      <c r="C2966">
        <v>12</v>
      </c>
      <c r="D2966">
        <v>3</v>
      </c>
      <c r="E2966">
        <v>4</v>
      </c>
      <c r="F2966">
        <v>7</v>
      </c>
      <c r="G2966" s="1" t="s">
        <v>463</v>
      </c>
      <c r="H2966">
        <v>2</v>
      </c>
      <c r="I2966">
        <v>1</v>
      </c>
      <c r="J2966">
        <v>1</v>
      </c>
      <c r="K2966">
        <v>2</v>
      </c>
      <c r="L2966">
        <v>3</v>
      </c>
      <c r="M2966">
        <v>1</v>
      </c>
      <c r="N2966">
        <v>3</v>
      </c>
      <c r="O2966">
        <v>3</v>
      </c>
      <c r="P2966">
        <v>1</v>
      </c>
      <c r="Q2966">
        <v>4</v>
      </c>
      <c r="R2966">
        <v>1</v>
      </c>
      <c r="S2966">
        <v>1</v>
      </c>
      <c r="T2966">
        <v>2</v>
      </c>
      <c r="U2966">
        <v>6</v>
      </c>
      <c r="V2966">
        <v>3</v>
      </c>
      <c r="W2966">
        <v>3</v>
      </c>
      <c r="X2966">
        <v>6</v>
      </c>
      <c r="Y2966">
        <v>9</v>
      </c>
    </row>
    <row r="2967" spans="1:25" x14ac:dyDescent="0.3">
      <c r="A2967" s="1" t="s">
        <v>404</v>
      </c>
      <c r="B2967" s="1" t="s">
        <v>408</v>
      </c>
      <c r="C2967">
        <v>12</v>
      </c>
      <c r="D2967">
        <v>0</v>
      </c>
      <c r="E2967">
        <v>1</v>
      </c>
      <c r="F2967">
        <v>1</v>
      </c>
      <c r="G2967" s="1" t="s">
        <v>5</v>
      </c>
      <c r="H2967">
        <v>0</v>
      </c>
      <c r="I2967">
        <v>1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3</v>
      </c>
      <c r="T2967">
        <v>5</v>
      </c>
      <c r="U2967">
        <v>8</v>
      </c>
      <c r="V2967">
        <v>2</v>
      </c>
      <c r="W2967">
        <v>2</v>
      </c>
      <c r="X2967">
        <v>8</v>
      </c>
      <c r="Y2967">
        <v>10</v>
      </c>
    </row>
    <row r="2968" spans="1:25" x14ac:dyDescent="0.3">
      <c r="A2968" s="1" t="s">
        <v>448</v>
      </c>
      <c r="B2968" s="1" t="s">
        <v>403</v>
      </c>
      <c r="C2968">
        <v>12</v>
      </c>
      <c r="D2968">
        <v>2</v>
      </c>
      <c r="E2968">
        <v>0</v>
      </c>
      <c r="F2968">
        <v>2</v>
      </c>
      <c r="G2968" s="1" t="s">
        <v>5</v>
      </c>
      <c r="H2968">
        <v>1</v>
      </c>
      <c r="I2968">
        <v>0</v>
      </c>
      <c r="J2968">
        <v>0</v>
      </c>
      <c r="K2968">
        <v>1</v>
      </c>
      <c r="L2968">
        <v>1</v>
      </c>
      <c r="M2968">
        <v>1</v>
      </c>
      <c r="N2968">
        <v>0</v>
      </c>
      <c r="O2968">
        <v>0</v>
      </c>
      <c r="P2968">
        <v>1</v>
      </c>
      <c r="Q2968">
        <v>1</v>
      </c>
      <c r="R2968">
        <v>1</v>
      </c>
      <c r="S2968">
        <v>1</v>
      </c>
      <c r="T2968">
        <v>2</v>
      </c>
    </row>
    <row r="2969" spans="1:25" x14ac:dyDescent="0.3">
      <c r="A2969" s="1" t="s">
        <v>408</v>
      </c>
      <c r="B2969" s="1" t="s">
        <v>448</v>
      </c>
      <c r="C2969">
        <v>17</v>
      </c>
      <c r="D2969">
        <v>1</v>
      </c>
      <c r="E2969">
        <v>0</v>
      </c>
      <c r="F2969">
        <v>1</v>
      </c>
      <c r="G2969" s="1" t="s">
        <v>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1</v>
      </c>
      <c r="R2969">
        <v>2</v>
      </c>
      <c r="S2969">
        <v>2</v>
      </c>
      <c r="T2969">
        <v>4</v>
      </c>
      <c r="U2969">
        <v>3</v>
      </c>
      <c r="V2969">
        <v>3</v>
      </c>
      <c r="W2969">
        <v>3</v>
      </c>
      <c r="X2969">
        <v>3</v>
      </c>
      <c r="Y2969">
        <v>6</v>
      </c>
    </row>
    <row r="2970" spans="1:25" x14ac:dyDescent="0.3">
      <c r="A2970" s="1" t="s">
        <v>405</v>
      </c>
      <c r="B2970" s="1" t="s">
        <v>404</v>
      </c>
      <c r="C2970">
        <v>17</v>
      </c>
      <c r="D2970">
        <v>0</v>
      </c>
      <c r="E2970">
        <v>3</v>
      </c>
      <c r="F2970">
        <v>3</v>
      </c>
      <c r="G2970" s="1" t="s">
        <v>5</v>
      </c>
      <c r="H2970">
        <v>0</v>
      </c>
      <c r="I2970">
        <v>1</v>
      </c>
      <c r="J2970">
        <v>1</v>
      </c>
      <c r="K2970">
        <v>0</v>
      </c>
      <c r="L2970">
        <v>1</v>
      </c>
      <c r="M2970">
        <v>0</v>
      </c>
      <c r="N2970">
        <v>2</v>
      </c>
      <c r="O2970">
        <v>2</v>
      </c>
      <c r="P2970">
        <v>0</v>
      </c>
      <c r="Q2970">
        <v>2</v>
      </c>
      <c r="R2970">
        <v>1</v>
      </c>
      <c r="S2970">
        <v>0</v>
      </c>
      <c r="T2970">
        <v>1</v>
      </c>
      <c r="U2970">
        <v>3</v>
      </c>
      <c r="V2970">
        <v>9</v>
      </c>
      <c r="W2970">
        <v>9</v>
      </c>
      <c r="X2970">
        <v>3</v>
      </c>
      <c r="Y2970">
        <v>12</v>
      </c>
    </row>
    <row r="2971" spans="1:25" x14ac:dyDescent="0.3">
      <c r="A2971" s="1" t="s">
        <v>414</v>
      </c>
      <c r="B2971" s="1" t="s">
        <v>413</v>
      </c>
      <c r="C2971">
        <v>17</v>
      </c>
      <c r="D2971">
        <v>2</v>
      </c>
      <c r="E2971">
        <v>1</v>
      </c>
      <c r="F2971">
        <v>3</v>
      </c>
      <c r="G2971" s="1" t="s">
        <v>463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</v>
      </c>
      <c r="N2971">
        <v>1</v>
      </c>
      <c r="O2971">
        <v>1</v>
      </c>
      <c r="P2971">
        <v>2</v>
      </c>
      <c r="Q2971">
        <v>3</v>
      </c>
      <c r="R2971">
        <v>1</v>
      </c>
      <c r="S2971">
        <v>2</v>
      </c>
      <c r="T2971">
        <v>3</v>
      </c>
    </row>
    <row r="2972" spans="1:25" x14ac:dyDescent="0.3">
      <c r="A2972" s="1" t="s">
        <v>423</v>
      </c>
      <c r="B2972" s="1" t="s">
        <v>449</v>
      </c>
      <c r="C2972">
        <v>3</v>
      </c>
      <c r="D2972">
        <v>2</v>
      </c>
      <c r="E2972">
        <v>2</v>
      </c>
      <c r="F2972">
        <v>4</v>
      </c>
      <c r="G2972" s="1" t="s">
        <v>463</v>
      </c>
      <c r="H2972">
        <v>0</v>
      </c>
      <c r="I2972">
        <v>1</v>
      </c>
      <c r="J2972">
        <v>1</v>
      </c>
      <c r="K2972">
        <v>0</v>
      </c>
      <c r="L2972">
        <v>1</v>
      </c>
      <c r="M2972">
        <v>2</v>
      </c>
      <c r="N2972">
        <v>1</v>
      </c>
      <c r="O2972">
        <v>1</v>
      </c>
      <c r="P2972">
        <v>2</v>
      </c>
      <c r="Q2972">
        <v>3</v>
      </c>
      <c r="R2972">
        <v>3</v>
      </c>
      <c r="S2972">
        <v>2</v>
      </c>
      <c r="T2972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79FA-1FBE-4012-AE56-1CE5780CA6D0}">
  <dimension ref="A1:D2560"/>
  <sheetViews>
    <sheetView workbookViewId="0">
      <selection activeCell="E8" sqref="E8"/>
    </sheetView>
  </sheetViews>
  <sheetFormatPr defaultRowHeight="14.4" x14ac:dyDescent="0.3"/>
  <cols>
    <col min="1" max="2" width="23.88671875" bestFit="1" customWidth="1"/>
    <col min="3" max="3" width="10.77734375" bestFit="1" customWidth="1"/>
    <col min="4" max="4" width="15.109375" style="48" bestFit="1" customWidth="1"/>
  </cols>
  <sheetData>
    <row r="1" spans="1:4" x14ac:dyDescent="0.3">
      <c r="A1" t="s">
        <v>108</v>
      </c>
      <c r="B1" t="s">
        <v>109</v>
      </c>
      <c r="C1" t="s">
        <v>110</v>
      </c>
      <c r="D1" s="48" t="s">
        <v>111</v>
      </c>
    </row>
    <row r="2" spans="1:4" x14ac:dyDescent="0.3">
      <c r="A2" s="1" t="s">
        <v>340</v>
      </c>
      <c r="B2" s="1" t="s">
        <v>342</v>
      </c>
      <c r="C2">
        <v>30</v>
      </c>
      <c r="D2" s="48">
        <v>43484</v>
      </c>
    </row>
    <row r="3" spans="1:4" x14ac:dyDescent="0.3">
      <c r="A3" s="1" t="s">
        <v>497</v>
      </c>
      <c r="B3" s="1" t="s">
        <v>494</v>
      </c>
      <c r="C3">
        <v>17</v>
      </c>
      <c r="D3" s="48">
        <v>43484</v>
      </c>
    </row>
    <row r="4" spans="1:4" x14ac:dyDescent="0.3">
      <c r="A4" s="1" t="s">
        <v>502</v>
      </c>
      <c r="B4" s="1" t="s">
        <v>499</v>
      </c>
      <c r="C4">
        <v>17</v>
      </c>
      <c r="D4" s="48">
        <v>43484</v>
      </c>
    </row>
    <row r="5" spans="1:4" x14ac:dyDescent="0.3">
      <c r="A5" s="1" t="s">
        <v>8</v>
      </c>
      <c r="B5" s="1" t="s">
        <v>17</v>
      </c>
      <c r="C5">
        <v>23</v>
      </c>
      <c r="D5" s="48">
        <v>43485</v>
      </c>
    </row>
    <row r="6" spans="1:4" x14ac:dyDescent="0.3">
      <c r="A6" s="1" t="s">
        <v>10</v>
      </c>
      <c r="B6" s="1" t="s">
        <v>7</v>
      </c>
      <c r="C6">
        <v>23</v>
      </c>
      <c r="D6" s="48">
        <v>43485</v>
      </c>
    </row>
    <row r="7" spans="1:4" x14ac:dyDescent="0.3">
      <c r="A7" s="1" t="s">
        <v>105</v>
      </c>
      <c r="B7" s="1" t="s">
        <v>95</v>
      </c>
      <c r="C7">
        <v>20</v>
      </c>
      <c r="D7" s="48">
        <v>43485</v>
      </c>
    </row>
    <row r="8" spans="1:4" x14ac:dyDescent="0.3">
      <c r="A8" s="1" t="s">
        <v>101</v>
      </c>
      <c r="B8" s="1" t="s">
        <v>104</v>
      </c>
      <c r="C8">
        <v>20</v>
      </c>
      <c r="D8" s="48">
        <v>43485</v>
      </c>
    </row>
    <row r="9" spans="1:4" x14ac:dyDescent="0.3">
      <c r="A9" s="1" t="s">
        <v>99</v>
      </c>
      <c r="B9" s="1" t="s">
        <v>102</v>
      </c>
      <c r="C9">
        <v>20</v>
      </c>
      <c r="D9" s="48">
        <v>43485</v>
      </c>
    </row>
    <row r="10" spans="1:4" x14ac:dyDescent="0.3">
      <c r="A10" s="1" t="s">
        <v>88</v>
      </c>
      <c r="B10" s="1" t="s">
        <v>90</v>
      </c>
      <c r="C10">
        <v>20</v>
      </c>
      <c r="D10" s="48">
        <v>43485</v>
      </c>
    </row>
    <row r="11" spans="1:4" x14ac:dyDescent="0.3">
      <c r="A11" s="1" t="s">
        <v>96</v>
      </c>
      <c r="B11" s="1" t="s">
        <v>91</v>
      </c>
      <c r="C11">
        <v>20</v>
      </c>
      <c r="D11" s="48">
        <v>43485</v>
      </c>
    </row>
    <row r="12" spans="1:4" x14ac:dyDescent="0.3">
      <c r="A12" s="1" t="s">
        <v>164</v>
      </c>
      <c r="B12" s="1" t="s">
        <v>168</v>
      </c>
      <c r="C12">
        <v>18</v>
      </c>
      <c r="D12" s="48">
        <v>43485</v>
      </c>
    </row>
    <row r="13" spans="1:4" x14ac:dyDescent="0.3">
      <c r="A13" s="1" t="s">
        <v>169</v>
      </c>
      <c r="B13" s="1" t="s">
        <v>161</v>
      </c>
      <c r="C13">
        <v>18</v>
      </c>
      <c r="D13" s="48">
        <v>43485</v>
      </c>
    </row>
    <row r="14" spans="1:4" x14ac:dyDescent="0.3">
      <c r="A14" s="1" t="s">
        <v>165</v>
      </c>
      <c r="B14" s="1" t="s">
        <v>154</v>
      </c>
      <c r="C14">
        <v>18</v>
      </c>
      <c r="D14" s="48">
        <v>43485</v>
      </c>
    </row>
    <row r="15" spans="1:4" x14ac:dyDescent="0.3">
      <c r="A15" s="1" t="s">
        <v>139</v>
      </c>
      <c r="B15" s="1" t="s">
        <v>162</v>
      </c>
      <c r="C15">
        <v>18</v>
      </c>
      <c r="D15" s="48">
        <v>43485</v>
      </c>
    </row>
    <row r="16" spans="1:4" x14ac:dyDescent="0.3">
      <c r="A16" s="1" t="s">
        <v>301</v>
      </c>
      <c r="B16" s="1" t="s">
        <v>307</v>
      </c>
      <c r="C16">
        <v>20</v>
      </c>
      <c r="D16" s="48">
        <v>43485</v>
      </c>
    </row>
    <row r="17" spans="1:4" x14ac:dyDescent="0.3">
      <c r="A17" s="1" t="s">
        <v>297</v>
      </c>
      <c r="B17" s="1" t="s">
        <v>313</v>
      </c>
      <c r="C17">
        <v>20</v>
      </c>
      <c r="D17" s="48">
        <v>43485</v>
      </c>
    </row>
    <row r="18" spans="1:4" x14ac:dyDescent="0.3">
      <c r="A18" s="1" t="s">
        <v>310</v>
      </c>
      <c r="B18" s="1" t="s">
        <v>304</v>
      </c>
      <c r="C18">
        <v>20</v>
      </c>
      <c r="D18" s="48">
        <v>43485</v>
      </c>
    </row>
    <row r="19" spans="1:4" x14ac:dyDescent="0.3">
      <c r="A19" s="1" t="s">
        <v>309</v>
      </c>
      <c r="B19" s="1" t="s">
        <v>316</v>
      </c>
      <c r="C19">
        <v>20</v>
      </c>
      <c r="D19" s="48">
        <v>43485</v>
      </c>
    </row>
    <row r="20" spans="1:4" x14ac:dyDescent="0.3">
      <c r="A20" s="1" t="s">
        <v>311</v>
      </c>
      <c r="B20" s="1" t="s">
        <v>303</v>
      </c>
      <c r="C20">
        <v>20</v>
      </c>
      <c r="D20" s="48">
        <v>43485</v>
      </c>
    </row>
    <row r="21" spans="1:4" x14ac:dyDescent="0.3">
      <c r="A21" s="1" t="s">
        <v>286</v>
      </c>
      <c r="B21" s="1" t="s">
        <v>279</v>
      </c>
      <c r="C21">
        <v>21</v>
      </c>
      <c r="D21" s="48">
        <v>43485</v>
      </c>
    </row>
    <row r="22" spans="1:4" x14ac:dyDescent="0.3">
      <c r="A22" s="1" t="s">
        <v>295</v>
      </c>
      <c r="B22" s="1" t="s">
        <v>294</v>
      </c>
      <c r="C22">
        <v>21</v>
      </c>
      <c r="D22" s="48">
        <v>43485</v>
      </c>
    </row>
    <row r="23" spans="1:4" x14ac:dyDescent="0.3">
      <c r="A23" s="1" t="s">
        <v>283</v>
      </c>
      <c r="B23" s="1" t="s">
        <v>317</v>
      </c>
      <c r="C23">
        <v>21</v>
      </c>
      <c r="D23" s="48">
        <v>43485</v>
      </c>
    </row>
    <row r="24" spans="1:4" x14ac:dyDescent="0.3">
      <c r="A24" s="1" t="s">
        <v>289</v>
      </c>
      <c r="B24" s="1" t="s">
        <v>287</v>
      </c>
      <c r="C24">
        <v>21</v>
      </c>
      <c r="D24" s="48">
        <v>43485</v>
      </c>
    </row>
    <row r="25" spans="1:4" x14ac:dyDescent="0.3">
      <c r="A25" s="1" t="s">
        <v>293</v>
      </c>
      <c r="B25" s="1" t="s">
        <v>288</v>
      </c>
      <c r="C25">
        <v>21</v>
      </c>
      <c r="D25" s="48">
        <v>43485</v>
      </c>
    </row>
    <row r="26" spans="1:4" x14ac:dyDescent="0.3">
      <c r="A26" s="1" t="s">
        <v>253</v>
      </c>
      <c r="B26" s="1" t="s">
        <v>258</v>
      </c>
      <c r="C26">
        <v>18</v>
      </c>
      <c r="D26" s="48">
        <v>43485</v>
      </c>
    </row>
    <row r="27" spans="1:4" x14ac:dyDescent="0.3">
      <c r="A27" s="1" t="s">
        <v>249</v>
      </c>
      <c r="B27" s="1" t="s">
        <v>248</v>
      </c>
      <c r="C27">
        <v>18</v>
      </c>
      <c r="D27" s="48">
        <v>43485</v>
      </c>
    </row>
    <row r="28" spans="1:4" x14ac:dyDescent="0.3">
      <c r="A28" s="1" t="s">
        <v>265</v>
      </c>
      <c r="B28" s="1" t="s">
        <v>269</v>
      </c>
      <c r="C28">
        <v>18</v>
      </c>
      <c r="D28" s="48">
        <v>43485</v>
      </c>
    </row>
    <row r="29" spans="1:4" x14ac:dyDescent="0.3">
      <c r="A29" s="1" t="s">
        <v>276</v>
      </c>
      <c r="B29" s="1" t="s">
        <v>266</v>
      </c>
      <c r="C29">
        <v>18</v>
      </c>
      <c r="D29" s="48">
        <v>43485</v>
      </c>
    </row>
    <row r="30" spans="1:4" x14ac:dyDescent="0.3">
      <c r="A30" s="1" t="s">
        <v>271</v>
      </c>
      <c r="B30" s="1" t="s">
        <v>274</v>
      </c>
      <c r="C30">
        <v>18</v>
      </c>
      <c r="D30" s="48">
        <v>43485</v>
      </c>
    </row>
    <row r="31" spans="1:4" x14ac:dyDescent="0.3">
      <c r="A31" s="1" t="s">
        <v>373</v>
      </c>
      <c r="B31" s="1" t="s">
        <v>372</v>
      </c>
      <c r="C31">
        <v>20</v>
      </c>
      <c r="D31" s="48">
        <v>43485</v>
      </c>
    </row>
    <row r="32" spans="1:4" x14ac:dyDescent="0.3">
      <c r="A32" s="1" t="s">
        <v>365</v>
      </c>
      <c r="B32" s="1" t="s">
        <v>364</v>
      </c>
      <c r="C32">
        <v>20</v>
      </c>
      <c r="D32" s="48">
        <v>43485</v>
      </c>
    </row>
    <row r="33" spans="1:4" x14ac:dyDescent="0.3">
      <c r="A33" s="1" t="s">
        <v>371</v>
      </c>
      <c r="B33" s="1" t="s">
        <v>370</v>
      </c>
      <c r="C33">
        <v>20</v>
      </c>
      <c r="D33" s="48">
        <v>43485</v>
      </c>
    </row>
    <row r="34" spans="1:4" x14ac:dyDescent="0.3">
      <c r="A34" s="1" t="s">
        <v>407</v>
      </c>
      <c r="B34" s="1" t="s">
        <v>409</v>
      </c>
      <c r="C34">
        <v>18</v>
      </c>
      <c r="D34" s="48">
        <v>43485</v>
      </c>
    </row>
    <row r="35" spans="1:4" x14ac:dyDescent="0.3">
      <c r="A35" s="1" t="s">
        <v>412</v>
      </c>
      <c r="B35" s="1" t="s">
        <v>413</v>
      </c>
      <c r="C35">
        <v>18</v>
      </c>
      <c r="D35" s="48">
        <v>43485</v>
      </c>
    </row>
    <row r="36" spans="1:4" x14ac:dyDescent="0.3">
      <c r="A36" s="1" t="s">
        <v>410</v>
      </c>
      <c r="B36" s="1" t="s">
        <v>411</v>
      </c>
      <c r="C36">
        <v>18</v>
      </c>
      <c r="D36" s="48">
        <v>43485</v>
      </c>
    </row>
    <row r="37" spans="1:4" x14ac:dyDescent="0.3">
      <c r="A37" s="1" t="s">
        <v>414</v>
      </c>
      <c r="B37" s="1" t="s">
        <v>416</v>
      </c>
      <c r="C37">
        <v>18</v>
      </c>
      <c r="D37" s="48">
        <v>43485</v>
      </c>
    </row>
    <row r="38" spans="1:4" x14ac:dyDescent="0.3">
      <c r="A38" s="1" t="s">
        <v>403</v>
      </c>
      <c r="B38" s="1" t="s">
        <v>406</v>
      </c>
      <c r="C38">
        <v>18</v>
      </c>
      <c r="D38" s="48">
        <v>43485</v>
      </c>
    </row>
    <row r="39" spans="1:4" x14ac:dyDescent="0.3">
      <c r="A39" s="1" t="s">
        <v>417</v>
      </c>
      <c r="B39" s="1" t="s">
        <v>422</v>
      </c>
      <c r="C39">
        <v>22</v>
      </c>
      <c r="D39" s="48">
        <v>43485</v>
      </c>
    </row>
    <row r="40" spans="1:4" x14ac:dyDescent="0.3">
      <c r="A40" s="1" t="s">
        <v>449</v>
      </c>
      <c r="B40" s="1" t="s">
        <v>426</v>
      </c>
      <c r="C40">
        <v>22</v>
      </c>
      <c r="D40" s="48">
        <v>43485</v>
      </c>
    </row>
    <row r="41" spans="1:4" x14ac:dyDescent="0.3">
      <c r="A41" s="1" t="s">
        <v>429</v>
      </c>
      <c r="B41" s="1" t="s">
        <v>428</v>
      </c>
      <c r="C41">
        <v>22</v>
      </c>
      <c r="D41" s="48">
        <v>43485</v>
      </c>
    </row>
    <row r="42" spans="1:4" x14ac:dyDescent="0.3">
      <c r="A42" s="1" t="s">
        <v>421</v>
      </c>
      <c r="B42" s="1" t="s">
        <v>418</v>
      </c>
      <c r="C42">
        <v>22</v>
      </c>
      <c r="D42" s="48">
        <v>43485</v>
      </c>
    </row>
    <row r="43" spans="1:4" x14ac:dyDescent="0.3">
      <c r="A43" s="1" t="s">
        <v>423</v>
      </c>
      <c r="B43" s="1" t="s">
        <v>450</v>
      </c>
      <c r="C43">
        <v>22</v>
      </c>
      <c r="D43" s="48">
        <v>43485</v>
      </c>
    </row>
    <row r="44" spans="1:4" x14ac:dyDescent="0.3">
      <c r="A44" s="1" t="s">
        <v>469</v>
      </c>
      <c r="B44" s="1" t="s">
        <v>470</v>
      </c>
      <c r="C44">
        <v>14</v>
      </c>
      <c r="D44" s="48">
        <v>43485</v>
      </c>
    </row>
    <row r="45" spans="1:4" x14ac:dyDescent="0.3">
      <c r="A45" s="1" t="s">
        <v>472</v>
      </c>
      <c r="B45" s="1" t="s">
        <v>471</v>
      </c>
      <c r="C45">
        <v>14</v>
      </c>
      <c r="D45" s="48">
        <v>43485</v>
      </c>
    </row>
    <row r="46" spans="1:4" x14ac:dyDescent="0.3">
      <c r="A46" s="1" t="s">
        <v>493</v>
      </c>
      <c r="B46" s="1" t="s">
        <v>506</v>
      </c>
      <c r="C46">
        <v>17</v>
      </c>
      <c r="D46" s="48">
        <v>43485</v>
      </c>
    </row>
    <row r="47" spans="1:4" x14ac:dyDescent="0.3">
      <c r="A47" s="1" t="s">
        <v>500</v>
      </c>
      <c r="B47" s="1" t="s">
        <v>496</v>
      </c>
      <c r="C47">
        <v>17</v>
      </c>
      <c r="D47" s="48">
        <v>43485</v>
      </c>
    </row>
    <row r="48" spans="1:4" x14ac:dyDescent="0.3">
      <c r="A48" s="1" t="s">
        <v>495</v>
      </c>
      <c r="B48" s="1" t="s">
        <v>492</v>
      </c>
      <c r="C48">
        <v>17</v>
      </c>
      <c r="D48" s="48">
        <v>43485</v>
      </c>
    </row>
    <row r="49" spans="1:4" x14ac:dyDescent="0.3">
      <c r="A49" s="1" t="s">
        <v>498</v>
      </c>
      <c r="B49" s="1" t="s">
        <v>503</v>
      </c>
      <c r="C49">
        <v>17</v>
      </c>
      <c r="D49" s="48">
        <v>43485</v>
      </c>
    </row>
    <row r="50" spans="1:4" x14ac:dyDescent="0.3">
      <c r="A50" s="1" t="s">
        <v>507</v>
      </c>
      <c r="B50" s="1" t="s">
        <v>508</v>
      </c>
      <c r="C50">
        <v>22</v>
      </c>
      <c r="D50" s="48">
        <v>43485</v>
      </c>
    </row>
    <row r="51" spans="1:4" x14ac:dyDescent="0.3">
      <c r="A51" s="1" t="s">
        <v>509</v>
      </c>
      <c r="B51" s="1" t="s">
        <v>510</v>
      </c>
      <c r="C51">
        <v>22</v>
      </c>
      <c r="D51" s="48">
        <v>43485</v>
      </c>
    </row>
    <row r="52" spans="1:4" x14ac:dyDescent="0.3">
      <c r="A52" s="1" t="s">
        <v>87</v>
      </c>
      <c r="B52" s="1" t="s">
        <v>106</v>
      </c>
      <c r="C52">
        <v>20</v>
      </c>
      <c r="D52" s="48">
        <v>43486</v>
      </c>
    </row>
    <row r="53" spans="1:4" x14ac:dyDescent="0.3">
      <c r="A53" s="1" t="s">
        <v>100</v>
      </c>
      <c r="B53" s="1" t="s">
        <v>92</v>
      </c>
      <c r="C53">
        <v>20</v>
      </c>
      <c r="D53" s="48">
        <v>43486</v>
      </c>
    </row>
    <row r="54" spans="1:4" x14ac:dyDescent="0.3">
      <c r="A54" s="1" t="s">
        <v>191</v>
      </c>
      <c r="B54" s="1" t="s">
        <v>173</v>
      </c>
      <c r="C54">
        <v>28</v>
      </c>
      <c r="D54" s="48">
        <v>43486</v>
      </c>
    </row>
    <row r="55" spans="1:4" x14ac:dyDescent="0.3">
      <c r="A55" s="1" t="s">
        <v>298</v>
      </c>
      <c r="B55" s="1" t="s">
        <v>300</v>
      </c>
      <c r="C55">
        <v>20</v>
      </c>
      <c r="D55" s="48">
        <v>43486</v>
      </c>
    </row>
    <row r="56" spans="1:4" x14ac:dyDescent="0.3">
      <c r="A56" s="1" t="s">
        <v>138</v>
      </c>
      <c r="B56" s="1" t="s">
        <v>144</v>
      </c>
      <c r="C56">
        <v>21</v>
      </c>
      <c r="D56" s="48">
        <v>43486</v>
      </c>
    </row>
    <row r="57" spans="1:4" x14ac:dyDescent="0.3">
      <c r="A57" s="1" t="s">
        <v>369</v>
      </c>
      <c r="B57" s="1" t="s">
        <v>368</v>
      </c>
      <c r="C57">
        <v>20</v>
      </c>
      <c r="D57" s="48">
        <v>43486</v>
      </c>
    </row>
    <row r="58" spans="1:4" x14ac:dyDescent="0.3">
      <c r="A58" s="1" t="s">
        <v>386</v>
      </c>
      <c r="B58" s="1" t="s">
        <v>393</v>
      </c>
      <c r="C58">
        <v>21</v>
      </c>
      <c r="D58" s="48">
        <v>43486</v>
      </c>
    </row>
    <row r="59" spans="1:4" x14ac:dyDescent="0.3">
      <c r="A59" s="1" t="s">
        <v>394</v>
      </c>
      <c r="B59" s="1" t="s">
        <v>391</v>
      </c>
      <c r="C59">
        <v>21</v>
      </c>
      <c r="D59" s="48">
        <v>43486</v>
      </c>
    </row>
    <row r="60" spans="1:4" x14ac:dyDescent="0.3">
      <c r="A60" s="1" t="s">
        <v>427</v>
      </c>
      <c r="B60" s="1" t="s">
        <v>433</v>
      </c>
      <c r="C60">
        <v>22</v>
      </c>
      <c r="D60" s="48">
        <v>43486</v>
      </c>
    </row>
    <row r="61" spans="1:4" x14ac:dyDescent="0.3">
      <c r="A61" s="1" t="s">
        <v>491</v>
      </c>
      <c r="B61" s="1" t="s">
        <v>504</v>
      </c>
      <c r="C61">
        <v>17</v>
      </c>
      <c r="D61" s="48">
        <v>43486</v>
      </c>
    </row>
    <row r="62" spans="1:4" x14ac:dyDescent="0.3">
      <c r="A62" s="1" t="s">
        <v>239</v>
      </c>
      <c r="B62" s="1" t="s">
        <v>219</v>
      </c>
      <c r="C62">
        <v>18</v>
      </c>
      <c r="D62" s="48">
        <v>43487</v>
      </c>
    </row>
    <row r="63" spans="1:4" x14ac:dyDescent="0.3">
      <c r="A63" s="1" t="s">
        <v>224</v>
      </c>
      <c r="B63" s="1" t="s">
        <v>231</v>
      </c>
      <c r="C63">
        <v>27</v>
      </c>
      <c r="D63" s="48">
        <v>43487</v>
      </c>
    </row>
    <row r="64" spans="1:4" x14ac:dyDescent="0.3">
      <c r="A64" s="1" t="s">
        <v>217</v>
      </c>
      <c r="B64" s="1" t="s">
        <v>205</v>
      </c>
      <c r="C64">
        <v>27</v>
      </c>
      <c r="D64" s="48">
        <v>43487</v>
      </c>
    </row>
    <row r="65" spans="1:4" x14ac:dyDescent="0.3">
      <c r="A65" s="1" t="s">
        <v>218</v>
      </c>
      <c r="B65" s="1" t="s">
        <v>208</v>
      </c>
      <c r="C65">
        <v>27</v>
      </c>
      <c r="D65" s="48">
        <v>43487</v>
      </c>
    </row>
    <row r="66" spans="1:4" x14ac:dyDescent="0.3">
      <c r="A66" s="1" t="s">
        <v>467</v>
      </c>
      <c r="B66" s="1" t="s">
        <v>473</v>
      </c>
      <c r="C66">
        <v>15</v>
      </c>
      <c r="D66" s="48">
        <v>43487</v>
      </c>
    </row>
    <row r="67" spans="1:4" x14ac:dyDescent="0.3">
      <c r="A67" s="1" t="s">
        <v>290</v>
      </c>
      <c r="B67" s="1" t="s">
        <v>286</v>
      </c>
      <c r="C67">
        <v>20</v>
      </c>
      <c r="D67" s="48">
        <v>43488</v>
      </c>
    </row>
    <row r="68" spans="1:4" x14ac:dyDescent="0.3">
      <c r="A68" s="1" t="s">
        <v>444</v>
      </c>
      <c r="B68" s="1" t="s">
        <v>442</v>
      </c>
      <c r="C68">
        <v>22</v>
      </c>
      <c r="D68" s="48">
        <v>43488</v>
      </c>
    </row>
    <row r="69" spans="1:4" x14ac:dyDescent="0.3">
      <c r="A69" s="1" t="s">
        <v>439</v>
      </c>
      <c r="B69" s="1" t="s">
        <v>446</v>
      </c>
      <c r="C69">
        <v>22</v>
      </c>
      <c r="D69" s="48">
        <v>43488</v>
      </c>
    </row>
    <row r="70" spans="1:4" x14ac:dyDescent="0.3">
      <c r="A70" s="1" t="s">
        <v>437</v>
      </c>
      <c r="B70" s="1" t="s">
        <v>443</v>
      </c>
      <c r="C70">
        <v>22</v>
      </c>
      <c r="D70" s="48">
        <v>43488</v>
      </c>
    </row>
    <row r="71" spans="1:4" x14ac:dyDescent="0.3">
      <c r="A71" s="1" t="s">
        <v>451</v>
      </c>
      <c r="B71" s="1" t="s">
        <v>447</v>
      </c>
      <c r="C71">
        <v>22</v>
      </c>
      <c r="D71" s="48">
        <v>43488</v>
      </c>
    </row>
    <row r="72" spans="1:4" x14ac:dyDescent="0.3">
      <c r="A72" s="1" t="s">
        <v>445</v>
      </c>
      <c r="B72" s="1" t="s">
        <v>438</v>
      </c>
      <c r="C72">
        <v>22</v>
      </c>
      <c r="D72" s="48">
        <v>43488</v>
      </c>
    </row>
    <row r="73" spans="1:4" x14ac:dyDescent="0.3">
      <c r="A73" s="1" t="s">
        <v>441</v>
      </c>
      <c r="B73" s="1" t="s">
        <v>440</v>
      </c>
      <c r="C73">
        <v>22</v>
      </c>
      <c r="D73" s="48">
        <v>43488</v>
      </c>
    </row>
    <row r="74" spans="1:4" x14ac:dyDescent="0.3">
      <c r="A74" s="1" t="s">
        <v>466</v>
      </c>
      <c r="B74" s="1" t="s">
        <v>472</v>
      </c>
      <c r="C74">
        <v>15</v>
      </c>
      <c r="D74" s="48">
        <v>43488</v>
      </c>
    </row>
    <row r="75" spans="1:4" x14ac:dyDescent="0.3">
      <c r="A75" s="1" t="s">
        <v>470</v>
      </c>
      <c r="B75" s="1" t="s">
        <v>465</v>
      </c>
      <c r="C75">
        <v>15</v>
      </c>
      <c r="D75" s="48">
        <v>43488</v>
      </c>
    </row>
    <row r="76" spans="1:4" x14ac:dyDescent="0.3">
      <c r="A76" s="1" t="s">
        <v>468</v>
      </c>
      <c r="B76" s="1" t="s">
        <v>464</v>
      </c>
      <c r="C76">
        <v>15</v>
      </c>
      <c r="D76" s="48">
        <v>43488</v>
      </c>
    </row>
    <row r="77" spans="1:4" x14ac:dyDescent="0.3">
      <c r="A77" s="1" t="s">
        <v>168</v>
      </c>
      <c r="B77" s="1" t="s">
        <v>163</v>
      </c>
      <c r="C77">
        <v>19</v>
      </c>
      <c r="D77" s="48">
        <v>43490</v>
      </c>
    </row>
    <row r="78" spans="1:4" x14ac:dyDescent="0.3">
      <c r="A78" s="1" t="s">
        <v>317</v>
      </c>
      <c r="B78" s="1" t="s">
        <v>280</v>
      </c>
      <c r="C78">
        <v>22</v>
      </c>
      <c r="D78" s="48">
        <v>43490</v>
      </c>
    </row>
    <row r="79" spans="1:4" x14ac:dyDescent="0.3">
      <c r="A79" s="1" t="s">
        <v>248</v>
      </c>
      <c r="B79" s="1" t="s">
        <v>253</v>
      </c>
      <c r="C79">
        <v>19</v>
      </c>
      <c r="D79" s="48">
        <v>43490</v>
      </c>
    </row>
    <row r="80" spans="1:4" x14ac:dyDescent="0.3">
      <c r="A80" s="1" t="s">
        <v>142</v>
      </c>
      <c r="B80" s="1" t="s">
        <v>134</v>
      </c>
      <c r="C80">
        <v>22</v>
      </c>
      <c r="D80" s="48">
        <v>43490</v>
      </c>
    </row>
    <row r="81" spans="1:4" x14ac:dyDescent="0.3">
      <c r="A81" s="1" t="s">
        <v>152</v>
      </c>
      <c r="B81" s="1" t="s">
        <v>138</v>
      </c>
      <c r="C81">
        <v>22</v>
      </c>
      <c r="D81" s="48">
        <v>43490</v>
      </c>
    </row>
    <row r="82" spans="1:4" x14ac:dyDescent="0.3">
      <c r="A82" s="1" t="s">
        <v>144</v>
      </c>
      <c r="B82" s="1" t="s">
        <v>151</v>
      </c>
      <c r="C82">
        <v>22</v>
      </c>
      <c r="D82" s="48">
        <v>43490</v>
      </c>
    </row>
    <row r="83" spans="1:4" x14ac:dyDescent="0.3">
      <c r="A83" s="1" t="s">
        <v>148</v>
      </c>
      <c r="B83" s="1" t="s">
        <v>133</v>
      </c>
      <c r="C83">
        <v>22</v>
      </c>
      <c r="D83" s="48">
        <v>43490</v>
      </c>
    </row>
    <row r="84" spans="1:4" x14ac:dyDescent="0.3">
      <c r="A84" s="1" t="s">
        <v>141</v>
      </c>
      <c r="B84" s="1" t="s">
        <v>153</v>
      </c>
      <c r="C84">
        <v>22</v>
      </c>
      <c r="D84" s="48">
        <v>43490</v>
      </c>
    </row>
    <row r="85" spans="1:4" x14ac:dyDescent="0.3">
      <c r="A85" s="1" t="s">
        <v>137</v>
      </c>
      <c r="B85" s="1" t="s">
        <v>145</v>
      </c>
      <c r="C85">
        <v>22</v>
      </c>
      <c r="D85" s="48">
        <v>43490</v>
      </c>
    </row>
    <row r="86" spans="1:4" x14ac:dyDescent="0.3">
      <c r="A86" s="1" t="s">
        <v>149</v>
      </c>
      <c r="B86" s="1" t="s">
        <v>135</v>
      </c>
      <c r="C86">
        <v>22</v>
      </c>
      <c r="D86" s="48">
        <v>43490</v>
      </c>
    </row>
    <row r="87" spans="1:4" x14ac:dyDescent="0.3">
      <c r="A87" s="1" t="s">
        <v>376</v>
      </c>
      <c r="B87" s="1" t="s">
        <v>375</v>
      </c>
      <c r="C87">
        <v>21</v>
      </c>
      <c r="D87" s="48">
        <v>43490</v>
      </c>
    </row>
    <row r="88" spans="1:4" x14ac:dyDescent="0.3">
      <c r="A88" s="1" t="s">
        <v>399</v>
      </c>
      <c r="B88" s="1" t="s">
        <v>390</v>
      </c>
      <c r="C88">
        <v>22</v>
      </c>
      <c r="D88" s="48">
        <v>43490</v>
      </c>
    </row>
    <row r="89" spans="1:4" x14ac:dyDescent="0.3">
      <c r="A89" s="1" t="s">
        <v>383</v>
      </c>
      <c r="B89" s="1" t="s">
        <v>380</v>
      </c>
      <c r="C89">
        <v>22</v>
      </c>
      <c r="D89" s="48">
        <v>43490</v>
      </c>
    </row>
    <row r="90" spans="1:4" x14ac:dyDescent="0.3">
      <c r="A90" s="1" t="s">
        <v>393</v>
      </c>
      <c r="B90" s="1" t="s">
        <v>384</v>
      </c>
      <c r="C90">
        <v>22</v>
      </c>
      <c r="D90" s="48">
        <v>43490</v>
      </c>
    </row>
    <row r="91" spans="1:4" x14ac:dyDescent="0.3">
      <c r="A91" s="1" t="s">
        <v>381</v>
      </c>
      <c r="B91" s="1" t="s">
        <v>387</v>
      </c>
      <c r="C91">
        <v>22</v>
      </c>
      <c r="D91" s="48">
        <v>43490</v>
      </c>
    </row>
    <row r="92" spans="1:4" x14ac:dyDescent="0.3">
      <c r="A92" s="1" t="s">
        <v>424</v>
      </c>
      <c r="B92" s="1" t="s">
        <v>422</v>
      </c>
      <c r="C92">
        <v>23</v>
      </c>
      <c r="D92" s="48">
        <v>43490</v>
      </c>
    </row>
    <row r="93" spans="1:4" x14ac:dyDescent="0.3">
      <c r="A93" s="1" t="s">
        <v>455</v>
      </c>
      <c r="B93" s="1" t="s">
        <v>454</v>
      </c>
      <c r="C93">
        <v>22</v>
      </c>
      <c r="D93" s="48">
        <v>43490</v>
      </c>
    </row>
    <row r="94" spans="1:4" x14ac:dyDescent="0.3">
      <c r="A94" s="1" t="s">
        <v>471</v>
      </c>
      <c r="B94" s="1" t="s">
        <v>473</v>
      </c>
      <c r="C94">
        <v>16</v>
      </c>
      <c r="D94" s="48">
        <v>43490</v>
      </c>
    </row>
    <row r="95" spans="1:4" x14ac:dyDescent="0.3">
      <c r="A95" s="1" t="s">
        <v>520</v>
      </c>
      <c r="B95" s="1" t="s">
        <v>521</v>
      </c>
      <c r="C95">
        <v>23</v>
      </c>
      <c r="D95" s="48">
        <v>43490</v>
      </c>
    </row>
    <row r="96" spans="1:4" x14ac:dyDescent="0.3">
      <c r="A96" s="1" t="s">
        <v>97</v>
      </c>
      <c r="B96" s="1" t="s">
        <v>99</v>
      </c>
      <c r="C96">
        <v>21</v>
      </c>
      <c r="D96" s="48">
        <v>43491</v>
      </c>
    </row>
    <row r="97" spans="1:4" x14ac:dyDescent="0.3">
      <c r="A97" s="1" t="s">
        <v>92</v>
      </c>
      <c r="B97" s="1" t="s">
        <v>88</v>
      </c>
      <c r="C97">
        <v>21</v>
      </c>
      <c r="D97" s="48">
        <v>43491</v>
      </c>
    </row>
    <row r="98" spans="1:4" x14ac:dyDescent="0.3">
      <c r="A98" s="1" t="s">
        <v>91</v>
      </c>
      <c r="B98" s="1" t="s">
        <v>103</v>
      </c>
      <c r="C98">
        <v>21</v>
      </c>
      <c r="D98" s="48">
        <v>43491</v>
      </c>
    </row>
    <row r="99" spans="1:4" x14ac:dyDescent="0.3">
      <c r="A99" s="1" t="s">
        <v>158</v>
      </c>
      <c r="B99" s="1" t="s">
        <v>167</v>
      </c>
      <c r="C99">
        <v>19</v>
      </c>
      <c r="D99" s="48">
        <v>43491</v>
      </c>
    </row>
    <row r="100" spans="1:4" x14ac:dyDescent="0.3">
      <c r="A100" s="1" t="s">
        <v>170</v>
      </c>
      <c r="B100" s="1" t="s">
        <v>169</v>
      </c>
      <c r="C100">
        <v>19</v>
      </c>
      <c r="D100" s="48">
        <v>43491</v>
      </c>
    </row>
    <row r="101" spans="1:4" x14ac:dyDescent="0.3">
      <c r="A101" s="1" t="s">
        <v>160</v>
      </c>
      <c r="B101" s="1" t="s">
        <v>165</v>
      </c>
      <c r="C101">
        <v>19</v>
      </c>
      <c r="D101" s="48">
        <v>43491</v>
      </c>
    </row>
    <row r="102" spans="1:4" x14ac:dyDescent="0.3">
      <c r="A102" s="1" t="s">
        <v>154</v>
      </c>
      <c r="B102" s="1" t="s">
        <v>166</v>
      </c>
      <c r="C102">
        <v>19</v>
      </c>
      <c r="D102" s="48">
        <v>43491</v>
      </c>
    </row>
    <row r="103" spans="1:4" x14ac:dyDescent="0.3">
      <c r="A103" s="1" t="s">
        <v>223</v>
      </c>
      <c r="B103" s="1" t="s">
        <v>219</v>
      </c>
      <c r="C103">
        <v>30</v>
      </c>
      <c r="D103" s="48">
        <v>43491</v>
      </c>
    </row>
    <row r="104" spans="1:4" x14ac:dyDescent="0.3">
      <c r="A104" s="1" t="s">
        <v>237</v>
      </c>
      <c r="B104" s="1" t="s">
        <v>241</v>
      </c>
      <c r="C104">
        <v>30</v>
      </c>
      <c r="D104" s="48">
        <v>43491</v>
      </c>
    </row>
    <row r="105" spans="1:4" x14ac:dyDescent="0.3">
      <c r="A105" s="1" t="s">
        <v>233</v>
      </c>
      <c r="B105" s="1" t="s">
        <v>222</v>
      </c>
      <c r="C105">
        <v>30</v>
      </c>
      <c r="D105" s="48">
        <v>43491</v>
      </c>
    </row>
    <row r="106" spans="1:4" x14ac:dyDescent="0.3">
      <c r="A106" s="1" t="s">
        <v>225</v>
      </c>
      <c r="B106" s="1" t="s">
        <v>240</v>
      </c>
      <c r="C106">
        <v>30</v>
      </c>
      <c r="D106" s="48">
        <v>43491</v>
      </c>
    </row>
    <row r="107" spans="1:4" x14ac:dyDescent="0.3">
      <c r="A107" s="1" t="s">
        <v>231</v>
      </c>
      <c r="B107" s="1" t="s">
        <v>220</v>
      </c>
      <c r="C107">
        <v>30</v>
      </c>
      <c r="D107" s="48">
        <v>43491</v>
      </c>
    </row>
    <row r="108" spans="1:4" x14ac:dyDescent="0.3">
      <c r="A108" s="1" t="s">
        <v>221</v>
      </c>
      <c r="B108" s="1" t="s">
        <v>227</v>
      </c>
      <c r="C108">
        <v>30</v>
      </c>
      <c r="D108" s="48">
        <v>43491</v>
      </c>
    </row>
    <row r="109" spans="1:4" x14ac:dyDescent="0.3">
      <c r="A109" s="1" t="s">
        <v>234</v>
      </c>
      <c r="B109" s="1" t="s">
        <v>238</v>
      </c>
      <c r="C109">
        <v>30</v>
      </c>
      <c r="D109" s="48">
        <v>43491</v>
      </c>
    </row>
    <row r="110" spans="1:4" x14ac:dyDescent="0.3">
      <c r="A110" s="1" t="s">
        <v>235</v>
      </c>
      <c r="B110" s="1" t="s">
        <v>226</v>
      </c>
      <c r="C110">
        <v>30</v>
      </c>
      <c r="D110" s="48">
        <v>43491</v>
      </c>
    </row>
    <row r="111" spans="1:4" x14ac:dyDescent="0.3">
      <c r="A111" s="1" t="s">
        <v>230</v>
      </c>
      <c r="B111" s="1" t="s">
        <v>224</v>
      </c>
      <c r="C111">
        <v>30</v>
      </c>
      <c r="D111" s="48">
        <v>43491</v>
      </c>
    </row>
    <row r="112" spans="1:4" x14ac:dyDescent="0.3">
      <c r="A112" s="1" t="s">
        <v>232</v>
      </c>
      <c r="B112" s="1" t="s">
        <v>236</v>
      </c>
      <c r="C112">
        <v>30</v>
      </c>
      <c r="D112" s="48">
        <v>43491</v>
      </c>
    </row>
    <row r="113" spans="1:4" x14ac:dyDescent="0.3">
      <c r="A113" s="1" t="s">
        <v>179</v>
      </c>
      <c r="B113" s="1" t="s">
        <v>194</v>
      </c>
      <c r="C113">
        <v>29</v>
      </c>
      <c r="D113" s="48">
        <v>43491</v>
      </c>
    </row>
    <row r="114" spans="1:4" x14ac:dyDescent="0.3">
      <c r="A114" s="1" t="s">
        <v>185</v>
      </c>
      <c r="B114" s="1" t="s">
        <v>184</v>
      </c>
      <c r="C114">
        <v>29</v>
      </c>
      <c r="D114" s="48">
        <v>43491</v>
      </c>
    </row>
    <row r="115" spans="1:4" x14ac:dyDescent="0.3">
      <c r="A115" s="1" t="s">
        <v>172</v>
      </c>
      <c r="B115" s="1" t="s">
        <v>174</v>
      </c>
      <c r="C115">
        <v>29</v>
      </c>
      <c r="D115" s="48">
        <v>43491</v>
      </c>
    </row>
    <row r="116" spans="1:4" x14ac:dyDescent="0.3">
      <c r="A116" s="1" t="s">
        <v>180</v>
      </c>
      <c r="B116" s="1" t="s">
        <v>189</v>
      </c>
      <c r="C116">
        <v>29</v>
      </c>
      <c r="D116" s="48">
        <v>43491</v>
      </c>
    </row>
    <row r="117" spans="1:4" x14ac:dyDescent="0.3">
      <c r="A117" s="1" t="s">
        <v>192</v>
      </c>
      <c r="B117" s="1" t="s">
        <v>171</v>
      </c>
      <c r="C117">
        <v>29</v>
      </c>
      <c r="D117" s="48">
        <v>43491</v>
      </c>
    </row>
    <row r="118" spans="1:4" x14ac:dyDescent="0.3">
      <c r="A118" s="1" t="s">
        <v>182</v>
      </c>
      <c r="B118" s="1" t="s">
        <v>187</v>
      </c>
      <c r="C118">
        <v>29</v>
      </c>
      <c r="D118" s="48">
        <v>43491</v>
      </c>
    </row>
    <row r="119" spans="1:4" x14ac:dyDescent="0.3">
      <c r="A119" s="1" t="s">
        <v>198</v>
      </c>
      <c r="B119" s="1" t="s">
        <v>210</v>
      </c>
      <c r="C119">
        <v>30</v>
      </c>
      <c r="D119" s="48">
        <v>43491</v>
      </c>
    </row>
    <row r="120" spans="1:4" x14ac:dyDescent="0.3">
      <c r="A120" s="1" t="s">
        <v>209</v>
      </c>
      <c r="B120" s="1" t="s">
        <v>215</v>
      </c>
      <c r="C120">
        <v>30</v>
      </c>
      <c r="D120" s="48">
        <v>43491</v>
      </c>
    </row>
    <row r="121" spans="1:4" x14ac:dyDescent="0.3">
      <c r="A121" s="1" t="s">
        <v>203</v>
      </c>
      <c r="B121" s="1" t="s">
        <v>202</v>
      </c>
      <c r="C121">
        <v>30</v>
      </c>
      <c r="D121" s="48">
        <v>43491</v>
      </c>
    </row>
    <row r="122" spans="1:4" x14ac:dyDescent="0.3">
      <c r="A122" s="1" t="s">
        <v>205</v>
      </c>
      <c r="B122" s="1" t="s">
        <v>216</v>
      </c>
      <c r="C122">
        <v>30</v>
      </c>
      <c r="D122" s="48">
        <v>43491</v>
      </c>
    </row>
    <row r="123" spans="1:4" x14ac:dyDescent="0.3">
      <c r="A123" s="1" t="s">
        <v>199</v>
      </c>
      <c r="B123" s="1" t="s">
        <v>200</v>
      </c>
      <c r="C123">
        <v>30</v>
      </c>
      <c r="D123" s="48">
        <v>43491</v>
      </c>
    </row>
    <row r="124" spans="1:4" x14ac:dyDescent="0.3">
      <c r="A124" s="1" t="s">
        <v>206</v>
      </c>
      <c r="B124" s="1" t="s">
        <v>196</v>
      </c>
      <c r="C124">
        <v>30</v>
      </c>
      <c r="D124" s="48">
        <v>43491</v>
      </c>
    </row>
    <row r="125" spans="1:4" x14ac:dyDescent="0.3">
      <c r="A125" s="1" t="s">
        <v>207</v>
      </c>
      <c r="B125" s="1" t="s">
        <v>218</v>
      </c>
      <c r="C125">
        <v>30</v>
      </c>
      <c r="D125" s="48">
        <v>43491</v>
      </c>
    </row>
    <row r="126" spans="1:4" x14ac:dyDescent="0.3">
      <c r="A126" s="1" t="s">
        <v>299</v>
      </c>
      <c r="B126" s="1" t="s">
        <v>315</v>
      </c>
      <c r="C126">
        <v>21</v>
      </c>
      <c r="D126" s="48">
        <v>43491</v>
      </c>
    </row>
    <row r="127" spans="1:4" x14ac:dyDescent="0.3">
      <c r="A127" s="1" t="s">
        <v>305</v>
      </c>
      <c r="B127" s="1" t="s">
        <v>311</v>
      </c>
      <c r="C127">
        <v>21</v>
      </c>
      <c r="D127" s="48">
        <v>43491</v>
      </c>
    </row>
    <row r="128" spans="1:4" x14ac:dyDescent="0.3">
      <c r="A128" s="1" t="s">
        <v>307</v>
      </c>
      <c r="B128" s="1" t="s">
        <v>298</v>
      </c>
      <c r="C128">
        <v>21</v>
      </c>
      <c r="D128" s="48">
        <v>43491</v>
      </c>
    </row>
    <row r="129" spans="1:4" x14ac:dyDescent="0.3">
      <c r="A129" s="1" t="s">
        <v>308</v>
      </c>
      <c r="B129" s="1" t="s">
        <v>310</v>
      </c>
      <c r="C129">
        <v>21</v>
      </c>
      <c r="D129" s="48">
        <v>43491</v>
      </c>
    </row>
    <row r="130" spans="1:4" x14ac:dyDescent="0.3">
      <c r="A130" s="1" t="s">
        <v>294</v>
      </c>
      <c r="B130" s="1" t="s">
        <v>291</v>
      </c>
      <c r="C130">
        <v>22</v>
      </c>
      <c r="D130" s="48">
        <v>43491</v>
      </c>
    </row>
    <row r="131" spans="1:4" x14ac:dyDescent="0.3">
      <c r="A131" s="1" t="s">
        <v>292</v>
      </c>
      <c r="B131" s="1" t="s">
        <v>282</v>
      </c>
      <c r="C131">
        <v>22</v>
      </c>
      <c r="D131" s="48">
        <v>43491</v>
      </c>
    </row>
    <row r="132" spans="1:4" x14ac:dyDescent="0.3">
      <c r="A132" s="1" t="s">
        <v>279</v>
      </c>
      <c r="B132" s="1" t="s">
        <v>293</v>
      </c>
      <c r="C132">
        <v>22</v>
      </c>
      <c r="D132" s="48">
        <v>43491</v>
      </c>
    </row>
    <row r="133" spans="1:4" x14ac:dyDescent="0.3">
      <c r="A133" s="1" t="s">
        <v>285</v>
      </c>
      <c r="B133" s="1" t="s">
        <v>290</v>
      </c>
      <c r="C133">
        <v>22</v>
      </c>
      <c r="D133" s="48">
        <v>43491</v>
      </c>
    </row>
    <row r="134" spans="1:4" x14ac:dyDescent="0.3">
      <c r="A134" s="1" t="s">
        <v>284</v>
      </c>
      <c r="B134" s="1" t="s">
        <v>295</v>
      </c>
      <c r="C134">
        <v>22</v>
      </c>
      <c r="D134" s="48">
        <v>43491</v>
      </c>
    </row>
    <row r="135" spans="1:4" x14ac:dyDescent="0.3">
      <c r="A135" s="1" t="s">
        <v>246</v>
      </c>
      <c r="B135" s="1" t="s">
        <v>254</v>
      </c>
      <c r="C135">
        <v>19</v>
      </c>
      <c r="D135" s="48">
        <v>43491</v>
      </c>
    </row>
    <row r="136" spans="1:4" x14ac:dyDescent="0.3">
      <c r="A136" s="1" t="s">
        <v>318</v>
      </c>
      <c r="B136" s="1" t="s">
        <v>257</v>
      </c>
      <c r="C136">
        <v>19</v>
      </c>
      <c r="D136" s="48">
        <v>43491</v>
      </c>
    </row>
    <row r="137" spans="1:4" x14ac:dyDescent="0.3">
      <c r="A137" s="1" t="s">
        <v>244</v>
      </c>
      <c r="B137" s="1" t="s">
        <v>319</v>
      </c>
      <c r="C137">
        <v>19</v>
      </c>
      <c r="D137" s="48">
        <v>43491</v>
      </c>
    </row>
    <row r="138" spans="1:4" x14ac:dyDescent="0.3">
      <c r="A138" s="1" t="s">
        <v>250</v>
      </c>
      <c r="B138" s="1" t="s">
        <v>245</v>
      </c>
      <c r="C138">
        <v>19</v>
      </c>
      <c r="D138" s="48">
        <v>43491</v>
      </c>
    </row>
    <row r="139" spans="1:4" x14ac:dyDescent="0.3">
      <c r="A139" s="1" t="s">
        <v>259</v>
      </c>
      <c r="B139" s="1" t="s">
        <v>249</v>
      </c>
      <c r="C139">
        <v>19</v>
      </c>
      <c r="D139" s="48">
        <v>43491</v>
      </c>
    </row>
    <row r="140" spans="1:4" x14ac:dyDescent="0.3">
      <c r="A140" s="1" t="s">
        <v>258</v>
      </c>
      <c r="B140" s="1" t="s">
        <v>247</v>
      </c>
      <c r="C140">
        <v>19</v>
      </c>
      <c r="D140" s="48">
        <v>43491</v>
      </c>
    </row>
    <row r="141" spans="1:4" x14ac:dyDescent="0.3">
      <c r="A141" s="1" t="s">
        <v>334</v>
      </c>
      <c r="B141" s="1" t="s">
        <v>329</v>
      </c>
      <c r="C141">
        <v>31</v>
      </c>
      <c r="D141" s="48">
        <v>43491</v>
      </c>
    </row>
    <row r="142" spans="1:4" x14ac:dyDescent="0.3">
      <c r="A142" s="1" t="s">
        <v>338</v>
      </c>
      <c r="B142" s="1" t="s">
        <v>330</v>
      </c>
      <c r="C142">
        <v>31</v>
      </c>
      <c r="D142" s="48">
        <v>43491</v>
      </c>
    </row>
    <row r="143" spans="1:4" x14ac:dyDescent="0.3">
      <c r="A143" s="1" t="s">
        <v>342</v>
      </c>
      <c r="B143" s="1" t="s">
        <v>337</v>
      </c>
      <c r="C143">
        <v>31</v>
      </c>
      <c r="D143" s="48">
        <v>43491</v>
      </c>
    </row>
    <row r="144" spans="1:4" x14ac:dyDescent="0.3">
      <c r="A144" s="1" t="s">
        <v>335</v>
      </c>
      <c r="B144" s="1" t="s">
        <v>322</v>
      </c>
      <c r="C144">
        <v>31</v>
      </c>
      <c r="D144" s="48">
        <v>43491</v>
      </c>
    </row>
    <row r="145" spans="1:4" x14ac:dyDescent="0.3">
      <c r="A145" s="1" t="s">
        <v>326</v>
      </c>
      <c r="B145" s="1" t="s">
        <v>331</v>
      </c>
      <c r="C145">
        <v>31</v>
      </c>
      <c r="D145" s="48">
        <v>43491</v>
      </c>
    </row>
    <row r="146" spans="1:4" x14ac:dyDescent="0.3">
      <c r="A146" s="1" t="s">
        <v>332</v>
      </c>
      <c r="B146" s="1" t="s">
        <v>341</v>
      </c>
      <c r="C146">
        <v>31</v>
      </c>
      <c r="D146" s="48">
        <v>43491</v>
      </c>
    </row>
    <row r="147" spans="1:4" x14ac:dyDescent="0.3">
      <c r="A147" s="1" t="s">
        <v>343</v>
      </c>
      <c r="B147" s="1" t="s">
        <v>336</v>
      </c>
      <c r="C147">
        <v>31</v>
      </c>
      <c r="D147" s="48">
        <v>43491</v>
      </c>
    </row>
    <row r="148" spans="1:4" x14ac:dyDescent="0.3">
      <c r="A148" s="1" t="s">
        <v>320</v>
      </c>
      <c r="B148" s="1" t="s">
        <v>340</v>
      </c>
      <c r="C148">
        <v>31</v>
      </c>
      <c r="D148" s="48">
        <v>43491</v>
      </c>
    </row>
    <row r="149" spans="1:4" x14ac:dyDescent="0.3">
      <c r="A149" s="1" t="s">
        <v>324</v>
      </c>
      <c r="B149" s="1" t="s">
        <v>323</v>
      </c>
      <c r="C149">
        <v>31</v>
      </c>
      <c r="D149" s="48">
        <v>43491</v>
      </c>
    </row>
    <row r="150" spans="1:4" x14ac:dyDescent="0.3">
      <c r="A150" s="1" t="s">
        <v>327</v>
      </c>
      <c r="B150" s="1" t="s">
        <v>328</v>
      </c>
      <c r="C150">
        <v>31</v>
      </c>
      <c r="D150" s="48">
        <v>43491</v>
      </c>
    </row>
    <row r="151" spans="1:4" x14ac:dyDescent="0.3">
      <c r="A151" s="1" t="s">
        <v>321</v>
      </c>
      <c r="B151" s="1" t="s">
        <v>339</v>
      </c>
      <c r="C151">
        <v>31</v>
      </c>
      <c r="D151" s="48">
        <v>43491</v>
      </c>
    </row>
    <row r="152" spans="1:4" x14ac:dyDescent="0.3">
      <c r="A152" s="1" t="s">
        <v>143</v>
      </c>
      <c r="B152" s="1" t="s">
        <v>136</v>
      </c>
      <c r="C152">
        <v>22</v>
      </c>
      <c r="D152" s="48">
        <v>43491</v>
      </c>
    </row>
    <row r="153" spans="1:4" x14ac:dyDescent="0.3">
      <c r="A153" s="1" t="s">
        <v>374</v>
      </c>
      <c r="B153" s="1" t="s">
        <v>377</v>
      </c>
      <c r="C153">
        <v>21</v>
      </c>
      <c r="D153" s="48">
        <v>43491</v>
      </c>
    </row>
    <row r="154" spans="1:4" x14ac:dyDescent="0.3">
      <c r="A154" s="1" t="s">
        <v>366</v>
      </c>
      <c r="B154" s="1" t="s">
        <v>379</v>
      </c>
      <c r="C154">
        <v>21</v>
      </c>
      <c r="D154" s="48">
        <v>43491</v>
      </c>
    </row>
    <row r="155" spans="1:4" x14ac:dyDescent="0.3">
      <c r="A155" s="1" t="s">
        <v>364</v>
      </c>
      <c r="B155" s="1" t="s">
        <v>367</v>
      </c>
      <c r="C155">
        <v>21</v>
      </c>
      <c r="D155" s="48">
        <v>43491</v>
      </c>
    </row>
    <row r="156" spans="1:4" x14ac:dyDescent="0.3">
      <c r="A156" s="1" t="s">
        <v>372</v>
      </c>
      <c r="B156" s="1" t="s">
        <v>363</v>
      </c>
      <c r="C156">
        <v>21</v>
      </c>
      <c r="D156" s="48">
        <v>43491</v>
      </c>
    </row>
    <row r="157" spans="1:4" x14ac:dyDescent="0.3">
      <c r="A157" s="1" t="s">
        <v>391</v>
      </c>
      <c r="B157" s="1" t="s">
        <v>396</v>
      </c>
      <c r="C157">
        <v>22</v>
      </c>
      <c r="D157" s="48">
        <v>43491</v>
      </c>
    </row>
    <row r="158" spans="1:4" x14ac:dyDescent="0.3">
      <c r="A158" s="1" t="s">
        <v>389</v>
      </c>
      <c r="B158" s="1" t="s">
        <v>392</v>
      </c>
      <c r="C158">
        <v>22</v>
      </c>
      <c r="D158" s="48">
        <v>43491</v>
      </c>
    </row>
    <row r="159" spans="1:4" x14ac:dyDescent="0.3">
      <c r="A159" s="1" t="s">
        <v>425</v>
      </c>
      <c r="B159" s="1" t="s">
        <v>421</v>
      </c>
      <c r="C159">
        <v>23</v>
      </c>
      <c r="D159" s="48">
        <v>43491</v>
      </c>
    </row>
    <row r="160" spans="1:4" x14ac:dyDescent="0.3">
      <c r="A160" s="1" t="s">
        <v>430</v>
      </c>
      <c r="B160" s="1" t="s">
        <v>418</v>
      </c>
      <c r="C160">
        <v>23</v>
      </c>
      <c r="D160" s="48">
        <v>43491</v>
      </c>
    </row>
    <row r="161" spans="1:4" x14ac:dyDescent="0.3">
      <c r="A161" s="1" t="s">
        <v>433</v>
      </c>
      <c r="B161" s="1" t="s">
        <v>434</v>
      </c>
      <c r="C161">
        <v>23</v>
      </c>
      <c r="D161" s="48">
        <v>43491</v>
      </c>
    </row>
    <row r="162" spans="1:4" x14ac:dyDescent="0.3">
      <c r="A162" s="1" t="s">
        <v>436</v>
      </c>
      <c r="B162" s="1" t="s">
        <v>419</v>
      </c>
      <c r="C162">
        <v>23</v>
      </c>
      <c r="D162" s="48">
        <v>43491</v>
      </c>
    </row>
    <row r="163" spans="1:4" x14ac:dyDescent="0.3">
      <c r="A163" s="1" t="s">
        <v>423</v>
      </c>
      <c r="B163" s="1" t="s">
        <v>432</v>
      </c>
      <c r="C163">
        <v>23</v>
      </c>
      <c r="D163" s="48">
        <v>43491</v>
      </c>
    </row>
    <row r="164" spans="1:4" x14ac:dyDescent="0.3">
      <c r="A164" s="1" t="s">
        <v>439</v>
      </c>
      <c r="B164" s="1" t="s">
        <v>445</v>
      </c>
      <c r="C164">
        <v>23</v>
      </c>
      <c r="D164" s="48">
        <v>43491</v>
      </c>
    </row>
    <row r="165" spans="1:4" x14ac:dyDescent="0.3">
      <c r="A165" s="1" t="s">
        <v>447</v>
      </c>
      <c r="B165" s="1" t="s">
        <v>444</v>
      </c>
      <c r="C165">
        <v>23</v>
      </c>
      <c r="D165" s="48">
        <v>43491</v>
      </c>
    </row>
    <row r="166" spans="1:4" x14ac:dyDescent="0.3">
      <c r="A166" s="1" t="s">
        <v>437</v>
      </c>
      <c r="B166" s="1" t="s">
        <v>451</v>
      </c>
      <c r="C166">
        <v>23</v>
      </c>
      <c r="D166" s="48">
        <v>43491</v>
      </c>
    </row>
    <row r="167" spans="1:4" x14ac:dyDescent="0.3">
      <c r="A167" s="1" t="s">
        <v>446</v>
      </c>
      <c r="B167" s="1" t="s">
        <v>441</v>
      </c>
      <c r="C167">
        <v>23</v>
      </c>
      <c r="D167" s="48">
        <v>43491</v>
      </c>
    </row>
    <row r="168" spans="1:4" x14ac:dyDescent="0.3">
      <c r="A168" s="1" t="s">
        <v>459</v>
      </c>
      <c r="B168" s="1" t="s">
        <v>460</v>
      </c>
      <c r="C168">
        <v>22</v>
      </c>
      <c r="D168" s="48">
        <v>43491</v>
      </c>
    </row>
    <row r="169" spans="1:4" x14ac:dyDescent="0.3">
      <c r="A169" s="1" t="s">
        <v>456</v>
      </c>
      <c r="B169" s="1" t="s">
        <v>453</v>
      </c>
      <c r="C169">
        <v>22</v>
      </c>
      <c r="D169" s="48">
        <v>43491</v>
      </c>
    </row>
    <row r="170" spans="1:4" x14ac:dyDescent="0.3">
      <c r="A170" s="1" t="s">
        <v>457</v>
      </c>
      <c r="B170" s="1" t="s">
        <v>458</v>
      </c>
      <c r="C170">
        <v>22</v>
      </c>
      <c r="D170" s="48">
        <v>43491</v>
      </c>
    </row>
    <row r="171" spans="1:4" x14ac:dyDescent="0.3">
      <c r="A171" s="1" t="s">
        <v>452</v>
      </c>
      <c r="B171" s="1" t="s">
        <v>461</v>
      </c>
      <c r="C171">
        <v>22</v>
      </c>
      <c r="D171" s="48">
        <v>43491</v>
      </c>
    </row>
    <row r="172" spans="1:4" x14ac:dyDescent="0.3">
      <c r="A172" s="1" t="s">
        <v>470</v>
      </c>
      <c r="B172" s="1" t="s">
        <v>467</v>
      </c>
      <c r="C172">
        <v>16</v>
      </c>
      <c r="D172" s="48">
        <v>43491</v>
      </c>
    </row>
    <row r="173" spans="1:4" x14ac:dyDescent="0.3">
      <c r="A173" s="1" t="s">
        <v>469</v>
      </c>
      <c r="B173" s="1" t="s">
        <v>465</v>
      </c>
      <c r="C173">
        <v>16</v>
      </c>
      <c r="D173" s="48">
        <v>43491</v>
      </c>
    </row>
    <row r="174" spans="1:4" x14ac:dyDescent="0.3">
      <c r="A174" s="1" t="s">
        <v>503</v>
      </c>
      <c r="B174" s="1" t="s">
        <v>495</v>
      </c>
      <c r="C174">
        <v>18</v>
      </c>
      <c r="D174" s="48">
        <v>43491</v>
      </c>
    </row>
    <row r="175" spans="1:4" x14ac:dyDescent="0.3">
      <c r="A175" s="1" t="s">
        <v>505</v>
      </c>
      <c r="B175" s="1" t="s">
        <v>493</v>
      </c>
      <c r="C175">
        <v>18</v>
      </c>
      <c r="D175" s="48">
        <v>43491</v>
      </c>
    </row>
    <row r="176" spans="1:4" x14ac:dyDescent="0.3">
      <c r="A176" s="1" t="s">
        <v>502</v>
      </c>
      <c r="B176" s="1" t="s">
        <v>497</v>
      </c>
      <c r="C176">
        <v>18</v>
      </c>
      <c r="D176" s="48">
        <v>43491</v>
      </c>
    </row>
    <row r="177" spans="1:4" x14ac:dyDescent="0.3">
      <c r="A177" s="1" t="s">
        <v>512</v>
      </c>
      <c r="B177" s="1" t="s">
        <v>509</v>
      </c>
      <c r="C177">
        <v>23</v>
      </c>
      <c r="D177" s="48">
        <v>43491</v>
      </c>
    </row>
    <row r="178" spans="1:4" x14ac:dyDescent="0.3">
      <c r="A178" s="1" t="s">
        <v>514</v>
      </c>
      <c r="B178" s="1" t="s">
        <v>515</v>
      </c>
      <c r="C178">
        <v>23</v>
      </c>
      <c r="D178" s="48">
        <v>43491</v>
      </c>
    </row>
    <row r="179" spans="1:4" x14ac:dyDescent="0.3">
      <c r="A179" s="1" t="s">
        <v>516</v>
      </c>
      <c r="B179" s="1" t="s">
        <v>517</v>
      </c>
      <c r="C179">
        <v>23</v>
      </c>
      <c r="D179" s="48">
        <v>43491</v>
      </c>
    </row>
    <row r="180" spans="1:4" x14ac:dyDescent="0.3">
      <c r="A180" s="1" t="s">
        <v>518</v>
      </c>
      <c r="B180" s="1" t="s">
        <v>519</v>
      </c>
      <c r="C180">
        <v>23</v>
      </c>
      <c r="D180" s="48">
        <v>43491</v>
      </c>
    </row>
    <row r="181" spans="1:4" x14ac:dyDescent="0.3">
      <c r="A181" s="1" t="s">
        <v>106</v>
      </c>
      <c r="B181" s="1" t="s">
        <v>96</v>
      </c>
      <c r="C181">
        <v>21</v>
      </c>
      <c r="D181" s="48">
        <v>43492</v>
      </c>
    </row>
    <row r="182" spans="1:4" x14ac:dyDescent="0.3">
      <c r="A182" s="1" t="s">
        <v>104</v>
      </c>
      <c r="B182" s="1" t="s">
        <v>105</v>
      </c>
      <c r="C182">
        <v>21</v>
      </c>
      <c r="D182" s="48">
        <v>43492</v>
      </c>
    </row>
    <row r="183" spans="1:4" x14ac:dyDescent="0.3">
      <c r="A183" s="1" t="s">
        <v>94</v>
      </c>
      <c r="B183" s="1" t="s">
        <v>89</v>
      </c>
      <c r="C183">
        <v>21</v>
      </c>
      <c r="D183" s="48">
        <v>43492</v>
      </c>
    </row>
    <row r="184" spans="1:4" x14ac:dyDescent="0.3">
      <c r="A184" s="1" t="s">
        <v>90</v>
      </c>
      <c r="B184" s="1" t="s">
        <v>87</v>
      </c>
      <c r="C184">
        <v>21</v>
      </c>
      <c r="D184" s="48">
        <v>43492</v>
      </c>
    </row>
    <row r="185" spans="1:4" x14ac:dyDescent="0.3">
      <c r="A185" s="1" t="s">
        <v>95</v>
      </c>
      <c r="B185" s="1" t="s">
        <v>93</v>
      </c>
      <c r="C185">
        <v>21</v>
      </c>
      <c r="D185" s="48">
        <v>43492</v>
      </c>
    </row>
    <row r="186" spans="1:4" x14ac:dyDescent="0.3">
      <c r="A186" s="1" t="s">
        <v>98</v>
      </c>
      <c r="B186" s="1" t="s">
        <v>101</v>
      </c>
      <c r="C186">
        <v>21</v>
      </c>
      <c r="D186" s="48">
        <v>43492</v>
      </c>
    </row>
    <row r="187" spans="1:4" x14ac:dyDescent="0.3">
      <c r="A187" s="1" t="s">
        <v>162</v>
      </c>
      <c r="B187" s="1" t="s">
        <v>159</v>
      </c>
      <c r="C187">
        <v>19</v>
      </c>
      <c r="D187" s="48">
        <v>43492</v>
      </c>
    </row>
    <row r="188" spans="1:4" x14ac:dyDescent="0.3">
      <c r="A188" s="1" t="s">
        <v>161</v>
      </c>
      <c r="B188" s="1" t="s">
        <v>157</v>
      </c>
      <c r="C188">
        <v>19</v>
      </c>
      <c r="D188" s="48">
        <v>43492</v>
      </c>
    </row>
    <row r="189" spans="1:4" x14ac:dyDescent="0.3">
      <c r="A189" s="1" t="s">
        <v>156</v>
      </c>
      <c r="B189" s="1" t="s">
        <v>164</v>
      </c>
      <c r="C189">
        <v>19</v>
      </c>
      <c r="D189" s="48">
        <v>43492</v>
      </c>
    </row>
    <row r="190" spans="1:4" x14ac:dyDescent="0.3">
      <c r="A190" s="1" t="s">
        <v>155</v>
      </c>
      <c r="B190" s="1" t="s">
        <v>139</v>
      </c>
      <c r="C190">
        <v>19</v>
      </c>
      <c r="D190" s="48">
        <v>43492</v>
      </c>
    </row>
    <row r="191" spans="1:4" x14ac:dyDescent="0.3">
      <c r="A191" s="1" t="s">
        <v>303</v>
      </c>
      <c r="B191" s="1" t="s">
        <v>297</v>
      </c>
      <c r="C191">
        <v>21</v>
      </c>
      <c r="D191" s="48">
        <v>43492</v>
      </c>
    </row>
    <row r="192" spans="1:4" x14ac:dyDescent="0.3">
      <c r="A192" s="1" t="s">
        <v>300</v>
      </c>
      <c r="B192" s="1" t="s">
        <v>312</v>
      </c>
      <c r="C192">
        <v>21</v>
      </c>
      <c r="D192" s="48">
        <v>43492</v>
      </c>
    </row>
    <row r="193" spans="1:4" x14ac:dyDescent="0.3">
      <c r="A193" s="1" t="s">
        <v>313</v>
      </c>
      <c r="B193" s="1" t="s">
        <v>301</v>
      </c>
      <c r="C193">
        <v>21</v>
      </c>
      <c r="D193" s="48">
        <v>43492</v>
      </c>
    </row>
    <row r="194" spans="1:4" x14ac:dyDescent="0.3">
      <c r="A194" s="1" t="s">
        <v>304</v>
      </c>
      <c r="B194" s="1" t="s">
        <v>302</v>
      </c>
      <c r="C194">
        <v>21</v>
      </c>
      <c r="D194" s="48">
        <v>43492</v>
      </c>
    </row>
    <row r="195" spans="1:4" x14ac:dyDescent="0.3">
      <c r="A195" s="1" t="s">
        <v>316</v>
      </c>
      <c r="B195" s="1" t="s">
        <v>306</v>
      </c>
      <c r="C195">
        <v>21</v>
      </c>
      <c r="D195" s="48">
        <v>43492</v>
      </c>
    </row>
    <row r="196" spans="1:4" x14ac:dyDescent="0.3">
      <c r="A196" s="1" t="s">
        <v>296</v>
      </c>
      <c r="B196" s="1" t="s">
        <v>288</v>
      </c>
      <c r="C196">
        <v>22</v>
      </c>
      <c r="D196" s="48">
        <v>43492</v>
      </c>
    </row>
    <row r="197" spans="1:4" x14ac:dyDescent="0.3">
      <c r="A197" s="1" t="s">
        <v>287</v>
      </c>
      <c r="B197" s="1" t="s">
        <v>283</v>
      </c>
      <c r="C197">
        <v>22</v>
      </c>
      <c r="D197" s="48">
        <v>43492</v>
      </c>
    </row>
    <row r="198" spans="1:4" x14ac:dyDescent="0.3">
      <c r="A198" s="1" t="s">
        <v>278</v>
      </c>
      <c r="B198" s="1" t="s">
        <v>289</v>
      </c>
      <c r="C198">
        <v>22</v>
      </c>
      <c r="D198" s="48">
        <v>43492</v>
      </c>
    </row>
    <row r="199" spans="1:4" x14ac:dyDescent="0.3">
      <c r="A199" s="1" t="s">
        <v>281</v>
      </c>
      <c r="B199" s="1" t="s">
        <v>286</v>
      </c>
      <c r="C199">
        <v>22</v>
      </c>
      <c r="D199" s="48">
        <v>43492</v>
      </c>
    </row>
    <row r="200" spans="1:4" x14ac:dyDescent="0.3">
      <c r="A200" s="1" t="s">
        <v>256</v>
      </c>
      <c r="B200" s="1" t="s">
        <v>252</v>
      </c>
      <c r="C200">
        <v>19</v>
      </c>
      <c r="D200" s="48">
        <v>43492</v>
      </c>
    </row>
    <row r="201" spans="1:4" x14ac:dyDescent="0.3">
      <c r="A201" s="1" t="s">
        <v>255</v>
      </c>
      <c r="B201" s="1" t="s">
        <v>251</v>
      </c>
      <c r="C201">
        <v>19</v>
      </c>
      <c r="D201" s="48">
        <v>43492</v>
      </c>
    </row>
    <row r="202" spans="1:4" x14ac:dyDescent="0.3">
      <c r="A202" s="1" t="s">
        <v>368</v>
      </c>
      <c r="B202" s="1" t="s">
        <v>371</v>
      </c>
      <c r="C202">
        <v>21</v>
      </c>
      <c r="D202" s="48">
        <v>43492</v>
      </c>
    </row>
    <row r="203" spans="1:4" x14ac:dyDescent="0.3">
      <c r="A203" s="1" t="s">
        <v>462</v>
      </c>
      <c r="B203" s="1" t="s">
        <v>365</v>
      </c>
      <c r="C203">
        <v>21</v>
      </c>
      <c r="D203" s="48">
        <v>43492</v>
      </c>
    </row>
    <row r="204" spans="1:4" x14ac:dyDescent="0.3">
      <c r="A204" s="1" t="s">
        <v>362</v>
      </c>
      <c r="B204" s="1" t="s">
        <v>369</v>
      </c>
      <c r="C204">
        <v>21</v>
      </c>
      <c r="D204" s="48">
        <v>43492</v>
      </c>
    </row>
    <row r="205" spans="1:4" x14ac:dyDescent="0.3">
      <c r="A205" s="1" t="s">
        <v>426</v>
      </c>
      <c r="B205" s="1" t="s">
        <v>420</v>
      </c>
      <c r="C205">
        <v>23</v>
      </c>
      <c r="D205" s="48">
        <v>43492</v>
      </c>
    </row>
    <row r="206" spans="1:4" x14ac:dyDescent="0.3">
      <c r="A206" s="1" t="s">
        <v>428</v>
      </c>
      <c r="B206" s="1" t="s">
        <v>431</v>
      </c>
      <c r="C206">
        <v>23</v>
      </c>
      <c r="D206" s="48">
        <v>43492</v>
      </c>
    </row>
    <row r="207" spans="1:4" x14ac:dyDescent="0.3">
      <c r="A207" s="1" t="s">
        <v>429</v>
      </c>
      <c r="B207" s="1" t="s">
        <v>449</v>
      </c>
      <c r="C207">
        <v>23</v>
      </c>
      <c r="D207" s="48">
        <v>43492</v>
      </c>
    </row>
    <row r="208" spans="1:4" x14ac:dyDescent="0.3">
      <c r="A208" s="1" t="s">
        <v>427</v>
      </c>
      <c r="B208" s="1" t="s">
        <v>417</v>
      </c>
      <c r="C208">
        <v>23</v>
      </c>
      <c r="D208" s="48">
        <v>43492</v>
      </c>
    </row>
    <row r="209" spans="1:4" x14ac:dyDescent="0.3">
      <c r="A209" s="1" t="s">
        <v>450</v>
      </c>
      <c r="B209" s="1" t="s">
        <v>435</v>
      </c>
      <c r="C209">
        <v>23</v>
      </c>
      <c r="D209" s="48">
        <v>43492</v>
      </c>
    </row>
    <row r="210" spans="1:4" x14ac:dyDescent="0.3">
      <c r="A210" s="1" t="s">
        <v>443</v>
      </c>
      <c r="B210" s="1" t="s">
        <v>440</v>
      </c>
      <c r="C210">
        <v>23</v>
      </c>
      <c r="D210" s="48">
        <v>43492</v>
      </c>
    </row>
    <row r="211" spans="1:4" x14ac:dyDescent="0.3">
      <c r="A211" s="1" t="s">
        <v>438</v>
      </c>
      <c r="B211" s="1" t="s">
        <v>442</v>
      </c>
      <c r="C211">
        <v>23</v>
      </c>
      <c r="D211" s="48">
        <v>43492</v>
      </c>
    </row>
    <row r="212" spans="1:4" x14ac:dyDescent="0.3">
      <c r="A212" s="1" t="s">
        <v>468</v>
      </c>
      <c r="B212" s="1" t="s">
        <v>466</v>
      </c>
      <c r="C212">
        <v>16</v>
      </c>
      <c r="D212" s="48">
        <v>43492</v>
      </c>
    </row>
    <row r="213" spans="1:4" x14ac:dyDescent="0.3">
      <c r="A213" s="1" t="s">
        <v>464</v>
      </c>
      <c r="B213" s="1" t="s">
        <v>472</v>
      </c>
      <c r="C213">
        <v>16</v>
      </c>
      <c r="D213" s="48">
        <v>43492</v>
      </c>
    </row>
    <row r="214" spans="1:4" x14ac:dyDescent="0.3">
      <c r="A214" s="1" t="s">
        <v>487</v>
      </c>
      <c r="B214" s="1" t="s">
        <v>489</v>
      </c>
      <c r="C214">
        <v>17</v>
      </c>
      <c r="D214" s="48">
        <v>43492</v>
      </c>
    </row>
    <row r="215" spans="1:4" x14ac:dyDescent="0.3">
      <c r="A215" s="1" t="s">
        <v>488</v>
      </c>
      <c r="B215" s="1" t="s">
        <v>490</v>
      </c>
      <c r="C215">
        <v>17</v>
      </c>
      <c r="D215" s="48">
        <v>43492</v>
      </c>
    </row>
    <row r="216" spans="1:4" x14ac:dyDescent="0.3">
      <c r="A216" s="1" t="s">
        <v>482</v>
      </c>
      <c r="B216" s="1" t="s">
        <v>481</v>
      </c>
      <c r="C216">
        <v>17</v>
      </c>
      <c r="D216" s="48">
        <v>43492</v>
      </c>
    </row>
    <row r="217" spans="1:4" x14ac:dyDescent="0.3">
      <c r="A217" s="1" t="s">
        <v>491</v>
      </c>
      <c r="B217" s="1" t="s">
        <v>492</v>
      </c>
      <c r="C217">
        <v>18</v>
      </c>
      <c r="D217" s="48">
        <v>43492</v>
      </c>
    </row>
    <row r="218" spans="1:4" x14ac:dyDescent="0.3">
      <c r="A218" s="1" t="s">
        <v>506</v>
      </c>
      <c r="B218" s="1" t="s">
        <v>499</v>
      </c>
      <c r="C218">
        <v>18</v>
      </c>
      <c r="D218" s="48">
        <v>43492</v>
      </c>
    </row>
    <row r="219" spans="1:4" x14ac:dyDescent="0.3">
      <c r="A219" s="1" t="s">
        <v>494</v>
      </c>
      <c r="B219" s="1" t="s">
        <v>496</v>
      </c>
      <c r="C219">
        <v>18</v>
      </c>
      <c r="D219" s="48">
        <v>43492</v>
      </c>
    </row>
    <row r="220" spans="1:4" x14ac:dyDescent="0.3">
      <c r="A220" s="1" t="s">
        <v>501</v>
      </c>
      <c r="B220" s="1" t="s">
        <v>498</v>
      </c>
      <c r="C220">
        <v>18</v>
      </c>
      <c r="D220" s="48">
        <v>43492</v>
      </c>
    </row>
    <row r="221" spans="1:4" x14ac:dyDescent="0.3">
      <c r="A221" s="1" t="s">
        <v>504</v>
      </c>
      <c r="B221" s="1" t="s">
        <v>500</v>
      </c>
      <c r="C221">
        <v>18</v>
      </c>
      <c r="D221" s="48">
        <v>43492</v>
      </c>
    </row>
    <row r="222" spans="1:4" x14ac:dyDescent="0.3">
      <c r="A222" s="1" t="s">
        <v>508</v>
      </c>
      <c r="B222" s="1" t="s">
        <v>511</v>
      </c>
      <c r="C222">
        <v>23</v>
      </c>
      <c r="D222" s="48">
        <v>43492</v>
      </c>
    </row>
    <row r="223" spans="1:4" x14ac:dyDescent="0.3">
      <c r="A223" s="1" t="s">
        <v>510</v>
      </c>
      <c r="B223" s="1" t="s">
        <v>513</v>
      </c>
      <c r="C223">
        <v>23</v>
      </c>
      <c r="D223" s="48">
        <v>43492</v>
      </c>
    </row>
    <row r="224" spans="1:4" x14ac:dyDescent="0.3">
      <c r="A224" s="1" t="s">
        <v>102</v>
      </c>
      <c r="B224" s="1" t="s">
        <v>100</v>
      </c>
      <c r="C224">
        <v>21</v>
      </c>
      <c r="D224" s="48">
        <v>43493</v>
      </c>
    </row>
    <row r="225" spans="1:4" x14ac:dyDescent="0.3">
      <c r="A225" s="1" t="s">
        <v>314</v>
      </c>
      <c r="B225" s="1" t="s">
        <v>309</v>
      </c>
      <c r="C225">
        <v>21</v>
      </c>
      <c r="D225" s="48">
        <v>43493</v>
      </c>
    </row>
    <row r="226" spans="1:4" x14ac:dyDescent="0.3">
      <c r="A226" s="1" t="s">
        <v>268</v>
      </c>
      <c r="B226" s="1" t="s">
        <v>271</v>
      </c>
      <c r="C226">
        <v>19</v>
      </c>
      <c r="D226" s="48">
        <v>43493</v>
      </c>
    </row>
    <row r="227" spans="1:4" x14ac:dyDescent="0.3">
      <c r="A227" s="1" t="s">
        <v>272</v>
      </c>
      <c r="B227" s="1" t="s">
        <v>264</v>
      </c>
      <c r="C227">
        <v>19</v>
      </c>
      <c r="D227" s="48">
        <v>43493</v>
      </c>
    </row>
    <row r="228" spans="1:4" x14ac:dyDescent="0.3">
      <c r="A228" s="1" t="s">
        <v>274</v>
      </c>
      <c r="B228" s="1" t="s">
        <v>260</v>
      </c>
      <c r="C228">
        <v>19</v>
      </c>
      <c r="D228" s="48">
        <v>43493</v>
      </c>
    </row>
    <row r="229" spans="1:4" x14ac:dyDescent="0.3">
      <c r="A229" s="1" t="s">
        <v>263</v>
      </c>
      <c r="B229" s="1" t="s">
        <v>276</v>
      </c>
      <c r="C229">
        <v>19</v>
      </c>
      <c r="D229" s="48">
        <v>43493</v>
      </c>
    </row>
    <row r="230" spans="1:4" x14ac:dyDescent="0.3">
      <c r="A230" s="1" t="s">
        <v>150</v>
      </c>
      <c r="B230" s="1" t="s">
        <v>147</v>
      </c>
      <c r="C230">
        <v>22</v>
      </c>
      <c r="D230" s="48">
        <v>43493</v>
      </c>
    </row>
    <row r="231" spans="1:4" x14ac:dyDescent="0.3">
      <c r="A231" s="1" t="s">
        <v>140</v>
      </c>
      <c r="B231" s="1" t="s">
        <v>146</v>
      </c>
      <c r="C231">
        <v>22</v>
      </c>
      <c r="D231" s="48">
        <v>43493</v>
      </c>
    </row>
    <row r="232" spans="1:4" x14ac:dyDescent="0.3">
      <c r="A232" s="1" t="s">
        <v>370</v>
      </c>
      <c r="B232" s="1" t="s">
        <v>373</v>
      </c>
      <c r="C232">
        <v>21</v>
      </c>
      <c r="D232" s="48">
        <v>43493</v>
      </c>
    </row>
    <row r="233" spans="1:4" x14ac:dyDescent="0.3">
      <c r="A233" s="1" t="s">
        <v>382</v>
      </c>
      <c r="B233" s="1" t="s">
        <v>394</v>
      </c>
      <c r="C233">
        <v>22</v>
      </c>
      <c r="D233" s="48">
        <v>43493</v>
      </c>
    </row>
    <row r="234" spans="1:4" x14ac:dyDescent="0.3">
      <c r="A234" s="1" t="s">
        <v>385</v>
      </c>
      <c r="B234" s="1" t="s">
        <v>386</v>
      </c>
      <c r="C234">
        <v>22</v>
      </c>
      <c r="D234" s="48">
        <v>43493</v>
      </c>
    </row>
    <row r="235" spans="1:4" x14ac:dyDescent="0.3">
      <c r="A235" s="1" t="s">
        <v>398</v>
      </c>
      <c r="B235" s="1" t="s">
        <v>388</v>
      </c>
      <c r="C235">
        <v>22</v>
      </c>
      <c r="D235" s="48">
        <v>43493</v>
      </c>
    </row>
    <row r="236" spans="1:4" x14ac:dyDescent="0.3">
      <c r="A236" s="1" t="s">
        <v>448</v>
      </c>
      <c r="B236" s="1" t="s">
        <v>407</v>
      </c>
      <c r="C236">
        <v>19</v>
      </c>
      <c r="D236" s="48">
        <v>43493</v>
      </c>
    </row>
    <row r="237" spans="1:4" x14ac:dyDescent="0.3">
      <c r="A237" s="1" t="s">
        <v>411</v>
      </c>
      <c r="B237" s="1" t="s">
        <v>403</v>
      </c>
      <c r="C237">
        <v>19</v>
      </c>
      <c r="D237" s="48">
        <v>43493</v>
      </c>
    </row>
    <row r="238" spans="1:4" x14ac:dyDescent="0.3">
      <c r="A238" s="1" t="s">
        <v>404</v>
      </c>
      <c r="B238" s="1" t="s">
        <v>410</v>
      </c>
      <c r="C238">
        <v>19</v>
      </c>
      <c r="D238" s="48">
        <v>43493</v>
      </c>
    </row>
    <row r="239" spans="1:4" x14ac:dyDescent="0.3">
      <c r="A239" s="1" t="s">
        <v>413</v>
      </c>
      <c r="B239" s="1" t="s">
        <v>401</v>
      </c>
      <c r="C239">
        <v>19</v>
      </c>
      <c r="D239" s="48">
        <v>43493</v>
      </c>
    </row>
    <row r="240" spans="1:4" x14ac:dyDescent="0.3">
      <c r="A240" s="1" t="s">
        <v>475</v>
      </c>
      <c r="B240" s="1" t="s">
        <v>476</v>
      </c>
      <c r="C240">
        <v>17</v>
      </c>
      <c r="D240" s="48">
        <v>43493</v>
      </c>
    </row>
    <row r="241" spans="1:4" x14ac:dyDescent="0.3">
      <c r="A241" s="1" t="s">
        <v>483</v>
      </c>
      <c r="B241" s="1" t="s">
        <v>478</v>
      </c>
      <c r="C241">
        <v>17</v>
      </c>
      <c r="D241" s="48">
        <v>43493</v>
      </c>
    </row>
    <row r="242" spans="1:4" x14ac:dyDescent="0.3">
      <c r="A242" s="1" t="s">
        <v>477</v>
      </c>
      <c r="B242" s="1" t="s">
        <v>480</v>
      </c>
      <c r="C242">
        <v>17</v>
      </c>
      <c r="D242" s="48">
        <v>43493</v>
      </c>
    </row>
    <row r="243" spans="1:4" x14ac:dyDescent="0.3">
      <c r="A243" s="1" t="s">
        <v>6</v>
      </c>
      <c r="B243" s="1" t="s">
        <v>4</v>
      </c>
      <c r="C243">
        <v>24</v>
      </c>
      <c r="D243" s="48">
        <v>43494</v>
      </c>
    </row>
    <row r="244" spans="1:4" x14ac:dyDescent="0.3">
      <c r="A244" s="1" t="s">
        <v>8</v>
      </c>
      <c r="B244" s="1" t="s">
        <v>21</v>
      </c>
      <c r="C244">
        <v>24</v>
      </c>
      <c r="D244" s="48">
        <v>43494</v>
      </c>
    </row>
    <row r="245" spans="1:4" x14ac:dyDescent="0.3">
      <c r="A245" s="1" t="s">
        <v>10</v>
      </c>
      <c r="B245" s="1" t="s">
        <v>23</v>
      </c>
      <c r="C245">
        <v>24</v>
      </c>
      <c r="D245" s="48">
        <v>43494</v>
      </c>
    </row>
    <row r="246" spans="1:4" x14ac:dyDescent="0.3">
      <c r="A246" s="1" t="s">
        <v>22</v>
      </c>
      <c r="B246" s="1" t="s">
        <v>13</v>
      </c>
      <c r="C246">
        <v>24</v>
      </c>
      <c r="D246" s="48">
        <v>43494</v>
      </c>
    </row>
    <row r="247" spans="1:4" x14ac:dyDescent="0.3">
      <c r="A247" s="1" t="s">
        <v>14</v>
      </c>
      <c r="B247" s="1" t="s">
        <v>19</v>
      </c>
      <c r="C247">
        <v>24</v>
      </c>
      <c r="D247" s="48">
        <v>43494</v>
      </c>
    </row>
    <row r="248" spans="1:4" x14ac:dyDescent="0.3">
      <c r="A248" s="1" t="s">
        <v>16</v>
      </c>
      <c r="B248" s="1" t="s">
        <v>7</v>
      </c>
      <c r="C248">
        <v>24</v>
      </c>
      <c r="D248" s="48">
        <v>43494</v>
      </c>
    </row>
    <row r="249" spans="1:4" x14ac:dyDescent="0.3">
      <c r="A249" s="1" t="s">
        <v>220</v>
      </c>
      <c r="B249" s="1" t="s">
        <v>229</v>
      </c>
      <c r="C249">
        <v>27</v>
      </c>
      <c r="D249" s="48">
        <v>43494</v>
      </c>
    </row>
    <row r="250" spans="1:4" x14ac:dyDescent="0.3">
      <c r="A250" s="1" t="s">
        <v>191</v>
      </c>
      <c r="B250" s="1" t="s">
        <v>193</v>
      </c>
      <c r="C250">
        <v>29</v>
      </c>
      <c r="D250" s="48">
        <v>43494</v>
      </c>
    </row>
    <row r="251" spans="1:4" x14ac:dyDescent="0.3">
      <c r="A251" s="1" t="s">
        <v>183</v>
      </c>
      <c r="B251" s="1" t="s">
        <v>177</v>
      </c>
      <c r="C251">
        <v>29</v>
      </c>
      <c r="D251" s="48">
        <v>43494</v>
      </c>
    </row>
    <row r="252" spans="1:4" x14ac:dyDescent="0.3">
      <c r="A252" s="1" t="s">
        <v>202</v>
      </c>
      <c r="B252" s="1" t="s">
        <v>207</v>
      </c>
      <c r="C252">
        <v>27</v>
      </c>
      <c r="D252" s="48">
        <v>43494</v>
      </c>
    </row>
    <row r="253" spans="1:4" x14ac:dyDescent="0.3">
      <c r="A253" s="1" t="s">
        <v>215</v>
      </c>
      <c r="B253" s="1" t="s">
        <v>211</v>
      </c>
      <c r="C253">
        <v>27</v>
      </c>
      <c r="D253" s="48">
        <v>43494</v>
      </c>
    </row>
    <row r="254" spans="1:4" x14ac:dyDescent="0.3">
      <c r="A254" s="1" t="s">
        <v>213</v>
      </c>
      <c r="B254" s="1" t="s">
        <v>199</v>
      </c>
      <c r="C254">
        <v>27</v>
      </c>
      <c r="D254" s="48">
        <v>43494</v>
      </c>
    </row>
    <row r="255" spans="1:4" x14ac:dyDescent="0.3">
      <c r="A255" s="1" t="s">
        <v>212</v>
      </c>
      <c r="B255" s="1" t="s">
        <v>204</v>
      </c>
      <c r="C255">
        <v>27</v>
      </c>
      <c r="D255" s="48">
        <v>43494</v>
      </c>
    </row>
    <row r="256" spans="1:4" x14ac:dyDescent="0.3">
      <c r="A256" s="1" t="s">
        <v>196</v>
      </c>
      <c r="B256" s="1" t="s">
        <v>195</v>
      </c>
      <c r="C256">
        <v>27</v>
      </c>
      <c r="D256" s="48">
        <v>43494</v>
      </c>
    </row>
    <row r="257" spans="1:4" x14ac:dyDescent="0.3">
      <c r="A257" s="1" t="s">
        <v>214</v>
      </c>
      <c r="B257" s="1" t="s">
        <v>198</v>
      </c>
      <c r="C257">
        <v>27</v>
      </c>
      <c r="D257" s="48">
        <v>43494</v>
      </c>
    </row>
    <row r="258" spans="1:4" x14ac:dyDescent="0.3">
      <c r="A258" s="1" t="s">
        <v>269</v>
      </c>
      <c r="B258" s="1" t="s">
        <v>273</v>
      </c>
      <c r="C258">
        <v>19</v>
      </c>
      <c r="D258" s="48">
        <v>43494</v>
      </c>
    </row>
    <row r="259" spans="1:4" x14ac:dyDescent="0.3">
      <c r="A259" s="1" t="s">
        <v>351</v>
      </c>
      <c r="B259" s="1" t="s">
        <v>359</v>
      </c>
      <c r="C259">
        <v>19</v>
      </c>
      <c r="D259" s="48">
        <v>43494</v>
      </c>
    </row>
    <row r="260" spans="1:4" x14ac:dyDescent="0.3">
      <c r="A260" s="1" t="s">
        <v>356</v>
      </c>
      <c r="B260" s="1" t="s">
        <v>346</v>
      </c>
      <c r="C260">
        <v>19</v>
      </c>
      <c r="D260" s="48">
        <v>43494</v>
      </c>
    </row>
    <row r="261" spans="1:4" x14ac:dyDescent="0.3">
      <c r="A261" s="1" t="s">
        <v>354</v>
      </c>
      <c r="B261" s="1" t="s">
        <v>361</v>
      </c>
      <c r="C261">
        <v>19</v>
      </c>
      <c r="D261" s="48">
        <v>43494</v>
      </c>
    </row>
    <row r="262" spans="1:4" x14ac:dyDescent="0.3">
      <c r="A262" s="1" t="s">
        <v>360</v>
      </c>
      <c r="B262" s="1" t="s">
        <v>355</v>
      </c>
      <c r="C262">
        <v>19</v>
      </c>
      <c r="D262" s="48">
        <v>43494</v>
      </c>
    </row>
    <row r="263" spans="1:4" x14ac:dyDescent="0.3">
      <c r="A263" s="1" t="s">
        <v>390</v>
      </c>
      <c r="B263" s="1" t="s">
        <v>383</v>
      </c>
      <c r="C263">
        <v>19</v>
      </c>
      <c r="D263" s="48">
        <v>43494</v>
      </c>
    </row>
    <row r="264" spans="1:4" x14ac:dyDescent="0.3">
      <c r="A264" s="1" t="s">
        <v>402</v>
      </c>
      <c r="B264" s="1" t="s">
        <v>408</v>
      </c>
      <c r="C264">
        <v>19</v>
      </c>
      <c r="D264" s="48">
        <v>43494</v>
      </c>
    </row>
    <row r="265" spans="1:4" x14ac:dyDescent="0.3">
      <c r="A265" s="1" t="s">
        <v>409</v>
      </c>
      <c r="B265" s="1" t="s">
        <v>414</v>
      </c>
      <c r="C265">
        <v>19</v>
      </c>
      <c r="D265" s="48">
        <v>43494</v>
      </c>
    </row>
    <row r="266" spans="1:4" x14ac:dyDescent="0.3">
      <c r="A266" s="1" t="s">
        <v>400</v>
      </c>
      <c r="B266" s="1" t="s">
        <v>415</v>
      </c>
      <c r="C266">
        <v>19</v>
      </c>
      <c r="D266" s="48">
        <v>43494</v>
      </c>
    </row>
    <row r="267" spans="1:4" x14ac:dyDescent="0.3">
      <c r="A267" s="1" t="s">
        <v>455</v>
      </c>
      <c r="B267" s="1" t="s">
        <v>460</v>
      </c>
      <c r="C267">
        <v>16</v>
      </c>
      <c r="D267" s="48">
        <v>43494</v>
      </c>
    </row>
    <row r="268" spans="1:4" x14ac:dyDescent="0.3">
      <c r="A268" s="1" t="s">
        <v>479</v>
      </c>
      <c r="B268" s="1" t="s">
        <v>484</v>
      </c>
      <c r="C268">
        <v>17</v>
      </c>
      <c r="D268" s="48">
        <v>43494</v>
      </c>
    </row>
    <row r="269" spans="1:4" x14ac:dyDescent="0.3">
      <c r="A269" s="1" t="s">
        <v>486</v>
      </c>
      <c r="B269" s="1" t="s">
        <v>485</v>
      </c>
      <c r="C269">
        <v>17</v>
      </c>
      <c r="D269" s="48">
        <v>43494</v>
      </c>
    </row>
    <row r="270" spans="1:4" x14ac:dyDescent="0.3">
      <c r="A270" s="1" t="s">
        <v>3</v>
      </c>
      <c r="B270" s="1" t="s">
        <v>11</v>
      </c>
      <c r="C270">
        <v>24</v>
      </c>
      <c r="D270" s="48">
        <v>43495</v>
      </c>
    </row>
    <row r="271" spans="1:4" x14ac:dyDescent="0.3">
      <c r="A271" s="1" t="s">
        <v>18</v>
      </c>
      <c r="B271" s="1" t="s">
        <v>9</v>
      </c>
      <c r="C271">
        <v>24</v>
      </c>
      <c r="D271" s="48">
        <v>43495</v>
      </c>
    </row>
    <row r="272" spans="1:4" x14ac:dyDescent="0.3">
      <c r="A272" s="1" t="s">
        <v>12</v>
      </c>
      <c r="B272" s="1" t="s">
        <v>15</v>
      </c>
      <c r="C272">
        <v>24</v>
      </c>
      <c r="D272" s="48">
        <v>43495</v>
      </c>
    </row>
    <row r="273" spans="1:4" x14ac:dyDescent="0.3">
      <c r="A273" s="1" t="s">
        <v>17</v>
      </c>
      <c r="B273" s="1" t="s">
        <v>20</v>
      </c>
      <c r="C273">
        <v>24</v>
      </c>
      <c r="D273" s="48">
        <v>43495</v>
      </c>
    </row>
    <row r="274" spans="1:4" x14ac:dyDescent="0.3">
      <c r="A274" s="1" t="s">
        <v>266</v>
      </c>
      <c r="B274" s="1" t="s">
        <v>261</v>
      </c>
      <c r="C274">
        <v>19</v>
      </c>
      <c r="D274" s="48">
        <v>43495</v>
      </c>
    </row>
    <row r="275" spans="1:4" x14ac:dyDescent="0.3">
      <c r="A275" s="1" t="s">
        <v>267</v>
      </c>
      <c r="B275" s="1" t="s">
        <v>262</v>
      </c>
      <c r="C275">
        <v>19</v>
      </c>
      <c r="D275" s="48">
        <v>43495</v>
      </c>
    </row>
    <row r="276" spans="1:4" x14ac:dyDescent="0.3">
      <c r="A276" s="1" t="s">
        <v>277</v>
      </c>
      <c r="B276" s="1" t="s">
        <v>275</v>
      </c>
      <c r="C276">
        <v>19</v>
      </c>
      <c r="D276" s="48">
        <v>43495</v>
      </c>
    </row>
    <row r="277" spans="1:4" x14ac:dyDescent="0.3">
      <c r="A277" s="1" t="s">
        <v>270</v>
      </c>
      <c r="B277" s="1" t="s">
        <v>265</v>
      </c>
      <c r="C277">
        <v>19</v>
      </c>
      <c r="D277" s="48">
        <v>43495</v>
      </c>
    </row>
    <row r="278" spans="1:4" x14ac:dyDescent="0.3">
      <c r="A278" s="1" t="s">
        <v>344</v>
      </c>
      <c r="B278" s="1" t="s">
        <v>358</v>
      </c>
      <c r="C278">
        <v>19</v>
      </c>
      <c r="D278" s="48">
        <v>43495</v>
      </c>
    </row>
    <row r="279" spans="1:4" x14ac:dyDescent="0.3">
      <c r="A279" s="1" t="s">
        <v>352</v>
      </c>
      <c r="B279" s="1" t="s">
        <v>350</v>
      </c>
      <c r="C279">
        <v>19</v>
      </c>
      <c r="D279" s="48">
        <v>43495</v>
      </c>
    </row>
    <row r="280" spans="1:4" x14ac:dyDescent="0.3">
      <c r="A280" s="1" t="s">
        <v>349</v>
      </c>
      <c r="B280" s="1" t="s">
        <v>348</v>
      </c>
      <c r="C280">
        <v>19</v>
      </c>
      <c r="D280" s="48">
        <v>43495</v>
      </c>
    </row>
    <row r="281" spans="1:4" x14ac:dyDescent="0.3">
      <c r="A281" s="1" t="s">
        <v>353</v>
      </c>
      <c r="B281" s="1" t="s">
        <v>357</v>
      </c>
      <c r="C281">
        <v>19</v>
      </c>
      <c r="D281" s="48">
        <v>43495</v>
      </c>
    </row>
    <row r="282" spans="1:4" x14ac:dyDescent="0.3">
      <c r="A282" s="1" t="s">
        <v>406</v>
      </c>
      <c r="B282" s="1" t="s">
        <v>405</v>
      </c>
      <c r="C282">
        <v>19</v>
      </c>
      <c r="D282" s="48">
        <v>43495</v>
      </c>
    </row>
    <row r="283" spans="1:4" x14ac:dyDescent="0.3">
      <c r="A283" s="1" t="s">
        <v>416</v>
      </c>
      <c r="B283" s="1" t="s">
        <v>412</v>
      </c>
      <c r="C283">
        <v>19</v>
      </c>
      <c r="D283" s="48">
        <v>43495</v>
      </c>
    </row>
    <row r="284" spans="1:4" x14ac:dyDescent="0.3">
      <c r="A284" s="1" t="s">
        <v>437</v>
      </c>
      <c r="B284" s="1" t="s">
        <v>445</v>
      </c>
      <c r="C284">
        <v>15</v>
      </c>
      <c r="D284" s="48">
        <v>43495</v>
      </c>
    </row>
    <row r="285" spans="1:4" x14ac:dyDescent="0.3">
      <c r="A285" s="1" t="s">
        <v>493</v>
      </c>
      <c r="B285" s="1" t="s">
        <v>494</v>
      </c>
      <c r="C285">
        <v>15</v>
      </c>
      <c r="D285" s="48">
        <v>43495</v>
      </c>
    </row>
    <row r="286" spans="1:4" x14ac:dyDescent="0.3">
      <c r="A286" s="1" t="s">
        <v>491</v>
      </c>
      <c r="B286" s="1" t="s">
        <v>497</v>
      </c>
      <c r="C286">
        <v>15</v>
      </c>
      <c r="D286" s="48">
        <v>43495</v>
      </c>
    </row>
    <row r="287" spans="1:4" x14ac:dyDescent="0.3">
      <c r="A287" s="1" t="s">
        <v>499</v>
      </c>
      <c r="B287" s="1" t="s">
        <v>500</v>
      </c>
      <c r="C287">
        <v>15</v>
      </c>
      <c r="D287" s="48">
        <v>43495</v>
      </c>
    </row>
    <row r="288" spans="1:4" x14ac:dyDescent="0.3">
      <c r="A288" s="1" t="s">
        <v>501</v>
      </c>
      <c r="B288" s="1" t="s">
        <v>502</v>
      </c>
      <c r="C288">
        <v>15</v>
      </c>
      <c r="D288" s="48">
        <v>43495</v>
      </c>
    </row>
    <row r="289" spans="1:4" x14ac:dyDescent="0.3">
      <c r="A289" s="1" t="s">
        <v>503</v>
      </c>
      <c r="B289" s="1" t="s">
        <v>504</v>
      </c>
      <c r="C289">
        <v>15</v>
      </c>
      <c r="D289" s="48">
        <v>43495</v>
      </c>
    </row>
    <row r="290" spans="1:4" x14ac:dyDescent="0.3">
      <c r="A290" s="1" t="s">
        <v>505</v>
      </c>
      <c r="B290" s="1" t="s">
        <v>506</v>
      </c>
      <c r="C290">
        <v>15</v>
      </c>
      <c r="D290" s="48">
        <v>43495</v>
      </c>
    </row>
    <row r="291" spans="1:4" x14ac:dyDescent="0.3">
      <c r="A291" s="1" t="s">
        <v>347</v>
      </c>
      <c r="B291" s="1" t="s">
        <v>345</v>
      </c>
      <c r="C291">
        <v>19</v>
      </c>
      <c r="D291" s="48">
        <v>43496</v>
      </c>
    </row>
    <row r="292" spans="1:4" x14ac:dyDescent="0.3">
      <c r="A292" s="1" t="s">
        <v>495</v>
      </c>
      <c r="B292" s="1" t="s">
        <v>496</v>
      </c>
      <c r="C292">
        <v>15</v>
      </c>
      <c r="D292" s="48">
        <v>43496</v>
      </c>
    </row>
    <row r="293" spans="1:4" x14ac:dyDescent="0.3">
      <c r="A293" s="1" t="s">
        <v>498</v>
      </c>
      <c r="B293" s="1" t="s">
        <v>492</v>
      </c>
      <c r="C293">
        <v>15</v>
      </c>
      <c r="D293" s="48">
        <v>43496</v>
      </c>
    </row>
    <row r="294" spans="1:4" x14ac:dyDescent="0.3">
      <c r="A294" s="1" t="s">
        <v>169</v>
      </c>
      <c r="B294" s="1" t="s">
        <v>168</v>
      </c>
      <c r="C294">
        <v>20</v>
      </c>
      <c r="D294" s="48">
        <v>43497</v>
      </c>
    </row>
    <row r="295" spans="1:4" x14ac:dyDescent="0.3">
      <c r="A295" s="1" t="s">
        <v>187</v>
      </c>
      <c r="B295" s="1" t="s">
        <v>176</v>
      </c>
      <c r="C295">
        <v>30</v>
      </c>
      <c r="D295" s="48">
        <v>43497</v>
      </c>
    </row>
    <row r="296" spans="1:4" x14ac:dyDescent="0.3">
      <c r="A296" s="1" t="s">
        <v>280</v>
      </c>
      <c r="B296" s="1" t="s">
        <v>285</v>
      </c>
      <c r="C296">
        <v>23</v>
      </c>
      <c r="D296" s="48">
        <v>43497</v>
      </c>
    </row>
    <row r="297" spans="1:4" x14ac:dyDescent="0.3">
      <c r="A297" s="1" t="s">
        <v>254</v>
      </c>
      <c r="B297" s="1" t="s">
        <v>251</v>
      </c>
      <c r="C297">
        <v>20</v>
      </c>
      <c r="D297" s="48">
        <v>43497</v>
      </c>
    </row>
    <row r="298" spans="1:4" x14ac:dyDescent="0.3">
      <c r="A298" s="1" t="s">
        <v>271</v>
      </c>
      <c r="B298" s="1" t="s">
        <v>263</v>
      </c>
      <c r="C298">
        <v>20</v>
      </c>
      <c r="D298" s="48">
        <v>43497</v>
      </c>
    </row>
    <row r="299" spans="1:4" x14ac:dyDescent="0.3">
      <c r="A299" s="1" t="s">
        <v>146</v>
      </c>
      <c r="B299" s="1" t="s">
        <v>135</v>
      </c>
      <c r="C299">
        <v>23</v>
      </c>
      <c r="D299" s="48">
        <v>43497</v>
      </c>
    </row>
    <row r="300" spans="1:4" x14ac:dyDescent="0.3">
      <c r="A300" s="1" t="s">
        <v>152</v>
      </c>
      <c r="B300" s="1" t="s">
        <v>140</v>
      </c>
      <c r="C300">
        <v>23</v>
      </c>
      <c r="D300" s="48">
        <v>43497</v>
      </c>
    </row>
    <row r="301" spans="1:4" x14ac:dyDescent="0.3">
      <c r="A301" s="1" t="s">
        <v>147</v>
      </c>
      <c r="B301" s="1" t="s">
        <v>133</v>
      </c>
      <c r="C301">
        <v>23</v>
      </c>
      <c r="D301" s="48">
        <v>43497</v>
      </c>
    </row>
    <row r="302" spans="1:4" x14ac:dyDescent="0.3">
      <c r="A302" s="1" t="s">
        <v>144</v>
      </c>
      <c r="B302" s="1" t="s">
        <v>149</v>
      </c>
      <c r="C302">
        <v>23</v>
      </c>
      <c r="D302" s="48">
        <v>43497</v>
      </c>
    </row>
    <row r="303" spans="1:4" x14ac:dyDescent="0.3">
      <c r="A303" s="1" t="s">
        <v>134</v>
      </c>
      <c r="B303" s="1" t="s">
        <v>148</v>
      </c>
      <c r="C303">
        <v>23</v>
      </c>
      <c r="D303" s="48">
        <v>43497</v>
      </c>
    </row>
    <row r="304" spans="1:4" x14ac:dyDescent="0.3">
      <c r="A304" s="1" t="s">
        <v>145</v>
      </c>
      <c r="B304" s="1" t="s">
        <v>150</v>
      </c>
      <c r="C304">
        <v>23</v>
      </c>
      <c r="D304" s="48">
        <v>43497</v>
      </c>
    </row>
    <row r="305" spans="1:4" x14ac:dyDescent="0.3">
      <c r="A305" s="1" t="s">
        <v>141</v>
      </c>
      <c r="B305" s="1" t="s">
        <v>143</v>
      </c>
      <c r="C305">
        <v>23</v>
      </c>
      <c r="D305" s="48">
        <v>43497</v>
      </c>
    </row>
    <row r="306" spans="1:4" x14ac:dyDescent="0.3">
      <c r="A306" s="1" t="s">
        <v>136</v>
      </c>
      <c r="B306" s="1" t="s">
        <v>151</v>
      </c>
      <c r="C306">
        <v>23</v>
      </c>
      <c r="D306" s="48">
        <v>43497</v>
      </c>
    </row>
    <row r="307" spans="1:4" x14ac:dyDescent="0.3">
      <c r="A307" s="1" t="s">
        <v>359</v>
      </c>
      <c r="B307" s="1" t="s">
        <v>356</v>
      </c>
      <c r="C307">
        <v>20</v>
      </c>
      <c r="D307" s="48">
        <v>43497</v>
      </c>
    </row>
    <row r="308" spans="1:4" x14ac:dyDescent="0.3">
      <c r="A308" s="1" t="s">
        <v>361</v>
      </c>
      <c r="B308" s="1" t="s">
        <v>360</v>
      </c>
      <c r="C308">
        <v>20</v>
      </c>
      <c r="D308" s="48">
        <v>43497</v>
      </c>
    </row>
    <row r="309" spans="1:4" x14ac:dyDescent="0.3">
      <c r="A309" s="1" t="s">
        <v>379</v>
      </c>
      <c r="B309" s="1" t="s">
        <v>372</v>
      </c>
      <c r="C309">
        <v>22</v>
      </c>
      <c r="D309" s="48">
        <v>43497</v>
      </c>
    </row>
    <row r="310" spans="1:4" x14ac:dyDescent="0.3">
      <c r="A310" s="1" t="s">
        <v>395</v>
      </c>
      <c r="B310" s="1" t="s">
        <v>381</v>
      </c>
      <c r="C310">
        <v>23</v>
      </c>
      <c r="D310" s="48">
        <v>43497</v>
      </c>
    </row>
    <row r="311" spans="1:4" x14ac:dyDescent="0.3">
      <c r="A311" s="1" t="s">
        <v>380</v>
      </c>
      <c r="B311" s="1" t="s">
        <v>393</v>
      </c>
      <c r="C311">
        <v>23</v>
      </c>
      <c r="D311" s="48">
        <v>43497</v>
      </c>
    </row>
    <row r="312" spans="1:4" x14ac:dyDescent="0.3">
      <c r="A312" s="1" t="s">
        <v>384</v>
      </c>
      <c r="B312" s="1" t="s">
        <v>397</v>
      </c>
      <c r="C312">
        <v>23</v>
      </c>
      <c r="D312" s="48">
        <v>43497</v>
      </c>
    </row>
    <row r="313" spans="1:4" x14ac:dyDescent="0.3">
      <c r="A313" s="1" t="s">
        <v>386</v>
      </c>
      <c r="B313" s="1" t="s">
        <v>391</v>
      </c>
      <c r="C313">
        <v>23</v>
      </c>
      <c r="D313" s="48">
        <v>43497</v>
      </c>
    </row>
    <row r="314" spans="1:4" x14ac:dyDescent="0.3">
      <c r="A314" s="1" t="s">
        <v>387</v>
      </c>
      <c r="B314" s="1" t="s">
        <v>399</v>
      </c>
      <c r="C314">
        <v>23</v>
      </c>
      <c r="D314" s="48">
        <v>43497</v>
      </c>
    </row>
    <row r="315" spans="1:4" x14ac:dyDescent="0.3">
      <c r="A315" s="1" t="s">
        <v>392</v>
      </c>
      <c r="B315" s="1" t="s">
        <v>383</v>
      </c>
      <c r="C315">
        <v>23</v>
      </c>
      <c r="D315" s="48">
        <v>43497</v>
      </c>
    </row>
    <row r="316" spans="1:4" x14ac:dyDescent="0.3">
      <c r="A316" s="1" t="s">
        <v>394</v>
      </c>
      <c r="B316" s="1" t="s">
        <v>389</v>
      </c>
      <c r="C316">
        <v>23</v>
      </c>
      <c r="D316" s="48">
        <v>43497</v>
      </c>
    </row>
    <row r="317" spans="1:4" x14ac:dyDescent="0.3">
      <c r="A317" s="1" t="s">
        <v>396</v>
      </c>
      <c r="B317" s="1" t="s">
        <v>385</v>
      </c>
      <c r="C317">
        <v>23</v>
      </c>
      <c r="D317" s="48">
        <v>43497</v>
      </c>
    </row>
    <row r="318" spans="1:4" x14ac:dyDescent="0.3">
      <c r="A318" s="1" t="s">
        <v>432</v>
      </c>
      <c r="B318" s="1" t="s">
        <v>425</v>
      </c>
      <c r="C318">
        <v>24</v>
      </c>
      <c r="D318" s="48">
        <v>43497</v>
      </c>
    </row>
    <row r="319" spans="1:4" x14ac:dyDescent="0.3">
      <c r="A319" s="1" t="s">
        <v>444</v>
      </c>
      <c r="B319" s="1" t="s">
        <v>439</v>
      </c>
      <c r="C319">
        <v>24</v>
      </c>
      <c r="D319" s="48">
        <v>43497</v>
      </c>
    </row>
    <row r="320" spans="1:4" x14ac:dyDescent="0.3">
      <c r="A320" s="1" t="s">
        <v>473</v>
      </c>
      <c r="B320" s="1" t="s">
        <v>466</v>
      </c>
      <c r="C320">
        <v>17</v>
      </c>
      <c r="D320" s="48">
        <v>43497</v>
      </c>
    </row>
    <row r="321" spans="1:4" x14ac:dyDescent="0.3">
      <c r="A321" s="1" t="s">
        <v>509</v>
      </c>
      <c r="B321" s="1" t="s">
        <v>518</v>
      </c>
      <c r="C321">
        <v>24</v>
      </c>
      <c r="D321" s="48">
        <v>43497</v>
      </c>
    </row>
    <row r="322" spans="1:4" x14ac:dyDescent="0.3">
      <c r="A322" s="1" t="s">
        <v>21</v>
      </c>
      <c r="B322" s="1" t="s">
        <v>20</v>
      </c>
      <c r="C322">
        <v>25</v>
      </c>
      <c r="D322" s="48">
        <v>43498</v>
      </c>
    </row>
    <row r="323" spans="1:4" x14ac:dyDescent="0.3">
      <c r="A323" s="1" t="s">
        <v>19</v>
      </c>
      <c r="B323" s="1" t="s">
        <v>18</v>
      </c>
      <c r="C323">
        <v>25</v>
      </c>
      <c r="D323" s="48">
        <v>43498</v>
      </c>
    </row>
    <row r="324" spans="1:4" x14ac:dyDescent="0.3">
      <c r="A324" s="1" t="s">
        <v>4</v>
      </c>
      <c r="B324" s="1" t="s">
        <v>3</v>
      </c>
      <c r="C324">
        <v>25</v>
      </c>
      <c r="D324" s="48">
        <v>43498</v>
      </c>
    </row>
    <row r="325" spans="1:4" x14ac:dyDescent="0.3">
      <c r="A325" s="1" t="s">
        <v>11</v>
      </c>
      <c r="B325" s="1" t="s">
        <v>10</v>
      </c>
      <c r="C325">
        <v>25</v>
      </c>
      <c r="D325" s="48">
        <v>43498</v>
      </c>
    </row>
    <row r="326" spans="1:4" x14ac:dyDescent="0.3">
      <c r="A326" s="1" t="s">
        <v>9</v>
      </c>
      <c r="B326" s="1" t="s">
        <v>8</v>
      </c>
      <c r="C326">
        <v>25</v>
      </c>
      <c r="D326" s="48">
        <v>43498</v>
      </c>
    </row>
    <row r="327" spans="1:4" x14ac:dyDescent="0.3">
      <c r="A327" s="1" t="s">
        <v>23</v>
      </c>
      <c r="B327" s="1" t="s">
        <v>22</v>
      </c>
      <c r="C327">
        <v>25</v>
      </c>
      <c r="D327" s="48">
        <v>43498</v>
      </c>
    </row>
    <row r="328" spans="1:4" x14ac:dyDescent="0.3">
      <c r="A328" s="1" t="s">
        <v>17</v>
      </c>
      <c r="B328" s="1" t="s">
        <v>16</v>
      </c>
      <c r="C328">
        <v>25</v>
      </c>
      <c r="D328" s="48">
        <v>43498</v>
      </c>
    </row>
    <row r="329" spans="1:4" x14ac:dyDescent="0.3">
      <c r="A329" s="1" t="s">
        <v>102</v>
      </c>
      <c r="B329" s="1" t="s">
        <v>106</v>
      </c>
      <c r="C329">
        <v>22</v>
      </c>
      <c r="D329" s="48">
        <v>43498</v>
      </c>
    </row>
    <row r="330" spans="1:4" x14ac:dyDescent="0.3">
      <c r="A330" s="1" t="s">
        <v>87</v>
      </c>
      <c r="B330" s="1" t="s">
        <v>98</v>
      </c>
      <c r="C330">
        <v>22</v>
      </c>
      <c r="D330" s="48">
        <v>43498</v>
      </c>
    </row>
    <row r="331" spans="1:4" x14ac:dyDescent="0.3">
      <c r="A331" s="1" t="s">
        <v>88</v>
      </c>
      <c r="B331" s="1" t="s">
        <v>91</v>
      </c>
      <c r="C331">
        <v>22</v>
      </c>
      <c r="D331" s="48">
        <v>43498</v>
      </c>
    </row>
    <row r="332" spans="1:4" x14ac:dyDescent="0.3">
      <c r="A332" s="1" t="s">
        <v>157</v>
      </c>
      <c r="B332" s="1" t="s">
        <v>162</v>
      </c>
      <c r="C332">
        <v>20</v>
      </c>
      <c r="D332" s="48">
        <v>43498</v>
      </c>
    </row>
    <row r="333" spans="1:4" x14ac:dyDescent="0.3">
      <c r="A333" s="1" t="s">
        <v>164</v>
      </c>
      <c r="B333" s="1" t="s">
        <v>166</v>
      </c>
      <c r="C333">
        <v>20</v>
      </c>
      <c r="D333" s="48">
        <v>43498</v>
      </c>
    </row>
    <row r="334" spans="1:4" x14ac:dyDescent="0.3">
      <c r="A334" s="1" t="s">
        <v>139</v>
      </c>
      <c r="B334" s="1" t="s">
        <v>160</v>
      </c>
      <c r="C334">
        <v>20</v>
      </c>
      <c r="D334" s="48">
        <v>43498</v>
      </c>
    </row>
    <row r="335" spans="1:4" x14ac:dyDescent="0.3">
      <c r="A335" s="1" t="s">
        <v>159</v>
      </c>
      <c r="B335" s="1" t="s">
        <v>165</v>
      </c>
      <c r="C335">
        <v>20</v>
      </c>
      <c r="D335" s="48">
        <v>43498</v>
      </c>
    </row>
    <row r="336" spans="1:4" x14ac:dyDescent="0.3">
      <c r="A336" s="1" t="s">
        <v>223</v>
      </c>
      <c r="B336" s="1" t="s">
        <v>236</v>
      </c>
      <c r="C336">
        <v>31</v>
      </c>
      <c r="D336" s="48">
        <v>43498</v>
      </c>
    </row>
    <row r="337" spans="1:4" x14ac:dyDescent="0.3">
      <c r="A337" s="1" t="s">
        <v>237</v>
      </c>
      <c r="B337" s="1" t="s">
        <v>240</v>
      </c>
      <c r="C337">
        <v>31</v>
      </c>
      <c r="D337" s="48">
        <v>43498</v>
      </c>
    </row>
    <row r="338" spans="1:4" x14ac:dyDescent="0.3">
      <c r="A338" s="1" t="s">
        <v>233</v>
      </c>
      <c r="B338" s="1" t="s">
        <v>226</v>
      </c>
      <c r="C338">
        <v>31</v>
      </c>
      <c r="D338" s="48">
        <v>43498</v>
      </c>
    </row>
    <row r="339" spans="1:4" x14ac:dyDescent="0.3">
      <c r="A339" s="1" t="s">
        <v>225</v>
      </c>
      <c r="B339" s="1" t="s">
        <v>220</v>
      </c>
      <c r="C339">
        <v>31</v>
      </c>
      <c r="D339" s="48">
        <v>43498</v>
      </c>
    </row>
    <row r="340" spans="1:4" x14ac:dyDescent="0.3">
      <c r="A340" s="1" t="s">
        <v>231</v>
      </c>
      <c r="B340" s="1" t="s">
        <v>228</v>
      </c>
      <c r="C340">
        <v>31</v>
      </c>
      <c r="D340" s="48">
        <v>43498</v>
      </c>
    </row>
    <row r="341" spans="1:4" x14ac:dyDescent="0.3">
      <c r="A341" s="1" t="s">
        <v>221</v>
      </c>
      <c r="B341" s="1" t="s">
        <v>241</v>
      </c>
      <c r="C341">
        <v>31</v>
      </c>
      <c r="D341" s="48">
        <v>43498</v>
      </c>
    </row>
    <row r="342" spans="1:4" x14ac:dyDescent="0.3">
      <c r="A342" s="1" t="s">
        <v>234</v>
      </c>
      <c r="B342" s="1" t="s">
        <v>222</v>
      </c>
      <c r="C342">
        <v>31</v>
      </c>
      <c r="D342" s="48">
        <v>43498</v>
      </c>
    </row>
    <row r="343" spans="1:4" x14ac:dyDescent="0.3">
      <c r="A343" s="1" t="s">
        <v>242</v>
      </c>
      <c r="B343" s="1" t="s">
        <v>219</v>
      </c>
      <c r="C343">
        <v>31</v>
      </c>
      <c r="D343" s="48">
        <v>43498</v>
      </c>
    </row>
    <row r="344" spans="1:4" x14ac:dyDescent="0.3">
      <c r="A344" s="1" t="s">
        <v>229</v>
      </c>
      <c r="B344" s="1" t="s">
        <v>238</v>
      </c>
      <c r="C344">
        <v>31</v>
      </c>
      <c r="D344" s="48">
        <v>43498</v>
      </c>
    </row>
    <row r="345" spans="1:4" x14ac:dyDescent="0.3">
      <c r="A345" s="1" t="s">
        <v>235</v>
      </c>
      <c r="B345" s="1" t="s">
        <v>227</v>
      </c>
      <c r="C345">
        <v>31</v>
      </c>
      <c r="D345" s="48">
        <v>43498</v>
      </c>
    </row>
    <row r="346" spans="1:4" x14ac:dyDescent="0.3">
      <c r="A346" s="1" t="s">
        <v>230</v>
      </c>
      <c r="B346" s="1" t="s">
        <v>239</v>
      </c>
      <c r="C346">
        <v>31</v>
      </c>
      <c r="D346" s="48">
        <v>43498</v>
      </c>
    </row>
    <row r="347" spans="1:4" x14ac:dyDescent="0.3">
      <c r="A347" s="1" t="s">
        <v>232</v>
      </c>
      <c r="B347" s="1" t="s">
        <v>224</v>
      </c>
      <c r="C347">
        <v>31</v>
      </c>
      <c r="D347" s="48">
        <v>43498</v>
      </c>
    </row>
    <row r="348" spans="1:4" x14ac:dyDescent="0.3">
      <c r="A348" s="1" t="s">
        <v>177</v>
      </c>
      <c r="B348" s="1" t="s">
        <v>180</v>
      </c>
      <c r="C348">
        <v>30</v>
      </c>
      <c r="D348" s="48">
        <v>43498</v>
      </c>
    </row>
    <row r="349" spans="1:4" x14ac:dyDescent="0.3">
      <c r="A349" s="1" t="s">
        <v>188</v>
      </c>
      <c r="B349" s="1" t="s">
        <v>185</v>
      </c>
      <c r="C349">
        <v>30</v>
      </c>
      <c r="D349" s="48">
        <v>43498</v>
      </c>
    </row>
    <row r="350" spans="1:4" x14ac:dyDescent="0.3">
      <c r="A350" s="1" t="s">
        <v>181</v>
      </c>
      <c r="B350" s="1" t="s">
        <v>183</v>
      </c>
      <c r="C350">
        <v>30</v>
      </c>
      <c r="D350" s="48">
        <v>43498</v>
      </c>
    </row>
    <row r="351" spans="1:4" x14ac:dyDescent="0.3">
      <c r="A351" s="1" t="s">
        <v>184</v>
      </c>
      <c r="B351" s="1" t="s">
        <v>182</v>
      </c>
      <c r="C351">
        <v>30</v>
      </c>
      <c r="D351" s="48">
        <v>43498</v>
      </c>
    </row>
    <row r="352" spans="1:4" x14ac:dyDescent="0.3">
      <c r="A352" s="1" t="s">
        <v>194</v>
      </c>
      <c r="B352" s="1" t="s">
        <v>186</v>
      </c>
      <c r="C352">
        <v>30</v>
      </c>
      <c r="D352" s="48">
        <v>43498</v>
      </c>
    </row>
    <row r="353" spans="1:4" x14ac:dyDescent="0.3">
      <c r="A353" s="1" t="s">
        <v>171</v>
      </c>
      <c r="B353" s="1" t="s">
        <v>172</v>
      </c>
      <c r="C353">
        <v>30</v>
      </c>
      <c r="D353" s="48">
        <v>43498</v>
      </c>
    </row>
    <row r="354" spans="1:4" x14ac:dyDescent="0.3">
      <c r="A354" s="1" t="s">
        <v>190</v>
      </c>
      <c r="B354" s="1" t="s">
        <v>192</v>
      </c>
      <c r="C354">
        <v>30</v>
      </c>
      <c r="D354" s="48">
        <v>43498</v>
      </c>
    </row>
    <row r="355" spans="1:4" x14ac:dyDescent="0.3">
      <c r="A355" s="1" t="s">
        <v>193</v>
      </c>
      <c r="B355" s="1" t="s">
        <v>179</v>
      </c>
      <c r="C355">
        <v>30</v>
      </c>
      <c r="D355" s="48">
        <v>43498</v>
      </c>
    </row>
    <row r="356" spans="1:4" x14ac:dyDescent="0.3">
      <c r="A356" s="1" t="s">
        <v>174</v>
      </c>
      <c r="B356" s="1" t="s">
        <v>191</v>
      </c>
      <c r="C356">
        <v>30</v>
      </c>
      <c r="D356" s="48">
        <v>43498</v>
      </c>
    </row>
    <row r="357" spans="1:4" x14ac:dyDescent="0.3">
      <c r="A357" s="1" t="s">
        <v>173</v>
      </c>
      <c r="B357" s="1" t="s">
        <v>175</v>
      </c>
      <c r="C357">
        <v>30</v>
      </c>
      <c r="D357" s="48">
        <v>43498</v>
      </c>
    </row>
    <row r="358" spans="1:4" x14ac:dyDescent="0.3">
      <c r="A358" s="1" t="s">
        <v>189</v>
      </c>
      <c r="B358" s="1" t="s">
        <v>178</v>
      </c>
      <c r="C358">
        <v>30</v>
      </c>
      <c r="D358" s="48">
        <v>43498</v>
      </c>
    </row>
    <row r="359" spans="1:4" x14ac:dyDescent="0.3">
      <c r="A359" s="1" t="s">
        <v>204</v>
      </c>
      <c r="B359" s="1" t="s">
        <v>202</v>
      </c>
      <c r="C359">
        <v>31</v>
      </c>
      <c r="D359" s="48">
        <v>43498</v>
      </c>
    </row>
    <row r="360" spans="1:4" x14ac:dyDescent="0.3">
      <c r="A360" s="1" t="s">
        <v>198</v>
      </c>
      <c r="B360" s="1" t="s">
        <v>216</v>
      </c>
      <c r="C360">
        <v>31</v>
      </c>
      <c r="D360" s="48">
        <v>43498</v>
      </c>
    </row>
    <row r="361" spans="1:4" x14ac:dyDescent="0.3">
      <c r="A361" s="1" t="s">
        <v>209</v>
      </c>
      <c r="B361" s="1" t="s">
        <v>214</v>
      </c>
      <c r="C361">
        <v>31</v>
      </c>
      <c r="D361" s="48">
        <v>43498</v>
      </c>
    </row>
    <row r="362" spans="1:4" x14ac:dyDescent="0.3">
      <c r="A362" s="1" t="s">
        <v>203</v>
      </c>
      <c r="B362" s="1" t="s">
        <v>212</v>
      </c>
      <c r="C362">
        <v>31</v>
      </c>
      <c r="D362" s="48">
        <v>43498</v>
      </c>
    </row>
    <row r="363" spans="1:4" x14ac:dyDescent="0.3">
      <c r="A363" s="1" t="s">
        <v>205</v>
      </c>
      <c r="B363" s="1" t="s">
        <v>200</v>
      </c>
      <c r="C363">
        <v>31</v>
      </c>
      <c r="D363" s="48">
        <v>43498</v>
      </c>
    </row>
    <row r="364" spans="1:4" x14ac:dyDescent="0.3">
      <c r="A364" s="1" t="s">
        <v>199</v>
      </c>
      <c r="B364" s="1" t="s">
        <v>218</v>
      </c>
      <c r="C364">
        <v>31</v>
      </c>
      <c r="D364" s="48">
        <v>43498</v>
      </c>
    </row>
    <row r="365" spans="1:4" x14ac:dyDescent="0.3">
      <c r="A365" s="1" t="s">
        <v>195</v>
      </c>
      <c r="B365" s="1" t="s">
        <v>201</v>
      </c>
      <c r="C365">
        <v>31</v>
      </c>
      <c r="D365" s="48">
        <v>43498</v>
      </c>
    </row>
    <row r="366" spans="1:4" x14ac:dyDescent="0.3">
      <c r="A366" s="1" t="s">
        <v>211</v>
      </c>
      <c r="B366" s="1" t="s">
        <v>196</v>
      </c>
      <c r="C366">
        <v>31</v>
      </c>
      <c r="D366" s="48">
        <v>43498</v>
      </c>
    </row>
    <row r="367" spans="1:4" x14ac:dyDescent="0.3">
      <c r="A367" s="1" t="s">
        <v>206</v>
      </c>
      <c r="B367" s="1" t="s">
        <v>213</v>
      </c>
      <c r="C367">
        <v>31</v>
      </c>
      <c r="D367" s="48">
        <v>43498</v>
      </c>
    </row>
    <row r="368" spans="1:4" x14ac:dyDescent="0.3">
      <c r="A368" s="1" t="s">
        <v>197</v>
      </c>
      <c r="B368" s="1" t="s">
        <v>217</v>
      </c>
      <c r="C368">
        <v>31</v>
      </c>
      <c r="D368" s="48">
        <v>43498</v>
      </c>
    </row>
    <row r="369" spans="1:4" x14ac:dyDescent="0.3">
      <c r="A369" s="1" t="s">
        <v>208</v>
      </c>
      <c r="B369" s="1" t="s">
        <v>210</v>
      </c>
      <c r="C369">
        <v>31</v>
      </c>
      <c r="D369" s="48">
        <v>43498</v>
      </c>
    </row>
    <row r="370" spans="1:4" x14ac:dyDescent="0.3">
      <c r="A370" s="1" t="s">
        <v>207</v>
      </c>
      <c r="B370" s="1" t="s">
        <v>215</v>
      </c>
      <c r="C370">
        <v>31</v>
      </c>
      <c r="D370" s="48">
        <v>43498</v>
      </c>
    </row>
    <row r="371" spans="1:4" x14ac:dyDescent="0.3">
      <c r="A371" s="1" t="s">
        <v>301</v>
      </c>
      <c r="B371" s="1" t="s">
        <v>305</v>
      </c>
      <c r="C371">
        <v>22</v>
      </c>
      <c r="D371" s="48">
        <v>43498</v>
      </c>
    </row>
    <row r="372" spans="1:4" x14ac:dyDescent="0.3">
      <c r="A372" s="1" t="s">
        <v>298</v>
      </c>
      <c r="B372" s="1" t="s">
        <v>313</v>
      </c>
      <c r="C372">
        <v>22</v>
      </c>
      <c r="D372" s="48">
        <v>43498</v>
      </c>
    </row>
    <row r="373" spans="1:4" x14ac:dyDescent="0.3">
      <c r="A373" s="1" t="s">
        <v>316</v>
      </c>
      <c r="B373" s="1" t="s">
        <v>303</v>
      </c>
      <c r="C373">
        <v>22</v>
      </c>
      <c r="D373" s="48">
        <v>43498</v>
      </c>
    </row>
    <row r="374" spans="1:4" x14ac:dyDescent="0.3">
      <c r="A374" s="1" t="s">
        <v>310</v>
      </c>
      <c r="B374" s="1" t="s">
        <v>315</v>
      </c>
      <c r="C374">
        <v>22</v>
      </c>
      <c r="D374" s="48">
        <v>43498</v>
      </c>
    </row>
    <row r="375" spans="1:4" x14ac:dyDescent="0.3">
      <c r="A375" s="1" t="s">
        <v>286</v>
      </c>
      <c r="B375" s="1" t="s">
        <v>294</v>
      </c>
      <c r="C375">
        <v>23</v>
      </c>
      <c r="D375" s="48">
        <v>43498</v>
      </c>
    </row>
    <row r="376" spans="1:4" x14ac:dyDescent="0.3">
      <c r="A376" s="1" t="s">
        <v>295</v>
      </c>
      <c r="B376" s="1" t="s">
        <v>292</v>
      </c>
      <c r="C376">
        <v>23</v>
      </c>
      <c r="D376" s="48">
        <v>43498</v>
      </c>
    </row>
    <row r="377" spans="1:4" x14ac:dyDescent="0.3">
      <c r="A377" s="1" t="s">
        <v>283</v>
      </c>
      <c r="B377" s="1" t="s">
        <v>279</v>
      </c>
      <c r="C377">
        <v>23</v>
      </c>
      <c r="D377" s="48">
        <v>43498</v>
      </c>
    </row>
    <row r="378" spans="1:4" x14ac:dyDescent="0.3">
      <c r="A378" s="1" t="s">
        <v>291</v>
      </c>
      <c r="B378" s="1" t="s">
        <v>281</v>
      </c>
      <c r="C378">
        <v>23</v>
      </c>
      <c r="D378" s="48">
        <v>43498</v>
      </c>
    </row>
    <row r="379" spans="1:4" x14ac:dyDescent="0.3">
      <c r="A379" s="1" t="s">
        <v>282</v>
      </c>
      <c r="B379" s="1" t="s">
        <v>317</v>
      </c>
      <c r="C379">
        <v>23</v>
      </c>
      <c r="D379" s="48">
        <v>43498</v>
      </c>
    </row>
    <row r="380" spans="1:4" x14ac:dyDescent="0.3">
      <c r="A380" s="1" t="s">
        <v>289</v>
      </c>
      <c r="B380" s="1" t="s">
        <v>296</v>
      </c>
      <c r="C380">
        <v>23</v>
      </c>
      <c r="D380" s="48">
        <v>43498</v>
      </c>
    </row>
    <row r="381" spans="1:4" x14ac:dyDescent="0.3">
      <c r="A381" s="1" t="s">
        <v>253</v>
      </c>
      <c r="B381" s="1" t="s">
        <v>318</v>
      </c>
      <c r="C381">
        <v>20</v>
      </c>
      <c r="D381" s="48">
        <v>43498</v>
      </c>
    </row>
    <row r="382" spans="1:4" x14ac:dyDescent="0.3">
      <c r="A382" s="1" t="s">
        <v>245</v>
      </c>
      <c r="B382" s="1" t="s">
        <v>255</v>
      </c>
      <c r="C382">
        <v>20</v>
      </c>
      <c r="D382" s="48">
        <v>43498</v>
      </c>
    </row>
    <row r="383" spans="1:4" x14ac:dyDescent="0.3">
      <c r="A383" s="1" t="s">
        <v>247</v>
      </c>
      <c r="B383" s="1" t="s">
        <v>256</v>
      </c>
      <c r="C383">
        <v>20</v>
      </c>
      <c r="D383" s="48">
        <v>43498</v>
      </c>
    </row>
    <row r="384" spans="1:4" x14ac:dyDescent="0.3">
      <c r="A384" s="1" t="s">
        <v>319</v>
      </c>
      <c r="B384" s="1" t="s">
        <v>246</v>
      </c>
      <c r="C384">
        <v>20</v>
      </c>
      <c r="D384" s="48">
        <v>43498</v>
      </c>
    </row>
    <row r="385" spans="1:4" x14ac:dyDescent="0.3">
      <c r="A385" s="1" t="s">
        <v>248</v>
      </c>
      <c r="B385" s="1" t="s">
        <v>258</v>
      </c>
      <c r="C385">
        <v>20</v>
      </c>
      <c r="D385" s="48">
        <v>43498</v>
      </c>
    </row>
    <row r="386" spans="1:4" x14ac:dyDescent="0.3">
      <c r="A386" s="1" t="s">
        <v>249</v>
      </c>
      <c r="B386" s="1" t="s">
        <v>244</v>
      </c>
      <c r="C386">
        <v>20</v>
      </c>
      <c r="D386" s="48">
        <v>43498</v>
      </c>
    </row>
    <row r="387" spans="1:4" x14ac:dyDescent="0.3">
      <c r="A387" s="1" t="s">
        <v>273</v>
      </c>
      <c r="B387" s="1" t="s">
        <v>268</v>
      </c>
      <c r="C387">
        <v>20</v>
      </c>
      <c r="D387" s="48">
        <v>43498</v>
      </c>
    </row>
    <row r="388" spans="1:4" x14ac:dyDescent="0.3">
      <c r="A388" s="1" t="s">
        <v>331</v>
      </c>
      <c r="B388" s="1" t="s">
        <v>321</v>
      </c>
      <c r="C388">
        <v>32</v>
      </c>
      <c r="D388" s="48">
        <v>43498</v>
      </c>
    </row>
    <row r="389" spans="1:4" x14ac:dyDescent="0.3">
      <c r="A389" s="1" t="s">
        <v>336</v>
      </c>
      <c r="B389" s="1" t="s">
        <v>326</v>
      </c>
      <c r="C389">
        <v>32</v>
      </c>
      <c r="D389" s="48">
        <v>43498</v>
      </c>
    </row>
    <row r="390" spans="1:4" x14ac:dyDescent="0.3">
      <c r="A390" s="1" t="s">
        <v>328</v>
      </c>
      <c r="B390" s="1" t="s">
        <v>332</v>
      </c>
      <c r="C390">
        <v>32</v>
      </c>
      <c r="D390" s="48">
        <v>43498</v>
      </c>
    </row>
    <row r="391" spans="1:4" x14ac:dyDescent="0.3">
      <c r="A391" s="1" t="s">
        <v>339</v>
      </c>
      <c r="B391" s="1" t="s">
        <v>342</v>
      </c>
      <c r="C391">
        <v>32</v>
      </c>
      <c r="D391" s="48">
        <v>43498</v>
      </c>
    </row>
    <row r="392" spans="1:4" x14ac:dyDescent="0.3">
      <c r="A392" s="1" t="s">
        <v>357</v>
      </c>
      <c r="B392" s="1" t="s">
        <v>344</v>
      </c>
      <c r="C392">
        <v>20</v>
      </c>
      <c r="D392" s="48">
        <v>43498</v>
      </c>
    </row>
    <row r="393" spans="1:4" x14ac:dyDescent="0.3">
      <c r="A393" s="1" t="s">
        <v>349</v>
      </c>
      <c r="B393" s="1" t="s">
        <v>353</v>
      </c>
      <c r="C393">
        <v>20</v>
      </c>
      <c r="D393" s="48">
        <v>43498</v>
      </c>
    </row>
    <row r="394" spans="1:4" x14ac:dyDescent="0.3">
      <c r="A394" s="1" t="s">
        <v>350</v>
      </c>
      <c r="B394" s="1" t="s">
        <v>354</v>
      </c>
      <c r="C394">
        <v>20</v>
      </c>
      <c r="D394" s="48">
        <v>43498</v>
      </c>
    </row>
    <row r="395" spans="1:4" x14ac:dyDescent="0.3">
      <c r="A395" s="1" t="s">
        <v>373</v>
      </c>
      <c r="B395" s="1" t="s">
        <v>374</v>
      </c>
      <c r="C395">
        <v>22</v>
      </c>
      <c r="D395" s="48">
        <v>43498</v>
      </c>
    </row>
    <row r="396" spans="1:4" x14ac:dyDescent="0.3">
      <c r="A396" s="1" t="s">
        <v>369</v>
      </c>
      <c r="B396" s="1" t="s">
        <v>364</v>
      </c>
      <c r="C396">
        <v>22</v>
      </c>
      <c r="D396" s="48">
        <v>43498</v>
      </c>
    </row>
    <row r="397" spans="1:4" x14ac:dyDescent="0.3">
      <c r="A397" s="1" t="s">
        <v>377</v>
      </c>
      <c r="B397" s="1" t="s">
        <v>370</v>
      </c>
      <c r="C397">
        <v>22</v>
      </c>
      <c r="D397" s="48">
        <v>43498</v>
      </c>
    </row>
    <row r="398" spans="1:4" x14ac:dyDescent="0.3">
      <c r="A398" s="1" t="s">
        <v>371</v>
      </c>
      <c r="B398" s="1" t="s">
        <v>366</v>
      </c>
      <c r="C398">
        <v>22</v>
      </c>
      <c r="D398" s="48">
        <v>43498</v>
      </c>
    </row>
    <row r="399" spans="1:4" x14ac:dyDescent="0.3">
      <c r="A399" s="1" t="s">
        <v>390</v>
      </c>
      <c r="B399" s="1" t="s">
        <v>398</v>
      </c>
      <c r="C399">
        <v>23</v>
      </c>
      <c r="D399" s="48">
        <v>43498</v>
      </c>
    </row>
    <row r="400" spans="1:4" x14ac:dyDescent="0.3">
      <c r="A400" s="1" t="s">
        <v>449</v>
      </c>
      <c r="B400" s="1" t="s">
        <v>423</v>
      </c>
      <c r="C400">
        <v>24</v>
      </c>
      <c r="D400" s="48">
        <v>43498</v>
      </c>
    </row>
    <row r="401" spans="1:4" x14ac:dyDescent="0.3">
      <c r="A401" s="1" t="s">
        <v>419</v>
      </c>
      <c r="B401" s="1" t="s">
        <v>450</v>
      </c>
      <c r="C401">
        <v>24</v>
      </c>
      <c r="D401" s="48">
        <v>43498</v>
      </c>
    </row>
    <row r="402" spans="1:4" x14ac:dyDescent="0.3">
      <c r="A402" s="1" t="s">
        <v>431</v>
      </c>
      <c r="B402" s="1" t="s">
        <v>426</v>
      </c>
      <c r="C402">
        <v>24</v>
      </c>
      <c r="D402" s="48">
        <v>43498</v>
      </c>
    </row>
    <row r="403" spans="1:4" x14ac:dyDescent="0.3">
      <c r="A403" s="1" t="s">
        <v>434</v>
      </c>
      <c r="B403" s="1" t="s">
        <v>436</v>
      </c>
      <c r="C403">
        <v>24</v>
      </c>
      <c r="D403" s="48">
        <v>43498</v>
      </c>
    </row>
    <row r="404" spans="1:4" x14ac:dyDescent="0.3">
      <c r="A404" s="1" t="s">
        <v>440</v>
      </c>
      <c r="B404" s="1" t="s">
        <v>447</v>
      </c>
      <c r="C404">
        <v>24</v>
      </c>
      <c r="D404" s="48">
        <v>43498</v>
      </c>
    </row>
    <row r="405" spans="1:4" x14ac:dyDescent="0.3">
      <c r="A405" s="1" t="s">
        <v>441</v>
      </c>
      <c r="B405" s="1" t="s">
        <v>438</v>
      </c>
      <c r="C405">
        <v>24</v>
      </c>
      <c r="D405" s="48">
        <v>43498</v>
      </c>
    </row>
    <row r="406" spans="1:4" x14ac:dyDescent="0.3">
      <c r="A406" s="1" t="s">
        <v>451</v>
      </c>
      <c r="B406" s="1" t="s">
        <v>446</v>
      </c>
      <c r="C406">
        <v>24</v>
      </c>
      <c r="D406" s="48">
        <v>43498</v>
      </c>
    </row>
    <row r="407" spans="1:4" x14ac:dyDescent="0.3">
      <c r="A407" s="1" t="s">
        <v>442</v>
      </c>
      <c r="B407" s="1" t="s">
        <v>443</v>
      </c>
      <c r="C407">
        <v>24</v>
      </c>
      <c r="D407" s="48">
        <v>43498</v>
      </c>
    </row>
    <row r="408" spans="1:4" x14ac:dyDescent="0.3">
      <c r="A408" s="1" t="s">
        <v>460</v>
      </c>
      <c r="B408" s="1" t="s">
        <v>456</v>
      </c>
      <c r="C408">
        <v>23</v>
      </c>
      <c r="D408" s="48">
        <v>43498</v>
      </c>
    </row>
    <row r="409" spans="1:4" x14ac:dyDescent="0.3">
      <c r="A409" s="1" t="s">
        <v>458</v>
      </c>
      <c r="B409" s="1" t="s">
        <v>455</v>
      </c>
      <c r="C409">
        <v>23</v>
      </c>
      <c r="D409" s="48">
        <v>43498</v>
      </c>
    </row>
    <row r="410" spans="1:4" x14ac:dyDescent="0.3">
      <c r="A410" s="1" t="s">
        <v>461</v>
      </c>
      <c r="B410" s="1" t="s">
        <v>457</v>
      </c>
      <c r="C410">
        <v>23</v>
      </c>
      <c r="D410" s="48">
        <v>43498</v>
      </c>
    </row>
    <row r="411" spans="1:4" x14ac:dyDescent="0.3">
      <c r="A411" s="1" t="s">
        <v>459</v>
      </c>
      <c r="B411" s="1" t="s">
        <v>453</v>
      </c>
      <c r="C411">
        <v>23</v>
      </c>
      <c r="D411" s="48">
        <v>43498</v>
      </c>
    </row>
    <row r="412" spans="1:4" x14ac:dyDescent="0.3">
      <c r="A412" s="1" t="s">
        <v>454</v>
      </c>
      <c r="B412" s="1" t="s">
        <v>452</v>
      </c>
      <c r="C412">
        <v>23</v>
      </c>
      <c r="D412" s="48">
        <v>43498</v>
      </c>
    </row>
    <row r="413" spans="1:4" x14ac:dyDescent="0.3">
      <c r="A413" s="1" t="s">
        <v>464</v>
      </c>
      <c r="B413" s="1" t="s">
        <v>471</v>
      </c>
      <c r="C413">
        <v>17</v>
      </c>
      <c r="D413" s="48">
        <v>43498</v>
      </c>
    </row>
    <row r="414" spans="1:4" x14ac:dyDescent="0.3">
      <c r="A414" s="1" t="s">
        <v>468</v>
      </c>
      <c r="B414" s="1" t="s">
        <v>470</v>
      </c>
      <c r="C414">
        <v>17</v>
      </c>
      <c r="D414" s="48">
        <v>43498</v>
      </c>
    </row>
    <row r="415" spans="1:4" x14ac:dyDescent="0.3">
      <c r="A415" s="1" t="s">
        <v>472</v>
      </c>
      <c r="B415" s="1" t="s">
        <v>469</v>
      </c>
      <c r="C415">
        <v>17</v>
      </c>
      <c r="D415" s="48">
        <v>43498</v>
      </c>
    </row>
    <row r="416" spans="1:4" x14ac:dyDescent="0.3">
      <c r="A416" s="1" t="s">
        <v>477</v>
      </c>
      <c r="B416" s="1" t="s">
        <v>478</v>
      </c>
      <c r="C416">
        <v>18</v>
      </c>
      <c r="D416" s="48">
        <v>43498</v>
      </c>
    </row>
    <row r="417" spans="1:4" x14ac:dyDescent="0.3">
      <c r="A417" s="1" t="s">
        <v>489</v>
      </c>
      <c r="B417" s="1" t="s">
        <v>482</v>
      </c>
      <c r="C417">
        <v>18</v>
      </c>
      <c r="D417" s="48">
        <v>43498</v>
      </c>
    </row>
    <row r="418" spans="1:4" x14ac:dyDescent="0.3">
      <c r="A418" s="1" t="s">
        <v>483</v>
      </c>
      <c r="B418" s="1" t="s">
        <v>488</v>
      </c>
      <c r="C418">
        <v>18</v>
      </c>
      <c r="D418" s="48">
        <v>43498</v>
      </c>
    </row>
    <row r="419" spans="1:4" x14ac:dyDescent="0.3">
      <c r="A419" s="1" t="s">
        <v>500</v>
      </c>
      <c r="B419" s="1" t="s">
        <v>492</v>
      </c>
      <c r="C419">
        <v>19</v>
      </c>
      <c r="D419" s="48">
        <v>43498</v>
      </c>
    </row>
    <row r="420" spans="1:4" x14ac:dyDescent="0.3">
      <c r="A420" s="1" t="s">
        <v>491</v>
      </c>
      <c r="B420" s="1" t="s">
        <v>503</v>
      </c>
      <c r="C420">
        <v>19</v>
      </c>
      <c r="D420" s="48">
        <v>43498</v>
      </c>
    </row>
    <row r="421" spans="1:4" x14ac:dyDescent="0.3">
      <c r="A421" s="1" t="s">
        <v>499</v>
      </c>
      <c r="B421" s="1" t="s">
        <v>505</v>
      </c>
      <c r="C421">
        <v>19</v>
      </c>
      <c r="D421" s="48">
        <v>43498</v>
      </c>
    </row>
    <row r="422" spans="1:4" x14ac:dyDescent="0.3">
      <c r="A422" s="1" t="s">
        <v>522</v>
      </c>
      <c r="B422" s="1" t="s">
        <v>516</v>
      </c>
      <c r="C422">
        <v>24</v>
      </c>
      <c r="D422" s="48">
        <v>43498</v>
      </c>
    </row>
    <row r="423" spans="1:4" x14ac:dyDescent="0.3">
      <c r="A423" s="1" t="s">
        <v>510</v>
      </c>
      <c r="B423" s="1" t="s">
        <v>520</v>
      </c>
      <c r="C423">
        <v>24</v>
      </c>
      <c r="D423" s="48">
        <v>43498</v>
      </c>
    </row>
    <row r="424" spans="1:4" x14ac:dyDescent="0.3">
      <c r="A424" s="1" t="s">
        <v>517</v>
      </c>
      <c r="B424" s="1" t="s">
        <v>514</v>
      </c>
      <c r="C424">
        <v>24</v>
      </c>
      <c r="D424" s="48">
        <v>43498</v>
      </c>
    </row>
    <row r="425" spans="1:4" x14ac:dyDescent="0.3">
      <c r="A425" s="1" t="s">
        <v>15</v>
      </c>
      <c r="B425" s="1" t="s">
        <v>14</v>
      </c>
      <c r="C425">
        <v>25</v>
      </c>
      <c r="D425" s="48">
        <v>43499</v>
      </c>
    </row>
    <row r="426" spans="1:4" x14ac:dyDescent="0.3">
      <c r="A426" s="1" t="s">
        <v>7</v>
      </c>
      <c r="B426" s="1" t="s">
        <v>6</v>
      </c>
      <c r="C426">
        <v>25</v>
      </c>
      <c r="D426" s="48">
        <v>43499</v>
      </c>
    </row>
    <row r="427" spans="1:4" x14ac:dyDescent="0.3">
      <c r="A427" s="1" t="s">
        <v>89</v>
      </c>
      <c r="B427" s="1" t="s">
        <v>104</v>
      </c>
      <c r="C427">
        <v>22</v>
      </c>
      <c r="D427" s="48">
        <v>43499</v>
      </c>
    </row>
    <row r="428" spans="1:4" x14ac:dyDescent="0.3">
      <c r="A428" s="1" t="s">
        <v>103</v>
      </c>
      <c r="B428" s="1" t="s">
        <v>96</v>
      </c>
      <c r="C428">
        <v>22</v>
      </c>
      <c r="D428" s="48">
        <v>43499</v>
      </c>
    </row>
    <row r="429" spans="1:4" x14ac:dyDescent="0.3">
      <c r="A429" s="1" t="s">
        <v>93</v>
      </c>
      <c r="B429" s="1" t="s">
        <v>92</v>
      </c>
      <c r="C429">
        <v>22</v>
      </c>
      <c r="D429" s="48">
        <v>43499</v>
      </c>
    </row>
    <row r="430" spans="1:4" x14ac:dyDescent="0.3">
      <c r="A430" s="1" t="s">
        <v>100</v>
      </c>
      <c r="B430" s="1" t="s">
        <v>97</v>
      </c>
      <c r="C430">
        <v>22</v>
      </c>
      <c r="D430" s="48">
        <v>43499</v>
      </c>
    </row>
    <row r="431" spans="1:4" x14ac:dyDescent="0.3">
      <c r="A431" s="1" t="s">
        <v>101</v>
      </c>
      <c r="B431" s="1" t="s">
        <v>94</v>
      </c>
      <c r="C431">
        <v>22</v>
      </c>
      <c r="D431" s="48">
        <v>43499</v>
      </c>
    </row>
    <row r="432" spans="1:4" x14ac:dyDescent="0.3">
      <c r="A432" s="1" t="s">
        <v>170</v>
      </c>
      <c r="B432" s="1" t="s">
        <v>155</v>
      </c>
      <c r="C432">
        <v>20</v>
      </c>
      <c r="D432" s="48">
        <v>43499</v>
      </c>
    </row>
    <row r="433" spans="1:4" x14ac:dyDescent="0.3">
      <c r="A433" s="1" t="s">
        <v>167</v>
      </c>
      <c r="B433" s="1" t="s">
        <v>156</v>
      </c>
      <c r="C433">
        <v>20</v>
      </c>
      <c r="D433" s="48">
        <v>43499</v>
      </c>
    </row>
    <row r="434" spans="1:4" x14ac:dyDescent="0.3">
      <c r="A434" s="1" t="s">
        <v>154</v>
      </c>
      <c r="B434" s="1" t="s">
        <v>161</v>
      </c>
      <c r="C434">
        <v>20</v>
      </c>
      <c r="D434" s="48">
        <v>43499</v>
      </c>
    </row>
    <row r="435" spans="1:4" x14ac:dyDescent="0.3">
      <c r="A435" s="1" t="s">
        <v>163</v>
      </c>
      <c r="B435" s="1" t="s">
        <v>158</v>
      </c>
      <c r="C435">
        <v>20</v>
      </c>
      <c r="D435" s="48">
        <v>43499</v>
      </c>
    </row>
    <row r="436" spans="1:4" x14ac:dyDescent="0.3">
      <c r="A436" s="1" t="s">
        <v>302</v>
      </c>
      <c r="B436" s="1" t="s">
        <v>308</v>
      </c>
      <c r="C436">
        <v>22</v>
      </c>
      <c r="D436" s="48">
        <v>43499</v>
      </c>
    </row>
    <row r="437" spans="1:4" x14ac:dyDescent="0.3">
      <c r="A437" s="1" t="s">
        <v>312</v>
      </c>
      <c r="B437" s="1" t="s">
        <v>314</v>
      </c>
      <c r="C437">
        <v>22</v>
      </c>
      <c r="D437" s="48">
        <v>43499</v>
      </c>
    </row>
    <row r="438" spans="1:4" x14ac:dyDescent="0.3">
      <c r="A438" s="1" t="s">
        <v>297</v>
      </c>
      <c r="B438" s="1" t="s">
        <v>299</v>
      </c>
      <c r="C438">
        <v>22</v>
      </c>
      <c r="D438" s="48">
        <v>43499</v>
      </c>
    </row>
    <row r="439" spans="1:4" x14ac:dyDescent="0.3">
      <c r="A439" s="1" t="s">
        <v>311</v>
      </c>
      <c r="B439" s="1" t="s">
        <v>300</v>
      </c>
      <c r="C439">
        <v>22</v>
      </c>
      <c r="D439" s="48">
        <v>43499</v>
      </c>
    </row>
    <row r="440" spans="1:4" x14ac:dyDescent="0.3">
      <c r="A440" s="1" t="s">
        <v>290</v>
      </c>
      <c r="B440" s="1" t="s">
        <v>287</v>
      </c>
      <c r="C440">
        <v>23</v>
      </c>
      <c r="D440" s="48">
        <v>43499</v>
      </c>
    </row>
    <row r="441" spans="1:4" x14ac:dyDescent="0.3">
      <c r="A441" s="1" t="s">
        <v>293</v>
      </c>
      <c r="B441" s="1" t="s">
        <v>284</v>
      </c>
      <c r="C441">
        <v>23</v>
      </c>
      <c r="D441" s="48">
        <v>43499</v>
      </c>
    </row>
    <row r="442" spans="1:4" x14ac:dyDescent="0.3">
      <c r="A442" s="1" t="s">
        <v>288</v>
      </c>
      <c r="B442" s="1" t="s">
        <v>278</v>
      </c>
      <c r="C442">
        <v>23</v>
      </c>
      <c r="D442" s="48">
        <v>43499</v>
      </c>
    </row>
    <row r="443" spans="1:4" x14ac:dyDescent="0.3">
      <c r="A443" s="1" t="s">
        <v>252</v>
      </c>
      <c r="B443" s="1" t="s">
        <v>250</v>
      </c>
      <c r="C443">
        <v>20</v>
      </c>
      <c r="D443" s="48">
        <v>43499</v>
      </c>
    </row>
    <row r="444" spans="1:4" x14ac:dyDescent="0.3">
      <c r="A444" s="1" t="s">
        <v>257</v>
      </c>
      <c r="B444" s="1" t="s">
        <v>259</v>
      </c>
      <c r="C444">
        <v>20</v>
      </c>
      <c r="D444" s="48">
        <v>43499</v>
      </c>
    </row>
    <row r="445" spans="1:4" x14ac:dyDescent="0.3">
      <c r="A445" s="1" t="s">
        <v>260</v>
      </c>
      <c r="B445" s="1" t="s">
        <v>277</v>
      </c>
      <c r="C445">
        <v>20</v>
      </c>
      <c r="D445" s="48">
        <v>43499</v>
      </c>
    </row>
    <row r="446" spans="1:4" x14ac:dyDescent="0.3">
      <c r="A446" s="1" t="s">
        <v>264</v>
      </c>
      <c r="B446" s="1" t="s">
        <v>266</v>
      </c>
      <c r="C446">
        <v>20</v>
      </c>
      <c r="D446" s="48">
        <v>43499</v>
      </c>
    </row>
    <row r="447" spans="1:4" x14ac:dyDescent="0.3">
      <c r="A447" s="1" t="s">
        <v>262</v>
      </c>
      <c r="B447" s="1" t="s">
        <v>269</v>
      </c>
      <c r="C447">
        <v>20</v>
      </c>
      <c r="D447" s="48">
        <v>43499</v>
      </c>
    </row>
    <row r="448" spans="1:4" x14ac:dyDescent="0.3">
      <c r="A448" s="1" t="s">
        <v>261</v>
      </c>
      <c r="B448" s="1" t="s">
        <v>270</v>
      </c>
      <c r="C448">
        <v>20</v>
      </c>
      <c r="D448" s="48">
        <v>43499</v>
      </c>
    </row>
    <row r="449" spans="1:4" x14ac:dyDescent="0.3">
      <c r="A449" s="1" t="s">
        <v>276</v>
      </c>
      <c r="B449" s="1" t="s">
        <v>267</v>
      </c>
      <c r="C449">
        <v>20</v>
      </c>
      <c r="D449" s="48">
        <v>43499</v>
      </c>
    </row>
    <row r="450" spans="1:4" x14ac:dyDescent="0.3">
      <c r="A450" s="1" t="s">
        <v>265</v>
      </c>
      <c r="B450" s="1" t="s">
        <v>274</v>
      </c>
      <c r="C450">
        <v>20</v>
      </c>
      <c r="D450" s="48">
        <v>43499</v>
      </c>
    </row>
    <row r="451" spans="1:4" x14ac:dyDescent="0.3">
      <c r="A451" s="1" t="s">
        <v>348</v>
      </c>
      <c r="B451" s="1" t="s">
        <v>352</v>
      </c>
      <c r="C451">
        <v>20</v>
      </c>
      <c r="D451" s="48">
        <v>43499</v>
      </c>
    </row>
    <row r="452" spans="1:4" x14ac:dyDescent="0.3">
      <c r="A452" s="1" t="s">
        <v>358</v>
      </c>
      <c r="B452" s="1" t="s">
        <v>351</v>
      </c>
      <c r="C452">
        <v>20</v>
      </c>
      <c r="D452" s="48">
        <v>43499</v>
      </c>
    </row>
    <row r="453" spans="1:4" x14ac:dyDescent="0.3">
      <c r="A453" s="1" t="s">
        <v>355</v>
      </c>
      <c r="B453" s="1" t="s">
        <v>345</v>
      </c>
      <c r="C453">
        <v>20</v>
      </c>
      <c r="D453" s="48">
        <v>43499</v>
      </c>
    </row>
    <row r="454" spans="1:4" x14ac:dyDescent="0.3">
      <c r="A454" s="1" t="s">
        <v>365</v>
      </c>
      <c r="B454" s="1" t="s">
        <v>362</v>
      </c>
      <c r="C454">
        <v>22</v>
      </c>
      <c r="D454" s="48">
        <v>43499</v>
      </c>
    </row>
    <row r="455" spans="1:4" x14ac:dyDescent="0.3">
      <c r="A455" s="1" t="s">
        <v>375</v>
      </c>
      <c r="B455" s="1" t="s">
        <v>462</v>
      </c>
      <c r="C455">
        <v>22</v>
      </c>
      <c r="D455" s="48">
        <v>43499</v>
      </c>
    </row>
    <row r="456" spans="1:4" x14ac:dyDescent="0.3">
      <c r="A456" s="1" t="s">
        <v>378</v>
      </c>
      <c r="B456" s="1" t="s">
        <v>368</v>
      </c>
      <c r="C456">
        <v>22</v>
      </c>
      <c r="D456" s="48">
        <v>43499</v>
      </c>
    </row>
    <row r="457" spans="1:4" x14ac:dyDescent="0.3">
      <c r="A457" s="1" t="s">
        <v>415</v>
      </c>
      <c r="B457" s="1" t="s">
        <v>402</v>
      </c>
      <c r="C457">
        <v>20</v>
      </c>
      <c r="D457" s="48">
        <v>43499</v>
      </c>
    </row>
    <row r="458" spans="1:4" x14ac:dyDescent="0.3">
      <c r="A458" s="1" t="s">
        <v>406</v>
      </c>
      <c r="B458" s="1" t="s">
        <v>409</v>
      </c>
      <c r="C458">
        <v>20</v>
      </c>
      <c r="D458" s="48">
        <v>43499</v>
      </c>
    </row>
    <row r="459" spans="1:4" x14ac:dyDescent="0.3">
      <c r="A459" s="1" t="s">
        <v>401</v>
      </c>
      <c r="B459" s="1" t="s">
        <v>404</v>
      </c>
      <c r="C459">
        <v>20</v>
      </c>
      <c r="D459" s="48">
        <v>43499</v>
      </c>
    </row>
    <row r="460" spans="1:4" x14ac:dyDescent="0.3">
      <c r="A460" s="1" t="s">
        <v>412</v>
      </c>
      <c r="B460" s="1" t="s">
        <v>403</v>
      </c>
      <c r="C460">
        <v>20</v>
      </c>
      <c r="D460" s="48">
        <v>43499</v>
      </c>
    </row>
    <row r="461" spans="1:4" x14ac:dyDescent="0.3">
      <c r="A461" s="1" t="s">
        <v>410</v>
      </c>
      <c r="B461" s="1" t="s">
        <v>448</v>
      </c>
      <c r="C461">
        <v>20</v>
      </c>
      <c r="D461" s="48">
        <v>43499</v>
      </c>
    </row>
    <row r="462" spans="1:4" x14ac:dyDescent="0.3">
      <c r="A462" s="1" t="s">
        <v>407</v>
      </c>
      <c r="B462" s="1" t="s">
        <v>416</v>
      </c>
      <c r="C462">
        <v>20</v>
      </c>
      <c r="D462" s="48">
        <v>43499</v>
      </c>
    </row>
    <row r="463" spans="1:4" x14ac:dyDescent="0.3">
      <c r="A463" s="1" t="s">
        <v>405</v>
      </c>
      <c r="B463" s="1" t="s">
        <v>411</v>
      </c>
      <c r="C463">
        <v>20</v>
      </c>
      <c r="D463" s="48">
        <v>43499</v>
      </c>
    </row>
    <row r="464" spans="1:4" x14ac:dyDescent="0.3">
      <c r="A464" s="1" t="s">
        <v>414</v>
      </c>
      <c r="B464" s="1" t="s">
        <v>400</v>
      </c>
      <c r="C464">
        <v>20</v>
      </c>
      <c r="D464" s="48">
        <v>43499</v>
      </c>
    </row>
    <row r="465" spans="1:4" x14ac:dyDescent="0.3">
      <c r="A465" s="1" t="s">
        <v>408</v>
      </c>
      <c r="B465" s="1" t="s">
        <v>413</v>
      </c>
      <c r="C465">
        <v>20</v>
      </c>
      <c r="D465" s="48">
        <v>43499</v>
      </c>
    </row>
    <row r="466" spans="1:4" x14ac:dyDescent="0.3">
      <c r="A466" s="1" t="s">
        <v>417</v>
      </c>
      <c r="B466" s="1" t="s">
        <v>429</v>
      </c>
      <c r="C466">
        <v>24</v>
      </c>
      <c r="D466" s="48">
        <v>43499</v>
      </c>
    </row>
    <row r="467" spans="1:4" x14ac:dyDescent="0.3">
      <c r="A467" s="1" t="s">
        <v>418</v>
      </c>
      <c r="B467" s="1" t="s">
        <v>428</v>
      </c>
      <c r="C467">
        <v>24</v>
      </c>
      <c r="D467" s="48">
        <v>43499</v>
      </c>
    </row>
    <row r="468" spans="1:4" x14ac:dyDescent="0.3">
      <c r="A468" s="1" t="s">
        <v>422</v>
      </c>
      <c r="B468" s="1" t="s">
        <v>430</v>
      </c>
      <c r="C468">
        <v>24</v>
      </c>
      <c r="D468" s="48">
        <v>43499</v>
      </c>
    </row>
    <row r="469" spans="1:4" x14ac:dyDescent="0.3">
      <c r="A469" s="1" t="s">
        <v>420</v>
      </c>
      <c r="B469" s="1" t="s">
        <v>433</v>
      </c>
      <c r="C469">
        <v>24</v>
      </c>
      <c r="D469" s="48">
        <v>43499</v>
      </c>
    </row>
    <row r="470" spans="1:4" x14ac:dyDescent="0.3">
      <c r="A470" s="1" t="s">
        <v>421</v>
      </c>
      <c r="B470" s="1" t="s">
        <v>427</v>
      </c>
      <c r="C470">
        <v>24</v>
      </c>
      <c r="D470" s="48">
        <v>43499</v>
      </c>
    </row>
    <row r="471" spans="1:4" x14ac:dyDescent="0.3">
      <c r="A471" s="1" t="s">
        <v>445</v>
      </c>
      <c r="B471" s="1" t="s">
        <v>437</v>
      </c>
      <c r="C471">
        <v>24</v>
      </c>
      <c r="D471" s="48">
        <v>43499</v>
      </c>
    </row>
    <row r="472" spans="1:4" x14ac:dyDescent="0.3">
      <c r="A472" s="1" t="s">
        <v>465</v>
      </c>
      <c r="B472" s="1" t="s">
        <v>467</v>
      </c>
      <c r="C472">
        <v>17</v>
      </c>
      <c r="D472" s="48">
        <v>43499</v>
      </c>
    </row>
    <row r="473" spans="1:4" x14ac:dyDescent="0.3">
      <c r="A473" s="1" t="s">
        <v>485</v>
      </c>
      <c r="B473" s="1" t="s">
        <v>479</v>
      </c>
      <c r="C473">
        <v>18</v>
      </c>
      <c r="D473" s="48">
        <v>43499</v>
      </c>
    </row>
    <row r="474" spans="1:4" x14ac:dyDescent="0.3">
      <c r="A474" s="1" t="s">
        <v>480</v>
      </c>
      <c r="B474" s="1" t="s">
        <v>476</v>
      </c>
      <c r="C474">
        <v>18</v>
      </c>
      <c r="D474" s="48">
        <v>43499</v>
      </c>
    </row>
    <row r="475" spans="1:4" x14ac:dyDescent="0.3">
      <c r="A475" s="1" t="s">
        <v>490</v>
      </c>
      <c r="B475" s="1" t="s">
        <v>484</v>
      </c>
      <c r="C475">
        <v>18</v>
      </c>
      <c r="D475" s="48">
        <v>43499</v>
      </c>
    </row>
    <row r="476" spans="1:4" x14ac:dyDescent="0.3">
      <c r="A476" s="1" t="s">
        <v>493</v>
      </c>
      <c r="B476" s="1" t="s">
        <v>501</v>
      </c>
      <c r="C476">
        <v>19</v>
      </c>
      <c r="D476" s="48">
        <v>43499</v>
      </c>
    </row>
    <row r="477" spans="1:4" x14ac:dyDescent="0.3">
      <c r="A477" s="1" t="s">
        <v>497</v>
      </c>
      <c r="B477" s="1" t="s">
        <v>506</v>
      </c>
      <c r="C477">
        <v>19</v>
      </c>
      <c r="D477" s="48">
        <v>43499</v>
      </c>
    </row>
    <row r="478" spans="1:4" x14ac:dyDescent="0.3">
      <c r="A478" s="1" t="s">
        <v>496</v>
      </c>
      <c r="B478" s="1" t="s">
        <v>502</v>
      </c>
      <c r="C478">
        <v>19</v>
      </c>
      <c r="D478" s="48">
        <v>43499</v>
      </c>
    </row>
    <row r="479" spans="1:4" x14ac:dyDescent="0.3">
      <c r="A479" s="1" t="s">
        <v>494</v>
      </c>
      <c r="B479" s="1" t="s">
        <v>504</v>
      </c>
      <c r="C479">
        <v>19</v>
      </c>
      <c r="D479" s="48">
        <v>43499</v>
      </c>
    </row>
    <row r="480" spans="1:4" x14ac:dyDescent="0.3">
      <c r="A480" s="1" t="s">
        <v>498</v>
      </c>
      <c r="B480" s="1" t="s">
        <v>495</v>
      </c>
      <c r="C480">
        <v>19</v>
      </c>
      <c r="D480" s="48">
        <v>43499</v>
      </c>
    </row>
    <row r="481" spans="1:4" x14ac:dyDescent="0.3">
      <c r="A481" s="1" t="s">
        <v>513</v>
      </c>
      <c r="B481" s="1" t="s">
        <v>507</v>
      </c>
      <c r="C481">
        <v>24</v>
      </c>
      <c r="D481" s="48">
        <v>43499</v>
      </c>
    </row>
    <row r="482" spans="1:4" x14ac:dyDescent="0.3">
      <c r="A482" s="1" t="s">
        <v>521</v>
      </c>
      <c r="B482" s="1" t="s">
        <v>508</v>
      </c>
      <c r="C482">
        <v>24</v>
      </c>
      <c r="D482" s="48">
        <v>43499</v>
      </c>
    </row>
    <row r="483" spans="1:4" x14ac:dyDescent="0.3">
      <c r="A483" s="1" t="s">
        <v>515</v>
      </c>
      <c r="B483" s="1" t="s">
        <v>511</v>
      </c>
      <c r="C483">
        <v>24</v>
      </c>
      <c r="D483" s="48">
        <v>43499</v>
      </c>
    </row>
    <row r="484" spans="1:4" x14ac:dyDescent="0.3">
      <c r="A484" s="1" t="s">
        <v>13</v>
      </c>
      <c r="B484" s="1" t="s">
        <v>12</v>
      </c>
      <c r="C484">
        <v>25</v>
      </c>
      <c r="D484" s="48">
        <v>43500</v>
      </c>
    </row>
    <row r="485" spans="1:4" x14ac:dyDescent="0.3">
      <c r="A485" s="1" t="s">
        <v>99</v>
      </c>
      <c r="B485" s="1" t="s">
        <v>95</v>
      </c>
      <c r="C485">
        <v>22</v>
      </c>
      <c r="D485" s="48">
        <v>43500</v>
      </c>
    </row>
    <row r="486" spans="1:4" x14ac:dyDescent="0.3">
      <c r="A486" s="1" t="s">
        <v>105</v>
      </c>
      <c r="B486" s="1" t="s">
        <v>90</v>
      </c>
      <c r="C486">
        <v>22</v>
      </c>
      <c r="D486" s="48">
        <v>43500</v>
      </c>
    </row>
    <row r="487" spans="1:4" x14ac:dyDescent="0.3">
      <c r="A487" s="1" t="s">
        <v>309</v>
      </c>
      <c r="B487" s="1" t="s">
        <v>307</v>
      </c>
      <c r="C487">
        <v>22</v>
      </c>
      <c r="D487" s="48">
        <v>43500</v>
      </c>
    </row>
    <row r="488" spans="1:4" x14ac:dyDescent="0.3">
      <c r="A488" s="1" t="s">
        <v>275</v>
      </c>
      <c r="B488" s="1" t="s">
        <v>272</v>
      </c>
      <c r="C488">
        <v>20</v>
      </c>
      <c r="D488" s="48">
        <v>43500</v>
      </c>
    </row>
    <row r="489" spans="1:4" x14ac:dyDescent="0.3">
      <c r="A489" s="1" t="s">
        <v>138</v>
      </c>
      <c r="B489" s="1" t="s">
        <v>137</v>
      </c>
      <c r="C489">
        <v>23</v>
      </c>
      <c r="D489" s="48">
        <v>43500</v>
      </c>
    </row>
    <row r="490" spans="1:4" x14ac:dyDescent="0.3">
      <c r="A490" s="1" t="s">
        <v>153</v>
      </c>
      <c r="B490" s="1" t="s">
        <v>142</v>
      </c>
      <c r="C490">
        <v>23</v>
      </c>
      <c r="D490" s="48">
        <v>43500</v>
      </c>
    </row>
    <row r="491" spans="1:4" x14ac:dyDescent="0.3">
      <c r="A491" s="1" t="s">
        <v>346</v>
      </c>
      <c r="B491" s="1" t="s">
        <v>347</v>
      </c>
      <c r="C491">
        <v>20</v>
      </c>
      <c r="D491" s="48">
        <v>43500</v>
      </c>
    </row>
    <row r="492" spans="1:4" x14ac:dyDescent="0.3">
      <c r="A492" s="1" t="s">
        <v>367</v>
      </c>
      <c r="B492" s="1" t="s">
        <v>376</v>
      </c>
      <c r="C492">
        <v>22</v>
      </c>
      <c r="D492" s="48">
        <v>43500</v>
      </c>
    </row>
    <row r="493" spans="1:4" x14ac:dyDescent="0.3">
      <c r="A493" s="1" t="s">
        <v>388</v>
      </c>
      <c r="B493" s="1" t="s">
        <v>382</v>
      </c>
      <c r="C493">
        <v>23</v>
      </c>
      <c r="D493" s="48">
        <v>43500</v>
      </c>
    </row>
    <row r="494" spans="1:4" x14ac:dyDescent="0.3">
      <c r="A494" s="1" t="s">
        <v>435</v>
      </c>
      <c r="B494" s="1" t="s">
        <v>424</v>
      </c>
      <c r="C494">
        <v>24</v>
      </c>
      <c r="D494" s="48">
        <v>43500</v>
      </c>
    </row>
    <row r="495" spans="1:4" x14ac:dyDescent="0.3">
      <c r="A495" s="1" t="s">
        <v>481</v>
      </c>
      <c r="B495" s="1" t="s">
        <v>487</v>
      </c>
      <c r="C495">
        <v>18</v>
      </c>
      <c r="D495" s="48">
        <v>43500</v>
      </c>
    </row>
    <row r="496" spans="1:4" x14ac:dyDescent="0.3">
      <c r="A496" s="1" t="s">
        <v>475</v>
      </c>
      <c r="B496" s="1" t="s">
        <v>486</v>
      </c>
      <c r="C496">
        <v>18</v>
      </c>
      <c r="D496" s="48">
        <v>43500</v>
      </c>
    </row>
    <row r="497" spans="1:4" x14ac:dyDescent="0.3">
      <c r="A497" s="1" t="s">
        <v>237</v>
      </c>
      <c r="B497" s="1" t="s">
        <v>239</v>
      </c>
      <c r="C497">
        <v>13</v>
      </c>
      <c r="D497" s="48">
        <v>43501</v>
      </c>
    </row>
    <row r="498" spans="1:4" x14ac:dyDescent="0.3">
      <c r="A498" s="1" t="s">
        <v>227</v>
      </c>
      <c r="B498" s="1" t="s">
        <v>234</v>
      </c>
      <c r="C498">
        <v>27</v>
      </c>
      <c r="D498" s="48">
        <v>43501</v>
      </c>
    </row>
    <row r="499" spans="1:4" x14ac:dyDescent="0.3">
      <c r="A499" s="1" t="s">
        <v>439</v>
      </c>
      <c r="B499" s="1" t="s">
        <v>438</v>
      </c>
      <c r="C499">
        <v>25</v>
      </c>
      <c r="D499" s="48">
        <v>43502</v>
      </c>
    </row>
    <row r="500" spans="1:4" x14ac:dyDescent="0.3">
      <c r="A500" s="1" t="s">
        <v>443</v>
      </c>
      <c r="B500" s="1" t="s">
        <v>441</v>
      </c>
      <c r="C500">
        <v>25</v>
      </c>
      <c r="D500" s="48">
        <v>43502</v>
      </c>
    </row>
    <row r="501" spans="1:4" x14ac:dyDescent="0.3">
      <c r="A501" s="1" t="s">
        <v>451</v>
      </c>
      <c r="B501" s="1" t="s">
        <v>445</v>
      </c>
      <c r="C501">
        <v>25</v>
      </c>
      <c r="D501" s="48">
        <v>43502</v>
      </c>
    </row>
    <row r="502" spans="1:4" x14ac:dyDescent="0.3">
      <c r="A502" s="1" t="s">
        <v>446</v>
      </c>
      <c r="B502" s="1" t="s">
        <v>444</v>
      </c>
      <c r="C502">
        <v>25</v>
      </c>
      <c r="D502" s="48">
        <v>43502</v>
      </c>
    </row>
    <row r="503" spans="1:4" x14ac:dyDescent="0.3">
      <c r="A503" s="1" t="s">
        <v>437</v>
      </c>
      <c r="B503" s="1" t="s">
        <v>440</v>
      </c>
      <c r="C503">
        <v>25</v>
      </c>
      <c r="D503" s="48">
        <v>43502</v>
      </c>
    </row>
    <row r="504" spans="1:4" x14ac:dyDescent="0.3">
      <c r="A504" s="1" t="s">
        <v>447</v>
      </c>
      <c r="B504" s="1" t="s">
        <v>442</v>
      </c>
      <c r="C504">
        <v>25</v>
      </c>
      <c r="D504" s="48">
        <v>43502</v>
      </c>
    </row>
    <row r="505" spans="1:4" x14ac:dyDescent="0.3">
      <c r="A505" s="1" t="s">
        <v>488</v>
      </c>
      <c r="B505" s="1" t="s">
        <v>489</v>
      </c>
      <c r="C505">
        <v>19</v>
      </c>
      <c r="D505" s="48">
        <v>43502</v>
      </c>
    </row>
    <row r="506" spans="1:4" x14ac:dyDescent="0.3">
      <c r="A506" s="1" t="s">
        <v>90</v>
      </c>
      <c r="B506" s="1" t="s">
        <v>102</v>
      </c>
      <c r="C506">
        <v>23</v>
      </c>
      <c r="D506" s="48">
        <v>43503</v>
      </c>
    </row>
    <row r="507" spans="1:4" x14ac:dyDescent="0.3">
      <c r="A507" s="1" t="s">
        <v>466</v>
      </c>
      <c r="B507" s="1" t="s">
        <v>470</v>
      </c>
      <c r="C507">
        <v>18</v>
      </c>
      <c r="D507" s="48">
        <v>43503</v>
      </c>
    </row>
    <row r="508" spans="1:4" x14ac:dyDescent="0.3">
      <c r="A508" s="1" t="s">
        <v>476</v>
      </c>
      <c r="B508" s="1" t="s">
        <v>478</v>
      </c>
      <c r="C508">
        <v>19</v>
      </c>
      <c r="D508" s="48">
        <v>43503</v>
      </c>
    </row>
    <row r="509" spans="1:4" x14ac:dyDescent="0.3">
      <c r="A509" s="1" t="s">
        <v>490</v>
      </c>
      <c r="B509" s="1" t="s">
        <v>480</v>
      </c>
      <c r="C509">
        <v>19</v>
      </c>
      <c r="D509" s="48">
        <v>43503</v>
      </c>
    </row>
    <row r="510" spans="1:4" x14ac:dyDescent="0.3">
      <c r="A510" s="1" t="s">
        <v>106</v>
      </c>
      <c r="B510" s="1" t="s">
        <v>93</v>
      </c>
      <c r="C510">
        <v>23</v>
      </c>
      <c r="D510" s="48">
        <v>43504</v>
      </c>
    </row>
    <row r="511" spans="1:4" x14ac:dyDescent="0.3">
      <c r="A511" s="1" t="s">
        <v>168</v>
      </c>
      <c r="B511" s="1" t="s">
        <v>159</v>
      </c>
      <c r="C511">
        <v>21</v>
      </c>
      <c r="D511" s="48">
        <v>43504</v>
      </c>
    </row>
    <row r="512" spans="1:4" x14ac:dyDescent="0.3">
      <c r="A512" s="1" t="s">
        <v>179</v>
      </c>
      <c r="B512" s="1" t="s">
        <v>174</v>
      </c>
      <c r="C512">
        <v>31</v>
      </c>
      <c r="D512" s="48">
        <v>43504</v>
      </c>
    </row>
    <row r="513" spans="1:4" x14ac:dyDescent="0.3">
      <c r="A513" s="1" t="s">
        <v>304</v>
      </c>
      <c r="B513" s="1" t="s">
        <v>311</v>
      </c>
      <c r="C513">
        <v>23</v>
      </c>
      <c r="D513" s="48">
        <v>43504</v>
      </c>
    </row>
    <row r="514" spans="1:4" x14ac:dyDescent="0.3">
      <c r="A514" s="1" t="s">
        <v>259</v>
      </c>
      <c r="B514" s="1" t="s">
        <v>247</v>
      </c>
      <c r="C514">
        <v>21</v>
      </c>
      <c r="D514" s="48">
        <v>43504</v>
      </c>
    </row>
    <row r="515" spans="1:4" x14ac:dyDescent="0.3">
      <c r="A515" s="1" t="s">
        <v>272</v>
      </c>
      <c r="B515" s="1" t="s">
        <v>277</v>
      </c>
      <c r="C515">
        <v>21</v>
      </c>
      <c r="D515" s="48">
        <v>43504</v>
      </c>
    </row>
    <row r="516" spans="1:4" x14ac:dyDescent="0.3">
      <c r="A516" s="1" t="s">
        <v>142</v>
      </c>
      <c r="B516" s="1" t="s">
        <v>145</v>
      </c>
      <c r="C516">
        <v>24</v>
      </c>
      <c r="D516" s="48">
        <v>43504</v>
      </c>
    </row>
    <row r="517" spans="1:4" x14ac:dyDescent="0.3">
      <c r="A517" s="1" t="s">
        <v>135</v>
      </c>
      <c r="B517" s="1" t="s">
        <v>136</v>
      </c>
      <c r="C517">
        <v>24</v>
      </c>
      <c r="D517" s="48">
        <v>43504</v>
      </c>
    </row>
    <row r="518" spans="1:4" x14ac:dyDescent="0.3">
      <c r="A518" s="1" t="s">
        <v>133</v>
      </c>
      <c r="B518" s="1" t="s">
        <v>146</v>
      </c>
      <c r="C518">
        <v>24</v>
      </c>
      <c r="D518" s="48">
        <v>43504</v>
      </c>
    </row>
    <row r="519" spans="1:4" x14ac:dyDescent="0.3">
      <c r="A519" s="1" t="s">
        <v>137</v>
      </c>
      <c r="B519" s="1" t="s">
        <v>144</v>
      </c>
      <c r="C519">
        <v>24</v>
      </c>
      <c r="D519" s="48">
        <v>43504</v>
      </c>
    </row>
    <row r="520" spans="1:4" x14ac:dyDescent="0.3">
      <c r="A520" s="1" t="s">
        <v>143</v>
      </c>
      <c r="B520" s="1" t="s">
        <v>153</v>
      </c>
      <c r="C520">
        <v>24</v>
      </c>
      <c r="D520" s="48">
        <v>43504</v>
      </c>
    </row>
    <row r="521" spans="1:4" x14ac:dyDescent="0.3">
      <c r="A521" s="1" t="s">
        <v>149</v>
      </c>
      <c r="B521" s="1" t="s">
        <v>147</v>
      </c>
      <c r="C521">
        <v>24</v>
      </c>
      <c r="D521" s="48">
        <v>43504</v>
      </c>
    </row>
    <row r="522" spans="1:4" x14ac:dyDescent="0.3">
      <c r="A522" s="1" t="s">
        <v>148</v>
      </c>
      <c r="B522" s="1" t="s">
        <v>138</v>
      </c>
      <c r="C522">
        <v>24</v>
      </c>
      <c r="D522" s="48">
        <v>43504</v>
      </c>
    </row>
    <row r="523" spans="1:4" x14ac:dyDescent="0.3">
      <c r="A523" s="1" t="s">
        <v>151</v>
      </c>
      <c r="B523" s="1" t="s">
        <v>152</v>
      </c>
      <c r="C523">
        <v>24</v>
      </c>
      <c r="D523" s="48">
        <v>43504</v>
      </c>
    </row>
    <row r="524" spans="1:4" x14ac:dyDescent="0.3">
      <c r="A524" s="1" t="s">
        <v>345</v>
      </c>
      <c r="B524" s="1" t="s">
        <v>346</v>
      </c>
      <c r="C524">
        <v>21</v>
      </c>
      <c r="D524" s="48">
        <v>43504</v>
      </c>
    </row>
    <row r="525" spans="1:4" x14ac:dyDescent="0.3">
      <c r="A525" s="1" t="s">
        <v>352</v>
      </c>
      <c r="B525" s="1" t="s">
        <v>357</v>
      </c>
      <c r="C525">
        <v>21</v>
      </c>
      <c r="D525" s="48">
        <v>43504</v>
      </c>
    </row>
    <row r="526" spans="1:4" x14ac:dyDescent="0.3">
      <c r="A526" s="1" t="s">
        <v>366</v>
      </c>
      <c r="B526" s="1" t="s">
        <v>378</v>
      </c>
      <c r="C526">
        <v>23</v>
      </c>
      <c r="D526" s="48">
        <v>43504</v>
      </c>
    </row>
    <row r="527" spans="1:4" x14ac:dyDescent="0.3">
      <c r="A527" s="1" t="s">
        <v>471</v>
      </c>
      <c r="B527" s="1" t="s">
        <v>465</v>
      </c>
      <c r="C527">
        <v>18</v>
      </c>
      <c r="D527" s="48">
        <v>43504</v>
      </c>
    </row>
    <row r="528" spans="1:4" x14ac:dyDescent="0.3">
      <c r="A528" s="1" t="s">
        <v>482</v>
      </c>
      <c r="B528" s="1" t="s">
        <v>484</v>
      </c>
      <c r="C528">
        <v>19</v>
      </c>
      <c r="D528" s="48">
        <v>43504</v>
      </c>
    </row>
    <row r="529" spans="1:4" x14ac:dyDescent="0.3">
      <c r="A529" s="1" t="s">
        <v>479</v>
      </c>
      <c r="B529" s="1" t="s">
        <v>475</v>
      </c>
      <c r="C529">
        <v>19</v>
      </c>
      <c r="D529" s="48">
        <v>43504</v>
      </c>
    </row>
    <row r="530" spans="1:4" x14ac:dyDescent="0.3">
      <c r="A530" s="1" t="s">
        <v>477</v>
      </c>
      <c r="B530" s="1" t="s">
        <v>481</v>
      </c>
      <c r="C530">
        <v>19</v>
      </c>
      <c r="D530" s="48">
        <v>43504</v>
      </c>
    </row>
    <row r="531" spans="1:4" x14ac:dyDescent="0.3">
      <c r="A531" s="1" t="s">
        <v>21</v>
      </c>
      <c r="B531" s="1" t="s">
        <v>19</v>
      </c>
      <c r="C531">
        <v>26</v>
      </c>
      <c r="D531" s="48">
        <v>43505</v>
      </c>
    </row>
    <row r="532" spans="1:4" x14ac:dyDescent="0.3">
      <c r="A532" s="1" t="s">
        <v>9</v>
      </c>
      <c r="B532" s="1" t="s">
        <v>13</v>
      </c>
      <c r="C532">
        <v>26</v>
      </c>
      <c r="D532" s="48">
        <v>43505</v>
      </c>
    </row>
    <row r="533" spans="1:4" x14ac:dyDescent="0.3">
      <c r="A533" s="1" t="s">
        <v>8</v>
      </c>
      <c r="B533" s="1" t="s">
        <v>14</v>
      </c>
      <c r="C533">
        <v>26</v>
      </c>
      <c r="D533" s="48">
        <v>43505</v>
      </c>
    </row>
    <row r="534" spans="1:4" x14ac:dyDescent="0.3">
      <c r="A534" s="1" t="s">
        <v>10</v>
      </c>
      <c r="B534" s="1" t="s">
        <v>6</v>
      </c>
      <c r="C534">
        <v>26</v>
      </c>
      <c r="D534" s="48">
        <v>43505</v>
      </c>
    </row>
    <row r="535" spans="1:4" x14ac:dyDescent="0.3">
      <c r="A535" s="1" t="s">
        <v>12</v>
      </c>
      <c r="B535" s="1" t="s">
        <v>3</v>
      </c>
      <c r="C535">
        <v>26</v>
      </c>
      <c r="D535" s="48">
        <v>43505</v>
      </c>
    </row>
    <row r="536" spans="1:4" x14ac:dyDescent="0.3">
      <c r="A536" s="1" t="s">
        <v>18</v>
      </c>
      <c r="B536" s="1" t="s">
        <v>4</v>
      </c>
      <c r="C536">
        <v>26</v>
      </c>
      <c r="D536" s="48">
        <v>43505</v>
      </c>
    </row>
    <row r="537" spans="1:4" x14ac:dyDescent="0.3">
      <c r="A537" s="1" t="s">
        <v>20</v>
      </c>
      <c r="B537" s="1" t="s">
        <v>23</v>
      </c>
      <c r="C537">
        <v>26</v>
      </c>
      <c r="D537" s="48">
        <v>43505</v>
      </c>
    </row>
    <row r="538" spans="1:4" x14ac:dyDescent="0.3">
      <c r="A538" s="1" t="s">
        <v>98</v>
      </c>
      <c r="B538" s="1" t="s">
        <v>89</v>
      </c>
      <c r="C538">
        <v>23</v>
      </c>
      <c r="D538" s="48">
        <v>43505</v>
      </c>
    </row>
    <row r="539" spans="1:4" x14ac:dyDescent="0.3">
      <c r="A539" s="1" t="s">
        <v>96</v>
      </c>
      <c r="B539" s="1" t="s">
        <v>88</v>
      </c>
      <c r="C539">
        <v>23</v>
      </c>
      <c r="D539" s="48">
        <v>43505</v>
      </c>
    </row>
    <row r="540" spans="1:4" x14ac:dyDescent="0.3">
      <c r="A540" s="1" t="s">
        <v>158</v>
      </c>
      <c r="B540" s="1" t="s">
        <v>139</v>
      </c>
      <c r="C540">
        <v>21</v>
      </c>
      <c r="D540" s="48">
        <v>43505</v>
      </c>
    </row>
    <row r="541" spans="1:4" x14ac:dyDescent="0.3">
      <c r="A541" s="1" t="s">
        <v>162</v>
      </c>
      <c r="B541" s="1" t="s">
        <v>167</v>
      </c>
      <c r="C541">
        <v>21</v>
      </c>
      <c r="D541" s="48">
        <v>43505</v>
      </c>
    </row>
    <row r="542" spans="1:4" x14ac:dyDescent="0.3">
      <c r="A542" s="1" t="s">
        <v>160</v>
      </c>
      <c r="B542" s="1" t="s">
        <v>164</v>
      </c>
      <c r="C542">
        <v>21</v>
      </c>
      <c r="D542" s="48">
        <v>43505</v>
      </c>
    </row>
    <row r="543" spans="1:4" x14ac:dyDescent="0.3">
      <c r="A543" s="1" t="s">
        <v>155</v>
      </c>
      <c r="B543" s="1" t="s">
        <v>169</v>
      </c>
      <c r="C543">
        <v>21</v>
      </c>
      <c r="D543" s="48">
        <v>43505</v>
      </c>
    </row>
    <row r="544" spans="1:4" x14ac:dyDescent="0.3">
      <c r="A544" s="1" t="s">
        <v>240</v>
      </c>
      <c r="B544" s="1" t="s">
        <v>235</v>
      </c>
      <c r="C544">
        <v>32</v>
      </c>
      <c r="D544" s="48">
        <v>43505</v>
      </c>
    </row>
    <row r="545" spans="1:4" x14ac:dyDescent="0.3">
      <c r="A545" s="1" t="s">
        <v>226</v>
      </c>
      <c r="B545" s="1" t="s">
        <v>225</v>
      </c>
      <c r="C545">
        <v>32</v>
      </c>
      <c r="D545" s="48">
        <v>43505</v>
      </c>
    </row>
    <row r="546" spans="1:4" x14ac:dyDescent="0.3">
      <c r="A546" s="1" t="s">
        <v>222</v>
      </c>
      <c r="B546" s="1" t="s">
        <v>237</v>
      </c>
      <c r="C546">
        <v>32</v>
      </c>
      <c r="D546" s="48">
        <v>43505</v>
      </c>
    </row>
    <row r="547" spans="1:4" x14ac:dyDescent="0.3">
      <c r="A547" s="1" t="s">
        <v>236</v>
      </c>
      <c r="B547" s="1" t="s">
        <v>229</v>
      </c>
      <c r="C547">
        <v>32</v>
      </c>
      <c r="D547" s="48">
        <v>43505</v>
      </c>
    </row>
    <row r="548" spans="1:4" x14ac:dyDescent="0.3">
      <c r="A548" s="1" t="s">
        <v>224</v>
      </c>
      <c r="B548" s="1" t="s">
        <v>242</v>
      </c>
      <c r="C548">
        <v>32</v>
      </c>
      <c r="D548" s="48">
        <v>43505</v>
      </c>
    </row>
    <row r="549" spans="1:4" x14ac:dyDescent="0.3">
      <c r="A549" s="1" t="s">
        <v>219</v>
      </c>
      <c r="B549" s="1" t="s">
        <v>234</v>
      </c>
      <c r="C549">
        <v>32</v>
      </c>
      <c r="D549" s="48">
        <v>43505</v>
      </c>
    </row>
    <row r="550" spans="1:4" x14ac:dyDescent="0.3">
      <c r="A550" s="1" t="s">
        <v>241</v>
      </c>
      <c r="B550" s="1" t="s">
        <v>233</v>
      </c>
      <c r="C550">
        <v>32</v>
      </c>
      <c r="D550" s="48">
        <v>43505</v>
      </c>
    </row>
    <row r="551" spans="1:4" x14ac:dyDescent="0.3">
      <c r="A551" s="1" t="s">
        <v>220</v>
      </c>
      <c r="B551" s="1" t="s">
        <v>232</v>
      </c>
      <c r="C551">
        <v>32</v>
      </c>
      <c r="D551" s="48">
        <v>43505</v>
      </c>
    </row>
    <row r="552" spans="1:4" x14ac:dyDescent="0.3">
      <c r="A552" s="1" t="s">
        <v>238</v>
      </c>
      <c r="B552" s="1" t="s">
        <v>223</v>
      </c>
      <c r="C552">
        <v>32</v>
      </c>
      <c r="D552" s="48">
        <v>43505</v>
      </c>
    </row>
    <row r="553" spans="1:4" x14ac:dyDescent="0.3">
      <c r="A553" s="1" t="s">
        <v>228</v>
      </c>
      <c r="B553" s="1" t="s">
        <v>221</v>
      </c>
      <c r="C553">
        <v>32</v>
      </c>
      <c r="D553" s="48">
        <v>43505</v>
      </c>
    </row>
    <row r="554" spans="1:4" x14ac:dyDescent="0.3">
      <c r="A554" s="1" t="s">
        <v>227</v>
      </c>
      <c r="B554" s="1" t="s">
        <v>230</v>
      </c>
      <c r="C554">
        <v>32</v>
      </c>
      <c r="D554" s="48">
        <v>43505</v>
      </c>
    </row>
    <row r="555" spans="1:4" x14ac:dyDescent="0.3">
      <c r="A555" s="1" t="s">
        <v>239</v>
      </c>
      <c r="B555" s="1" t="s">
        <v>231</v>
      </c>
      <c r="C555">
        <v>32</v>
      </c>
      <c r="D555" s="48">
        <v>43505</v>
      </c>
    </row>
    <row r="556" spans="1:4" x14ac:dyDescent="0.3">
      <c r="A556" s="1" t="s">
        <v>185</v>
      </c>
      <c r="B556" s="1" t="s">
        <v>181</v>
      </c>
      <c r="C556">
        <v>31</v>
      </c>
      <c r="D556" s="48">
        <v>43505</v>
      </c>
    </row>
    <row r="557" spans="1:4" x14ac:dyDescent="0.3">
      <c r="A557" s="1" t="s">
        <v>191</v>
      </c>
      <c r="B557" s="1" t="s">
        <v>187</v>
      </c>
      <c r="C557">
        <v>31</v>
      </c>
      <c r="D557" s="48">
        <v>43505</v>
      </c>
    </row>
    <row r="558" spans="1:4" x14ac:dyDescent="0.3">
      <c r="A558" s="1" t="s">
        <v>176</v>
      </c>
      <c r="B558" s="1" t="s">
        <v>184</v>
      </c>
      <c r="C558">
        <v>31</v>
      </c>
      <c r="D558" s="48">
        <v>43505</v>
      </c>
    </row>
    <row r="559" spans="1:4" x14ac:dyDescent="0.3">
      <c r="A559" s="1" t="s">
        <v>175</v>
      </c>
      <c r="B559" s="1" t="s">
        <v>171</v>
      </c>
      <c r="C559">
        <v>31</v>
      </c>
      <c r="D559" s="48">
        <v>43505</v>
      </c>
    </row>
    <row r="560" spans="1:4" x14ac:dyDescent="0.3">
      <c r="A560" s="1" t="s">
        <v>180</v>
      </c>
      <c r="B560" s="1" t="s">
        <v>188</v>
      </c>
      <c r="C560">
        <v>31</v>
      </c>
      <c r="D560" s="48">
        <v>43505</v>
      </c>
    </row>
    <row r="561" spans="1:4" x14ac:dyDescent="0.3">
      <c r="A561" s="1" t="s">
        <v>178</v>
      </c>
      <c r="B561" s="1" t="s">
        <v>177</v>
      </c>
      <c r="C561">
        <v>31</v>
      </c>
      <c r="D561" s="48">
        <v>43505</v>
      </c>
    </row>
    <row r="562" spans="1:4" x14ac:dyDescent="0.3">
      <c r="A562" s="1" t="s">
        <v>192</v>
      </c>
      <c r="B562" s="1" t="s">
        <v>189</v>
      </c>
      <c r="C562">
        <v>31</v>
      </c>
      <c r="D562" s="48">
        <v>43505</v>
      </c>
    </row>
    <row r="563" spans="1:4" x14ac:dyDescent="0.3">
      <c r="A563" s="1" t="s">
        <v>186</v>
      </c>
      <c r="B563" s="1" t="s">
        <v>193</v>
      </c>
      <c r="C563">
        <v>31</v>
      </c>
      <c r="D563" s="48">
        <v>43505</v>
      </c>
    </row>
    <row r="564" spans="1:4" x14ac:dyDescent="0.3">
      <c r="A564" s="1" t="s">
        <v>182</v>
      </c>
      <c r="B564" s="1" t="s">
        <v>173</v>
      </c>
      <c r="C564">
        <v>31</v>
      </c>
      <c r="D564" s="48">
        <v>43505</v>
      </c>
    </row>
    <row r="565" spans="1:4" x14ac:dyDescent="0.3">
      <c r="A565" s="1" t="s">
        <v>183</v>
      </c>
      <c r="B565" s="1" t="s">
        <v>190</v>
      </c>
      <c r="C565">
        <v>31</v>
      </c>
      <c r="D565" s="48">
        <v>43505</v>
      </c>
    </row>
    <row r="566" spans="1:4" x14ac:dyDescent="0.3">
      <c r="A566" s="1" t="s">
        <v>217</v>
      </c>
      <c r="B566" s="1" t="s">
        <v>209</v>
      </c>
      <c r="C566">
        <v>32</v>
      </c>
      <c r="D566" s="48">
        <v>43505</v>
      </c>
    </row>
    <row r="567" spans="1:4" x14ac:dyDescent="0.3">
      <c r="A567" s="1" t="s">
        <v>202</v>
      </c>
      <c r="B567" s="1" t="s">
        <v>208</v>
      </c>
      <c r="C567">
        <v>32</v>
      </c>
      <c r="D567" s="48">
        <v>43505</v>
      </c>
    </row>
    <row r="568" spans="1:4" x14ac:dyDescent="0.3">
      <c r="A568" s="1" t="s">
        <v>215</v>
      </c>
      <c r="B568" s="1" t="s">
        <v>205</v>
      </c>
      <c r="C568">
        <v>32</v>
      </c>
      <c r="D568" s="48">
        <v>43505</v>
      </c>
    </row>
    <row r="569" spans="1:4" x14ac:dyDescent="0.3">
      <c r="A569" s="1" t="s">
        <v>213</v>
      </c>
      <c r="B569" s="1" t="s">
        <v>211</v>
      </c>
      <c r="C569">
        <v>32</v>
      </c>
      <c r="D569" s="48">
        <v>43505</v>
      </c>
    </row>
    <row r="570" spans="1:4" x14ac:dyDescent="0.3">
      <c r="A570" s="1" t="s">
        <v>200</v>
      </c>
      <c r="B570" s="1" t="s">
        <v>206</v>
      </c>
      <c r="C570">
        <v>32</v>
      </c>
      <c r="D570" s="48">
        <v>43505</v>
      </c>
    </row>
    <row r="571" spans="1:4" x14ac:dyDescent="0.3">
      <c r="A571" s="1" t="s">
        <v>201</v>
      </c>
      <c r="B571" s="1" t="s">
        <v>199</v>
      </c>
      <c r="C571">
        <v>32</v>
      </c>
      <c r="D571" s="48">
        <v>43505</v>
      </c>
    </row>
    <row r="572" spans="1:4" x14ac:dyDescent="0.3">
      <c r="A572" s="1" t="s">
        <v>212</v>
      </c>
      <c r="B572" s="1" t="s">
        <v>198</v>
      </c>
      <c r="C572">
        <v>32</v>
      </c>
      <c r="D572" s="48">
        <v>43505</v>
      </c>
    </row>
    <row r="573" spans="1:4" x14ac:dyDescent="0.3">
      <c r="A573" s="1" t="s">
        <v>196</v>
      </c>
      <c r="B573" s="1" t="s">
        <v>207</v>
      </c>
      <c r="C573">
        <v>32</v>
      </c>
      <c r="D573" s="48">
        <v>43505</v>
      </c>
    </row>
    <row r="574" spans="1:4" x14ac:dyDescent="0.3">
      <c r="A574" s="1" t="s">
        <v>214</v>
      </c>
      <c r="B574" s="1" t="s">
        <v>197</v>
      </c>
      <c r="C574">
        <v>32</v>
      </c>
      <c r="D574" s="48">
        <v>43505</v>
      </c>
    </row>
    <row r="575" spans="1:4" x14ac:dyDescent="0.3">
      <c r="A575" s="1" t="s">
        <v>218</v>
      </c>
      <c r="B575" s="1" t="s">
        <v>195</v>
      </c>
      <c r="C575">
        <v>32</v>
      </c>
      <c r="D575" s="48">
        <v>43505</v>
      </c>
    </row>
    <row r="576" spans="1:4" x14ac:dyDescent="0.3">
      <c r="A576" s="1" t="s">
        <v>210</v>
      </c>
      <c r="B576" s="1" t="s">
        <v>203</v>
      </c>
      <c r="C576">
        <v>32</v>
      </c>
      <c r="D576" s="48">
        <v>43505</v>
      </c>
    </row>
    <row r="577" spans="1:4" x14ac:dyDescent="0.3">
      <c r="A577" s="1" t="s">
        <v>216</v>
      </c>
      <c r="B577" s="1" t="s">
        <v>204</v>
      </c>
      <c r="C577">
        <v>32</v>
      </c>
      <c r="D577" s="48">
        <v>43505</v>
      </c>
    </row>
    <row r="578" spans="1:4" x14ac:dyDescent="0.3">
      <c r="A578" s="1" t="s">
        <v>299</v>
      </c>
      <c r="B578" s="1" t="s">
        <v>312</v>
      </c>
      <c r="C578">
        <v>23</v>
      </c>
      <c r="D578" s="48">
        <v>43505</v>
      </c>
    </row>
    <row r="579" spans="1:4" x14ac:dyDescent="0.3">
      <c r="A579" s="1" t="s">
        <v>300</v>
      </c>
      <c r="B579" s="1" t="s">
        <v>309</v>
      </c>
      <c r="C579">
        <v>23</v>
      </c>
      <c r="D579" s="48">
        <v>43505</v>
      </c>
    </row>
    <row r="580" spans="1:4" x14ac:dyDescent="0.3">
      <c r="A580" s="1" t="s">
        <v>307</v>
      </c>
      <c r="B580" s="1" t="s">
        <v>297</v>
      </c>
      <c r="C580">
        <v>23</v>
      </c>
      <c r="D580" s="48">
        <v>43505</v>
      </c>
    </row>
    <row r="581" spans="1:4" x14ac:dyDescent="0.3">
      <c r="A581" s="1" t="s">
        <v>315</v>
      </c>
      <c r="B581" s="1" t="s">
        <v>302</v>
      </c>
      <c r="C581">
        <v>23</v>
      </c>
      <c r="D581" s="48">
        <v>43505</v>
      </c>
    </row>
    <row r="582" spans="1:4" x14ac:dyDescent="0.3">
      <c r="A582" s="1" t="s">
        <v>256</v>
      </c>
      <c r="B582" s="1" t="s">
        <v>253</v>
      </c>
      <c r="C582">
        <v>21</v>
      </c>
      <c r="D582" s="48">
        <v>43505</v>
      </c>
    </row>
    <row r="583" spans="1:4" x14ac:dyDescent="0.3">
      <c r="A583" s="1" t="s">
        <v>246</v>
      </c>
      <c r="B583" s="1" t="s">
        <v>245</v>
      </c>
      <c r="C583">
        <v>21</v>
      </c>
      <c r="D583" s="48">
        <v>43505</v>
      </c>
    </row>
    <row r="584" spans="1:4" x14ac:dyDescent="0.3">
      <c r="A584" s="1" t="s">
        <v>251</v>
      </c>
      <c r="B584" s="1" t="s">
        <v>319</v>
      </c>
      <c r="C584">
        <v>21</v>
      </c>
      <c r="D584" s="48">
        <v>43505</v>
      </c>
    </row>
    <row r="585" spans="1:4" x14ac:dyDescent="0.3">
      <c r="A585" s="1" t="s">
        <v>318</v>
      </c>
      <c r="B585" s="1" t="s">
        <v>248</v>
      </c>
      <c r="C585">
        <v>21</v>
      </c>
      <c r="D585" s="48">
        <v>43505</v>
      </c>
    </row>
    <row r="586" spans="1:4" x14ac:dyDescent="0.3">
      <c r="A586" s="1" t="s">
        <v>254</v>
      </c>
      <c r="B586" s="1" t="s">
        <v>249</v>
      </c>
      <c r="C586">
        <v>21</v>
      </c>
      <c r="D586" s="48">
        <v>43505</v>
      </c>
    </row>
    <row r="587" spans="1:4" x14ac:dyDescent="0.3">
      <c r="A587" s="1" t="s">
        <v>250</v>
      </c>
      <c r="B587" s="1" t="s">
        <v>258</v>
      </c>
      <c r="C587">
        <v>21</v>
      </c>
      <c r="D587" s="48">
        <v>43505</v>
      </c>
    </row>
    <row r="588" spans="1:4" x14ac:dyDescent="0.3">
      <c r="A588" s="1" t="s">
        <v>269</v>
      </c>
      <c r="B588" s="1" t="s">
        <v>271</v>
      </c>
      <c r="C588">
        <v>21</v>
      </c>
      <c r="D588" s="48">
        <v>43505</v>
      </c>
    </row>
    <row r="589" spans="1:4" x14ac:dyDescent="0.3">
      <c r="A589" s="1" t="s">
        <v>268</v>
      </c>
      <c r="B589" s="1" t="s">
        <v>276</v>
      </c>
      <c r="C589">
        <v>21</v>
      </c>
      <c r="D589" s="48">
        <v>43505</v>
      </c>
    </row>
    <row r="590" spans="1:4" x14ac:dyDescent="0.3">
      <c r="A590" s="1" t="s">
        <v>263</v>
      </c>
      <c r="B590" s="1" t="s">
        <v>260</v>
      </c>
      <c r="C590">
        <v>21</v>
      </c>
      <c r="D590" s="48">
        <v>43505</v>
      </c>
    </row>
    <row r="591" spans="1:4" x14ac:dyDescent="0.3">
      <c r="A591" s="1" t="s">
        <v>337</v>
      </c>
      <c r="B591" s="1" t="s">
        <v>329</v>
      </c>
      <c r="C591">
        <v>33</v>
      </c>
      <c r="D591" s="48">
        <v>43505</v>
      </c>
    </row>
    <row r="592" spans="1:4" x14ac:dyDescent="0.3">
      <c r="A592" s="1" t="s">
        <v>333</v>
      </c>
      <c r="B592" s="1" t="s">
        <v>327</v>
      </c>
      <c r="C592">
        <v>33</v>
      </c>
      <c r="D592" s="48">
        <v>43505</v>
      </c>
    </row>
    <row r="593" spans="1:4" x14ac:dyDescent="0.3">
      <c r="A593" s="1" t="s">
        <v>330</v>
      </c>
      <c r="B593" s="1" t="s">
        <v>334</v>
      </c>
      <c r="C593">
        <v>33</v>
      </c>
      <c r="D593" s="48">
        <v>43505</v>
      </c>
    </row>
    <row r="594" spans="1:4" x14ac:dyDescent="0.3">
      <c r="A594" s="1" t="s">
        <v>341</v>
      </c>
      <c r="B594" s="1" t="s">
        <v>322</v>
      </c>
      <c r="C594">
        <v>33</v>
      </c>
      <c r="D594" s="48">
        <v>43505</v>
      </c>
    </row>
    <row r="595" spans="1:4" x14ac:dyDescent="0.3">
      <c r="A595" s="1" t="s">
        <v>338</v>
      </c>
      <c r="B595" s="1" t="s">
        <v>335</v>
      </c>
      <c r="C595">
        <v>33</v>
      </c>
      <c r="D595" s="48">
        <v>43505</v>
      </c>
    </row>
    <row r="596" spans="1:4" x14ac:dyDescent="0.3">
      <c r="A596" s="1" t="s">
        <v>336</v>
      </c>
      <c r="B596" s="1" t="s">
        <v>325</v>
      </c>
      <c r="C596">
        <v>33</v>
      </c>
      <c r="D596" s="48">
        <v>43505</v>
      </c>
    </row>
    <row r="597" spans="1:4" x14ac:dyDescent="0.3">
      <c r="A597" s="1" t="s">
        <v>328</v>
      </c>
      <c r="B597" s="1" t="s">
        <v>324</v>
      </c>
      <c r="C597">
        <v>33</v>
      </c>
      <c r="D597" s="48">
        <v>43505</v>
      </c>
    </row>
    <row r="598" spans="1:4" x14ac:dyDescent="0.3">
      <c r="A598" s="1" t="s">
        <v>326</v>
      </c>
      <c r="B598" s="1" t="s">
        <v>343</v>
      </c>
      <c r="C598">
        <v>33</v>
      </c>
      <c r="D598" s="48">
        <v>43505</v>
      </c>
    </row>
    <row r="599" spans="1:4" x14ac:dyDescent="0.3">
      <c r="A599" s="1" t="s">
        <v>332</v>
      </c>
      <c r="B599" s="1" t="s">
        <v>320</v>
      </c>
      <c r="C599">
        <v>33</v>
      </c>
      <c r="D599" s="48">
        <v>43505</v>
      </c>
    </row>
    <row r="600" spans="1:4" x14ac:dyDescent="0.3">
      <c r="A600" s="1" t="s">
        <v>339</v>
      </c>
      <c r="B600" s="1" t="s">
        <v>331</v>
      </c>
      <c r="C600">
        <v>33</v>
      </c>
      <c r="D600" s="48">
        <v>43505</v>
      </c>
    </row>
    <row r="601" spans="1:4" x14ac:dyDescent="0.3">
      <c r="A601" s="1" t="s">
        <v>340</v>
      </c>
      <c r="B601" s="1" t="s">
        <v>323</v>
      </c>
      <c r="C601">
        <v>33</v>
      </c>
      <c r="D601" s="48">
        <v>43505</v>
      </c>
    </row>
    <row r="602" spans="1:4" x14ac:dyDescent="0.3">
      <c r="A602" s="1" t="s">
        <v>321</v>
      </c>
      <c r="B602" s="1" t="s">
        <v>342</v>
      </c>
      <c r="C602">
        <v>33</v>
      </c>
      <c r="D602" s="48">
        <v>43505</v>
      </c>
    </row>
    <row r="603" spans="1:4" x14ac:dyDescent="0.3">
      <c r="A603" s="1" t="s">
        <v>351</v>
      </c>
      <c r="B603" s="1" t="s">
        <v>350</v>
      </c>
      <c r="C603">
        <v>21</v>
      </c>
      <c r="D603" s="48">
        <v>43505</v>
      </c>
    </row>
    <row r="604" spans="1:4" x14ac:dyDescent="0.3">
      <c r="A604" s="1" t="s">
        <v>347</v>
      </c>
      <c r="B604" s="1" t="s">
        <v>358</v>
      </c>
      <c r="C604">
        <v>21</v>
      </c>
      <c r="D604" s="48">
        <v>43505</v>
      </c>
    </row>
    <row r="605" spans="1:4" x14ac:dyDescent="0.3">
      <c r="A605" s="1" t="s">
        <v>354</v>
      </c>
      <c r="B605" s="1" t="s">
        <v>359</v>
      </c>
      <c r="C605">
        <v>21</v>
      </c>
      <c r="D605" s="48">
        <v>43505</v>
      </c>
    </row>
    <row r="606" spans="1:4" x14ac:dyDescent="0.3">
      <c r="A606" s="1" t="s">
        <v>362</v>
      </c>
      <c r="B606" s="1" t="s">
        <v>377</v>
      </c>
      <c r="C606">
        <v>23</v>
      </c>
      <c r="D606" s="48">
        <v>43505</v>
      </c>
    </row>
    <row r="607" spans="1:4" x14ac:dyDescent="0.3">
      <c r="A607" s="1" t="s">
        <v>364</v>
      </c>
      <c r="B607" s="1" t="s">
        <v>371</v>
      </c>
      <c r="C607">
        <v>23</v>
      </c>
      <c r="D607" s="48">
        <v>43505</v>
      </c>
    </row>
    <row r="608" spans="1:4" x14ac:dyDescent="0.3">
      <c r="A608" s="1" t="s">
        <v>363</v>
      </c>
      <c r="B608" s="1" t="s">
        <v>367</v>
      </c>
      <c r="C608">
        <v>23</v>
      </c>
      <c r="D608" s="48">
        <v>43505</v>
      </c>
    </row>
    <row r="609" spans="1:4" x14ac:dyDescent="0.3">
      <c r="A609" s="1" t="s">
        <v>374</v>
      </c>
      <c r="B609" s="1" t="s">
        <v>369</v>
      </c>
      <c r="C609">
        <v>23</v>
      </c>
      <c r="D609" s="48">
        <v>43505</v>
      </c>
    </row>
    <row r="610" spans="1:4" x14ac:dyDescent="0.3">
      <c r="A610" s="1" t="s">
        <v>473</v>
      </c>
      <c r="B610" s="1" t="s">
        <v>472</v>
      </c>
      <c r="C610">
        <v>18</v>
      </c>
      <c r="D610" s="48">
        <v>43505</v>
      </c>
    </row>
    <row r="611" spans="1:4" x14ac:dyDescent="0.3">
      <c r="A611" s="1" t="s">
        <v>467</v>
      </c>
      <c r="B611" s="1" t="s">
        <v>464</v>
      </c>
      <c r="C611">
        <v>18</v>
      </c>
      <c r="D611" s="48">
        <v>43505</v>
      </c>
    </row>
    <row r="612" spans="1:4" x14ac:dyDescent="0.3">
      <c r="A612" s="1" t="s">
        <v>487</v>
      </c>
      <c r="B612" s="1" t="s">
        <v>485</v>
      </c>
      <c r="C612">
        <v>19</v>
      </c>
      <c r="D612" s="48">
        <v>43505</v>
      </c>
    </row>
    <row r="613" spans="1:4" x14ac:dyDescent="0.3">
      <c r="A613" s="1" t="s">
        <v>486</v>
      </c>
      <c r="B613" s="1" t="s">
        <v>483</v>
      </c>
      <c r="C613">
        <v>19</v>
      </c>
      <c r="D613" s="48">
        <v>43505</v>
      </c>
    </row>
    <row r="614" spans="1:4" x14ac:dyDescent="0.3">
      <c r="A614" s="1" t="s">
        <v>495</v>
      </c>
      <c r="B614" s="1" t="s">
        <v>491</v>
      </c>
      <c r="C614">
        <v>20</v>
      </c>
      <c r="D614" s="48">
        <v>43505</v>
      </c>
    </row>
    <row r="615" spans="1:4" x14ac:dyDescent="0.3">
      <c r="A615" s="1" t="s">
        <v>505</v>
      </c>
      <c r="B615" s="1" t="s">
        <v>497</v>
      </c>
      <c r="C615">
        <v>20</v>
      </c>
      <c r="D615" s="48">
        <v>43505</v>
      </c>
    </row>
    <row r="616" spans="1:4" x14ac:dyDescent="0.3">
      <c r="A616" s="1" t="s">
        <v>502</v>
      </c>
      <c r="B616" s="1" t="s">
        <v>504</v>
      </c>
      <c r="C616">
        <v>20</v>
      </c>
      <c r="D616" s="48">
        <v>43505</v>
      </c>
    </row>
    <row r="617" spans="1:4" x14ac:dyDescent="0.3">
      <c r="A617" s="1" t="s">
        <v>511</v>
      </c>
      <c r="B617" s="1" t="s">
        <v>522</v>
      </c>
      <c r="C617">
        <v>25</v>
      </c>
      <c r="D617" s="48">
        <v>43505</v>
      </c>
    </row>
    <row r="618" spans="1:4" x14ac:dyDescent="0.3">
      <c r="A618" s="1" t="s">
        <v>516</v>
      </c>
      <c r="B618" s="1" t="s">
        <v>520</v>
      </c>
      <c r="C618">
        <v>25</v>
      </c>
      <c r="D618" s="48">
        <v>43505</v>
      </c>
    </row>
    <row r="619" spans="1:4" x14ac:dyDescent="0.3">
      <c r="A619" s="1" t="s">
        <v>515</v>
      </c>
      <c r="B619" s="1" t="s">
        <v>519</v>
      </c>
      <c r="C619">
        <v>25</v>
      </c>
      <c r="D619" s="48">
        <v>43505</v>
      </c>
    </row>
    <row r="620" spans="1:4" x14ac:dyDescent="0.3">
      <c r="A620" s="1" t="s">
        <v>7</v>
      </c>
      <c r="B620" s="1" t="s">
        <v>11</v>
      </c>
      <c r="C620">
        <v>26</v>
      </c>
      <c r="D620" s="48">
        <v>43506</v>
      </c>
    </row>
    <row r="621" spans="1:4" x14ac:dyDescent="0.3">
      <c r="A621" s="1" t="s">
        <v>17</v>
      </c>
      <c r="B621" s="1" t="s">
        <v>15</v>
      </c>
      <c r="C621">
        <v>26</v>
      </c>
      <c r="D621" s="48">
        <v>43506</v>
      </c>
    </row>
    <row r="622" spans="1:4" x14ac:dyDescent="0.3">
      <c r="A622" s="1" t="s">
        <v>92</v>
      </c>
      <c r="B622" s="1" t="s">
        <v>99</v>
      </c>
      <c r="C622">
        <v>23</v>
      </c>
      <c r="D622" s="48">
        <v>43506</v>
      </c>
    </row>
    <row r="623" spans="1:4" x14ac:dyDescent="0.3">
      <c r="A623" s="1" t="s">
        <v>91</v>
      </c>
      <c r="B623" s="1" t="s">
        <v>105</v>
      </c>
      <c r="C623">
        <v>23</v>
      </c>
      <c r="D623" s="48">
        <v>43506</v>
      </c>
    </row>
    <row r="624" spans="1:4" x14ac:dyDescent="0.3">
      <c r="A624" s="1" t="s">
        <v>104</v>
      </c>
      <c r="B624" s="1" t="s">
        <v>100</v>
      </c>
      <c r="C624">
        <v>23</v>
      </c>
      <c r="D624" s="48">
        <v>43506</v>
      </c>
    </row>
    <row r="625" spans="1:4" x14ac:dyDescent="0.3">
      <c r="A625" s="1" t="s">
        <v>97</v>
      </c>
      <c r="B625" s="1" t="s">
        <v>87</v>
      </c>
      <c r="C625">
        <v>23</v>
      </c>
      <c r="D625" s="48">
        <v>43506</v>
      </c>
    </row>
    <row r="626" spans="1:4" x14ac:dyDescent="0.3">
      <c r="A626" s="1" t="s">
        <v>95</v>
      </c>
      <c r="B626" s="1" t="s">
        <v>101</v>
      </c>
      <c r="C626">
        <v>23</v>
      </c>
      <c r="D626" s="48">
        <v>43506</v>
      </c>
    </row>
    <row r="627" spans="1:4" x14ac:dyDescent="0.3">
      <c r="A627" s="1" t="s">
        <v>94</v>
      </c>
      <c r="B627" s="1" t="s">
        <v>103</v>
      </c>
      <c r="C627">
        <v>23</v>
      </c>
      <c r="D627" s="48">
        <v>43506</v>
      </c>
    </row>
    <row r="628" spans="1:4" x14ac:dyDescent="0.3">
      <c r="A628" s="1" t="s">
        <v>166</v>
      </c>
      <c r="B628" s="1" t="s">
        <v>157</v>
      </c>
      <c r="C628">
        <v>21</v>
      </c>
      <c r="D628" s="48">
        <v>43506</v>
      </c>
    </row>
    <row r="629" spans="1:4" x14ac:dyDescent="0.3">
      <c r="A629" s="1" t="s">
        <v>161</v>
      </c>
      <c r="B629" s="1" t="s">
        <v>170</v>
      </c>
      <c r="C629">
        <v>21</v>
      </c>
      <c r="D629" s="48">
        <v>43506</v>
      </c>
    </row>
    <row r="630" spans="1:4" x14ac:dyDescent="0.3">
      <c r="A630" s="1" t="s">
        <v>165</v>
      </c>
      <c r="B630" s="1" t="s">
        <v>163</v>
      </c>
      <c r="C630">
        <v>21</v>
      </c>
      <c r="D630" s="48">
        <v>43506</v>
      </c>
    </row>
    <row r="631" spans="1:4" x14ac:dyDescent="0.3">
      <c r="A631" s="1" t="s">
        <v>156</v>
      </c>
      <c r="B631" s="1" t="s">
        <v>154</v>
      </c>
      <c r="C631">
        <v>21</v>
      </c>
      <c r="D631" s="48">
        <v>43506</v>
      </c>
    </row>
    <row r="632" spans="1:4" x14ac:dyDescent="0.3">
      <c r="A632" s="1" t="s">
        <v>172</v>
      </c>
      <c r="B632" s="1" t="s">
        <v>194</v>
      </c>
      <c r="C632">
        <v>31</v>
      </c>
      <c r="D632" s="48">
        <v>43506</v>
      </c>
    </row>
    <row r="633" spans="1:4" x14ac:dyDescent="0.3">
      <c r="A633" s="1" t="s">
        <v>303</v>
      </c>
      <c r="B633" s="1" t="s">
        <v>301</v>
      </c>
      <c r="C633">
        <v>23</v>
      </c>
      <c r="D633" s="48">
        <v>43506</v>
      </c>
    </row>
    <row r="634" spans="1:4" x14ac:dyDescent="0.3">
      <c r="A634" s="1" t="s">
        <v>313</v>
      </c>
      <c r="B634" s="1" t="s">
        <v>306</v>
      </c>
      <c r="C634">
        <v>23</v>
      </c>
      <c r="D634" s="48">
        <v>43506</v>
      </c>
    </row>
    <row r="635" spans="1:4" x14ac:dyDescent="0.3">
      <c r="A635" s="1" t="s">
        <v>308</v>
      </c>
      <c r="B635" s="1" t="s">
        <v>298</v>
      </c>
      <c r="C635">
        <v>23</v>
      </c>
      <c r="D635" s="48">
        <v>43506</v>
      </c>
    </row>
    <row r="636" spans="1:4" x14ac:dyDescent="0.3">
      <c r="A636" s="1" t="s">
        <v>305</v>
      </c>
      <c r="B636" s="1" t="s">
        <v>316</v>
      </c>
      <c r="C636">
        <v>23</v>
      </c>
      <c r="D636" s="48">
        <v>43506</v>
      </c>
    </row>
    <row r="637" spans="1:4" x14ac:dyDescent="0.3">
      <c r="A637" s="1" t="s">
        <v>244</v>
      </c>
      <c r="B637" s="1" t="s">
        <v>257</v>
      </c>
      <c r="C637">
        <v>21</v>
      </c>
      <c r="D637" s="48">
        <v>43506</v>
      </c>
    </row>
    <row r="638" spans="1:4" x14ac:dyDescent="0.3">
      <c r="A638" s="1" t="s">
        <v>255</v>
      </c>
      <c r="B638" s="1" t="s">
        <v>252</v>
      </c>
      <c r="C638">
        <v>21</v>
      </c>
      <c r="D638" s="48">
        <v>43506</v>
      </c>
    </row>
    <row r="639" spans="1:4" x14ac:dyDescent="0.3">
      <c r="A639" s="1" t="s">
        <v>267</v>
      </c>
      <c r="B639" s="1" t="s">
        <v>273</v>
      </c>
      <c r="C639">
        <v>21</v>
      </c>
      <c r="D639" s="48">
        <v>43506</v>
      </c>
    </row>
    <row r="640" spans="1:4" x14ac:dyDescent="0.3">
      <c r="A640" s="1" t="s">
        <v>274</v>
      </c>
      <c r="B640" s="1" t="s">
        <v>261</v>
      </c>
      <c r="C640">
        <v>21</v>
      </c>
      <c r="D640" s="48">
        <v>43506</v>
      </c>
    </row>
    <row r="641" spans="1:4" x14ac:dyDescent="0.3">
      <c r="A641" s="1" t="s">
        <v>265</v>
      </c>
      <c r="B641" s="1" t="s">
        <v>262</v>
      </c>
      <c r="C641">
        <v>21</v>
      </c>
      <c r="D641" s="48">
        <v>43506</v>
      </c>
    </row>
    <row r="642" spans="1:4" x14ac:dyDescent="0.3">
      <c r="A642" s="1" t="s">
        <v>270</v>
      </c>
      <c r="B642" s="1" t="s">
        <v>264</v>
      </c>
      <c r="C642">
        <v>21</v>
      </c>
      <c r="D642" s="48">
        <v>43506</v>
      </c>
    </row>
    <row r="643" spans="1:4" x14ac:dyDescent="0.3">
      <c r="A643" s="1" t="s">
        <v>356</v>
      </c>
      <c r="B643" s="1" t="s">
        <v>349</v>
      </c>
      <c r="C643">
        <v>21</v>
      </c>
      <c r="D643" s="48">
        <v>43506</v>
      </c>
    </row>
    <row r="644" spans="1:4" x14ac:dyDescent="0.3">
      <c r="A644" s="1" t="s">
        <v>355</v>
      </c>
      <c r="B644" s="1" t="s">
        <v>361</v>
      </c>
      <c r="C644">
        <v>21</v>
      </c>
      <c r="D644" s="48">
        <v>43506</v>
      </c>
    </row>
    <row r="645" spans="1:4" x14ac:dyDescent="0.3">
      <c r="A645" s="1" t="s">
        <v>360</v>
      </c>
      <c r="B645" s="1" t="s">
        <v>348</v>
      </c>
      <c r="C645">
        <v>21</v>
      </c>
      <c r="D645" s="48">
        <v>43506</v>
      </c>
    </row>
    <row r="646" spans="1:4" x14ac:dyDescent="0.3">
      <c r="A646" s="1" t="s">
        <v>462</v>
      </c>
      <c r="B646" s="1" t="s">
        <v>373</v>
      </c>
      <c r="C646">
        <v>23</v>
      </c>
      <c r="D646" s="48">
        <v>43506</v>
      </c>
    </row>
    <row r="647" spans="1:4" x14ac:dyDescent="0.3">
      <c r="A647" s="1" t="s">
        <v>370</v>
      </c>
      <c r="B647" s="1" t="s">
        <v>375</v>
      </c>
      <c r="C647">
        <v>23</v>
      </c>
      <c r="D647" s="48">
        <v>43506</v>
      </c>
    </row>
    <row r="648" spans="1:4" x14ac:dyDescent="0.3">
      <c r="A648" s="1" t="s">
        <v>376</v>
      </c>
      <c r="B648" s="1" t="s">
        <v>365</v>
      </c>
      <c r="C648">
        <v>23</v>
      </c>
      <c r="D648" s="48">
        <v>43506</v>
      </c>
    </row>
    <row r="649" spans="1:4" x14ac:dyDescent="0.3">
      <c r="A649" s="1" t="s">
        <v>412</v>
      </c>
      <c r="B649" s="1" t="s">
        <v>401</v>
      </c>
      <c r="C649">
        <v>21</v>
      </c>
      <c r="D649" s="48">
        <v>43506</v>
      </c>
    </row>
    <row r="650" spans="1:4" x14ac:dyDescent="0.3">
      <c r="A650" s="1" t="s">
        <v>400</v>
      </c>
      <c r="B650" s="1" t="s">
        <v>405</v>
      </c>
      <c r="C650">
        <v>21</v>
      </c>
      <c r="D650" s="48">
        <v>43506</v>
      </c>
    </row>
    <row r="651" spans="1:4" x14ac:dyDescent="0.3">
      <c r="A651" s="1" t="s">
        <v>402</v>
      </c>
      <c r="B651" s="1" t="s">
        <v>414</v>
      </c>
      <c r="C651">
        <v>21</v>
      </c>
      <c r="D651" s="48">
        <v>43506</v>
      </c>
    </row>
    <row r="652" spans="1:4" x14ac:dyDescent="0.3">
      <c r="A652" s="1" t="s">
        <v>403</v>
      </c>
      <c r="B652" s="1" t="s">
        <v>408</v>
      </c>
      <c r="C652">
        <v>21</v>
      </c>
      <c r="D652" s="48">
        <v>43506</v>
      </c>
    </row>
    <row r="653" spans="1:4" x14ac:dyDescent="0.3">
      <c r="A653" s="1" t="s">
        <v>404</v>
      </c>
      <c r="B653" s="1" t="s">
        <v>409</v>
      </c>
      <c r="C653">
        <v>21</v>
      </c>
      <c r="D653" s="48">
        <v>43506</v>
      </c>
    </row>
    <row r="654" spans="1:4" x14ac:dyDescent="0.3">
      <c r="A654" s="1" t="s">
        <v>411</v>
      </c>
      <c r="B654" s="1" t="s">
        <v>407</v>
      </c>
      <c r="C654">
        <v>21</v>
      </c>
      <c r="D654" s="48">
        <v>43506</v>
      </c>
    </row>
    <row r="655" spans="1:4" x14ac:dyDescent="0.3">
      <c r="A655" s="1" t="s">
        <v>413</v>
      </c>
      <c r="B655" s="1" t="s">
        <v>415</v>
      </c>
      <c r="C655">
        <v>21</v>
      </c>
      <c r="D655" s="48">
        <v>43506</v>
      </c>
    </row>
    <row r="656" spans="1:4" x14ac:dyDescent="0.3">
      <c r="A656" s="1" t="s">
        <v>416</v>
      </c>
      <c r="B656" s="1" t="s">
        <v>410</v>
      </c>
      <c r="C656">
        <v>21</v>
      </c>
      <c r="D656" s="48">
        <v>43506</v>
      </c>
    </row>
    <row r="657" spans="1:4" x14ac:dyDescent="0.3">
      <c r="A657" s="1" t="s">
        <v>448</v>
      </c>
      <c r="B657" s="1" t="s">
        <v>406</v>
      </c>
      <c r="C657">
        <v>21</v>
      </c>
      <c r="D657" s="48">
        <v>43506</v>
      </c>
    </row>
    <row r="658" spans="1:4" x14ac:dyDescent="0.3">
      <c r="A658" s="1" t="s">
        <v>469</v>
      </c>
      <c r="B658" s="1" t="s">
        <v>468</v>
      </c>
      <c r="C658">
        <v>18</v>
      </c>
      <c r="D658" s="48">
        <v>43506</v>
      </c>
    </row>
    <row r="659" spans="1:4" x14ac:dyDescent="0.3">
      <c r="A659" s="1" t="s">
        <v>493</v>
      </c>
      <c r="B659" s="1" t="s">
        <v>498</v>
      </c>
      <c r="C659">
        <v>20</v>
      </c>
      <c r="D659" s="48">
        <v>43506</v>
      </c>
    </row>
    <row r="660" spans="1:4" x14ac:dyDescent="0.3">
      <c r="A660" s="1" t="s">
        <v>492</v>
      </c>
      <c r="B660" s="1" t="s">
        <v>494</v>
      </c>
      <c r="C660">
        <v>20</v>
      </c>
      <c r="D660" s="48">
        <v>43506</v>
      </c>
    </row>
    <row r="661" spans="1:4" x14ac:dyDescent="0.3">
      <c r="A661" s="1" t="s">
        <v>501</v>
      </c>
      <c r="B661" s="1" t="s">
        <v>499</v>
      </c>
      <c r="C661">
        <v>20</v>
      </c>
      <c r="D661" s="48">
        <v>43506</v>
      </c>
    </row>
    <row r="662" spans="1:4" x14ac:dyDescent="0.3">
      <c r="A662" s="1" t="s">
        <v>508</v>
      </c>
      <c r="B662" s="1" t="s">
        <v>517</v>
      </c>
      <c r="C662">
        <v>25</v>
      </c>
      <c r="D662" s="48">
        <v>43506</v>
      </c>
    </row>
    <row r="663" spans="1:4" x14ac:dyDescent="0.3">
      <c r="A663" s="1" t="s">
        <v>507</v>
      </c>
      <c r="B663" s="1" t="s">
        <v>509</v>
      </c>
      <c r="C663">
        <v>25</v>
      </c>
      <c r="D663" s="48">
        <v>43506</v>
      </c>
    </row>
    <row r="664" spans="1:4" x14ac:dyDescent="0.3">
      <c r="A664" s="1" t="s">
        <v>514</v>
      </c>
      <c r="B664" s="1" t="s">
        <v>513</v>
      </c>
      <c r="C664">
        <v>25</v>
      </c>
      <c r="D664" s="48">
        <v>43506</v>
      </c>
    </row>
    <row r="665" spans="1:4" x14ac:dyDescent="0.3">
      <c r="A665" s="1" t="s">
        <v>22</v>
      </c>
      <c r="B665" s="1" t="s">
        <v>16</v>
      </c>
      <c r="C665">
        <v>26</v>
      </c>
      <c r="D665" s="48">
        <v>43507</v>
      </c>
    </row>
    <row r="666" spans="1:4" x14ac:dyDescent="0.3">
      <c r="A666" s="1" t="s">
        <v>314</v>
      </c>
      <c r="B666" s="1" t="s">
        <v>310</v>
      </c>
      <c r="C666">
        <v>23</v>
      </c>
      <c r="D666" s="48">
        <v>43507</v>
      </c>
    </row>
    <row r="667" spans="1:4" x14ac:dyDescent="0.3">
      <c r="A667" s="1" t="s">
        <v>266</v>
      </c>
      <c r="B667" s="1" t="s">
        <v>275</v>
      </c>
      <c r="C667">
        <v>21</v>
      </c>
      <c r="D667" s="48">
        <v>43507</v>
      </c>
    </row>
    <row r="668" spans="1:4" x14ac:dyDescent="0.3">
      <c r="A668" s="1" t="s">
        <v>150</v>
      </c>
      <c r="B668" s="1" t="s">
        <v>134</v>
      </c>
      <c r="C668">
        <v>24</v>
      </c>
      <c r="D668" s="48">
        <v>43507</v>
      </c>
    </row>
    <row r="669" spans="1:4" x14ac:dyDescent="0.3">
      <c r="A669" s="1" t="s">
        <v>140</v>
      </c>
      <c r="B669" s="1" t="s">
        <v>141</v>
      </c>
      <c r="C669">
        <v>24</v>
      </c>
      <c r="D669" s="48">
        <v>43507</v>
      </c>
    </row>
    <row r="670" spans="1:4" x14ac:dyDescent="0.3">
      <c r="A670" s="1" t="s">
        <v>344</v>
      </c>
      <c r="B670" s="1" t="s">
        <v>353</v>
      </c>
      <c r="C670">
        <v>21</v>
      </c>
      <c r="D670" s="48">
        <v>43507</v>
      </c>
    </row>
    <row r="671" spans="1:4" x14ac:dyDescent="0.3">
      <c r="A671" s="1" t="s">
        <v>368</v>
      </c>
      <c r="B671" s="1" t="s">
        <v>379</v>
      </c>
      <c r="C671">
        <v>23</v>
      </c>
      <c r="D671" s="48">
        <v>43507</v>
      </c>
    </row>
    <row r="672" spans="1:4" x14ac:dyDescent="0.3">
      <c r="A672" s="1" t="s">
        <v>506</v>
      </c>
      <c r="B672" s="1" t="s">
        <v>496</v>
      </c>
      <c r="C672">
        <v>20</v>
      </c>
      <c r="D672" s="48">
        <v>43507</v>
      </c>
    </row>
    <row r="673" spans="1:4" x14ac:dyDescent="0.3">
      <c r="A673" s="1" t="s">
        <v>503</v>
      </c>
      <c r="B673" s="1" t="s">
        <v>500</v>
      </c>
      <c r="C673">
        <v>20</v>
      </c>
      <c r="D673" s="48">
        <v>43507</v>
      </c>
    </row>
    <row r="674" spans="1:4" x14ac:dyDescent="0.3">
      <c r="A674" s="1" t="s">
        <v>229</v>
      </c>
      <c r="B674" s="1" t="s">
        <v>239</v>
      </c>
      <c r="C674">
        <v>30</v>
      </c>
      <c r="D674" s="48">
        <v>43508</v>
      </c>
    </row>
    <row r="675" spans="1:4" x14ac:dyDescent="0.3">
      <c r="A675" s="1" t="s">
        <v>177</v>
      </c>
      <c r="B675" s="1" t="s">
        <v>191</v>
      </c>
      <c r="C675">
        <v>32</v>
      </c>
      <c r="D675" s="48">
        <v>43508</v>
      </c>
    </row>
    <row r="676" spans="1:4" x14ac:dyDescent="0.3">
      <c r="A676" s="1" t="s">
        <v>184</v>
      </c>
      <c r="B676" s="1" t="s">
        <v>192</v>
      </c>
      <c r="C676">
        <v>32</v>
      </c>
      <c r="D676" s="48">
        <v>43508</v>
      </c>
    </row>
    <row r="677" spans="1:4" x14ac:dyDescent="0.3">
      <c r="A677" s="1" t="s">
        <v>173</v>
      </c>
      <c r="B677" s="1" t="s">
        <v>180</v>
      </c>
      <c r="C677">
        <v>32</v>
      </c>
      <c r="D677" s="48">
        <v>43508</v>
      </c>
    </row>
    <row r="678" spans="1:4" x14ac:dyDescent="0.3">
      <c r="A678" s="1" t="s">
        <v>190</v>
      </c>
      <c r="B678" s="1" t="s">
        <v>186</v>
      </c>
      <c r="C678">
        <v>32</v>
      </c>
      <c r="D678" s="48">
        <v>43508</v>
      </c>
    </row>
    <row r="679" spans="1:4" x14ac:dyDescent="0.3">
      <c r="A679" s="1" t="s">
        <v>197</v>
      </c>
      <c r="B679" s="1" t="s">
        <v>202</v>
      </c>
      <c r="C679">
        <v>13</v>
      </c>
      <c r="D679" s="48">
        <v>43508</v>
      </c>
    </row>
    <row r="680" spans="1:4" x14ac:dyDescent="0.3">
      <c r="A680" s="1" t="s">
        <v>201</v>
      </c>
      <c r="B680" s="1" t="s">
        <v>206</v>
      </c>
      <c r="C680">
        <v>27</v>
      </c>
      <c r="D680" s="48">
        <v>43508</v>
      </c>
    </row>
    <row r="681" spans="1:4" x14ac:dyDescent="0.3">
      <c r="A681" s="1" t="s">
        <v>208</v>
      </c>
      <c r="B681" s="1" t="s">
        <v>217</v>
      </c>
      <c r="C681">
        <v>30</v>
      </c>
      <c r="D681" s="48">
        <v>43508</v>
      </c>
    </row>
    <row r="682" spans="1:4" x14ac:dyDescent="0.3">
      <c r="A682" s="1" t="s">
        <v>333</v>
      </c>
      <c r="B682" s="1" t="s">
        <v>338</v>
      </c>
      <c r="C682">
        <v>23</v>
      </c>
      <c r="D682" s="48">
        <v>43508</v>
      </c>
    </row>
    <row r="683" spans="1:4" x14ac:dyDescent="0.3">
      <c r="A683" s="1" t="s">
        <v>481</v>
      </c>
      <c r="B683" s="1" t="s">
        <v>489</v>
      </c>
      <c r="C683">
        <v>20</v>
      </c>
      <c r="D683" s="48">
        <v>43508</v>
      </c>
    </row>
    <row r="684" spans="1:4" x14ac:dyDescent="0.3">
      <c r="A684" s="1" t="s">
        <v>478</v>
      </c>
      <c r="B684" s="1" t="s">
        <v>488</v>
      </c>
      <c r="C684">
        <v>20</v>
      </c>
      <c r="D684" s="48">
        <v>43508</v>
      </c>
    </row>
    <row r="685" spans="1:4" x14ac:dyDescent="0.3">
      <c r="A685" s="1" t="s">
        <v>194</v>
      </c>
      <c r="B685" s="1" t="s">
        <v>176</v>
      </c>
      <c r="C685">
        <v>32</v>
      </c>
      <c r="D685" s="48">
        <v>43509</v>
      </c>
    </row>
    <row r="686" spans="1:4" x14ac:dyDescent="0.3">
      <c r="A686" s="1" t="s">
        <v>187</v>
      </c>
      <c r="B686" s="1" t="s">
        <v>172</v>
      </c>
      <c r="C686">
        <v>32</v>
      </c>
      <c r="D686" s="48">
        <v>43509</v>
      </c>
    </row>
    <row r="687" spans="1:4" x14ac:dyDescent="0.3">
      <c r="A687" s="1" t="s">
        <v>188</v>
      </c>
      <c r="B687" s="1" t="s">
        <v>179</v>
      </c>
      <c r="C687">
        <v>32</v>
      </c>
      <c r="D687" s="48">
        <v>43509</v>
      </c>
    </row>
    <row r="688" spans="1:4" x14ac:dyDescent="0.3">
      <c r="A688" s="1" t="s">
        <v>181</v>
      </c>
      <c r="B688" s="1" t="s">
        <v>178</v>
      </c>
      <c r="C688">
        <v>32</v>
      </c>
      <c r="D688" s="48">
        <v>43509</v>
      </c>
    </row>
    <row r="689" spans="1:4" x14ac:dyDescent="0.3">
      <c r="A689" s="1" t="s">
        <v>171</v>
      </c>
      <c r="B689" s="1" t="s">
        <v>183</v>
      </c>
      <c r="C689">
        <v>32</v>
      </c>
      <c r="D689" s="48">
        <v>43509</v>
      </c>
    </row>
    <row r="690" spans="1:4" x14ac:dyDescent="0.3">
      <c r="A690" s="1" t="s">
        <v>193</v>
      </c>
      <c r="B690" s="1" t="s">
        <v>185</v>
      </c>
      <c r="C690">
        <v>32</v>
      </c>
      <c r="D690" s="48">
        <v>43509</v>
      </c>
    </row>
    <row r="691" spans="1:4" x14ac:dyDescent="0.3">
      <c r="A691" s="1" t="s">
        <v>174</v>
      </c>
      <c r="B691" s="1" t="s">
        <v>175</v>
      </c>
      <c r="C691">
        <v>32</v>
      </c>
      <c r="D691" s="48">
        <v>43509</v>
      </c>
    </row>
    <row r="692" spans="1:4" x14ac:dyDescent="0.3">
      <c r="A692" s="1" t="s">
        <v>189</v>
      </c>
      <c r="B692" s="1" t="s">
        <v>182</v>
      </c>
      <c r="C692">
        <v>32</v>
      </c>
      <c r="D692" s="48">
        <v>43509</v>
      </c>
    </row>
    <row r="693" spans="1:4" x14ac:dyDescent="0.3">
      <c r="A693" s="1" t="s">
        <v>484</v>
      </c>
      <c r="B693" s="1" t="s">
        <v>480</v>
      </c>
      <c r="C693">
        <v>20</v>
      </c>
      <c r="D693" s="48">
        <v>43509</v>
      </c>
    </row>
    <row r="694" spans="1:4" x14ac:dyDescent="0.3">
      <c r="A694" s="1" t="s">
        <v>476</v>
      </c>
      <c r="B694" s="1" t="s">
        <v>477</v>
      </c>
      <c r="C694">
        <v>20</v>
      </c>
      <c r="D694" s="48">
        <v>43509</v>
      </c>
    </row>
    <row r="695" spans="1:4" x14ac:dyDescent="0.3">
      <c r="A695" s="1" t="s">
        <v>483</v>
      </c>
      <c r="B695" s="1" t="s">
        <v>490</v>
      </c>
      <c r="C695">
        <v>20</v>
      </c>
      <c r="D695" s="48">
        <v>43510</v>
      </c>
    </row>
    <row r="696" spans="1:4" x14ac:dyDescent="0.3">
      <c r="A696" s="1" t="s">
        <v>482</v>
      </c>
      <c r="B696" s="1" t="s">
        <v>487</v>
      </c>
      <c r="C696">
        <v>20</v>
      </c>
      <c r="D696" s="48">
        <v>43510</v>
      </c>
    </row>
    <row r="697" spans="1:4" x14ac:dyDescent="0.3">
      <c r="A697" s="1" t="s">
        <v>87</v>
      </c>
      <c r="B697" s="1" t="s">
        <v>105</v>
      </c>
      <c r="C697">
        <v>24</v>
      </c>
      <c r="D697" s="48">
        <v>43511</v>
      </c>
    </row>
    <row r="698" spans="1:4" x14ac:dyDescent="0.3">
      <c r="A698" s="1" t="s">
        <v>163</v>
      </c>
      <c r="B698" s="1" t="s">
        <v>167</v>
      </c>
      <c r="C698">
        <v>22</v>
      </c>
      <c r="D698" s="48">
        <v>43511</v>
      </c>
    </row>
    <row r="699" spans="1:4" x14ac:dyDescent="0.3">
      <c r="A699" s="1" t="s">
        <v>197</v>
      </c>
      <c r="B699" s="1" t="s">
        <v>204</v>
      </c>
      <c r="C699">
        <v>33</v>
      </c>
      <c r="D699" s="48">
        <v>43511</v>
      </c>
    </row>
    <row r="700" spans="1:4" x14ac:dyDescent="0.3">
      <c r="A700" s="1" t="s">
        <v>257</v>
      </c>
      <c r="B700" s="1" t="s">
        <v>256</v>
      </c>
      <c r="C700">
        <v>22</v>
      </c>
      <c r="D700" s="48">
        <v>43511</v>
      </c>
    </row>
    <row r="701" spans="1:4" x14ac:dyDescent="0.3">
      <c r="A701" s="1" t="s">
        <v>271</v>
      </c>
      <c r="B701" s="1" t="s">
        <v>262</v>
      </c>
      <c r="C701">
        <v>22</v>
      </c>
      <c r="D701" s="48">
        <v>43511</v>
      </c>
    </row>
    <row r="702" spans="1:4" x14ac:dyDescent="0.3">
      <c r="A702" s="1" t="s">
        <v>146</v>
      </c>
      <c r="B702" s="1" t="s">
        <v>151</v>
      </c>
      <c r="C702">
        <v>25</v>
      </c>
      <c r="D702" s="48">
        <v>43511</v>
      </c>
    </row>
    <row r="703" spans="1:4" x14ac:dyDescent="0.3">
      <c r="A703" s="1" t="s">
        <v>152</v>
      </c>
      <c r="B703" s="1" t="s">
        <v>135</v>
      </c>
      <c r="C703">
        <v>25</v>
      </c>
      <c r="D703" s="48">
        <v>43511</v>
      </c>
    </row>
    <row r="704" spans="1:4" x14ac:dyDescent="0.3">
      <c r="A704" s="1" t="s">
        <v>147</v>
      </c>
      <c r="B704" s="1" t="s">
        <v>143</v>
      </c>
      <c r="C704">
        <v>25</v>
      </c>
      <c r="D704" s="48">
        <v>43511</v>
      </c>
    </row>
    <row r="705" spans="1:4" x14ac:dyDescent="0.3">
      <c r="A705" s="1" t="s">
        <v>144</v>
      </c>
      <c r="B705" s="1" t="s">
        <v>150</v>
      </c>
      <c r="C705">
        <v>25</v>
      </c>
      <c r="D705" s="48">
        <v>43511</v>
      </c>
    </row>
    <row r="706" spans="1:4" x14ac:dyDescent="0.3">
      <c r="A706" s="1" t="s">
        <v>148</v>
      </c>
      <c r="B706" s="1" t="s">
        <v>140</v>
      </c>
      <c r="C706">
        <v>25</v>
      </c>
      <c r="D706" s="48">
        <v>43511</v>
      </c>
    </row>
    <row r="707" spans="1:4" x14ac:dyDescent="0.3">
      <c r="A707" s="1" t="s">
        <v>134</v>
      </c>
      <c r="B707" s="1" t="s">
        <v>145</v>
      </c>
      <c r="C707">
        <v>25</v>
      </c>
      <c r="D707" s="48">
        <v>43511</v>
      </c>
    </row>
    <row r="708" spans="1:4" x14ac:dyDescent="0.3">
      <c r="A708" s="1" t="s">
        <v>141</v>
      </c>
      <c r="B708" s="1" t="s">
        <v>142</v>
      </c>
      <c r="C708">
        <v>25</v>
      </c>
      <c r="D708" s="48">
        <v>43511</v>
      </c>
    </row>
    <row r="709" spans="1:4" x14ac:dyDescent="0.3">
      <c r="A709" s="1" t="s">
        <v>137</v>
      </c>
      <c r="B709" s="1" t="s">
        <v>149</v>
      </c>
      <c r="C709">
        <v>25</v>
      </c>
      <c r="D709" s="48">
        <v>43511</v>
      </c>
    </row>
    <row r="710" spans="1:4" x14ac:dyDescent="0.3">
      <c r="A710" s="1" t="s">
        <v>153</v>
      </c>
      <c r="B710" s="1" t="s">
        <v>133</v>
      </c>
      <c r="C710">
        <v>25</v>
      </c>
      <c r="D710" s="48">
        <v>43511</v>
      </c>
    </row>
    <row r="711" spans="1:4" x14ac:dyDescent="0.3">
      <c r="A711" s="1" t="s">
        <v>358</v>
      </c>
      <c r="B711" s="1" t="s">
        <v>356</v>
      </c>
      <c r="C711">
        <v>22</v>
      </c>
      <c r="D711" s="48">
        <v>43511</v>
      </c>
    </row>
    <row r="712" spans="1:4" x14ac:dyDescent="0.3">
      <c r="A712" s="1" t="s">
        <v>350</v>
      </c>
      <c r="B712" s="1" t="s">
        <v>345</v>
      </c>
      <c r="C712">
        <v>22</v>
      </c>
      <c r="D712" s="48">
        <v>43511</v>
      </c>
    </row>
    <row r="713" spans="1:4" x14ac:dyDescent="0.3">
      <c r="A713" s="1" t="s">
        <v>367</v>
      </c>
      <c r="B713" s="1" t="s">
        <v>362</v>
      </c>
      <c r="C713">
        <v>24</v>
      </c>
      <c r="D713" s="48">
        <v>43511</v>
      </c>
    </row>
    <row r="714" spans="1:4" x14ac:dyDescent="0.3">
      <c r="A714" s="1" t="s">
        <v>466</v>
      </c>
      <c r="B714" s="1" t="s">
        <v>467</v>
      </c>
      <c r="C714">
        <v>19</v>
      </c>
      <c r="D714" s="48">
        <v>43511</v>
      </c>
    </row>
    <row r="715" spans="1:4" x14ac:dyDescent="0.3">
      <c r="A715" s="1" t="s">
        <v>470</v>
      </c>
      <c r="B715" s="1" t="s">
        <v>469</v>
      </c>
      <c r="C715">
        <v>19</v>
      </c>
      <c r="D715" s="48">
        <v>43511</v>
      </c>
    </row>
    <row r="716" spans="1:4" x14ac:dyDescent="0.3">
      <c r="A716" s="1" t="s">
        <v>485</v>
      </c>
      <c r="B716" s="1" t="s">
        <v>475</v>
      </c>
      <c r="C716">
        <v>20</v>
      </c>
      <c r="D716" s="48">
        <v>43511</v>
      </c>
    </row>
    <row r="717" spans="1:4" x14ac:dyDescent="0.3">
      <c r="A717" s="1" t="s">
        <v>479</v>
      </c>
      <c r="B717" s="1" t="s">
        <v>486</v>
      </c>
      <c r="C717">
        <v>20</v>
      </c>
      <c r="D717" s="48">
        <v>43511</v>
      </c>
    </row>
    <row r="718" spans="1:4" x14ac:dyDescent="0.3">
      <c r="A718" s="1" t="s">
        <v>521</v>
      </c>
      <c r="B718" s="1" t="s">
        <v>516</v>
      </c>
      <c r="C718">
        <v>26</v>
      </c>
      <c r="D718" s="48">
        <v>43511</v>
      </c>
    </row>
    <row r="719" spans="1:4" x14ac:dyDescent="0.3">
      <c r="A719" s="1" t="s">
        <v>95</v>
      </c>
      <c r="B719" s="1" t="s">
        <v>92</v>
      </c>
      <c r="C719">
        <v>24</v>
      </c>
      <c r="D719" s="48">
        <v>43512</v>
      </c>
    </row>
    <row r="720" spans="1:4" x14ac:dyDescent="0.3">
      <c r="A720" s="1" t="s">
        <v>99</v>
      </c>
      <c r="B720" s="1" t="s">
        <v>98</v>
      </c>
      <c r="C720">
        <v>24</v>
      </c>
      <c r="D720" s="48">
        <v>43512</v>
      </c>
    </row>
    <row r="721" spans="1:4" x14ac:dyDescent="0.3">
      <c r="A721" s="1" t="s">
        <v>159</v>
      </c>
      <c r="B721" s="1" t="s">
        <v>160</v>
      </c>
      <c r="C721">
        <v>22</v>
      </c>
      <c r="D721" s="48">
        <v>43512</v>
      </c>
    </row>
    <row r="722" spans="1:4" x14ac:dyDescent="0.3">
      <c r="A722" s="1" t="s">
        <v>162</v>
      </c>
      <c r="B722" s="1" t="s">
        <v>154</v>
      </c>
      <c r="C722">
        <v>22</v>
      </c>
      <c r="D722" s="48">
        <v>43512</v>
      </c>
    </row>
    <row r="723" spans="1:4" x14ac:dyDescent="0.3">
      <c r="A723" s="1" t="s">
        <v>158</v>
      </c>
      <c r="B723" s="1" t="s">
        <v>161</v>
      </c>
      <c r="C723">
        <v>22</v>
      </c>
      <c r="D723" s="48">
        <v>43512</v>
      </c>
    </row>
    <row r="724" spans="1:4" x14ac:dyDescent="0.3">
      <c r="A724" s="1" t="s">
        <v>157</v>
      </c>
      <c r="B724" s="1" t="s">
        <v>164</v>
      </c>
      <c r="C724">
        <v>22</v>
      </c>
      <c r="D724" s="48">
        <v>43512</v>
      </c>
    </row>
    <row r="725" spans="1:4" x14ac:dyDescent="0.3">
      <c r="A725" s="1" t="s">
        <v>240</v>
      </c>
      <c r="B725" s="1" t="s">
        <v>227</v>
      </c>
      <c r="C725">
        <v>33</v>
      </c>
      <c r="D725" s="48">
        <v>43512</v>
      </c>
    </row>
    <row r="726" spans="1:4" x14ac:dyDescent="0.3">
      <c r="A726" s="1" t="s">
        <v>226</v>
      </c>
      <c r="B726" s="1" t="s">
        <v>220</v>
      </c>
      <c r="C726">
        <v>33</v>
      </c>
      <c r="D726" s="48">
        <v>43512</v>
      </c>
    </row>
    <row r="727" spans="1:4" x14ac:dyDescent="0.3">
      <c r="A727" s="1" t="s">
        <v>225</v>
      </c>
      <c r="B727" s="1" t="s">
        <v>223</v>
      </c>
      <c r="C727">
        <v>33</v>
      </c>
      <c r="D727" s="48">
        <v>43512</v>
      </c>
    </row>
    <row r="728" spans="1:4" x14ac:dyDescent="0.3">
      <c r="A728" s="1" t="s">
        <v>224</v>
      </c>
      <c r="B728" s="1" t="s">
        <v>239</v>
      </c>
      <c r="C728">
        <v>33</v>
      </c>
      <c r="D728" s="48">
        <v>43512</v>
      </c>
    </row>
    <row r="729" spans="1:4" x14ac:dyDescent="0.3">
      <c r="A729" s="1" t="s">
        <v>231</v>
      </c>
      <c r="B729" s="1" t="s">
        <v>237</v>
      </c>
      <c r="C729">
        <v>33</v>
      </c>
      <c r="D729" s="48">
        <v>43512</v>
      </c>
    </row>
    <row r="730" spans="1:4" x14ac:dyDescent="0.3">
      <c r="A730" s="1" t="s">
        <v>219</v>
      </c>
      <c r="B730" s="1" t="s">
        <v>230</v>
      </c>
      <c r="C730">
        <v>33</v>
      </c>
      <c r="D730" s="48">
        <v>43512</v>
      </c>
    </row>
    <row r="731" spans="1:4" x14ac:dyDescent="0.3">
      <c r="A731" s="1" t="s">
        <v>241</v>
      </c>
      <c r="B731" s="1" t="s">
        <v>222</v>
      </c>
      <c r="C731">
        <v>33</v>
      </c>
      <c r="D731" s="48">
        <v>43512</v>
      </c>
    </row>
    <row r="732" spans="1:4" x14ac:dyDescent="0.3">
      <c r="A732" s="1" t="s">
        <v>228</v>
      </c>
      <c r="B732" s="1" t="s">
        <v>232</v>
      </c>
      <c r="C732">
        <v>33</v>
      </c>
      <c r="D732" s="48">
        <v>43512</v>
      </c>
    </row>
    <row r="733" spans="1:4" x14ac:dyDescent="0.3">
      <c r="A733" s="1" t="s">
        <v>234</v>
      </c>
      <c r="B733" s="1" t="s">
        <v>236</v>
      </c>
      <c r="C733">
        <v>33</v>
      </c>
      <c r="D733" s="48">
        <v>43512</v>
      </c>
    </row>
    <row r="734" spans="1:4" x14ac:dyDescent="0.3">
      <c r="A734" s="1" t="s">
        <v>242</v>
      </c>
      <c r="B734" s="1" t="s">
        <v>221</v>
      </c>
      <c r="C734">
        <v>33</v>
      </c>
      <c r="D734" s="48">
        <v>43512</v>
      </c>
    </row>
    <row r="735" spans="1:4" x14ac:dyDescent="0.3">
      <c r="A735" s="1" t="s">
        <v>229</v>
      </c>
      <c r="B735" s="1" t="s">
        <v>233</v>
      </c>
      <c r="C735">
        <v>33</v>
      </c>
      <c r="D735" s="48">
        <v>43512</v>
      </c>
    </row>
    <row r="736" spans="1:4" x14ac:dyDescent="0.3">
      <c r="A736" s="1" t="s">
        <v>235</v>
      </c>
      <c r="B736" s="1" t="s">
        <v>238</v>
      </c>
      <c r="C736">
        <v>33</v>
      </c>
      <c r="D736" s="48">
        <v>43512</v>
      </c>
    </row>
    <row r="737" spans="1:4" x14ac:dyDescent="0.3">
      <c r="A737" s="1" t="s">
        <v>179</v>
      </c>
      <c r="B737" s="1" t="s">
        <v>173</v>
      </c>
      <c r="C737">
        <v>33</v>
      </c>
      <c r="D737" s="48">
        <v>43512</v>
      </c>
    </row>
    <row r="738" spans="1:4" x14ac:dyDescent="0.3">
      <c r="A738" s="1" t="s">
        <v>191</v>
      </c>
      <c r="B738" s="1" t="s">
        <v>172</v>
      </c>
      <c r="C738">
        <v>33</v>
      </c>
      <c r="D738" s="48">
        <v>43512</v>
      </c>
    </row>
    <row r="739" spans="1:4" x14ac:dyDescent="0.3">
      <c r="A739" s="1" t="s">
        <v>181</v>
      </c>
      <c r="B739" s="1" t="s">
        <v>177</v>
      </c>
      <c r="C739">
        <v>33</v>
      </c>
      <c r="D739" s="48">
        <v>43512</v>
      </c>
    </row>
    <row r="740" spans="1:4" x14ac:dyDescent="0.3">
      <c r="A740" s="1" t="s">
        <v>176</v>
      </c>
      <c r="B740" s="1" t="s">
        <v>189</v>
      </c>
      <c r="C740">
        <v>33</v>
      </c>
      <c r="D740" s="48">
        <v>43512</v>
      </c>
    </row>
    <row r="741" spans="1:4" x14ac:dyDescent="0.3">
      <c r="A741" s="1" t="s">
        <v>184</v>
      </c>
      <c r="B741" s="1" t="s">
        <v>190</v>
      </c>
      <c r="C741">
        <v>33</v>
      </c>
      <c r="D741" s="48">
        <v>43512</v>
      </c>
    </row>
    <row r="742" spans="1:4" x14ac:dyDescent="0.3">
      <c r="A742" s="1" t="s">
        <v>194</v>
      </c>
      <c r="B742" s="1" t="s">
        <v>182</v>
      </c>
      <c r="C742">
        <v>33</v>
      </c>
      <c r="D742" s="48">
        <v>43512</v>
      </c>
    </row>
    <row r="743" spans="1:4" x14ac:dyDescent="0.3">
      <c r="A743" s="1" t="s">
        <v>187</v>
      </c>
      <c r="B743" s="1" t="s">
        <v>180</v>
      </c>
      <c r="C743">
        <v>33</v>
      </c>
      <c r="D743" s="48">
        <v>43512</v>
      </c>
    </row>
    <row r="744" spans="1:4" x14ac:dyDescent="0.3">
      <c r="A744" s="1" t="s">
        <v>178</v>
      </c>
      <c r="B744" s="1" t="s">
        <v>171</v>
      </c>
      <c r="C744">
        <v>33</v>
      </c>
      <c r="D744" s="48">
        <v>43512</v>
      </c>
    </row>
    <row r="745" spans="1:4" x14ac:dyDescent="0.3">
      <c r="A745" s="1" t="s">
        <v>192</v>
      </c>
      <c r="B745" s="1" t="s">
        <v>186</v>
      </c>
      <c r="C745">
        <v>33</v>
      </c>
      <c r="D745" s="48">
        <v>43512</v>
      </c>
    </row>
    <row r="746" spans="1:4" x14ac:dyDescent="0.3">
      <c r="A746" s="1" t="s">
        <v>174</v>
      </c>
      <c r="B746" s="1" t="s">
        <v>193</v>
      </c>
      <c r="C746">
        <v>33</v>
      </c>
      <c r="D746" s="48">
        <v>43512</v>
      </c>
    </row>
    <row r="747" spans="1:4" x14ac:dyDescent="0.3">
      <c r="A747" s="1" t="s">
        <v>183</v>
      </c>
      <c r="B747" s="1" t="s">
        <v>188</v>
      </c>
      <c r="C747">
        <v>33</v>
      </c>
      <c r="D747" s="48">
        <v>43512</v>
      </c>
    </row>
    <row r="748" spans="1:4" x14ac:dyDescent="0.3">
      <c r="A748" s="1" t="s">
        <v>198</v>
      </c>
      <c r="B748" s="1" t="s">
        <v>207</v>
      </c>
      <c r="C748">
        <v>33</v>
      </c>
      <c r="D748" s="48">
        <v>43512</v>
      </c>
    </row>
    <row r="749" spans="1:4" x14ac:dyDescent="0.3">
      <c r="A749" s="1" t="s">
        <v>215</v>
      </c>
      <c r="B749" s="1" t="s">
        <v>218</v>
      </c>
      <c r="C749">
        <v>33</v>
      </c>
      <c r="D749" s="48">
        <v>43512</v>
      </c>
    </row>
    <row r="750" spans="1:4" x14ac:dyDescent="0.3">
      <c r="A750" s="1" t="s">
        <v>200</v>
      </c>
      <c r="B750" s="1" t="s">
        <v>202</v>
      </c>
      <c r="C750">
        <v>33</v>
      </c>
      <c r="D750" s="48">
        <v>43512</v>
      </c>
    </row>
    <row r="751" spans="1:4" x14ac:dyDescent="0.3">
      <c r="A751" s="1" t="s">
        <v>203</v>
      </c>
      <c r="B751" s="1" t="s">
        <v>208</v>
      </c>
      <c r="C751">
        <v>33</v>
      </c>
      <c r="D751" s="48">
        <v>43512</v>
      </c>
    </row>
    <row r="752" spans="1:4" x14ac:dyDescent="0.3">
      <c r="A752" s="1" t="s">
        <v>201</v>
      </c>
      <c r="B752" s="1" t="s">
        <v>213</v>
      </c>
      <c r="C752">
        <v>33</v>
      </c>
      <c r="D752" s="48">
        <v>43512</v>
      </c>
    </row>
    <row r="753" spans="1:4" x14ac:dyDescent="0.3">
      <c r="A753" s="1" t="s">
        <v>205</v>
      </c>
      <c r="B753" s="1" t="s">
        <v>196</v>
      </c>
      <c r="C753">
        <v>33</v>
      </c>
      <c r="D753" s="48">
        <v>43512</v>
      </c>
    </row>
    <row r="754" spans="1:4" x14ac:dyDescent="0.3">
      <c r="A754" s="1" t="s">
        <v>212</v>
      </c>
      <c r="B754" s="1" t="s">
        <v>216</v>
      </c>
      <c r="C754">
        <v>33</v>
      </c>
      <c r="D754" s="48">
        <v>43512</v>
      </c>
    </row>
    <row r="755" spans="1:4" x14ac:dyDescent="0.3">
      <c r="A755" s="1" t="s">
        <v>214</v>
      </c>
      <c r="B755" s="1" t="s">
        <v>199</v>
      </c>
      <c r="C755">
        <v>33</v>
      </c>
      <c r="D755" s="48">
        <v>43512</v>
      </c>
    </row>
    <row r="756" spans="1:4" x14ac:dyDescent="0.3">
      <c r="A756" s="1" t="s">
        <v>210</v>
      </c>
      <c r="B756" s="1" t="s">
        <v>217</v>
      </c>
      <c r="C756">
        <v>33</v>
      </c>
      <c r="D756" s="48">
        <v>43512</v>
      </c>
    </row>
    <row r="757" spans="1:4" x14ac:dyDescent="0.3">
      <c r="A757" s="1" t="s">
        <v>211</v>
      </c>
      <c r="B757" s="1" t="s">
        <v>209</v>
      </c>
      <c r="C757">
        <v>33</v>
      </c>
      <c r="D757" s="48">
        <v>43512</v>
      </c>
    </row>
    <row r="758" spans="1:4" x14ac:dyDescent="0.3">
      <c r="A758" s="1" t="s">
        <v>206</v>
      </c>
      <c r="B758" s="1" t="s">
        <v>195</v>
      </c>
      <c r="C758">
        <v>33</v>
      </c>
      <c r="D758" s="48">
        <v>43512</v>
      </c>
    </row>
    <row r="759" spans="1:4" x14ac:dyDescent="0.3">
      <c r="A759" s="1" t="s">
        <v>253</v>
      </c>
      <c r="B759" s="1" t="s">
        <v>250</v>
      </c>
      <c r="C759">
        <v>22</v>
      </c>
      <c r="D759" s="48">
        <v>43512</v>
      </c>
    </row>
    <row r="760" spans="1:4" x14ac:dyDescent="0.3">
      <c r="A760" s="1" t="s">
        <v>245</v>
      </c>
      <c r="B760" s="1" t="s">
        <v>254</v>
      </c>
      <c r="C760">
        <v>22</v>
      </c>
      <c r="D760" s="48">
        <v>43512</v>
      </c>
    </row>
    <row r="761" spans="1:4" x14ac:dyDescent="0.3">
      <c r="A761" s="1" t="s">
        <v>252</v>
      </c>
      <c r="B761" s="1" t="s">
        <v>251</v>
      </c>
      <c r="C761">
        <v>22</v>
      </c>
      <c r="D761" s="48">
        <v>43512</v>
      </c>
    </row>
    <row r="762" spans="1:4" x14ac:dyDescent="0.3">
      <c r="A762" s="1" t="s">
        <v>248</v>
      </c>
      <c r="B762" s="1" t="s">
        <v>244</v>
      </c>
      <c r="C762">
        <v>22</v>
      </c>
      <c r="D762" s="48">
        <v>43512</v>
      </c>
    </row>
    <row r="763" spans="1:4" x14ac:dyDescent="0.3">
      <c r="A763" s="1" t="s">
        <v>258</v>
      </c>
      <c r="B763" s="1" t="s">
        <v>259</v>
      </c>
      <c r="C763">
        <v>22</v>
      </c>
      <c r="D763" s="48">
        <v>43512</v>
      </c>
    </row>
    <row r="764" spans="1:4" x14ac:dyDescent="0.3">
      <c r="A764" s="1" t="s">
        <v>260</v>
      </c>
      <c r="B764" s="1" t="s">
        <v>269</v>
      </c>
      <c r="C764">
        <v>22</v>
      </c>
      <c r="D764" s="48">
        <v>43512</v>
      </c>
    </row>
    <row r="765" spans="1:4" x14ac:dyDescent="0.3">
      <c r="A765" s="1" t="s">
        <v>277</v>
      </c>
      <c r="B765" s="1" t="s">
        <v>266</v>
      </c>
      <c r="C765">
        <v>22</v>
      </c>
      <c r="D765" s="48">
        <v>43512</v>
      </c>
    </row>
    <row r="766" spans="1:4" x14ac:dyDescent="0.3">
      <c r="A766" s="1" t="s">
        <v>264</v>
      </c>
      <c r="B766" s="1" t="s">
        <v>274</v>
      </c>
      <c r="C766">
        <v>22</v>
      </c>
      <c r="D766" s="48">
        <v>43512</v>
      </c>
    </row>
    <row r="767" spans="1:4" x14ac:dyDescent="0.3">
      <c r="A767" s="1" t="s">
        <v>323</v>
      </c>
      <c r="B767" s="1" t="s">
        <v>338</v>
      </c>
      <c r="C767">
        <v>34</v>
      </c>
      <c r="D767" s="48">
        <v>43512</v>
      </c>
    </row>
    <row r="768" spans="1:4" x14ac:dyDescent="0.3">
      <c r="A768" s="1" t="s">
        <v>331</v>
      </c>
      <c r="B768" s="1" t="s">
        <v>332</v>
      </c>
      <c r="C768">
        <v>34</v>
      </c>
      <c r="D768" s="48">
        <v>43512</v>
      </c>
    </row>
    <row r="769" spans="1:4" x14ac:dyDescent="0.3">
      <c r="A769" s="1" t="s">
        <v>334</v>
      </c>
      <c r="B769" s="1" t="s">
        <v>340</v>
      </c>
      <c r="C769">
        <v>34</v>
      </c>
      <c r="D769" s="48">
        <v>43512</v>
      </c>
    </row>
    <row r="770" spans="1:4" x14ac:dyDescent="0.3">
      <c r="A770" s="1" t="s">
        <v>342</v>
      </c>
      <c r="B770" s="1" t="s">
        <v>326</v>
      </c>
      <c r="C770">
        <v>34</v>
      </c>
      <c r="D770" s="48">
        <v>43512</v>
      </c>
    </row>
    <row r="771" spans="1:4" x14ac:dyDescent="0.3">
      <c r="A771" s="1" t="s">
        <v>329</v>
      </c>
      <c r="B771" s="1" t="s">
        <v>341</v>
      </c>
      <c r="C771">
        <v>34</v>
      </c>
      <c r="D771" s="48">
        <v>43512</v>
      </c>
    </row>
    <row r="772" spans="1:4" x14ac:dyDescent="0.3">
      <c r="A772" s="1" t="s">
        <v>335</v>
      </c>
      <c r="B772" s="1" t="s">
        <v>337</v>
      </c>
      <c r="C772">
        <v>34</v>
      </c>
      <c r="D772" s="48">
        <v>43512</v>
      </c>
    </row>
    <row r="773" spans="1:4" x14ac:dyDescent="0.3">
      <c r="A773" s="1" t="s">
        <v>325</v>
      </c>
      <c r="B773" s="1" t="s">
        <v>328</v>
      </c>
      <c r="C773">
        <v>34</v>
      </c>
      <c r="D773" s="48">
        <v>43512</v>
      </c>
    </row>
    <row r="774" spans="1:4" x14ac:dyDescent="0.3">
      <c r="A774" s="1" t="s">
        <v>343</v>
      </c>
      <c r="B774" s="1" t="s">
        <v>321</v>
      </c>
      <c r="C774">
        <v>34</v>
      </c>
      <c r="D774" s="48">
        <v>43512</v>
      </c>
    </row>
    <row r="775" spans="1:4" x14ac:dyDescent="0.3">
      <c r="A775" s="1" t="s">
        <v>320</v>
      </c>
      <c r="B775" s="1" t="s">
        <v>339</v>
      </c>
      <c r="C775">
        <v>34</v>
      </c>
      <c r="D775" s="48">
        <v>43512</v>
      </c>
    </row>
    <row r="776" spans="1:4" x14ac:dyDescent="0.3">
      <c r="A776" s="1" t="s">
        <v>322</v>
      </c>
      <c r="B776" s="1" t="s">
        <v>336</v>
      </c>
      <c r="C776">
        <v>34</v>
      </c>
      <c r="D776" s="48">
        <v>43512</v>
      </c>
    </row>
    <row r="777" spans="1:4" x14ac:dyDescent="0.3">
      <c r="A777" s="1" t="s">
        <v>324</v>
      </c>
      <c r="B777" s="1" t="s">
        <v>333</v>
      </c>
      <c r="C777">
        <v>34</v>
      </c>
      <c r="D777" s="48">
        <v>43512</v>
      </c>
    </row>
    <row r="778" spans="1:4" x14ac:dyDescent="0.3">
      <c r="A778" s="1" t="s">
        <v>327</v>
      </c>
      <c r="B778" s="1" t="s">
        <v>330</v>
      </c>
      <c r="C778">
        <v>34</v>
      </c>
      <c r="D778" s="48">
        <v>43512</v>
      </c>
    </row>
    <row r="779" spans="1:4" x14ac:dyDescent="0.3">
      <c r="A779" s="1" t="s">
        <v>359</v>
      </c>
      <c r="B779" s="1" t="s">
        <v>347</v>
      </c>
      <c r="C779">
        <v>22</v>
      </c>
      <c r="D779" s="48">
        <v>43512</v>
      </c>
    </row>
    <row r="780" spans="1:4" x14ac:dyDescent="0.3">
      <c r="A780" s="1" t="s">
        <v>361</v>
      </c>
      <c r="B780" s="1" t="s">
        <v>351</v>
      </c>
      <c r="C780">
        <v>22</v>
      </c>
      <c r="D780" s="48">
        <v>43512</v>
      </c>
    </row>
    <row r="781" spans="1:4" x14ac:dyDescent="0.3">
      <c r="A781" s="1" t="s">
        <v>346</v>
      </c>
      <c r="B781" s="1" t="s">
        <v>355</v>
      </c>
      <c r="C781">
        <v>22</v>
      </c>
      <c r="D781" s="48">
        <v>43512</v>
      </c>
    </row>
    <row r="782" spans="1:4" x14ac:dyDescent="0.3">
      <c r="A782" s="1" t="s">
        <v>349</v>
      </c>
      <c r="B782" s="1" t="s">
        <v>344</v>
      </c>
      <c r="C782">
        <v>22</v>
      </c>
      <c r="D782" s="48">
        <v>43512</v>
      </c>
    </row>
    <row r="783" spans="1:4" x14ac:dyDescent="0.3">
      <c r="A783" s="1" t="s">
        <v>378</v>
      </c>
      <c r="B783" s="1" t="s">
        <v>374</v>
      </c>
      <c r="C783">
        <v>24</v>
      </c>
      <c r="D783" s="48">
        <v>43512</v>
      </c>
    </row>
    <row r="784" spans="1:4" x14ac:dyDescent="0.3">
      <c r="A784" s="1" t="s">
        <v>371</v>
      </c>
      <c r="B784" s="1" t="s">
        <v>376</v>
      </c>
      <c r="C784">
        <v>24</v>
      </c>
      <c r="D784" s="48">
        <v>43512</v>
      </c>
    </row>
    <row r="785" spans="1:4" x14ac:dyDescent="0.3">
      <c r="A785" s="1" t="s">
        <v>377</v>
      </c>
      <c r="B785" s="1" t="s">
        <v>363</v>
      </c>
      <c r="C785">
        <v>24</v>
      </c>
      <c r="D785" s="48">
        <v>43512</v>
      </c>
    </row>
    <row r="786" spans="1:4" x14ac:dyDescent="0.3">
      <c r="A786" s="1" t="s">
        <v>372</v>
      </c>
      <c r="B786" s="1" t="s">
        <v>366</v>
      </c>
      <c r="C786">
        <v>24</v>
      </c>
      <c r="D786" s="48">
        <v>43512</v>
      </c>
    </row>
    <row r="787" spans="1:4" x14ac:dyDescent="0.3">
      <c r="A787" s="1" t="s">
        <v>438</v>
      </c>
      <c r="B787" s="1" t="s">
        <v>446</v>
      </c>
      <c r="C787">
        <v>26</v>
      </c>
      <c r="D787" s="48">
        <v>43512</v>
      </c>
    </row>
    <row r="788" spans="1:4" x14ac:dyDescent="0.3">
      <c r="A788" s="1" t="s">
        <v>442</v>
      </c>
      <c r="B788" s="1" t="s">
        <v>445</v>
      </c>
      <c r="C788">
        <v>26</v>
      </c>
      <c r="D788" s="48">
        <v>43512</v>
      </c>
    </row>
    <row r="789" spans="1:4" x14ac:dyDescent="0.3">
      <c r="A789" s="1" t="s">
        <v>440</v>
      </c>
      <c r="B789" s="1" t="s">
        <v>451</v>
      </c>
      <c r="C789">
        <v>26</v>
      </c>
      <c r="D789" s="48">
        <v>43512</v>
      </c>
    </row>
    <row r="790" spans="1:4" x14ac:dyDescent="0.3">
      <c r="A790" s="1" t="s">
        <v>447</v>
      </c>
      <c r="B790" s="1" t="s">
        <v>443</v>
      </c>
      <c r="C790">
        <v>26</v>
      </c>
      <c r="D790" s="48">
        <v>43512</v>
      </c>
    </row>
    <row r="791" spans="1:4" x14ac:dyDescent="0.3">
      <c r="A791" s="1" t="s">
        <v>457</v>
      </c>
      <c r="B791" s="1" t="s">
        <v>459</v>
      </c>
      <c r="C791">
        <v>24</v>
      </c>
      <c r="D791" s="48">
        <v>43512</v>
      </c>
    </row>
    <row r="792" spans="1:4" x14ac:dyDescent="0.3">
      <c r="A792" s="1" t="s">
        <v>461</v>
      </c>
      <c r="B792" s="1" t="s">
        <v>460</v>
      </c>
      <c r="C792">
        <v>24</v>
      </c>
      <c r="D792" s="48">
        <v>43512</v>
      </c>
    </row>
    <row r="793" spans="1:4" x14ac:dyDescent="0.3">
      <c r="A793" s="1" t="s">
        <v>453</v>
      </c>
      <c r="B793" s="1" t="s">
        <v>454</v>
      </c>
      <c r="C793">
        <v>24</v>
      </c>
      <c r="D793" s="48">
        <v>43512</v>
      </c>
    </row>
    <row r="794" spans="1:4" x14ac:dyDescent="0.3">
      <c r="A794" s="1" t="s">
        <v>452</v>
      </c>
      <c r="B794" s="1" t="s">
        <v>455</v>
      </c>
      <c r="C794">
        <v>24</v>
      </c>
      <c r="D794" s="48">
        <v>43512</v>
      </c>
    </row>
    <row r="795" spans="1:4" x14ac:dyDescent="0.3">
      <c r="A795" s="1" t="s">
        <v>458</v>
      </c>
      <c r="B795" s="1" t="s">
        <v>456</v>
      </c>
      <c r="C795">
        <v>24</v>
      </c>
      <c r="D795" s="48">
        <v>43512</v>
      </c>
    </row>
    <row r="796" spans="1:4" x14ac:dyDescent="0.3">
      <c r="A796" s="1" t="s">
        <v>464</v>
      </c>
      <c r="B796" s="1" t="s">
        <v>473</v>
      </c>
      <c r="C796">
        <v>19</v>
      </c>
      <c r="D796" s="48">
        <v>43512</v>
      </c>
    </row>
    <row r="797" spans="1:4" x14ac:dyDescent="0.3">
      <c r="A797" s="1" t="s">
        <v>468</v>
      </c>
      <c r="B797" s="1" t="s">
        <v>471</v>
      </c>
      <c r="C797">
        <v>19</v>
      </c>
      <c r="D797" s="48">
        <v>43512</v>
      </c>
    </row>
    <row r="798" spans="1:4" x14ac:dyDescent="0.3">
      <c r="A798" s="1" t="s">
        <v>522</v>
      </c>
      <c r="B798" s="1" t="s">
        <v>518</v>
      </c>
      <c r="C798">
        <v>26</v>
      </c>
      <c r="D798" s="48">
        <v>43512</v>
      </c>
    </row>
    <row r="799" spans="1:4" x14ac:dyDescent="0.3">
      <c r="A799" s="1" t="s">
        <v>510</v>
      </c>
      <c r="B799" s="1" t="s">
        <v>511</v>
      </c>
      <c r="C799">
        <v>26</v>
      </c>
      <c r="D799" s="48">
        <v>43512</v>
      </c>
    </row>
    <row r="800" spans="1:4" x14ac:dyDescent="0.3">
      <c r="A800" s="1" t="s">
        <v>519</v>
      </c>
      <c r="B800" s="1" t="s">
        <v>507</v>
      </c>
      <c r="C800">
        <v>26</v>
      </c>
      <c r="D800" s="48">
        <v>43512</v>
      </c>
    </row>
    <row r="801" spans="1:4" x14ac:dyDescent="0.3">
      <c r="A801" s="1" t="s">
        <v>103</v>
      </c>
      <c r="B801" s="1" t="s">
        <v>106</v>
      </c>
      <c r="C801">
        <v>24</v>
      </c>
      <c r="D801" s="48">
        <v>43513</v>
      </c>
    </row>
    <row r="802" spans="1:4" x14ac:dyDescent="0.3">
      <c r="A802" s="1" t="s">
        <v>101</v>
      </c>
      <c r="B802" s="1" t="s">
        <v>96</v>
      </c>
      <c r="C802">
        <v>24</v>
      </c>
      <c r="D802" s="48">
        <v>43513</v>
      </c>
    </row>
    <row r="803" spans="1:4" x14ac:dyDescent="0.3">
      <c r="A803" s="1" t="s">
        <v>100</v>
      </c>
      <c r="B803" s="1" t="s">
        <v>90</v>
      </c>
      <c r="C803">
        <v>24</v>
      </c>
      <c r="D803" s="48">
        <v>43513</v>
      </c>
    </row>
    <row r="804" spans="1:4" x14ac:dyDescent="0.3">
      <c r="A804" s="1" t="s">
        <v>89</v>
      </c>
      <c r="B804" s="1" t="s">
        <v>91</v>
      </c>
      <c r="C804">
        <v>24</v>
      </c>
      <c r="D804" s="48">
        <v>43513</v>
      </c>
    </row>
    <row r="805" spans="1:4" x14ac:dyDescent="0.3">
      <c r="A805" s="1" t="s">
        <v>102</v>
      </c>
      <c r="B805" s="1" t="s">
        <v>97</v>
      </c>
      <c r="C805">
        <v>24</v>
      </c>
      <c r="D805" s="48">
        <v>43513</v>
      </c>
    </row>
    <row r="806" spans="1:4" x14ac:dyDescent="0.3">
      <c r="A806" s="1" t="s">
        <v>88</v>
      </c>
      <c r="B806" s="1" t="s">
        <v>94</v>
      </c>
      <c r="C806">
        <v>24</v>
      </c>
      <c r="D806" s="48">
        <v>43513</v>
      </c>
    </row>
    <row r="807" spans="1:4" x14ac:dyDescent="0.3">
      <c r="A807" s="1" t="s">
        <v>139</v>
      </c>
      <c r="B807" s="1" t="s">
        <v>168</v>
      </c>
      <c r="C807">
        <v>22</v>
      </c>
      <c r="D807" s="48">
        <v>43513</v>
      </c>
    </row>
    <row r="808" spans="1:4" x14ac:dyDescent="0.3">
      <c r="A808" s="1" t="s">
        <v>170</v>
      </c>
      <c r="B808" s="1" t="s">
        <v>165</v>
      </c>
      <c r="C808">
        <v>22</v>
      </c>
      <c r="D808" s="48">
        <v>43513</v>
      </c>
    </row>
    <row r="809" spans="1:4" x14ac:dyDescent="0.3">
      <c r="A809" s="1" t="s">
        <v>166</v>
      </c>
      <c r="B809" s="1" t="s">
        <v>155</v>
      </c>
      <c r="C809">
        <v>22</v>
      </c>
      <c r="D809" s="48">
        <v>43513</v>
      </c>
    </row>
    <row r="810" spans="1:4" x14ac:dyDescent="0.3">
      <c r="A810" s="1" t="s">
        <v>169</v>
      </c>
      <c r="B810" s="1" t="s">
        <v>156</v>
      </c>
      <c r="C810">
        <v>22</v>
      </c>
      <c r="D810" s="48">
        <v>43513</v>
      </c>
    </row>
    <row r="811" spans="1:4" x14ac:dyDescent="0.3">
      <c r="A811" s="1" t="s">
        <v>185</v>
      </c>
      <c r="B811" s="1" t="s">
        <v>175</v>
      </c>
      <c r="C811">
        <v>33</v>
      </c>
      <c r="D811" s="48">
        <v>43513</v>
      </c>
    </row>
    <row r="812" spans="1:4" x14ac:dyDescent="0.3">
      <c r="A812" s="1" t="s">
        <v>247</v>
      </c>
      <c r="B812" s="1" t="s">
        <v>255</v>
      </c>
      <c r="C812">
        <v>22</v>
      </c>
      <c r="D812" s="48">
        <v>43513</v>
      </c>
    </row>
    <row r="813" spans="1:4" x14ac:dyDescent="0.3">
      <c r="A813" s="1" t="s">
        <v>319</v>
      </c>
      <c r="B813" s="1" t="s">
        <v>318</v>
      </c>
      <c r="C813">
        <v>22</v>
      </c>
      <c r="D813" s="48">
        <v>43513</v>
      </c>
    </row>
    <row r="814" spans="1:4" x14ac:dyDescent="0.3">
      <c r="A814" s="1" t="s">
        <v>272</v>
      </c>
      <c r="B814" s="1" t="s">
        <v>263</v>
      </c>
      <c r="C814">
        <v>22</v>
      </c>
      <c r="D814" s="48">
        <v>43513</v>
      </c>
    </row>
    <row r="815" spans="1:4" x14ac:dyDescent="0.3">
      <c r="A815" s="1" t="s">
        <v>275</v>
      </c>
      <c r="B815" s="1" t="s">
        <v>268</v>
      </c>
      <c r="C815">
        <v>22</v>
      </c>
      <c r="D815" s="48">
        <v>43513</v>
      </c>
    </row>
    <row r="816" spans="1:4" x14ac:dyDescent="0.3">
      <c r="A816" s="1" t="s">
        <v>273</v>
      </c>
      <c r="B816" s="1" t="s">
        <v>265</v>
      </c>
      <c r="C816">
        <v>22</v>
      </c>
      <c r="D816" s="48">
        <v>43513</v>
      </c>
    </row>
    <row r="817" spans="1:4" x14ac:dyDescent="0.3">
      <c r="A817" s="1" t="s">
        <v>261</v>
      </c>
      <c r="B817" s="1" t="s">
        <v>267</v>
      </c>
      <c r="C817">
        <v>22</v>
      </c>
      <c r="D817" s="48">
        <v>43513</v>
      </c>
    </row>
    <row r="818" spans="1:4" x14ac:dyDescent="0.3">
      <c r="A818" s="1" t="s">
        <v>348</v>
      </c>
      <c r="B818" s="1" t="s">
        <v>354</v>
      </c>
      <c r="C818">
        <v>22</v>
      </c>
      <c r="D818" s="48">
        <v>43513</v>
      </c>
    </row>
    <row r="819" spans="1:4" x14ac:dyDescent="0.3">
      <c r="A819" s="1" t="s">
        <v>357</v>
      </c>
      <c r="B819" s="1" t="s">
        <v>360</v>
      </c>
      <c r="C819">
        <v>22</v>
      </c>
      <c r="D819" s="48">
        <v>43513</v>
      </c>
    </row>
    <row r="820" spans="1:4" x14ac:dyDescent="0.3">
      <c r="A820" s="1" t="s">
        <v>353</v>
      </c>
      <c r="B820" s="1" t="s">
        <v>352</v>
      </c>
      <c r="C820">
        <v>22</v>
      </c>
      <c r="D820" s="48">
        <v>43513</v>
      </c>
    </row>
    <row r="821" spans="1:4" x14ac:dyDescent="0.3">
      <c r="A821" s="1" t="s">
        <v>373</v>
      </c>
      <c r="B821" s="1" t="s">
        <v>364</v>
      </c>
      <c r="C821">
        <v>24</v>
      </c>
      <c r="D821" s="48">
        <v>43513</v>
      </c>
    </row>
    <row r="822" spans="1:4" x14ac:dyDescent="0.3">
      <c r="A822" s="1" t="s">
        <v>369</v>
      </c>
      <c r="B822" s="1" t="s">
        <v>370</v>
      </c>
      <c r="C822">
        <v>24</v>
      </c>
      <c r="D822" s="48">
        <v>43513</v>
      </c>
    </row>
    <row r="823" spans="1:4" x14ac:dyDescent="0.3">
      <c r="A823" s="1" t="s">
        <v>379</v>
      </c>
      <c r="B823" s="1" t="s">
        <v>462</v>
      </c>
      <c r="C823">
        <v>24</v>
      </c>
      <c r="D823" s="48">
        <v>43513</v>
      </c>
    </row>
    <row r="824" spans="1:4" x14ac:dyDescent="0.3">
      <c r="A824" s="1" t="s">
        <v>410</v>
      </c>
      <c r="B824" s="1" t="s">
        <v>402</v>
      </c>
      <c r="C824">
        <v>22</v>
      </c>
      <c r="D824" s="48">
        <v>43513</v>
      </c>
    </row>
    <row r="825" spans="1:4" x14ac:dyDescent="0.3">
      <c r="A825" s="1" t="s">
        <v>406</v>
      </c>
      <c r="B825" s="1" t="s">
        <v>404</v>
      </c>
      <c r="C825">
        <v>22</v>
      </c>
      <c r="D825" s="48">
        <v>43513</v>
      </c>
    </row>
    <row r="826" spans="1:4" x14ac:dyDescent="0.3">
      <c r="A826" s="1" t="s">
        <v>401</v>
      </c>
      <c r="B826" s="1" t="s">
        <v>403</v>
      </c>
      <c r="C826">
        <v>22</v>
      </c>
      <c r="D826" s="48">
        <v>43513</v>
      </c>
    </row>
    <row r="827" spans="1:4" x14ac:dyDescent="0.3">
      <c r="A827" s="1" t="s">
        <v>405</v>
      </c>
      <c r="B827" s="1" t="s">
        <v>413</v>
      </c>
      <c r="C827">
        <v>22</v>
      </c>
      <c r="D827" s="48">
        <v>43513</v>
      </c>
    </row>
    <row r="828" spans="1:4" x14ac:dyDescent="0.3">
      <c r="A828" s="1" t="s">
        <v>408</v>
      </c>
      <c r="B828" s="1" t="s">
        <v>411</v>
      </c>
      <c r="C828">
        <v>22</v>
      </c>
      <c r="D828" s="48">
        <v>43513</v>
      </c>
    </row>
    <row r="829" spans="1:4" x14ac:dyDescent="0.3">
      <c r="A829" s="1" t="s">
        <v>415</v>
      </c>
      <c r="B829" s="1" t="s">
        <v>412</v>
      </c>
      <c r="C829">
        <v>22</v>
      </c>
      <c r="D829" s="48">
        <v>43513</v>
      </c>
    </row>
    <row r="830" spans="1:4" x14ac:dyDescent="0.3">
      <c r="A830" s="1" t="s">
        <v>407</v>
      </c>
      <c r="B830" s="1" t="s">
        <v>400</v>
      </c>
      <c r="C830">
        <v>22</v>
      </c>
      <c r="D830" s="48">
        <v>43513</v>
      </c>
    </row>
    <row r="831" spans="1:4" x14ac:dyDescent="0.3">
      <c r="A831" s="1" t="s">
        <v>409</v>
      </c>
      <c r="B831" s="1" t="s">
        <v>416</v>
      </c>
      <c r="C831">
        <v>22</v>
      </c>
      <c r="D831" s="48">
        <v>43513</v>
      </c>
    </row>
    <row r="832" spans="1:4" x14ac:dyDescent="0.3">
      <c r="A832" s="1" t="s">
        <v>414</v>
      </c>
      <c r="B832" s="1" t="s">
        <v>448</v>
      </c>
      <c r="C832">
        <v>22</v>
      </c>
      <c r="D832" s="48">
        <v>43513</v>
      </c>
    </row>
    <row r="833" spans="1:4" x14ac:dyDescent="0.3">
      <c r="A833" s="1" t="s">
        <v>444</v>
      </c>
      <c r="B833" s="1" t="s">
        <v>437</v>
      </c>
      <c r="C833">
        <v>26</v>
      </c>
      <c r="D833" s="48">
        <v>43513</v>
      </c>
    </row>
    <row r="834" spans="1:4" x14ac:dyDescent="0.3">
      <c r="A834" s="1" t="s">
        <v>441</v>
      </c>
      <c r="B834" s="1" t="s">
        <v>439</v>
      </c>
      <c r="C834">
        <v>26</v>
      </c>
      <c r="D834" s="48">
        <v>43513</v>
      </c>
    </row>
    <row r="835" spans="1:4" x14ac:dyDescent="0.3">
      <c r="A835" s="1" t="s">
        <v>465</v>
      </c>
      <c r="B835" s="1" t="s">
        <v>472</v>
      </c>
      <c r="C835">
        <v>19</v>
      </c>
      <c r="D835" s="48">
        <v>43513</v>
      </c>
    </row>
    <row r="836" spans="1:4" x14ac:dyDescent="0.3">
      <c r="A836" s="1" t="s">
        <v>513</v>
      </c>
      <c r="B836" s="1" t="s">
        <v>512</v>
      </c>
      <c r="C836">
        <v>26</v>
      </c>
      <c r="D836" s="48">
        <v>43513</v>
      </c>
    </row>
    <row r="837" spans="1:4" x14ac:dyDescent="0.3">
      <c r="A837" s="1" t="s">
        <v>93</v>
      </c>
      <c r="B837" s="1" t="s">
        <v>104</v>
      </c>
      <c r="C837">
        <v>24</v>
      </c>
      <c r="D837" s="48">
        <v>43514</v>
      </c>
    </row>
    <row r="838" spans="1:4" x14ac:dyDescent="0.3">
      <c r="A838" s="1" t="s">
        <v>249</v>
      </c>
      <c r="B838" s="1" t="s">
        <v>246</v>
      </c>
      <c r="C838">
        <v>22</v>
      </c>
      <c r="D838" s="48">
        <v>43514</v>
      </c>
    </row>
    <row r="839" spans="1:4" x14ac:dyDescent="0.3">
      <c r="A839" s="1" t="s">
        <v>276</v>
      </c>
      <c r="B839" s="1" t="s">
        <v>270</v>
      </c>
      <c r="C839">
        <v>22</v>
      </c>
      <c r="D839" s="48">
        <v>43514</v>
      </c>
    </row>
    <row r="840" spans="1:4" x14ac:dyDescent="0.3">
      <c r="A840" s="1" t="s">
        <v>138</v>
      </c>
      <c r="B840" s="1" t="s">
        <v>136</v>
      </c>
      <c r="C840">
        <v>25</v>
      </c>
      <c r="D840" s="48">
        <v>43514</v>
      </c>
    </row>
    <row r="841" spans="1:4" x14ac:dyDescent="0.3">
      <c r="A841" s="1" t="s">
        <v>375</v>
      </c>
      <c r="B841" s="1" t="s">
        <v>365</v>
      </c>
      <c r="C841">
        <v>24</v>
      </c>
      <c r="D841" s="48">
        <v>43514</v>
      </c>
    </row>
    <row r="842" spans="1:4" x14ac:dyDescent="0.3">
      <c r="A842" s="1" t="s">
        <v>242</v>
      </c>
      <c r="B842" s="1" t="s">
        <v>228</v>
      </c>
      <c r="C842">
        <v>30</v>
      </c>
      <c r="D842" s="48">
        <v>43515</v>
      </c>
    </row>
    <row r="843" spans="1:4" x14ac:dyDescent="0.3">
      <c r="A843" s="1" t="s">
        <v>178</v>
      </c>
      <c r="B843" s="1" t="s">
        <v>173</v>
      </c>
      <c r="C843">
        <v>29</v>
      </c>
      <c r="D843" s="48">
        <v>43515</v>
      </c>
    </row>
    <row r="844" spans="1:4" x14ac:dyDescent="0.3">
      <c r="A844" s="1" t="s">
        <v>204</v>
      </c>
      <c r="B844" s="1" t="s">
        <v>214</v>
      </c>
      <c r="C844">
        <v>30</v>
      </c>
      <c r="D844" s="48">
        <v>43515</v>
      </c>
    </row>
    <row r="845" spans="1:4" x14ac:dyDescent="0.3">
      <c r="A845" s="1" t="s">
        <v>195</v>
      </c>
      <c r="B845" s="1" t="s">
        <v>213</v>
      </c>
      <c r="C845">
        <v>30</v>
      </c>
      <c r="D845" s="48">
        <v>43515</v>
      </c>
    </row>
    <row r="846" spans="1:4" x14ac:dyDescent="0.3">
      <c r="A846" s="1" t="s">
        <v>197</v>
      </c>
      <c r="B846" s="1" t="s">
        <v>212</v>
      </c>
      <c r="C846">
        <v>30</v>
      </c>
      <c r="D846" s="48">
        <v>43515</v>
      </c>
    </row>
    <row r="847" spans="1:4" x14ac:dyDescent="0.3">
      <c r="A847" s="1" t="s">
        <v>176</v>
      </c>
      <c r="B847" s="1" t="s">
        <v>190</v>
      </c>
      <c r="C847">
        <v>29</v>
      </c>
      <c r="D847" s="48">
        <v>43516</v>
      </c>
    </row>
    <row r="848" spans="1:4" x14ac:dyDescent="0.3">
      <c r="A848" s="1" t="s">
        <v>278</v>
      </c>
      <c r="B848" s="1" t="s">
        <v>287</v>
      </c>
      <c r="C848">
        <v>17</v>
      </c>
      <c r="D848" s="48">
        <v>43516</v>
      </c>
    </row>
    <row r="849" spans="1:4" x14ac:dyDescent="0.3">
      <c r="A849" s="1" t="s">
        <v>487</v>
      </c>
      <c r="B849" s="1" t="s">
        <v>478</v>
      </c>
      <c r="C849">
        <v>21</v>
      </c>
      <c r="D849" s="48">
        <v>43516</v>
      </c>
    </row>
    <row r="850" spans="1:4" x14ac:dyDescent="0.3">
      <c r="A850" s="1" t="s">
        <v>476</v>
      </c>
      <c r="B850" s="1" t="s">
        <v>484</v>
      </c>
      <c r="C850">
        <v>21</v>
      </c>
      <c r="D850" s="48">
        <v>43517</v>
      </c>
    </row>
    <row r="851" spans="1:4" x14ac:dyDescent="0.3">
      <c r="A851" s="1" t="s">
        <v>486</v>
      </c>
      <c r="B851" s="1" t="s">
        <v>481</v>
      </c>
      <c r="C851">
        <v>21</v>
      </c>
      <c r="D851" s="48">
        <v>43517</v>
      </c>
    </row>
    <row r="852" spans="1:4" x14ac:dyDescent="0.3">
      <c r="A852" s="1" t="s">
        <v>4</v>
      </c>
      <c r="B852" s="1" t="s">
        <v>20</v>
      </c>
      <c r="C852">
        <v>27</v>
      </c>
      <c r="D852" s="48">
        <v>43518</v>
      </c>
    </row>
    <row r="853" spans="1:4" x14ac:dyDescent="0.3">
      <c r="A853" s="1" t="s">
        <v>13</v>
      </c>
      <c r="B853" s="1" t="s">
        <v>8</v>
      </c>
      <c r="C853">
        <v>27</v>
      </c>
      <c r="D853" s="48">
        <v>43518</v>
      </c>
    </row>
    <row r="854" spans="1:4" x14ac:dyDescent="0.3">
      <c r="A854" s="1" t="s">
        <v>160</v>
      </c>
      <c r="B854" s="1" t="s">
        <v>158</v>
      </c>
      <c r="C854">
        <v>23</v>
      </c>
      <c r="D854" s="48">
        <v>43518</v>
      </c>
    </row>
    <row r="855" spans="1:4" x14ac:dyDescent="0.3">
      <c r="A855" s="1" t="s">
        <v>244</v>
      </c>
      <c r="B855" s="1" t="s">
        <v>252</v>
      </c>
      <c r="C855">
        <v>23</v>
      </c>
      <c r="D855" s="48">
        <v>43518</v>
      </c>
    </row>
    <row r="856" spans="1:4" x14ac:dyDescent="0.3">
      <c r="A856" s="1" t="s">
        <v>267</v>
      </c>
      <c r="B856" s="1" t="s">
        <v>275</v>
      </c>
      <c r="C856">
        <v>23</v>
      </c>
      <c r="D856" s="48">
        <v>43518</v>
      </c>
    </row>
    <row r="857" spans="1:4" x14ac:dyDescent="0.3">
      <c r="A857" s="1" t="s">
        <v>142</v>
      </c>
      <c r="B857" s="1" t="s">
        <v>152</v>
      </c>
      <c r="C857">
        <v>26</v>
      </c>
      <c r="D857" s="48">
        <v>43518</v>
      </c>
    </row>
    <row r="858" spans="1:4" x14ac:dyDescent="0.3">
      <c r="A858" s="1" t="s">
        <v>147</v>
      </c>
      <c r="B858" s="1" t="s">
        <v>146</v>
      </c>
      <c r="C858">
        <v>26</v>
      </c>
      <c r="D858" s="48">
        <v>43518</v>
      </c>
    </row>
    <row r="859" spans="1:4" x14ac:dyDescent="0.3">
      <c r="A859" s="1" t="s">
        <v>133</v>
      </c>
      <c r="B859" s="1" t="s">
        <v>144</v>
      </c>
      <c r="C859">
        <v>26</v>
      </c>
      <c r="D859" s="48">
        <v>43518</v>
      </c>
    </row>
    <row r="860" spans="1:4" x14ac:dyDescent="0.3">
      <c r="A860" s="1" t="s">
        <v>145</v>
      </c>
      <c r="B860" s="1" t="s">
        <v>143</v>
      </c>
      <c r="C860">
        <v>26</v>
      </c>
      <c r="D860" s="48">
        <v>43518</v>
      </c>
    </row>
    <row r="861" spans="1:4" x14ac:dyDescent="0.3">
      <c r="A861" s="1" t="s">
        <v>149</v>
      </c>
      <c r="B861" s="1" t="s">
        <v>140</v>
      </c>
      <c r="C861">
        <v>26</v>
      </c>
      <c r="D861" s="48">
        <v>43518</v>
      </c>
    </row>
    <row r="862" spans="1:4" x14ac:dyDescent="0.3">
      <c r="A862" s="1" t="s">
        <v>136</v>
      </c>
      <c r="B862" s="1" t="s">
        <v>148</v>
      </c>
      <c r="C862">
        <v>26</v>
      </c>
      <c r="D862" s="48">
        <v>43518</v>
      </c>
    </row>
    <row r="863" spans="1:4" x14ac:dyDescent="0.3">
      <c r="A863" s="1" t="s">
        <v>151</v>
      </c>
      <c r="B863" s="1" t="s">
        <v>153</v>
      </c>
      <c r="C863">
        <v>26</v>
      </c>
      <c r="D863" s="48">
        <v>43518</v>
      </c>
    </row>
    <row r="864" spans="1:4" x14ac:dyDescent="0.3">
      <c r="A864" s="1" t="s">
        <v>138</v>
      </c>
      <c r="B864" s="1" t="s">
        <v>141</v>
      </c>
      <c r="C864">
        <v>26</v>
      </c>
      <c r="D864" s="48">
        <v>43518</v>
      </c>
    </row>
    <row r="865" spans="1:4" x14ac:dyDescent="0.3">
      <c r="A865" s="1" t="s">
        <v>347</v>
      </c>
      <c r="B865" s="1" t="s">
        <v>357</v>
      </c>
      <c r="C865">
        <v>23</v>
      </c>
      <c r="D865" s="48">
        <v>43518</v>
      </c>
    </row>
    <row r="866" spans="1:4" x14ac:dyDescent="0.3">
      <c r="A866" s="1" t="s">
        <v>354</v>
      </c>
      <c r="B866" s="1" t="s">
        <v>349</v>
      </c>
      <c r="C866">
        <v>23</v>
      </c>
      <c r="D866" s="48">
        <v>43518</v>
      </c>
    </row>
    <row r="867" spans="1:4" x14ac:dyDescent="0.3">
      <c r="A867" s="1" t="s">
        <v>370</v>
      </c>
      <c r="B867" s="1" t="s">
        <v>366</v>
      </c>
      <c r="C867">
        <v>25</v>
      </c>
      <c r="D867" s="48">
        <v>43518</v>
      </c>
    </row>
    <row r="868" spans="1:4" x14ac:dyDescent="0.3">
      <c r="A868" s="1" t="s">
        <v>446</v>
      </c>
      <c r="B868" s="1" t="s">
        <v>440</v>
      </c>
      <c r="C868">
        <v>27</v>
      </c>
      <c r="D868" s="48">
        <v>43518</v>
      </c>
    </row>
    <row r="869" spans="1:4" x14ac:dyDescent="0.3">
      <c r="A869" s="1" t="s">
        <v>472</v>
      </c>
      <c r="B869" s="1" t="s">
        <v>471</v>
      </c>
      <c r="C869">
        <v>20</v>
      </c>
      <c r="D869" s="48">
        <v>43518</v>
      </c>
    </row>
    <row r="870" spans="1:4" x14ac:dyDescent="0.3">
      <c r="A870" s="1" t="s">
        <v>483</v>
      </c>
      <c r="B870" s="1" t="s">
        <v>477</v>
      </c>
      <c r="C870">
        <v>21</v>
      </c>
      <c r="D870" s="48">
        <v>43518</v>
      </c>
    </row>
    <row r="871" spans="1:4" x14ac:dyDescent="0.3">
      <c r="A871" s="1" t="s">
        <v>489</v>
      </c>
      <c r="B871" s="1" t="s">
        <v>485</v>
      </c>
      <c r="C871">
        <v>21</v>
      </c>
      <c r="D871" s="48">
        <v>43518</v>
      </c>
    </row>
    <row r="872" spans="1:4" x14ac:dyDescent="0.3">
      <c r="A872" s="1" t="s">
        <v>475</v>
      </c>
      <c r="B872" s="1" t="s">
        <v>490</v>
      </c>
      <c r="C872">
        <v>21</v>
      </c>
      <c r="D872" s="48">
        <v>43518</v>
      </c>
    </row>
    <row r="873" spans="1:4" x14ac:dyDescent="0.3">
      <c r="A873" s="1" t="s">
        <v>507</v>
      </c>
      <c r="B873" s="1" t="s">
        <v>521</v>
      </c>
      <c r="C873">
        <v>27</v>
      </c>
      <c r="D873" s="48">
        <v>43518</v>
      </c>
    </row>
    <row r="874" spans="1:4" x14ac:dyDescent="0.3">
      <c r="A874" s="1" t="s">
        <v>3</v>
      </c>
      <c r="B874" s="1" t="s">
        <v>22</v>
      </c>
      <c r="C874">
        <v>27</v>
      </c>
      <c r="D874" s="48">
        <v>43519</v>
      </c>
    </row>
    <row r="875" spans="1:4" x14ac:dyDescent="0.3">
      <c r="A875" s="1" t="s">
        <v>19</v>
      </c>
      <c r="B875" s="1" t="s">
        <v>17</v>
      </c>
      <c r="C875">
        <v>27</v>
      </c>
      <c r="D875" s="48">
        <v>43519</v>
      </c>
    </row>
    <row r="876" spans="1:4" x14ac:dyDescent="0.3">
      <c r="A876" s="1" t="s">
        <v>23</v>
      </c>
      <c r="B876" s="1" t="s">
        <v>7</v>
      </c>
      <c r="C876">
        <v>27</v>
      </c>
      <c r="D876" s="48">
        <v>43519</v>
      </c>
    </row>
    <row r="877" spans="1:4" x14ac:dyDescent="0.3">
      <c r="A877" s="1" t="s">
        <v>15</v>
      </c>
      <c r="B877" s="1" t="s">
        <v>9</v>
      </c>
      <c r="C877">
        <v>27</v>
      </c>
      <c r="D877" s="48">
        <v>43519</v>
      </c>
    </row>
    <row r="878" spans="1:4" x14ac:dyDescent="0.3">
      <c r="A878" s="1" t="s">
        <v>16</v>
      </c>
      <c r="B878" s="1" t="s">
        <v>10</v>
      </c>
      <c r="C878">
        <v>27</v>
      </c>
      <c r="D878" s="48">
        <v>43519</v>
      </c>
    </row>
    <row r="879" spans="1:4" x14ac:dyDescent="0.3">
      <c r="A879" s="1" t="s">
        <v>94</v>
      </c>
      <c r="B879" s="1" t="s">
        <v>95</v>
      </c>
      <c r="C879">
        <v>25</v>
      </c>
      <c r="D879" s="48">
        <v>43519</v>
      </c>
    </row>
    <row r="880" spans="1:4" x14ac:dyDescent="0.3">
      <c r="A880" s="1" t="s">
        <v>104</v>
      </c>
      <c r="B880" s="1" t="s">
        <v>87</v>
      </c>
      <c r="C880">
        <v>25</v>
      </c>
      <c r="D880" s="48">
        <v>43519</v>
      </c>
    </row>
    <row r="881" spans="1:4" x14ac:dyDescent="0.3">
      <c r="A881" s="1" t="s">
        <v>105</v>
      </c>
      <c r="B881" s="1" t="s">
        <v>93</v>
      </c>
      <c r="C881">
        <v>25</v>
      </c>
      <c r="D881" s="48">
        <v>43519</v>
      </c>
    </row>
    <row r="882" spans="1:4" x14ac:dyDescent="0.3">
      <c r="A882" s="1" t="s">
        <v>156</v>
      </c>
      <c r="B882" s="1" t="s">
        <v>170</v>
      </c>
      <c r="C882">
        <v>23</v>
      </c>
      <c r="D882" s="48">
        <v>43519</v>
      </c>
    </row>
    <row r="883" spans="1:4" x14ac:dyDescent="0.3">
      <c r="A883" s="1" t="s">
        <v>167</v>
      </c>
      <c r="B883" s="1" t="s">
        <v>169</v>
      </c>
      <c r="C883">
        <v>23</v>
      </c>
      <c r="D883" s="48">
        <v>43519</v>
      </c>
    </row>
    <row r="884" spans="1:4" x14ac:dyDescent="0.3">
      <c r="A884" s="1" t="s">
        <v>161</v>
      </c>
      <c r="B884" s="1" t="s">
        <v>162</v>
      </c>
      <c r="C884">
        <v>23</v>
      </c>
      <c r="D884" s="48">
        <v>43519</v>
      </c>
    </row>
    <row r="885" spans="1:4" x14ac:dyDescent="0.3">
      <c r="A885" s="1" t="s">
        <v>168</v>
      </c>
      <c r="B885" s="1" t="s">
        <v>166</v>
      </c>
      <c r="C885">
        <v>23</v>
      </c>
      <c r="D885" s="48">
        <v>43519</v>
      </c>
    </row>
    <row r="886" spans="1:4" x14ac:dyDescent="0.3">
      <c r="A886" s="1" t="s">
        <v>223</v>
      </c>
      <c r="B886" s="1" t="s">
        <v>229</v>
      </c>
      <c r="C886">
        <v>34</v>
      </c>
      <c r="D886" s="48">
        <v>43519</v>
      </c>
    </row>
    <row r="887" spans="1:4" x14ac:dyDescent="0.3">
      <c r="A887" s="1" t="s">
        <v>237</v>
      </c>
      <c r="B887" s="1" t="s">
        <v>235</v>
      </c>
      <c r="C887">
        <v>34</v>
      </c>
      <c r="D887" s="48">
        <v>43519</v>
      </c>
    </row>
    <row r="888" spans="1:4" x14ac:dyDescent="0.3">
      <c r="A888" s="1" t="s">
        <v>222</v>
      </c>
      <c r="B888" s="1" t="s">
        <v>226</v>
      </c>
      <c r="C888">
        <v>34</v>
      </c>
      <c r="D888" s="48">
        <v>43519</v>
      </c>
    </row>
    <row r="889" spans="1:4" x14ac:dyDescent="0.3">
      <c r="A889" s="1" t="s">
        <v>236</v>
      </c>
      <c r="B889" s="1" t="s">
        <v>241</v>
      </c>
      <c r="C889">
        <v>34</v>
      </c>
      <c r="D889" s="48">
        <v>43519</v>
      </c>
    </row>
    <row r="890" spans="1:4" x14ac:dyDescent="0.3">
      <c r="A890" s="1" t="s">
        <v>233</v>
      </c>
      <c r="B890" s="1" t="s">
        <v>225</v>
      </c>
      <c r="C890">
        <v>34</v>
      </c>
      <c r="D890" s="48">
        <v>43519</v>
      </c>
    </row>
    <row r="891" spans="1:4" x14ac:dyDescent="0.3">
      <c r="A891" s="1" t="s">
        <v>221</v>
      </c>
      <c r="B891" s="1" t="s">
        <v>224</v>
      </c>
      <c r="C891">
        <v>34</v>
      </c>
      <c r="D891" s="48">
        <v>43519</v>
      </c>
    </row>
    <row r="892" spans="1:4" x14ac:dyDescent="0.3">
      <c r="A892" s="1" t="s">
        <v>220</v>
      </c>
      <c r="B892" s="1" t="s">
        <v>228</v>
      </c>
      <c r="C892">
        <v>34</v>
      </c>
      <c r="D892" s="48">
        <v>43519</v>
      </c>
    </row>
    <row r="893" spans="1:4" x14ac:dyDescent="0.3">
      <c r="A893" s="1" t="s">
        <v>238</v>
      </c>
      <c r="B893" s="1" t="s">
        <v>219</v>
      </c>
      <c r="C893">
        <v>34</v>
      </c>
      <c r="D893" s="48">
        <v>43519</v>
      </c>
    </row>
    <row r="894" spans="1:4" x14ac:dyDescent="0.3">
      <c r="A894" s="1" t="s">
        <v>230</v>
      </c>
      <c r="B894" s="1" t="s">
        <v>234</v>
      </c>
      <c r="C894">
        <v>34</v>
      </c>
      <c r="D894" s="48">
        <v>43519</v>
      </c>
    </row>
    <row r="895" spans="1:4" x14ac:dyDescent="0.3">
      <c r="A895" s="1" t="s">
        <v>232</v>
      </c>
      <c r="B895" s="1" t="s">
        <v>231</v>
      </c>
      <c r="C895">
        <v>34</v>
      </c>
      <c r="D895" s="48">
        <v>43519</v>
      </c>
    </row>
    <row r="896" spans="1:4" x14ac:dyDescent="0.3">
      <c r="A896" s="1" t="s">
        <v>227</v>
      </c>
      <c r="B896" s="1" t="s">
        <v>242</v>
      </c>
      <c r="C896">
        <v>34</v>
      </c>
      <c r="D896" s="48">
        <v>43519</v>
      </c>
    </row>
    <row r="897" spans="1:4" x14ac:dyDescent="0.3">
      <c r="A897" s="1" t="s">
        <v>239</v>
      </c>
      <c r="B897" s="1" t="s">
        <v>240</v>
      </c>
      <c r="C897">
        <v>34</v>
      </c>
      <c r="D897" s="48">
        <v>43519</v>
      </c>
    </row>
    <row r="898" spans="1:4" x14ac:dyDescent="0.3">
      <c r="A898" s="1" t="s">
        <v>177</v>
      </c>
      <c r="B898" s="1" t="s">
        <v>185</v>
      </c>
      <c r="C898">
        <v>34</v>
      </c>
      <c r="D898" s="48">
        <v>43519</v>
      </c>
    </row>
    <row r="899" spans="1:4" x14ac:dyDescent="0.3">
      <c r="A899" s="1" t="s">
        <v>188</v>
      </c>
      <c r="B899" s="1" t="s">
        <v>184</v>
      </c>
      <c r="C899">
        <v>34</v>
      </c>
      <c r="D899" s="48">
        <v>43519</v>
      </c>
    </row>
    <row r="900" spans="1:4" x14ac:dyDescent="0.3">
      <c r="A900" s="1" t="s">
        <v>171</v>
      </c>
      <c r="B900" s="1" t="s">
        <v>191</v>
      </c>
      <c r="C900">
        <v>34</v>
      </c>
      <c r="D900" s="48">
        <v>43519</v>
      </c>
    </row>
    <row r="901" spans="1:4" x14ac:dyDescent="0.3">
      <c r="A901" s="1" t="s">
        <v>175</v>
      </c>
      <c r="B901" s="1" t="s">
        <v>178</v>
      </c>
      <c r="C901">
        <v>34</v>
      </c>
      <c r="D901" s="48">
        <v>43519</v>
      </c>
    </row>
    <row r="902" spans="1:4" x14ac:dyDescent="0.3">
      <c r="A902" s="1" t="s">
        <v>190</v>
      </c>
      <c r="B902" s="1" t="s">
        <v>187</v>
      </c>
      <c r="C902">
        <v>34</v>
      </c>
      <c r="D902" s="48">
        <v>43519</v>
      </c>
    </row>
    <row r="903" spans="1:4" x14ac:dyDescent="0.3">
      <c r="A903" s="1" t="s">
        <v>172</v>
      </c>
      <c r="B903" s="1" t="s">
        <v>181</v>
      </c>
      <c r="C903">
        <v>34</v>
      </c>
      <c r="D903" s="48">
        <v>43519</v>
      </c>
    </row>
    <row r="904" spans="1:4" x14ac:dyDescent="0.3">
      <c r="A904" s="1" t="s">
        <v>193</v>
      </c>
      <c r="B904" s="1" t="s">
        <v>192</v>
      </c>
      <c r="C904">
        <v>34</v>
      </c>
      <c r="D904" s="48">
        <v>43519</v>
      </c>
    </row>
    <row r="905" spans="1:4" x14ac:dyDescent="0.3">
      <c r="A905" s="1" t="s">
        <v>186</v>
      </c>
      <c r="B905" s="1" t="s">
        <v>183</v>
      </c>
      <c r="C905">
        <v>34</v>
      </c>
      <c r="D905" s="48">
        <v>43519</v>
      </c>
    </row>
    <row r="906" spans="1:4" x14ac:dyDescent="0.3">
      <c r="A906" s="1" t="s">
        <v>182</v>
      </c>
      <c r="B906" s="1" t="s">
        <v>179</v>
      </c>
      <c r="C906">
        <v>34</v>
      </c>
      <c r="D906" s="48">
        <v>43519</v>
      </c>
    </row>
    <row r="907" spans="1:4" x14ac:dyDescent="0.3">
      <c r="A907" s="1" t="s">
        <v>173</v>
      </c>
      <c r="B907" s="1" t="s">
        <v>174</v>
      </c>
      <c r="C907">
        <v>34</v>
      </c>
      <c r="D907" s="48">
        <v>43519</v>
      </c>
    </row>
    <row r="908" spans="1:4" x14ac:dyDescent="0.3">
      <c r="A908" s="1" t="s">
        <v>189</v>
      </c>
      <c r="B908" s="1" t="s">
        <v>194</v>
      </c>
      <c r="C908">
        <v>34</v>
      </c>
      <c r="D908" s="48">
        <v>43519</v>
      </c>
    </row>
    <row r="909" spans="1:4" x14ac:dyDescent="0.3">
      <c r="A909" s="1" t="s">
        <v>217</v>
      </c>
      <c r="B909" s="1" t="s">
        <v>200</v>
      </c>
      <c r="C909">
        <v>34</v>
      </c>
      <c r="D909" s="48">
        <v>43519</v>
      </c>
    </row>
    <row r="910" spans="1:4" x14ac:dyDescent="0.3">
      <c r="A910" s="1" t="s">
        <v>204</v>
      </c>
      <c r="B910" s="1" t="s">
        <v>206</v>
      </c>
      <c r="C910">
        <v>34</v>
      </c>
      <c r="D910" s="48">
        <v>43519</v>
      </c>
    </row>
    <row r="911" spans="1:4" x14ac:dyDescent="0.3">
      <c r="A911" s="1" t="s">
        <v>202</v>
      </c>
      <c r="B911" s="1" t="s">
        <v>214</v>
      </c>
      <c r="C911">
        <v>34</v>
      </c>
      <c r="D911" s="48">
        <v>43519</v>
      </c>
    </row>
    <row r="912" spans="1:4" x14ac:dyDescent="0.3">
      <c r="A912" s="1" t="s">
        <v>213</v>
      </c>
      <c r="B912" s="1" t="s">
        <v>197</v>
      </c>
      <c r="C912">
        <v>34</v>
      </c>
      <c r="D912" s="48">
        <v>43519</v>
      </c>
    </row>
    <row r="913" spans="1:4" x14ac:dyDescent="0.3">
      <c r="A913" s="1" t="s">
        <v>209</v>
      </c>
      <c r="B913" s="1" t="s">
        <v>205</v>
      </c>
      <c r="C913">
        <v>34</v>
      </c>
      <c r="D913" s="48">
        <v>43519</v>
      </c>
    </row>
    <row r="914" spans="1:4" x14ac:dyDescent="0.3">
      <c r="A914" s="1" t="s">
        <v>196</v>
      </c>
      <c r="B914" s="1" t="s">
        <v>203</v>
      </c>
      <c r="C914">
        <v>34</v>
      </c>
      <c r="D914" s="48">
        <v>43519</v>
      </c>
    </row>
    <row r="915" spans="1:4" x14ac:dyDescent="0.3">
      <c r="A915" s="1" t="s">
        <v>199</v>
      </c>
      <c r="B915" s="1" t="s">
        <v>211</v>
      </c>
      <c r="C915">
        <v>34</v>
      </c>
      <c r="D915" s="48">
        <v>43519</v>
      </c>
    </row>
    <row r="916" spans="1:4" x14ac:dyDescent="0.3">
      <c r="A916" s="1" t="s">
        <v>218</v>
      </c>
      <c r="B916" s="1" t="s">
        <v>210</v>
      </c>
      <c r="C916">
        <v>34</v>
      </c>
      <c r="D916" s="48">
        <v>43519</v>
      </c>
    </row>
    <row r="917" spans="1:4" x14ac:dyDescent="0.3">
      <c r="A917" s="1" t="s">
        <v>195</v>
      </c>
      <c r="B917" s="1" t="s">
        <v>198</v>
      </c>
      <c r="C917">
        <v>34</v>
      </c>
      <c r="D917" s="48">
        <v>43519</v>
      </c>
    </row>
    <row r="918" spans="1:4" x14ac:dyDescent="0.3">
      <c r="A918" s="1" t="s">
        <v>216</v>
      </c>
      <c r="B918" s="1" t="s">
        <v>201</v>
      </c>
      <c r="C918">
        <v>34</v>
      </c>
      <c r="D918" s="48">
        <v>43519</v>
      </c>
    </row>
    <row r="919" spans="1:4" x14ac:dyDescent="0.3">
      <c r="A919" s="1" t="s">
        <v>208</v>
      </c>
      <c r="B919" s="1" t="s">
        <v>215</v>
      </c>
      <c r="C919">
        <v>34</v>
      </c>
      <c r="D919" s="48">
        <v>43519</v>
      </c>
    </row>
    <row r="920" spans="1:4" x14ac:dyDescent="0.3">
      <c r="A920" s="1" t="s">
        <v>207</v>
      </c>
      <c r="B920" s="1" t="s">
        <v>212</v>
      </c>
      <c r="C920">
        <v>34</v>
      </c>
      <c r="D920" s="48">
        <v>43519</v>
      </c>
    </row>
    <row r="921" spans="1:4" x14ac:dyDescent="0.3">
      <c r="A921" s="1" t="s">
        <v>256</v>
      </c>
      <c r="B921" s="1" t="s">
        <v>248</v>
      </c>
      <c r="C921">
        <v>23</v>
      </c>
      <c r="D921" s="48">
        <v>43519</v>
      </c>
    </row>
    <row r="922" spans="1:4" x14ac:dyDescent="0.3">
      <c r="A922" s="1" t="s">
        <v>318</v>
      </c>
      <c r="B922" s="1" t="s">
        <v>258</v>
      </c>
      <c r="C922">
        <v>23</v>
      </c>
      <c r="D922" s="48">
        <v>43519</v>
      </c>
    </row>
    <row r="923" spans="1:4" x14ac:dyDescent="0.3">
      <c r="A923" s="1" t="s">
        <v>250</v>
      </c>
      <c r="B923" s="1" t="s">
        <v>257</v>
      </c>
      <c r="C923">
        <v>23</v>
      </c>
      <c r="D923" s="48">
        <v>43519</v>
      </c>
    </row>
    <row r="924" spans="1:4" x14ac:dyDescent="0.3">
      <c r="A924" s="1" t="s">
        <v>259</v>
      </c>
      <c r="B924" s="1" t="s">
        <v>253</v>
      </c>
      <c r="C924">
        <v>23</v>
      </c>
      <c r="D924" s="48">
        <v>43519</v>
      </c>
    </row>
    <row r="925" spans="1:4" x14ac:dyDescent="0.3">
      <c r="A925" s="1" t="s">
        <v>255</v>
      </c>
      <c r="B925" s="1" t="s">
        <v>249</v>
      </c>
      <c r="C925">
        <v>23</v>
      </c>
      <c r="D925" s="48">
        <v>43519</v>
      </c>
    </row>
    <row r="926" spans="1:4" x14ac:dyDescent="0.3">
      <c r="A926" s="1" t="s">
        <v>274</v>
      </c>
      <c r="B926" s="1" t="s">
        <v>272</v>
      </c>
      <c r="C926">
        <v>23</v>
      </c>
      <c r="D926" s="48">
        <v>43519</v>
      </c>
    </row>
    <row r="927" spans="1:4" x14ac:dyDescent="0.3">
      <c r="A927" s="1" t="s">
        <v>269</v>
      </c>
      <c r="B927" s="1" t="s">
        <v>276</v>
      </c>
      <c r="C927">
        <v>23</v>
      </c>
      <c r="D927" s="48">
        <v>43519</v>
      </c>
    </row>
    <row r="928" spans="1:4" x14ac:dyDescent="0.3">
      <c r="A928" s="1" t="s">
        <v>266</v>
      </c>
      <c r="B928" s="1" t="s">
        <v>260</v>
      </c>
      <c r="C928">
        <v>23</v>
      </c>
      <c r="D928" s="48">
        <v>43519</v>
      </c>
    </row>
    <row r="929" spans="1:4" x14ac:dyDescent="0.3">
      <c r="A929" s="1" t="s">
        <v>330</v>
      </c>
      <c r="B929" s="1" t="s">
        <v>328</v>
      </c>
      <c r="C929">
        <v>35</v>
      </c>
      <c r="D929" s="48">
        <v>43519</v>
      </c>
    </row>
    <row r="930" spans="1:4" x14ac:dyDescent="0.3">
      <c r="A930" s="1" t="s">
        <v>331</v>
      </c>
      <c r="B930" s="1" t="s">
        <v>324</v>
      </c>
      <c r="C930">
        <v>35</v>
      </c>
      <c r="D930" s="48">
        <v>43519</v>
      </c>
    </row>
    <row r="931" spans="1:4" x14ac:dyDescent="0.3">
      <c r="A931" s="1" t="s">
        <v>341</v>
      </c>
      <c r="B931" s="1" t="s">
        <v>337</v>
      </c>
      <c r="C931">
        <v>35</v>
      </c>
      <c r="D931" s="48">
        <v>43519</v>
      </c>
    </row>
    <row r="932" spans="1:4" x14ac:dyDescent="0.3">
      <c r="A932" s="1" t="s">
        <v>338</v>
      </c>
      <c r="B932" s="1" t="s">
        <v>325</v>
      </c>
      <c r="C932">
        <v>35</v>
      </c>
      <c r="D932" s="48">
        <v>43519</v>
      </c>
    </row>
    <row r="933" spans="1:4" x14ac:dyDescent="0.3">
      <c r="A933" s="1" t="s">
        <v>342</v>
      </c>
      <c r="B933" s="1" t="s">
        <v>327</v>
      </c>
      <c r="C933">
        <v>35</v>
      </c>
      <c r="D933" s="48">
        <v>43519</v>
      </c>
    </row>
    <row r="934" spans="1:4" x14ac:dyDescent="0.3">
      <c r="A934" s="1" t="s">
        <v>335</v>
      </c>
      <c r="B934" s="1" t="s">
        <v>343</v>
      </c>
      <c r="C934">
        <v>35</v>
      </c>
      <c r="D934" s="48">
        <v>43519</v>
      </c>
    </row>
    <row r="935" spans="1:4" x14ac:dyDescent="0.3">
      <c r="A935" s="1" t="s">
        <v>326</v>
      </c>
      <c r="B935" s="1" t="s">
        <v>321</v>
      </c>
      <c r="C935">
        <v>35</v>
      </c>
      <c r="D935" s="48">
        <v>43519</v>
      </c>
    </row>
    <row r="936" spans="1:4" x14ac:dyDescent="0.3">
      <c r="A936" s="1" t="s">
        <v>332</v>
      </c>
      <c r="B936" s="1" t="s">
        <v>334</v>
      </c>
      <c r="C936">
        <v>35</v>
      </c>
      <c r="D936" s="48">
        <v>43519</v>
      </c>
    </row>
    <row r="937" spans="1:4" x14ac:dyDescent="0.3">
      <c r="A937" s="1" t="s">
        <v>320</v>
      </c>
      <c r="B937" s="1" t="s">
        <v>323</v>
      </c>
      <c r="C937">
        <v>35</v>
      </c>
      <c r="D937" s="48">
        <v>43519</v>
      </c>
    </row>
    <row r="938" spans="1:4" x14ac:dyDescent="0.3">
      <c r="A938" s="1" t="s">
        <v>339</v>
      </c>
      <c r="B938" s="1" t="s">
        <v>336</v>
      </c>
      <c r="C938">
        <v>35</v>
      </c>
      <c r="D938" s="48">
        <v>43519</v>
      </c>
    </row>
    <row r="939" spans="1:4" x14ac:dyDescent="0.3">
      <c r="A939" s="1" t="s">
        <v>340</v>
      </c>
      <c r="B939" s="1" t="s">
        <v>333</v>
      </c>
      <c r="C939">
        <v>35</v>
      </c>
      <c r="D939" s="48">
        <v>43519</v>
      </c>
    </row>
    <row r="940" spans="1:4" x14ac:dyDescent="0.3">
      <c r="A940" s="1" t="s">
        <v>322</v>
      </c>
      <c r="B940" s="1" t="s">
        <v>329</v>
      </c>
      <c r="C940">
        <v>35</v>
      </c>
      <c r="D940" s="48">
        <v>43519</v>
      </c>
    </row>
    <row r="941" spans="1:4" x14ac:dyDescent="0.3">
      <c r="A941" s="1" t="s">
        <v>345</v>
      </c>
      <c r="B941" s="1" t="s">
        <v>358</v>
      </c>
      <c r="C941">
        <v>23</v>
      </c>
      <c r="D941" s="48">
        <v>43519</v>
      </c>
    </row>
    <row r="942" spans="1:4" x14ac:dyDescent="0.3">
      <c r="A942" s="1" t="s">
        <v>351</v>
      </c>
      <c r="B942" s="1" t="s">
        <v>348</v>
      </c>
      <c r="C942">
        <v>23</v>
      </c>
      <c r="D942" s="48">
        <v>43519</v>
      </c>
    </row>
    <row r="943" spans="1:4" x14ac:dyDescent="0.3">
      <c r="A943" s="1" t="s">
        <v>356</v>
      </c>
      <c r="B943" s="1" t="s">
        <v>353</v>
      </c>
      <c r="C943">
        <v>23</v>
      </c>
      <c r="D943" s="48">
        <v>43519</v>
      </c>
    </row>
    <row r="944" spans="1:4" x14ac:dyDescent="0.3">
      <c r="A944" s="1" t="s">
        <v>346</v>
      </c>
      <c r="B944" s="1" t="s">
        <v>361</v>
      </c>
      <c r="C944">
        <v>23</v>
      </c>
      <c r="D944" s="48">
        <v>43519</v>
      </c>
    </row>
    <row r="945" spans="1:4" x14ac:dyDescent="0.3">
      <c r="A945" s="1" t="s">
        <v>364</v>
      </c>
      <c r="B945" s="1" t="s">
        <v>372</v>
      </c>
      <c r="C945">
        <v>25</v>
      </c>
      <c r="D945" s="48">
        <v>43519</v>
      </c>
    </row>
    <row r="946" spans="1:4" x14ac:dyDescent="0.3">
      <c r="A946" s="1" t="s">
        <v>376</v>
      </c>
      <c r="B946" s="1" t="s">
        <v>378</v>
      </c>
      <c r="C946">
        <v>25</v>
      </c>
      <c r="D946" s="48">
        <v>43519</v>
      </c>
    </row>
    <row r="947" spans="1:4" x14ac:dyDescent="0.3">
      <c r="A947" s="1" t="s">
        <v>363</v>
      </c>
      <c r="B947" s="1" t="s">
        <v>373</v>
      </c>
      <c r="C947">
        <v>25</v>
      </c>
      <c r="D947" s="48">
        <v>43519</v>
      </c>
    </row>
    <row r="948" spans="1:4" x14ac:dyDescent="0.3">
      <c r="A948" s="1" t="s">
        <v>362</v>
      </c>
      <c r="B948" s="1" t="s">
        <v>375</v>
      </c>
      <c r="C948">
        <v>25</v>
      </c>
      <c r="D948" s="48">
        <v>43519</v>
      </c>
    </row>
    <row r="949" spans="1:4" x14ac:dyDescent="0.3">
      <c r="A949" s="1" t="s">
        <v>374</v>
      </c>
      <c r="B949" s="1" t="s">
        <v>379</v>
      </c>
      <c r="C949">
        <v>25</v>
      </c>
      <c r="D949" s="48">
        <v>43519</v>
      </c>
    </row>
    <row r="950" spans="1:4" x14ac:dyDescent="0.3">
      <c r="A950" s="1" t="s">
        <v>365</v>
      </c>
      <c r="B950" s="1" t="s">
        <v>371</v>
      </c>
      <c r="C950">
        <v>25</v>
      </c>
      <c r="D950" s="48">
        <v>43519</v>
      </c>
    </row>
    <row r="951" spans="1:4" x14ac:dyDescent="0.3">
      <c r="A951" s="1" t="s">
        <v>377</v>
      </c>
      <c r="B951" s="1" t="s">
        <v>369</v>
      </c>
      <c r="C951">
        <v>25</v>
      </c>
      <c r="D951" s="48">
        <v>43519</v>
      </c>
    </row>
    <row r="952" spans="1:4" x14ac:dyDescent="0.3">
      <c r="A952" s="1" t="s">
        <v>445</v>
      </c>
      <c r="B952" s="1" t="s">
        <v>447</v>
      </c>
      <c r="C952">
        <v>27</v>
      </c>
      <c r="D952" s="48">
        <v>43519</v>
      </c>
    </row>
    <row r="953" spans="1:4" x14ac:dyDescent="0.3">
      <c r="A953" s="1" t="s">
        <v>439</v>
      </c>
      <c r="B953" s="1" t="s">
        <v>443</v>
      </c>
      <c r="C953">
        <v>27</v>
      </c>
      <c r="D953" s="48">
        <v>43519</v>
      </c>
    </row>
    <row r="954" spans="1:4" x14ac:dyDescent="0.3">
      <c r="A954" s="1" t="s">
        <v>438</v>
      </c>
      <c r="B954" s="1" t="s">
        <v>444</v>
      </c>
      <c r="C954">
        <v>27</v>
      </c>
      <c r="D954" s="48">
        <v>43519</v>
      </c>
    </row>
    <row r="955" spans="1:4" x14ac:dyDescent="0.3">
      <c r="A955" s="1" t="s">
        <v>455</v>
      </c>
      <c r="B955" s="1" t="s">
        <v>461</v>
      </c>
      <c r="C955">
        <v>25</v>
      </c>
      <c r="D955" s="48">
        <v>43519</v>
      </c>
    </row>
    <row r="956" spans="1:4" x14ac:dyDescent="0.3">
      <c r="A956" s="1" t="s">
        <v>460</v>
      </c>
      <c r="B956" s="1" t="s">
        <v>452</v>
      </c>
      <c r="C956">
        <v>25</v>
      </c>
      <c r="D956" s="48">
        <v>43519</v>
      </c>
    </row>
    <row r="957" spans="1:4" x14ac:dyDescent="0.3">
      <c r="A957" s="1" t="s">
        <v>459</v>
      </c>
      <c r="B957" s="1" t="s">
        <v>454</v>
      </c>
      <c r="C957">
        <v>25</v>
      </c>
      <c r="D957" s="48">
        <v>43519</v>
      </c>
    </row>
    <row r="958" spans="1:4" x14ac:dyDescent="0.3">
      <c r="A958" s="1" t="s">
        <v>456</v>
      </c>
      <c r="B958" s="1" t="s">
        <v>457</v>
      </c>
      <c r="C958">
        <v>25</v>
      </c>
      <c r="D958" s="48">
        <v>43519</v>
      </c>
    </row>
    <row r="959" spans="1:4" x14ac:dyDescent="0.3">
      <c r="A959" s="1" t="s">
        <v>453</v>
      </c>
      <c r="B959" s="1" t="s">
        <v>458</v>
      </c>
      <c r="C959">
        <v>25</v>
      </c>
      <c r="D959" s="48">
        <v>43519</v>
      </c>
    </row>
    <row r="960" spans="1:4" x14ac:dyDescent="0.3">
      <c r="A960" s="1" t="s">
        <v>469</v>
      </c>
      <c r="B960" s="1" t="s">
        <v>467</v>
      </c>
      <c r="C960">
        <v>20</v>
      </c>
      <c r="D960" s="48">
        <v>43519</v>
      </c>
    </row>
    <row r="961" spans="1:4" x14ac:dyDescent="0.3">
      <c r="A961" s="1" t="s">
        <v>470</v>
      </c>
      <c r="B961" s="1" t="s">
        <v>465</v>
      </c>
      <c r="C961">
        <v>20</v>
      </c>
      <c r="D961" s="48">
        <v>43519</v>
      </c>
    </row>
    <row r="962" spans="1:4" x14ac:dyDescent="0.3">
      <c r="A962" s="1" t="s">
        <v>479</v>
      </c>
      <c r="B962" s="1" t="s">
        <v>480</v>
      </c>
      <c r="C962">
        <v>21</v>
      </c>
      <c r="D962" s="48">
        <v>43519</v>
      </c>
    </row>
    <row r="963" spans="1:4" x14ac:dyDescent="0.3">
      <c r="A963" s="1" t="s">
        <v>488</v>
      </c>
      <c r="B963" s="1" t="s">
        <v>482</v>
      </c>
      <c r="C963">
        <v>21</v>
      </c>
      <c r="D963" s="48">
        <v>43519</v>
      </c>
    </row>
    <row r="964" spans="1:4" x14ac:dyDescent="0.3">
      <c r="A964" s="1" t="s">
        <v>509</v>
      </c>
      <c r="B964" s="1" t="s">
        <v>516</v>
      </c>
      <c r="C964">
        <v>27</v>
      </c>
      <c r="D964" s="48">
        <v>43519</v>
      </c>
    </row>
    <row r="965" spans="1:4" x14ac:dyDescent="0.3">
      <c r="A965" s="1" t="s">
        <v>511</v>
      </c>
      <c r="B965" s="1" t="s">
        <v>517</v>
      </c>
      <c r="C965">
        <v>27</v>
      </c>
      <c r="D965" s="48">
        <v>43519</v>
      </c>
    </row>
    <row r="966" spans="1:4" x14ac:dyDescent="0.3">
      <c r="A966" s="1" t="s">
        <v>519</v>
      </c>
      <c r="B966" s="1" t="s">
        <v>522</v>
      </c>
      <c r="C966">
        <v>27</v>
      </c>
      <c r="D966" s="48">
        <v>43519</v>
      </c>
    </row>
    <row r="967" spans="1:4" x14ac:dyDescent="0.3">
      <c r="A967" s="1" t="s">
        <v>6</v>
      </c>
      <c r="B967" s="1" t="s">
        <v>18</v>
      </c>
      <c r="C967">
        <v>27</v>
      </c>
      <c r="D967" s="48">
        <v>43520</v>
      </c>
    </row>
    <row r="968" spans="1:4" x14ac:dyDescent="0.3">
      <c r="A968" s="1" t="s">
        <v>11</v>
      </c>
      <c r="B968" s="1" t="s">
        <v>21</v>
      </c>
      <c r="C968">
        <v>27</v>
      </c>
      <c r="D968" s="48">
        <v>43520</v>
      </c>
    </row>
    <row r="969" spans="1:4" x14ac:dyDescent="0.3">
      <c r="A969" s="1" t="s">
        <v>14</v>
      </c>
      <c r="B969" s="1" t="s">
        <v>12</v>
      </c>
      <c r="C969">
        <v>27</v>
      </c>
      <c r="D969" s="48">
        <v>43520</v>
      </c>
    </row>
    <row r="970" spans="1:4" x14ac:dyDescent="0.3">
      <c r="A970" s="1" t="s">
        <v>91</v>
      </c>
      <c r="B970" s="1" t="s">
        <v>99</v>
      </c>
      <c r="C970">
        <v>25</v>
      </c>
      <c r="D970" s="48">
        <v>43520</v>
      </c>
    </row>
    <row r="971" spans="1:4" x14ac:dyDescent="0.3">
      <c r="A971" s="1" t="s">
        <v>92</v>
      </c>
      <c r="B971" s="1" t="s">
        <v>102</v>
      </c>
      <c r="C971">
        <v>25</v>
      </c>
      <c r="D971" s="48">
        <v>43520</v>
      </c>
    </row>
    <row r="972" spans="1:4" x14ac:dyDescent="0.3">
      <c r="A972" s="1" t="s">
        <v>106</v>
      </c>
      <c r="B972" s="1" t="s">
        <v>100</v>
      </c>
      <c r="C972">
        <v>25</v>
      </c>
      <c r="D972" s="48">
        <v>43520</v>
      </c>
    </row>
    <row r="973" spans="1:4" x14ac:dyDescent="0.3">
      <c r="A973" s="1" t="s">
        <v>96</v>
      </c>
      <c r="B973" s="1" t="s">
        <v>89</v>
      </c>
      <c r="C973">
        <v>25</v>
      </c>
      <c r="D973" s="48">
        <v>43520</v>
      </c>
    </row>
    <row r="974" spans="1:4" x14ac:dyDescent="0.3">
      <c r="A974" s="1" t="s">
        <v>98</v>
      </c>
      <c r="B974" s="1" t="s">
        <v>88</v>
      </c>
      <c r="C974">
        <v>25</v>
      </c>
      <c r="D974" s="48">
        <v>43520</v>
      </c>
    </row>
    <row r="975" spans="1:4" x14ac:dyDescent="0.3">
      <c r="A975" s="1" t="s">
        <v>97</v>
      </c>
      <c r="B975" s="1" t="s">
        <v>101</v>
      </c>
      <c r="C975">
        <v>25</v>
      </c>
      <c r="D975" s="48">
        <v>43520</v>
      </c>
    </row>
    <row r="976" spans="1:4" x14ac:dyDescent="0.3">
      <c r="A976" s="1" t="s">
        <v>163</v>
      </c>
      <c r="B976" s="1" t="s">
        <v>139</v>
      </c>
      <c r="C976">
        <v>23</v>
      </c>
      <c r="D976" s="48">
        <v>43520</v>
      </c>
    </row>
    <row r="977" spans="1:4" x14ac:dyDescent="0.3">
      <c r="A977" s="1" t="s">
        <v>154</v>
      </c>
      <c r="B977" s="1" t="s">
        <v>155</v>
      </c>
      <c r="C977">
        <v>23</v>
      </c>
      <c r="D977" s="48">
        <v>43520</v>
      </c>
    </row>
    <row r="978" spans="1:4" x14ac:dyDescent="0.3">
      <c r="A978" s="1" t="s">
        <v>165</v>
      </c>
      <c r="B978" s="1" t="s">
        <v>157</v>
      </c>
      <c r="C978">
        <v>23</v>
      </c>
      <c r="D978" s="48">
        <v>43520</v>
      </c>
    </row>
    <row r="979" spans="1:4" x14ac:dyDescent="0.3">
      <c r="A979" s="1" t="s">
        <v>164</v>
      </c>
      <c r="B979" s="1" t="s">
        <v>159</v>
      </c>
      <c r="C979">
        <v>23</v>
      </c>
      <c r="D979" s="48">
        <v>43520</v>
      </c>
    </row>
    <row r="980" spans="1:4" x14ac:dyDescent="0.3">
      <c r="A980" s="1" t="s">
        <v>291</v>
      </c>
      <c r="B980" s="1" t="s">
        <v>288</v>
      </c>
      <c r="C980">
        <v>26</v>
      </c>
      <c r="D980" s="48">
        <v>43520</v>
      </c>
    </row>
    <row r="981" spans="1:4" x14ac:dyDescent="0.3">
      <c r="A981" s="1" t="s">
        <v>246</v>
      </c>
      <c r="B981" s="1" t="s">
        <v>247</v>
      </c>
      <c r="C981">
        <v>23</v>
      </c>
      <c r="D981" s="48">
        <v>43520</v>
      </c>
    </row>
    <row r="982" spans="1:4" x14ac:dyDescent="0.3">
      <c r="A982" s="1" t="s">
        <v>254</v>
      </c>
      <c r="B982" s="1" t="s">
        <v>319</v>
      </c>
      <c r="C982">
        <v>23</v>
      </c>
      <c r="D982" s="48">
        <v>43520</v>
      </c>
    </row>
    <row r="983" spans="1:4" x14ac:dyDescent="0.3">
      <c r="A983" s="1" t="s">
        <v>265</v>
      </c>
      <c r="B983" s="1" t="s">
        <v>271</v>
      </c>
      <c r="C983">
        <v>23</v>
      </c>
      <c r="D983" s="48">
        <v>43520</v>
      </c>
    </row>
    <row r="984" spans="1:4" x14ac:dyDescent="0.3">
      <c r="A984" s="1" t="s">
        <v>262</v>
      </c>
      <c r="B984" s="1" t="s">
        <v>264</v>
      </c>
      <c r="C984">
        <v>23</v>
      </c>
      <c r="D984" s="48">
        <v>43520</v>
      </c>
    </row>
    <row r="985" spans="1:4" x14ac:dyDescent="0.3">
      <c r="A985" s="1" t="s">
        <v>263</v>
      </c>
      <c r="B985" s="1" t="s">
        <v>277</v>
      </c>
      <c r="C985">
        <v>23</v>
      </c>
      <c r="D985" s="48">
        <v>43520</v>
      </c>
    </row>
    <row r="986" spans="1:4" x14ac:dyDescent="0.3">
      <c r="A986" s="1" t="s">
        <v>135</v>
      </c>
      <c r="B986" s="1" t="s">
        <v>134</v>
      </c>
      <c r="C986">
        <v>26</v>
      </c>
      <c r="D986" s="48">
        <v>43520</v>
      </c>
    </row>
    <row r="987" spans="1:4" x14ac:dyDescent="0.3">
      <c r="A987" s="1" t="s">
        <v>352</v>
      </c>
      <c r="B987" s="1" t="s">
        <v>344</v>
      </c>
      <c r="C987">
        <v>23</v>
      </c>
      <c r="D987" s="48">
        <v>43520</v>
      </c>
    </row>
    <row r="988" spans="1:4" x14ac:dyDescent="0.3">
      <c r="A988" s="1" t="s">
        <v>355</v>
      </c>
      <c r="B988" s="1" t="s">
        <v>359</v>
      </c>
      <c r="C988">
        <v>23</v>
      </c>
      <c r="D988" s="48">
        <v>43520</v>
      </c>
    </row>
    <row r="989" spans="1:4" x14ac:dyDescent="0.3">
      <c r="A989" s="1" t="s">
        <v>360</v>
      </c>
      <c r="B989" s="1" t="s">
        <v>350</v>
      </c>
      <c r="C989">
        <v>23</v>
      </c>
      <c r="D989" s="48">
        <v>43520</v>
      </c>
    </row>
    <row r="990" spans="1:4" x14ac:dyDescent="0.3">
      <c r="A990" s="1" t="s">
        <v>462</v>
      </c>
      <c r="B990" s="1" t="s">
        <v>368</v>
      </c>
      <c r="C990">
        <v>25</v>
      </c>
      <c r="D990" s="48">
        <v>43520</v>
      </c>
    </row>
    <row r="991" spans="1:4" x14ac:dyDescent="0.3">
      <c r="A991" s="1" t="s">
        <v>416</v>
      </c>
      <c r="B991" s="1" t="s">
        <v>405</v>
      </c>
      <c r="C991">
        <v>23</v>
      </c>
      <c r="D991" s="48">
        <v>43520</v>
      </c>
    </row>
    <row r="992" spans="1:4" x14ac:dyDescent="0.3">
      <c r="A992" s="1" t="s">
        <v>401</v>
      </c>
      <c r="B992" s="1" t="s">
        <v>407</v>
      </c>
      <c r="C992">
        <v>23</v>
      </c>
      <c r="D992" s="48">
        <v>43520</v>
      </c>
    </row>
    <row r="993" spans="1:4" x14ac:dyDescent="0.3">
      <c r="A993" s="1" t="s">
        <v>402</v>
      </c>
      <c r="B993" s="1" t="s">
        <v>404</v>
      </c>
      <c r="C993">
        <v>23</v>
      </c>
      <c r="D993" s="48">
        <v>43520</v>
      </c>
    </row>
    <row r="994" spans="1:4" x14ac:dyDescent="0.3">
      <c r="A994" s="1" t="s">
        <v>412</v>
      </c>
      <c r="B994" s="1" t="s">
        <v>408</v>
      </c>
      <c r="C994">
        <v>23</v>
      </c>
      <c r="D994" s="48">
        <v>43520</v>
      </c>
    </row>
    <row r="995" spans="1:4" x14ac:dyDescent="0.3">
      <c r="A995" s="1" t="s">
        <v>448</v>
      </c>
      <c r="B995" s="1" t="s">
        <v>409</v>
      </c>
      <c r="C995">
        <v>23</v>
      </c>
      <c r="D995" s="48">
        <v>43520</v>
      </c>
    </row>
    <row r="996" spans="1:4" x14ac:dyDescent="0.3">
      <c r="A996" s="1" t="s">
        <v>411</v>
      </c>
      <c r="B996" s="1" t="s">
        <v>414</v>
      </c>
      <c r="C996">
        <v>23</v>
      </c>
      <c r="D996" s="48">
        <v>43520</v>
      </c>
    </row>
    <row r="997" spans="1:4" x14ac:dyDescent="0.3">
      <c r="A997" s="1" t="s">
        <v>403</v>
      </c>
      <c r="B997" s="1" t="s">
        <v>415</v>
      </c>
      <c r="C997">
        <v>23</v>
      </c>
      <c r="D997" s="48">
        <v>43520</v>
      </c>
    </row>
    <row r="998" spans="1:4" x14ac:dyDescent="0.3">
      <c r="A998" s="1" t="s">
        <v>400</v>
      </c>
      <c r="B998" s="1" t="s">
        <v>410</v>
      </c>
      <c r="C998">
        <v>23</v>
      </c>
      <c r="D998" s="48">
        <v>43520</v>
      </c>
    </row>
    <row r="999" spans="1:4" x14ac:dyDescent="0.3">
      <c r="A999" s="1" t="s">
        <v>413</v>
      </c>
      <c r="B999" s="1" t="s">
        <v>406</v>
      </c>
      <c r="C999">
        <v>23</v>
      </c>
      <c r="D999" s="48">
        <v>43520</v>
      </c>
    </row>
    <row r="1000" spans="1:4" x14ac:dyDescent="0.3">
      <c r="A1000" s="1" t="s">
        <v>451</v>
      </c>
      <c r="B1000" s="1" t="s">
        <v>442</v>
      </c>
      <c r="C1000">
        <v>27</v>
      </c>
      <c r="D1000" s="48">
        <v>43520</v>
      </c>
    </row>
    <row r="1001" spans="1:4" x14ac:dyDescent="0.3">
      <c r="A1001" s="1" t="s">
        <v>437</v>
      </c>
      <c r="B1001" s="1" t="s">
        <v>441</v>
      </c>
      <c r="C1001">
        <v>27</v>
      </c>
      <c r="D1001" s="48">
        <v>43520</v>
      </c>
    </row>
    <row r="1002" spans="1:4" x14ac:dyDescent="0.3">
      <c r="A1002" s="1" t="s">
        <v>466</v>
      </c>
      <c r="B1002" s="1" t="s">
        <v>464</v>
      </c>
      <c r="C1002">
        <v>20</v>
      </c>
      <c r="D1002" s="48">
        <v>43520</v>
      </c>
    </row>
    <row r="1003" spans="1:4" x14ac:dyDescent="0.3">
      <c r="A1003" s="1" t="s">
        <v>473</v>
      </c>
      <c r="B1003" s="1" t="s">
        <v>468</v>
      </c>
      <c r="C1003">
        <v>20</v>
      </c>
      <c r="D1003" s="48">
        <v>43520</v>
      </c>
    </row>
    <row r="1004" spans="1:4" x14ac:dyDescent="0.3">
      <c r="A1004" s="1" t="s">
        <v>508</v>
      </c>
      <c r="B1004" s="1" t="s">
        <v>513</v>
      </c>
      <c r="C1004">
        <v>27</v>
      </c>
      <c r="D1004" s="48">
        <v>43520</v>
      </c>
    </row>
    <row r="1005" spans="1:4" x14ac:dyDescent="0.3">
      <c r="A1005" s="1" t="s">
        <v>515</v>
      </c>
      <c r="B1005" s="1" t="s">
        <v>518</v>
      </c>
      <c r="C1005">
        <v>27</v>
      </c>
      <c r="D1005" s="48">
        <v>43520</v>
      </c>
    </row>
    <row r="1006" spans="1:4" x14ac:dyDescent="0.3">
      <c r="A1006" s="1" t="s">
        <v>90</v>
      </c>
      <c r="B1006" s="1" t="s">
        <v>103</v>
      </c>
      <c r="C1006">
        <v>25</v>
      </c>
      <c r="D1006" s="48">
        <v>43521</v>
      </c>
    </row>
    <row r="1007" spans="1:4" x14ac:dyDescent="0.3">
      <c r="A1007" s="1" t="s">
        <v>180</v>
      </c>
      <c r="B1007" s="1" t="s">
        <v>176</v>
      </c>
      <c r="C1007">
        <v>34</v>
      </c>
      <c r="D1007" s="48">
        <v>43521</v>
      </c>
    </row>
    <row r="1008" spans="1:4" x14ac:dyDescent="0.3">
      <c r="A1008" s="1" t="s">
        <v>251</v>
      </c>
      <c r="B1008" s="1" t="s">
        <v>245</v>
      </c>
      <c r="C1008">
        <v>23</v>
      </c>
      <c r="D1008" s="48">
        <v>43521</v>
      </c>
    </row>
    <row r="1009" spans="1:4" x14ac:dyDescent="0.3">
      <c r="A1009" s="1" t="s">
        <v>270</v>
      </c>
      <c r="B1009" s="1" t="s">
        <v>273</v>
      </c>
      <c r="C1009">
        <v>23</v>
      </c>
      <c r="D1009" s="48">
        <v>43521</v>
      </c>
    </row>
    <row r="1010" spans="1:4" x14ac:dyDescent="0.3">
      <c r="A1010" s="1" t="s">
        <v>268</v>
      </c>
      <c r="B1010" s="1" t="s">
        <v>261</v>
      </c>
      <c r="C1010">
        <v>23</v>
      </c>
      <c r="D1010" s="48">
        <v>43521</v>
      </c>
    </row>
    <row r="1011" spans="1:4" x14ac:dyDescent="0.3">
      <c r="A1011" s="1" t="s">
        <v>150</v>
      </c>
      <c r="B1011" s="1" t="s">
        <v>137</v>
      </c>
      <c r="C1011">
        <v>26</v>
      </c>
      <c r="D1011" s="48">
        <v>43521</v>
      </c>
    </row>
    <row r="1012" spans="1:4" x14ac:dyDescent="0.3">
      <c r="A1012" s="1" t="s">
        <v>4</v>
      </c>
      <c r="B1012" s="1" t="s">
        <v>23</v>
      </c>
      <c r="C1012">
        <v>28</v>
      </c>
      <c r="D1012" s="48">
        <v>43522</v>
      </c>
    </row>
    <row r="1013" spans="1:4" x14ac:dyDescent="0.3">
      <c r="A1013" s="1" t="s">
        <v>10</v>
      </c>
      <c r="B1013" s="1" t="s">
        <v>22</v>
      </c>
      <c r="C1013">
        <v>28</v>
      </c>
      <c r="D1013" s="48">
        <v>43522</v>
      </c>
    </row>
    <row r="1014" spans="1:4" x14ac:dyDescent="0.3">
      <c r="A1014" s="1" t="s">
        <v>15</v>
      </c>
      <c r="B1014" s="1" t="s">
        <v>21</v>
      </c>
      <c r="C1014">
        <v>28</v>
      </c>
      <c r="D1014" s="48">
        <v>43522</v>
      </c>
    </row>
    <row r="1015" spans="1:4" x14ac:dyDescent="0.3">
      <c r="A1015" s="1" t="s">
        <v>7</v>
      </c>
      <c r="B1015" s="1" t="s">
        <v>13</v>
      </c>
      <c r="C1015">
        <v>28</v>
      </c>
      <c r="D1015" s="48">
        <v>43522</v>
      </c>
    </row>
    <row r="1016" spans="1:4" x14ac:dyDescent="0.3">
      <c r="A1016" s="1" t="s">
        <v>186</v>
      </c>
      <c r="B1016" s="1" t="s">
        <v>188</v>
      </c>
      <c r="C1016">
        <v>29</v>
      </c>
      <c r="D1016" s="48">
        <v>43522</v>
      </c>
    </row>
    <row r="1017" spans="1:4" x14ac:dyDescent="0.3">
      <c r="A1017" s="1" t="s">
        <v>211</v>
      </c>
      <c r="B1017" s="1" t="s">
        <v>201</v>
      </c>
      <c r="C1017">
        <v>30</v>
      </c>
      <c r="D1017" s="48">
        <v>43522</v>
      </c>
    </row>
    <row r="1018" spans="1:4" x14ac:dyDescent="0.3">
      <c r="A1018" s="1" t="s">
        <v>457</v>
      </c>
      <c r="B1018" s="1" t="s">
        <v>455</v>
      </c>
      <c r="C1018">
        <v>26</v>
      </c>
      <c r="D1018" s="48">
        <v>43522</v>
      </c>
    </row>
    <row r="1019" spans="1:4" x14ac:dyDescent="0.3">
      <c r="A1019" s="1" t="s">
        <v>454</v>
      </c>
      <c r="B1019" s="1" t="s">
        <v>460</v>
      </c>
      <c r="C1019">
        <v>26</v>
      </c>
      <c r="D1019" s="48">
        <v>43522</v>
      </c>
    </row>
    <row r="1020" spans="1:4" x14ac:dyDescent="0.3">
      <c r="A1020" s="1" t="s">
        <v>458</v>
      </c>
      <c r="B1020" s="1" t="s">
        <v>459</v>
      </c>
      <c r="C1020">
        <v>26</v>
      </c>
      <c r="D1020" s="48">
        <v>43522</v>
      </c>
    </row>
    <row r="1021" spans="1:4" x14ac:dyDescent="0.3">
      <c r="A1021" s="1" t="s">
        <v>461</v>
      </c>
      <c r="B1021" s="1" t="s">
        <v>456</v>
      </c>
      <c r="C1021">
        <v>26</v>
      </c>
      <c r="D1021" s="48">
        <v>43522</v>
      </c>
    </row>
    <row r="1022" spans="1:4" x14ac:dyDescent="0.3">
      <c r="A1022" s="1" t="s">
        <v>452</v>
      </c>
      <c r="B1022" s="1" t="s">
        <v>453</v>
      </c>
      <c r="C1022">
        <v>26</v>
      </c>
      <c r="D1022" s="48">
        <v>43522</v>
      </c>
    </row>
    <row r="1023" spans="1:4" x14ac:dyDescent="0.3">
      <c r="A1023" s="1" t="s">
        <v>6</v>
      </c>
      <c r="B1023" s="1" t="s">
        <v>3</v>
      </c>
      <c r="C1023">
        <v>28</v>
      </c>
      <c r="D1023" s="48">
        <v>43523</v>
      </c>
    </row>
    <row r="1024" spans="1:4" x14ac:dyDescent="0.3">
      <c r="A1024" s="1" t="s">
        <v>9</v>
      </c>
      <c r="B1024" s="1" t="s">
        <v>14</v>
      </c>
      <c r="C1024">
        <v>28</v>
      </c>
      <c r="D1024" s="48">
        <v>43523</v>
      </c>
    </row>
    <row r="1025" spans="1:4" x14ac:dyDescent="0.3">
      <c r="A1025" s="1" t="s">
        <v>11</v>
      </c>
      <c r="B1025" s="1" t="s">
        <v>17</v>
      </c>
      <c r="C1025">
        <v>28</v>
      </c>
      <c r="D1025" s="48">
        <v>43523</v>
      </c>
    </row>
    <row r="1026" spans="1:4" x14ac:dyDescent="0.3">
      <c r="A1026" s="1" t="s">
        <v>16</v>
      </c>
      <c r="B1026" s="1" t="s">
        <v>19</v>
      </c>
      <c r="C1026">
        <v>28</v>
      </c>
      <c r="D1026" s="48">
        <v>43523</v>
      </c>
    </row>
    <row r="1027" spans="1:4" x14ac:dyDescent="0.3">
      <c r="A1027" s="1" t="s">
        <v>18</v>
      </c>
      <c r="B1027" s="1" t="s">
        <v>8</v>
      </c>
      <c r="C1027">
        <v>28</v>
      </c>
      <c r="D1027" s="48">
        <v>43523</v>
      </c>
    </row>
    <row r="1028" spans="1:4" x14ac:dyDescent="0.3">
      <c r="A1028" s="1" t="s">
        <v>12</v>
      </c>
      <c r="B1028" s="1" t="s">
        <v>20</v>
      </c>
      <c r="C1028">
        <v>28</v>
      </c>
      <c r="D1028" s="48">
        <v>43523</v>
      </c>
    </row>
    <row r="1029" spans="1:4" x14ac:dyDescent="0.3">
      <c r="A1029" s="1" t="s">
        <v>444</v>
      </c>
      <c r="B1029" s="1" t="s">
        <v>441</v>
      </c>
      <c r="C1029">
        <v>28</v>
      </c>
      <c r="D1029" s="48">
        <v>43523</v>
      </c>
    </row>
    <row r="1030" spans="1:4" x14ac:dyDescent="0.3">
      <c r="A1030" s="1" t="s">
        <v>445</v>
      </c>
      <c r="B1030" s="1" t="s">
        <v>440</v>
      </c>
      <c r="C1030">
        <v>28</v>
      </c>
      <c r="D1030" s="48">
        <v>43523</v>
      </c>
    </row>
    <row r="1031" spans="1:4" x14ac:dyDescent="0.3">
      <c r="A1031" s="1" t="s">
        <v>447</v>
      </c>
      <c r="B1031" s="1" t="s">
        <v>451</v>
      </c>
      <c r="C1031">
        <v>28</v>
      </c>
      <c r="D1031" s="48">
        <v>43523</v>
      </c>
    </row>
    <row r="1032" spans="1:4" x14ac:dyDescent="0.3">
      <c r="A1032" s="1" t="s">
        <v>443</v>
      </c>
      <c r="B1032" s="1" t="s">
        <v>438</v>
      </c>
      <c r="C1032">
        <v>28</v>
      </c>
      <c r="D1032" s="48">
        <v>43523</v>
      </c>
    </row>
    <row r="1033" spans="1:4" x14ac:dyDescent="0.3">
      <c r="A1033" s="1" t="s">
        <v>442</v>
      </c>
      <c r="B1033" s="1" t="s">
        <v>446</v>
      </c>
      <c r="C1033">
        <v>28</v>
      </c>
      <c r="D1033" s="48">
        <v>43523</v>
      </c>
    </row>
    <row r="1034" spans="1:4" x14ac:dyDescent="0.3">
      <c r="A1034" s="1" t="s">
        <v>439</v>
      </c>
      <c r="B1034" s="1" t="s">
        <v>437</v>
      </c>
      <c r="C1034">
        <v>28</v>
      </c>
      <c r="D1034" s="48">
        <v>43523</v>
      </c>
    </row>
    <row r="1035" spans="1:4" x14ac:dyDescent="0.3">
      <c r="A1035" s="1" t="s">
        <v>483</v>
      </c>
      <c r="B1035" s="1" t="s">
        <v>484</v>
      </c>
      <c r="C1035">
        <v>22</v>
      </c>
      <c r="D1035" s="48">
        <v>43524</v>
      </c>
    </row>
    <row r="1036" spans="1:4" x14ac:dyDescent="0.3">
      <c r="A1036" s="1" t="s">
        <v>490</v>
      </c>
      <c r="B1036" s="1" t="s">
        <v>487</v>
      </c>
      <c r="C1036">
        <v>22</v>
      </c>
      <c r="D1036" s="48">
        <v>43524</v>
      </c>
    </row>
    <row r="1037" spans="1:4" x14ac:dyDescent="0.3">
      <c r="A1037" s="1" t="s">
        <v>485</v>
      </c>
      <c r="B1037" s="1" t="s">
        <v>488</v>
      </c>
      <c r="C1037">
        <v>22</v>
      </c>
      <c r="D1037" s="48">
        <v>43524</v>
      </c>
    </row>
    <row r="1038" spans="1:4" x14ac:dyDescent="0.3">
      <c r="A1038" s="1" t="s">
        <v>159</v>
      </c>
      <c r="B1038" s="1" t="s">
        <v>161</v>
      </c>
      <c r="C1038">
        <v>24</v>
      </c>
      <c r="D1038" s="48">
        <v>43525</v>
      </c>
    </row>
    <row r="1039" spans="1:4" x14ac:dyDescent="0.3">
      <c r="A1039" s="1" t="s">
        <v>171</v>
      </c>
      <c r="B1039" s="1" t="s">
        <v>173</v>
      </c>
      <c r="C1039">
        <v>35</v>
      </c>
      <c r="D1039" s="48">
        <v>43525</v>
      </c>
    </row>
    <row r="1040" spans="1:4" x14ac:dyDescent="0.3">
      <c r="A1040" s="1" t="s">
        <v>257</v>
      </c>
      <c r="B1040" s="1" t="s">
        <v>246</v>
      </c>
      <c r="C1040">
        <v>24</v>
      </c>
      <c r="D1040" s="48">
        <v>43525</v>
      </c>
    </row>
    <row r="1041" spans="1:4" x14ac:dyDescent="0.3">
      <c r="A1041" s="1" t="s">
        <v>142</v>
      </c>
      <c r="B1041" s="1" t="s">
        <v>137</v>
      </c>
      <c r="C1041">
        <v>27</v>
      </c>
      <c r="D1041" s="48">
        <v>43525</v>
      </c>
    </row>
    <row r="1042" spans="1:4" x14ac:dyDescent="0.3">
      <c r="A1042" s="1" t="s">
        <v>134</v>
      </c>
      <c r="B1042" s="1" t="s">
        <v>144</v>
      </c>
      <c r="C1042">
        <v>27</v>
      </c>
      <c r="D1042" s="48">
        <v>43525</v>
      </c>
    </row>
    <row r="1043" spans="1:4" x14ac:dyDescent="0.3">
      <c r="A1043" s="1" t="s">
        <v>141</v>
      </c>
      <c r="B1043" s="1" t="s">
        <v>136</v>
      </c>
      <c r="C1043">
        <v>27</v>
      </c>
      <c r="D1043" s="48">
        <v>43525</v>
      </c>
    </row>
    <row r="1044" spans="1:4" x14ac:dyDescent="0.3">
      <c r="A1044" s="1" t="s">
        <v>143</v>
      </c>
      <c r="B1044" s="1" t="s">
        <v>148</v>
      </c>
      <c r="C1044">
        <v>27</v>
      </c>
      <c r="D1044" s="48">
        <v>43525</v>
      </c>
    </row>
    <row r="1045" spans="1:4" x14ac:dyDescent="0.3">
      <c r="A1045" s="1" t="s">
        <v>151</v>
      </c>
      <c r="B1045" s="1" t="s">
        <v>138</v>
      </c>
      <c r="C1045">
        <v>27</v>
      </c>
      <c r="D1045" s="48">
        <v>43525</v>
      </c>
    </row>
    <row r="1046" spans="1:4" x14ac:dyDescent="0.3">
      <c r="A1046" s="1" t="s">
        <v>135</v>
      </c>
      <c r="B1046" s="1" t="s">
        <v>147</v>
      </c>
      <c r="C1046">
        <v>27</v>
      </c>
      <c r="D1046" s="48">
        <v>43525</v>
      </c>
    </row>
    <row r="1047" spans="1:4" x14ac:dyDescent="0.3">
      <c r="A1047" s="1" t="s">
        <v>152</v>
      </c>
      <c r="B1047" s="1" t="s">
        <v>145</v>
      </c>
      <c r="C1047">
        <v>27</v>
      </c>
      <c r="D1047" s="48">
        <v>43525</v>
      </c>
    </row>
    <row r="1048" spans="1:4" x14ac:dyDescent="0.3">
      <c r="A1048" s="1" t="s">
        <v>140</v>
      </c>
      <c r="B1048" s="1" t="s">
        <v>133</v>
      </c>
      <c r="C1048">
        <v>27</v>
      </c>
      <c r="D1048" s="48">
        <v>43525</v>
      </c>
    </row>
    <row r="1049" spans="1:4" x14ac:dyDescent="0.3">
      <c r="A1049" s="1" t="s">
        <v>150</v>
      </c>
      <c r="B1049" s="1" t="s">
        <v>149</v>
      </c>
      <c r="C1049">
        <v>27</v>
      </c>
      <c r="D1049" s="48">
        <v>43525</v>
      </c>
    </row>
    <row r="1050" spans="1:4" x14ac:dyDescent="0.3">
      <c r="A1050" s="1" t="s">
        <v>348</v>
      </c>
      <c r="B1050" s="1" t="s">
        <v>347</v>
      </c>
      <c r="C1050">
        <v>24</v>
      </c>
      <c r="D1050" s="48">
        <v>43525</v>
      </c>
    </row>
    <row r="1051" spans="1:4" x14ac:dyDescent="0.3">
      <c r="A1051" s="1" t="s">
        <v>359</v>
      </c>
      <c r="B1051" s="1" t="s">
        <v>360</v>
      </c>
      <c r="C1051">
        <v>24</v>
      </c>
      <c r="D1051" s="48">
        <v>43525</v>
      </c>
    </row>
    <row r="1052" spans="1:4" x14ac:dyDescent="0.3">
      <c r="A1052" s="1" t="s">
        <v>465</v>
      </c>
      <c r="B1052" s="1" t="s">
        <v>464</v>
      </c>
      <c r="C1052">
        <v>21</v>
      </c>
      <c r="D1052" s="48">
        <v>43525</v>
      </c>
    </row>
    <row r="1053" spans="1:4" x14ac:dyDescent="0.3">
      <c r="A1053" s="1" t="s">
        <v>481</v>
      </c>
      <c r="B1053" s="1" t="s">
        <v>480</v>
      </c>
      <c r="C1053">
        <v>22</v>
      </c>
      <c r="D1053" s="48">
        <v>43525</v>
      </c>
    </row>
    <row r="1054" spans="1:4" x14ac:dyDescent="0.3">
      <c r="A1054" s="1" t="s">
        <v>479</v>
      </c>
      <c r="B1054" s="1" t="s">
        <v>489</v>
      </c>
      <c r="C1054">
        <v>22</v>
      </c>
      <c r="D1054" s="48">
        <v>43525</v>
      </c>
    </row>
    <row r="1055" spans="1:4" x14ac:dyDescent="0.3">
      <c r="A1055" s="1" t="s">
        <v>478</v>
      </c>
      <c r="B1055" s="1" t="s">
        <v>486</v>
      </c>
      <c r="C1055">
        <v>22</v>
      </c>
      <c r="D1055" s="48">
        <v>43525</v>
      </c>
    </row>
    <row r="1056" spans="1:4" x14ac:dyDescent="0.3">
      <c r="A1056" s="1" t="s">
        <v>521</v>
      </c>
      <c r="B1056" s="1" t="s">
        <v>509</v>
      </c>
      <c r="C1056">
        <v>28</v>
      </c>
      <c r="D1056" s="48">
        <v>43525</v>
      </c>
    </row>
    <row r="1057" spans="1:4" x14ac:dyDescent="0.3">
      <c r="A1057" s="1" t="s">
        <v>3</v>
      </c>
      <c r="B1057" s="1" t="s">
        <v>7</v>
      </c>
      <c r="C1057">
        <v>29</v>
      </c>
      <c r="D1057" s="48">
        <v>43526</v>
      </c>
    </row>
    <row r="1058" spans="1:4" x14ac:dyDescent="0.3">
      <c r="A1058" s="1" t="s">
        <v>21</v>
      </c>
      <c r="B1058" s="1" t="s">
        <v>10</v>
      </c>
      <c r="C1058">
        <v>29</v>
      </c>
      <c r="D1058" s="48">
        <v>43526</v>
      </c>
    </row>
    <row r="1059" spans="1:4" x14ac:dyDescent="0.3">
      <c r="A1059" s="1" t="s">
        <v>19</v>
      </c>
      <c r="B1059" s="1" t="s">
        <v>9</v>
      </c>
      <c r="C1059">
        <v>29</v>
      </c>
      <c r="D1059" s="48">
        <v>43526</v>
      </c>
    </row>
    <row r="1060" spans="1:4" x14ac:dyDescent="0.3">
      <c r="A1060" s="1" t="s">
        <v>23</v>
      </c>
      <c r="B1060" s="1" t="s">
        <v>12</v>
      </c>
      <c r="C1060">
        <v>29</v>
      </c>
      <c r="D1060" s="48">
        <v>43526</v>
      </c>
    </row>
    <row r="1061" spans="1:4" x14ac:dyDescent="0.3">
      <c r="A1061" s="1" t="s">
        <v>8</v>
      </c>
      <c r="B1061" s="1" t="s">
        <v>11</v>
      </c>
      <c r="C1061">
        <v>29</v>
      </c>
      <c r="D1061" s="48">
        <v>43526</v>
      </c>
    </row>
    <row r="1062" spans="1:4" x14ac:dyDescent="0.3">
      <c r="A1062" s="1" t="s">
        <v>14</v>
      </c>
      <c r="B1062" s="1" t="s">
        <v>18</v>
      </c>
      <c r="C1062">
        <v>29</v>
      </c>
      <c r="D1062" s="48">
        <v>43526</v>
      </c>
    </row>
    <row r="1063" spans="1:4" x14ac:dyDescent="0.3">
      <c r="A1063" s="1" t="s">
        <v>17</v>
      </c>
      <c r="B1063" s="1" t="s">
        <v>6</v>
      </c>
      <c r="C1063">
        <v>29</v>
      </c>
      <c r="D1063" s="48">
        <v>43526</v>
      </c>
    </row>
    <row r="1064" spans="1:4" x14ac:dyDescent="0.3">
      <c r="A1064" s="1" t="s">
        <v>20</v>
      </c>
      <c r="B1064" s="1" t="s">
        <v>15</v>
      </c>
      <c r="C1064">
        <v>29</v>
      </c>
      <c r="D1064" s="48">
        <v>43526</v>
      </c>
    </row>
    <row r="1065" spans="1:4" x14ac:dyDescent="0.3">
      <c r="A1065" s="1" t="s">
        <v>13</v>
      </c>
      <c r="B1065" s="1" t="s">
        <v>16</v>
      </c>
      <c r="C1065">
        <v>29</v>
      </c>
      <c r="D1065" s="48">
        <v>43526</v>
      </c>
    </row>
    <row r="1066" spans="1:4" x14ac:dyDescent="0.3">
      <c r="A1066" s="1" t="s">
        <v>22</v>
      </c>
      <c r="B1066" s="1" t="s">
        <v>4</v>
      </c>
      <c r="C1066">
        <v>29</v>
      </c>
      <c r="D1066" s="48">
        <v>43526</v>
      </c>
    </row>
    <row r="1067" spans="1:4" x14ac:dyDescent="0.3">
      <c r="A1067" s="1" t="s">
        <v>102</v>
      </c>
      <c r="B1067" s="1" t="s">
        <v>98</v>
      </c>
      <c r="C1067">
        <v>26</v>
      </c>
      <c r="D1067" s="48">
        <v>43526</v>
      </c>
    </row>
    <row r="1068" spans="1:4" x14ac:dyDescent="0.3">
      <c r="A1068" s="1" t="s">
        <v>90</v>
      </c>
      <c r="B1068" s="1" t="s">
        <v>93</v>
      </c>
      <c r="C1068">
        <v>26</v>
      </c>
      <c r="D1068" s="48">
        <v>43526</v>
      </c>
    </row>
    <row r="1069" spans="1:4" x14ac:dyDescent="0.3">
      <c r="A1069" s="1" t="s">
        <v>92</v>
      </c>
      <c r="B1069" s="1" t="s">
        <v>97</v>
      </c>
      <c r="C1069">
        <v>26</v>
      </c>
      <c r="D1069" s="48">
        <v>43526</v>
      </c>
    </row>
    <row r="1070" spans="1:4" x14ac:dyDescent="0.3">
      <c r="A1070" s="1" t="s">
        <v>158</v>
      </c>
      <c r="B1070" s="1" t="s">
        <v>156</v>
      </c>
      <c r="C1070">
        <v>24</v>
      </c>
      <c r="D1070" s="48">
        <v>43526</v>
      </c>
    </row>
    <row r="1071" spans="1:4" x14ac:dyDescent="0.3">
      <c r="A1071" s="1" t="s">
        <v>170</v>
      </c>
      <c r="B1071" s="1" t="s">
        <v>154</v>
      </c>
      <c r="C1071">
        <v>24</v>
      </c>
      <c r="D1071" s="48">
        <v>43526</v>
      </c>
    </row>
    <row r="1072" spans="1:4" x14ac:dyDescent="0.3">
      <c r="A1072" s="1" t="s">
        <v>157</v>
      </c>
      <c r="B1072" s="1" t="s">
        <v>168</v>
      </c>
      <c r="C1072">
        <v>24</v>
      </c>
      <c r="D1072" s="48">
        <v>43526</v>
      </c>
    </row>
    <row r="1073" spans="1:4" x14ac:dyDescent="0.3">
      <c r="A1073" s="1" t="s">
        <v>139</v>
      </c>
      <c r="B1073" s="1" t="s">
        <v>167</v>
      </c>
      <c r="C1073">
        <v>24</v>
      </c>
      <c r="D1073" s="48">
        <v>43526</v>
      </c>
    </row>
    <row r="1074" spans="1:4" x14ac:dyDescent="0.3">
      <c r="A1074" s="1" t="s">
        <v>223</v>
      </c>
      <c r="B1074" s="1" t="s">
        <v>241</v>
      </c>
      <c r="C1074">
        <v>35</v>
      </c>
      <c r="D1074" s="48">
        <v>43526</v>
      </c>
    </row>
    <row r="1075" spans="1:4" x14ac:dyDescent="0.3">
      <c r="A1075" s="1" t="s">
        <v>233</v>
      </c>
      <c r="B1075" s="1" t="s">
        <v>234</v>
      </c>
      <c r="C1075">
        <v>35</v>
      </c>
      <c r="D1075" s="48">
        <v>43526</v>
      </c>
    </row>
    <row r="1076" spans="1:4" x14ac:dyDescent="0.3">
      <c r="A1076" s="1" t="s">
        <v>225</v>
      </c>
      <c r="B1076" s="1" t="s">
        <v>227</v>
      </c>
      <c r="C1076">
        <v>35</v>
      </c>
      <c r="D1076" s="48">
        <v>43526</v>
      </c>
    </row>
    <row r="1077" spans="1:4" x14ac:dyDescent="0.3">
      <c r="A1077" s="1" t="s">
        <v>224</v>
      </c>
      <c r="B1077" s="1" t="s">
        <v>219</v>
      </c>
      <c r="C1077">
        <v>35</v>
      </c>
      <c r="D1077" s="48">
        <v>43526</v>
      </c>
    </row>
    <row r="1078" spans="1:4" x14ac:dyDescent="0.3">
      <c r="A1078" s="1" t="s">
        <v>231</v>
      </c>
      <c r="B1078" s="1" t="s">
        <v>240</v>
      </c>
      <c r="C1078">
        <v>35</v>
      </c>
      <c r="D1078" s="48">
        <v>43526</v>
      </c>
    </row>
    <row r="1079" spans="1:4" x14ac:dyDescent="0.3">
      <c r="A1079" s="1" t="s">
        <v>221</v>
      </c>
      <c r="B1079" s="1" t="s">
        <v>237</v>
      </c>
      <c r="C1079">
        <v>35</v>
      </c>
      <c r="D1079" s="48">
        <v>43526</v>
      </c>
    </row>
    <row r="1080" spans="1:4" x14ac:dyDescent="0.3">
      <c r="A1080" s="1" t="s">
        <v>220</v>
      </c>
      <c r="B1080" s="1" t="s">
        <v>236</v>
      </c>
      <c r="C1080">
        <v>35</v>
      </c>
      <c r="D1080" s="48">
        <v>43526</v>
      </c>
    </row>
    <row r="1081" spans="1:4" x14ac:dyDescent="0.3">
      <c r="A1081" s="1" t="s">
        <v>228</v>
      </c>
      <c r="B1081" s="1" t="s">
        <v>226</v>
      </c>
      <c r="C1081">
        <v>35</v>
      </c>
      <c r="D1081" s="48">
        <v>43526</v>
      </c>
    </row>
    <row r="1082" spans="1:4" x14ac:dyDescent="0.3">
      <c r="A1082" s="1" t="s">
        <v>242</v>
      </c>
      <c r="B1082" s="1" t="s">
        <v>235</v>
      </c>
      <c r="C1082">
        <v>35</v>
      </c>
      <c r="D1082" s="48">
        <v>43526</v>
      </c>
    </row>
    <row r="1083" spans="1:4" x14ac:dyDescent="0.3">
      <c r="A1083" s="1" t="s">
        <v>229</v>
      </c>
      <c r="B1083" s="1" t="s">
        <v>230</v>
      </c>
      <c r="C1083">
        <v>35</v>
      </c>
      <c r="D1083" s="48">
        <v>43526</v>
      </c>
    </row>
    <row r="1084" spans="1:4" x14ac:dyDescent="0.3">
      <c r="A1084" s="1" t="s">
        <v>232</v>
      </c>
      <c r="B1084" s="1" t="s">
        <v>222</v>
      </c>
      <c r="C1084">
        <v>35</v>
      </c>
      <c r="D1084" s="48">
        <v>43526</v>
      </c>
    </row>
    <row r="1085" spans="1:4" x14ac:dyDescent="0.3">
      <c r="A1085" s="1" t="s">
        <v>239</v>
      </c>
      <c r="B1085" s="1" t="s">
        <v>238</v>
      </c>
      <c r="C1085">
        <v>35</v>
      </c>
      <c r="D1085" s="48">
        <v>43526</v>
      </c>
    </row>
    <row r="1086" spans="1:4" x14ac:dyDescent="0.3">
      <c r="A1086" s="1" t="s">
        <v>179</v>
      </c>
      <c r="B1086" s="1" t="s">
        <v>176</v>
      </c>
      <c r="C1086">
        <v>35</v>
      </c>
      <c r="D1086" s="48">
        <v>43526</v>
      </c>
    </row>
    <row r="1087" spans="1:4" x14ac:dyDescent="0.3">
      <c r="A1087" s="1" t="s">
        <v>188</v>
      </c>
      <c r="B1087" s="1" t="s">
        <v>178</v>
      </c>
      <c r="C1087">
        <v>35</v>
      </c>
      <c r="D1087" s="48">
        <v>43526</v>
      </c>
    </row>
    <row r="1088" spans="1:4" x14ac:dyDescent="0.3">
      <c r="A1088" s="1" t="s">
        <v>184</v>
      </c>
      <c r="B1088" s="1" t="s">
        <v>177</v>
      </c>
      <c r="C1088">
        <v>35</v>
      </c>
      <c r="D1088" s="48">
        <v>43526</v>
      </c>
    </row>
    <row r="1089" spans="1:4" x14ac:dyDescent="0.3">
      <c r="A1089" s="1" t="s">
        <v>194</v>
      </c>
      <c r="B1089" s="1" t="s">
        <v>193</v>
      </c>
      <c r="C1089">
        <v>35</v>
      </c>
      <c r="D1089" s="48">
        <v>43526</v>
      </c>
    </row>
    <row r="1090" spans="1:4" x14ac:dyDescent="0.3">
      <c r="A1090" s="1" t="s">
        <v>190</v>
      </c>
      <c r="B1090" s="1" t="s">
        <v>172</v>
      </c>
      <c r="C1090">
        <v>35</v>
      </c>
      <c r="D1090" s="48">
        <v>43526</v>
      </c>
    </row>
    <row r="1091" spans="1:4" x14ac:dyDescent="0.3">
      <c r="A1091" s="1" t="s">
        <v>187</v>
      </c>
      <c r="B1091" s="1" t="s">
        <v>181</v>
      </c>
      <c r="C1091">
        <v>35</v>
      </c>
      <c r="D1091" s="48">
        <v>43526</v>
      </c>
    </row>
    <row r="1092" spans="1:4" x14ac:dyDescent="0.3">
      <c r="A1092" s="1" t="s">
        <v>192</v>
      </c>
      <c r="B1092" s="1" t="s">
        <v>185</v>
      </c>
      <c r="C1092">
        <v>35</v>
      </c>
      <c r="D1092" s="48">
        <v>43526</v>
      </c>
    </row>
    <row r="1093" spans="1:4" x14ac:dyDescent="0.3">
      <c r="A1093" s="1" t="s">
        <v>182</v>
      </c>
      <c r="B1093" s="1" t="s">
        <v>180</v>
      </c>
      <c r="C1093">
        <v>35</v>
      </c>
      <c r="D1093" s="48">
        <v>43526</v>
      </c>
    </row>
    <row r="1094" spans="1:4" x14ac:dyDescent="0.3">
      <c r="A1094" s="1" t="s">
        <v>183</v>
      </c>
      <c r="B1094" s="1" t="s">
        <v>191</v>
      </c>
      <c r="C1094">
        <v>35</v>
      </c>
      <c r="D1094" s="48">
        <v>43526</v>
      </c>
    </row>
    <row r="1095" spans="1:4" x14ac:dyDescent="0.3">
      <c r="A1095" s="1" t="s">
        <v>189</v>
      </c>
      <c r="B1095" s="1" t="s">
        <v>175</v>
      </c>
      <c r="C1095">
        <v>35</v>
      </c>
      <c r="D1095" s="48">
        <v>43526</v>
      </c>
    </row>
    <row r="1096" spans="1:4" x14ac:dyDescent="0.3">
      <c r="A1096" s="1" t="s">
        <v>204</v>
      </c>
      <c r="B1096" s="1" t="s">
        <v>203</v>
      </c>
      <c r="C1096">
        <v>35</v>
      </c>
      <c r="D1096" s="48">
        <v>43526</v>
      </c>
    </row>
    <row r="1097" spans="1:4" x14ac:dyDescent="0.3">
      <c r="A1097" s="1" t="s">
        <v>213</v>
      </c>
      <c r="B1097" s="1" t="s">
        <v>202</v>
      </c>
      <c r="C1097">
        <v>35</v>
      </c>
      <c r="D1097" s="48">
        <v>43526</v>
      </c>
    </row>
    <row r="1098" spans="1:4" x14ac:dyDescent="0.3">
      <c r="A1098" s="1" t="s">
        <v>209</v>
      </c>
      <c r="B1098" s="1" t="s">
        <v>208</v>
      </c>
      <c r="C1098">
        <v>35</v>
      </c>
      <c r="D1098" s="48">
        <v>43526</v>
      </c>
    </row>
    <row r="1099" spans="1:4" x14ac:dyDescent="0.3">
      <c r="A1099" s="1" t="s">
        <v>201</v>
      </c>
      <c r="B1099" s="1" t="s">
        <v>200</v>
      </c>
      <c r="C1099">
        <v>35</v>
      </c>
      <c r="D1099" s="48">
        <v>43526</v>
      </c>
    </row>
    <row r="1100" spans="1:4" x14ac:dyDescent="0.3">
      <c r="A1100" s="1" t="s">
        <v>205</v>
      </c>
      <c r="B1100" s="1" t="s">
        <v>212</v>
      </c>
      <c r="C1100">
        <v>35</v>
      </c>
      <c r="D1100" s="48">
        <v>43526</v>
      </c>
    </row>
    <row r="1101" spans="1:4" x14ac:dyDescent="0.3">
      <c r="A1101" s="1" t="s">
        <v>196</v>
      </c>
      <c r="B1101" s="1" t="s">
        <v>210</v>
      </c>
      <c r="C1101">
        <v>35</v>
      </c>
      <c r="D1101" s="48">
        <v>43526</v>
      </c>
    </row>
    <row r="1102" spans="1:4" x14ac:dyDescent="0.3">
      <c r="A1102" s="1" t="s">
        <v>214</v>
      </c>
      <c r="B1102" s="1" t="s">
        <v>216</v>
      </c>
      <c r="C1102">
        <v>35</v>
      </c>
      <c r="D1102" s="48">
        <v>43526</v>
      </c>
    </row>
    <row r="1103" spans="1:4" x14ac:dyDescent="0.3">
      <c r="A1103" s="1" t="s">
        <v>199</v>
      </c>
      <c r="B1103" s="1" t="s">
        <v>207</v>
      </c>
      <c r="C1103">
        <v>35</v>
      </c>
      <c r="D1103" s="48">
        <v>43526</v>
      </c>
    </row>
    <row r="1104" spans="1:4" x14ac:dyDescent="0.3">
      <c r="A1104" s="1" t="s">
        <v>195</v>
      </c>
      <c r="B1104" s="1" t="s">
        <v>215</v>
      </c>
      <c r="C1104">
        <v>35</v>
      </c>
      <c r="D1104" s="48">
        <v>43526</v>
      </c>
    </row>
    <row r="1105" spans="1:4" x14ac:dyDescent="0.3">
      <c r="A1105" s="1" t="s">
        <v>211</v>
      </c>
      <c r="B1105" s="1" t="s">
        <v>217</v>
      </c>
      <c r="C1105">
        <v>35</v>
      </c>
      <c r="D1105" s="48">
        <v>43526</v>
      </c>
    </row>
    <row r="1106" spans="1:4" x14ac:dyDescent="0.3">
      <c r="A1106" s="1" t="s">
        <v>206</v>
      </c>
      <c r="B1106" s="1" t="s">
        <v>198</v>
      </c>
      <c r="C1106">
        <v>35</v>
      </c>
      <c r="D1106" s="48">
        <v>43526</v>
      </c>
    </row>
    <row r="1107" spans="1:4" x14ac:dyDescent="0.3">
      <c r="A1107" s="1" t="s">
        <v>197</v>
      </c>
      <c r="B1107" s="1" t="s">
        <v>218</v>
      </c>
      <c r="C1107">
        <v>35</v>
      </c>
      <c r="D1107" s="48">
        <v>43526</v>
      </c>
    </row>
    <row r="1108" spans="1:4" x14ac:dyDescent="0.3">
      <c r="A1108" s="1" t="s">
        <v>312</v>
      </c>
      <c r="B1108" s="1" t="s">
        <v>301</v>
      </c>
      <c r="C1108">
        <v>26</v>
      </c>
      <c r="D1108" s="48">
        <v>43526</v>
      </c>
    </row>
    <row r="1109" spans="1:4" x14ac:dyDescent="0.3">
      <c r="A1109" s="1" t="s">
        <v>253</v>
      </c>
      <c r="B1109" s="1" t="s">
        <v>255</v>
      </c>
      <c r="C1109">
        <v>24</v>
      </c>
      <c r="D1109" s="48">
        <v>43526</v>
      </c>
    </row>
    <row r="1110" spans="1:4" x14ac:dyDescent="0.3">
      <c r="A1110" s="1" t="s">
        <v>247</v>
      </c>
      <c r="B1110" s="1" t="s">
        <v>250</v>
      </c>
      <c r="C1110">
        <v>24</v>
      </c>
      <c r="D1110" s="48">
        <v>43526</v>
      </c>
    </row>
    <row r="1111" spans="1:4" x14ac:dyDescent="0.3">
      <c r="A1111" s="1" t="s">
        <v>319</v>
      </c>
      <c r="B1111" s="1" t="s">
        <v>245</v>
      </c>
      <c r="C1111">
        <v>24</v>
      </c>
      <c r="D1111" s="48">
        <v>43526</v>
      </c>
    </row>
    <row r="1112" spans="1:4" x14ac:dyDescent="0.3">
      <c r="A1112" s="1" t="s">
        <v>318</v>
      </c>
      <c r="B1112" s="1" t="s">
        <v>256</v>
      </c>
      <c r="C1112">
        <v>24</v>
      </c>
      <c r="D1112" s="48">
        <v>43526</v>
      </c>
    </row>
    <row r="1113" spans="1:4" x14ac:dyDescent="0.3">
      <c r="A1113" s="1" t="s">
        <v>248</v>
      </c>
      <c r="B1113" s="1" t="s">
        <v>259</v>
      </c>
      <c r="C1113">
        <v>24</v>
      </c>
      <c r="D1113" s="48">
        <v>43526</v>
      </c>
    </row>
    <row r="1114" spans="1:4" x14ac:dyDescent="0.3">
      <c r="A1114" s="1" t="s">
        <v>249</v>
      </c>
      <c r="B1114" s="1" t="s">
        <v>251</v>
      </c>
      <c r="C1114">
        <v>24</v>
      </c>
      <c r="D1114" s="48">
        <v>43526</v>
      </c>
    </row>
    <row r="1115" spans="1:4" x14ac:dyDescent="0.3">
      <c r="A1115" s="1" t="s">
        <v>323</v>
      </c>
      <c r="B1115" s="1" t="s">
        <v>339</v>
      </c>
      <c r="C1115">
        <v>36</v>
      </c>
      <c r="D1115" s="48">
        <v>43526</v>
      </c>
    </row>
    <row r="1116" spans="1:4" x14ac:dyDescent="0.3">
      <c r="A1116" s="1" t="s">
        <v>337</v>
      </c>
      <c r="B1116" s="1" t="s">
        <v>326</v>
      </c>
      <c r="C1116">
        <v>36</v>
      </c>
      <c r="D1116" s="48">
        <v>43526</v>
      </c>
    </row>
    <row r="1117" spans="1:4" x14ac:dyDescent="0.3">
      <c r="A1117" s="1" t="s">
        <v>333</v>
      </c>
      <c r="B1117" s="1" t="s">
        <v>330</v>
      </c>
      <c r="C1117">
        <v>36</v>
      </c>
      <c r="D1117" s="48">
        <v>43526</v>
      </c>
    </row>
    <row r="1118" spans="1:4" x14ac:dyDescent="0.3">
      <c r="A1118" s="1" t="s">
        <v>334</v>
      </c>
      <c r="B1118" s="1" t="s">
        <v>331</v>
      </c>
      <c r="C1118">
        <v>36</v>
      </c>
      <c r="D1118" s="48">
        <v>43526</v>
      </c>
    </row>
    <row r="1119" spans="1:4" x14ac:dyDescent="0.3">
      <c r="A1119" s="1" t="s">
        <v>336</v>
      </c>
      <c r="B1119" s="1" t="s">
        <v>341</v>
      </c>
      <c r="C1119">
        <v>36</v>
      </c>
      <c r="D1119" s="48">
        <v>43526</v>
      </c>
    </row>
    <row r="1120" spans="1:4" x14ac:dyDescent="0.3">
      <c r="A1120" s="1" t="s">
        <v>329</v>
      </c>
      <c r="B1120" s="1" t="s">
        <v>335</v>
      </c>
      <c r="C1120">
        <v>36</v>
      </c>
      <c r="D1120" s="48">
        <v>43526</v>
      </c>
    </row>
    <row r="1121" spans="1:4" x14ac:dyDescent="0.3">
      <c r="A1121" s="1" t="s">
        <v>328</v>
      </c>
      <c r="B1121" s="1" t="s">
        <v>322</v>
      </c>
      <c r="C1121">
        <v>36</v>
      </c>
      <c r="D1121" s="48">
        <v>43526</v>
      </c>
    </row>
    <row r="1122" spans="1:4" x14ac:dyDescent="0.3">
      <c r="A1122" s="1" t="s">
        <v>325</v>
      </c>
      <c r="B1122" s="1" t="s">
        <v>342</v>
      </c>
      <c r="C1122">
        <v>36</v>
      </c>
      <c r="D1122" s="48">
        <v>43526</v>
      </c>
    </row>
    <row r="1123" spans="1:4" x14ac:dyDescent="0.3">
      <c r="A1123" s="1" t="s">
        <v>343</v>
      </c>
      <c r="B1123" s="1" t="s">
        <v>320</v>
      </c>
      <c r="C1123">
        <v>36</v>
      </c>
      <c r="D1123" s="48">
        <v>43526</v>
      </c>
    </row>
    <row r="1124" spans="1:4" x14ac:dyDescent="0.3">
      <c r="A1124" s="1" t="s">
        <v>324</v>
      </c>
      <c r="B1124" s="1" t="s">
        <v>340</v>
      </c>
      <c r="C1124">
        <v>36</v>
      </c>
      <c r="D1124" s="48">
        <v>43526</v>
      </c>
    </row>
    <row r="1125" spans="1:4" x14ac:dyDescent="0.3">
      <c r="A1125" s="1" t="s">
        <v>327</v>
      </c>
      <c r="B1125" s="1" t="s">
        <v>332</v>
      </c>
      <c r="C1125">
        <v>36</v>
      </c>
      <c r="D1125" s="48">
        <v>43526</v>
      </c>
    </row>
    <row r="1126" spans="1:4" x14ac:dyDescent="0.3">
      <c r="A1126" s="1" t="s">
        <v>321</v>
      </c>
      <c r="B1126" s="1" t="s">
        <v>338</v>
      </c>
      <c r="C1126">
        <v>36</v>
      </c>
      <c r="D1126" s="48">
        <v>43526</v>
      </c>
    </row>
    <row r="1127" spans="1:4" x14ac:dyDescent="0.3">
      <c r="A1127" s="1" t="s">
        <v>358</v>
      </c>
      <c r="B1127" s="1" t="s">
        <v>355</v>
      </c>
      <c r="C1127">
        <v>24</v>
      </c>
      <c r="D1127" s="48">
        <v>43526</v>
      </c>
    </row>
    <row r="1128" spans="1:4" x14ac:dyDescent="0.3">
      <c r="A1128" s="1" t="s">
        <v>349</v>
      </c>
      <c r="B1128" s="1" t="s">
        <v>352</v>
      </c>
      <c r="C1128">
        <v>24</v>
      </c>
      <c r="D1128" s="48">
        <v>43526</v>
      </c>
    </row>
    <row r="1129" spans="1:4" x14ac:dyDescent="0.3">
      <c r="A1129" s="1" t="s">
        <v>350</v>
      </c>
      <c r="B1129" s="1" t="s">
        <v>346</v>
      </c>
      <c r="C1129">
        <v>24</v>
      </c>
      <c r="D1129" s="48">
        <v>43526</v>
      </c>
    </row>
    <row r="1130" spans="1:4" x14ac:dyDescent="0.3">
      <c r="A1130" s="1" t="s">
        <v>461</v>
      </c>
      <c r="B1130" s="1" t="s">
        <v>453</v>
      </c>
      <c r="C1130">
        <v>27</v>
      </c>
      <c r="D1130" s="48">
        <v>43526</v>
      </c>
    </row>
    <row r="1131" spans="1:4" x14ac:dyDescent="0.3">
      <c r="A1131" s="1" t="s">
        <v>460</v>
      </c>
      <c r="B1131" s="1" t="s">
        <v>458</v>
      </c>
      <c r="C1131">
        <v>27</v>
      </c>
      <c r="D1131" s="48">
        <v>43526</v>
      </c>
    </row>
    <row r="1132" spans="1:4" x14ac:dyDescent="0.3">
      <c r="A1132" s="1" t="s">
        <v>455</v>
      </c>
      <c r="B1132" s="1" t="s">
        <v>456</v>
      </c>
      <c r="C1132">
        <v>27</v>
      </c>
      <c r="D1132" s="48">
        <v>43526</v>
      </c>
    </row>
    <row r="1133" spans="1:4" x14ac:dyDescent="0.3">
      <c r="A1133" s="1" t="s">
        <v>452</v>
      </c>
      <c r="B1133" s="1" t="s">
        <v>459</v>
      </c>
      <c r="C1133">
        <v>27</v>
      </c>
      <c r="D1133" s="48">
        <v>43526</v>
      </c>
    </row>
    <row r="1134" spans="1:4" x14ac:dyDescent="0.3">
      <c r="A1134" s="1" t="s">
        <v>454</v>
      </c>
      <c r="B1134" s="1" t="s">
        <v>457</v>
      </c>
      <c r="C1134">
        <v>27</v>
      </c>
      <c r="D1134" s="48">
        <v>43526</v>
      </c>
    </row>
    <row r="1135" spans="1:4" x14ac:dyDescent="0.3">
      <c r="A1135" s="1" t="s">
        <v>469</v>
      </c>
      <c r="B1135" s="1" t="s">
        <v>466</v>
      </c>
      <c r="C1135">
        <v>21</v>
      </c>
      <c r="D1135" s="48">
        <v>43526</v>
      </c>
    </row>
    <row r="1136" spans="1:4" x14ac:dyDescent="0.3">
      <c r="A1136" s="1" t="s">
        <v>476</v>
      </c>
      <c r="B1136" s="1" t="s">
        <v>482</v>
      </c>
      <c r="C1136">
        <v>22</v>
      </c>
      <c r="D1136" s="48">
        <v>43526</v>
      </c>
    </row>
    <row r="1137" spans="1:4" x14ac:dyDescent="0.3">
      <c r="A1137" s="1" t="s">
        <v>477</v>
      </c>
      <c r="B1137" s="1" t="s">
        <v>475</v>
      </c>
      <c r="C1137">
        <v>22</v>
      </c>
      <c r="D1137" s="48">
        <v>43526</v>
      </c>
    </row>
    <row r="1138" spans="1:4" x14ac:dyDescent="0.3">
      <c r="A1138" s="1" t="s">
        <v>513</v>
      </c>
      <c r="B1138" s="1" t="s">
        <v>515</v>
      </c>
      <c r="C1138">
        <v>28</v>
      </c>
      <c r="D1138" s="48">
        <v>43526</v>
      </c>
    </row>
    <row r="1139" spans="1:4" x14ac:dyDescent="0.3">
      <c r="A1139" s="1" t="s">
        <v>522</v>
      </c>
      <c r="B1139" s="1" t="s">
        <v>514</v>
      </c>
      <c r="C1139">
        <v>28</v>
      </c>
      <c r="D1139" s="48">
        <v>43526</v>
      </c>
    </row>
    <row r="1140" spans="1:4" x14ac:dyDescent="0.3">
      <c r="A1140" s="1" t="s">
        <v>510</v>
      </c>
      <c r="B1140" s="1" t="s">
        <v>519</v>
      </c>
      <c r="C1140">
        <v>28</v>
      </c>
      <c r="D1140" s="48">
        <v>43526</v>
      </c>
    </row>
    <row r="1141" spans="1:4" x14ac:dyDescent="0.3">
      <c r="A1141" s="1" t="s">
        <v>518</v>
      </c>
      <c r="B1141" s="1" t="s">
        <v>512</v>
      </c>
      <c r="C1141">
        <v>28</v>
      </c>
      <c r="D1141" s="48">
        <v>43526</v>
      </c>
    </row>
    <row r="1142" spans="1:4" x14ac:dyDescent="0.3">
      <c r="A1142" s="1" t="s">
        <v>103</v>
      </c>
      <c r="B1142" s="1" t="s">
        <v>104</v>
      </c>
      <c r="C1142">
        <v>26</v>
      </c>
      <c r="D1142" s="48">
        <v>43527</v>
      </c>
    </row>
    <row r="1143" spans="1:4" x14ac:dyDescent="0.3">
      <c r="A1143" s="1" t="s">
        <v>94</v>
      </c>
      <c r="B1143" s="1" t="s">
        <v>106</v>
      </c>
      <c r="C1143">
        <v>26</v>
      </c>
      <c r="D1143" s="48">
        <v>43527</v>
      </c>
    </row>
    <row r="1144" spans="1:4" x14ac:dyDescent="0.3">
      <c r="A1144" s="1" t="s">
        <v>100</v>
      </c>
      <c r="B1144" s="1" t="s">
        <v>105</v>
      </c>
      <c r="C1144">
        <v>26</v>
      </c>
      <c r="D1144" s="48">
        <v>43527</v>
      </c>
    </row>
    <row r="1145" spans="1:4" x14ac:dyDescent="0.3">
      <c r="A1145" s="1" t="s">
        <v>99</v>
      </c>
      <c r="B1145" s="1" t="s">
        <v>89</v>
      </c>
      <c r="C1145">
        <v>26</v>
      </c>
      <c r="D1145" s="48">
        <v>43527</v>
      </c>
    </row>
    <row r="1146" spans="1:4" x14ac:dyDescent="0.3">
      <c r="A1146" s="1" t="s">
        <v>88</v>
      </c>
      <c r="B1146" s="1" t="s">
        <v>87</v>
      </c>
      <c r="C1146">
        <v>26</v>
      </c>
      <c r="D1146" s="48">
        <v>43527</v>
      </c>
    </row>
    <row r="1147" spans="1:4" x14ac:dyDescent="0.3">
      <c r="A1147" s="1" t="s">
        <v>101</v>
      </c>
      <c r="B1147" s="1" t="s">
        <v>91</v>
      </c>
      <c r="C1147">
        <v>26</v>
      </c>
      <c r="D1147" s="48">
        <v>43527</v>
      </c>
    </row>
    <row r="1148" spans="1:4" x14ac:dyDescent="0.3">
      <c r="A1148" s="1" t="s">
        <v>162</v>
      </c>
      <c r="B1148" s="1" t="s">
        <v>164</v>
      </c>
      <c r="C1148">
        <v>24</v>
      </c>
      <c r="D1148" s="48">
        <v>43527</v>
      </c>
    </row>
    <row r="1149" spans="1:4" x14ac:dyDescent="0.3">
      <c r="A1149" s="1" t="s">
        <v>169</v>
      </c>
      <c r="B1149" s="1" t="s">
        <v>163</v>
      </c>
      <c r="C1149">
        <v>24</v>
      </c>
      <c r="D1149" s="48">
        <v>43527</v>
      </c>
    </row>
    <row r="1150" spans="1:4" x14ac:dyDescent="0.3">
      <c r="A1150" s="1" t="s">
        <v>166</v>
      </c>
      <c r="B1150" s="1" t="s">
        <v>160</v>
      </c>
      <c r="C1150">
        <v>24</v>
      </c>
      <c r="D1150" s="48">
        <v>43527</v>
      </c>
    </row>
    <row r="1151" spans="1:4" x14ac:dyDescent="0.3">
      <c r="A1151" s="1" t="s">
        <v>155</v>
      </c>
      <c r="B1151" s="1" t="s">
        <v>165</v>
      </c>
      <c r="C1151">
        <v>24</v>
      </c>
      <c r="D1151" s="48">
        <v>43527</v>
      </c>
    </row>
    <row r="1152" spans="1:4" x14ac:dyDescent="0.3">
      <c r="A1152" s="1" t="s">
        <v>252</v>
      </c>
      <c r="B1152" s="1" t="s">
        <v>254</v>
      </c>
      <c r="C1152">
        <v>24</v>
      </c>
      <c r="D1152" s="48">
        <v>43527</v>
      </c>
    </row>
    <row r="1153" spans="1:4" x14ac:dyDescent="0.3">
      <c r="A1153" s="1" t="s">
        <v>258</v>
      </c>
      <c r="B1153" s="1" t="s">
        <v>244</v>
      </c>
      <c r="C1153">
        <v>24</v>
      </c>
      <c r="D1153" s="48">
        <v>43527</v>
      </c>
    </row>
    <row r="1154" spans="1:4" x14ac:dyDescent="0.3">
      <c r="A1154" s="1" t="s">
        <v>273</v>
      </c>
      <c r="B1154" s="1" t="s">
        <v>262</v>
      </c>
      <c r="C1154">
        <v>24</v>
      </c>
      <c r="D1154" s="48">
        <v>43527</v>
      </c>
    </row>
    <row r="1155" spans="1:4" x14ac:dyDescent="0.3">
      <c r="A1155" s="1" t="s">
        <v>260</v>
      </c>
      <c r="B1155" s="1" t="s">
        <v>268</v>
      </c>
      <c r="C1155">
        <v>24</v>
      </c>
      <c r="D1155" s="48">
        <v>43527</v>
      </c>
    </row>
    <row r="1156" spans="1:4" x14ac:dyDescent="0.3">
      <c r="A1156" s="1" t="s">
        <v>272</v>
      </c>
      <c r="B1156" s="1" t="s">
        <v>266</v>
      </c>
      <c r="C1156">
        <v>24</v>
      </c>
      <c r="D1156" s="48">
        <v>43527</v>
      </c>
    </row>
    <row r="1157" spans="1:4" x14ac:dyDescent="0.3">
      <c r="A1157" s="1" t="s">
        <v>275</v>
      </c>
      <c r="B1157" s="1" t="s">
        <v>274</v>
      </c>
      <c r="C1157">
        <v>24</v>
      </c>
      <c r="D1157" s="48">
        <v>43527</v>
      </c>
    </row>
    <row r="1158" spans="1:4" x14ac:dyDescent="0.3">
      <c r="A1158" s="1" t="s">
        <v>264</v>
      </c>
      <c r="B1158" s="1" t="s">
        <v>263</v>
      </c>
      <c r="C1158">
        <v>24</v>
      </c>
      <c r="D1158" s="48">
        <v>43527</v>
      </c>
    </row>
    <row r="1159" spans="1:4" x14ac:dyDescent="0.3">
      <c r="A1159" s="1" t="s">
        <v>276</v>
      </c>
      <c r="B1159" s="1" t="s">
        <v>265</v>
      </c>
      <c r="C1159">
        <v>24</v>
      </c>
      <c r="D1159" s="48">
        <v>43527</v>
      </c>
    </row>
    <row r="1160" spans="1:4" x14ac:dyDescent="0.3">
      <c r="A1160" s="1" t="s">
        <v>271</v>
      </c>
      <c r="B1160" s="1" t="s">
        <v>267</v>
      </c>
      <c r="C1160">
        <v>24</v>
      </c>
      <c r="D1160" s="48">
        <v>43527</v>
      </c>
    </row>
    <row r="1161" spans="1:4" x14ac:dyDescent="0.3">
      <c r="A1161" s="1" t="s">
        <v>277</v>
      </c>
      <c r="B1161" s="1" t="s">
        <v>270</v>
      </c>
      <c r="C1161">
        <v>24</v>
      </c>
      <c r="D1161" s="48">
        <v>43527</v>
      </c>
    </row>
    <row r="1162" spans="1:4" x14ac:dyDescent="0.3">
      <c r="A1162" s="1" t="s">
        <v>261</v>
      </c>
      <c r="B1162" s="1" t="s">
        <v>269</v>
      </c>
      <c r="C1162">
        <v>24</v>
      </c>
      <c r="D1162" s="48">
        <v>43527</v>
      </c>
    </row>
    <row r="1163" spans="1:4" x14ac:dyDescent="0.3">
      <c r="A1163" s="1" t="s">
        <v>357</v>
      </c>
      <c r="B1163" s="1" t="s">
        <v>356</v>
      </c>
      <c r="C1163">
        <v>24</v>
      </c>
      <c r="D1163" s="48">
        <v>43527</v>
      </c>
    </row>
    <row r="1164" spans="1:4" x14ac:dyDescent="0.3">
      <c r="A1164" s="1" t="s">
        <v>361</v>
      </c>
      <c r="B1164" s="1" t="s">
        <v>345</v>
      </c>
      <c r="C1164">
        <v>24</v>
      </c>
      <c r="D1164" s="48">
        <v>43527</v>
      </c>
    </row>
    <row r="1165" spans="1:4" x14ac:dyDescent="0.3">
      <c r="A1165" s="1" t="s">
        <v>353</v>
      </c>
      <c r="B1165" s="1" t="s">
        <v>351</v>
      </c>
      <c r="C1165">
        <v>24</v>
      </c>
      <c r="D1165" s="48">
        <v>43527</v>
      </c>
    </row>
    <row r="1166" spans="1:4" x14ac:dyDescent="0.3">
      <c r="A1166" s="1" t="s">
        <v>404</v>
      </c>
      <c r="B1166" s="1" t="s">
        <v>448</v>
      </c>
      <c r="C1166">
        <v>24</v>
      </c>
      <c r="D1166" s="48">
        <v>43527</v>
      </c>
    </row>
    <row r="1167" spans="1:4" x14ac:dyDescent="0.3">
      <c r="A1167" s="1" t="s">
        <v>410</v>
      </c>
      <c r="B1167" s="1" t="s">
        <v>413</v>
      </c>
      <c r="C1167">
        <v>24</v>
      </c>
      <c r="D1167" s="48">
        <v>43527</v>
      </c>
    </row>
    <row r="1168" spans="1:4" x14ac:dyDescent="0.3">
      <c r="A1168" s="1" t="s">
        <v>415</v>
      </c>
      <c r="B1168" s="1" t="s">
        <v>411</v>
      </c>
      <c r="C1168">
        <v>24</v>
      </c>
      <c r="D1168" s="48">
        <v>43527</v>
      </c>
    </row>
    <row r="1169" spans="1:4" x14ac:dyDescent="0.3">
      <c r="A1169" s="1" t="s">
        <v>405</v>
      </c>
      <c r="B1169" s="1" t="s">
        <v>402</v>
      </c>
      <c r="C1169">
        <v>24</v>
      </c>
      <c r="D1169" s="48">
        <v>43527</v>
      </c>
    </row>
    <row r="1170" spans="1:4" x14ac:dyDescent="0.3">
      <c r="A1170" s="1" t="s">
        <v>414</v>
      </c>
      <c r="B1170" s="1" t="s">
        <v>403</v>
      </c>
      <c r="C1170">
        <v>24</v>
      </c>
      <c r="D1170" s="48">
        <v>43527</v>
      </c>
    </row>
    <row r="1171" spans="1:4" x14ac:dyDescent="0.3">
      <c r="A1171" s="1" t="s">
        <v>408</v>
      </c>
      <c r="B1171" s="1" t="s">
        <v>401</v>
      </c>
      <c r="C1171">
        <v>24</v>
      </c>
      <c r="D1171" s="48">
        <v>43527</v>
      </c>
    </row>
    <row r="1172" spans="1:4" x14ac:dyDescent="0.3">
      <c r="A1172" s="1" t="s">
        <v>406</v>
      </c>
      <c r="B1172" s="1" t="s">
        <v>416</v>
      </c>
      <c r="C1172">
        <v>24</v>
      </c>
      <c r="D1172" s="48">
        <v>43527</v>
      </c>
    </row>
    <row r="1173" spans="1:4" x14ac:dyDescent="0.3">
      <c r="A1173" s="1" t="s">
        <v>407</v>
      </c>
      <c r="B1173" s="1" t="s">
        <v>412</v>
      </c>
      <c r="C1173">
        <v>24</v>
      </c>
      <c r="D1173" s="48">
        <v>43527</v>
      </c>
    </row>
    <row r="1174" spans="1:4" x14ac:dyDescent="0.3">
      <c r="A1174" s="1" t="s">
        <v>409</v>
      </c>
      <c r="B1174" s="1" t="s">
        <v>400</v>
      </c>
      <c r="C1174">
        <v>24</v>
      </c>
      <c r="D1174" s="48">
        <v>43527</v>
      </c>
    </row>
    <row r="1175" spans="1:4" x14ac:dyDescent="0.3">
      <c r="A1175" s="1" t="s">
        <v>467</v>
      </c>
      <c r="B1175" s="1" t="s">
        <v>468</v>
      </c>
      <c r="C1175">
        <v>21</v>
      </c>
      <c r="D1175" s="48">
        <v>43527</v>
      </c>
    </row>
    <row r="1176" spans="1:4" x14ac:dyDescent="0.3">
      <c r="A1176" s="1" t="s">
        <v>517</v>
      </c>
      <c r="B1176" s="1" t="s">
        <v>507</v>
      </c>
      <c r="C1176">
        <v>28</v>
      </c>
      <c r="D1176" s="48">
        <v>43527</v>
      </c>
    </row>
    <row r="1177" spans="1:4" x14ac:dyDescent="0.3">
      <c r="A1177" s="1" t="s">
        <v>516</v>
      </c>
      <c r="B1177" s="1" t="s">
        <v>508</v>
      </c>
      <c r="C1177">
        <v>28</v>
      </c>
      <c r="D1177" s="48">
        <v>43527</v>
      </c>
    </row>
    <row r="1178" spans="1:4" x14ac:dyDescent="0.3">
      <c r="A1178" s="1" t="s">
        <v>520</v>
      </c>
      <c r="B1178" s="1" t="s">
        <v>511</v>
      </c>
      <c r="C1178">
        <v>28</v>
      </c>
      <c r="D1178" s="48">
        <v>43527</v>
      </c>
    </row>
    <row r="1179" spans="1:4" x14ac:dyDescent="0.3">
      <c r="A1179" s="1" t="s">
        <v>95</v>
      </c>
      <c r="B1179" s="1" t="s">
        <v>96</v>
      </c>
      <c r="C1179">
        <v>26</v>
      </c>
      <c r="D1179" s="48">
        <v>43528</v>
      </c>
    </row>
    <row r="1180" spans="1:4" x14ac:dyDescent="0.3">
      <c r="A1180" s="1" t="s">
        <v>186</v>
      </c>
      <c r="B1180" s="1" t="s">
        <v>174</v>
      </c>
      <c r="C1180">
        <v>35</v>
      </c>
      <c r="D1180" s="48">
        <v>43528</v>
      </c>
    </row>
    <row r="1181" spans="1:4" x14ac:dyDescent="0.3">
      <c r="A1181" s="1" t="s">
        <v>153</v>
      </c>
      <c r="B1181" s="1" t="s">
        <v>146</v>
      </c>
      <c r="C1181">
        <v>27</v>
      </c>
      <c r="D1181" s="48">
        <v>43528</v>
      </c>
    </row>
    <row r="1182" spans="1:4" x14ac:dyDescent="0.3">
      <c r="A1182" s="1" t="s">
        <v>344</v>
      </c>
      <c r="B1182" s="1" t="s">
        <v>354</v>
      </c>
      <c r="C1182">
        <v>24</v>
      </c>
      <c r="D1182" s="48">
        <v>43528</v>
      </c>
    </row>
    <row r="1183" spans="1:4" x14ac:dyDescent="0.3">
      <c r="A1183" s="1" t="s">
        <v>237</v>
      </c>
      <c r="B1183" s="1" t="s">
        <v>223</v>
      </c>
      <c r="C1183">
        <v>37</v>
      </c>
      <c r="D1183" s="48">
        <v>43529</v>
      </c>
    </row>
    <row r="1184" spans="1:4" x14ac:dyDescent="0.3">
      <c r="A1184" s="1" t="s">
        <v>489</v>
      </c>
      <c r="B1184" s="1" t="s">
        <v>478</v>
      </c>
      <c r="C1184">
        <v>23</v>
      </c>
      <c r="D1184" s="48">
        <v>43531</v>
      </c>
    </row>
    <row r="1185" spans="1:4" x14ac:dyDescent="0.3">
      <c r="A1185" s="1" t="s">
        <v>485</v>
      </c>
      <c r="B1185" s="1" t="s">
        <v>480</v>
      </c>
      <c r="C1185">
        <v>23</v>
      </c>
      <c r="D1185" s="48">
        <v>43531</v>
      </c>
    </row>
    <row r="1186" spans="1:4" x14ac:dyDescent="0.3">
      <c r="A1186" s="1" t="s">
        <v>483</v>
      </c>
      <c r="B1186" s="1" t="s">
        <v>479</v>
      </c>
      <c r="C1186">
        <v>23</v>
      </c>
      <c r="D1186" s="48">
        <v>43531</v>
      </c>
    </row>
    <row r="1187" spans="1:4" x14ac:dyDescent="0.3">
      <c r="A1187" s="1" t="s">
        <v>87</v>
      </c>
      <c r="B1187" s="1" t="s">
        <v>103</v>
      </c>
      <c r="C1187">
        <v>27</v>
      </c>
      <c r="D1187" s="48">
        <v>43532</v>
      </c>
    </row>
    <row r="1188" spans="1:4" x14ac:dyDescent="0.3">
      <c r="A1188" s="1" t="s">
        <v>156</v>
      </c>
      <c r="B1188" s="1" t="s">
        <v>166</v>
      </c>
      <c r="C1188">
        <v>25</v>
      </c>
      <c r="D1188" s="48">
        <v>43532</v>
      </c>
    </row>
    <row r="1189" spans="1:4" x14ac:dyDescent="0.3">
      <c r="A1189" s="1" t="s">
        <v>219</v>
      </c>
      <c r="B1189" s="1" t="s">
        <v>239</v>
      </c>
      <c r="C1189">
        <v>36</v>
      </c>
      <c r="D1189" s="48">
        <v>43532</v>
      </c>
    </row>
    <row r="1190" spans="1:4" x14ac:dyDescent="0.3">
      <c r="A1190" s="1" t="s">
        <v>227</v>
      </c>
      <c r="B1190" s="1" t="s">
        <v>233</v>
      </c>
      <c r="C1190">
        <v>36</v>
      </c>
      <c r="D1190" s="48">
        <v>43532</v>
      </c>
    </row>
    <row r="1191" spans="1:4" x14ac:dyDescent="0.3">
      <c r="A1191" s="1" t="s">
        <v>203</v>
      </c>
      <c r="B1191" s="1" t="s">
        <v>209</v>
      </c>
      <c r="C1191">
        <v>36</v>
      </c>
      <c r="D1191" s="48">
        <v>43532</v>
      </c>
    </row>
    <row r="1192" spans="1:4" x14ac:dyDescent="0.3">
      <c r="A1192" s="1" t="s">
        <v>244</v>
      </c>
      <c r="B1192" s="1" t="s">
        <v>253</v>
      </c>
      <c r="C1192">
        <v>25</v>
      </c>
      <c r="D1192" s="48">
        <v>43532</v>
      </c>
    </row>
    <row r="1193" spans="1:4" x14ac:dyDescent="0.3">
      <c r="A1193" s="1" t="s">
        <v>147</v>
      </c>
      <c r="B1193" s="1" t="s">
        <v>142</v>
      </c>
      <c r="C1193">
        <v>28</v>
      </c>
      <c r="D1193" s="48">
        <v>43532</v>
      </c>
    </row>
    <row r="1194" spans="1:4" x14ac:dyDescent="0.3">
      <c r="A1194" s="1" t="s">
        <v>144</v>
      </c>
      <c r="B1194" s="1" t="s">
        <v>143</v>
      </c>
      <c r="C1194">
        <v>28</v>
      </c>
      <c r="D1194" s="48">
        <v>43532</v>
      </c>
    </row>
    <row r="1195" spans="1:4" x14ac:dyDescent="0.3">
      <c r="A1195" s="1" t="s">
        <v>148</v>
      </c>
      <c r="B1195" s="1" t="s">
        <v>135</v>
      </c>
      <c r="C1195">
        <v>28</v>
      </c>
      <c r="D1195" s="48">
        <v>43532</v>
      </c>
    </row>
    <row r="1196" spans="1:4" x14ac:dyDescent="0.3">
      <c r="A1196" s="1" t="s">
        <v>133</v>
      </c>
      <c r="B1196" s="1" t="s">
        <v>151</v>
      </c>
      <c r="C1196">
        <v>28</v>
      </c>
      <c r="D1196" s="48">
        <v>43532</v>
      </c>
    </row>
    <row r="1197" spans="1:4" x14ac:dyDescent="0.3">
      <c r="A1197" s="1" t="s">
        <v>145</v>
      </c>
      <c r="B1197" s="1" t="s">
        <v>141</v>
      </c>
      <c r="C1197">
        <v>28</v>
      </c>
      <c r="D1197" s="48">
        <v>43532</v>
      </c>
    </row>
    <row r="1198" spans="1:4" x14ac:dyDescent="0.3">
      <c r="A1198" s="1" t="s">
        <v>137</v>
      </c>
      <c r="B1198" s="1" t="s">
        <v>136</v>
      </c>
      <c r="C1198">
        <v>28</v>
      </c>
      <c r="D1198" s="48">
        <v>43532</v>
      </c>
    </row>
    <row r="1199" spans="1:4" x14ac:dyDescent="0.3">
      <c r="A1199" s="1" t="s">
        <v>146</v>
      </c>
      <c r="B1199" s="1" t="s">
        <v>134</v>
      </c>
      <c r="C1199">
        <v>28</v>
      </c>
      <c r="D1199" s="48">
        <v>43532</v>
      </c>
    </row>
    <row r="1200" spans="1:4" x14ac:dyDescent="0.3">
      <c r="A1200" s="1" t="s">
        <v>149</v>
      </c>
      <c r="B1200" s="1" t="s">
        <v>152</v>
      </c>
      <c r="C1200">
        <v>28</v>
      </c>
      <c r="D1200" s="48">
        <v>43532</v>
      </c>
    </row>
    <row r="1201" spans="1:4" x14ac:dyDescent="0.3">
      <c r="A1201" s="1" t="s">
        <v>138</v>
      </c>
      <c r="B1201" s="1" t="s">
        <v>150</v>
      </c>
      <c r="C1201">
        <v>28</v>
      </c>
      <c r="D1201" s="48">
        <v>43532</v>
      </c>
    </row>
    <row r="1202" spans="1:4" x14ac:dyDescent="0.3">
      <c r="A1202" s="1" t="s">
        <v>351</v>
      </c>
      <c r="B1202" s="1" t="s">
        <v>349</v>
      </c>
      <c r="C1202">
        <v>25</v>
      </c>
      <c r="D1202" s="48">
        <v>43532</v>
      </c>
    </row>
    <row r="1203" spans="1:4" x14ac:dyDescent="0.3">
      <c r="A1203" s="1" t="s">
        <v>347</v>
      </c>
      <c r="B1203" s="1" t="s">
        <v>361</v>
      </c>
      <c r="C1203">
        <v>25</v>
      </c>
      <c r="D1203" s="48">
        <v>43532</v>
      </c>
    </row>
    <row r="1204" spans="1:4" x14ac:dyDescent="0.3">
      <c r="A1204" s="1" t="s">
        <v>440</v>
      </c>
      <c r="B1204" s="1" t="s">
        <v>442</v>
      </c>
      <c r="C1204">
        <v>29</v>
      </c>
      <c r="D1204" s="48">
        <v>43532</v>
      </c>
    </row>
    <row r="1205" spans="1:4" x14ac:dyDescent="0.3">
      <c r="A1205" s="1" t="s">
        <v>471</v>
      </c>
      <c r="B1205" s="1" t="s">
        <v>473</v>
      </c>
      <c r="C1205">
        <v>21</v>
      </c>
      <c r="D1205" s="48">
        <v>43532</v>
      </c>
    </row>
    <row r="1206" spans="1:4" x14ac:dyDescent="0.3">
      <c r="A1206" s="1" t="s">
        <v>476</v>
      </c>
      <c r="B1206" s="1" t="s">
        <v>490</v>
      </c>
      <c r="C1206">
        <v>23</v>
      </c>
      <c r="D1206" s="48">
        <v>43532</v>
      </c>
    </row>
    <row r="1207" spans="1:4" x14ac:dyDescent="0.3">
      <c r="A1207" s="1" t="s">
        <v>487</v>
      </c>
      <c r="B1207" s="1" t="s">
        <v>477</v>
      </c>
      <c r="C1207">
        <v>23</v>
      </c>
      <c r="D1207" s="48">
        <v>43532</v>
      </c>
    </row>
    <row r="1208" spans="1:4" x14ac:dyDescent="0.3">
      <c r="A1208" s="1" t="s">
        <v>488</v>
      </c>
      <c r="B1208" s="1" t="s">
        <v>484</v>
      </c>
      <c r="C1208">
        <v>23</v>
      </c>
      <c r="D1208" s="48">
        <v>43532</v>
      </c>
    </row>
    <row r="1209" spans="1:4" x14ac:dyDescent="0.3">
      <c r="A1209" s="1" t="s">
        <v>486</v>
      </c>
      <c r="B1209" s="1" t="s">
        <v>482</v>
      </c>
      <c r="C1209">
        <v>23</v>
      </c>
      <c r="D1209" s="48">
        <v>43532</v>
      </c>
    </row>
    <row r="1210" spans="1:4" x14ac:dyDescent="0.3">
      <c r="A1210" s="1" t="s">
        <v>6</v>
      </c>
      <c r="B1210" s="1" t="s">
        <v>14</v>
      </c>
      <c r="C1210">
        <v>30</v>
      </c>
      <c r="D1210" s="48">
        <v>43533</v>
      </c>
    </row>
    <row r="1211" spans="1:4" x14ac:dyDescent="0.3">
      <c r="A1211" s="1" t="s">
        <v>4</v>
      </c>
      <c r="B1211" s="1" t="s">
        <v>13</v>
      </c>
      <c r="C1211">
        <v>30</v>
      </c>
      <c r="D1211" s="48">
        <v>43533</v>
      </c>
    </row>
    <row r="1212" spans="1:4" x14ac:dyDescent="0.3">
      <c r="A1212" s="1" t="s">
        <v>11</v>
      </c>
      <c r="B1212" s="1" t="s">
        <v>22</v>
      </c>
      <c r="C1212">
        <v>30</v>
      </c>
      <c r="D1212" s="48">
        <v>43533</v>
      </c>
    </row>
    <row r="1213" spans="1:4" x14ac:dyDescent="0.3">
      <c r="A1213" s="1" t="s">
        <v>9</v>
      </c>
      <c r="B1213" s="1" t="s">
        <v>21</v>
      </c>
      <c r="C1213">
        <v>30</v>
      </c>
      <c r="D1213" s="48">
        <v>43533</v>
      </c>
    </row>
    <row r="1214" spans="1:4" x14ac:dyDescent="0.3">
      <c r="A1214" s="1" t="s">
        <v>10</v>
      </c>
      <c r="B1214" s="1" t="s">
        <v>3</v>
      </c>
      <c r="C1214">
        <v>30</v>
      </c>
      <c r="D1214" s="48">
        <v>43533</v>
      </c>
    </row>
    <row r="1215" spans="1:4" x14ac:dyDescent="0.3">
      <c r="A1215" s="1" t="s">
        <v>15</v>
      </c>
      <c r="B1215" s="1" t="s">
        <v>8</v>
      </c>
      <c r="C1215">
        <v>30</v>
      </c>
      <c r="D1215" s="48">
        <v>43533</v>
      </c>
    </row>
    <row r="1216" spans="1:4" x14ac:dyDescent="0.3">
      <c r="A1216" s="1" t="s">
        <v>12</v>
      </c>
      <c r="B1216" s="1" t="s">
        <v>19</v>
      </c>
      <c r="C1216">
        <v>30</v>
      </c>
      <c r="D1216" s="48">
        <v>43533</v>
      </c>
    </row>
    <row r="1217" spans="1:4" x14ac:dyDescent="0.3">
      <c r="A1217" s="1" t="s">
        <v>7</v>
      </c>
      <c r="B1217" s="1" t="s">
        <v>20</v>
      </c>
      <c r="C1217">
        <v>30</v>
      </c>
      <c r="D1217" s="48">
        <v>43533</v>
      </c>
    </row>
    <row r="1218" spans="1:4" x14ac:dyDescent="0.3">
      <c r="A1218" s="1" t="s">
        <v>16</v>
      </c>
      <c r="B1218" s="1" t="s">
        <v>23</v>
      </c>
      <c r="C1218">
        <v>30</v>
      </c>
      <c r="D1218" s="48">
        <v>43533</v>
      </c>
    </row>
    <row r="1219" spans="1:4" x14ac:dyDescent="0.3">
      <c r="A1219" s="1" t="s">
        <v>18</v>
      </c>
      <c r="B1219" s="1" t="s">
        <v>17</v>
      </c>
      <c r="C1219">
        <v>30</v>
      </c>
      <c r="D1219" s="48">
        <v>43533</v>
      </c>
    </row>
    <row r="1220" spans="1:4" x14ac:dyDescent="0.3">
      <c r="A1220" s="1" t="s">
        <v>98</v>
      </c>
      <c r="B1220" s="1" t="s">
        <v>100</v>
      </c>
      <c r="C1220">
        <v>27</v>
      </c>
      <c r="D1220" s="48">
        <v>43533</v>
      </c>
    </row>
    <row r="1221" spans="1:4" x14ac:dyDescent="0.3">
      <c r="A1221" s="1" t="s">
        <v>106</v>
      </c>
      <c r="B1221" s="1" t="s">
        <v>92</v>
      </c>
      <c r="C1221">
        <v>27</v>
      </c>
      <c r="D1221" s="48">
        <v>43533</v>
      </c>
    </row>
    <row r="1222" spans="1:4" x14ac:dyDescent="0.3">
      <c r="A1222" s="1" t="s">
        <v>160</v>
      </c>
      <c r="B1222" s="1" t="s">
        <v>170</v>
      </c>
      <c r="C1222">
        <v>25</v>
      </c>
      <c r="D1222" s="48">
        <v>43533</v>
      </c>
    </row>
    <row r="1223" spans="1:4" x14ac:dyDescent="0.3">
      <c r="A1223" s="1" t="s">
        <v>154</v>
      </c>
      <c r="B1223" s="1" t="s">
        <v>168</v>
      </c>
      <c r="C1223">
        <v>25</v>
      </c>
      <c r="D1223" s="48">
        <v>43533</v>
      </c>
    </row>
    <row r="1224" spans="1:4" x14ac:dyDescent="0.3">
      <c r="A1224" s="1" t="s">
        <v>163</v>
      </c>
      <c r="B1224" s="1" t="s">
        <v>162</v>
      </c>
      <c r="C1224">
        <v>25</v>
      </c>
      <c r="D1224" s="48">
        <v>43533</v>
      </c>
    </row>
    <row r="1225" spans="1:4" x14ac:dyDescent="0.3">
      <c r="A1225" s="1" t="s">
        <v>164</v>
      </c>
      <c r="B1225" s="1" t="s">
        <v>169</v>
      </c>
      <c r="C1225">
        <v>25</v>
      </c>
      <c r="D1225" s="48">
        <v>43533</v>
      </c>
    </row>
    <row r="1226" spans="1:4" x14ac:dyDescent="0.3">
      <c r="A1226" s="1" t="s">
        <v>240</v>
      </c>
      <c r="B1226" s="1" t="s">
        <v>229</v>
      </c>
      <c r="C1226">
        <v>36</v>
      </c>
      <c r="D1226" s="48">
        <v>43533</v>
      </c>
    </row>
    <row r="1227" spans="1:4" x14ac:dyDescent="0.3">
      <c r="A1227" s="1" t="s">
        <v>226</v>
      </c>
      <c r="B1227" s="1" t="s">
        <v>232</v>
      </c>
      <c r="C1227">
        <v>36</v>
      </c>
      <c r="D1227" s="48">
        <v>43533</v>
      </c>
    </row>
    <row r="1228" spans="1:4" x14ac:dyDescent="0.3">
      <c r="A1228" s="1" t="s">
        <v>237</v>
      </c>
      <c r="B1228" s="1" t="s">
        <v>242</v>
      </c>
      <c r="C1228">
        <v>36</v>
      </c>
      <c r="D1228" s="48">
        <v>43533</v>
      </c>
    </row>
    <row r="1229" spans="1:4" x14ac:dyDescent="0.3">
      <c r="A1229" s="1" t="s">
        <v>222</v>
      </c>
      <c r="B1229" s="1" t="s">
        <v>228</v>
      </c>
      <c r="C1229">
        <v>36</v>
      </c>
      <c r="D1229" s="48">
        <v>43533</v>
      </c>
    </row>
    <row r="1230" spans="1:4" x14ac:dyDescent="0.3">
      <c r="A1230" s="1" t="s">
        <v>236</v>
      </c>
      <c r="B1230" s="1" t="s">
        <v>231</v>
      </c>
      <c r="C1230">
        <v>36</v>
      </c>
      <c r="D1230" s="48">
        <v>43533</v>
      </c>
    </row>
    <row r="1231" spans="1:4" x14ac:dyDescent="0.3">
      <c r="A1231" s="1" t="s">
        <v>241</v>
      </c>
      <c r="B1231" s="1" t="s">
        <v>220</v>
      </c>
      <c r="C1231">
        <v>36</v>
      </c>
      <c r="D1231" s="48">
        <v>43533</v>
      </c>
    </row>
    <row r="1232" spans="1:4" x14ac:dyDescent="0.3">
      <c r="A1232" s="1" t="s">
        <v>238</v>
      </c>
      <c r="B1232" s="1" t="s">
        <v>224</v>
      </c>
      <c r="C1232">
        <v>36</v>
      </c>
      <c r="D1232" s="48">
        <v>43533</v>
      </c>
    </row>
    <row r="1233" spans="1:4" x14ac:dyDescent="0.3">
      <c r="A1233" s="1" t="s">
        <v>234</v>
      </c>
      <c r="B1233" s="1" t="s">
        <v>225</v>
      </c>
      <c r="C1233">
        <v>36</v>
      </c>
      <c r="D1233" s="48">
        <v>43533</v>
      </c>
    </row>
    <row r="1234" spans="1:4" x14ac:dyDescent="0.3">
      <c r="A1234" s="1" t="s">
        <v>235</v>
      </c>
      <c r="B1234" s="1" t="s">
        <v>221</v>
      </c>
      <c r="C1234">
        <v>36</v>
      </c>
      <c r="D1234" s="48">
        <v>43533</v>
      </c>
    </row>
    <row r="1235" spans="1:4" x14ac:dyDescent="0.3">
      <c r="A1235" s="1" t="s">
        <v>230</v>
      </c>
      <c r="B1235" s="1" t="s">
        <v>223</v>
      </c>
      <c r="C1235">
        <v>36</v>
      </c>
      <c r="D1235" s="48">
        <v>43533</v>
      </c>
    </row>
    <row r="1236" spans="1:4" x14ac:dyDescent="0.3">
      <c r="A1236" s="1" t="s">
        <v>185</v>
      </c>
      <c r="B1236" s="1" t="s">
        <v>187</v>
      </c>
      <c r="C1236">
        <v>36</v>
      </c>
      <c r="D1236" s="48">
        <v>43533</v>
      </c>
    </row>
    <row r="1237" spans="1:4" x14ac:dyDescent="0.3">
      <c r="A1237" s="1" t="s">
        <v>191</v>
      </c>
      <c r="B1237" s="1" t="s">
        <v>190</v>
      </c>
      <c r="C1237">
        <v>36</v>
      </c>
      <c r="D1237" s="48">
        <v>43533</v>
      </c>
    </row>
    <row r="1238" spans="1:4" x14ac:dyDescent="0.3">
      <c r="A1238" s="1" t="s">
        <v>181</v>
      </c>
      <c r="B1238" s="1" t="s">
        <v>171</v>
      </c>
      <c r="C1238">
        <v>36</v>
      </c>
      <c r="D1238" s="48">
        <v>43533</v>
      </c>
    </row>
    <row r="1239" spans="1:4" x14ac:dyDescent="0.3">
      <c r="A1239" s="1" t="s">
        <v>176</v>
      </c>
      <c r="B1239" s="1" t="s">
        <v>186</v>
      </c>
      <c r="C1239">
        <v>36</v>
      </c>
      <c r="D1239" s="48">
        <v>43533</v>
      </c>
    </row>
    <row r="1240" spans="1:4" x14ac:dyDescent="0.3">
      <c r="A1240" s="1" t="s">
        <v>175</v>
      </c>
      <c r="B1240" s="1" t="s">
        <v>188</v>
      </c>
      <c r="C1240">
        <v>36</v>
      </c>
      <c r="D1240" s="48">
        <v>43533</v>
      </c>
    </row>
    <row r="1241" spans="1:4" x14ac:dyDescent="0.3">
      <c r="A1241" s="1" t="s">
        <v>172</v>
      </c>
      <c r="B1241" s="1" t="s">
        <v>183</v>
      </c>
      <c r="C1241">
        <v>36</v>
      </c>
      <c r="D1241" s="48">
        <v>43533</v>
      </c>
    </row>
    <row r="1242" spans="1:4" x14ac:dyDescent="0.3">
      <c r="A1242" s="1" t="s">
        <v>180</v>
      </c>
      <c r="B1242" s="1" t="s">
        <v>184</v>
      </c>
      <c r="C1242">
        <v>36</v>
      </c>
      <c r="D1242" s="48">
        <v>43533</v>
      </c>
    </row>
    <row r="1243" spans="1:4" x14ac:dyDescent="0.3">
      <c r="A1243" s="1" t="s">
        <v>178</v>
      </c>
      <c r="B1243" s="1" t="s">
        <v>182</v>
      </c>
      <c r="C1243">
        <v>36</v>
      </c>
      <c r="D1243" s="48">
        <v>43533</v>
      </c>
    </row>
    <row r="1244" spans="1:4" x14ac:dyDescent="0.3">
      <c r="A1244" s="1" t="s">
        <v>193</v>
      </c>
      <c r="B1244" s="1" t="s">
        <v>189</v>
      </c>
      <c r="C1244">
        <v>36</v>
      </c>
      <c r="D1244" s="48">
        <v>43533</v>
      </c>
    </row>
    <row r="1245" spans="1:4" x14ac:dyDescent="0.3">
      <c r="A1245" s="1" t="s">
        <v>174</v>
      </c>
      <c r="B1245" s="1" t="s">
        <v>192</v>
      </c>
      <c r="C1245">
        <v>36</v>
      </c>
      <c r="D1245" s="48">
        <v>43533</v>
      </c>
    </row>
    <row r="1246" spans="1:4" x14ac:dyDescent="0.3">
      <c r="A1246" s="1" t="s">
        <v>173</v>
      </c>
      <c r="B1246" s="1" t="s">
        <v>194</v>
      </c>
      <c r="C1246">
        <v>36</v>
      </c>
      <c r="D1246" s="48">
        <v>43533</v>
      </c>
    </row>
    <row r="1247" spans="1:4" x14ac:dyDescent="0.3">
      <c r="A1247" s="1" t="s">
        <v>217</v>
      </c>
      <c r="B1247" s="1" t="s">
        <v>201</v>
      </c>
      <c r="C1247">
        <v>36</v>
      </c>
      <c r="D1247" s="48">
        <v>43533</v>
      </c>
    </row>
    <row r="1248" spans="1:4" x14ac:dyDescent="0.3">
      <c r="A1248" s="1" t="s">
        <v>198</v>
      </c>
      <c r="B1248" s="1" t="s">
        <v>204</v>
      </c>
      <c r="C1248">
        <v>36</v>
      </c>
      <c r="D1248" s="48">
        <v>43533</v>
      </c>
    </row>
    <row r="1249" spans="1:4" x14ac:dyDescent="0.3">
      <c r="A1249" s="1" t="s">
        <v>202</v>
      </c>
      <c r="B1249" s="1" t="s">
        <v>206</v>
      </c>
      <c r="C1249">
        <v>36</v>
      </c>
      <c r="D1249" s="48">
        <v>43533</v>
      </c>
    </row>
    <row r="1250" spans="1:4" x14ac:dyDescent="0.3">
      <c r="A1250" s="1" t="s">
        <v>215</v>
      </c>
      <c r="B1250" s="1" t="s">
        <v>199</v>
      </c>
      <c r="C1250">
        <v>36</v>
      </c>
      <c r="D1250" s="48">
        <v>43533</v>
      </c>
    </row>
    <row r="1251" spans="1:4" x14ac:dyDescent="0.3">
      <c r="A1251" s="1" t="s">
        <v>200</v>
      </c>
      <c r="B1251" s="1" t="s">
        <v>195</v>
      </c>
      <c r="C1251">
        <v>36</v>
      </c>
      <c r="D1251" s="48">
        <v>43533</v>
      </c>
    </row>
    <row r="1252" spans="1:4" x14ac:dyDescent="0.3">
      <c r="A1252" s="1" t="s">
        <v>212</v>
      </c>
      <c r="B1252" s="1" t="s">
        <v>214</v>
      </c>
      <c r="C1252">
        <v>36</v>
      </c>
      <c r="D1252" s="48">
        <v>43533</v>
      </c>
    </row>
    <row r="1253" spans="1:4" x14ac:dyDescent="0.3">
      <c r="A1253" s="1" t="s">
        <v>218</v>
      </c>
      <c r="B1253" s="1" t="s">
        <v>196</v>
      </c>
      <c r="C1253">
        <v>36</v>
      </c>
      <c r="D1253" s="48">
        <v>43533</v>
      </c>
    </row>
    <row r="1254" spans="1:4" x14ac:dyDescent="0.3">
      <c r="A1254" s="1" t="s">
        <v>210</v>
      </c>
      <c r="B1254" s="1" t="s">
        <v>211</v>
      </c>
      <c r="C1254">
        <v>36</v>
      </c>
      <c r="D1254" s="48">
        <v>43533</v>
      </c>
    </row>
    <row r="1255" spans="1:4" x14ac:dyDescent="0.3">
      <c r="A1255" s="1" t="s">
        <v>216</v>
      </c>
      <c r="B1255" s="1" t="s">
        <v>213</v>
      </c>
      <c r="C1255">
        <v>36</v>
      </c>
      <c r="D1255" s="48">
        <v>43533</v>
      </c>
    </row>
    <row r="1256" spans="1:4" x14ac:dyDescent="0.3">
      <c r="A1256" s="1" t="s">
        <v>208</v>
      </c>
      <c r="B1256" s="1" t="s">
        <v>205</v>
      </c>
      <c r="C1256">
        <v>36</v>
      </c>
      <c r="D1256" s="48">
        <v>43533</v>
      </c>
    </row>
    <row r="1257" spans="1:4" x14ac:dyDescent="0.3">
      <c r="A1257" s="1" t="s">
        <v>207</v>
      </c>
      <c r="B1257" s="1" t="s">
        <v>197</v>
      </c>
      <c r="C1257">
        <v>36</v>
      </c>
      <c r="D1257" s="48">
        <v>43533</v>
      </c>
    </row>
    <row r="1258" spans="1:4" x14ac:dyDescent="0.3">
      <c r="A1258" s="1" t="s">
        <v>256</v>
      </c>
      <c r="B1258" s="1" t="s">
        <v>258</v>
      </c>
      <c r="C1258">
        <v>25</v>
      </c>
      <c r="D1258" s="48">
        <v>43533</v>
      </c>
    </row>
    <row r="1259" spans="1:4" x14ac:dyDescent="0.3">
      <c r="A1259" s="1" t="s">
        <v>246</v>
      </c>
      <c r="B1259" s="1" t="s">
        <v>252</v>
      </c>
      <c r="C1259">
        <v>25</v>
      </c>
      <c r="D1259" s="48">
        <v>43533</v>
      </c>
    </row>
    <row r="1260" spans="1:4" x14ac:dyDescent="0.3">
      <c r="A1260" s="1" t="s">
        <v>251</v>
      </c>
      <c r="B1260" s="1" t="s">
        <v>257</v>
      </c>
      <c r="C1260">
        <v>25</v>
      </c>
      <c r="D1260" s="48">
        <v>43533</v>
      </c>
    </row>
    <row r="1261" spans="1:4" x14ac:dyDescent="0.3">
      <c r="A1261" s="1" t="s">
        <v>250</v>
      </c>
      <c r="B1261" s="1" t="s">
        <v>248</v>
      </c>
      <c r="C1261">
        <v>25</v>
      </c>
      <c r="D1261" s="48">
        <v>43533</v>
      </c>
    </row>
    <row r="1262" spans="1:4" x14ac:dyDescent="0.3">
      <c r="A1262" s="1" t="s">
        <v>259</v>
      </c>
      <c r="B1262" s="1" t="s">
        <v>318</v>
      </c>
      <c r="C1262">
        <v>25</v>
      </c>
      <c r="D1262" s="48">
        <v>43533</v>
      </c>
    </row>
    <row r="1263" spans="1:4" x14ac:dyDescent="0.3">
      <c r="A1263" s="1" t="s">
        <v>330</v>
      </c>
      <c r="B1263" s="1" t="s">
        <v>337</v>
      </c>
      <c r="C1263">
        <v>37</v>
      </c>
      <c r="D1263" s="48">
        <v>43533</v>
      </c>
    </row>
    <row r="1264" spans="1:4" x14ac:dyDescent="0.3">
      <c r="A1264" s="1" t="s">
        <v>331</v>
      </c>
      <c r="B1264" s="1" t="s">
        <v>323</v>
      </c>
      <c r="C1264">
        <v>37</v>
      </c>
      <c r="D1264" s="48">
        <v>43533</v>
      </c>
    </row>
    <row r="1265" spans="1:4" x14ac:dyDescent="0.3">
      <c r="A1265" s="1" t="s">
        <v>341</v>
      </c>
      <c r="B1265" s="1" t="s">
        <v>325</v>
      </c>
      <c r="C1265">
        <v>37</v>
      </c>
      <c r="D1265" s="48">
        <v>43533</v>
      </c>
    </row>
    <row r="1266" spans="1:4" x14ac:dyDescent="0.3">
      <c r="A1266" s="1" t="s">
        <v>338</v>
      </c>
      <c r="B1266" s="1" t="s">
        <v>329</v>
      </c>
      <c r="C1266">
        <v>37</v>
      </c>
      <c r="D1266" s="48">
        <v>43533</v>
      </c>
    </row>
    <row r="1267" spans="1:4" x14ac:dyDescent="0.3">
      <c r="A1267" s="1" t="s">
        <v>342</v>
      </c>
      <c r="B1267" s="1" t="s">
        <v>334</v>
      </c>
      <c r="C1267">
        <v>37</v>
      </c>
      <c r="D1267" s="48">
        <v>43533</v>
      </c>
    </row>
    <row r="1268" spans="1:4" x14ac:dyDescent="0.3">
      <c r="A1268" s="1" t="s">
        <v>335</v>
      </c>
      <c r="B1268" s="1" t="s">
        <v>328</v>
      </c>
      <c r="C1268">
        <v>37</v>
      </c>
      <c r="D1268" s="48">
        <v>43533</v>
      </c>
    </row>
    <row r="1269" spans="1:4" x14ac:dyDescent="0.3">
      <c r="A1269" s="1" t="s">
        <v>326</v>
      </c>
      <c r="B1269" s="1" t="s">
        <v>333</v>
      </c>
      <c r="C1269">
        <v>37</v>
      </c>
      <c r="D1269" s="48">
        <v>43533</v>
      </c>
    </row>
    <row r="1270" spans="1:4" x14ac:dyDescent="0.3">
      <c r="A1270" s="1" t="s">
        <v>332</v>
      </c>
      <c r="B1270" s="1" t="s">
        <v>336</v>
      </c>
      <c r="C1270">
        <v>37</v>
      </c>
      <c r="D1270" s="48">
        <v>43533</v>
      </c>
    </row>
    <row r="1271" spans="1:4" x14ac:dyDescent="0.3">
      <c r="A1271" s="1" t="s">
        <v>320</v>
      </c>
      <c r="B1271" s="1" t="s">
        <v>321</v>
      </c>
      <c r="C1271">
        <v>37</v>
      </c>
      <c r="D1271" s="48">
        <v>43533</v>
      </c>
    </row>
    <row r="1272" spans="1:4" x14ac:dyDescent="0.3">
      <c r="A1272" s="1" t="s">
        <v>339</v>
      </c>
      <c r="B1272" s="1" t="s">
        <v>327</v>
      </c>
      <c r="C1272">
        <v>37</v>
      </c>
      <c r="D1272" s="48">
        <v>43533</v>
      </c>
    </row>
    <row r="1273" spans="1:4" x14ac:dyDescent="0.3">
      <c r="A1273" s="1" t="s">
        <v>340</v>
      </c>
      <c r="B1273" s="1" t="s">
        <v>343</v>
      </c>
      <c r="C1273">
        <v>37</v>
      </c>
      <c r="D1273" s="48">
        <v>43533</v>
      </c>
    </row>
    <row r="1274" spans="1:4" x14ac:dyDescent="0.3">
      <c r="A1274" s="1" t="s">
        <v>322</v>
      </c>
      <c r="B1274" s="1" t="s">
        <v>324</v>
      </c>
      <c r="C1274">
        <v>37</v>
      </c>
      <c r="D1274" s="48">
        <v>43533</v>
      </c>
    </row>
    <row r="1275" spans="1:4" x14ac:dyDescent="0.3">
      <c r="A1275" s="1" t="s">
        <v>345</v>
      </c>
      <c r="B1275" s="1" t="s">
        <v>357</v>
      </c>
      <c r="C1275">
        <v>25</v>
      </c>
      <c r="D1275" s="48">
        <v>43533</v>
      </c>
    </row>
    <row r="1276" spans="1:4" x14ac:dyDescent="0.3">
      <c r="A1276" s="1" t="s">
        <v>352</v>
      </c>
      <c r="B1276" s="1" t="s">
        <v>359</v>
      </c>
      <c r="C1276">
        <v>25</v>
      </c>
      <c r="D1276" s="48">
        <v>43533</v>
      </c>
    </row>
    <row r="1277" spans="1:4" x14ac:dyDescent="0.3">
      <c r="A1277" s="1" t="s">
        <v>356</v>
      </c>
      <c r="B1277" s="1" t="s">
        <v>348</v>
      </c>
      <c r="C1277">
        <v>25</v>
      </c>
      <c r="D1277" s="48">
        <v>43533</v>
      </c>
    </row>
    <row r="1278" spans="1:4" x14ac:dyDescent="0.3">
      <c r="A1278" s="1" t="s">
        <v>355</v>
      </c>
      <c r="B1278" s="1" t="s">
        <v>350</v>
      </c>
      <c r="C1278">
        <v>25</v>
      </c>
      <c r="D1278" s="48">
        <v>43533</v>
      </c>
    </row>
    <row r="1279" spans="1:4" x14ac:dyDescent="0.3">
      <c r="A1279" s="1" t="s">
        <v>446</v>
      </c>
      <c r="B1279" s="1" t="s">
        <v>439</v>
      </c>
      <c r="C1279">
        <v>29</v>
      </c>
      <c r="D1279" s="48">
        <v>43533</v>
      </c>
    </row>
    <row r="1280" spans="1:4" x14ac:dyDescent="0.3">
      <c r="A1280" s="1" t="s">
        <v>441</v>
      </c>
      <c r="B1280" s="1" t="s">
        <v>451</v>
      </c>
      <c r="C1280">
        <v>29</v>
      </c>
      <c r="D1280" s="48">
        <v>43533</v>
      </c>
    </row>
    <row r="1281" spans="1:4" x14ac:dyDescent="0.3">
      <c r="A1281" s="1" t="s">
        <v>437</v>
      </c>
      <c r="B1281" s="1" t="s">
        <v>447</v>
      </c>
      <c r="C1281">
        <v>29</v>
      </c>
      <c r="D1281" s="48">
        <v>43533</v>
      </c>
    </row>
    <row r="1282" spans="1:4" x14ac:dyDescent="0.3">
      <c r="A1282" s="1" t="s">
        <v>438</v>
      </c>
      <c r="B1282" s="1" t="s">
        <v>445</v>
      </c>
      <c r="C1282">
        <v>29</v>
      </c>
      <c r="D1282" s="48">
        <v>43533</v>
      </c>
    </row>
    <row r="1283" spans="1:4" x14ac:dyDescent="0.3">
      <c r="A1283" s="1" t="s">
        <v>443</v>
      </c>
      <c r="B1283" s="1" t="s">
        <v>444</v>
      </c>
      <c r="C1283">
        <v>29</v>
      </c>
      <c r="D1283" s="48">
        <v>43533</v>
      </c>
    </row>
    <row r="1284" spans="1:4" x14ac:dyDescent="0.3">
      <c r="A1284" s="1" t="s">
        <v>457</v>
      </c>
      <c r="B1284" s="1" t="s">
        <v>452</v>
      </c>
      <c r="C1284">
        <v>28</v>
      </c>
      <c r="D1284" s="48">
        <v>43533</v>
      </c>
    </row>
    <row r="1285" spans="1:4" x14ac:dyDescent="0.3">
      <c r="A1285" s="1" t="s">
        <v>453</v>
      </c>
      <c r="B1285" s="1" t="s">
        <v>460</v>
      </c>
      <c r="C1285">
        <v>28</v>
      </c>
      <c r="D1285" s="48">
        <v>43533</v>
      </c>
    </row>
    <row r="1286" spans="1:4" x14ac:dyDescent="0.3">
      <c r="A1286" s="1" t="s">
        <v>456</v>
      </c>
      <c r="B1286" s="1" t="s">
        <v>454</v>
      </c>
      <c r="C1286">
        <v>28</v>
      </c>
      <c r="D1286" s="48">
        <v>43533</v>
      </c>
    </row>
    <row r="1287" spans="1:4" x14ac:dyDescent="0.3">
      <c r="A1287" s="1" t="s">
        <v>458</v>
      </c>
      <c r="B1287" s="1" t="s">
        <v>461</v>
      </c>
      <c r="C1287">
        <v>28</v>
      </c>
      <c r="D1287" s="48">
        <v>43533</v>
      </c>
    </row>
    <row r="1288" spans="1:4" x14ac:dyDescent="0.3">
      <c r="A1288" s="1" t="s">
        <v>459</v>
      </c>
      <c r="B1288" s="1" t="s">
        <v>455</v>
      </c>
      <c r="C1288">
        <v>28</v>
      </c>
      <c r="D1288" s="48">
        <v>43533</v>
      </c>
    </row>
    <row r="1289" spans="1:4" x14ac:dyDescent="0.3">
      <c r="A1289" s="1" t="s">
        <v>472</v>
      </c>
      <c r="B1289" s="1" t="s">
        <v>470</v>
      </c>
      <c r="C1289">
        <v>21</v>
      </c>
      <c r="D1289" s="48">
        <v>43533</v>
      </c>
    </row>
    <row r="1290" spans="1:4" x14ac:dyDescent="0.3">
      <c r="A1290" s="1" t="s">
        <v>481</v>
      </c>
      <c r="B1290" s="1" t="s">
        <v>475</v>
      </c>
      <c r="C1290">
        <v>23</v>
      </c>
      <c r="D1290" s="48">
        <v>43533</v>
      </c>
    </row>
    <row r="1291" spans="1:4" x14ac:dyDescent="0.3">
      <c r="A1291" s="1" t="s">
        <v>91</v>
      </c>
      <c r="B1291" s="1" t="s">
        <v>95</v>
      </c>
      <c r="C1291">
        <v>27</v>
      </c>
      <c r="D1291" s="48">
        <v>43534</v>
      </c>
    </row>
    <row r="1292" spans="1:4" x14ac:dyDescent="0.3">
      <c r="A1292" s="1" t="s">
        <v>104</v>
      </c>
      <c r="B1292" s="1" t="s">
        <v>99</v>
      </c>
      <c r="C1292">
        <v>27</v>
      </c>
      <c r="D1292" s="48">
        <v>43534</v>
      </c>
    </row>
    <row r="1293" spans="1:4" x14ac:dyDescent="0.3">
      <c r="A1293" s="1" t="s">
        <v>96</v>
      </c>
      <c r="B1293" s="1" t="s">
        <v>90</v>
      </c>
      <c r="C1293">
        <v>27</v>
      </c>
      <c r="D1293" s="48">
        <v>43534</v>
      </c>
    </row>
    <row r="1294" spans="1:4" x14ac:dyDescent="0.3">
      <c r="A1294" s="1" t="s">
        <v>97</v>
      </c>
      <c r="B1294" s="1" t="s">
        <v>88</v>
      </c>
      <c r="C1294">
        <v>27</v>
      </c>
      <c r="D1294" s="48">
        <v>43534</v>
      </c>
    </row>
    <row r="1295" spans="1:4" x14ac:dyDescent="0.3">
      <c r="A1295" s="1" t="s">
        <v>89</v>
      </c>
      <c r="B1295" s="1" t="s">
        <v>101</v>
      </c>
      <c r="C1295">
        <v>27</v>
      </c>
      <c r="D1295" s="48">
        <v>43534</v>
      </c>
    </row>
    <row r="1296" spans="1:4" x14ac:dyDescent="0.3">
      <c r="A1296" s="1" t="s">
        <v>105</v>
      </c>
      <c r="B1296" s="1" t="s">
        <v>94</v>
      </c>
      <c r="C1296">
        <v>27</v>
      </c>
      <c r="D1296" s="48">
        <v>43534</v>
      </c>
    </row>
    <row r="1297" spans="1:4" x14ac:dyDescent="0.3">
      <c r="A1297" s="1" t="s">
        <v>167</v>
      </c>
      <c r="B1297" s="1" t="s">
        <v>159</v>
      </c>
      <c r="C1297">
        <v>25</v>
      </c>
      <c r="D1297" s="48">
        <v>43534</v>
      </c>
    </row>
    <row r="1298" spans="1:4" x14ac:dyDescent="0.3">
      <c r="A1298" s="1" t="s">
        <v>157</v>
      </c>
      <c r="B1298" s="1" t="s">
        <v>155</v>
      </c>
      <c r="C1298">
        <v>25</v>
      </c>
      <c r="D1298" s="48">
        <v>43534</v>
      </c>
    </row>
    <row r="1299" spans="1:4" x14ac:dyDescent="0.3">
      <c r="A1299" s="1" t="s">
        <v>165</v>
      </c>
      <c r="B1299" s="1" t="s">
        <v>158</v>
      </c>
      <c r="C1299">
        <v>25</v>
      </c>
      <c r="D1299" s="48">
        <v>43534</v>
      </c>
    </row>
    <row r="1300" spans="1:4" x14ac:dyDescent="0.3">
      <c r="A1300" s="1" t="s">
        <v>139</v>
      </c>
      <c r="B1300" s="1" t="s">
        <v>161</v>
      </c>
      <c r="C1300">
        <v>25</v>
      </c>
      <c r="D1300" s="48">
        <v>43534</v>
      </c>
    </row>
    <row r="1301" spans="1:4" x14ac:dyDescent="0.3">
      <c r="A1301" s="1" t="s">
        <v>177</v>
      </c>
      <c r="B1301" s="1" t="s">
        <v>179</v>
      </c>
      <c r="C1301">
        <v>36</v>
      </c>
      <c r="D1301" s="48">
        <v>43534</v>
      </c>
    </row>
    <row r="1302" spans="1:4" x14ac:dyDescent="0.3">
      <c r="A1302" s="1" t="s">
        <v>245</v>
      </c>
      <c r="B1302" s="1" t="s">
        <v>249</v>
      </c>
      <c r="C1302">
        <v>25</v>
      </c>
      <c r="D1302" s="48">
        <v>43534</v>
      </c>
    </row>
    <row r="1303" spans="1:4" x14ac:dyDescent="0.3">
      <c r="A1303" s="1" t="s">
        <v>254</v>
      </c>
      <c r="B1303" s="1" t="s">
        <v>247</v>
      </c>
      <c r="C1303">
        <v>25</v>
      </c>
      <c r="D1303" s="48">
        <v>43534</v>
      </c>
    </row>
    <row r="1304" spans="1:4" x14ac:dyDescent="0.3">
      <c r="A1304" s="1" t="s">
        <v>273</v>
      </c>
      <c r="B1304" s="1" t="s">
        <v>271</v>
      </c>
      <c r="C1304">
        <v>25</v>
      </c>
      <c r="D1304" s="48">
        <v>43534</v>
      </c>
    </row>
    <row r="1305" spans="1:4" x14ac:dyDescent="0.3">
      <c r="A1305" s="1" t="s">
        <v>274</v>
      </c>
      <c r="B1305" s="1" t="s">
        <v>277</v>
      </c>
      <c r="C1305">
        <v>25</v>
      </c>
      <c r="D1305" s="48">
        <v>43534</v>
      </c>
    </row>
    <row r="1306" spans="1:4" x14ac:dyDescent="0.3">
      <c r="A1306" s="1" t="s">
        <v>268</v>
      </c>
      <c r="B1306" s="1" t="s">
        <v>272</v>
      </c>
      <c r="C1306">
        <v>25</v>
      </c>
      <c r="D1306" s="48">
        <v>43534</v>
      </c>
    </row>
    <row r="1307" spans="1:4" x14ac:dyDescent="0.3">
      <c r="A1307" s="1" t="s">
        <v>266</v>
      </c>
      <c r="B1307" s="1" t="s">
        <v>263</v>
      </c>
      <c r="C1307">
        <v>25</v>
      </c>
      <c r="D1307" s="48">
        <v>43534</v>
      </c>
    </row>
    <row r="1308" spans="1:4" x14ac:dyDescent="0.3">
      <c r="A1308" s="1" t="s">
        <v>267</v>
      </c>
      <c r="B1308" s="1" t="s">
        <v>260</v>
      </c>
      <c r="C1308">
        <v>25</v>
      </c>
      <c r="D1308" s="48">
        <v>43534</v>
      </c>
    </row>
    <row r="1309" spans="1:4" x14ac:dyDescent="0.3">
      <c r="A1309" s="1" t="s">
        <v>265</v>
      </c>
      <c r="B1309" s="1" t="s">
        <v>261</v>
      </c>
      <c r="C1309">
        <v>25</v>
      </c>
      <c r="D1309" s="48">
        <v>43534</v>
      </c>
    </row>
    <row r="1310" spans="1:4" x14ac:dyDescent="0.3">
      <c r="A1310" s="1" t="s">
        <v>270</v>
      </c>
      <c r="B1310" s="1" t="s">
        <v>275</v>
      </c>
      <c r="C1310">
        <v>25</v>
      </c>
      <c r="D1310" s="48">
        <v>43534</v>
      </c>
    </row>
    <row r="1311" spans="1:4" x14ac:dyDescent="0.3">
      <c r="A1311" s="1" t="s">
        <v>262</v>
      </c>
      <c r="B1311" s="1" t="s">
        <v>276</v>
      </c>
      <c r="C1311">
        <v>25</v>
      </c>
      <c r="D1311" s="48">
        <v>43534</v>
      </c>
    </row>
    <row r="1312" spans="1:4" x14ac:dyDescent="0.3">
      <c r="A1312" s="1" t="s">
        <v>269</v>
      </c>
      <c r="B1312" s="1" t="s">
        <v>264</v>
      </c>
      <c r="C1312">
        <v>25</v>
      </c>
      <c r="D1312" s="48">
        <v>43534</v>
      </c>
    </row>
    <row r="1313" spans="1:4" x14ac:dyDescent="0.3">
      <c r="A1313" s="1" t="s">
        <v>346</v>
      </c>
      <c r="B1313" s="1" t="s">
        <v>344</v>
      </c>
      <c r="C1313">
        <v>25</v>
      </c>
      <c r="D1313" s="48">
        <v>43534</v>
      </c>
    </row>
    <row r="1314" spans="1:4" x14ac:dyDescent="0.3">
      <c r="A1314" s="1" t="s">
        <v>354</v>
      </c>
      <c r="B1314" s="1" t="s">
        <v>353</v>
      </c>
      <c r="C1314">
        <v>25</v>
      </c>
      <c r="D1314" s="48">
        <v>43534</v>
      </c>
    </row>
    <row r="1315" spans="1:4" x14ac:dyDescent="0.3">
      <c r="A1315" s="1" t="s">
        <v>360</v>
      </c>
      <c r="B1315" s="1" t="s">
        <v>358</v>
      </c>
      <c r="C1315">
        <v>25</v>
      </c>
      <c r="D1315" s="48">
        <v>43534</v>
      </c>
    </row>
    <row r="1316" spans="1:4" x14ac:dyDescent="0.3">
      <c r="A1316" s="1" t="s">
        <v>412</v>
      </c>
      <c r="B1316" s="1" t="s">
        <v>405</v>
      </c>
      <c r="C1316">
        <v>25</v>
      </c>
      <c r="D1316" s="48">
        <v>43534</v>
      </c>
    </row>
    <row r="1317" spans="1:4" x14ac:dyDescent="0.3">
      <c r="A1317" s="1" t="s">
        <v>416</v>
      </c>
      <c r="B1317" s="1" t="s">
        <v>404</v>
      </c>
      <c r="C1317">
        <v>25</v>
      </c>
      <c r="D1317" s="48">
        <v>43534</v>
      </c>
    </row>
    <row r="1318" spans="1:4" x14ac:dyDescent="0.3">
      <c r="A1318" s="1" t="s">
        <v>400</v>
      </c>
      <c r="B1318" s="1" t="s">
        <v>448</v>
      </c>
      <c r="C1318">
        <v>25</v>
      </c>
      <c r="D1318" s="48">
        <v>43534</v>
      </c>
    </row>
    <row r="1319" spans="1:4" x14ac:dyDescent="0.3">
      <c r="A1319" s="1" t="s">
        <v>402</v>
      </c>
      <c r="B1319" s="1" t="s">
        <v>409</v>
      </c>
      <c r="C1319">
        <v>25</v>
      </c>
      <c r="D1319" s="48">
        <v>43534</v>
      </c>
    </row>
    <row r="1320" spans="1:4" x14ac:dyDescent="0.3">
      <c r="A1320" s="1" t="s">
        <v>413</v>
      </c>
      <c r="B1320" s="1" t="s">
        <v>407</v>
      </c>
      <c r="C1320">
        <v>25</v>
      </c>
      <c r="D1320" s="48">
        <v>43534</v>
      </c>
    </row>
    <row r="1321" spans="1:4" x14ac:dyDescent="0.3">
      <c r="A1321" s="1" t="s">
        <v>408</v>
      </c>
      <c r="B1321" s="1" t="s">
        <v>414</v>
      </c>
      <c r="C1321">
        <v>25</v>
      </c>
      <c r="D1321" s="48">
        <v>43534</v>
      </c>
    </row>
    <row r="1322" spans="1:4" x14ac:dyDescent="0.3">
      <c r="A1322" s="1" t="s">
        <v>401</v>
      </c>
      <c r="B1322" s="1" t="s">
        <v>415</v>
      </c>
      <c r="C1322">
        <v>25</v>
      </c>
      <c r="D1322" s="48">
        <v>43534</v>
      </c>
    </row>
    <row r="1323" spans="1:4" x14ac:dyDescent="0.3">
      <c r="A1323" s="1" t="s">
        <v>403</v>
      </c>
      <c r="B1323" s="1" t="s">
        <v>410</v>
      </c>
      <c r="C1323">
        <v>25</v>
      </c>
      <c r="D1323" s="48">
        <v>43534</v>
      </c>
    </row>
    <row r="1324" spans="1:4" x14ac:dyDescent="0.3">
      <c r="A1324" s="1" t="s">
        <v>411</v>
      </c>
      <c r="B1324" s="1" t="s">
        <v>406</v>
      </c>
      <c r="C1324">
        <v>25</v>
      </c>
      <c r="D1324" s="48">
        <v>43534</v>
      </c>
    </row>
    <row r="1325" spans="1:4" x14ac:dyDescent="0.3">
      <c r="A1325" s="1" t="s">
        <v>508</v>
      </c>
      <c r="B1325" s="1" t="s">
        <v>522</v>
      </c>
      <c r="C1325">
        <v>29</v>
      </c>
      <c r="D1325" s="48">
        <v>43534</v>
      </c>
    </row>
    <row r="1326" spans="1:4" x14ac:dyDescent="0.3">
      <c r="A1326" s="1" t="s">
        <v>507</v>
      </c>
      <c r="B1326" s="1" t="s">
        <v>510</v>
      </c>
      <c r="C1326">
        <v>29</v>
      </c>
      <c r="D1326" s="48">
        <v>43534</v>
      </c>
    </row>
    <row r="1327" spans="1:4" x14ac:dyDescent="0.3">
      <c r="A1327" s="1" t="s">
        <v>512</v>
      </c>
      <c r="B1327" s="1" t="s">
        <v>516</v>
      </c>
      <c r="C1327">
        <v>29</v>
      </c>
      <c r="D1327" s="48">
        <v>43534</v>
      </c>
    </row>
    <row r="1328" spans="1:4" x14ac:dyDescent="0.3">
      <c r="A1328" s="1" t="s">
        <v>509</v>
      </c>
      <c r="B1328" s="1" t="s">
        <v>515</v>
      </c>
      <c r="C1328">
        <v>29</v>
      </c>
      <c r="D1328" s="48">
        <v>43534</v>
      </c>
    </row>
    <row r="1329" spans="1:4" x14ac:dyDescent="0.3">
      <c r="A1329" s="1" t="s">
        <v>511</v>
      </c>
      <c r="B1329" s="1" t="s">
        <v>513</v>
      </c>
      <c r="C1329">
        <v>29</v>
      </c>
      <c r="D1329" s="48">
        <v>43534</v>
      </c>
    </row>
    <row r="1330" spans="1:4" x14ac:dyDescent="0.3">
      <c r="A1330" s="1" t="s">
        <v>514</v>
      </c>
      <c r="B1330" s="1" t="s">
        <v>521</v>
      </c>
      <c r="C1330">
        <v>29</v>
      </c>
      <c r="D1330" s="48">
        <v>43534</v>
      </c>
    </row>
    <row r="1331" spans="1:4" x14ac:dyDescent="0.3">
      <c r="A1331" s="1" t="s">
        <v>520</v>
      </c>
      <c r="B1331" s="1" t="s">
        <v>518</v>
      </c>
      <c r="C1331">
        <v>29</v>
      </c>
      <c r="D1331" s="48">
        <v>43534</v>
      </c>
    </row>
    <row r="1332" spans="1:4" x14ac:dyDescent="0.3">
      <c r="A1332" s="1" t="s">
        <v>93</v>
      </c>
      <c r="B1332" s="1" t="s">
        <v>102</v>
      </c>
      <c r="C1332">
        <v>27</v>
      </c>
      <c r="D1332" s="48">
        <v>43535</v>
      </c>
    </row>
    <row r="1333" spans="1:4" x14ac:dyDescent="0.3">
      <c r="A1333" s="1" t="s">
        <v>255</v>
      </c>
      <c r="B1333" s="1" t="s">
        <v>319</v>
      </c>
      <c r="C1333">
        <v>25</v>
      </c>
      <c r="D1333" s="48">
        <v>43535</v>
      </c>
    </row>
    <row r="1334" spans="1:4" x14ac:dyDescent="0.3">
      <c r="A1334" s="1" t="s">
        <v>140</v>
      </c>
      <c r="B1334" s="1" t="s">
        <v>153</v>
      </c>
      <c r="C1334">
        <v>28</v>
      </c>
      <c r="D1334" s="48">
        <v>43535</v>
      </c>
    </row>
    <row r="1335" spans="1:4" x14ac:dyDescent="0.3">
      <c r="A1335" s="1" t="s">
        <v>240</v>
      </c>
      <c r="B1335" s="1" t="s">
        <v>233</v>
      </c>
      <c r="C1335">
        <v>37</v>
      </c>
      <c r="D1335" s="48">
        <v>43536</v>
      </c>
    </row>
    <row r="1336" spans="1:4" x14ac:dyDescent="0.3">
      <c r="A1336" s="1" t="s">
        <v>226</v>
      </c>
      <c r="B1336" s="1" t="s">
        <v>242</v>
      </c>
      <c r="C1336">
        <v>37</v>
      </c>
      <c r="D1336" s="48">
        <v>43536</v>
      </c>
    </row>
    <row r="1337" spans="1:4" x14ac:dyDescent="0.3">
      <c r="A1337" s="1" t="s">
        <v>222</v>
      </c>
      <c r="B1337" s="1" t="s">
        <v>224</v>
      </c>
      <c r="C1337">
        <v>37</v>
      </c>
      <c r="D1337" s="48">
        <v>43536</v>
      </c>
    </row>
    <row r="1338" spans="1:4" x14ac:dyDescent="0.3">
      <c r="A1338" s="1" t="s">
        <v>236</v>
      </c>
      <c r="B1338" s="1" t="s">
        <v>221</v>
      </c>
      <c r="C1338">
        <v>37</v>
      </c>
      <c r="D1338" s="48">
        <v>43536</v>
      </c>
    </row>
    <row r="1339" spans="1:4" x14ac:dyDescent="0.3">
      <c r="A1339" s="1" t="s">
        <v>219</v>
      </c>
      <c r="B1339" s="1" t="s">
        <v>229</v>
      </c>
      <c r="C1339">
        <v>37</v>
      </c>
      <c r="D1339" s="48">
        <v>43536</v>
      </c>
    </row>
    <row r="1340" spans="1:4" x14ac:dyDescent="0.3">
      <c r="A1340" s="1" t="s">
        <v>241</v>
      </c>
      <c r="B1340" s="1" t="s">
        <v>225</v>
      </c>
      <c r="C1340">
        <v>37</v>
      </c>
      <c r="D1340" s="48">
        <v>43536</v>
      </c>
    </row>
    <row r="1341" spans="1:4" x14ac:dyDescent="0.3">
      <c r="A1341" s="1" t="s">
        <v>238</v>
      </c>
      <c r="B1341" s="1" t="s">
        <v>220</v>
      </c>
      <c r="C1341">
        <v>37</v>
      </c>
      <c r="D1341" s="48">
        <v>43536</v>
      </c>
    </row>
    <row r="1342" spans="1:4" x14ac:dyDescent="0.3">
      <c r="A1342" s="1" t="s">
        <v>234</v>
      </c>
      <c r="B1342" s="1" t="s">
        <v>228</v>
      </c>
      <c r="C1342">
        <v>37</v>
      </c>
      <c r="D1342" s="48">
        <v>43536</v>
      </c>
    </row>
    <row r="1343" spans="1:4" x14ac:dyDescent="0.3">
      <c r="A1343" s="1" t="s">
        <v>235</v>
      </c>
      <c r="B1343" s="1" t="s">
        <v>239</v>
      </c>
      <c r="C1343">
        <v>37</v>
      </c>
      <c r="D1343" s="48">
        <v>43536</v>
      </c>
    </row>
    <row r="1344" spans="1:4" x14ac:dyDescent="0.3">
      <c r="A1344" s="1" t="s">
        <v>230</v>
      </c>
      <c r="B1344" s="1" t="s">
        <v>232</v>
      </c>
      <c r="C1344">
        <v>37</v>
      </c>
      <c r="D1344" s="48">
        <v>43536</v>
      </c>
    </row>
    <row r="1345" spans="1:4" x14ac:dyDescent="0.3">
      <c r="A1345" s="1" t="s">
        <v>227</v>
      </c>
      <c r="B1345" s="1" t="s">
        <v>231</v>
      </c>
      <c r="C1345">
        <v>37</v>
      </c>
      <c r="D1345" s="48">
        <v>43536</v>
      </c>
    </row>
    <row r="1346" spans="1:4" x14ac:dyDescent="0.3">
      <c r="A1346" s="1" t="s">
        <v>185</v>
      </c>
      <c r="B1346" s="1" t="s">
        <v>189</v>
      </c>
      <c r="C1346">
        <v>37</v>
      </c>
      <c r="D1346" s="48">
        <v>43536</v>
      </c>
    </row>
    <row r="1347" spans="1:4" x14ac:dyDescent="0.3">
      <c r="A1347" s="1" t="s">
        <v>191</v>
      </c>
      <c r="B1347" s="1" t="s">
        <v>186</v>
      </c>
      <c r="C1347">
        <v>37</v>
      </c>
      <c r="D1347" s="48">
        <v>43536</v>
      </c>
    </row>
    <row r="1348" spans="1:4" x14ac:dyDescent="0.3">
      <c r="A1348" s="1" t="s">
        <v>181</v>
      </c>
      <c r="B1348" s="1" t="s">
        <v>194</v>
      </c>
      <c r="C1348">
        <v>37</v>
      </c>
      <c r="D1348" s="48">
        <v>43536</v>
      </c>
    </row>
    <row r="1349" spans="1:4" x14ac:dyDescent="0.3">
      <c r="A1349" s="1" t="s">
        <v>193</v>
      </c>
      <c r="B1349" s="1" t="s">
        <v>171</v>
      </c>
      <c r="C1349">
        <v>37</v>
      </c>
      <c r="D1349" s="48">
        <v>43536</v>
      </c>
    </row>
    <row r="1350" spans="1:4" x14ac:dyDescent="0.3">
      <c r="A1350" s="1" t="s">
        <v>174</v>
      </c>
      <c r="B1350" s="1" t="s">
        <v>188</v>
      </c>
      <c r="C1350">
        <v>37</v>
      </c>
      <c r="D1350" s="48">
        <v>43536</v>
      </c>
    </row>
    <row r="1351" spans="1:4" x14ac:dyDescent="0.3">
      <c r="A1351" s="1" t="s">
        <v>217</v>
      </c>
      <c r="B1351" s="1" t="s">
        <v>199</v>
      </c>
      <c r="C1351">
        <v>37</v>
      </c>
      <c r="D1351" s="48">
        <v>43536</v>
      </c>
    </row>
    <row r="1352" spans="1:4" x14ac:dyDescent="0.3">
      <c r="A1352" s="1" t="s">
        <v>198</v>
      </c>
      <c r="B1352" s="1" t="s">
        <v>197</v>
      </c>
      <c r="C1352">
        <v>37</v>
      </c>
      <c r="D1352" s="48">
        <v>43536</v>
      </c>
    </row>
    <row r="1353" spans="1:4" x14ac:dyDescent="0.3">
      <c r="A1353" s="1" t="s">
        <v>202</v>
      </c>
      <c r="B1353" s="1" t="s">
        <v>201</v>
      </c>
      <c r="C1353">
        <v>37</v>
      </c>
      <c r="D1353" s="48">
        <v>43536</v>
      </c>
    </row>
    <row r="1354" spans="1:4" x14ac:dyDescent="0.3">
      <c r="A1354" s="1" t="s">
        <v>215</v>
      </c>
      <c r="B1354" s="1" t="s">
        <v>196</v>
      </c>
      <c r="C1354">
        <v>37</v>
      </c>
      <c r="D1354" s="48">
        <v>43536</v>
      </c>
    </row>
    <row r="1355" spans="1:4" x14ac:dyDescent="0.3">
      <c r="A1355" s="1" t="s">
        <v>200</v>
      </c>
      <c r="B1355" s="1" t="s">
        <v>209</v>
      </c>
      <c r="C1355">
        <v>37</v>
      </c>
      <c r="D1355" s="48">
        <v>43536</v>
      </c>
    </row>
    <row r="1356" spans="1:4" x14ac:dyDescent="0.3">
      <c r="A1356" s="1" t="s">
        <v>203</v>
      </c>
      <c r="B1356" s="1" t="s">
        <v>205</v>
      </c>
      <c r="C1356">
        <v>37</v>
      </c>
      <c r="D1356" s="48">
        <v>43536</v>
      </c>
    </row>
    <row r="1357" spans="1:4" x14ac:dyDescent="0.3">
      <c r="A1357" s="1" t="s">
        <v>212</v>
      </c>
      <c r="B1357" s="1" t="s">
        <v>213</v>
      </c>
      <c r="C1357">
        <v>37</v>
      </c>
      <c r="D1357" s="48">
        <v>43536</v>
      </c>
    </row>
    <row r="1358" spans="1:4" x14ac:dyDescent="0.3">
      <c r="A1358" s="1" t="s">
        <v>218</v>
      </c>
      <c r="B1358" s="1" t="s">
        <v>211</v>
      </c>
      <c r="C1358">
        <v>37</v>
      </c>
      <c r="D1358" s="48">
        <v>43536</v>
      </c>
    </row>
    <row r="1359" spans="1:4" x14ac:dyDescent="0.3">
      <c r="A1359" s="1" t="s">
        <v>210</v>
      </c>
      <c r="B1359" s="1" t="s">
        <v>214</v>
      </c>
      <c r="C1359">
        <v>37</v>
      </c>
      <c r="D1359" s="48">
        <v>43536</v>
      </c>
    </row>
    <row r="1360" spans="1:4" x14ac:dyDescent="0.3">
      <c r="A1360" s="1" t="s">
        <v>216</v>
      </c>
      <c r="B1360" s="1" t="s">
        <v>206</v>
      </c>
      <c r="C1360">
        <v>37</v>
      </c>
      <c r="D1360" s="48">
        <v>43536</v>
      </c>
    </row>
    <row r="1361" spans="1:4" x14ac:dyDescent="0.3">
      <c r="A1361" s="1" t="s">
        <v>208</v>
      </c>
      <c r="B1361" s="1" t="s">
        <v>195</v>
      </c>
      <c r="C1361">
        <v>37</v>
      </c>
      <c r="D1361" s="48">
        <v>43536</v>
      </c>
    </row>
    <row r="1362" spans="1:4" x14ac:dyDescent="0.3">
      <c r="A1362" s="1" t="s">
        <v>207</v>
      </c>
      <c r="B1362" s="1" t="s">
        <v>204</v>
      </c>
      <c r="C1362">
        <v>37</v>
      </c>
      <c r="D1362" s="48">
        <v>43536</v>
      </c>
    </row>
    <row r="1363" spans="1:4" x14ac:dyDescent="0.3">
      <c r="A1363" s="1" t="s">
        <v>323</v>
      </c>
      <c r="B1363" s="1" t="s">
        <v>332</v>
      </c>
      <c r="C1363">
        <v>38</v>
      </c>
      <c r="D1363" s="48">
        <v>43536</v>
      </c>
    </row>
    <row r="1364" spans="1:4" x14ac:dyDescent="0.3">
      <c r="A1364" s="1" t="s">
        <v>337</v>
      </c>
      <c r="B1364" s="1" t="s">
        <v>320</v>
      </c>
      <c r="C1364">
        <v>38</v>
      </c>
      <c r="D1364" s="48">
        <v>43536</v>
      </c>
    </row>
    <row r="1365" spans="1:4" x14ac:dyDescent="0.3">
      <c r="A1365" s="1" t="s">
        <v>333</v>
      </c>
      <c r="B1365" s="1" t="s">
        <v>335</v>
      </c>
      <c r="C1365">
        <v>38</v>
      </c>
      <c r="D1365" s="48">
        <v>43536</v>
      </c>
    </row>
    <row r="1366" spans="1:4" x14ac:dyDescent="0.3">
      <c r="A1366" s="1" t="s">
        <v>334</v>
      </c>
      <c r="B1366" s="1" t="s">
        <v>338</v>
      </c>
      <c r="C1366">
        <v>38</v>
      </c>
      <c r="D1366" s="48">
        <v>43536</v>
      </c>
    </row>
    <row r="1367" spans="1:4" x14ac:dyDescent="0.3">
      <c r="A1367" s="1" t="s">
        <v>336</v>
      </c>
      <c r="B1367" s="1" t="s">
        <v>331</v>
      </c>
      <c r="C1367">
        <v>38</v>
      </c>
      <c r="D1367" s="48">
        <v>43536</v>
      </c>
    </row>
    <row r="1368" spans="1:4" x14ac:dyDescent="0.3">
      <c r="A1368" s="1" t="s">
        <v>329</v>
      </c>
      <c r="B1368" s="1" t="s">
        <v>340</v>
      </c>
      <c r="C1368">
        <v>38</v>
      </c>
      <c r="D1368" s="48">
        <v>43536</v>
      </c>
    </row>
    <row r="1369" spans="1:4" x14ac:dyDescent="0.3">
      <c r="A1369" s="1" t="s">
        <v>328</v>
      </c>
      <c r="B1369" s="1" t="s">
        <v>339</v>
      </c>
      <c r="C1369">
        <v>38</v>
      </c>
      <c r="D1369" s="48">
        <v>43536</v>
      </c>
    </row>
    <row r="1370" spans="1:4" x14ac:dyDescent="0.3">
      <c r="A1370" s="1" t="s">
        <v>325</v>
      </c>
      <c r="B1370" s="1" t="s">
        <v>322</v>
      </c>
      <c r="C1370">
        <v>38</v>
      </c>
      <c r="D1370" s="48">
        <v>43536</v>
      </c>
    </row>
    <row r="1371" spans="1:4" x14ac:dyDescent="0.3">
      <c r="A1371" s="1" t="s">
        <v>343</v>
      </c>
      <c r="B1371" s="1" t="s">
        <v>342</v>
      </c>
      <c r="C1371">
        <v>38</v>
      </c>
      <c r="D1371" s="48">
        <v>43536</v>
      </c>
    </row>
    <row r="1372" spans="1:4" x14ac:dyDescent="0.3">
      <c r="A1372" s="1" t="s">
        <v>324</v>
      </c>
      <c r="B1372" s="1" t="s">
        <v>326</v>
      </c>
      <c r="C1372">
        <v>38</v>
      </c>
      <c r="D1372" s="48">
        <v>43536</v>
      </c>
    </row>
    <row r="1373" spans="1:4" x14ac:dyDescent="0.3">
      <c r="A1373" s="1" t="s">
        <v>327</v>
      </c>
      <c r="B1373" s="1" t="s">
        <v>341</v>
      </c>
      <c r="C1373">
        <v>38</v>
      </c>
      <c r="D1373" s="48">
        <v>43536</v>
      </c>
    </row>
    <row r="1374" spans="1:4" x14ac:dyDescent="0.3">
      <c r="A1374" s="1" t="s">
        <v>321</v>
      </c>
      <c r="B1374" s="1" t="s">
        <v>330</v>
      </c>
      <c r="C1374">
        <v>38</v>
      </c>
      <c r="D1374" s="48">
        <v>43536</v>
      </c>
    </row>
    <row r="1375" spans="1:4" x14ac:dyDescent="0.3">
      <c r="A1375" s="1" t="s">
        <v>177</v>
      </c>
      <c r="B1375" s="1" t="s">
        <v>190</v>
      </c>
      <c r="C1375">
        <v>37</v>
      </c>
      <c r="D1375" s="48">
        <v>43537</v>
      </c>
    </row>
    <row r="1376" spans="1:4" x14ac:dyDescent="0.3">
      <c r="A1376" s="1" t="s">
        <v>180</v>
      </c>
      <c r="B1376" s="1" t="s">
        <v>179</v>
      </c>
      <c r="C1376">
        <v>37</v>
      </c>
      <c r="D1376" s="48">
        <v>43537</v>
      </c>
    </row>
    <row r="1377" spans="1:4" x14ac:dyDescent="0.3">
      <c r="A1377" s="1" t="s">
        <v>176</v>
      </c>
      <c r="B1377" s="1" t="s">
        <v>182</v>
      </c>
      <c r="C1377">
        <v>37</v>
      </c>
      <c r="D1377" s="48">
        <v>43537</v>
      </c>
    </row>
    <row r="1378" spans="1:4" x14ac:dyDescent="0.3">
      <c r="A1378" s="1" t="s">
        <v>175</v>
      </c>
      <c r="B1378" s="1" t="s">
        <v>187</v>
      </c>
      <c r="C1378">
        <v>37</v>
      </c>
      <c r="D1378" s="48">
        <v>43537</v>
      </c>
    </row>
    <row r="1379" spans="1:4" x14ac:dyDescent="0.3">
      <c r="A1379" s="1" t="s">
        <v>172</v>
      </c>
      <c r="B1379" s="1" t="s">
        <v>184</v>
      </c>
      <c r="C1379">
        <v>37</v>
      </c>
      <c r="D1379" s="48">
        <v>43537</v>
      </c>
    </row>
    <row r="1380" spans="1:4" x14ac:dyDescent="0.3">
      <c r="A1380" s="1" t="s">
        <v>178</v>
      </c>
      <c r="B1380" s="1" t="s">
        <v>192</v>
      </c>
      <c r="C1380">
        <v>37</v>
      </c>
      <c r="D1380" s="48">
        <v>43537</v>
      </c>
    </row>
    <row r="1381" spans="1:4" x14ac:dyDescent="0.3">
      <c r="A1381" s="1" t="s">
        <v>173</v>
      </c>
      <c r="B1381" s="1" t="s">
        <v>183</v>
      </c>
      <c r="C1381">
        <v>37</v>
      </c>
      <c r="D1381" s="48">
        <v>43537</v>
      </c>
    </row>
    <row r="1382" spans="1:4" x14ac:dyDescent="0.3">
      <c r="A1382" s="1" t="s">
        <v>484</v>
      </c>
      <c r="B1382" s="1" t="s">
        <v>485</v>
      </c>
      <c r="C1382">
        <v>24</v>
      </c>
      <c r="D1382" s="48">
        <v>43538</v>
      </c>
    </row>
    <row r="1383" spans="1:4" x14ac:dyDescent="0.3">
      <c r="A1383" s="1" t="s">
        <v>476</v>
      </c>
      <c r="B1383" s="1" t="s">
        <v>486</v>
      </c>
      <c r="C1383">
        <v>24</v>
      </c>
      <c r="D1383" s="48">
        <v>43538</v>
      </c>
    </row>
    <row r="1384" spans="1:4" x14ac:dyDescent="0.3">
      <c r="A1384" s="1" t="s">
        <v>483</v>
      </c>
      <c r="B1384" s="1" t="s">
        <v>487</v>
      </c>
      <c r="C1384">
        <v>24</v>
      </c>
      <c r="D1384" s="48">
        <v>43538</v>
      </c>
    </row>
    <row r="1385" spans="1:4" x14ac:dyDescent="0.3">
      <c r="A1385" s="1" t="s">
        <v>479</v>
      </c>
      <c r="B1385" s="1" t="s">
        <v>477</v>
      </c>
      <c r="C1385">
        <v>24</v>
      </c>
      <c r="D1385" s="48">
        <v>43538</v>
      </c>
    </row>
    <row r="1386" spans="1:4" x14ac:dyDescent="0.3">
      <c r="A1386" s="1" t="s">
        <v>480</v>
      </c>
      <c r="B1386" s="1" t="s">
        <v>489</v>
      </c>
      <c r="C1386">
        <v>24</v>
      </c>
      <c r="D1386" s="48">
        <v>43538</v>
      </c>
    </row>
    <row r="1387" spans="1:4" x14ac:dyDescent="0.3">
      <c r="A1387" s="1" t="s">
        <v>99</v>
      </c>
      <c r="B1387" s="1" t="s">
        <v>96</v>
      </c>
      <c r="C1387">
        <v>28</v>
      </c>
      <c r="D1387" s="48">
        <v>43539</v>
      </c>
    </row>
    <row r="1388" spans="1:4" x14ac:dyDescent="0.3">
      <c r="A1388" s="1" t="s">
        <v>161</v>
      </c>
      <c r="B1388" s="1" t="s">
        <v>165</v>
      </c>
      <c r="C1388">
        <v>26</v>
      </c>
      <c r="D1388" s="48">
        <v>43539</v>
      </c>
    </row>
    <row r="1389" spans="1:4" x14ac:dyDescent="0.3">
      <c r="A1389" s="1" t="s">
        <v>318</v>
      </c>
      <c r="B1389" s="1" t="s">
        <v>250</v>
      </c>
      <c r="C1389">
        <v>26</v>
      </c>
      <c r="D1389" s="48">
        <v>43539</v>
      </c>
    </row>
    <row r="1390" spans="1:4" x14ac:dyDescent="0.3">
      <c r="A1390" s="1" t="s">
        <v>142</v>
      </c>
      <c r="B1390" s="1" t="s">
        <v>138</v>
      </c>
      <c r="C1390">
        <v>29</v>
      </c>
      <c r="D1390" s="48">
        <v>43539</v>
      </c>
    </row>
    <row r="1391" spans="1:4" x14ac:dyDescent="0.3">
      <c r="A1391" s="1" t="s">
        <v>150</v>
      </c>
      <c r="B1391" s="1" t="s">
        <v>148</v>
      </c>
      <c r="C1391">
        <v>29</v>
      </c>
      <c r="D1391" s="48">
        <v>43539</v>
      </c>
    </row>
    <row r="1392" spans="1:4" x14ac:dyDescent="0.3">
      <c r="A1392" s="1" t="s">
        <v>152</v>
      </c>
      <c r="B1392" s="1" t="s">
        <v>141</v>
      </c>
      <c r="C1392">
        <v>29</v>
      </c>
      <c r="D1392" s="48">
        <v>43539</v>
      </c>
    </row>
    <row r="1393" spans="1:4" x14ac:dyDescent="0.3">
      <c r="A1393" s="1" t="s">
        <v>144</v>
      </c>
      <c r="B1393" s="1" t="s">
        <v>147</v>
      </c>
      <c r="C1393">
        <v>29</v>
      </c>
      <c r="D1393" s="48">
        <v>43539</v>
      </c>
    </row>
    <row r="1394" spans="1:4" x14ac:dyDescent="0.3">
      <c r="A1394" s="1" t="s">
        <v>145</v>
      </c>
      <c r="B1394" s="1" t="s">
        <v>133</v>
      </c>
      <c r="C1394">
        <v>29</v>
      </c>
      <c r="D1394" s="48">
        <v>43539</v>
      </c>
    </row>
    <row r="1395" spans="1:4" x14ac:dyDescent="0.3">
      <c r="A1395" s="1" t="s">
        <v>137</v>
      </c>
      <c r="B1395" s="1" t="s">
        <v>140</v>
      </c>
      <c r="C1395">
        <v>29</v>
      </c>
      <c r="D1395" s="48">
        <v>43539</v>
      </c>
    </row>
    <row r="1396" spans="1:4" x14ac:dyDescent="0.3">
      <c r="A1396" s="1" t="s">
        <v>143</v>
      </c>
      <c r="B1396" s="1" t="s">
        <v>135</v>
      </c>
      <c r="C1396">
        <v>29</v>
      </c>
      <c r="D1396" s="48">
        <v>43539</v>
      </c>
    </row>
    <row r="1397" spans="1:4" x14ac:dyDescent="0.3">
      <c r="A1397" s="1" t="s">
        <v>149</v>
      </c>
      <c r="B1397" s="1" t="s">
        <v>153</v>
      </c>
      <c r="C1397">
        <v>29</v>
      </c>
      <c r="D1397" s="48">
        <v>43539</v>
      </c>
    </row>
    <row r="1398" spans="1:4" x14ac:dyDescent="0.3">
      <c r="A1398" s="1" t="s">
        <v>136</v>
      </c>
      <c r="B1398" s="1" t="s">
        <v>146</v>
      </c>
      <c r="C1398">
        <v>29</v>
      </c>
      <c r="D1398" s="48">
        <v>43539</v>
      </c>
    </row>
    <row r="1399" spans="1:4" x14ac:dyDescent="0.3">
      <c r="A1399" s="1" t="s">
        <v>151</v>
      </c>
      <c r="B1399" s="1" t="s">
        <v>134</v>
      </c>
      <c r="C1399">
        <v>29</v>
      </c>
      <c r="D1399" s="48">
        <v>43539</v>
      </c>
    </row>
    <row r="1400" spans="1:4" x14ac:dyDescent="0.3">
      <c r="A1400" s="1" t="s">
        <v>348</v>
      </c>
      <c r="B1400" s="1" t="s">
        <v>355</v>
      </c>
      <c r="C1400">
        <v>26</v>
      </c>
      <c r="D1400" s="48">
        <v>43539</v>
      </c>
    </row>
    <row r="1401" spans="1:4" x14ac:dyDescent="0.3">
      <c r="A1401" s="1" t="s">
        <v>349</v>
      </c>
      <c r="B1401" s="1" t="s">
        <v>347</v>
      </c>
      <c r="C1401">
        <v>26</v>
      </c>
      <c r="D1401" s="48">
        <v>43539</v>
      </c>
    </row>
    <row r="1402" spans="1:4" x14ac:dyDescent="0.3">
      <c r="A1402" s="1" t="s">
        <v>382</v>
      </c>
      <c r="B1402" s="1" t="s">
        <v>380</v>
      </c>
      <c r="C1402">
        <v>29</v>
      </c>
      <c r="D1402" s="48">
        <v>43539</v>
      </c>
    </row>
    <row r="1403" spans="1:4" x14ac:dyDescent="0.3">
      <c r="A1403" s="1" t="s">
        <v>469</v>
      </c>
      <c r="B1403" s="1" t="s">
        <v>471</v>
      </c>
      <c r="C1403">
        <v>22</v>
      </c>
      <c r="D1403" s="48">
        <v>43539</v>
      </c>
    </row>
    <row r="1404" spans="1:4" x14ac:dyDescent="0.3">
      <c r="A1404" s="1" t="s">
        <v>481</v>
      </c>
      <c r="B1404" s="1" t="s">
        <v>490</v>
      </c>
      <c r="C1404">
        <v>24</v>
      </c>
      <c r="D1404" s="48">
        <v>43539</v>
      </c>
    </row>
    <row r="1405" spans="1:4" x14ac:dyDescent="0.3">
      <c r="A1405" s="1" t="s">
        <v>3</v>
      </c>
      <c r="B1405" s="1" t="s">
        <v>16</v>
      </c>
      <c r="C1405">
        <v>31</v>
      </c>
      <c r="D1405" s="48">
        <v>43540</v>
      </c>
    </row>
    <row r="1406" spans="1:4" x14ac:dyDescent="0.3">
      <c r="A1406" s="1" t="s">
        <v>21</v>
      </c>
      <c r="B1406" s="1" t="s">
        <v>4</v>
      </c>
      <c r="C1406">
        <v>31</v>
      </c>
      <c r="D1406" s="48">
        <v>43540</v>
      </c>
    </row>
    <row r="1407" spans="1:4" x14ac:dyDescent="0.3">
      <c r="A1407" s="1" t="s">
        <v>19</v>
      </c>
      <c r="B1407" s="1" t="s">
        <v>15</v>
      </c>
      <c r="C1407">
        <v>31</v>
      </c>
      <c r="D1407" s="48">
        <v>43540</v>
      </c>
    </row>
    <row r="1408" spans="1:4" x14ac:dyDescent="0.3">
      <c r="A1408" s="1" t="s">
        <v>23</v>
      </c>
      <c r="B1408" s="1" t="s">
        <v>11</v>
      </c>
      <c r="C1408">
        <v>31</v>
      </c>
      <c r="D1408" s="48">
        <v>43540</v>
      </c>
    </row>
    <row r="1409" spans="1:4" x14ac:dyDescent="0.3">
      <c r="A1409" s="1" t="s">
        <v>8</v>
      </c>
      <c r="B1409" s="1" t="s">
        <v>12</v>
      </c>
      <c r="C1409">
        <v>31</v>
      </c>
      <c r="D1409" s="48">
        <v>43540</v>
      </c>
    </row>
    <row r="1410" spans="1:4" x14ac:dyDescent="0.3">
      <c r="A1410" s="1" t="s">
        <v>14</v>
      </c>
      <c r="B1410" s="1" t="s">
        <v>7</v>
      </c>
      <c r="C1410">
        <v>31</v>
      </c>
      <c r="D1410" s="48">
        <v>43540</v>
      </c>
    </row>
    <row r="1411" spans="1:4" x14ac:dyDescent="0.3">
      <c r="A1411" s="1" t="s">
        <v>17</v>
      </c>
      <c r="B1411" s="1" t="s">
        <v>9</v>
      </c>
      <c r="C1411">
        <v>31</v>
      </c>
      <c r="D1411" s="48">
        <v>43540</v>
      </c>
    </row>
    <row r="1412" spans="1:4" x14ac:dyDescent="0.3">
      <c r="A1412" s="1" t="s">
        <v>20</v>
      </c>
      <c r="B1412" s="1" t="s">
        <v>18</v>
      </c>
      <c r="C1412">
        <v>31</v>
      </c>
      <c r="D1412" s="48">
        <v>43540</v>
      </c>
    </row>
    <row r="1413" spans="1:4" x14ac:dyDescent="0.3">
      <c r="A1413" s="1" t="s">
        <v>13</v>
      </c>
      <c r="B1413" s="1" t="s">
        <v>10</v>
      </c>
      <c r="C1413">
        <v>31</v>
      </c>
      <c r="D1413" s="48">
        <v>43540</v>
      </c>
    </row>
    <row r="1414" spans="1:4" x14ac:dyDescent="0.3">
      <c r="A1414" s="1" t="s">
        <v>22</v>
      </c>
      <c r="B1414" s="1" t="s">
        <v>6</v>
      </c>
      <c r="C1414">
        <v>31</v>
      </c>
      <c r="D1414" s="48">
        <v>43540</v>
      </c>
    </row>
    <row r="1415" spans="1:4" x14ac:dyDescent="0.3">
      <c r="A1415" s="1" t="s">
        <v>94</v>
      </c>
      <c r="B1415" s="1" t="s">
        <v>104</v>
      </c>
      <c r="C1415">
        <v>28</v>
      </c>
      <c r="D1415" s="48">
        <v>43540</v>
      </c>
    </row>
    <row r="1416" spans="1:4" x14ac:dyDescent="0.3">
      <c r="A1416" s="1" t="s">
        <v>101</v>
      </c>
      <c r="B1416" s="1" t="s">
        <v>93</v>
      </c>
      <c r="C1416">
        <v>28</v>
      </c>
      <c r="D1416" s="48">
        <v>43540</v>
      </c>
    </row>
    <row r="1417" spans="1:4" x14ac:dyDescent="0.3">
      <c r="A1417" s="1" t="s">
        <v>97</v>
      </c>
      <c r="B1417" s="1" t="s">
        <v>91</v>
      </c>
      <c r="C1417">
        <v>28</v>
      </c>
      <c r="D1417" s="48">
        <v>43540</v>
      </c>
    </row>
    <row r="1418" spans="1:4" x14ac:dyDescent="0.3">
      <c r="A1418" s="1" t="s">
        <v>162</v>
      </c>
      <c r="B1418" s="1" t="s">
        <v>169</v>
      </c>
      <c r="C1418">
        <v>26</v>
      </c>
      <c r="D1418" s="48">
        <v>43540</v>
      </c>
    </row>
    <row r="1419" spans="1:4" x14ac:dyDescent="0.3">
      <c r="A1419" s="1" t="s">
        <v>155</v>
      </c>
      <c r="B1419" s="1" t="s">
        <v>164</v>
      </c>
      <c r="C1419">
        <v>26</v>
      </c>
      <c r="D1419" s="48">
        <v>43540</v>
      </c>
    </row>
    <row r="1420" spans="1:4" x14ac:dyDescent="0.3">
      <c r="A1420" s="1" t="s">
        <v>168</v>
      </c>
      <c r="B1420" s="1" t="s">
        <v>156</v>
      </c>
      <c r="C1420">
        <v>26</v>
      </c>
      <c r="D1420" s="48">
        <v>43540</v>
      </c>
    </row>
    <row r="1421" spans="1:4" x14ac:dyDescent="0.3">
      <c r="A1421" s="1" t="s">
        <v>158</v>
      </c>
      <c r="B1421" s="1" t="s">
        <v>157</v>
      </c>
      <c r="C1421">
        <v>26</v>
      </c>
      <c r="D1421" s="48">
        <v>43540</v>
      </c>
    </row>
    <row r="1422" spans="1:4" x14ac:dyDescent="0.3">
      <c r="A1422" s="1" t="s">
        <v>223</v>
      </c>
      <c r="B1422" s="1" t="s">
        <v>240</v>
      </c>
      <c r="C1422">
        <v>38</v>
      </c>
      <c r="D1422" s="48">
        <v>43540</v>
      </c>
    </row>
    <row r="1423" spans="1:4" x14ac:dyDescent="0.3">
      <c r="A1423" s="1" t="s">
        <v>233</v>
      </c>
      <c r="B1423" s="1" t="s">
        <v>236</v>
      </c>
      <c r="C1423">
        <v>38</v>
      </c>
      <c r="D1423" s="48">
        <v>43540</v>
      </c>
    </row>
    <row r="1424" spans="1:4" x14ac:dyDescent="0.3">
      <c r="A1424" s="1" t="s">
        <v>225</v>
      </c>
      <c r="B1424" s="1" t="s">
        <v>222</v>
      </c>
      <c r="C1424">
        <v>38</v>
      </c>
      <c r="D1424" s="48">
        <v>43540</v>
      </c>
    </row>
    <row r="1425" spans="1:4" x14ac:dyDescent="0.3">
      <c r="A1425" s="1" t="s">
        <v>224</v>
      </c>
      <c r="B1425" s="1" t="s">
        <v>226</v>
      </c>
      <c r="C1425">
        <v>38</v>
      </c>
      <c r="D1425" s="48">
        <v>43540</v>
      </c>
    </row>
    <row r="1426" spans="1:4" x14ac:dyDescent="0.3">
      <c r="A1426" s="1" t="s">
        <v>231</v>
      </c>
      <c r="B1426" s="1" t="s">
        <v>234</v>
      </c>
      <c r="C1426">
        <v>38</v>
      </c>
      <c r="D1426" s="48">
        <v>43540</v>
      </c>
    </row>
    <row r="1427" spans="1:4" x14ac:dyDescent="0.3">
      <c r="A1427" s="1" t="s">
        <v>221</v>
      </c>
      <c r="B1427" s="1" t="s">
        <v>219</v>
      </c>
      <c r="C1427">
        <v>38</v>
      </c>
      <c r="D1427" s="48">
        <v>43540</v>
      </c>
    </row>
    <row r="1428" spans="1:4" x14ac:dyDescent="0.3">
      <c r="A1428" s="1" t="s">
        <v>220</v>
      </c>
      <c r="B1428" s="1" t="s">
        <v>230</v>
      </c>
      <c r="C1428">
        <v>38</v>
      </c>
      <c r="D1428" s="48">
        <v>43540</v>
      </c>
    </row>
    <row r="1429" spans="1:4" x14ac:dyDescent="0.3">
      <c r="A1429" s="1" t="s">
        <v>228</v>
      </c>
      <c r="B1429" s="1" t="s">
        <v>237</v>
      </c>
      <c r="C1429">
        <v>38</v>
      </c>
      <c r="D1429" s="48">
        <v>43540</v>
      </c>
    </row>
    <row r="1430" spans="1:4" x14ac:dyDescent="0.3">
      <c r="A1430" s="1" t="s">
        <v>242</v>
      </c>
      <c r="B1430" s="1" t="s">
        <v>238</v>
      </c>
      <c r="C1430">
        <v>38</v>
      </c>
      <c r="D1430" s="48">
        <v>43540</v>
      </c>
    </row>
    <row r="1431" spans="1:4" x14ac:dyDescent="0.3">
      <c r="A1431" s="1" t="s">
        <v>229</v>
      </c>
      <c r="B1431" s="1" t="s">
        <v>227</v>
      </c>
      <c r="C1431">
        <v>38</v>
      </c>
      <c r="D1431" s="48">
        <v>43540</v>
      </c>
    </row>
    <row r="1432" spans="1:4" x14ac:dyDescent="0.3">
      <c r="A1432" s="1" t="s">
        <v>232</v>
      </c>
      <c r="B1432" s="1" t="s">
        <v>235</v>
      </c>
      <c r="C1432">
        <v>38</v>
      </c>
      <c r="D1432" s="48">
        <v>43540</v>
      </c>
    </row>
    <row r="1433" spans="1:4" x14ac:dyDescent="0.3">
      <c r="A1433" s="1" t="s">
        <v>239</v>
      </c>
      <c r="B1433" s="1" t="s">
        <v>241</v>
      </c>
      <c r="C1433">
        <v>38</v>
      </c>
      <c r="D1433" s="48">
        <v>43540</v>
      </c>
    </row>
    <row r="1434" spans="1:4" x14ac:dyDescent="0.3">
      <c r="A1434" s="1" t="s">
        <v>179</v>
      </c>
      <c r="B1434" s="1" t="s">
        <v>175</v>
      </c>
      <c r="C1434">
        <v>38</v>
      </c>
      <c r="D1434" s="48">
        <v>43540</v>
      </c>
    </row>
    <row r="1435" spans="1:4" x14ac:dyDescent="0.3">
      <c r="A1435" s="1" t="s">
        <v>188</v>
      </c>
      <c r="B1435" s="1" t="s">
        <v>173</v>
      </c>
      <c r="C1435">
        <v>38</v>
      </c>
      <c r="D1435" s="48">
        <v>43540</v>
      </c>
    </row>
    <row r="1436" spans="1:4" x14ac:dyDescent="0.3">
      <c r="A1436" s="1" t="s">
        <v>184</v>
      </c>
      <c r="B1436" s="1" t="s">
        <v>178</v>
      </c>
      <c r="C1436">
        <v>38</v>
      </c>
      <c r="D1436" s="48">
        <v>43540</v>
      </c>
    </row>
    <row r="1437" spans="1:4" x14ac:dyDescent="0.3">
      <c r="A1437" s="1" t="s">
        <v>194</v>
      </c>
      <c r="B1437" s="1" t="s">
        <v>180</v>
      </c>
      <c r="C1437">
        <v>38</v>
      </c>
      <c r="D1437" s="48">
        <v>43540</v>
      </c>
    </row>
    <row r="1438" spans="1:4" x14ac:dyDescent="0.3">
      <c r="A1438" s="1" t="s">
        <v>171</v>
      </c>
      <c r="B1438" s="1" t="s">
        <v>174</v>
      </c>
      <c r="C1438">
        <v>38</v>
      </c>
      <c r="D1438" s="48">
        <v>43540</v>
      </c>
    </row>
    <row r="1439" spans="1:4" x14ac:dyDescent="0.3">
      <c r="A1439" s="1" t="s">
        <v>190</v>
      </c>
      <c r="B1439" s="1" t="s">
        <v>181</v>
      </c>
      <c r="C1439">
        <v>38</v>
      </c>
      <c r="D1439" s="48">
        <v>43540</v>
      </c>
    </row>
    <row r="1440" spans="1:4" x14ac:dyDescent="0.3">
      <c r="A1440" s="1" t="s">
        <v>187</v>
      </c>
      <c r="B1440" s="1" t="s">
        <v>177</v>
      </c>
      <c r="C1440">
        <v>38</v>
      </c>
      <c r="D1440" s="48">
        <v>43540</v>
      </c>
    </row>
    <row r="1441" spans="1:4" x14ac:dyDescent="0.3">
      <c r="A1441" s="1" t="s">
        <v>192</v>
      </c>
      <c r="B1441" s="1" t="s">
        <v>172</v>
      </c>
      <c r="C1441">
        <v>38</v>
      </c>
      <c r="D1441" s="48">
        <v>43540</v>
      </c>
    </row>
    <row r="1442" spans="1:4" x14ac:dyDescent="0.3">
      <c r="A1442" s="1" t="s">
        <v>186</v>
      </c>
      <c r="B1442" s="1" t="s">
        <v>185</v>
      </c>
      <c r="C1442">
        <v>38</v>
      </c>
      <c r="D1442" s="48">
        <v>43540</v>
      </c>
    </row>
    <row r="1443" spans="1:4" x14ac:dyDescent="0.3">
      <c r="A1443" s="1" t="s">
        <v>182</v>
      </c>
      <c r="B1443" s="1" t="s">
        <v>193</v>
      </c>
      <c r="C1443">
        <v>38</v>
      </c>
      <c r="D1443" s="48">
        <v>43540</v>
      </c>
    </row>
    <row r="1444" spans="1:4" x14ac:dyDescent="0.3">
      <c r="A1444" s="1" t="s">
        <v>183</v>
      </c>
      <c r="B1444" s="1" t="s">
        <v>176</v>
      </c>
      <c r="C1444">
        <v>38</v>
      </c>
      <c r="D1444" s="48">
        <v>43540</v>
      </c>
    </row>
    <row r="1445" spans="1:4" x14ac:dyDescent="0.3">
      <c r="A1445" s="1" t="s">
        <v>189</v>
      </c>
      <c r="B1445" s="1" t="s">
        <v>191</v>
      </c>
      <c r="C1445">
        <v>38</v>
      </c>
      <c r="D1445" s="48">
        <v>43540</v>
      </c>
    </row>
    <row r="1446" spans="1:4" x14ac:dyDescent="0.3">
      <c r="A1446" s="1" t="s">
        <v>204</v>
      </c>
      <c r="B1446" s="1" t="s">
        <v>210</v>
      </c>
      <c r="C1446">
        <v>38</v>
      </c>
      <c r="D1446" s="48">
        <v>43540</v>
      </c>
    </row>
    <row r="1447" spans="1:4" x14ac:dyDescent="0.3">
      <c r="A1447" s="1" t="s">
        <v>213</v>
      </c>
      <c r="B1447" s="1" t="s">
        <v>200</v>
      </c>
      <c r="C1447">
        <v>38</v>
      </c>
      <c r="D1447" s="48">
        <v>43540</v>
      </c>
    </row>
    <row r="1448" spans="1:4" x14ac:dyDescent="0.3">
      <c r="A1448" s="1" t="s">
        <v>209</v>
      </c>
      <c r="B1448" s="1" t="s">
        <v>202</v>
      </c>
      <c r="C1448">
        <v>38</v>
      </c>
      <c r="D1448" s="48">
        <v>43540</v>
      </c>
    </row>
    <row r="1449" spans="1:4" x14ac:dyDescent="0.3">
      <c r="A1449" s="1" t="s">
        <v>201</v>
      </c>
      <c r="B1449" s="1" t="s">
        <v>198</v>
      </c>
      <c r="C1449">
        <v>38</v>
      </c>
      <c r="D1449" s="48">
        <v>43540</v>
      </c>
    </row>
    <row r="1450" spans="1:4" x14ac:dyDescent="0.3">
      <c r="A1450" s="1" t="s">
        <v>205</v>
      </c>
      <c r="B1450" s="1" t="s">
        <v>218</v>
      </c>
      <c r="C1450">
        <v>38</v>
      </c>
      <c r="D1450" s="48">
        <v>43540</v>
      </c>
    </row>
    <row r="1451" spans="1:4" x14ac:dyDescent="0.3">
      <c r="A1451" s="1" t="s">
        <v>196</v>
      </c>
      <c r="B1451" s="1" t="s">
        <v>212</v>
      </c>
      <c r="C1451">
        <v>38</v>
      </c>
      <c r="D1451" s="48">
        <v>43540</v>
      </c>
    </row>
    <row r="1452" spans="1:4" x14ac:dyDescent="0.3">
      <c r="A1452" s="1" t="s">
        <v>214</v>
      </c>
      <c r="B1452" s="1" t="s">
        <v>215</v>
      </c>
      <c r="C1452">
        <v>38</v>
      </c>
      <c r="D1452" s="48">
        <v>43540</v>
      </c>
    </row>
    <row r="1453" spans="1:4" x14ac:dyDescent="0.3">
      <c r="A1453" s="1" t="s">
        <v>199</v>
      </c>
      <c r="B1453" s="1" t="s">
        <v>203</v>
      </c>
      <c r="C1453">
        <v>38</v>
      </c>
      <c r="D1453" s="48">
        <v>43540</v>
      </c>
    </row>
    <row r="1454" spans="1:4" x14ac:dyDescent="0.3">
      <c r="A1454" s="1" t="s">
        <v>195</v>
      </c>
      <c r="B1454" s="1" t="s">
        <v>216</v>
      </c>
      <c r="C1454">
        <v>38</v>
      </c>
      <c r="D1454" s="48">
        <v>43540</v>
      </c>
    </row>
    <row r="1455" spans="1:4" x14ac:dyDescent="0.3">
      <c r="A1455" s="1" t="s">
        <v>211</v>
      </c>
      <c r="B1455" s="1" t="s">
        <v>207</v>
      </c>
      <c r="C1455">
        <v>38</v>
      </c>
      <c r="D1455" s="48">
        <v>43540</v>
      </c>
    </row>
    <row r="1456" spans="1:4" x14ac:dyDescent="0.3">
      <c r="A1456" s="1" t="s">
        <v>206</v>
      </c>
      <c r="B1456" s="1" t="s">
        <v>217</v>
      </c>
      <c r="C1456">
        <v>38</v>
      </c>
      <c r="D1456" s="48">
        <v>43540</v>
      </c>
    </row>
    <row r="1457" spans="1:4" x14ac:dyDescent="0.3">
      <c r="A1457" s="1" t="s">
        <v>197</v>
      </c>
      <c r="B1457" s="1" t="s">
        <v>208</v>
      </c>
      <c r="C1457">
        <v>38</v>
      </c>
      <c r="D1457" s="48">
        <v>43540</v>
      </c>
    </row>
    <row r="1458" spans="1:4" x14ac:dyDescent="0.3">
      <c r="A1458" s="1" t="s">
        <v>253</v>
      </c>
      <c r="B1458" s="1" t="s">
        <v>251</v>
      </c>
      <c r="C1458">
        <v>26</v>
      </c>
      <c r="D1458" s="48">
        <v>43540</v>
      </c>
    </row>
    <row r="1459" spans="1:4" x14ac:dyDescent="0.3">
      <c r="A1459" s="1" t="s">
        <v>252</v>
      </c>
      <c r="B1459" s="1" t="s">
        <v>245</v>
      </c>
      <c r="C1459">
        <v>26</v>
      </c>
      <c r="D1459" s="48">
        <v>43540</v>
      </c>
    </row>
    <row r="1460" spans="1:4" x14ac:dyDescent="0.3">
      <c r="A1460" s="1" t="s">
        <v>248</v>
      </c>
      <c r="B1460" s="1" t="s">
        <v>246</v>
      </c>
      <c r="C1460">
        <v>26</v>
      </c>
      <c r="D1460" s="48">
        <v>43540</v>
      </c>
    </row>
    <row r="1461" spans="1:4" x14ac:dyDescent="0.3">
      <c r="A1461" s="1" t="s">
        <v>257</v>
      </c>
      <c r="B1461" s="1" t="s">
        <v>254</v>
      </c>
      <c r="C1461">
        <v>26</v>
      </c>
      <c r="D1461" s="48">
        <v>43540</v>
      </c>
    </row>
    <row r="1462" spans="1:4" x14ac:dyDescent="0.3">
      <c r="A1462" s="1" t="s">
        <v>258</v>
      </c>
      <c r="B1462" s="1" t="s">
        <v>255</v>
      </c>
      <c r="C1462">
        <v>26</v>
      </c>
      <c r="D1462" s="48">
        <v>43540</v>
      </c>
    </row>
    <row r="1463" spans="1:4" x14ac:dyDescent="0.3">
      <c r="A1463" s="1" t="s">
        <v>323</v>
      </c>
      <c r="B1463" s="1" t="s">
        <v>342</v>
      </c>
      <c r="C1463">
        <v>39</v>
      </c>
      <c r="D1463" s="48">
        <v>43540</v>
      </c>
    </row>
    <row r="1464" spans="1:4" x14ac:dyDescent="0.3">
      <c r="A1464" s="1" t="s">
        <v>337</v>
      </c>
      <c r="B1464" s="1" t="s">
        <v>322</v>
      </c>
      <c r="C1464">
        <v>39</v>
      </c>
      <c r="D1464" s="48">
        <v>43540</v>
      </c>
    </row>
    <row r="1465" spans="1:4" x14ac:dyDescent="0.3">
      <c r="A1465" s="1" t="s">
        <v>333</v>
      </c>
      <c r="B1465" s="1" t="s">
        <v>332</v>
      </c>
      <c r="C1465">
        <v>39</v>
      </c>
      <c r="D1465" s="48">
        <v>43540</v>
      </c>
    </row>
    <row r="1466" spans="1:4" x14ac:dyDescent="0.3">
      <c r="A1466" s="1" t="s">
        <v>334</v>
      </c>
      <c r="B1466" s="1" t="s">
        <v>320</v>
      </c>
      <c r="C1466">
        <v>39</v>
      </c>
      <c r="D1466" s="48">
        <v>43540</v>
      </c>
    </row>
    <row r="1467" spans="1:4" x14ac:dyDescent="0.3">
      <c r="A1467" s="1" t="s">
        <v>336</v>
      </c>
      <c r="B1467" s="1" t="s">
        <v>335</v>
      </c>
      <c r="C1467">
        <v>39</v>
      </c>
      <c r="D1467" s="48">
        <v>43540</v>
      </c>
    </row>
    <row r="1468" spans="1:4" x14ac:dyDescent="0.3">
      <c r="A1468" s="1" t="s">
        <v>329</v>
      </c>
      <c r="B1468" s="1" t="s">
        <v>330</v>
      </c>
      <c r="C1468">
        <v>39</v>
      </c>
      <c r="D1468" s="48">
        <v>43540</v>
      </c>
    </row>
    <row r="1469" spans="1:4" x14ac:dyDescent="0.3">
      <c r="A1469" s="1" t="s">
        <v>328</v>
      </c>
      <c r="B1469" s="1" t="s">
        <v>331</v>
      </c>
      <c r="C1469">
        <v>39</v>
      </c>
      <c r="D1469" s="48">
        <v>43540</v>
      </c>
    </row>
    <row r="1470" spans="1:4" x14ac:dyDescent="0.3">
      <c r="A1470" s="1" t="s">
        <v>325</v>
      </c>
      <c r="B1470" s="1" t="s">
        <v>339</v>
      </c>
      <c r="C1470">
        <v>39</v>
      </c>
      <c r="D1470" s="48">
        <v>43540</v>
      </c>
    </row>
    <row r="1471" spans="1:4" x14ac:dyDescent="0.3">
      <c r="A1471" s="1" t="s">
        <v>343</v>
      </c>
      <c r="B1471" s="1" t="s">
        <v>338</v>
      </c>
      <c r="C1471">
        <v>39</v>
      </c>
      <c r="D1471" s="48">
        <v>43540</v>
      </c>
    </row>
    <row r="1472" spans="1:4" x14ac:dyDescent="0.3">
      <c r="A1472" s="1" t="s">
        <v>324</v>
      </c>
      <c r="B1472" s="1" t="s">
        <v>341</v>
      </c>
      <c r="C1472">
        <v>39</v>
      </c>
      <c r="D1472" s="48">
        <v>43540</v>
      </c>
    </row>
    <row r="1473" spans="1:4" x14ac:dyDescent="0.3">
      <c r="A1473" s="1" t="s">
        <v>327</v>
      </c>
      <c r="B1473" s="1" t="s">
        <v>326</v>
      </c>
      <c r="C1473">
        <v>39</v>
      </c>
      <c r="D1473" s="48">
        <v>43540</v>
      </c>
    </row>
    <row r="1474" spans="1:4" x14ac:dyDescent="0.3">
      <c r="A1474" s="1" t="s">
        <v>321</v>
      </c>
      <c r="B1474" s="1" t="s">
        <v>340</v>
      </c>
      <c r="C1474">
        <v>39</v>
      </c>
      <c r="D1474" s="48">
        <v>43540</v>
      </c>
    </row>
    <row r="1475" spans="1:4" x14ac:dyDescent="0.3">
      <c r="A1475" s="1" t="s">
        <v>344</v>
      </c>
      <c r="B1475" s="1" t="s">
        <v>356</v>
      </c>
      <c r="C1475">
        <v>26</v>
      </c>
      <c r="D1475" s="48">
        <v>43540</v>
      </c>
    </row>
    <row r="1476" spans="1:4" x14ac:dyDescent="0.3">
      <c r="A1476" s="1" t="s">
        <v>358</v>
      </c>
      <c r="B1476" s="1" t="s">
        <v>346</v>
      </c>
      <c r="C1476">
        <v>26</v>
      </c>
      <c r="D1476" s="48">
        <v>43540</v>
      </c>
    </row>
    <row r="1477" spans="1:4" x14ac:dyDescent="0.3">
      <c r="A1477" s="1" t="s">
        <v>353</v>
      </c>
      <c r="B1477" s="1" t="s">
        <v>360</v>
      </c>
      <c r="C1477">
        <v>26</v>
      </c>
      <c r="D1477" s="48">
        <v>43540</v>
      </c>
    </row>
    <row r="1478" spans="1:4" x14ac:dyDescent="0.3">
      <c r="A1478" s="1" t="s">
        <v>445</v>
      </c>
      <c r="B1478" s="1" t="s">
        <v>443</v>
      </c>
      <c r="C1478">
        <v>30</v>
      </c>
      <c r="D1478" s="48">
        <v>43540</v>
      </c>
    </row>
    <row r="1479" spans="1:4" x14ac:dyDescent="0.3">
      <c r="A1479" s="1" t="s">
        <v>440</v>
      </c>
      <c r="B1479" s="1" t="s">
        <v>441</v>
      </c>
      <c r="C1479">
        <v>30</v>
      </c>
      <c r="D1479" s="48">
        <v>43540</v>
      </c>
    </row>
    <row r="1480" spans="1:4" x14ac:dyDescent="0.3">
      <c r="A1480" s="1" t="s">
        <v>442</v>
      </c>
      <c r="B1480" s="1" t="s">
        <v>444</v>
      </c>
      <c r="C1480">
        <v>30</v>
      </c>
      <c r="D1480" s="48">
        <v>43540</v>
      </c>
    </row>
    <row r="1481" spans="1:4" x14ac:dyDescent="0.3">
      <c r="A1481" s="1" t="s">
        <v>446</v>
      </c>
      <c r="B1481" s="1" t="s">
        <v>437</v>
      </c>
      <c r="C1481">
        <v>30</v>
      </c>
      <c r="D1481" s="48">
        <v>43540</v>
      </c>
    </row>
    <row r="1482" spans="1:4" x14ac:dyDescent="0.3">
      <c r="A1482" s="1" t="s">
        <v>447</v>
      </c>
      <c r="B1482" s="1" t="s">
        <v>438</v>
      </c>
      <c r="C1482">
        <v>30</v>
      </c>
      <c r="D1482" s="48">
        <v>43540</v>
      </c>
    </row>
    <row r="1483" spans="1:4" x14ac:dyDescent="0.3">
      <c r="A1483" s="1" t="s">
        <v>451</v>
      </c>
      <c r="B1483" s="1" t="s">
        <v>439</v>
      </c>
      <c r="C1483">
        <v>30</v>
      </c>
      <c r="D1483" s="48">
        <v>43540</v>
      </c>
    </row>
    <row r="1484" spans="1:4" x14ac:dyDescent="0.3">
      <c r="A1484" s="1" t="s">
        <v>461</v>
      </c>
      <c r="B1484" s="1" t="s">
        <v>454</v>
      </c>
      <c r="C1484">
        <v>29</v>
      </c>
      <c r="D1484" s="48">
        <v>43540</v>
      </c>
    </row>
    <row r="1485" spans="1:4" x14ac:dyDescent="0.3">
      <c r="A1485" s="1" t="s">
        <v>455</v>
      </c>
      <c r="B1485" s="1" t="s">
        <v>453</v>
      </c>
      <c r="C1485">
        <v>29</v>
      </c>
      <c r="D1485" s="48">
        <v>43540</v>
      </c>
    </row>
    <row r="1486" spans="1:4" x14ac:dyDescent="0.3">
      <c r="A1486" s="1" t="s">
        <v>452</v>
      </c>
      <c r="B1486" s="1" t="s">
        <v>458</v>
      </c>
      <c r="C1486">
        <v>29</v>
      </c>
      <c r="D1486" s="48">
        <v>43540</v>
      </c>
    </row>
    <row r="1487" spans="1:4" x14ac:dyDescent="0.3">
      <c r="A1487" s="1" t="s">
        <v>460</v>
      </c>
      <c r="B1487" s="1" t="s">
        <v>457</v>
      </c>
      <c r="C1487">
        <v>29</v>
      </c>
      <c r="D1487" s="48">
        <v>43540</v>
      </c>
    </row>
    <row r="1488" spans="1:4" x14ac:dyDescent="0.3">
      <c r="A1488" s="1" t="s">
        <v>459</v>
      </c>
      <c r="B1488" s="1" t="s">
        <v>456</v>
      </c>
      <c r="C1488">
        <v>29</v>
      </c>
      <c r="D1488" s="48">
        <v>43540</v>
      </c>
    </row>
    <row r="1489" spans="1:4" x14ac:dyDescent="0.3">
      <c r="A1489" s="1" t="s">
        <v>466</v>
      </c>
      <c r="B1489" s="1" t="s">
        <v>472</v>
      </c>
      <c r="C1489">
        <v>22</v>
      </c>
      <c r="D1489" s="48">
        <v>43540</v>
      </c>
    </row>
    <row r="1490" spans="1:4" x14ac:dyDescent="0.3">
      <c r="A1490" s="1" t="s">
        <v>465</v>
      </c>
      <c r="B1490" s="1" t="s">
        <v>467</v>
      </c>
      <c r="C1490">
        <v>22</v>
      </c>
      <c r="D1490" s="48">
        <v>43540</v>
      </c>
    </row>
    <row r="1491" spans="1:4" x14ac:dyDescent="0.3">
      <c r="A1491" s="1" t="s">
        <v>482</v>
      </c>
      <c r="B1491" s="1" t="s">
        <v>478</v>
      </c>
      <c r="C1491">
        <v>24</v>
      </c>
      <c r="D1491" s="48">
        <v>43540</v>
      </c>
    </row>
    <row r="1492" spans="1:4" x14ac:dyDescent="0.3">
      <c r="A1492" s="1" t="s">
        <v>475</v>
      </c>
      <c r="B1492" s="1" t="s">
        <v>488</v>
      </c>
      <c r="C1492">
        <v>24</v>
      </c>
      <c r="D1492" s="48">
        <v>43540</v>
      </c>
    </row>
    <row r="1493" spans="1:4" x14ac:dyDescent="0.3">
      <c r="A1493" s="1" t="s">
        <v>95</v>
      </c>
      <c r="B1493" s="1" t="s">
        <v>106</v>
      </c>
      <c r="C1493">
        <v>28</v>
      </c>
      <c r="D1493" s="48">
        <v>43541</v>
      </c>
    </row>
    <row r="1494" spans="1:4" x14ac:dyDescent="0.3">
      <c r="A1494" s="1" t="s">
        <v>102</v>
      </c>
      <c r="B1494" s="1" t="s">
        <v>105</v>
      </c>
      <c r="C1494">
        <v>28</v>
      </c>
      <c r="D1494" s="48">
        <v>43541</v>
      </c>
    </row>
    <row r="1495" spans="1:4" x14ac:dyDescent="0.3">
      <c r="A1495" s="1" t="s">
        <v>92</v>
      </c>
      <c r="B1495" s="1" t="s">
        <v>89</v>
      </c>
      <c r="C1495">
        <v>28</v>
      </c>
      <c r="D1495" s="48">
        <v>43541</v>
      </c>
    </row>
    <row r="1496" spans="1:4" x14ac:dyDescent="0.3">
      <c r="A1496" s="1" t="s">
        <v>100</v>
      </c>
      <c r="B1496" s="1" t="s">
        <v>87</v>
      </c>
      <c r="C1496">
        <v>28</v>
      </c>
      <c r="D1496" s="48">
        <v>43541</v>
      </c>
    </row>
    <row r="1497" spans="1:4" x14ac:dyDescent="0.3">
      <c r="A1497" s="1" t="s">
        <v>90</v>
      </c>
      <c r="B1497" s="1" t="s">
        <v>98</v>
      </c>
      <c r="C1497">
        <v>28</v>
      </c>
      <c r="D1497" s="48">
        <v>43541</v>
      </c>
    </row>
    <row r="1498" spans="1:4" x14ac:dyDescent="0.3">
      <c r="A1498" s="1" t="s">
        <v>88</v>
      </c>
      <c r="B1498" s="1" t="s">
        <v>103</v>
      </c>
      <c r="C1498">
        <v>28</v>
      </c>
      <c r="D1498" s="48">
        <v>43541</v>
      </c>
    </row>
    <row r="1499" spans="1:4" x14ac:dyDescent="0.3">
      <c r="A1499" s="1" t="s">
        <v>160</v>
      </c>
      <c r="B1499" s="1" t="s">
        <v>154</v>
      </c>
      <c r="C1499">
        <v>26</v>
      </c>
      <c r="D1499" s="48">
        <v>43541</v>
      </c>
    </row>
    <row r="1500" spans="1:4" x14ac:dyDescent="0.3">
      <c r="A1500" s="1" t="s">
        <v>159</v>
      </c>
      <c r="B1500" s="1" t="s">
        <v>139</v>
      </c>
      <c r="C1500">
        <v>26</v>
      </c>
      <c r="D1500" s="48">
        <v>43541</v>
      </c>
    </row>
    <row r="1501" spans="1:4" x14ac:dyDescent="0.3">
      <c r="A1501" s="1" t="s">
        <v>166</v>
      </c>
      <c r="B1501" s="1" t="s">
        <v>163</v>
      </c>
      <c r="C1501">
        <v>26</v>
      </c>
      <c r="D1501" s="48">
        <v>43541</v>
      </c>
    </row>
    <row r="1502" spans="1:4" x14ac:dyDescent="0.3">
      <c r="A1502" s="1" t="s">
        <v>170</v>
      </c>
      <c r="B1502" s="1" t="s">
        <v>167</v>
      </c>
      <c r="C1502">
        <v>26</v>
      </c>
      <c r="D1502" s="48">
        <v>43541</v>
      </c>
    </row>
    <row r="1503" spans="1:4" x14ac:dyDescent="0.3">
      <c r="A1503" s="1" t="s">
        <v>278</v>
      </c>
      <c r="B1503" s="1" t="s">
        <v>317</v>
      </c>
      <c r="C1503">
        <v>29</v>
      </c>
      <c r="D1503" s="48">
        <v>43541</v>
      </c>
    </row>
    <row r="1504" spans="1:4" x14ac:dyDescent="0.3">
      <c r="A1504" s="1" t="s">
        <v>256</v>
      </c>
      <c r="B1504" s="1" t="s">
        <v>259</v>
      </c>
      <c r="C1504">
        <v>26</v>
      </c>
      <c r="D1504" s="48">
        <v>43541</v>
      </c>
    </row>
    <row r="1505" spans="1:4" x14ac:dyDescent="0.3">
      <c r="A1505" s="1" t="s">
        <v>247</v>
      </c>
      <c r="B1505" s="1" t="s">
        <v>244</v>
      </c>
      <c r="C1505">
        <v>26</v>
      </c>
      <c r="D1505" s="48">
        <v>43541</v>
      </c>
    </row>
    <row r="1506" spans="1:4" x14ac:dyDescent="0.3">
      <c r="A1506" s="1" t="s">
        <v>319</v>
      </c>
      <c r="B1506" s="1" t="s">
        <v>249</v>
      </c>
      <c r="C1506">
        <v>26</v>
      </c>
      <c r="D1506" s="48">
        <v>43541</v>
      </c>
    </row>
    <row r="1507" spans="1:4" x14ac:dyDescent="0.3">
      <c r="A1507" s="1" t="s">
        <v>276</v>
      </c>
      <c r="B1507" s="1" t="s">
        <v>273</v>
      </c>
      <c r="C1507">
        <v>26</v>
      </c>
      <c r="D1507" s="48">
        <v>43541</v>
      </c>
    </row>
    <row r="1508" spans="1:4" x14ac:dyDescent="0.3">
      <c r="A1508" s="1" t="s">
        <v>277</v>
      </c>
      <c r="B1508" s="1" t="s">
        <v>268</v>
      </c>
      <c r="C1508">
        <v>26</v>
      </c>
      <c r="D1508" s="48">
        <v>43541</v>
      </c>
    </row>
    <row r="1509" spans="1:4" x14ac:dyDescent="0.3">
      <c r="A1509" s="1" t="s">
        <v>275</v>
      </c>
      <c r="B1509" s="1" t="s">
        <v>269</v>
      </c>
      <c r="C1509">
        <v>26</v>
      </c>
      <c r="D1509" s="48">
        <v>43541</v>
      </c>
    </row>
    <row r="1510" spans="1:4" x14ac:dyDescent="0.3">
      <c r="A1510" s="1" t="s">
        <v>264</v>
      </c>
      <c r="B1510" s="1" t="s">
        <v>271</v>
      </c>
      <c r="C1510">
        <v>26</v>
      </c>
      <c r="D1510" s="48">
        <v>43541</v>
      </c>
    </row>
    <row r="1511" spans="1:4" x14ac:dyDescent="0.3">
      <c r="A1511" s="1" t="s">
        <v>266</v>
      </c>
      <c r="B1511" s="1" t="s">
        <v>267</v>
      </c>
      <c r="C1511">
        <v>26</v>
      </c>
      <c r="D1511" s="48">
        <v>43541</v>
      </c>
    </row>
    <row r="1512" spans="1:4" x14ac:dyDescent="0.3">
      <c r="A1512" s="1" t="s">
        <v>263</v>
      </c>
      <c r="B1512" s="1" t="s">
        <v>274</v>
      </c>
      <c r="C1512">
        <v>26</v>
      </c>
      <c r="D1512" s="48">
        <v>43541</v>
      </c>
    </row>
    <row r="1513" spans="1:4" x14ac:dyDescent="0.3">
      <c r="A1513" s="1" t="s">
        <v>260</v>
      </c>
      <c r="B1513" s="1" t="s">
        <v>265</v>
      </c>
      <c r="C1513">
        <v>26</v>
      </c>
      <c r="D1513" s="48">
        <v>43541</v>
      </c>
    </row>
    <row r="1514" spans="1:4" x14ac:dyDescent="0.3">
      <c r="A1514" s="1" t="s">
        <v>272</v>
      </c>
      <c r="B1514" s="1" t="s">
        <v>270</v>
      </c>
      <c r="C1514">
        <v>26</v>
      </c>
      <c r="D1514" s="48">
        <v>43541</v>
      </c>
    </row>
    <row r="1515" spans="1:4" x14ac:dyDescent="0.3">
      <c r="A1515" s="1" t="s">
        <v>261</v>
      </c>
      <c r="B1515" s="1" t="s">
        <v>262</v>
      </c>
      <c r="C1515">
        <v>26</v>
      </c>
      <c r="D1515" s="48">
        <v>43541</v>
      </c>
    </row>
    <row r="1516" spans="1:4" x14ac:dyDescent="0.3">
      <c r="A1516" s="1" t="s">
        <v>357</v>
      </c>
      <c r="B1516" s="1" t="s">
        <v>351</v>
      </c>
      <c r="C1516">
        <v>26</v>
      </c>
      <c r="D1516" s="48">
        <v>43541</v>
      </c>
    </row>
    <row r="1517" spans="1:4" x14ac:dyDescent="0.3">
      <c r="A1517" s="1" t="s">
        <v>359</v>
      </c>
      <c r="B1517" s="1" t="s">
        <v>345</v>
      </c>
      <c r="C1517">
        <v>26</v>
      </c>
      <c r="D1517" s="48">
        <v>43541</v>
      </c>
    </row>
    <row r="1518" spans="1:4" x14ac:dyDescent="0.3">
      <c r="A1518" s="1" t="s">
        <v>350</v>
      </c>
      <c r="B1518" s="1" t="s">
        <v>361</v>
      </c>
      <c r="C1518">
        <v>26</v>
      </c>
      <c r="D1518" s="48">
        <v>43541</v>
      </c>
    </row>
    <row r="1519" spans="1:4" x14ac:dyDescent="0.3">
      <c r="A1519" s="1" t="s">
        <v>406</v>
      </c>
      <c r="B1519" s="1" t="s">
        <v>401</v>
      </c>
      <c r="C1519">
        <v>26</v>
      </c>
      <c r="D1519" s="48">
        <v>43541</v>
      </c>
    </row>
    <row r="1520" spans="1:4" x14ac:dyDescent="0.3">
      <c r="A1520" s="1" t="s">
        <v>416</v>
      </c>
      <c r="B1520" s="1" t="s">
        <v>413</v>
      </c>
      <c r="C1520">
        <v>26</v>
      </c>
      <c r="D1520" s="48">
        <v>43541</v>
      </c>
    </row>
    <row r="1521" spans="1:4" x14ac:dyDescent="0.3">
      <c r="A1521" s="1" t="s">
        <v>407</v>
      </c>
      <c r="B1521" s="1" t="s">
        <v>403</v>
      </c>
      <c r="C1521">
        <v>26</v>
      </c>
      <c r="D1521" s="48">
        <v>43541</v>
      </c>
    </row>
    <row r="1522" spans="1:4" x14ac:dyDescent="0.3">
      <c r="A1522" s="1" t="s">
        <v>405</v>
      </c>
      <c r="B1522" s="1" t="s">
        <v>408</v>
      </c>
      <c r="C1522">
        <v>26</v>
      </c>
      <c r="D1522" s="48">
        <v>43541</v>
      </c>
    </row>
    <row r="1523" spans="1:4" x14ac:dyDescent="0.3">
      <c r="A1523" s="1" t="s">
        <v>448</v>
      </c>
      <c r="B1523" s="1" t="s">
        <v>402</v>
      </c>
      <c r="C1523">
        <v>26</v>
      </c>
      <c r="D1523" s="48">
        <v>43541</v>
      </c>
    </row>
    <row r="1524" spans="1:4" x14ac:dyDescent="0.3">
      <c r="A1524" s="1" t="s">
        <v>410</v>
      </c>
      <c r="B1524" s="1" t="s">
        <v>415</v>
      </c>
      <c r="C1524">
        <v>26</v>
      </c>
      <c r="D1524" s="48">
        <v>43541</v>
      </c>
    </row>
    <row r="1525" spans="1:4" x14ac:dyDescent="0.3">
      <c r="A1525" s="1" t="s">
        <v>404</v>
      </c>
      <c r="B1525" s="1" t="s">
        <v>400</v>
      </c>
      <c r="C1525">
        <v>26</v>
      </c>
      <c r="D1525" s="48">
        <v>43541</v>
      </c>
    </row>
    <row r="1526" spans="1:4" x14ac:dyDescent="0.3">
      <c r="A1526" s="1" t="s">
        <v>414</v>
      </c>
      <c r="B1526" s="1" t="s">
        <v>412</v>
      </c>
      <c r="C1526">
        <v>26</v>
      </c>
      <c r="D1526" s="48">
        <v>43541</v>
      </c>
    </row>
    <row r="1527" spans="1:4" x14ac:dyDescent="0.3">
      <c r="A1527" s="1" t="s">
        <v>409</v>
      </c>
      <c r="B1527" s="1" t="s">
        <v>411</v>
      </c>
      <c r="C1527">
        <v>26</v>
      </c>
      <c r="D1527" s="48">
        <v>43541</v>
      </c>
    </row>
    <row r="1528" spans="1:4" x14ac:dyDescent="0.3">
      <c r="A1528" s="1" t="s">
        <v>470</v>
      </c>
      <c r="B1528" s="1" t="s">
        <v>473</v>
      </c>
      <c r="C1528">
        <v>22</v>
      </c>
      <c r="D1528" s="48">
        <v>43541</v>
      </c>
    </row>
    <row r="1529" spans="1:4" x14ac:dyDescent="0.3">
      <c r="A1529" s="1" t="s">
        <v>464</v>
      </c>
      <c r="B1529" s="1" t="s">
        <v>468</v>
      </c>
      <c r="C1529">
        <v>22</v>
      </c>
      <c r="D1529" s="48">
        <v>43541</v>
      </c>
    </row>
    <row r="1530" spans="1:4" x14ac:dyDescent="0.3">
      <c r="A1530" s="1" t="s">
        <v>513</v>
      </c>
      <c r="B1530" s="1" t="s">
        <v>509</v>
      </c>
      <c r="C1530">
        <v>30</v>
      </c>
      <c r="D1530" s="48">
        <v>43541</v>
      </c>
    </row>
    <row r="1531" spans="1:4" x14ac:dyDescent="0.3">
      <c r="A1531" s="1" t="s">
        <v>521</v>
      </c>
      <c r="B1531" s="1" t="s">
        <v>519</v>
      </c>
      <c r="C1531">
        <v>30</v>
      </c>
      <c r="D1531" s="48">
        <v>43541</v>
      </c>
    </row>
    <row r="1532" spans="1:4" x14ac:dyDescent="0.3">
      <c r="A1532" s="1" t="s">
        <v>522</v>
      </c>
      <c r="B1532" s="1" t="s">
        <v>520</v>
      </c>
      <c r="C1532">
        <v>30</v>
      </c>
      <c r="D1532" s="48">
        <v>43541</v>
      </c>
    </row>
    <row r="1533" spans="1:4" x14ac:dyDescent="0.3">
      <c r="A1533" s="1" t="s">
        <v>517</v>
      </c>
      <c r="B1533" s="1" t="s">
        <v>512</v>
      </c>
      <c r="C1533">
        <v>30</v>
      </c>
      <c r="D1533" s="48">
        <v>43541</v>
      </c>
    </row>
    <row r="1534" spans="1:4" x14ac:dyDescent="0.3">
      <c r="A1534" s="1" t="s">
        <v>516</v>
      </c>
      <c r="B1534" s="1" t="s">
        <v>514</v>
      </c>
      <c r="C1534">
        <v>30</v>
      </c>
      <c r="D1534" s="48">
        <v>43541</v>
      </c>
    </row>
    <row r="1535" spans="1:4" x14ac:dyDescent="0.3">
      <c r="A1535" s="1" t="s">
        <v>518</v>
      </c>
      <c r="B1535" s="1" t="s">
        <v>511</v>
      </c>
      <c r="C1535">
        <v>30</v>
      </c>
      <c r="D1535" s="48">
        <v>43541</v>
      </c>
    </row>
    <row r="1536" spans="1:4" x14ac:dyDescent="0.3">
      <c r="A1536" s="1" t="s">
        <v>352</v>
      </c>
      <c r="B1536" s="1" t="s">
        <v>354</v>
      </c>
      <c r="C1536">
        <v>26</v>
      </c>
      <c r="D1536" s="48">
        <v>43542</v>
      </c>
    </row>
    <row r="1537" spans="1:4" x14ac:dyDescent="0.3">
      <c r="A1537" s="1" t="s">
        <v>146</v>
      </c>
      <c r="B1537" s="1" t="s">
        <v>142</v>
      </c>
      <c r="C1537">
        <v>30</v>
      </c>
      <c r="D1537" s="48">
        <v>43546</v>
      </c>
    </row>
    <row r="1538" spans="1:4" x14ac:dyDescent="0.3">
      <c r="A1538" s="1" t="s">
        <v>147</v>
      </c>
      <c r="B1538" s="1" t="s">
        <v>151</v>
      </c>
      <c r="C1538">
        <v>30</v>
      </c>
      <c r="D1538" s="48">
        <v>43546</v>
      </c>
    </row>
    <row r="1539" spans="1:4" x14ac:dyDescent="0.3">
      <c r="A1539" s="1" t="s">
        <v>148</v>
      </c>
      <c r="B1539" s="1" t="s">
        <v>152</v>
      </c>
      <c r="C1539">
        <v>30</v>
      </c>
      <c r="D1539" s="48">
        <v>43546</v>
      </c>
    </row>
    <row r="1540" spans="1:4" x14ac:dyDescent="0.3">
      <c r="A1540" s="1" t="s">
        <v>133</v>
      </c>
      <c r="B1540" s="1" t="s">
        <v>149</v>
      </c>
      <c r="C1540">
        <v>30</v>
      </c>
      <c r="D1540" s="48">
        <v>43546</v>
      </c>
    </row>
    <row r="1541" spans="1:4" x14ac:dyDescent="0.3">
      <c r="A1541" s="1" t="s">
        <v>143</v>
      </c>
      <c r="B1541" s="1" t="s">
        <v>137</v>
      </c>
      <c r="C1541">
        <v>30</v>
      </c>
      <c r="D1541" s="48">
        <v>43546</v>
      </c>
    </row>
    <row r="1542" spans="1:4" x14ac:dyDescent="0.3">
      <c r="A1542" s="1" t="s">
        <v>226</v>
      </c>
      <c r="B1542" s="1" t="s">
        <v>240</v>
      </c>
      <c r="C1542">
        <v>39</v>
      </c>
      <c r="D1542" s="48">
        <v>43547</v>
      </c>
    </row>
    <row r="1543" spans="1:4" x14ac:dyDescent="0.3">
      <c r="A1543" s="1" t="s">
        <v>237</v>
      </c>
      <c r="B1543" s="1" t="s">
        <v>234</v>
      </c>
      <c r="C1543">
        <v>39</v>
      </c>
      <c r="D1543" s="48">
        <v>43547</v>
      </c>
    </row>
    <row r="1544" spans="1:4" x14ac:dyDescent="0.3">
      <c r="A1544" s="1" t="s">
        <v>222</v>
      </c>
      <c r="B1544" s="1" t="s">
        <v>227</v>
      </c>
      <c r="C1544">
        <v>39</v>
      </c>
      <c r="D1544" s="48">
        <v>43547</v>
      </c>
    </row>
    <row r="1545" spans="1:4" x14ac:dyDescent="0.3">
      <c r="A1545" s="1" t="s">
        <v>236</v>
      </c>
      <c r="B1545" s="1" t="s">
        <v>219</v>
      </c>
      <c r="C1545">
        <v>39</v>
      </c>
      <c r="D1545" s="48">
        <v>43547</v>
      </c>
    </row>
    <row r="1546" spans="1:4" x14ac:dyDescent="0.3">
      <c r="A1546" s="1" t="s">
        <v>231</v>
      </c>
      <c r="B1546" s="1" t="s">
        <v>223</v>
      </c>
      <c r="C1546">
        <v>39</v>
      </c>
      <c r="D1546" s="48">
        <v>43547</v>
      </c>
    </row>
    <row r="1547" spans="1:4" x14ac:dyDescent="0.3">
      <c r="A1547" s="1" t="s">
        <v>241</v>
      </c>
      <c r="B1547" s="1" t="s">
        <v>230</v>
      </c>
      <c r="C1547">
        <v>39</v>
      </c>
      <c r="D1547" s="48">
        <v>43547</v>
      </c>
    </row>
    <row r="1548" spans="1:4" x14ac:dyDescent="0.3">
      <c r="A1548" s="1" t="s">
        <v>221</v>
      </c>
      <c r="B1548" s="1" t="s">
        <v>233</v>
      </c>
      <c r="C1548">
        <v>39</v>
      </c>
      <c r="D1548" s="48">
        <v>43547</v>
      </c>
    </row>
    <row r="1549" spans="1:4" x14ac:dyDescent="0.3">
      <c r="A1549" s="1" t="s">
        <v>220</v>
      </c>
      <c r="B1549" s="1" t="s">
        <v>239</v>
      </c>
      <c r="C1549">
        <v>39</v>
      </c>
      <c r="D1549" s="48">
        <v>43547</v>
      </c>
    </row>
    <row r="1550" spans="1:4" x14ac:dyDescent="0.3">
      <c r="A1550" s="1" t="s">
        <v>228</v>
      </c>
      <c r="B1550" s="1" t="s">
        <v>229</v>
      </c>
      <c r="C1550">
        <v>39</v>
      </c>
      <c r="D1550" s="48">
        <v>43547</v>
      </c>
    </row>
    <row r="1551" spans="1:4" x14ac:dyDescent="0.3">
      <c r="A1551" s="1" t="s">
        <v>242</v>
      </c>
      <c r="B1551" s="1" t="s">
        <v>225</v>
      </c>
      <c r="C1551">
        <v>39</v>
      </c>
      <c r="D1551" s="48">
        <v>43547</v>
      </c>
    </row>
    <row r="1552" spans="1:4" x14ac:dyDescent="0.3">
      <c r="A1552" s="1" t="s">
        <v>235</v>
      </c>
      <c r="B1552" s="1" t="s">
        <v>224</v>
      </c>
      <c r="C1552">
        <v>39</v>
      </c>
      <c r="D1552" s="48">
        <v>43547</v>
      </c>
    </row>
    <row r="1553" spans="1:4" x14ac:dyDescent="0.3">
      <c r="A1553" s="1" t="s">
        <v>232</v>
      </c>
      <c r="B1553" s="1" t="s">
        <v>238</v>
      </c>
      <c r="C1553">
        <v>39</v>
      </c>
      <c r="D1553" s="48">
        <v>43547</v>
      </c>
    </row>
    <row r="1554" spans="1:4" x14ac:dyDescent="0.3">
      <c r="A1554" s="1" t="s">
        <v>217</v>
      </c>
      <c r="B1554" s="1" t="s">
        <v>212</v>
      </c>
      <c r="C1554">
        <v>39</v>
      </c>
      <c r="D1554" s="48">
        <v>43547</v>
      </c>
    </row>
    <row r="1555" spans="1:4" x14ac:dyDescent="0.3">
      <c r="A1555" s="1" t="s">
        <v>215</v>
      </c>
      <c r="B1555" s="1" t="s">
        <v>202</v>
      </c>
      <c r="C1555">
        <v>39</v>
      </c>
      <c r="D1555" s="48">
        <v>43547</v>
      </c>
    </row>
    <row r="1556" spans="1:4" x14ac:dyDescent="0.3">
      <c r="A1556" s="1" t="s">
        <v>209</v>
      </c>
      <c r="B1556" s="1" t="s">
        <v>204</v>
      </c>
      <c r="C1556">
        <v>39</v>
      </c>
      <c r="D1556" s="48">
        <v>43547</v>
      </c>
    </row>
    <row r="1557" spans="1:4" x14ac:dyDescent="0.3">
      <c r="A1557" s="1" t="s">
        <v>203</v>
      </c>
      <c r="B1557" s="1" t="s">
        <v>214</v>
      </c>
      <c r="C1557">
        <v>39</v>
      </c>
      <c r="D1557" s="48">
        <v>43547</v>
      </c>
    </row>
    <row r="1558" spans="1:4" x14ac:dyDescent="0.3">
      <c r="A1558" s="1" t="s">
        <v>205</v>
      </c>
      <c r="B1558" s="1" t="s">
        <v>197</v>
      </c>
      <c r="C1558">
        <v>39</v>
      </c>
      <c r="D1558" s="48">
        <v>43547</v>
      </c>
    </row>
    <row r="1559" spans="1:4" x14ac:dyDescent="0.3">
      <c r="A1559" s="1" t="s">
        <v>196</v>
      </c>
      <c r="B1559" s="1" t="s">
        <v>201</v>
      </c>
      <c r="C1559">
        <v>39</v>
      </c>
      <c r="D1559" s="48">
        <v>43547</v>
      </c>
    </row>
    <row r="1560" spans="1:4" x14ac:dyDescent="0.3">
      <c r="A1560" s="1" t="s">
        <v>199</v>
      </c>
      <c r="B1560" s="1" t="s">
        <v>206</v>
      </c>
      <c r="C1560">
        <v>39</v>
      </c>
      <c r="D1560" s="48">
        <v>43547</v>
      </c>
    </row>
    <row r="1561" spans="1:4" x14ac:dyDescent="0.3">
      <c r="A1561" s="1" t="s">
        <v>218</v>
      </c>
      <c r="B1561" s="1" t="s">
        <v>213</v>
      </c>
      <c r="C1561">
        <v>39</v>
      </c>
      <c r="D1561" s="48">
        <v>43547</v>
      </c>
    </row>
    <row r="1562" spans="1:4" x14ac:dyDescent="0.3">
      <c r="A1562" s="1" t="s">
        <v>210</v>
      </c>
      <c r="B1562" s="1" t="s">
        <v>216</v>
      </c>
      <c r="C1562">
        <v>39</v>
      </c>
      <c r="D1562" s="48">
        <v>43547</v>
      </c>
    </row>
    <row r="1563" spans="1:4" x14ac:dyDescent="0.3">
      <c r="A1563" s="1" t="s">
        <v>211</v>
      </c>
      <c r="B1563" s="1" t="s">
        <v>195</v>
      </c>
      <c r="C1563">
        <v>39</v>
      </c>
      <c r="D1563" s="48">
        <v>43547</v>
      </c>
    </row>
    <row r="1564" spans="1:4" x14ac:dyDescent="0.3">
      <c r="A1564" s="1" t="s">
        <v>208</v>
      </c>
      <c r="B1564" s="1" t="s">
        <v>198</v>
      </c>
      <c r="C1564">
        <v>39</v>
      </c>
      <c r="D1564" s="48">
        <v>43547</v>
      </c>
    </row>
    <row r="1565" spans="1:4" x14ac:dyDescent="0.3">
      <c r="A1565" s="1" t="s">
        <v>207</v>
      </c>
      <c r="B1565" s="1" t="s">
        <v>200</v>
      </c>
      <c r="C1565">
        <v>39</v>
      </c>
      <c r="D1565" s="48">
        <v>43547</v>
      </c>
    </row>
    <row r="1566" spans="1:4" x14ac:dyDescent="0.3">
      <c r="A1566" s="1" t="s">
        <v>330</v>
      </c>
      <c r="B1566" s="1" t="s">
        <v>325</v>
      </c>
      <c r="C1566">
        <v>40</v>
      </c>
      <c r="D1566" s="48">
        <v>43547</v>
      </c>
    </row>
    <row r="1567" spans="1:4" x14ac:dyDescent="0.3">
      <c r="A1567" s="1" t="s">
        <v>331</v>
      </c>
      <c r="B1567" s="1" t="s">
        <v>337</v>
      </c>
      <c r="C1567">
        <v>40</v>
      </c>
      <c r="D1567" s="48">
        <v>43547</v>
      </c>
    </row>
    <row r="1568" spans="1:4" x14ac:dyDescent="0.3">
      <c r="A1568" s="1" t="s">
        <v>341</v>
      </c>
      <c r="B1568" s="1" t="s">
        <v>334</v>
      </c>
      <c r="C1568">
        <v>40</v>
      </c>
      <c r="D1568" s="48">
        <v>43547</v>
      </c>
    </row>
    <row r="1569" spans="1:4" x14ac:dyDescent="0.3">
      <c r="A1569" s="1" t="s">
        <v>338</v>
      </c>
      <c r="B1569" s="1" t="s">
        <v>327</v>
      </c>
      <c r="C1569">
        <v>40</v>
      </c>
      <c r="D1569" s="48">
        <v>43547</v>
      </c>
    </row>
    <row r="1570" spans="1:4" x14ac:dyDescent="0.3">
      <c r="A1570" s="1" t="s">
        <v>342</v>
      </c>
      <c r="B1570" s="1" t="s">
        <v>336</v>
      </c>
      <c r="C1570">
        <v>40</v>
      </c>
      <c r="D1570" s="48">
        <v>43547</v>
      </c>
    </row>
    <row r="1571" spans="1:4" x14ac:dyDescent="0.3">
      <c r="A1571" s="1" t="s">
        <v>335</v>
      </c>
      <c r="B1571" s="1" t="s">
        <v>324</v>
      </c>
      <c r="C1571">
        <v>40</v>
      </c>
      <c r="D1571" s="48">
        <v>43547</v>
      </c>
    </row>
    <row r="1572" spans="1:4" x14ac:dyDescent="0.3">
      <c r="A1572" s="1" t="s">
        <v>326</v>
      </c>
      <c r="B1572" s="1" t="s">
        <v>323</v>
      </c>
      <c r="C1572">
        <v>40</v>
      </c>
      <c r="D1572" s="48">
        <v>43547</v>
      </c>
    </row>
    <row r="1573" spans="1:4" x14ac:dyDescent="0.3">
      <c r="A1573" s="1" t="s">
        <v>332</v>
      </c>
      <c r="B1573" s="1" t="s">
        <v>321</v>
      </c>
      <c r="C1573">
        <v>40</v>
      </c>
      <c r="D1573" s="48">
        <v>43547</v>
      </c>
    </row>
    <row r="1574" spans="1:4" x14ac:dyDescent="0.3">
      <c r="A1574" s="1" t="s">
        <v>320</v>
      </c>
      <c r="B1574" s="1" t="s">
        <v>329</v>
      </c>
      <c r="C1574">
        <v>40</v>
      </c>
      <c r="D1574" s="48">
        <v>43547</v>
      </c>
    </row>
    <row r="1575" spans="1:4" x14ac:dyDescent="0.3">
      <c r="A1575" s="1" t="s">
        <v>339</v>
      </c>
      <c r="B1575" s="1" t="s">
        <v>343</v>
      </c>
      <c r="C1575">
        <v>40</v>
      </c>
      <c r="D1575" s="48">
        <v>43547</v>
      </c>
    </row>
    <row r="1576" spans="1:4" x14ac:dyDescent="0.3">
      <c r="A1576" s="1" t="s">
        <v>340</v>
      </c>
      <c r="B1576" s="1" t="s">
        <v>328</v>
      </c>
      <c r="C1576">
        <v>40</v>
      </c>
      <c r="D1576" s="48">
        <v>43547</v>
      </c>
    </row>
    <row r="1577" spans="1:4" x14ac:dyDescent="0.3">
      <c r="A1577" s="1" t="s">
        <v>322</v>
      </c>
      <c r="B1577" s="1" t="s">
        <v>333</v>
      </c>
      <c r="C1577">
        <v>40</v>
      </c>
      <c r="D1577" s="48">
        <v>43547</v>
      </c>
    </row>
    <row r="1578" spans="1:4" x14ac:dyDescent="0.3">
      <c r="A1578" s="1" t="s">
        <v>453</v>
      </c>
      <c r="B1578" s="1" t="s">
        <v>459</v>
      </c>
      <c r="C1578">
        <v>30</v>
      </c>
      <c r="D1578" s="48">
        <v>43547</v>
      </c>
    </row>
    <row r="1579" spans="1:4" x14ac:dyDescent="0.3">
      <c r="A1579" s="1" t="s">
        <v>455</v>
      </c>
      <c r="B1579" s="1" t="s">
        <v>452</v>
      </c>
      <c r="C1579">
        <v>30</v>
      </c>
      <c r="D1579" s="48">
        <v>43547</v>
      </c>
    </row>
    <row r="1580" spans="1:4" x14ac:dyDescent="0.3">
      <c r="A1580" s="1" t="s">
        <v>454</v>
      </c>
      <c r="B1580" s="1" t="s">
        <v>458</v>
      </c>
      <c r="C1580">
        <v>30</v>
      </c>
      <c r="D1580" s="48">
        <v>43547</v>
      </c>
    </row>
    <row r="1581" spans="1:4" x14ac:dyDescent="0.3">
      <c r="A1581" s="1" t="s">
        <v>457</v>
      </c>
      <c r="B1581" s="1" t="s">
        <v>461</v>
      </c>
      <c r="C1581">
        <v>30</v>
      </c>
      <c r="D1581" s="48">
        <v>43547</v>
      </c>
    </row>
    <row r="1582" spans="1:4" x14ac:dyDescent="0.3">
      <c r="A1582" s="1" t="s">
        <v>456</v>
      </c>
      <c r="B1582" s="1" t="s">
        <v>460</v>
      </c>
      <c r="C1582">
        <v>30</v>
      </c>
      <c r="D1582" s="48">
        <v>43547</v>
      </c>
    </row>
    <row r="1583" spans="1:4" x14ac:dyDescent="0.3">
      <c r="A1583" s="1" t="s">
        <v>135</v>
      </c>
      <c r="B1583" s="1" t="s">
        <v>145</v>
      </c>
      <c r="C1583">
        <v>30</v>
      </c>
      <c r="D1583" s="48">
        <v>43548</v>
      </c>
    </row>
    <row r="1584" spans="1:4" x14ac:dyDescent="0.3">
      <c r="A1584" s="1" t="s">
        <v>134</v>
      </c>
      <c r="B1584" s="1" t="s">
        <v>136</v>
      </c>
      <c r="C1584">
        <v>30</v>
      </c>
      <c r="D1584" s="48">
        <v>43548</v>
      </c>
    </row>
    <row r="1585" spans="1:4" x14ac:dyDescent="0.3">
      <c r="A1585" s="1" t="s">
        <v>141</v>
      </c>
      <c r="B1585" s="1" t="s">
        <v>144</v>
      </c>
      <c r="C1585">
        <v>30</v>
      </c>
      <c r="D1585" s="48">
        <v>43548</v>
      </c>
    </row>
    <row r="1586" spans="1:4" x14ac:dyDescent="0.3">
      <c r="A1586" s="1" t="s">
        <v>140</v>
      </c>
      <c r="B1586" s="1" t="s">
        <v>150</v>
      </c>
      <c r="C1586">
        <v>30</v>
      </c>
      <c r="D1586" s="48">
        <v>43549</v>
      </c>
    </row>
    <row r="1587" spans="1:4" x14ac:dyDescent="0.3">
      <c r="A1587" s="1" t="s">
        <v>153</v>
      </c>
      <c r="B1587" s="1" t="s">
        <v>138</v>
      </c>
      <c r="C1587">
        <v>30</v>
      </c>
      <c r="D1587" s="48">
        <v>43549</v>
      </c>
    </row>
    <row r="1588" spans="1:4" x14ac:dyDescent="0.3">
      <c r="A1588" s="1" t="s">
        <v>484</v>
      </c>
      <c r="B1588" s="1" t="s">
        <v>489</v>
      </c>
      <c r="C1588">
        <v>25</v>
      </c>
      <c r="D1588" s="48">
        <v>43552</v>
      </c>
    </row>
    <row r="1589" spans="1:4" x14ac:dyDescent="0.3">
      <c r="A1589" s="1" t="s">
        <v>482</v>
      </c>
      <c r="B1589" s="1" t="s">
        <v>477</v>
      </c>
      <c r="C1589">
        <v>25</v>
      </c>
      <c r="D1589" s="48">
        <v>43552</v>
      </c>
    </row>
    <row r="1590" spans="1:4" x14ac:dyDescent="0.3">
      <c r="A1590" s="1" t="s">
        <v>476</v>
      </c>
      <c r="B1590" s="1" t="s">
        <v>487</v>
      </c>
      <c r="C1590">
        <v>25</v>
      </c>
      <c r="D1590" s="48">
        <v>43552</v>
      </c>
    </row>
    <row r="1591" spans="1:4" x14ac:dyDescent="0.3">
      <c r="A1591" s="1" t="s">
        <v>245</v>
      </c>
      <c r="B1591" s="1" t="s">
        <v>247</v>
      </c>
      <c r="C1591">
        <v>27</v>
      </c>
      <c r="D1591" s="48">
        <v>43553</v>
      </c>
    </row>
    <row r="1592" spans="1:4" x14ac:dyDescent="0.3">
      <c r="A1592" s="1" t="s">
        <v>142</v>
      </c>
      <c r="B1592" s="1" t="s">
        <v>143</v>
      </c>
      <c r="C1592">
        <v>31</v>
      </c>
      <c r="D1592" s="48">
        <v>43553</v>
      </c>
    </row>
    <row r="1593" spans="1:4" x14ac:dyDescent="0.3">
      <c r="A1593" s="1" t="s">
        <v>150</v>
      </c>
      <c r="B1593" s="1" t="s">
        <v>135</v>
      </c>
      <c r="C1593">
        <v>31</v>
      </c>
      <c r="D1593" s="48">
        <v>43553</v>
      </c>
    </row>
    <row r="1594" spans="1:4" x14ac:dyDescent="0.3">
      <c r="A1594" s="1" t="s">
        <v>152</v>
      </c>
      <c r="B1594" s="1" t="s">
        <v>134</v>
      </c>
      <c r="C1594">
        <v>31</v>
      </c>
      <c r="D1594" s="48">
        <v>43553</v>
      </c>
    </row>
    <row r="1595" spans="1:4" x14ac:dyDescent="0.3">
      <c r="A1595" s="1" t="s">
        <v>138</v>
      </c>
      <c r="B1595" s="1" t="s">
        <v>147</v>
      </c>
      <c r="C1595">
        <v>31</v>
      </c>
      <c r="D1595" s="48">
        <v>43553</v>
      </c>
    </row>
    <row r="1596" spans="1:4" x14ac:dyDescent="0.3">
      <c r="A1596" s="1" t="s">
        <v>144</v>
      </c>
      <c r="B1596" s="1" t="s">
        <v>146</v>
      </c>
      <c r="C1596">
        <v>31</v>
      </c>
      <c r="D1596" s="48">
        <v>43553</v>
      </c>
    </row>
    <row r="1597" spans="1:4" x14ac:dyDescent="0.3">
      <c r="A1597" s="1" t="s">
        <v>145</v>
      </c>
      <c r="B1597" s="1" t="s">
        <v>140</v>
      </c>
      <c r="C1597">
        <v>31</v>
      </c>
      <c r="D1597" s="48">
        <v>43553</v>
      </c>
    </row>
    <row r="1598" spans="1:4" x14ac:dyDescent="0.3">
      <c r="A1598" s="1" t="s">
        <v>137</v>
      </c>
      <c r="B1598" s="1" t="s">
        <v>153</v>
      </c>
      <c r="C1598">
        <v>31</v>
      </c>
      <c r="D1598" s="48">
        <v>43553</v>
      </c>
    </row>
    <row r="1599" spans="1:4" x14ac:dyDescent="0.3">
      <c r="A1599" s="1" t="s">
        <v>149</v>
      </c>
      <c r="B1599" s="1" t="s">
        <v>148</v>
      </c>
      <c r="C1599">
        <v>31</v>
      </c>
      <c r="D1599" s="48">
        <v>43553</v>
      </c>
    </row>
    <row r="1600" spans="1:4" x14ac:dyDescent="0.3">
      <c r="A1600" s="1" t="s">
        <v>136</v>
      </c>
      <c r="B1600" s="1" t="s">
        <v>133</v>
      </c>
      <c r="C1600">
        <v>31</v>
      </c>
      <c r="D1600" s="48">
        <v>43553</v>
      </c>
    </row>
    <row r="1601" spans="1:4" x14ac:dyDescent="0.3">
      <c r="A1601" s="1" t="s">
        <v>151</v>
      </c>
      <c r="B1601" s="1" t="s">
        <v>141</v>
      </c>
      <c r="C1601">
        <v>31</v>
      </c>
      <c r="D1601" s="48">
        <v>43553</v>
      </c>
    </row>
    <row r="1602" spans="1:4" x14ac:dyDescent="0.3">
      <c r="A1602" s="1" t="s">
        <v>346</v>
      </c>
      <c r="B1602" s="1" t="s">
        <v>359</v>
      </c>
      <c r="C1602">
        <v>27</v>
      </c>
      <c r="D1602" s="48">
        <v>43553</v>
      </c>
    </row>
    <row r="1603" spans="1:4" x14ac:dyDescent="0.3">
      <c r="A1603" s="1" t="s">
        <v>360</v>
      </c>
      <c r="B1603" s="1" t="s">
        <v>349</v>
      </c>
      <c r="C1603">
        <v>27</v>
      </c>
      <c r="D1603" s="48">
        <v>43553</v>
      </c>
    </row>
    <row r="1604" spans="1:4" x14ac:dyDescent="0.3">
      <c r="A1604" s="1" t="s">
        <v>471</v>
      </c>
      <c r="B1604" s="1" t="s">
        <v>465</v>
      </c>
      <c r="C1604">
        <v>23</v>
      </c>
      <c r="D1604" s="48">
        <v>43553</v>
      </c>
    </row>
    <row r="1605" spans="1:4" x14ac:dyDescent="0.3">
      <c r="A1605" s="1" t="s">
        <v>480</v>
      </c>
      <c r="B1605" s="1" t="s">
        <v>486</v>
      </c>
      <c r="C1605">
        <v>25</v>
      </c>
      <c r="D1605" s="48">
        <v>43553</v>
      </c>
    </row>
    <row r="1606" spans="1:4" x14ac:dyDescent="0.3">
      <c r="A1606" s="1" t="s">
        <v>483</v>
      </c>
      <c r="B1606" s="1" t="s">
        <v>475</v>
      </c>
      <c r="C1606">
        <v>25</v>
      </c>
      <c r="D1606" s="48">
        <v>43553</v>
      </c>
    </row>
    <row r="1607" spans="1:4" x14ac:dyDescent="0.3">
      <c r="A1607" s="1" t="s">
        <v>490</v>
      </c>
      <c r="B1607" s="1" t="s">
        <v>485</v>
      </c>
      <c r="C1607">
        <v>25</v>
      </c>
      <c r="D1607" s="48">
        <v>43553</v>
      </c>
    </row>
    <row r="1608" spans="1:4" x14ac:dyDescent="0.3">
      <c r="A1608" s="1" t="s">
        <v>478</v>
      </c>
      <c r="B1608" s="1" t="s">
        <v>479</v>
      </c>
      <c r="C1608">
        <v>25</v>
      </c>
      <c r="D1608" s="48">
        <v>43553</v>
      </c>
    </row>
    <row r="1609" spans="1:4" x14ac:dyDescent="0.3">
      <c r="A1609" s="1" t="s">
        <v>6</v>
      </c>
      <c r="B1609" s="1" t="s">
        <v>16</v>
      </c>
      <c r="C1609">
        <v>32</v>
      </c>
      <c r="D1609" s="48">
        <v>43554</v>
      </c>
    </row>
    <row r="1610" spans="1:4" x14ac:dyDescent="0.3">
      <c r="A1610" s="1" t="s">
        <v>21</v>
      </c>
      <c r="B1610" s="1" t="s">
        <v>18</v>
      </c>
      <c r="C1610">
        <v>32</v>
      </c>
      <c r="D1610" s="48">
        <v>43554</v>
      </c>
    </row>
    <row r="1611" spans="1:4" x14ac:dyDescent="0.3">
      <c r="A1611" s="1" t="s">
        <v>19</v>
      </c>
      <c r="B1611" s="1" t="s">
        <v>22</v>
      </c>
      <c r="C1611">
        <v>32</v>
      </c>
      <c r="D1611" s="48">
        <v>43554</v>
      </c>
    </row>
    <row r="1612" spans="1:4" x14ac:dyDescent="0.3">
      <c r="A1612" s="1" t="s">
        <v>4</v>
      </c>
      <c r="B1612" s="1" t="s">
        <v>11</v>
      </c>
      <c r="C1612">
        <v>32</v>
      </c>
      <c r="D1612" s="48">
        <v>43554</v>
      </c>
    </row>
    <row r="1613" spans="1:4" x14ac:dyDescent="0.3">
      <c r="A1613" s="1" t="s">
        <v>9</v>
      </c>
      <c r="B1613" s="1" t="s">
        <v>10</v>
      </c>
      <c r="C1613">
        <v>32</v>
      </c>
      <c r="D1613" s="48">
        <v>43554</v>
      </c>
    </row>
    <row r="1614" spans="1:4" x14ac:dyDescent="0.3">
      <c r="A1614" s="1" t="s">
        <v>8</v>
      </c>
      <c r="B1614" s="1" t="s">
        <v>7</v>
      </c>
      <c r="C1614">
        <v>32</v>
      </c>
      <c r="D1614" s="48">
        <v>43554</v>
      </c>
    </row>
    <row r="1615" spans="1:4" x14ac:dyDescent="0.3">
      <c r="A1615" s="1" t="s">
        <v>15</v>
      </c>
      <c r="B1615" s="1" t="s">
        <v>3</v>
      </c>
      <c r="C1615">
        <v>32</v>
      </c>
      <c r="D1615" s="48">
        <v>43554</v>
      </c>
    </row>
    <row r="1616" spans="1:4" x14ac:dyDescent="0.3">
      <c r="A1616" s="1" t="s">
        <v>12</v>
      </c>
      <c r="B1616" s="1" t="s">
        <v>17</v>
      </c>
      <c r="C1616">
        <v>32</v>
      </c>
      <c r="D1616" s="48">
        <v>43554</v>
      </c>
    </row>
    <row r="1617" spans="1:4" x14ac:dyDescent="0.3">
      <c r="A1617" s="1" t="s">
        <v>14</v>
      </c>
      <c r="B1617" s="1" t="s">
        <v>20</v>
      </c>
      <c r="C1617">
        <v>32</v>
      </c>
      <c r="D1617" s="48">
        <v>43554</v>
      </c>
    </row>
    <row r="1618" spans="1:4" x14ac:dyDescent="0.3">
      <c r="A1618" s="1" t="s">
        <v>13</v>
      </c>
      <c r="B1618" s="1" t="s">
        <v>23</v>
      </c>
      <c r="C1618">
        <v>32</v>
      </c>
      <c r="D1618" s="48">
        <v>43554</v>
      </c>
    </row>
    <row r="1619" spans="1:4" x14ac:dyDescent="0.3">
      <c r="A1619" s="1" t="s">
        <v>164</v>
      </c>
      <c r="B1619" s="1" t="s">
        <v>161</v>
      </c>
      <c r="C1619">
        <v>27</v>
      </c>
      <c r="D1619" s="48">
        <v>43554</v>
      </c>
    </row>
    <row r="1620" spans="1:4" x14ac:dyDescent="0.3">
      <c r="A1620" s="1" t="s">
        <v>163</v>
      </c>
      <c r="B1620" s="1" t="s">
        <v>157</v>
      </c>
      <c r="C1620">
        <v>27</v>
      </c>
      <c r="D1620" s="48">
        <v>43554</v>
      </c>
    </row>
    <row r="1621" spans="1:4" x14ac:dyDescent="0.3">
      <c r="A1621" s="1" t="s">
        <v>169</v>
      </c>
      <c r="B1621" s="1" t="s">
        <v>158</v>
      </c>
      <c r="C1621">
        <v>27</v>
      </c>
      <c r="D1621" s="48">
        <v>43554</v>
      </c>
    </row>
    <row r="1622" spans="1:4" x14ac:dyDescent="0.3">
      <c r="A1622" s="1" t="s">
        <v>162</v>
      </c>
      <c r="B1622" s="1" t="s">
        <v>170</v>
      </c>
      <c r="C1622">
        <v>27</v>
      </c>
      <c r="D1622" s="48">
        <v>43554</v>
      </c>
    </row>
    <row r="1623" spans="1:4" x14ac:dyDescent="0.3">
      <c r="A1623" s="1" t="s">
        <v>159</v>
      </c>
      <c r="B1623" s="1" t="s">
        <v>166</v>
      </c>
      <c r="C1623">
        <v>27</v>
      </c>
      <c r="D1623" s="48">
        <v>43554</v>
      </c>
    </row>
    <row r="1624" spans="1:4" x14ac:dyDescent="0.3">
      <c r="A1624" s="1" t="s">
        <v>223</v>
      </c>
      <c r="B1624" s="1" t="s">
        <v>232</v>
      </c>
      <c r="C1624">
        <v>40</v>
      </c>
      <c r="D1624" s="48">
        <v>43554</v>
      </c>
    </row>
    <row r="1625" spans="1:4" x14ac:dyDescent="0.3">
      <c r="A1625" s="1" t="s">
        <v>240</v>
      </c>
      <c r="B1625" s="1" t="s">
        <v>222</v>
      </c>
      <c r="C1625">
        <v>40</v>
      </c>
      <c r="D1625" s="48">
        <v>43554</v>
      </c>
    </row>
    <row r="1626" spans="1:4" x14ac:dyDescent="0.3">
      <c r="A1626" s="1" t="s">
        <v>233</v>
      </c>
      <c r="B1626" s="1" t="s">
        <v>237</v>
      </c>
      <c r="C1626">
        <v>40</v>
      </c>
      <c r="D1626" s="48">
        <v>43554</v>
      </c>
    </row>
    <row r="1627" spans="1:4" x14ac:dyDescent="0.3">
      <c r="A1627" s="1" t="s">
        <v>225</v>
      </c>
      <c r="B1627" s="1" t="s">
        <v>221</v>
      </c>
      <c r="C1627">
        <v>40</v>
      </c>
      <c r="D1627" s="48">
        <v>43554</v>
      </c>
    </row>
    <row r="1628" spans="1:4" x14ac:dyDescent="0.3">
      <c r="A1628" s="1" t="s">
        <v>224</v>
      </c>
      <c r="B1628" s="1" t="s">
        <v>220</v>
      </c>
      <c r="C1628">
        <v>40</v>
      </c>
      <c r="D1628" s="48">
        <v>43554</v>
      </c>
    </row>
    <row r="1629" spans="1:4" x14ac:dyDescent="0.3">
      <c r="A1629" s="1" t="s">
        <v>219</v>
      </c>
      <c r="B1629" s="1" t="s">
        <v>241</v>
      </c>
      <c r="C1629">
        <v>40</v>
      </c>
      <c r="D1629" s="48">
        <v>43554</v>
      </c>
    </row>
    <row r="1630" spans="1:4" x14ac:dyDescent="0.3">
      <c r="A1630" s="1" t="s">
        <v>238</v>
      </c>
      <c r="B1630" s="1" t="s">
        <v>236</v>
      </c>
      <c r="C1630">
        <v>40</v>
      </c>
      <c r="D1630" s="48">
        <v>43554</v>
      </c>
    </row>
    <row r="1631" spans="1:4" x14ac:dyDescent="0.3">
      <c r="A1631" s="1" t="s">
        <v>234</v>
      </c>
      <c r="B1631" s="1" t="s">
        <v>235</v>
      </c>
      <c r="C1631">
        <v>40</v>
      </c>
      <c r="D1631" s="48">
        <v>43554</v>
      </c>
    </row>
    <row r="1632" spans="1:4" x14ac:dyDescent="0.3">
      <c r="A1632" s="1" t="s">
        <v>229</v>
      </c>
      <c r="B1632" s="1" t="s">
        <v>231</v>
      </c>
      <c r="C1632">
        <v>40</v>
      </c>
      <c r="D1632" s="48">
        <v>43554</v>
      </c>
    </row>
    <row r="1633" spans="1:4" x14ac:dyDescent="0.3">
      <c r="A1633" s="1" t="s">
        <v>230</v>
      </c>
      <c r="B1633" s="1" t="s">
        <v>242</v>
      </c>
      <c r="C1633">
        <v>40</v>
      </c>
      <c r="D1633" s="48">
        <v>43554</v>
      </c>
    </row>
    <row r="1634" spans="1:4" x14ac:dyDescent="0.3">
      <c r="A1634" s="1" t="s">
        <v>227</v>
      </c>
      <c r="B1634" s="1" t="s">
        <v>226</v>
      </c>
      <c r="C1634">
        <v>40</v>
      </c>
      <c r="D1634" s="48">
        <v>43554</v>
      </c>
    </row>
    <row r="1635" spans="1:4" x14ac:dyDescent="0.3">
      <c r="A1635" s="1" t="s">
        <v>239</v>
      </c>
      <c r="B1635" s="1" t="s">
        <v>228</v>
      </c>
      <c r="C1635">
        <v>40</v>
      </c>
      <c r="D1635" s="48">
        <v>43554</v>
      </c>
    </row>
    <row r="1636" spans="1:4" x14ac:dyDescent="0.3">
      <c r="A1636" s="1" t="s">
        <v>179</v>
      </c>
      <c r="B1636" s="1" t="s">
        <v>185</v>
      </c>
      <c r="C1636">
        <v>39</v>
      </c>
      <c r="D1636" s="48">
        <v>43554</v>
      </c>
    </row>
    <row r="1637" spans="1:4" x14ac:dyDescent="0.3">
      <c r="A1637" s="1" t="s">
        <v>176</v>
      </c>
      <c r="B1637" s="1" t="s">
        <v>192</v>
      </c>
      <c r="C1637">
        <v>39</v>
      </c>
      <c r="D1637" s="48">
        <v>43554</v>
      </c>
    </row>
    <row r="1638" spans="1:4" x14ac:dyDescent="0.3">
      <c r="A1638" s="1" t="s">
        <v>194</v>
      </c>
      <c r="B1638" s="1" t="s">
        <v>184</v>
      </c>
      <c r="C1638">
        <v>39</v>
      </c>
      <c r="D1638" s="48">
        <v>43554</v>
      </c>
    </row>
    <row r="1639" spans="1:4" x14ac:dyDescent="0.3">
      <c r="A1639" s="1" t="s">
        <v>171</v>
      </c>
      <c r="B1639" s="1" t="s">
        <v>190</v>
      </c>
      <c r="C1639">
        <v>39</v>
      </c>
      <c r="D1639" s="48">
        <v>43554</v>
      </c>
    </row>
    <row r="1640" spans="1:4" x14ac:dyDescent="0.3">
      <c r="A1640" s="1" t="s">
        <v>175</v>
      </c>
      <c r="B1640" s="1" t="s">
        <v>172</v>
      </c>
      <c r="C1640">
        <v>39</v>
      </c>
      <c r="D1640" s="48">
        <v>43554</v>
      </c>
    </row>
    <row r="1641" spans="1:4" x14ac:dyDescent="0.3">
      <c r="A1641" s="1" t="s">
        <v>180</v>
      </c>
      <c r="B1641" s="1" t="s">
        <v>183</v>
      </c>
      <c r="C1641">
        <v>39</v>
      </c>
      <c r="D1641" s="48">
        <v>43554</v>
      </c>
    </row>
    <row r="1642" spans="1:4" x14ac:dyDescent="0.3">
      <c r="A1642" s="1" t="s">
        <v>178</v>
      </c>
      <c r="B1642" s="1" t="s">
        <v>191</v>
      </c>
      <c r="C1642">
        <v>39</v>
      </c>
      <c r="D1642" s="48">
        <v>43554</v>
      </c>
    </row>
    <row r="1643" spans="1:4" x14ac:dyDescent="0.3">
      <c r="A1643" s="1" t="s">
        <v>193</v>
      </c>
      <c r="B1643" s="1" t="s">
        <v>187</v>
      </c>
      <c r="C1643">
        <v>39</v>
      </c>
      <c r="D1643" s="48">
        <v>43554</v>
      </c>
    </row>
    <row r="1644" spans="1:4" x14ac:dyDescent="0.3">
      <c r="A1644" s="1" t="s">
        <v>174</v>
      </c>
      <c r="B1644" s="1" t="s">
        <v>181</v>
      </c>
      <c r="C1644">
        <v>39</v>
      </c>
      <c r="D1644" s="48">
        <v>43554</v>
      </c>
    </row>
    <row r="1645" spans="1:4" x14ac:dyDescent="0.3">
      <c r="A1645" s="1" t="s">
        <v>182</v>
      </c>
      <c r="B1645" s="1" t="s">
        <v>186</v>
      </c>
      <c r="C1645">
        <v>39</v>
      </c>
      <c r="D1645" s="48">
        <v>43554</v>
      </c>
    </row>
    <row r="1646" spans="1:4" x14ac:dyDescent="0.3">
      <c r="A1646" s="1" t="s">
        <v>173</v>
      </c>
      <c r="B1646" s="1" t="s">
        <v>177</v>
      </c>
      <c r="C1646">
        <v>39</v>
      </c>
      <c r="D1646" s="48">
        <v>43554</v>
      </c>
    </row>
    <row r="1647" spans="1:4" x14ac:dyDescent="0.3">
      <c r="A1647" s="1" t="s">
        <v>189</v>
      </c>
      <c r="B1647" s="1" t="s">
        <v>188</v>
      </c>
      <c r="C1647">
        <v>39</v>
      </c>
      <c r="D1647" s="48">
        <v>43554</v>
      </c>
    </row>
    <row r="1648" spans="1:4" x14ac:dyDescent="0.3">
      <c r="A1648" s="1" t="s">
        <v>204</v>
      </c>
      <c r="B1648" s="1" t="s">
        <v>205</v>
      </c>
      <c r="C1648">
        <v>40</v>
      </c>
      <c r="D1648" s="48">
        <v>43554</v>
      </c>
    </row>
    <row r="1649" spans="1:4" x14ac:dyDescent="0.3">
      <c r="A1649" s="1" t="s">
        <v>198</v>
      </c>
      <c r="B1649" s="1" t="s">
        <v>203</v>
      </c>
      <c r="C1649">
        <v>40</v>
      </c>
      <c r="D1649" s="48">
        <v>43554</v>
      </c>
    </row>
    <row r="1650" spans="1:4" x14ac:dyDescent="0.3">
      <c r="A1650" s="1" t="s">
        <v>202</v>
      </c>
      <c r="B1650" s="1" t="s">
        <v>218</v>
      </c>
      <c r="C1650">
        <v>40</v>
      </c>
      <c r="D1650" s="48">
        <v>43554</v>
      </c>
    </row>
    <row r="1651" spans="1:4" x14ac:dyDescent="0.3">
      <c r="A1651" s="1" t="s">
        <v>213</v>
      </c>
      <c r="B1651" s="1" t="s">
        <v>196</v>
      </c>
      <c r="C1651">
        <v>40</v>
      </c>
      <c r="D1651" s="48">
        <v>43554</v>
      </c>
    </row>
    <row r="1652" spans="1:4" x14ac:dyDescent="0.3">
      <c r="A1652" s="1" t="s">
        <v>200</v>
      </c>
      <c r="B1652" s="1" t="s">
        <v>215</v>
      </c>
      <c r="C1652">
        <v>40</v>
      </c>
      <c r="D1652" s="48">
        <v>43554</v>
      </c>
    </row>
    <row r="1653" spans="1:4" x14ac:dyDescent="0.3">
      <c r="A1653" s="1" t="s">
        <v>201</v>
      </c>
      <c r="B1653" s="1" t="s">
        <v>208</v>
      </c>
      <c r="C1653">
        <v>40</v>
      </c>
      <c r="D1653" s="48">
        <v>43554</v>
      </c>
    </row>
    <row r="1654" spans="1:4" x14ac:dyDescent="0.3">
      <c r="A1654" s="1" t="s">
        <v>212</v>
      </c>
      <c r="B1654" s="1" t="s">
        <v>210</v>
      </c>
      <c r="C1654">
        <v>40</v>
      </c>
      <c r="D1654" s="48">
        <v>43554</v>
      </c>
    </row>
    <row r="1655" spans="1:4" x14ac:dyDescent="0.3">
      <c r="A1655" s="1" t="s">
        <v>214</v>
      </c>
      <c r="B1655" s="1" t="s">
        <v>207</v>
      </c>
      <c r="C1655">
        <v>40</v>
      </c>
      <c r="D1655" s="48">
        <v>43554</v>
      </c>
    </row>
    <row r="1656" spans="1:4" x14ac:dyDescent="0.3">
      <c r="A1656" s="1" t="s">
        <v>195</v>
      </c>
      <c r="B1656" s="1" t="s">
        <v>199</v>
      </c>
      <c r="C1656">
        <v>40</v>
      </c>
      <c r="D1656" s="48">
        <v>43554</v>
      </c>
    </row>
    <row r="1657" spans="1:4" x14ac:dyDescent="0.3">
      <c r="A1657" s="1" t="s">
        <v>216</v>
      </c>
      <c r="B1657" s="1" t="s">
        <v>217</v>
      </c>
      <c r="C1657">
        <v>40</v>
      </c>
      <c r="D1657" s="48">
        <v>43554</v>
      </c>
    </row>
    <row r="1658" spans="1:4" x14ac:dyDescent="0.3">
      <c r="A1658" s="1" t="s">
        <v>206</v>
      </c>
      <c r="B1658" s="1" t="s">
        <v>211</v>
      </c>
      <c r="C1658">
        <v>40</v>
      </c>
      <c r="D1658" s="48">
        <v>43554</v>
      </c>
    </row>
    <row r="1659" spans="1:4" x14ac:dyDescent="0.3">
      <c r="A1659" s="1" t="s">
        <v>197</v>
      </c>
      <c r="B1659" s="1" t="s">
        <v>209</v>
      </c>
      <c r="C1659">
        <v>40</v>
      </c>
      <c r="D1659" s="48">
        <v>43554</v>
      </c>
    </row>
    <row r="1660" spans="1:4" x14ac:dyDescent="0.3">
      <c r="A1660" s="1" t="s">
        <v>246</v>
      </c>
      <c r="B1660" s="1" t="s">
        <v>258</v>
      </c>
      <c r="C1660">
        <v>27</v>
      </c>
      <c r="D1660" s="48">
        <v>43554</v>
      </c>
    </row>
    <row r="1661" spans="1:4" x14ac:dyDescent="0.3">
      <c r="A1661" s="1" t="s">
        <v>251</v>
      </c>
      <c r="B1661" s="1" t="s">
        <v>248</v>
      </c>
      <c r="C1661">
        <v>27</v>
      </c>
      <c r="D1661" s="48">
        <v>43554</v>
      </c>
    </row>
    <row r="1662" spans="1:4" x14ac:dyDescent="0.3">
      <c r="A1662" s="1" t="s">
        <v>244</v>
      </c>
      <c r="B1662" s="1" t="s">
        <v>259</v>
      </c>
      <c r="C1662">
        <v>27</v>
      </c>
      <c r="D1662" s="48">
        <v>43554</v>
      </c>
    </row>
    <row r="1663" spans="1:4" x14ac:dyDescent="0.3">
      <c r="A1663" s="1" t="s">
        <v>250</v>
      </c>
      <c r="B1663" s="1" t="s">
        <v>256</v>
      </c>
      <c r="C1663">
        <v>27</v>
      </c>
      <c r="D1663" s="48">
        <v>43554</v>
      </c>
    </row>
    <row r="1664" spans="1:4" x14ac:dyDescent="0.3">
      <c r="A1664" s="1" t="s">
        <v>255</v>
      </c>
      <c r="B1664" s="1" t="s">
        <v>318</v>
      </c>
      <c r="C1664">
        <v>27</v>
      </c>
      <c r="D1664" s="48">
        <v>43554</v>
      </c>
    </row>
    <row r="1665" spans="1:4" x14ac:dyDescent="0.3">
      <c r="A1665" s="1" t="s">
        <v>249</v>
      </c>
      <c r="B1665" s="1" t="s">
        <v>257</v>
      </c>
      <c r="C1665">
        <v>27</v>
      </c>
      <c r="D1665" s="48">
        <v>43554</v>
      </c>
    </row>
    <row r="1666" spans="1:4" x14ac:dyDescent="0.3">
      <c r="A1666" s="1" t="s">
        <v>337</v>
      </c>
      <c r="B1666" s="1" t="s">
        <v>323</v>
      </c>
      <c r="C1666">
        <v>41</v>
      </c>
      <c r="D1666" s="48">
        <v>43554</v>
      </c>
    </row>
    <row r="1667" spans="1:4" x14ac:dyDescent="0.3">
      <c r="A1667" s="1" t="s">
        <v>333</v>
      </c>
      <c r="B1667" s="1" t="s">
        <v>320</v>
      </c>
      <c r="C1667">
        <v>41</v>
      </c>
      <c r="D1667" s="48">
        <v>43554</v>
      </c>
    </row>
    <row r="1668" spans="1:4" x14ac:dyDescent="0.3">
      <c r="A1668" s="1" t="s">
        <v>330</v>
      </c>
      <c r="B1668" s="1" t="s">
        <v>331</v>
      </c>
      <c r="C1668">
        <v>41</v>
      </c>
      <c r="D1668" s="48">
        <v>43554</v>
      </c>
    </row>
    <row r="1669" spans="1:4" x14ac:dyDescent="0.3">
      <c r="A1669" s="1" t="s">
        <v>341</v>
      </c>
      <c r="B1669" s="1" t="s">
        <v>326</v>
      </c>
      <c r="C1669">
        <v>41</v>
      </c>
      <c r="D1669" s="48">
        <v>43554</v>
      </c>
    </row>
    <row r="1670" spans="1:4" x14ac:dyDescent="0.3">
      <c r="A1670" s="1" t="s">
        <v>338</v>
      </c>
      <c r="B1670" s="1" t="s">
        <v>342</v>
      </c>
      <c r="C1670">
        <v>41</v>
      </c>
      <c r="D1670" s="48">
        <v>43554</v>
      </c>
    </row>
    <row r="1671" spans="1:4" x14ac:dyDescent="0.3">
      <c r="A1671" s="1" t="s">
        <v>329</v>
      </c>
      <c r="B1671" s="1" t="s">
        <v>332</v>
      </c>
      <c r="C1671">
        <v>41</v>
      </c>
      <c r="D1671" s="48">
        <v>43554</v>
      </c>
    </row>
    <row r="1672" spans="1:4" x14ac:dyDescent="0.3">
      <c r="A1672" s="1" t="s">
        <v>328</v>
      </c>
      <c r="B1672" s="1" t="s">
        <v>321</v>
      </c>
      <c r="C1672">
        <v>41</v>
      </c>
      <c r="D1672" s="48">
        <v>43554</v>
      </c>
    </row>
    <row r="1673" spans="1:4" x14ac:dyDescent="0.3">
      <c r="A1673" s="1" t="s">
        <v>335</v>
      </c>
      <c r="B1673" s="1" t="s">
        <v>339</v>
      </c>
      <c r="C1673">
        <v>41</v>
      </c>
      <c r="D1673" s="48">
        <v>43554</v>
      </c>
    </row>
    <row r="1674" spans="1:4" x14ac:dyDescent="0.3">
      <c r="A1674" s="1" t="s">
        <v>325</v>
      </c>
      <c r="B1674" s="1" t="s">
        <v>340</v>
      </c>
      <c r="C1674">
        <v>41</v>
      </c>
      <c r="D1674" s="48">
        <v>43554</v>
      </c>
    </row>
    <row r="1675" spans="1:4" x14ac:dyDescent="0.3">
      <c r="A1675" s="1" t="s">
        <v>322</v>
      </c>
      <c r="B1675" s="1" t="s">
        <v>334</v>
      </c>
      <c r="C1675">
        <v>41</v>
      </c>
      <c r="D1675" s="48">
        <v>43554</v>
      </c>
    </row>
    <row r="1676" spans="1:4" x14ac:dyDescent="0.3">
      <c r="A1676" s="1" t="s">
        <v>324</v>
      </c>
      <c r="B1676" s="1" t="s">
        <v>336</v>
      </c>
      <c r="C1676">
        <v>41</v>
      </c>
      <c r="D1676" s="48">
        <v>43554</v>
      </c>
    </row>
    <row r="1677" spans="1:4" x14ac:dyDescent="0.3">
      <c r="A1677" s="1" t="s">
        <v>327</v>
      </c>
      <c r="B1677" s="1" t="s">
        <v>343</v>
      </c>
      <c r="C1677">
        <v>41</v>
      </c>
      <c r="D1677" s="48">
        <v>43554</v>
      </c>
    </row>
    <row r="1678" spans="1:4" x14ac:dyDescent="0.3">
      <c r="A1678" s="1" t="s">
        <v>351</v>
      </c>
      <c r="B1678" s="1" t="s">
        <v>344</v>
      </c>
      <c r="C1678">
        <v>27</v>
      </c>
      <c r="D1678" s="48">
        <v>43554</v>
      </c>
    </row>
    <row r="1679" spans="1:4" x14ac:dyDescent="0.3">
      <c r="A1679" s="1" t="s">
        <v>347</v>
      </c>
      <c r="B1679" s="1" t="s">
        <v>350</v>
      </c>
      <c r="C1679">
        <v>27</v>
      </c>
      <c r="D1679" s="48">
        <v>43554</v>
      </c>
    </row>
    <row r="1680" spans="1:4" x14ac:dyDescent="0.3">
      <c r="A1680" s="1" t="s">
        <v>356</v>
      </c>
      <c r="B1680" s="1" t="s">
        <v>352</v>
      </c>
      <c r="C1680">
        <v>27</v>
      </c>
      <c r="D1680" s="48">
        <v>43554</v>
      </c>
    </row>
    <row r="1681" spans="1:4" x14ac:dyDescent="0.3">
      <c r="A1681" s="1" t="s">
        <v>443</v>
      </c>
      <c r="B1681" s="1" t="s">
        <v>446</v>
      </c>
      <c r="C1681">
        <v>31</v>
      </c>
      <c r="D1681" s="48">
        <v>43554</v>
      </c>
    </row>
    <row r="1682" spans="1:4" x14ac:dyDescent="0.3">
      <c r="A1682" s="1" t="s">
        <v>441</v>
      </c>
      <c r="B1682" s="1" t="s">
        <v>445</v>
      </c>
      <c r="C1682">
        <v>31</v>
      </c>
      <c r="D1682" s="48">
        <v>43554</v>
      </c>
    </row>
    <row r="1683" spans="1:4" x14ac:dyDescent="0.3">
      <c r="A1683" s="1" t="s">
        <v>438</v>
      </c>
      <c r="B1683" s="1" t="s">
        <v>440</v>
      </c>
      <c r="C1683">
        <v>31</v>
      </c>
      <c r="D1683" s="48">
        <v>43554</v>
      </c>
    </row>
    <row r="1684" spans="1:4" x14ac:dyDescent="0.3">
      <c r="A1684" s="1" t="s">
        <v>439</v>
      </c>
      <c r="B1684" s="1" t="s">
        <v>447</v>
      </c>
      <c r="C1684">
        <v>31</v>
      </c>
      <c r="D1684" s="48">
        <v>43554</v>
      </c>
    </row>
    <row r="1685" spans="1:4" x14ac:dyDescent="0.3">
      <c r="A1685" s="1" t="s">
        <v>444</v>
      </c>
      <c r="B1685" s="1" t="s">
        <v>451</v>
      </c>
      <c r="C1685">
        <v>31</v>
      </c>
      <c r="D1685" s="48">
        <v>43554</v>
      </c>
    </row>
    <row r="1686" spans="1:4" x14ac:dyDescent="0.3">
      <c r="A1686" s="1" t="s">
        <v>461</v>
      </c>
      <c r="B1686" s="1" t="s">
        <v>455</v>
      </c>
      <c r="C1686">
        <v>31</v>
      </c>
      <c r="D1686" s="48">
        <v>43554</v>
      </c>
    </row>
    <row r="1687" spans="1:4" x14ac:dyDescent="0.3">
      <c r="A1687" s="1" t="s">
        <v>458</v>
      </c>
      <c r="B1687" s="1" t="s">
        <v>457</v>
      </c>
      <c r="C1687">
        <v>31</v>
      </c>
      <c r="D1687" s="48">
        <v>43554</v>
      </c>
    </row>
    <row r="1688" spans="1:4" x14ac:dyDescent="0.3">
      <c r="A1688" s="1" t="s">
        <v>460</v>
      </c>
      <c r="B1688" s="1" t="s">
        <v>459</v>
      </c>
      <c r="C1688">
        <v>31</v>
      </c>
      <c r="D1688" s="48">
        <v>43554</v>
      </c>
    </row>
    <row r="1689" spans="1:4" x14ac:dyDescent="0.3">
      <c r="A1689" s="1" t="s">
        <v>452</v>
      </c>
      <c r="B1689" s="1" t="s">
        <v>456</v>
      </c>
      <c r="C1689">
        <v>31</v>
      </c>
      <c r="D1689" s="48">
        <v>43554</v>
      </c>
    </row>
    <row r="1690" spans="1:4" x14ac:dyDescent="0.3">
      <c r="A1690" s="1" t="s">
        <v>454</v>
      </c>
      <c r="B1690" s="1" t="s">
        <v>453</v>
      </c>
      <c r="C1690">
        <v>31</v>
      </c>
      <c r="D1690" s="48">
        <v>43554</v>
      </c>
    </row>
    <row r="1691" spans="1:4" x14ac:dyDescent="0.3">
      <c r="A1691" s="1" t="s">
        <v>470</v>
      </c>
      <c r="B1691" s="1" t="s">
        <v>466</v>
      </c>
      <c r="C1691">
        <v>23</v>
      </c>
      <c r="D1691" s="48">
        <v>43554</v>
      </c>
    </row>
    <row r="1692" spans="1:4" x14ac:dyDescent="0.3">
      <c r="A1692" s="1" t="s">
        <v>473</v>
      </c>
      <c r="B1692" s="1" t="s">
        <v>467</v>
      </c>
      <c r="C1692">
        <v>23</v>
      </c>
      <c r="D1692" s="48">
        <v>43554</v>
      </c>
    </row>
    <row r="1693" spans="1:4" x14ac:dyDescent="0.3">
      <c r="A1693" s="1" t="s">
        <v>468</v>
      </c>
      <c r="B1693" s="1" t="s">
        <v>469</v>
      </c>
      <c r="C1693">
        <v>23</v>
      </c>
      <c r="D1693" s="48">
        <v>43554</v>
      </c>
    </row>
    <row r="1694" spans="1:4" x14ac:dyDescent="0.3">
      <c r="A1694" s="1" t="s">
        <v>488</v>
      </c>
      <c r="B1694" s="1" t="s">
        <v>481</v>
      </c>
      <c r="C1694">
        <v>25</v>
      </c>
      <c r="D1694" s="48">
        <v>43554</v>
      </c>
    </row>
    <row r="1695" spans="1:4" x14ac:dyDescent="0.3">
      <c r="A1695" s="1" t="s">
        <v>93</v>
      </c>
      <c r="B1695" s="1" t="s">
        <v>88</v>
      </c>
      <c r="C1695">
        <v>29</v>
      </c>
      <c r="D1695" s="48">
        <v>43555</v>
      </c>
    </row>
    <row r="1696" spans="1:4" x14ac:dyDescent="0.3">
      <c r="A1696" s="1" t="s">
        <v>168</v>
      </c>
      <c r="B1696" s="1" t="s">
        <v>160</v>
      </c>
      <c r="C1696">
        <v>27</v>
      </c>
      <c r="D1696" s="48">
        <v>43555</v>
      </c>
    </row>
    <row r="1697" spans="1:4" x14ac:dyDescent="0.3">
      <c r="A1697" s="1" t="s">
        <v>156</v>
      </c>
      <c r="B1697" s="1" t="s">
        <v>155</v>
      </c>
      <c r="C1697">
        <v>27</v>
      </c>
      <c r="D1697" s="48">
        <v>43555</v>
      </c>
    </row>
    <row r="1698" spans="1:4" x14ac:dyDescent="0.3">
      <c r="A1698" s="1" t="s">
        <v>167</v>
      </c>
      <c r="B1698" s="1" t="s">
        <v>165</v>
      </c>
      <c r="C1698">
        <v>27</v>
      </c>
      <c r="D1698" s="48">
        <v>43555</v>
      </c>
    </row>
    <row r="1699" spans="1:4" x14ac:dyDescent="0.3">
      <c r="A1699" s="1" t="s">
        <v>139</v>
      </c>
      <c r="B1699" s="1" t="s">
        <v>154</v>
      </c>
      <c r="C1699">
        <v>27</v>
      </c>
      <c r="D1699" s="48">
        <v>43555</v>
      </c>
    </row>
    <row r="1700" spans="1:4" x14ac:dyDescent="0.3">
      <c r="A1700" s="1" t="s">
        <v>319</v>
      </c>
      <c r="B1700" s="1" t="s">
        <v>252</v>
      </c>
      <c r="C1700">
        <v>27</v>
      </c>
      <c r="D1700" s="48">
        <v>43555</v>
      </c>
    </row>
    <row r="1701" spans="1:4" x14ac:dyDescent="0.3">
      <c r="A1701" s="1" t="s">
        <v>254</v>
      </c>
      <c r="B1701" s="1" t="s">
        <v>253</v>
      </c>
      <c r="C1701">
        <v>27</v>
      </c>
      <c r="D1701" s="48">
        <v>43555</v>
      </c>
    </row>
    <row r="1702" spans="1:4" x14ac:dyDescent="0.3">
      <c r="A1702" s="1" t="s">
        <v>262</v>
      </c>
      <c r="B1702" s="1" t="s">
        <v>260</v>
      </c>
      <c r="C1702">
        <v>27</v>
      </c>
      <c r="D1702" s="48">
        <v>43555</v>
      </c>
    </row>
    <row r="1703" spans="1:4" x14ac:dyDescent="0.3">
      <c r="A1703" s="1" t="s">
        <v>274</v>
      </c>
      <c r="B1703" s="1" t="s">
        <v>266</v>
      </c>
      <c r="C1703">
        <v>27</v>
      </c>
      <c r="D1703" s="48">
        <v>43555</v>
      </c>
    </row>
    <row r="1704" spans="1:4" x14ac:dyDescent="0.3">
      <c r="A1704" s="1" t="s">
        <v>268</v>
      </c>
      <c r="B1704" s="1" t="s">
        <v>264</v>
      </c>
      <c r="C1704">
        <v>27</v>
      </c>
      <c r="D1704" s="48">
        <v>43555</v>
      </c>
    </row>
    <row r="1705" spans="1:4" x14ac:dyDescent="0.3">
      <c r="A1705" s="1" t="s">
        <v>273</v>
      </c>
      <c r="B1705" s="1" t="s">
        <v>261</v>
      </c>
      <c r="C1705">
        <v>27</v>
      </c>
      <c r="D1705" s="48">
        <v>43555</v>
      </c>
    </row>
    <row r="1706" spans="1:4" x14ac:dyDescent="0.3">
      <c r="A1706" s="1" t="s">
        <v>267</v>
      </c>
      <c r="B1706" s="1" t="s">
        <v>277</v>
      </c>
      <c r="C1706">
        <v>27</v>
      </c>
      <c r="D1706" s="48">
        <v>43555</v>
      </c>
    </row>
    <row r="1707" spans="1:4" x14ac:dyDescent="0.3">
      <c r="A1707" s="1" t="s">
        <v>271</v>
      </c>
      <c r="B1707" s="1" t="s">
        <v>276</v>
      </c>
      <c r="C1707">
        <v>27</v>
      </c>
      <c r="D1707" s="48">
        <v>43555</v>
      </c>
    </row>
    <row r="1708" spans="1:4" x14ac:dyDescent="0.3">
      <c r="A1708" s="1" t="s">
        <v>269</v>
      </c>
      <c r="B1708" s="1" t="s">
        <v>272</v>
      </c>
      <c r="C1708">
        <v>27</v>
      </c>
      <c r="D1708" s="48">
        <v>43555</v>
      </c>
    </row>
    <row r="1709" spans="1:4" x14ac:dyDescent="0.3">
      <c r="A1709" s="1" t="s">
        <v>265</v>
      </c>
      <c r="B1709" s="1" t="s">
        <v>275</v>
      </c>
      <c r="C1709">
        <v>27</v>
      </c>
      <c r="D1709" s="48">
        <v>43555</v>
      </c>
    </row>
    <row r="1710" spans="1:4" x14ac:dyDescent="0.3">
      <c r="A1710" s="1" t="s">
        <v>270</v>
      </c>
      <c r="B1710" s="1" t="s">
        <v>263</v>
      </c>
      <c r="C1710">
        <v>27</v>
      </c>
      <c r="D1710" s="48">
        <v>43555</v>
      </c>
    </row>
    <row r="1711" spans="1:4" x14ac:dyDescent="0.3">
      <c r="A1711" s="1" t="s">
        <v>345</v>
      </c>
      <c r="B1711" s="1" t="s">
        <v>348</v>
      </c>
      <c r="C1711">
        <v>27</v>
      </c>
      <c r="D1711" s="48">
        <v>43555</v>
      </c>
    </row>
    <row r="1712" spans="1:4" x14ac:dyDescent="0.3">
      <c r="A1712" s="1" t="s">
        <v>361</v>
      </c>
      <c r="B1712" s="1" t="s">
        <v>358</v>
      </c>
      <c r="C1712">
        <v>27</v>
      </c>
      <c r="D1712" s="48">
        <v>43555</v>
      </c>
    </row>
    <row r="1713" spans="1:4" x14ac:dyDescent="0.3">
      <c r="A1713" s="1" t="s">
        <v>354</v>
      </c>
      <c r="B1713" s="1" t="s">
        <v>357</v>
      </c>
      <c r="C1713">
        <v>27</v>
      </c>
      <c r="D1713" s="48">
        <v>43555</v>
      </c>
    </row>
    <row r="1714" spans="1:4" x14ac:dyDescent="0.3">
      <c r="A1714" s="1" t="s">
        <v>403</v>
      </c>
      <c r="B1714" s="1" t="s">
        <v>409</v>
      </c>
      <c r="C1714">
        <v>27</v>
      </c>
      <c r="D1714" s="48">
        <v>43555</v>
      </c>
    </row>
    <row r="1715" spans="1:4" x14ac:dyDescent="0.3">
      <c r="A1715" s="1" t="s">
        <v>415</v>
      </c>
      <c r="B1715" s="1" t="s">
        <v>414</v>
      </c>
      <c r="C1715">
        <v>27</v>
      </c>
      <c r="D1715" s="48">
        <v>43555</v>
      </c>
    </row>
    <row r="1716" spans="1:4" x14ac:dyDescent="0.3">
      <c r="A1716" s="1" t="s">
        <v>401</v>
      </c>
      <c r="B1716" s="1" t="s">
        <v>405</v>
      </c>
      <c r="C1716">
        <v>27</v>
      </c>
      <c r="D1716" s="48">
        <v>43555</v>
      </c>
    </row>
    <row r="1717" spans="1:4" x14ac:dyDescent="0.3">
      <c r="A1717" s="1" t="s">
        <v>413</v>
      </c>
      <c r="B1717" s="1" t="s">
        <v>404</v>
      </c>
      <c r="C1717">
        <v>27</v>
      </c>
      <c r="D1717" s="48">
        <v>43555</v>
      </c>
    </row>
    <row r="1718" spans="1:4" x14ac:dyDescent="0.3">
      <c r="A1718" s="1" t="s">
        <v>408</v>
      </c>
      <c r="B1718" s="1" t="s">
        <v>407</v>
      </c>
      <c r="C1718">
        <v>27</v>
      </c>
      <c r="D1718" s="48">
        <v>43555</v>
      </c>
    </row>
    <row r="1719" spans="1:4" x14ac:dyDescent="0.3">
      <c r="A1719" s="1" t="s">
        <v>412</v>
      </c>
      <c r="B1719" s="1" t="s">
        <v>410</v>
      </c>
      <c r="C1719">
        <v>27</v>
      </c>
      <c r="D1719" s="48">
        <v>43555</v>
      </c>
    </row>
    <row r="1720" spans="1:4" x14ac:dyDescent="0.3">
      <c r="A1720" s="1" t="s">
        <v>402</v>
      </c>
      <c r="B1720" s="1" t="s">
        <v>406</v>
      </c>
      <c r="C1720">
        <v>27</v>
      </c>
      <c r="D1720" s="48">
        <v>43555</v>
      </c>
    </row>
    <row r="1721" spans="1:4" x14ac:dyDescent="0.3">
      <c r="A1721" s="1" t="s">
        <v>400</v>
      </c>
      <c r="B1721" s="1" t="s">
        <v>416</v>
      </c>
      <c r="C1721">
        <v>27</v>
      </c>
      <c r="D1721" s="48">
        <v>43555</v>
      </c>
    </row>
    <row r="1722" spans="1:4" x14ac:dyDescent="0.3">
      <c r="A1722" s="1" t="s">
        <v>411</v>
      </c>
      <c r="B1722" s="1" t="s">
        <v>448</v>
      </c>
      <c r="C1722">
        <v>27</v>
      </c>
      <c r="D1722" s="48">
        <v>43555</v>
      </c>
    </row>
    <row r="1723" spans="1:4" x14ac:dyDescent="0.3">
      <c r="A1723" s="1" t="s">
        <v>437</v>
      </c>
      <c r="B1723" s="1" t="s">
        <v>442</v>
      </c>
      <c r="C1723">
        <v>31</v>
      </c>
      <c r="D1723" s="48">
        <v>43555</v>
      </c>
    </row>
    <row r="1724" spans="1:4" x14ac:dyDescent="0.3">
      <c r="A1724" s="1" t="s">
        <v>472</v>
      </c>
      <c r="B1724" s="1" t="s">
        <v>464</v>
      </c>
      <c r="C1724">
        <v>23</v>
      </c>
      <c r="D1724" s="48">
        <v>43555</v>
      </c>
    </row>
    <row r="1725" spans="1:4" x14ac:dyDescent="0.3">
      <c r="A1725" s="1" t="s">
        <v>135</v>
      </c>
      <c r="B1725" s="1" t="s">
        <v>144</v>
      </c>
      <c r="C1725">
        <v>32</v>
      </c>
      <c r="D1725" s="48">
        <v>43556</v>
      </c>
    </row>
    <row r="1726" spans="1:4" x14ac:dyDescent="0.3">
      <c r="A1726" s="1" t="s">
        <v>146</v>
      </c>
      <c r="B1726" s="1" t="s">
        <v>152</v>
      </c>
      <c r="C1726">
        <v>32</v>
      </c>
      <c r="D1726" s="48">
        <v>43556</v>
      </c>
    </row>
    <row r="1727" spans="1:4" x14ac:dyDescent="0.3">
      <c r="A1727" s="1" t="s">
        <v>147</v>
      </c>
      <c r="B1727" s="1" t="s">
        <v>136</v>
      </c>
      <c r="C1727">
        <v>32</v>
      </c>
      <c r="D1727" s="48">
        <v>43556</v>
      </c>
    </row>
    <row r="1728" spans="1:4" x14ac:dyDescent="0.3">
      <c r="A1728" s="1" t="s">
        <v>148</v>
      </c>
      <c r="B1728" s="1" t="s">
        <v>137</v>
      </c>
      <c r="C1728">
        <v>32</v>
      </c>
      <c r="D1728" s="48">
        <v>43556</v>
      </c>
    </row>
    <row r="1729" spans="1:4" x14ac:dyDescent="0.3">
      <c r="A1729" s="1" t="s">
        <v>134</v>
      </c>
      <c r="B1729" s="1" t="s">
        <v>149</v>
      </c>
      <c r="C1729">
        <v>32</v>
      </c>
      <c r="D1729" s="48">
        <v>43556</v>
      </c>
    </row>
    <row r="1730" spans="1:4" x14ac:dyDescent="0.3">
      <c r="A1730" s="1" t="s">
        <v>133</v>
      </c>
      <c r="B1730" s="1" t="s">
        <v>138</v>
      </c>
      <c r="C1730">
        <v>32</v>
      </c>
      <c r="D1730" s="48">
        <v>43556</v>
      </c>
    </row>
    <row r="1731" spans="1:4" x14ac:dyDescent="0.3">
      <c r="A1731" s="1" t="s">
        <v>141</v>
      </c>
      <c r="B1731" s="1" t="s">
        <v>150</v>
      </c>
      <c r="C1731">
        <v>32</v>
      </c>
      <c r="D1731" s="48">
        <v>43556</v>
      </c>
    </row>
    <row r="1732" spans="1:4" x14ac:dyDescent="0.3">
      <c r="A1732" s="1" t="s">
        <v>140</v>
      </c>
      <c r="B1732" s="1" t="s">
        <v>142</v>
      </c>
      <c r="C1732">
        <v>32</v>
      </c>
      <c r="D1732" s="48">
        <v>43556</v>
      </c>
    </row>
    <row r="1733" spans="1:4" x14ac:dyDescent="0.3">
      <c r="A1733" s="1" t="s">
        <v>143</v>
      </c>
      <c r="B1733" s="1" t="s">
        <v>151</v>
      </c>
      <c r="C1733">
        <v>32</v>
      </c>
      <c r="D1733" s="48">
        <v>43556</v>
      </c>
    </row>
    <row r="1734" spans="1:4" x14ac:dyDescent="0.3">
      <c r="A1734" s="1" t="s">
        <v>153</v>
      </c>
      <c r="B1734" s="1" t="s">
        <v>145</v>
      </c>
      <c r="C1734">
        <v>32</v>
      </c>
      <c r="D1734" s="48">
        <v>43556</v>
      </c>
    </row>
    <row r="1735" spans="1:4" x14ac:dyDescent="0.3">
      <c r="A1735" s="1" t="s">
        <v>355</v>
      </c>
      <c r="B1735" s="1" t="s">
        <v>353</v>
      </c>
      <c r="C1735">
        <v>27</v>
      </c>
      <c r="D1735" s="48">
        <v>43556</v>
      </c>
    </row>
    <row r="1736" spans="1:4" x14ac:dyDescent="0.3">
      <c r="A1736" s="1" t="s">
        <v>157</v>
      </c>
      <c r="B1736" s="1" t="s">
        <v>159</v>
      </c>
      <c r="C1736">
        <v>28</v>
      </c>
      <c r="D1736" s="48">
        <v>43557</v>
      </c>
    </row>
    <row r="1737" spans="1:4" x14ac:dyDescent="0.3">
      <c r="A1737" s="1" t="s">
        <v>158</v>
      </c>
      <c r="B1737" s="1" t="s">
        <v>164</v>
      </c>
      <c r="C1737">
        <v>28</v>
      </c>
      <c r="D1737" s="48">
        <v>43557</v>
      </c>
    </row>
    <row r="1738" spans="1:4" x14ac:dyDescent="0.3">
      <c r="A1738" s="1" t="s">
        <v>166</v>
      </c>
      <c r="B1738" s="1" t="s">
        <v>169</v>
      </c>
      <c r="C1738">
        <v>28</v>
      </c>
      <c r="D1738" s="48">
        <v>43557</v>
      </c>
    </row>
    <row r="1739" spans="1:4" x14ac:dyDescent="0.3">
      <c r="A1739" s="1" t="s">
        <v>160</v>
      </c>
      <c r="B1739" s="1" t="s">
        <v>156</v>
      </c>
      <c r="C1739">
        <v>28</v>
      </c>
      <c r="D1739" s="48">
        <v>43558</v>
      </c>
    </row>
    <row r="1740" spans="1:4" x14ac:dyDescent="0.3">
      <c r="A1740" s="1" t="s">
        <v>170</v>
      </c>
      <c r="B1740" s="1" t="s">
        <v>168</v>
      </c>
      <c r="C1740">
        <v>28</v>
      </c>
      <c r="D1740" s="48">
        <v>43558</v>
      </c>
    </row>
    <row r="1741" spans="1:4" x14ac:dyDescent="0.3">
      <c r="A1741" s="1" t="s">
        <v>161</v>
      </c>
      <c r="B1741" s="1" t="s">
        <v>163</v>
      </c>
      <c r="C1741">
        <v>28</v>
      </c>
      <c r="D1741" s="48">
        <v>43558</v>
      </c>
    </row>
    <row r="1742" spans="1:4" x14ac:dyDescent="0.3">
      <c r="A1742" s="1" t="s">
        <v>165</v>
      </c>
      <c r="B1742" s="1" t="s">
        <v>139</v>
      </c>
      <c r="C1742">
        <v>28</v>
      </c>
      <c r="D1742" s="48">
        <v>43558</v>
      </c>
    </row>
    <row r="1743" spans="1:4" x14ac:dyDescent="0.3">
      <c r="A1743" s="1" t="s">
        <v>445</v>
      </c>
      <c r="B1743" s="1" t="s">
        <v>446</v>
      </c>
      <c r="C1743">
        <v>32</v>
      </c>
      <c r="D1743" s="48">
        <v>43558</v>
      </c>
    </row>
    <row r="1744" spans="1:4" x14ac:dyDescent="0.3">
      <c r="A1744" s="1" t="s">
        <v>447</v>
      </c>
      <c r="B1744" s="1" t="s">
        <v>441</v>
      </c>
      <c r="C1744">
        <v>32</v>
      </c>
      <c r="D1744" s="48">
        <v>43558</v>
      </c>
    </row>
    <row r="1745" spans="1:4" x14ac:dyDescent="0.3">
      <c r="A1745" s="1" t="s">
        <v>438</v>
      </c>
      <c r="B1745" s="1" t="s">
        <v>451</v>
      </c>
      <c r="C1745">
        <v>32</v>
      </c>
      <c r="D1745" s="48">
        <v>43558</v>
      </c>
    </row>
    <row r="1746" spans="1:4" x14ac:dyDescent="0.3">
      <c r="A1746" s="1" t="s">
        <v>443</v>
      </c>
      <c r="B1746" s="1" t="s">
        <v>437</v>
      </c>
      <c r="C1746">
        <v>32</v>
      </c>
      <c r="D1746" s="48">
        <v>43558</v>
      </c>
    </row>
    <row r="1747" spans="1:4" x14ac:dyDescent="0.3">
      <c r="A1747" s="1" t="s">
        <v>440</v>
      </c>
      <c r="B1747" s="1" t="s">
        <v>444</v>
      </c>
      <c r="C1747">
        <v>32</v>
      </c>
      <c r="D1747" s="48">
        <v>43558</v>
      </c>
    </row>
    <row r="1748" spans="1:4" x14ac:dyDescent="0.3">
      <c r="A1748" s="1" t="s">
        <v>442</v>
      </c>
      <c r="B1748" s="1" t="s">
        <v>439</v>
      </c>
      <c r="C1748">
        <v>32</v>
      </c>
      <c r="D1748" s="48">
        <v>43558</v>
      </c>
    </row>
    <row r="1749" spans="1:4" x14ac:dyDescent="0.3">
      <c r="A1749" s="1" t="s">
        <v>154</v>
      </c>
      <c r="B1749" s="1" t="s">
        <v>167</v>
      </c>
      <c r="C1749">
        <v>28</v>
      </c>
      <c r="D1749" s="48">
        <v>43559</v>
      </c>
    </row>
    <row r="1750" spans="1:4" x14ac:dyDescent="0.3">
      <c r="A1750" s="1" t="s">
        <v>155</v>
      </c>
      <c r="B1750" s="1" t="s">
        <v>162</v>
      </c>
      <c r="C1750">
        <v>28</v>
      </c>
      <c r="D1750" s="48">
        <v>43559</v>
      </c>
    </row>
    <row r="1751" spans="1:4" x14ac:dyDescent="0.3">
      <c r="A1751" s="1" t="s">
        <v>480</v>
      </c>
      <c r="B1751" s="1" t="s">
        <v>487</v>
      </c>
      <c r="C1751">
        <v>26</v>
      </c>
      <c r="D1751" s="48">
        <v>43559</v>
      </c>
    </row>
    <row r="1752" spans="1:4" x14ac:dyDescent="0.3">
      <c r="A1752" s="1" t="s">
        <v>476</v>
      </c>
      <c r="B1752" s="1" t="s">
        <v>481</v>
      </c>
      <c r="C1752">
        <v>26</v>
      </c>
      <c r="D1752" s="48">
        <v>43559</v>
      </c>
    </row>
    <row r="1753" spans="1:4" x14ac:dyDescent="0.3">
      <c r="A1753" s="1" t="s">
        <v>475</v>
      </c>
      <c r="B1753" s="1" t="s">
        <v>484</v>
      </c>
      <c r="C1753">
        <v>26</v>
      </c>
      <c r="D1753" s="48">
        <v>43559</v>
      </c>
    </row>
    <row r="1754" spans="1:4" x14ac:dyDescent="0.3">
      <c r="A1754" s="1" t="s">
        <v>259</v>
      </c>
      <c r="B1754" s="1" t="s">
        <v>250</v>
      </c>
      <c r="C1754">
        <v>28</v>
      </c>
      <c r="D1754" s="48">
        <v>43560</v>
      </c>
    </row>
    <row r="1755" spans="1:4" x14ac:dyDescent="0.3">
      <c r="A1755" s="1" t="s">
        <v>144</v>
      </c>
      <c r="B1755" s="1" t="s">
        <v>148</v>
      </c>
      <c r="C1755">
        <v>33</v>
      </c>
      <c r="D1755" s="48">
        <v>43560</v>
      </c>
    </row>
    <row r="1756" spans="1:4" x14ac:dyDescent="0.3">
      <c r="A1756" s="1" t="s">
        <v>134</v>
      </c>
      <c r="B1756" s="1" t="s">
        <v>153</v>
      </c>
      <c r="C1756">
        <v>33</v>
      </c>
      <c r="D1756" s="48">
        <v>43560</v>
      </c>
    </row>
    <row r="1757" spans="1:4" x14ac:dyDescent="0.3">
      <c r="A1757" s="1" t="s">
        <v>133</v>
      </c>
      <c r="B1757" s="1" t="s">
        <v>135</v>
      </c>
      <c r="C1757">
        <v>33</v>
      </c>
      <c r="D1757" s="48">
        <v>43560</v>
      </c>
    </row>
    <row r="1758" spans="1:4" x14ac:dyDescent="0.3">
      <c r="A1758" s="1" t="s">
        <v>141</v>
      </c>
      <c r="B1758" s="1" t="s">
        <v>147</v>
      </c>
      <c r="C1758">
        <v>33</v>
      </c>
      <c r="D1758" s="48">
        <v>43560</v>
      </c>
    </row>
    <row r="1759" spans="1:4" x14ac:dyDescent="0.3">
      <c r="A1759" s="1" t="s">
        <v>137</v>
      </c>
      <c r="B1759" s="1" t="s">
        <v>146</v>
      </c>
      <c r="C1759">
        <v>33</v>
      </c>
      <c r="D1759" s="48">
        <v>43560</v>
      </c>
    </row>
    <row r="1760" spans="1:4" x14ac:dyDescent="0.3">
      <c r="A1760" s="1" t="s">
        <v>149</v>
      </c>
      <c r="B1760" s="1" t="s">
        <v>142</v>
      </c>
      <c r="C1760">
        <v>33</v>
      </c>
      <c r="D1760" s="48">
        <v>43560</v>
      </c>
    </row>
    <row r="1761" spans="1:4" x14ac:dyDescent="0.3">
      <c r="A1761" s="1" t="s">
        <v>136</v>
      </c>
      <c r="B1761" s="1" t="s">
        <v>152</v>
      </c>
      <c r="C1761">
        <v>33</v>
      </c>
      <c r="D1761" s="48">
        <v>43560</v>
      </c>
    </row>
    <row r="1762" spans="1:4" x14ac:dyDescent="0.3">
      <c r="A1762" s="1" t="s">
        <v>151</v>
      </c>
      <c r="B1762" s="1" t="s">
        <v>140</v>
      </c>
      <c r="C1762">
        <v>33</v>
      </c>
      <c r="D1762" s="48">
        <v>43560</v>
      </c>
    </row>
    <row r="1763" spans="1:4" x14ac:dyDescent="0.3">
      <c r="A1763" s="1" t="s">
        <v>150</v>
      </c>
      <c r="B1763" s="1" t="s">
        <v>143</v>
      </c>
      <c r="C1763">
        <v>33</v>
      </c>
      <c r="D1763" s="48">
        <v>43560</v>
      </c>
    </row>
    <row r="1764" spans="1:4" x14ac:dyDescent="0.3">
      <c r="A1764" s="1" t="s">
        <v>357</v>
      </c>
      <c r="B1764" s="1" t="s">
        <v>355</v>
      </c>
      <c r="C1764">
        <v>28</v>
      </c>
      <c r="D1764" s="48">
        <v>43560</v>
      </c>
    </row>
    <row r="1765" spans="1:4" x14ac:dyDescent="0.3">
      <c r="A1765" s="1" t="s">
        <v>352</v>
      </c>
      <c r="B1765" s="1" t="s">
        <v>351</v>
      </c>
      <c r="C1765">
        <v>28</v>
      </c>
      <c r="D1765" s="48">
        <v>43560</v>
      </c>
    </row>
    <row r="1766" spans="1:4" x14ac:dyDescent="0.3">
      <c r="A1766" s="1" t="s">
        <v>467</v>
      </c>
      <c r="B1766" s="1" t="s">
        <v>471</v>
      </c>
      <c r="C1766">
        <v>24</v>
      </c>
      <c r="D1766" s="48">
        <v>43560</v>
      </c>
    </row>
    <row r="1767" spans="1:4" x14ac:dyDescent="0.3">
      <c r="A1767" s="1" t="s">
        <v>489</v>
      </c>
      <c r="B1767" s="1" t="s">
        <v>490</v>
      </c>
      <c r="C1767">
        <v>26</v>
      </c>
      <c r="D1767" s="48">
        <v>43560</v>
      </c>
    </row>
    <row r="1768" spans="1:4" x14ac:dyDescent="0.3">
      <c r="A1768" s="1" t="s">
        <v>482</v>
      </c>
      <c r="B1768" s="1" t="s">
        <v>483</v>
      </c>
      <c r="C1768">
        <v>26</v>
      </c>
      <c r="D1768" s="48">
        <v>43560</v>
      </c>
    </row>
    <row r="1769" spans="1:4" x14ac:dyDescent="0.3">
      <c r="A1769" s="1" t="s">
        <v>479</v>
      </c>
      <c r="B1769" s="1" t="s">
        <v>488</v>
      </c>
      <c r="C1769">
        <v>26</v>
      </c>
      <c r="D1769" s="48">
        <v>43560</v>
      </c>
    </row>
    <row r="1770" spans="1:4" x14ac:dyDescent="0.3">
      <c r="A1770" s="1" t="s">
        <v>486</v>
      </c>
      <c r="B1770" s="1" t="s">
        <v>477</v>
      </c>
      <c r="C1770">
        <v>26</v>
      </c>
      <c r="D1770" s="48">
        <v>43560</v>
      </c>
    </row>
    <row r="1771" spans="1:4" x14ac:dyDescent="0.3">
      <c r="A1771" s="1" t="s">
        <v>3</v>
      </c>
      <c r="B1771" s="1" t="s">
        <v>19</v>
      </c>
      <c r="C1771">
        <v>33</v>
      </c>
      <c r="D1771" s="48">
        <v>43561</v>
      </c>
    </row>
    <row r="1772" spans="1:4" x14ac:dyDescent="0.3">
      <c r="A1772" s="1" t="s">
        <v>11</v>
      </c>
      <c r="B1772" s="1" t="s">
        <v>13</v>
      </c>
      <c r="C1772">
        <v>33</v>
      </c>
      <c r="D1772" s="48">
        <v>43561</v>
      </c>
    </row>
    <row r="1773" spans="1:4" x14ac:dyDescent="0.3">
      <c r="A1773" s="1" t="s">
        <v>23</v>
      </c>
      <c r="B1773" s="1" t="s">
        <v>6</v>
      </c>
      <c r="C1773">
        <v>33</v>
      </c>
      <c r="D1773" s="48">
        <v>43561</v>
      </c>
    </row>
    <row r="1774" spans="1:4" x14ac:dyDescent="0.3">
      <c r="A1774" s="1" t="s">
        <v>10</v>
      </c>
      <c r="B1774" s="1" t="s">
        <v>15</v>
      </c>
      <c r="C1774">
        <v>33</v>
      </c>
      <c r="D1774" s="48">
        <v>43561</v>
      </c>
    </row>
    <row r="1775" spans="1:4" x14ac:dyDescent="0.3">
      <c r="A1775" s="1" t="s">
        <v>7</v>
      </c>
      <c r="B1775" s="1" t="s">
        <v>4</v>
      </c>
      <c r="C1775">
        <v>33</v>
      </c>
      <c r="D1775" s="48">
        <v>43561</v>
      </c>
    </row>
    <row r="1776" spans="1:4" x14ac:dyDescent="0.3">
      <c r="A1776" s="1" t="s">
        <v>16</v>
      </c>
      <c r="B1776" s="1" t="s">
        <v>9</v>
      </c>
      <c r="C1776">
        <v>33</v>
      </c>
      <c r="D1776" s="48">
        <v>43561</v>
      </c>
    </row>
    <row r="1777" spans="1:4" x14ac:dyDescent="0.3">
      <c r="A1777" s="1" t="s">
        <v>18</v>
      </c>
      <c r="B1777" s="1" t="s">
        <v>12</v>
      </c>
      <c r="C1777">
        <v>33</v>
      </c>
      <c r="D1777" s="48">
        <v>43561</v>
      </c>
    </row>
    <row r="1778" spans="1:4" x14ac:dyDescent="0.3">
      <c r="A1778" s="1" t="s">
        <v>17</v>
      </c>
      <c r="B1778" s="1" t="s">
        <v>21</v>
      </c>
      <c r="C1778">
        <v>33</v>
      </c>
      <c r="D1778" s="48">
        <v>43561</v>
      </c>
    </row>
    <row r="1779" spans="1:4" x14ac:dyDescent="0.3">
      <c r="A1779" s="1" t="s">
        <v>20</v>
      </c>
      <c r="B1779" s="1" t="s">
        <v>8</v>
      </c>
      <c r="C1779">
        <v>33</v>
      </c>
      <c r="D1779" s="48">
        <v>43561</v>
      </c>
    </row>
    <row r="1780" spans="1:4" x14ac:dyDescent="0.3">
      <c r="A1780" s="1" t="s">
        <v>22</v>
      </c>
      <c r="B1780" s="1" t="s">
        <v>14</v>
      </c>
      <c r="C1780">
        <v>33</v>
      </c>
      <c r="D1780" s="48">
        <v>43561</v>
      </c>
    </row>
    <row r="1781" spans="1:4" x14ac:dyDescent="0.3">
      <c r="A1781" s="1" t="s">
        <v>169</v>
      </c>
      <c r="B1781" s="1" t="s">
        <v>159</v>
      </c>
      <c r="C1781">
        <v>29</v>
      </c>
      <c r="D1781" s="48">
        <v>43561</v>
      </c>
    </row>
    <row r="1782" spans="1:4" x14ac:dyDescent="0.3">
      <c r="A1782" s="1" t="s">
        <v>166</v>
      </c>
      <c r="B1782" s="1" t="s">
        <v>170</v>
      </c>
      <c r="C1782">
        <v>29</v>
      </c>
      <c r="D1782" s="48">
        <v>43561</v>
      </c>
    </row>
    <row r="1783" spans="1:4" x14ac:dyDescent="0.3">
      <c r="A1783" s="1" t="s">
        <v>164</v>
      </c>
      <c r="B1783" s="1" t="s">
        <v>139</v>
      </c>
      <c r="C1783">
        <v>29</v>
      </c>
      <c r="D1783" s="48">
        <v>43561</v>
      </c>
    </row>
    <row r="1784" spans="1:4" x14ac:dyDescent="0.3">
      <c r="A1784" s="1" t="s">
        <v>158</v>
      </c>
      <c r="B1784" s="1" t="s">
        <v>168</v>
      </c>
      <c r="C1784">
        <v>29</v>
      </c>
      <c r="D1784" s="48">
        <v>43561</v>
      </c>
    </row>
    <row r="1785" spans="1:4" x14ac:dyDescent="0.3">
      <c r="A1785" s="1" t="s">
        <v>163</v>
      </c>
      <c r="B1785" s="1" t="s">
        <v>156</v>
      </c>
      <c r="C1785">
        <v>29</v>
      </c>
      <c r="D1785" s="48">
        <v>43561</v>
      </c>
    </row>
    <row r="1786" spans="1:4" x14ac:dyDescent="0.3">
      <c r="A1786" s="1" t="s">
        <v>226</v>
      </c>
      <c r="B1786" s="1" t="s">
        <v>223</v>
      </c>
      <c r="C1786">
        <v>41</v>
      </c>
      <c r="D1786" s="48">
        <v>43561</v>
      </c>
    </row>
    <row r="1787" spans="1:4" x14ac:dyDescent="0.3">
      <c r="A1787" s="1" t="s">
        <v>237</v>
      </c>
      <c r="B1787" s="1" t="s">
        <v>225</v>
      </c>
      <c r="C1787">
        <v>41</v>
      </c>
      <c r="D1787" s="48">
        <v>43561</v>
      </c>
    </row>
    <row r="1788" spans="1:4" x14ac:dyDescent="0.3">
      <c r="A1788" s="1" t="s">
        <v>222</v>
      </c>
      <c r="B1788" s="1" t="s">
        <v>229</v>
      </c>
      <c r="C1788">
        <v>41</v>
      </c>
      <c r="D1788" s="48">
        <v>43561</v>
      </c>
    </row>
    <row r="1789" spans="1:4" x14ac:dyDescent="0.3">
      <c r="A1789" s="1" t="s">
        <v>236</v>
      </c>
      <c r="B1789" s="1" t="s">
        <v>224</v>
      </c>
      <c r="C1789">
        <v>41</v>
      </c>
      <c r="D1789" s="48">
        <v>43561</v>
      </c>
    </row>
    <row r="1790" spans="1:4" x14ac:dyDescent="0.3">
      <c r="A1790" s="1" t="s">
        <v>231</v>
      </c>
      <c r="B1790" s="1" t="s">
        <v>230</v>
      </c>
      <c r="C1790">
        <v>41</v>
      </c>
      <c r="D1790" s="48">
        <v>43561</v>
      </c>
    </row>
    <row r="1791" spans="1:4" x14ac:dyDescent="0.3">
      <c r="A1791" s="1" t="s">
        <v>241</v>
      </c>
      <c r="B1791" s="1" t="s">
        <v>238</v>
      </c>
      <c r="C1791">
        <v>41</v>
      </c>
      <c r="D1791" s="48">
        <v>43561</v>
      </c>
    </row>
    <row r="1792" spans="1:4" x14ac:dyDescent="0.3">
      <c r="A1792" s="1" t="s">
        <v>221</v>
      </c>
      <c r="B1792" s="1" t="s">
        <v>240</v>
      </c>
      <c r="C1792">
        <v>41</v>
      </c>
      <c r="D1792" s="48">
        <v>43561</v>
      </c>
    </row>
    <row r="1793" spans="1:4" x14ac:dyDescent="0.3">
      <c r="A1793" s="1" t="s">
        <v>220</v>
      </c>
      <c r="B1793" s="1" t="s">
        <v>219</v>
      </c>
      <c r="C1793">
        <v>41</v>
      </c>
      <c r="D1793" s="48">
        <v>43561</v>
      </c>
    </row>
    <row r="1794" spans="1:4" x14ac:dyDescent="0.3">
      <c r="A1794" s="1" t="s">
        <v>228</v>
      </c>
      <c r="B1794" s="1" t="s">
        <v>227</v>
      </c>
      <c r="C1794">
        <v>41</v>
      </c>
      <c r="D1794" s="48">
        <v>43561</v>
      </c>
    </row>
    <row r="1795" spans="1:4" x14ac:dyDescent="0.3">
      <c r="A1795" s="1" t="s">
        <v>242</v>
      </c>
      <c r="B1795" s="1" t="s">
        <v>234</v>
      </c>
      <c r="C1795">
        <v>41</v>
      </c>
      <c r="D1795" s="48">
        <v>43561</v>
      </c>
    </row>
    <row r="1796" spans="1:4" x14ac:dyDescent="0.3">
      <c r="A1796" s="1" t="s">
        <v>235</v>
      </c>
      <c r="B1796" s="1" t="s">
        <v>233</v>
      </c>
      <c r="C1796">
        <v>41</v>
      </c>
      <c r="D1796" s="48">
        <v>43561</v>
      </c>
    </row>
    <row r="1797" spans="1:4" x14ac:dyDescent="0.3">
      <c r="A1797" s="1" t="s">
        <v>232</v>
      </c>
      <c r="B1797" s="1" t="s">
        <v>239</v>
      </c>
      <c r="C1797">
        <v>41</v>
      </c>
      <c r="D1797" s="48">
        <v>43561</v>
      </c>
    </row>
    <row r="1798" spans="1:4" x14ac:dyDescent="0.3">
      <c r="A1798" s="1" t="s">
        <v>177</v>
      </c>
      <c r="B1798" s="1" t="s">
        <v>171</v>
      </c>
      <c r="C1798">
        <v>40</v>
      </c>
      <c r="D1798" s="48">
        <v>43561</v>
      </c>
    </row>
    <row r="1799" spans="1:4" x14ac:dyDescent="0.3">
      <c r="A1799" s="1" t="s">
        <v>185</v>
      </c>
      <c r="B1799" s="1" t="s">
        <v>182</v>
      </c>
      <c r="C1799">
        <v>40</v>
      </c>
      <c r="D1799" s="48">
        <v>43561</v>
      </c>
    </row>
    <row r="1800" spans="1:4" x14ac:dyDescent="0.3">
      <c r="A1800" s="1" t="s">
        <v>191</v>
      </c>
      <c r="B1800" s="1" t="s">
        <v>194</v>
      </c>
      <c r="C1800">
        <v>40</v>
      </c>
      <c r="D1800" s="48">
        <v>43561</v>
      </c>
    </row>
    <row r="1801" spans="1:4" x14ac:dyDescent="0.3">
      <c r="A1801" s="1" t="s">
        <v>188</v>
      </c>
      <c r="B1801" s="1" t="s">
        <v>176</v>
      </c>
      <c r="C1801">
        <v>40</v>
      </c>
      <c r="D1801" s="48">
        <v>43561</v>
      </c>
    </row>
    <row r="1802" spans="1:4" x14ac:dyDescent="0.3">
      <c r="A1802" s="1" t="s">
        <v>181</v>
      </c>
      <c r="B1802" s="1" t="s">
        <v>189</v>
      </c>
      <c r="C1802">
        <v>40</v>
      </c>
      <c r="D1802" s="48">
        <v>43561</v>
      </c>
    </row>
    <row r="1803" spans="1:4" x14ac:dyDescent="0.3">
      <c r="A1803" s="1" t="s">
        <v>184</v>
      </c>
      <c r="B1803" s="1" t="s">
        <v>193</v>
      </c>
      <c r="C1803">
        <v>40</v>
      </c>
      <c r="D1803" s="48">
        <v>43561</v>
      </c>
    </row>
    <row r="1804" spans="1:4" x14ac:dyDescent="0.3">
      <c r="A1804" s="1" t="s">
        <v>190</v>
      </c>
      <c r="B1804" s="1" t="s">
        <v>173</v>
      </c>
      <c r="C1804">
        <v>40</v>
      </c>
      <c r="D1804" s="48">
        <v>43561</v>
      </c>
    </row>
    <row r="1805" spans="1:4" x14ac:dyDescent="0.3">
      <c r="A1805" s="1" t="s">
        <v>172</v>
      </c>
      <c r="B1805" s="1" t="s">
        <v>178</v>
      </c>
      <c r="C1805">
        <v>40</v>
      </c>
      <c r="D1805" s="48">
        <v>43561</v>
      </c>
    </row>
    <row r="1806" spans="1:4" x14ac:dyDescent="0.3">
      <c r="A1806" s="1" t="s">
        <v>187</v>
      </c>
      <c r="B1806" s="1" t="s">
        <v>174</v>
      </c>
      <c r="C1806">
        <v>40</v>
      </c>
      <c r="D1806" s="48">
        <v>43561</v>
      </c>
    </row>
    <row r="1807" spans="1:4" x14ac:dyDescent="0.3">
      <c r="A1807" s="1" t="s">
        <v>192</v>
      </c>
      <c r="B1807" s="1" t="s">
        <v>180</v>
      </c>
      <c r="C1807">
        <v>40</v>
      </c>
      <c r="D1807" s="48">
        <v>43561</v>
      </c>
    </row>
    <row r="1808" spans="1:4" x14ac:dyDescent="0.3">
      <c r="A1808" s="1" t="s">
        <v>186</v>
      </c>
      <c r="B1808" s="1" t="s">
        <v>179</v>
      </c>
      <c r="C1808">
        <v>40</v>
      </c>
      <c r="D1808" s="48">
        <v>43561</v>
      </c>
    </row>
    <row r="1809" spans="1:4" x14ac:dyDescent="0.3">
      <c r="A1809" s="1" t="s">
        <v>183</v>
      </c>
      <c r="B1809" s="1" t="s">
        <v>175</v>
      </c>
      <c r="C1809">
        <v>40</v>
      </c>
      <c r="D1809" s="48">
        <v>43561</v>
      </c>
    </row>
    <row r="1810" spans="1:4" x14ac:dyDescent="0.3">
      <c r="A1810" s="1" t="s">
        <v>217</v>
      </c>
      <c r="B1810" s="1" t="s">
        <v>204</v>
      </c>
      <c r="C1810">
        <v>41</v>
      </c>
      <c r="D1810" s="48">
        <v>43561</v>
      </c>
    </row>
    <row r="1811" spans="1:4" x14ac:dyDescent="0.3">
      <c r="A1811" s="1" t="s">
        <v>215</v>
      </c>
      <c r="B1811" s="1" t="s">
        <v>201</v>
      </c>
      <c r="C1811">
        <v>41</v>
      </c>
      <c r="D1811" s="48">
        <v>43561</v>
      </c>
    </row>
    <row r="1812" spans="1:4" x14ac:dyDescent="0.3">
      <c r="A1812" s="1" t="s">
        <v>209</v>
      </c>
      <c r="B1812" s="1" t="s">
        <v>198</v>
      </c>
      <c r="C1812">
        <v>41</v>
      </c>
      <c r="D1812" s="48">
        <v>43561</v>
      </c>
    </row>
    <row r="1813" spans="1:4" x14ac:dyDescent="0.3">
      <c r="A1813" s="1" t="s">
        <v>203</v>
      </c>
      <c r="B1813" s="1" t="s">
        <v>213</v>
      </c>
      <c r="C1813">
        <v>41</v>
      </c>
      <c r="D1813" s="48">
        <v>43561</v>
      </c>
    </row>
    <row r="1814" spans="1:4" x14ac:dyDescent="0.3">
      <c r="A1814" s="1" t="s">
        <v>205</v>
      </c>
      <c r="B1814" s="1" t="s">
        <v>206</v>
      </c>
      <c r="C1814">
        <v>41</v>
      </c>
      <c r="D1814" s="48">
        <v>43561</v>
      </c>
    </row>
    <row r="1815" spans="1:4" x14ac:dyDescent="0.3">
      <c r="A1815" s="1" t="s">
        <v>196</v>
      </c>
      <c r="B1815" s="1" t="s">
        <v>202</v>
      </c>
      <c r="C1815">
        <v>41</v>
      </c>
      <c r="D1815" s="48">
        <v>43561</v>
      </c>
    </row>
    <row r="1816" spans="1:4" x14ac:dyDescent="0.3">
      <c r="A1816" s="1" t="s">
        <v>199</v>
      </c>
      <c r="B1816" s="1" t="s">
        <v>212</v>
      </c>
      <c r="C1816">
        <v>41</v>
      </c>
      <c r="D1816" s="48">
        <v>43561</v>
      </c>
    </row>
    <row r="1817" spans="1:4" x14ac:dyDescent="0.3">
      <c r="A1817" s="1" t="s">
        <v>218</v>
      </c>
      <c r="B1817" s="1" t="s">
        <v>200</v>
      </c>
      <c r="C1817">
        <v>41</v>
      </c>
      <c r="D1817" s="48">
        <v>43561</v>
      </c>
    </row>
    <row r="1818" spans="1:4" x14ac:dyDescent="0.3">
      <c r="A1818" s="1" t="s">
        <v>210</v>
      </c>
      <c r="B1818" s="1" t="s">
        <v>197</v>
      </c>
      <c r="C1818">
        <v>41</v>
      </c>
      <c r="D1818" s="48">
        <v>43561</v>
      </c>
    </row>
    <row r="1819" spans="1:4" x14ac:dyDescent="0.3">
      <c r="A1819" s="1" t="s">
        <v>211</v>
      </c>
      <c r="B1819" s="1" t="s">
        <v>216</v>
      </c>
      <c r="C1819">
        <v>41</v>
      </c>
      <c r="D1819" s="48">
        <v>43561</v>
      </c>
    </row>
    <row r="1820" spans="1:4" x14ac:dyDescent="0.3">
      <c r="A1820" s="1" t="s">
        <v>208</v>
      </c>
      <c r="B1820" s="1" t="s">
        <v>214</v>
      </c>
      <c r="C1820">
        <v>41</v>
      </c>
      <c r="D1820" s="48">
        <v>43561</v>
      </c>
    </row>
    <row r="1821" spans="1:4" x14ac:dyDescent="0.3">
      <c r="A1821" s="1" t="s">
        <v>207</v>
      </c>
      <c r="B1821" s="1" t="s">
        <v>195</v>
      </c>
      <c r="C1821">
        <v>41</v>
      </c>
      <c r="D1821" s="48">
        <v>43561</v>
      </c>
    </row>
    <row r="1822" spans="1:4" x14ac:dyDescent="0.3">
      <c r="A1822" s="1" t="s">
        <v>256</v>
      </c>
      <c r="B1822" s="1" t="s">
        <v>246</v>
      </c>
      <c r="C1822">
        <v>28</v>
      </c>
      <c r="D1822" s="48">
        <v>43561</v>
      </c>
    </row>
    <row r="1823" spans="1:4" x14ac:dyDescent="0.3">
      <c r="A1823" s="1" t="s">
        <v>253</v>
      </c>
      <c r="B1823" s="1" t="s">
        <v>319</v>
      </c>
      <c r="C1823">
        <v>28</v>
      </c>
      <c r="D1823" s="48">
        <v>43561</v>
      </c>
    </row>
    <row r="1824" spans="1:4" x14ac:dyDescent="0.3">
      <c r="A1824" s="1" t="s">
        <v>247</v>
      </c>
      <c r="B1824" s="1" t="s">
        <v>251</v>
      </c>
      <c r="C1824">
        <v>28</v>
      </c>
      <c r="D1824" s="48">
        <v>43561</v>
      </c>
    </row>
    <row r="1825" spans="1:4" x14ac:dyDescent="0.3">
      <c r="A1825" s="1" t="s">
        <v>252</v>
      </c>
      <c r="B1825" s="1" t="s">
        <v>249</v>
      </c>
      <c r="C1825">
        <v>28</v>
      </c>
      <c r="D1825" s="48">
        <v>43561</v>
      </c>
    </row>
    <row r="1826" spans="1:4" x14ac:dyDescent="0.3">
      <c r="A1826" s="1" t="s">
        <v>248</v>
      </c>
      <c r="B1826" s="1" t="s">
        <v>255</v>
      </c>
      <c r="C1826">
        <v>28</v>
      </c>
      <c r="D1826" s="48">
        <v>43561</v>
      </c>
    </row>
    <row r="1827" spans="1:4" x14ac:dyDescent="0.3">
      <c r="A1827" s="1" t="s">
        <v>258</v>
      </c>
      <c r="B1827" s="1" t="s">
        <v>254</v>
      </c>
      <c r="C1827">
        <v>28</v>
      </c>
      <c r="D1827" s="48">
        <v>43561</v>
      </c>
    </row>
    <row r="1828" spans="1:4" x14ac:dyDescent="0.3">
      <c r="A1828" s="1" t="s">
        <v>323</v>
      </c>
      <c r="B1828" s="1" t="s">
        <v>329</v>
      </c>
      <c r="C1828">
        <v>42</v>
      </c>
      <c r="D1828" s="48">
        <v>43561</v>
      </c>
    </row>
    <row r="1829" spans="1:4" x14ac:dyDescent="0.3">
      <c r="A1829" s="1" t="s">
        <v>331</v>
      </c>
      <c r="B1829" s="1" t="s">
        <v>327</v>
      </c>
      <c r="C1829">
        <v>42</v>
      </c>
      <c r="D1829" s="48">
        <v>43561</v>
      </c>
    </row>
    <row r="1830" spans="1:4" x14ac:dyDescent="0.3">
      <c r="A1830" s="1" t="s">
        <v>334</v>
      </c>
      <c r="B1830" s="1" t="s">
        <v>337</v>
      </c>
      <c r="C1830">
        <v>42</v>
      </c>
      <c r="D1830" s="48">
        <v>43561</v>
      </c>
    </row>
    <row r="1831" spans="1:4" x14ac:dyDescent="0.3">
      <c r="A1831" s="1" t="s">
        <v>342</v>
      </c>
      <c r="B1831" s="1" t="s">
        <v>330</v>
      </c>
      <c r="C1831">
        <v>42</v>
      </c>
      <c r="D1831" s="48">
        <v>43561</v>
      </c>
    </row>
    <row r="1832" spans="1:4" x14ac:dyDescent="0.3">
      <c r="A1832" s="1" t="s">
        <v>336</v>
      </c>
      <c r="B1832" s="1" t="s">
        <v>338</v>
      </c>
      <c r="C1832">
        <v>42</v>
      </c>
      <c r="D1832" s="48">
        <v>43561</v>
      </c>
    </row>
    <row r="1833" spans="1:4" x14ac:dyDescent="0.3">
      <c r="A1833" s="1" t="s">
        <v>326</v>
      </c>
      <c r="B1833" s="1" t="s">
        <v>328</v>
      </c>
      <c r="C1833">
        <v>42</v>
      </c>
      <c r="D1833" s="48">
        <v>43561</v>
      </c>
    </row>
    <row r="1834" spans="1:4" x14ac:dyDescent="0.3">
      <c r="A1834" s="1" t="s">
        <v>332</v>
      </c>
      <c r="B1834" s="1" t="s">
        <v>324</v>
      </c>
      <c r="C1834">
        <v>42</v>
      </c>
      <c r="D1834" s="48">
        <v>43561</v>
      </c>
    </row>
    <row r="1835" spans="1:4" x14ac:dyDescent="0.3">
      <c r="A1835" s="1" t="s">
        <v>343</v>
      </c>
      <c r="B1835" s="1" t="s">
        <v>325</v>
      </c>
      <c r="C1835">
        <v>42</v>
      </c>
      <c r="D1835" s="48">
        <v>43561</v>
      </c>
    </row>
    <row r="1836" spans="1:4" x14ac:dyDescent="0.3">
      <c r="A1836" s="1" t="s">
        <v>320</v>
      </c>
      <c r="B1836" s="1" t="s">
        <v>335</v>
      </c>
      <c r="C1836">
        <v>42</v>
      </c>
      <c r="D1836" s="48">
        <v>43561</v>
      </c>
    </row>
    <row r="1837" spans="1:4" x14ac:dyDescent="0.3">
      <c r="A1837" s="1" t="s">
        <v>339</v>
      </c>
      <c r="B1837" s="1" t="s">
        <v>333</v>
      </c>
      <c r="C1837">
        <v>42</v>
      </c>
      <c r="D1837" s="48">
        <v>43561</v>
      </c>
    </row>
    <row r="1838" spans="1:4" x14ac:dyDescent="0.3">
      <c r="A1838" s="1" t="s">
        <v>340</v>
      </c>
      <c r="B1838" s="1" t="s">
        <v>322</v>
      </c>
      <c r="C1838">
        <v>42</v>
      </c>
      <c r="D1838" s="48">
        <v>43561</v>
      </c>
    </row>
    <row r="1839" spans="1:4" x14ac:dyDescent="0.3">
      <c r="A1839" s="1" t="s">
        <v>321</v>
      </c>
      <c r="B1839" s="1" t="s">
        <v>341</v>
      </c>
      <c r="C1839">
        <v>42</v>
      </c>
      <c r="D1839" s="48">
        <v>43561</v>
      </c>
    </row>
    <row r="1840" spans="1:4" x14ac:dyDescent="0.3">
      <c r="A1840" s="1" t="s">
        <v>348</v>
      </c>
      <c r="B1840" s="1" t="s">
        <v>346</v>
      </c>
      <c r="C1840">
        <v>28</v>
      </c>
      <c r="D1840" s="48">
        <v>43561</v>
      </c>
    </row>
    <row r="1841" spans="1:4" x14ac:dyDescent="0.3">
      <c r="A1841" s="1" t="s">
        <v>359</v>
      </c>
      <c r="B1841" s="1" t="s">
        <v>361</v>
      </c>
      <c r="C1841">
        <v>28</v>
      </c>
      <c r="D1841" s="48">
        <v>43561</v>
      </c>
    </row>
    <row r="1842" spans="1:4" x14ac:dyDescent="0.3">
      <c r="A1842" s="1" t="s">
        <v>358</v>
      </c>
      <c r="B1842" s="1" t="s">
        <v>350</v>
      </c>
      <c r="C1842">
        <v>28</v>
      </c>
      <c r="D1842" s="48">
        <v>43561</v>
      </c>
    </row>
    <row r="1843" spans="1:4" x14ac:dyDescent="0.3">
      <c r="A1843" s="1" t="s">
        <v>437</v>
      </c>
      <c r="B1843" s="1" t="s">
        <v>438</v>
      </c>
      <c r="C1843">
        <v>33</v>
      </c>
      <c r="D1843" s="48">
        <v>43561</v>
      </c>
    </row>
    <row r="1844" spans="1:4" x14ac:dyDescent="0.3">
      <c r="A1844" s="1" t="s">
        <v>439</v>
      </c>
      <c r="B1844" s="1" t="s">
        <v>440</v>
      </c>
      <c r="C1844">
        <v>33</v>
      </c>
      <c r="D1844" s="48">
        <v>43561</v>
      </c>
    </row>
    <row r="1845" spans="1:4" x14ac:dyDescent="0.3">
      <c r="A1845" s="1" t="s">
        <v>441</v>
      </c>
      <c r="B1845" s="1" t="s">
        <v>442</v>
      </c>
      <c r="C1845">
        <v>33</v>
      </c>
      <c r="D1845" s="48">
        <v>43561</v>
      </c>
    </row>
    <row r="1846" spans="1:4" x14ac:dyDescent="0.3">
      <c r="A1846" s="1" t="s">
        <v>451</v>
      </c>
      <c r="B1846" s="1" t="s">
        <v>443</v>
      </c>
      <c r="C1846">
        <v>33</v>
      </c>
      <c r="D1846" s="48">
        <v>43561</v>
      </c>
    </row>
    <row r="1847" spans="1:4" x14ac:dyDescent="0.3">
      <c r="A1847" s="1" t="s">
        <v>444</v>
      </c>
      <c r="B1847" s="1" t="s">
        <v>445</v>
      </c>
      <c r="C1847">
        <v>33</v>
      </c>
      <c r="D1847" s="48">
        <v>43561</v>
      </c>
    </row>
    <row r="1848" spans="1:4" x14ac:dyDescent="0.3">
      <c r="A1848" s="1" t="s">
        <v>446</v>
      </c>
      <c r="B1848" s="1" t="s">
        <v>447</v>
      </c>
      <c r="C1848">
        <v>33</v>
      </c>
      <c r="D1848" s="48">
        <v>43561</v>
      </c>
    </row>
    <row r="1849" spans="1:4" x14ac:dyDescent="0.3">
      <c r="A1849" s="1" t="s">
        <v>457</v>
      </c>
      <c r="B1849" s="1" t="s">
        <v>454</v>
      </c>
      <c r="C1849">
        <v>32</v>
      </c>
      <c r="D1849" s="48">
        <v>43561</v>
      </c>
    </row>
    <row r="1850" spans="1:4" x14ac:dyDescent="0.3">
      <c r="A1850" s="1" t="s">
        <v>459</v>
      </c>
      <c r="B1850" s="1" t="s">
        <v>458</v>
      </c>
      <c r="C1850">
        <v>32</v>
      </c>
      <c r="D1850" s="48">
        <v>43561</v>
      </c>
    </row>
    <row r="1851" spans="1:4" x14ac:dyDescent="0.3">
      <c r="A1851" s="1" t="s">
        <v>455</v>
      </c>
      <c r="B1851" s="1" t="s">
        <v>460</v>
      </c>
      <c r="C1851">
        <v>32</v>
      </c>
      <c r="D1851" s="48">
        <v>43561</v>
      </c>
    </row>
    <row r="1852" spans="1:4" x14ac:dyDescent="0.3">
      <c r="A1852" s="1" t="s">
        <v>456</v>
      </c>
      <c r="B1852" s="1" t="s">
        <v>461</v>
      </c>
      <c r="C1852">
        <v>32</v>
      </c>
      <c r="D1852" s="48">
        <v>43561</v>
      </c>
    </row>
    <row r="1853" spans="1:4" x14ac:dyDescent="0.3">
      <c r="A1853" s="1" t="s">
        <v>453</v>
      </c>
      <c r="B1853" s="1" t="s">
        <v>452</v>
      </c>
      <c r="C1853">
        <v>32</v>
      </c>
      <c r="D1853" s="48">
        <v>43561</v>
      </c>
    </row>
    <row r="1854" spans="1:4" x14ac:dyDescent="0.3">
      <c r="A1854" s="1" t="s">
        <v>466</v>
      </c>
      <c r="B1854" s="1" t="s">
        <v>473</v>
      </c>
      <c r="C1854">
        <v>24</v>
      </c>
      <c r="D1854" s="48">
        <v>43561</v>
      </c>
    </row>
    <row r="1855" spans="1:4" x14ac:dyDescent="0.3">
      <c r="A1855" s="1" t="s">
        <v>465</v>
      </c>
      <c r="B1855" s="1" t="s">
        <v>469</v>
      </c>
      <c r="C1855">
        <v>24</v>
      </c>
      <c r="D1855" s="48">
        <v>43561</v>
      </c>
    </row>
    <row r="1856" spans="1:4" x14ac:dyDescent="0.3">
      <c r="A1856" s="1" t="s">
        <v>485</v>
      </c>
      <c r="B1856" s="1" t="s">
        <v>478</v>
      </c>
      <c r="C1856">
        <v>26</v>
      </c>
      <c r="D1856" s="48">
        <v>43561</v>
      </c>
    </row>
    <row r="1857" spans="1:4" x14ac:dyDescent="0.3">
      <c r="A1857" s="1" t="s">
        <v>87</v>
      </c>
      <c r="B1857" s="1" t="s">
        <v>92</v>
      </c>
      <c r="C1857">
        <v>31</v>
      </c>
      <c r="D1857" s="48">
        <v>43562</v>
      </c>
    </row>
    <row r="1858" spans="1:4" x14ac:dyDescent="0.3">
      <c r="A1858" s="1" t="s">
        <v>165</v>
      </c>
      <c r="B1858" s="1" t="s">
        <v>162</v>
      </c>
      <c r="C1858">
        <v>29</v>
      </c>
      <c r="D1858" s="48">
        <v>43562</v>
      </c>
    </row>
    <row r="1859" spans="1:4" x14ac:dyDescent="0.3">
      <c r="A1859" s="1" t="s">
        <v>167</v>
      </c>
      <c r="B1859" s="1" t="s">
        <v>161</v>
      </c>
      <c r="C1859">
        <v>29</v>
      </c>
      <c r="D1859" s="48">
        <v>43562</v>
      </c>
    </row>
    <row r="1860" spans="1:4" x14ac:dyDescent="0.3">
      <c r="A1860" s="1" t="s">
        <v>160</v>
      </c>
      <c r="B1860" s="1" t="s">
        <v>155</v>
      </c>
      <c r="C1860">
        <v>29</v>
      </c>
      <c r="D1860" s="48">
        <v>43562</v>
      </c>
    </row>
    <row r="1861" spans="1:4" x14ac:dyDescent="0.3">
      <c r="A1861" s="1" t="s">
        <v>157</v>
      </c>
      <c r="B1861" s="1" t="s">
        <v>154</v>
      </c>
      <c r="C1861">
        <v>29</v>
      </c>
      <c r="D1861" s="48">
        <v>43562</v>
      </c>
    </row>
    <row r="1862" spans="1:4" x14ac:dyDescent="0.3">
      <c r="A1862" s="1" t="s">
        <v>318</v>
      </c>
      <c r="B1862" s="1" t="s">
        <v>244</v>
      </c>
      <c r="C1862">
        <v>28</v>
      </c>
      <c r="D1862" s="48">
        <v>43562</v>
      </c>
    </row>
    <row r="1863" spans="1:4" x14ac:dyDescent="0.3">
      <c r="A1863" s="1" t="s">
        <v>257</v>
      </c>
      <c r="B1863" s="1" t="s">
        <v>245</v>
      </c>
      <c r="C1863">
        <v>28</v>
      </c>
      <c r="D1863" s="48">
        <v>43562</v>
      </c>
    </row>
    <row r="1864" spans="1:4" x14ac:dyDescent="0.3">
      <c r="A1864" s="1" t="s">
        <v>263</v>
      </c>
      <c r="B1864" s="1" t="s">
        <v>269</v>
      </c>
      <c r="C1864">
        <v>28</v>
      </c>
      <c r="D1864" s="48">
        <v>43562</v>
      </c>
    </row>
    <row r="1865" spans="1:4" x14ac:dyDescent="0.3">
      <c r="A1865" s="1" t="s">
        <v>261</v>
      </c>
      <c r="B1865" s="1" t="s">
        <v>271</v>
      </c>
      <c r="C1865">
        <v>28</v>
      </c>
      <c r="D1865" s="48">
        <v>43562</v>
      </c>
    </row>
    <row r="1866" spans="1:4" x14ac:dyDescent="0.3">
      <c r="A1866" s="1" t="s">
        <v>275</v>
      </c>
      <c r="B1866" s="1" t="s">
        <v>262</v>
      </c>
      <c r="C1866">
        <v>28</v>
      </c>
      <c r="D1866" s="48">
        <v>43562</v>
      </c>
    </row>
    <row r="1867" spans="1:4" x14ac:dyDescent="0.3">
      <c r="A1867" s="1" t="s">
        <v>266</v>
      </c>
      <c r="B1867" s="1" t="s">
        <v>268</v>
      </c>
      <c r="C1867">
        <v>28</v>
      </c>
      <c r="D1867" s="48">
        <v>43562</v>
      </c>
    </row>
    <row r="1868" spans="1:4" x14ac:dyDescent="0.3">
      <c r="A1868" s="1" t="s">
        <v>260</v>
      </c>
      <c r="B1868" s="1" t="s">
        <v>273</v>
      </c>
      <c r="C1868">
        <v>28</v>
      </c>
      <c r="D1868" s="48">
        <v>43562</v>
      </c>
    </row>
    <row r="1869" spans="1:4" x14ac:dyDescent="0.3">
      <c r="A1869" s="1" t="s">
        <v>264</v>
      </c>
      <c r="B1869" s="1" t="s">
        <v>276</v>
      </c>
      <c r="C1869">
        <v>28</v>
      </c>
      <c r="D1869" s="48">
        <v>43562</v>
      </c>
    </row>
    <row r="1870" spans="1:4" x14ac:dyDescent="0.3">
      <c r="A1870" s="1" t="s">
        <v>277</v>
      </c>
      <c r="B1870" s="1" t="s">
        <v>265</v>
      </c>
      <c r="C1870">
        <v>28</v>
      </c>
      <c r="D1870" s="48">
        <v>43562</v>
      </c>
    </row>
    <row r="1871" spans="1:4" x14ac:dyDescent="0.3">
      <c r="A1871" s="1" t="s">
        <v>274</v>
      </c>
      <c r="B1871" s="1" t="s">
        <v>270</v>
      </c>
      <c r="C1871">
        <v>28</v>
      </c>
      <c r="D1871" s="48">
        <v>43562</v>
      </c>
    </row>
    <row r="1872" spans="1:4" x14ac:dyDescent="0.3">
      <c r="A1872" s="1" t="s">
        <v>272</v>
      </c>
      <c r="B1872" s="1" t="s">
        <v>267</v>
      </c>
      <c r="C1872">
        <v>28</v>
      </c>
      <c r="D1872" s="48">
        <v>43562</v>
      </c>
    </row>
    <row r="1873" spans="1:4" x14ac:dyDescent="0.3">
      <c r="A1873" s="1" t="s">
        <v>349</v>
      </c>
      <c r="B1873" s="1" t="s">
        <v>345</v>
      </c>
      <c r="C1873">
        <v>28</v>
      </c>
      <c r="D1873" s="48">
        <v>43562</v>
      </c>
    </row>
    <row r="1874" spans="1:4" x14ac:dyDescent="0.3">
      <c r="A1874" s="1" t="s">
        <v>353</v>
      </c>
      <c r="B1874" s="1" t="s">
        <v>347</v>
      </c>
      <c r="C1874">
        <v>28</v>
      </c>
      <c r="D1874" s="48">
        <v>43562</v>
      </c>
    </row>
    <row r="1875" spans="1:4" x14ac:dyDescent="0.3">
      <c r="A1875" s="1" t="s">
        <v>354</v>
      </c>
      <c r="B1875" s="1" t="s">
        <v>356</v>
      </c>
      <c r="C1875">
        <v>28</v>
      </c>
      <c r="D1875" s="48">
        <v>43562</v>
      </c>
    </row>
    <row r="1876" spans="1:4" x14ac:dyDescent="0.3">
      <c r="A1876" s="1" t="s">
        <v>406</v>
      </c>
      <c r="B1876" s="1" t="s">
        <v>400</v>
      </c>
      <c r="C1876">
        <v>28</v>
      </c>
      <c r="D1876" s="48">
        <v>43562</v>
      </c>
    </row>
    <row r="1877" spans="1:4" x14ac:dyDescent="0.3">
      <c r="A1877" s="1" t="s">
        <v>448</v>
      </c>
      <c r="B1877" s="1" t="s">
        <v>413</v>
      </c>
      <c r="C1877">
        <v>28</v>
      </c>
      <c r="D1877" s="48">
        <v>43562</v>
      </c>
    </row>
    <row r="1878" spans="1:4" x14ac:dyDescent="0.3">
      <c r="A1878" s="1" t="s">
        <v>405</v>
      </c>
      <c r="B1878" s="1" t="s">
        <v>403</v>
      </c>
      <c r="C1878">
        <v>28</v>
      </c>
      <c r="D1878" s="48">
        <v>43562</v>
      </c>
    </row>
    <row r="1879" spans="1:4" x14ac:dyDescent="0.3">
      <c r="A1879" s="1" t="s">
        <v>416</v>
      </c>
      <c r="B1879" s="1" t="s">
        <v>402</v>
      </c>
      <c r="C1879">
        <v>28</v>
      </c>
      <c r="D1879" s="48">
        <v>43562</v>
      </c>
    </row>
    <row r="1880" spans="1:4" x14ac:dyDescent="0.3">
      <c r="A1880" s="1" t="s">
        <v>410</v>
      </c>
      <c r="B1880" s="1" t="s">
        <v>408</v>
      </c>
      <c r="C1880">
        <v>28</v>
      </c>
      <c r="D1880" s="48">
        <v>43562</v>
      </c>
    </row>
    <row r="1881" spans="1:4" x14ac:dyDescent="0.3">
      <c r="A1881" s="1" t="s">
        <v>409</v>
      </c>
      <c r="B1881" s="1" t="s">
        <v>412</v>
      </c>
      <c r="C1881">
        <v>28</v>
      </c>
      <c r="D1881" s="48">
        <v>43562</v>
      </c>
    </row>
    <row r="1882" spans="1:4" x14ac:dyDescent="0.3">
      <c r="A1882" s="1" t="s">
        <v>414</v>
      </c>
      <c r="B1882" s="1" t="s">
        <v>401</v>
      </c>
      <c r="C1882">
        <v>28</v>
      </c>
      <c r="D1882" s="48">
        <v>43562</v>
      </c>
    </row>
    <row r="1883" spans="1:4" x14ac:dyDescent="0.3">
      <c r="A1883" s="1" t="s">
        <v>407</v>
      </c>
      <c r="B1883" s="1" t="s">
        <v>415</v>
      </c>
      <c r="C1883">
        <v>28</v>
      </c>
      <c r="D1883" s="48">
        <v>43562</v>
      </c>
    </row>
    <row r="1884" spans="1:4" x14ac:dyDescent="0.3">
      <c r="A1884" s="1" t="s">
        <v>404</v>
      </c>
      <c r="B1884" s="1" t="s">
        <v>411</v>
      </c>
      <c r="C1884">
        <v>28</v>
      </c>
      <c r="D1884" s="48">
        <v>43562</v>
      </c>
    </row>
    <row r="1885" spans="1:4" x14ac:dyDescent="0.3">
      <c r="A1885" s="1" t="s">
        <v>464</v>
      </c>
      <c r="B1885" s="1" t="s">
        <v>470</v>
      </c>
      <c r="C1885">
        <v>24</v>
      </c>
      <c r="D1885" s="48">
        <v>43562</v>
      </c>
    </row>
    <row r="1886" spans="1:4" x14ac:dyDescent="0.3">
      <c r="A1886" s="1" t="s">
        <v>472</v>
      </c>
      <c r="B1886" s="1" t="s">
        <v>468</v>
      </c>
      <c r="C1886">
        <v>24</v>
      </c>
      <c r="D1886" s="48">
        <v>43562</v>
      </c>
    </row>
    <row r="1887" spans="1:4" x14ac:dyDescent="0.3">
      <c r="A1887" s="1" t="s">
        <v>138</v>
      </c>
      <c r="B1887" s="1" t="s">
        <v>145</v>
      </c>
      <c r="C1887">
        <v>33</v>
      </c>
      <c r="D1887" s="48">
        <v>43563</v>
      </c>
    </row>
    <row r="1888" spans="1:4" x14ac:dyDescent="0.3">
      <c r="A1888" s="1" t="s">
        <v>344</v>
      </c>
      <c r="B1888" s="1" t="s">
        <v>360</v>
      </c>
      <c r="C1888">
        <v>28</v>
      </c>
      <c r="D1888" s="48">
        <v>43563</v>
      </c>
    </row>
    <row r="1889" spans="1:4" x14ac:dyDescent="0.3">
      <c r="A1889" s="1" t="s">
        <v>185</v>
      </c>
      <c r="B1889" s="1" t="s">
        <v>176</v>
      </c>
      <c r="C1889">
        <v>41</v>
      </c>
      <c r="D1889" s="48">
        <v>43564</v>
      </c>
    </row>
    <row r="1890" spans="1:4" x14ac:dyDescent="0.3">
      <c r="A1890" s="1" t="s">
        <v>191</v>
      </c>
      <c r="B1890" s="1" t="s">
        <v>175</v>
      </c>
      <c r="C1890">
        <v>41</v>
      </c>
      <c r="D1890" s="48">
        <v>43564</v>
      </c>
    </row>
    <row r="1891" spans="1:4" x14ac:dyDescent="0.3">
      <c r="A1891" s="1" t="s">
        <v>181</v>
      </c>
      <c r="B1891" s="1" t="s">
        <v>173</v>
      </c>
      <c r="C1891">
        <v>41</v>
      </c>
      <c r="D1891" s="48">
        <v>43564</v>
      </c>
    </row>
    <row r="1892" spans="1:4" x14ac:dyDescent="0.3">
      <c r="A1892" s="1" t="s">
        <v>172</v>
      </c>
      <c r="B1892" s="1" t="s">
        <v>193</v>
      </c>
      <c r="C1892">
        <v>41</v>
      </c>
      <c r="D1892" s="48">
        <v>43564</v>
      </c>
    </row>
    <row r="1893" spans="1:4" x14ac:dyDescent="0.3">
      <c r="A1893" s="1" t="s">
        <v>187</v>
      </c>
      <c r="B1893" s="1" t="s">
        <v>171</v>
      </c>
      <c r="C1893">
        <v>41</v>
      </c>
      <c r="D1893" s="48">
        <v>43564</v>
      </c>
    </row>
    <row r="1894" spans="1:4" x14ac:dyDescent="0.3">
      <c r="A1894" s="1" t="s">
        <v>186</v>
      </c>
      <c r="B1894" s="1" t="s">
        <v>180</v>
      </c>
      <c r="C1894">
        <v>41</v>
      </c>
      <c r="D1894" s="48">
        <v>43564</v>
      </c>
    </row>
    <row r="1895" spans="1:4" x14ac:dyDescent="0.3">
      <c r="A1895" s="1" t="s">
        <v>183</v>
      </c>
      <c r="B1895" s="1" t="s">
        <v>182</v>
      </c>
      <c r="C1895">
        <v>41</v>
      </c>
      <c r="D1895" s="48">
        <v>43564</v>
      </c>
    </row>
    <row r="1896" spans="1:4" x14ac:dyDescent="0.3">
      <c r="A1896" s="1" t="s">
        <v>177</v>
      </c>
      <c r="B1896" s="1" t="s">
        <v>174</v>
      </c>
      <c r="C1896">
        <v>41</v>
      </c>
      <c r="D1896" s="48">
        <v>43565</v>
      </c>
    </row>
    <row r="1897" spans="1:4" x14ac:dyDescent="0.3">
      <c r="A1897" s="1" t="s">
        <v>188</v>
      </c>
      <c r="B1897" s="1" t="s">
        <v>194</v>
      </c>
      <c r="C1897">
        <v>41</v>
      </c>
      <c r="D1897" s="48">
        <v>43565</v>
      </c>
    </row>
    <row r="1898" spans="1:4" x14ac:dyDescent="0.3">
      <c r="A1898" s="1" t="s">
        <v>184</v>
      </c>
      <c r="B1898" s="1" t="s">
        <v>189</v>
      </c>
      <c r="C1898">
        <v>41</v>
      </c>
      <c r="D1898" s="48">
        <v>43565</v>
      </c>
    </row>
    <row r="1899" spans="1:4" x14ac:dyDescent="0.3">
      <c r="A1899" s="1" t="s">
        <v>190</v>
      </c>
      <c r="B1899" s="1" t="s">
        <v>178</v>
      </c>
      <c r="C1899">
        <v>41</v>
      </c>
      <c r="D1899" s="48">
        <v>43565</v>
      </c>
    </row>
    <row r="1900" spans="1:4" x14ac:dyDescent="0.3">
      <c r="A1900" s="1" t="s">
        <v>192</v>
      </c>
      <c r="B1900" s="1" t="s">
        <v>179</v>
      </c>
      <c r="C1900">
        <v>41</v>
      </c>
      <c r="D1900" s="48">
        <v>43565</v>
      </c>
    </row>
    <row r="1901" spans="1:4" x14ac:dyDescent="0.3">
      <c r="A1901" s="1" t="s">
        <v>477</v>
      </c>
      <c r="B1901" s="1" t="s">
        <v>485</v>
      </c>
      <c r="C1901">
        <v>27</v>
      </c>
      <c r="D1901" s="48">
        <v>43566</v>
      </c>
    </row>
    <row r="1902" spans="1:4" x14ac:dyDescent="0.3">
      <c r="A1902" s="1" t="s">
        <v>476</v>
      </c>
      <c r="B1902" s="1" t="s">
        <v>479</v>
      </c>
      <c r="C1902">
        <v>27</v>
      </c>
      <c r="D1902" s="48">
        <v>43566</v>
      </c>
    </row>
    <row r="1903" spans="1:4" x14ac:dyDescent="0.3">
      <c r="A1903" s="1" t="s">
        <v>490</v>
      </c>
      <c r="B1903" s="1" t="s">
        <v>482</v>
      </c>
      <c r="C1903">
        <v>27</v>
      </c>
      <c r="D1903" s="48">
        <v>43566</v>
      </c>
    </row>
    <row r="1904" spans="1:4" x14ac:dyDescent="0.3">
      <c r="A1904" s="1" t="s">
        <v>168</v>
      </c>
      <c r="B1904" s="1" t="s">
        <v>165</v>
      </c>
      <c r="C1904">
        <v>30</v>
      </c>
      <c r="D1904" s="48">
        <v>43567</v>
      </c>
    </row>
    <row r="1905" spans="1:4" x14ac:dyDescent="0.3">
      <c r="A1905" s="1" t="s">
        <v>142</v>
      </c>
      <c r="B1905" s="1" t="s">
        <v>150</v>
      </c>
      <c r="C1905">
        <v>34</v>
      </c>
      <c r="D1905" s="48">
        <v>43567</v>
      </c>
    </row>
    <row r="1906" spans="1:4" x14ac:dyDescent="0.3">
      <c r="A1906" s="1" t="s">
        <v>146</v>
      </c>
      <c r="B1906" s="1" t="s">
        <v>138</v>
      </c>
      <c r="C1906">
        <v>34</v>
      </c>
      <c r="D1906" s="48">
        <v>43567</v>
      </c>
    </row>
    <row r="1907" spans="1:4" x14ac:dyDescent="0.3">
      <c r="A1907" s="1" t="s">
        <v>152</v>
      </c>
      <c r="B1907" s="1" t="s">
        <v>144</v>
      </c>
      <c r="C1907">
        <v>34</v>
      </c>
      <c r="D1907" s="48">
        <v>43567</v>
      </c>
    </row>
    <row r="1908" spans="1:4" x14ac:dyDescent="0.3">
      <c r="A1908" s="1" t="s">
        <v>148</v>
      </c>
      <c r="B1908" s="1" t="s">
        <v>141</v>
      </c>
      <c r="C1908">
        <v>34</v>
      </c>
      <c r="D1908" s="48">
        <v>43567</v>
      </c>
    </row>
    <row r="1909" spans="1:4" x14ac:dyDescent="0.3">
      <c r="A1909" s="1" t="s">
        <v>145</v>
      </c>
      <c r="B1909" s="1" t="s">
        <v>151</v>
      </c>
      <c r="C1909">
        <v>34</v>
      </c>
      <c r="D1909" s="48">
        <v>43567</v>
      </c>
    </row>
    <row r="1910" spans="1:4" x14ac:dyDescent="0.3">
      <c r="A1910" s="1" t="s">
        <v>143</v>
      </c>
      <c r="B1910" s="1" t="s">
        <v>133</v>
      </c>
      <c r="C1910">
        <v>34</v>
      </c>
      <c r="D1910" s="48">
        <v>43567</v>
      </c>
    </row>
    <row r="1911" spans="1:4" x14ac:dyDescent="0.3">
      <c r="A1911" s="1" t="s">
        <v>136</v>
      </c>
      <c r="B1911" s="1" t="s">
        <v>149</v>
      </c>
      <c r="C1911">
        <v>34</v>
      </c>
      <c r="D1911" s="48">
        <v>43567</v>
      </c>
    </row>
    <row r="1912" spans="1:4" x14ac:dyDescent="0.3">
      <c r="A1912" s="1" t="s">
        <v>153</v>
      </c>
      <c r="B1912" s="1" t="s">
        <v>147</v>
      </c>
      <c r="C1912">
        <v>34</v>
      </c>
      <c r="D1912" s="48">
        <v>43567</v>
      </c>
    </row>
    <row r="1913" spans="1:4" x14ac:dyDescent="0.3">
      <c r="A1913" s="1" t="s">
        <v>471</v>
      </c>
      <c r="B1913" s="1" t="s">
        <v>470</v>
      </c>
      <c r="C1913">
        <v>25</v>
      </c>
      <c r="D1913" s="48">
        <v>43567</v>
      </c>
    </row>
    <row r="1914" spans="1:4" x14ac:dyDescent="0.3">
      <c r="A1914" s="1" t="s">
        <v>484</v>
      </c>
      <c r="B1914" s="1" t="s">
        <v>487</v>
      </c>
      <c r="C1914">
        <v>27</v>
      </c>
      <c r="D1914" s="48">
        <v>43567</v>
      </c>
    </row>
    <row r="1915" spans="1:4" x14ac:dyDescent="0.3">
      <c r="A1915" s="1" t="s">
        <v>488</v>
      </c>
      <c r="B1915" s="1" t="s">
        <v>486</v>
      </c>
      <c r="C1915">
        <v>27</v>
      </c>
      <c r="D1915" s="48">
        <v>43567</v>
      </c>
    </row>
    <row r="1916" spans="1:4" x14ac:dyDescent="0.3">
      <c r="A1916" s="1" t="s">
        <v>483</v>
      </c>
      <c r="B1916" s="1" t="s">
        <v>489</v>
      </c>
      <c r="C1916">
        <v>27</v>
      </c>
      <c r="D1916" s="48">
        <v>43567</v>
      </c>
    </row>
    <row r="1917" spans="1:4" x14ac:dyDescent="0.3">
      <c r="A1917" s="1" t="s">
        <v>475</v>
      </c>
      <c r="B1917" s="1" t="s">
        <v>480</v>
      </c>
      <c r="C1917">
        <v>27</v>
      </c>
      <c r="D1917" s="48">
        <v>43567</v>
      </c>
    </row>
    <row r="1918" spans="1:4" x14ac:dyDescent="0.3">
      <c r="A1918" s="1" t="s">
        <v>21</v>
      </c>
      <c r="B1918" s="1" t="s">
        <v>3</v>
      </c>
      <c r="C1918">
        <v>34</v>
      </c>
      <c r="D1918" s="48">
        <v>43568</v>
      </c>
    </row>
    <row r="1919" spans="1:4" x14ac:dyDescent="0.3">
      <c r="A1919" s="1" t="s">
        <v>19</v>
      </c>
      <c r="B1919" s="1" t="s">
        <v>4</v>
      </c>
      <c r="C1919">
        <v>34</v>
      </c>
      <c r="D1919" s="48">
        <v>43568</v>
      </c>
    </row>
    <row r="1920" spans="1:4" x14ac:dyDescent="0.3">
      <c r="A1920" s="1" t="s">
        <v>9</v>
      </c>
      <c r="B1920" s="1" t="s">
        <v>7</v>
      </c>
      <c r="C1920">
        <v>34</v>
      </c>
      <c r="D1920" s="48">
        <v>43568</v>
      </c>
    </row>
    <row r="1921" spans="1:4" x14ac:dyDescent="0.3">
      <c r="A1921" s="1" t="s">
        <v>8</v>
      </c>
      <c r="B1921" s="1" t="s">
        <v>23</v>
      </c>
      <c r="C1921">
        <v>34</v>
      </c>
      <c r="D1921" s="48">
        <v>43568</v>
      </c>
    </row>
    <row r="1922" spans="1:4" x14ac:dyDescent="0.3">
      <c r="A1922" s="1" t="s">
        <v>15</v>
      </c>
      <c r="B1922" s="1" t="s">
        <v>16</v>
      </c>
      <c r="C1922">
        <v>34</v>
      </c>
      <c r="D1922" s="48">
        <v>43568</v>
      </c>
    </row>
    <row r="1923" spans="1:4" x14ac:dyDescent="0.3">
      <c r="A1923" s="1" t="s">
        <v>12</v>
      </c>
      <c r="B1923" s="1" t="s">
        <v>11</v>
      </c>
      <c r="C1923">
        <v>34</v>
      </c>
      <c r="D1923" s="48">
        <v>43568</v>
      </c>
    </row>
    <row r="1924" spans="1:4" x14ac:dyDescent="0.3">
      <c r="A1924" s="1" t="s">
        <v>14</v>
      </c>
      <c r="B1924" s="1" t="s">
        <v>13</v>
      </c>
      <c r="C1924">
        <v>34</v>
      </c>
      <c r="D1924" s="48">
        <v>43568</v>
      </c>
    </row>
    <row r="1925" spans="1:4" x14ac:dyDescent="0.3">
      <c r="A1925" s="1" t="s">
        <v>18</v>
      </c>
      <c r="B1925" s="1" t="s">
        <v>22</v>
      </c>
      <c r="C1925">
        <v>34</v>
      </c>
      <c r="D1925" s="48">
        <v>43568</v>
      </c>
    </row>
    <row r="1926" spans="1:4" x14ac:dyDescent="0.3">
      <c r="A1926" s="1" t="s">
        <v>17</v>
      </c>
      <c r="B1926" s="1" t="s">
        <v>10</v>
      </c>
      <c r="C1926">
        <v>34</v>
      </c>
      <c r="D1926" s="48">
        <v>43568</v>
      </c>
    </row>
    <row r="1927" spans="1:4" x14ac:dyDescent="0.3">
      <c r="A1927" s="1" t="s">
        <v>20</v>
      </c>
      <c r="B1927" s="1" t="s">
        <v>6</v>
      </c>
      <c r="C1927">
        <v>34</v>
      </c>
      <c r="D1927" s="48">
        <v>43568</v>
      </c>
    </row>
    <row r="1928" spans="1:4" x14ac:dyDescent="0.3">
      <c r="A1928" s="1" t="s">
        <v>159</v>
      </c>
      <c r="B1928" s="1" t="s">
        <v>163</v>
      </c>
      <c r="C1928">
        <v>30</v>
      </c>
      <c r="D1928" s="48">
        <v>43568</v>
      </c>
    </row>
    <row r="1929" spans="1:4" x14ac:dyDescent="0.3">
      <c r="A1929" s="1" t="s">
        <v>155</v>
      </c>
      <c r="B1929" s="1" t="s">
        <v>158</v>
      </c>
      <c r="C1929">
        <v>30</v>
      </c>
      <c r="D1929" s="48">
        <v>43568</v>
      </c>
    </row>
    <row r="1930" spans="1:4" x14ac:dyDescent="0.3">
      <c r="A1930" s="1" t="s">
        <v>161</v>
      </c>
      <c r="B1930" s="1" t="s">
        <v>160</v>
      </c>
      <c r="C1930">
        <v>30</v>
      </c>
      <c r="D1930" s="48">
        <v>43568</v>
      </c>
    </row>
    <row r="1931" spans="1:4" x14ac:dyDescent="0.3">
      <c r="A1931" s="1" t="s">
        <v>164</v>
      </c>
      <c r="B1931" s="1" t="s">
        <v>167</v>
      </c>
      <c r="C1931">
        <v>30</v>
      </c>
      <c r="D1931" s="48">
        <v>43568</v>
      </c>
    </row>
    <row r="1932" spans="1:4" x14ac:dyDescent="0.3">
      <c r="A1932" s="1" t="s">
        <v>223</v>
      </c>
      <c r="B1932" s="1" t="s">
        <v>222</v>
      </c>
      <c r="C1932">
        <v>42</v>
      </c>
      <c r="D1932" s="48">
        <v>43568</v>
      </c>
    </row>
    <row r="1933" spans="1:4" x14ac:dyDescent="0.3">
      <c r="A1933" s="1" t="s">
        <v>240</v>
      </c>
      <c r="B1933" s="1" t="s">
        <v>228</v>
      </c>
      <c r="C1933">
        <v>42</v>
      </c>
      <c r="D1933" s="48">
        <v>43568</v>
      </c>
    </row>
    <row r="1934" spans="1:4" x14ac:dyDescent="0.3">
      <c r="A1934" s="1" t="s">
        <v>233</v>
      </c>
      <c r="B1934" s="1" t="s">
        <v>242</v>
      </c>
      <c r="C1934">
        <v>42</v>
      </c>
      <c r="D1934" s="48">
        <v>43568</v>
      </c>
    </row>
    <row r="1935" spans="1:4" x14ac:dyDescent="0.3">
      <c r="A1935" s="1" t="s">
        <v>225</v>
      </c>
      <c r="B1935" s="1" t="s">
        <v>235</v>
      </c>
      <c r="C1935">
        <v>42</v>
      </c>
      <c r="D1935" s="48">
        <v>43568</v>
      </c>
    </row>
    <row r="1936" spans="1:4" x14ac:dyDescent="0.3">
      <c r="A1936" s="1" t="s">
        <v>224</v>
      </c>
      <c r="B1936" s="1" t="s">
        <v>241</v>
      </c>
      <c r="C1936">
        <v>42</v>
      </c>
      <c r="D1936" s="48">
        <v>43568</v>
      </c>
    </row>
    <row r="1937" spans="1:4" x14ac:dyDescent="0.3">
      <c r="A1937" s="1" t="s">
        <v>219</v>
      </c>
      <c r="B1937" s="1" t="s">
        <v>237</v>
      </c>
      <c r="C1937">
        <v>42</v>
      </c>
      <c r="D1937" s="48">
        <v>43568</v>
      </c>
    </row>
    <row r="1938" spans="1:4" x14ac:dyDescent="0.3">
      <c r="A1938" s="1" t="s">
        <v>238</v>
      </c>
      <c r="B1938" s="1" t="s">
        <v>231</v>
      </c>
      <c r="C1938">
        <v>42</v>
      </c>
      <c r="D1938" s="48">
        <v>43568</v>
      </c>
    </row>
    <row r="1939" spans="1:4" x14ac:dyDescent="0.3">
      <c r="A1939" s="1" t="s">
        <v>234</v>
      </c>
      <c r="B1939" s="1" t="s">
        <v>221</v>
      </c>
      <c r="C1939">
        <v>42</v>
      </c>
      <c r="D1939" s="48">
        <v>43568</v>
      </c>
    </row>
    <row r="1940" spans="1:4" x14ac:dyDescent="0.3">
      <c r="A1940" s="1" t="s">
        <v>229</v>
      </c>
      <c r="B1940" s="1" t="s">
        <v>232</v>
      </c>
      <c r="C1940">
        <v>42</v>
      </c>
      <c r="D1940" s="48">
        <v>43568</v>
      </c>
    </row>
    <row r="1941" spans="1:4" x14ac:dyDescent="0.3">
      <c r="A1941" s="1" t="s">
        <v>230</v>
      </c>
      <c r="B1941" s="1" t="s">
        <v>226</v>
      </c>
      <c r="C1941">
        <v>42</v>
      </c>
      <c r="D1941" s="48">
        <v>43568</v>
      </c>
    </row>
    <row r="1942" spans="1:4" x14ac:dyDescent="0.3">
      <c r="A1942" s="1" t="s">
        <v>227</v>
      </c>
      <c r="B1942" s="1" t="s">
        <v>220</v>
      </c>
      <c r="C1942">
        <v>42</v>
      </c>
      <c r="D1942" s="48">
        <v>43568</v>
      </c>
    </row>
    <row r="1943" spans="1:4" x14ac:dyDescent="0.3">
      <c r="A1943" s="1" t="s">
        <v>239</v>
      </c>
      <c r="B1943" s="1" t="s">
        <v>236</v>
      </c>
      <c r="C1943">
        <v>42</v>
      </c>
      <c r="D1943" s="48">
        <v>43568</v>
      </c>
    </row>
    <row r="1944" spans="1:4" x14ac:dyDescent="0.3">
      <c r="A1944" s="1" t="s">
        <v>179</v>
      </c>
      <c r="B1944" s="1" t="s">
        <v>181</v>
      </c>
      <c r="C1944">
        <v>42</v>
      </c>
      <c r="D1944" s="48">
        <v>43568</v>
      </c>
    </row>
    <row r="1945" spans="1:4" x14ac:dyDescent="0.3">
      <c r="A1945" s="1" t="s">
        <v>176</v>
      </c>
      <c r="B1945" s="1" t="s">
        <v>191</v>
      </c>
      <c r="C1945">
        <v>42</v>
      </c>
      <c r="D1945" s="48">
        <v>43568</v>
      </c>
    </row>
    <row r="1946" spans="1:4" x14ac:dyDescent="0.3">
      <c r="A1946" s="1" t="s">
        <v>194</v>
      </c>
      <c r="B1946" s="1" t="s">
        <v>177</v>
      </c>
      <c r="C1946">
        <v>42</v>
      </c>
      <c r="D1946" s="48">
        <v>43568</v>
      </c>
    </row>
    <row r="1947" spans="1:4" x14ac:dyDescent="0.3">
      <c r="A1947" s="1" t="s">
        <v>171</v>
      </c>
      <c r="B1947" s="1" t="s">
        <v>186</v>
      </c>
      <c r="C1947">
        <v>42</v>
      </c>
      <c r="D1947" s="48">
        <v>43568</v>
      </c>
    </row>
    <row r="1948" spans="1:4" x14ac:dyDescent="0.3">
      <c r="A1948" s="1" t="s">
        <v>175</v>
      </c>
      <c r="B1948" s="1" t="s">
        <v>184</v>
      </c>
      <c r="C1948">
        <v>42</v>
      </c>
      <c r="D1948" s="48">
        <v>43568</v>
      </c>
    </row>
    <row r="1949" spans="1:4" x14ac:dyDescent="0.3">
      <c r="A1949" s="1" t="s">
        <v>180</v>
      </c>
      <c r="B1949" s="1" t="s">
        <v>185</v>
      </c>
      <c r="C1949">
        <v>42</v>
      </c>
      <c r="D1949" s="48">
        <v>43568</v>
      </c>
    </row>
    <row r="1950" spans="1:4" x14ac:dyDescent="0.3">
      <c r="A1950" s="1" t="s">
        <v>178</v>
      </c>
      <c r="B1950" s="1" t="s">
        <v>183</v>
      </c>
      <c r="C1950">
        <v>42</v>
      </c>
      <c r="D1950" s="48">
        <v>43568</v>
      </c>
    </row>
    <row r="1951" spans="1:4" x14ac:dyDescent="0.3">
      <c r="A1951" s="1" t="s">
        <v>193</v>
      </c>
      <c r="B1951" s="1" t="s">
        <v>188</v>
      </c>
      <c r="C1951">
        <v>42</v>
      </c>
      <c r="D1951" s="48">
        <v>43568</v>
      </c>
    </row>
    <row r="1952" spans="1:4" x14ac:dyDescent="0.3">
      <c r="A1952" s="1" t="s">
        <v>174</v>
      </c>
      <c r="B1952" s="1" t="s">
        <v>190</v>
      </c>
      <c r="C1952">
        <v>42</v>
      </c>
      <c r="D1952" s="48">
        <v>43568</v>
      </c>
    </row>
    <row r="1953" spans="1:4" x14ac:dyDescent="0.3">
      <c r="A1953" s="1" t="s">
        <v>182</v>
      </c>
      <c r="B1953" s="1" t="s">
        <v>192</v>
      </c>
      <c r="C1953">
        <v>42</v>
      </c>
      <c r="D1953" s="48">
        <v>43568</v>
      </c>
    </row>
    <row r="1954" spans="1:4" x14ac:dyDescent="0.3">
      <c r="A1954" s="1" t="s">
        <v>173</v>
      </c>
      <c r="B1954" s="1" t="s">
        <v>187</v>
      </c>
      <c r="C1954">
        <v>42</v>
      </c>
      <c r="D1954" s="48">
        <v>43568</v>
      </c>
    </row>
    <row r="1955" spans="1:4" x14ac:dyDescent="0.3">
      <c r="A1955" s="1" t="s">
        <v>189</v>
      </c>
      <c r="B1955" s="1" t="s">
        <v>172</v>
      </c>
      <c r="C1955">
        <v>42</v>
      </c>
      <c r="D1955" s="48">
        <v>43568</v>
      </c>
    </row>
    <row r="1956" spans="1:4" x14ac:dyDescent="0.3">
      <c r="A1956" s="1" t="s">
        <v>204</v>
      </c>
      <c r="B1956" s="1" t="s">
        <v>208</v>
      </c>
      <c r="C1956">
        <v>42</v>
      </c>
      <c r="D1956" s="48">
        <v>43568</v>
      </c>
    </row>
    <row r="1957" spans="1:4" x14ac:dyDescent="0.3">
      <c r="A1957" s="1" t="s">
        <v>198</v>
      </c>
      <c r="B1957" s="1" t="s">
        <v>205</v>
      </c>
      <c r="C1957">
        <v>42</v>
      </c>
      <c r="D1957" s="48">
        <v>43568</v>
      </c>
    </row>
    <row r="1958" spans="1:4" x14ac:dyDescent="0.3">
      <c r="A1958" s="1" t="s">
        <v>202</v>
      </c>
      <c r="B1958" s="1" t="s">
        <v>199</v>
      </c>
      <c r="C1958">
        <v>42</v>
      </c>
      <c r="D1958" s="48">
        <v>43568</v>
      </c>
    </row>
    <row r="1959" spans="1:4" x14ac:dyDescent="0.3">
      <c r="A1959" s="1" t="s">
        <v>213</v>
      </c>
      <c r="B1959" s="1" t="s">
        <v>215</v>
      </c>
      <c r="C1959">
        <v>42</v>
      </c>
      <c r="D1959" s="48">
        <v>43568</v>
      </c>
    </row>
    <row r="1960" spans="1:4" x14ac:dyDescent="0.3">
      <c r="A1960" s="1" t="s">
        <v>200</v>
      </c>
      <c r="B1960" s="1" t="s">
        <v>196</v>
      </c>
      <c r="C1960">
        <v>42</v>
      </c>
      <c r="D1960" s="48">
        <v>43568</v>
      </c>
    </row>
    <row r="1961" spans="1:4" x14ac:dyDescent="0.3">
      <c r="A1961" s="1" t="s">
        <v>201</v>
      </c>
      <c r="B1961" s="1" t="s">
        <v>218</v>
      </c>
      <c r="C1961">
        <v>42</v>
      </c>
      <c r="D1961" s="48">
        <v>43568</v>
      </c>
    </row>
    <row r="1962" spans="1:4" x14ac:dyDescent="0.3">
      <c r="A1962" s="1" t="s">
        <v>212</v>
      </c>
      <c r="B1962" s="1" t="s">
        <v>211</v>
      </c>
      <c r="C1962">
        <v>42</v>
      </c>
      <c r="D1962" s="48">
        <v>43568</v>
      </c>
    </row>
    <row r="1963" spans="1:4" x14ac:dyDescent="0.3">
      <c r="A1963" s="1" t="s">
        <v>214</v>
      </c>
      <c r="B1963" s="1" t="s">
        <v>217</v>
      </c>
      <c r="C1963">
        <v>42</v>
      </c>
      <c r="D1963" s="48">
        <v>43568</v>
      </c>
    </row>
    <row r="1964" spans="1:4" x14ac:dyDescent="0.3">
      <c r="A1964" s="1" t="s">
        <v>195</v>
      </c>
      <c r="B1964" s="1" t="s">
        <v>210</v>
      </c>
      <c r="C1964">
        <v>42</v>
      </c>
      <c r="D1964" s="48">
        <v>43568</v>
      </c>
    </row>
    <row r="1965" spans="1:4" x14ac:dyDescent="0.3">
      <c r="A1965" s="1" t="s">
        <v>216</v>
      </c>
      <c r="B1965" s="1" t="s">
        <v>209</v>
      </c>
      <c r="C1965">
        <v>42</v>
      </c>
      <c r="D1965" s="48">
        <v>43568</v>
      </c>
    </row>
    <row r="1966" spans="1:4" x14ac:dyDescent="0.3">
      <c r="A1966" s="1" t="s">
        <v>206</v>
      </c>
      <c r="B1966" s="1" t="s">
        <v>207</v>
      </c>
      <c r="C1966">
        <v>42</v>
      </c>
      <c r="D1966" s="48">
        <v>43568</v>
      </c>
    </row>
    <row r="1967" spans="1:4" x14ac:dyDescent="0.3">
      <c r="A1967" s="1" t="s">
        <v>197</v>
      </c>
      <c r="B1967" s="1" t="s">
        <v>203</v>
      </c>
      <c r="C1967">
        <v>42</v>
      </c>
      <c r="D1967" s="48">
        <v>43568</v>
      </c>
    </row>
    <row r="1968" spans="1:4" x14ac:dyDescent="0.3">
      <c r="A1968" s="1" t="s">
        <v>245</v>
      </c>
      <c r="B1968" s="1" t="s">
        <v>248</v>
      </c>
      <c r="C1968">
        <v>29</v>
      </c>
      <c r="D1968" s="48">
        <v>43568</v>
      </c>
    </row>
    <row r="1969" spans="1:4" x14ac:dyDescent="0.3">
      <c r="A1969" s="1" t="s">
        <v>246</v>
      </c>
      <c r="B1969" s="1" t="s">
        <v>259</v>
      </c>
      <c r="C1969">
        <v>29</v>
      </c>
      <c r="D1969" s="48">
        <v>43568</v>
      </c>
    </row>
    <row r="1970" spans="1:4" x14ac:dyDescent="0.3">
      <c r="A1970" s="1" t="s">
        <v>251</v>
      </c>
      <c r="B1970" s="1" t="s">
        <v>258</v>
      </c>
      <c r="C1970">
        <v>29</v>
      </c>
      <c r="D1970" s="48">
        <v>43568</v>
      </c>
    </row>
    <row r="1971" spans="1:4" x14ac:dyDescent="0.3">
      <c r="A1971" s="1" t="s">
        <v>252</v>
      </c>
      <c r="B1971" s="1" t="s">
        <v>247</v>
      </c>
      <c r="C1971">
        <v>29</v>
      </c>
      <c r="D1971" s="48">
        <v>43568</v>
      </c>
    </row>
    <row r="1972" spans="1:4" x14ac:dyDescent="0.3">
      <c r="A1972" s="1" t="s">
        <v>319</v>
      </c>
      <c r="B1972" s="1" t="s">
        <v>257</v>
      </c>
      <c r="C1972">
        <v>29</v>
      </c>
      <c r="D1972" s="48">
        <v>43568</v>
      </c>
    </row>
    <row r="1973" spans="1:4" x14ac:dyDescent="0.3">
      <c r="A1973" s="1" t="s">
        <v>244</v>
      </c>
      <c r="B1973" s="1" t="s">
        <v>250</v>
      </c>
      <c r="C1973">
        <v>29</v>
      </c>
      <c r="D1973" s="48">
        <v>43568</v>
      </c>
    </row>
    <row r="1974" spans="1:4" x14ac:dyDescent="0.3">
      <c r="A1974" s="1" t="s">
        <v>254</v>
      </c>
      <c r="B1974" s="1" t="s">
        <v>318</v>
      </c>
      <c r="C1974">
        <v>29</v>
      </c>
      <c r="D1974" s="48">
        <v>43568</v>
      </c>
    </row>
    <row r="1975" spans="1:4" x14ac:dyDescent="0.3">
      <c r="A1975" s="1" t="s">
        <v>255</v>
      </c>
      <c r="B1975" s="1" t="s">
        <v>256</v>
      </c>
      <c r="C1975">
        <v>29</v>
      </c>
      <c r="D1975" s="48">
        <v>43568</v>
      </c>
    </row>
    <row r="1976" spans="1:4" x14ac:dyDescent="0.3">
      <c r="A1976" s="1" t="s">
        <v>249</v>
      </c>
      <c r="B1976" s="1" t="s">
        <v>253</v>
      </c>
      <c r="C1976">
        <v>29</v>
      </c>
      <c r="D1976" s="48">
        <v>43568</v>
      </c>
    </row>
    <row r="1977" spans="1:4" x14ac:dyDescent="0.3">
      <c r="A1977" s="1" t="s">
        <v>337</v>
      </c>
      <c r="B1977" s="1" t="s">
        <v>332</v>
      </c>
      <c r="C1977">
        <v>43</v>
      </c>
      <c r="D1977" s="48">
        <v>43568</v>
      </c>
    </row>
    <row r="1978" spans="1:4" x14ac:dyDescent="0.3">
      <c r="A1978" s="1" t="s">
        <v>333</v>
      </c>
      <c r="B1978" s="1" t="s">
        <v>321</v>
      </c>
      <c r="C1978">
        <v>43</v>
      </c>
      <c r="D1978" s="48">
        <v>43568</v>
      </c>
    </row>
    <row r="1979" spans="1:4" x14ac:dyDescent="0.3">
      <c r="A1979" s="1" t="s">
        <v>330</v>
      </c>
      <c r="B1979" s="1" t="s">
        <v>336</v>
      </c>
      <c r="C1979">
        <v>43</v>
      </c>
      <c r="D1979" s="48">
        <v>43568</v>
      </c>
    </row>
    <row r="1980" spans="1:4" x14ac:dyDescent="0.3">
      <c r="A1980" s="1" t="s">
        <v>341</v>
      </c>
      <c r="B1980" s="1" t="s">
        <v>323</v>
      </c>
      <c r="C1980">
        <v>43</v>
      </c>
      <c r="D1980" s="48">
        <v>43568</v>
      </c>
    </row>
    <row r="1981" spans="1:4" x14ac:dyDescent="0.3">
      <c r="A1981" s="1" t="s">
        <v>338</v>
      </c>
      <c r="B1981" s="1" t="s">
        <v>340</v>
      </c>
      <c r="C1981">
        <v>43</v>
      </c>
      <c r="D1981" s="48">
        <v>43568</v>
      </c>
    </row>
    <row r="1982" spans="1:4" x14ac:dyDescent="0.3">
      <c r="A1982" s="1" t="s">
        <v>329</v>
      </c>
      <c r="B1982" s="1" t="s">
        <v>326</v>
      </c>
      <c r="C1982">
        <v>43</v>
      </c>
      <c r="D1982" s="48">
        <v>43568</v>
      </c>
    </row>
    <row r="1983" spans="1:4" x14ac:dyDescent="0.3">
      <c r="A1983" s="1" t="s">
        <v>328</v>
      </c>
      <c r="B1983" s="1" t="s">
        <v>342</v>
      </c>
      <c r="C1983">
        <v>43</v>
      </c>
      <c r="D1983" s="48">
        <v>43568</v>
      </c>
    </row>
    <row r="1984" spans="1:4" x14ac:dyDescent="0.3">
      <c r="A1984" s="1" t="s">
        <v>335</v>
      </c>
      <c r="B1984" s="1" t="s">
        <v>334</v>
      </c>
      <c r="C1984">
        <v>43</v>
      </c>
      <c r="D1984" s="48">
        <v>43568</v>
      </c>
    </row>
    <row r="1985" spans="1:4" x14ac:dyDescent="0.3">
      <c r="A1985" s="1" t="s">
        <v>325</v>
      </c>
      <c r="B1985" s="1" t="s">
        <v>331</v>
      </c>
      <c r="C1985">
        <v>43</v>
      </c>
      <c r="D1985" s="48">
        <v>43568</v>
      </c>
    </row>
    <row r="1986" spans="1:4" x14ac:dyDescent="0.3">
      <c r="A1986" s="1" t="s">
        <v>322</v>
      </c>
      <c r="B1986" s="1" t="s">
        <v>339</v>
      </c>
      <c r="C1986">
        <v>43</v>
      </c>
      <c r="D1986" s="48">
        <v>43568</v>
      </c>
    </row>
    <row r="1987" spans="1:4" x14ac:dyDescent="0.3">
      <c r="A1987" s="1" t="s">
        <v>324</v>
      </c>
      <c r="B1987" s="1" t="s">
        <v>343</v>
      </c>
      <c r="C1987">
        <v>43</v>
      </c>
      <c r="D1987" s="48">
        <v>43568</v>
      </c>
    </row>
    <row r="1988" spans="1:4" x14ac:dyDescent="0.3">
      <c r="A1988" s="1" t="s">
        <v>327</v>
      </c>
      <c r="B1988" s="1" t="s">
        <v>320</v>
      </c>
      <c r="C1988">
        <v>43</v>
      </c>
      <c r="D1988" s="48">
        <v>43568</v>
      </c>
    </row>
    <row r="1989" spans="1:4" x14ac:dyDescent="0.3">
      <c r="A1989" s="1" t="s">
        <v>454</v>
      </c>
      <c r="B1989" s="1" t="s">
        <v>455</v>
      </c>
      <c r="C1989">
        <v>33</v>
      </c>
      <c r="D1989" s="48">
        <v>43568</v>
      </c>
    </row>
    <row r="1990" spans="1:4" x14ac:dyDescent="0.3">
      <c r="A1990" s="1" t="s">
        <v>452</v>
      </c>
      <c r="B1990" s="1" t="s">
        <v>460</v>
      </c>
      <c r="C1990">
        <v>33</v>
      </c>
      <c r="D1990" s="48">
        <v>43568</v>
      </c>
    </row>
    <row r="1991" spans="1:4" x14ac:dyDescent="0.3">
      <c r="A1991" s="1" t="s">
        <v>458</v>
      </c>
      <c r="B1991" s="1" t="s">
        <v>453</v>
      </c>
      <c r="C1991">
        <v>33</v>
      </c>
      <c r="D1991" s="48">
        <v>43568</v>
      </c>
    </row>
    <row r="1992" spans="1:4" x14ac:dyDescent="0.3">
      <c r="A1992" s="1" t="s">
        <v>461</v>
      </c>
      <c r="B1992" s="1" t="s">
        <v>459</v>
      </c>
      <c r="C1992">
        <v>33</v>
      </c>
      <c r="D1992" s="48">
        <v>43568</v>
      </c>
    </row>
    <row r="1993" spans="1:4" x14ac:dyDescent="0.3">
      <c r="A1993" s="1" t="s">
        <v>457</v>
      </c>
      <c r="B1993" s="1" t="s">
        <v>456</v>
      </c>
      <c r="C1993">
        <v>33</v>
      </c>
      <c r="D1993" s="48">
        <v>43568</v>
      </c>
    </row>
    <row r="1994" spans="1:4" x14ac:dyDescent="0.3">
      <c r="A1994" s="1" t="s">
        <v>467</v>
      </c>
      <c r="B1994" s="1" t="s">
        <v>464</v>
      </c>
      <c r="C1994">
        <v>25</v>
      </c>
      <c r="D1994" s="48">
        <v>43568</v>
      </c>
    </row>
    <row r="1995" spans="1:4" x14ac:dyDescent="0.3">
      <c r="A1995" s="1" t="s">
        <v>473</v>
      </c>
      <c r="B1995" s="1" t="s">
        <v>465</v>
      </c>
      <c r="C1995">
        <v>25</v>
      </c>
      <c r="D1995" s="48">
        <v>43568</v>
      </c>
    </row>
    <row r="1996" spans="1:4" x14ac:dyDescent="0.3">
      <c r="A1996" s="1" t="s">
        <v>478</v>
      </c>
      <c r="B1996" s="1" t="s">
        <v>481</v>
      </c>
      <c r="C1996">
        <v>27</v>
      </c>
      <c r="D1996" s="48">
        <v>43568</v>
      </c>
    </row>
    <row r="1997" spans="1:4" x14ac:dyDescent="0.3">
      <c r="A1997" s="1" t="s">
        <v>154</v>
      </c>
      <c r="B1997" s="1" t="s">
        <v>169</v>
      </c>
      <c r="C1997">
        <v>30</v>
      </c>
      <c r="D1997" s="48">
        <v>43569</v>
      </c>
    </row>
    <row r="1998" spans="1:4" x14ac:dyDescent="0.3">
      <c r="A1998" s="1" t="s">
        <v>162</v>
      </c>
      <c r="B1998" s="1" t="s">
        <v>166</v>
      </c>
      <c r="C1998">
        <v>30</v>
      </c>
      <c r="D1998" s="48">
        <v>43569</v>
      </c>
    </row>
    <row r="1999" spans="1:4" x14ac:dyDescent="0.3">
      <c r="A1999" s="1" t="s">
        <v>156</v>
      </c>
      <c r="B1999" s="1" t="s">
        <v>157</v>
      </c>
      <c r="C1999">
        <v>30</v>
      </c>
      <c r="D1999" s="48">
        <v>43569</v>
      </c>
    </row>
    <row r="2000" spans="1:4" x14ac:dyDescent="0.3">
      <c r="A2000" s="1" t="s">
        <v>139</v>
      </c>
      <c r="B2000" s="1" t="s">
        <v>170</v>
      </c>
      <c r="C2000">
        <v>30</v>
      </c>
      <c r="D2000" s="48">
        <v>43569</v>
      </c>
    </row>
    <row r="2001" spans="1:4" x14ac:dyDescent="0.3">
      <c r="A2001" s="1" t="s">
        <v>265</v>
      </c>
      <c r="B2001" s="1" t="s">
        <v>264</v>
      </c>
      <c r="C2001">
        <v>29</v>
      </c>
      <c r="D2001" s="48">
        <v>43569</v>
      </c>
    </row>
    <row r="2002" spans="1:4" x14ac:dyDescent="0.3">
      <c r="A2002" s="1" t="s">
        <v>267</v>
      </c>
      <c r="B2002" s="1" t="s">
        <v>263</v>
      </c>
      <c r="C2002">
        <v>29</v>
      </c>
      <c r="D2002" s="48">
        <v>43569</v>
      </c>
    </row>
    <row r="2003" spans="1:4" x14ac:dyDescent="0.3">
      <c r="A2003" s="1" t="s">
        <v>262</v>
      </c>
      <c r="B2003" s="1" t="s">
        <v>272</v>
      </c>
      <c r="C2003">
        <v>29</v>
      </c>
      <c r="D2003" s="48">
        <v>43569</v>
      </c>
    </row>
    <row r="2004" spans="1:4" x14ac:dyDescent="0.3">
      <c r="A2004" s="1" t="s">
        <v>270</v>
      </c>
      <c r="B2004" s="1" t="s">
        <v>266</v>
      </c>
      <c r="C2004">
        <v>29</v>
      </c>
      <c r="D2004" s="48">
        <v>43569</v>
      </c>
    </row>
    <row r="2005" spans="1:4" x14ac:dyDescent="0.3">
      <c r="A2005" s="1" t="s">
        <v>276</v>
      </c>
      <c r="B2005" s="1" t="s">
        <v>261</v>
      </c>
      <c r="C2005">
        <v>29</v>
      </c>
      <c r="D2005" s="48">
        <v>43569</v>
      </c>
    </row>
    <row r="2006" spans="1:4" x14ac:dyDescent="0.3">
      <c r="A2006" s="1" t="s">
        <v>273</v>
      </c>
      <c r="B2006" s="1" t="s">
        <v>275</v>
      </c>
      <c r="C2006">
        <v>29</v>
      </c>
      <c r="D2006" s="48">
        <v>43569</v>
      </c>
    </row>
    <row r="2007" spans="1:4" x14ac:dyDescent="0.3">
      <c r="A2007" s="1" t="s">
        <v>271</v>
      </c>
      <c r="B2007" s="1" t="s">
        <v>260</v>
      </c>
      <c r="C2007">
        <v>29</v>
      </c>
      <c r="D2007" s="48">
        <v>43569</v>
      </c>
    </row>
    <row r="2008" spans="1:4" x14ac:dyDescent="0.3">
      <c r="A2008" s="1" t="s">
        <v>268</v>
      </c>
      <c r="B2008" s="1" t="s">
        <v>274</v>
      </c>
      <c r="C2008">
        <v>29</v>
      </c>
      <c r="D2008" s="48">
        <v>43569</v>
      </c>
    </row>
    <row r="2009" spans="1:4" x14ac:dyDescent="0.3">
      <c r="A2009" s="1" t="s">
        <v>269</v>
      </c>
      <c r="B2009" s="1" t="s">
        <v>277</v>
      </c>
      <c r="C2009">
        <v>29</v>
      </c>
      <c r="D2009" s="48">
        <v>43569</v>
      </c>
    </row>
    <row r="2010" spans="1:4" x14ac:dyDescent="0.3">
      <c r="A2010" s="1" t="s">
        <v>135</v>
      </c>
      <c r="B2010" s="1" t="s">
        <v>137</v>
      </c>
      <c r="C2010">
        <v>34</v>
      </c>
      <c r="D2010" s="48">
        <v>43569</v>
      </c>
    </row>
    <row r="2011" spans="1:4" x14ac:dyDescent="0.3">
      <c r="A2011" s="1" t="s">
        <v>345</v>
      </c>
      <c r="B2011" s="1" t="s">
        <v>344</v>
      </c>
      <c r="C2011">
        <v>29</v>
      </c>
      <c r="D2011" s="48">
        <v>43569</v>
      </c>
    </row>
    <row r="2012" spans="1:4" x14ac:dyDescent="0.3">
      <c r="A2012" s="1" t="s">
        <v>351</v>
      </c>
      <c r="B2012" s="1" t="s">
        <v>354</v>
      </c>
      <c r="C2012">
        <v>29</v>
      </c>
      <c r="D2012" s="48">
        <v>43569</v>
      </c>
    </row>
    <row r="2013" spans="1:4" x14ac:dyDescent="0.3">
      <c r="A2013" s="1" t="s">
        <v>347</v>
      </c>
      <c r="B2013" s="1" t="s">
        <v>352</v>
      </c>
      <c r="C2013">
        <v>29</v>
      </c>
      <c r="D2013" s="48">
        <v>43569</v>
      </c>
    </row>
    <row r="2014" spans="1:4" x14ac:dyDescent="0.3">
      <c r="A2014" s="1" t="s">
        <v>361</v>
      </c>
      <c r="B2014" s="1" t="s">
        <v>348</v>
      </c>
      <c r="C2014">
        <v>29</v>
      </c>
      <c r="D2014" s="48">
        <v>43569</v>
      </c>
    </row>
    <row r="2015" spans="1:4" x14ac:dyDescent="0.3">
      <c r="A2015" s="1" t="s">
        <v>358</v>
      </c>
      <c r="B2015" s="1" t="s">
        <v>353</v>
      </c>
      <c r="C2015">
        <v>29</v>
      </c>
      <c r="D2015" s="48">
        <v>43569</v>
      </c>
    </row>
    <row r="2016" spans="1:4" x14ac:dyDescent="0.3">
      <c r="A2016" s="1" t="s">
        <v>346</v>
      </c>
      <c r="B2016" s="1" t="s">
        <v>357</v>
      </c>
      <c r="C2016">
        <v>29</v>
      </c>
      <c r="D2016" s="48">
        <v>43569</v>
      </c>
    </row>
    <row r="2017" spans="1:4" x14ac:dyDescent="0.3">
      <c r="A2017" s="1" t="s">
        <v>355</v>
      </c>
      <c r="B2017" s="1" t="s">
        <v>349</v>
      </c>
      <c r="C2017">
        <v>29</v>
      </c>
      <c r="D2017" s="48">
        <v>43569</v>
      </c>
    </row>
    <row r="2018" spans="1:4" x14ac:dyDescent="0.3">
      <c r="A2018" s="1" t="s">
        <v>360</v>
      </c>
      <c r="B2018" s="1" t="s">
        <v>356</v>
      </c>
      <c r="C2018">
        <v>29</v>
      </c>
      <c r="D2018" s="48">
        <v>43569</v>
      </c>
    </row>
    <row r="2019" spans="1:4" x14ac:dyDescent="0.3">
      <c r="A2019" s="1" t="s">
        <v>350</v>
      </c>
      <c r="B2019" s="1" t="s">
        <v>359</v>
      </c>
      <c r="C2019">
        <v>29</v>
      </c>
      <c r="D2019" s="48">
        <v>43569</v>
      </c>
    </row>
    <row r="2020" spans="1:4" x14ac:dyDescent="0.3">
      <c r="A2020" s="1" t="s">
        <v>415</v>
      </c>
      <c r="B2020" s="1" t="s">
        <v>405</v>
      </c>
      <c r="C2020">
        <v>29</v>
      </c>
      <c r="D2020" s="48">
        <v>43569</v>
      </c>
    </row>
    <row r="2021" spans="1:4" x14ac:dyDescent="0.3">
      <c r="A2021" s="1" t="s">
        <v>414</v>
      </c>
      <c r="B2021" s="1" t="s">
        <v>407</v>
      </c>
      <c r="C2021">
        <v>29</v>
      </c>
      <c r="D2021" s="48">
        <v>43569</v>
      </c>
    </row>
    <row r="2022" spans="1:4" x14ac:dyDescent="0.3">
      <c r="A2022" s="1" t="s">
        <v>413</v>
      </c>
      <c r="B2022" s="1" t="s">
        <v>409</v>
      </c>
      <c r="C2022">
        <v>29</v>
      </c>
      <c r="D2022" s="48">
        <v>43569</v>
      </c>
    </row>
    <row r="2023" spans="1:4" x14ac:dyDescent="0.3">
      <c r="A2023" s="1" t="s">
        <v>412</v>
      </c>
      <c r="B2023" s="1" t="s">
        <v>406</v>
      </c>
      <c r="C2023">
        <v>29</v>
      </c>
      <c r="D2023" s="48">
        <v>43569</v>
      </c>
    </row>
    <row r="2024" spans="1:4" x14ac:dyDescent="0.3">
      <c r="A2024" s="1" t="s">
        <v>408</v>
      </c>
      <c r="B2024" s="1" t="s">
        <v>404</v>
      </c>
      <c r="C2024">
        <v>29</v>
      </c>
      <c r="D2024" s="48">
        <v>43569</v>
      </c>
    </row>
    <row r="2025" spans="1:4" x14ac:dyDescent="0.3">
      <c r="A2025" s="1" t="s">
        <v>401</v>
      </c>
      <c r="B2025" s="1" t="s">
        <v>410</v>
      </c>
      <c r="C2025">
        <v>29</v>
      </c>
      <c r="D2025" s="48">
        <v>43569</v>
      </c>
    </row>
    <row r="2026" spans="1:4" x14ac:dyDescent="0.3">
      <c r="A2026" s="1" t="s">
        <v>402</v>
      </c>
      <c r="B2026" s="1" t="s">
        <v>400</v>
      </c>
      <c r="C2026">
        <v>29</v>
      </c>
      <c r="D2026" s="48">
        <v>43569</v>
      </c>
    </row>
    <row r="2027" spans="1:4" x14ac:dyDescent="0.3">
      <c r="A2027" s="1" t="s">
        <v>411</v>
      </c>
      <c r="B2027" s="1" t="s">
        <v>416</v>
      </c>
      <c r="C2027">
        <v>29</v>
      </c>
      <c r="D2027" s="48">
        <v>43569</v>
      </c>
    </row>
    <row r="2028" spans="1:4" x14ac:dyDescent="0.3">
      <c r="A2028" s="1" t="s">
        <v>403</v>
      </c>
      <c r="B2028" s="1" t="s">
        <v>448</v>
      </c>
      <c r="C2028">
        <v>29</v>
      </c>
      <c r="D2028" s="48">
        <v>43569</v>
      </c>
    </row>
    <row r="2029" spans="1:4" x14ac:dyDescent="0.3">
      <c r="A2029" s="1" t="s">
        <v>469</v>
      </c>
      <c r="B2029" s="1" t="s">
        <v>472</v>
      </c>
      <c r="C2029">
        <v>25</v>
      </c>
      <c r="D2029" s="48">
        <v>43569</v>
      </c>
    </row>
    <row r="2030" spans="1:4" x14ac:dyDescent="0.3">
      <c r="A2030" s="1" t="s">
        <v>468</v>
      </c>
      <c r="B2030" s="1" t="s">
        <v>466</v>
      </c>
      <c r="C2030">
        <v>25</v>
      </c>
      <c r="D2030" s="48">
        <v>43569</v>
      </c>
    </row>
    <row r="2031" spans="1:4" x14ac:dyDescent="0.3">
      <c r="A2031" s="1" t="s">
        <v>140</v>
      </c>
      <c r="B2031" s="1" t="s">
        <v>134</v>
      </c>
      <c r="C2031">
        <v>34</v>
      </c>
      <c r="D2031" s="48">
        <v>43570</v>
      </c>
    </row>
    <row r="2032" spans="1:4" x14ac:dyDescent="0.3">
      <c r="A2032" s="1" t="s">
        <v>465</v>
      </c>
      <c r="B2032" s="1" t="s">
        <v>468</v>
      </c>
      <c r="C2032">
        <v>26</v>
      </c>
      <c r="D2032" s="48">
        <v>43573</v>
      </c>
    </row>
    <row r="2033" spans="1:4" x14ac:dyDescent="0.3">
      <c r="A2033" s="1" t="s">
        <v>489</v>
      </c>
      <c r="B2033" s="1" t="s">
        <v>477</v>
      </c>
      <c r="C2033">
        <v>28</v>
      </c>
      <c r="D2033" s="48">
        <v>43573</v>
      </c>
    </row>
    <row r="2034" spans="1:4" x14ac:dyDescent="0.3">
      <c r="A2034" s="1" t="s">
        <v>481</v>
      </c>
      <c r="B2034" s="1" t="s">
        <v>483</v>
      </c>
      <c r="C2034">
        <v>28</v>
      </c>
      <c r="D2034" s="48">
        <v>43573</v>
      </c>
    </row>
    <row r="2035" spans="1:4" x14ac:dyDescent="0.3">
      <c r="A2035" s="1" t="s">
        <v>482</v>
      </c>
      <c r="B2035" s="1" t="s">
        <v>480</v>
      </c>
      <c r="C2035">
        <v>28</v>
      </c>
      <c r="D2035" s="48">
        <v>43573</v>
      </c>
    </row>
    <row r="2036" spans="1:4" x14ac:dyDescent="0.3">
      <c r="A2036" s="1" t="s">
        <v>158</v>
      </c>
      <c r="B2036" s="1" t="s">
        <v>162</v>
      </c>
      <c r="C2036">
        <v>31</v>
      </c>
      <c r="D2036" s="48">
        <v>43574</v>
      </c>
    </row>
    <row r="2037" spans="1:4" x14ac:dyDescent="0.3">
      <c r="A2037" s="1" t="s">
        <v>240</v>
      </c>
      <c r="B2037" s="1" t="s">
        <v>232</v>
      </c>
      <c r="C2037">
        <v>43</v>
      </c>
      <c r="D2037" s="48">
        <v>43574</v>
      </c>
    </row>
    <row r="2038" spans="1:4" x14ac:dyDescent="0.3">
      <c r="A2038" s="1" t="s">
        <v>226</v>
      </c>
      <c r="B2038" s="1" t="s">
        <v>219</v>
      </c>
      <c r="C2038">
        <v>43</v>
      </c>
      <c r="D2038" s="48">
        <v>43574</v>
      </c>
    </row>
    <row r="2039" spans="1:4" x14ac:dyDescent="0.3">
      <c r="A2039" s="1" t="s">
        <v>237</v>
      </c>
      <c r="B2039" s="1" t="s">
        <v>229</v>
      </c>
      <c r="C2039">
        <v>43</v>
      </c>
      <c r="D2039" s="48">
        <v>43574</v>
      </c>
    </row>
    <row r="2040" spans="1:4" x14ac:dyDescent="0.3">
      <c r="A2040" s="1" t="s">
        <v>222</v>
      </c>
      <c r="B2040" s="1" t="s">
        <v>231</v>
      </c>
      <c r="C2040">
        <v>43</v>
      </c>
      <c r="D2040" s="48">
        <v>43574</v>
      </c>
    </row>
    <row r="2041" spans="1:4" x14ac:dyDescent="0.3">
      <c r="A2041" s="1" t="s">
        <v>233</v>
      </c>
      <c r="B2041" s="1" t="s">
        <v>239</v>
      </c>
      <c r="C2041">
        <v>43</v>
      </c>
      <c r="D2041" s="48">
        <v>43574</v>
      </c>
    </row>
    <row r="2042" spans="1:4" x14ac:dyDescent="0.3">
      <c r="A2042" s="1" t="s">
        <v>225</v>
      </c>
      <c r="B2042" s="1" t="s">
        <v>236</v>
      </c>
      <c r="C2042">
        <v>43</v>
      </c>
      <c r="D2042" s="48">
        <v>43574</v>
      </c>
    </row>
    <row r="2043" spans="1:4" x14ac:dyDescent="0.3">
      <c r="A2043" s="1" t="s">
        <v>221</v>
      </c>
      <c r="B2043" s="1" t="s">
        <v>238</v>
      </c>
      <c r="C2043">
        <v>43</v>
      </c>
      <c r="D2043" s="48">
        <v>43574</v>
      </c>
    </row>
    <row r="2044" spans="1:4" x14ac:dyDescent="0.3">
      <c r="A2044" s="1" t="s">
        <v>228</v>
      </c>
      <c r="B2044" s="1" t="s">
        <v>223</v>
      </c>
      <c r="C2044">
        <v>43</v>
      </c>
      <c r="D2044" s="48">
        <v>43574</v>
      </c>
    </row>
    <row r="2045" spans="1:4" x14ac:dyDescent="0.3">
      <c r="A2045" s="1" t="s">
        <v>234</v>
      </c>
      <c r="B2045" s="1" t="s">
        <v>241</v>
      </c>
      <c r="C2045">
        <v>43</v>
      </c>
      <c r="D2045" s="48">
        <v>43574</v>
      </c>
    </row>
    <row r="2046" spans="1:4" x14ac:dyDescent="0.3">
      <c r="A2046" s="1" t="s">
        <v>242</v>
      </c>
      <c r="B2046" s="1" t="s">
        <v>220</v>
      </c>
      <c r="C2046">
        <v>43</v>
      </c>
      <c r="D2046" s="48">
        <v>43574</v>
      </c>
    </row>
    <row r="2047" spans="1:4" x14ac:dyDescent="0.3">
      <c r="A2047" s="1" t="s">
        <v>235</v>
      </c>
      <c r="B2047" s="1" t="s">
        <v>230</v>
      </c>
      <c r="C2047">
        <v>43</v>
      </c>
      <c r="D2047" s="48">
        <v>43574</v>
      </c>
    </row>
    <row r="2048" spans="1:4" x14ac:dyDescent="0.3">
      <c r="A2048" s="1" t="s">
        <v>227</v>
      </c>
      <c r="B2048" s="1" t="s">
        <v>224</v>
      </c>
      <c r="C2048">
        <v>43</v>
      </c>
      <c r="D2048" s="48">
        <v>43574</v>
      </c>
    </row>
    <row r="2049" spans="1:4" x14ac:dyDescent="0.3">
      <c r="A2049" s="1" t="s">
        <v>177</v>
      </c>
      <c r="B2049" s="1" t="s">
        <v>176</v>
      </c>
      <c r="C2049">
        <v>43</v>
      </c>
      <c r="D2049" s="48">
        <v>43574</v>
      </c>
    </row>
    <row r="2050" spans="1:4" x14ac:dyDescent="0.3">
      <c r="A2050" s="1" t="s">
        <v>191</v>
      </c>
      <c r="B2050" s="1" t="s">
        <v>179</v>
      </c>
      <c r="C2050">
        <v>43</v>
      </c>
      <c r="D2050" s="48">
        <v>43574</v>
      </c>
    </row>
    <row r="2051" spans="1:4" x14ac:dyDescent="0.3">
      <c r="A2051" s="1" t="s">
        <v>181</v>
      </c>
      <c r="B2051" s="1" t="s">
        <v>193</v>
      </c>
      <c r="C2051">
        <v>43</v>
      </c>
      <c r="D2051" s="48">
        <v>43574</v>
      </c>
    </row>
    <row r="2052" spans="1:4" x14ac:dyDescent="0.3">
      <c r="A2052" s="1" t="s">
        <v>171</v>
      </c>
      <c r="B2052" s="1" t="s">
        <v>189</v>
      </c>
      <c r="C2052">
        <v>43</v>
      </c>
      <c r="D2052" s="48">
        <v>43574</v>
      </c>
    </row>
    <row r="2053" spans="1:4" x14ac:dyDescent="0.3">
      <c r="A2053" s="1" t="s">
        <v>175</v>
      </c>
      <c r="B2053" s="1" t="s">
        <v>182</v>
      </c>
      <c r="C2053">
        <v>43</v>
      </c>
      <c r="D2053" s="48">
        <v>43574</v>
      </c>
    </row>
    <row r="2054" spans="1:4" x14ac:dyDescent="0.3">
      <c r="A2054" s="1" t="s">
        <v>190</v>
      </c>
      <c r="B2054" s="1" t="s">
        <v>188</v>
      </c>
      <c r="C2054">
        <v>43</v>
      </c>
      <c r="D2054" s="48">
        <v>43574</v>
      </c>
    </row>
    <row r="2055" spans="1:4" x14ac:dyDescent="0.3">
      <c r="A2055" s="1" t="s">
        <v>172</v>
      </c>
      <c r="B2055" s="1" t="s">
        <v>186</v>
      </c>
      <c r="C2055">
        <v>43</v>
      </c>
      <c r="D2055" s="48">
        <v>43574</v>
      </c>
    </row>
    <row r="2056" spans="1:4" x14ac:dyDescent="0.3">
      <c r="A2056" s="1" t="s">
        <v>187</v>
      </c>
      <c r="B2056" s="1" t="s">
        <v>194</v>
      </c>
      <c r="C2056">
        <v>43</v>
      </c>
      <c r="D2056" s="48">
        <v>43574</v>
      </c>
    </row>
    <row r="2057" spans="1:4" x14ac:dyDescent="0.3">
      <c r="A2057" s="1" t="s">
        <v>178</v>
      </c>
      <c r="B2057" s="1" t="s">
        <v>185</v>
      </c>
      <c r="C2057">
        <v>43</v>
      </c>
      <c r="D2057" s="48">
        <v>43574</v>
      </c>
    </row>
    <row r="2058" spans="1:4" x14ac:dyDescent="0.3">
      <c r="A2058" s="1" t="s">
        <v>174</v>
      </c>
      <c r="B2058" s="1" t="s">
        <v>180</v>
      </c>
      <c r="C2058">
        <v>43</v>
      </c>
      <c r="D2058" s="48">
        <v>43574</v>
      </c>
    </row>
    <row r="2059" spans="1:4" x14ac:dyDescent="0.3">
      <c r="A2059" s="1" t="s">
        <v>183</v>
      </c>
      <c r="B2059" s="1" t="s">
        <v>192</v>
      </c>
      <c r="C2059">
        <v>43</v>
      </c>
      <c r="D2059" s="48">
        <v>43574</v>
      </c>
    </row>
    <row r="2060" spans="1:4" x14ac:dyDescent="0.3">
      <c r="A2060" s="1" t="s">
        <v>173</v>
      </c>
      <c r="B2060" s="1" t="s">
        <v>184</v>
      </c>
      <c r="C2060">
        <v>43</v>
      </c>
      <c r="D2060" s="48">
        <v>43574</v>
      </c>
    </row>
    <row r="2061" spans="1:4" x14ac:dyDescent="0.3">
      <c r="A2061" s="1" t="s">
        <v>217</v>
      </c>
      <c r="B2061" s="1" t="s">
        <v>213</v>
      </c>
      <c r="C2061">
        <v>43</v>
      </c>
      <c r="D2061" s="48">
        <v>43574</v>
      </c>
    </row>
    <row r="2062" spans="1:4" x14ac:dyDescent="0.3">
      <c r="A2062" s="1" t="s">
        <v>204</v>
      </c>
      <c r="B2062" s="1" t="s">
        <v>196</v>
      </c>
      <c r="C2062">
        <v>43</v>
      </c>
      <c r="D2062" s="48">
        <v>43574</v>
      </c>
    </row>
    <row r="2063" spans="1:4" x14ac:dyDescent="0.3">
      <c r="A2063" s="1" t="s">
        <v>198</v>
      </c>
      <c r="B2063" s="1" t="s">
        <v>211</v>
      </c>
      <c r="C2063">
        <v>43</v>
      </c>
      <c r="D2063" s="48">
        <v>43574</v>
      </c>
    </row>
    <row r="2064" spans="1:4" x14ac:dyDescent="0.3">
      <c r="A2064" s="1" t="s">
        <v>209</v>
      </c>
      <c r="B2064" s="1" t="s">
        <v>195</v>
      </c>
      <c r="C2064">
        <v>43</v>
      </c>
      <c r="D2064" s="48">
        <v>43574</v>
      </c>
    </row>
    <row r="2065" spans="1:4" x14ac:dyDescent="0.3">
      <c r="A2065" s="1" t="s">
        <v>203</v>
      </c>
      <c r="B2065" s="1" t="s">
        <v>215</v>
      </c>
      <c r="C2065">
        <v>43</v>
      </c>
      <c r="D2065" s="48">
        <v>43574</v>
      </c>
    </row>
    <row r="2066" spans="1:4" x14ac:dyDescent="0.3">
      <c r="A2066" s="1" t="s">
        <v>205</v>
      </c>
      <c r="B2066" s="1" t="s">
        <v>199</v>
      </c>
      <c r="C2066">
        <v>43</v>
      </c>
      <c r="D2066" s="48">
        <v>43574</v>
      </c>
    </row>
    <row r="2067" spans="1:4" x14ac:dyDescent="0.3">
      <c r="A2067" s="1" t="s">
        <v>212</v>
      </c>
      <c r="B2067" s="1" t="s">
        <v>218</v>
      </c>
      <c r="C2067">
        <v>43</v>
      </c>
      <c r="D2067" s="48">
        <v>43574</v>
      </c>
    </row>
    <row r="2068" spans="1:4" x14ac:dyDescent="0.3">
      <c r="A2068" s="1" t="s">
        <v>214</v>
      </c>
      <c r="B2068" s="1" t="s">
        <v>200</v>
      </c>
      <c r="C2068">
        <v>43</v>
      </c>
      <c r="D2068" s="48">
        <v>43574</v>
      </c>
    </row>
    <row r="2069" spans="1:4" x14ac:dyDescent="0.3">
      <c r="A2069" s="1" t="s">
        <v>210</v>
      </c>
      <c r="B2069" s="1" t="s">
        <v>207</v>
      </c>
      <c r="C2069">
        <v>43</v>
      </c>
      <c r="D2069" s="48">
        <v>43574</v>
      </c>
    </row>
    <row r="2070" spans="1:4" x14ac:dyDescent="0.3">
      <c r="A2070" s="1" t="s">
        <v>216</v>
      </c>
      <c r="B2070" s="1" t="s">
        <v>202</v>
      </c>
      <c r="C2070">
        <v>43</v>
      </c>
      <c r="D2070" s="48">
        <v>43574</v>
      </c>
    </row>
    <row r="2071" spans="1:4" x14ac:dyDescent="0.3">
      <c r="A2071" s="1" t="s">
        <v>197</v>
      </c>
      <c r="B2071" s="1" t="s">
        <v>201</v>
      </c>
      <c r="C2071">
        <v>43</v>
      </c>
      <c r="D2071" s="48">
        <v>43574</v>
      </c>
    </row>
    <row r="2072" spans="1:4" x14ac:dyDescent="0.3">
      <c r="A2072" s="1" t="s">
        <v>208</v>
      </c>
      <c r="B2072" s="1" t="s">
        <v>206</v>
      </c>
      <c r="C2072">
        <v>43</v>
      </c>
      <c r="D2072" s="48">
        <v>43574</v>
      </c>
    </row>
    <row r="2073" spans="1:4" x14ac:dyDescent="0.3">
      <c r="A2073" s="1" t="s">
        <v>323</v>
      </c>
      <c r="B2073" s="1" t="s">
        <v>333</v>
      </c>
      <c r="C2073">
        <v>44</v>
      </c>
      <c r="D2073" s="48">
        <v>43574</v>
      </c>
    </row>
    <row r="2074" spans="1:4" x14ac:dyDescent="0.3">
      <c r="A2074" s="1" t="s">
        <v>331</v>
      </c>
      <c r="B2074" s="1" t="s">
        <v>322</v>
      </c>
      <c r="C2074">
        <v>44</v>
      </c>
      <c r="D2074" s="48">
        <v>43574</v>
      </c>
    </row>
    <row r="2075" spans="1:4" x14ac:dyDescent="0.3">
      <c r="A2075" s="1" t="s">
        <v>334</v>
      </c>
      <c r="B2075" s="1" t="s">
        <v>324</v>
      </c>
      <c r="C2075">
        <v>44</v>
      </c>
      <c r="D2075" s="48">
        <v>43574</v>
      </c>
    </row>
    <row r="2076" spans="1:4" x14ac:dyDescent="0.3">
      <c r="A2076" s="1" t="s">
        <v>342</v>
      </c>
      <c r="B2076" s="1" t="s">
        <v>329</v>
      </c>
      <c r="C2076">
        <v>44</v>
      </c>
      <c r="D2076" s="48">
        <v>43574</v>
      </c>
    </row>
    <row r="2077" spans="1:4" x14ac:dyDescent="0.3">
      <c r="A2077" s="1" t="s">
        <v>336</v>
      </c>
      <c r="B2077" s="1" t="s">
        <v>337</v>
      </c>
      <c r="C2077">
        <v>44</v>
      </c>
      <c r="D2077" s="48">
        <v>43574</v>
      </c>
    </row>
    <row r="2078" spans="1:4" x14ac:dyDescent="0.3">
      <c r="A2078" s="1" t="s">
        <v>326</v>
      </c>
      <c r="B2078" s="1" t="s">
        <v>338</v>
      </c>
      <c r="C2078">
        <v>44</v>
      </c>
      <c r="D2078" s="48">
        <v>43574</v>
      </c>
    </row>
    <row r="2079" spans="1:4" x14ac:dyDescent="0.3">
      <c r="A2079" s="1" t="s">
        <v>332</v>
      </c>
      <c r="B2079" s="1" t="s">
        <v>335</v>
      </c>
      <c r="C2079">
        <v>44</v>
      </c>
      <c r="D2079" s="48">
        <v>43574</v>
      </c>
    </row>
    <row r="2080" spans="1:4" x14ac:dyDescent="0.3">
      <c r="A2080" s="1" t="s">
        <v>343</v>
      </c>
      <c r="B2080" s="1" t="s">
        <v>328</v>
      </c>
      <c r="C2080">
        <v>44</v>
      </c>
      <c r="D2080" s="48">
        <v>43574</v>
      </c>
    </row>
    <row r="2081" spans="1:4" x14ac:dyDescent="0.3">
      <c r="A2081" s="1" t="s">
        <v>320</v>
      </c>
      <c r="B2081" s="1" t="s">
        <v>325</v>
      </c>
      <c r="C2081">
        <v>44</v>
      </c>
      <c r="D2081" s="48">
        <v>43574</v>
      </c>
    </row>
    <row r="2082" spans="1:4" x14ac:dyDescent="0.3">
      <c r="A2082" s="1" t="s">
        <v>339</v>
      </c>
      <c r="B2082" s="1" t="s">
        <v>330</v>
      </c>
      <c r="C2082">
        <v>44</v>
      </c>
      <c r="D2082" s="48">
        <v>43574</v>
      </c>
    </row>
    <row r="2083" spans="1:4" x14ac:dyDescent="0.3">
      <c r="A2083" s="1" t="s">
        <v>340</v>
      </c>
      <c r="B2083" s="1" t="s">
        <v>341</v>
      </c>
      <c r="C2083">
        <v>44</v>
      </c>
      <c r="D2083" s="48">
        <v>43574</v>
      </c>
    </row>
    <row r="2084" spans="1:4" x14ac:dyDescent="0.3">
      <c r="A2084" s="1" t="s">
        <v>321</v>
      </c>
      <c r="B2084" s="1" t="s">
        <v>327</v>
      </c>
      <c r="C2084">
        <v>44</v>
      </c>
      <c r="D2084" s="48">
        <v>43574</v>
      </c>
    </row>
    <row r="2085" spans="1:4" x14ac:dyDescent="0.3">
      <c r="A2085" s="1" t="s">
        <v>135</v>
      </c>
      <c r="B2085" s="1" t="s">
        <v>151</v>
      </c>
      <c r="C2085">
        <v>35</v>
      </c>
      <c r="D2085" s="48">
        <v>43574</v>
      </c>
    </row>
    <row r="2086" spans="1:4" x14ac:dyDescent="0.3">
      <c r="A2086" s="1" t="s">
        <v>146</v>
      </c>
      <c r="B2086" s="1" t="s">
        <v>145</v>
      </c>
      <c r="C2086">
        <v>35</v>
      </c>
      <c r="D2086" s="48">
        <v>43574</v>
      </c>
    </row>
    <row r="2087" spans="1:4" x14ac:dyDescent="0.3">
      <c r="A2087" s="1" t="s">
        <v>147</v>
      </c>
      <c r="B2087" s="1" t="s">
        <v>152</v>
      </c>
      <c r="C2087">
        <v>35</v>
      </c>
      <c r="D2087" s="48">
        <v>43574</v>
      </c>
    </row>
    <row r="2088" spans="1:4" x14ac:dyDescent="0.3">
      <c r="A2088" s="1" t="s">
        <v>148</v>
      </c>
      <c r="B2088" s="1" t="s">
        <v>142</v>
      </c>
      <c r="C2088">
        <v>35</v>
      </c>
      <c r="D2088" s="48">
        <v>43574</v>
      </c>
    </row>
    <row r="2089" spans="1:4" x14ac:dyDescent="0.3">
      <c r="A2089" s="1" t="s">
        <v>134</v>
      </c>
      <c r="B2089" s="1" t="s">
        <v>138</v>
      </c>
      <c r="C2089">
        <v>35</v>
      </c>
      <c r="D2089" s="48">
        <v>43574</v>
      </c>
    </row>
    <row r="2090" spans="1:4" x14ac:dyDescent="0.3">
      <c r="A2090" s="1" t="s">
        <v>133</v>
      </c>
      <c r="B2090" s="1" t="s">
        <v>150</v>
      </c>
      <c r="C2090">
        <v>35</v>
      </c>
      <c r="D2090" s="48">
        <v>43574</v>
      </c>
    </row>
    <row r="2091" spans="1:4" x14ac:dyDescent="0.3">
      <c r="A2091" s="1" t="s">
        <v>141</v>
      </c>
      <c r="B2091" s="1" t="s">
        <v>137</v>
      </c>
      <c r="C2091">
        <v>35</v>
      </c>
      <c r="D2091" s="48">
        <v>43574</v>
      </c>
    </row>
    <row r="2092" spans="1:4" x14ac:dyDescent="0.3">
      <c r="A2092" s="1" t="s">
        <v>140</v>
      </c>
      <c r="B2092" s="1" t="s">
        <v>136</v>
      </c>
      <c r="C2092">
        <v>35</v>
      </c>
      <c r="D2092" s="48">
        <v>43574</v>
      </c>
    </row>
    <row r="2093" spans="1:4" x14ac:dyDescent="0.3">
      <c r="A2093" s="1" t="s">
        <v>143</v>
      </c>
      <c r="B2093" s="1" t="s">
        <v>149</v>
      </c>
      <c r="C2093">
        <v>35</v>
      </c>
      <c r="D2093" s="48">
        <v>43574</v>
      </c>
    </row>
    <row r="2094" spans="1:4" x14ac:dyDescent="0.3">
      <c r="A2094" s="1" t="s">
        <v>153</v>
      </c>
      <c r="B2094" s="1" t="s">
        <v>144</v>
      </c>
      <c r="C2094">
        <v>35</v>
      </c>
      <c r="D2094" s="48">
        <v>43574</v>
      </c>
    </row>
    <row r="2095" spans="1:4" x14ac:dyDescent="0.3">
      <c r="A2095" s="1" t="s">
        <v>464</v>
      </c>
      <c r="B2095" s="1" t="s">
        <v>469</v>
      </c>
      <c r="C2095">
        <v>26</v>
      </c>
      <c r="D2095" s="48">
        <v>43574</v>
      </c>
    </row>
    <row r="2096" spans="1:4" x14ac:dyDescent="0.3">
      <c r="A2096" s="1" t="s">
        <v>488</v>
      </c>
      <c r="B2096" s="1" t="s">
        <v>487</v>
      </c>
      <c r="C2096">
        <v>28</v>
      </c>
      <c r="D2096" s="48">
        <v>43574</v>
      </c>
    </row>
    <row r="2097" spans="1:4" x14ac:dyDescent="0.3">
      <c r="A2097" s="1" t="s">
        <v>485</v>
      </c>
      <c r="B2097" s="1" t="s">
        <v>476</v>
      </c>
      <c r="C2097">
        <v>28</v>
      </c>
      <c r="D2097" s="48">
        <v>43574</v>
      </c>
    </row>
    <row r="2098" spans="1:4" x14ac:dyDescent="0.3">
      <c r="A2098" s="1" t="s">
        <v>479</v>
      </c>
      <c r="B2098" s="1" t="s">
        <v>490</v>
      </c>
      <c r="C2098">
        <v>28</v>
      </c>
      <c r="D2098" s="48">
        <v>43574</v>
      </c>
    </row>
    <row r="2099" spans="1:4" x14ac:dyDescent="0.3">
      <c r="A2099" s="1" t="s">
        <v>478</v>
      </c>
      <c r="B2099" s="1" t="s">
        <v>475</v>
      </c>
      <c r="C2099">
        <v>28</v>
      </c>
      <c r="D2099" s="48">
        <v>43574</v>
      </c>
    </row>
    <row r="2100" spans="1:4" x14ac:dyDescent="0.3">
      <c r="A2100" s="1" t="s">
        <v>3</v>
      </c>
      <c r="B2100" s="1" t="s">
        <v>8</v>
      </c>
      <c r="C2100">
        <v>35</v>
      </c>
      <c r="D2100" s="48">
        <v>43575</v>
      </c>
    </row>
    <row r="2101" spans="1:4" x14ac:dyDescent="0.3">
      <c r="A2101" s="1" t="s">
        <v>6</v>
      </c>
      <c r="B2101" s="1" t="s">
        <v>9</v>
      </c>
      <c r="C2101">
        <v>35</v>
      </c>
      <c r="D2101" s="48">
        <v>43575</v>
      </c>
    </row>
    <row r="2102" spans="1:4" x14ac:dyDescent="0.3">
      <c r="A2102" s="1" t="s">
        <v>4</v>
      </c>
      <c r="B2102" s="1" t="s">
        <v>12</v>
      </c>
      <c r="C2102">
        <v>35</v>
      </c>
      <c r="D2102" s="48">
        <v>43575</v>
      </c>
    </row>
    <row r="2103" spans="1:4" x14ac:dyDescent="0.3">
      <c r="A2103" s="1" t="s">
        <v>11</v>
      </c>
      <c r="B2103" s="1" t="s">
        <v>19</v>
      </c>
      <c r="C2103">
        <v>35</v>
      </c>
      <c r="D2103" s="48">
        <v>43575</v>
      </c>
    </row>
    <row r="2104" spans="1:4" x14ac:dyDescent="0.3">
      <c r="A2104" s="1" t="s">
        <v>23</v>
      </c>
      <c r="B2104" s="1" t="s">
        <v>14</v>
      </c>
      <c r="C2104">
        <v>35</v>
      </c>
      <c r="D2104" s="48">
        <v>43575</v>
      </c>
    </row>
    <row r="2105" spans="1:4" x14ac:dyDescent="0.3">
      <c r="A2105" s="1" t="s">
        <v>10</v>
      </c>
      <c r="B2105" s="1" t="s">
        <v>20</v>
      </c>
      <c r="C2105">
        <v>35</v>
      </c>
      <c r="D2105" s="48">
        <v>43575</v>
      </c>
    </row>
    <row r="2106" spans="1:4" x14ac:dyDescent="0.3">
      <c r="A2106" s="1" t="s">
        <v>7</v>
      </c>
      <c r="B2106" s="1" t="s">
        <v>17</v>
      </c>
      <c r="C2106">
        <v>35</v>
      </c>
      <c r="D2106" s="48">
        <v>43575</v>
      </c>
    </row>
    <row r="2107" spans="1:4" x14ac:dyDescent="0.3">
      <c r="A2107" s="1" t="s">
        <v>16</v>
      </c>
      <c r="B2107" s="1" t="s">
        <v>18</v>
      </c>
      <c r="C2107">
        <v>35</v>
      </c>
      <c r="D2107" s="48">
        <v>43575</v>
      </c>
    </row>
    <row r="2108" spans="1:4" x14ac:dyDescent="0.3">
      <c r="A2108" s="1" t="s">
        <v>13</v>
      </c>
      <c r="B2108" s="1" t="s">
        <v>15</v>
      </c>
      <c r="C2108">
        <v>35</v>
      </c>
      <c r="D2108" s="48">
        <v>43575</v>
      </c>
    </row>
    <row r="2109" spans="1:4" x14ac:dyDescent="0.3">
      <c r="A2109" s="1" t="s">
        <v>22</v>
      </c>
      <c r="B2109" s="1" t="s">
        <v>21</v>
      </c>
      <c r="C2109">
        <v>35</v>
      </c>
      <c r="D2109" s="48">
        <v>43575</v>
      </c>
    </row>
    <row r="2110" spans="1:4" x14ac:dyDescent="0.3">
      <c r="A2110" s="1" t="s">
        <v>89</v>
      </c>
      <c r="B2110" s="1" t="s">
        <v>93</v>
      </c>
      <c r="C2110">
        <v>33</v>
      </c>
      <c r="D2110" s="48">
        <v>43575</v>
      </c>
    </row>
    <row r="2111" spans="1:4" x14ac:dyDescent="0.3">
      <c r="A2111" s="1" t="s">
        <v>165</v>
      </c>
      <c r="B2111" s="1" t="s">
        <v>156</v>
      </c>
      <c r="C2111">
        <v>31</v>
      </c>
      <c r="D2111" s="48">
        <v>43575</v>
      </c>
    </row>
    <row r="2112" spans="1:4" x14ac:dyDescent="0.3">
      <c r="A2112" s="1" t="s">
        <v>155</v>
      </c>
      <c r="B2112" s="1" t="s">
        <v>159</v>
      </c>
      <c r="C2112">
        <v>31</v>
      </c>
      <c r="D2112" s="48">
        <v>43575</v>
      </c>
    </row>
    <row r="2113" spans="1:4" x14ac:dyDescent="0.3">
      <c r="A2113" s="1" t="s">
        <v>157</v>
      </c>
      <c r="B2113" s="1" t="s">
        <v>167</v>
      </c>
      <c r="C2113">
        <v>31</v>
      </c>
      <c r="D2113" s="48">
        <v>43575</v>
      </c>
    </row>
    <row r="2114" spans="1:4" x14ac:dyDescent="0.3">
      <c r="A2114" s="1" t="s">
        <v>160</v>
      </c>
      <c r="B2114" s="1" t="s">
        <v>169</v>
      </c>
      <c r="C2114">
        <v>31</v>
      </c>
      <c r="D2114" s="48">
        <v>43575</v>
      </c>
    </row>
    <row r="2115" spans="1:4" x14ac:dyDescent="0.3">
      <c r="A2115" s="1" t="s">
        <v>256</v>
      </c>
      <c r="B2115" s="1" t="s">
        <v>244</v>
      </c>
      <c r="C2115">
        <v>30</v>
      </c>
      <c r="D2115" s="48">
        <v>43575</v>
      </c>
    </row>
    <row r="2116" spans="1:4" x14ac:dyDescent="0.3">
      <c r="A2116" s="1" t="s">
        <v>253</v>
      </c>
      <c r="B2116" s="1" t="s">
        <v>245</v>
      </c>
      <c r="C2116">
        <v>30</v>
      </c>
      <c r="D2116" s="48">
        <v>43575</v>
      </c>
    </row>
    <row r="2117" spans="1:4" x14ac:dyDescent="0.3">
      <c r="A2117" s="1" t="s">
        <v>247</v>
      </c>
      <c r="B2117" s="1" t="s">
        <v>249</v>
      </c>
      <c r="C2117">
        <v>30</v>
      </c>
      <c r="D2117" s="48">
        <v>43575</v>
      </c>
    </row>
    <row r="2118" spans="1:4" x14ac:dyDescent="0.3">
      <c r="A2118" s="1" t="s">
        <v>318</v>
      </c>
      <c r="B2118" s="1" t="s">
        <v>251</v>
      </c>
      <c r="C2118">
        <v>30</v>
      </c>
      <c r="D2118" s="48">
        <v>43575</v>
      </c>
    </row>
    <row r="2119" spans="1:4" x14ac:dyDescent="0.3">
      <c r="A2119" s="1" t="s">
        <v>248</v>
      </c>
      <c r="B2119" s="1" t="s">
        <v>254</v>
      </c>
      <c r="C2119">
        <v>30</v>
      </c>
      <c r="D2119" s="48">
        <v>43575</v>
      </c>
    </row>
    <row r="2120" spans="1:4" x14ac:dyDescent="0.3">
      <c r="A2120" s="1" t="s">
        <v>257</v>
      </c>
      <c r="B2120" s="1" t="s">
        <v>252</v>
      </c>
      <c r="C2120">
        <v>30</v>
      </c>
      <c r="D2120" s="48">
        <v>43575</v>
      </c>
    </row>
    <row r="2121" spans="1:4" x14ac:dyDescent="0.3">
      <c r="A2121" s="1" t="s">
        <v>250</v>
      </c>
      <c r="B2121" s="1" t="s">
        <v>246</v>
      </c>
      <c r="C2121">
        <v>30</v>
      </c>
      <c r="D2121" s="48">
        <v>43575</v>
      </c>
    </row>
    <row r="2122" spans="1:4" x14ac:dyDescent="0.3">
      <c r="A2122" s="1" t="s">
        <v>259</v>
      </c>
      <c r="B2122" s="1" t="s">
        <v>255</v>
      </c>
      <c r="C2122">
        <v>30</v>
      </c>
      <c r="D2122" s="48">
        <v>43575</v>
      </c>
    </row>
    <row r="2123" spans="1:4" x14ac:dyDescent="0.3">
      <c r="A2123" s="1" t="s">
        <v>258</v>
      </c>
      <c r="B2123" s="1" t="s">
        <v>319</v>
      </c>
      <c r="C2123">
        <v>30</v>
      </c>
      <c r="D2123" s="48">
        <v>43575</v>
      </c>
    </row>
    <row r="2124" spans="1:4" x14ac:dyDescent="0.3">
      <c r="A2124" s="1" t="s">
        <v>266</v>
      </c>
      <c r="B2124" s="1" t="s">
        <v>269</v>
      </c>
      <c r="C2124">
        <v>30</v>
      </c>
      <c r="D2124" s="48">
        <v>43575</v>
      </c>
    </row>
    <row r="2125" spans="1:4" x14ac:dyDescent="0.3">
      <c r="A2125" s="1" t="s">
        <v>270</v>
      </c>
      <c r="B2125" s="1" t="s">
        <v>268</v>
      </c>
      <c r="C2125">
        <v>30</v>
      </c>
      <c r="D2125" s="48">
        <v>43575</v>
      </c>
    </row>
    <row r="2126" spans="1:4" x14ac:dyDescent="0.3">
      <c r="A2126" s="1" t="s">
        <v>264</v>
      </c>
      <c r="B2126" s="1" t="s">
        <v>261</v>
      </c>
      <c r="C2126">
        <v>30</v>
      </c>
      <c r="D2126" s="48">
        <v>43575</v>
      </c>
    </row>
    <row r="2127" spans="1:4" x14ac:dyDescent="0.3">
      <c r="A2127" s="1" t="s">
        <v>277</v>
      </c>
      <c r="B2127" s="1" t="s">
        <v>262</v>
      </c>
      <c r="C2127">
        <v>30</v>
      </c>
      <c r="D2127" s="48">
        <v>43575</v>
      </c>
    </row>
    <row r="2128" spans="1:4" x14ac:dyDescent="0.3">
      <c r="A2128" s="1" t="s">
        <v>275</v>
      </c>
      <c r="B2128" s="1" t="s">
        <v>271</v>
      </c>
      <c r="C2128">
        <v>30</v>
      </c>
      <c r="D2128" s="48">
        <v>43575</v>
      </c>
    </row>
    <row r="2129" spans="1:4" x14ac:dyDescent="0.3">
      <c r="A2129" s="1" t="s">
        <v>272</v>
      </c>
      <c r="B2129" s="1" t="s">
        <v>273</v>
      </c>
      <c r="C2129">
        <v>30</v>
      </c>
      <c r="D2129" s="48">
        <v>43575</v>
      </c>
    </row>
    <row r="2130" spans="1:4" x14ac:dyDescent="0.3">
      <c r="A2130" s="1" t="s">
        <v>263</v>
      </c>
      <c r="B2130" s="1" t="s">
        <v>265</v>
      </c>
      <c r="C2130">
        <v>30</v>
      </c>
      <c r="D2130" s="48">
        <v>43575</v>
      </c>
    </row>
    <row r="2131" spans="1:4" x14ac:dyDescent="0.3">
      <c r="A2131" s="1" t="s">
        <v>260</v>
      </c>
      <c r="B2131" s="1" t="s">
        <v>276</v>
      </c>
      <c r="C2131">
        <v>30</v>
      </c>
      <c r="D2131" s="48">
        <v>43575</v>
      </c>
    </row>
    <row r="2132" spans="1:4" x14ac:dyDescent="0.3">
      <c r="A2132" s="1" t="s">
        <v>274</v>
      </c>
      <c r="B2132" s="1" t="s">
        <v>267</v>
      </c>
      <c r="C2132">
        <v>30</v>
      </c>
      <c r="D2132" s="48">
        <v>43575</v>
      </c>
    </row>
    <row r="2133" spans="1:4" x14ac:dyDescent="0.3">
      <c r="A2133" s="1" t="s">
        <v>406</v>
      </c>
      <c r="B2133" s="1" t="s">
        <v>408</v>
      </c>
      <c r="C2133">
        <v>30</v>
      </c>
      <c r="D2133" s="48">
        <v>43575</v>
      </c>
    </row>
    <row r="2134" spans="1:4" x14ac:dyDescent="0.3">
      <c r="A2134" s="1" t="s">
        <v>402</v>
      </c>
      <c r="B2134" s="1" t="s">
        <v>413</v>
      </c>
      <c r="C2134">
        <v>30</v>
      </c>
      <c r="D2134" s="48">
        <v>43575</v>
      </c>
    </row>
    <row r="2135" spans="1:4" x14ac:dyDescent="0.3">
      <c r="A2135" s="1" t="s">
        <v>404</v>
      </c>
      <c r="B2135" s="1" t="s">
        <v>403</v>
      </c>
      <c r="C2135">
        <v>30</v>
      </c>
      <c r="D2135" s="48">
        <v>43575</v>
      </c>
    </row>
    <row r="2136" spans="1:4" x14ac:dyDescent="0.3">
      <c r="A2136" s="1" t="s">
        <v>416</v>
      </c>
      <c r="B2136" s="1" t="s">
        <v>401</v>
      </c>
      <c r="C2136">
        <v>30</v>
      </c>
      <c r="D2136" s="48">
        <v>43575</v>
      </c>
    </row>
    <row r="2137" spans="1:4" x14ac:dyDescent="0.3">
      <c r="A2137" s="1" t="s">
        <v>400</v>
      </c>
      <c r="B2137" s="1" t="s">
        <v>411</v>
      </c>
      <c r="C2137">
        <v>30</v>
      </c>
      <c r="D2137" s="48">
        <v>43575</v>
      </c>
    </row>
    <row r="2138" spans="1:4" x14ac:dyDescent="0.3">
      <c r="A2138" s="1" t="s">
        <v>410</v>
      </c>
      <c r="B2138" s="1" t="s">
        <v>407</v>
      </c>
      <c r="C2138">
        <v>30</v>
      </c>
      <c r="D2138" s="48">
        <v>43575</v>
      </c>
    </row>
    <row r="2139" spans="1:4" x14ac:dyDescent="0.3">
      <c r="A2139" s="1" t="s">
        <v>409</v>
      </c>
      <c r="B2139" s="1" t="s">
        <v>415</v>
      </c>
      <c r="C2139">
        <v>30</v>
      </c>
      <c r="D2139" s="48">
        <v>43575</v>
      </c>
    </row>
    <row r="2140" spans="1:4" x14ac:dyDescent="0.3">
      <c r="A2140" s="1" t="s">
        <v>448</v>
      </c>
      <c r="B2140" s="1" t="s">
        <v>412</v>
      </c>
      <c r="C2140">
        <v>30</v>
      </c>
      <c r="D2140" s="48">
        <v>43575</v>
      </c>
    </row>
    <row r="2141" spans="1:4" x14ac:dyDescent="0.3">
      <c r="A2141" s="1" t="s">
        <v>405</v>
      </c>
      <c r="B2141" s="1" t="s">
        <v>414</v>
      </c>
      <c r="C2141">
        <v>30</v>
      </c>
      <c r="D2141" s="48">
        <v>43575</v>
      </c>
    </row>
    <row r="2142" spans="1:4" x14ac:dyDescent="0.3">
      <c r="A2142" s="1" t="s">
        <v>459</v>
      </c>
      <c r="B2142" s="1" t="s">
        <v>452</v>
      </c>
      <c r="C2142">
        <v>34</v>
      </c>
      <c r="D2142" s="48">
        <v>43575</v>
      </c>
    </row>
    <row r="2143" spans="1:4" x14ac:dyDescent="0.3">
      <c r="A2143" s="1" t="s">
        <v>460</v>
      </c>
      <c r="B2143" s="1" t="s">
        <v>454</v>
      </c>
      <c r="C2143">
        <v>34</v>
      </c>
      <c r="D2143" s="48">
        <v>43575</v>
      </c>
    </row>
    <row r="2144" spans="1:4" x14ac:dyDescent="0.3">
      <c r="A2144" s="1" t="s">
        <v>455</v>
      </c>
      <c r="B2144" s="1" t="s">
        <v>457</v>
      </c>
      <c r="C2144">
        <v>34</v>
      </c>
      <c r="D2144" s="48">
        <v>43575</v>
      </c>
    </row>
    <row r="2145" spans="1:4" x14ac:dyDescent="0.3">
      <c r="A2145" s="1" t="s">
        <v>453</v>
      </c>
      <c r="B2145" s="1" t="s">
        <v>461</v>
      </c>
      <c r="C2145">
        <v>34</v>
      </c>
      <c r="D2145" s="48">
        <v>43575</v>
      </c>
    </row>
    <row r="2146" spans="1:4" x14ac:dyDescent="0.3">
      <c r="A2146" s="1" t="s">
        <v>456</v>
      </c>
      <c r="B2146" s="1" t="s">
        <v>458</v>
      </c>
      <c r="C2146">
        <v>34</v>
      </c>
      <c r="D2146" s="48">
        <v>43575</v>
      </c>
    </row>
    <row r="2147" spans="1:4" x14ac:dyDescent="0.3">
      <c r="A2147" s="1" t="s">
        <v>471</v>
      </c>
      <c r="B2147" s="1" t="s">
        <v>466</v>
      </c>
      <c r="C2147">
        <v>26</v>
      </c>
      <c r="D2147" s="48">
        <v>43575</v>
      </c>
    </row>
    <row r="2148" spans="1:4" x14ac:dyDescent="0.3">
      <c r="A2148" s="1" t="s">
        <v>472</v>
      </c>
      <c r="B2148" s="1" t="s">
        <v>473</v>
      </c>
      <c r="C2148">
        <v>26</v>
      </c>
      <c r="D2148" s="48">
        <v>43575</v>
      </c>
    </row>
    <row r="2149" spans="1:4" x14ac:dyDescent="0.3">
      <c r="A2149" s="1" t="s">
        <v>486</v>
      </c>
      <c r="B2149" s="1" t="s">
        <v>484</v>
      </c>
      <c r="C2149">
        <v>28</v>
      </c>
      <c r="D2149" s="48">
        <v>43575</v>
      </c>
    </row>
    <row r="2150" spans="1:4" x14ac:dyDescent="0.3">
      <c r="A2150" s="1" t="s">
        <v>170</v>
      </c>
      <c r="B2150" s="1" t="s">
        <v>164</v>
      </c>
      <c r="C2150">
        <v>31</v>
      </c>
      <c r="D2150" s="48">
        <v>43576</v>
      </c>
    </row>
    <row r="2151" spans="1:4" x14ac:dyDescent="0.3">
      <c r="A2151" s="1" t="s">
        <v>161</v>
      </c>
      <c r="B2151" s="1" t="s">
        <v>168</v>
      </c>
      <c r="C2151">
        <v>31</v>
      </c>
      <c r="D2151" s="48">
        <v>43576</v>
      </c>
    </row>
    <row r="2152" spans="1:4" x14ac:dyDescent="0.3">
      <c r="A2152" s="1" t="s">
        <v>166</v>
      </c>
      <c r="B2152" s="1" t="s">
        <v>139</v>
      </c>
      <c r="C2152">
        <v>31</v>
      </c>
      <c r="D2152" s="48">
        <v>43576</v>
      </c>
    </row>
    <row r="2153" spans="1:4" x14ac:dyDescent="0.3">
      <c r="A2153" s="1" t="s">
        <v>154</v>
      </c>
      <c r="B2153" s="1" t="s">
        <v>163</v>
      </c>
      <c r="C2153">
        <v>31</v>
      </c>
      <c r="D2153" s="48">
        <v>43576</v>
      </c>
    </row>
    <row r="2154" spans="1:4" x14ac:dyDescent="0.3">
      <c r="A2154" s="1" t="s">
        <v>344</v>
      </c>
      <c r="B2154" s="1" t="s">
        <v>355</v>
      </c>
      <c r="C2154">
        <v>30</v>
      </c>
      <c r="D2154" s="48">
        <v>43576</v>
      </c>
    </row>
    <row r="2155" spans="1:4" x14ac:dyDescent="0.3">
      <c r="A2155" s="1" t="s">
        <v>348</v>
      </c>
      <c r="B2155" s="1" t="s">
        <v>350</v>
      </c>
      <c r="C2155">
        <v>30</v>
      </c>
      <c r="D2155" s="48">
        <v>43576</v>
      </c>
    </row>
    <row r="2156" spans="1:4" x14ac:dyDescent="0.3">
      <c r="A2156" s="1" t="s">
        <v>357</v>
      </c>
      <c r="B2156" s="1" t="s">
        <v>361</v>
      </c>
      <c r="C2156">
        <v>30</v>
      </c>
      <c r="D2156" s="48">
        <v>43576</v>
      </c>
    </row>
    <row r="2157" spans="1:4" x14ac:dyDescent="0.3">
      <c r="A2157" s="1" t="s">
        <v>352</v>
      </c>
      <c r="B2157" s="1" t="s">
        <v>360</v>
      </c>
      <c r="C2157">
        <v>30</v>
      </c>
      <c r="D2157" s="48">
        <v>43576</v>
      </c>
    </row>
    <row r="2158" spans="1:4" x14ac:dyDescent="0.3">
      <c r="A2158" s="1" t="s">
        <v>359</v>
      </c>
      <c r="B2158" s="1" t="s">
        <v>358</v>
      </c>
      <c r="C2158">
        <v>30</v>
      </c>
      <c r="D2158" s="48">
        <v>43576</v>
      </c>
    </row>
    <row r="2159" spans="1:4" x14ac:dyDescent="0.3">
      <c r="A2159" s="1" t="s">
        <v>356</v>
      </c>
      <c r="B2159" s="1" t="s">
        <v>351</v>
      </c>
      <c r="C2159">
        <v>30</v>
      </c>
      <c r="D2159" s="48">
        <v>43576</v>
      </c>
    </row>
    <row r="2160" spans="1:4" x14ac:dyDescent="0.3">
      <c r="A2160" s="1" t="s">
        <v>349</v>
      </c>
      <c r="B2160" s="1" t="s">
        <v>346</v>
      </c>
      <c r="C2160">
        <v>30</v>
      </c>
      <c r="D2160" s="48">
        <v>43576</v>
      </c>
    </row>
    <row r="2161" spans="1:4" x14ac:dyDescent="0.3">
      <c r="A2161" s="1" t="s">
        <v>353</v>
      </c>
      <c r="B2161" s="1" t="s">
        <v>345</v>
      </c>
      <c r="C2161">
        <v>30</v>
      </c>
      <c r="D2161" s="48">
        <v>43576</v>
      </c>
    </row>
    <row r="2162" spans="1:4" x14ac:dyDescent="0.3">
      <c r="A2162" s="1" t="s">
        <v>354</v>
      </c>
      <c r="B2162" s="1" t="s">
        <v>347</v>
      </c>
      <c r="C2162">
        <v>30</v>
      </c>
      <c r="D2162" s="48">
        <v>43576</v>
      </c>
    </row>
    <row r="2163" spans="1:4" x14ac:dyDescent="0.3">
      <c r="A2163" s="1" t="s">
        <v>470</v>
      </c>
      <c r="B2163" s="1" t="s">
        <v>467</v>
      </c>
      <c r="C2163">
        <v>26</v>
      </c>
      <c r="D2163" s="48">
        <v>43576</v>
      </c>
    </row>
    <row r="2164" spans="1:4" x14ac:dyDescent="0.3">
      <c r="A2164" s="1" t="s">
        <v>223</v>
      </c>
      <c r="B2164" s="1" t="s">
        <v>234</v>
      </c>
      <c r="C2164">
        <v>44</v>
      </c>
      <c r="D2164" s="48">
        <v>43577</v>
      </c>
    </row>
    <row r="2165" spans="1:4" x14ac:dyDescent="0.3">
      <c r="A2165" s="1" t="s">
        <v>236</v>
      </c>
      <c r="B2165" s="1" t="s">
        <v>242</v>
      </c>
      <c r="C2165">
        <v>44</v>
      </c>
      <c r="D2165" s="48">
        <v>43577</v>
      </c>
    </row>
    <row r="2166" spans="1:4" x14ac:dyDescent="0.3">
      <c r="A2166" s="1" t="s">
        <v>224</v>
      </c>
      <c r="B2166" s="1" t="s">
        <v>240</v>
      </c>
      <c r="C2166">
        <v>44</v>
      </c>
      <c r="D2166" s="48">
        <v>43577</v>
      </c>
    </row>
    <row r="2167" spans="1:4" x14ac:dyDescent="0.3">
      <c r="A2167" s="1" t="s">
        <v>231</v>
      </c>
      <c r="B2167" s="1" t="s">
        <v>226</v>
      </c>
      <c r="C2167">
        <v>44</v>
      </c>
      <c r="D2167" s="48">
        <v>43577</v>
      </c>
    </row>
    <row r="2168" spans="1:4" x14ac:dyDescent="0.3">
      <c r="A2168" s="1" t="s">
        <v>219</v>
      </c>
      <c r="B2168" s="1" t="s">
        <v>227</v>
      </c>
      <c r="C2168">
        <v>44</v>
      </c>
      <c r="D2168" s="48">
        <v>43577</v>
      </c>
    </row>
    <row r="2169" spans="1:4" x14ac:dyDescent="0.3">
      <c r="A2169" s="1" t="s">
        <v>241</v>
      </c>
      <c r="B2169" s="1" t="s">
        <v>228</v>
      </c>
      <c r="C2169">
        <v>44</v>
      </c>
      <c r="D2169" s="48">
        <v>43577</v>
      </c>
    </row>
    <row r="2170" spans="1:4" x14ac:dyDescent="0.3">
      <c r="A2170" s="1" t="s">
        <v>220</v>
      </c>
      <c r="B2170" s="1" t="s">
        <v>235</v>
      </c>
      <c r="C2170">
        <v>44</v>
      </c>
      <c r="D2170" s="48">
        <v>43577</v>
      </c>
    </row>
    <row r="2171" spans="1:4" x14ac:dyDescent="0.3">
      <c r="A2171" s="1" t="s">
        <v>238</v>
      </c>
      <c r="B2171" s="1" t="s">
        <v>237</v>
      </c>
      <c r="C2171">
        <v>44</v>
      </c>
      <c r="D2171" s="48">
        <v>43577</v>
      </c>
    </row>
    <row r="2172" spans="1:4" x14ac:dyDescent="0.3">
      <c r="A2172" s="1" t="s">
        <v>229</v>
      </c>
      <c r="B2172" s="1" t="s">
        <v>221</v>
      </c>
      <c r="C2172">
        <v>44</v>
      </c>
      <c r="D2172" s="48">
        <v>43577</v>
      </c>
    </row>
    <row r="2173" spans="1:4" x14ac:dyDescent="0.3">
      <c r="A2173" s="1" t="s">
        <v>230</v>
      </c>
      <c r="B2173" s="1" t="s">
        <v>225</v>
      </c>
      <c r="C2173">
        <v>44</v>
      </c>
      <c r="D2173" s="48">
        <v>43577</v>
      </c>
    </row>
    <row r="2174" spans="1:4" x14ac:dyDescent="0.3">
      <c r="A2174" s="1" t="s">
        <v>232</v>
      </c>
      <c r="B2174" s="1" t="s">
        <v>233</v>
      </c>
      <c r="C2174">
        <v>44</v>
      </c>
      <c r="D2174" s="48">
        <v>43577</v>
      </c>
    </row>
    <row r="2175" spans="1:4" x14ac:dyDescent="0.3">
      <c r="A2175" s="1" t="s">
        <v>239</v>
      </c>
      <c r="B2175" s="1" t="s">
        <v>222</v>
      </c>
      <c r="C2175">
        <v>44</v>
      </c>
      <c r="D2175" s="48">
        <v>43577</v>
      </c>
    </row>
    <row r="2176" spans="1:4" x14ac:dyDescent="0.3">
      <c r="A2176" s="1" t="s">
        <v>179</v>
      </c>
      <c r="B2176" s="1" t="s">
        <v>190</v>
      </c>
      <c r="C2176">
        <v>44</v>
      </c>
      <c r="D2176" s="48">
        <v>43577</v>
      </c>
    </row>
    <row r="2177" spans="1:4" x14ac:dyDescent="0.3">
      <c r="A2177" s="1" t="s">
        <v>185</v>
      </c>
      <c r="B2177" s="1" t="s">
        <v>191</v>
      </c>
      <c r="C2177">
        <v>44</v>
      </c>
      <c r="D2177" s="48">
        <v>43577</v>
      </c>
    </row>
    <row r="2178" spans="1:4" x14ac:dyDescent="0.3">
      <c r="A2178" s="1" t="s">
        <v>188</v>
      </c>
      <c r="B2178" s="1" t="s">
        <v>171</v>
      </c>
      <c r="C2178">
        <v>44</v>
      </c>
      <c r="D2178" s="48">
        <v>43577</v>
      </c>
    </row>
    <row r="2179" spans="1:4" x14ac:dyDescent="0.3">
      <c r="A2179" s="1" t="s">
        <v>176</v>
      </c>
      <c r="B2179" s="1" t="s">
        <v>178</v>
      </c>
      <c r="C2179">
        <v>44</v>
      </c>
      <c r="D2179" s="48">
        <v>43577</v>
      </c>
    </row>
    <row r="2180" spans="1:4" x14ac:dyDescent="0.3">
      <c r="A2180" s="1" t="s">
        <v>184</v>
      </c>
      <c r="B2180" s="1" t="s">
        <v>174</v>
      </c>
      <c r="C2180">
        <v>44</v>
      </c>
      <c r="D2180" s="48">
        <v>43577</v>
      </c>
    </row>
    <row r="2181" spans="1:4" x14ac:dyDescent="0.3">
      <c r="A2181" s="1" t="s">
        <v>194</v>
      </c>
      <c r="B2181" s="1" t="s">
        <v>183</v>
      </c>
      <c r="C2181">
        <v>44</v>
      </c>
      <c r="D2181" s="48">
        <v>43577</v>
      </c>
    </row>
    <row r="2182" spans="1:4" x14ac:dyDescent="0.3">
      <c r="A2182" s="1" t="s">
        <v>180</v>
      </c>
      <c r="B2182" s="1" t="s">
        <v>175</v>
      </c>
      <c r="C2182">
        <v>44</v>
      </c>
      <c r="D2182" s="48">
        <v>43577</v>
      </c>
    </row>
    <row r="2183" spans="1:4" x14ac:dyDescent="0.3">
      <c r="A2183" s="1" t="s">
        <v>193</v>
      </c>
      <c r="B2183" s="1" t="s">
        <v>173</v>
      </c>
      <c r="C2183">
        <v>44</v>
      </c>
      <c r="D2183" s="48">
        <v>43577</v>
      </c>
    </row>
    <row r="2184" spans="1:4" x14ac:dyDescent="0.3">
      <c r="A2184" s="1" t="s">
        <v>192</v>
      </c>
      <c r="B2184" s="1" t="s">
        <v>177</v>
      </c>
      <c r="C2184">
        <v>44</v>
      </c>
      <c r="D2184" s="48">
        <v>43577</v>
      </c>
    </row>
    <row r="2185" spans="1:4" x14ac:dyDescent="0.3">
      <c r="A2185" s="1" t="s">
        <v>186</v>
      </c>
      <c r="B2185" s="1" t="s">
        <v>181</v>
      </c>
      <c r="C2185">
        <v>44</v>
      </c>
      <c r="D2185" s="48">
        <v>43577</v>
      </c>
    </row>
    <row r="2186" spans="1:4" x14ac:dyDescent="0.3">
      <c r="A2186" s="1" t="s">
        <v>182</v>
      </c>
      <c r="B2186" s="1" t="s">
        <v>172</v>
      </c>
      <c r="C2186">
        <v>44</v>
      </c>
      <c r="D2186" s="48">
        <v>43577</v>
      </c>
    </row>
    <row r="2187" spans="1:4" x14ac:dyDescent="0.3">
      <c r="A2187" s="1" t="s">
        <v>189</v>
      </c>
      <c r="B2187" s="1" t="s">
        <v>187</v>
      </c>
      <c r="C2187">
        <v>44</v>
      </c>
      <c r="D2187" s="48">
        <v>43577</v>
      </c>
    </row>
    <row r="2188" spans="1:4" x14ac:dyDescent="0.3">
      <c r="A2188" s="1" t="s">
        <v>202</v>
      </c>
      <c r="B2188" s="1" t="s">
        <v>205</v>
      </c>
      <c r="C2188">
        <v>44</v>
      </c>
      <c r="D2188" s="48">
        <v>43577</v>
      </c>
    </row>
    <row r="2189" spans="1:4" x14ac:dyDescent="0.3">
      <c r="A2189" s="1" t="s">
        <v>215</v>
      </c>
      <c r="B2189" s="1" t="s">
        <v>212</v>
      </c>
      <c r="C2189">
        <v>44</v>
      </c>
      <c r="D2189" s="48">
        <v>43577</v>
      </c>
    </row>
    <row r="2190" spans="1:4" x14ac:dyDescent="0.3">
      <c r="A2190" s="1" t="s">
        <v>213</v>
      </c>
      <c r="B2190" s="1" t="s">
        <v>210</v>
      </c>
      <c r="C2190">
        <v>44</v>
      </c>
      <c r="D2190" s="48">
        <v>43577</v>
      </c>
    </row>
    <row r="2191" spans="1:4" x14ac:dyDescent="0.3">
      <c r="A2191" s="1" t="s">
        <v>200</v>
      </c>
      <c r="B2191" s="1" t="s">
        <v>216</v>
      </c>
      <c r="C2191">
        <v>44</v>
      </c>
      <c r="D2191" s="48">
        <v>43577</v>
      </c>
    </row>
    <row r="2192" spans="1:4" x14ac:dyDescent="0.3">
      <c r="A2192" s="1" t="s">
        <v>201</v>
      </c>
      <c r="B2192" s="1" t="s">
        <v>204</v>
      </c>
      <c r="C2192">
        <v>44</v>
      </c>
      <c r="D2192" s="48">
        <v>43577</v>
      </c>
    </row>
    <row r="2193" spans="1:4" x14ac:dyDescent="0.3">
      <c r="A2193" s="1" t="s">
        <v>196</v>
      </c>
      <c r="B2193" s="1" t="s">
        <v>217</v>
      </c>
      <c r="C2193">
        <v>44</v>
      </c>
      <c r="D2193" s="48">
        <v>43577</v>
      </c>
    </row>
    <row r="2194" spans="1:4" x14ac:dyDescent="0.3">
      <c r="A2194" s="1" t="s">
        <v>199</v>
      </c>
      <c r="B2194" s="1" t="s">
        <v>197</v>
      </c>
      <c r="C2194">
        <v>44</v>
      </c>
      <c r="D2194" s="48">
        <v>43577</v>
      </c>
    </row>
    <row r="2195" spans="1:4" x14ac:dyDescent="0.3">
      <c r="A2195" s="1" t="s">
        <v>218</v>
      </c>
      <c r="B2195" s="1" t="s">
        <v>198</v>
      </c>
      <c r="C2195">
        <v>44</v>
      </c>
      <c r="D2195" s="48">
        <v>43577</v>
      </c>
    </row>
    <row r="2196" spans="1:4" x14ac:dyDescent="0.3">
      <c r="A2196" s="1" t="s">
        <v>195</v>
      </c>
      <c r="B2196" s="1" t="s">
        <v>203</v>
      </c>
      <c r="C2196">
        <v>44</v>
      </c>
      <c r="D2196" s="48">
        <v>43577</v>
      </c>
    </row>
    <row r="2197" spans="1:4" x14ac:dyDescent="0.3">
      <c r="A2197" s="1" t="s">
        <v>211</v>
      </c>
      <c r="B2197" s="1" t="s">
        <v>214</v>
      </c>
      <c r="C2197">
        <v>44</v>
      </c>
      <c r="D2197" s="48">
        <v>43577</v>
      </c>
    </row>
    <row r="2198" spans="1:4" x14ac:dyDescent="0.3">
      <c r="A2198" s="1" t="s">
        <v>206</v>
      </c>
      <c r="B2198" s="1" t="s">
        <v>209</v>
      </c>
      <c r="C2198">
        <v>44</v>
      </c>
      <c r="D2198" s="48">
        <v>43577</v>
      </c>
    </row>
    <row r="2199" spans="1:4" x14ac:dyDescent="0.3">
      <c r="A2199" s="1" t="s">
        <v>207</v>
      </c>
      <c r="B2199" s="1" t="s">
        <v>208</v>
      </c>
      <c r="C2199">
        <v>44</v>
      </c>
      <c r="D2199" s="48">
        <v>43577</v>
      </c>
    </row>
    <row r="2200" spans="1:4" x14ac:dyDescent="0.3">
      <c r="A2200" s="1" t="s">
        <v>337</v>
      </c>
      <c r="B2200" s="1" t="s">
        <v>343</v>
      </c>
      <c r="C2200">
        <v>45</v>
      </c>
      <c r="D2200" s="48">
        <v>43577</v>
      </c>
    </row>
    <row r="2201" spans="1:4" x14ac:dyDescent="0.3">
      <c r="A2201" s="1" t="s">
        <v>333</v>
      </c>
      <c r="B2201" s="1" t="s">
        <v>334</v>
      </c>
      <c r="C2201">
        <v>45</v>
      </c>
      <c r="D2201" s="48">
        <v>43577</v>
      </c>
    </row>
    <row r="2202" spans="1:4" x14ac:dyDescent="0.3">
      <c r="A2202" s="1" t="s">
        <v>330</v>
      </c>
      <c r="B2202" s="1" t="s">
        <v>332</v>
      </c>
      <c r="C2202">
        <v>45</v>
      </c>
      <c r="D2202" s="48">
        <v>43577</v>
      </c>
    </row>
    <row r="2203" spans="1:4" x14ac:dyDescent="0.3">
      <c r="A2203" s="1" t="s">
        <v>341</v>
      </c>
      <c r="B2203" s="1" t="s">
        <v>342</v>
      </c>
      <c r="C2203">
        <v>45</v>
      </c>
      <c r="D2203" s="48">
        <v>43577</v>
      </c>
    </row>
    <row r="2204" spans="1:4" x14ac:dyDescent="0.3">
      <c r="A2204" s="1" t="s">
        <v>338</v>
      </c>
      <c r="B2204" s="1" t="s">
        <v>331</v>
      </c>
      <c r="C2204">
        <v>45</v>
      </c>
      <c r="D2204" s="48">
        <v>43577</v>
      </c>
    </row>
    <row r="2205" spans="1:4" x14ac:dyDescent="0.3">
      <c r="A2205" s="1" t="s">
        <v>329</v>
      </c>
      <c r="B2205" s="1" t="s">
        <v>339</v>
      </c>
      <c r="C2205">
        <v>45</v>
      </c>
      <c r="D2205" s="48">
        <v>43577</v>
      </c>
    </row>
    <row r="2206" spans="1:4" x14ac:dyDescent="0.3">
      <c r="A2206" s="1" t="s">
        <v>328</v>
      </c>
      <c r="B2206" s="1" t="s">
        <v>336</v>
      </c>
      <c r="C2206">
        <v>45</v>
      </c>
      <c r="D2206" s="48">
        <v>43577</v>
      </c>
    </row>
    <row r="2207" spans="1:4" x14ac:dyDescent="0.3">
      <c r="A2207" s="1" t="s">
        <v>335</v>
      </c>
      <c r="B2207" s="1" t="s">
        <v>321</v>
      </c>
      <c r="C2207">
        <v>45</v>
      </c>
      <c r="D2207" s="48">
        <v>43577</v>
      </c>
    </row>
    <row r="2208" spans="1:4" x14ac:dyDescent="0.3">
      <c r="A2208" s="1" t="s">
        <v>325</v>
      </c>
      <c r="B2208" s="1" t="s">
        <v>326</v>
      </c>
      <c r="C2208">
        <v>45</v>
      </c>
      <c r="D2208" s="48">
        <v>43577</v>
      </c>
    </row>
    <row r="2209" spans="1:4" x14ac:dyDescent="0.3">
      <c r="A2209" s="1" t="s">
        <v>322</v>
      </c>
      <c r="B2209" s="1" t="s">
        <v>323</v>
      </c>
      <c r="C2209">
        <v>45</v>
      </c>
      <c r="D2209" s="48">
        <v>43577</v>
      </c>
    </row>
    <row r="2210" spans="1:4" x14ac:dyDescent="0.3">
      <c r="A2210" s="1" t="s">
        <v>324</v>
      </c>
      <c r="B2210" s="1" t="s">
        <v>320</v>
      </c>
      <c r="C2210">
        <v>45</v>
      </c>
      <c r="D2210" s="48">
        <v>43577</v>
      </c>
    </row>
    <row r="2211" spans="1:4" x14ac:dyDescent="0.3">
      <c r="A2211" s="1" t="s">
        <v>327</v>
      </c>
      <c r="B2211" s="1" t="s">
        <v>340</v>
      </c>
      <c r="C2211">
        <v>45</v>
      </c>
      <c r="D2211" s="48">
        <v>43577</v>
      </c>
    </row>
    <row r="2212" spans="1:4" x14ac:dyDescent="0.3">
      <c r="A2212" s="1" t="s">
        <v>142</v>
      </c>
      <c r="B2212" s="1" t="s">
        <v>133</v>
      </c>
      <c r="C2212">
        <v>36</v>
      </c>
      <c r="D2212" s="48">
        <v>43577</v>
      </c>
    </row>
    <row r="2213" spans="1:4" x14ac:dyDescent="0.3">
      <c r="A2213" s="1" t="s">
        <v>150</v>
      </c>
      <c r="B2213" s="1" t="s">
        <v>146</v>
      </c>
      <c r="C2213">
        <v>36</v>
      </c>
      <c r="D2213" s="48">
        <v>43577</v>
      </c>
    </row>
    <row r="2214" spans="1:4" x14ac:dyDescent="0.3">
      <c r="A2214" s="1" t="s">
        <v>152</v>
      </c>
      <c r="B2214" s="1" t="s">
        <v>143</v>
      </c>
      <c r="C2214">
        <v>36</v>
      </c>
      <c r="D2214" s="48">
        <v>43577</v>
      </c>
    </row>
    <row r="2215" spans="1:4" x14ac:dyDescent="0.3">
      <c r="A2215" s="1" t="s">
        <v>138</v>
      </c>
      <c r="B2215" s="1" t="s">
        <v>135</v>
      </c>
      <c r="C2215">
        <v>36</v>
      </c>
      <c r="D2215" s="48">
        <v>43577</v>
      </c>
    </row>
    <row r="2216" spans="1:4" x14ac:dyDescent="0.3">
      <c r="A2216" s="1" t="s">
        <v>144</v>
      </c>
      <c r="B2216" s="1" t="s">
        <v>140</v>
      </c>
      <c r="C2216">
        <v>36</v>
      </c>
      <c r="D2216" s="48">
        <v>43577</v>
      </c>
    </row>
    <row r="2217" spans="1:4" x14ac:dyDescent="0.3">
      <c r="A2217" s="1" t="s">
        <v>145</v>
      </c>
      <c r="B2217" s="1" t="s">
        <v>147</v>
      </c>
      <c r="C2217">
        <v>36</v>
      </c>
      <c r="D2217" s="48">
        <v>43577</v>
      </c>
    </row>
    <row r="2218" spans="1:4" x14ac:dyDescent="0.3">
      <c r="A2218" s="1" t="s">
        <v>137</v>
      </c>
      <c r="B2218" s="1" t="s">
        <v>134</v>
      </c>
      <c r="C2218">
        <v>36</v>
      </c>
      <c r="D2218" s="48">
        <v>43577</v>
      </c>
    </row>
    <row r="2219" spans="1:4" x14ac:dyDescent="0.3">
      <c r="A2219" s="1" t="s">
        <v>149</v>
      </c>
      <c r="B2219" s="1" t="s">
        <v>141</v>
      </c>
      <c r="C2219">
        <v>36</v>
      </c>
      <c r="D2219" s="48">
        <v>43577</v>
      </c>
    </row>
    <row r="2220" spans="1:4" x14ac:dyDescent="0.3">
      <c r="A2220" s="1" t="s">
        <v>136</v>
      </c>
      <c r="B2220" s="1" t="s">
        <v>153</v>
      </c>
      <c r="C2220">
        <v>36</v>
      </c>
      <c r="D2220" s="48">
        <v>43577</v>
      </c>
    </row>
    <row r="2221" spans="1:4" x14ac:dyDescent="0.3">
      <c r="A2221" s="1" t="s">
        <v>151</v>
      </c>
      <c r="B2221" s="1" t="s">
        <v>148</v>
      </c>
      <c r="C2221">
        <v>36</v>
      </c>
      <c r="D2221" s="48">
        <v>43577</v>
      </c>
    </row>
    <row r="2222" spans="1:4" x14ac:dyDescent="0.3">
      <c r="A2222" s="1" t="s">
        <v>169</v>
      </c>
      <c r="B2222" s="1" t="s">
        <v>165</v>
      </c>
      <c r="C2222">
        <v>32</v>
      </c>
      <c r="D2222" s="48">
        <v>43578</v>
      </c>
    </row>
    <row r="2223" spans="1:4" x14ac:dyDescent="0.3">
      <c r="A2223" s="1" t="s">
        <v>162</v>
      </c>
      <c r="B2223" s="1" t="s">
        <v>160</v>
      </c>
      <c r="C2223">
        <v>32</v>
      </c>
      <c r="D2223" s="48">
        <v>43578</v>
      </c>
    </row>
    <row r="2224" spans="1:4" x14ac:dyDescent="0.3">
      <c r="A2224" s="1" t="s">
        <v>159</v>
      </c>
      <c r="B2224" s="1" t="s">
        <v>158</v>
      </c>
      <c r="C2224">
        <v>32</v>
      </c>
      <c r="D2224" s="48">
        <v>43578</v>
      </c>
    </row>
    <row r="2225" spans="1:4" x14ac:dyDescent="0.3">
      <c r="A2225" s="1" t="s">
        <v>168</v>
      </c>
      <c r="B2225" s="1" t="s">
        <v>155</v>
      </c>
      <c r="C2225">
        <v>32</v>
      </c>
      <c r="D2225" s="48">
        <v>43579</v>
      </c>
    </row>
    <row r="2226" spans="1:4" x14ac:dyDescent="0.3">
      <c r="A2226" s="1" t="s">
        <v>156</v>
      </c>
      <c r="B2226" s="1" t="s">
        <v>161</v>
      </c>
      <c r="C2226">
        <v>32</v>
      </c>
      <c r="D2226" s="48">
        <v>43579</v>
      </c>
    </row>
    <row r="2227" spans="1:4" x14ac:dyDescent="0.3">
      <c r="A2227" s="1" t="s">
        <v>167</v>
      </c>
      <c r="B2227" s="1" t="s">
        <v>166</v>
      </c>
      <c r="C2227">
        <v>32</v>
      </c>
      <c r="D2227" s="48">
        <v>43579</v>
      </c>
    </row>
    <row r="2228" spans="1:4" x14ac:dyDescent="0.3">
      <c r="A2228" s="1" t="s">
        <v>139</v>
      </c>
      <c r="B2228" s="1" t="s">
        <v>157</v>
      </c>
      <c r="C2228">
        <v>32</v>
      </c>
      <c r="D2228" s="48">
        <v>43579</v>
      </c>
    </row>
    <row r="2229" spans="1:4" x14ac:dyDescent="0.3">
      <c r="A2229" s="1" t="s">
        <v>163</v>
      </c>
      <c r="B2229" s="1" t="s">
        <v>170</v>
      </c>
      <c r="C2229">
        <v>32</v>
      </c>
      <c r="D2229" s="48">
        <v>43580</v>
      </c>
    </row>
    <row r="2230" spans="1:4" x14ac:dyDescent="0.3">
      <c r="A2230" s="1" t="s">
        <v>164</v>
      </c>
      <c r="B2230" s="1" t="s">
        <v>154</v>
      </c>
      <c r="C2230">
        <v>32</v>
      </c>
      <c r="D2230" s="48">
        <v>43580</v>
      </c>
    </row>
    <row r="2231" spans="1:4" x14ac:dyDescent="0.3">
      <c r="A2231" s="1" t="s">
        <v>471</v>
      </c>
      <c r="B2231" s="1" t="s">
        <v>464</v>
      </c>
      <c r="C2231">
        <v>27</v>
      </c>
      <c r="D2231" s="48">
        <v>43580</v>
      </c>
    </row>
    <row r="2232" spans="1:4" x14ac:dyDescent="0.3">
      <c r="A2232" s="1" t="s">
        <v>479</v>
      </c>
      <c r="B2232" s="1" t="s">
        <v>482</v>
      </c>
      <c r="C2232">
        <v>29</v>
      </c>
      <c r="D2232" s="48">
        <v>43580</v>
      </c>
    </row>
    <row r="2233" spans="1:4" x14ac:dyDescent="0.3">
      <c r="A2233" s="1" t="s">
        <v>142</v>
      </c>
      <c r="B2233" s="1" t="s">
        <v>144</v>
      </c>
      <c r="C2233">
        <v>37</v>
      </c>
      <c r="D2233" s="48">
        <v>43581</v>
      </c>
    </row>
    <row r="2234" spans="1:4" x14ac:dyDescent="0.3">
      <c r="A2234" s="1" t="s">
        <v>150</v>
      </c>
      <c r="B2234" s="1" t="s">
        <v>151</v>
      </c>
      <c r="C2234">
        <v>37</v>
      </c>
      <c r="D2234" s="48">
        <v>43581</v>
      </c>
    </row>
    <row r="2235" spans="1:4" x14ac:dyDescent="0.3">
      <c r="A2235" s="1" t="s">
        <v>135</v>
      </c>
      <c r="B2235" s="1" t="s">
        <v>140</v>
      </c>
      <c r="C2235">
        <v>37</v>
      </c>
      <c r="D2235" s="48">
        <v>43581</v>
      </c>
    </row>
    <row r="2236" spans="1:4" x14ac:dyDescent="0.3">
      <c r="A2236" s="1" t="s">
        <v>148</v>
      </c>
      <c r="B2236" s="1" t="s">
        <v>153</v>
      </c>
      <c r="C2236">
        <v>37</v>
      </c>
      <c r="D2236" s="48">
        <v>43581</v>
      </c>
    </row>
    <row r="2237" spans="1:4" x14ac:dyDescent="0.3">
      <c r="A2237" s="1" t="s">
        <v>134</v>
      </c>
      <c r="B2237" s="1" t="s">
        <v>147</v>
      </c>
      <c r="C2237">
        <v>37</v>
      </c>
      <c r="D2237" s="48">
        <v>43581</v>
      </c>
    </row>
    <row r="2238" spans="1:4" x14ac:dyDescent="0.3">
      <c r="A2238" s="1" t="s">
        <v>145</v>
      </c>
      <c r="B2238" s="1" t="s">
        <v>136</v>
      </c>
      <c r="C2238">
        <v>37</v>
      </c>
      <c r="D2238" s="48">
        <v>43581</v>
      </c>
    </row>
    <row r="2239" spans="1:4" x14ac:dyDescent="0.3">
      <c r="A2239" s="1" t="s">
        <v>141</v>
      </c>
      <c r="B2239" s="1" t="s">
        <v>133</v>
      </c>
      <c r="C2239">
        <v>37</v>
      </c>
      <c r="D2239" s="48">
        <v>43581</v>
      </c>
    </row>
    <row r="2240" spans="1:4" x14ac:dyDescent="0.3">
      <c r="A2240" s="1" t="s">
        <v>137</v>
      </c>
      <c r="B2240" s="1" t="s">
        <v>152</v>
      </c>
      <c r="C2240">
        <v>37</v>
      </c>
      <c r="D2240" s="48">
        <v>43581</v>
      </c>
    </row>
    <row r="2241" spans="1:4" x14ac:dyDescent="0.3">
      <c r="A2241" s="1" t="s">
        <v>143</v>
      </c>
      <c r="B2241" s="1" t="s">
        <v>138</v>
      </c>
      <c r="C2241">
        <v>37</v>
      </c>
      <c r="D2241" s="48">
        <v>43581</v>
      </c>
    </row>
    <row r="2242" spans="1:4" x14ac:dyDescent="0.3">
      <c r="A2242" s="1" t="s">
        <v>149</v>
      </c>
      <c r="B2242" s="1" t="s">
        <v>146</v>
      </c>
      <c r="C2242">
        <v>37</v>
      </c>
      <c r="D2242" s="48">
        <v>43581</v>
      </c>
    </row>
    <row r="2243" spans="1:4" x14ac:dyDescent="0.3">
      <c r="A2243" s="1" t="s">
        <v>467</v>
      </c>
      <c r="B2243" s="1" t="s">
        <v>472</v>
      </c>
      <c r="C2243">
        <v>27</v>
      </c>
      <c r="D2243" s="48">
        <v>43581</v>
      </c>
    </row>
    <row r="2244" spans="1:4" x14ac:dyDescent="0.3">
      <c r="A2244" s="1" t="s">
        <v>477</v>
      </c>
      <c r="B2244" s="1" t="s">
        <v>490</v>
      </c>
      <c r="C2244">
        <v>29</v>
      </c>
      <c r="D2244" s="48">
        <v>43581</v>
      </c>
    </row>
    <row r="2245" spans="1:4" x14ac:dyDescent="0.3">
      <c r="A2245" s="1" t="s">
        <v>480</v>
      </c>
      <c r="B2245" s="1" t="s">
        <v>478</v>
      </c>
      <c r="C2245">
        <v>29</v>
      </c>
      <c r="D2245" s="48">
        <v>43581</v>
      </c>
    </row>
    <row r="2246" spans="1:4" x14ac:dyDescent="0.3">
      <c r="A2246" s="1" t="s">
        <v>476</v>
      </c>
      <c r="B2246" s="1" t="s">
        <v>488</v>
      </c>
      <c r="C2246">
        <v>29</v>
      </c>
      <c r="D2246" s="48">
        <v>43581</v>
      </c>
    </row>
    <row r="2247" spans="1:4" x14ac:dyDescent="0.3">
      <c r="A2247" s="1" t="s">
        <v>486</v>
      </c>
      <c r="B2247" s="1" t="s">
        <v>487</v>
      </c>
      <c r="C2247">
        <v>29</v>
      </c>
      <c r="D2247" s="48">
        <v>43581</v>
      </c>
    </row>
    <row r="2248" spans="1:4" x14ac:dyDescent="0.3">
      <c r="A2248" s="1" t="s">
        <v>483</v>
      </c>
      <c r="B2248" s="1" t="s">
        <v>485</v>
      </c>
      <c r="C2248">
        <v>29</v>
      </c>
      <c r="D2248" s="48">
        <v>43581</v>
      </c>
    </row>
    <row r="2249" spans="1:4" x14ac:dyDescent="0.3">
      <c r="A2249" s="1" t="s">
        <v>475</v>
      </c>
      <c r="B2249" s="1" t="s">
        <v>489</v>
      </c>
      <c r="C2249">
        <v>29</v>
      </c>
      <c r="D2249" s="48">
        <v>43581</v>
      </c>
    </row>
    <row r="2250" spans="1:4" x14ac:dyDescent="0.3">
      <c r="A2250" s="1" t="s">
        <v>484</v>
      </c>
      <c r="B2250" s="1" t="s">
        <v>481</v>
      </c>
      <c r="C2250">
        <v>29</v>
      </c>
      <c r="D2250" s="48">
        <v>43581</v>
      </c>
    </row>
    <row r="2251" spans="1:4" x14ac:dyDescent="0.3">
      <c r="A2251" s="1" t="s">
        <v>21</v>
      </c>
      <c r="B2251" s="1" t="s">
        <v>16</v>
      </c>
      <c r="C2251">
        <v>36</v>
      </c>
      <c r="D2251" s="48">
        <v>43582</v>
      </c>
    </row>
    <row r="2252" spans="1:4" x14ac:dyDescent="0.3">
      <c r="A2252" s="1" t="s">
        <v>19</v>
      </c>
      <c r="B2252" s="1" t="s">
        <v>7</v>
      </c>
      <c r="C2252">
        <v>36</v>
      </c>
      <c r="D2252" s="48">
        <v>43582</v>
      </c>
    </row>
    <row r="2253" spans="1:4" x14ac:dyDescent="0.3">
      <c r="A2253" s="1" t="s">
        <v>9</v>
      </c>
      <c r="B2253" s="1" t="s">
        <v>23</v>
      </c>
      <c r="C2253">
        <v>36</v>
      </c>
      <c r="D2253" s="48">
        <v>43582</v>
      </c>
    </row>
    <row r="2254" spans="1:4" x14ac:dyDescent="0.3">
      <c r="A2254" s="1" t="s">
        <v>8</v>
      </c>
      <c r="B2254" s="1" t="s">
        <v>4</v>
      </c>
      <c r="C2254">
        <v>36</v>
      </c>
      <c r="D2254" s="48">
        <v>43582</v>
      </c>
    </row>
    <row r="2255" spans="1:4" x14ac:dyDescent="0.3">
      <c r="A2255" s="1" t="s">
        <v>15</v>
      </c>
      <c r="B2255" s="1" t="s">
        <v>6</v>
      </c>
      <c r="C2255">
        <v>36</v>
      </c>
      <c r="D2255" s="48">
        <v>43582</v>
      </c>
    </row>
    <row r="2256" spans="1:4" x14ac:dyDescent="0.3">
      <c r="A2256" s="1" t="s">
        <v>12</v>
      </c>
      <c r="B2256" s="1" t="s">
        <v>10</v>
      </c>
      <c r="C2256">
        <v>36</v>
      </c>
      <c r="D2256" s="48">
        <v>43582</v>
      </c>
    </row>
    <row r="2257" spans="1:4" x14ac:dyDescent="0.3">
      <c r="A2257" s="1" t="s">
        <v>14</v>
      </c>
      <c r="B2257" s="1" t="s">
        <v>11</v>
      </c>
      <c r="C2257">
        <v>36</v>
      </c>
      <c r="D2257" s="48">
        <v>43582</v>
      </c>
    </row>
    <row r="2258" spans="1:4" x14ac:dyDescent="0.3">
      <c r="A2258" s="1" t="s">
        <v>18</v>
      </c>
      <c r="B2258" s="1" t="s">
        <v>3</v>
      </c>
      <c r="C2258">
        <v>36</v>
      </c>
      <c r="D2258" s="48">
        <v>43582</v>
      </c>
    </row>
    <row r="2259" spans="1:4" x14ac:dyDescent="0.3">
      <c r="A2259" s="1" t="s">
        <v>17</v>
      </c>
      <c r="B2259" s="1" t="s">
        <v>13</v>
      </c>
      <c r="C2259">
        <v>36</v>
      </c>
      <c r="D2259" s="48">
        <v>43582</v>
      </c>
    </row>
    <row r="2260" spans="1:4" x14ac:dyDescent="0.3">
      <c r="A2260" s="1" t="s">
        <v>20</v>
      </c>
      <c r="B2260" s="1" t="s">
        <v>22</v>
      </c>
      <c r="C2260">
        <v>36</v>
      </c>
      <c r="D2260" s="48">
        <v>43582</v>
      </c>
    </row>
    <row r="2261" spans="1:4" x14ac:dyDescent="0.3">
      <c r="A2261" s="1" t="s">
        <v>89</v>
      </c>
      <c r="B2261" s="1" t="s">
        <v>87</v>
      </c>
      <c r="C2261">
        <v>34</v>
      </c>
      <c r="D2261" s="48">
        <v>43582</v>
      </c>
    </row>
    <row r="2262" spans="1:4" x14ac:dyDescent="0.3">
      <c r="A2262" s="1" t="s">
        <v>240</v>
      </c>
      <c r="B2262" s="1" t="s">
        <v>238</v>
      </c>
      <c r="C2262">
        <v>45</v>
      </c>
      <c r="D2262" s="48">
        <v>43582</v>
      </c>
    </row>
    <row r="2263" spans="1:4" x14ac:dyDescent="0.3">
      <c r="A2263" s="1" t="s">
        <v>226</v>
      </c>
      <c r="B2263" s="1" t="s">
        <v>236</v>
      </c>
      <c r="C2263">
        <v>45</v>
      </c>
      <c r="D2263" s="48">
        <v>43582</v>
      </c>
    </row>
    <row r="2264" spans="1:4" x14ac:dyDescent="0.3">
      <c r="A2264" s="1" t="s">
        <v>237</v>
      </c>
      <c r="B2264" s="1" t="s">
        <v>232</v>
      </c>
      <c r="C2264">
        <v>45</v>
      </c>
      <c r="D2264" s="48">
        <v>43582</v>
      </c>
    </row>
    <row r="2265" spans="1:4" x14ac:dyDescent="0.3">
      <c r="A2265" s="1" t="s">
        <v>222</v>
      </c>
      <c r="B2265" s="1" t="s">
        <v>220</v>
      </c>
      <c r="C2265">
        <v>45</v>
      </c>
      <c r="D2265" s="48">
        <v>43582</v>
      </c>
    </row>
    <row r="2266" spans="1:4" x14ac:dyDescent="0.3">
      <c r="A2266" s="1" t="s">
        <v>233</v>
      </c>
      <c r="B2266" s="1" t="s">
        <v>224</v>
      </c>
      <c r="C2266">
        <v>45</v>
      </c>
      <c r="D2266" s="48">
        <v>43582</v>
      </c>
    </row>
    <row r="2267" spans="1:4" x14ac:dyDescent="0.3">
      <c r="A2267" s="1" t="s">
        <v>225</v>
      </c>
      <c r="B2267" s="1" t="s">
        <v>229</v>
      </c>
      <c r="C2267">
        <v>45</v>
      </c>
      <c r="D2267" s="48">
        <v>43582</v>
      </c>
    </row>
    <row r="2268" spans="1:4" x14ac:dyDescent="0.3">
      <c r="A2268" s="1" t="s">
        <v>221</v>
      </c>
      <c r="B2268" s="1" t="s">
        <v>230</v>
      </c>
      <c r="C2268">
        <v>45</v>
      </c>
      <c r="D2268" s="48">
        <v>43582</v>
      </c>
    </row>
    <row r="2269" spans="1:4" x14ac:dyDescent="0.3">
      <c r="A2269" s="1" t="s">
        <v>228</v>
      </c>
      <c r="B2269" s="1" t="s">
        <v>219</v>
      </c>
      <c r="C2269">
        <v>45</v>
      </c>
      <c r="D2269" s="48">
        <v>43582</v>
      </c>
    </row>
    <row r="2270" spans="1:4" x14ac:dyDescent="0.3">
      <c r="A2270" s="1" t="s">
        <v>234</v>
      </c>
      <c r="B2270" s="1" t="s">
        <v>239</v>
      </c>
      <c r="C2270">
        <v>45</v>
      </c>
      <c r="D2270" s="48">
        <v>43582</v>
      </c>
    </row>
    <row r="2271" spans="1:4" x14ac:dyDescent="0.3">
      <c r="A2271" s="1" t="s">
        <v>242</v>
      </c>
      <c r="B2271" s="1" t="s">
        <v>231</v>
      </c>
      <c r="C2271">
        <v>45</v>
      </c>
      <c r="D2271" s="48">
        <v>43582</v>
      </c>
    </row>
    <row r="2272" spans="1:4" x14ac:dyDescent="0.3">
      <c r="A2272" s="1" t="s">
        <v>235</v>
      </c>
      <c r="B2272" s="1" t="s">
        <v>241</v>
      </c>
      <c r="C2272">
        <v>45</v>
      </c>
      <c r="D2272" s="48">
        <v>43582</v>
      </c>
    </row>
    <row r="2273" spans="1:4" x14ac:dyDescent="0.3">
      <c r="A2273" s="1" t="s">
        <v>227</v>
      </c>
      <c r="B2273" s="1" t="s">
        <v>223</v>
      </c>
      <c r="C2273">
        <v>45</v>
      </c>
      <c r="D2273" s="48">
        <v>43582</v>
      </c>
    </row>
    <row r="2274" spans="1:4" x14ac:dyDescent="0.3">
      <c r="A2274" s="1" t="s">
        <v>177</v>
      </c>
      <c r="B2274" s="1" t="s">
        <v>189</v>
      </c>
      <c r="C2274">
        <v>45</v>
      </c>
      <c r="D2274" s="48">
        <v>43582</v>
      </c>
    </row>
    <row r="2275" spans="1:4" x14ac:dyDescent="0.3">
      <c r="A2275" s="1" t="s">
        <v>191</v>
      </c>
      <c r="B2275" s="1" t="s">
        <v>188</v>
      </c>
      <c r="C2275">
        <v>45</v>
      </c>
      <c r="D2275" s="48">
        <v>43582</v>
      </c>
    </row>
    <row r="2276" spans="1:4" x14ac:dyDescent="0.3">
      <c r="A2276" s="1" t="s">
        <v>181</v>
      </c>
      <c r="B2276" s="1" t="s">
        <v>176</v>
      </c>
      <c r="C2276">
        <v>45</v>
      </c>
      <c r="D2276" s="48">
        <v>43582</v>
      </c>
    </row>
    <row r="2277" spans="1:4" x14ac:dyDescent="0.3">
      <c r="A2277" s="1" t="s">
        <v>171</v>
      </c>
      <c r="B2277" s="1" t="s">
        <v>179</v>
      </c>
      <c r="C2277">
        <v>45</v>
      </c>
      <c r="D2277" s="48">
        <v>43582</v>
      </c>
    </row>
    <row r="2278" spans="1:4" x14ac:dyDescent="0.3">
      <c r="A2278" s="1" t="s">
        <v>175</v>
      </c>
      <c r="B2278" s="1" t="s">
        <v>193</v>
      </c>
      <c r="C2278">
        <v>45</v>
      </c>
      <c r="D2278" s="48">
        <v>43582</v>
      </c>
    </row>
    <row r="2279" spans="1:4" x14ac:dyDescent="0.3">
      <c r="A2279" s="1" t="s">
        <v>190</v>
      </c>
      <c r="B2279" s="1" t="s">
        <v>182</v>
      </c>
      <c r="C2279">
        <v>45</v>
      </c>
      <c r="D2279" s="48">
        <v>43582</v>
      </c>
    </row>
    <row r="2280" spans="1:4" x14ac:dyDescent="0.3">
      <c r="A2280" s="1" t="s">
        <v>172</v>
      </c>
      <c r="B2280" s="1" t="s">
        <v>185</v>
      </c>
      <c r="C2280">
        <v>45</v>
      </c>
      <c r="D2280" s="48">
        <v>43582</v>
      </c>
    </row>
    <row r="2281" spans="1:4" x14ac:dyDescent="0.3">
      <c r="A2281" s="1" t="s">
        <v>187</v>
      </c>
      <c r="B2281" s="1" t="s">
        <v>186</v>
      </c>
      <c r="C2281">
        <v>45</v>
      </c>
      <c r="D2281" s="48">
        <v>43582</v>
      </c>
    </row>
    <row r="2282" spans="1:4" x14ac:dyDescent="0.3">
      <c r="A2282" s="1" t="s">
        <v>178</v>
      </c>
      <c r="B2282" s="1" t="s">
        <v>180</v>
      </c>
      <c r="C2282">
        <v>45</v>
      </c>
      <c r="D2282" s="48">
        <v>43582</v>
      </c>
    </row>
    <row r="2283" spans="1:4" x14ac:dyDescent="0.3">
      <c r="A2283" s="1" t="s">
        <v>174</v>
      </c>
      <c r="B2283" s="1" t="s">
        <v>194</v>
      </c>
      <c r="C2283">
        <v>45</v>
      </c>
      <c r="D2283" s="48">
        <v>43582</v>
      </c>
    </row>
    <row r="2284" spans="1:4" x14ac:dyDescent="0.3">
      <c r="A2284" s="1" t="s">
        <v>183</v>
      </c>
      <c r="B2284" s="1" t="s">
        <v>184</v>
      </c>
      <c r="C2284">
        <v>45</v>
      </c>
      <c r="D2284" s="48">
        <v>43582</v>
      </c>
    </row>
    <row r="2285" spans="1:4" x14ac:dyDescent="0.3">
      <c r="A2285" s="1" t="s">
        <v>173</v>
      </c>
      <c r="B2285" s="1" t="s">
        <v>192</v>
      </c>
      <c r="C2285">
        <v>45</v>
      </c>
      <c r="D2285" s="48">
        <v>43582</v>
      </c>
    </row>
    <row r="2286" spans="1:4" x14ac:dyDescent="0.3">
      <c r="A2286" s="1" t="s">
        <v>217</v>
      </c>
      <c r="B2286" s="1" t="s">
        <v>207</v>
      </c>
      <c r="C2286">
        <v>45</v>
      </c>
      <c r="D2286" s="48">
        <v>43582</v>
      </c>
    </row>
    <row r="2287" spans="1:4" x14ac:dyDescent="0.3">
      <c r="A2287" s="1" t="s">
        <v>204</v>
      </c>
      <c r="B2287" s="1" t="s">
        <v>218</v>
      </c>
      <c r="C2287">
        <v>45</v>
      </c>
      <c r="D2287" s="48">
        <v>43582</v>
      </c>
    </row>
    <row r="2288" spans="1:4" x14ac:dyDescent="0.3">
      <c r="A2288" s="1" t="s">
        <v>198</v>
      </c>
      <c r="B2288" s="1" t="s">
        <v>202</v>
      </c>
      <c r="C2288">
        <v>45</v>
      </c>
      <c r="D2288" s="48">
        <v>43582</v>
      </c>
    </row>
    <row r="2289" spans="1:4" x14ac:dyDescent="0.3">
      <c r="A2289" s="1" t="s">
        <v>209</v>
      </c>
      <c r="B2289" s="1" t="s">
        <v>196</v>
      </c>
      <c r="C2289">
        <v>45</v>
      </c>
      <c r="D2289" s="48">
        <v>43582</v>
      </c>
    </row>
    <row r="2290" spans="1:4" x14ac:dyDescent="0.3">
      <c r="A2290" s="1" t="s">
        <v>203</v>
      </c>
      <c r="B2290" s="1" t="s">
        <v>211</v>
      </c>
      <c r="C2290">
        <v>45</v>
      </c>
      <c r="D2290" s="48">
        <v>43582</v>
      </c>
    </row>
    <row r="2291" spans="1:4" x14ac:dyDescent="0.3">
      <c r="A2291" s="1" t="s">
        <v>205</v>
      </c>
      <c r="B2291" s="1" t="s">
        <v>213</v>
      </c>
      <c r="C2291">
        <v>45</v>
      </c>
      <c r="D2291" s="48">
        <v>43582</v>
      </c>
    </row>
    <row r="2292" spans="1:4" x14ac:dyDescent="0.3">
      <c r="A2292" s="1" t="s">
        <v>212</v>
      </c>
      <c r="B2292" s="1" t="s">
        <v>200</v>
      </c>
      <c r="C2292">
        <v>45</v>
      </c>
      <c r="D2292" s="48">
        <v>43582</v>
      </c>
    </row>
    <row r="2293" spans="1:4" x14ac:dyDescent="0.3">
      <c r="A2293" s="1" t="s">
        <v>214</v>
      </c>
      <c r="B2293" s="1" t="s">
        <v>201</v>
      </c>
      <c r="C2293">
        <v>45</v>
      </c>
      <c r="D2293" s="48">
        <v>43582</v>
      </c>
    </row>
    <row r="2294" spans="1:4" x14ac:dyDescent="0.3">
      <c r="A2294" s="1" t="s">
        <v>210</v>
      </c>
      <c r="B2294" s="1" t="s">
        <v>206</v>
      </c>
      <c r="C2294">
        <v>45</v>
      </c>
      <c r="D2294" s="48">
        <v>43582</v>
      </c>
    </row>
    <row r="2295" spans="1:4" x14ac:dyDescent="0.3">
      <c r="A2295" s="1" t="s">
        <v>216</v>
      </c>
      <c r="B2295" s="1" t="s">
        <v>215</v>
      </c>
      <c r="C2295">
        <v>45</v>
      </c>
      <c r="D2295" s="48">
        <v>43582</v>
      </c>
    </row>
    <row r="2296" spans="1:4" x14ac:dyDescent="0.3">
      <c r="A2296" s="1" t="s">
        <v>197</v>
      </c>
      <c r="B2296" s="1" t="s">
        <v>195</v>
      </c>
      <c r="C2296">
        <v>45</v>
      </c>
      <c r="D2296" s="48">
        <v>43582</v>
      </c>
    </row>
    <row r="2297" spans="1:4" x14ac:dyDescent="0.3">
      <c r="A2297" s="1" t="s">
        <v>208</v>
      </c>
      <c r="B2297" s="1" t="s">
        <v>199</v>
      </c>
      <c r="C2297">
        <v>45</v>
      </c>
      <c r="D2297" s="48">
        <v>43582</v>
      </c>
    </row>
    <row r="2298" spans="1:4" x14ac:dyDescent="0.3">
      <c r="A2298" s="1" t="s">
        <v>245</v>
      </c>
      <c r="B2298" s="1" t="s">
        <v>258</v>
      </c>
      <c r="C2298">
        <v>31</v>
      </c>
      <c r="D2298" s="48">
        <v>43582</v>
      </c>
    </row>
    <row r="2299" spans="1:4" x14ac:dyDescent="0.3">
      <c r="A2299" s="1" t="s">
        <v>246</v>
      </c>
      <c r="B2299" s="1" t="s">
        <v>253</v>
      </c>
      <c r="C2299">
        <v>31</v>
      </c>
      <c r="D2299" s="48">
        <v>43582</v>
      </c>
    </row>
    <row r="2300" spans="1:4" x14ac:dyDescent="0.3">
      <c r="A2300" s="1" t="s">
        <v>251</v>
      </c>
      <c r="B2300" s="1" t="s">
        <v>250</v>
      </c>
      <c r="C2300">
        <v>31</v>
      </c>
      <c r="D2300" s="48">
        <v>43582</v>
      </c>
    </row>
    <row r="2301" spans="1:4" x14ac:dyDescent="0.3">
      <c r="A2301" s="1" t="s">
        <v>252</v>
      </c>
      <c r="B2301" s="1" t="s">
        <v>318</v>
      </c>
      <c r="C2301">
        <v>31</v>
      </c>
      <c r="D2301" s="48">
        <v>43582</v>
      </c>
    </row>
    <row r="2302" spans="1:4" x14ac:dyDescent="0.3">
      <c r="A2302" s="1" t="s">
        <v>319</v>
      </c>
      <c r="B2302" s="1" t="s">
        <v>248</v>
      </c>
      <c r="C2302">
        <v>31</v>
      </c>
      <c r="D2302" s="48">
        <v>43582</v>
      </c>
    </row>
    <row r="2303" spans="1:4" x14ac:dyDescent="0.3">
      <c r="A2303" s="1" t="s">
        <v>257</v>
      </c>
      <c r="B2303" s="1" t="s">
        <v>247</v>
      </c>
      <c r="C2303">
        <v>31</v>
      </c>
      <c r="D2303" s="48">
        <v>43582</v>
      </c>
    </row>
    <row r="2304" spans="1:4" x14ac:dyDescent="0.3">
      <c r="A2304" s="1" t="s">
        <v>254</v>
      </c>
      <c r="B2304" s="1" t="s">
        <v>259</v>
      </c>
      <c r="C2304">
        <v>31</v>
      </c>
      <c r="D2304" s="48">
        <v>43582</v>
      </c>
    </row>
    <row r="2305" spans="1:4" x14ac:dyDescent="0.3">
      <c r="A2305" s="1" t="s">
        <v>255</v>
      </c>
      <c r="B2305" s="1" t="s">
        <v>244</v>
      </c>
      <c r="C2305">
        <v>31</v>
      </c>
      <c r="D2305" s="48">
        <v>43582</v>
      </c>
    </row>
    <row r="2306" spans="1:4" x14ac:dyDescent="0.3">
      <c r="A2306" s="1" t="s">
        <v>249</v>
      </c>
      <c r="B2306" s="1" t="s">
        <v>256</v>
      </c>
      <c r="C2306">
        <v>31</v>
      </c>
      <c r="D2306" s="48">
        <v>43582</v>
      </c>
    </row>
    <row r="2307" spans="1:4" x14ac:dyDescent="0.3">
      <c r="A2307" s="1" t="s">
        <v>323</v>
      </c>
      <c r="B2307" s="1" t="s">
        <v>335</v>
      </c>
      <c r="C2307">
        <v>46</v>
      </c>
      <c r="D2307" s="48">
        <v>43582</v>
      </c>
    </row>
    <row r="2308" spans="1:4" x14ac:dyDescent="0.3">
      <c r="A2308" s="1" t="s">
        <v>331</v>
      </c>
      <c r="B2308" s="1" t="s">
        <v>329</v>
      </c>
      <c r="C2308">
        <v>46</v>
      </c>
      <c r="D2308" s="48">
        <v>43582</v>
      </c>
    </row>
    <row r="2309" spans="1:4" x14ac:dyDescent="0.3">
      <c r="A2309" s="1" t="s">
        <v>334</v>
      </c>
      <c r="B2309" s="1" t="s">
        <v>328</v>
      </c>
      <c r="C2309">
        <v>46</v>
      </c>
      <c r="D2309" s="48">
        <v>43582</v>
      </c>
    </row>
    <row r="2310" spans="1:4" x14ac:dyDescent="0.3">
      <c r="A2310" s="1" t="s">
        <v>342</v>
      </c>
      <c r="B2310" s="1" t="s">
        <v>324</v>
      </c>
      <c r="C2310">
        <v>46</v>
      </c>
      <c r="D2310" s="48">
        <v>43582</v>
      </c>
    </row>
    <row r="2311" spans="1:4" x14ac:dyDescent="0.3">
      <c r="A2311" s="1" t="s">
        <v>336</v>
      </c>
      <c r="B2311" s="1" t="s">
        <v>327</v>
      </c>
      <c r="C2311">
        <v>46</v>
      </c>
      <c r="D2311" s="48">
        <v>43582</v>
      </c>
    </row>
    <row r="2312" spans="1:4" x14ac:dyDescent="0.3">
      <c r="A2312" s="1" t="s">
        <v>326</v>
      </c>
      <c r="B2312" s="1" t="s">
        <v>330</v>
      </c>
      <c r="C2312">
        <v>46</v>
      </c>
      <c r="D2312" s="48">
        <v>43582</v>
      </c>
    </row>
    <row r="2313" spans="1:4" x14ac:dyDescent="0.3">
      <c r="A2313" s="1" t="s">
        <v>332</v>
      </c>
      <c r="B2313" s="1" t="s">
        <v>322</v>
      </c>
      <c r="C2313">
        <v>46</v>
      </c>
      <c r="D2313" s="48">
        <v>43582</v>
      </c>
    </row>
    <row r="2314" spans="1:4" x14ac:dyDescent="0.3">
      <c r="A2314" s="1" t="s">
        <v>343</v>
      </c>
      <c r="B2314" s="1" t="s">
        <v>333</v>
      </c>
      <c r="C2314">
        <v>46</v>
      </c>
      <c r="D2314" s="48">
        <v>43582</v>
      </c>
    </row>
    <row r="2315" spans="1:4" x14ac:dyDescent="0.3">
      <c r="A2315" s="1" t="s">
        <v>320</v>
      </c>
      <c r="B2315" s="1" t="s">
        <v>341</v>
      </c>
      <c r="C2315">
        <v>46</v>
      </c>
      <c r="D2315" s="48">
        <v>43582</v>
      </c>
    </row>
    <row r="2316" spans="1:4" x14ac:dyDescent="0.3">
      <c r="A2316" s="1" t="s">
        <v>339</v>
      </c>
      <c r="B2316" s="1" t="s">
        <v>338</v>
      </c>
      <c r="C2316">
        <v>46</v>
      </c>
      <c r="D2316" s="48">
        <v>43582</v>
      </c>
    </row>
    <row r="2317" spans="1:4" x14ac:dyDescent="0.3">
      <c r="A2317" s="1" t="s">
        <v>340</v>
      </c>
      <c r="B2317" s="1" t="s">
        <v>337</v>
      </c>
      <c r="C2317">
        <v>46</v>
      </c>
      <c r="D2317" s="48">
        <v>43582</v>
      </c>
    </row>
    <row r="2318" spans="1:4" x14ac:dyDescent="0.3">
      <c r="A2318" s="1" t="s">
        <v>321</v>
      </c>
      <c r="B2318" s="1" t="s">
        <v>325</v>
      </c>
      <c r="C2318">
        <v>46</v>
      </c>
      <c r="D2318" s="48">
        <v>43582</v>
      </c>
    </row>
    <row r="2319" spans="1:4" x14ac:dyDescent="0.3">
      <c r="A2319" s="1" t="s">
        <v>461</v>
      </c>
      <c r="B2319" s="1" t="s">
        <v>452</v>
      </c>
      <c r="C2319">
        <v>35</v>
      </c>
      <c r="D2319" s="48">
        <v>43582</v>
      </c>
    </row>
    <row r="2320" spans="1:4" x14ac:dyDescent="0.3">
      <c r="A2320" s="1" t="s">
        <v>456</v>
      </c>
      <c r="B2320" s="1" t="s">
        <v>455</v>
      </c>
      <c r="C2320">
        <v>35</v>
      </c>
      <c r="D2320" s="48">
        <v>43582</v>
      </c>
    </row>
    <row r="2321" spans="1:4" x14ac:dyDescent="0.3">
      <c r="A2321" s="1" t="s">
        <v>454</v>
      </c>
      <c r="B2321" s="1" t="s">
        <v>459</v>
      </c>
      <c r="C2321">
        <v>35</v>
      </c>
      <c r="D2321" s="48">
        <v>43582</v>
      </c>
    </row>
    <row r="2322" spans="1:4" x14ac:dyDescent="0.3">
      <c r="A2322" s="1" t="s">
        <v>457</v>
      </c>
      <c r="B2322" s="1" t="s">
        <v>453</v>
      </c>
      <c r="C2322">
        <v>35</v>
      </c>
      <c r="D2322" s="48">
        <v>43582</v>
      </c>
    </row>
    <row r="2323" spans="1:4" x14ac:dyDescent="0.3">
      <c r="A2323" s="1" t="s">
        <v>458</v>
      </c>
      <c r="B2323" s="1" t="s">
        <v>460</v>
      </c>
      <c r="C2323">
        <v>35</v>
      </c>
      <c r="D2323" s="48">
        <v>43582</v>
      </c>
    </row>
    <row r="2324" spans="1:4" x14ac:dyDescent="0.3">
      <c r="A2324" s="1" t="s">
        <v>466</v>
      </c>
      <c r="B2324" s="1" t="s">
        <v>465</v>
      </c>
      <c r="C2324">
        <v>27</v>
      </c>
      <c r="D2324" s="48">
        <v>43582</v>
      </c>
    </row>
    <row r="2325" spans="1:4" x14ac:dyDescent="0.3">
      <c r="A2325" s="1" t="s">
        <v>473</v>
      </c>
      <c r="B2325" s="1" t="s">
        <v>469</v>
      </c>
      <c r="C2325">
        <v>27</v>
      </c>
      <c r="D2325" s="48">
        <v>43582</v>
      </c>
    </row>
    <row r="2326" spans="1:4" x14ac:dyDescent="0.3">
      <c r="A2326" s="1" t="s">
        <v>156</v>
      </c>
      <c r="B2326" s="1" t="s">
        <v>162</v>
      </c>
      <c r="C2326">
        <v>33</v>
      </c>
      <c r="D2326" s="48">
        <v>43583</v>
      </c>
    </row>
    <row r="2327" spans="1:4" x14ac:dyDescent="0.3">
      <c r="A2327" s="1" t="s">
        <v>168</v>
      </c>
      <c r="B2327" s="1" t="s">
        <v>167</v>
      </c>
      <c r="C2327">
        <v>33</v>
      </c>
      <c r="D2327" s="48">
        <v>43583</v>
      </c>
    </row>
    <row r="2328" spans="1:4" x14ac:dyDescent="0.3">
      <c r="A2328" s="1" t="s">
        <v>154</v>
      </c>
      <c r="B2328" s="1" t="s">
        <v>158</v>
      </c>
      <c r="C2328">
        <v>33</v>
      </c>
      <c r="D2328" s="48">
        <v>43583</v>
      </c>
    </row>
    <row r="2329" spans="1:4" x14ac:dyDescent="0.3">
      <c r="A2329" s="1" t="s">
        <v>161</v>
      </c>
      <c r="B2329" s="1" t="s">
        <v>155</v>
      </c>
      <c r="C2329">
        <v>33</v>
      </c>
      <c r="D2329" s="48">
        <v>43583</v>
      </c>
    </row>
    <row r="2330" spans="1:4" x14ac:dyDescent="0.3">
      <c r="A2330" s="1" t="s">
        <v>170</v>
      </c>
      <c r="B2330" s="1" t="s">
        <v>159</v>
      </c>
      <c r="C2330">
        <v>33</v>
      </c>
      <c r="D2330" s="48">
        <v>43583</v>
      </c>
    </row>
    <row r="2331" spans="1:4" x14ac:dyDescent="0.3">
      <c r="A2331" s="1" t="s">
        <v>169</v>
      </c>
      <c r="B2331" s="1" t="s">
        <v>139</v>
      </c>
      <c r="C2331">
        <v>33</v>
      </c>
      <c r="D2331" s="48">
        <v>43583</v>
      </c>
    </row>
    <row r="2332" spans="1:4" x14ac:dyDescent="0.3">
      <c r="A2332" s="1" t="s">
        <v>160</v>
      </c>
      <c r="B2332" s="1" t="s">
        <v>157</v>
      </c>
      <c r="C2332">
        <v>33</v>
      </c>
      <c r="D2332" s="48">
        <v>43583</v>
      </c>
    </row>
    <row r="2333" spans="1:4" x14ac:dyDescent="0.3">
      <c r="A2333" s="1" t="s">
        <v>163</v>
      </c>
      <c r="B2333" s="1" t="s">
        <v>164</v>
      </c>
      <c r="C2333">
        <v>33</v>
      </c>
      <c r="D2333" s="48">
        <v>43583</v>
      </c>
    </row>
    <row r="2334" spans="1:4" x14ac:dyDescent="0.3">
      <c r="A2334" s="1" t="s">
        <v>165</v>
      </c>
      <c r="B2334" s="1" t="s">
        <v>166</v>
      </c>
      <c r="C2334">
        <v>33</v>
      </c>
      <c r="D2334" s="48">
        <v>43583</v>
      </c>
    </row>
    <row r="2335" spans="1:4" x14ac:dyDescent="0.3">
      <c r="A2335" s="1" t="s">
        <v>273</v>
      </c>
      <c r="B2335" s="1" t="s">
        <v>264</v>
      </c>
      <c r="C2335">
        <v>31</v>
      </c>
      <c r="D2335" s="48">
        <v>43583</v>
      </c>
    </row>
    <row r="2336" spans="1:4" x14ac:dyDescent="0.3">
      <c r="A2336" s="1" t="s">
        <v>262</v>
      </c>
      <c r="B2336" s="1" t="s">
        <v>266</v>
      </c>
      <c r="C2336">
        <v>31</v>
      </c>
      <c r="D2336" s="48">
        <v>43583</v>
      </c>
    </row>
    <row r="2337" spans="1:4" x14ac:dyDescent="0.3">
      <c r="A2337" s="1" t="s">
        <v>268</v>
      </c>
      <c r="B2337" s="1" t="s">
        <v>263</v>
      </c>
      <c r="C2337">
        <v>31</v>
      </c>
      <c r="D2337" s="48">
        <v>43583</v>
      </c>
    </row>
    <row r="2338" spans="1:4" x14ac:dyDescent="0.3">
      <c r="A2338" s="1" t="s">
        <v>265</v>
      </c>
      <c r="B2338" s="1" t="s">
        <v>272</v>
      </c>
      <c r="C2338">
        <v>31</v>
      </c>
      <c r="D2338" s="48">
        <v>43583</v>
      </c>
    </row>
    <row r="2339" spans="1:4" x14ac:dyDescent="0.3">
      <c r="A2339" s="1" t="s">
        <v>276</v>
      </c>
      <c r="B2339" s="1" t="s">
        <v>275</v>
      </c>
      <c r="C2339">
        <v>31</v>
      </c>
      <c r="D2339" s="48">
        <v>43583</v>
      </c>
    </row>
    <row r="2340" spans="1:4" x14ac:dyDescent="0.3">
      <c r="A2340" s="1" t="s">
        <v>267</v>
      </c>
      <c r="B2340" s="1" t="s">
        <v>270</v>
      </c>
      <c r="C2340">
        <v>31</v>
      </c>
      <c r="D2340" s="48">
        <v>43583</v>
      </c>
    </row>
    <row r="2341" spans="1:4" x14ac:dyDescent="0.3">
      <c r="A2341" s="1" t="s">
        <v>261</v>
      </c>
      <c r="B2341" s="1" t="s">
        <v>260</v>
      </c>
      <c r="C2341">
        <v>31</v>
      </c>
      <c r="D2341" s="48">
        <v>43583</v>
      </c>
    </row>
    <row r="2342" spans="1:4" x14ac:dyDescent="0.3">
      <c r="A2342" s="1" t="s">
        <v>269</v>
      </c>
      <c r="B2342" s="1" t="s">
        <v>274</v>
      </c>
      <c r="C2342">
        <v>31</v>
      </c>
      <c r="D2342" s="48">
        <v>43583</v>
      </c>
    </row>
    <row r="2343" spans="1:4" x14ac:dyDescent="0.3">
      <c r="A2343" s="1" t="s">
        <v>271</v>
      </c>
      <c r="B2343" s="1" t="s">
        <v>277</v>
      </c>
      <c r="C2343">
        <v>31</v>
      </c>
      <c r="D2343" s="48">
        <v>43583</v>
      </c>
    </row>
    <row r="2344" spans="1:4" x14ac:dyDescent="0.3">
      <c r="A2344" s="1" t="s">
        <v>345</v>
      </c>
      <c r="B2344" s="1" t="s">
        <v>356</v>
      </c>
      <c r="C2344">
        <v>31</v>
      </c>
      <c r="D2344" s="48">
        <v>43583</v>
      </c>
    </row>
    <row r="2345" spans="1:4" x14ac:dyDescent="0.3">
      <c r="A2345" s="1" t="s">
        <v>359</v>
      </c>
      <c r="B2345" s="1" t="s">
        <v>357</v>
      </c>
      <c r="C2345">
        <v>31</v>
      </c>
      <c r="D2345" s="48">
        <v>43583</v>
      </c>
    </row>
    <row r="2346" spans="1:4" x14ac:dyDescent="0.3">
      <c r="A2346" s="1" t="s">
        <v>347</v>
      </c>
      <c r="B2346" s="1" t="s">
        <v>344</v>
      </c>
      <c r="C2346">
        <v>31</v>
      </c>
      <c r="D2346" s="48">
        <v>43583</v>
      </c>
    </row>
    <row r="2347" spans="1:4" x14ac:dyDescent="0.3">
      <c r="A2347" s="1" t="s">
        <v>361</v>
      </c>
      <c r="B2347" s="1" t="s">
        <v>353</v>
      </c>
      <c r="C2347">
        <v>31</v>
      </c>
      <c r="D2347" s="48">
        <v>43583</v>
      </c>
    </row>
    <row r="2348" spans="1:4" x14ac:dyDescent="0.3">
      <c r="A2348" s="1" t="s">
        <v>358</v>
      </c>
      <c r="B2348" s="1" t="s">
        <v>348</v>
      </c>
      <c r="C2348">
        <v>31</v>
      </c>
      <c r="D2348" s="48">
        <v>43583</v>
      </c>
    </row>
    <row r="2349" spans="1:4" x14ac:dyDescent="0.3">
      <c r="A2349" s="1" t="s">
        <v>346</v>
      </c>
      <c r="B2349" s="1" t="s">
        <v>352</v>
      </c>
      <c r="C2349">
        <v>31</v>
      </c>
      <c r="D2349" s="48">
        <v>43583</v>
      </c>
    </row>
    <row r="2350" spans="1:4" x14ac:dyDescent="0.3">
      <c r="A2350" s="1" t="s">
        <v>355</v>
      </c>
      <c r="B2350" s="1" t="s">
        <v>351</v>
      </c>
      <c r="C2350">
        <v>31</v>
      </c>
      <c r="D2350" s="48">
        <v>43583</v>
      </c>
    </row>
    <row r="2351" spans="1:4" x14ac:dyDescent="0.3">
      <c r="A2351" s="1" t="s">
        <v>360</v>
      </c>
      <c r="B2351" s="1" t="s">
        <v>354</v>
      </c>
      <c r="C2351">
        <v>31</v>
      </c>
      <c r="D2351" s="48">
        <v>43583</v>
      </c>
    </row>
    <row r="2352" spans="1:4" x14ac:dyDescent="0.3">
      <c r="A2352" s="1" t="s">
        <v>350</v>
      </c>
      <c r="B2352" s="1" t="s">
        <v>349</v>
      </c>
      <c r="C2352">
        <v>31</v>
      </c>
      <c r="D2352" s="48">
        <v>43583</v>
      </c>
    </row>
    <row r="2353" spans="1:4" x14ac:dyDescent="0.3">
      <c r="A2353" s="1" t="s">
        <v>401</v>
      </c>
      <c r="B2353" s="1" t="s">
        <v>448</v>
      </c>
      <c r="C2353">
        <v>31</v>
      </c>
      <c r="D2353" s="48">
        <v>43583</v>
      </c>
    </row>
    <row r="2354" spans="1:4" x14ac:dyDescent="0.3">
      <c r="A2354" s="1" t="s">
        <v>407</v>
      </c>
      <c r="B2354" s="1" t="s">
        <v>405</v>
      </c>
      <c r="C2354">
        <v>31</v>
      </c>
      <c r="D2354" s="48">
        <v>43583</v>
      </c>
    </row>
    <row r="2355" spans="1:4" x14ac:dyDescent="0.3">
      <c r="A2355" s="1" t="s">
        <v>408</v>
      </c>
      <c r="B2355" s="1" t="s">
        <v>409</v>
      </c>
      <c r="C2355">
        <v>31</v>
      </c>
      <c r="D2355" s="48">
        <v>43583</v>
      </c>
    </row>
    <row r="2356" spans="1:4" x14ac:dyDescent="0.3">
      <c r="A2356" s="1" t="s">
        <v>415</v>
      </c>
      <c r="B2356" s="1" t="s">
        <v>406</v>
      </c>
      <c r="C2356">
        <v>31</v>
      </c>
      <c r="D2356" s="48">
        <v>43583</v>
      </c>
    </row>
    <row r="2357" spans="1:4" x14ac:dyDescent="0.3">
      <c r="A2357" s="1" t="s">
        <v>412</v>
      </c>
      <c r="B2357" s="1" t="s">
        <v>404</v>
      </c>
      <c r="C2357">
        <v>31</v>
      </c>
      <c r="D2357" s="48">
        <v>43583</v>
      </c>
    </row>
    <row r="2358" spans="1:4" x14ac:dyDescent="0.3">
      <c r="A2358" s="1" t="s">
        <v>414</v>
      </c>
      <c r="B2358" s="1" t="s">
        <v>410</v>
      </c>
      <c r="C2358">
        <v>31</v>
      </c>
      <c r="D2358" s="48">
        <v>43583</v>
      </c>
    </row>
    <row r="2359" spans="1:4" x14ac:dyDescent="0.3">
      <c r="A2359" s="1" t="s">
        <v>413</v>
      </c>
      <c r="B2359" s="1" t="s">
        <v>400</v>
      </c>
      <c r="C2359">
        <v>31</v>
      </c>
      <c r="D2359" s="48">
        <v>43583</v>
      </c>
    </row>
    <row r="2360" spans="1:4" x14ac:dyDescent="0.3">
      <c r="A2360" s="1" t="s">
        <v>403</v>
      </c>
      <c r="B2360" s="1" t="s">
        <v>416</v>
      </c>
      <c r="C2360">
        <v>31</v>
      </c>
      <c r="D2360" s="48">
        <v>43583</v>
      </c>
    </row>
    <row r="2361" spans="1:4" x14ac:dyDescent="0.3">
      <c r="A2361" s="1" t="s">
        <v>411</v>
      </c>
      <c r="B2361" s="1" t="s">
        <v>402</v>
      </c>
      <c r="C2361">
        <v>31</v>
      </c>
      <c r="D2361" s="48">
        <v>43583</v>
      </c>
    </row>
    <row r="2362" spans="1:4" x14ac:dyDescent="0.3">
      <c r="A2362" s="1" t="s">
        <v>468</v>
      </c>
      <c r="B2362" s="1" t="s">
        <v>470</v>
      </c>
      <c r="C2362">
        <v>27</v>
      </c>
      <c r="D2362" s="48">
        <v>43583</v>
      </c>
    </row>
    <row r="2363" spans="1:4" x14ac:dyDescent="0.3">
      <c r="A2363" s="1" t="s">
        <v>478</v>
      </c>
      <c r="B2363" s="1" t="s">
        <v>484</v>
      </c>
      <c r="C2363">
        <v>30</v>
      </c>
      <c r="D2363" s="48">
        <v>43587</v>
      </c>
    </row>
    <row r="2364" spans="1:4" x14ac:dyDescent="0.3">
      <c r="A2364" s="1" t="s">
        <v>487</v>
      </c>
      <c r="B2364" s="1" t="s">
        <v>479</v>
      </c>
      <c r="C2364">
        <v>30</v>
      </c>
      <c r="D2364" s="48">
        <v>43587</v>
      </c>
    </row>
    <row r="2365" spans="1:4" x14ac:dyDescent="0.3">
      <c r="A2365" s="1" t="s">
        <v>482</v>
      </c>
      <c r="B2365" s="1" t="s">
        <v>475</v>
      </c>
      <c r="C2365">
        <v>30</v>
      </c>
      <c r="D2365" s="48">
        <v>43587</v>
      </c>
    </row>
    <row r="2366" spans="1:4" x14ac:dyDescent="0.3">
      <c r="A2366" s="1" t="s">
        <v>481</v>
      </c>
      <c r="B2366" s="1" t="s">
        <v>485</v>
      </c>
      <c r="C2366">
        <v>30</v>
      </c>
      <c r="D2366" s="48">
        <v>43587</v>
      </c>
    </row>
    <row r="2367" spans="1:4" x14ac:dyDescent="0.3">
      <c r="A2367" s="1" t="s">
        <v>488</v>
      </c>
      <c r="B2367" s="1" t="s">
        <v>477</v>
      </c>
      <c r="C2367">
        <v>30</v>
      </c>
      <c r="D2367" s="48">
        <v>43587</v>
      </c>
    </row>
    <row r="2368" spans="1:4" x14ac:dyDescent="0.3">
      <c r="A2368" s="1" t="s">
        <v>489</v>
      </c>
      <c r="B2368" s="1" t="s">
        <v>476</v>
      </c>
      <c r="C2368">
        <v>30</v>
      </c>
      <c r="D2368" s="48">
        <v>43587</v>
      </c>
    </row>
    <row r="2369" spans="1:4" x14ac:dyDescent="0.3">
      <c r="A2369" s="1" t="s">
        <v>483</v>
      </c>
      <c r="B2369" s="1" t="s">
        <v>480</v>
      </c>
      <c r="C2369">
        <v>30</v>
      </c>
      <c r="D2369" s="48">
        <v>43587</v>
      </c>
    </row>
    <row r="2370" spans="1:4" x14ac:dyDescent="0.3">
      <c r="A2370" s="1" t="s">
        <v>490</v>
      </c>
      <c r="B2370" s="1" t="s">
        <v>486</v>
      </c>
      <c r="C2370">
        <v>30</v>
      </c>
      <c r="D2370" s="48">
        <v>43587</v>
      </c>
    </row>
    <row r="2371" spans="1:4" x14ac:dyDescent="0.3">
      <c r="A2371" s="1" t="s">
        <v>146</v>
      </c>
      <c r="B2371" s="1" t="s">
        <v>141</v>
      </c>
      <c r="C2371">
        <v>38</v>
      </c>
      <c r="D2371" s="48">
        <v>43588</v>
      </c>
    </row>
    <row r="2372" spans="1:4" x14ac:dyDescent="0.3">
      <c r="A2372" s="1" t="s">
        <v>152</v>
      </c>
      <c r="B2372" s="1" t="s">
        <v>150</v>
      </c>
      <c r="C2372">
        <v>38</v>
      </c>
      <c r="D2372" s="48">
        <v>43588</v>
      </c>
    </row>
    <row r="2373" spans="1:4" x14ac:dyDescent="0.3">
      <c r="A2373" s="1" t="s">
        <v>147</v>
      </c>
      <c r="B2373" s="1" t="s">
        <v>148</v>
      </c>
      <c r="C2373">
        <v>38</v>
      </c>
      <c r="D2373" s="48">
        <v>43588</v>
      </c>
    </row>
    <row r="2374" spans="1:4" x14ac:dyDescent="0.3">
      <c r="A2374" s="1" t="s">
        <v>138</v>
      </c>
      <c r="B2374" s="1" t="s">
        <v>149</v>
      </c>
      <c r="C2374">
        <v>38</v>
      </c>
      <c r="D2374" s="48">
        <v>43588</v>
      </c>
    </row>
    <row r="2375" spans="1:4" x14ac:dyDescent="0.3">
      <c r="A2375" s="1" t="s">
        <v>144</v>
      </c>
      <c r="B2375" s="1" t="s">
        <v>145</v>
      </c>
      <c r="C2375">
        <v>38</v>
      </c>
      <c r="D2375" s="48">
        <v>43588</v>
      </c>
    </row>
    <row r="2376" spans="1:4" x14ac:dyDescent="0.3">
      <c r="A2376" s="1" t="s">
        <v>133</v>
      </c>
      <c r="B2376" s="1" t="s">
        <v>134</v>
      </c>
      <c r="C2376">
        <v>38</v>
      </c>
      <c r="D2376" s="48">
        <v>43588</v>
      </c>
    </row>
    <row r="2377" spans="1:4" x14ac:dyDescent="0.3">
      <c r="A2377" s="1" t="s">
        <v>140</v>
      </c>
      <c r="B2377" s="1" t="s">
        <v>143</v>
      </c>
      <c r="C2377">
        <v>38</v>
      </c>
      <c r="D2377" s="48">
        <v>43588</v>
      </c>
    </row>
    <row r="2378" spans="1:4" x14ac:dyDescent="0.3">
      <c r="A2378" s="1" t="s">
        <v>136</v>
      </c>
      <c r="B2378" s="1" t="s">
        <v>142</v>
      </c>
      <c r="C2378">
        <v>38</v>
      </c>
      <c r="D2378" s="48">
        <v>43588</v>
      </c>
    </row>
    <row r="2379" spans="1:4" x14ac:dyDescent="0.3">
      <c r="A2379" s="1" t="s">
        <v>151</v>
      </c>
      <c r="B2379" s="1" t="s">
        <v>137</v>
      </c>
      <c r="C2379">
        <v>38</v>
      </c>
      <c r="D2379" s="48">
        <v>43588</v>
      </c>
    </row>
    <row r="2380" spans="1:4" x14ac:dyDescent="0.3">
      <c r="A2380" s="1" t="s">
        <v>153</v>
      </c>
      <c r="B2380" s="1" t="s">
        <v>135</v>
      </c>
      <c r="C2380">
        <v>38</v>
      </c>
      <c r="D2380" s="48">
        <v>43588</v>
      </c>
    </row>
    <row r="2381" spans="1:4" x14ac:dyDescent="0.3">
      <c r="A2381" s="1" t="s">
        <v>3</v>
      </c>
      <c r="B2381" s="1" t="s">
        <v>17</v>
      </c>
      <c r="C2381">
        <v>37</v>
      </c>
      <c r="D2381" s="48">
        <v>43589</v>
      </c>
    </row>
    <row r="2382" spans="1:4" x14ac:dyDescent="0.3">
      <c r="A2382" s="1" t="s">
        <v>6</v>
      </c>
      <c r="B2382" s="1" t="s">
        <v>21</v>
      </c>
      <c r="C2382">
        <v>37</v>
      </c>
      <c r="D2382" s="48">
        <v>43589</v>
      </c>
    </row>
    <row r="2383" spans="1:4" x14ac:dyDescent="0.3">
      <c r="A2383" s="1" t="s">
        <v>4</v>
      </c>
      <c r="B2383" s="1" t="s">
        <v>9</v>
      </c>
      <c r="C2383">
        <v>37</v>
      </c>
      <c r="D2383" s="48">
        <v>43589</v>
      </c>
    </row>
    <row r="2384" spans="1:4" x14ac:dyDescent="0.3">
      <c r="A2384" s="1" t="s">
        <v>11</v>
      </c>
      <c r="B2384" s="1" t="s">
        <v>20</v>
      </c>
      <c r="C2384">
        <v>37</v>
      </c>
      <c r="D2384" s="48">
        <v>43589</v>
      </c>
    </row>
    <row r="2385" spans="1:4" x14ac:dyDescent="0.3">
      <c r="A2385" s="1" t="s">
        <v>23</v>
      </c>
      <c r="B2385" s="1" t="s">
        <v>19</v>
      </c>
      <c r="C2385">
        <v>37</v>
      </c>
      <c r="D2385" s="48">
        <v>43589</v>
      </c>
    </row>
    <row r="2386" spans="1:4" x14ac:dyDescent="0.3">
      <c r="A2386" s="1" t="s">
        <v>10</v>
      </c>
      <c r="B2386" s="1" t="s">
        <v>14</v>
      </c>
      <c r="C2386">
        <v>37</v>
      </c>
      <c r="D2386" s="48">
        <v>43589</v>
      </c>
    </row>
    <row r="2387" spans="1:4" x14ac:dyDescent="0.3">
      <c r="A2387" s="1" t="s">
        <v>7</v>
      </c>
      <c r="B2387" s="1" t="s">
        <v>15</v>
      </c>
      <c r="C2387">
        <v>37</v>
      </c>
      <c r="D2387" s="48">
        <v>43589</v>
      </c>
    </row>
    <row r="2388" spans="1:4" x14ac:dyDescent="0.3">
      <c r="A2388" s="1" t="s">
        <v>16</v>
      </c>
      <c r="B2388" s="1" t="s">
        <v>12</v>
      </c>
      <c r="C2388">
        <v>37</v>
      </c>
      <c r="D2388" s="48">
        <v>43589</v>
      </c>
    </row>
    <row r="2389" spans="1:4" x14ac:dyDescent="0.3">
      <c r="A2389" s="1" t="s">
        <v>13</v>
      </c>
      <c r="B2389" s="1" t="s">
        <v>18</v>
      </c>
      <c r="C2389">
        <v>37</v>
      </c>
      <c r="D2389" s="48">
        <v>43589</v>
      </c>
    </row>
    <row r="2390" spans="1:4" x14ac:dyDescent="0.3">
      <c r="A2390" s="1" t="s">
        <v>22</v>
      </c>
      <c r="B2390" s="1" t="s">
        <v>8</v>
      </c>
      <c r="C2390">
        <v>37</v>
      </c>
      <c r="D2390" s="48">
        <v>43589</v>
      </c>
    </row>
    <row r="2391" spans="1:4" x14ac:dyDescent="0.3">
      <c r="A2391" s="1" t="s">
        <v>223</v>
      </c>
      <c r="B2391" s="1" t="s">
        <v>235</v>
      </c>
      <c r="C2391">
        <v>46</v>
      </c>
      <c r="D2391" s="48">
        <v>43589</v>
      </c>
    </row>
    <row r="2392" spans="1:4" x14ac:dyDescent="0.3">
      <c r="A2392" s="1" t="s">
        <v>236</v>
      </c>
      <c r="B2392" s="1" t="s">
        <v>227</v>
      </c>
      <c r="C2392">
        <v>46</v>
      </c>
      <c r="D2392" s="48">
        <v>43589</v>
      </c>
    </row>
    <row r="2393" spans="1:4" x14ac:dyDescent="0.3">
      <c r="A2393" s="1" t="s">
        <v>224</v>
      </c>
      <c r="B2393" s="1" t="s">
        <v>225</v>
      </c>
      <c r="C2393">
        <v>46</v>
      </c>
      <c r="D2393" s="48">
        <v>43589</v>
      </c>
    </row>
    <row r="2394" spans="1:4" x14ac:dyDescent="0.3">
      <c r="A2394" s="1" t="s">
        <v>231</v>
      </c>
      <c r="B2394" s="1" t="s">
        <v>233</v>
      </c>
      <c r="C2394">
        <v>46</v>
      </c>
      <c r="D2394" s="48">
        <v>43589</v>
      </c>
    </row>
    <row r="2395" spans="1:4" x14ac:dyDescent="0.3">
      <c r="A2395" s="1" t="s">
        <v>219</v>
      </c>
      <c r="B2395" s="1" t="s">
        <v>222</v>
      </c>
      <c r="C2395">
        <v>46</v>
      </c>
      <c r="D2395" s="48">
        <v>43589</v>
      </c>
    </row>
    <row r="2396" spans="1:4" x14ac:dyDescent="0.3">
      <c r="A2396" s="1" t="s">
        <v>241</v>
      </c>
      <c r="B2396" s="1" t="s">
        <v>240</v>
      </c>
      <c r="C2396">
        <v>46</v>
      </c>
      <c r="D2396" s="48">
        <v>43589</v>
      </c>
    </row>
    <row r="2397" spans="1:4" x14ac:dyDescent="0.3">
      <c r="A2397" s="1" t="s">
        <v>220</v>
      </c>
      <c r="B2397" s="1" t="s">
        <v>221</v>
      </c>
      <c r="C2397">
        <v>46</v>
      </c>
      <c r="D2397" s="48">
        <v>43589</v>
      </c>
    </row>
    <row r="2398" spans="1:4" x14ac:dyDescent="0.3">
      <c r="A2398" s="1" t="s">
        <v>238</v>
      </c>
      <c r="B2398" s="1" t="s">
        <v>228</v>
      </c>
      <c r="C2398">
        <v>46</v>
      </c>
      <c r="D2398" s="48">
        <v>43589</v>
      </c>
    </row>
    <row r="2399" spans="1:4" x14ac:dyDescent="0.3">
      <c r="A2399" s="1" t="s">
        <v>229</v>
      </c>
      <c r="B2399" s="1" t="s">
        <v>234</v>
      </c>
      <c r="C2399">
        <v>46</v>
      </c>
      <c r="D2399" s="48">
        <v>43589</v>
      </c>
    </row>
    <row r="2400" spans="1:4" x14ac:dyDescent="0.3">
      <c r="A2400" s="1" t="s">
        <v>230</v>
      </c>
      <c r="B2400" s="1" t="s">
        <v>237</v>
      </c>
      <c r="C2400">
        <v>46</v>
      </c>
      <c r="D2400" s="48">
        <v>43589</v>
      </c>
    </row>
    <row r="2401" spans="1:4" x14ac:dyDescent="0.3">
      <c r="A2401" s="1" t="s">
        <v>232</v>
      </c>
      <c r="B2401" s="1" t="s">
        <v>242</v>
      </c>
      <c r="C2401">
        <v>46</v>
      </c>
      <c r="D2401" s="48">
        <v>43589</v>
      </c>
    </row>
    <row r="2402" spans="1:4" x14ac:dyDescent="0.3">
      <c r="A2402" s="1" t="s">
        <v>239</v>
      </c>
      <c r="B2402" s="1" t="s">
        <v>226</v>
      </c>
      <c r="C2402">
        <v>46</v>
      </c>
      <c r="D2402" s="48">
        <v>43589</v>
      </c>
    </row>
    <row r="2403" spans="1:4" x14ac:dyDescent="0.3">
      <c r="A2403" s="1" t="s">
        <v>202</v>
      </c>
      <c r="B2403" s="1" t="s">
        <v>212</v>
      </c>
      <c r="C2403">
        <v>46</v>
      </c>
      <c r="D2403" s="48">
        <v>43589</v>
      </c>
    </row>
    <row r="2404" spans="1:4" x14ac:dyDescent="0.3">
      <c r="A2404" s="1" t="s">
        <v>215</v>
      </c>
      <c r="B2404" s="1" t="s">
        <v>217</v>
      </c>
      <c r="C2404">
        <v>46</v>
      </c>
      <c r="D2404" s="48">
        <v>43589</v>
      </c>
    </row>
    <row r="2405" spans="1:4" x14ac:dyDescent="0.3">
      <c r="A2405" s="1" t="s">
        <v>213</v>
      </c>
      <c r="B2405" s="1" t="s">
        <v>198</v>
      </c>
      <c r="C2405">
        <v>46</v>
      </c>
      <c r="D2405" s="48">
        <v>43589</v>
      </c>
    </row>
    <row r="2406" spans="1:4" x14ac:dyDescent="0.3">
      <c r="A2406" s="1" t="s">
        <v>200</v>
      </c>
      <c r="B2406" s="1" t="s">
        <v>210</v>
      </c>
      <c r="C2406">
        <v>46</v>
      </c>
      <c r="D2406" s="48">
        <v>43589</v>
      </c>
    </row>
    <row r="2407" spans="1:4" x14ac:dyDescent="0.3">
      <c r="A2407" s="1" t="s">
        <v>201</v>
      </c>
      <c r="B2407" s="1" t="s">
        <v>203</v>
      </c>
      <c r="C2407">
        <v>46</v>
      </c>
      <c r="D2407" s="48">
        <v>43589</v>
      </c>
    </row>
    <row r="2408" spans="1:4" x14ac:dyDescent="0.3">
      <c r="A2408" s="1" t="s">
        <v>196</v>
      </c>
      <c r="B2408" s="1" t="s">
        <v>214</v>
      </c>
      <c r="C2408">
        <v>46</v>
      </c>
      <c r="D2408" s="48">
        <v>43589</v>
      </c>
    </row>
    <row r="2409" spans="1:4" x14ac:dyDescent="0.3">
      <c r="A2409" s="1" t="s">
        <v>199</v>
      </c>
      <c r="B2409" s="1" t="s">
        <v>209</v>
      </c>
      <c r="C2409">
        <v>46</v>
      </c>
      <c r="D2409" s="48">
        <v>43589</v>
      </c>
    </row>
    <row r="2410" spans="1:4" x14ac:dyDescent="0.3">
      <c r="A2410" s="1" t="s">
        <v>218</v>
      </c>
      <c r="B2410" s="1" t="s">
        <v>216</v>
      </c>
      <c r="C2410">
        <v>46</v>
      </c>
      <c r="D2410" s="48">
        <v>43589</v>
      </c>
    </row>
    <row r="2411" spans="1:4" x14ac:dyDescent="0.3">
      <c r="A2411" s="1" t="s">
        <v>195</v>
      </c>
      <c r="B2411" s="1" t="s">
        <v>204</v>
      </c>
      <c r="C2411">
        <v>46</v>
      </c>
      <c r="D2411" s="48">
        <v>43589</v>
      </c>
    </row>
    <row r="2412" spans="1:4" x14ac:dyDescent="0.3">
      <c r="A2412" s="1" t="s">
        <v>211</v>
      </c>
      <c r="B2412" s="1" t="s">
        <v>208</v>
      </c>
      <c r="C2412">
        <v>46</v>
      </c>
      <c r="D2412" s="48">
        <v>43589</v>
      </c>
    </row>
    <row r="2413" spans="1:4" x14ac:dyDescent="0.3">
      <c r="A2413" s="1" t="s">
        <v>206</v>
      </c>
      <c r="B2413" s="1" t="s">
        <v>197</v>
      </c>
      <c r="C2413">
        <v>46</v>
      </c>
      <c r="D2413" s="48">
        <v>43589</v>
      </c>
    </row>
    <row r="2414" spans="1:4" x14ac:dyDescent="0.3">
      <c r="A2414" s="1" t="s">
        <v>207</v>
      </c>
      <c r="B2414" s="1" t="s">
        <v>205</v>
      </c>
      <c r="C2414">
        <v>46</v>
      </c>
      <c r="D2414" s="48">
        <v>43589</v>
      </c>
    </row>
    <row r="2415" spans="1:4" x14ac:dyDescent="0.3">
      <c r="A2415" s="1" t="s">
        <v>256</v>
      </c>
      <c r="B2415" s="1" t="s">
        <v>254</v>
      </c>
      <c r="C2415">
        <v>32</v>
      </c>
      <c r="D2415" s="48">
        <v>43589</v>
      </c>
    </row>
    <row r="2416" spans="1:4" x14ac:dyDescent="0.3">
      <c r="A2416" s="1" t="s">
        <v>253</v>
      </c>
      <c r="B2416" s="1" t="s">
        <v>257</v>
      </c>
      <c r="C2416">
        <v>32</v>
      </c>
      <c r="D2416" s="48">
        <v>43589</v>
      </c>
    </row>
    <row r="2417" spans="1:4" x14ac:dyDescent="0.3">
      <c r="A2417" s="1" t="s">
        <v>247</v>
      </c>
      <c r="B2417" s="1" t="s">
        <v>319</v>
      </c>
      <c r="C2417">
        <v>32</v>
      </c>
      <c r="D2417" s="48">
        <v>43589</v>
      </c>
    </row>
    <row r="2418" spans="1:4" x14ac:dyDescent="0.3">
      <c r="A2418" s="1" t="s">
        <v>318</v>
      </c>
      <c r="B2418" s="1" t="s">
        <v>245</v>
      </c>
      <c r="C2418">
        <v>32</v>
      </c>
      <c r="D2418" s="48">
        <v>43589</v>
      </c>
    </row>
    <row r="2419" spans="1:4" x14ac:dyDescent="0.3">
      <c r="A2419" s="1" t="s">
        <v>248</v>
      </c>
      <c r="B2419" s="1" t="s">
        <v>252</v>
      </c>
      <c r="C2419">
        <v>32</v>
      </c>
      <c r="D2419" s="48">
        <v>43589</v>
      </c>
    </row>
    <row r="2420" spans="1:4" x14ac:dyDescent="0.3">
      <c r="A2420" s="1" t="s">
        <v>244</v>
      </c>
      <c r="B2420" s="1" t="s">
        <v>246</v>
      </c>
      <c r="C2420">
        <v>32</v>
      </c>
      <c r="D2420" s="48">
        <v>43589</v>
      </c>
    </row>
    <row r="2421" spans="1:4" x14ac:dyDescent="0.3">
      <c r="A2421" s="1" t="s">
        <v>250</v>
      </c>
      <c r="B2421" s="1" t="s">
        <v>255</v>
      </c>
      <c r="C2421">
        <v>32</v>
      </c>
      <c r="D2421" s="48">
        <v>43589</v>
      </c>
    </row>
    <row r="2422" spans="1:4" x14ac:dyDescent="0.3">
      <c r="A2422" s="1" t="s">
        <v>259</v>
      </c>
      <c r="B2422" s="1" t="s">
        <v>251</v>
      </c>
      <c r="C2422">
        <v>32</v>
      </c>
      <c r="D2422" s="48">
        <v>43589</v>
      </c>
    </row>
    <row r="2423" spans="1:4" x14ac:dyDescent="0.3">
      <c r="A2423" s="1" t="s">
        <v>258</v>
      </c>
      <c r="B2423" s="1" t="s">
        <v>249</v>
      </c>
      <c r="C2423">
        <v>32</v>
      </c>
      <c r="D2423" s="48">
        <v>43589</v>
      </c>
    </row>
    <row r="2424" spans="1:4" x14ac:dyDescent="0.3">
      <c r="A2424" s="1" t="s">
        <v>453</v>
      </c>
      <c r="B2424" s="1" t="s">
        <v>456</v>
      </c>
      <c r="C2424">
        <v>36</v>
      </c>
      <c r="D2424" s="48">
        <v>43589</v>
      </c>
    </row>
    <row r="2425" spans="1:4" x14ac:dyDescent="0.3">
      <c r="A2425" s="1" t="s">
        <v>455</v>
      </c>
      <c r="B2425" s="1" t="s">
        <v>458</v>
      </c>
      <c r="C2425">
        <v>36</v>
      </c>
      <c r="D2425" s="48">
        <v>43589</v>
      </c>
    </row>
    <row r="2426" spans="1:4" x14ac:dyDescent="0.3">
      <c r="A2426" s="1" t="s">
        <v>460</v>
      </c>
      <c r="B2426" s="1" t="s">
        <v>461</v>
      </c>
      <c r="C2426">
        <v>36</v>
      </c>
      <c r="D2426" s="48">
        <v>43589</v>
      </c>
    </row>
    <row r="2427" spans="1:4" x14ac:dyDescent="0.3">
      <c r="A2427" s="1" t="s">
        <v>452</v>
      </c>
      <c r="B2427" s="1" t="s">
        <v>454</v>
      </c>
      <c r="C2427">
        <v>36</v>
      </c>
      <c r="D2427" s="48">
        <v>43589</v>
      </c>
    </row>
    <row r="2428" spans="1:4" x14ac:dyDescent="0.3">
      <c r="A2428" s="1" t="s">
        <v>459</v>
      </c>
      <c r="B2428" s="1" t="s">
        <v>457</v>
      </c>
      <c r="C2428">
        <v>36</v>
      </c>
      <c r="D2428" s="48">
        <v>43589</v>
      </c>
    </row>
    <row r="2429" spans="1:4" x14ac:dyDescent="0.3">
      <c r="A2429" s="1" t="s">
        <v>179</v>
      </c>
      <c r="B2429" s="1" t="s">
        <v>172</v>
      </c>
      <c r="C2429">
        <v>46</v>
      </c>
      <c r="D2429" s="48">
        <v>43590</v>
      </c>
    </row>
    <row r="2430" spans="1:4" x14ac:dyDescent="0.3">
      <c r="A2430" s="1" t="s">
        <v>185</v>
      </c>
      <c r="B2430" s="1" t="s">
        <v>183</v>
      </c>
      <c r="C2430">
        <v>46</v>
      </c>
      <c r="D2430" s="48">
        <v>43590</v>
      </c>
    </row>
    <row r="2431" spans="1:4" x14ac:dyDescent="0.3">
      <c r="A2431" s="1" t="s">
        <v>188</v>
      </c>
      <c r="B2431" s="1" t="s">
        <v>187</v>
      </c>
      <c r="C2431">
        <v>46</v>
      </c>
      <c r="D2431" s="48">
        <v>43590</v>
      </c>
    </row>
    <row r="2432" spans="1:4" x14ac:dyDescent="0.3">
      <c r="A2432" s="1" t="s">
        <v>176</v>
      </c>
      <c r="B2432" s="1" t="s">
        <v>173</v>
      </c>
      <c r="C2432">
        <v>46</v>
      </c>
      <c r="D2432" s="48">
        <v>43590</v>
      </c>
    </row>
    <row r="2433" spans="1:4" x14ac:dyDescent="0.3">
      <c r="A2433" s="1" t="s">
        <v>184</v>
      </c>
      <c r="B2433" s="1" t="s">
        <v>181</v>
      </c>
      <c r="C2433">
        <v>46</v>
      </c>
      <c r="D2433" s="48">
        <v>43590</v>
      </c>
    </row>
    <row r="2434" spans="1:4" x14ac:dyDescent="0.3">
      <c r="A2434" s="1" t="s">
        <v>194</v>
      </c>
      <c r="B2434" s="1" t="s">
        <v>171</v>
      </c>
      <c r="C2434">
        <v>46</v>
      </c>
      <c r="D2434" s="48">
        <v>43590</v>
      </c>
    </row>
    <row r="2435" spans="1:4" x14ac:dyDescent="0.3">
      <c r="A2435" s="1" t="s">
        <v>180</v>
      </c>
      <c r="B2435" s="1" t="s">
        <v>191</v>
      </c>
      <c r="C2435">
        <v>46</v>
      </c>
      <c r="D2435" s="48">
        <v>43590</v>
      </c>
    </row>
    <row r="2436" spans="1:4" x14ac:dyDescent="0.3">
      <c r="A2436" s="1" t="s">
        <v>193</v>
      </c>
      <c r="B2436" s="1" t="s">
        <v>177</v>
      </c>
      <c r="C2436">
        <v>46</v>
      </c>
      <c r="D2436" s="48">
        <v>43590</v>
      </c>
    </row>
    <row r="2437" spans="1:4" x14ac:dyDescent="0.3">
      <c r="A2437" s="1" t="s">
        <v>192</v>
      </c>
      <c r="B2437" s="1" t="s">
        <v>175</v>
      </c>
      <c r="C2437">
        <v>46</v>
      </c>
      <c r="D2437" s="48">
        <v>43590</v>
      </c>
    </row>
    <row r="2438" spans="1:4" x14ac:dyDescent="0.3">
      <c r="A2438" s="1" t="s">
        <v>186</v>
      </c>
      <c r="B2438" s="1" t="s">
        <v>178</v>
      </c>
      <c r="C2438">
        <v>46</v>
      </c>
      <c r="D2438" s="48">
        <v>43590</v>
      </c>
    </row>
    <row r="2439" spans="1:4" x14ac:dyDescent="0.3">
      <c r="A2439" s="1" t="s">
        <v>182</v>
      </c>
      <c r="B2439" s="1" t="s">
        <v>174</v>
      </c>
      <c r="C2439">
        <v>46</v>
      </c>
      <c r="D2439" s="48">
        <v>43590</v>
      </c>
    </row>
    <row r="2440" spans="1:4" x14ac:dyDescent="0.3">
      <c r="A2440" s="1" t="s">
        <v>189</v>
      </c>
      <c r="B2440" s="1" t="s">
        <v>190</v>
      </c>
      <c r="C2440">
        <v>46</v>
      </c>
      <c r="D2440" s="48">
        <v>43590</v>
      </c>
    </row>
    <row r="2441" spans="1:4" x14ac:dyDescent="0.3">
      <c r="A2441" s="1" t="s">
        <v>275</v>
      </c>
      <c r="B2441" s="1" t="s">
        <v>261</v>
      </c>
      <c r="C2441">
        <v>32</v>
      </c>
      <c r="D2441" s="48">
        <v>43590</v>
      </c>
    </row>
    <row r="2442" spans="1:4" x14ac:dyDescent="0.3">
      <c r="A2442" s="1" t="s">
        <v>260</v>
      </c>
      <c r="B2442" s="1" t="s">
        <v>264</v>
      </c>
      <c r="C2442">
        <v>32</v>
      </c>
      <c r="D2442" s="48">
        <v>43590</v>
      </c>
    </row>
    <row r="2443" spans="1:4" x14ac:dyDescent="0.3">
      <c r="A2443" s="1" t="s">
        <v>272</v>
      </c>
      <c r="B2443" s="1" t="s">
        <v>271</v>
      </c>
      <c r="C2443">
        <v>32</v>
      </c>
      <c r="D2443" s="48">
        <v>43590</v>
      </c>
    </row>
    <row r="2444" spans="1:4" x14ac:dyDescent="0.3">
      <c r="A2444" s="1" t="s">
        <v>263</v>
      </c>
      <c r="B2444" s="1" t="s">
        <v>262</v>
      </c>
      <c r="C2444">
        <v>32</v>
      </c>
      <c r="D2444" s="48">
        <v>43590</v>
      </c>
    </row>
    <row r="2445" spans="1:4" x14ac:dyDescent="0.3">
      <c r="A2445" s="1" t="s">
        <v>270</v>
      </c>
      <c r="B2445" s="1" t="s">
        <v>269</v>
      </c>
      <c r="C2445">
        <v>32</v>
      </c>
      <c r="D2445" s="48">
        <v>43590</v>
      </c>
    </row>
    <row r="2446" spans="1:4" x14ac:dyDescent="0.3">
      <c r="A2446" s="1" t="s">
        <v>274</v>
      </c>
      <c r="B2446" s="1" t="s">
        <v>273</v>
      </c>
      <c r="C2446">
        <v>32</v>
      </c>
      <c r="D2446" s="48">
        <v>43590</v>
      </c>
    </row>
    <row r="2447" spans="1:4" x14ac:dyDescent="0.3">
      <c r="A2447" s="1" t="s">
        <v>266</v>
      </c>
      <c r="B2447" s="1" t="s">
        <v>265</v>
      </c>
      <c r="C2447">
        <v>32</v>
      </c>
      <c r="D2447" s="48">
        <v>43590</v>
      </c>
    </row>
    <row r="2448" spans="1:4" x14ac:dyDescent="0.3">
      <c r="A2448" s="1" t="s">
        <v>277</v>
      </c>
      <c r="B2448" s="1" t="s">
        <v>276</v>
      </c>
      <c r="C2448">
        <v>32</v>
      </c>
      <c r="D2448" s="48">
        <v>43590</v>
      </c>
    </row>
    <row r="2449" spans="1:4" x14ac:dyDescent="0.3">
      <c r="A2449" s="1" t="s">
        <v>268</v>
      </c>
      <c r="B2449" s="1" t="s">
        <v>267</v>
      </c>
      <c r="C2449">
        <v>32</v>
      </c>
      <c r="D2449" s="48">
        <v>43590</v>
      </c>
    </row>
    <row r="2450" spans="1:4" x14ac:dyDescent="0.3">
      <c r="A2450" s="1" t="s">
        <v>344</v>
      </c>
      <c r="B2450" s="1" t="s">
        <v>361</v>
      </c>
      <c r="C2450">
        <v>32</v>
      </c>
      <c r="D2450" s="48">
        <v>43590</v>
      </c>
    </row>
    <row r="2451" spans="1:4" x14ac:dyDescent="0.3">
      <c r="A2451" s="1" t="s">
        <v>348</v>
      </c>
      <c r="B2451" s="1" t="s">
        <v>359</v>
      </c>
      <c r="C2451">
        <v>32</v>
      </c>
      <c r="D2451" s="48">
        <v>43590</v>
      </c>
    </row>
    <row r="2452" spans="1:4" x14ac:dyDescent="0.3">
      <c r="A2452" s="1" t="s">
        <v>357</v>
      </c>
      <c r="B2452" s="1" t="s">
        <v>350</v>
      </c>
      <c r="C2452">
        <v>32</v>
      </c>
      <c r="D2452" s="48">
        <v>43590</v>
      </c>
    </row>
    <row r="2453" spans="1:4" x14ac:dyDescent="0.3">
      <c r="A2453" s="1" t="s">
        <v>352</v>
      </c>
      <c r="B2453" s="1" t="s">
        <v>355</v>
      </c>
      <c r="C2453">
        <v>32</v>
      </c>
      <c r="D2453" s="48">
        <v>43590</v>
      </c>
    </row>
    <row r="2454" spans="1:4" x14ac:dyDescent="0.3">
      <c r="A2454" s="1" t="s">
        <v>351</v>
      </c>
      <c r="B2454" s="1" t="s">
        <v>360</v>
      </c>
      <c r="C2454">
        <v>32</v>
      </c>
      <c r="D2454" s="48">
        <v>43590</v>
      </c>
    </row>
    <row r="2455" spans="1:4" x14ac:dyDescent="0.3">
      <c r="A2455" s="1" t="s">
        <v>356</v>
      </c>
      <c r="B2455" s="1" t="s">
        <v>347</v>
      </c>
      <c r="C2455">
        <v>32</v>
      </c>
      <c r="D2455" s="48">
        <v>43590</v>
      </c>
    </row>
    <row r="2456" spans="1:4" x14ac:dyDescent="0.3">
      <c r="A2456" s="1" t="s">
        <v>349</v>
      </c>
      <c r="B2456" s="1" t="s">
        <v>358</v>
      </c>
      <c r="C2456">
        <v>32</v>
      </c>
      <c r="D2456" s="48">
        <v>43590</v>
      </c>
    </row>
    <row r="2457" spans="1:4" x14ac:dyDescent="0.3">
      <c r="A2457" s="1" t="s">
        <v>353</v>
      </c>
      <c r="B2457" s="1" t="s">
        <v>346</v>
      </c>
      <c r="C2457">
        <v>32</v>
      </c>
      <c r="D2457" s="48">
        <v>43590</v>
      </c>
    </row>
    <row r="2458" spans="1:4" x14ac:dyDescent="0.3">
      <c r="A2458" s="1" t="s">
        <v>354</v>
      </c>
      <c r="B2458" s="1" t="s">
        <v>345</v>
      </c>
      <c r="C2458">
        <v>32</v>
      </c>
      <c r="D2458" s="48">
        <v>43590</v>
      </c>
    </row>
    <row r="2459" spans="1:4" x14ac:dyDescent="0.3">
      <c r="A2459" s="1" t="s">
        <v>413</v>
      </c>
      <c r="B2459" s="1" t="s">
        <v>411</v>
      </c>
      <c r="C2459">
        <v>32</v>
      </c>
      <c r="D2459" s="48">
        <v>43590</v>
      </c>
    </row>
    <row r="2460" spans="1:4" x14ac:dyDescent="0.3">
      <c r="A2460" s="1" t="s">
        <v>406</v>
      </c>
      <c r="B2460" s="1" t="s">
        <v>414</v>
      </c>
      <c r="C2460">
        <v>32</v>
      </c>
      <c r="D2460" s="48">
        <v>43590</v>
      </c>
    </row>
    <row r="2461" spans="1:4" x14ac:dyDescent="0.3">
      <c r="A2461" s="1" t="s">
        <v>400</v>
      </c>
      <c r="B2461" s="1" t="s">
        <v>403</v>
      </c>
      <c r="C2461">
        <v>32</v>
      </c>
      <c r="D2461" s="48">
        <v>43590</v>
      </c>
    </row>
    <row r="2462" spans="1:4" x14ac:dyDescent="0.3">
      <c r="A2462" s="1" t="s">
        <v>404</v>
      </c>
      <c r="B2462" s="1" t="s">
        <v>407</v>
      </c>
      <c r="C2462">
        <v>32</v>
      </c>
      <c r="D2462" s="48">
        <v>43590</v>
      </c>
    </row>
    <row r="2463" spans="1:4" x14ac:dyDescent="0.3">
      <c r="A2463" s="1" t="s">
        <v>416</v>
      </c>
      <c r="B2463" s="1" t="s">
        <v>408</v>
      </c>
      <c r="C2463">
        <v>32</v>
      </c>
      <c r="D2463" s="48">
        <v>43590</v>
      </c>
    </row>
    <row r="2464" spans="1:4" x14ac:dyDescent="0.3">
      <c r="A2464" s="1" t="s">
        <v>409</v>
      </c>
      <c r="B2464" s="1" t="s">
        <v>401</v>
      </c>
      <c r="C2464">
        <v>32</v>
      </c>
      <c r="D2464" s="48">
        <v>43590</v>
      </c>
    </row>
    <row r="2465" spans="1:4" x14ac:dyDescent="0.3">
      <c r="A2465" s="1" t="s">
        <v>405</v>
      </c>
      <c r="B2465" s="1" t="s">
        <v>410</v>
      </c>
      <c r="C2465">
        <v>32</v>
      </c>
      <c r="D2465" s="48">
        <v>43590</v>
      </c>
    </row>
    <row r="2466" spans="1:4" x14ac:dyDescent="0.3">
      <c r="A2466" s="1" t="s">
        <v>448</v>
      </c>
      <c r="B2466" s="1" t="s">
        <v>415</v>
      </c>
      <c r="C2466">
        <v>32</v>
      </c>
      <c r="D2466" s="48">
        <v>43590</v>
      </c>
    </row>
    <row r="2467" spans="1:4" x14ac:dyDescent="0.3">
      <c r="A2467" s="1" t="s">
        <v>402</v>
      </c>
      <c r="B2467" s="1" t="s">
        <v>412</v>
      </c>
      <c r="C2467">
        <v>32</v>
      </c>
      <c r="D2467" s="48">
        <v>43590</v>
      </c>
    </row>
    <row r="2468" spans="1:4" x14ac:dyDescent="0.3">
      <c r="A2468" s="1" t="s">
        <v>245</v>
      </c>
      <c r="B2468" s="1" t="s">
        <v>244</v>
      </c>
      <c r="C2468">
        <v>33</v>
      </c>
      <c r="D2468" s="48">
        <v>43596</v>
      </c>
    </row>
    <row r="2469" spans="1:4" x14ac:dyDescent="0.3">
      <c r="A2469" s="1" t="s">
        <v>246</v>
      </c>
      <c r="B2469" s="1" t="s">
        <v>255</v>
      </c>
      <c r="C2469">
        <v>33</v>
      </c>
      <c r="D2469" s="48">
        <v>43596</v>
      </c>
    </row>
    <row r="2470" spans="1:4" x14ac:dyDescent="0.3">
      <c r="A2470" s="1" t="s">
        <v>247</v>
      </c>
      <c r="B2470" s="1" t="s">
        <v>253</v>
      </c>
      <c r="C2470">
        <v>33</v>
      </c>
      <c r="D2470" s="48">
        <v>43596</v>
      </c>
    </row>
    <row r="2471" spans="1:4" x14ac:dyDescent="0.3">
      <c r="A2471" s="1" t="s">
        <v>251</v>
      </c>
      <c r="B2471" s="1" t="s">
        <v>256</v>
      </c>
      <c r="C2471">
        <v>33</v>
      </c>
      <c r="D2471" s="48">
        <v>43596</v>
      </c>
    </row>
    <row r="2472" spans="1:4" x14ac:dyDescent="0.3">
      <c r="A2472" s="1" t="s">
        <v>252</v>
      </c>
      <c r="B2472" s="1" t="s">
        <v>258</v>
      </c>
      <c r="C2472">
        <v>33</v>
      </c>
      <c r="D2472" s="48">
        <v>43596</v>
      </c>
    </row>
    <row r="2473" spans="1:4" x14ac:dyDescent="0.3">
      <c r="A2473" s="1" t="s">
        <v>319</v>
      </c>
      <c r="B2473" s="1" t="s">
        <v>259</v>
      </c>
      <c r="C2473">
        <v>33</v>
      </c>
      <c r="D2473" s="48">
        <v>43596</v>
      </c>
    </row>
    <row r="2474" spans="1:4" x14ac:dyDescent="0.3">
      <c r="A2474" s="1" t="s">
        <v>257</v>
      </c>
      <c r="B2474" s="1" t="s">
        <v>248</v>
      </c>
      <c r="C2474">
        <v>33</v>
      </c>
      <c r="D2474" s="48">
        <v>43596</v>
      </c>
    </row>
    <row r="2475" spans="1:4" x14ac:dyDescent="0.3">
      <c r="A2475" s="1" t="s">
        <v>254</v>
      </c>
      <c r="B2475" s="1" t="s">
        <v>250</v>
      </c>
      <c r="C2475">
        <v>33</v>
      </c>
      <c r="D2475" s="48">
        <v>43596</v>
      </c>
    </row>
    <row r="2476" spans="1:4" x14ac:dyDescent="0.3">
      <c r="A2476" s="1" t="s">
        <v>249</v>
      </c>
      <c r="B2476" s="1" t="s">
        <v>318</v>
      </c>
      <c r="C2476">
        <v>33</v>
      </c>
      <c r="D2476" s="48">
        <v>43596</v>
      </c>
    </row>
    <row r="2477" spans="1:4" x14ac:dyDescent="0.3">
      <c r="A2477" s="1" t="s">
        <v>21</v>
      </c>
      <c r="B2477" s="1" t="s">
        <v>7</v>
      </c>
      <c r="C2477">
        <v>38</v>
      </c>
      <c r="D2477" s="48">
        <v>43597</v>
      </c>
    </row>
    <row r="2478" spans="1:4" x14ac:dyDescent="0.3">
      <c r="A2478" s="1" t="s">
        <v>19</v>
      </c>
      <c r="B2478" s="1" t="s">
        <v>6</v>
      </c>
      <c r="C2478">
        <v>38</v>
      </c>
      <c r="D2478" s="48">
        <v>43597</v>
      </c>
    </row>
    <row r="2479" spans="1:4" x14ac:dyDescent="0.3">
      <c r="A2479" s="1" t="s">
        <v>9</v>
      </c>
      <c r="B2479" s="1" t="s">
        <v>3</v>
      </c>
      <c r="C2479">
        <v>38</v>
      </c>
      <c r="D2479" s="48">
        <v>43597</v>
      </c>
    </row>
    <row r="2480" spans="1:4" x14ac:dyDescent="0.3">
      <c r="A2480" s="1" t="s">
        <v>8</v>
      </c>
      <c r="B2480" s="1" t="s">
        <v>16</v>
      </c>
      <c r="C2480">
        <v>38</v>
      </c>
      <c r="D2480" s="48">
        <v>43597</v>
      </c>
    </row>
    <row r="2481" spans="1:4" x14ac:dyDescent="0.3">
      <c r="A2481" s="1" t="s">
        <v>15</v>
      </c>
      <c r="B2481" s="1" t="s">
        <v>11</v>
      </c>
      <c r="C2481">
        <v>38</v>
      </c>
      <c r="D2481" s="48">
        <v>43597</v>
      </c>
    </row>
    <row r="2482" spans="1:4" x14ac:dyDescent="0.3">
      <c r="A2482" s="1" t="s">
        <v>12</v>
      </c>
      <c r="B2482" s="1" t="s">
        <v>22</v>
      </c>
      <c r="C2482">
        <v>38</v>
      </c>
      <c r="D2482" s="48">
        <v>43597</v>
      </c>
    </row>
    <row r="2483" spans="1:4" x14ac:dyDescent="0.3">
      <c r="A2483" s="1" t="s">
        <v>14</v>
      </c>
      <c r="B2483" s="1" t="s">
        <v>4</v>
      </c>
      <c r="C2483">
        <v>38</v>
      </c>
      <c r="D2483" s="48">
        <v>43597</v>
      </c>
    </row>
    <row r="2484" spans="1:4" x14ac:dyDescent="0.3">
      <c r="A2484" s="1" t="s">
        <v>18</v>
      </c>
      <c r="B2484" s="1" t="s">
        <v>10</v>
      </c>
      <c r="C2484">
        <v>38</v>
      </c>
      <c r="D2484" s="48">
        <v>43597</v>
      </c>
    </row>
    <row r="2485" spans="1:4" x14ac:dyDescent="0.3">
      <c r="A2485" s="1" t="s">
        <v>17</v>
      </c>
      <c r="B2485" s="1" t="s">
        <v>23</v>
      </c>
      <c r="C2485">
        <v>38</v>
      </c>
      <c r="D2485" s="48">
        <v>43597</v>
      </c>
    </row>
    <row r="2486" spans="1:4" x14ac:dyDescent="0.3">
      <c r="A2486" s="1" t="s">
        <v>20</v>
      </c>
      <c r="B2486" s="1" t="s">
        <v>13</v>
      </c>
      <c r="C2486">
        <v>38</v>
      </c>
      <c r="D2486" s="48">
        <v>43597</v>
      </c>
    </row>
    <row r="2487" spans="1:4" x14ac:dyDescent="0.3">
      <c r="A2487" s="1" t="s">
        <v>93</v>
      </c>
      <c r="B2487" s="1" t="s">
        <v>87</v>
      </c>
      <c r="C2487">
        <v>36</v>
      </c>
      <c r="D2487" s="48">
        <v>43597</v>
      </c>
    </row>
    <row r="2488" spans="1:4" x14ac:dyDescent="0.3">
      <c r="A2488" s="1" t="s">
        <v>162</v>
      </c>
      <c r="B2488" s="1" t="s">
        <v>168</v>
      </c>
      <c r="C2488">
        <v>34</v>
      </c>
      <c r="D2488" s="48">
        <v>43597</v>
      </c>
    </row>
    <row r="2489" spans="1:4" x14ac:dyDescent="0.3">
      <c r="A2489" s="1" t="s">
        <v>155</v>
      </c>
      <c r="B2489" s="1" t="s">
        <v>163</v>
      </c>
      <c r="C2489">
        <v>34</v>
      </c>
      <c r="D2489" s="48">
        <v>43597</v>
      </c>
    </row>
    <row r="2490" spans="1:4" x14ac:dyDescent="0.3">
      <c r="A2490" s="1" t="s">
        <v>159</v>
      </c>
      <c r="B2490" s="1" t="s">
        <v>154</v>
      </c>
      <c r="C2490">
        <v>34</v>
      </c>
      <c r="D2490" s="48">
        <v>43597</v>
      </c>
    </row>
    <row r="2491" spans="1:4" x14ac:dyDescent="0.3">
      <c r="A2491" s="1" t="s">
        <v>164</v>
      </c>
      <c r="B2491" s="1" t="s">
        <v>165</v>
      </c>
      <c r="C2491">
        <v>34</v>
      </c>
      <c r="D2491" s="48">
        <v>43597</v>
      </c>
    </row>
    <row r="2492" spans="1:4" x14ac:dyDescent="0.3">
      <c r="A2492" s="1" t="s">
        <v>167</v>
      </c>
      <c r="B2492" s="1" t="s">
        <v>160</v>
      </c>
      <c r="C2492">
        <v>34</v>
      </c>
      <c r="D2492" s="48">
        <v>43597</v>
      </c>
    </row>
    <row r="2493" spans="1:4" x14ac:dyDescent="0.3">
      <c r="A2493" s="1" t="s">
        <v>139</v>
      </c>
      <c r="B2493" s="1" t="s">
        <v>156</v>
      </c>
      <c r="C2493">
        <v>34</v>
      </c>
      <c r="D2493" s="48">
        <v>43597</v>
      </c>
    </row>
    <row r="2494" spans="1:4" x14ac:dyDescent="0.3">
      <c r="A2494" s="1" t="s">
        <v>158</v>
      </c>
      <c r="B2494" s="1" t="s">
        <v>170</v>
      </c>
      <c r="C2494">
        <v>34</v>
      </c>
      <c r="D2494" s="48">
        <v>43597</v>
      </c>
    </row>
    <row r="2495" spans="1:4" x14ac:dyDescent="0.3">
      <c r="A2495" s="1" t="s">
        <v>157</v>
      </c>
      <c r="B2495" s="1" t="s">
        <v>169</v>
      </c>
      <c r="C2495">
        <v>34</v>
      </c>
      <c r="D2495" s="48">
        <v>43597</v>
      </c>
    </row>
    <row r="2496" spans="1:4" x14ac:dyDescent="0.3">
      <c r="A2496" s="1" t="s">
        <v>166</v>
      </c>
      <c r="B2496" s="1" t="s">
        <v>161</v>
      </c>
      <c r="C2496">
        <v>34</v>
      </c>
      <c r="D2496" s="48">
        <v>43597</v>
      </c>
    </row>
    <row r="2497" spans="1:4" x14ac:dyDescent="0.3">
      <c r="A2497" s="1" t="s">
        <v>273</v>
      </c>
      <c r="B2497" s="1" t="s">
        <v>266</v>
      </c>
      <c r="C2497">
        <v>33</v>
      </c>
      <c r="D2497" s="48">
        <v>43597</v>
      </c>
    </row>
    <row r="2498" spans="1:4" x14ac:dyDescent="0.3">
      <c r="A2498" s="1" t="s">
        <v>264</v>
      </c>
      <c r="B2498" s="1" t="s">
        <v>277</v>
      </c>
      <c r="C2498">
        <v>33</v>
      </c>
      <c r="D2498" s="48">
        <v>43597</v>
      </c>
    </row>
    <row r="2499" spans="1:4" x14ac:dyDescent="0.3">
      <c r="A2499" s="1" t="s">
        <v>261</v>
      </c>
      <c r="B2499" s="1" t="s">
        <v>263</v>
      </c>
      <c r="C2499">
        <v>33</v>
      </c>
      <c r="D2499" s="48">
        <v>43597</v>
      </c>
    </row>
    <row r="2500" spans="1:4" x14ac:dyDescent="0.3">
      <c r="A2500" s="1" t="s">
        <v>265</v>
      </c>
      <c r="B2500" s="1" t="s">
        <v>267</v>
      </c>
      <c r="C2500">
        <v>33</v>
      </c>
      <c r="D2500" s="48">
        <v>43597</v>
      </c>
    </row>
    <row r="2501" spans="1:4" x14ac:dyDescent="0.3">
      <c r="A2501" s="1" t="s">
        <v>262</v>
      </c>
      <c r="B2501" s="1" t="s">
        <v>274</v>
      </c>
      <c r="C2501">
        <v>33</v>
      </c>
      <c r="D2501" s="48">
        <v>43597</v>
      </c>
    </row>
    <row r="2502" spans="1:4" x14ac:dyDescent="0.3">
      <c r="A2502" s="1" t="s">
        <v>276</v>
      </c>
      <c r="B2502" s="1" t="s">
        <v>272</v>
      </c>
      <c r="C2502">
        <v>33</v>
      </c>
      <c r="D2502" s="48">
        <v>43597</v>
      </c>
    </row>
    <row r="2503" spans="1:4" x14ac:dyDescent="0.3">
      <c r="A2503" s="1" t="s">
        <v>271</v>
      </c>
      <c r="B2503" s="1" t="s">
        <v>270</v>
      </c>
      <c r="C2503">
        <v>33</v>
      </c>
      <c r="D2503" s="48">
        <v>43597</v>
      </c>
    </row>
    <row r="2504" spans="1:4" x14ac:dyDescent="0.3">
      <c r="A2504" s="1" t="s">
        <v>260</v>
      </c>
      <c r="B2504" s="1" t="s">
        <v>275</v>
      </c>
      <c r="C2504">
        <v>33</v>
      </c>
      <c r="D2504" s="48">
        <v>43597</v>
      </c>
    </row>
    <row r="2505" spans="1:4" x14ac:dyDescent="0.3">
      <c r="A2505" s="1" t="s">
        <v>269</v>
      </c>
      <c r="B2505" s="1" t="s">
        <v>268</v>
      </c>
      <c r="C2505">
        <v>33</v>
      </c>
      <c r="D2505" s="48">
        <v>43597</v>
      </c>
    </row>
    <row r="2506" spans="1:4" x14ac:dyDescent="0.3">
      <c r="A2506" s="1" t="s">
        <v>345</v>
      </c>
      <c r="B2506" s="1" t="s">
        <v>352</v>
      </c>
      <c r="C2506">
        <v>33</v>
      </c>
      <c r="D2506" s="48">
        <v>43597</v>
      </c>
    </row>
    <row r="2507" spans="1:4" x14ac:dyDescent="0.3">
      <c r="A2507" s="1" t="s">
        <v>348</v>
      </c>
      <c r="B2507" s="1" t="s">
        <v>353</v>
      </c>
      <c r="C2507">
        <v>33</v>
      </c>
      <c r="D2507" s="48">
        <v>43597</v>
      </c>
    </row>
    <row r="2508" spans="1:4" x14ac:dyDescent="0.3">
      <c r="A2508" s="1" t="s">
        <v>359</v>
      </c>
      <c r="B2508" s="1" t="s">
        <v>349</v>
      </c>
      <c r="C2508">
        <v>33</v>
      </c>
      <c r="D2508" s="48">
        <v>43597</v>
      </c>
    </row>
    <row r="2509" spans="1:4" x14ac:dyDescent="0.3">
      <c r="A2509" s="1" t="s">
        <v>347</v>
      </c>
      <c r="B2509" s="1" t="s">
        <v>360</v>
      </c>
      <c r="C2509">
        <v>33</v>
      </c>
      <c r="D2509" s="48">
        <v>43597</v>
      </c>
    </row>
    <row r="2510" spans="1:4" x14ac:dyDescent="0.3">
      <c r="A2510" s="1" t="s">
        <v>361</v>
      </c>
      <c r="B2510" s="1" t="s">
        <v>356</v>
      </c>
      <c r="C2510">
        <v>33</v>
      </c>
      <c r="D2510" s="48">
        <v>43597</v>
      </c>
    </row>
    <row r="2511" spans="1:4" x14ac:dyDescent="0.3">
      <c r="A2511" s="1" t="s">
        <v>358</v>
      </c>
      <c r="B2511" s="1" t="s">
        <v>357</v>
      </c>
      <c r="C2511">
        <v>33</v>
      </c>
      <c r="D2511" s="48">
        <v>43597</v>
      </c>
    </row>
    <row r="2512" spans="1:4" x14ac:dyDescent="0.3">
      <c r="A2512" s="1" t="s">
        <v>346</v>
      </c>
      <c r="B2512" s="1" t="s">
        <v>351</v>
      </c>
      <c r="C2512">
        <v>33</v>
      </c>
      <c r="D2512" s="48">
        <v>43597</v>
      </c>
    </row>
    <row r="2513" spans="1:4" x14ac:dyDescent="0.3">
      <c r="A2513" s="1" t="s">
        <v>355</v>
      </c>
      <c r="B2513" s="1" t="s">
        <v>354</v>
      </c>
      <c r="C2513">
        <v>33</v>
      </c>
      <c r="D2513" s="48">
        <v>43597</v>
      </c>
    </row>
    <row r="2514" spans="1:4" x14ac:dyDescent="0.3">
      <c r="A2514" s="1" t="s">
        <v>350</v>
      </c>
      <c r="B2514" s="1" t="s">
        <v>344</v>
      </c>
      <c r="C2514">
        <v>33</v>
      </c>
      <c r="D2514" s="48">
        <v>43597</v>
      </c>
    </row>
    <row r="2515" spans="1:4" x14ac:dyDescent="0.3">
      <c r="A2515" s="1" t="s">
        <v>412</v>
      </c>
      <c r="B2515" s="1" t="s">
        <v>400</v>
      </c>
      <c r="C2515">
        <v>33</v>
      </c>
      <c r="D2515" s="48">
        <v>43597</v>
      </c>
    </row>
    <row r="2516" spans="1:4" x14ac:dyDescent="0.3">
      <c r="A2516" s="1" t="s">
        <v>414</v>
      </c>
      <c r="B2516" s="1" t="s">
        <v>404</v>
      </c>
      <c r="C2516">
        <v>33</v>
      </c>
      <c r="D2516" s="48">
        <v>43597</v>
      </c>
    </row>
    <row r="2517" spans="1:4" x14ac:dyDescent="0.3">
      <c r="A2517" s="1" t="s">
        <v>405</v>
      </c>
      <c r="B2517" s="1" t="s">
        <v>409</v>
      </c>
      <c r="C2517">
        <v>33</v>
      </c>
      <c r="D2517" s="48">
        <v>43597</v>
      </c>
    </row>
    <row r="2518" spans="1:4" x14ac:dyDescent="0.3">
      <c r="A2518" s="1" t="s">
        <v>410</v>
      </c>
      <c r="B2518" s="1" t="s">
        <v>406</v>
      </c>
      <c r="C2518">
        <v>33</v>
      </c>
      <c r="D2518" s="48">
        <v>43597</v>
      </c>
    </row>
    <row r="2519" spans="1:4" x14ac:dyDescent="0.3">
      <c r="A2519" s="1" t="s">
        <v>401</v>
      </c>
      <c r="B2519" s="1" t="s">
        <v>411</v>
      </c>
      <c r="C2519">
        <v>33</v>
      </c>
      <c r="D2519" s="48">
        <v>43597</v>
      </c>
    </row>
    <row r="2520" spans="1:4" x14ac:dyDescent="0.3">
      <c r="A2520" s="1" t="s">
        <v>416</v>
      </c>
      <c r="B2520" s="1" t="s">
        <v>448</v>
      </c>
      <c r="C2520">
        <v>33</v>
      </c>
      <c r="D2520" s="48">
        <v>43597</v>
      </c>
    </row>
    <row r="2521" spans="1:4" x14ac:dyDescent="0.3">
      <c r="A2521" s="1" t="s">
        <v>407</v>
      </c>
      <c r="B2521" s="1" t="s">
        <v>402</v>
      </c>
      <c r="C2521">
        <v>33</v>
      </c>
      <c r="D2521" s="48">
        <v>43597</v>
      </c>
    </row>
    <row r="2522" spans="1:4" x14ac:dyDescent="0.3">
      <c r="A2522" s="1" t="s">
        <v>408</v>
      </c>
      <c r="B2522" s="1" t="s">
        <v>415</v>
      </c>
      <c r="C2522">
        <v>33</v>
      </c>
      <c r="D2522" s="48">
        <v>43597</v>
      </c>
    </row>
    <row r="2523" spans="1:4" x14ac:dyDescent="0.3">
      <c r="A2523" s="1" t="s">
        <v>403</v>
      </c>
      <c r="B2523" s="1" t="s">
        <v>413</v>
      </c>
      <c r="C2523">
        <v>33</v>
      </c>
      <c r="D2523" s="48">
        <v>43597</v>
      </c>
    </row>
    <row r="2524" spans="1:4" x14ac:dyDescent="0.3">
      <c r="A2524" s="1" t="s">
        <v>256</v>
      </c>
      <c r="B2524" s="1" t="s">
        <v>319</v>
      </c>
      <c r="C2524">
        <v>34</v>
      </c>
      <c r="D2524" s="48">
        <v>43603</v>
      </c>
    </row>
    <row r="2525" spans="1:4" x14ac:dyDescent="0.3">
      <c r="A2525" s="1" t="s">
        <v>253</v>
      </c>
      <c r="B2525" s="1" t="s">
        <v>252</v>
      </c>
      <c r="C2525">
        <v>34</v>
      </c>
      <c r="D2525" s="48">
        <v>43603</v>
      </c>
    </row>
    <row r="2526" spans="1:4" x14ac:dyDescent="0.3">
      <c r="A2526" s="1" t="s">
        <v>318</v>
      </c>
      <c r="B2526" s="1" t="s">
        <v>246</v>
      </c>
      <c r="C2526">
        <v>34</v>
      </c>
      <c r="D2526" s="48">
        <v>43603</v>
      </c>
    </row>
    <row r="2527" spans="1:4" x14ac:dyDescent="0.3">
      <c r="A2527" s="1" t="s">
        <v>248</v>
      </c>
      <c r="B2527" s="1" t="s">
        <v>247</v>
      </c>
      <c r="C2527">
        <v>34</v>
      </c>
      <c r="D2527" s="48">
        <v>43603</v>
      </c>
    </row>
    <row r="2528" spans="1:4" x14ac:dyDescent="0.3">
      <c r="A2528" s="1" t="s">
        <v>244</v>
      </c>
      <c r="B2528" s="1" t="s">
        <v>251</v>
      </c>
      <c r="C2528">
        <v>34</v>
      </c>
      <c r="D2528" s="48">
        <v>43603</v>
      </c>
    </row>
    <row r="2529" spans="1:4" x14ac:dyDescent="0.3">
      <c r="A2529" s="1" t="s">
        <v>250</v>
      </c>
      <c r="B2529" s="1" t="s">
        <v>249</v>
      </c>
      <c r="C2529">
        <v>34</v>
      </c>
      <c r="D2529" s="48">
        <v>43603</v>
      </c>
    </row>
    <row r="2530" spans="1:4" x14ac:dyDescent="0.3">
      <c r="A2530" s="1" t="s">
        <v>259</v>
      </c>
      <c r="B2530" s="1" t="s">
        <v>245</v>
      </c>
      <c r="C2530">
        <v>34</v>
      </c>
      <c r="D2530" s="48">
        <v>43603</v>
      </c>
    </row>
    <row r="2531" spans="1:4" x14ac:dyDescent="0.3">
      <c r="A2531" s="1" t="s">
        <v>258</v>
      </c>
      <c r="B2531" s="1" t="s">
        <v>257</v>
      </c>
      <c r="C2531">
        <v>34</v>
      </c>
      <c r="D2531" s="48">
        <v>43603</v>
      </c>
    </row>
    <row r="2532" spans="1:4" x14ac:dyDescent="0.3">
      <c r="A2532" s="1" t="s">
        <v>255</v>
      </c>
      <c r="B2532" s="1" t="s">
        <v>254</v>
      </c>
      <c r="C2532">
        <v>34</v>
      </c>
      <c r="D2532" s="48">
        <v>43603</v>
      </c>
    </row>
    <row r="2533" spans="1:4" x14ac:dyDescent="0.3">
      <c r="A2533" s="1" t="s">
        <v>88</v>
      </c>
      <c r="B2533" s="1" t="s">
        <v>89</v>
      </c>
      <c r="C2533">
        <v>37</v>
      </c>
      <c r="D2533" s="48">
        <v>43604</v>
      </c>
    </row>
    <row r="2534" spans="1:4" x14ac:dyDescent="0.3">
      <c r="A2534" s="1" t="s">
        <v>270</v>
      </c>
      <c r="B2534" s="1" t="s">
        <v>262</v>
      </c>
      <c r="C2534">
        <v>34</v>
      </c>
      <c r="D2534" s="48">
        <v>43604</v>
      </c>
    </row>
    <row r="2535" spans="1:4" x14ac:dyDescent="0.3">
      <c r="A2535" s="1" t="s">
        <v>267</v>
      </c>
      <c r="B2535" s="1" t="s">
        <v>269</v>
      </c>
      <c r="C2535">
        <v>34</v>
      </c>
      <c r="D2535" s="48">
        <v>43604</v>
      </c>
    </row>
    <row r="2536" spans="1:4" x14ac:dyDescent="0.3">
      <c r="A2536" s="1" t="s">
        <v>277</v>
      </c>
      <c r="B2536" s="1" t="s">
        <v>261</v>
      </c>
      <c r="C2536">
        <v>34</v>
      </c>
      <c r="D2536" s="48">
        <v>43604</v>
      </c>
    </row>
    <row r="2537" spans="1:4" x14ac:dyDescent="0.3">
      <c r="A2537" s="1" t="s">
        <v>275</v>
      </c>
      <c r="B2537" s="1" t="s">
        <v>264</v>
      </c>
      <c r="C2537">
        <v>34</v>
      </c>
      <c r="D2537" s="48">
        <v>43604</v>
      </c>
    </row>
    <row r="2538" spans="1:4" x14ac:dyDescent="0.3">
      <c r="A2538" s="1" t="s">
        <v>263</v>
      </c>
      <c r="B2538" s="1" t="s">
        <v>273</v>
      </c>
      <c r="C2538">
        <v>34</v>
      </c>
      <c r="D2538" s="48">
        <v>43604</v>
      </c>
    </row>
    <row r="2539" spans="1:4" x14ac:dyDescent="0.3">
      <c r="A2539" s="1" t="s">
        <v>274</v>
      </c>
      <c r="B2539" s="1" t="s">
        <v>276</v>
      </c>
      <c r="C2539">
        <v>34</v>
      </c>
      <c r="D2539" s="48">
        <v>43604</v>
      </c>
    </row>
    <row r="2540" spans="1:4" x14ac:dyDescent="0.3">
      <c r="A2540" s="1" t="s">
        <v>268</v>
      </c>
      <c r="B2540" s="1" t="s">
        <v>265</v>
      </c>
      <c r="C2540">
        <v>34</v>
      </c>
      <c r="D2540" s="48">
        <v>43604</v>
      </c>
    </row>
    <row r="2541" spans="1:4" x14ac:dyDescent="0.3">
      <c r="A2541" s="1" t="s">
        <v>272</v>
      </c>
      <c r="B2541" s="1" t="s">
        <v>260</v>
      </c>
      <c r="C2541">
        <v>34</v>
      </c>
      <c r="D2541" s="48">
        <v>43604</v>
      </c>
    </row>
    <row r="2542" spans="1:4" x14ac:dyDescent="0.3">
      <c r="A2542" s="1" t="s">
        <v>266</v>
      </c>
      <c r="B2542" s="1" t="s">
        <v>271</v>
      </c>
      <c r="C2542">
        <v>34</v>
      </c>
      <c r="D2542" s="48">
        <v>43604</v>
      </c>
    </row>
    <row r="2543" spans="1:4" x14ac:dyDescent="0.3">
      <c r="A2543" s="1" t="s">
        <v>344</v>
      </c>
      <c r="B2543" s="1" t="s">
        <v>359</v>
      </c>
      <c r="C2543">
        <v>34</v>
      </c>
      <c r="D2543" s="48">
        <v>43604</v>
      </c>
    </row>
    <row r="2544" spans="1:4" x14ac:dyDescent="0.3">
      <c r="A2544" s="1" t="s">
        <v>357</v>
      </c>
      <c r="B2544" s="1" t="s">
        <v>348</v>
      </c>
      <c r="C2544">
        <v>34</v>
      </c>
      <c r="D2544" s="48">
        <v>43604</v>
      </c>
    </row>
    <row r="2545" spans="1:4" x14ac:dyDescent="0.3">
      <c r="A2545" s="1" t="s">
        <v>352</v>
      </c>
      <c r="B2545" s="1" t="s">
        <v>358</v>
      </c>
      <c r="C2545">
        <v>34</v>
      </c>
      <c r="D2545" s="48">
        <v>43604</v>
      </c>
    </row>
    <row r="2546" spans="1:4" x14ac:dyDescent="0.3">
      <c r="A2546" s="1" t="s">
        <v>351</v>
      </c>
      <c r="B2546" s="1" t="s">
        <v>347</v>
      </c>
      <c r="C2546">
        <v>34</v>
      </c>
      <c r="D2546" s="48">
        <v>43604</v>
      </c>
    </row>
    <row r="2547" spans="1:4" x14ac:dyDescent="0.3">
      <c r="A2547" s="1" t="s">
        <v>356</v>
      </c>
      <c r="B2547" s="1" t="s">
        <v>355</v>
      </c>
      <c r="C2547">
        <v>34</v>
      </c>
      <c r="D2547" s="48">
        <v>43604</v>
      </c>
    </row>
    <row r="2548" spans="1:4" x14ac:dyDescent="0.3">
      <c r="A2548" s="1" t="s">
        <v>349</v>
      </c>
      <c r="B2548" s="1" t="s">
        <v>361</v>
      </c>
      <c r="C2548">
        <v>34</v>
      </c>
      <c r="D2548" s="48">
        <v>43604</v>
      </c>
    </row>
    <row r="2549" spans="1:4" x14ac:dyDescent="0.3">
      <c r="A2549" s="1" t="s">
        <v>353</v>
      </c>
      <c r="B2549" s="1" t="s">
        <v>350</v>
      </c>
      <c r="C2549">
        <v>34</v>
      </c>
      <c r="D2549" s="48">
        <v>43604</v>
      </c>
    </row>
    <row r="2550" spans="1:4" x14ac:dyDescent="0.3">
      <c r="A2550" s="1" t="s">
        <v>354</v>
      </c>
      <c r="B2550" s="1" t="s">
        <v>346</v>
      </c>
      <c r="C2550">
        <v>34</v>
      </c>
      <c r="D2550" s="48">
        <v>43604</v>
      </c>
    </row>
    <row r="2551" spans="1:4" x14ac:dyDescent="0.3">
      <c r="A2551" s="1" t="s">
        <v>360</v>
      </c>
      <c r="B2551" s="1" t="s">
        <v>345</v>
      </c>
      <c r="C2551">
        <v>34</v>
      </c>
      <c r="D2551" s="48">
        <v>43604</v>
      </c>
    </row>
    <row r="2552" spans="1:4" x14ac:dyDescent="0.3">
      <c r="A2552" s="1" t="s">
        <v>400</v>
      </c>
      <c r="B2552" s="1" t="s">
        <v>401</v>
      </c>
      <c r="C2552">
        <v>34</v>
      </c>
      <c r="D2552" s="48">
        <v>43604</v>
      </c>
    </row>
    <row r="2553" spans="1:4" x14ac:dyDescent="0.3">
      <c r="A2553" s="1" t="s">
        <v>402</v>
      </c>
      <c r="B2553" s="1" t="s">
        <v>403</v>
      </c>
      <c r="C2553">
        <v>34</v>
      </c>
      <c r="D2553" s="48">
        <v>43604</v>
      </c>
    </row>
    <row r="2554" spans="1:4" x14ac:dyDescent="0.3">
      <c r="A2554" s="1" t="s">
        <v>404</v>
      </c>
      <c r="B2554" s="1" t="s">
        <v>405</v>
      </c>
      <c r="C2554">
        <v>34</v>
      </c>
      <c r="D2554" s="48">
        <v>43604</v>
      </c>
    </row>
    <row r="2555" spans="1:4" x14ac:dyDescent="0.3">
      <c r="A2555" s="1" t="s">
        <v>406</v>
      </c>
      <c r="B2555" s="1" t="s">
        <v>407</v>
      </c>
      <c r="C2555">
        <v>34</v>
      </c>
      <c r="D2555" s="48">
        <v>43604</v>
      </c>
    </row>
    <row r="2556" spans="1:4" x14ac:dyDescent="0.3">
      <c r="A2556" s="1" t="s">
        <v>448</v>
      </c>
      <c r="B2556" s="1" t="s">
        <v>408</v>
      </c>
      <c r="C2556">
        <v>34</v>
      </c>
      <c r="D2556" s="48">
        <v>43604</v>
      </c>
    </row>
    <row r="2557" spans="1:4" x14ac:dyDescent="0.3">
      <c r="A2557" s="1" t="s">
        <v>409</v>
      </c>
      <c r="B2557" s="1" t="s">
        <v>410</v>
      </c>
      <c r="C2557">
        <v>34</v>
      </c>
      <c r="D2557" s="48">
        <v>43604</v>
      </c>
    </row>
    <row r="2558" spans="1:4" x14ac:dyDescent="0.3">
      <c r="A2558" s="1" t="s">
        <v>411</v>
      </c>
      <c r="B2558" s="1" t="s">
        <v>412</v>
      </c>
      <c r="C2558">
        <v>34</v>
      </c>
      <c r="D2558" s="48">
        <v>43604</v>
      </c>
    </row>
    <row r="2559" spans="1:4" x14ac:dyDescent="0.3">
      <c r="A2559" s="1" t="s">
        <v>413</v>
      </c>
      <c r="B2559" s="1" t="s">
        <v>414</v>
      </c>
      <c r="C2559">
        <v>34</v>
      </c>
      <c r="D2559" s="48">
        <v>43604</v>
      </c>
    </row>
    <row r="2560" spans="1:4" x14ac:dyDescent="0.3">
      <c r="A2560" s="1" t="s">
        <v>415</v>
      </c>
      <c r="B2560" s="1" t="s">
        <v>416</v>
      </c>
      <c r="C2560">
        <v>34</v>
      </c>
      <c r="D2560" s="48">
        <v>43604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B5C2-6460-4C2C-9CEA-FC2748D0CF1C}">
  <dimension ref="A1:AE380"/>
  <sheetViews>
    <sheetView topLeftCell="A366" workbookViewId="0">
      <selection activeCell="F381" sqref="F381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7.33203125" style="4" bestFit="1" customWidth="1"/>
    <col min="8" max="8" width="7.33203125" style="9" bestFit="1" customWidth="1"/>
    <col min="9" max="10" width="7.33203125" style="4" bestFit="1" customWidth="1"/>
    <col min="11" max="11" width="7.33203125" style="9" bestFit="1" customWidth="1"/>
    <col min="12" max="13" width="7.33203125" style="4" bestFit="1" customWidth="1"/>
    <col min="14" max="14" width="7.33203125" style="9" bestFit="1" customWidth="1"/>
    <col min="15" max="15" width="6.109375" style="4" bestFit="1" customWidth="1"/>
    <col min="16" max="16" width="7.33203125" style="4" bestFit="1" customWidth="1"/>
    <col min="17" max="17" width="7.33203125" style="9" bestFit="1" customWidth="1"/>
    <col min="18" max="18" width="7.33203125" style="4" bestFit="1" customWidth="1"/>
    <col min="19" max="19" width="5.6640625" style="4" bestFit="1" customWidth="1"/>
    <col min="20" max="20" width="5.21875" style="9" bestFit="1" customWidth="1"/>
    <col min="21" max="22" width="7.33203125" style="4" bestFit="1" customWidth="1"/>
    <col min="23" max="23" width="7.33203125" style="9" bestFit="1" customWidth="1"/>
    <col min="24" max="25" width="7.33203125" style="4" bestFit="1" customWidth="1"/>
    <col min="26" max="26" width="7.33203125" style="9" bestFit="1" customWidth="1"/>
    <col min="27" max="28" width="7.33203125" style="4" bestFit="1" customWidth="1"/>
    <col min="29" max="29" width="7.33203125" style="9" bestFit="1" customWidth="1"/>
    <col min="30" max="30" width="7.33203125" style="4" bestFit="1" customWidth="1"/>
    <col min="31" max="31" width="7.33203125" style="15" bestFit="1" customWidth="1"/>
    <col min="32" max="16384" width="8.88671875" style="4"/>
  </cols>
  <sheetData>
    <row r="1" spans="1:31" s="2" customFormat="1" ht="15.6" thickTop="1" thickBot="1" x14ac:dyDescent="0.35">
      <c r="A1" s="63" t="s">
        <v>24</v>
      </c>
      <c r="B1" s="64" t="s">
        <v>28</v>
      </c>
      <c r="C1" s="64"/>
      <c r="D1" s="64"/>
      <c r="E1" s="64" t="s">
        <v>26</v>
      </c>
      <c r="F1" s="64"/>
      <c r="G1" s="64"/>
      <c r="H1" s="64" t="s">
        <v>31</v>
      </c>
      <c r="I1" s="64"/>
      <c r="J1" s="64"/>
      <c r="K1" s="64" t="s">
        <v>32</v>
      </c>
      <c r="L1" s="64"/>
      <c r="M1" s="64"/>
      <c r="N1" s="64" t="s">
        <v>33</v>
      </c>
      <c r="O1" s="64"/>
      <c r="P1" s="64"/>
      <c r="Q1" s="64" t="s">
        <v>34</v>
      </c>
      <c r="R1" s="64"/>
      <c r="S1" s="64"/>
      <c r="T1" s="64" t="s">
        <v>35</v>
      </c>
      <c r="U1" s="64"/>
      <c r="V1" s="64"/>
      <c r="W1" s="64" t="s">
        <v>36</v>
      </c>
      <c r="X1" s="64"/>
      <c r="Y1" s="64"/>
      <c r="Z1" s="64" t="s">
        <v>37</v>
      </c>
      <c r="AA1" s="64"/>
      <c r="AB1" s="64"/>
      <c r="AC1" s="64" t="s">
        <v>38</v>
      </c>
      <c r="AD1" s="64"/>
      <c r="AE1" s="64"/>
    </row>
    <row r="2" spans="1:31" s="3" customFormat="1" ht="15.6" thickTop="1" thickBot="1" x14ac:dyDescent="0.35">
      <c r="A2" s="63"/>
      <c r="B2" s="17" t="s">
        <v>25</v>
      </c>
      <c r="C2" s="18" t="s">
        <v>30</v>
      </c>
      <c r="D2" s="19" t="s">
        <v>29</v>
      </c>
      <c r="E2" s="20" t="s">
        <v>29</v>
      </c>
      <c r="F2" s="21" t="s">
        <v>25</v>
      </c>
      <c r="G2" s="18" t="s">
        <v>30</v>
      </c>
      <c r="H2" s="20" t="s">
        <v>29</v>
      </c>
      <c r="I2" s="21" t="s">
        <v>25</v>
      </c>
      <c r="J2" s="18" t="s">
        <v>30</v>
      </c>
      <c r="K2" s="20" t="s">
        <v>29</v>
      </c>
      <c r="L2" s="21" t="s">
        <v>25</v>
      </c>
      <c r="M2" s="18" t="s">
        <v>30</v>
      </c>
      <c r="N2" s="20" t="s">
        <v>29</v>
      </c>
      <c r="O2" s="21" t="s">
        <v>25</v>
      </c>
      <c r="P2" s="18" t="s">
        <v>30</v>
      </c>
      <c r="Q2" s="20" t="s">
        <v>29</v>
      </c>
      <c r="R2" s="21" t="s">
        <v>25</v>
      </c>
      <c r="S2" s="18" t="s">
        <v>30</v>
      </c>
      <c r="T2" s="20" t="s">
        <v>29</v>
      </c>
      <c r="U2" s="21" t="s">
        <v>25</v>
      </c>
      <c r="V2" s="18" t="s">
        <v>30</v>
      </c>
      <c r="W2" s="20" t="s">
        <v>29</v>
      </c>
      <c r="X2" s="21" t="s">
        <v>25</v>
      </c>
      <c r="Y2" s="18" t="s">
        <v>30</v>
      </c>
      <c r="Z2" s="20" t="s">
        <v>29</v>
      </c>
      <c r="AA2" s="21" t="s">
        <v>25</v>
      </c>
      <c r="AB2" s="18" t="s">
        <v>30</v>
      </c>
      <c r="AC2" s="20" t="s">
        <v>29</v>
      </c>
      <c r="AD2" s="21" t="s">
        <v>25</v>
      </c>
      <c r="AE2" s="22" t="s">
        <v>30</v>
      </c>
    </row>
    <row r="3" spans="1:31" ht="15" thickTop="1" x14ac:dyDescent="0.3">
      <c r="A3" s="4" t="s">
        <v>6</v>
      </c>
      <c r="B3" s="9">
        <f>COUNTIF(CSV!A:A,A3)</f>
        <v>12</v>
      </c>
      <c r="C3" s="4">
        <f>COUNTIF(CSV!B:B,A3)</f>
        <v>11</v>
      </c>
      <c r="D3" s="4">
        <f>B3+C3</f>
        <v>23</v>
      </c>
      <c r="E3" s="10">
        <f>(SUMIF(CSV!$A:$A,$A3,CSV!F:F) +SUMIF(CSV!$B:$B,$A3,CSV!F:F))/$D3</f>
        <v>3.4782608695652173</v>
      </c>
      <c r="F3" s="6">
        <f>SUMIF(CSV!$A:$A,$A3,CSV!F:F)/$B3</f>
        <v>3</v>
      </c>
      <c r="G3" s="6">
        <f>SUMIF(CSV!$B:$B,$A3,CSV!F:F)/$C3</f>
        <v>4</v>
      </c>
      <c r="H3" s="10">
        <f>(SUMIF(CSV!$A:$A,$A3,CSV!D:D) +SUMIF(CSV!$B:$B,$A3,CSV!E:E))/$D3</f>
        <v>2.0869565217391304</v>
      </c>
      <c r="I3" s="6">
        <f>SUMIF(CSV!$A:$A,$A3,CSV!D:D)/$B3</f>
        <v>2.1666666666666665</v>
      </c>
      <c r="J3" s="6">
        <f>SUMIF(CSV!$B:$B,$A3,CSV!E:E)/$C3</f>
        <v>2</v>
      </c>
      <c r="K3" s="10">
        <f>(SUMIF(CSV!$A:$A,$A3,CSV!E:E) +SUMIF(CSV!$B:$B,$A3,CSV!D:D))/$D3</f>
        <v>1.3913043478260869</v>
      </c>
      <c r="L3" s="6">
        <f>SUMIF(CSV!$A:$A,$A3,CSV!E:E)/$B3</f>
        <v>0.83333333333333337</v>
      </c>
      <c r="M3" s="6">
        <f>SUMIF(CSV!$B:$B,$A3,CSV!D:D)/$C3</f>
        <v>2</v>
      </c>
      <c r="N3" s="10">
        <f>(SUMIF(CSV!$A:$A,$A3,CSV!L:L) +SUMIF(CSV!$B:$B,$A3,CSV!L:L))/$D3</f>
        <v>1.5652173913043479</v>
      </c>
      <c r="O3" s="6">
        <f>SUMIF(CSV!$A:$A,$A3,CSV!L:L)/$B3</f>
        <v>1.0833333333333333</v>
      </c>
      <c r="P3" s="6">
        <f>SUMIF(CSV!$B:$B,$A3,CSV!L:L)/$C3</f>
        <v>2.0909090909090908</v>
      </c>
      <c r="Q3" s="10">
        <f>(SUMIF(CSV!$A:$A,$A3,CSV!H:H) +SUMIF(CSV!$B:$B,$A3,CSV!J:J))/$D3</f>
        <v>0.69565217391304346</v>
      </c>
      <c r="R3" s="6">
        <f>SUMIF(CSV!$A:$A,$A3,CSV!H:H)/$B3</f>
        <v>0.58333333333333337</v>
      </c>
      <c r="S3" s="6">
        <f>SUMIF(CSV!$B:$B,$A3,CSV!J:J)/$C3</f>
        <v>0.81818181818181823</v>
      </c>
      <c r="T3" s="10">
        <f>(SUMIF(CSV!$A:$A,$A3,CSV!I:I) +SUMIF(CSV!$B:$B,$A3,CSV!K:K))/$D3</f>
        <v>0.86956521739130432</v>
      </c>
      <c r="U3" s="6">
        <f>SUMIF(CSV!$A:$A,$A3,CSV!I:I)/$B3</f>
        <v>0.5</v>
      </c>
      <c r="V3" s="6">
        <f>SUMIF(CSV!$B:$B,$A3,CSV!K:K)/$C3</f>
        <v>1.2727272727272727</v>
      </c>
      <c r="W3" s="10">
        <f>(SUMIF(CSV!$A:$A,$A3,CSV!Q:Q) +SUMIF(CSV!$B:$B,$A3,CSV!Q:Q))/$D3</f>
        <v>1.9130434782608696</v>
      </c>
      <c r="X3" s="6">
        <f>SUMIF(CSV!$A:$A,$A3,CSV!Q:Q)/$B3</f>
        <v>1.9166666666666667</v>
      </c>
      <c r="Y3" s="6">
        <f>SUMIF(CSV!$B:$B,$A3,CSV!Q:Q)/$C3</f>
        <v>1.9090909090909092</v>
      </c>
      <c r="Z3" s="10">
        <f>(SUMIF(CSV!$A:$A,$A3,CSV!M:M) +SUMIF(CSV!$B:$B,$A3,CSV!O:O))/$D3</f>
        <v>1.3913043478260869</v>
      </c>
      <c r="AA3" s="6">
        <f>SUMIF(CSV!$A:$A,$A3,CSV!M:M)/$B3</f>
        <v>1.5833333333333333</v>
      </c>
      <c r="AB3" s="6">
        <f>SUMIF(CSV!$B:$B,$A3,CSV!O:O)/$C3</f>
        <v>1.1818181818181819</v>
      </c>
      <c r="AC3" s="10">
        <f>(SUMIF(CSV!$A:$A,$A3,CSV!N:N) +SUMIF(CSV!$B:$B,$A3,CSV!P:P))/$D3</f>
        <v>0.52173913043478259</v>
      </c>
      <c r="AD3" s="6">
        <f>SUMIF(CSV!$A:$A,$A3,CSV!N:N)/$B3</f>
        <v>0.33333333333333331</v>
      </c>
      <c r="AE3" s="14">
        <f>SUMIF(CSV!$B:$B,$A3,CSV!P:P)/$C3</f>
        <v>0.72727272727272729</v>
      </c>
    </row>
    <row r="4" spans="1:31" x14ac:dyDescent="0.3">
      <c r="A4" s="4" t="s">
        <v>3</v>
      </c>
      <c r="B4" s="9">
        <f>COUNTIF(CSV!A:A,A4)</f>
        <v>12</v>
      </c>
      <c r="C4" s="4">
        <f>COUNTIF(CSV!B:B,A4)</f>
        <v>11</v>
      </c>
      <c r="D4" s="4">
        <f t="shared" ref="D4:D22" si="0">B4+C4</f>
        <v>23</v>
      </c>
      <c r="E4" s="10">
        <f>(SUMIF(CSV!$A:$A,$A4,CSV!F:F) +SUMIF(CSV!$B:$B,$A4,CSV!F:F))/$D4</f>
        <v>3.2608695652173911</v>
      </c>
      <c r="F4" s="6">
        <f>SUMIF(CSV!$A:$A,$A4,CSV!F:F)/$B4</f>
        <v>3.1666666666666665</v>
      </c>
      <c r="G4" s="6">
        <f>SUMIF(CSV!$B:$B,$A4,CSV!F:F)/$C4</f>
        <v>3.3636363636363638</v>
      </c>
      <c r="H4" s="10">
        <f>(SUMIF(CSV!$A:$A,$A4,CSV!D:D) +SUMIF(CSV!$B:$B,$A4,CSV!E:E))/$D4</f>
        <v>1.4347826086956521</v>
      </c>
      <c r="I4" s="6">
        <f>SUMIF(CSV!$A:$A,$A4,CSV!D:D)/$B4</f>
        <v>1.75</v>
      </c>
      <c r="J4" s="6">
        <f>SUMIF(CSV!$B:$B,$A4,CSV!E:E)/$C4</f>
        <v>1.0909090909090908</v>
      </c>
      <c r="K4" s="10">
        <f>(SUMIF(CSV!$A:$A,$A4,CSV!E:E) +SUMIF(CSV!$B:$B,$A4,CSV!D:D))/$D4</f>
        <v>1.826086956521739</v>
      </c>
      <c r="L4" s="6">
        <f>SUMIF(CSV!$A:$A,$A4,CSV!E:E)/$B4</f>
        <v>1.4166666666666667</v>
      </c>
      <c r="M4" s="6">
        <f>SUMIF(CSV!$B:$B,$A4,CSV!D:D)/$C4</f>
        <v>2.2727272727272729</v>
      </c>
      <c r="N4" s="10">
        <f>(SUMIF(CSV!$A:$A,$A4,CSV!L:L) +SUMIF(CSV!$B:$B,$A4,CSV!L:L))/$D4</f>
        <v>1.7391304347826086</v>
      </c>
      <c r="O4" s="6">
        <f>SUMIF(CSV!$A:$A,$A4,CSV!L:L)/$B4</f>
        <v>1.6666666666666667</v>
      </c>
      <c r="P4" s="6">
        <f>SUMIF(CSV!$B:$B,$A4,CSV!L:L)/$C4</f>
        <v>1.8181818181818181</v>
      </c>
      <c r="Q4" s="10">
        <f>(SUMIF(CSV!$A:$A,$A4,CSV!H:H) +SUMIF(CSV!$B:$B,$A4,CSV!J:J))/$D4</f>
        <v>0.86956521739130432</v>
      </c>
      <c r="R4" s="6">
        <f>SUMIF(CSV!$A:$A,$A4,CSV!H:H)/$B4</f>
        <v>1.0833333333333333</v>
      </c>
      <c r="S4" s="6">
        <f>SUMIF(CSV!$B:$B,$A4,CSV!J:J)/$C4</f>
        <v>0.63636363636363635</v>
      </c>
      <c r="T4" s="10">
        <f>(SUMIF(CSV!$A:$A,$A4,CSV!I:I) +SUMIF(CSV!$B:$B,$A4,CSV!K:K))/$D4</f>
        <v>0.86956521739130432</v>
      </c>
      <c r="U4" s="6">
        <f>SUMIF(CSV!$A:$A,$A4,CSV!I:I)/$B4</f>
        <v>0.58333333333333337</v>
      </c>
      <c r="V4" s="6">
        <f>SUMIF(CSV!$B:$B,$A4,CSV!K:K)/$C4</f>
        <v>1.1818181818181819</v>
      </c>
      <c r="W4" s="10">
        <f>(SUMIF(CSV!$A:$A,$A4,CSV!Q:Q) +SUMIF(CSV!$B:$B,$A4,CSV!Q:Q))/$D4</f>
        <v>1.5217391304347827</v>
      </c>
      <c r="X4" s="6">
        <f>SUMIF(CSV!$A:$A,$A4,CSV!Q:Q)/$B4</f>
        <v>1.5</v>
      </c>
      <c r="Y4" s="6">
        <f>SUMIF(CSV!$B:$B,$A4,CSV!Q:Q)/$C4</f>
        <v>1.5454545454545454</v>
      </c>
      <c r="Z4" s="10">
        <f>(SUMIF(CSV!$A:$A,$A4,CSV!M:M) +SUMIF(CSV!$B:$B,$A4,CSV!O:O))/$D4</f>
        <v>0.56521739130434778</v>
      </c>
      <c r="AA4" s="6">
        <f>SUMIF(CSV!$A:$A,$A4,CSV!M:M)/$B4</f>
        <v>0.66666666666666663</v>
      </c>
      <c r="AB4" s="6">
        <f>SUMIF(CSV!$B:$B,$A4,CSV!O:O)/$C4</f>
        <v>0.45454545454545453</v>
      </c>
      <c r="AC4" s="10">
        <f>(SUMIF(CSV!$A:$A,$A4,CSV!N:N) +SUMIF(CSV!$B:$B,$A4,CSV!P:P))/$D4</f>
        <v>0.95652173913043481</v>
      </c>
      <c r="AD4" s="6">
        <f>SUMIF(CSV!$A:$A,$A4,CSV!N:N)/$B4</f>
        <v>0.83333333333333337</v>
      </c>
      <c r="AE4" s="14">
        <f>SUMIF(CSV!$B:$B,$A4,CSV!P:P)/$C4</f>
        <v>1.0909090909090908</v>
      </c>
    </row>
    <row r="5" spans="1:31" x14ac:dyDescent="0.3">
      <c r="A5" s="4" t="s">
        <v>21</v>
      </c>
      <c r="B5" s="9">
        <f>COUNTIF(CSV!A:A,A5)</f>
        <v>11</v>
      </c>
      <c r="C5" s="4">
        <f>COUNTIF(CSV!B:B,A5)</f>
        <v>12</v>
      </c>
      <c r="D5" s="4">
        <f t="shared" si="0"/>
        <v>23</v>
      </c>
      <c r="E5" s="10">
        <f>(SUMIF(CSV!$A:$A,$A5,CSV!F:F) +SUMIF(CSV!$B:$B,$A5,CSV!F:F))/$D5</f>
        <v>2.4782608695652173</v>
      </c>
      <c r="F5" s="6">
        <f>SUMIF(CSV!$A:$A,$A5,CSV!F:F)/$B5</f>
        <v>2.4545454545454546</v>
      </c>
      <c r="G5" s="6">
        <f>SUMIF(CSV!$B:$B,$A5,CSV!F:F)/$C5</f>
        <v>2.5</v>
      </c>
      <c r="H5" s="10">
        <f>(SUMIF(CSV!$A:$A,$A5,CSV!D:D) +SUMIF(CSV!$B:$B,$A5,CSV!E:E))/$D5</f>
        <v>1.0869565217391304</v>
      </c>
      <c r="I5" s="6">
        <f>SUMIF(CSV!$A:$A,$A5,CSV!D:D)/$B5</f>
        <v>1.3636363636363635</v>
      </c>
      <c r="J5" s="6">
        <f>SUMIF(CSV!$B:$B,$A5,CSV!E:E)/$C5</f>
        <v>0.83333333333333337</v>
      </c>
      <c r="K5" s="10">
        <f>(SUMIF(CSV!$A:$A,$A5,CSV!E:E) +SUMIF(CSV!$B:$B,$A5,CSV!D:D))/$D5</f>
        <v>1.3913043478260869</v>
      </c>
      <c r="L5" s="6">
        <f>SUMIF(CSV!$A:$A,$A5,CSV!E:E)/$B5</f>
        <v>1.0909090909090908</v>
      </c>
      <c r="M5" s="6">
        <f>SUMIF(CSV!$B:$B,$A5,CSV!D:D)/$C5</f>
        <v>1.6666666666666667</v>
      </c>
      <c r="N5" s="10">
        <f>(SUMIF(CSV!$A:$A,$A5,CSV!L:L) +SUMIF(CSV!$B:$B,$A5,CSV!L:L))/$D5</f>
        <v>1.3043478260869565</v>
      </c>
      <c r="O5" s="6">
        <f>SUMIF(CSV!$A:$A,$A5,CSV!L:L)/$B5</f>
        <v>1.3636363636363635</v>
      </c>
      <c r="P5" s="6">
        <f>SUMIF(CSV!$B:$B,$A5,CSV!L:L)/$C5</f>
        <v>1.25</v>
      </c>
      <c r="Q5" s="10">
        <f>(SUMIF(CSV!$A:$A,$A5,CSV!H:H) +SUMIF(CSV!$B:$B,$A5,CSV!J:J))/$D5</f>
        <v>0.56521739130434778</v>
      </c>
      <c r="R5" s="6">
        <f>SUMIF(CSV!$A:$A,$A5,CSV!H:H)/$B5</f>
        <v>0.81818181818181823</v>
      </c>
      <c r="S5" s="6">
        <f>SUMIF(CSV!$B:$B,$A5,CSV!J:J)/$C5</f>
        <v>0.33333333333333331</v>
      </c>
      <c r="T5" s="10">
        <f>(SUMIF(CSV!$A:$A,$A5,CSV!I:I) +SUMIF(CSV!$B:$B,$A5,CSV!K:K))/$D5</f>
        <v>0.73913043478260865</v>
      </c>
      <c r="U5" s="6">
        <f>SUMIF(CSV!$A:$A,$A5,CSV!I:I)/$B5</f>
        <v>0.54545454545454541</v>
      </c>
      <c r="V5" s="6">
        <f>SUMIF(CSV!$B:$B,$A5,CSV!K:K)/$C5</f>
        <v>0.91666666666666663</v>
      </c>
      <c r="W5" s="10">
        <f>(SUMIF(CSV!$A:$A,$A5,CSV!Q:Q) +SUMIF(CSV!$B:$B,$A5,CSV!Q:Q))/$D5</f>
        <v>1.173913043478261</v>
      </c>
      <c r="X5" s="6">
        <f>SUMIF(CSV!$A:$A,$A5,CSV!Q:Q)/$B5</f>
        <v>1.0909090909090908</v>
      </c>
      <c r="Y5" s="6">
        <f>SUMIF(CSV!$B:$B,$A5,CSV!Q:Q)/$C5</f>
        <v>1.25</v>
      </c>
      <c r="Z5" s="10">
        <f>(SUMIF(CSV!$A:$A,$A5,CSV!M:M) +SUMIF(CSV!$B:$B,$A5,CSV!O:O))/$D5</f>
        <v>0.52173913043478259</v>
      </c>
      <c r="AA5" s="6">
        <f>SUMIF(CSV!$A:$A,$A5,CSV!M:M)/$B5</f>
        <v>0.54545454545454541</v>
      </c>
      <c r="AB5" s="6">
        <f>SUMIF(CSV!$B:$B,$A5,CSV!O:O)/$C5</f>
        <v>0.5</v>
      </c>
      <c r="AC5" s="10">
        <f>(SUMIF(CSV!$A:$A,$A5,CSV!N:N) +SUMIF(CSV!$B:$B,$A5,CSV!P:P))/$D5</f>
        <v>0.65217391304347827</v>
      </c>
      <c r="AD5" s="6">
        <f>SUMIF(CSV!$A:$A,$A5,CSV!N:N)/$B5</f>
        <v>0.54545454545454541</v>
      </c>
      <c r="AE5" s="14">
        <f>SUMIF(CSV!$B:$B,$A5,CSV!P:P)/$C5</f>
        <v>0.75</v>
      </c>
    </row>
    <row r="6" spans="1:31" x14ac:dyDescent="0.3">
      <c r="A6" s="4" t="s">
        <v>19</v>
      </c>
      <c r="B6" s="9">
        <f>COUNTIF(CSV!A:A,A6)</f>
        <v>11</v>
      </c>
      <c r="C6" s="4">
        <f>COUNTIF(CSV!B:B,A6)</f>
        <v>12</v>
      </c>
      <c r="D6" s="4">
        <f t="shared" si="0"/>
        <v>23</v>
      </c>
      <c r="E6" s="10">
        <f>(SUMIF(CSV!$A:$A,$A6,CSV!F:F) +SUMIF(CSV!$B:$B,$A6,CSV!F:F))/$D6</f>
        <v>2.8695652173913042</v>
      </c>
      <c r="F6" s="6">
        <f>SUMIF(CSV!$A:$A,$A6,CSV!F:F)/$B6</f>
        <v>3.1818181818181817</v>
      </c>
      <c r="G6" s="6">
        <f>SUMIF(CSV!$B:$B,$A6,CSV!F:F)/$C6</f>
        <v>2.5833333333333335</v>
      </c>
      <c r="H6" s="10">
        <f>(SUMIF(CSV!$A:$A,$A6,CSV!D:D) +SUMIF(CSV!$B:$B,$A6,CSV!E:E))/$D6</f>
        <v>1</v>
      </c>
      <c r="I6" s="6">
        <f>SUMIF(CSV!$A:$A,$A6,CSV!D:D)/$B6</f>
        <v>1.2727272727272727</v>
      </c>
      <c r="J6" s="6">
        <f>SUMIF(CSV!$B:$B,$A6,CSV!E:E)/$C6</f>
        <v>0.75</v>
      </c>
      <c r="K6" s="10">
        <f>(SUMIF(CSV!$A:$A,$A6,CSV!E:E) +SUMIF(CSV!$B:$B,$A6,CSV!D:D))/$D6</f>
        <v>1.8695652173913044</v>
      </c>
      <c r="L6" s="6">
        <f>SUMIF(CSV!$A:$A,$A6,CSV!E:E)/$B6</f>
        <v>1.9090909090909092</v>
      </c>
      <c r="M6" s="6">
        <f>SUMIF(CSV!$B:$B,$A6,CSV!D:D)/$C6</f>
        <v>1.8333333333333333</v>
      </c>
      <c r="N6" s="10">
        <f>(SUMIF(CSV!$A:$A,$A6,CSV!L:L) +SUMIF(CSV!$B:$B,$A6,CSV!L:L))/$D6</f>
        <v>1.4347826086956521</v>
      </c>
      <c r="O6" s="6">
        <f>SUMIF(CSV!$A:$A,$A6,CSV!L:L)/$B6</f>
        <v>1.9090909090909092</v>
      </c>
      <c r="P6" s="6">
        <f>SUMIF(CSV!$B:$B,$A6,CSV!L:L)/$C6</f>
        <v>1</v>
      </c>
      <c r="Q6" s="10">
        <f>(SUMIF(CSV!$A:$A,$A6,CSV!H:H) +SUMIF(CSV!$B:$B,$A6,CSV!J:J))/$D6</f>
        <v>0.65217391304347827</v>
      </c>
      <c r="R6" s="6">
        <f>SUMIF(CSV!$A:$A,$A6,CSV!H:H)/$B6</f>
        <v>1</v>
      </c>
      <c r="S6" s="6">
        <f>SUMIF(CSV!$B:$B,$A6,CSV!J:J)/$C6</f>
        <v>0.33333333333333331</v>
      </c>
      <c r="T6" s="10">
        <f>(SUMIF(CSV!$A:$A,$A6,CSV!I:I) +SUMIF(CSV!$B:$B,$A6,CSV!K:K))/$D6</f>
        <v>0.78260869565217395</v>
      </c>
      <c r="U6" s="6">
        <f>SUMIF(CSV!$A:$A,$A6,CSV!I:I)/$B6</f>
        <v>0.90909090909090906</v>
      </c>
      <c r="V6" s="6">
        <f>SUMIF(CSV!$B:$B,$A6,CSV!K:K)/$C6</f>
        <v>0.66666666666666663</v>
      </c>
      <c r="W6" s="10">
        <f>(SUMIF(CSV!$A:$A,$A6,CSV!Q:Q) +SUMIF(CSV!$B:$B,$A6,CSV!Q:Q))/$D6</f>
        <v>1.4347826086956521</v>
      </c>
      <c r="X6" s="6">
        <f>SUMIF(CSV!$A:$A,$A6,CSV!Q:Q)/$B6</f>
        <v>1.2727272727272727</v>
      </c>
      <c r="Y6" s="6">
        <f>SUMIF(CSV!$B:$B,$A6,CSV!Q:Q)/$C6</f>
        <v>1.5833333333333333</v>
      </c>
      <c r="Z6" s="10">
        <f>(SUMIF(CSV!$A:$A,$A6,CSV!M:M) +SUMIF(CSV!$B:$B,$A6,CSV!O:O))/$D6</f>
        <v>0.34782608695652173</v>
      </c>
      <c r="AA6" s="6">
        <f>SUMIF(CSV!$A:$A,$A6,CSV!M:M)/$B6</f>
        <v>0.27272727272727271</v>
      </c>
      <c r="AB6" s="6">
        <f>SUMIF(CSV!$B:$B,$A6,CSV!O:O)/$C6</f>
        <v>0.41666666666666669</v>
      </c>
      <c r="AC6" s="10">
        <f>(SUMIF(CSV!$A:$A,$A6,CSV!N:N) +SUMIF(CSV!$B:$B,$A6,CSV!P:P))/$D6</f>
        <v>1.0869565217391304</v>
      </c>
      <c r="AD6" s="6">
        <f>SUMIF(CSV!$A:$A,$A6,CSV!N:N)/$B6</f>
        <v>1</v>
      </c>
      <c r="AE6" s="14">
        <f>SUMIF(CSV!$B:$B,$A6,CSV!P:P)/$C6</f>
        <v>1.1666666666666667</v>
      </c>
    </row>
    <row r="7" spans="1:31" x14ac:dyDescent="0.3">
      <c r="A7" s="4" t="s">
        <v>4</v>
      </c>
      <c r="B7" s="9">
        <f>COUNTIF(CSV!A:A,A7)</f>
        <v>12</v>
      </c>
      <c r="C7" s="4">
        <f>COUNTIF(CSV!B:B,A7)</f>
        <v>11</v>
      </c>
      <c r="D7" s="4">
        <f t="shared" si="0"/>
        <v>23</v>
      </c>
      <c r="E7" s="10">
        <f>(SUMIF(CSV!$A:$A,$A7,CSV!F:F) +SUMIF(CSV!$B:$B,$A7,CSV!F:F))/$D7</f>
        <v>2.7391304347826089</v>
      </c>
      <c r="F7" s="6">
        <f>SUMIF(CSV!$A:$A,$A7,CSV!F:F)/$B7</f>
        <v>3</v>
      </c>
      <c r="G7" s="6">
        <f>SUMIF(CSV!$B:$B,$A7,CSV!F:F)/$C7</f>
        <v>2.4545454545454546</v>
      </c>
      <c r="H7" s="10">
        <f>(SUMIF(CSV!$A:$A,$A7,CSV!D:D) +SUMIF(CSV!$B:$B,$A7,CSV!E:E))/$D7</f>
        <v>0.82608695652173914</v>
      </c>
      <c r="I7" s="6">
        <f>SUMIF(CSV!$A:$A,$A7,CSV!D:D)/$B7</f>
        <v>1.0833333333333333</v>
      </c>
      <c r="J7" s="6">
        <f>SUMIF(CSV!$B:$B,$A7,CSV!E:E)/$C7</f>
        <v>0.54545454545454541</v>
      </c>
      <c r="K7" s="10">
        <f>(SUMIF(CSV!$A:$A,$A7,CSV!E:E) +SUMIF(CSV!$B:$B,$A7,CSV!D:D))/$D7</f>
        <v>1.9130434782608696</v>
      </c>
      <c r="L7" s="6">
        <f>SUMIF(CSV!$A:$A,$A7,CSV!E:E)/$B7</f>
        <v>1.9166666666666667</v>
      </c>
      <c r="M7" s="6">
        <f>SUMIF(CSV!$B:$B,$A7,CSV!D:D)/$C7</f>
        <v>1.9090909090909092</v>
      </c>
      <c r="N7" s="10">
        <f>(SUMIF(CSV!$A:$A,$A7,CSV!L:L) +SUMIF(CSV!$B:$B,$A7,CSV!L:L))/$D7</f>
        <v>1.173913043478261</v>
      </c>
      <c r="O7" s="6">
        <f>SUMIF(CSV!$A:$A,$A7,CSV!L:L)/$B7</f>
        <v>1.5833333333333333</v>
      </c>
      <c r="P7" s="6">
        <f>SUMIF(CSV!$B:$B,$A7,CSV!L:L)/$C7</f>
        <v>0.72727272727272729</v>
      </c>
      <c r="Q7" s="10">
        <f>(SUMIF(CSV!$A:$A,$A7,CSV!H:H) +SUMIF(CSV!$B:$B,$A7,CSV!J:J))/$D7</f>
        <v>0.2608695652173913</v>
      </c>
      <c r="R7" s="6">
        <f>SUMIF(CSV!$A:$A,$A7,CSV!H:H)/$B7</f>
        <v>0.41666666666666669</v>
      </c>
      <c r="S7" s="6">
        <f>SUMIF(CSV!$B:$B,$A7,CSV!J:J)/$C7</f>
        <v>9.0909090909090912E-2</v>
      </c>
      <c r="T7" s="10">
        <f>(SUMIF(CSV!$A:$A,$A7,CSV!I:I) +SUMIF(CSV!$B:$B,$A7,CSV!K:K))/$D7</f>
        <v>0.91304347826086951</v>
      </c>
      <c r="U7" s="6">
        <f>SUMIF(CSV!$A:$A,$A7,CSV!I:I)/$B7</f>
        <v>1.1666666666666667</v>
      </c>
      <c r="V7" s="6">
        <f>SUMIF(CSV!$B:$B,$A7,CSV!K:K)/$C7</f>
        <v>0.63636363636363635</v>
      </c>
      <c r="W7" s="10">
        <f>(SUMIF(CSV!$A:$A,$A7,CSV!Q:Q) +SUMIF(CSV!$B:$B,$A7,CSV!Q:Q))/$D7</f>
        <v>1.5652173913043479</v>
      </c>
      <c r="X7" s="6">
        <f>SUMIF(CSV!$A:$A,$A7,CSV!Q:Q)/$B7</f>
        <v>1.4166666666666667</v>
      </c>
      <c r="Y7" s="6">
        <f>SUMIF(CSV!$B:$B,$A7,CSV!Q:Q)/$C7</f>
        <v>1.7272727272727273</v>
      </c>
      <c r="Z7" s="10">
        <f>(SUMIF(CSV!$A:$A,$A7,CSV!M:M) +SUMIF(CSV!$B:$B,$A7,CSV!O:O))/$D7</f>
        <v>0.56521739130434778</v>
      </c>
      <c r="AA7" s="6">
        <f>SUMIF(CSV!$A:$A,$A7,CSV!M:M)/$B7</f>
        <v>0.66666666666666663</v>
      </c>
      <c r="AB7" s="6">
        <f>SUMIF(CSV!$B:$B,$A7,CSV!O:O)/$C7</f>
        <v>0.45454545454545453</v>
      </c>
      <c r="AC7" s="10">
        <f>(SUMIF(CSV!$A:$A,$A7,CSV!N:N) +SUMIF(CSV!$B:$B,$A7,CSV!P:P))/$D7</f>
        <v>1</v>
      </c>
      <c r="AD7" s="6">
        <f>SUMIF(CSV!$A:$A,$A7,CSV!N:N)/$B7</f>
        <v>0.75</v>
      </c>
      <c r="AE7" s="14">
        <f>SUMIF(CSV!$B:$B,$A7,CSV!P:P)/$C7</f>
        <v>1.2727272727272727</v>
      </c>
    </row>
    <row r="8" spans="1:31" x14ac:dyDescent="0.3">
      <c r="A8" s="4" t="s">
        <v>11</v>
      </c>
      <c r="B8" s="9">
        <f>COUNTIF(CSV!A:A,A8)</f>
        <v>12</v>
      </c>
      <c r="C8" s="4">
        <f>COUNTIF(CSV!B:B,A8)</f>
        <v>11</v>
      </c>
      <c r="D8" s="4">
        <f t="shared" si="0"/>
        <v>23</v>
      </c>
      <c r="E8" s="10">
        <f>(SUMIF(CSV!$A:$A,$A8,CSV!F:F) +SUMIF(CSV!$B:$B,$A8,CSV!F:F))/$D8</f>
        <v>2.5652173913043477</v>
      </c>
      <c r="F8" s="6">
        <f>SUMIF(CSV!$A:$A,$A8,CSV!F:F)/$B8</f>
        <v>2.5</v>
      </c>
      <c r="G8" s="6">
        <f>SUMIF(CSV!$B:$B,$A8,CSV!F:F)/$C8</f>
        <v>2.6363636363636362</v>
      </c>
      <c r="H8" s="10">
        <f>(SUMIF(CSV!$A:$A,$A8,CSV!D:D) +SUMIF(CSV!$B:$B,$A8,CSV!E:E))/$D8</f>
        <v>1.7391304347826086</v>
      </c>
      <c r="I8" s="6">
        <f>SUMIF(CSV!$A:$A,$A8,CSV!D:D)/$B8</f>
        <v>1.75</v>
      </c>
      <c r="J8" s="6">
        <f>SUMIF(CSV!$B:$B,$A8,CSV!E:E)/$C8</f>
        <v>1.7272727272727273</v>
      </c>
      <c r="K8" s="10">
        <f>(SUMIF(CSV!$A:$A,$A8,CSV!E:E) +SUMIF(CSV!$B:$B,$A8,CSV!D:D))/$D8</f>
        <v>0.82608695652173914</v>
      </c>
      <c r="L8" s="6">
        <f>SUMIF(CSV!$A:$A,$A8,CSV!E:E)/$B8</f>
        <v>0.75</v>
      </c>
      <c r="M8" s="6">
        <f>SUMIF(CSV!$B:$B,$A8,CSV!D:D)/$C8</f>
        <v>0.90909090909090906</v>
      </c>
      <c r="N8" s="10">
        <f>(SUMIF(CSV!$A:$A,$A8,CSV!L:L) +SUMIF(CSV!$B:$B,$A8,CSV!L:L))/$D8</f>
        <v>1.173913043478261</v>
      </c>
      <c r="O8" s="6">
        <f>SUMIF(CSV!$A:$A,$A8,CSV!L:L)/$B8</f>
        <v>1.1666666666666667</v>
      </c>
      <c r="P8" s="6">
        <f>SUMIF(CSV!$B:$B,$A8,CSV!L:L)/$C8</f>
        <v>1.1818181818181819</v>
      </c>
      <c r="Q8" s="10">
        <f>(SUMIF(CSV!$A:$A,$A8,CSV!H:H) +SUMIF(CSV!$B:$B,$A8,CSV!J:J))/$D8</f>
        <v>0.78260869565217395</v>
      </c>
      <c r="R8" s="6">
        <f>SUMIF(CSV!$A:$A,$A8,CSV!H:H)/$B8</f>
        <v>0.83333333333333337</v>
      </c>
      <c r="S8" s="6">
        <f>SUMIF(CSV!$B:$B,$A8,CSV!J:J)/$C8</f>
        <v>0.72727272727272729</v>
      </c>
      <c r="T8" s="10">
        <f>(SUMIF(CSV!$A:$A,$A8,CSV!I:I) +SUMIF(CSV!$B:$B,$A8,CSV!K:K))/$D8</f>
        <v>0.39130434782608697</v>
      </c>
      <c r="U8" s="6">
        <f>SUMIF(CSV!$A:$A,$A8,CSV!I:I)/$B8</f>
        <v>0.33333333333333331</v>
      </c>
      <c r="V8" s="6">
        <f>SUMIF(CSV!$B:$B,$A8,CSV!K:K)/$C8</f>
        <v>0.45454545454545453</v>
      </c>
      <c r="W8" s="10">
        <f>(SUMIF(CSV!$A:$A,$A8,CSV!Q:Q) +SUMIF(CSV!$B:$B,$A8,CSV!Q:Q))/$D8</f>
        <v>1.3913043478260869</v>
      </c>
      <c r="X8" s="6">
        <f>SUMIF(CSV!$A:$A,$A8,CSV!Q:Q)/$B8</f>
        <v>1.3333333333333333</v>
      </c>
      <c r="Y8" s="6">
        <f>SUMIF(CSV!$B:$B,$A8,CSV!Q:Q)/$C8</f>
        <v>1.4545454545454546</v>
      </c>
      <c r="Z8" s="10">
        <f>(SUMIF(CSV!$A:$A,$A8,CSV!M:M) +SUMIF(CSV!$B:$B,$A8,CSV!O:O))/$D8</f>
        <v>0.95652173913043481</v>
      </c>
      <c r="AA8" s="6">
        <f>SUMIF(CSV!$A:$A,$A8,CSV!M:M)/$B8</f>
        <v>0.91666666666666663</v>
      </c>
      <c r="AB8" s="6">
        <f>SUMIF(CSV!$B:$B,$A8,CSV!O:O)/$C8</f>
        <v>1</v>
      </c>
      <c r="AC8" s="10">
        <f>(SUMIF(CSV!$A:$A,$A8,CSV!N:N) +SUMIF(CSV!$B:$B,$A8,CSV!P:P))/$D8</f>
        <v>0.43478260869565216</v>
      </c>
      <c r="AD8" s="6">
        <f>SUMIF(CSV!$A:$A,$A8,CSV!N:N)/$B8</f>
        <v>0.41666666666666669</v>
      </c>
      <c r="AE8" s="14">
        <f>SUMIF(CSV!$B:$B,$A8,CSV!P:P)/$C8</f>
        <v>0.45454545454545453</v>
      </c>
    </row>
    <row r="9" spans="1:31" x14ac:dyDescent="0.3">
      <c r="A9" s="4" t="s">
        <v>9</v>
      </c>
      <c r="B9" s="9">
        <f>COUNTIF(CSV!A:A,A9)</f>
        <v>11</v>
      </c>
      <c r="C9" s="4">
        <f>COUNTIF(CSV!B:B,A9)</f>
        <v>12</v>
      </c>
      <c r="D9" s="4">
        <f t="shared" si="0"/>
        <v>23</v>
      </c>
      <c r="E9" s="10">
        <f>(SUMIF(CSV!$A:$A,$A9,CSV!F:F) +SUMIF(CSV!$B:$B,$A9,CSV!F:F))/$D9</f>
        <v>2.3913043478260869</v>
      </c>
      <c r="F9" s="6">
        <f>SUMIF(CSV!$A:$A,$A9,CSV!F:F)/$B9</f>
        <v>1.5454545454545454</v>
      </c>
      <c r="G9" s="6">
        <f>SUMIF(CSV!$B:$B,$A9,CSV!F:F)/$C9</f>
        <v>3.1666666666666665</v>
      </c>
      <c r="H9" s="10">
        <f>(SUMIF(CSV!$A:$A,$A9,CSV!D:D) +SUMIF(CSV!$B:$B,$A9,CSV!E:E))/$D9</f>
        <v>1</v>
      </c>
      <c r="I9" s="6">
        <f>SUMIF(CSV!$A:$A,$A9,CSV!D:D)/$B9</f>
        <v>0.54545454545454541</v>
      </c>
      <c r="J9" s="6">
        <f>SUMIF(CSV!$B:$B,$A9,CSV!E:E)/$C9</f>
        <v>1.4166666666666667</v>
      </c>
      <c r="K9" s="10">
        <f>(SUMIF(CSV!$A:$A,$A9,CSV!E:E) +SUMIF(CSV!$B:$B,$A9,CSV!D:D))/$D9</f>
        <v>1.3913043478260869</v>
      </c>
      <c r="L9" s="6">
        <f>SUMIF(CSV!$A:$A,$A9,CSV!E:E)/$B9</f>
        <v>1</v>
      </c>
      <c r="M9" s="6">
        <f>SUMIF(CSV!$B:$B,$A9,CSV!D:D)/$C9</f>
        <v>1.75</v>
      </c>
      <c r="N9" s="10">
        <f>(SUMIF(CSV!$A:$A,$A9,CSV!L:L) +SUMIF(CSV!$B:$B,$A9,CSV!L:L))/$D9</f>
        <v>0.73913043478260865</v>
      </c>
      <c r="O9" s="6">
        <f>SUMIF(CSV!$A:$A,$A9,CSV!L:L)/$B9</f>
        <v>0.45454545454545453</v>
      </c>
      <c r="P9" s="6">
        <f>SUMIF(CSV!$B:$B,$A9,CSV!L:L)/$C9</f>
        <v>1</v>
      </c>
      <c r="Q9" s="10">
        <f>(SUMIF(CSV!$A:$A,$A9,CSV!H:H) +SUMIF(CSV!$B:$B,$A9,CSV!J:J))/$D9</f>
        <v>0.43478260869565216</v>
      </c>
      <c r="R9" s="6">
        <f>SUMIF(CSV!$A:$A,$A9,CSV!H:H)/$B9</f>
        <v>0.36363636363636365</v>
      </c>
      <c r="S9" s="6">
        <f>SUMIF(CSV!$B:$B,$A9,CSV!J:J)/$C9</f>
        <v>0.5</v>
      </c>
      <c r="T9" s="10">
        <f>(SUMIF(CSV!$A:$A,$A9,CSV!I:I) +SUMIF(CSV!$B:$B,$A9,CSV!K:K))/$D9</f>
        <v>0.30434782608695654</v>
      </c>
      <c r="U9" s="6">
        <f>SUMIF(CSV!$A:$A,$A9,CSV!I:I)/$B9</f>
        <v>9.0909090909090912E-2</v>
      </c>
      <c r="V9" s="6">
        <f>SUMIF(CSV!$B:$B,$A9,CSV!K:K)/$C9</f>
        <v>0.5</v>
      </c>
      <c r="W9" s="10">
        <f>(SUMIF(CSV!$A:$A,$A9,CSV!Q:Q) +SUMIF(CSV!$B:$B,$A9,CSV!Q:Q))/$D9</f>
        <v>1.6521739130434783</v>
      </c>
      <c r="X9" s="6">
        <f>SUMIF(CSV!$A:$A,$A9,CSV!Q:Q)/$B9</f>
        <v>1.0909090909090908</v>
      </c>
      <c r="Y9" s="6">
        <f>SUMIF(CSV!$B:$B,$A9,CSV!Q:Q)/$C9</f>
        <v>2.1666666666666665</v>
      </c>
      <c r="Z9" s="10">
        <f>(SUMIF(CSV!$A:$A,$A9,CSV!M:M) +SUMIF(CSV!$B:$B,$A9,CSV!O:O))/$D9</f>
        <v>0.56521739130434778</v>
      </c>
      <c r="AA9" s="6">
        <f>SUMIF(CSV!$A:$A,$A9,CSV!M:M)/$B9</f>
        <v>0.18181818181818182</v>
      </c>
      <c r="AB9" s="6">
        <f>SUMIF(CSV!$B:$B,$A9,CSV!O:O)/$C9</f>
        <v>0.91666666666666663</v>
      </c>
      <c r="AC9" s="10">
        <f>(SUMIF(CSV!$A:$A,$A9,CSV!N:N) +SUMIF(CSV!$B:$B,$A9,CSV!P:P))/$D9</f>
        <v>1.0869565217391304</v>
      </c>
      <c r="AD9" s="6">
        <f>SUMIF(CSV!$A:$A,$A9,CSV!N:N)/$B9</f>
        <v>0.90909090909090906</v>
      </c>
      <c r="AE9" s="14">
        <f>SUMIF(CSV!$B:$B,$A9,CSV!P:P)/$C9</f>
        <v>1.25</v>
      </c>
    </row>
    <row r="10" spans="1:31" x14ac:dyDescent="0.3">
      <c r="A10" s="4" t="s">
        <v>23</v>
      </c>
      <c r="B10" s="9">
        <f>COUNTIF(CSV!A:A,A10)</f>
        <v>12</v>
      </c>
      <c r="C10" s="4">
        <f>COUNTIF(CSV!B:B,A10)</f>
        <v>11</v>
      </c>
      <c r="D10" s="4">
        <f t="shared" si="0"/>
        <v>23</v>
      </c>
      <c r="E10" s="10">
        <f>(SUMIF(CSV!$A:$A,$A10,CSV!F:F) +SUMIF(CSV!$B:$B,$A10,CSV!F:F))/$D10</f>
        <v>2.9130434782608696</v>
      </c>
      <c r="F10" s="6">
        <f>SUMIF(CSV!$A:$A,$A10,CSV!F:F)/$B10</f>
        <v>3</v>
      </c>
      <c r="G10" s="6">
        <f>SUMIF(CSV!$B:$B,$A10,CSV!F:F)/$C10</f>
        <v>2.8181818181818183</v>
      </c>
      <c r="H10" s="10">
        <f>(SUMIF(CSV!$A:$A,$A10,CSV!D:D) +SUMIF(CSV!$B:$B,$A10,CSV!E:E))/$D10</f>
        <v>1.4782608695652173</v>
      </c>
      <c r="I10" s="6">
        <f>SUMIF(CSV!$A:$A,$A10,CSV!D:D)/$B10</f>
        <v>1.6666666666666667</v>
      </c>
      <c r="J10" s="6">
        <f>SUMIF(CSV!$B:$B,$A10,CSV!E:E)/$C10</f>
        <v>1.2727272727272727</v>
      </c>
      <c r="K10" s="10">
        <f>(SUMIF(CSV!$A:$A,$A10,CSV!E:E) +SUMIF(CSV!$B:$B,$A10,CSV!D:D))/$D10</f>
        <v>1.4347826086956521</v>
      </c>
      <c r="L10" s="6">
        <f>SUMIF(CSV!$A:$A,$A10,CSV!E:E)/$B10</f>
        <v>1.3333333333333333</v>
      </c>
      <c r="M10" s="6">
        <f>SUMIF(CSV!$B:$B,$A10,CSV!D:D)/$C10</f>
        <v>1.5454545454545454</v>
      </c>
      <c r="N10" s="10">
        <f>(SUMIF(CSV!$A:$A,$A10,CSV!L:L) +SUMIF(CSV!$B:$B,$A10,CSV!L:L))/$D10</f>
        <v>1.1304347826086956</v>
      </c>
      <c r="O10" s="6">
        <f>SUMIF(CSV!$A:$A,$A10,CSV!L:L)/$B10</f>
        <v>1.3333333333333333</v>
      </c>
      <c r="P10" s="6">
        <f>SUMIF(CSV!$B:$B,$A10,CSV!L:L)/$C10</f>
        <v>0.90909090909090906</v>
      </c>
      <c r="Q10" s="10">
        <f>(SUMIF(CSV!$A:$A,$A10,CSV!H:H) +SUMIF(CSV!$B:$B,$A10,CSV!J:J))/$D10</f>
        <v>0.56521739130434778</v>
      </c>
      <c r="R10" s="6">
        <f>SUMIF(CSV!$A:$A,$A10,CSV!H:H)/$B10</f>
        <v>0.66666666666666663</v>
      </c>
      <c r="S10" s="6">
        <f>SUMIF(CSV!$B:$B,$A10,CSV!J:J)/$C10</f>
        <v>0.45454545454545453</v>
      </c>
      <c r="T10" s="10">
        <f>(SUMIF(CSV!$A:$A,$A10,CSV!I:I) +SUMIF(CSV!$B:$B,$A10,CSV!K:K))/$D10</f>
        <v>0.56521739130434778</v>
      </c>
      <c r="U10" s="6">
        <f>SUMIF(CSV!$A:$A,$A10,CSV!I:I)/$B10</f>
        <v>0.66666666666666663</v>
      </c>
      <c r="V10" s="6">
        <f>SUMIF(CSV!$B:$B,$A10,CSV!K:K)/$C10</f>
        <v>0.45454545454545453</v>
      </c>
      <c r="W10" s="10">
        <f>(SUMIF(CSV!$A:$A,$A10,CSV!Q:Q) +SUMIF(CSV!$B:$B,$A10,CSV!Q:Q))/$D10</f>
        <v>1.7826086956521738</v>
      </c>
      <c r="X10" s="6">
        <f>SUMIF(CSV!$A:$A,$A10,CSV!Q:Q)/$B10</f>
        <v>1.6666666666666667</v>
      </c>
      <c r="Y10" s="6">
        <f>SUMIF(CSV!$B:$B,$A10,CSV!Q:Q)/$C10</f>
        <v>1.9090909090909092</v>
      </c>
      <c r="Z10" s="10">
        <f>(SUMIF(CSV!$A:$A,$A10,CSV!M:M) +SUMIF(CSV!$B:$B,$A10,CSV!O:O))/$D10</f>
        <v>0.91304347826086951</v>
      </c>
      <c r="AA10" s="6">
        <f>SUMIF(CSV!$A:$A,$A10,CSV!M:M)/$B10</f>
        <v>1</v>
      </c>
      <c r="AB10" s="6">
        <f>SUMIF(CSV!$B:$B,$A10,CSV!O:O)/$C10</f>
        <v>0.81818181818181823</v>
      </c>
      <c r="AC10" s="10">
        <f>(SUMIF(CSV!$A:$A,$A10,CSV!N:N) +SUMIF(CSV!$B:$B,$A10,CSV!P:P))/$D10</f>
        <v>0.86956521739130432</v>
      </c>
      <c r="AD10" s="6">
        <f>SUMIF(CSV!$A:$A,$A10,CSV!N:N)/$B10</f>
        <v>0.66666666666666663</v>
      </c>
      <c r="AE10" s="14">
        <f>SUMIF(CSV!$B:$B,$A10,CSV!P:P)/$C10</f>
        <v>1.0909090909090908</v>
      </c>
    </row>
    <row r="11" spans="1:31" x14ac:dyDescent="0.3">
      <c r="A11" s="4" t="s">
        <v>8</v>
      </c>
      <c r="B11" s="9">
        <f>COUNTIF(CSV!A:A,A11)</f>
        <v>10</v>
      </c>
      <c r="C11" s="4">
        <f>COUNTIF(CSV!B:B,A11)</f>
        <v>12</v>
      </c>
      <c r="D11" s="4">
        <f t="shared" si="0"/>
        <v>22</v>
      </c>
      <c r="E11" s="10">
        <f>(SUMIF(CSV!$A:$A,$A11,CSV!F:F) +SUMIF(CSV!$B:$B,$A11,CSV!F:F))/$D11</f>
        <v>3.1363636363636362</v>
      </c>
      <c r="F11" s="6">
        <f>SUMIF(CSV!$A:$A,$A11,CSV!F:F)/$B11</f>
        <v>3.1</v>
      </c>
      <c r="G11" s="6">
        <f>SUMIF(CSV!$B:$B,$A11,CSV!F:F)/$C11</f>
        <v>3.1666666666666665</v>
      </c>
      <c r="H11" s="10">
        <f>(SUMIF(CSV!$A:$A,$A11,CSV!D:D) +SUMIF(CSV!$B:$B,$A11,CSV!E:E))/$D11</f>
        <v>0.90909090909090906</v>
      </c>
      <c r="I11" s="6">
        <f>SUMIF(CSV!$A:$A,$A11,CSV!D:D)/$B11</f>
        <v>1.2</v>
      </c>
      <c r="J11" s="6">
        <f>SUMIF(CSV!$B:$B,$A11,CSV!E:E)/$C11</f>
        <v>0.66666666666666663</v>
      </c>
      <c r="K11" s="10">
        <f>(SUMIF(CSV!$A:$A,$A11,CSV!E:E) +SUMIF(CSV!$B:$B,$A11,CSV!D:D))/$D11</f>
        <v>2.2272727272727271</v>
      </c>
      <c r="L11" s="6">
        <f>SUMIF(CSV!$A:$A,$A11,CSV!E:E)/$B11</f>
        <v>1.9</v>
      </c>
      <c r="M11" s="6">
        <f>SUMIF(CSV!$B:$B,$A11,CSV!D:D)/$C11</f>
        <v>2.5</v>
      </c>
      <c r="N11" s="10">
        <f>(SUMIF(CSV!$A:$A,$A11,CSV!L:L) +SUMIF(CSV!$B:$B,$A11,CSV!L:L))/$D11</f>
        <v>1.5454545454545454</v>
      </c>
      <c r="O11" s="6">
        <f>SUMIF(CSV!$A:$A,$A11,CSV!L:L)/$B11</f>
        <v>1.6</v>
      </c>
      <c r="P11" s="6">
        <f>SUMIF(CSV!$B:$B,$A11,CSV!L:L)/$C11</f>
        <v>1.5</v>
      </c>
      <c r="Q11" s="10">
        <f>(SUMIF(CSV!$A:$A,$A11,CSV!H:H) +SUMIF(CSV!$B:$B,$A11,CSV!J:J))/$D11</f>
        <v>0.5</v>
      </c>
      <c r="R11" s="6">
        <f>SUMIF(CSV!$A:$A,$A11,CSV!H:H)/$B11</f>
        <v>0.7</v>
      </c>
      <c r="S11" s="6">
        <f>SUMIF(CSV!$B:$B,$A11,CSV!J:J)/$C11</f>
        <v>0.33333333333333331</v>
      </c>
      <c r="T11" s="10">
        <f>(SUMIF(CSV!$A:$A,$A11,CSV!I:I) +SUMIF(CSV!$B:$B,$A11,CSV!K:K))/$D11</f>
        <v>1.0454545454545454</v>
      </c>
      <c r="U11" s="6">
        <f>SUMIF(CSV!$A:$A,$A11,CSV!I:I)/$B11</f>
        <v>0.9</v>
      </c>
      <c r="V11" s="6">
        <f>SUMIF(CSV!$B:$B,$A11,CSV!K:K)/$C11</f>
        <v>1.1666666666666667</v>
      </c>
      <c r="W11" s="10">
        <f>(SUMIF(CSV!$A:$A,$A11,CSV!Q:Q) +SUMIF(CSV!$B:$B,$A11,CSV!Q:Q))/$D11</f>
        <v>1.5909090909090908</v>
      </c>
      <c r="X11" s="6">
        <f>SUMIF(CSV!$A:$A,$A11,CSV!Q:Q)/$B11</f>
        <v>1.5</v>
      </c>
      <c r="Y11" s="6">
        <f>SUMIF(CSV!$B:$B,$A11,CSV!Q:Q)/$C11</f>
        <v>1.6666666666666667</v>
      </c>
      <c r="Z11" s="10">
        <f>(SUMIF(CSV!$A:$A,$A11,CSV!M:M) +SUMIF(CSV!$B:$B,$A11,CSV!O:O))/$D11</f>
        <v>0.40909090909090912</v>
      </c>
      <c r="AA11" s="6">
        <f>SUMIF(CSV!$A:$A,$A11,CSV!M:M)/$B11</f>
        <v>0.5</v>
      </c>
      <c r="AB11" s="6">
        <f>SUMIF(CSV!$B:$B,$A11,CSV!O:O)/$C11</f>
        <v>0.33333333333333331</v>
      </c>
      <c r="AC11" s="10">
        <f>(SUMIF(CSV!$A:$A,$A11,CSV!N:N) +SUMIF(CSV!$B:$B,$A11,CSV!P:P))/$D11</f>
        <v>1.1818181818181819</v>
      </c>
      <c r="AD11" s="6">
        <f>SUMIF(CSV!$A:$A,$A11,CSV!N:N)/$B11</f>
        <v>1</v>
      </c>
      <c r="AE11" s="14">
        <f>SUMIF(CSV!$B:$B,$A11,CSV!P:P)/$C11</f>
        <v>1.3333333333333333</v>
      </c>
    </row>
    <row r="12" spans="1:31" x14ac:dyDescent="0.3">
      <c r="A12" s="4" t="s">
        <v>10</v>
      </c>
      <c r="B12" s="9">
        <f>COUNTIF(CSV!A:A,A12)</f>
        <v>11</v>
      </c>
      <c r="C12" s="4">
        <f>COUNTIF(CSV!B:B,A12)</f>
        <v>11</v>
      </c>
      <c r="D12" s="4">
        <f t="shared" si="0"/>
        <v>22</v>
      </c>
      <c r="E12" s="10">
        <f>(SUMIF(CSV!$A:$A,$A12,CSV!F:F) +SUMIF(CSV!$B:$B,$A12,CSV!F:F))/$D12</f>
        <v>2.2727272727272729</v>
      </c>
      <c r="F12" s="6">
        <f>SUMIF(CSV!$A:$A,$A12,CSV!F:F)/$B12</f>
        <v>1.9090909090909092</v>
      </c>
      <c r="G12" s="6">
        <f>SUMIF(CSV!$B:$B,$A12,CSV!F:F)/$C12</f>
        <v>2.6363636363636362</v>
      </c>
      <c r="H12" s="10">
        <f>(SUMIF(CSV!$A:$A,$A12,CSV!D:D) +SUMIF(CSV!$B:$B,$A12,CSV!E:E))/$D12</f>
        <v>0.59090909090909094</v>
      </c>
      <c r="I12" s="6">
        <f>SUMIF(CSV!$A:$A,$A12,CSV!D:D)/$B12</f>
        <v>0.45454545454545453</v>
      </c>
      <c r="J12" s="6">
        <f>SUMIF(CSV!$B:$B,$A12,CSV!E:E)/$C12</f>
        <v>0.72727272727272729</v>
      </c>
      <c r="K12" s="10">
        <f>(SUMIF(CSV!$A:$A,$A12,CSV!E:E) +SUMIF(CSV!$B:$B,$A12,CSV!D:D))/$D12</f>
        <v>1.6818181818181819</v>
      </c>
      <c r="L12" s="6">
        <f>SUMIF(CSV!$A:$A,$A12,CSV!E:E)/$B12</f>
        <v>1.4545454545454546</v>
      </c>
      <c r="M12" s="6">
        <f>SUMIF(CSV!$B:$B,$A12,CSV!D:D)/$C12</f>
        <v>1.9090909090909092</v>
      </c>
      <c r="N12" s="10">
        <f>(SUMIF(CSV!$A:$A,$A12,CSV!L:L) +SUMIF(CSV!$B:$B,$A12,CSV!L:L))/$D12</f>
        <v>1.3636363636363635</v>
      </c>
      <c r="O12" s="6">
        <f>SUMIF(CSV!$A:$A,$A12,CSV!L:L)/$B12</f>
        <v>1.2727272727272727</v>
      </c>
      <c r="P12" s="6">
        <f>SUMIF(CSV!$B:$B,$A12,CSV!L:L)/$C12</f>
        <v>1.4545454545454546</v>
      </c>
      <c r="Q12" s="10">
        <f>(SUMIF(CSV!$A:$A,$A12,CSV!H:H) +SUMIF(CSV!$B:$B,$A12,CSV!J:J))/$D12</f>
        <v>0.40909090909090912</v>
      </c>
      <c r="R12" s="6">
        <f>SUMIF(CSV!$A:$A,$A12,CSV!H:H)/$B12</f>
        <v>0.36363636363636365</v>
      </c>
      <c r="S12" s="6">
        <f>SUMIF(CSV!$B:$B,$A12,CSV!J:J)/$C12</f>
        <v>0.45454545454545453</v>
      </c>
      <c r="T12" s="10">
        <f>(SUMIF(CSV!$A:$A,$A12,CSV!I:I) +SUMIF(CSV!$B:$B,$A12,CSV!K:K))/$D12</f>
        <v>0.95454545454545459</v>
      </c>
      <c r="U12" s="6">
        <f>SUMIF(CSV!$A:$A,$A12,CSV!I:I)/$B12</f>
        <v>0.90909090909090906</v>
      </c>
      <c r="V12" s="6">
        <f>SUMIF(CSV!$B:$B,$A12,CSV!K:K)/$C12</f>
        <v>1</v>
      </c>
      <c r="W12" s="10">
        <f>(SUMIF(CSV!$A:$A,$A12,CSV!Q:Q) +SUMIF(CSV!$B:$B,$A12,CSV!Q:Q))/$D12</f>
        <v>0.90909090909090906</v>
      </c>
      <c r="X12" s="6">
        <f>SUMIF(CSV!$A:$A,$A12,CSV!Q:Q)/$B12</f>
        <v>0.63636363636363635</v>
      </c>
      <c r="Y12" s="6">
        <f>SUMIF(CSV!$B:$B,$A12,CSV!Q:Q)/$C12</f>
        <v>1.1818181818181819</v>
      </c>
      <c r="Z12" s="10">
        <f>(SUMIF(CSV!$A:$A,$A12,CSV!M:M) +SUMIF(CSV!$B:$B,$A12,CSV!O:O))/$D12</f>
        <v>0.18181818181818182</v>
      </c>
      <c r="AA12" s="6">
        <f>SUMIF(CSV!$A:$A,$A12,CSV!M:M)/$B12</f>
        <v>9.0909090909090912E-2</v>
      </c>
      <c r="AB12" s="6">
        <f>SUMIF(CSV!$B:$B,$A12,CSV!O:O)/$C12</f>
        <v>0.27272727272727271</v>
      </c>
      <c r="AC12" s="10">
        <f>(SUMIF(CSV!$A:$A,$A12,CSV!N:N) +SUMIF(CSV!$B:$B,$A12,CSV!P:P))/$D12</f>
        <v>0.72727272727272729</v>
      </c>
      <c r="AD12" s="6">
        <f>SUMIF(CSV!$A:$A,$A12,CSV!N:N)/$B12</f>
        <v>0.54545454545454541</v>
      </c>
      <c r="AE12" s="14">
        <f>SUMIF(CSV!$B:$B,$A12,CSV!P:P)/$C12</f>
        <v>0.90909090909090906</v>
      </c>
    </row>
    <row r="13" spans="1:31" x14ac:dyDescent="0.3">
      <c r="A13" s="4" t="s">
        <v>15</v>
      </c>
      <c r="B13" s="9">
        <f>COUNTIF(CSV!A:A,A13)</f>
        <v>11</v>
      </c>
      <c r="C13" s="4">
        <f>COUNTIF(CSV!B:B,A13)</f>
        <v>12</v>
      </c>
      <c r="D13" s="4">
        <f t="shared" si="0"/>
        <v>23</v>
      </c>
      <c r="E13" s="10">
        <f>(SUMIF(CSV!$A:$A,$A13,CSV!F:F) +SUMIF(CSV!$B:$B,$A13,CSV!F:F))/$D13</f>
        <v>2.5217391304347827</v>
      </c>
      <c r="F13" s="6">
        <f>SUMIF(CSV!$A:$A,$A13,CSV!F:F)/$B13</f>
        <v>2.2727272727272729</v>
      </c>
      <c r="G13" s="6">
        <f>SUMIF(CSV!$B:$B,$A13,CSV!F:F)/$C13</f>
        <v>2.75</v>
      </c>
      <c r="H13" s="10">
        <f>(SUMIF(CSV!$A:$A,$A13,CSV!D:D) +SUMIF(CSV!$B:$B,$A13,CSV!E:E))/$D13</f>
        <v>1.2608695652173914</v>
      </c>
      <c r="I13" s="6">
        <f>SUMIF(CSV!$A:$A,$A13,CSV!D:D)/$B13</f>
        <v>1.1818181818181819</v>
      </c>
      <c r="J13" s="6">
        <f>SUMIF(CSV!$B:$B,$A13,CSV!E:E)/$C13</f>
        <v>1.3333333333333333</v>
      </c>
      <c r="K13" s="10">
        <f>(SUMIF(CSV!$A:$A,$A13,CSV!E:E) +SUMIF(CSV!$B:$B,$A13,CSV!D:D))/$D13</f>
        <v>1.2608695652173914</v>
      </c>
      <c r="L13" s="6">
        <f>SUMIF(CSV!$A:$A,$A13,CSV!E:E)/$B13</f>
        <v>1.0909090909090908</v>
      </c>
      <c r="M13" s="6">
        <f>SUMIF(CSV!$B:$B,$A13,CSV!D:D)/$C13</f>
        <v>1.4166666666666667</v>
      </c>
      <c r="N13" s="10">
        <f>(SUMIF(CSV!$A:$A,$A13,CSV!L:L) +SUMIF(CSV!$B:$B,$A13,CSV!L:L))/$D13</f>
        <v>1.2173913043478262</v>
      </c>
      <c r="O13" s="6">
        <f>SUMIF(CSV!$A:$A,$A13,CSV!L:L)/$B13</f>
        <v>1.4545454545454546</v>
      </c>
      <c r="P13" s="6">
        <f>SUMIF(CSV!$B:$B,$A13,CSV!L:L)/$C13</f>
        <v>1</v>
      </c>
      <c r="Q13" s="10">
        <f>(SUMIF(CSV!$A:$A,$A13,CSV!H:H) +SUMIF(CSV!$B:$B,$A13,CSV!J:J))/$D13</f>
        <v>0.39130434782608697</v>
      </c>
      <c r="R13" s="6">
        <f>SUMIF(CSV!$A:$A,$A13,CSV!H:H)/$B13</f>
        <v>0.63636363636363635</v>
      </c>
      <c r="S13" s="6">
        <f>SUMIF(CSV!$B:$B,$A13,CSV!J:J)/$C13</f>
        <v>0.16666666666666666</v>
      </c>
      <c r="T13" s="10">
        <f>(SUMIF(CSV!$A:$A,$A13,CSV!I:I) +SUMIF(CSV!$B:$B,$A13,CSV!K:K))/$D13</f>
        <v>0.82608695652173914</v>
      </c>
      <c r="U13" s="6">
        <f>SUMIF(CSV!$A:$A,$A13,CSV!I:I)/$B13</f>
        <v>0.81818181818181823</v>
      </c>
      <c r="V13" s="6">
        <f>SUMIF(CSV!$B:$B,$A13,CSV!K:K)/$C13</f>
        <v>0.83333333333333337</v>
      </c>
      <c r="W13" s="10">
        <f>(SUMIF(CSV!$A:$A,$A13,CSV!Q:Q) +SUMIF(CSV!$B:$B,$A13,CSV!Q:Q))/$D13</f>
        <v>1.3043478260869565</v>
      </c>
      <c r="X13" s="6">
        <f>SUMIF(CSV!$A:$A,$A13,CSV!Q:Q)/$B13</f>
        <v>0.81818181818181823</v>
      </c>
      <c r="Y13" s="6">
        <f>SUMIF(CSV!$B:$B,$A13,CSV!Q:Q)/$C13</f>
        <v>1.75</v>
      </c>
      <c r="Z13" s="10">
        <f>(SUMIF(CSV!$A:$A,$A13,CSV!M:M) +SUMIF(CSV!$B:$B,$A13,CSV!O:O))/$D13</f>
        <v>0.86956521739130432</v>
      </c>
      <c r="AA13" s="6">
        <f>SUMIF(CSV!$A:$A,$A13,CSV!M:M)/$B13</f>
        <v>0.54545454545454541</v>
      </c>
      <c r="AB13" s="6">
        <f>SUMIF(CSV!$B:$B,$A13,CSV!O:O)/$C13</f>
        <v>1.1666666666666667</v>
      </c>
      <c r="AC13" s="10">
        <f>(SUMIF(CSV!$A:$A,$A13,CSV!N:N) +SUMIF(CSV!$B:$B,$A13,CSV!P:P))/$D13</f>
        <v>0.43478260869565216</v>
      </c>
      <c r="AD13" s="6">
        <f>SUMIF(CSV!$A:$A,$A13,CSV!N:N)/$B13</f>
        <v>0.27272727272727271</v>
      </c>
      <c r="AE13" s="14">
        <f>SUMIF(CSV!$B:$B,$A13,CSV!P:P)/$C13</f>
        <v>0.58333333333333337</v>
      </c>
    </row>
    <row r="14" spans="1:31" x14ac:dyDescent="0.3">
      <c r="A14" s="4" t="s">
        <v>12</v>
      </c>
      <c r="B14" s="9">
        <f>COUNTIF(CSV!A:A,A14)</f>
        <v>11</v>
      </c>
      <c r="C14" s="4">
        <f>COUNTIF(CSV!B:B,A14)</f>
        <v>12</v>
      </c>
      <c r="D14" s="4">
        <f t="shared" si="0"/>
        <v>23</v>
      </c>
      <c r="E14" s="10">
        <f>(SUMIF(CSV!$A:$A,$A14,CSV!F:F) +SUMIF(CSV!$B:$B,$A14,CSV!F:F))/$D14</f>
        <v>2.9130434782608696</v>
      </c>
      <c r="F14" s="6">
        <f>SUMIF(CSV!$A:$A,$A14,CSV!F:F)/$B14</f>
        <v>3.3636363636363638</v>
      </c>
      <c r="G14" s="6">
        <f>SUMIF(CSV!$B:$B,$A14,CSV!F:F)/$C14</f>
        <v>2.5</v>
      </c>
      <c r="H14" s="10">
        <f>(SUMIF(CSV!$A:$A,$A14,CSV!D:D) +SUMIF(CSV!$B:$B,$A14,CSV!E:E))/$D14</f>
        <v>2.347826086956522</v>
      </c>
      <c r="I14" s="6">
        <f>SUMIF(CSV!$A:$A,$A14,CSV!D:D)/$B14</f>
        <v>2.8181818181818183</v>
      </c>
      <c r="J14" s="6">
        <f>SUMIF(CSV!$B:$B,$A14,CSV!E:E)/$C14</f>
        <v>1.9166666666666667</v>
      </c>
      <c r="K14" s="10">
        <f>(SUMIF(CSV!$A:$A,$A14,CSV!E:E) +SUMIF(CSV!$B:$B,$A14,CSV!D:D))/$D14</f>
        <v>0.56521739130434778</v>
      </c>
      <c r="L14" s="6">
        <f>SUMIF(CSV!$A:$A,$A14,CSV!E:E)/$B14</f>
        <v>0.54545454545454541</v>
      </c>
      <c r="M14" s="6">
        <f>SUMIF(CSV!$B:$B,$A14,CSV!D:D)/$C14</f>
        <v>0.58333333333333337</v>
      </c>
      <c r="N14" s="10">
        <f>(SUMIF(CSV!$A:$A,$A14,CSV!L:L) +SUMIF(CSV!$B:$B,$A14,CSV!L:L))/$D14</f>
        <v>1.1304347826086956</v>
      </c>
      <c r="O14" s="6">
        <f>SUMIF(CSV!$A:$A,$A14,CSV!L:L)/$B14</f>
        <v>1.5454545454545454</v>
      </c>
      <c r="P14" s="6">
        <f>SUMIF(CSV!$B:$B,$A14,CSV!L:L)/$C14</f>
        <v>0.75</v>
      </c>
      <c r="Q14" s="10">
        <f>(SUMIF(CSV!$A:$A,$A14,CSV!H:H) +SUMIF(CSV!$B:$B,$A14,CSV!J:J))/$D14</f>
        <v>0.91304347826086951</v>
      </c>
      <c r="R14" s="6">
        <f>SUMIF(CSV!$A:$A,$A14,CSV!H:H)/$B14</f>
        <v>1.2727272727272727</v>
      </c>
      <c r="S14" s="6">
        <f>SUMIF(CSV!$B:$B,$A14,CSV!J:J)/$C14</f>
        <v>0.58333333333333337</v>
      </c>
      <c r="T14" s="10">
        <f>(SUMIF(CSV!$A:$A,$A14,CSV!I:I) +SUMIF(CSV!$B:$B,$A14,CSV!K:K))/$D14</f>
        <v>0.21739130434782608</v>
      </c>
      <c r="U14" s="6">
        <f>SUMIF(CSV!$A:$A,$A14,CSV!I:I)/$B14</f>
        <v>0.27272727272727271</v>
      </c>
      <c r="V14" s="6">
        <f>SUMIF(CSV!$B:$B,$A14,CSV!K:K)/$C14</f>
        <v>0.16666666666666666</v>
      </c>
      <c r="W14" s="10">
        <f>(SUMIF(CSV!$A:$A,$A14,CSV!Q:Q) +SUMIF(CSV!$B:$B,$A14,CSV!Q:Q))/$D14</f>
        <v>1.7826086956521738</v>
      </c>
      <c r="X14" s="6">
        <f>SUMIF(CSV!$A:$A,$A14,CSV!Q:Q)/$B14</f>
        <v>1.8181818181818181</v>
      </c>
      <c r="Y14" s="6">
        <f>SUMIF(CSV!$B:$B,$A14,CSV!Q:Q)/$C14</f>
        <v>1.75</v>
      </c>
      <c r="Z14" s="10">
        <f>(SUMIF(CSV!$A:$A,$A14,CSV!M:M) +SUMIF(CSV!$B:$B,$A14,CSV!O:O))/$D14</f>
        <v>1.4347826086956521</v>
      </c>
      <c r="AA14" s="6">
        <f>SUMIF(CSV!$A:$A,$A14,CSV!M:M)/$B14</f>
        <v>1.5454545454545454</v>
      </c>
      <c r="AB14" s="6">
        <f>SUMIF(CSV!$B:$B,$A14,CSV!O:O)/$C14</f>
        <v>1.3333333333333333</v>
      </c>
      <c r="AC14" s="10">
        <f>(SUMIF(CSV!$A:$A,$A14,CSV!N:N) +SUMIF(CSV!$B:$B,$A14,CSV!P:P))/$D14</f>
        <v>0.34782608695652173</v>
      </c>
      <c r="AD14" s="6">
        <f>SUMIF(CSV!$A:$A,$A14,CSV!N:N)/$B14</f>
        <v>0.27272727272727271</v>
      </c>
      <c r="AE14" s="14">
        <f>SUMIF(CSV!$B:$B,$A14,CSV!P:P)/$C14</f>
        <v>0.41666666666666669</v>
      </c>
    </row>
    <row r="15" spans="1:31" x14ac:dyDescent="0.3">
      <c r="A15" s="4" t="s">
        <v>7</v>
      </c>
      <c r="B15" s="9">
        <f>COUNTIF(CSV!A:A,A15)</f>
        <v>12</v>
      </c>
      <c r="C15" s="4">
        <f>COUNTIF(CSV!B:B,A15)</f>
        <v>10</v>
      </c>
      <c r="D15" s="4">
        <f t="shared" si="0"/>
        <v>22</v>
      </c>
      <c r="E15" s="10">
        <f>(SUMIF(CSV!$A:$A,$A15,CSV!F:F) +SUMIF(CSV!$B:$B,$A15,CSV!F:F))/$D15</f>
        <v>3.4545454545454546</v>
      </c>
      <c r="F15" s="6">
        <f>SUMIF(CSV!$A:$A,$A15,CSV!F:F)/$B15</f>
        <v>4.166666666666667</v>
      </c>
      <c r="G15" s="6">
        <f>SUMIF(CSV!$B:$B,$A15,CSV!F:F)/$C15</f>
        <v>2.6</v>
      </c>
      <c r="H15" s="10">
        <f>(SUMIF(CSV!$A:$A,$A15,CSV!D:D) +SUMIF(CSV!$B:$B,$A15,CSV!E:E))/$D15</f>
        <v>2.6818181818181817</v>
      </c>
      <c r="I15" s="6">
        <f>SUMIF(CSV!$A:$A,$A15,CSV!D:D)/$B15</f>
        <v>3.3333333333333335</v>
      </c>
      <c r="J15" s="6">
        <f>SUMIF(CSV!$B:$B,$A15,CSV!E:E)/$C15</f>
        <v>1.9</v>
      </c>
      <c r="K15" s="10">
        <f>(SUMIF(CSV!$A:$A,$A15,CSV!E:E) +SUMIF(CSV!$B:$B,$A15,CSV!D:D))/$D15</f>
        <v>0.77272727272727271</v>
      </c>
      <c r="L15" s="6">
        <f>SUMIF(CSV!$A:$A,$A15,CSV!E:E)/$B15</f>
        <v>0.83333333333333337</v>
      </c>
      <c r="M15" s="6">
        <f>SUMIF(CSV!$B:$B,$A15,CSV!D:D)/$C15</f>
        <v>0.7</v>
      </c>
      <c r="N15" s="10">
        <f>(SUMIF(CSV!$A:$A,$A15,CSV!L:L) +SUMIF(CSV!$B:$B,$A15,CSV!L:L))/$D15</f>
        <v>1.8636363636363635</v>
      </c>
      <c r="O15" s="6">
        <f>SUMIF(CSV!$A:$A,$A15,CSV!L:L)/$B15</f>
        <v>2.0833333333333335</v>
      </c>
      <c r="P15" s="6">
        <f>SUMIF(CSV!$B:$B,$A15,CSV!L:L)/$C15</f>
        <v>1.6</v>
      </c>
      <c r="Q15" s="10">
        <f>(SUMIF(CSV!$A:$A,$A15,CSV!H:H) +SUMIF(CSV!$B:$B,$A15,CSV!J:J))/$D15</f>
        <v>1.4545454545454546</v>
      </c>
      <c r="R15" s="6">
        <f>SUMIF(CSV!$A:$A,$A15,CSV!H:H)/$B15</f>
        <v>1.5833333333333333</v>
      </c>
      <c r="S15" s="6">
        <f>SUMIF(CSV!$B:$B,$A15,CSV!J:J)/$C15</f>
        <v>1.3</v>
      </c>
      <c r="T15" s="10">
        <f>(SUMIF(CSV!$A:$A,$A15,CSV!I:I) +SUMIF(CSV!$B:$B,$A15,CSV!K:K))/$D15</f>
        <v>0.40909090909090912</v>
      </c>
      <c r="U15" s="6">
        <f>SUMIF(CSV!$A:$A,$A15,CSV!I:I)/$B15</f>
        <v>0.5</v>
      </c>
      <c r="V15" s="6">
        <f>SUMIF(CSV!$B:$B,$A15,CSV!K:K)/$C15</f>
        <v>0.3</v>
      </c>
      <c r="W15" s="10">
        <f>(SUMIF(CSV!$A:$A,$A15,CSV!Q:Q) +SUMIF(CSV!$B:$B,$A15,CSV!Q:Q))/$D15</f>
        <v>1.5909090909090908</v>
      </c>
      <c r="X15" s="6">
        <f>SUMIF(CSV!$A:$A,$A15,CSV!Q:Q)/$B15</f>
        <v>2.0833333333333335</v>
      </c>
      <c r="Y15" s="6">
        <f>SUMIF(CSV!$B:$B,$A15,CSV!Q:Q)/$C15</f>
        <v>1</v>
      </c>
      <c r="Z15" s="10">
        <f>(SUMIF(CSV!$A:$A,$A15,CSV!M:M) +SUMIF(CSV!$B:$B,$A15,CSV!O:O))/$D15</f>
        <v>1.2272727272727273</v>
      </c>
      <c r="AA15" s="6">
        <f>SUMIF(CSV!$A:$A,$A15,CSV!M:M)/$B15</f>
        <v>1.75</v>
      </c>
      <c r="AB15" s="6">
        <f>SUMIF(CSV!$B:$B,$A15,CSV!O:O)/$C15</f>
        <v>0.6</v>
      </c>
      <c r="AC15" s="10">
        <f>(SUMIF(CSV!$A:$A,$A15,CSV!N:N) +SUMIF(CSV!$B:$B,$A15,CSV!P:P))/$D15</f>
        <v>0.36363636363636365</v>
      </c>
      <c r="AD15" s="6">
        <f>SUMIF(CSV!$A:$A,$A15,CSV!N:N)/$B15</f>
        <v>0.33333333333333331</v>
      </c>
      <c r="AE15" s="14">
        <f>SUMIF(CSV!$B:$B,$A15,CSV!P:P)/$C15</f>
        <v>0.4</v>
      </c>
    </row>
    <row r="16" spans="1:31" x14ac:dyDescent="0.3">
      <c r="A16" s="4" t="s">
        <v>14</v>
      </c>
      <c r="B16" s="9">
        <f>COUNTIF(CSV!A:A,A16)</f>
        <v>11</v>
      </c>
      <c r="C16" s="4">
        <f>COUNTIF(CSV!B:B,A16)</f>
        <v>12</v>
      </c>
      <c r="D16" s="4">
        <f t="shared" si="0"/>
        <v>23</v>
      </c>
      <c r="E16" s="10">
        <f>(SUMIF(CSV!$A:$A,$A16,CSV!F:F) +SUMIF(CSV!$B:$B,$A16,CSV!F:F))/$D16</f>
        <v>3.4347826086956523</v>
      </c>
      <c r="F16" s="6">
        <f>SUMIF(CSV!$A:$A,$A16,CSV!F:F)/$B16</f>
        <v>3.3636363636363638</v>
      </c>
      <c r="G16" s="6">
        <f>SUMIF(CSV!$B:$B,$A16,CSV!F:F)/$C16</f>
        <v>3.5</v>
      </c>
      <c r="H16" s="10">
        <f>(SUMIF(CSV!$A:$A,$A16,CSV!D:D) +SUMIF(CSV!$B:$B,$A16,CSV!E:E))/$D16</f>
        <v>2</v>
      </c>
      <c r="I16" s="6">
        <f>SUMIF(CSV!$A:$A,$A16,CSV!D:D)/$B16</f>
        <v>2.0909090909090908</v>
      </c>
      <c r="J16" s="6">
        <f>SUMIF(CSV!$B:$B,$A16,CSV!E:E)/$C16</f>
        <v>1.9166666666666667</v>
      </c>
      <c r="K16" s="10">
        <f>(SUMIF(CSV!$A:$A,$A16,CSV!E:E) +SUMIF(CSV!$B:$B,$A16,CSV!D:D))/$D16</f>
        <v>1.4347826086956521</v>
      </c>
      <c r="L16" s="6">
        <f>SUMIF(CSV!$A:$A,$A16,CSV!E:E)/$B16</f>
        <v>1.2727272727272727</v>
      </c>
      <c r="M16" s="6">
        <f>SUMIF(CSV!$B:$B,$A16,CSV!D:D)/$C16</f>
        <v>1.5833333333333333</v>
      </c>
      <c r="N16" s="10">
        <f>(SUMIF(CSV!$A:$A,$A16,CSV!L:L) +SUMIF(CSV!$B:$B,$A16,CSV!L:L))/$D16</f>
        <v>1.826086956521739</v>
      </c>
      <c r="O16" s="6">
        <f>SUMIF(CSV!$A:$A,$A16,CSV!L:L)/$B16</f>
        <v>1.5454545454545454</v>
      </c>
      <c r="P16" s="6">
        <f>SUMIF(CSV!$B:$B,$A16,CSV!L:L)/$C16</f>
        <v>2.0833333333333335</v>
      </c>
      <c r="Q16" s="10">
        <f>(SUMIF(CSV!$A:$A,$A16,CSV!H:H) +SUMIF(CSV!$B:$B,$A16,CSV!J:J))/$D16</f>
        <v>1.1304347826086956</v>
      </c>
      <c r="R16" s="6">
        <f>SUMIF(CSV!$A:$A,$A16,CSV!H:H)/$B16</f>
        <v>1.1818181818181819</v>
      </c>
      <c r="S16" s="6">
        <f>SUMIF(CSV!$B:$B,$A16,CSV!J:J)/$C16</f>
        <v>1.0833333333333333</v>
      </c>
      <c r="T16" s="10">
        <f>(SUMIF(CSV!$A:$A,$A16,CSV!I:I) +SUMIF(CSV!$B:$B,$A16,CSV!K:K))/$D16</f>
        <v>0.69565217391304346</v>
      </c>
      <c r="U16" s="6">
        <f>SUMIF(CSV!$A:$A,$A16,CSV!I:I)/$B16</f>
        <v>0.36363636363636365</v>
      </c>
      <c r="V16" s="6">
        <f>SUMIF(CSV!$B:$B,$A16,CSV!K:K)/$C16</f>
        <v>1</v>
      </c>
      <c r="W16" s="10">
        <f>(SUMIF(CSV!$A:$A,$A16,CSV!Q:Q) +SUMIF(CSV!$B:$B,$A16,CSV!Q:Q))/$D16</f>
        <v>1.6086956521739131</v>
      </c>
      <c r="X16" s="6">
        <f>SUMIF(CSV!$A:$A,$A16,CSV!Q:Q)/$B16</f>
        <v>1.8181818181818181</v>
      </c>
      <c r="Y16" s="6">
        <f>SUMIF(CSV!$B:$B,$A16,CSV!Q:Q)/$C16</f>
        <v>1.4166666666666667</v>
      </c>
      <c r="Z16" s="10">
        <f>(SUMIF(CSV!$A:$A,$A16,CSV!M:M) +SUMIF(CSV!$B:$B,$A16,CSV!O:O))/$D16</f>
        <v>0.86956521739130432</v>
      </c>
      <c r="AA16" s="6">
        <f>SUMIF(CSV!$A:$A,$A16,CSV!M:M)/$B16</f>
        <v>0.90909090909090906</v>
      </c>
      <c r="AB16" s="6">
        <f>SUMIF(CSV!$B:$B,$A16,CSV!O:O)/$C16</f>
        <v>0.83333333333333337</v>
      </c>
      <c r="AC16" s="10">
        <f>(SUMIF(CSV!$A:$A,$A16,CSV!N:N) +SUMIF(CSV!$B:$B,$A16,CSV!P:P))/$D16</f>
        <v>0.73913043478260865</v>
      </c>
      <c r="AD16" s="6">
        <f>SUMIF(CSV!$A:$A,$A16,CSV!N:N)/$B16</f>
        <v>0.90909090909090906</v>
      </c>
      <c r="AE16" s="14">
        <f>SUMIF(CSV!$B:$B,$A16,CSV!P:P)/$C16</f>
        <v>0.58333333333333337</v>
      </c>
    </row>
    <row r="17" spans="1:31" x14ac:dyDescent="0.3">
      <c r="A17" s="5" t="s">
        <v>16</v>
      </c>
      <c r="B17" s="9">
        <f>COUNTIF(CSV!A:A,A17)</f>
        <v>12</v>
      </c>
      <c r="C17" s="4">
        <f>COUNTIF(CSV!B:B,A17)</f>
        <v>11</v>
      </c>
      <c r="D17" s="4">
        <f t="shared" si="0"/>
        <v>23</v>
      </c>
      <c r="E17" s="10">
        <f>(SUMIF(CSV!$A:$A,$A17,CSV!F:F) +SUMIF(CSV!$B:$B,$A17,CSV!F:F))/$D17</f>
        <v>2.1739130434782608</v>
      </c>
      <c r="F17" s="6">
        <f>SUMIF(CSV!$A:$A,$A17,CSV!F:F)/$B17</f>
        <v>2.25</v>
      </c>
      <c r="G17" s="6">
        <f>SUMIF(CSV!$B:$B,$A17,CSV!F:F)/$C17</f>
        <v>2.0909090909090908</v>
      </c>
      <c r="H17" s="10">
        <f>(SUMIF(CSV!$A:$A,$A17,CSV!D:D) +SUMIF(CSV!$B:$B,$A17,CSV!E:E))/$D17</f>
        <v>0.82608695652173914</v>
      </c>
      <c r="I17" s="6">
        <f>SUMIF(CSV!$A:$A,$A17,CSV!D:D)/$B17</f>
        <v>0.83333333333333337</v>
      </c>
      <c r="J17" s="6">
        <f>SUMIF(CSV!$B:$B,$A17,CSV!E:E)/$C17</f>
        <v>0.81818181818181823</v>
      </c>
      <c r="K17" s="10">
        <f>(SUMIF(CSV!$A:$A,$A17,CSV!E:E) +SUMIF(CSV!$B:$B,$A17,CSV!D:D))/$D17</f>
        <v>1.3478260869565217</v>
      </c>
      <c r="L17" s="6">
        <f>SUMIF(CSV!$A:$A,$A17,CSV!E:E)/$B17</f>
        <v>1.4166666666666667</v>
      </c>
      <c r="M17" s="6">
        <f>SUMIF(CSV!$B:$B,$A17,CSV!D:D)/$C17</f>
        <v>1.2727272727272727</v>
      </c>
      <c r="N17" s="10">
        <f>(SUMIF(CSV!$A:$A,$A17,CSV!L:L) +SUMIF(CSV!$B:$B,$A17,CSV!L:L))/$D17</f>
        <v>1.0869565217391304</v>
      </c>
      <c r="O17" s="6">
        <f>SUMIF(CSV!$A:$A,$A17,CSV!L:L)/$B17</f>
        <v>1</v>
      </c>
      <c r="P17" s="6">
        <f>SUMIF(CSV!$B:$B,$A17,CSV!L:L)/$C17</f>
        <v>1.1818181818181819</v>
      </c>
      <c r="Q17" s="10">
        <f>(SUMIF(CSV!$A:$A,$A17,CSV!H:H) +SUMIF(CSV!$B:$B,$A17,CSV!J:J))/$D17</f>
        <v>0.56521739130434778</v>
      </c>
      <c r="R17" s="6">
        <f>SUMIF(CSV!$A:$A,$A17,CSV!H:H)/$B17</f>
        <v>0.41666666666666669</v>
      </c>
      <c r="S17" s="6">
        <f>SUMIF(CSV!$B:$B,$A17,CSV!J:J)/$C17</f>
        <v>0.72727272727272729</v>
      </c>
      <c r="T17" s="10">
        <f>(SUMIF(CSV!$A:$A,$A17,CSV!I:I) +SUMIF(CSV!$B:$B,$A17,CSV!K:K))/$D17</f>
        <v>0.52173913043478259</v>
      </c>
      <c r="U17" s="6">
        <f>SUMIF(CSV!$A:$A,$A17,CSV!I:I)/$B17</f>
        <v>0.58333333333333337</v>
      </c>
      <c r="V17" s="6">
        <f>SUMIF(CSV!$B:$B,$A17,CSV!K:K)/$C17</f>
        <v>0.45454545454545453</v>
      </c>
      <c r="W17" s="10">
        <f>(SUMIF(CSV!$A:$A,$A17,CSV!Q:Q) +SUMIF(CSV!$B:$B,$A17,CSV!Q:Q))/$D17</f>
        <v>1.0869565217391304</v>
      </c>
      <c r="X17" s="6">
        <f>SUMIF(CSV!$A:$A,$A17,CSV!Q:Q)/$B17</f>
        <v>1.25</v>
      </c>
      <c r="Y17" s="6">
        <f>SUMIF(CSV!$B:$B,$A17,CSV!Q:Q)/$C17</f>
        <v>0.90909090909090906</v>
      </c>
      <c r="Z17" s="10">
        <f>(SUMIF(CSV!$A:$A,$A17,CSV!M:M) +SUMIF(CSV!$B:$B,$A17,CSV!O:O))/$D17</f>
        <v>0.2608695652173913</v>
      </c>
      <c r="AA17" s="6">
        <f>SUMIF(CSV!$A:$A,$A17,CSV!M:M)/$B17</f>
        <v>0.41666666666666669</v>
      </c>
      <c r="AB17" s="6">
        <f>SUMIF(CSV!$B:$B,$A17,CSV!O:O)/$C17</f>
        <v>9.0909090909090912E-2</v>
      </c>
      <c r="AC17" s="10">
        <f>(SUMIF(CSV!$A:$A,$A17,CSV!N:N) +SUMIF(CSV!$B:$B,$A17,CSV!P:P))/$D17</f>
        <v>0.82608695652173914</v>
      </c>
      <c r="AD17" s="6">
        <f>SUMIF(CSV!$A:$A,$A17,CSV!N:N)/$B17</f>
        <v>0.83333333333333337</v>
      </c>
      <c r="AE17" s="14">
        <f>SUMIF(CSV!$B:$B,$A17,CSV!P:P)/$C17</f>
        <v>0.81818181818181823</v>
      </c>
    </row>
    <row r="18" spans="1:31" x14ac:dyDescent="0.3">
      <c r="A18" s="4" t="s">
        <v>18</v>
      </c>
      <c r="B18" s="9">
        <f>COUNTIF(CSV!A:A,A18)</f>
        <v>11</v>
      </c>
      <c r="C18" s="4">
        <f>COUNTIF(CSV!B:B,A18)</f>
        <v>12</v>
      </c>
      <c r="D18" s="4">
        <f t="shared" si="0"/>
        <v>23</v>
      </c>
      <c r="E18" s="10">
        <f>(SUMIF(CSV!$A:$A,$A18,CSV!F:F) +SUMIF(CSV!$B:$B,$A18,CSV!F:F))/$D18</f>
        <v>2.8260869565217392</v>
      </c>
      <c r="F18" s="6">
        <f>SUMIF(CSV!$A:$A,$A18,CSV!F:F)/$B18</f>
        <v>2.8181818181818183</v>
      </c>
      <c r="G18" s="6">
        <f>SUMIF(CSV!$B:$B,$A18,CSV!F:F)/$C18</f>
        <v>2.8333333333333335</v>
      </c>
      <c r="H18" s="10">
        <f>(SUMIF(CSV!$A:$A,$A18,CSV!D:D) +SUMIF(CSV!$B:$B,$A18,CSV!E:E))/$D18</f>
        <v>1.0869565217391304</v>
      </c>
      <c r="I18" s="6">
        <f>SUMIF(CSV!$A:$A,$A18,CSV!D:D)/$B18</f>
        <v>1.1818181818181819</v>
      </c>
      <c r="J18" s="6">
        <f>SUMIF(CSV!$B:$B,$A18,CSV!E:E)/$C18</f>
        <v>1</v>
      </c>
      <c r="K18" s="10">
        <f>(SUMIF(CSV!$A:$A,$A18,CSV!E:E) +SUMIF(CSV!$B:$B,$A18,CSV!D:D))/$D18</f>
        <v>1.7391304347826086</v>
      </c>
      <c r="L18" s="6">
        <f>SUMIF(CSV!$A:$A,$A18,CSV!E:E)/$B18</f>
        <v>1.6363636363636365</v>
      </c>
      <c r="M18" s="6">
        <f>SUMIF(CSV!$B:$B,$A18,CSV!D:D)/$C18</f>
        <v>1.8333333333333333</v>
      </c>
      <c r="N18" s="10">
        <f>(SUMIF(CSV!$A:$A,$A18,CSV!L:L) +SUMIF(CSV!$B:$B,$A18,CSV!L:L))/$D18</f>
        <v>1.3913043478260869</v>
      </c>
      <c r="O18" s="6">
        <f>SUMIF(CSV!$A:$A,$A18,CSV!L:L)/$B18</f>
        <v>1.2727272727272727</v>
      </c>
      <c r="P18" s="6">
        <f>SUMIF(CSV!$B:$B,$A18,CSV!L:L)/$C18</f>
        <v>1.5</v>
      </c>
      <c r="Q18" s="10">
        <f>(SUMIF(CSV!$A:$A,$A18,CSV!H:H) +SUMIF(CSV!$B:$B,$A18,CSV!J:J))/$D18</f>
        <v>0.56521739130434778</v>
      </c>
      <c r="R18" s="6">
        <f>SUMIF(CSV!$A:$A,$A18,CSV!H:H)/$B18</f>
        <v>0.63636363636363635</v>
      </c>
      <c r="S18" s="6">
        <f>SUMIF(CSV!$B:$B,$A18,CSV!J:J)/$C18</f>
        <v>0.5</v>
      </c>
      <c r="T18" s="10">
        <f>(SUMIF(CSV!$A:$A,$A18,CSV!I:I) +SUMIF(CSV!$B:$B,$A18,CSV!K:K))/$D18</f>
        <v>0.82608695652173914</v>
      </c>
      <c r="U18" s="6">
        <f>SUMIF(CSV!$A:$A,$A18,CSV!I:I)/$B18</f>
        <v>0.63636363636363635</v>
      </c>
      <c r="V18" s="6">
        <f>SUMIF(CSV!$B:$B,$A18,CSV!K:K)/$C18</f>
        <v>1</v>
      </c>
      <c r="W18" s="10">
        <f>(SUMIF(CSV!$A:$A,$A18,CSV!Q:Q) +SUMIF(CSV!$B:$B,$A18,CSV!Q:Q))/$D18</f>
        <v>1.4347826086956521</v>
      </c>
      <c r="X18" s="6">
        <f>SUMIF(CSV!$A:$A,$A18,CSV!Q:Q)/$B18</f>
        <v>1.5454545454545454</v>
      </c>
      <c r="Y18" s="6">
        <f>SUMIF(CSV!$B:$B,$A18,CSV!Q:Q)/$C18</f>
        <v>1.3333333333333333</v>
      </c>
      <c r="Z18" s="10">
        <f>(SUMIF(CSV!$A:$A,$A18,CSV!M:M) +SUMIF(CSV!$B:$B,$A18,CSV!O:O))/$D18</f>
        <v>0.52173913043478259</v>
      </c>
      <c r="AA18" s="6">
        <f>SUMIF(CSV!$A:$A,$A18,CSV!M:M)/$B18</f>
        <v>0.54545454545454541</v>
      </c>
      <c r="AB18" s="6">
        <f>SUMIF(CSV!$B:$B,$A18,CSV!O:O)/$C18</f>
        <v>0.5</v>
      </c>
      <c r="AC18" s="10">
        <f>(SUMIF(CSV!$A:$A,$A18,CSV!N:N) +SUMIF(CSV!$B:$B,$A18,CSV!P:P))/$D18</f>
        <v>0.91304347826086951</v>
      </c>
      <c r="AD18" s="6">
        <f>SUMIF(CSV!$A:$A,$A18,CSV!N:N)/$B18</f>
        <v>1</v>
      </c>
      <c r="AE18" s="14">
        <f>SUMIF(CSV!$B:$B,$A18,CSV!P:P)/$C18</f>
        <v>0.83333333333333337</v>
      </c>
    </row>
    <row r="19" spans="1:31" x14ac:dyDescent="0.3">
      <c r="A19" s="4" t="s">
        <v>17</v>
      </c>
      <c r="B19" s="9">
        <f>COUNTIF(CSV!A:A,A19)</f>
        <v>10</v>
      </c>
      <c r="C19" s="4">
        <f>COUNTIF(CSV!B:B,A19)</f>
        <v>12</v>
      </c>
      <c r="D19" s="4">
        <f t="shared" si="0"/>
        <v>22</v>
      </c>
      <c r="E19" s="10">
        <f>(SUMIF(CSV!$A:$A,$A19,CSV!F:F) +SUMIF(CSV!$B:$B,$A19,CSV!F:F))/$D19</f>
        <v>3.0909090909090908</v>
      </c>
      <c r="F19" s="6">
        <f>SUMIF(CSV!$A:$A,$A19,CSV!F:F)/$B19</f>
        <v>2.8</v>
      </c>
      <c r="G19" s="6">
        <f>SUMIF(CSV!$B:$B,$A19,CSV!F:F)/$C19</f>
        <v>3.3333333333333335</v>
      </c>
      <c r="H19" s="10">
        <f>(SUMIF(CSV!$A:$A,$A19,CSV!D:D) +SUMIF(CSV!$B:$B,$A19,CSV!E:E))/$D19</f>
        <v>2.0909090909090908</v>
      </c>
      <c r="I19" s="6">
        <f>SUMIF(CSV!$A:$A,$A19,CSV!D:D)/$B19</f>
        <v>1.8</v>
      </c>
      <c r="J19" s="6">
        <f>SUMIF(CSV!$B:$B,$A19,CSV!E:E)/$C19</f>
        <v>2.3333333333333335</v>
      </c>
      <c r="K19" s="10">
        <f>(SUMIF(CSV!$A:$A,$A19,CSV!E:E) +SUMIF(CSV!$B:$B,$A19,CSV!D:D))/$D19</f>
        <v>1</v>
      </c>
      <c r="L19" s="6">
        <f>SUMIF(CSV!$A:$A,$A19,CSV!E:E)/$B19</f>
        <v>1</v>
      </c>
      <c r="M19" s="6">
        <f>SUMIF(CSV!$B:$B,$A19,CSV!D:D)/$C19</f>
        <v>1</v>
      </c>
      <c r="N19" s="10">
        <f>(SUMIF(CSV!$A:$A,$A19,CSV!L:L) +SUMIF(CSV!$B:$B,$A19,CSV!L:L))/$D19</f>
        <v>1.4545454545454546</v>
      </c>
      <c r="O19" s="6">
        <f>SUMIF(CSV!$A:$A,$A19,CSV!L:L)/$B19</f>
        <v>1.2</v>
      </c>
      <c r="P19" s="6">
        <f>SUMIF(CSV!$B:$B,$A19,CSV!L:L)/$C19</f>
        <v>1.6666666666666667</v>
      </c>
      <c r="Q19" s="10">
        <f>(SUMIF(CSV!$A:$A,$A19,CSV!H:H) +SUMIF(CSV!$B:$B,$A19,CSV!J:J))/$D19</f>
        <v>1.1818181818181819</v>
      </c>
      <c r="R19" s="6">
        <f>SUMIF(CSV!$A:$A,$A19,CSV!H:H)/$B19</f>
        <v>0.9</v>
      </c>
      <c r="S19" s="6">
        <f>SUMIF(CSV!$B:$B,$A19,CSV!J:J)/$C19</f>
        <v>1.4166666666666667</v>
      </c>
      <c r="T19" s="10">
        <f>(SUMIF(CSV!$A:$A,$A19,CSV!I:I) +SUMIF(CSV!$B:$B,$A19,CSV!K:K))/$D19</f>
        <v>0.27272727272727271</v>
      </c>
      <c r="U19" s="6">
        <f>SUMIF(CSV!$A:$A,$A19,CSV!I:I)/$B19</f>
        <v>0.3</v>
      </c>
      <c r="V19" s="6">
        <f>SUMIF(CSV!$B:$B,$A19,CSV!K:K)/$C19</f>
        <v>0.25</v>
      </c>
      <c r="W19" s="10">
        <f>(SUMIF(CSV!$A:$A,$A19,CSV!Q:Q) +SUMIF(CSV!$B:$B,$A19,CSV!Q:Q))/$D19</f>
        <v>1.6363636363636365</v>
      </c>
      <c r="X19" s="6">
        <f>SUMIF(CSV!$A:$A,$A19,CSV!Q:Q)/$B19</f>
        <v>1.6</v>
      </c>
      <c r="Y19" s="6">
        <f>SUMIF(CSV!$B:$B,$A19,CSV!Q:Q)/$C19</f>
        <v>1.6666666666666667</v>
      </c>
      <c r="Z19" s="10">
        <f>(SUMIF(CSV!$A:$A,$A19,CSV!M:M) +SUMIF(CSV!$B:$B,$A19,CSV!O:O))/$D19</f>
        <v>0.90909090909090906</v>
      </c>
      <c r="AA19" s="6">
        <f>SUMIF(CSV!$A:$A,$A19,CSV!M:M)/$B19</f>
        <v>0.9</v>
      </c>
      <c r="AB19" s="6">
        <f>SUMIF(CSV!$B:$B,$A19,CSV!O:O)/$C19</f>
        <v>0.91666666666666663</v>
      </c>
      <c r="AC19" s="10">
        <f>(SUMIF(CSV!$A:$A,$A19,CSV!N:N) +SUMIF(CSV!$B:$B,$A19,CSV!P:P))/$D19</f>
        <v>0.72727272727272729</v>
      </c>
      <c r="AD19" s="6">
        <f>SUMIF(CSV!$A:$A,$A19,CSV!N:N)/$B19</f>
        <v>0.7</v>
      </c>
      <c r="AE19" s="14">
        <f>SUMIF(CSV!$B:$B,$A19,CSV!P:P)/$C19</f>
        <v>0.75</v>
      </c>
    </row>
    <row r="20" spans="1:31" x14ac:dyDescent="0.3">
      <c r="A20" s="4" t="s">
        <v>20</v>
      </c>
      <c r="B20" s="9">
        <f>COUNTIF(CSV!A:A,A20)</f>
        <v>12</v>
      </c>
      <c r="C20" s="4">
        <f>COUNTIF(CSV!B:B,A20)</f>
        <v>11</v>
      </c>
      <c r="D20" s="4">
        <f t="shared" si="0"/>
        <v>23</v>
      </c>
      <c r="E20" s="10">
        <f>(SUMIF(CSV!$A:$A,$A20,CSV!F:F) +SUMIF(CSV!$B:$B,$A20,CSV!F:F))/$D20</f>
        <v>2.7826086956521738</v>
      </c>
      <c r="F20" s="6">
        <f>SUMIF(CSV!$A:$A,$A20,CSV!F:F)/$B20</f>
        <v>2.8333333333333335</v>
      </c>
      <c r="G20" s="6">
        <f>SUMIF(CSV!$B:$B,$A20,CSV!F:F)/$C20</f>
        <v>2.7272727272727271</v>
      </c>
      <c r="H20" s="10">
        <f>(SUMIF(CSV!$A:$A,$A20,CSV!D:D) +SUMIF(CSV!$B:$B,$A20,CSV!E:E))/$D20</f>
        <v>1.3913043478260869</v>
      </c>
      <c r="I20" s="6">
        <f>SUMIF(CSV!$A:$A,$A20,CSV!D:D)/$B20</f>
        <v>1.3333333333333333</v>
      </c>
      <c r="J20" s="6">
        <f>SUMIF(CSV!$B:$B,$A20,CSV!E:E)/$C20</f>
        <v>1.4545454545454546</v>
      </c>
      <c r="K20" s="10">
        <f>(SUMIF(CSV!$A:$A,$A20,CSV!E:E) +SUMIF(CSV!$B:$B,$A20,CSV!D:D))/$D20</f>
        <v>1.3913043478260869</v>
      </c>
      <c r="L20" s="6">
        <f>SUMIF(CSV!$A:$A,$A20,CSV!E:E)/$B20</f>
        <v>1.5</v>
      </c>
      <c r="M20" s="6">
        <f>SUMIF(CSV!$B:$B,$A20,CSV!D:D)/$C20</f>
        <v>1.2727272727272727</v>
      </c>
      <c r="N20" s="10">
        <f>(SUMIF(CSV!$A:$A,$A20,CSV!L:L) +SUMIF(CSV!$B:$B,$A20,CSV!L:L))/$D20</f>
        <v>1.3043478260869565</v>
      </c>
      <c r="O20" s="6">
        <f>SUMIF(CSV!$A:$A,$A20,CSV!L:L)/$B20</f>
        <v>1.0833333333333333</v>
      </c>
      <c r="P20" s="6">
        <f>SUMIF(CSV!$B:$B,$A20,CSV!L:L)/$C20</f>
        <v>1.5454545454545454</v>
      </c>
      <c r="Q20" s="10">
        <f>(SUMIF(CSV!$A:$A,$A20,CSV!H:H) +SUMIF(CSV!$B:$B,$A20,CSV!J:J))/$D20</f>
        <v>0.56521739130434778</v>
      </c>
      <c r="R20" s="6">
        <f>SUMIF(CSV!$A:$A,$A20,CSV!H:H)/$B20</f>
        <v>0.41666666666666669</v>
      </c>
      <c r="S20" s="6">
        <f>SUMIF(CSV!$B:$B,$A20,CSV!J:J)/$C20</f>
        <v>0.72727272727272729</v>
      </c>
      <c r="T20" s="10">
        <f>(SUMIF(CSV!$A:$A,$A20,CSV!I:I) +SUMIF(CSV!$B:$B,$A20,CSV!K:K))/$D20</f>
        <v>0.73913043478260865</v>
      </c>
      <c r="U20" s="6">
        <f>SUMIF(CSV!$A:$A,$A20,CSV!I:I)/$B20</f>
        <v>0.66666666666666663</v>
      </c>
      <c r="V20" s="6">
        <f>SUMIF(CSV!$B:$B,$A20,CSV!K:K)/$C20</f>
        <v>0.81818181818181823</v>
      </c>
      <c r="W20" s="10">
        <f>(SUMIF(CSV!$A:$A,$A20,CSV!Q:Q) +SUMIF(CSV!$B:$B,$A20,CSV!Q:Q))/$D20</f>
        <v>1.4782608695652173</v>
      </c>
      <c r="X20" s="6">
        <f>SUMIF(CSV!$A:$A,$A20,CSV!Q:Q)/$B20</f>
        <v>1.75</v>
      </c>
      <c r="Y20" s="6">
        <f>SUMIF(CSV!$B:$B,$A20,CSV!Q:Q)/$C20</f>
        <v>1.1818181818181819</v>
      </c>
      <c r="Z20" s="10">
        <f>(SUMIF(CSV!$A:$A,$A20,CSV!M:M) +SUMIF(CSV!$B:$B,$A20,CSV!O:O))/$D20</f>
        <v>0.82608695652173914</v>
      </c>
      <c r="AA20" s="6">
        <f>SUMIF(CSV!$A:$A,$A20,CSV!M:M)/$B20</f>
        <v>0.91666666666666663</v>
      </c>
      <c r="AB20" s="6">
        <f>SUMIF(CSV!$B:$B,$A20,CSV!O:O)/$C20</f>
        <v>0.72727272727272729</v>
      </c>
      <c r="AC20" s="10">
        <f>(SUMIF(CSV!$A:$A,$A20,CSV!N:N) +SUMIF(CSV!$B:$B,$A20,CSV!P:P))/$D20</f>
        <v>0.65217391304347827</v>
      </c>
      <c r="AD20" s="6">
        <f>SUMIF(CSV!$A:$A,$A20,CSV!N:N)/$B20</f>
        <v>0.83333333333333337</v>
      </c>
      <c r="AE20" s="14">
        <f>SUMIF(CSV!$B:$B,$A20,CSV!P:P)/$C20</f>
        <v>0.45454545454545453</v>
      </c>
    </row>
    <row r="21" spans="1:31" x14ac:dyDescent="0.3">
      <c r="A21" s="4" t="s">
        <v>13</v>
      </c>
      <c r="B21" s="9">
        <f>COUNTIF(CSV!A:A,A21)</f>
        <v>12</v>
      </c>
      <c r="C21" s="4">
        <f>COUNTIF(CSV!B:B,A21)</f>
        <v>11</v>
      </c>
      <c r="D21" s="4">
        <f t="shared" si="0"/>
        <v>23</v>
      </c>
      <c r="E21" s="10">
        <f>(SUMIF(CSV!$A:$A,$A21,CSV!F:F) +SUMIF(CSV!$B:$B,$A21,CSV!F:F))/$D21</f>
        <v>2.7826086956521738</v>
      </c>
      <c r="F21" s="6">
        <f>SUMIF(CSV!$A:$A,$A21,CSV!F:F)/$B21</f>
        <v>2.9166666666666665</v>
      </c>
      <c r="G21" s="6">
        <f>SUMIF(CSV!$B:$B,$A21,CSV!F:F)/$C21</f>
        <v>2.6363636363636362</v>
      </c>
      <c r="H21" s="10">
        <f>(SUMIF(CSV!$A:$A,$A21,CSV!D:D) +SUMIF(CSV!$B:$B,$A21,CSV!E:E))/$D21</f>
        <v>1.3043478260869565</v>
      </c>
      <c r="I21" s="6">
        <f>SUMIF(CSV!$A:$A,$A21,CSV!D:D)/$B21</f>
        <v>1.4166666666666667</v>
      </c>
      <c r="J21" s="6">
        <f>SUMIF(CSV!$B:$B,$A21,CSV!E:E)/$C21</f>
        <v>1.1818181818181819</v>
      </c>
      <c r="K21" s="10">
        <f>(SUMIF(CSV!$A:$A,$A21,CSV!E:E) +SUMIF(CSV!$B:$B,$A21,CSV!D:D))/$D21</f>
        <v>1.4782608695652173</v>
      </c>
      <c r="L21" s="6">
        <f>SUMIF(CSV!$A:$A,$A21,CSV!E:E)/$B21</f>
        <v>1.5</v>
      </c>
      <c r="M21" s="6">
        <f>SUMIF(CSV!$B:$B,$A21,CSV!D:D)/$C21</f>
        <v>1.4545454545454546</v>
      </c>
      <c r="N21" s="10">
        <f>(SUMIF(CSV!$A:$A,$A21,CSV!L:L) +SUMIF(CSV!$B:$B,$A21,CSV!L:L))/$D21</f>
        <v>1.1304347826086956</v>
      </c>
      <c r="O21" s="6">
        <f>SUMIF(CSV!$A:$A,$A21,CSV!L:L)/$B21</f>
        <v>0.91666666666666663</v>
      </c>
      <c r="P21" s="6">
        <f>SUMIF(CSV!$B:$B,$A21,CSV!L:L)/$C21</f>
        <v>1.3636363636363635</v>
      </c>
      <c r="Q21" s="10">
        <f>(SUMIF(CSV!$A:$A,$A21,CSV!H:H) +SUMIF(CSV!$B:$B,$A21,CSV!J:J))/$D21</f>
        <v>0.47826086956521741</v>
      </c>
      <c r="R21" s="6">
        <f>SUMIF(CSV!$A:$A,$A21,CSV!H:H)/$B21</f>
        <v>0.33333333333333331</v>
      </c>
      <c r="S21" s="6">
        <f>SUMIF(CSV!$B:$B,$A21,CSV!J:J)/$C21</f>
        <v>0.63636363636363635</v>
      </c>
      <c r="T21" s="10">
        <f>(SUMIF(CSV!$A:$A,$A21,CSV!I:I) +SUMIF(CSV!$B:$B,$A21,CSV!K:K))/$D21</f>
        <v>0.65217391304347827</v>
      </c>
      <c r="U21" s="6">
        <f>SUMIF(CSV!$A:$A,$A21,CSV!I:I)/$B21</f>
        <v>0.58333333333333337</v>
      </c>
      <c r="V21" s="6">
        <f>SUMIF(CSV!$B:$B,$A21,CSV!K:K)/$C21</f>
        <v>0.72727272727272729</v>
      </c>
      <c r="W21" s="10">
        <f>(SUMIF(CSV!$A:$A,$A21,CSV!Q:Q) +SUMIF(CSV!$B:$B,$A21,CSV!Q:Q))/$D21</f>
        <v>1.6521739130434783</v>
      </c>
      <c r="X21" s="6">
        <f>SUMIF(CSV!$A:$A,$A21,CSV!Q:Q)/$B21</f>
        <v>2</v>
      </c>
      <c r="Y21" s="6">
        <f>SUMIF(CSV!$B:$B,$A21,CSV!Q:Q)/$C21</f>
        <v>1.2727272727272727</v>
      </c>
      <c r="Z21" s="10">
        <f>(SUMIF(CSV!$A:$A,$A21,CSV!M:M) +SUMIF(CSV!$B:$B,$A21,CSV!O:O))/$D21</f>
        <v>0.82608695652173914</v>
      </c>
      <c r="AA21" s="6">
        <f>SUMIF(CSV!$A:$A,$A21,CSV!M:M)/$B21</f>
        <v>1.0833333333333333</v>
      </c>
      <c r="AB21" s="6">
        <f>SUMIF(CSV!$B:$B,$A21,CSV!O:O)/$C21</f>
        <v>0.54545454545454541</v>
      </c>
      <c r="AC21" s="10">
        <f>(SUMIF(CSV!$A:$A,$A21,CSV!N:N) +SUMIF(CSV!$B:$B,$A21,CSV!P:P))/$D21</f>
        <v>0.82608695652173914</v>
      </c>
      <c r="AD21" s="6">
        <f>SUMIF(CSV!$A:$A,$A21,CSV!N:N)/$B21</f>
        <v>0.91666666666666663</v>
      </c>
      <c r="AE21" s="14">
        <f>SUMIF(CSV!$B:$B,$A21,CSV!P:P)/$C21</f>
        <v>0.72727272727272729</v>
      </c>
    </row>
    <row r="22" spans="1:31" x14ac:dyDescent="0.3">
      <c r="A22" s="4" t="s">
        <v>22</v>
      </c>
      <c r="B22" s="9">
        <f>COUNTIF(CSV!A:A,A22)</f>
        <v>12</v>
      </c>
      <c r="C22" s="4">
        <f>COUNTIF(CSV!B:B,A22)</f>
        <v>11</v>
      </c>
      <c r="D22" s="4">
        <f t="shared" si="0"/>
        <v>23</v>
      </c>
      <c r="E22" s="10">
        <f>(SUMIF(CSV!$A:$A,$A22,CSV!F:F) +SUMIF(CSV!$B:$B,$A22,CSV!F:F))/$D22</f>
        <v>2.5217391304347827</v>
      </c>
      <c r="F22" s="6">
        <f>SUMIF(CSV!$A:$A,$A22,CSV!F:F)/$B22</f>
        <v>2.8333333333333335</v>
      </c>
      <c r="G22" s="6">
        <f>SUMIF(CSV!$B:$B,$A22,CSV!F:F)/$C22</f>
        <v>2.1818181818181817</v>
      </c>
      <c r="H22" s="10">
        <f>(SUMIF(CSV!$A:$A,$A22,CSV!D:D) +SUMIF(CSV!$B:$B,$A22,CSV!E:E))/$D22</f>
        <v>1.173913043478261</v>
      </c>
      <c r="I22" s="6">
        <f>SUMIF(CSV!$A:$A,$A22,CSV!D:D)/$B22</f>
        <v>1.3333333333333333</v>
      </c>
      <c r="J22" s="6">
        <f>SUMIF(CSV!$B:$B,$A22,CSV!E:E)/$C22</f>
        <v>1</v>
      </c>
      <c r="K22" s="10">
        <f>(SUMIF(CSV!$A:$A,$A22,CSV!E:E) +SUMIF(CSV!$B:$B,$A22,CSV!D:D))/$D22</f>
        <v>1.3478260869565217</v>
      </c>
      <c r="L22" s="6">
        <f>SUMIF(CSV!$A:$A,$A22,CSV!E:E)/$B22</f>
        <v>1.5</v>
      </c>
      <c r="M22" s="6">
        <f>SUMIF(CSV!$B:$B,$A22,CSV!D:D)/$C22</f>
        <v>1.1818181818181819</v>
      </c>
      <c r="N22" s="10">
        <f>(SUMIF(CSV!$A:$A,$A22,CSV!L:L) +SUMIF(CSV!$B:$B,$A22,CSV!L:L))/$D22</f>
        <v>0.95652173913043481</v>
      </c>
      <c r="O22" s="6">
        <f>SUMIF(CSV!$A:$A,$A22,CSV!L:L)/$B22</f>
        <v>1</v>
      </c>
      <c r="P22" s="6">
        <f>SUMIF(CSV!$B:$B,$A22,CSV!L:L)/$C22</f>
        <v>0.90909090909090906</v>
      </c>
      <c r="Q22" s="10">
        <f>(SUMIF(CSV!$A:$A,$A22,CSV!H:H) +SUMIF(CSV!$B:$B,$A22,CSV!J:J))/$D22</f>
        <v>0.30434782608695654</v>
      </c>
      <c r="R22" s="6">
        <f>SUMIF(CSV!$A:$A,$A22,CSV!H:H)/$B22</f>
        <v>0.33333333333333331</v>
      </c>
      <c r="S22" s="6">
        <f>SUMIF(CSV!$B:$B,$A22,CSV!J:J)/$C22</f>
        <v>0.27272727272727271</v>
      </c>
      <c r="T22" s="10">
        <f>(SUMIF(CSV!$A:$A,$A22,CSV!I:I) +SUMIF(CSV!$B:$B,$A22,CSV!K:K))/$D22</f>
        <v>0.65217391304347827</v>
      </c>
      <c r="U22" s="6">
        <f>SUMIF(CSV!$A:$A,$A22,CSV!I:I)/$B22</f>
        <v>0.66666666666666663</v>
      </c>
      <c r="V22" s="6">
        <f>SUMIF(CSV!$B:$B,$A22,CSV!K:K)/$C22</f>
        <v>0.63636363636363635</v>
      </c>
      <c r="W22" s="10">
        <f>(SUMIF(CSV!$A:$A,$A22,CSV!Q:Q) +SUMIF(CSV!$B:$B,$A22,CSV!Q:Q))/$D22</f>
        <v>1.5652173913043479</v>
      </c>
      <c r="X22" s="6">
        <f>SUMIF(CSV!$A:$A,$A22,CSV!Q:Q)/$B22</f>
        <v>1.8333333333333333</v>
      </c>
      <c r="Y22" s="6">
        <f>SUMIF(CSV!$B:$B,$A22,CSV!Q:Q)/$C22</f>
        <v>1.2727272727272727</v>
      </c>
      <c r="Z22" s="10">
        <f>(SUMIF(CSV!$A:$A,$A22,CSV!M:M) +SUMIF(CSV!$B:$B,$A22,CSV!O:O))/$D22</f>
        <v>0.86956521739130432</v>
      </c>
      <c r="AA22" s="6">
        <f>SUMIF(CSV!$A:$A,$A22,CSV!M:M)/$B22</f>
        <v>1</v>
      </c>
      <c r="AB22" s="6">
        <f>SUMIF(CSV!$B:$B,$A22,CSV!O:O)/$C22</f>
        <v>0.72727272727272729</v>
      </c>
      <c r="AC22" s="10">
        <f>(SUMIF(CSV!$A:$A,$A22,CSV!N:N) +SUMIF(CSV!$B:$B,$A22,CSV!P:P))/$D22</f>
        <v>0.69565217391304346</v>
      </c>
      <c r="AD22" s="6">
        <f>SUMIF(CSV!$A:$A,$A22,CSV!N:N)/$B22</f>
        <v>0.83333333333333337</v>
      </c>
      <c r="AE22" s="14">
        <f>SUMIF(CSV!$B:$B,$A22,CSV!P:P)/$C22</f>
        <v>0.54545454545454541</v>
      </c>
    </row>
    <row r="23" spans="1:31" x14ac:dyDescent="0.3">
      <c r="A23" s="4" t="s">
        <v>95</v>
      </c>
      <c r="B23" s="9">
        <f>COUNTIF(CSV!A:A,A23)</f>
        <v>9</v>
      </c>
      <c r="C23" s="4">
        <f>COUNTIF(CSV!B:B,A23)</f>
        <v>10</v>
      </c>
      <c r="D23" s="4">
        <f t="shared" ref="D23:D42" si="1">B23+C23</f>
        <v>19</v>
      </c>
      <c r="E23" s="10">
        <f>(SUMIF(CSV!$A:$A,$A23,CSV!F:F) +SUMIF(CSV!$B:$B,$A23,CSV!F:F))/$D23</f>
        <v>3.4736842105263159</v>
      </c>
      <c r="F23" s="6">
        <f>SUMIF(CSV!$A:$A,$A23,CSV!F:F)/$B23</f>
        <v>2.4444444444444446</v>
      </c>
      <c r="G23" s="6">
        <f>SUMIF(CSV!$B:$B,$A23,CSV!F:F)/$C23</f>
        <v>4.4000000000000004</v>
      </c>
      <c r="H23" s="10">
        <f>(SUMIF(CSV!$A:$A,$A23,CSV!D:D) +SUMIF(CSV!$B:$B,$A23,CSV!E:E))/$D23</f>
        <v>2.0526315789473686</v>
      </c>
      <c r="I23" s="6">
        <f>SUMIF(CSV!$A:$A,$A23,CSV!D:D)/$B23</f>
        <v>1.6666666666666667</v>
      </c>
      <c r="J23" s="6">
        <f>SUMIF(CSV!$B:$B,$A23,CSV!E:E)/$C23</f>
        <v>2.4</v>
      </c>
      <c r="K23" s="10">
        <f>(SUMIF(CSV!$A:$A,$A23,CSV!E:E) +SUMIF(CSV!$B:$B,$A23,CSV!D:D))/$D23</f>
        <v>1.4210526315789473</v>
      </c>
      <c r="L23" s="6">
        <f>SUMIF(CSV!$A:$A,$A23,CSV!E:E)/$B23</f>
        <v>0.77777777777777779</v>
      </c>
      <c r="M23" s="6">
        <f>SUMIF(CSV!$B:$B,$A23,CSV!D:D)/$C23</f>
        <v>2</v>
      </c>
      <c r="N23" s="10">
        <f>(SUMIF(CSV!$A:$A,$A23,CSV!L:L) +SUMIF(CSV!$B:$B,$A23,CSV!L:L))/$D23</f>
        <v>1.2105263157894737</v>
      </c>
      <c r="O23" s="6">
        <f>SUMIF(CSV!$A:$A,$A23,CSV!L:L)/$B23</f>
        <v>0.77777777777777779</v>
      </c>
      <c r="P23" s="6">
        <f>SUMIF(CSV!$B:$B,$A23,CSV!L:L)/$C23</f>
        <v>1.6</v>
      </c>
      <c r="Q23" s="10">
        <f>(SUMIF(CSV!$A:$A,$A23,CSV!H:H) +SUMIF(CSV!$B:$B,$A23,CSV!J:J))/$D23</f>
        <v>0.73684210526315785</v>
      </c>
      <c r="R23" s="6">
        <f>SUMIF(CSV!$A:$A,$A23,CSV!H:H)/$B23</f>
        <v>0.44444444444444442</v>
      </c>
      <c r="S23" s="6">
        <f>SUMIF(CSV!$B:$B,$A23,CSV!J:J)/$C23</f>
        <v>1</v>
      </c>
      <c r="T23" s="10">
        <f>(SUMIF(CSV!$A:$A,$A23,CSV!I:I) +SUMIF(CSV!$B:$B,$A23,CSV!K:K))/$D23</f>
        <v>0.47368421052631576</v>
      </c>
      <c r="U23" s="6">
        <f>SUMIF(CSV!$A:$A,$A23,CSV!I:I)/$B23</f>
        <v>0.33333333333333331</v>
      </c>
      <c r="V23" s="6">
        <f>SUMIF(CSV!$B:$B,$A23,CSV!K:K)/$C23</f>
        <v>0.6</v>
      </c>
      <c r="W23" s="10">
        <f>(SUMIF(CSV!$A:$A,$A23,CSV!Q:Q) +SUMIF(CSV!$B:$B,$A23,CSV!Q:Q))/$D23</f>
        <v>2.263157894736842</v>
      </c>
      <c r="X23" s="6">
        <f>SUMIF(CSV!$A:$A,$A23,CSV!Q:Q)/$B23</f>
        <v>1.6666666666666667</v>
      </c>
      <c r="Y23" s="6">
        <f>SUMIF(CSV!$B:$B,$A23,CSV!Q:Q)/$C23</f>
        <v>2.8</v>
      </c>
      <c r="Z23" s="10">
        <f>(SUMIF(CSV!$A:$A,$A23,CSV!M:M) +SUMIF(CSV!$B:$B,$A23,CSV!O:O))/$D23</f>
        <v>1.3157894736842106</v>
      </c>
      <c r="AA23" s="6">
        <f>SUMIF(CSV!$A:$A,$A23,CSV!M:M)/$B23</f>
        <v>1.2222222222222223</v>
      </c>
      <c r="AB23" s="6">
        <f>SUMIF(CSV!$B:$B,$A23,CSV!O:O)/$C23</f>
        <v>1.4</v>
      </c>
      <c r="AC23" s="10">
        <f>(SUMIF(CSV!$A:$A,$A23,CSV!N:N) +SUMIF(CSV!$B:$B,$A23,CSV!P:P))/$D23</f>
        <v>0.94736842105263153</v>
      </c>
      <c r="AD23" s="6">
        <f>SUMIF(CSV!$A:$A,$A23,CSV!N:N)/$B23</f>
        <v>0.44444444444444442</v>
      </c>
      <c r="AE23" s="14">
        <f>SUMIF(CSV!$B:$B,$A23,CSV!P:P)/$C23</f>
        <v>1.4</v>
      </c>
    </row>
    <row r="24" spans="1:31" x14ac:dyDescent="0.3">
      <c r="A24" s="4" t="s">
        <v>104</v>
      </c>
      <c r="B24" s="9">
        <f>COUNTIF(CSV!A:A,A24)</f>
        <v>9</v>
      </c>
      <c r="C24" s="4">
        <f>COUNTIF(CSV!B:B,A24)</f>
        <v>10</v>
      </c>
      <c r="D24" s="4">
        <f t="shared" si="1"/>
        <v>19</v>
      </c>
      <c r="E24" s="10">
        <f>(SUMIF(CSV!$A:$A,$A24,CSV!F:F) +SUMIF(CSV!$B:$B,$A24,CSV!F:F))/$D24</f>
        <v>2.3157894736842106</v>
      </c>
      <c r="F24" s="6">
        <f>SUMIF(CSV!$A:$A,$A24,CSV!F:F)/$B24</f>
        <v>2</v>
      </c>
      <c r="G24" s="6">
        <f>SUMIF(CSV!$B:$B,$A24,CSV!F:F)/$C24</f>
        <v>2.6</v>
      </c>
      <c r="H24" s="10">
        <f>(SUMIF(CSV!$A:$A,$A24,CSV!D:D) +SUMIF(CSV!$B:$B,$A24,CSV!E:E))/$D24</f>
        <v>0.78947368421052633</v>
      </c>
      <c r="I24" s="6">
        <f>SUMIF(CSV!$A:$A,$A24,CSV!D:D)/$B24</f>
        <v>0.77777777777777779</v>
      </c>
      <c r="J24" s="6">
        <f>SUMIF(CSV!$B:$B,$A24,CSV!E:E)/$C24</f>
        <v>0.8</v>
      </c>
      <c r="K24" s="10">
        <f>(SUMIF(CSV!$A:$A,$A24,CSV!E:E) +SUMIF(CSV!$B:$B,$A24,CSV!D:D))/$D24</f>
        <v>1.5263157894736843</v>
      </c>
      <c r="L24" s="6">
        <f>SUMIF(CSV!$A:$A,$A24,CSV!E:E)/$B24</f>
        <v>1.2222222222222223</v>
      </c>
      <c r="M24" s="6">
        <f>SUMIF(CSV!$B:$B,$A24,CSV!D:D)/$C24</f>
        <v>1.8</v>
      </c>
      <c r="N24" s="10">
        <f>(SUMIF(CSV!$A:$A,$A24,CSV!L:L) +SUMIF(CSV!$B:$B,$A24,CSV!L:L))/$D24</f>
        <v>1.1578947368421053</v>
      </c>
      <c r="O24" s="6">
        <f>SUMIF(CSV!$A:$A,$A24,CSV!L:L)/$B24</f>
        <v>0.66666666666666663</v>
      </c>
      <c r="P24" s="6">
        <f>SUMIF(CSV!$B:$B,$A24,CSV!L:L)/$C24</f>
        <v>1.6</v>
      </c>
      <c r="Q24" s="10">
        <f>(SUMIF(CSV!$A:$A,$A24,CSV!H:H) +SUMIF(CSV!$B:$B,$A24,CSV!J:J))/$D24</f>
        <v>0.42105263157894735</v>
      </c>
      <c r="R24" s="6">
        <f>SUMIF(CSV!$A:$A,$A24,CSV!H:H)/$B24</f>
        <v>0.33333333333333331</v>
      </c>
      <c r="S24" s="6">
        <f>SUMIF(CSV!$B:$B,$A24,CSV!J:J)/$C24</f>
        <v>0.5</v>
      </c>
      <c r="T24" s="10">
        <f>(SUMIF(CSV!$A:$A,$A24,CSV!I:I) +SUMIF(CSV!$B:$B,$A24,CSV!K:K))/$D24</f>
        <v>0.73684210526315785</v>
      </c>
      <c r="U24" s="6">
        <f>SUMIF(CSV!$A:$A,$A24,CSV!I:I)/$B24</f>
        <v>0.33333333333333331</v>
      </c>
      <c r="V24" s="6">
        <f>SUMIF(CSV!$B:$B,$A24,CSV!K:K)/$C24</f>
        <v>1.1000000000000001</v>
      </c>
      <c r="W24" s="10">
        <f>(SUMIF(CSV!$A:$A,$A24,CSV!Q:Q) +SUMIF(CSV!$B:$B,$A24,CSV!Q:Q))/$D24</f>
        <v>1.1578947368421053</v>
      </c>
      <c r="X24" s="6">
        <f>SUMIF(CSV!$A:$A,$A24,CSV!Q:Q)/$B24</f>
        <v>1.3333333333333333</v>
      </c>
      <c r="Y24" s="6">
        <f>SUMIF(CSV!$B:$B,$A24,CSV!Q:Q)/$C24</f>
        <v>1</v>
      </c>
      <c r="Z24" s="10">
        <f>(SUMIF(CSV!$A:$A,$A24,CSV!M:M) +SUMIF(CSV!$B:$B,$A24,CSV!O:O))/$D24</f>
        <v>0.36842105263157893</v>
      </c>
      <c r="AA24" s="6">
        <f>SUMIF(CSV!$A:$A,$A24,CSV!M:M)/$B24</f>
        <v>0.44444444444444442</v>
      </c>
      <c r="AB24" s="6">
        <f>SUMIF(CSV!$B:$B,$A24,CSV!O:O)/$C24</f>
        <v>0.3</v>
      </c>
      <c r="AC24" s="10">
        <f>(SUMIF(CSV!$A:$A,$A24,CSV!N:N) +SUMIF(CSV!$B:$B,$A24,CSV!P:P))/$D24</f>
        <v>0.78947368421052633</v>
      </c>
      <c r="AD24" s="6">
        <f>SUMIF(CSV!$A:$A,$A24,CSV!N:N)/$B24</f>
        <v>0.88888888888888884</v>
      </c>
      <c r="AE24" s="14">
        <f>SUMIF(CSV!$B:$B,$A24,CSV!P:P)/$C24</f>
        <v>0.7</v>
      </c>
    </row>
    <row r="25" spans="1:31" x14ac:dyDescent="0.3">
      <c r="A25" s="4" t="s">
        <v>99</v>
      </c>
      <c r="B25" s="9">
        <f>COUNTIF(CSV!A:A,A25)</f>
        <v>9</v>
      </c>
      <c r="C25" s="4">
        <f>COUNTIF(CSV!B:B,A25)</f>
        <v>10</v>
      </c>
      <c r="D25" s="4">
        <f t="shared" si="1"/>
        <v>19</v>
      </c>
      <c r="E25" s="10">
        <f>(SUMIF(CSV!$A:$A,$A25,CSV!F:F) +SUMIF(CSV!$B:$B,$A25,CSV!F:F))/$D25</f>
        <v>2.2105263157894739</v>
      </c>
      <c r="F25" s="6">
        <f>SUMIF(CSV!$A:$A,$A25,CSV!F:F)/$B25</f>
        <v>1.8888888888888888</v>
      </c>
      <c r="G25" s="6">
        <f>SUMIF(CSV!$B:$B,$A25,CSV!F:F)/$C25</f>
        <v>2.5</v>
      </c>
      <c r="H25" s="10">
        <f>(SUMIF(CSV!$A:$A,$A25,CSV!D:D) +SUMIF(CSV!$B:$B,$A25,CSV!E:E))/$D25</f>
        <v>0.89473684210526316</v>
      </c>
      <c r="I25" s="6">
        <f>SUMIF(CSV!$A:$A,$A25,CSV!D:D)/$B25</f>
        <v>1.1111111111111112</v>
      </c>
      <c r="J25" s="6">
        <f>SUMIF(CSV!$B:$B,$A25,CSV!E:E)/$C25</f>
        <v>0.7</v>
      </c>
      <c r="K25" s="10">
        <f>(SUMIF(CSV!$A:$A,$A25,CSV!E:E) +SUMIF(CSV!$B:$B,$A25,CSV!D:D))/$D25</f>
        <v>1.3157894736842106</v>
      </c>
      <c r="L25" s="6">
        <f>SUMIF(CSV!$A:$A,$A25,CSV!E:E)/$B25</f>
        <v>0.77777777777777779</v>
      </c>
      <c r="M25" s="6">
        <f>SUMIF(CSV!$B:$B,$A25,CSV!D:D)/$C25</f>
        <v>1.8</v>
      </c>
      <c r="N25" s="10">
        <f>(SUMIF(CSV!$A:$A,$A25,CSV!L:L) +SUMIF(CSV!$B:$B,$A25,CSV!L:L))/$D25</f>
        <v>1</v>
      </c>
      <c r="O25" s="6">
        <f>SUMIF(CSV!$A:$A,$A25,CSV!L:L)/$B25</f>
        <v>0.77777777777777779</v>
      </c>
      <c r="P25" s="6">
        <f>SUMIF(CSV!$B:$B,$A25,CSV!L:L)/$C25</f>
        <v>1.2</v>
      </c>
      <c r="Q25" s="10">
        <f>(SUMIF(CSV!$A:$A,$A25,CSV!H:H) +SUMIF(CSV!$B:$B,$A25,CSV!J:J))/$D25</f>
        <v>0.36842105263157893</v>
      </c>
      <c r="R25" s="6">
        <f>SUMIF(CSV!$A:$A,$A25,CSV!H:H)/$B25</f>
        <v>0.55555555555555558</v>
      </c>
      <c r="S25" s="6">
        <f>SUMIF(CSV!$B:$B,$A25,CSV!J:J)/$C25</f>
        <v>0.2</v>
      </c>
      <c r="T25" s="10">
        <f>(SUMIF(CSV!$A:$A,$A25,CSV!I:I) +SUMIF(CSV!$B:$B,$A25,CSV!K:K))/$D25</f>
        <v>0.63157894736842102</v>
      </c>
      <c r="U25" s="6">
        <f>SUMIF(CSV!$A:$A,$A25,CSV!I:I)/$B25</f>
        <v>0.22222222222222221</v>
      </c>
      <c r="V25" s="6">
        <f>SUMIF(CSV!$B:$B,$A25,CSV!K:K)/$C25</f>
        <v>1</v>
      </c>
      <c r="W25" s="10">
        <f>(SUMIF(CSV!$A:$A,$A25,CSV!Q:Q) +SUMIF(CSV!$B:$B,$A25,CSV!Q:Q))/$D25</f>
        <v>1.2105263157894737</v>
      </c>
      <c r="X25" s="6">
        <f>SUMIF(CSV!$A:$A,$A25,CSV!Q:Q)/$B25</f>
        <v>1.1111111111111112</v>
      </c>
      <c r="Y25" s="6">
        <f>SUMIF(CSV!$B:$B,$A25,CSV!Q:Q)/$C25</f>
        <v>1.3</v>
      </c>
      <c r="Z25" s="10">
        <f>(SUMIF(CSV!$A:$A,$A25,CSV!M:M) +SUMIF(CSV!$B:$B,$A25,CSV!O:O))/$D25</f>
        <v>0.52631578947368418</v>
      </c>
      <c r="AA25" s="6">
        <f>SUMIF(CSV!$A:$A,$A25,CSV!M:M)/$B25</f>
        <v>0.55555555555555558</v>
      </c>
      <c r="AB25" s="6">
        <f>SUMIF(CSV!$B:$B,$A25,CSV!O:O)/$C25</f>
        <v>0.5</v>
      </c>
      <c r="AC25" s="10">
        <f>(SUMIF(CSV!$A:$A,$A25,CSV!N:N) +SUMIF(CSV!$B:$B,$A25,CSV!P:P))/$D25</f>
        <v>0.68421052631578949</v>
      </c>
      <c r="AD25" s="6">
        <f>SUMIF(CSV!$A:$A,$A25,CSV!N:N)/$B25</f>
        <v>0.55555555555555558</v>
      </c>
      <c r="AE25" s="14">
        <f>SUMIF(CSV!$B:$B,$A25,CSV!P:P)/$C25</f>
        <v>0.8</v>
      </c>
    </row>
    <row r="26" spans="1:31" x14ac:dyDescent="0.3">
      <c r="A26" s="4" t="s">
        <v>106</v>
      </c>
      <c r="B26" s="9">
        <f>COUNTIF(CSV!A:A,A26)</f>
        <v>10</v>
      </c>
      <c r="C26" s="4">
        <f>COUNTIF(CSV!B:B,A26)</f>
        <v>9</v>
      </c>
      <c r="D26" s="4">
        <f t="shared" si="1"/>
        <v>19</v>
      </c>
      <c r="E26" s="10">
        <f>(SUMIF(CSV!$A:$A,$A26,CSV!F:F) +SUMIF(CSV!$B:$B,$A26,CSV!F:F))/$D26</f>
        <v>2.5789473684210527</v>
      </c>
      <c r="F26" s="6">
        <f>SUMIF(CSV!$A:$A,$A26,CSV!F:F)/$B26</f>
        <v>2.5</v>
      </c>
      <c r="G26" s="6">
        <f>SUMIF(CSV!$B:$B,$A26,CSV!F:F)/$C26</f>
        <v>2.6666666666666665</v>
      </c>
      <c r="H26" s="10">
        <f>(SUMIF(CSV!$A:$A,$A26,CSV!D:D) +SUMIF(CSV!$B:$B,$A26,CSV!E:E))/$D26</f>
        <v>0.73684210526315785</v>
      </c>
      <c r="I26" s="6">
        <f>SUMIF(CSV!$A:$A,$A26,CSV!D:D)/$B26</f>
        <v>0.8</v>
      </c>
      <c r="J26" s="6">
        <f>SUMIF(CSV!$B:$B,$A26,CSV!E:E)/$C26</f>
        <v>0.66666666666666663</v>
      </c>
      <c r="K26" s="10">
        <f>(SUMIF(CSV!$A:$A,$A26,CSV!E:E) +SUMIF(CSV!$B:$B,$A26,CSV!D:D))/$D26</f>
        <v>1.8421052631578947</v>
      </c>
      <c r="L26" s="6">
        <f>SUMIF(CSV!$A:$A,$A26,CSV!E:E)/$B26</f>
        <v>1.7</v>
      </c>
      <c r="M26" s="6">
        <f>SUMIF(CSV!$B:$B,$A26,CSV!D:D)/$C26</f>
        <v>2</v>
      </c>
      <c r="N26" s="10">
        <f>(SUMIF(CSV!$A:$A,$A26,CSV!L:L) +SUMIF(CSV!$B:$B,$A26,CSV!L:L))/$D26</f>
        <v>0.94736842105263153</v>
      </c>
      <c r="O26" s="6">
        <f>SUMIF(CSV!$A:$A,$A26,CSV!L:L)/$B26</f>
        <v>1</v>
      </c>
      <c r="P26" s="6">
        <f>SUMIF(CSV!$B:$B,$A26,CSV!L:L)/$C26</f>
        <v>0.88888888888888884</v>
      </c>
      <c r="Q26" s="10">
        <f>(SUMIF(CSV!$A:$A,$A26,CSV!H:H) +SUMIF(CSV!$B:$B,$A26,CSV!J:J))/$D26</f>
        <v>0.21052631578947367</v>
      </c>
      <c r="R26" s="6">
        <f>SUMIF(CSV!$A:$A,$A26,CSV!H:H)/$B26</f>
        <v>0.4</v>
      </c>
      <c r="S26" s="6">
        <f>SUMIF(CSV!$B:$B,$A26,CSV!J:J)/$C26</f>
        <v>0</v>
      </c>
      <c r="T26" s="10">
        <f>(SUMIF(CSV!$A:$A,$A26,CSV!I:I) +SUMIF(CSV!$B:$B,$A26,CSV!K:K))/$D26</f>
        <v>0.73684210526315785</v>
      </c>
      <c r="U26" s="6">
        <f>SUMIF(CSV!$A:$A,$A26,CSV!I:I)/$B26</f>
        <v>0.6</v>
      </c>
      <c r="V26" s="6">
        <f>SUMIF(CSV!$B:$B,$A26,CSV!K:K)/$C26</f>
        <v>0.88888888888888884</v>
      </c>
      <c r="W26" s="10">
        <f>(SUMIF(CSV!$A:$A,$A26,CSV!Q:Q) +SUMIF(CSV!$B:$B,$A26,CSV!Q:Q))/$D26</f>
        <v>1.631578947368421</v>
      </c>
      <c r="X26" s="6">
        <f>SUMIF(CSV!$A:$A,$A26,CSV!Q:Q)/$B26</f>
        <v>1.5</v>
      </c>
      <c r="Y26" s="6">
        <f>SUMIF(CSV!$B:$B,$A26,CSV!Q:Q)/$C26</f>
        <v>1.7777777777777777</v>
      </c>
      <c r="Z26" s="10">
        <f>(SUMIF(CSV!$A:$A,$A26,CSV!M:M) +SUMIF(CSV!$B:$B,$A26,CSV!O:O))/$D26</f>
        <v>0.52631578947368418</v>
      </c>
      <c r="AA26" s="6">
        <f>SUMIF(CSV!$A:$A,$A26,CSV!M:M)/$B26</f>
        <v>0.4</v>
      </c>
      <c r="AB26" s="6">
        <f>SUMIF(CSV!$B:$B,$A26,CSV!O:O)/$C26</f>
        <v>0.66666666666666663</v>
      </c>
      <c r="AC26" s="10">
        <f>(SUMIF(CSV!$A:$A,$A26,CSV!N:N) +SUMIF(CSV!$B:$B,$A26,CSV!P:P))/$D26</f>
        <v>1.1052631578947369</v>
      </c>
      <c r="AD26" s="6">
        <f>SUMIF(CSV!$A:$A,$A26,CSV!N:N)/$B26</f>
        <v>1.1000000000000001</v>
      </c>
      <c r="AE26" s="14">
        <f>SUMIF(CSV!$B:$B,$A26,CSV!P:P)/$C26</f>
        <v>1.1111111111111112</v>
      </c>
    </row>
    <row r="27" spans="1:31" x14ac:dyDescent="0.3">
      <c r="A27" s="4" t="s">
        <v>102</v>
      </c>
      <c r="B27" s="9">
        <f>COUNTIF(CSV!A:A,A27)</f>
        <v>10</v>
      </c>
      <c r="C27" s="4">
        <f>COUNTIF(CSV!B:B,A27)</f>
        <v>9</v>
      </c>
      <c r="D27" s="4">
        <f t="shared" si="1"/>
        <v>19</v>
      </c>
      <c r="E27" s="10">
        <f>(SUMIF(CSV!$A:$A,$A27,CSV!F:F) +SUMIF(CSV!$B:$B,$A27,CSV!F:F))/$D27</f>
        <v>3.1052631578947367</v>
      </c>
      <c r="F27" s="6">
        <f>SUMIF(CSV!$A:$A,$A27,CSV!F:F)/$B27</f>
        <v>2.8</v>
      </c>
      <c r="G27" s="6">
        <f>SUMIF(CSV!$B:$B,$A27,CSV!F:F)/$C27</f>
        <v>3.4444444444444446</v>
      </c>
      <c r="H27" s="10">
        <f>(SUMIF(CSV!$A:$A,$A27,CSV!D:D) +SUMIF(CSV!$B:$B,$A27,CSV!E:E))/$D27</f>
        <v>1.1578947368421053</v>
      </c>
      <c r="I27" s="6">
        <f>SUMIF(CSV!$A:$A,$A27,CSV!D:D)/$B27</f>
        <v>1.3</v>
      </c>
      <c r="J27" s="6">
        <f>SUMIF(CSV!$B:$B,$A27,CSV!E:E)/$C27</f>
        <v>1</v>
      </c>
      <c r="K27" s="10">
        <f>(SUMIF(CSV!$A:$A,$A27,CSV!E:E) +SUMIF(CSV!$B:$B,$A27,CSV!D:D))/$D27</f>
        <v>1.9473684210526316</v>
      </c>
      <c r="L27" s="6">
        <f>SUMIF(CSV!$A:$A,$A27,CSV!E:E)/$B27</f>
        <v>1.5</v>
      </c>
      <c r="M27" s="6">
        <f>SUMIF(CSV!$B:$B,$A27,CSV!D:D)/$C27</f>
        <v>2.4444444444444446</v>
      </c>
      <c r="N27" s="10">
        <f>(SUMIF(CSV!$A:$A,$A27,CSV!L:L) +SUMIF(CSV!$B:$B,$A27,CSV!L:L))/$D27</f>
        <v>1.4210526315789473</v>
      </c>
      <c r="O27" s="6">
        <f>SUMIF(CSV!$A:$A,$A27,CSV!L:L)/$B27</f>
        <v>1.2</v>
      </c>
      <c r="P27" s="6">
        <f>SUMIF(CSV!$B:$B,$A27,CSV!L:L)/$C27</f>
        <v>1.6666666666666667</v>
      </c>
      <c r="Q27" s="10">
        <f>(SUMIF(CSV!$A:$A,$A27,CSV!H:H) +SUMIF(CSV!$B:$B,$A27,CSV!J:J))/$D27</f>
        <v>0.57894736842105265</v>
      </c>
      <c r="R27" s="6">
        <f>SUMIF(CSV!$A:$A,$A27,CSV!H:H)/$B27</f>
        <v>0.6</v>
      </c>
      <c r="S27" s="6">
        <f>SUMIF(CSV!$B:$B,$A27,CSV!J:J)/$C27</f>
        <v>0.55555555555555558</v>
      </c>
      <c r="T27" s="10">
        <f>(SUMIF(CSV!$A:$A,$A27,CSV!I:I) +SUMIF(CSV!$B:$B,$A27,CSV!K:K))/$D27</f>
        <v>0.84210526315789469</v>
      </c>
      <c r="U27" s="6">
        <f>SUMIF(CSV!$A:$A,$A27,CSV!I:I)/$B27</f>
        <v>0.6</v>
      </c>
      <c r="V27" s="6">
        <f>SUMIF(CSV!$B:$B,$A27,CSV!K:K)/$C27</f>
        <v>1.1111111111111112</v>
      </c>
      <c r="W27" s="10">
        <f>(SUMIF(CSV!$A:$A,$A27,CSV!Q:Q) +SUMIF(CSV!$B:$B,$A27,CSV!Q:Q))/$D27</f>
        <v>1.6842105263157894</v>
      </c>
      <c r="X27" s="6">
        <f>SUMIF(CSV!$A:$A,$A27,CSV!Q:Q)/$B27</f>
        <v>1.6</v>
      </c>
      <c r="Y27" s="6">
        <f>SUMIF(CSV!$B:$B,$A27,CSV!Q:Q)/$C27</f>
        <v>1.7777777777777777</v>
      </c>
      <c r="Z27" s="10">
        <f>(SUMIF(CSV!$A:$A,$A27,CSV!M:M) +SUMIF(CSV!$B:$B,$A27,CSV!O:O))/$D27</f>
        <v>0.57894736842105265</v>
      </c>
      <c r="AA27" s="6">
        <f>SUMIF(CSV!$A:$A,$A27,CSV!M:M)/$B27</f>
        <v>0.7</v>
      </c>
      <c r="AB27" s="6">
        <f>SUMIF(CSV!$B:$B,$A27,CSV!O:O)/$C27</f>
        <v>0.44444444444444442</v>
      </c>
      <c r="AC27" s="10">
        <f>(SUMIF(CSV!$A:$A,$A27,CSV!N:N) +SUMIF(CSV!$B:$B,$A27,CSV!P:P))/$D27</f>
        <v>1.1052631578947369</v>
      </c>
      <c r="AD27" s="6">
        <f>SUMIF(CSV!$A:$A,$A27,CSV!N:N)/$B27</f>
        <v>0.9</v>
      </c>
      <c r="AE27" s="14">
        <f>SUMIF(CSV!$B:$B,$A27,CSV!P:P)/$C27</f>
        <v>1.3333333333333333</v>
      </c>
    </row>
    <row r="28" spans="1:31" x14ac:dyDescent="0.3">
      <c r="A28" s="4" t="s">
        <v>96</v>
      </c>
      <c r="B28" s="9">
        <f>COUNTIF(CSV!A:A,A28)</f>
        <v>9</v>
      </c>
      <c r="C28" s="4">
        <f>COUNTIF(CSV!B:B,A28)</f>
        <v>10</v>
      </c>
      <c r="D28" s="4">
        <f t="shared" si="1"/>
        <v>19</v>
      </c>
      <c r="E28" s="10">
        <f>(SUMIF(CSV!$A:$A,$A28,CSV!F:F) +SUMIF(CSV!$B:$B,$A28,CSV!F:F))/$D28</f>
        <v>2.263157894736842</v>
      </c>
      <c r="F28" s="6">
        <f>SUMIF(CSV!$A:$A,$A28,CSV!F:F)/$B28</f>
        <v>2.7777777777777777</v>
      </c>
      <c r="G28" s="6">
        <f>SUMIF(CSV!$B:$B,$A28,CSV!F:F)/$C28</f>
        <v>1.8</v>
      </c>
      <c r="H28" s="10">
        <f>(SUMIF(CSV!$A:$A,$A28,CSV!D:D) +SUMIF(CSV!$B:$B,$A28,CSV!E:E))/$D28</f>
        <v>1.3157894736842106</v>
      </c>
      <c r="I28" s="6">
        <f>SUMIF(CSV!$A:$A,$A28,CSV!D:D)/$B28</f>
        <v>1.8888888888888888</v>
      </c>
      <c r="J28" s="6">
        <f>SUMIF(CSV!$B:$B,$A28,CSV!E:E)/$C28</f>
        <v>0.8</v>
      </c>
      <c r="K28" s="10">
        <f>(SUMIF(CSV!$A:$A,$A28,CSV!E:E) +SUMIF(CSV!$B:$B,$A28,CSV!D:D))/$D28</f>
        <v>0.94736842105263153</v>
      </c>
      <c r="L28" s="6">
        <f>SUMIF(CSV!$A:$A,$A28,CSV!E:E)/$B28</f>
        <v>0.88888888888888884</v>
      </c>
      <c r="M28" s="6">
        <f>SUMIF(CSV!$B:$B,$A28,CSV!D:D)/$C28</f>
        <v>1</v>
      </c>
      <c r="N28" s="10">
        <f>(SUMIF(CSV!$A:$A,$A28,CSV!L:L) +SUMIF(CSV!$B:$B,$A28,CSV!L:L))/$D28</f>
        <v>0.73684210526315785</v>
      </c>
      <c r="O28" s="6">
        <f>SUMIF(CSV!$A:$A,$A28,CSV!L:L)/$B28</f>
        <v>1</v>
      </c>
      <c r="P28" s="6">
        <f>SUMIF(CSV!$B:$B,$A28,CSV!L:L)/$C28</f>
        <v>0.5</v>
      </c>
      <c r="Q28" s="10">
        <f>(SUMIF(CSV!$A:$A,$A28,CSV!H:H) +SUMIF(CSV!$B:$B,$A28,CSV!J:J))/$D28</f>
        <v>0.42105263157894735</v>
      </c>
      <c r="R28" s="6">
        <f>SUMIF(CSV!$A:$A,$A28,CSV!H:H)/$B28</f>
        <v>0.66666666666666663</v>
      </c>
      <c r="S28" s="6">
        <f>SUMIF(CSV!$B:$B,$A28,CSV!J:J)/$C28</f>
        <v>0.2</v>
      </c>
      <c r="T28" s="10">
        <f>(SUMIF(CSV!$A:$A,$A28,CSV!I:I) +SUMIF(CSV!$B:$B,$A28,CSV!K:K))/$D28</f>
        <v>0.31578947368421051</v>
      </c>
      <c r="U28" s="6">
        <f>SUMIF(CSV!$A:$A,$A28,CSV!I:I)/$B28</f>
        <v>0.33333333333333331</v>
      </c>
      <c r="V28" s="6">
        <f>SUMIF(CSV!$B:$B,$A28,CSV!K:K)/$C28</f>
        <v>0.3</v>
      </c>
      <c r="W28" s="10">
        <f>(SUMIF(CSV!$A:$A,$A28,CSV!Q:Q) +SUMIF(CSV!$B:$B,$A28,CSV!Q:Q))/$D28</f>
        <v>1.5263157894736843</v>
      </c>
      <c r="X28" s="6">
        <f>SUMIF(CSV!$A:$A,$A28,CSV!Q:Q)/$B28</f>
        <v>1.7777777777777777</v>
      </c>
      <c r="Y28" s="6">
        <f>SUMIF(CSV!$B:$B,$A28,CSV!Q:Q)/$C28</f>
        <v>1.3</v>
      </c>
      <c r="Z28" s="10">
        <f>(SUMIF(CSV!$A:$A,$A28,CSV!M:M) +SUMIF(CSV!$B:$B,$A28,CSV!O:O))/$D28</f>
        <v>0.89473684210526316</v>
      </c>
      <c r="AA28" s="6">
        <f>SUMIF(CSV!$A:$A,$A28,CSV!M:M)/$B28</f>
        <v>1.2222222222222223</v>
      </c>
      <c r="AB28" s="6">
        <f>SUMIF(CSV!$B:$B,$A28,CSV!O:O)/$C28</f>
        <v>0.6</v>
      </c>
      <c r="AC28" s="10">
        <f>(SUMIF(CSV!$A:$A,$A28,CSV!N:N) +SUMIF(CSV!$B:$B,$A28,CSV!P:P))/$D28</f>
        <v>0.63157894736842102</v>
      </c>
      <c r="AD28" s="6">
        <f>SUMIF(CSV!$A:$A,$A28,CSV!N:N)/$B28</f>
        <v>0.55555555555555558</v>
      </c>
      <c r="AE28" s="14">
        <f>SUMIF(CSV!$B:$B,$A28,CSV!P:P)/$C28</f>
        <v>0.7</v>
      </c>
    </row>
    <row r="29" spans="1:31" x14ac:dyDescent="0.3">
      <c r="A29" s="4" t="s">
        <v>105</v>
      </c>
      <c r="B29" s="9">
        <f>COUNTIF(CSV!A:A,A29)</f>
        <v>9</v>
      </c>
      <c r="C29" s="4">
        <f>COUNTIF(CSV!B:B,A29)</f>
        <v>10</v>
      </c>
      <c r="D29" s="4">
        <f t="shared" si="1"/>
        <v>19</v>
      </c>
      <c r="E29" s="10">
        <f>(SUMIF(CSV!$A:$A,$A29,CSV!F:F) +SUMIF(CSV!$B:$B,$A29,CSV!F:F))/$D29</f>
        <v>2.5789473684210527</v>
      </c>
      <c r="F29" s="6">
        <f>SUMIF(CSV!$A:$A,$A29,CSV!F:F)/$B29</f>
        <v>2.4444444444444446</v>
      </c>
      <c r="G29" s="6">
        <f>SUMIF(CSV!$B:$B,$A29,CSV!F:F)/$C29</f>
        <v>2.7</v>
      </c>
      <c r="H29" s="10">
        <f>(SUMIF(CSV!$A:$A,$A29,CSV!D:D) +SUMIF(CSV!$B:$B,$A29,CSV!E:E))/$D29</f>
        <v>0.63157894736842102</v>
      </c>
      <c r="I29" s="6">
        <f>SUMIF(CSV!$A:$A,$A29,CSV!D:D)/$B29</f>
        <v>0.66666666666666663</v>
      </c>
      <c r="J29" s="6">
        <f>SUMIF(CSV!$B:$B,$A29,CSV!E:E)/$C29</f>
        <v>0.6</v>
      </c>
      <c r="K29" s="10">
        <f>(SUMIF(CSV!$A:$A,$A29,CSV!E:E) +SUMIF(CSV!$B:$B,$A29,CSV!D:D))/$D29</f>
        <v>1.9473684210526316</v>
      </c>
      <c r="L29" s="6">
        <f>SUMIF(CSV!$A:$A,$A29,CSV!E:E)/$B29</f>
        <v>1.7777777777777777</v>
      </c>
      <c r="M29" s="6">
        <f>SUMIF(CSV!$B:$B,$A29,CSV!D:D)/$C29</f>
        <v>2.1</v>
      </c>
      <c r="N29" s="10">
        <f>(SUMIF(CSV!$A:$A,$A29,CSV!L:L) +SUMIF(CSV!$B:$B,$A29,CSV!L:L))/$D29</f>
        <v>0.94736842105263153</v>
      </c>
      <c r="O29" s="6">
        <f>SUMIF(CSV!$A:$A,$A29,CSV!L:L)/$B29</f>
        <v>0.88888888888888884</v>
      </c>
      <c r="P29" s="6">
        <f>SUMIF(CSV!$B:$B,$A29,CSV!L:L)/$C29</f>
        <v>1</v>
      </c>
      <c r="Q29" s="10">
        <f>(SUMIF(CSV!$A:$A,$A29,CSV!H:H) +SUMIF(CSV!$B:$B,$A29,CSV!J:J))/$D29</f>
        <v>0.21052631578947367</v>
      </c>
      <c r="R29" s="6">
        <f>SUMIF(CSV!$A:$A,$A29,CSV!H:H)/$B29</f>
        <v>0.33333333333333331</v>
      </c>
      <c r="S29" s="6">
        <f>SUMIF(CSV!$B:$B,$A29,CSV!J:J)/$C29</f>
        <v>0.1</v>
      </c>
      <c r="T29" s="10">
        <f>(SUMIF(CSV!$A:$A,$A29,CSV!I:I) +SUMIF(CSV!$B:$B,$A29,CSV!K:K))/$D29</f>
        <v>0.73684210526315785</v>
      </c>
      <c r="U29" s="6">
        <f>SUMIF(CSV!$A:$A,$A29,CSV!I:I)/$B29</f>
        <v>0.55555555555555558</v>
      </c>
      <c r="V29" s="6">
        <f>SUMIF(CSV!$B:$B,$A29,CSV!K:K)/$C29</f>
        <v>0.9</v>
      </c>
      <c r="W29" s="10">
        <f>(SUMIF(CSV!$A:$A,$A29,CSV!Q:Q) +SUMIF(CSV!$B:$B,$A29,CSV!Q:Q))/$D29</f>
        <v>1.631578947368421</v>
      </c>
      <c r="X29" s="6">
        <f>SUMIF(CSV!$A:$A,$A29,CSV!Q:Q)/$B29</f>
        <v>1.5555555555555556</v>
      </c>
      <c r="Y29" s="6">
        <f>SUMIF(CSV!$B:$B,$A29,CSV!Q:Q)/$C29</f>
        <v>1.7</v>
      </c>
      <c r="Z29" s="10">
        <f>(SUMIF(CSV!$A:$A,$A29,CSV!M:M) +SUMIF(CSV!$B:$B,$A29,CSV!O:O))/$D29</f>
        <v>0.42105263157894735</v>
      </c>
      <c r="AA29" s="6">
        <f>SUMIF(CSV!$A:$A,$A29,CSV!M:M)/$B29</f>
        <v>0.33333333333333331</v>
      </c>
      <c r="AB29" s="6">
        <f>SUMIF(CSV!$B:$B,$A29,CSV!O:O)/$C29</f>
        <v>0.5</v>
      </c>
      <c r="AC29" s="10">
        <f>(SUMIF(CSV!$A:$A,$A29,CSV!N:N) +SUMIF(CSV!$B:$B,$A29,CSV!P:P))/$D29</f>
        <v>1.2105263157894737</v>
      </c>
      <c r="AD29" s="6">
        <f>SUMIF(CSV!$A:$A,$A29,CSV!N:N)/$B29</f>
        <v>1.2222222222222223</v>
      </c>
      <c r="AE29" s="14">
        <f>SUMIF(CSV!$B:$B,$A29,CSV!P:P)/$C29</f>
        <v>1.2</v>
      </c>
    </row>
    <row r="30" spans="1:31" x14ac:dyDescent="0.3">
      <c r="A30" s="4" t="s">
        <v>100</v>
      </c>
      <c r="B30" s="9">
        <f>COUNTIF(CSV!A:A,A30)</f>
        <v>10</v>
      </c>
      <c r="C30" s="4">
        <f>COUNTIF(CSV!B:B,A30)</f>
        <v>9</v>
      </c>
      <c r="D30" s="4">
        <f t="shared" si="1"/>
        <v>19</v>
      </c>
      <c r="E30" s="10">
        <f>(SUMIF(CSV!$A:$A,$A30,CSV!F:F) +SUMIF(CSV!$B:$B,$A30,CSV!F:F))/$D30</f>
        <v>3.1578947368421053</v>
      </c>
      <c r="F30" s="6">
        <f>SUMIF(CSV!$A:$A,$A30,CSV!F:F)/$B30</f>
        <v>2.5</v>
      </c>
      <c r="G30" s="6">
        <f>SUMIF(CSV!$B:$B,$A30,CSV!F:F)/$C30</f>
        <v>3.8888888888888888</v>
      </c>
      <c r="H30" s="10">
        <f>(SUMIF(CSV!$A:$A,$A30,CSV!D:D) +SUMIF(CSV!$B:$B,$A30,CSV!E:E))/$D30</f>
        <v>1.3157894736842106</v>
      </c>
      <c r="I30" s="6">
        <f>SUMIF(CSV!$A:$A,$A30,CSV!D:D)/$B30</f>
        <v>1.4</v>
      </c>
      <c r="J30" s="6">
        <f>SUMIF(CSV!$B:$B,$A30,CSV!E:E)/$C30</f>
        <v>1.2222222222222223</v>
      </c>
      <c r="K30" s="10">
        <f>(SUMIF(CSV!$A:$A,$A30,CSV!E:E) +SUMIF(CSV!$B:$B,$A30,CSV!D:D))/$D30</f>
        <v>1.8421052631578947</v>
      </c>
      <c r="L30" s="6">
        <f>SUMIF(CSV!$A:$A,$A30,CSV!E:E)/$B30</f>
        <v>1.1000000000000001</v>
      </c>
      <c r="M30" s="6">
        <f>SUMIF(CSV!$B:$B,$A30,CSV!D:D)/$C30</f>
        <v>2.6666666666666665</v>
      </c>
      <c r="N30" s="10">
        <f>(SUMIF(CSV!$A:$A,$A30,CSV!L:L) +SUMIF(CSV!$B:$B,$A30,CSV!L:L))/$D30</f>
        <v>1.8947368421052631</v>
      </c>
      <c r="O30" s="6">
        <f>SUMIF(CSV!$A:$A,$A30,CSV!L:L)/$B30</f>
        <v>1.4</v>
      </c>
      <c r="P30" s="6">
        <f>SUMIF(CSV!$B:$B,$A30,CSV!L:L)/$C30</f>
        <v>2.4444444444444446</v>
      </c>
      <c r="Q30" s="10">
        <f>(SUMIF(CSV!$A:$A,$A30,CSV!H:H) +SUMIF(CSV!$B:$B,$A30,CSV!J:J))/$D30</f>
        <v>0.78947368421052633</v>
      </c>
      <c r="R30" s="6">
        <f>SUMIF(CSV!$A:$A,$A30,CSV!H:H)/$B30</f>
        <v>0.9</v>
      </c>
      <c r="S30" s="6">
        <f>SUMIF(CSV!$B:$B,$A30,CSV!J:J)/$C30</f>
        <v>0.66666666666666663</v>
      </c>
      <c r="T30" s="10">
        <f>(SUMIF(CSV!$A:$A,$A30,CSV!I:I) +SUMIF(CSV!$B:$B,$A30,CSV!K:K))/$D30</f>
        <v>1.1052631578947369</v>
      </c>
      <c r="U30" s="6">
        <f>SUMIF(CSV!$A:$A,$A30,CSV!I:I)/$B30</f>
        <v>0.5</v>
      </c>
      <c r="V30" s="6">
        <f>SUMIF(CSV!$B:$B,$A30,CSV!K:K)/$C30</f>
        <v>1.7777777777777777</v>
      </c>
      <c r="W30" s="10">
        <f>(SUMIF(CSV!$A:$A,$A30,CSV!Q:Q) +SUMIF(CSV!$B:$B,$A30,CSV!Q:Q))/$D30</f>
        <v>1.263157894736842</v>
      </c>
      <c r="X30" s="6">
        <f>SUMIF(CSV!$A:$A,$A30,CSV!Q:Q)/$B30</f>
        <v>1.1000000000000001</v>
      </c>
      <c r="Y30" s="6">
        <f>SUMIF(CSV!$B:$B,$A30,CSV!Q:Q)/$C30</f>
        <v>1.4444444444444444</v>
      </c>
      <c r="Z30" s="10">
        <f>(SUMIF(CSV!$A:$A,$A30,CSV!M:M) +SUMIF(CSV!$B:$B,$A30,CSV!O:O))/$D30</f>
        <v>0.52631578947368418</v>
      </c>
      <c r="AA30" s="6">
        <f>SUMIF(CSV!$A:$A,$A30,CSV!M:M)/$B30</f>
        <v>0.5</v>
      </c>
      <c r="AB30" s="6">
        <f>SUMIF(CSV!$B:$B,$A30,CSV!O:O)/$C30</f>
        <v>0.55555555555555558</v>
      </c>
      <c r="AC30" s="10">
        <f>(SUMIF(CSV!$A:$A,$A30,CSV!N:N) +SUMIF(CSV!$B:$B,$A30,CSV!P:P))/$D30</f>
        <v>0.73684210526315785</v>
      </c>
      <c r="AD30" s="6">
        <f>SUMIF(CSV!$A:$A,$A30,CSV!N:N)/$B30</f>
        <v>0.6</v>
      </c>
      <c r="AE30" s="14">
        <f>SUMIF(CSV!$B:$B,$A30,CSV!P:P)/$C30</f>
        <v>0.88888888888888884</v>
      </c>
    </row>
    <row r="31" spans="1:31" x14ac:dyDescent="0.3">
      <c r="A31" s="4" t="s">
        <v>89</v>
      </c>
      <c r="B31" s="9">
        <f>COUNTIF(CSV!A:A,A31)</f>
        <v>10</v>
      </c>
      <c r="C31" s="4">
        <f>COUNTIF(CSV!B:B,A31)</f>
        <v>10</v>
      </c>
      <c r="D31" s="4">
        <f t="shared" si="1"/>
        <v>20</v>
      </c>
      <c r="E31" s="10">
        <f>(SUMIF(CSV!$A:$A,$A31,CSV!F:F) +SUMIF(CSV!$B:$B,$A31,CSV!F:F))/$D31</f>
        <v>2.25</v>
      </c>
      <c r="F31" s="6">
        <f>SUMIF(CSV!$A:$A,$A31,CSV!F:F)/$B31</f>
        <v>2.1</v>
      </c>
      <c r="G31" s="6">
        <f>SUMIF(CSV!$B:$B,$A31,CSV!F:F)/$C31</f>
        <v>2.4</v>
      </c>
      <c r="H31" s="10">
        <f>(SUMIF(CSV!$A:$A,$A31,CSV!D:D) +SUMIF(CSV!$B:$B,$A31,CSV!E:E))/$D31</f>
        <v>1.55</v>
      </c>
      <c r="I31" s="6">
        <f>SUMIF(CSV!$A:$A,$A31,CSV!D:D)/$B31</f>
        <v>1.7</v>
      </c>
      <c r="J31" s="6">
        <f>SUMIF(CSV!$B:$B,$A31,CSV!E:E)/$C31</f>
        <v>1.4</v>
      </c>
      <c r="K31" s="10">
        <f>(SUMIF(CSV!$A:$A,$A31,CSV!E:E) +SUMIF(CSV!$B:$B,$A31,CSV!D:D))/$D31</f>
        <v>0.7</v>
      </c>
      <c r="L31" s="6">
        <f>SUMIF(CSV!$A:$A,$A31,CSV!E:E)/$B31</f>
        <v>0.4</v>
      </c>
      <c r="M31" s="6">
        <f>SUMIF(CSV!$B:$B,$A31,CSV!D:D)/$C31</f>
        <v>1</v>
      </c>
      <c r="N31" s="10">
        <f>(SUMIF(CSV!$A:$A,$A31,CSV!L:L) +SUMIF(CSV!$B:$B,$A31,CSV!L:L))/$D31</f>
        <v>0.7</v>
      </c>
      <c r="O31" s="6">
        <f>SUMIF(CSV!$A:$A,$A31,CSV!L:L)/$B31</f>
        <v>0.7</v>
      </c>
      <c r="P31" s="6">
        <f>SUMIF(CSV!$B:$B,$A31,CSV!L:L)/$C31</f>
        <v>0.7</v>
      </c>
      <c r="Q31" s="10">
        <f>(SUMIF(CSV!$A:$A,$A31,CSV!H:H) +SUMIF(CSV!$B:$B,$A31,CSV!J:J))/$D31</f>
        <v>0.6</v>
      </c>
      <c r="R31" s="6">
        <f>SUMIF(CSV!$A:$A,$A31,CSV!H:H)/$B31</f>
        <v>0.7</v>
      </c>
      <c r="S31" s="6">
        <f>SUMIF(CSV!$B:$B,$A31,CSV!J:J)/$C31</f>
        <v>0.5</v>
      </c>
      <c r="T31" s="10">
        <f>(SUMIF(CSV!$A:$A,$A31,CSV!I:I) +SUMIF(CSV!$B:$B,$A31,CSV!K:K))/$D31</f>
        <v>0.1</v>
      </c>
      <c r="U31" s="6">
        <f>SUMIF(CSV!$A:$A,$A31,CSV!I:I)/$B31</f>
        <v>0</v>
      </c>
      <c r="V31" s="6">
        <f>SUMIF(CSV!$B:$B,$A31,CSV!K:K)/$C31</f>
        <v>0.2</v>
      </c>
      <c r="W31" s="10">
        <f>(SUMIF(CSV!$A:$A,$A31,CSV!Q:Q) +SUMIF(CSV!$B:$B,$A31,CSV!Q:Q))/$D31</f>
        <v>1.55</v>
      </c>
      <c r="X31" s="6">
        <f>SUMIF(CSV!$A:$A,$A31,CSV!Q:Q)/$B31</f>
        <v>1.4</v>
      </c>
      <c r="Y31" s="6">
        <f>SUMIF(CSV!$B:$B,$A31,CSV!Q:Q)/$C31</f>
        <v>1.7</v>
      </c>
      <c r="Z31" s="10">
        <f>(SUMIF(CSV!$A:$A,$A31,CSV!M:M) +SUMIF(CSV!$B:$B,$A31,CSV!O:O))/$D31</f>
        <v>0.95</v>
      </c>
      <c r="AA31" s="6">
        <f>SUMIF(CSV!$A:$A,$A31,CSV!M:M)/$B31</f>
        <v>1</v>
      </c>
      <c r="AB31" s="6">
        <f>SUMIF(CSV!$B:$B,$A31,CSV!O:O)/$C31</f>
        <v>0.9</v>
      </c>
      <c r="AC31" s="10">
        <f>(SUMIF(CSV!$A:$A,$A31,CSV!N:N) +SUMIF(CSV!$B:$B,$A31,CSV!P:P))/$D31</f>
        <v>0.6</v>
      </c>
      <c r="AD31" s="6">
        <f>SUMIF(CSV!$A:$A,$A31,CSV!N:N)/$B31</f>
        <v>0.4</v>
      </c>
      <c r="AE31" s="14">
        <f>SUMIF(CSV!$B:$B,$A31,CSV!P:P)/$C31</f>
        <v>0.8</v>
      </c>
    </row>
    <row r="32" spans="1:31" x14ac:dyDescent="0.3">
      <c r="A32" s="4" t="s">
        <v>87</v>
      </c>
      <c r="B32" s="9">
        <f>COUNTIF(CSV!A:A,A32)</f>
        <v>10</v>
      </c>
      <c r="C32" s="4">
        <f>COUNTIF(CSV!B:B,A32)</f>
        <v>9</v>
      </c>
      <c r="D32" s="4">
        <f t="shared" si="1"/>
        <v>19</v>
      </c>
      <c r="E32" s="10">
        <f>(SUMIF(CSV!$A:$A,$A32,CSV!F:F) +SUMIF(CSV!$B:$B,$A32,CSV!F:F))/$D32</f>
        <v>2.5789473684210527</v>
      </c>
      <c r="F32" s="6">
        <f>SUMIF(CSV!$A:$A,$A32,CSV!F:F)/$B32</f>
        <v>2.4</v>
      </c>
      <c r="G32" s="6">
        <f>SUMIF(CSV!$B:$B,$A32,CSV!F:F)/$C32</f>
        <v>2.7777777777777777</v>
      </c>
      <c r="H32" s="10">
        <f>(SUMIF(CSV!$A:$A,$A32,CSV!D:D) +SUMIF(CSV!$B:$B,$A32,CSV!E:E))/$D32</f>
        <v>2</v>
      </c>
      <c r="I32" s="6">
        <f>SUMIF(CSV!$A:$A,$A32,CSV!D:D)/$B32</f>
        <v>1.9</v>
      </c>
      <c r="J32" s="6">
        <f>SUMIF(CSV!$B:$B,$A32,CSV!E:E)/$C32</f>
        <v>2.1111111111111112</v>
      </c>
      <c r="K32" s="10">
        <f>(SUMIF(CSV!$A:$A,$A32,CSV!E:E) +SUMIF(CSV!$B:$B,$A32,CSV!D:D))/$D32</f>
        <v>0.57894736842105265</v>
      </c>
      <c r="L32" s="6">
        <f>SUMIF(CSV!$A:$A,$A32,CSV!E:E)/$B32</f>
        <v>0.5</v>
      </c>
      <c r="M32" s="6">
        <f>SUMIF(CSV!$B:$B,$A32,CSV!D:D)/$C32</f>
        <v>0.66666666666666663</v>
      </c>
      <c r="N32" s="10">
        <f>(SUMIF(CSV!$A:$A,$A32,CSV!L:L) +SUMIF(CSV!$B:$B,$A32,CSV!L:L))/$D32</f>
        <v>1.263157894736842</v>
      </c>
      <c r="O32" s="6">
        <f>SUMIF(CSV!$A:$A,$A32,CSV!L:L)/$B32</f>
        <v>1.3</v>
      </c>
      <c r="P32" s="6">
        <f>SUMIF(CSV!$B:$B,$A32,CSV!L:L)/$C32</f>
        <v>1.2222222222222223</v>
      </c>
      <c r="Q32" s="10">
        <f>(SUMIF(CSV!$A:$A,$A32,CSV!H:H) +SUMIF(CSV!$B:$B,$A32,CSV!J:J))/$D32</f>
        <v>0.89473684210526316</v>
      </c>
      <c r="R32" s="6">
        <f>SUMIF(CSV!$A:$A,$A32,CSV!H:H)/$B32</f>
        <v>1</v>
      </c>
      <c r="S32" s="6">
        <f>SUMIF(CSV!$B:$B,$A32,CSV!J:J)/$C32</f>
        <v>0.77777777777777779</v>
      </c>
      <c r="T32" s="10">
        <f>(SUMIF(CSV!$A:$A,$A32,CSV!I:I) +SUMIF(CSV!$B:$B,$A32,CSV!K:K))/$D32</f>
        <v>0.36842105263157893</v>
      </c>
      <c r="U32" s="6">
        <f>SUMIF(CSV!$A:$A,$A32,CSV!I:I)/$B32</f>
        <v>0.3</v>
      </c>
      <c r="V32" s="6">
        <f>SUMIF(CSV!$B:$B,$A32,CSV!K:K)/$C32</f>
        <v>0.44444444444444442</v>
      </c>
      <c r="W32" s="10">
        <f>(SUMIF(CSV!$A:$A,$A32,CSV!Q:Q) +SUMIF(CSV!$B:$B,$A32,CSV!Q:Q))/$D32</f>
        <v>1.3157894736842106</v>
      </c>
      <c r="X32" s="6">
        <f>SUMIF(CSV!$A:$A,$A32,CSV!Q:Q)/$B32</f>
        <v>1.1000000000000001</v>
      </c>
      <c r="Y32" s="6">
        <f>SUMIF(CSV!$B:$B,$A32,CSV!Q:Q)/$C32</f>
        <v>1.5555555555555556</v>
      </c>
      <c r="Z32" s="10">
        <f>(SUMIF(CSV!$A:$A,$A32,CSV!M:M) +SUMIF(CSV!$B:$B,$A32,CSV!O:O))/$D32</f>
        <v>1.1052631578947369</v>
      </c>
      <c r="AA32" s="6">
        <f>SUMIF(CSV!$A:$A,$A32,CSV!M:M)/$B32</f>
        <v>0.9</v>
      </c>
      <c r="AB32" s="6">
        <f>SUMIF(CSV!$B:$B,$A32,CSV!O:O)/$C32</f>
        <v>1.3333333333333333</v>
      </c>
      <c r="AC32" s="10">
        <f>(SUMIF(CSV!$A:$A,$A32,CSV!N:N) +SUMIF(CSV!$B:$B,$A32,CSV!P:P))/$D32</f>
        <v>0.21052631578947367</v>
      </c>
      <c r="AD32" s="6">
        <f>SUMIF(CSV!$A:$A,$A32,CSV!N:N)/$B32</f>
        <v>0.2</v>
      </c>
      <c r="AE32" s="14">
        <f>SUMIF(CSV!$B:$B,$A32,CSV!P:P)/$C32</f>
        <v>0.22222222222222221</v>
      </c>
    </row>
    <row r="33" spans="1:31" x14ac:dyDescent="0.3">
      <c r="A33" s="4" t="s">
        <v>90</v>
      </c>
      <c r="B33" s="9">
        <f>COUNTIF(CSV!A:A,A33)</f>
        <v>10</v>
      </c>
      <c r="C33" s="4">
        <f>COUNTIF(CSV!B:B,A33)</f>
        <v>9</v>
      </c>
      <c r="D33" s="4">
        <f t="shared" si="1"/>
        <v>19</v>
      </c>
      <c r="E33" s="10">
        <f>(SUMIF(CSV!$A:$A,$A33,CSV!F:F) +SUMIF(CSV!$B:$B,$A33,CSV!F:F))/$D33</f>
        <v>2.5789473684210527</v>
      </c>
      <c r="F33" s="6">
        <f>SUMIF(CSV!$A:$A,$A33,CSV!F:F)/$B33</f>
        <v>3</v>
      </c>
      <c r="G33" s="6">
        <f>SUMIF(CSV!$B:$B,$A33,CSV!F:F)/$C33</f>
        <v>2.1111111111111112</v>
      </c>
      <c r="H33" s="10">
        <f>(SUMIF(CSV!$A:$A,$A33,CSV!D:D) +SUMIF(CSV!$B:$B,$A33,CSV!E:E))/$D33</f>
        <v>1.4736842105263157</v>
      </c>
      <c r="I33" s="6">
        <f>SUMIF(CSV!$A:$A,$A33,CSV!D:D)/$B33</f>
        <v>1.8</v>
      </c>
      <c r="J33" s="6">
        <f>SUMIF(CSV!$B:$B,$A33,CSV!E:E)/$C33</f>
        <v>1.1111111111111112</v>
      </c>
      <c r="K33" s="10">
        <f>(SUMIF(CSV!$A:$A,$A33,CSV!E:E) +SUMIF(CSV!$B:$B,$A33,CSV!D:D))/$D33</f>
        <v>1.1052631578947369</v>
      </c>
      <c r="L33" s="6">
        <f>SUMIF(CSV!$A:$A,$A33,CSV!E:E)/$B33</f>
        <v>1.2</v>
      </c>
      <c r="M33" s="6">
        <f>SUMIF(CSV!$B:$B,$A33,CSV!D:D)/$C33</f>
        <v>1</v>
      </c>
      <c r="N33" s="10">
        <f>(SUMIF(CSV!$A:$A,$A33,CSV!L:L) +SUMIF(CSV!$B:$B,$A33,CSV!L:L))/$D33</f>
        <v>1.1052631578947369</v>
      </c>
      <c r="O33" s="6">
        <f>SUMIF(CSV!$A:$A,$A33,CSV!L:L)/$B33</f>
        <v>1.4</v>
      </c>
      <c r="P33" s="6">
        <f>SUMIF(CSV!$B:$B,$A33,CSV!L:L)/$C33</f>
        <v>0.77777777777777779</v>
      </c>
      <c r="Q33" s="10">
        <f>(SUMIF(CSV!$A:$A,$A33,CSV!H:H) +SUMIF(CSV!$B:$B,$A33,CSV!J:J))/$D33</f>
        <v>0.52631578947368418</v>
      </c>
      <c r="R33" s="6">
        <f>SUMIF(CSV!$A:$A,$A33,CSV!H:H)/$B33</f>
        <v>0.8</v>
      </c>
      <c r="S33" s="6">
        <f>SUMIF(CSV!$B:$B,$A33,CSV!J:J)/$C33</f>
        <v>0.22222222222222221</v>
      </c>
      <c r="T33" s="10">
        <f>(SUMIF(CSV!$A:$A,$A33,CSV!I:I) +SUMIF(CSV!$B:$B,$A33,CSV!K:K))/$D33</f>
        <v>0.57894736842105265</v>
      </c>
      <c r="U33" s="6">
        <f>SUMIF(CSV!$A:$A,$A33,CSV!I:I)/$B33</f>
        <v>0.6</v>
      </c>
      <c r="V33" s="6">
        <f>SUMIF(CSV!$B:$B,$A33,CSV!K:K)/$C33</f>
        <v>0.55555555555555558</v>
      </c>
      <c r="W33" s="10">
        <f>(SUMIF(CSV!$A:$A,$A33,CSV!Q:Q) +SUMIF(CSV!$B:$B,$A33,CSV!Q:Q))/$D33</f>
        <v>1.4736842105263157</v>
      </c>
      <c r="X33" s="6">
        <f>SUMIF(CSV!$A:$A,$A33,CSV!Q:Q)/$B33</f>
        <v>1.6</v>
      </c>
      <c r="Y33" s="6">
        <f>SUMIF(CSV!$B:$B,$A33,CSV!Q:Q)/$C33</f>
        <v>1.3333333333333333</v>
      </c>
      <c r="Z33" s="10">
        <f>(SUMIF(CSV!$A:$A,$A33,CSV!M:M) +SUMIF(CSV!$B:$B,$A33,CSV!O:O))/$D33</f>
        <v>0.94736842105263153</v>
      </c>
      <c r="AA33" s="6">
        <f>SUMIF(CSV!$A:$A,$A33,CSV!M:M)/$B33</f>
        <v>1</v>
      </c>
      <c r="AB33" s="6">
        <f>SUMIF(CSV!$B:$B,$A33,CSV!O:O)/$C33</f>
        <v>0.88888888888888884</v>
      </c>
      <c r="AC33" s="10">
        <f>(SUMIF(CSV!$A:$A,$A33,CSV!N:N) +SUMIF(CSV!$B:$B,$A33,CSV!P:P))/$D33</f>
        <v>0.52631578947368418</v>
      </c>
      <c r="AD33" s="6">
        <f>SUMIF(CSV!$A:$A,$A33,CSV!N:N)/$B33</f>
        <v>0.6</v>
      </c>
      <c r="AE33" s="14">
        <f>SUMIF(CSV!$B:$B,$A33,CSV!P:P)/$C33</f>
        <v>0.44444444444444442</v>
      </c>
    </row>
    <row r="34" spans="1:31" x14ac:dyDescent="0.3">
      <c r="A34" s="4" t="s">
        <v>92</v>
      </c>
      <c r="B34" s="9">
        <f>COUNTIF(CSV!A:A,A34)</f>
        <v>10</v>
      </c>
      <c r="C34" s="4">
        <f>COUNTIF(CSV!B:B,A34)</f>
        <v>9</v>
      </c>
      <c r="D34" s="4">
        <f t="shared" si="1"/>
        <v>19</v>
      </c>
      <c r="E34" s="10">
        <f>(SUMIF(CSV!$A:$A,$A34,CSV!F:F) +SUMIF(CSV!$B:$B,$A34,CSV!F:F))/$D34</f>
        <v>2.4210526315789473</v>
      </c>
      <c r="F34" s="6">
        <f>SUMIF(CSV!$A:$A,$A34,CSV!F:F)/$B34</f>
        <v>2.8</v>
      </c>
      <c r="G34" s="6">
        <f>SUMIF(CSV!$B:$B,$A34,CSV!F:F)/$C34</f>
        <v>2</v>
      </c>
      <c r="H34" s="10">
        <f>(SUMIF(CSV!$A:$A,$A34,CSV!D:D) +SUMIF(CSV!$B:$B,$A34,CSV!E:E))/$D34</f>
        <v>1.368421052631579</v>
      </c>
      <c r="I34" s="6">
        <f>SUMIF(CSV!$A:$A,$A34,CSV!D:D)/$B34</f>
        <v>1.6</v>
      </c>
      <c r="J34" s="6">
        <f>SUMIF(CSV!$B:$B,$A34,CSV!E:E)/$C34</f>
        <v>1.1111111111111112</v>
      </c>
      <c r="K34" s="10">
        <f>(SUMIF(CSV!$A:$A,$A34,CSV!E:E) +SUMIF(CSV!$B:$B,$A34,CSV!D:D))/$D34</f>
        <v>1.0526315789473684</v>
      </c>
      <c r="L34" s="6">
        <f>SUMIF(CSV!$A:$A,$A34,CSV!E:E)/$B34</f>
        <v>1.2</v>
      </c>
      <c r="M34" s="6">
        <f>SUMIF(CSV!$B:$B,$A34,CSV!D:D)/$C34</f>
        <v>0.88888888888888884</v>
      </c>
      <c r="N34" s="10">
        <f>(SUMIF(CSV!$A:$A,$A34,CSV!L:L) +SUMIF(CSV!$B:$B,$A34,CSV!L:L))/$D34</f>
        <v>0.84210526315789469</v>
      </c>
      <c r="O34" s="6">
        <f>SUMIF(CSV!$A:$A,$A34,CSV!L:L)/$B34</f>
        <v>1.2</v>
      </c>
      <c r="P34" s="6">
        <f>SUMIF(CSV!$B:$B,$A34,CSV!L:L)/$C34</f>
        <v>0.44444444444444442</v>
      </c>
      <c r="Q34" s="10">
        <f>(SUMIF(CSV!$A:$A,$A34,CSV!H:H) +SUMIF(CSV!$B:$B,$A34,CSV!J:J))/$D34</f>
        <v>0.57894736842105265</v>
      </c>
      <c r="R34" s="6">
        <f>SUMIF(CSV!$A:$A,$A34,CSV!H:H)/$B34</f>
        <v>0.8</v>
      </c>
      <c r="S34" s="6">
        <f>SUMIF(CSV!$B:$B,$A34,CSV!J:J)/$C34</f>
        <v>0.33333333333333331</v>
      </c>
      <c r="T34" s="10">
        <f>(SUMIF(CSV!$A:$A,$A34,CSV!I:I) +SUMIF(CSV!$B:$B,$A34,CSV!K:K))/$D34</f>
        <v>0.26315789473684209</v>
      </c>
      <c r="U34" s="6">
        <f>SUMIF(CSV!$A:$A,$A34,CSV!I:I)/$B34</f>
        <v>0.4</v>
      </c>
      <c r="V34" s="6">
        <f>SUMIF(CSV!$B:$B,$A34,CSV!K:K)/$C34</f>
        <v>0.1111111111111111</v>
      </c>
      <c r="W34" s="10">
        <f>(SUMIF(CSV!$A:$A,$A34,CSV!Q:Q) +SUMIF(CSV!$B:$B,$A34,CSV!Q:Q))/$D34</f>
        <v>1.5789473684210527</v>
      </c>
      <c r="X34" s="6">
        <f>SUMIF(CSV!$A:$A,$A34,CSV!Q:Q)/$B34</f>
        <v>1.6</v>
      </c>
      <c r="Y34" s="6">
        <f>SUMIF(CSV!$B:$B,$A34,CSV!Q:Q)/$C34</f>
        <v>1.5555555555555556</v>
      </c>
      <c r="Z34" s="10">
        <f>(SUMIF(CSV!$A:$A,$A34,CSV!M:M) +SUMIF(CSV!$B:$B,$A34,CSV!O:O))/$D34</f>
        <v>0.78947368421052633</v>
      </c>
      <c r="AA34" s="6">
        <f>SUMIF(CSV!$A:$A,$A34,CSV!M:M)/$B34</f>
        <v>0.8</v>
      </c>
      <c r="AB34" s="6">
        <f>SUMIF(CSV!$B:$B,$A34,CSV!O:O)/$C34</f>
        <v>0.77777777777777779</v>
      </c>
      <c r="AC34" s="10">
        <f>(SUMIF(CSV!$A:$A,$A34,CSV!N:N) +SUMIF(CSV!$B:$B,$A34,CSV!P:P))/$D34</f>
        <v>0.78947368421052633</v>
      </c>
      <c r="AD34" s="6">
        <f>SUMIF(CSV!$A:$A,$A34,CSV!N:N)/$B34</f>
        <v>0.8</v>
      </c>
      <c r="AE34" s="14">
        <f>SUMIF(CSV!$B:$B,$A34,CSV!P:P)/$C34</f>
        <v>0.77777777777777779</v>
      </c>
    </row>
    <row r="35" spans="1:31" x14ac:dyDescent="0.3">
      <c r="A35" s="4" t="s">
        <v>88</v>
      </c>
      <c r="B35" s="9">
        <f>COUNTIF(CSV!A:A,A35)</f>
        <v>10</v>
      </c>
      <c r="C35" s="4">
        <f>COUNTIF(CSV!B:B,A35)</f>
        <v>9</v>
      </c>
      <c r="D35" s="4">
        <f t="shared" si="1"/>
        <v>19</v>
      </c>
      <c r="E35" s="10">
        <f>(SUMIF(CSV!$A:$A,$A35,CSV!F:F) +SUMIF(CSV!$B:$B,$A35,CSV!F:F))/$D35</f>
        <v>2.8421052631578947</v>
      </c>
      <c r="F35" s="6">
        <f>SUMIF(CSV!$A:$A,$A35,CSV!F:F)/$B35</f>
        <v>2.9</v>
      </c>
      <c r="G35" s="6">
        <f>SUMIF(CSV!$B:$B,$A35,CSV!F:F)/$C35</f>
        <v>2.7777777777777777</v>
      </c>
      <c r="H35" s="10">
        <f>(SUMIF(CSV!$A:$A,$A35,CSV!D:D) +SUMIF(CSV!$B:$B,$A35,CSV!E:E))/$D35</f>
        <v>1.9473684210526316</v>
      </c>
      <c r="I35" s="6">
        <f>SUMIF(CSV!$A:$A,$A35,CSV!D:D)/$B35</f>
        <v>2.2999999999999998</v>
      </c>
      <c r="J35" s="6">
        <f>SUMIF(CSV!$B:$B,$A35,CSV!E:E)/$C35</f>
        <v>1.5555555555555556</v>
      </c>
      <c r="K35" s="10">
        <f>(SUMIF(CSV!$A:$A,$A35,CSV!E:E) +SUMIF(CSV!$B:$B,$A35,CSV!D:D))/$D35</f>
        <v>0.89473684210526316</v>
      </c>
      <c r="L35" s="6">
        <f>SUMIF(CSV!$A:$A,$A35,CSV!E:E)/$B35</f>
        <v>0.6</v>
      </c>
      <c r="M35" s="6">
        <f>SUMIF(CSV!$B:$B,$A35,CSV!D:D)/$C35</f>
        <v>1.2222222222222223</v>
      </c>
      <c r="N35" s="10">
        <f>(SUMIF(CSV!$A:$A,$A35,CSV!L:L) +SUMIF(CSV!$B:$B,$A35,CSV!L:L))/$D35</f>
        <v>1.1578947368421053</v>
      </c>
      <c r="O35" s="6">
        <f>SUMIF(CSV!$A:$A,$A35,CSV!L:L)/$B35</f>
        <v>1.1000000000000001</v>
      </c>
      <c r="P35" s="6">
        <f>SUMIF(CSV!$B:$B,$A35,CSV!L:L)/$C35</f>
        <v>1.2222222222222223</v>
      </c>
      <c r="Q35" s="10">
        <f>(SUMIF(CSV!$A:$A,$A35,CSV!H:H) +SUMIF(CSV!$B:$B,$A35,CSV!J:J))/$D35</f>
        <v>0.73684210526315785</v>
      </c>
      <c r="R35" s="6">
        <f>SUMIF(CSV!$A:$A,$A35,CSV!H:H)/$B35</f>
        <v>0.8</v>
      </c>
      <c r="S35" s="6">
        <f>SUMIF(CSV!$B:$B,$A35,CSV!J:J)/$C35</f>
        <v>0.66666666666666663</v>
      </c>
      <c r="T35" s="10">
        <f>(SUMIF(CSV!$A:$A,$A35,CSV!I:I) +SUMIF(CSV!$B:$B,$A35,CSV!K:K))/$D35</f>
        <v>0.42105263157894735</v>
      </c>
      <c r="U35" s="6">
        <f>SUMIF(CSV!$A:$A,$A35,CSV!I:I)/$B35</f>
        <v>0.3</v>
      </c>
      <c r="V35" s="6">
        <f>SUMIF(CSV!$B:$B,$A35,CSV!K:K)/$C35</f>
        <v>0.55555555555555558</v>
      </c>
      <c r="W35" s="10">
        <f>(SUMIF(CSV!$A:$A,$A35,CSV!Q:Q) +SUMIF(CSV!$B:$B,$A35,CSV!Q:Q))/$D35</f>
        <v>1.6842105263157894</v>
      </c>
      <c r="X35" s="6">
        <f>SUMIF(CSV!$A:$A,$A35,CSV!Q:Q)/$B35</f>
        <v>1.8</v>
      </c>
      <c r="Y35" s="6">
        <f>SUMIF(CSV!$B:$B,$A35,CSV!Q:Q)/$C35</f>
        <v>1.5555555555555556</v>
      </c>
      <c r="Z35" s="10">
        <f>(SUMIF(CSV!$A:$A,$A35,CSV!M:M) +SUMIF(CSV!$B:$B,$A35,CSV!O:O))/$D35</f>
        <v>1.2105263157894737</v>
      </c>
      <c r="AA35" s="6">
        <f>SUMIF(CSV!$A:$A,$A35,CSV!M:M)/$B35</f>
        <v>1.5</v>
      </c>
      <c r="AB35" s="6">
        <f>SUMIF(CSV!$B:$B,$A35,CSV!O:O)/$C35</f>
        <v>0.88888888888888884</v>
      </c>
      <c r="AC35" s="10">
        <f>(SUMIF(CSV!$A:$A,$A35,CSV!N:N) +SUMIF(CSV!$B:$B,$A35,CSV!P:P))/$D35</f>
        <v>0.47368421052631576</v>
      </c>
      <c r="AD35" s="6">
        <f>SUMIF(CSV!$A:$A,$A35,CSV!N:N)/$B35</f>
        <v>0.3</v>
      </c>
      <c r="AE35" s="14">
        <f>SUMIF(CSV!$B:$B,$A35,CSV!P:P)/$C35</f>
        <v>0.66666666666666663</v>
      </c>
    </row>
    <row r="36" spans="1:31" x14ac:dyDescent="0.3">
      <c r="A36" s="4" t="s">
        <v>98</v>
      </c>
      <c r="B36" s="9">
        <f>COUNTIF(CSV!A:A,A36)</f>
        <v>10</v>
      </c>
      <c r="C36" s="4">
        <f>COUNTIF(CSV!B:B,A36)</f>
        <v>10</v>
      </c>
      <c r="D36" s="4">
        <f t="shared" si="1"/>
        <v>20</v>
      </c>
      <c r="E36" s="10">
        <f>(SUMIF(CSV!$A:$A,$A36,CSV!F:F) +SUMIF(CSV!$B:$B,$A36,CSV!F:F))/$D36</f>
        <v>2.15</v>
      </c>
      <c r="F36" s="6">
        <f>SUMIF(CSV!$A:$A,$A36,CSV!F:F)/$B36</f>
        <v>1.9</v>
      </c>
      <c r="G36" s="6">
        <f>SUMIF(CSV!$B:$B,$A36,CSV!F:F)/$C36</f>
        <v>2.4</v>
      </c>
      <c r="H36" s="10">
        <f>(SUMIF(CSV!$A:$A,$A36,CSV!D:D) +SUMIF(CSV!$B:$B,$A36,CSV!E:E))/$D36</f>
        <v>0.95</v>
      </c>
      <c r="I36" s="6">
        <f>SUMIF(CSV!$A:$A,$A36,CSV!D:D)/$B36</f>
        <v>0.9</v>
      </c>
      <c r="J36" s="6">
        <f>SUMIF(CSV!$B:$B,$A36,CSV!E:E)/$C36</f>
        <v>1</v>
      </c>
      <c r="K36" s="10">
        <f>(SUMIF(CSV!$A:$A,$A36,CSV!E:E) +SUMIF(CSV!$B:$B,$A36,CSV!D:D))/$D36</f>
        <v>1.2</v>
      </c>
      <c r="L36" s="6">
        <f>SUMIF(CSV!$A:$A,$A36,CSV!E:E)/$B36</f>
        <v>1</v>
      </c>
      <c r="M36" s="6">
        <f>SUMIF(CSV!$B:$B,$A36,CSV!D:D)/$C36</f>
        <v>1.4</v>
      </c>
      <c r="N36" s="10">
        <f>(SUMIF(CSV!$A:$A,$A36,CSV!L:L) +SUMIF(CSV!$B:$B,$A36,CSV!L:L))/$D36</f>
        <v>0.9</v>
      </c>
      <c r="O36" s="6">
        <f>SUMIF(CSV!$A:$A,$A36,CSV!L:L)/$B36</f>
        <v>0.8</v>
      </c>
      <c r="P36" s="6">
        <f>SUMIF(CSV!$B:$B,$A36,CSV!L:L)/$C36</f>
        <v>1</v>
      </c>
      <c r="Q36" s="10">
        <f>(SUMIF(CSV!$A:$A,$A36,CSV!H:H) +SUMIF(CSV!$B:$B,$A36,CSV!J:J))/$D36</f>
        <v>0.65</v>
      </c>
      <c r="R36" s="6">
        <f>SUMIF(CSV!$A:$A,$A36,CSV!H:H)/$B36</f>
        <v>0.6</v>
      </c>
      <c r="S36" s="6">
        <f>SUMIF(CSV!$B:$B,$A36,CSV!J:J)/$C36</f>
        <v>0.7</v>
      </c>
      <c r="T36" s="10">
        <f>(SUMIF(CSV!$A:$A,$A36,CSV!I:I) +SUMIF(CSV!$B:$B,$A36,CSV!K:K))/$D36</f>
        <v>0.25</v>
      </c>
      <c r="U36" s="6">
        <f>SUMIF(CSV!$A:$A,$A36,CSV!I:I)/$B36</f>
        <v>0.2</v>
      </c>
      <c r="V36" s="6">
        <f>SUMIF(CSV!$B:$B,$A36,CSV!K:K)/$C36</f>
        <v>0.3</v>
      </c>
      <c r="W36" s="10">
        <f>(SUMIF(CSV!$A:$A,$A36,CSV!Q:Q) +SUMIF(CSV!$B:$B,$A36,CSV!Q:Q))/$D36</f>
        <v>1.25</v>
      </c>
      <c r="X36" s="6">
        <f>SUMIF(CSV!$A:$A,$A36,CSV!Q:Q)/$B36</f>
        <v>1.1000000000000001</v>
      </c>
      <c r="Y36" s="6">
        <f>SUMIF(CSV!$B:$B,$A36,CSV!Q:Q)/$C36</f>
        <v>1.4</v>
      </c>
      <c r="Z36" s="10">
        <f>(SUMIF(CSV!$A:$A,$A36,CSV!M:M) +SUMIF(CSV!$B:$B,$A36,CSV!O:O))/$D36</f>
        <v>0.3</v>
      </c>
      <c r="AA36" s="6">
        <f>SUMIF(CSV!$A:$A,$A36,CSV!M:M)/$B36</f>
        <v>0.3</v>
      </c>
      <c r="AB36" s="6">
        <f>SUMIF(CSV!$B:$B,$A36,CSV!O:O)/$C36</f>
        <v>0.3</v>
      </c>
      <c r="AC36" s="10">
        <f>(SUMIF(CSV!$A:$A,$A36,CSV!N:N) +SUMIF(CSV!$B:$B,$A36,CSV!P:P))/$D36</f>
        <v>0.95</v>
      </c>
      <c r="AD36" s="6">
        <f>SUMIF(CSV!$A:$A,$A36,CSV!N:N)/$B36</f>
        <v>0.8</v>
      </c>
      <c r="AE36" s="14">
        <f>SUMIF(CSV!$B:$B,$A36,CSV!P:P)/$C36</f>
        <v>1.1000000000000001</v>
      </c>
    </row>
    <row r="37" spans="1:31" x14ac:dyDescent="0.3">
      <c r="A37" s="4" t="s">
        <v>93</v>
      </c>
      <c r="B37" s="9">
        <f>COUNTIF(CSV!A:A,A37)</f>
        <v>10</v>
      </c>
      <c r="C37" s="4">
        <f>COUNTIF(CSV!B:B,A37)</f>
        <v>10</v>
      </c>
      <c r="D37" s="4">
        <f t="shared" si="1"/>
        <v>20</v>
      </c>
      <c r="E37" s="10">
        <f>(SUMIF(CSV!$A:$A,$A37,CSV!F:F) +SUMIF(CSV!$B:$B,$A37,CSV!F:F))/$D37</f>
        <v>3.15</v>
      </c>
      <c r="F37" s="6">
        <f>SUMIF(CSV!$A:$A,$A37,CSV!F:F)/$B37</f>
        <v>4.3</v>
      </c>
      <c r="G37" s="6">
        <f>SUMIF(CSV!$B:$B,$A37,CSV!F:F)/$C37</f>
        <v>2</v>
      </c>
      <c r="H37" s="10">
        <f>(SUMIF(CSV!$A:$A,$A37,CSV!D:D) +SUMIF(CSV!$B:$B,$A37,CSV!E:E))/$D37</f>
        <v>1.85</v>
      </c>
      <c r="I37" s="6">
        <f>SUMIF(CSV!$A:$A,$A37,CSV!D:D)/$B37</f>
        <v>2.7</v>
      </c>
      <c r="J37" s="6">
        <f>SUMIF(CSV!$B:$B,$A37,CSV!E:E)/$C37</f>
        <v>1</v>
      </c>
      <c r="K37" s="10">
        <f>(SUMIF(CSV!$A:$A,$A37,CSV!E:E) +SUMIF(CSV!$B:$B,$A37,CSV!D:D))/$D37</f>
        <v>1.3</v>
      </c>
      <c r="L37" s="6">
        <f>SUMIF(CSV!$A:$A,$A37,CSV!E:E)/$B37</f>
        <v>1.6</v>
      </c>
      <c r="M37" s="6">
        <f>SUMIF(CSV!$B:$B,$A37,CSV!D:D)/$C37</f>
        <v>1</v>
      </c>
      <c r="N37" s="10">
        <f>(SUMIF(CSV!$A:$A,$A37,CSV!L:L) +SUMIF(CSV!$B:$B,$A37,CSV!L:L))/$D37</f>
        <v>1.45</v>
      </c>
      <c r="O37" s="6">
        <f>SUMIF(CSV!$A:$A,$A37,CSV!L:L)/$B37</f>
        <v>2.1</v>
      </c>
      <c r="P37" s="6">
        <f>SUMIF(CSV!$B:$B,$A37,CSV!L:L)/$C37</f>
        <v>0.8</v>
      </c>
      <c r="Q37" s="10">
        <f>(SUMIF(CSV!$A:$A,$A37,CSV!H:H) +SUMIF(CSV!$B:$B,$A37,CSV!J:J))/$D37</f>
        <v>0.9</v>
      </c>
      <c r="R37" s="6">
        <f>SUMIF(CSV!$A:$A,$A37,CSV!H:H)/$B37</f>
        <v>1.4</v>
      </c>
      <c r="S37" s="6">
        <f>SUMIF(CSV!$B:$B,$A37,CSV!J:J)/$C37</f>
        <v>0.4</v>
      </c>
      <c r="T37" s="10">
        <f>(SUMIF(CSV!$A:$A,$A37,CSV!I:I) +SUMIF(CSV!$B:$B,$A37,CSV!K:K))/$D37</f>
        <v>0.55000000000000004</v>
      </c>
      <c r="U37" s="6">
        <f>SUMIF(CSV!$A:$A,$A37,CSV!I:I)/$B37</f>
        <v>0.7</v>
      </c>
      <c r="V37" s="6">
        <f>SUMIF(CSV!$B:$B,$A37,CSV!K:K)/$C37</f>
        <v>0.4</v>
      </c>
      <c r="W37" s="10">
        <f>(SUMIF(CSV!$A:$A,$A37,CSV!Q:Q) +SUMIF(CSV!$B:$B,$A37,CSV!Q:Q))/$D37</f>
        <v>1.7</v>
      </c>
      <c r="X37" s="6">
        <f>SUMIF(CSV!$A:$A,$A37,CSV!Q:Q)/$B37</f>
        <v>2.2000000000000002</v>
      </c>
      <c r="Y37" s="6">
        <f>SUMIF(CSV!$B:$B,$A37,CSV!Q:Q)/$C37</f>
        <v>1.2</v>
      </c>
      <c r="Z37" s="10">
        <f>(SUMIF(CSV!$A:$A,$A37,CSV!M:M) +SUMIF(CSV!$B:$B,$A37,CSV!O:O))/$D37</f>
        <v>0.95</v>
      </c>
      <c r="AA37" s="6">
        <f>SUMIF(CSV!$A:$A,$A37,CSV!M:M)/$B37</f>
        <v>1.3</v>
      </c>
      <c r="AB37" s="6">
        <f>SUMIF(CSV!$B:$B,$A37,CSV!O:O)/$C37</f>
        <v>0.6</v>
      </c>
      <c r="AC37" s="10">
        <f>(SUMIF(CSV!$A:$A,$A37,CSV!N:N) +SUMIF(CSV!$B:$B,$A37,CSV!P:P))/$D37</f>
        <v>0.75</v>
      </c>
      <c r="AD37" s="6">
        <f>SUMIF(CSV!$A:$A,$A37,CSV!N:N)/$B37</f>
        <v>0.9</v>
      </c>
      <c r="AE37" s="14">
        <f>SUMIF(CSV!$B:$B,$A37,CSV!P:P)/$C37</f>
        <v>0.6</v>
      </c>
    </row>
    <row r="38" spans="1:31" x14ac:dyDescent="0.3">
      <c r="A38" s="4" t="s">
        <v>91</v>
      </c>
      <c r="B38" s="9">
        <f>COUNTIF(CSV!A:A,A38)</f>
        <v>9</v>
      </c>
      <c r="C38" s="4">
        <f>COUNTIF(CSV!B:B,A38)</f>
        <v>10</v>
      </c>
      <c r="D38" s="4">
        <f t="shared" si="1"/>
        <v>19</v>
      </c>
      <c r="E38" s="10">
        <f>(SUMIF(CSV!$A:$A,$A38,CSV!F:F) +SUMIF(CSV!$B:$B,$A38,CSV!F:F))/$D38</f>
        <v>2.8947368421052633</v>
      </c>
      <c r="F38" s="6">
        <f>SUMIF(CSV!$A:$A,$A38,CSV!F:F)/$B38</f>
        <v>2.5555555555555554</v>
      </c>
      <c r="G38" s="6">
        <f>SUMIF(CSV!$B:$B,$A38,CSV!F:F)/$C38</f>
        <v>3.2</v>
      </c>
      <c r="H38" s="10">
        <f>(SUMIF(CSV!$A:$A,$A38,CSV!D:D) +SUMIF(CSV!$B:$B,$A38,CSV!E:E))/$D38</f>
        <v>1.6842105263157894</v>
      </c>
      <c r="I38" s="6">
        <f>SUMIF(CSV!$A:$A,$A38,CSV!D:D)/$B38</f>
        <v>1.6666666666666667</v>
      </c>
      <c r="J38" s="6">
        <f>SUMIF(CSV!$B:$B,$A38,CSV!E:E)/$C38</f>
        <v>1.7</v>
      </c>
      <c r="K38" s="10">
        <f>(SUMIF(CSV!$A:$A,$A38,CSV!E:E) +SUMIF(CSV!$B:$B,$A38,CSV!D:D))/$D38</f>
        <v>1.2105263157894737</v>
      </c>
      <c r="L38" s="6">
        <f>SUMIF(CSV!$A:$A,$A38,CSV!E:E)/$B38</f>
        <v>0.88888888888888884</v>
      </c>
      <c r="M38" s="6">
        <f>SUMIF(CSV!$B:$B,$A38,CSV!D:D)/$C38</f>
        <v>1.5</v>
      </c>
      <c r="N38" s="10">
        <f>(SUMIF(CSV!$A:$A,$A38,CSV!L:L) +SUMIF(CSV!$B:$B,$A38,CSV!L:L))/$D38</f>
        <v>1.3157894736842106</v>
      </c>
      <c r="O38" s="6">
        <f>SUMIF(CSV!$A:$A,$A38,CSV!L:L)/$B38</f>
        <v>1.2222222222222223</v>
      </c>
      <c r="P38" s="6">
        <f>SUMIF(CSV!$B:$B,$A38,CSV!L:L)/$C38</f>
        <v>1.4</v>
      </c>
      <c r="Q38" s="10">
        <f>(SUMIF(CSV!$A:$A,$A38,CSV!H:H) +SUMIF(CSV!$B:$B,$A38,CSV!J:J))/$D38</f>
        <v>0.68421052631578949</v>
      </c>
      <c r="R38" s="6">
        <f>SUMIF(CSV!$A:$A,$A38,CSV!H:H)/$B38</f>
        <v>0.66666666666666663</v>
      </c>
      <c r="S38" s="6">
        <f>SUMIF(CSV!$B:$B,$A38,CSV!J:J)/$C38</f>
        <v>0.7</v>
      </c>
      <c r="T38" s="10">
        <f>(SUMIF(CSV!$A:$A,$A38,CSV!I:I) +SUMIF(CSV!$B:$B,$A38,CSV!K:K))/$D38</f>
        <v>0.63157894736842102</v>
      </c>
      <c r="U38" s="6">
        <f>SUMIF(CSV!$A:$A,$A38,CSV!I:I)/$B38</f>
        <v>0.55555555555555558</v>
      </c>
      <c r="V38" s="6">
        <f>SUMIF(CSV!$B:$B,$A38,CSV!K:K)/$C38</f>
        <v>0.7</v>
      </c>
      <c r="W38" s="10">
        <f>(SUMIF(CSV!$A:$A,$A38,CSV!Q:Q) +SUMIF(CSV!$B:$B,$A38,CSV!Q:Q))/$D38</f>
        <v>1.5789473684210527</v>
      </c>
      <c r="X38" s="6">
        <f>SUMIF(CSV!$A:$A,$A38,CSV!Q:Q)/$B38</f>
        <v>1.3333333333333333</v>
      </c>
      <c r="Y38" s="6">
        <f>SUMIF(CSV!$B:$B,$A38,CSV!Q:Q)/$C38</f>
        <v>1.8</v>
      </c>
      <c r="Z38" s="10">
        <f>(SUMIF(CSV!$A:$A,$A38,CSV!M:M) +SUMIF(CSV!$B:$B,$A38,CSV!O:O))/$D38</f>
        <v>1</v>
      </c>
      <c r="AA38" s="6">
        <f>SUMIF(CSV!$A:$A,$A38,CSV!M:M)/$B38</f>
        <v>1</v>
      </c>
      <c r="AB38" s="6">
        <f>SUMIF(CSV!$B:$B,$A38,CSV!O:O)/$C38</f>
        <v>1</v>
      </c>
      <c r="AC38" s="10">
        <f>(SUMIF(CSV!$A:$A,$A38,CSV!N:N) +SUMIF(CSV!$B:$B,$A38,CSV!P:P))/$D38</f>
        <v>0.57894736842105265</v>
      </c>
      <c r="AD38" s="6">
        <f>SUMIF(CSV!$A:$A,$A38,CSV!N:N)/$B38</f>
        <v>0.33333333333333331</v>
      </c>
      <c r="AE38" s="14">
        <f>SUMIF(CSV!$B:$B,$A38,CSV!P:P)/$C38</f>
        <v>0.8</v>
      </c>
    </row>
    <row r="39" spans="1:31" x14ac:dyDescent="0.3">
      <c r="A39" s="4" t="s">
        <v>97</v>
      </c>
      <c r="B39" s="9">
        <f>COUNTIF(CSV!A:A,A39)</f>
        <v>10</v>
      </c>
      <c r="C39" s="4">
        <f>COUNTIF(CSV!B:B,A39)</f>
        <v>10</v>
      </c>
      <c r="D39" s="4">
        <f t="shared" si="1"/>
        <v>20</v>
      </c>
      <c r="E39" s="10">
        <f>(SUMIF(CSV!$A:$A,$A39,CSV!F:F) +SUMIF(CSV!$B:$B,$A39,CSV!F:F))/$D39</f>
        <v>3.1</v>
      </c>
      <c r="F39" s="6">
        <f>SUMIF(CSV!$A:$A,$A39,CSV!F:F)/$B39</f>
        <v>4</v>
      </c>
      <c r="G39" s="6">
        <f>SUMIF(CSV!$B:$B,$A39,CSV!F:F)/$C39</f>
        <v>2.2000000000000002</v>
      </c>
      <c r="H39" s="10">
        <f>(SUMIF(CSV!$A:$A,$A39,CSV!D:D) +SUMIF(CSV!$B:$B,$A39,CSV!E:E))/$D39</f>
        <v>1.5</v>
      </c>
      <c r="I39" s="6">
        <f>SUMIF(CSV!$A:$A,$A39,CSV!D:D)/$B39</f>
        <v>1.9</v>
      </c>
      <c r="J39" s="6">
        <f>SUMIF(CSV!$B:$B,$A39,CSV!E:E)/$C39</f>
        <v>1.1000000000000001</v>
      </c>
      <c r="K39" s="10">
        <f>(SUMIF(CSV!$A:$A,$A39,CSV!E:E) +SUMIF(CSV!$B:$B,$A39,CSV!D:D))/$D39</f>
        <v>1.6</v>
      </c>
      <c r="L39" s="6">
        <f>SUMIF(CSV!$A:$A,$A39,CSV!E:E)/$B39</f>
        <v>2.1</v>
      </c>
      <c r="M39" s="6">
        <f>SUMIF(CSV!$B:$B,$A39,CSV!D:D)/$C39</f>
        <v>1.1000000000000001</v>
      </c>
      <c r="N39" s="10">
        <f>(SUMIF(CSV!$A:$A,$A39,CSV!L:L) +SUMIF(CSV!$B:$B,$A39,CSV!L:L))/$D39</f>
        <v>1.2</v>
      </c>
      <c r="O39" s="6">
        <f>SUMIF(CSV!$A:$A,$A39,CSV!L:L)/$B39</f>
        <v>1.5</v>
      </c>
      <c r="P39" s="6">
        <f>SUMIF(CSV!$B:$B,$A39,CSV!L:L)/$C39</f>
        <v>0.9</v>
      </c>
      <c r="Q39" s="10">
        <f>(SUMIF(CSV!$A:$A,$A39,CSV!H:H) +SUMIF(CSV!$B:$B,$A39,CSV!J:J))/$D39</f>
        <v>0.55000000000000004</v>
      </c>
      <c r="R39" s="6">
        <f>SUMIF(CSV!$A:$A,$A39,CSV!H:H)/$B39</f>
        <v>0.8</v>
      </c>
      <c r="S39" s="6">
        <f>SUMIF(CSV!$B:$B,$A39,CSV!J:J)/$C39</f>
        <v>0.3</v>
      </c>
      <c r="T39" s="10">
        <f>(SUMIF(CSV!$A:$A,$A39,CSV!I:I) +SUMIF(CSV!$B:$B,$A39,CSV!K:K))/$D39</f>
        <v>0.65</v>
      </c>
      <c r="U39" s="6">
        <f>SUMIF(CSV!$A:$A,$A39,CSV!I:I)/$B39</f>
        <v>0.7</v>
      </c>
      <c r="V39" s="6">
        <f>SUMIF(CSV!$B:$B,$A39,CSV!K:K)/$C39</f>
        <v>0.6</v>
      </c>
      <c r="W39" s="10">
        <f>(SUMIF(CSV!$A:$A,$A39,CSV!Q:Q) +SUMIF(CSV!$B:$B,$A39,CSV!Q:Q))/$D39</f>
        <v>1.9</v>
      </c>
      <c r="X39" s="6">
        <f>SUMIF(CSV!$A:$A,$A39,CSV!Q:Q)/$B39</f>
        <v>2.5</v>
      </c>
      <c r="Y39" s="6">
        <f>SUMIF(CSV!$B:$B,$A39,CSV!Q:Q)/$C39</f>
        <v>1.3</v>
      </c>
      <c r="Z39" s="10">
        <f>(SUMIF(CSV!$A:$A,$A39,CSV!M:M) +SUMIF(CSV!$B:$B,$A39,CSV!O:O))/$D39</f>
        <v>0.95</v>
      </c>
      <c r="AA39" s="6">
        <f>SUMIF(CSV!$A:$A,$A39,CSV!M:M)/$B39</f>
        <v>1.1000000000000001</v>
      </c>
      <c r="AB39" s="6">
        <f>SUMIF(CSV!$B:$B,$A39,CSV!O:O)/$C39</f>
        <v>0.8</v>
      </c>
      <c r="AC39" s="10">
        <f>(SUMIF(CSV!$A:$A,$A39,CSV!N:N) +SUMIF(CSV!$B:$B,$A39,CSV!P:P))/$D39</f>
        <v>0.95</v>
      </c>
      <c r="AD39" s="6">
        <f>SUMIF(CSV!$A:$A,$A39,CSV!N:N)/$B39</f>
        <v>1.4</v>
      </c>
      <c r="AE39" s="14">
        <f>SUMIF(CSV!$B:$B,$A39,CSV!P:P)/$C39</f>
        <v>0.5</v>
      </c>
    </row>
    <row r="40" spans="1:31" x14ac:dyDescent="0.3">
      <c r="A40" s="4" t="s">
        <v>101</v>
      </c>
      <c r="B40" s="9">
        <f>COUNTIF(CSV!A:A,A40)</f>
        <v>9</v>
      </c>
      <c r="C40" s="4">
        <f>COUNTIF(CSV!B:B,A40)</f>
        <v>10</v>
      </c>
      <c r="D40" s="4">
        <f t="shared" si="1"/>
        <v>19</v>
      </c>
      <c r="E40" s="10">
        <f>(SUMIF(CSV!$A:$A,$A40,CSV!F:F) +SUMIF(CSV!$B:$B,$A40,CSV!F:F))/$D40</f>
        <v>2.2105263157894739</v>
      </c>
      <c r="F40" s="6">
        <f>SUMIF(CSV!$A:$A,$A40,CSV!F:F)/$B40</f>
        <v>2.1111111111111112</v>
      </c>
      <c r="G40" s="6">
        <f>SUMIF(CSV!$B:$B,$A40,CSV!F:F)/$C40</f>
        <v>2.2999999999999998</v>
      </c>
      <c r="H40" s="10">
        <f>(SUMIF(CSV!$A:$A,$A40,CSV!D:D) +SUMIF(CSV!$B:$B,$A40,CSV!E:E))/$D40</f>
        <v>0.78947368421052633</v>
      </c>
      <c r="I40" s="6">
        <f>SUMIF(CSV!$A:$A,$A40,CSV!D:D)/$B40</f>
        <v>0.88888888888888884</v>
      </c>
      <c r="J40" s="6">
        <f>SUMIF(CSV!$B:$B,$A40,CSV!E:E)/$C40</f>
        <v>0.7</v>
      </c>
      <c r="K40" s="10">
        <f>(SUMIF(CSV!$A:$A,$A40,CSV!E:E) +SUMIF(CSV!$B:$B,$A40,CSV!D:D))/$D40</f>
        <v>1.4210526315789473</v>
      </c>
      <c r="L40" s="6">
        <f>SUMIF(CSV!$A:$A,$A40,CSV!E:E)/$B40</f>
        <v>1.2222222222222223</v>
      </c>
      <c r="M40" s="6">
        <f>SUMIF(CSV!$B:$B,$A40,CSV!D:D)/$C40</f>
        <v>1.6</v>
      </c>
      <c r="N40" s="10">
        <f>(SUMIF(CSV!$A:$A,$A40,CSV!L:L) +SUMIF(CSV!$B:$B,$A40,CSV!L:L))/$D40</f>
        <v>1.0526315789473684</v>
      </c>
      <c r="O40" s="6">
        <f>SUMIF(CSV!$A:$A,$A40,CSV!L:L)/$B40</f>
        <v>0.66666666666666663</v>
      </c>
      <c r="P40" s="6">
        <f>SUMIF(CSV!$B:$B,$A40,CSV!L:L)/$C40</f>
        <v>1.4</v>
      </c>
      <c r="Q40" s="10">
        <f>(SUMIF(CSV!$A:$A,$A40,CSV!H:H) +SUMIF(CSV!$B:$B,$A40,CSV!J:J))/$D40</f>
        <v>0.36842105263157893</v>
      </c>
      <c r="R40" s="6">
        <f>SUMIF(CSV!$A:$A,$A40,CSV!H:H)/$B40</f>
        <v>0.22222222222222221</v>
      </c>
      <c r="S40" s="6">
        <f>SUMIF(CSV!$B:$B,$A40,CSV!J:J)/$C40</f>
        <v>0.5</v>
      </c>
      <c r="T40" s="10">
        <f>(SUMIF(CSV!$A:$A,$A40,CSV!I:I) +SUMIF(CSV!$B:$B,$A40,CSV!K:K))/$D40</f>
        <v>0.68421052631578949</v>
      </c>
      <c r="U40" s="6">
        <f>SUMIF(CSV!$A:$A,$A40,CSV!I:I)/$B40</f>
        <v>0.44444444444444442</v>
      </c>
      <c r="V40" s="6">
        <f>SUMIF(CSV!$B:$B,$A40,CSV!K:K)/$C40</f>
        <v>0.9</v>
      </c>
      <c r="W40" s="10">
        <f>(SUMIF(CSV!$A:$A,$A40,CSV!Q:Q) +SUMIF(CSV!$B:$B,$A40,CSV!Q:Q))/$D40</f>
        <v>1.1578947368421053</v>
      </c>
      <c r="X40" s="6">
        <f>SUMIF(CSV!$A:$A,$A40,CSV!Q:Q)/$B40</f>
        <v>1.4444444444444444</v>
      </c>
      <c r="Y40" s="6">
        <f>SUMIF(CSV!$B:$B,$A40,CSV!Q:Q)/$C40</f>
        <v>0.9</v>
      </c>
      <c r="Z40" s="10">
        <f>(SUMIF(CSV!$A:$A,$A40,CSV!M:M) +SUMIF(CSV!$B:$B,$A40,CSV!O:O))/$D40</f>
        <v>0.42105263157894735</v>
      </c>
      <c r="AA40" s="6">
        <f>SUMIF(CSV!$A:$A,$A40,CSV!M:M)/$B40</f>
        <v>0.66666666666666663</v>
      </c>
      <c r="AB40" s="6">
        <f>SUMIF(CSV!$B:$B,$A40,CSV!O:O)/$C40</f>
        <v>0.2</v>
      </c>
      <c r="AC40" s="10">
        <f>(SUMIF(CSV!$A:$A,$A40,CSV!N:N) +SUMIF(CSV!$B:$B,$A40,CSV!P:P))/$D40</f>
        <v>0.73684210526315785</v>
      </c>
      <c r="AD40" s="6">
        <f>SUMIF(CSV!$A:$A,$A40,CSV!N:N)/$B40</f>
        <v>0.77777777777777779</v>
      </c>
      <c r="AE40" s="14">
        <f>SUMIF(CSV!$B:$B,$A40,CSV!P:P)/$C40</f>
        <v>0.7</v>
      </c>
    </row>
    <row r="41" spans="1:31" x14ac:dyDescent="0.3">
      <c r="A41" s="4" t="s">
        <v>94</v>
      </c>
      <c r="B41" s="9">
        <f>COUNTIF(CSV!A:A,A41)</f>
        <v>9</v>
      </c>
      <c r="C41" s="4">
        <f>COUNTIF(CSV!B:B,A41)</f>
        <v>11</v>
      </c>
      <c r="D41" s="4">
        <f t="shared" si="1"/>
        <v>20</v>
      </c>
      <c r="E41" s="10">
        <f>(SUMIF(CSV!$A:$A,$A41,CSV!F:F) +SUMIF(CSV!$B:$B,$A41,CSV!F:F))/$D41</f>
        <v>2.4</v>
      </c>
      <c r="F41" s="6">
        <f>SUMIF(CSV!$A:$A,$A41,CSV!F:F)/$B41</f>
        <v>2.5555555555555554</v>
      </c>
      <c r="G41" s="6">
        <f>SUMIF(CSV!$B:$B,$A41,CSV!F:F)/$C41</f>
        <v>2.2727272727272729</v>
      </c>
      <c r="H41" s="10">
        <f>(SUMIF(CSV!$A:$A,$A41,CSV!D:D) +SUMIF(CSV!$B:$B,$A41,CSV!E:E))/$D41</f>
        <v>1.3</v>
      </c>
      <c r="I41" s="6">
        <f>SUMIF(CSV!$A:$A,$A41,CSV!D:D)/$B41</f>
        <v>1.3333333333333333</v>
      </c>
      <c r="J41" s="6">
        <f>SUMIF(CSV!$B:$B,$A41,CSV!E:E)/$C41</f>
        <v>1.2727272727272727</v>
      </c>
      <c r="K41" s="10">
        <f>(SUMIF(CSV!$A:$A,$A41,CSV!E:E) +SUMIF(CSV!$B:$B,$A41,CSV!D:D))/$D41</f>
        <v>1.1000000000000001</v>
      </c>
      <c r="L41" s="6">
        <f>SUMIF(CSV!$A:$A,$A41,CSV!E:E)/$B41</f>
        <v>1.2222222222222223</v>
      </c>
      <c r="M41" s="6">
        <f>SUMIF(CSV!$B:$B,$A41,CSV!D:D)/$C41</f>
        <v>1</v>
      </c>
      <c r="N41" s="10">
        <f>(SUMIF(CSV!$A:$A,$A41,CSV!L:L) +SUMIF(CSV!$B:$B,$A41,CSV!L:L))/$D41</f>
        <v>1.05</v>
      </c>
      <c r="O41" s="6">
        <f>SUMIF(CSV!$A:$A,$A41,CSV!L:L)/$B41</f>
        <v>1.3333333333333333</v>
      </c>
      <c r="P41" s="6">
        <f>SUMIF(CSV!$B:$B,$A41,CSV!L:L)/$C41</f>
        <v>0.81818181818181823</v>
      </c>
      <c r="Q41" s="10">
        <f>(SUMIF(CSV!$A:$A,$A41,CSV!H:H) +SUMIF(CSV!$B:$B,$A41,CSV!J:J))/$D41</f>
        <v>0.5</v>
      </c>
      <c r="R41" s="6">
        <f>SUMIF(CSV!$A:$A,$A41,CSV!H:H)/$B41</f>
        <v>0.66666666666666663</v>
      </c>
      <c r="S41" s="6">
        <f>SUMIF(CSV!$B:$B,$A41,CSV!J:J)/$C41</f>
        <v>0.36363636363636365</v>
      </c>
      <c r="T41" s="10">
        <f>(SUMIF(CSV!$A:$A,$A41,CSV!I:I) +SUMIF(CSV!$B:$B,$A41,CSV!K:K))/$D41</f>
        <v>0.55000000000000004</v>
      </c>
      <c r="U41" s="6">
        <f>SUMIF(CSV!$A:$A,$A41,CSV!I:I)/$B41</f>
        <v>0.66666666666666663</v>
      </c>
      <c r="V41" s="6">
        <f>SUMIF(CSV!$B:$B,$A41,CSV!K:K)/$C41</f>
        <v>0.45454545454545453</v>
      </c>
      <c r="W41" s="10">
        <f>(SUMIF(CSV!$A:$A,$A41,CSV!Q:Q) +SUMIF(CSV!$B:$B,$A41,CSV!Q:Q))/$D41</f>
        <v>1.35</v>
      </c>
      <c r="X41" s="6">
        <f>SUMIF(CSV!$A:$A,$A41,CSV!Q:Q)/$B41</f>
        <v>1.2222222222222223</v>
      </c>
      <c r="Y41" s="6">
        <f>SUMIF(CSV!$B:$B,$A41,CSV!Q:Q)/$C41</f>
        <v>1.4545454545454546</v>
      </c>
      <c r="Z41" s="10">
        <f>(SUMIF(CSV!$A:$A,$A41,CSV!M:M) +SUMIF(CSV!$B:$B,$A41,CSV!O:O))/$D41</f>
        <v>0.8</v>
      </c>
      <c r="AA41" s="6">
        <f>SUMIF(CSV!$A:$A,$A41,CSV!M:M)/$B41</f>
        <v>0.66666666666666663</v>
      </c>
      <c r="AB41" s="6">
        <f>SUMIF(CSV!$B:$B,$A41,CSV!O:O)/$C41</f>
        <v>0.90909090909090906</v>
      </c>
      <c r="AC41" s="10">
        <f>(SUMIF(CSV!$A:$A,$A41,CSV!N:N) +SUMIF(CSV!$B:$B,$A41,CSV!P:P))/$D41</f>
        <v>0.55000000000000004</v>
      </c>
      <c r="AD41" s="6">
        <f>SUMIF(CSV!$A:$A,$A41,CSV!N:N)/$B41</f>
        <v>0.55555555555555558</v>
      </c>
      <c r="AE41" s="14">
        <f>SUMIF(CSV!$B:$B,$A41,CSV!P:P)/$C41</f>
        <v>0.54545454545454541</v>
      </c>
    </row>
    <row r="42" spans="1:31" x14ac:dyDescent="0.3">
      <c r="A42" s="4" t="s">
        <v>103</v>
      </c>
      <c r="B42" s="9">
        <f>COUNTIF(CSV!A:A,A42)</f>
        <v>11</v>
      </c>
      <c r="C42" s="4">
        <f>COUNTIF(CSV!B:B,A42)</f>
        <v>9</v>
      </c>
      <c r="D42" s="4">
        <f t="shared" si="1"/>
        <v>20</v>
      </c>
      <c r="E42" s="10">
        <f>(SUMIF(CSV!$A:$A,$A42,CSV!F:F) +SUMIF(CSV!$B:$B,$A42,CSV!F:F))/$D42</f>
        <v>2.1</v>
      </c>
      <c r="F42" s="6">
        <f>SUMIF(CSV!$A:$A,$A42,CSV!F:F)/$B42</f>
        <v>2.1818181818181817</v>
      </c>
      <c r="G42" s="6">
        <f>SUMIF(CSV!$B:$B,$A42,CSV!F:F)/$C42</f>
        <v>2</v>
      </c>
      <c r="H42" s="10">
        <f>(SUMIF(CSV!$A:$A,$A42,CSV!D:D) +SUMIF(CSV!$B:$B,$A42,CSV!E:E))/$D42</f>
        <v>0.85</v>
      </c>
      <c r="I42" s="6">
        <f>SUMIF(CSV!$A:$A,$A42,CSV!D:D)/$B42</f>
        <v>0.81818181818181823</v>
      </c>
      <c r="J42" s="6">
        <f>SUMIF(CSV!$B:$B,$A42,CSV!E:E)/$C42</f>
        <v>0.88888888888888884</v>
      </c>
      <c r="K42" s="10">
        <f>(SUMIF(CSV!$A:$A,$A42,CSV!E:E) +SUMIF(CSV!$B:$B,$A42,CSV!D:D))/$D42</f>
        <v>1.25</v>
      </c>
      <c r="L42" s="6">
        <f>SUMIF(CSV!$A:$A,$A42,CSV!E:E)/$B42</f>
        <v>1.3636363636363635</v>
      </c>
      <c r="M42" s="6">
        <f>SUMIF(CSV!$B:$B,$A42,CSV!D:D)/$C42</f>
        <v>1.1111111111111112</v>
      </c>
      <c r="N42" s="10">
        <f>(SUMIF(CSV!$A:$A,$A42,CSV!L:L) +SUMIF(CSV!$B:$B,$A42,CSV!L:L))/$D42</f>
        <v>0.75</v>
      </c>
      <c r="O42" s="6">
        <f>SUMIF(CSV!$A:$A,$A42,CSV!L:L)/$B42</f>
        <v>0.90909090909090906</v>
      </c>
      <c r="P42" s="6">
        <f>SUMIF(CSV!$B:$B,$A42,CSV!L:L)/$C42</f>
        <v>0.55555555555555558</v>
      </c>
      <c r="Q42" s="10">
        <f>(SUMIF(CSV!$A:$A,$A42,CSV!H:H) +SUMIF(CSV!$B:$B,$A42,CSV!J:J))/$D42</f>
        <v>0.3</v>
      </c>
      <c r="R42" s="6">
        <f>SUMIF(CSV!$A:$A,$A42,CSV!H:H)/$B42</f>
        <v>0.45454545454545453</v>
      </c>
      <c r="S42" s="6">
        <f>SUMIF(CSV!$B:$B,$A42,CSV!J:J)/$C42</f>
        <v>0.1111111111111111</v>
      </c>
      <c r="T42" s="10">
        <f>(SUMIF(CSV!$A:$A,$A42,CSV!I:I) +SUMIF(CSV!$B:$B,$A42,CSV!K:K))/$D42</f>
        <v>0.45</v>
      </c>
      <c r="U42" s="6">
        <f>SUMIF(CSV!$A:$A,$A42,CSV!I:I)/$B42</f>
        <v>0.45454545454545453</v>
      </c>
      <c r="V42" s="6">
        <f>SUMIF(CSV!$B:$B,$A42,CSV!K:K)/$C42</f>
        <v>0.44444444444444442</v>
      </c>
      <c r="W42" s="10">
        <f>(SUMIF(CSV!$A:$A,$A42,CSV!Q:Q) +SUMIF(CSV!$B:$B,$A42,CSV!Q:Q))/$D42</f>
        <v>1.35</v>
      </c>
      <c r="X42" s="6">
        <f>SUMIF(CSV!$A:$A,$A42,CSV!Q:Q)/$B42</f>
        <v>1.2727272727272727</v>
      </c>
      <c r="Y42" s="6">
        <f>SUMIF(CSV!$B:$B,$A42,CSV!Q:Q)/$C42</f>
        <v>1.4444444444444444</v>
      </c>
      <c r="Z42" s="10">
        <f>(SUMIF(CSV!$A:$A,$A42,CSV!M:M) +SUMIF(CSV!$B:$B,$A42,CSV!O:O))/$D42</f>
        <v>0.55000000000000004</v>
      </c>
      <c r="AA42" s="6">
        <f>SUMIF(CSV!$A:$A,$A42,CSV!M:M)/$B42</f>
        <v>0.36363636363636365</v>
      </c>
      <c r="AB42" s="6">
        <f>SUMIF(CSV!$B:$B,$A42,CSV!O:O)/$C42</f>
        <v>0.77777777777777779</v>
      </c>
      <c r="AC42" s="10">
        <f>(SUMIF(CSV!$A:$A,$A42,CSV!N:N) +SUMIF(CSV!$B:$B,$A42,CSV!P:P))/$D42</f>
        <v>0.8</v>
      </c>
      <c r="AD42" s="6">
        <f>SUMIF(CSV!$A:$A,$A42,CSV!N:N)/$B42</f>
        <v>0.90909090909090906</v>
      </c>
      <c r="AE42" s="14">
        <f>SUMIF(CSV!$B:$B,$A42,CSV!P:P)/$C42</f>
        <v>0.66666666666666663</v>
      </c>
    </row>
    <row r="43" spans="1:31" x14ac:dyDescent="0.3">
      <c r="A43" s="4" t="s">
        <v>163</v>
      </c>
      <c r="B43" s="9">
        <f>COUNTIF(CSV!A:A,A43)</f>
        <v>9</v>
      </c>
      <c r="C43" s="4">
        <f>COUNTIF(CSV!B:B,A43)</f>
        <v>9</v>
      </c>
      <c r="D43" s="4">
        <f t="shared" ref="D43:D60" si="2">B43+C43</f>
        <v>18</v>
      </c>
      <c r="E43" s="10">
        <f>(SUMIF(CSV!$A:$A,$A43,CSV!F:F) +SUMIF(CSV!$B:$B,$A43,CSV!F:F))/$D43</f>
        <v>3.5</v>
      </c>
      <c r="F43" s="6">
        <f>SUMIF(CSV!$A:$A,$A43,CSV!F:F)/$B43</f>
        <v>3.1111111111111112</v>
      </c>
      <c r="G43" s="6">
        <f>SUMIF(CSV!$B:$B,$A43,CSV!F:F)/$C43</f>
        <v>3.8888888888888888</v>
      </c>
      <c r="H43" s="10">
        <f>(SUMIF(CSV!$A:$A,$A43,CSV!D:D) +SUMIF(CSV!$B:$B,$A43,CSV!E:E))/$D43</f>
        <v>1.3888888888888888</v>
      </c>
      <c r="I43" s="6">
        <f>SUMIF(CSV!$A:$A,$A43,CSV!D:D)/$B43</f>
        <v>1.1111111111111112</v>
      </c>
      <c r="J43" s="6">
        <f>SUMIF(CSV!$B:$B,$A43,CSV!E:E)/$C43</f>
        <v>1.6666666666666667</v>
      </c>
      <c r="K43" s="10">
        <f>(SUMIF(CSV!$A:$A,$A43,CSV!E:E) +SUMIF(CSV!$B:$B,$A43,CSV!D:D))/$D43</f>
        <v>2.1111111111111112</v>
      </c>
      <c r="L43" s="6">
        <f>SUMIF(CSV!$A:$A,$A43,CSV!E:E)/$B43</f>
        <v>2</v>
      </c>
      <c r="M43" s="6">
        <f>SUMIF(CSV!$B:$B,$A43,CSV!D:D)/$C43</f>
        <v>2.2222222222222223</v>
      </c>
      <c r="N43" s="10">
        <f>(SUMIF(CSV!$A:$A,$A43,CSV!L:L) +SUMIF(CSV!$B:$B,$A43,CSV!L:L))/$D43</f>
        <v>1.8888888888888888</v>
      </c>
      <c r="O43" s="6">
        <f>SUMIF(CSV!$A:$A,$A43,CSV!L:L)/$B43</f>
        <v>1.4444444444444444</v>
      </c>
      <c r="P43" s="6">
        <f>SUMIF(CSV!$B:$B,$A43,CSV!L:L)/$C43</f>
        <v>2.3333333333333335</v>
      </c>
      <c r="Q43" s="10">
        <f>(SUMIF(CSV!$A:$A,$A43,CSV!H:H) +SUMIF(CSV!$B:$B,$A43,CSV!J:J))/$D43</f>
        <v>0.83333333333333337</v>
      </c>
      <c r="R43" s="6">
        <f>SUMIF(CSV!$A:$A,$A43,CSV!H:H)/$B43</f>
        <v>0.66666666666666663</v>
      </c>
      <c r="S43" s="6">
        <f>SUMIF(CSV!$B:$B,$A43,CSV!J:J)/$C43</f>
        <v>1</v>
      </c>
      <c r="T43" s="10">
        <f>(SUMIF(CSV!$A:$A,$A43,CSV!I:I) +SUMIF(CSV!$B:$B,$A43,CSV!K:K))/$D43</f>
        <v>1.0555555555555556</v>
      </c>
      <c r="U43" s="6">
        <f>SUMIF(CSV!$A:$A,$A43,CSV!I:I)/$B43</f>
        <v>0.77777777777777779</v>
      </c>
      <c r="V43" s="6">
        <f>SUMIF(CSV!$B:$B,$A43,CSV!K:K)/$C43</f>
        <v>1.3333333333333333</v>
      </c>
      <c r="W43" s="10">
        <f>(SUMIF(CSV!$A:$A,$A43,CSV!Q:Q) +SUMIF(CSV!$B:$B,$A43,CSV!Q:Q))/$D43</f>
        <v>1.6111111111111112</v>
      </c>
      <c r="X43" s="6">
        <f>SUMIF(CSV!$A:$A,$A43,CSV!Q:Q)/$B43</f>
        <v>1.6666666666666667</v>
      </c>
      <c r="Y43" s="6">
        <f>SUMIF(CSV!$B:$B,$A43,CSV!Q:Q)/$C43</f>
        <v>1.5555555555555556</v>
      </c>
      <c r="Z43" s="10">
        <f>(SUMIF(CSV!$A:$A,$A43,CSV!M:M) +SUMIF(CSV!$B:$B,$A43,CSV!O:O))/$D43</f>
        <v>0.55555555555555558</v>
      </c>
      <c r="AA43" s="6">
        <f>SUMIF(CSV!$A:$A,$A43,CSV!M:M)/$B43</f>
        <v>0.44444444444444442</v>
      </c>
      <c r="AB43" s="6">
        <f>SUMIF(CSV!$B:$B,$A43,CSV!O:O)/$C43</f>
        <v>0.66666666666666663</v>
      </c>
      <c r="AC43" s="10">
        <f>(SUMIF(CSV!$A:$A,$A43,CSV!N:N) +SUMIF(CSV!$B:$B,$A43,CSV!P:P))/$D43</f>
        <v>1.0555555555555556</v>
      </c>
      <c r="AD43" s="6">
        <f>SUMIF(CSV!$A:$A,$A43,CSV!N:N)/$B43</f>
        <v>1.2222222222222223</v>
      </c>
      <c r="AE43" s="14">
        <f>SUMIF(CSV!$B:$B,$A43,CSV!P:P)/$C43</f>
        <v>0.88888888888888884</v>
      </c>
    </row>
    <row r="44" spans="1:31" x14ac:dyDescent="0.3">
      <c r="A44" s="4" t="s">
        <v>139</v>
      </c>
      <c r="B44" s="9">
        <f>COUNTIF(CSV!A:A,A44)</f>
        <v>8</v>
      </c>
      <c r="C44" s="4">
        <f>COUNTIF(CSV!B:B,A44)</f>
        <v>9</v>
      </c>
      <c r="D44" s="4">
        <f t="shared" si="2"/>
        <v>17</v>
      </c>
      <c r="E44" s="10">
        <f>(SUMIF(CSV!$A:$A,$A44,CSV!F:F) +SUMIF(CSV!$B:$B,$A44,CSV!F:F))/$D44</f>
        <v>4</v>
      </c>
      <c r="F44" s="6">
        <f>SUMIF(CSV!$A:$A,$A44,CSV!F:F)/$B44</f>
        <v>4.25</v>
      </c>
      <c r="G44" s="6">
        <f>SUMIF(CSV!$B:$B,$A44,CSV!F:F)/$C44</f>
        <v>3.7777777777777777</v>
      </c>
      <c r="H44" s="10">
        <f>(SUMIF(CSV!$A:$A,$A44,CSV!D:D) +SUMIF(CSV!$B:$B,$A44,CSV!E:E))/$D44</f>
        <v>3.5294117647058822</v>
      </c>
      <c r="I44" s="6">
        <f>SUMIF(CSV!$A:$A,$A44,CSV!D:D)/$B44</f>
        <v>4</v>
      </c>
      <c r="J44" s="6">
        <f>SUMIF(CSV!$B:$B,$A44,CSV!E:E)/$C44</f>
        <v>3.1111111111111112</v>
      </c>
      <c r="K44" s="10">
        <f>(SUMIF(CSV!$A:$A,$A44,CSV!E:E) +SUMIF(CSV!$B:$B,$A44,CSV!D:D))/$D44</f>
        <v>0.47058823529411764</v>
      </c>
      <c r="L44" s="6">
        <f>SUMIF(CSV!$A:$A,$A44,CSV!E:E)/$B44</f>
        <v>0.25</v>
      </c>
      <c r="M44" s="6">
        <f>SUMIF(CSV!$B:$B,$A44,CSV!D:D)/$C44</f>
        <v>0.66666666666666663</v>
      </c>
      <c r="N44" s="10">
        <f>(SUMIF(CSV!$A:$A,$A44,CSV!L:L) +SUMIF(CSV!$B:$B,$A44,CSV!L:L))/$D44</f>
        <v>1.7647058823529411</v>
      </c>
      <c r="O44" s="6">
        <f>SUMIF(CSV!$A:$A,$A44,CSV!L:L)/$B44</f>
        <v>1.875</v>
      </c>
      <c r="P44" s="6">
        <f>SUMIF(CSV!$B:$B,$A44,CSV!L:L)/$C44</f>
        <v>1.6666666666666667</v>
      </c>
      <c r="Q44" s="10">
        <f>(SUMIF(CSV!$A:$A,$A44,CSV!H:H) +SUMIF(CSV!$B:$B,$A44,CSV!J:J))/$D44</f>
        <v>1.4705882352941178</v>
      </c>
      <c r="R44" s="6">
        <f>SUMIF(CSV!$A:$A,$A44,CSV!H:H)/$B44</f>
        <v>1.75</v>
      </c>
      <c r="S44" s="6">
        <f>SUMIF(CSV!$B:$B,$A44,CSV!J:J)/$C44</f>
        <v>1.2222222222222223</v>
      </c>
      <c r="T44" s="10">
        <f>(SUMIF(CSV!$A:$A,$A44,CSV!I:I) +SUMIF(CSV!$B:$B,$A44,CSV!K:K))/$D44</f>
        <v>0.29411764705882354</v>
      </c>
      <c r="U44" s="6">
        <f>SUMIF(CSV!$A:$A,$A44,CSV!I:I)/$B44</f>
        <v>0.125</v>
      </c>
      <c r="V44" s="6">
        <f>SUMIF(CSV!$B:$B,$A44,CSV!K:K)/$C44</f>
        <v>0.44444444444444442</v>
      </c>
      <c r="W44" s="10">
        <f>(SUMIF(CSV!$A:$A,$A44,CSV!Q:Q) +SUMIF(CSV!$B:$B,$A44,CSV!Q:Q))/$D44</f>
        <v>2.2352941176470589</v>
      </c>
      <c r="X44" s="6">
        <f>SUMIF(CSV!$A:$A,$A44,CSV!Q:Q)/$B44</f>
        <v>2.375</v>
      </c>
      <c r="Y44" s="6">
        <f>SUMIF(CSV!$B:$B,$A44,CSV!Q:Q)/$C44</f>
        <v>2.1111111111111112</v>
      </c>
      <c r="Z44" s="10">
        <f>(SUMIF(CSV!$A:$A,$A44,CSV!M:M) +SUMIF(CSV!$B:$B,$A44,CSV!O:O))/$D44</f>
        <v>2.0588235294117645</v>
      </c>
      <c r="AA44" s="6">
        <f>SUMIF(CSV!$A:$A,$A44,CSV!M:M)/$B44</f>
        <v>2.25</v>
      </c>
      <c r="AB44" s="6">
        <f>SUMIF(CSV!$B:$B,$A44,CSV!O:O)/$C44</f>
        <v>1.8888888888888888</v>
      </c>
      <c r="AC44" s="10">
        <f>(SUMIF(CSV!$A:$A,$A44,CSV!N:N) +SUMIF(CSV!$B:$B,$A44,CSV!P:P))/$D44</f>
        <v>0.17647058823529413</v>
      </c>
      <c r="AD44" s="6">
        <f>SUMIF(CSV!$A:$A,$A44,CSV!N:N)/$B44</f>
        <v>0.125</v>
      </c>
      <c r="AE44" s="14">
        <f>SUMIF(CSV!$B:$B,$A44,CSV!P:P)/$C44</f>
        <v>0.22222222222222221</v>
      </c>
    </row>
    <row r="45" spans="1:31" x14ac:dyDescent="0.3">
      <c r="A45" s="4" t="s">
        <v>159</v>
      </c>
      <c r="B45" s="9">
        <f>COUNTIF(CSV!A:A,A45)</f>
        <v>9</v>
      </c>
      <c r="C45" s="4">
        <f>COUNTIF(CSV!B:B,A45)</f>
        <v>9</v>
      </c>
      <c r="D45" s="4">
        <f t="shared" si="2"/>
        <v>18</v>
      </c>
      <c r="E45" s="10">
        <f>(SUMIF(CSV!$A:$A,$A45,CSV!F:F) +SUMIF(CSV!$B:$B,$A45,CSV!F:F))/$D45</f>
        <v>3.2777777777777777</v>
      </c>
      <c r="F45" s="6">
        <f>SUMIF(CSV!$A:$A,$A45,CSV!F:F)/$B45</f>
        <v>2.7777777777777777</v>
      </c>
      <c r="G45" s="6">
        <f>SUMIF(CSV!$B:$B,$A45,CSV!F:F)/$C45</f>
        <v>3.7777777777777777</v>
      </c>
      <c r="H45" s="10">
        <f>(SUMIF(CSV!$A:$A,$A45,CSV!D:D) +SUMIF(CSV!$B:$B,$A45,CSV!E:E))/$D45</f>
        <v>1.8333333333333333</v>
      </c>
      <c r="I45" s="6">
        <f>SUMIF(CSV!$A:$A,$A45,CSV!D:D)/$B45</f>
        <v>1.7777777777777777</v>
      </c>
      <c r="J45" s="6">
        <f>SUMIF(CSV!$B:$B,$A45,CSV!E:E)/$C45</f>
        <v>1.8888888888888888</v>
      </c>
      <c r="K45" s="10">
        <f>(SUMIF(CSV!$A:$A,$A45,CSV!E:E) +SUMIF(CSV!$B:$B,$A45,CSV!D:D))/$D45</f>
        <v>1.4444444444444444</v>
      </c>
      <c r="L45" s="6">
        <f>SUMIF(CSV!$A:$A,$A45,CSV!E:E)/$B45</f>
        <v>1</v>
      </c>
      <c r="M45" s="6">
        <f>SUMIF(CSV!$B:$B,$A45,CSV!D:D)/$C45</f>
        <v>1.8888888888888888</v>
      </c>
      <c r="N45" s="10">
        <f>(SUMIF(CSV!$A:$A,$A45,CSV!L:L) +SUMIF(CSV!$B:$B,$A45,CSV!L:L))/$D45</f>
        <v>1.7777777777777777</v>
      </c>
      <c r="O45" s="6">
        <f>SUMIF(CSV!$A:$A,$A45,CSV!L:L)/$B45</f>
        <v>1.6666666666666667</v>
      </c>
      <c r="P45" s="6">
        <f>SUMIF(CSV!$B:$B,$A45,CSV!L:L)/$C45</f>
        <v>1.8888888888888888</v>
      </c>
      <c r="Q45" s="10">
        <f>(SUMIF(CSV!$A:$A,$A45,CSV!H:H) +SUMIF(CSV!$B:$B,$A45,CSV!J:J))/$D45</f>
        <v>1.0555555555555556</v>
      </c>
      <c r="R45" s="6">
        <f>SUMIF(CSV!$A:$A,$A45,CSV!H:H)/$B45</f>
        <v>1</v>
      </c>
      <c r="S45" s="6">
        <f>SUMIF(CSV!$B:$B,$A45,CSV!J:J)/$C45</f>
        <v>1.1111111111111112</v>
      </c>
      <c r="T45" s="10">
        <f>(SUMIF(CSV!$A:$A,$A45,CSV!I:I) +SUMIF(CSV!$B:$B,$A45,CSV!K:K))/$D45</f>
        <v>0.72222222222222221</v>
      </c>
      <c r="U45" s="6">
        <f>SUMIF(CSV!$A:$A,$A45,CSV!I:I)/$B45</f>
        <v>0.66666666666666663</v>
      </c>
      <c r="V45" s="6">
        <f>SUMIF(CSV!$B:$B,$A45,CSV!K:K)/$C45</f>
        <v>0.77777777777777779</v>
      </c>
      <c r="W45" s="10">
        <f>(SUMIF(CSV!$A:$A,$A45,CSV!Q:Q) +SUMIF(CSV!$B:$B,$A45,CSV!Q:Q))/$D45</f>
        <v>1.5</v>
      </c>
      <c r="X45" s="6">
        <f>SUMIF(CSV!$A:$A,$A45,CSV!Q:Q)/$B45</f>
        <v>1.1111111111111112</v>
      </c>
      <c r="Y45" s="6">
        <f>SUMIF(CSV!$B:$B,$A45,CSV!Q:Q)/$C45</f>
        <v>1.8888888888888888</v>
      </c>
      <c r="Z45" s="10">
        <f>(SUMIF(CSV!$A:$A,$A45,CSV!M:M) +SUMIF(CSV!$B:$B,$A45,CSV!O:O))/$D45</f>
        <v>0.77777777777777779</v>
      </c>
      <c r="AA45" s="6">
        <f>SUMIF(CSV!$A:$A,$A45,CSV!M:M)/$B45</f>
        <v>0.77777777777777779</v>
      </c>
      <c r="AB45" s="6">
        <f>SUMIF(CSV!$B:$B,$A45,CSV!O:O)/$C45</f>
        <v>0.77777777777777779</v>
      </c>
      <c r="AC45" s="10">
        <f>(SUMIF(CSV!$A:$A,$A45,CSV!N:N) +SUMIF(CSV!$B:$B,$A45,CSV!P:P))/$D45</f>
        <v>0.72222222222222221</v>
      </c>
      <c r="AD45" s="6">
        <f>SUMIF(CSV!$A:$A,$A45,CSV!N:N)/$B45</f>
        <v>0.33333333333333331</v>
      </c>
      <c r="AE45" s="14">
        <f>SUMIF(CSV!$B:$B,$A45,CSV!P:P)/$C45</f>
        <v>1.1111111111111112</v>
      </c>
    </row>
    <row r="46" spans="1:31" x14ac:dyDescent="0.3">
      <c r="A46" s="4" t="s">
        <v>169</v>
      </c>
      <c r="B46" s="9">
        <f>COUNTIF(CSV!A:A,A46)</f>
        <v>9</v>
      </c>
      <c r="C46" s="4">
        <f>COUNTIF(CSV!B:B,A46)</f>
        <v>8</v>
      </c>
      <c r="D46" s="4">
        <f t="shared" si="2"/>
        <v>17</v>
      </c>
      <c r="E46" s="10">
        <f>(SUMIF(CSV!$A:$A,$A46,CSV!F:F) +SUMIF(CSV!$B:$B,$A46,CSV!F:F))/$D46</f>
        <v>3.3529411764705883</v>
      </c>
      <c r="F46" s="6">
        <f>SUMIF(CSV!$A:$A,$A46,CSV!F:F)/$B46</f>
        <v>3.3333333333333335</v>
      </c>
      <c r="G46" s="6">
        <f>SUMIF(CSV!$B:$B,$A46,CSV!F:F)/$C46</f>
        <v>3.375</v>
      </c>
      <c r="H46" s="10">
        <f>(SUMIF(CSV!$A:$A,$A46,CSV!D:D) +SUMIF(CSV!$B:$B,$A46,CSV!E:E))/$D46</f>
        <v>0.82352941176470584</v>
      </c>
      <c r="I46" s="6">
        <f>SUMIF(CSV!$A:$A,$A46,CSV!D:D)/$B46</f>
        <v>1.3333333333333333</v>
      </c>
      <c r="J46" s="6">
        <f>SUMIF(CSV!$B:$B,$A46,CSV!E:E)/$C46</f>
        <v>0.25</v>
      </c>
      <c r="K46" s="10">
        <f>(SUMIF(CSV!$A:$A,$A46,CSV!E:E) +SUMIF(CSV!$B:$B,$A46,CSV!D:D))/$D46</f>
        <v>2.5294117647058822</v>
      </c>
      <c r="L46" s="6">
        <f>SUMIF(CSV!$A:$A,$A46,CSV!E:E)/$B46</f>
        <v>2</v>
      </c>
      <c r="M46" s="6">
        <f>SUMIF(CSV!$B:$B,$A46,CSV!D:D)/$C46</f>
        <v>3.125</v>
      </c>
      <c r="N46" s="10">
        <f>(SUMIF(CSV!$A:$A,$A46,CSV!L:L) +SUMIF(CSV!$B:$B,$A46,CSV!L:L))/$D46</f>
        <v>1.5294117647058822</v>
      </c>
      <c r="O46" s="6">
        <f>SUMIF(CSV!$A:$A,$A46,CSV!L:L)/$B46</f>
        <v>1.8888888888888888</v>
      </c>
      <c r="P46" s="6">
        <f>SUMIF(CSV!$B:$B,$A46,CSV!L:L)/$C46</f>
        <v>1.125</v>
      </c>
      <c r="Q46" s="10">
        <f>(SUMIF(CSV!$A:$A,$A46,CSV!H:H) +SUMIF(CSV!$B:$B,$A46,CSV!J:J))/$D46</f>
        <v>0.29411764705882354</v>
      </c>
      <c r="R46" s="6">
        <f>SUMIF(CSV!$A:$A,$A46,CSV!H:H)/$B46</f>
        <v>0.55555555555555558</v>
      </c>
      <c r="S46" s="6">
        <f>SUMIF(CSV!$B:$B,$A46,CSV!J:J)/$C46</f>
        <v>0</v>
      </c>
      <c r="T46" s="10">
        <f>(SUMIF(CSV!$A:$A,$A46,CSV!I:I) +SUMIF(CSV!$B:$B,$A46,CSV!K:K))/$D46</f>
        <v>1.2352941176470589</v>
      </c>
      <c r="U46" s="6">
        <f>SUMIF(CSV!$A:$A,$A46,CSV!I:I)/$B46</f>
        <v>1.3333333333333333</v>
      </c>
      <c r="V46" s="6">
        <f>SUMIF(CSV!$B:$B,$A46,CSV!K:K)/$C46</f>
        <v>1.125</v>
      </c>
      <c r="W46" s="10">
        <f>(SUMIF(CSV!$A:$A,$A46,CSV!Q:Q) +SUMIF(CSV!$B:$B,$A46,CSV!Q:Q))/$D46</f>
        <v>1.8235294117647058</v>
      </c>
      <c r="X46" s="6">
        <f>SUMIF(CSV!$A:$A,$A46,CSV!Q:Q)/$B46</f>
        <v>1.4444444444444444</v>
      </c>
      <c r="Y46" s="6">
        <f>SUMIF(CSV!$B:$B,$A46,CSV!Q:Q)/$C46</f>
        <v>2.25</v>
      </c>
      <c r="Z46" s="10">
        <f>(SUMIF(CSV!$A:$A,$A46,CSV!M:M) +SUMIF(CSV!$B:$B,$A46,CSV!O:O))/$D46</f>
        <v>0.52941176470588236</v>
      </c>
      <c r="AA46" s="6">
        <f>SUMIF(CSV!$A:$A,$A46,CSV!M:M)/$B46</f>
        <v>0.77777777777777779</v>
      </c>
      <c r="AB46" s="6">
        <f>SUMIF(CSV!$B:$B,$A46,CSV!O:O)/$C46</f>
        <v>0.25</v>
      </c>
      <c r="AC46" s="10">
        <f>(SUMIF(CSV!$A:$A,$A46,CSV!N:N) +SUMIF(CSV!$B:$B,$A46,CSV!P:P))/$D46</f>
        <v>1.2941176470588236</v>
      </c>
      <c r="AD46" s="6">
        <f>SUMIF(CSV!$A:$A,$A46,CSV!N:N)/$B46</f>
        <v>0.66666666666666663</v>
      </c>
      <c r="AE46" s="14">
        <f>SUMIF(CSV!$B:$B,$A46,CSV!P:P)/$C46</f>
        <v>2</v>
      </c>
    </row>
    <row r="47" spans="1:31" x14ac:dyDescent="0.3">
      <c r="A47" s="4" t="s">
        <v>165</v>
      </c>
      <c r="B47" s="9">
        <f>COUNTIF(CSV!A:A,A47)</f>
        <v>9</v>
      </c>
      <c r="C47" s="4">
        <f>COUNTIF(CSV!B:B,A47)</f>
        <v>8</v>
      </c>
      <c r="D47" s="4">
        <f t="shared" si="2"/>
        <v>17</v>
      </c>
      <c r="E47" s="10">
        <f>(SUMIF(CSV!$A:$A,$A47,CSV!F:F) +SUMIF(CSV!$B:$B,$A47,CSV!F:F))/$D47</f>
        <v>3.2352941176470589</v>
      </c>
      <c r="F47" s="6">
        <f>SUMIF(CSV!$A:$A,$A47,CSV!F:F)/$B47</f>
        <v>3.1111111111111112</v>
      </c>
      <c r="G47" s="6">
        <f>SUMIF(CSV!$B:$B,$A47,CSV!F:F)/$C47</f>
        <v>3.375</v>
      </c>
      <c r="H47" s="10">
        <f>(SUMIF(CSV!$A:$A,$A47,CSV!D:D) +SUMIF(CSV!$B:$B,$A47,CSV!E:E))/$D47</f>
        <v>1.1176470588235294</v>
      </c>
      <c r="I47" s="6">
        <f>SUMIF(CSV!$A:$A,$A47,CSV!D:D)/$B47</f>
        <v>1.1111111111111112</v>
      </c>
      <c r="J47" s="6">
        <f>SUMIF(CSV!$B:$B,$A47,CSV!E:E)/$C47</f>
        <v>1.125</v>
      </c>
      <c r="K47" s="10">
        <f>(SUMIF(CSV!$A:$A,$A47,CSV!E:E) +SUMIF(CSV!$B:$B,$A47,CSV!D:D))/$D47</f>
        <v>2.1176470588235294</v>
      </c>
      <c r="L47" s="6">
        <f>SUMIF(CSV!$A:$A,$A47,CSV!E:E)/$B47</f>
        <v>2</v>
      </c>
      <c r="M47" s="6">
        <f>SUMIF(CSV!$B:$B,$A47,CSV!D:D)/$C47</f>
        <v>2.25</v>
      </c>
      <c r="N47" s="10">
        <f>(SUMIF(CSV!$A:$A,$A47,CSV!L:L) +SUMIF(CSV!$B:$B,$A47,CSV!L:L))/$D47</f>
        <v>1.2352941176470589</v>
      </c>
      <c r="O47" s="6">
        <f>SUMIF(CSV!$A:$A,$A47,CSV!L:L)/$B47</f>
        <v>0.88888888888888884</v>
      </c>
      <c r="P47" s="6">
        <f>SUMIF(CSV!$B:$B,$A47,CSV!L:L)/$C47</f>
        <v>1.625</v>
      </c>
      <c r="Q47" s="10">
        <f>(SUMIF(CSV!$A:$A,$A47,CSV!H:H) +SUMIF(CSV!$B:$B,$A47,CSV!J:J))/$D47</f>
        <v>0.23529411764705882</v>
      </c>
      <c r="R47" s="6">
        <f>SUMIF(CSV!$A:$A,$A47,CSV!H:H)/$B47</f>
        <v>0.22222222222222221</v>
      </c>
      <c r="S47" s="6">
        <f>SUMIF(CSV!$B:$B,$A47,CSV!J:J)/$C47</f>
        <v>0.25</v>
      </c>
      <c r="T47" s="10">
        <f>(SUMIF(CSV!$A:$A,$A47,CSV!I:I) +SUMIF(CSV!$B:$B,$A47,CSV!K:K))/$D47</f>
        <v>1</v>
      </c>
      <c r="U47" s="6">
        <f>SUMIF(CSV!$A:$A,$A47,CSV!I:I)/$B47</f>
        <v>0.66666666666666663</v>
      </c>
      <c r="V47" s="6">
        <f>SUMIF(CSV!$B:$B,$A47,CSV!K:K)/$C47</f>
        <v>1.375</v>
      </c>
      <c r="W47" s="10">
        <f>(SUMIF(CSV!$A:$A,$A47,CSV!Q:Q) +SUMIF(CSV!$B:$B,$A47,CSV!Q:Q))/$D47</f>
        <v>2</v>
      </c>
      <c r="X47" s="6">
        <f>SUMIF(CSV!$A:$A,$A47,CSV!Q:Q)/$B47</f>
        <v>2.2222222222222223</v>
      </c>
      <c r="Y47" s="6">
        <f>SUMIF(CSV!$B:$B,$A47,CSV!Q:Q)/$C47</f>
        <v>1.75</v>
      </c>
      <c r="Z47" s="10">
        <f>(SUMIF(CSV!$A:$A,$A47,CSV!M:M) +SUMIF(CSV!$B:$B,$A47,CSV!O:O))/$D47</f>
        <v>0.88235294117647056</v>
      </c>
      <c r="AA47" s="6">
        <f>SUMIF(CSV!$A:$A,$A47,CSV!M:M)/$B47</f>
        <v>0.88888888888888884</v>
      </c>
      <c r="AB47" s="6">
        <f>SUMIF(CSV!$B:$B,$A47,CSV!O:O)/$C47</f>
        <v>0.875</v>
      </c>
      <c r="AC47" s="10">
        <f>(SUMIF(CSV!$A:$A,$A47,CSV!N:N) +SUMIF(CSV!$B:$B,$A47,CSV!P:P))/$D47</f>
        <v>1.1176470588235294</v>
      </c>
      <c r="AD47" s="6">
        <f>SUMIF(CSV!$A:$A,$A47,CSV!N:N)/$B47</f>
        <v>1.3333333333333333</v>
      </c>
      <c r="AE47" s="14">
        <f>SUMIF(CSV!$B:$B,$A47,CSV!P:P)/$C47</f>
        <v>0.875</v>
      </c>
    </row>
    <row r="48" spans="1:31" x14ac:dyDescent="0.3">
      <c r="A48" s="4" t="s">
        <v>170</v>
      </c>
      <c r="B48" s="9">
        <f>COUNTIF(CSV!A:A,A48)</f>
        <v>9</v>
      </c>
      <c r="C48" s="4">
        <f>COUNTIF(CSV!B:B,A48)</f>
        <v>9</v>
      </c>
      <c r="D48" s="4">
        <f t="shared" si="2"/>
        <v>18</v>
      </c>
      <c r="E48" s="10">
        <f>(SUMIF(CSV!$A:$A,$A48,CSV!F:F) +SUMIF(CSV!$B:$B,$A48,CSV!F:F))/$D48</f>
        <v>4.0555555555555554</v>
      </c>
      <c r="F48" s="6">
        <f>SUMIF(CSV!$A:$A,$A48,CSV!F:F)/$B48</f>
        <v>4.4444444444444446</v>
      </c>
      <c r="G48" s="6">
        <f>SUMIF(CSV!$B:$B,$A48,CSV!F:F)/$C48</f>
        <v>3.6666666666666665</v>
      </c>
      <c r="H48" s="10">
        <f>(SUMIF(CSV!$A:$A,$A48,CSV!D:D) +SUMIF(CSV!$B:$B,$A48,CSV!E:E))/$D48</f>
        <v>1.3888888888888888</v>
      </c>
      <c r="I48" s="6">
        <f>SUMIF(CSV!$A:$A,$A48,CSV!D:D)/$B48</f>
        <v>1.6666666666666667</v>
      </c>
      <c r="J48" s="6">
        <f>SUMIF(CSV!$B:$B,$A48,CSV!E:E)/$C48</f>
        <v>1.1111111111111112</v>
      </c>
      <c r="K48" s="10">
        <f>(SUMIF(CSV!$A:$A,$A48,CSV!E:E) +SUMIF(CSV!$B:$B,$A48,CSV!D:D))/$D48</f>
        <v>2.6666666666666665</v>
      </c>
      <c r="L48" s="6">
        <f>SUMIF(CSV!$A:$A,$A48,CSV!E:E)/$B48</f>
        <v>2.7777777777777777</v>
      </c>
      <c r="M48" s="6">
        <f>SUMIF(CSV!$B:$B,$A48,CSV!D:D)/$C48</f>
        <v>2.5555555555555554</v>
      </c>
      <c r="N48" s="10">
        <f>(SUMIF(CSV!$A:$A,$A48,CSV!L:L) +SUMIF(CSV!$B:$B,$A48,CSV!L:L))/$D48</f>
        <v>1.6111111111111112</v>
      </c>
      <c r="O48" s="6">
        <f>SUMIF(CSV!$A:$A,$A48,CSV!L:L)/$B48</f>
        <v>1.8888888888888888</v>
      </c>
      <c r="P48" s="6">
        <f>SUMIF(CSV!$B:$B,$A48,CSV!L:L)/$C48</f>
        <v>1.3333333333333333</v>
      </c>
      <c r="Q48" s="10">
        <f>(SUMIF(CSV!$A:$A,$A48,CSV!H:H) +SUMIF(CSV!$B:$B,$A48,CSV!J:J))/$D48</f>
        <v>0.72222222222222221</v>
      </c>
      <c r="R48" s="6">
        <f>SUMIF(CSV!$A:$A,$A48,CSV!H:H)/$B48</f>
        <v>1</v>
      </c>
      <c r="S48" s="6">
        <f>SUMIF(CSV!$B:$B,$A48,CSV!J:J)/$C48</f>
        <v>0.44444444444444442</v>
      </c>
      <c r="T48" s="10">
        <f>(SUMIF(CSV!$A:$A,$A48,CSV!I:I) +SUMIF(CSV!$B:$B,$A48,CSV!K:K))/$D48</f>
        <v>0.88888888888888884</v>
      </c>
      <c r="U48" s="6">
        <f>SUMIF(CSV!$A:$A,$A48,CSV!I:I)/$B48</f>
        <v>0.88888888888888884</v>
      </c>
      <c r="V48" s="6">
        <f>SUMIF(CSV!$B:$B,$A48,CSV!K:K)/$C48</f>
        <v>0.88888888888888884</v>
      </c>
      <c r="W48" s="10">
        <f>(SUMIF(CSV!$A:$A,$A48,CSV!Q:Q) +SUMIF(CSV!$B:$B,$A48,CSV!Q:Q))/$D48</f>
        <v>2.4444444444444446</v>
      </c>
      <c r="X48" s="6">
        <f>SUMIF(CSV!$A:$A,$A48,CSV!Q:Q)/$B48</f>
        <v>2.5555555555555554</v>
      </c>
      <c r="Y48" s="6">
        <f>SUMIF(CSV!$B:$B,$A48,CSV!Q:Q)/$C48</f>
        <v>2.3333333333333335</v>
      </c>
      <c r="Z48" s="10">
        <f>(SUMIF(CSV!$A:$A,$A48,CSV!M:M) +SUMIF(CSV!$B:$B,$A48,CSV!O:O))/$D48</f>
        <v>0.66666666666666663</v>
      </c>
      <c r="AA48" s="6">
        <f>SUMIF(CSV!$A:$A,$A48,CSV!M:M)/$B48</f>
        <v>0.66666666666666663</v>
      </c>
      <c r="AB48" s="6">
        <f>SUMIF(CSV!$B:$B,$A48,CSV!O:O)/$C48</f>
        <v>0.66666666666666663</v>
      </c>
      <c r="AC48" s="10">
        <f>(SUMIF(CSV!$A:$A,$A48,CSV!N:N) +SUMIF(CSV!$B:$B,$A48,CSV!P:P))/$D48</f>
        <v>1.7777777777777777</v>
      </c>
      <c r="AD48" s="6">
        <f>SUMIF(CSV!$A:$A,$A48,CSV!N:N)/$B48</f>
        <v>1.8888888888888888</v>
      </c>
      <c r="AE48" s="14">
        <f>SUMIF(CSV!$B:$B,$A48,CSV!P:P)/$C48</f>
        <v>1.6666666666666667</v>
      </c>
    </row>
    <row r="49" spans="1:31" x14ac:dyDescent="0.3">
      <c r="A49" s="4" t="s">
        <v>155</v>
      </c>
      <c r="B49" s="9">
        <f>COUNTIF(CSV!A:A,A49)</f>
        <v>9</v>
      </c>
      <c r="C49" s="4">
        <f>COUNTIF(CSV!B:B,A49)</f>
        <v>9</v>
      </c>
      <c r="D49" s="4">
        <f t="shared" si="2"/>
        <v>18</v>
      </c>
      <c r="E49" s="10">
        <f>(SUMIF(CSV!$A:$A,$A49,CSV!F:F) +SUMIF(CSV!$B:$B,$A49,CSV!F:F))/$D49</f>
        <v>3.2777777777777777</v>
      </c>
      <c r="F49" s="6">
        <f>SUMIF(CSV!$A:$A,$A49,CSV!F:F)/$B49</f>
        <v>3</v>
      </c>
      <c r="G49" s="6">
        <f>SUMIF(CSV!$B:$B,$A49,CSV!F:F)/$C49</f>
        <v>3.5555555555555554</v>
      </c>
      <c r="H49" s="10">
        <f>(SUMIF(CSV!$A:$A,$A49,CSV!D:D) +SUMIF(CSV!$B:$B,$A49,CSV!E:E))/$D49</f>
        <v>2</v>
      </c>
      <c r="I49" s="6">
        <f>SUMIF(CSV!$A:$A,$A49,CSV!D:D)/$B49</f>
        <v>2.2222222222222223</v>
      </c>
      <c r="J49" s="6">
        <f>SUMIF(CSV!$B:$B,$A49,CSV!E:E)/$C49</f>
        <v>1.7777777777777777</v>
      </c>
      <c r="K49" s="10">
        <f>(SUMIF(CSV!$A:$A,$A49,CSV!E:E) +SUMIF(CSV!$B:$B,$A49,CSV!D:D))/$D49</f>
        <v>1.2777777777777777</v>
      </c>
      <c r="L49" s="6">
        <f>SUMIF(CSV!$A:$A,$A49,CSV!E:E)/$B49</f>
        <v>0.77777777777777779</v>
      </c>
      <c r="M49" s="6">
        <f>SUMIF(CSV!$B:$B,$A49,CSV!D:D)/$C49</f>
        <v>1.7777777777777777</v>
      </c>
      <c r="N49" s="10">
        <f>(SUMIF(CSV!$A:$A,$A49,CSV!L:L) +SUMIF(CSV!$B:$B,$A49,CSV!L:L))/$D49</f>
        <v>1.2777777777777777</v>
      </c>
      <c r="O49" s="6">
        <f>SUMIF(CSV!$A:$A,$A49,CSV!L:L)/$B49</f>
        <v>1.2222222222222223</v>
      </c>
      <c r="P49" s="6">
        <f>SUMIF(CSV!$B:$B,$A49,CSV!L:L)/$C49</f>
        <v>1.3333333333333333</v>
      </c>
      <c r="Q49" s="10">
        <f>(SUMIF(CSV!$A:$A,$A49,CSV!H:H) +SUMIF(CSV!$B:$B,$A49,CSV!J:J))/$D49</f>
        <v>0.83333333333333337</v>
      </c>
      <c r="R49" s="6">
        <f>SUMIF(CSV!$A:$A,$A49,CSV!H:H)/$B49</f>
        <v>1</v>
      </c>
      <c r="S49" s="6">
        <f>SUMIF(CSV!$B:$B,$A49,CSV!J:J)/$C49</f>
        <v>0.66666666666666663</v>
      </c>
      <c r="T49" s="10">
        <f>(SUMIF(CSV!$A:$A,$A49,CSV!I:I) +SUMIF(CSV!$B:$B,$A49,CSV!K:K))/$D49</f>
        <v>0.44444444444444442</v>
      </c>
      <c r="U49" s="6">
        <f>SUMIF(CSV!$A:$A,$A49,CSV!I:I)/$B49</f>
        <v>0.22222222222222221</v>
      </c>
      <c r="V49" s="6">
        <f>SUMIF(CSV!$B:$B,$A49,CSV!K:K)/$C49</f>
        <v>0.66666666666666663</v>
      </c>
      <c r="W49" s="10">
        <f>(SUMIF(CSV!$A:$A,$A49,CSV!Q:Q) +SUMIF(CSV!$B:$B,$A49,CSV!Q:Q))/$D49</f>
        <v>2</v>
      </c>
      <c r="X49" s="6">
        <f>SUMIF(CSV!$A:$A,$A49,CSV!Q:Q)/$B49</f>
        <v>1.7777777777777777</v>
      </c>
      <c r="Y49" s="6">
        <f>SUMIF(CSV!$B:$B,$A49,CSV!Q:Q)/$C49</f>
        <v>2.2222222222222223</v>
      </c>
      <c r="Z49" s="10">
        <f>(SUMIF(CSV!$A:$A,$A49,CSV!M:M) +SUMIF(CSV!$B:$B,$A49,CSV!O:O))/$D49</f>
        <v>1.1666666666666667</v>
      </c>
      <c r="AA49" s="6">
        <f>SUMIF(CSV!$A:$A,$A49,CSV!M:M)/$B49</f>
        <v>1.2222222222222223</v>
      </c>
      <c r="AB49" s="6">
        <f>SUMIF(CSV!$B:$B,$A49,CSV!O:O)/$C49</f>
        <v>1.1111111111111112</v>
      </c>
      <c r="AC49" s="10">
        <f>(SUMIF(CSV!$A:$A,$A49,CSV!N:N) +SUMIF(CSV!$B:$B,$A49,CSV!P:P))/$D49</f>
        <v>0.83333333333333337</v>
      </c>
      <c r="AD49" s="6">
        <f>SUMIF(CSV!$A:$A,$A49,CSV!N:N)/$B49</f>
        <v>0.55555555555555558</v>
      </c>
      <c r="AE49" s="14">
        <f>SUMIF(CSV!$B:$B,$A49,CSV!P:P)/$C49</f>
        <v>1.1111111111111112</v>
      </c>
    </row>
    <row r="50" spans="1:31" x14ac:dyDescent="0.3">
      <c r="A50" s="4" t="s">
        <v>161</v>
      </c>
      <c r="B50" s="9">
        <f>COUNTIF(CSV!A:A,A50)</f>
        <v>9</v>
      </c>
      <c r="C50" s="4">
        <f>COUNTIF(CSV!B:B,A50)</f>
        <v>8</v>
      </c>
      <c r="D50" s="4">
        <f t="shared" si="2"/>
        <v>17</v>
      </c>
      <c r="E50" s="10">
        <f>(SUMIF(CSV!$A:$A,$A50,CSV!F:F) +SUMIF(CSV!$B:$B,$A50,CSV!F:F))/$D50</f>
        <v>3.4705882352941178</v>
      </c>
      <c r="F50" s="6">
        <f>SUMIF(CSV!$A:$A,$A50,CSV!F:F)/$B50</f>
        <v>3.1111111111111112</v>
      </c>
      <c r="G50" s="6">
        <f>SUMIF(CSV!$B:$B,$A50,CSV!F:F)/$C50</f>
        <v>3.875</v>
      </c>
      <c r="H50" s="10">
        <f>(SUMIF(CSV!$A:$A,$A50,CSV!D:D) +SUMIF(CSV!$B:$B,$A50,CSV!E:E))/$D50</f>
        <v>1.7058823529411764</v>
      </c>
      <c r="I50" s="6">
        <f>SUMIF(CSV!$A:$A,$A50,CSV!D:D)/$B50</f>
        <v>1.6666666666666667</v>
      </c>
      <c r="J50" s="6">
        <f>SUMIF(CSV!$B:$B,$A50,CSV!E:E)/$C50</f>
        <v>1.75</v>
      </c>
      <c r="K50" s="10">
        <f>(SUMIF(CSV!$A:$A,$A50,CSV!E:E) +SUMIF(CSV!$B:$B,$A50,CSV!D:D))/$D50</f>
        <v>1.7647058823529411</v>
      </c>
      <c r="L50" s="6">
        <f>SUMIF(CSV!$A:$A,$A50,CSV!E:E)/$B50</f>
        <v>1.4444444444444444</v>
      </c>
      <c r="M50" s="6">
        <f>SUMIF(CSV!$B:$B,$A50,CSV!D:D)/$C50</f>
        <v>2.125</v>
      </c>
      <c r="N50" s="10">
        <f>(SUMIF(CSV!$A:$A,$A50,CSV!L:L) +SUMIF(CSV!$B:$B,$A50,CSV!L:L))/$D50</f>
        <v>1.2941176470588236</v>
      </c>
      <c r="O50" s="6">
        <f>SUMIF(CSV!$A:$A,$A50,CSV!L:L)/$B50</f>
        <v>1.1111111111111112</v>
      </c>
      <c r="P50" s="6">
        <f>SUMIF(CSV!$B:$B,$A50,CSV!L:L)/$C50</f>
        <v>1.5</v>
      </c>
      <c r="Q50" s="10">
        <f>(SUMIF(CSV!$A:$A,$A50,CSV!H:H) +SUMIF(CSV!$B:$B,$A50,CSV!J:J))/$D50</f>
        <v>0.52941176470588236</v>
      </c>
      <c r="R50" s="6">
        <f>SUMIF(CSV!$A:$A,$A50,CSV!H:H)/$B50</f>
        <v>0.66666666666666663</v>
      </c>
      <c r="S50" s="6">
        <f>SUMIF(CSV!$B:$B,$A50,CSV!J:J)/$C50</f>
        <v>0.375</v>
      </c>
      <c r="T50" s="10">
        <f>(SUMIF(CSV!$A:$A,$A50,CSV!I:I) +SUMIF(CSV!$B:$B,$A50,CSV!K:K))/$D50</f>
        <v>0.76470588235294112</v>
      </c>
      <c r="U50" s="6">
        <f>SUMIF(CSV!$A:$A,$A50,CSV!I:I)/$B50</f>
        <v>0.44444444444444442</v>
      </c>
      <c r="V50" s="6">
        <f>SUMIF(CSV!$B:$B,$A50,CSV!K:K)/$C50</f>
        <v>1.125</v>
      </c>
      <c r="W50" s="10">
        <f>(SUMIF(CSV!$A:$A,$A50,CSV!Q:Q) +SUMIF(CSV!$B:$B,$A50,CSV!Q:Q))/$D50</f>
        <v>2.1764705882352939</v>
      </c>
      <c r="X50" s="6">
        <f>SUMIF(CSV!$A:$A,$A50,CSV!Q:Q)/$B50</f>
        <v>2</v>
      </c>
      <c r="Y50" s="6">
        <f>SUMIF(CSV!$B:$B,$A50,CSV!Q:Q)/$C50</f>
        <v>2.375</v>
      </c>
      <c r="Z50" s="10">
        <f>(SUMIF(CSV!$A:$A,$A50,CSV!M:M) +SUMIF(CSV!$B:$B,$A50,CSV!O:O))/$D50</f>
        <v>1.1764705882352942</v>
      </c>
      <c r="AA50" s="6">
        <f>SUMIF(CSV!$A:$A,$A50,CSV!M:M)/$B50</f>
        <v>1</v>
      </c>
      <c r="AB50" s="6">
        <f>SUMIF(CSV!$B:$B,$A50,CSV!O:O)/$C50</f>
        <v>1.375</v>
      </c>
      <c r="AC50" s="10">
        <f>(SUMIF(CSV!$A:$A,$A50,CSV!N:N) +SUMIF(CSV!$B:$B,$A50,CSV!P:P))/$D50</f>
        <v>1</v>
      </c>
      <c r="AD50" s="6">
        <f>SUMIF(CSV!$A:$A,$A50,CSV!N:N)/$B50</f>
        <v>1</v>
      </c>
      <c r="AE50" s="14">
        <f>SUMIF(CSV!$B:$B,$A50,CSV!P:P)/$C50</f>
        <v>1</v>
      </c>
    </row>
    <row r="51" spans="1:31" x14ac:dyDescent="0.3">
      <c r="A51" s="4" t="s">
        <v>166</v>
      </c>
      <c r="B51" s="9">
        <f>COUNTIF(CSV!A:A,A51)</f>
        <v>9</v>
      </c>
      <c r="C51" s="4">
        <f>COUNTIF(CSV!B:B,A51)</f>
        <v>9</v>
      </c>
      <c r="D51" s="4">
        <f t="shared" si="2"/>
        <v>18</v>
      </c>
      <c r="E51" s="10">
        <f>(SUMIF(CSV!$A:$A,$A51,CSV!F:F) +SUMIF(CSV!$B:$B,$A51,CSV!F:F))/$D51</f>
        <v>2.7222222222222223</v>
      </c>
      <c r="F51" s="6">
        <f>SUMIF(CSV!$A:$A,$A51,CSV!F:F)/$B51</f>
        <v>2.8888888888888888</v>
      </c>
      <c r="G51" s="6">
        <f>SUMIF(CSV!$B:$B,$A51,CSV!F:F)/$C51</f>
        <v>2.5555555555555554</v>
      </c>
      <c r="H51" s="10">
        <f>(SUMIF(CSV!$A:$A,$A51,CSV!D:D) +SUMIF(CSV!$B:$B,$A51,CSV!E:E))/$D51</f>
        <v>1.1666666666666667</v>
      </c>
      <c r="I51" s="6">
        <f>SUMIF(CSV!$A:$A,$A51,CSV!D:D)/$B51</f>
        <v>1.5555555555555556</v>
      </c>
      <c r="J51" s="6">
        <f>SUMIF(CSV!$B:$B,$A51,CSV!E:E)/$C51</f>
        <v>0.77777777777777779</v>
      </c>
      <c r="K51" s="10">
        <f>(SUMIF(CSV!$A:$A,$A51,CSV!E:E) +SUMIF(CSV!$B:$B,$A51,CSV!D:D))/$D51</f>
        <v>1.5555555555555556</v>
      </c>
      <c r="L51" s="6">
        <f>SUMIF(CSV!$A:$A,$A51,CSV!E:E)/$B51</f>
        <v>1.3333333333333333</v>
      </c>
      <c r="M51" s="6">
        <f>SUMIF(CSV!$B:$B,$A51,CSV!D:D)/$C51</f>
        <v>1.7777777777777777</v>
      </c>
      <c r="N51" s="10">
        <f>(SUMIF(CSV!$A:$A,$A51,CSV!L:L) +SUMIF(CSV!$B:$B,$A51,CSV!L:L))/$D51</f>
        <v>1.2777777777777777</v>
      </c>
      <c r="O51" s="6">
        <f>SUMIF(CSV!$A:$A,$A51,CSV!L:L)/$B51</f>
        <v>1.2222222222222223</v>
      </c>
      <c r="P51" s="6">
        <f>SUMIF(CSV!$B:$B,$A51,CSV!L:L)/$C51</f>
        <v>1.3333333333333333</v>
      </c>
      <c r="Q51" s="10">
        <f>(SUMIF(CSV!$A:$A,$A51,CSV!H:H) +SUMIF(CSV!$B:$B,$A51,CSV!J:J))/$D51</f>
        <v>0.61111111111111116</v>
      </c>
      <c r="R51" s="6">
        <f>SUMIF(CSV!$A:$A,$A51,CSV!H:H)/$B51</f>
        <v>0.66666666666666663</v>
      </c>
      <c r="S51" s="6">
        <f>SUMIF(CSV!$B:$B,$A51,CSV!J:J)/$C51</f>
        <v>0.55555555555555558</v>
      </c>
      <c r="T51" s="10">
        <f>(SUMIF(CSV!$A:$A,$A51,CSV!I:I) +SUMIF(CSV!$B:$B,$A51,CSV!K:K))/$D51</f>
        <v>0.66666666666666663</v>
      </c>
      <c r="U51" s="6">
        <f>SUMIF(CSV!$A:$A,$A51,CSV!I:I)/$B51</f>
        <v>0.55555555555555558</v>
      </c>
      <c r="V51" s="6">
        <f>SUMIF(CSV!$B:$B,$A51,CSV!K:K)/$C51</f>
        <v>0.77777777777777779</v>
      </c>
      <c r="W51" s="10">
        <f>(SUMIF(CSV!$A:$A,$A51,CSV!Q:Q) +SUMIF(CSV!$B:$B,$A51,CSV!Q:Q))/$D51</f>
        <v>1.4444444444444444</v>
      </c>
      <c r="X51" s="6">
        <f>SUMIF(CSV!$A:$A,$A51,CSV!Q:Q)/$B51</f>
        <v>1.6666666666666667</v>
      </c>
      <c r="Y51" s="6">
        <f>SUMIF(CSV!$B:$B,$A51,CSV!Q:Q)/$C51</f>
        <v>1.2222222222222223</v>
      </c>
      <c r="Z51" s="10">
        <f>(SUMIF(CSV!$A:$A,$A51,CSV!M:M) +SUMIF(CSV!$B:$B,$A51,CSV!O:O))/$D51</f>
        <v>0.55555555555555558</v>
      </c>
      <c r="AA51" s="6">
        <f>SUMIF(CSV!$A:$A,$A51,CSV!M:M)/$B51</f>
        <v>0.88888888888888884</v>
      </c>
      <c r="AB51" s="6">
        <f>SUMIF(CSV!$B:$B,$A51,CSV!O:O)/$C51</f>
        <v>0.22222222222222221</v>
      </c>
      <c r="AC51" s="10">
        <f>(SUMIF(CSV!$A:$A,$A51,CSV!N:N) +SUMIF(CSV!$B:$B,$A51,CSV!P:P))/$D51</f>
        <v>0.88888888888888884</v>
      </c>
      <c r="AD51" s="6">
        <f>SUMIF(CSV!$A:$A,$A51,CSV!N:N)/$B51</f>
        <v>0.77777777777777779</v>
      </c>
      <c r="AE51" s="14">
        <f>SUMIF(CSV!$B:$B,$A51,CSV!P:P)/$C51</f>
        <v>1</v>
      </c>
    </row>
    <row r="52" spans="1:31" x14ac:dyDescent="0.3">
      <c r="A52" s="4" t="s">
        <v>162</v>
      </c>
      <c r="B52" s="9">
        <f>COUNTIF(CSV!A:A,A52)</f>
        <v>8</v>
      </c>
      <c r="C52" s="4">
        <f>COUNTIF(CSV!B:B,A52)</f>
        <v>9</v>
      </c>
      <c r="D52" s="4">
        <f t="shared" si="2"/>
        <v>17</v>
      </c>
      <c r="E52" s="10">
        <f>(SUMIF(CSV!$A:$A,$A52,CSV!F:F) +SUMIF(CSV!$B:$B,$A52,CSV!F:F))/$D52</f>
        <v>4.4117647058823533</v>
      </c>
      <c r="F52" s="6">
        <f>SUMIF(CSV!$A:$A,$A52,CSV!F:F)/$B52</f>
        <v>4.375</v>
      </c>
      <c r="G52" s="6">
        <f>SUMIF(CSV!$B:$B,$A52,CSV!F:F)/$C52</f>
        <v>4.4444444444444446</v>
      </c>
      <c r="H52" s="10">
        <f>(SUMIF(CSV!$A:$A,$A52,CSV!D:D) +SUMIF(CSV!$B:$B,$A52,CSV!E:E))/$D52</f>
        <v>2.1176470588235294</v>
      </c>
      <c r="I52" s="6">
        <f>SUMIF(CSV!$A:$A,$A52,CSV!D:D)/$B52</f>
        <v>1.75</v>
      </c>
      <c r="J52" s="6">
        <f>SUMIF(CSV!$B:$B,$A52,CSV!E:E)/$C52</f>
        <v>2.4444444444444446</v>
      </c>
      <c r="K52" s="10">
        <f>(SUMIF(CSV!$A:$A,$A52,CSV!E:E) +SUMIF(CSV!$B:$B,$A52,CSV!D:D))/$D52</f>
        <v>2.2941176470588234</v>
      </c>
      <c r="L52" s="6">
        <f>SUMIF(CSV!$A:$A,$A52,CSV!E:E)/$B52</f>
        <v>2.625</v>
      </c>
      <c r="M52" s="6">
        <f>SUMIF(CSV!$B:$B,$A52,CSV!D:D)/$C52</f>
        <v>2</v>
      </c>
      <c r="N52" s="10">
        <f>(SUMIF(CSV!$A:$A,$A52,CSV!L:L) +SUMIF(CSV!$B:$B,$A52,CSV!L:L))/$D52</f>
        <v>2.1764705882352939</v>
      </c>
      <c r="O52" s="6">
        <f>SUMIF(CSV!$A:$A,$A52,CSV!L:L)/$B52</f>
        <v>1.875</v>
      </c>
      <c r="P52" s="6">
        <f>SUMIF(CSV!$B:$B,$A52,CSV!L:L)/$C52</f>
        <v>2.4444444444444446</v>
      </c>
      <c r="Q52" s="10">
        <f>(SUMIF(CSV!$A:$A,$A52,CSV!H:H) +SUMIF(CSV!$B:$B,$A52,CSV!J:J))/$D52</f>
        <v>1.0588235294117647</v>
      </c>
      <c r="R52" s="6">
        <f>SUMIF(CSV!$A:$A,$A52,CSV!H:H)/$B52</f>
        <v>0.625</v>
      </c>
      <c r="S52" s="6">
        <f>SUMIF(CSV!$B:$B,$A52,CSV!J:J)/$C52</f>
        <v>1.4444444444444444</v>
      </c>
      <c r="T52" s="10">
        <f>(SUMIF(CSV!$A:$A,$A52,CSV!I:I) +SUMIF(CSV!$B:$B,$A52,CSV!K:K))/$D52</f>
        <v>1.1176470588235294</v>
      </c>
      <c r="U52" s="6">
        <f>SUMIF(CSV!$A:$A,$A52,CSV!I:I)/$B52</f>
        <v>1.25</v>
      </c>
      <c r="V52" s="6">
        <f>SUMIF(CSV!$B:$B,$A52,CSV!K:K)/$C52</f>
        <v>1</v>
      </c>
      <c r="W52" s="10">
        <f>(SUMIF(CSV!$A:$A,$A52,CSV!Q:Q) +SUMIF(CSV!$B:$B,$A52,CSV!Q:Q))/$D52</f>
        <v>2.2352941176470589</v>
      </c>
      <c r="X52" s="6">
        <f>SUMIF(CSV!$A:$A,$A52,CSV!Q:Q)/$B52</f>
        <v>2.5</v>
      </c>
      <c r="Y52" s="6">
        <f>SUMIF(CSV!$B:$B,$A52,CSV!Q:Q)/$C52</f>
        <v>2</v>
      </c>
      <c r="Z52" s="10">
        <f>(SUMIF(CSV!$A:$A,$A52,CSV!M:M) +SUMIF(CSV!$B:$B,$A52,CSV!O:O))/$D52</f>
        <v>1.0588235294117647</v>
      </c>
      <c r="AA52" s="6">
        <f>SUMIF(CSV!$A:$A,$A52,CSV!M:M)/$B52</f>
        <v>1.125</v>
      </c>
      <c r="AB52" s="6">
        <f>SUMIF(CSV!$B:$B,$A52,CSV!O:O)/$C52</f>
        <v>1</v>
      </c>
      <c r="AC52" s="10">
        <f>(SUMIF(CSV!$A:$A,$A52,CSV!N:N) +SUMIF(CSV!$B:$B,$A52,CSV!P:P))/$D52</f>
        <v>1.1764705882352942</v>
      </c>
      <c r="AD52" s="6">
        <f>SUMIF(CSV!$A:$A,$A52,CSV!N:N)/$B52</f>
        <v>1.375</v>
      </c>
      <c r="AE52" s="14">
        <f>SUMIF(CSV!$B:$B,$A52,CSV!P:P)/$C52</f>
        <v>1</v>
      </c>
    </row>
    <row r="53" spans="1:31" x14ac:dyDescent="0.3">
      <c r="A53" s="4" t="s">
        <v>158</v>
      </c>
      <c r="B53" s="9">
        <f>COUNTIF(CSV!A:A,A53)</f>
        <v>8</v>
      </c>
      <c r="C53" s="4">
        <f>COUNTIF(CSV!B:B,A53)</f>
        <v>10</v>
      </c>
      <c r="D53" s="4">
        <f t="shared" si="2"/>
        <v>18</v>
      </c>
      <c r="E53" s="10">
        <f>(SUMIF(CSV!$A:$A,$A53,CSV!F:F) +SUMIF(CSV!$B:$B,$A53,CSV!F:F))/$D53</f>
        <v>3.9444444444444446</v>
      </c>
      <c r="F53" s="6">
        <f>SUMIF(CSV!$A:$A,$A53,CSV!F:F)/$B53</f>
        <v>4.25</v>
      </c>
      <c r="G53" s="6">
        <f>SUMIF(CSV!$B:$B,$A53,CSV!F:F)/$C53</f>
        <v>3.7</v>
      </c>
      <c r="H53" s="10">
        <f>(SUMIF(CSV!$A:$A,$A53,CSV!D:D) +SUMIF(CSV!$B:$B,$A53,CSV!E:E))/$D53</f>
        <v>1.8333333333333333</v>
      </c>
      <c r="I53" s="6">
        <f>SUMIF(CSV!$A:$A,$A53,CSV!D:D)/$B53</f>
        <v>2.625</v>
      </c>
      <c r="J53" s="6">
        <f>SUMIF(CSV!$B:$B,$A53,CSV!E:E)/$C53</f>
        <v>1.2</v>
      </c>
      <c r="K53" s="10">
        <f>(SUMIF(CSV!$A:$A,$A53,CSV!E:E) +SUMIF(CSV!$B:$B,$A53,CSV!D:D))/$D53</f>
        <v>2.1111111111111112</v>
      </c>
      <c r="L53" s="6">
        <f>SUMIF(CSV!$A:$A,$A53,CSV!E:E)/$B53</f>
        <v>1.625</v>
      </c>
      <c r="M53" s="6">
        <f>SUMIF(CSV!$B:$B,$A53,CSV!D:D)/$C53</f>
        <v>2.5</v>
      </c>
      <c r="N53" s="10">
        <f>(SUMIF(CSV!$A:$A,$A53,CSV!L:L) +SUMIF(CSV!$B:$B,$A53,CSV!L:L))/$D53</f>
        <v>1.7777777777777777</v>
      </c>
      <c r="O53" s="6">
        <f>SUMIF(CSV!$A:$A,$A53,CSV!L:L)/$B53</f>
        <v>1.875</v>
      </c>
      <c r="P53" s="6">
        <f>SUMIF(CSV!$B:$B,$A53,CSV!L:L)/$C53</f>
        <v>1.7</v>
      </c>
      <c r="Q53" s="10">
        <f>(SUMIF(CSV!$A:$A,$A53,CSV!H:H) +SUMIF(CSV!$B:$B,$A53,CSV!J:J))/$D53</f>
        <v>0.72222222222222221</v>
      </c>
      <c r="R53" s="6">
        <f>SUMIF(CSV!$A:$A,$A53,CSV!H:H)/$B53</f>
        <v>1.125</v>
      </c>
      <c r="S53" s="6">
        <f>SUMIF(CSV!$B:$B,$A53,CSV!J:J)/$C53</f>
        <v>0.4</v>
      </c>
      <c r="T53" s="10">
        <f>(SUMIF(CSV!$A:$A,$A53,CSV!I:I) +SUMIF(CSV!$B:$B,$A53,CSV!K:K))/$D53</f>
        <v>1.0555555555555556</v>
      </c>
      <c r="U53" s="6">
        <f>SUMIF(CSV!$A:$A,$A53,CSV!I:I)/$B53</f>
        <v>0.75</v>
      </c>
      <c r="V53" s="6">
        <f>SUMIF(CSV!$B:$B,$A53,CSV!K:K)/$C53</f>
        <v>1.3</v>
      </c>
      <c r="W53" s="10">
        <f>(SUMIF(CSV!$A:$A,$A53,CSV!Q:Q) +SUMIF(CSV!$B:$B,$A53,CSV!Q:Q))/$D53</f>
        <v>2.1666666666666665</v>
      </c>
      <c r="X53" s="6">
        <f>SUMIF(CSV!$A:$A,$A53,CSV!Q:Q)/$B53</f>
        <v>2.375</v>
      </c>
      <c r="Y53" s="6">
        <f>SUMIF(CSV!$B:$B,$A53,CSV!Q:Q)/$C53</f>
        <v>2</v>
      </c>
      <c r="Z53" s="10">
        <f>(SUMIF(CSV!$A:$A,$A53,CSV!M:M) +SUMIF(CSV!$B:$B,$A53,CSV!O:O))/$D53</f>
        <v>1.1111111111111112</v>
      </c>
      <c r="AA53" s="6">
        <f>SUMIF(CSV!$A:$A,$A53,CSV!M:M)/$B53</f>
        <v>1.5</v>
      </c>
      <c r="AB53" s="6">
        <f>SUMIF(CSV!$B:$B,$A53,CSV!O:O)/$C53</f>
        <v>0.8</v>
      </c>
      <c r="AC53" s="10">
        <f>(SUMIF(CSV!$A:$A,$A53,CSV!N:N) +SUMIF(CSV!$B:$B,$A53,CSV!P:P))/$D53</f>
        <v>1.0555555555555556</v>
      </c>
      <c r="AD53" s="6">
        <f>SUMIF(CSV!$A:$A,$A53,CSV!N:N)/$B53</f>
        <v>0.875</v>
      </c>
      <c r="AE53" s="14">
        <f>SUMIF(CSV!$B:$B,$A53,CSV!P:P)/$C53</f>
        <v>1.2</v>
      </c>
    </row>
    <row r="54" spans="1:31" x14ac:dyDescent="0.3">
      <c r="A54" s="4" t="s">
        <v>168</v>
      </c>
      <c r="B54" s="9">
        <f>COUNTIF(CSV!A:A,A54)</f>
        <v>9</v>
      </c>
      <c r="C54" s="4">
        <f>COUNTIF(CSV!B:B,A54)</f>
        <v>8</v>
      </c>
      <c r="D54" s="4">
        <f t="shared" si="2"/>
        <v>17</v>
      </c>
      <c r="E54" s="10">
        <f>(SUMIF(CSV!$A:$A,$A54,CSV!F:F) +SUMIF(CSV!$B:$B,$A54,CSV!F:F))/$D54</f>
        <v>3.4705882352941178</v>
      </c>
      <c r="F54" s="6">
        <f>SUMIF(CSV!$A:$A,$A54,CSV!F:F)/$B54</f>
        <v>3.4444444444444446</v>
      </c>
      <c r="G54" s="6">
        <f>SUMIF(CSV!$B:$B,$A54,CSV!F:F)/$C54</f>
        <v>3.5</v>
      </c>
      <c r="H54" s="10">
        <f>(SUMIF(CSV!$A:$A,$A54,CSV!D:D) +SUMIF(CSV!$B:$B,$A54,CSV!E:E))/$D54</f>
        <v>1.2352941176470589</v>
      </c>
      <c r="I54" s="6">
        <f>SUMIF(CSV!$A:$A,$A54,CSV!D:D)/$B54</f>
        <v>1.6666666666666667</v>
      </c>
      <c r="J54" s="6">
        <f>SUMIF(CSV!$B:$B,$A54,CSV!E:E)/$C54</f>
        <v>0.75</v>
      </c>
      <c r="K54" s="10">
        <f>(SUMIF(CSV!$A:$A,$A54,CSV!E:E) +SUMIF(CSV!$B:$B,$A54,CSV!D:D))/$D54</f>
        <v>2.2352941176470589</v>
      </c>
      <c r="L54" s="6">
        <f>SUMIF(CSV!$A:$A,$A54,CSV!E:E)/$B54</f>
        <v>1.7777777777777777</v>
      </c>
      <c r="M54" s="6">
        <f>SUMIF(CSV!$B:$B,$A54,CSV!D:D)/$C54</f>
        <v>2.75</v>
      </c>
      <c r="N54" s="10">
        <f>(SUMIF(CSV!$A:$A,$A54,CSV!L:L) +SUMIF(CSV!$B:$B,$A54,CSV!L:L))/$D54</f>
        <v>1.4705882352941178</v>
      </c>
      <c r="O54" s="6">
        <f>SUMIF(CSV!$A:$A,$A54,CSV!L:L)/$B54</f>
        <v>1.4444444444444444</v>
      </c>
      <c r="P54" s="6">
        <f>SUMIF(CSV!$B:$B,$A54,CSV!L:L)/$C54</f>
        <v>1.5</v>
      </c>
      <c r="Q54" s="10">
        <f>(SUMIF(CSV!$A:$A,$A54,CSV!H:H) +SUMIF(CSV!$B:$B,$A54,CSV!J:J))/$D54</f>
        <v>0.52941176470588236</v>
      </c>
      <c r="R54" s="6">
        <f>SUMIF(CSV!$A:$A,$A54,CSV!H:H)/$B54</f>
        <v>0.66666666666666663</v>
      </c>
      <c r="S54" s="6">
        <f>SUMIF(CSV!$B:$B,$A54,CSV!J:J)/$C54</f>
        <v>0.375</v>
      </c>
      <c r="T54" s="10">
        <f>(SUMIF(CSV!$A:$A,$A54,CSV!I:I) +SUMIF(CSV!$B:$B,$A54,CSV!K:K))/$D54</f>
        <v>0.94117647058823528</v>
      </c>
      <c r="U54" s="6">
        <f>SUMIF(CSV!$A:$A,$A54,CSV!I:I)/$B54</f>
        <v>0.77777777777777779</v>
      </c>
      <c r="V54" s="6">
        <f>SUMIF(CSV!$B:$B,$A54,CSV!K:K)/$C54</f>
        <v>1.125</v>
      </c>
      <c r="W54" s="10">
        <f>(SUMIF(CSV!$A:$A,$A54,CSV!Q:Q) +SUMIF(CSV!$B:$B,$A54,CSV!Q:Q))/$D54</f>
        <v>2</v>
      </c>
      <c r="X54" s="6">
        <f>SUMIF(CSV!$A:$A,$A54,CSV!Q:Q)/$B54</f>
        <v>2</v>
      </c>
      <c r="Y54" s="6">
        <f>SUMIF(CSV!$B:$B,$A54,CSV!Q:Q)/$C54</f>
        <v>2</v>
      </c>
      <c r="Z54" s="10">
        <f>(SUMIF(CSV!$A:$A,$A54,CSV!M:M) +SUMIF(CSV!$B:$B,$A54,CSV!O:O))/$D54</f>
        <v>0.70588235294117652</v>
      </c>
      <c r="AA54" s="6">
        <f>SUMIF(CSV!$A:$A,$A54,CSV!M:M)/$B54</f>
        <v>1</v>
      </c>
      <c r="AB54" s="6">
        <f>SUMIF(CSV!$B:$B,$A54,CSV!O:O)/$C54</f>
        <v>0.375</v>
      </c>
      <c r="AC54" s="10">
        <f>(SUMIF(CSV!$A:$A,$A54,CSV!N:N) +SUMIF(CSV!$B:$B,$A54,CSV!P:P))/$D54</f>
        <v>1.2941176470588236</v>
      </c>
      <c r="AD54" s="6">
        <f>SUMIF(CSV!$A:$A,$A54,CSV!N:N)/$B54</f>
        <v>1</v>
      </c>
      <c r="AE54" s="14">
        <f>SUMIF(CSV!$B:$B,$A54,CSV!P:P)/$C54</f>
        <v>1.625</v>
      </c>
    </row>
    <row r="55" spans="1:31" x14ac:dyDescent="0.3">
      <c r="A55" s="4" t="s">
        <v>167</v>
      </c>
      <c r="B55" s="9">
        <f>COUNTIF(CSV!A:A,A55)</f>
        <v>10</v>
      </c>
      <c r="C55" s="4">
        <f>COUNTIF(CSV!B:B,A55)</f>
        <v>8</v>
      </c>
      <c r="D55" s="4">
        <f t="shared" si="2"/>
        <v>18</v>
      </c>
      <c r="E55" s="10">
        <f>(SUMIF(CSV!$A:$A,$A55,CSV!F:F) +SUMIF(CSV!$B:$B,$A55,CSV!F:F))/$D55</f>
        <v>2.8333333333333335</v>
      </c>
      <c r="F55" s="6">
        <f>SUMIF(CSV!$A:$A,$A55,CSV!F:F)/$B55</f>
        <v>3.3</v>
      </c>
      <c r="G55" s="6">
        <f>SUMIF(CSV!$B:$B,$A55,CSV!F:F)/$C55</f>
        <v>2.25</v>
      </c>
      <c r="H55" s="10">
        <f>(SUMIF(CSV!$A:$A,$A55,CSV!D:D) +SUMIF(CSV!$B:$B,$A55,CSV!E:E))/$D55</f>
        <v>1.1111111111111112</v>
      </c>
      <c r="I55" s="6">
        <f>SUMIF(CSV!$A:$A,$A55,CSV!D:D)/$B55</f>
        <v>1.4</v>
      </c>
      <c r="J55" s="6">
        <f>SUMIF(CSV!$B:$B,$A55,CSV!E:E)/$C55</f>
        <v>0.75</v>
      </c>
      <c r="K55" s="10">
        <f>(SUMIF(CSV!$A:$A,$A55,CSV!E:E) +SUMIF(CSV!$B:$B,$A55,CSV!D:D))/$D55</f>
        <v>1.7222222222222223</v>
      </c>
      <c r="L55" s="6">
        <f>SUMIF(CSV!$A:$A,$A55,CSV!E:E)/$B55</f>
        <v>1.9</v>
      </c>
      <c r="M55" s="6">
        <f>SUMIF(CSV!$B:$B,$A55,CSV!D:D)/$C55</f>
        <v>1.5</v>
      </c>
      <c r="N55" s="10">
        <f>(SUMIF(CSV!$A:$A,$A55,CSV!L:L) +SUMIF(CSV!$B:$B,$A55,CSV!L:L))/$D55</f>
        <v>1.6666666666666667</v>
      </c>
      <c r="O55" s="6">
        <f>SUMIF(CSV!$A:$A,$A55,CSV!L:L)/$B55</f>
        <v>2</v>
      </c>
      <c r="P55" s="6">
        <f>SUMIF(CSV!$B:$B,$A55,CSV!L:L)/$C55</f>
        <v>1.25</v>
      </c>
      <c r="Q55" s="10">
        <f>(SUMIF(CSV!$A:$A,$A55,CSV!H:H) +SUMIF(CSV!$B:$B,$A55,CSV!J:J))/$D55</f>
        <v>0.5</v>
      </c>
      <c r="R55" s="6">
        <f>SUMIF(CSV!$A:$A,$A55,CSV!H:H)/$B55</f>
        <v>0.6</v>
      </c>
      <c r="S55" s="6">
        <f>SUMIF(CSV!$B:$B,$A55,CSV!J:J)/$C55</f>
        <v>0.375</v>
      </c>
      <c r="T55" s="10">
        <f>(SUMIF(CSV!$A:$A,$A55,CSV!I:I) +SUMIF(CSV!$B:$B,$A55,CSV!K:K))/$D55</f>
        <v>1.1666666666666667</v>
      </c>
      <c r="U55" s="6">
        <f>SUMIF(CSV!$A:$A,$A55,CSV!I:I)/$B55</f>
        <v>1.4</v>
      </c>
      <c r="V55" s="6">
        <f>SUMIF(CSV!$B:$B,$A55,CSV!K:K)/$C55</f>
        <v>0.875</v>
      </c>
      <c r="W55" s="10">
        <f>(SUMIF(CSV!$A:$A,$A55,CSV!Q:Q) +SUMIF(CSV!$B:$B,$A55,CSV!Q:Q))/$D55</f>
        <v>1.1666666666666667</v>
      </c>
      <c r="X55" s="6">
        <f>SUMIF(CSV!$A:$A,$A55,CSV!Q:Q)/$B55</f>
        <v>1.3</v>
      </c>
      <c r="Y55" s="6">
        <f>SUMIF(CSV!$B:$B,$A55,CSV!Q:Q)/$C55</f>
        <v>1</v>
      </c>
      <c r="Z55" s="10">
        <f>(SUMIF(CSV!$A:$A,$A55,CSV!M:M) +SUMIF(CSV!$B:$B,$A55,CSV!O:O))/$D55</f>
        <v>0.61111111111111116</v>
      </c>
      <c r="AA55" s="6">
        <f>SUMIF(CSV!$A:$A,$A55,CSV!M:M)/$B55</f>
        <v>0.8</v>
      </c>
      <c r="AB55" s="6">
        <f>SUMIF(CSV!$B:$B,$A55,CSV!O:O)/$C55</f>
        <v>0.375</v>
      </c>
      <c r="AC55" s="10">
        <f>(SUMIF(CSV!$A:$A,$A55,CSV!N:N) +SUMIF(CSV!$B:$B,$A55,CSV!P:P))/$D55</f>
        <v>0.55555555555555558</v>
      </c>
      <c r="AD55" s="6">
        <f>SUMIF(CSV!$A:$A,$A55,CSV!N:N)/$B55</f>
        <v>0.5</v>
      </c>
      <c r="AE55" s="14">
        <f>SUMIF(CSV!$B:$B,$A55,CSV!P:P)/$C55</f>
        <v>0.625</v>
      </c>
    </row>
    <row r="56" spans="1:31" x14ac:dyDescent="0.3">
      <c r="A56" s="4" t="s">
        <v>154</v>
      </c>
      <c r="B56" s="9">
        <f>COUNTIF(CSV!A:A,A56)</f>
        <v>9</v>
      </c>
      <c r="C56" s="4">
        <f>COUNTIF(CSV!B:B,A56)</f>
        <v>8</v>
      </c>
      <c r="D56" s="4">
        <f t="shared" si="2"/>
        <v>17</v>
      </c>
      <c r="E56" s="10">
        <f>(SUMIF(CSV!$A:$A,$A56,CSV!F:F) +SUMIF(CSV!$B:$B,$A56,CSV!F:F))/$D56</f>
        <v>4</v>
      </c>
      <c r="F56" s="6">
        <f>SUMIF(CSV!$A:$A,$A56,CSV!F:F)/$B56</f>
        <v>4.2222222222222223</v>
      </c>
      <c r="G56" s="6">
        <f>SUMIF(CSV!$B:$B,$A56,CSV!F:F)/$C56</f>
        <v>3.75</v>
      </c>
      <c r="H56" s="10">
        <f>(SUMIF(CSV!$A:$A,$A56,CSV!D:D) +SUMIF(CSV!$B:$B,$A56,CSV!E:E))/$D56</f>
        <v>3.5294117647058822</v>
      </c>
      <c r="I56" s="6">
        <f>SUMIF(CSV!$A:$A,$A56,CSV!D:D)/$B56</f>
        <v>4</v>
      </c>
      <c r="J56" s="6">
        <f>SUMIF(CSV!$B:$B,$A56,CSV!E:E)/$C56</f>
        <v>3</v>
      </c>
      <c r="K56" s="10">
        <f>(SUMIF(CSV!$A:$A,$A56,CSV!E:E) +SUMIF(CSV!$B:$B,$A56,CSV!D:D))/$D56</f>
        <v>0.47058823529411764</v>
      </c>
      <c r="L56" s="6">
        <f>SUMIF(CSV!$A:$A,$A56,CSV!E:E)/$B56</f>
        <v>0.22222222222222221</v>
      </c>
      <c r="M56" s="6">
        <f>SUMIF(CSV!$B:$B,$A56,CSV!D:D)/$C56</f>
        <v>0.75</v>
      </c>
      <c r="N56" s="10">
        <f>(SUMIF(CSV!$A:$A,$A56,CSV!L:L) +SUMIF(CSV!$B:$B,$A56,CSV!L:L))/$D56</f>
        <v>1.8235294117647058</v>
      </c>
      <c r="O56" s="6">
        <f>SUMIF(CSV!$A:$A,$A56,CSV!L:L)/$B56</f>
        <v>2</v>
      </c>
      <c r="P56" s="6">
        <f>SUMIF(CSV!$B:$B,$A56,CSV!L:L)/$C56</f>
        <v>1.625</v>
      </c>
      <c r="Q56" s="10">
        <f>(SUMIF(CSV!$A:$A,$A56,CSV!H:H) +SUMIF(CSV!$B:$B,$A56,CSV!J:J))/$D56</f>
        <v>1.5294117647058822</v>
      </c>
      <c r="R56" s="6">
        <f>SUMIF(CSV!$A:$A,$A56,CSV!H:H)/$B56</f>
        <v>1.8888888888888888</v>
      </c>
      <c r="S56" s="6">
        <f>SUMIF(CSV!$B:$B,$A56,CSV!J:J)/$C56</f>
        <v>1.125</v>
      </c>
      <c r="T56" s="10">
        <f>(SUMIF(CSV!$A:$A,$A56,CSV!I:I) +SUMIF(CSV!$B:$B,$A56,CSV!K:K))/$D56</f>
        <v>0.29411764705882354</v>
      </c>
      <c r="U56" s="6">
        <f>SUMIF(CSV!$A:$A,$A56,CSV!I:I)/$B56</f>
        <v>0.1111111111111111</v>
      </c>
      <c r="V56" s="6">
        <f>SUMIF(CSV!$B:$B,$A56,CSV!K:K)/$C56</f>
        <v>0.5</v>
      </c>
      <c r="W56" s="10">
        <f>(SUMIF(CSV!$A:$A,$A56,CSV!Q:Q) +SUMIF(CSV!$B:$B,$A56,CSV!Q:Q))/$D56</f>
        <v>2.1764705882352939</v>
      </c>
      <c r="X56" s="6">
        <f>SUMIF(CSV!$A:$A,$A56,CSV!Q:Q)/$B56</f>
        <v>2.2222222222222223</v>
      </c>
      <c r="Y56" s="6">
        <f>SUMIF(CSV!$B:$B,$A56,CSV!Q:Q)/$C56</f>
        <v>2.125</v>
      </c>
      <c r="Z56" s="10">
        <f>(SUMIF(CSV!$A:$A,$A56,CSV!M:M) +SUMIF(CSV!$B:$B,$A56,CSV!O:O))/$D56</f>
        <v>2</v>
      </c>
      <c r="AA56" s="6">
        <f>SUMIF(CSV!$A:$A,$A56,CSV!M:M)/$B56</f>
        <v>2.1111111111111112</v>
      </c>
      <c r="AB56" s="6">
        <f>SUMIF(CSV!$B:$B,$A56,CSV!O:O)/$C56</f>
        <v>1.875</v>
      </c>
      <c r="AC56" s="10">
        <f>(SUMIF(CSV!$A:$A,$A56,CSV!N:N) +SUMIF(CSV!$B:$B,$A56,CSV!P:P))/$D56</f>
        <v>0.17647058823529413</v>
      </c>
      <c r="AD56" s="6">
        <f>SUMIF(CSV!$A:$A,$A56,CSV!N:N)/$B56</f>
        <v>0.1111111111111111</v>
      </c>
      <c r="AE56" s="14">
        <f>SUMIF(CSV!$B:$B,$A56,CSV!P:P)/$C56</f>
        <v>0.25</v>
      </c>
    </row>
    <row r="57" spans="1:31" x14ac:dyDescent="0.3">
      <c r="A57" s="4" t="s">
        <v>156</v>
      </c>
      <c r="B57" s="9">
        <f>COUNTIF(CSV!A:A,A57)</f>
        <v>9</v>
      </c>
      <c r="C57" s="4">
        <f>COUNTIF(CSV!B:B,A57)</f>
        <v>9</v>
      </c>
      <c r="D57" s="4">
        <f t="shared" si="2"/>
        <v>18</v>
      </c>
      <c r="E57" s="10">
        <f>(SUMIF(CSV!$A:$A,$A57,CSV!F:F) +SUMIF(CSV!$B:$B,$A57,CSV!F:F))/$D57</f>
        <v>3.1111111111111112</v>
      </c>
      <c r="F57" s="6">
        <f>SUMIF(CSV!$A:$A,$A57,CSV!F:F)/$B57</f>
        <v>3.2222222222222223</v>
      </c>
      <c r="G57" s="6">
        <f>SUMIF(CSV!$B:$B,$A57,CSV!F:F)/$C57</f>
        <v>3</v>
      </c>
      <c r="H57" s="10">
        <f>(SUMIF(CSV!$A:$A,$A57,CSV!D:D) +SUMIF(CSV!$B:$B,$A57,CSV!E:E))/$D57</f>
        <v>1.6666666666666667</v>
      </c>
      <c r="I57" s="6">
        <f>SUMIF(CSV!$A:$A,$A57,CSV!D:D)/$B57</f>
        <v>2.2222222222222223</v>
      </c>
      <c r="J57" s="6">
        <f>SUMIF(CSV!$B:$B,$A57,CSV!E:E)/$C57</f>
        <v>1.1111111111111112</v>
      </c>
      <c r="K57" s="10">
        <f>(SUMIF(CSV!$A:$A,$A57,CSV!E:E) +SUMIF(CSV!$B:$B,$A57,CSV!D:D))/$D57</f>
        <v>1.4444444444444444</v>
      </c>
      <c r="L57" s="6">
        <f>SUMIF(CSV!$A:$A,$A57,CSV!E:E)/$B57</f>
        <v>1</v>
      </c>
      <c r="M57" s="6">
        <f>SUMIF(CSV!$B:$B,$A57,CSV!D:D)/$C57</f>
        <v>1.8888888888888888</v>
      </c>
      <c r="N57" s="10">
        <f>(SUMIF(CSV!$A:$A,$A57,CSV!L:L) +SUMIF(CSV!$B:$B,$A57,CSV!L:L))/$D57</f>
        <v>1.3888888888888888</v>
      </c>
      <c r="O57" s="6">
        <f>SUMIF(CSV!$A:$A,$A57,CSV!L:L)/$B57</f>
        <v>1.6666666666666667</v>
      </c>
      <c r="P57" s="6">
        <f>SUMIF(CSV!$B:$B,$A57,CSV!L:L)/$C57</f>
        <v>1.1111111111111112</v>
      </c>
      <c r="Q57" s="10">
        <f>(SUMIF(CSV!$A:$A,$A57,CSV!H:H) +SUMIF(CSV!$B:$B,$A57,CSV!J:J))/$D57</f>
        <v>0.94444444444444442</v>
      </c>
      <c r="R57" s="6">
        <f>SUMIF(CSV!$A:$A,$A57,CSV!H:H)/$B57</f>
        <v>1.4444444444444444</v>
      </c>
      <c r="S57" s="6">
        <f>SUMIF(CSV!$B:$B,$A57,CSV!J:J)/$C57</f>
        <v>0.44444444444444442</v>
      </c>
      <c r="T57" s="10">
        <f>(SUMIF(CSV!$A:$A,$A57,CSV!I:I) +SUMIF(CSV!$B:$B,$A57,CSV!K:K))/$D57</f>
        <v>0.44444444444444442</v>
      </c>
      <c r="U57" s="6">
        <f>SUMIF(CSV!$A:$A,$A57,CSV!I:I)/$B57</f>
        <v>0.22222222222222221</v>
      </c>
      <c r="V57" s="6">
        <f>SUMIF(CSV!$B:$B,$A57,CSV!K:K)/$C57</f>
        <v>0.66666666666666663</v>
      </c>
      <c r="W57" s="10">
        <f>(SUMIF(CSV!$A:$A,$A57,CSV!Q:Q) +SUMIF(CSV!$B:$B,$A57,CSV!Q:Q))/$D57</f>
        <v>1.7222222222222223</v>
      </c>
      <c r="X57" s="6">
        <f>SUMIF(CSV!$A:$A,$A57,CSV!Q:Q)/$B57</f>
        <v>1.5555555555555556</v>
      </c>
      <c r="Y57" s="6">
        <f>SUMIF(CSV!$B:$B,$A57,CSV!Q:Q)/$C57</f>
        <v>1.8888888888888888</v>
      </c>
      <c r="Z57" s="10">
        <f>(SUMIF(CSV!$A:$A,$A57,CSV!M:M) +SUMIF(CSV!$B:$B,$A57,CSV!O:O))/$D57</f>
        <v>0.72222222222222221</v>
      </c>
      <c r="AA57" s="6">
        <f>SUMIF(CSV!$A:$A,$A57,CSV!M:M)/$B57</f>
        <v>0.77777777777777779</v>
      </c>
      <c r="AB57" s="6">
        <f>SUMIF(CSV!$B:$B,$A57,CSV!O:O)/$C57</f>
        <v>0.66666666666666663</v>
      </c>
      <c r="AC57" s="10">
        <f>(SUMIF(CSV!$A:$A,$A57,CSV!N:N) +SUMIF(CSV!$B:$B,$A57,CSV!P:P))/$D57</f>
        <v>1</v>
      </c>
      <c r="AD57" s="6">
        <f>SUMIF(CSV!$A:$A,$A57,CSV!N:N)/$B57</f>
        <v>0.77777777777777779</v>
      </c>
      <c r="AE57" s="14">
        <f>SUMIF(CSV!$B:$B,$A57,CSV!P:P)/$C57</f>
        <v>1.2222222222222223</v>
      </c>
    </row>
    <row r="58" spans="1:31" x14ac:dyDescent="0.3">
      <c r="A58" s="4" t="s">
        <v>157</v>
      </c>
      <c r="B58" s="9">
        <f>COUNTIF(CSV!A:A,A58)</f>
        <v>9</v>
      </c>
      <c r="C58" s="4">
        <f>COUNTIF(CSV!B:B,A58)</f>
        <v>9</v>
      </c>
      <c r="D58" s="4">
        <f t="shared" si="2"/>
        <v>18</v>
      </c>
      <c r="E58" s="10">
        <f>(SUMIF(CSV!$A:$A,$A58,CSV!F:F) +SUMIF(CSV!$B:$B,$A58,CSV!F:F))/$D58</f>
        <v>2.9444444444444446</v>
      </c>
      <c r="F58" s="6">
        <f>SUMIF(CSV!$A:$A,$A58,CSV!F:F)/$B58</f>
        <v>3.5555555555555554</v>
      </c>
      <c r="G58" s="6">
        <f>SUMIF(CSV!$B:$B,$A58,CSV!F:F)/$C58</f>
        <v>2.3333333333333335</v>
      </c>
      <c r="H58" s="10">
        <f>(SUMIF(CSV!$A:$A,$A58,CSV!D:D) +SUMIF(CSV!$B:$B,$A58,CSV!E:E))/$D58</f>
        <v>1.6666666666666667</v>
      </c>
      <c r="I58" s="6">
        <f>SUMIF(CSV!$A:$A,$A58,CSV!D:D)/$B58</f>
        <v>2.2222222222222223</v>
      </c>
      <c r="J58" s="6">
        <f>SUMIF(CSV!$B:$B,$A58,CSV!E:E)/$C58</f>
        <v>1.1111111111111112</v>
      </c>
      <c r="K58" s="10">
        <f>(SUMIF(CSV!$A:$A,$A58,CSV!E:E) +SUMIF(CSV!$B:$B,$A58,CSV!D:D))/$D58</f>
        <v>1.2777777777777777</v>
      </c>
      <c r="L58" s="6">
        <f>SUMIF(CSV!$A:$A,$A58,CSV!E:E)/$B58</f>
        <v>1.3333333333333333</v>
      </c>
      <c r="M58" s="6">
        <f>SUMIF(CSV!$B:$B,$A58,CSV!D:D)/$C58</f>
        <v>1.2222222222222223</v>
      </c>
      <c r="N58" s="10">
        <f>(SUMIF(CSV!$A:$A,$A58,CSV!L:L) +SUMIF(CSV!$B:$B,$A58,CSV!L:L))/$D58</f>
        <v>1.4444444444444444</v>
      </c>
      <c r="O58" s="6">
        <f>SUMIF(CSV!$A:$A,$A58,CSV!L:L)/$B58</f>
        <v>1.6666666666666667</v>
      </c>
      <c r="P58" s="6">
        <f>SUMIF(CSV!$B:$B,$A58,CSV!L:L)/$C58</f>
        <v>1.2222222222222223</v>
      </c>
      <c r="Q58" s="10">
        <f>(SUMIF(CSV!$A:$A,$A58,CSV!H:H) +SUMIF(CSV!$B:$B,$A58,CSV!J:J))/$D58</f>
        <v>0.94444444444444442</v>
      </c>
      <c r="R58" s="6">
        <f>SUMIF(CSV!$A:$A,$A58,CSV!H:H)/$B58</f>
        <v>1.1111111111111112</v>
      </c>
      <c r="S58" s="6">
        <f>SUMIF(CSV!$B:$B,$A58,CSV!J:J)/$C58</f>
        <v>0.77777777777777779</v>
      </c>
      <c r="T58" s="10">
        <f>(SUMIF(CSV!$A:$A,$A58,CSV!I:I) +SUMIF(CSV!$B:$B,$A58,CSV!K:K))/$D58</f>
        <v>0.5</v>
      </c>
      <c r="U58" s="6">
        <f>SUMIF(CSV!$A:$A,$A58,CSV!I:I)/$B58</f>
        <v>0.55555555555555558</v>
      </c>
      <c r="V58" s="6">
        <f>SUMIF(CSV!$B:$B,$A58,CSV!K:K)/$C58</f>
        <v>0.44444444444444442</v>
      </c>
      <c r="W58" s="10">
        <f>(SUMIF(CSV!$A:$A,$A58,CSV!Q:Q) +SUMIF(CSV!$B:$B,$A58,CSV!Q:Q))/$D58</f>
        <v>1.5</v>
      </c>
      <c r="X58" s="6">
        <f>SUMIF(CSV!$A:$A,$A58,CSV!Q:Q)/$B58</f>
        <v>1.8888888888888888</v>
      </c>
      <c r="Y58" s="6">
        <f>SUMIF(CSV!$B:$B,$A58,CSV!Q:Q)/$C58</f>
        <v>1.1111111111111112</v>
      </c>
      <c r="Z58" s="10">
        <f>(SUMIF(CSV!$A:$A,$A58,CSV!M:M) +SUMIF(CSV!$B:$B,$A58,CSV!O:O))/$D58</f>
        <v>0.72222222222222221</v>
      </c>
      <c r="AA58" s="6">
        <f>SUMIF(CSV!$A:$A,$A58,CSV!M:M)/$B58</f>
        <v>1.1111111111111112</v>
      </c>
      <c r="AB58" s="6">
        <f>SUMIF(CSV!$B:$B,$A58,CSV!O:O)/$C58</f>
        <v>0.33333333333333331</v>
      </c>
      <c r="AC58" s="10">
        <f>(SUMIF(CSV!$A:$A,$A58,CSV!N:N) +SUMIF(CSV!$B:$B,$A58,CSV!P:P))/$D58</f>
        <v>0.77777777777777779</v>
      </c>
      <c r="AD58" s="6">
        <f>SUMIF(CSV!$A:$A,$A58,CSV!N:N)/$B58</f>
        <v>0.77777777777777779</v>
      </c>
      <c r="AE58" s="14">
        <f>SUMIF(CSV!$B:$B,$A58,CSV!P:P)/$C58</f>
        <v>0.77777777777777779</v>
      </c>
    </row>
    <row r="59" spans="1:31" x14ac:dyDescent="0.3">
      <c r="A59" s="4" t="s">
        <v>160</v>
      </c>
      <c r="B59" s="9">
        <f>COUNTIF(CSV!A:A,A59)</f>
        <v>8</v>
      </c>
      <c r="C59" s="4">
        <f>COUNTIF(CSV!B:B,A59)</f>
        <v>10</v>
      </c>
      <c r="D59" s="4">
        <f t="shared" si="2"/>
        <v>18</v>
      </c>
      <c r="E59" s="10">
        <f>(SUMIF(CSV!$A:$A,$A59,CSV!F:F) +SUMIF(CSV!$B:$B,$A59,CSV!F:F))/$D59</f>
        <v>2.8333333333333335</v>
      </c>
      <c r="F59" s="6">
        <f>SUMIF(CSV!$A:$A,$A59,CSV!F:F)/$B59</f>
        <v>2.375</v>
      </c>
      <c r="G59" s="6">
        <f>SUMIF(CSV!$B:$B,$A59,CSV!F:F)/$C59</f>
        <v>3.2</v>
      </c>
      <c r="H59" s="10">
        <f>(SUMIF(CSV!$A:$A,$A59,CSV!D:D) +SUMIF(CSV!$B:$B,$A59,CSV!E:E))/$D59</f>
        <v>1.3888888888888888</v>
      </c>
      <c r="I59" s="6">
        <f>SUMIF(CSV!$A:$A,$A59,CSV!D:D)/$B59</f>
        <v>1.625</v>
      </c>
      <c r="J59" s="6">
        <f>SUMIF(CSV!$B:$B,$A59,CSV!E:E)/$C59</f>
        <v>1.2</v>
      </c>
      <c r="K59" s="10">
        <f>(SUMIF(CSV!$A:$A,$A59,CSV!E:E) +SUMIF(CSV!$B:$B,$A59,CSV!D:D))/$D59</f>
        <v>1.4444444444444444</v>
      </c>
      <c r="L59" s="6">
        <f>SUMIF(CSV!$A:$A,$A59,CSV!E:E)/$B59</f>
        <v>0.75</v>
      </c>
      <c r="M59" s="6">
        <f>SUMIF(CSV!$B:$B,$A59,CSV!D:D)/$C59</f>
        <v>2</v>
      </c>
      <c r="N59" s="10">
        <f>(SUMIF(CSV!$A:$A,$A59,CSV!L:L) +SUMIF(CSV!$B:$B,$A59,CSV!L:L))/$D59</f>
        <v>1.3333333333333333</v>
      </c>
      <c r="O59" s="6">
        <f>SUMIF(CSV!$A:$A,$A59,CSV!L:L)/$B59</f>
        <v>1.375</v>
      </c>
      <c r="P59" s="6">
        <f>SUMIF(CSV!$B:$B,$A59,CSV!L:L)/$C59</f>
        <v>1.3</v>
      </c>
      <c r="Q59" s="10">
        <f>(SUMIF(CSV!$A:$A,$A59,CSV!H:H) +SUMIF(CSV!$B:$B,$A59,CSV!J:J))/$D59</f>
        <v>0.66666666666666663</v>
      </c>
      <c r="R59" s="6">
        <f>SUMIF(CSV!$A:$A,$A59,CSV!H:H)/$B59</f>
        <v>0.875</v>
      </c>
      <c r="S59" s="6">
        <f>SUMIF(CSV!$B:$B,$A59,CSV!J:J)/$C59</f>
        <v>0.5</v>
      </c>
      <c r="T59" s="10">
        <f>(SUMIF(CSV!$A:$A,$A59,CSV!I:I) +SUMIF(CSV!$B:$B,$A59,CSV!K:K))/$D59</f>
        <v>0.66666666666666663</v>
      </c>
      <c r="U59" s="6">
        <f>SUMIF(CSV!$A:$A,$A59,CSV!I:I)/$B59</f>
        <v>0.5</v>
      </c>
      <c r="V59" s="6">
        <f>SUMIF(CSV!$B:$B,$A59,CSV!K:K)/$C59</f>
        <v>0.8</v>
      </c>
      <c r="W59" s="10">
        <f>(SUMIF(CSV!$A:$A,$A59,CSV!Q:Q) +SUMIF(CSV!$B:$B,$A59,CSV!Q:Q))/$D59</f>
        <v>1.5</v>
      </c>
      <c r="X59" s="6">
        <f>SUMIF(CSV!$A:$A,$A59,CSV!Q:Q)/$B59</f>
        <v>1</v>
      </c>
      <c r="Y59" s="6">
        <f>SUMIF(CSV!$B:$B,$A59,CSV!Q:Q)/$C59</f>
        <v>1.9</v>
      </c>
      <c r="Z59" s="10">
        <f>(SUMIF(CSV!$A:$A,$A59,CSV!M:M) +SUMIF(CSV!$B:$B,$A59,CSV!O:O))/$D59</f>
        <v>0.72222222222222221</v>
      </c>
      <c r="AA59" s="6">
        <f>SUMIF(CSV!$A:$A,$A59,CSV!M:M)/$B59</f>
        <v>0.75</v>
      </c>
      <c r="AB59" s="6">
        <f>SUMIF(CSV!$B:$B,$A59,CSV!O:O)/$C59</f>
        <v>0.7</v>
      </c>
      <c r="AC59" s="10">
        <f>(SUMIF(CSV!$A:$A,$A59,CSV!N:N) +SUMIF(CSV!$B:$B,$A59,CSV!P:P))/$D59</f>
        <v>0.77777777777777779</v>
      </c>
      <c r="AD59" s="6">
        <f>SUMIF(CSV!$A:$A,$A59,CSV!N:N)/$B59</f>
        <v>0.25</v>
      </c>
      <c r="AE59" s="14">
        <f>SUMIF(CSV!$B:$B,$A59,CSV!P:P)/$C59</f>
        <v>1.2</v>
      </c>
    </row>
    <row r="60" spans="1:31" x14ac:dyDescent="0.3">
      <c r="A60" s="4" t="s">
        <v>164</v>
      </c>
      <c r="B60" s="9">
        <f>COUNTIF(CSV!A:A,A60)</f>
        <v>8</v>
      </c>
      <c r="C60" s="4">
        <f>COUNTIF(CSV!B:B,A60)</f>
        <v>9</v>
      </c>
      <c r="D60" s="4">
        <f t="shared" si="2"/>
        <v>17</v>
      </c>
      <c r="E60" s="10">
        <f>(SUMIF(CSV!$A:$A,$A60,CSV!F:F) +SUMIF(CSV!$B:$B,$A60,CSV!F:F))/$D60</f>
        <v>3.5294117647058822</v>
      </c>
      <c r="F60" s="6">
        <f>SUMIF(CSV!$A:$A,$A60,CSV!F:F)/$B60</f>
        <v>3.25</v>
      </c>
      <c r="G60" s="6">
        <f>SUMIF(CSV!$B:$B,$A60,CSV!F:F)/$C60</f>
        <v>3.7777777777777777</v>
      </c>
      <c r="H60" s="10">
        <f>(SUMIF(CSV!$A:$A,$A60,CSV!D:D) +SUMIF(CSV!$B:$B,$A60,CSV!E:E))/$D60</f>
        <v>1.5294117647058822</v>
      </c>
      <c r="I60" s="6">
        <f>SUMIF(CSV!$A:$A,$A60,CSV!D:D)/$B60</f>
        <v>1.25</v>
      </c>
      <c r="J60" s="6">
        <f>SUMIF(CSV!$B:$B,$A60,CSV!E:E)/$C60</f>
        <v>1.7777777777777777</v>
      </c>
      <c r="K60" s="10">
        <f>(SUMIF(CSV!$A:$A,$A60,CSV!E:E) +SUMIF(CSV!$B:$B,$A60,CSV!D:D))/$D60</f>
        <v>2</v>
      </c>
      <c r="L60" s="6">
        <f>SUMIF(CSV!$A:$A,$A60,CSV!E:E)/$B60</f>
        <v>2</v>
      </c>
      <c r="M60" s="6">
        <f>SUMIF(CSV!$B:$B,$A60,CSV!D:D)/$C60</f>
        <v>2</v>
      </c>
      <c r="N60" s="10">
        <f>(SUMIF(CSV!$A:$A,$A60,CSV!L:L) +SUMIF(CSV!$B:$B,$A60,CSV!L:L))/$D60</f>
        <v>1.8823529411764706</v>
      </c>
      <c r="O60" s="6">
        <f>SUMIF(CSV!$A:$A,$A60,CSV!L:L)/$B60</f>
        <v>1.5</v>
      </c>
      <c r="P60" s="6">
        <f>SUMIF(CSV!$B:$B,$A60,CSV!L:L)/$C60</f>
        <v>2.2222222222222223</v>
      </c>
      <c r="Q60" s="10">
        <f>(SUMIF(CSV!$A:$A,$A60,CSV!H:H) +SUMIF(CSV!$B:$B,$A60,CSV!J:J))/$D60</f>
        <v>0.82352941176470584</v>
      </c>
      <c r="R60" s="6">
        <f>SUMIF(CSV!$A:$A,$A60,CSV!H:H)/$B60</f>
        <v>0.5</v>
      </c>
      <c r="S60" s="6">
        <f>SUMIF(CSV!$B:$B,$A60,CSV!J:J)/$C60</f>
        <v>1.1111111111111112</v>
      </c>
      <c r="T60" s="10">
        <f>(SUMIF(CSV!$A:$A,$A60,CSV!I:I) +SUMIF(CSV!$B:$B,$A60,CSV!K:K))/$D60</f>
        <v>1.0588235294117647</v>
      </c>
      <c r="U60" s="6">
        <f>SUMIF(CSV!$A:$A,$A60,CSV!I:I)/$B60</f>
        <v>1</v>
      </c>
      <c r="V60" s="6">
        <f>SUMIF(CSV!$B:$B,$A60,CSV!K:K)/$C60</f>
        <v>1.1111111111111112</v>
      </c>
      <c r="W60" s="10">
        <f>(SUMIF(CSV!$A:$A,$A60,CSV!Q:Q) +SUMIF(CSV!$B:$B,$A60,CSV!Q:Q))/$D60</f>
        <v>1.6470588235294117</v>
      </c>
      <c r="X60" s="6">
        <f>SUMIF(CSV!$A:$A,$A60,CSV!Q:Q)/$B60</f>
        <v>1.75</v>
      </c>
      <c r="Y60" s="6">
        <f>SUMIF(CSV!$B:$B,$A60,CSV!Q:Q)/$C60</f>
        <v>1.5555555555555556</v>
      </c>
      <c r="Z60" s="10">
        <f>(SUMIF(CSV!$A:$A,$A60,CSV!M:M) +SUMIF(CSV!$B:$B,$A60,CSV!O:O))/$D60</f>
        <v>0.70588235294117652</v>
      </c>
      <c r="AA60" s="6">
        <f>SUMIF(CSV!$A:$A,$A60,CSV!M:M)/$B60</f>
        <v>0.75</v>
      </c>
      <c r="AB60" s="6">
        <f>SUMIF(CSV!$B:$B,$A60,CSV!O:O)/$C60</f>
        <v>0.66666666666666663</v>
      </c>
      <c r="AC60" s="10">
        <f>(SUMIF(CSV!$A:$A,$A60,CSV!N:N) +SUMIF(CSV!$B:$B,$A60,CSV!P:P))/$D60</f>
        <v>0.94117647058823528</v>
      </c>
      <c r="AD60" s="6">
        <f>SUMIF(CSV!$A:$A,$A60,CSV!N:N)/$B60</f>
        <v>1</v>
      </c>
      <c r="AE60" s="14">
        <f>SUMIF(CSV!$B:$B,$A60,CSV!P:P)/$C60</f>
        <v>0.88888888888888884</v>
      </c>
    </row>
    <row r="61" spans="1:31" x14ac:dyDescent="0.3">
      <c r="A61" t="s">
        <v>179</v>
      </c>
      <c r="B61" s="9">
        <f>COUNTIF(CSV!A:A,A61)</f>
        <v>14</v>
      </c>
      <c r="C61" s="4">
        <f>COUNTIF(CSV!B:B,A61)</f>
        <v>14</v>
      </c>
      <c r="D61" s="4">
        <f t="shared" ref="D61:D124" si="3">B61+C61</f>
        <v>28</v>
      </c>
      <c r="E61" s="10">
        <f>(SUMIF(CSV!$A:$A,$A61,CSV!F:F) +SUMIF(CSV!$B:$B,$A61,CSV!F:F))/$D61</f>
        <v>3.4285714285714284</v>
      </c>
      <c r="F61" s="6">
        <f>SUMIF(CSV!$A:$A,$A61,CSV!F:F)/$B61</f>
        <v>4.1428571428571432</v>
      </c>
      <c r="G61" s="6">
        <f>SUMIF(CSV!$B:$B,$A61,CSV!F:F)/$C61</f>
        <v>2.7142857142857144</v>
      </c>
      <c r="H61" s="10">
        <f>(SUMIF(CSV!$A:$A,$A61,CSV!D:D) +SUMIF(CSV!$B:$B,$A61,CSV!E:E))/$D61</f>
        <v>1.8214285714285714</v>
      </c>
      <c r="I61" s="6">
        <f>SUMIF(CSV!$A:$A,$A61,CSV!D:D)/$B61</f>
        <v>2.2857142857142856</v>
      </c>
      <c r="J61" s="6">
        <f>SUMIF(CSV!$B:$B,$A61,CSV!E:E)/$C61</f>
        <v>1.3571428571428572</v>
      </c>
      <c r="K61" s="10">
        <f>(SUMIF(CSV!$A:$A,$A61,CSV!E:E) +SUMIF(CSV!$B:$B,$A61,CSV!D:D))/$D61</f>
        <v>1.6071428571428572</v>
      </c>
      <c r="L61" s="6">
        <f>SUMIF(CSV!$A:$A,$A61,CSV!E:E)/$B61</f>
        <v>1.8571428571428572</v>
      </c>
      <c r="M61" s="6">
        <f>SUMIF(CSV!$B:$B,$A61,CSV!D:D)/$C61</f>
        <v>1.3571428571428572</v>
      </c>
      <c r="N61" s="10">
        <f>(SUMIF(CSV!$A:$A,$A61,CSV!L:L) +SUMIF(CSV!$B:$B,$A61,CSV!L:L))/$D61</f>
        <v>1.5357142857142858</v>
      </c>
      <c r="O61" s="6">
        <f>SUMIF(CSV!$A:$A,$A61,CSV!L:L)/$B61</f>
        <v>1.7857142857142858</v>
      </c>
      <c r="P61" s="6">
        <f>SUMIF(CSV!$B:$B,$A61,CSV!L:L)/$C61</f>
        <v>1.2857142857142858</v>
      </c>
      <c r="Q61" s="10">
        <f>(SUMIF(CSV!$A:$A,$A61,CSV!H:H) +SUMIF(CSV!$B:$B,$A61,CSV!J:J))/$D61</f>
        <v>0.8571428571428571</v>
      </c>
      <c r="R61" s="6">
        <f>SUMIF(CSV!$A:$A,$A61,CSV!H:H)/$B61</f>
        <v>1.1428571428571428</v>
      </c>
      <c r="S61" s="6">
        <f>SUMIF(CSV!$B:$B,$A61,CSV!J:J)/$C61</f>
        <v>0.5714285714285714</v>
      </c>
      <c r="T61" s="10">
        <f>(SUMIF(CSV!$A:$A,$A61,CSV!I:I) +SUMIF(CSV!$B:$B,$A61,CSV!K:K))/$D61</f>
        <v>0.6785714285714286</v>
      </c>
      <c r="U61" s="6">
        <f>SUMIF(CSV!$A:$A,$A61,CSV!I:I)/$B61</f>
        <v>0.6428571428571429</v>
      </c>
      <c r="V61" s="6">
        <f>SUMIF(CSV!$B:$B,$A61,CSV!K:K)/$C61</f>
        <v>0.7142857142857143</v>
      </c>
      <c r="W61" s="10">
        <f>(SUMIF(CSV!$A:$A,$A61,CSV!Q:Q) +SUMIF(CSV!$B:$B,$A61,CSV!Q:Q))/$D61</f>
        <v>1.8928571428571428</v>
      </c>
      <c r="X61" s="6">
        <f>SUMIF(CSV!$A:$A,$A61,CSV!Q:Q)/$B61</f>
        <v>2.3571428571428572</v>
      </c>
      <c r="Y61" s="6">
        <f>SUMIF(CSV!$B:$B,$A61,CSV!Q:Q)/$C61</f>
        <v>1.4285714285714286</v>
      </c>
      <c r="Z61" s="10">
        <f>(SUMIF(CSV!$A:$A,$A61,CSV!M:M) +SUMIF(CSV!$B:$B,$A61,CSV!O:O))/$D61</f>
        <v>0.9642857142857143</v>
      </c>
      <c r="AA61" s="6">
        <f>SUMIF(CSV!$A:$A,$A61,CSV!M:M)/$B61</f>
        <v>1.1428571428571428</v>
      </c>
      <c r="AB61" s="6">
        <f>SUMIF(CSV!$B:$B,$A61,CSV!O:O)/$C61</f>
        <v>0.7857142857142857</v>
      </c>
      <c r="AC61" s="10">
        <f>(SUMIF(CSV!$A:$A,$A61,CSV!N:N) +SUMIF(CSV!$B:$B,$A61,CSV!P:P))/$D61</f>
        <v>0.9285714285714286</v>
      </c>
      <c r="AD61" s="6">
        <f>SUMIF(CSV!$A:$A,$A61,CSV!N:N)/$B61</f>
        <v>1.2142857142857142</v>
      </c>
      <c r="AE61" s="14">
        <f>SUMIF(CSV!$B:$B,$A61,CSV!P:P)/$C61</f>
        <v>0.6428571428571429</v>
      </c>
    </row>
    <row r="62" spans="1:31" x14ac:dyDescent="0.3">
      <c r="A62" t="s">
        <v>177</v>
      </c>
      <c r="B62" s="9">
        <f>COUNTIF(CSV!A:A,A62)</f>
        <v>14</v>
      </c>
      <c r="C62" s="4">
        <f>COUNTIF(CSV!B:B,A62)</f>
        <v>14</v>
      </c>
      <c r="D62" s="4">
        <f t="shared" si="3"/>
        <v>28</v>
      </c>
      <c r="E62" s="10">
        <f>(SUMIF(CSV!$A:$A,$A62,CSV!F:F) +SUMIF(CSV!$B:$B,$A62,CSV!F:F))/$D62</f>
        <v>2.6071428571428572</v>
      </c>
      <c r="F62" s="6">
        <f>SUMIF(CSV!$A:$A,$A62,CSV!F:F)/$B62</f>
        <v>2.5714285714285716</v>
      </c>
      <c r="G62" s="6">
        <f>SUMIF(CSV!$B:$B,$A62,CSV!F:F)/$C62</f>
        <v>2.6428571428571428</v>
      </c>
      <c r="H62" s="10">
        <f>(SUMIF(CSV!$A:$A,$A62,CSV!D:D) +SUMIF(CSV!$B:$B,$A62,CSV!E:E))/$D62</f>
        <v>1.4285714285714286</v>
      </c>
      <c r="I62" s="6">
        <f>SUMIF(CSV!$A:$A,$A62,CSV!D:D)/$B62</f>
        <v>1.5714285714285714</v>
      </c>
      <c r="J62" s="6">
        <f>SUMIF(CSV!$B:$B,$A62,CSV!E:E)/$C62</f>
        <v>1.2857142857142858</v>
      </c>
      <c r="K62" s="10">
        <f>(SUMIF(CSV!$A:$A,$A62,CSV!E:E) +SUMIF(CSV!$B:$B,$A62,CSV!D:D))/$D62</f>
        <v>1.1785714285714286</v>
      </c>
      <c r="L62" s="6">
        <f>SUMIF(CSV!$A:$A,$A62,CSV!E:E)/$B62</f>
        <v>1</v>
      </c>
      <c r="M62" s="6">
        <f>SUMIF(CSV!$B:$B,$A62,CSV!D:D)/$C62</f>
        <v>1.3571428571428572</v>
      </c>
      <c r="N62" s="10">
        <f>(SUMIF(CSV!$A:$A,$A62,CSV!L:L) +SUMIF(CSV!$B:$B,$A62,CSV!L:L))/$D62</f>
        <v>1.1071428571428572</v>
      </c>
      <c r="O62" s="6">
        <f>SUMIF(CSV!$A:$A,$A62,CSV!L:L)/$B62</f>
        <v>0.8571428571428571</v>
      </c>
      <c r="P62" s="6">
        <f>SUMIF(CSV!$B:$B,$A62,CSV!L:L)/$C62</f>
        <v>1.3571428571428572</v>
      </c>
      <c r="Q62" s="10">
        <f>(SUMIF(CSV!$A:$A,$A62,CSV!H:H) +SUMIF(CSV!$B:$B,$A62,CSV!J:J))/$D62</f>
        <v>0.6071428571428571</v>
      </c>
      <c r="R62" s="6">
        <f>SUMIF(CSV!$A:$A,$A62,CSV!H:H)/$B62</f>
        <v>0.5</v>
      </c>
      <c r="S62" s="6">
        <f>SUMIF(CSV!$B:$B,$A62,CSV!J:J)/$C62</f>
        <v>0.7142857142857143</v>
      </c>
      <c r="T62" s="10">
        <f>(SUMIF(CSV!$A:$A,$A62,CSV!I:I) +SUMIF(CSV!$B:$B,$A62,CSV!K:K))/$D62</f>
        <v>0.5</v>
      </c>
      <c r="U62" s="6">
        <f>SUMIF(CSV!$A:$A,$A62,CSV!I:I)/$B62</f>
        <v>0.35714285714285715</v>
      </c>
      <c r="V62" s="6">
        <f>SUMIF(CSV!$B:$B,$A62,CSV!K:K)/$C62</f>
        <v>0.6428571428571429</v>
      </c>
      <c r="W62" s="10">
        <f>(SUMIF(CSV!$A:$A,$A62,CSV!Q:Q) +SUMIF(CSV!$B:$B,$A62,CSV!Q:Q))/$D62</f>
        <v>1.5</v>
      </c>
      <c r="X62" s="6">
        <f>SUMIF(CSV!$A:$A,$A62,CSV!Q:Q)/$B62</f>
        <v>1.7142857142857142</v>
      </c>
      <c r="Y62" s="6">
        <f>SUMIF(CSV!$B:$B,$A62,CSV!Q:Q)/$C62</f>
        <v>1.2857142857142858</v>
      </c>
      <c r="Z62" s="10">
        <f>(SUMIF(CSV!$A:$A,$A62,CSV!M:M) +SUMIF(CSV!$B:$B,$A62,CSV!O:O))/$D62</f>
        <v>0.8214285714285714</v>
      </c>
      <c r="AA62" s="6">
        <f>SUMIF(CSV!$A:$A,$A62,CSV!M:M)/$B62</f>
        <v>1.0714285714285714</v>
      </c>
      <c r="AB62" s="6">
        <f>SUMIF(CSV!$B:$B,$A62,CSV!O:O)/$C62</f>
        <v>0.5714285714285714</v>
      </c>
      <c r="AC62" s="10">
        <f>(SUMIF(CSV!$A:$A,$A62,CSV!N:N) +SUMIF(CSV!$B:$B,$A62,CSV!P:P))/$D62</f>
        <v>0.6785714285714286</v>
      </c>
      <c r="AD62" s="6">
        <f>SUMIF(CSV!$A:$A,$A62,CSV!N:N)/$B62</f>
        <v>0.6428571428571429</v>
      </c>
      <c r="AE62" s="14">
        <f>SUMIF(CSV!$B:$B,$A62,CSV!P:P)/$C62</f>
        <v>0.7142857142857143</v>
      </c>
    </row>
    <row r="63" spans="1:31" x14ac:dyDescent="0.3">
      <c r="A63" t="s">
        <v>185</v>
      </c>
      <c r="B63" s="9">
        <f>COUNTIF(CSV!A:A,A63)</f>
        <v>14</v>
      </c>
      <c r="C63" s="4">
        <f>COUNTIF(CSV!B:B,A63)</f>
        <v>14</v>
      </c>
      <c r="D63" s="4">
        <f t="shared" si="3"/>
        <v>28</v>
      </c>
      <c r="E63" s="10">
        <f>(SUMIF(CSV!$A:$A,$A63,CSV!F:F) +SUMIF(CSV!$B:$B,$A63,CSV!F:F))/$D63</f>
        <v>2.7857142857142856</v>
      </c>
      <c r="F63" s="6">
        <f>SUMIF(CSV!$A:$A,$A63,CSV!F:F)/$B63</f>
        <v>2.5</v>
      </c>
      <c r="G63" s="6">
        <f>SUMIF(CSV!$B:$B,$A63,CSV!F:F)/$C63</f>
        <v>3.0714285714285716</v>
      </c>
      <c r="H63" s="10">
        <f>(SUMIF(CSV!$A:$A,$A63,CSV!D:D) +SUMIF(CSV!$B:$B,$A63,CSV!E:E))/$D63</f>
        <v>1.3214285714285714</v>
      </c>
      <c r="I63" s="6">
        <f>SUMIF(CSV!$A:$A,$A63,CSV!D:D)/$B63</f>
        <v>1.4285714285714286</v>
      </c>
      <c r="J63" s="6">
        <f>SUMIF(CSV!$B:$B,$A63,CSV!E:E)/$C63</f>
        <v>1.2142857142857142</v>
      </c>
      <c r="K63" s="10">
        <f>(SUMIF(CSV!$A:$A,$A63,CSV!E:E) +SUMIF(CSV!$B:$B,$A63,CSV!D:D))/$D63</f>
        <v>1.4642857142857142</v>
      </c>
      <c r="L63" s="6">
        <f>SUMIF(CSV!$A:$A,$A63,CSV!E:E)/$B63</f>
        <v>1.0714285714285714</v>
      </c>
      <c r="M63" s="6">
        <f>SUMIF(CSV!$B:$B,$A63,CSV!D:D)/$C63</f>
        <v>1.8571428571428572</v>
      </c>
      <c r="N63" s="10">
        <f>(SUMIF(CSV!$A:$A,$A63,CSV!L:L) +SUMIF(CSV!$B:$B,$A63,CSV!L:L))/$D63</f>
        <v>0.7857142857142857</v>
      </c>
      <c r="O63" s="6">
        <f>SUMIF(CSV!$A:$A,$A63,CSV!L:L)/$B63</f>
        <v>0.42857142857142855</v>
      </c>
      <c r="P63" s="6">
        <f>SUMIF(CSV!$B:$B,$A63,CSV!L:L)/$C63</f>
        <v>1.1428571428571428</v>
      </c>
      <c r="Q63" s="10">
        <f>(SUMIF(CSV!$A:$A,$A63,CSV!H:H) +SUMIF(CSV!$B:$B,$A63,CSV!J:J))/$D63</f>
        <v>0.42857142857142855</v>
      </c>
      <c r="R63" s="6">
        <f>SUMIF(CSV!$A:$A,$A63,CSV!H:H)/$B63</f>
        <v>0.21428571428571427</v>
      </c>
      <c r="S63" s="6">
        <f>SUMIF(CSV!$B:$B,$A63,CSV!J:J)/$C63</f>
        <v>0.6428571428571429</v>
      </c>
      <c r="T63" s="10">
        <f>(SUMIF(CSV!$A:$A,$A63,CSV!I:I) +SUMIF(CSV!$B:$B,$A63,CSV!K:K))/$D63</f>
        <v>0.35714285714285715</v>
      </c>
      <c r="U63" s="6">
        <f>SUMIF(CSV!$A:$A,$A63,CSV!I:I)/$B63</f>
        <v>0.21428571428571427</v>
      </c>
      <c r="V63" s="6">
        <f>SUMIF(CSV!$B:$B,$A63,CSV!K:K)/$C63</f>
        <v>0.5</v>
      </c>
      <c r="W63" s="10">
        <f>(SUMIF(CSV!$A:$A,$A63,CSV!Q:Q) +SUMIF(CSV!$B:$B,$A63,CSV!Q:Q))/$D63</f>
        <v>2</v>
      </c>
      <c r="X63" s="6">
        <f>SUMIF(CSV!$A:$A,$A63,CSV!Q:Q)/$B63</f>
        <v>2.0714285714285716</v>
      </c>
      <c r="Y63" s="6">
        <f>SUMIF(CSV!$B:$B,$A63,CSV!Q:Q)/$C63</f>
        <v>1.9285714285714286</v>
      </c>
      <c r="Z63" s="10">
        <f>(SUMIF(CSV!$A:$A,$A63,CSV!M:M) +SUMIF(CSV!$B:$B,$A63,CSV!O:O))/$D63</f>
        <v>0.8928571428571429</v>
      </c>
      <c r="AA63" s="6">
        <f>SUMIF(CSV!$A:$A,$A63,CSV!M:M)/$B63</f>
        <v>1.2142857142857142</v>
      </c>
      <c r="AB63" s="6">
        <f>SUMIF(CSV!$B:$B,$A63,CSV!O:O)/$C63</f>
        <v>0.5714285714285714</v>
      </c>
      <c r="AC63" s="10">
        <f>(SUMIF(CSV!$A:$A,$A63,CSV!N:N) +SUMIF(CSV!$B:$B,$A63,CSV!P:P))/$D63</f>
        <v>1.1071428571428572</v>
      </c>
      <c r="AD63" s="6">
        <f>SUMIF(CSV!$A:$A,$A63,CSV!N:N)/$B63</f>
        <v>0.8571428571428571</v>
      </c>
      <c r="AE63" s="14">
        <f>SUMIF(CSV!$B:$B,$A63,CSV!P:P)/$C63</f>
        <v>1.3571428571428572</v>
      </c>
    </row>
    <row r="64" spans="1:31" x14ac:dyDescent="0.3">
      <c r="A64" t="s">
        <v>191</v>
      </c>
      <c r="B64" s="9">
        <f>COUNTIF(CSV!A:A,A64)</f>
        <v>13</v>
      </c>
      <c r="C64" s="4">
        <f>COUNTIF(CSV!B:B,A64)</f>
        <v>14</v>
      </c>
      <c r="D64" s="4">
        <f t="shared" si="3"/>
        <v>27</v>
      </c>
      <c r="E64" s="10">
        <f>(SUMIF(CSV!$A:$A,$A64,CSV!F:F) +SUMIF(CSV!$B:$B,$A64,CSV!F:F))/$D64</f>
        <v>2.1481481481481484</v>
      </c>
      <c r="F64" s="6">
        <f>SUMIF(CSV!$A:$A,$A64,CSV!F:F)/$B64</f>
        <v>1.8461538461538463</v>
      </c>
      <c r="G64" s="6">
        <f>SUMIF(CSV!$B:$B,$A64,CSV!F:F)/$C64</f>
        <v>2.4285714285714284</v>
      </c>
      <c r="H64" s="10">
        <f>(SUMIF(CSV!$A:$A,$A64,CSV!D:D) +SUMIF(CSV!$B:$B,$A64,CSV!E:E))/$D64</f>
        <v>0.66666666666666663</v>
      </c>
      <c r="I64" s="6">
        <f>SUMIF(CSV!$A:$A,$A64,CSV!D:D)/$B64</f>
        <v>0.61538461538461542</v>
      </c>
      <c r="J64" s="6">
        <f>SUMIF(CSV!$B:$B,$A64,CSV!E:E)/$C64</f>
        <v>0.7142857142857143</v>
      </c>
      <c r="K64" s="10">
        <f>(SUMIF(CSV!$A:$A,$A64,CSV!E:E) +SUMIF(CSV!$B:$B,$A64,CSV!D:D))/$D64</f>
        <v>1.4814814814814814</v>
      </c>
      <c r="L64" s="6">
        <f>SUMIF(CSV!$A:$A,$A64,CSV!E:E)/$B64</f>
        <v>1.2307692307692308</v>
      </c>
      <c r="M64" s="6">
        <f>SUMIF(CSV!$B:$B,$A64,CSV!D:D)/$C64</f>
        <v>1.7142857142857142</v>
      </c>
      <c r="N64" s="10">
        <f>(SUMIF(CSV!$A:$A,$A64,CSV!L:L) +SUMIF(CSV!$B:$B,$A64,CSV!L:L))/$D64</f>
        <v>0.88888888888888884</v>
      </c>
      <c r="O64" s="6">
        <f>SUMIF(CSV!$A:$A,$A64,CSV!L:L)/$B64</f>
        <v>0.92307692307692313</v>
      </c>
      <c r="P64" s="6">
        <f>SUMIF(CSV!$B:$B,$A64,CSV!L:L)/$C64</f>
        <v>0.8571428571428571</v>
      </c>
      <c r="Q64" s="10">
        <f>(SUMIF(CSV!$A:$A,$A64,CSV!H:H) +SUMIF(CSV!$B:$B,$A64,CSV!J:J))/$D64</f>
        <v>0.25925925925925924</v>
      </c>
      <c r="R64" s="6">
        <f>SUMIF(CSV!$A:$A,$A64,CSV!H:H)/$B64</f>
        <v>0.23076923076923078</v>
      </c>
      <c r="S64" s="6">
        <f>SUMIF(CSV!$B:$B,$A64,CSV!J:J)/$C64</f>
        <v>0.2857142857142857</v>
      </c>
      <c r="T64" s="10">
        <f>(SUMIF(CSV!$A:$A,$A64,CSV!I:I) +SUMIF(CSV!$B:$B,$A64,CSV!K:K))/$D64</f>
        <v>0.62962962962962965</v>
      </c>
      <c r="U64" s="6">
        <f>SUMIF(CSV!$A:$A,$A64,CSV!I:I)/$B64</f>
        <v>0.69230769230769229</v>
      </c>
      <c r="V64" s="6">
        <f>SUMIF(CSV!$B:$B,$A64,CSV!K:K)/$C64</f>
        <v>0.5714285714285714</v>
      </c>
      <c r="W64" s="10">
        <f>(SUMIF(CSV!$A:$A,$A64,CSV!Q:Q) +SUMIF(CSV!$B:$B,$A64,CSV!Q:Q))/$D64</f>
        <v>1.2592592592592593</v>
      </c>
      <c r="X64" s="6">
        <f>SUMIF(CSV!$A:$A,$A64,CSV!Q:Q)/$B64</f>
        <v>0.92307692307692313</v>
      </c>
      <c r="Y64" s="6">
        <f>SUMIF(CSV!$B:$B,$A64,CSV!Q:Q)/$C64</f>
        <v>1.5714285714285714</v>
      </c>
      <c r="Z64" s="10">
        <f>(SUMIF(CSV!$A:$A,$A64,CSV!M:M) +SUMIF(CSV!$B:$B,$A64,CSV!O:O))/$D64</f>
        <v>0.40740740740740738</v>
      </c>
      <c r="AA64" s="6">
        <f>SUMIF(CSV!$A:$A,$A64,CSV!M:M)/$B64</f>
        <v>0.38461538461538464</v>
      </c>
      <c r="AB64" s="6">
        <f>SUMIF(CSV!$B:$B,$A64,CSV!O:O)/$C64</f>
        <v>0.42857142857142855</v>
      </c>
      <c r="AC64" s="10">
        <f>(SUMIF(CSV!$A:$A,$A64,CSV!N:N) +SUMIF(CSV!$B:$B,$A64,CSV!P:P))/$D64</f>
        <v>0.85185185185185186</v>
      </c>
      <c r="AD64" s="6">
        <f>SUMIF(CSV!$A:$A,$A64,CSV!N:N)/$B64</f>
        <v>0.53846153846153844</v>
      </c>
      <c r="AE64" s="14">
        <f>SUMIF(CSV!$B:$B,$A64,CSV!P:P)/$C64</f>
        <v>1.1428571428571428</v>
      </c>
    </row>
    <row r="65" spans="1:31" x14ac:dyDescent="0.3">
      <c r="A65" t="s">
        <v>188</v>
      </c>
      <c r="B65" s="9">
        <f>COUNTIF(CSV!A:A,A65)</f>
        <v>14</v>
      </c>
      <c r="C65" s="4">
        <f>COUNTIF(CSV!B:B,A65)</f>
        <v>14</v>
      </c>
      <c r="D65" s="4">
        <f t="shared" si="3"/>
        <v>28</v>
      </c>
      <c r="E65" s="10">
        <f>(SUMIF(CSV!$A:$A,$A65,CSV!F:F) +SUMIF(CSV!$B:$B,$A65,CSV!F:F))/$D65</f>
        <v>2.9285714285714284</v>
      </c>
      <c r="F65" s="6">
        <f>SUMIF(CSV!$A:$A,$A65,CSV!F:F)/$B65</f>
        <v>3</v>
      </c>
      <c r="G65" s="6">
        <f>SUMIF(CSV!$B:$B,$A65,CSV!F:F)/$C65</f>
        <v>2.8571428571428572</v>
      </c>
      <c r="H65" s="10">
        <f>(SUMIF(CSV!$A:$A,$A65,CSV!D:D) +SUMIF(CSV!$B:$B,$A65,CSV!E:E))/$D65</f>
        <v>1.5357142857142858</v>
      </c>
      <c r="I65" s="6">
        <f>SUMIF(CSV!$A:$A,$A65,CSV!D:D)/$B65</f>
        <v>1.8571428571428572</v>
      </c>
      <c r="J65" s="6">
        <f>SUMIF(CSV!$B:$B,$A65,CSV!E:E)/$C65</f>
        <v>1.2142857142857142</v>
      </c>
      <c r="K65" s="10">
        <f>(SUMIF(CSV!$A:$A,$A65,CSV!E:E) +SUMIF(CSV!$B:$B,$A65,CSV!D:D))/$D65</f>
        <v>1.3928571428571428</v>
      </c>
      <c r="L65" s="6">
        <f>SUMIF(CSV!$A:$A,$A65,CSV!E:E)/$B65</f>
        <v>1.1428571428571428</v>
      </c>
      <c r="M65" s="6">
        <f>SUMIF(CSV!$B:$B,$A65,CSV!D:D)/$C65</f>
        <v>1.6428571428571428</v>
      </c>
      <c r="N65" s="10">
        <f>(SUMIF(CSV!$A:$A,$A65,CSV!L:L) +SUMIF(CSV!$B:$B,$A65,CSV!L:L))/$D65</f>
        <v>1.3928571428571428</v>
      </c>
      <c r="O65" s="6">
        <f>SUMIF(CSV!$A:$A,$A65,CSV!L:L)/$B65</f>
        <v>1.4285714285714286</v>
      </c>
      <c r="P65" s="6">
        <f>SUMIF(CSV!$B:$B,$A65,CSV!L:L)/$C65</f>
        <v>1.3571428571428572</v>
      </c>
      <c r="Q65" s="10">
        <f>(SUMIF(CSV!$A:$A,$A65,CSV!H:H) +SUMIF(CSV!$B:$B,$A65,CSV!J:J))/$D65</f>
        <v>0.6428571428571429</v>
      </c>
      <c r="R65" s="6">
        <f>SUMIF(CSV!$A:$A,$A65,CSV!H:H)/$B65</f>
        <v>0.8571428571428571</v>
      </c>
      <c r="S65" s="6">
        <f>SUMIF(CSV!$B:$B,$A65,CSV!J:J)/$C65</f>
        <v>0.42857142857142855</v>
      </c>
      <c r="T65" s="10">
        <f>(SUMIF(CSV!$A:$A,$A65,CSV!I:I) +SUMIF(CSV!$B:$B,$A65,CSV!K:K))/$D65</f>
        <v>0.75</v>
      </c>
      <c r="U65" s="6">
        <f>SUMIF(CSV!$A:$A,$A65,CSV!I:I)/$B65</f>
        <v>0.5714285714285714</v>
      </c>
      <c r="V65" s="6">
        <f>SUMIF(CSV!$B:$B,$A65,CSV!K:K)/$C65</f>
        <v>0.9285714285714286</v>
      </c>
      <c r="W65" s="10">
        <f>(SUMIF(CSV!$A:$A,$A65,CSV!Q:Q) +SUMIF(CSV!$B:$B,$A65,CSV!Q:Q))/$D65</f>
        <v>1.5357142857142858</v>
      </c>
      <c r="X65" s="6">
        <f>SUMIF(CSV!$A:$A,$A65,CSV!Q:Q)/$B65</f>
        <v>1.5714285714285714</v>
      </c>
      <c r="Y65" s="6">
        <f>SUMIF(CSV!$B:$B,$A65,CSV!Q:Q)/$C65</f>
        <v>1.5</v>
      </c>
      <c r="Z65" s="10">
        <f>(SUMIF(CSV!$A:$A,$A65,CSV!M:M) +SUMIF(CSV!$B:$B,$A65,CSV!O:O))/$D65</f>
        <v>0.8928571428571429</v>
      </c>
      <c r="AA65" s="6">
        <f>SUMIF(CSV!$A:$A,$A65,CSV!M:M)/$B65</f>
        <v>1</v>
      </c>
      <c r="AB65" s="6">
        <f>SUMIF(CSV!$B:$B,$A65,CSV!O:O)/$C65</f>
        <v>0.7857142857142857</v>
      </c>
      <c r="AC65" s="10">
        <f>(SUMIF(CSV!$A:$A,$A65,CSV!N:N) +SUMIF(CSV!$B:$B,$A65,CSV!P:P))/$D65</f>
        <v>0.6428571428571429</v>
      </c>
      <c r="AD65" s="6">
        <f>SUMIF(CSV!$A:$A,$A65,CSV!N:N)/$B65</f>
        <v>0.5714285714285714</v>
      </c>
      <c r="AE65" s="14">
        <f>SUMIF(CSV!$B:$B,$A65,CSV!P:P)/$C65</f>
        <v>0.7142857142857143</v>
      </c>
    </row>
    <row r="66" spans="1:31" x14ac:dyDescent="0.3">
      <c r="A66" t="s">
        <v>181</v>
      </c>
      <c r="B66" s="9">
        <f>COUNTIF(CSV!A:A,A66)</f>
        <v>14</v>
      </c>
      <c r="C66" s="4">
        <f>COUNTIF(CSV!B:B,A66)</f>
        <v>14</v>
      </c>
      <c r="D66" s="4">
        <f t="shared" si="3"/>
        <v>28</v>
      </c>
      <c r="E66" s="10">
        <f>(SUMIF(CSV!$A:$A,$A66,CSV!F:F) +SUMIF(CSV!$B:$B,$A66,CSV!F:F))/$D66</f>
        <v>2.2857142857142856</v>
      </c>
      <c r="F66" s="6">
        <f>SUMIF(CSV!$A:$A,$A66,CSV!F:F)/$B66</f>
        <v>2.1428571428571428</v>
      </c>
      <c r="G66" s="6">
        <f>SUMIF(CSV!$B:$B,$A66,CSV!F:F)/$C66</f>
        <v>2.4285714285714284</v>
      </c>
      <c r="H66" s="10">
        <f>(SUMIF(CSV!$A:$A,$A66,CSV!D:D) +SUMIF(CSV!$B:$B,$A66,CSV!E:E))/$D66</f>
        <v>1.25</v>
      </c>
      <c r="I66" s="6">
        <f>SUMIF(CSV!$A:$A,$A66,CSV!D:D)/$B66</f>
        <v>1.1428571428571428</v>
      </c>
      <c r="J66" s="6">
        <f>SUMIF(CSV!$B:$B,$A66,CSV!E:E)/$C66</f>
        <v>1.3571428571428572</v>
      </c>
      <c r="K66" s="10">
        <f>(SUMIF(CSV!$A:$A,$A66,CSV!E:E) +SUMIF(CSV!$B:$B,$A66,CSV!D:D))/$D66</f>
        <v>1.0357142857142858</v>
      </c>
      <c r="L66" s="6">
        <f>SUMIF(CSV!$A:$A,$A66,CSV!E:E)/$B66</f>
        <v>1</v>
      </c>
      <c r="M66" s="6">
        <f>SUMIF(CSV!$B:$B,$A66,CSV!D:D)/$C66</f>
        <v>1.0714285714285714</v>
      </c>
      <c r="N66" s="10">
        <f>(SUMIF(CSV!$A:$A,$A66,CSV!L:L) +SUMIF(CSV!$B:$B,$A66,CSV!L:L))/$D66</f>
        <v>0.8928571428571429</v>
      </c>
      <c r="O66" s="6">
        <f>SUMIF(CSV!$A:$A,$A66,CSV!L:L)/$B66</f>
        <v>0.8571428571428571</v>
      </c>
      <c r="P66" s="6">
        <f>SUMIF(CSV!$B:$B,$A66,CSV!L:L)/$C66</f>
        <v>0.9285714285714286</v>
      </c>
      <c r="Q66" s="10">
        <f>(SUMIF(CSV!$A:$A,$A66,CSV!H:H) +SUMIF(CSV!$B:$B,$A66,CSV!J:J))/$D66</f>
        <v>0.39285714285714285</v>
      </c>
      <c r="R66" s="6">
        <f>SUMIF(CSV!$A:$A,$A66,CSV!H:H)/$B66</f>
        <v>0.35714285714285715</v>
      </c>
      <c r="S66" s="6">
        <f>SUMIF(CSV!$B:$B,$A66,CSV!J:J)/$C66</f>
        <v>0.42857142857142855</v>
      </c>
      <c r="T66" s="10">
        <f>(SUMIF(CSV!$A:$A,$A66,CSV!I:I) +SUMIF(CSV!$B:$B,$A66,CSV!K:K))/$D66</f>
        <v>0.5</v>
      </c>
      <c r="U66" s="6">
        <f>SUMIF(CSV!$A:$A,$A66,CSV!I:I)/$B66</f>
        <v>0.5</v>
      </c>
      <c r="V66" s="6">
        <f>SUMIF(CSV!$B:$B,$A66,CSV!K:K)/$C66</f>
        <v>0.5</v>
      </c>
      <c r="W66" s="10">
        <f>(SUMIF(CSV!$A:$A,$A66,CSV!Q:Q) +SUMIF(CSV!$B:$B,$A66,CSV!Q:Q))/$D66</f>
        <v>1.3928571428571428</v>
      </c>
      <c r="X66" s="6">
        <f>SUMIF(CSV!$A:$A,$A66,CSV!Q:Q)/$B66</f>
        <v>1.2857142857142858</v>
      </c>
      <c r="Y66" s="6">
        <f>SUMIF(CSV!$B:$B,$A66,CSV!Q:Q)/$C66</f>
        <v>1.5</v>
      </c>
      <c r="Z66" s="10">
        <f>(SUMIF(CSV!$A:$A,$A66,CSV!M:M) +SUMIF(CSV!$B:$B,$A66,CSV!O:O))/$D66</f>
        <v>0.8571428571428571</v>
      </c>
      <c r="AA66" s="6">
        <f>SUMIF(CSV!$A:$A,$A66,CSV!M:M)/$B66</f>
        <v>0.7857142857142857</v>
      </c>
      <c r="AB66" s="6">
        <f>SUMIF(CSV!$B:$B,$A66,CSV!O:O)/$C66</f>
        <v>0.9285714285714286</v>
      </c>
      <c r="AC66" s="10">
        <f>(SUMIF(CSV!$A:$A,$A66,CSV!N:N) +SUMIF(CSV!$B:$B,$A66,CSV!P:P))/$D66</f>
        <v>0.5357142857142857</v>
      </c>
      <c r="AD66" s="6">
        <f>SUMIF(CSV!$A:$A,$A66,CSV!N:N)/$B66</f>
        <v>0.5</v>
      </c>
      <c r="AE66" s="14">
        <f>SUMIF(CSV!$B:$B,$A66,CSV!P:P)/$C66</f>
        <v>0.5714285714285714</v>
      </c>
    </row>
    <row r="67" spans="1:31" x14ac:dyDescent="0.3">
      <c r="A67" t="s">
        <v>176</v>
      </c>
      <c r="B67" s="9">
        <f>COUNTIF(CSV!A:A,A67)</f>
        <v>14</v>
      </c>
      <c r="C67" s="4">
        <f>COUNTIF(CSV!B:B,A67)</f>
        <v>14</v>
      </c>
      <c r="D67" s="4">
        <f t="shared" si="3"/>
        <v>28</v>
      </c>
      <c r="E67" s="10">
        <f>(SUMIF(CSV!$A:$A,$A67,CSV!F:F) +SUMIF(CSV!$B:$B,$A67,CSV!F:F))/$D67</f>
        <v>2.6785714285714284</v>
      </c>
      <c r="F67" s="6">
        <f>SUMIF(CSV!$A:$A,$A67,CSV!F:F)/$B67</f>
        <v>2.5</v>
      </c>
      <c r="G67" s="6">
        <f>SUMIF(CSV!$B:$B,$A67,CSV!F:F)/$C67</f>
        <v>2.8571428571428572</v>
      </c>
      <c r="H67" s="10">
        <f>(SUMIF(CSV!$A:$A,$A67,CSV!D:D) +SUMIF(CSV!$B:$B,$A67,CSV!E:E))/$D67</f>
        <v>1.4285714285714286</v>
      </c>
      <c r="I67" s="6">
        <f>SUMIF(CSV!$A:$A,$A67,CSV!D:D)/$B67</f>
        <v>1.4285714285714286</v>
      </c>
      <c r="J67" s="6">
        <f>SUMIF(CSV!$B:$B,$A67,CSV!E:E)/$C67</f>
        <v>1.4285714285714286</v>
      </c>
      <c r="K67" s="10">
        <f>(SUMIF(CSV!$A:$A,$A67,CSV!E:E) +SUMIF(CSV!$B:$B,$A67,CSV!D:D))/$D67</f>
        <v>1.25</v>
      </c>
      <c r="L67" s="6">
        <f>SUMIF(CSV!$A:$A,$A67,CSV!E:E)/$B67</f>
        <v>1.0714285714285714</v>
      </c>
      <c r="M67" s="6">
        <f>SUMIF(CSV!$B:$B,$A67,CSV!D:D)/$C67</f>
        <v>1.4285714285714286</v>
      </c>
      <c r="N67" s="10">
        <f>(SUMIF(CSV!$A:$A,$A67,CSV!L:L) +SUMIF(CSV!$B:$B,$A67,CSV!L:L))/$D67</f>
        <v>1.3214285714285714</v>
      </c>
      <c r="O67" s="6">
        <f>SUMIF(CSV!$A:$A,$A67,CSV!L:L)/$B67</f>
        <v>1.2857142857142858</v>
      </c>
      <c r="P67" s="6">
        <f>SUMIF(CSV!$B:$B,$A67,CSV!L:L)/$C67</f>
        <v>1.3571428571428572</v>
      </c>
      <c r="Q67" s="10">
        <f>(SUMIF(CSV!$A:$A,$A67,CSV!H:H) +SUMIF(CSV!$B:$B,$A67,CSV!J:J))/$D67</f>
        <v>0.7857142857142857</v>
      </c>
      <c r="R67" s="6">
        <f>SUMIF(CSV!$A:$A,$A67,CSV!H:H)/$B67</f>
        <v>0.8571428571428571</v>
      </c>
      <c r="S67" s="6">
        <f>SUMIF(CSV!$B:$B,$A67,CSV!J:J)/$C67</f>
        <v>0.7142857142857143</v>
      </c>
      <c r="T67" s="10">
        <f>(SUMIF(CSV!$A:$A,$A67,CSV!I:I) +SUMIF(CSV!$B:$B,$A67,CSV!K:K))/$D67</f>
        <v>0.5357142857142857</v>
      </c>
      <c r="U67" s="6">
        <f>SUMIF(CSV!$A:$A,$A67,CSV!I:I)/$B67</f>
        <v>0.42857142857142855</v>
      </c>
      <c r="V67" s="6">
        <f>SUMIF(CSV!$B:$B,$A67,CSV!K:K)/$C67</f>
        <v>0.6428571428571429</v>
      </c>
      <c r="W67" s="10">
        <f>(SUMIF(CSV!$A:$A,$A67,CSV!Q:Q) +SUMIF(CSV!$B:$B,$A67,CSV!Q:Q))/$D67</f>
        <v>1.3571428571428572</v>
      </c>
      <c r="X67" s="6">
        <f>SUMIF(CSV!$A:$A,$A67,CSV!Q:Q)/$B67</f>
        <v>1.2142857142857142</v>
      </c>
      <c r="Y67" s="6">
        <f>SUMIF(CSV!$B:$B,$A67,CSV!Q:Q)/$C67</f>
        <v>1.5</v>
      </c>
      <c r="Z67" s="10">
        <f>(SUMIF(CSV!$A:$A,$A67,CSV!M:M) +SUMIF(CSV!$B:$B,$A67,CSV!O:O))/$D67</f>
        <v>0.6428571428571429</v>
      </c>
      <c r="AA67" s="6">
        <f>SUMIF(CSV!$A:$A,$A67,CSV!M:M)/$B67</f>
        <v>0.5714285714285714</v>
      </c>
      <c r="AB67" s="6">
        <f>SUMIF(CSV!$B:$B,$A67,CSV!O:O)/$C67</f>
        <v>0.7142857142857143</v>
      </c>
      <c r="AC67" s="10">
        <f>(SUMIF(CSV!$A:$A,$A67,CSV!N:N) +SUMIF(CSV!$B:$B,$A67,CSV!P:P))/$D67</f>
        <v>0.7142857142857143</v>
      </c>
      <c r="AD67" s="6">
        <f>SUMIF(CSV!$A:$A,$A67,CSV!N:N)/$B67</f>
        <v>0.6428571428571429</v>
      </c>
      <c r="AE67" s="14">
        <f>SUMIF(CSV!$B:$B,$A67,CSV!P:P)/$C67</f>
        <v>0.7857142857142857</v>
      </c>
    </row>
    <row r="68" spans="1:31" x14ac:dyDescent="0.3">
      <c r="A68" t="s">
        <v>184</v>
      </c>
      <c r="B68" s="9">
        <f>COUNTIF(CSV!A:A,A68)</f>
        <v>14</v>
      </c>
      <c r="C68" s="4">
        <f>COUNTIF(CSV!B:B,A68)</f>
        <v>14</v>
      </c>
      <c r="D68" s="4">
        <f t="shared" si="3"/>
        <v>28</v>
      </c>
      <c r="E68" s="10">
        <f>(SUMIF(CSV!$A:$A,$A68,CSV!F:F) +SUMIF(CSV!$B:$B,$A68,CSV!F:F))/$D68</f>
        <v>2.7142857142857144</v>
      </c>
      <c r="F68" s="6">
        <f>SUMIF(CSV!$A:$A,$A68,CSV!F:F)/$B68</f>
        <v>2.4285714285714284</v>
      </c>
      <c r="G68" s="6">
        <f>SUMIF(CSV!$B:$B,$A68,CSV!F:F)/$C68</f>
        <v>3</v>
      </c>
      <c r="H68" s="10">
        <f>(SUMIF(CSV!$A:$A,$A68,CSV!D:D) +SUMIF(CSV!$B:$B,$A68,CSV!E:E))/$D68</f>
        <v>1.4642857142857142</v>
      </c>
      <c r="I68" s="6">
        <f>SUMIF(CSV!$A:$A,$A68,CSV!D:D)/$B68</f>
        <v>1.5</v>
      </c>
      <c r="J68" s="6">
        <f>SUMIF(CSV!$B:$B,$A68,CSV!E:E)/$C68</f>
        <v>1.4285714285714286</v>
      </c>
      <c r="K68" s="10">
        <f>(SUMIF(CSV!$A:$A,$A68,CSV!E:E) +SUMIF(CSV!$B:$B,$A68,CSV!D:D))/$D68</f>
        <v>1.25</v>
      </c>
      <c r="L68" s="6">
        <f>SUMIF(CSV!$A:$A,$A68,CSV!E:E)/$B68</f>
        <v>0.9285714285714286</v>
      </c>
      <c r="M68" s="6">
        <f>SUMIF(CSV!$B:$B,$A68,CSV!D:D)/$C68</f>
        <v>1.5714285714285714</v>
      </c>
      <c r="N68" s="10">
        <f>(SUMIF(CSV!$A:$A,$A68,CSV!L:L) +SUMIF(CSV!$B:$B,$A68,CSV!L:L))/$D68</f>
        <v>1.1785714285714286</v>
      </c>
      <c r="O68" s="6">
        <f>SUMIF(CSV!$A:$A,$A68,CSV!L:L)/$B68</f>
        <v>0.7857142857142857</v>
      </c>
      <c r="P68" s="6">
        <f>SUMIF(CSV!$B:$B,$A68,CSV!L:L)/$C68</f>
        <v>1.5714285714285714</v>
      </c>
      <c r="Q68" s="10">
        <f>(SUMIF(CSV!$A:$A,$A68,CSV!H:H) +SUMIF(CSV!$B:$B,$A68,CSV!J:J))/$D68</f>
        <v>0.6785714285714286</v>
      </c>
      <c r="R68" s="6">
        <f>SUMIF(CSV!$A:$A,$A68,CSV!H:H)/$B68</f>
        <v>0.5</v>
      </c>
      <c r="S68" s="6">
        <f>SUMIF(CSV!$B:$B,$A68,CSV!J:J)/$C68</f>
        <v>0.8571428571428571</v>
      </c>
      <c r="T68" s="10">
        <f>(SUMIF(CSV!$A:$A,$A68,CSV!I:I) +SUMIF(CSV!$B:$B,$A68,CSV!K:K))/$D68</f>
        <v>0.5</v>
      </c>
      <c r="U68" s="6">
        <f>SUMIF(CSV!$A:$A,$A68,CSV!I:I)/$B68</f>
        <v>0.2857142857142857</v>
      </c>
      <c r="V68" s="6">
        <f>SUMIF(CSV!$B:$B,$A68,CSV!K:K)/$C68</f>
        <v>0.7142857142857143</v>
      </c>
      <c r="W68" s="10">
        <f>(SUMIF(CSV!$A:$A,$A68,CSV!Q:Q) +SUMIF(CSV!$B:$B,$A68,CSV!Q:Q))/$D68</f>
        <v>1.5357142857142858</v>
      </c>
      <c r="X68" s="6">
        <f>SUMIF(CSV!$A:$A,$A68,CSV!Q:Q)/$B68</f>
        <v>1.6428571428571428</v>
      </c>
      <c r="Y68" s="6">
        <f>SUMIF(CSV!$B:$B,$A68,CSV!Q:Q)/$C68</f>
        <v>1.4285714285714286</v>
      </c>
      <c r="Z68" s="10">
        <f>(SUMIF(CSV!$A:$A,$A68,CSV!M:M) +SUMIF(CSV!$B:$B,$A68,CSV!O:O))/$D68</f>
        <v>0.7857142857142857</v>
      </c>
      <c r="AA68" s="6">
        <f>SUMIF(CSV!$A:$A,$A68,CSV!M:M)/$B68</f>
        <v>1</v>
      </c>
      <c r="AB68" s="6">
        <f>SUMIF(CSV!$B:$B,$A68,CSV!O:O)/$C68</f>
        <v>0.5714285714285714</v>
      </c>
      <c r="AC68" s="10">
        <f>(SUMIF(CSV!$A:$A,$A68,CSV!N:N) +SUMIF(CSV!$B:$B,$A68,CSV!P:P))/$D68</f>
        <v>0.75</v>
      </c>
      <c r="AD68" s="6">
        <f>SUMIF(CSV!$A:$A,$A68,CSV!N:N)/$B68</f>
        <v>0.6428571428571429</v>
      </c>
      <c r="AE68" s="14">
        <f>SUMIF(CSV!$B:$B,$A68,CSV!P:P)/$C68</f>
        <v>0.8571428571428571</v>
      </c>
    </row>
    <row r="69" spans="1:31" x14ac:dyDescent="0.3">
      <c r="A69" t="s">
        <v>194</v>
      </c>
      <c r="B69" s="9">
        <f>COUNTIF(CSV!A:A,A69)</f>
        <v>14</v>
      </c>
      <c r="C69" s="4">
        <f>COUNTIF(CSV!B:B,A69)</f>
        <v>14</v>
      </c>
      <c r="D69" s="4">
        <f t="shared" si="3"/>
        <v>28</v>
      </c>
      <c r="E69" s="10">
        <f>(SUMIF(CSV!$A:$A,$A69,CSV!F:F) +SUMIF(CSV!$B:$B,$A69,CSV!F:F))/$D69</f>
        <v>2.5</v>
      </c>
      <c r="F69" s="6">
        <f>SUMIF(CSV!$A:$A,$A69,CSV!F:F)/$B69</f>
        <v>2.3571428571428572</v>
      </c>
      <c r="G69" s="6">
        <f>SUMIF(CSV!$B:$B,$A69,CSV!F:F)/$C69</f>
        <v>2.6428571428571428</v>
      </c>
      <c r="H69" s="10">
        <f>(SUMIF(CSV!$A:$A,$A69,CSV!D:D) +SUMIF(CSV!$B:$B,$A69,CSV!E:E))/$D69</f>
        <v>0.7857142857142857</v>
      </c>
      <c r="I69" s="6">
        <f>SUMIF(CSV!$A:$A,$A69,CSV!D:D)/$B69</f>
        <v>1</v>
      </c>
      <c r="J69" s="6">
        <f>SUMIF(CSV!$B:$B,$A69,CSV!E:E)/$C69</f>
        <v>0.5714285714285714</v>
      </c>
      <c r="K69" s="10">
        <f>(SUMIF(CSV!$A:$A,$A69,CSV!E:E) +SUMIF(CSV!$B:$B,$A69,CSV!D:D))/$D69</f>
        <v>1.7142857142857142</v>
      </c>
      <c r="L69" s="6">
        <f>SUMIF(CSV!$A:$A,$A69,CSV!E:E)/$B69</f>
        <v>1.3571428571428572</v>
      </c>
      <c r="M69" s="6">
        <f>SUMIF(CSV!$B:$B,$A69,CSV!D:D)/$C69</f>
        <v>2.0714285714285716</v>
      </c>
      <c r="N69" s="10">
        <f>(SUMIF(CSV!$A:$A,$A69,CSV!L:L) +SUMIF(CSV!$B:$B,$A69,CSV!L:L))/$D69</f>
        <v>1.25</v>
      </c>
      <c r="O69" s="6">
        <f>SUMIF(CSV!$A:$A,$A69,CSV!L:L)/$B69</f>
        <v>1.1428571428571428</v>
      </c>
      <c r="P69" s="6">
        <f>SUMIF(CSV!$B:$B,$A69,CSV!L:L)/$C69</f>
        <v>1.3571428571428572</v>
      </c>
      <c r="Q69" s="10">
        <f>(SUMIF(CSV!$A:$A,$A69,CSV!H:H) +SUMIF(CSV!$B:$B,$A69,CSV!J:J))/$D69</f>
        <v>0.5</v>
      </c>
      <c r="R69" s="6">
        <f>SUMIF(CSV!$A:$A,$A69,CSV!H:H)/$B69</f>
        <v>0.5</v>
      </c>
      <c r="S69" s="6">
        <f>SUMIF(CSV!$B:$B,$A69,CSV!J:J)/$C69</f>
        <v>0.5</v>
      </c>
      <c r="T69" s="10">
        <f>(SUMIF(CSV!$A:$A,$A69,CSV!I:I) +SUMIF(CSV!$B:$B,$A69,CSV!K:K))/$D69</f>
        <v>0.75</v>
      </c>
      <c r="U69" s="6">
        <f>SUMIF(CSV!$A:$A,$A69,CSV!I:I)/$B69</f>
        <v>0.6428571428571429</v>
      </c>
      <c r="V69" s="6">
        <f>SUMIF(CSV!$B:$B,$A69,CSV!K:K)/$C69</f>
        <v>0.8571428571428571</v>
      </c>
      <c r="W69" s="10">
        <f>(SUMIF(CSV!$A:$A,$A69,CSV!Q:Q) +SUMIF(CSV!$B:$B,$A69,CSV!Q:Q))/$D69</f>
        <v>1.25</v>
      </c>
      <c r="X69" s="6">
        <f>SUMIF(CSV!$A:$A,$A69,CSV!Q:Q)/$B69</f>
        <v>1.2142857142857142</v>
      </c>
      <c r="Y69" s="6">
        <f>SUMIF(CSV!$B:$B,$A69,CSV!Q:Q)/$C69</f>
        <v>1.2857142857142858</v>
      </c>
      <c r="Z69" s="10">
        <f>(SUMIF(CSV!$A:$A,$A69,CSV!M:M) +SUMIF(CSV!$B:$B,$A69,CSV!O:O))/$D69</f>
        <v>0.2857142857142857</v>
      </c>
      <c r="AA69" s="6">
        <f>SUMIF(CSV!$A:$A,$A69,CSV!M:M)/$B69</f>
        <v>0.5</v>
      </c>
      <c r="AB69" s="6">
        <f>SUMIF(CSV!$B:$B,$A69,CSV!O:O)/$C69</f>
        <v>7.1428571428571425E-2</v>
      </c>
      <c r="AC69" s="10">
        <f>(SUMIF(CSV!$A:$A,$A69,CSV!N:N) +SUMIF(CSV!$B:$B,$A69,CSV!P:P))/$D69</f>
        <v>0.9642857142857143</v>
      </c>
      <c r="AD69" s="6">
        <f>SUMIF(CSV!$A:$A,$A69,CSV!N:N)/$B69</f>
        <v>0.7142857142857143</v>
      </c>
      <c r="AE69" s="14">
        <f>SUMIF(CSV!$B:$B,$A69,CSV!P:P)/$C69</f>
        <v>1.2142857142857142</v>
      </c>
    </row>
    <row r="70" spans="1:31" x14ac:dyDescent="0.3">
      <c r="A70" t="s">
        <v>171</v>
      </c>
      <c r="B70" s="9">
        <f>COUNTIF(CSV!A:A,A70)</f>
        <v>14</v>
      </c>
      <c r="C70" s="4">
        <f>COUNTIF(CSV!B:B,A70)</f>
        <v>14</v>
      </c>
      <c r="D70" s="4">
        <f t="shared" si="3"/>
        <v>28</v>
      </c>
      <c r="E70" s="10">
        <f>(SUMIF(CSV!$A:$A,$A70,CSV!F:F) +SUMIF(CSV!$B:$B,$A70,CSV!F:F))/$D70</f>
        <v>2.75</v>
      </c>
      <c r="F70" s="6">
        <f>SUMIF(CSV!$A:$A,$A70,CSV!F:F)/$B70</f>
        <v>2.3571428571428572</v>
      </c>
      <c r="G70" s="6">
        <f>SUMIF(CSV!$B:$B,$A70,CSV!F:F)/$C70</f>
        <v>3.1428571428571428</v>
      </c>
      <c r="H70" s="10">
        <f>(SUMIF(CSV!$A:$A,$A70,CSV!D:D) +SUMIF(CSV!$B:$B,$A70,CSV!E:E))/$D70</f>
        <v>1.6785714285714286</v>
      </c>
      <c r="I70" s="6">
        <f>SUMIF(CSV!$A:$A,$A70,CSV!D:D)/$B70</f>
        <v>1.6428571428571428</v>
      </c>
      <c r="J70" s="6">
        <f>SUMIF(CSV!$B:$B,$A70,CSV!E:E)/$C70</f>
        <v>1.7142857142857142</v>
      </c>
      <c r="K70" s="10">
        <f>(SUMIF(CSV!$A:$A,$A70,CSV!E:E) +SUMIF(CSV!$B:$B,$A70,CSV!D:D))/$D70</f>
        <v>1.0714285714285714</v>
      </c>
      <c r="L70" s="6">
        <f>SUMIF(CSV!$A:$A,$A70,CSV!E:E)/$B70</f>
        <v>0.7142857142857143</v>
      </c>
      <c r="M70" s="6">
        <f>SUMIF(CSV!$B:$B,$A70,CSV!D:D)/$C70</f>
        <v>1.4285714285714286</v>
      </c>
      <c r="N70" s="10">
        <f>(SUMIF(CSV!$A:$A,$A70,CSV!L:L) +SUMIF(CSV!$B:$B,$A70,CSV!L:L))/$D70</f>
        <v>0.9642857142857143</v>
      </c>
      <c r="O70" s="6">
        <f>SUMIF(CSV!$A:$A,$A70,CSV!L:L)/$B70</f>
        <v>0.8571428571428571</v>
      </c>
      <c r="P70" s="6">
        <f>SUMIF(CSV!$B:$B,$A70,CSV!L:L)/$C70</f>
        <v>1.0714285714285714</v>
      </c>
      <c r="Q70" s="10">
        <f>(SUMIF(CSV!$A:$A,$A70,CSV!H:H) +SUMIF(CSV!$B:$B,$A70,CSV!J:J))/$D70</f>
        <v>0.5</v>
      </c>
      <c r="R70" s="6">
        <f>SUMIF(CSV!$A:$A,$A70,CSV!H:H)/$B70</f>
        <v>0.5</v>
      </c>
      <c r="S70" s="6">
        <f>SUMIF(CSV!$B:$B,$A70,CSV!J:J)/$C70</f>
        <v>0.5</v>
      </c>
      <c r="T70" s="10">
        <f>(SUMIF(CSV!$A:$A,$A70,CSV!I:I) +SUMIF(CSV!$B:$B,$A70,CSV!K:K))/$D70</f>
        <v>0.4642857142857143</v>
      </c>
      <c r="U70" s="6">
        <f>SUMIF(CSV!$A:$A,$A70,CSV!I:I)/$B70</f>
        <v>0.35714285714285715</v>
      </c>
      <c r="V70" s="6">
        <f>SUMIF(CSV!$B:$B,$A70,CSV!K:K)/$C70</f>
        <v>0.5714285714285714</v>
      </c>
      <c r="W70" s="10">
        <f>(SUMIF(CSV!$A:$A,$A70,CSV!Q:Q) +SUMIF(CSV!$B:$B,$A70,CSV!Q:Q))/$D70</f>
        <v>1.7857142857142858</v>
      </c>
      <c r="X70" s="6">
        <f>SUMIF(CSV!$A:$A,$A70,CSV!Q:Q)/$B70</f>
        <v>1.5</v>
      </c>
      <c r="Y70" s="6">
        <f>SUMIF(CSV!$B:$B,$A70,CSV!Q:Q)/$C70</f>
        <v>2.0714285714285716</v>
      </c>
      <c r="Z70" s="10">
        <f>(SUMIF(CSV!$A:$A,$A70,CSV!M:M) +SUMIF(CSV!$B:$B,$A70,CSV!O:O))/$D70</f>
        <v>1.1785714285714286</v>
      </c>
      <c r="AA70" s="6">
        <f>SUMIF(CSV!$A:$A,$A70,CSV!M:M)/$B70</f>
        <v>1.1428571428571428</v>
      </c>
      <c r="AB70" s="6">
        <f>SUMIF(CSV!$B:$B,$A70,CSV!O:O)/$C70</f>
        <v>1.2142857142857142</v>
      </c>
      <c r="AC70" s="10">
        <f>(SUMIF(CSV!$A:$A,$A70,CSV!N:N) +SUMIF(CSV!$B:$B,$A70,CSV!P:P))/$D70</f>
        <v>0.6071428571428571</v>
      </c>
      <c r="AD70" s="6">
        <f>SUMIF(CSV!$A:$A,$A70,CSV!N:N)/$B70</f>
        <v>0.35714285714285715</v>
      </c>
      <c r="AE70" s="14">
        <f>SUMIF(CSV!$B:$B,$A70,CSV!P:P)/$C70</f>
        <v>0.8571428571428571</v>
      </c>
    </row>
    <row r="71" spans="1:31" x14ac:dyDescent="0.3">
      <c r="A71" t="s">
        <v>175</v>
      </c>
      <c r="B71" s="9">
        <f>COUNTIF(CSV!A:A,A71)</f>
        <v>14</v>
      </c>
      <c r="C71" s="4">
        <f>COUNTIF(CSV!B:B,A71)</f>
        <v>14</v>
      </c>
      <c r="D71" s="4">
        <f t="shared" si="3"/>
        <v>28</v>
      </c>
      <c r="E71" s="10">
        <f>(SUMIF(CSV!$A:$A,$A71,CSV!F:F) +SUMIF(CSV!$B:$B,$A71,CSV!F:F))/$D71</f>
        <v>1.8214285714285714</v>
      </c>
      <c r="F71" s="6">
        <f>SUMIF(CSV!$A:$A,$A71,CSV!F:F)/$B71</f>
        <v>1.6428571428571428</v>
      </c>
      <c r="G71" s="6">
        <f>SUMIF(CSV!$B:$B,$A71,CSV!F:F)/$C71</f>
        <v>2</v>
      </c>
      <c r="H71" s="10">
        <f>(SUMIF(CSV!$A:$A,$A71,CSV!D:D) +SUMIF(CSV!$B:$B,$A71,CSV!E:E))/$D71</f>
        <v>1.1071428571428572</v>
      </c>
      <c r="I71" s="6">
        <f>SUMIF(CSV!$A:$A,$A71,CSV!D:D)/$B71</f>
        <v>1</v>
      </c>
      <c r="J71" s="6">
        <f>SUMIF(CSV!$B:$B,$A71,CSV!E:E)/$C71</f>
        <v>1.2142857142857142</v>
      </c>
      <c r="K71" s="10">
        <f>(SUMIF(CSV!$A:$A,$A71,CSV!E:E) +SUMIF(CSV!$B:$B,$A71,CSV!D:D))/$D71</f>
        <v>0.7142857142857143</v>
      </c>
      <c r="L71" s="6">
        <f>SUMIF(CSV!$A:$A,$A71,CSV!E:E)/$B71</f>
        <v>0.6428571428571429</v>
      </c>
      <c r="M71" s="6">
        <f>SUMIF(CSV!$B:$B,$A71,CSV!D:D)/$C71</f>
        <v>0.7857142857142857</v>
      </c>
      <c r="N71" s="10">
        <f>(SUMIF(CSV!$A:$A,$A71,CSV!L:L) +SUMIF(CSV!$B:$B,$A71,CSV!L:L))/$D71</f>
        <v>0.8214285714285714</v>
      </c>
      <c r="O71" s="6">
        <f>SUMIF(CSV!$A:$A,$A71,CSV!L:L)/$B71</f>
        <v>0.9285714285714286</v>
      </c>
      <c r="P71" s="6">
        <f>SUMIF(CSV!$B:$B,$A71,CSV!L:L)/$C71</f>
        <v>0.7142857142857143</v>
      </c>
      <c r="Q71" s="10">
        <f>(SUMIF(CSV!$A:$A,$A71,CSV!H:H) +SUMIF(CSV!$B:$B,$A71,CSV!J:J))/$D71</f>
        <v>0.4642857142857143</v>
      </c>
      <c r="R71" s="6">
        <f>SUMIF(CSV!$A:$A,$A71,CSV!H:H)/$B71</f>
        <v>0.5714285714285714</v>
      </c>
      <c r="S71" s="6">
        <f>SUMIF(CSV!$B:$B,$A71,CSV!J:J)/$C71</f>
        <v>0.35714285714285715</v>
      </c>
      <c r="T71" s="10">
        <f>(SUMIF(CSV!$A:$A,$A71,CSV!I:I) +SUMIF(CSV!$B:$B,$A71,CSV!K:K))/$D71</f>
        <v>0.35714285714285715</v>
      </c>
      <c r="U71" s="6">
        <f>SUMIF(CSV!$A:$A,$A71,CSV!I:I)/$B71</f>
        <v>0.35714285714285715</v>
      </c>
      <c r="V71" s="6">
        <f>SUMIF(CSV!$B:$B,$A71,CSV!K:K)/$C71</f>
        <v>0.35714285714285715</v>
      </c>
      <c r="W71" s="10">
        <f>(SUMIF(CSV!$A:$A,$A71,CSV!Q:Q) +SUMIF(CSV!$B:$B,$A71,CSV!Q:Q))/$D71</f>
        <v>1</v>
      </c>
      <c r="X71" s="6">
        <f>SUMIF(CSV!$A:$A,$A71,CSV!Q:Q)/$B71</f>
        <v>0.7142857142857143</v>
      </c>
      <c r="Y71" s="6">
        <f>SUMIF(CSV!$B:$B,$A71,CSV!Q:Q)/$C71</f>
        <v>1.2857142857142858</v>
      </c>
      <c r="Z71" s="10">
        <f>(SUMIF(CSV!$A:$A,$A71,CSV!M:M) +SUMIF(CSV!$B:$B,$A71,CSV!O:O))/$D71</f>
        <v>0.6428571428571429</v>
      </c>
      <c r="AA71" s="6">
        <f>SUMIF(CSV!$A:$A,$A71,CSV!M:M)/$B71</f>
        <v>0.42857142857142855</v>
      </c>
      <c r="AB71" s="6">
        <f>SUMIF(CSV!$B:$B,$A71,CSV!O:O)/$C71</f>
        <v>0.8571428571428571</v>
      </c>
      <c r="AC71" s="10">
        <f>(SUMIF(CSV!$A:$A,$A71,CSV!N:N) +SUMIF(CSV!$B:$B,$A71,CSV!P:P))/$D71</f>
        <v>0.35714285714285715</v>
      </c>
      <c r="AD71" s="6">
        <f>SUMIF(CSV!$A:$A,$A71,CSV!N:N)/$B71</f>
        <v>0.2857142857142857</v>
      </c>
      <c r="AE71" s="14">
        <f>SUMIF(CSV!$B:$B,$A71,CSV!P:P)/$C71</f>
        <v>0.42857142857142855</v>
      </c>
    </row>
    <row r="72" spans="1:31" x14ac:dyDescent="0.3">
      <c r="A72" t="s">
        <v>190</v>
      </c>
      <c r="B72" s="9">
        <f>COUNTIF(CSV!A:A,A72)</f>
        <v>14</v>
      </c>
      <c r="C72" s="4">
        <f>COUNTIF(CSV!B:B,A72)</f>
        <v>14</v>
      </c>
      <c r="D72" s="4">
        <f t="shared" si="3"/>
        <v>28</v>
      </c>
      <c r="E72" s="10">
        <f>(SUMIF(CSV!$A:$A,$A72,CSV!F:F) +SUMIF(CSV!$B:$B,$A72,CSV!F:F))/$D72</f>
        <v>2.7857142857142856</v>
      </c>
      <c r="F72" s="6">
        <f>SUMIF(CSV!$A:$A,$A72,CSV!F:F)/$B72</f>
        <v>2.7142857142857144</v>
      </c>
      <c r="G72" s="6">
        <f>SUMIF(CSV!$B:$B,$A72,CSV!F:F)/$C72</f>
        <v>2.8571428571428572</v>
      </c>
      <c r="H72" s="10">
        <f>(SUMIF(CSV!$A:$A,$A72,CSV!D:D) +SUMIF(CSV!$B:$B,$A72,CSV!E:E))/$D72</f>
        <v>1.2142857142857142</v>
      </c>
      <c r="I72" s="6">
        <f>SUMIF(CSV!$A:$A,$A72,CSV!D:D)/$B72</f>
        <v>1.4285714285714286</v>
      </c>
      <c r="J72" s="6">
        <f>SUMIF(CSV!$B:$B,$A72,CSV!E:E)/$C72</f>
        <v>1</v>
      </c>
      <c r="K72" s="10">
        <f>(SUMIF(CSV!$A:$A,$A72,CSV!E:E) +SUMIF(CSV!$B:$B,$A72,CSV!D:D))/$D72</f>
        <v>1.5714285714285714</v>
      </c>
      <c r="L72" s="6">
        <f>SUMIF(CSV!$A:$A,$A72,CSV!E:E)/$B72</f>
        <v>1.2857142857142858</v>
      </c>
      <c r="M72" s="6">
        <f>SUMIF(CSV!$B:$B,$A72,CSV!D:D)/$C72</f>
        <v>1.8571428571428572</v>
      </c>
      <c r="N72" s="10">
        <f>(SUMIF(CSV!$A:$A,$A72,CSV!L:L) +SUMIF(CSV!$B:$B,$A72,CSV!L:L))/$D72</f>
        <v>1</v>
      </c>
      <c r="O72" s="6">
        <f>SUMIF(CSV!$A:$A,$A72,CSV!L:L)/$B72</f>
        <v>1.0714285714285714</v>
      </c>
      <c r="P72" s="6">
        <f>SUMIF(CSV!$B:$B,$A72,CSV!L:L)/$C72</f>
        <v>0.9285714285714286</v>
      </c>
      <c r="Q72" s="10">
        <f>(SUMIF(CSV!$A:$A,$A72,CSV!H:H) +SUMIF(CSV!$B:$B,$A72,CSV!J:J))/$D72</f>
        <v>0.42857142857142855</v>
      </c>
      <c r="R72" s="6">
        <f>SUMIF(CSV!$A:$A,$A72,CSV!H:H)/$B72</f>
        <v>0.6428571428571429</v>
      </c>
      <c r="S72" s="6">
        <f>SUMIF(CSV!$B:$B,$A72,CSV!J:J)/$C72</f>
        <v>0.21428571428571427</v>
      </c>
      <c r="T72" s="10">
        <f>(SUMIF(CSV!$A:$A,$A72,CSV!I:I) +SUMIF(CSV!$B:$B,$A72,CSV!K:K))/$D72</f>
        <v>0.5714285714285714</v>
      </c>
      <c r="U72" s="6">
        <f>SUMIF(CSV!$A:$A,$A72,CSV!I:I)/$B72</f>
        <v>0.42857142857142855</v>
      </c>
      <c r="V72" s="6">
        <f>SUMIF(CSV!$B:$B,$A72,CSV!K:K)/$C72</f>
        <v>0.7142857142857143</v>
      </c>
      <c r="W72" s="10">
        <f>(SUMIF(CSV!$A:$A,$A72,CSV!Q:Q) +SUMIF(CSV!$B:$B,$A72,CSV!Q:Q))/$D72</f>
        <v>1.7857142857142858</v>
      </c>
      <c r="X72" s="6">
        <f>SUMIF(CSV!$A:$A,$A72,CSV!Q:Q)/$B72</f>
        <v>1.6428571428571428</v>
      </c>
      <c r="Y72" s="6">
        <f>SUMIF(CSV!$B:$B,$A72,CSV!Q:Q)/$C72</f>
        <v>1.9285714285714286</v>
      </c>
      <c r="Z72" s="10">
        <f>(SUMIF(CSV!$A:$A,$A72,CSV!M:M) +SUMIF(CSV!$B:$B,$A72,CSV!O:O))/$D72</f>
        <v>0.7857142857142857</v>
      </c>
      <c r="AA72" s="6">
        <f>SUMIF(CSV!$A:$A,$A72,CSV!M:M)/$B72</f>
        <v>0.7857142857142857</v>
      </c>
      <c r="AB72" s="6">
        <f>SUMIF(CSV!$B:$B,$A72,CSV!O:O)/$C72</f>
        <v>0.7857142857142857</v>
      </c>
      <c r="AC72" s="10">
        <f>(SUMIF(CSV!$A:$A,$A72,CSV!N:N) +SUMIF(CSV!$B:$B,$A72,CSV!P:P))/$D72</f>
        <v>1</v>
      </c>
      <c r="AD72" s="6">
        <f>SUMIF(CSV!$A:$A,$A72,CSV!N:N)/$B72</f>
        <v>0.8571428571428571</v>
      </c>
      <c r="AE72" s="14">
        <f>SUMIF(CSV!$B:$B,$A72,CSV!P:P)/$C72</f>
        <v>1.1428571428571428</v>
      </c>
    </row>
    <row r="73" spans="1:31" x14ac:dyDescent="0.3">
      <c r="A73" t="s">
        <v>172</v>
      </c>
      <c r="B73" s="9">
        <f>COUNTIF(CSV!A:A,A73)</f>
        <v>14</v>
      </c>
      <c r="C73" s="4">
        <f>COUNTIF(CSV!B:B,A73)</f>
        <v>14</v>
      </c>
      <c r="D73" s="4">
        <f t="shared" si="3"/>
        <v>28</v>
      </c>
      <c r="E73" s="10">
        <f>(SUMIF(CSV!$A:$A,$A73,CSV!F:F) +SUMIF(CSV!$B:$B,$A73,CSV!F:F))/$D73</f>
        <v>3.1428571428571428</v>
      </c>
      <c r="F73" s="6">
        <f>SUMIF(CSV!$A:$A,$A73,CSV!F:F)/$B73</f>
        <v>3.7142857142857144</v>
      </c>
      <c r="G73" s="6">
        <f>SUMIF(CSV!$B:$B,$A73,CSV!F:F)/$C73</f>
        <v>2.5714285714285716</v>
      </c>
      <c r="H73" s="10">
        <f>(SUMIF(CSV!$A:$A,$A73,CSV!D:D) +SUMIF(CSV!$B:$B,$A73,CSV!E:E))/$D73</f>
        <v>1.8571428571428572</v>
      </c>
      <c r="I73" s="6">
        <f>SUMIF(CSV!$A:$A,$A73,CSV!D:D)/$B73</f>
        <v>2.0714285714285716</v>
      </c>
      <c r="J73" s="6">
        <f>SUMIF(CSV!$B:$B,$A73,CSV!E:E)/$C73</f>
        <v>1.6428571428571428</v>
      </c>
      <c r="K73" s="10">
        <f>(SUMIF(CSV!$A:$A,$A73,CSV!E:E) +SUMIF(CSV!$B:$B,$A73,CSV!D:D))/$D73</f>
        <v>1.2857142857142858</v>
      </c>
      <c r="L73" s="6">
        <f>SUMIF(CSV!$A:$A,$A73,CSV!E:E)/$B73</f>
        <v>1.6428571428571428</v>
      </c>
      <c r="M73" s="6">
        <f>SUMIF(CSV!$B:$B,$A73,CSV!D:D)/$C73</f>
        <v>0.9285714285714286</v>
      </c>
      <c r="N73" s="10">
        <f>(SUMIF(CSV!$A:$A,$A73,CSV!L:L) +SUMIF(CSV!$B:$B,$A73,CSV!L:L))/$D73</f>
        <v>1.1071428571428572</v>
      </c>
      <c r="O73" s="6">
        <f>SUMIF(CSV!$A:$A,$A73,CSV!L:L)/$B73</f>
        <v>1.3571428571428572</v>
      </c>
      <c r="P73" s="6">
        <f>SUMIF(CSV!$B:$B,$A73,CSV!L:L)/$C73</f>
        <v>0.8571428571428571</v>
      </c>
      <c r="Q73" s="10">
        <f>(SUMIF(CSV!$A:$A,$A73,CSV!H:H) +SUMIF(CSV!$B:$B,$A73,CSV!J:J))/$D73</f>
        <v>0.5</v>
      </c>
      <c r="R73" s="6">
        <f>SUMIF(CSV!$A:$A,$A73,CSV!H:H)/$B73</f>
        <v>0.5714285714285714</v>
      </c>
      <c r="S73" s="6">
        <f>SUMIF(CSV!$B:$B,$A73,CSV!J:J)/$C73</f>
        <v>0.42857142857142855</v>
      </c>
      <c r="T73" s="10">
        <f>(SUMIF(CSV!$A:$A,$A73,CSV!I:I) +SUMIF(CSV!$B:$B,$A73,CSV!K:K))/$D73</f>
        <v>0.6071428571428571</v>
      </c>
      <c r="U73" s="6">
        <f>SUMIF(CSV!$A:$A,$A73,CSV!I:I)/$B73</f>
        <v>0.7857142857142857</v>
      </c>
      <c r="V73" s="6">
        <f>SUMIF(CSV!$B:$B,$A73,CSV!K:K)/$C73</f>
        <v>0.42857142857142855</v>
      </c>
      <c r="W73" s="10">
        <f>(SUMIF(CSV!$A:$A,$A73,CSV!Q:Q) +SUMIF(CSV!$B:$B,$A73,CSV!Q:Q))/$D73</f>
        <v>2.0357142857142856</v>
      </c>
      <c r="X73" s="6">
        <f>SUMIF(CSV!$A:$A,$A73,CSV!Q:Q)/$B73</f>
        <v>2.3571428571428572</v>
      </c>
      <c r="Y73" s="6">
        <f>SUMIF(CSV!$B:$B,$A73,CSV!Q:Q)/$C73</f>
        <v>1.7142857142857142</v>
      </c>
      <c r="Z73" s="10">
        <f>(SUMIF(CSV!$A:$A,$A73,CSV!M:M) +SUMIF(CSV!$B:$B,$A73,CSV!O:O))/$D73</f>
        <v>1.3571428571428572</v>
      </c>
      <c r="AA73" s="6">
        <f>SUMIF(CSV!$A:$A,$A73,CSV!M:M)/$B73</f>
        <v>1.5</v>
      </c>
      <c r="AB73" s="6">
        <f>SUMIF(CSV!$B:$B,$A73,CSV!O:O)/$C73</f>
        <v>1.2142857142857142</v>
      </c>
      <c r="AC73" s="10">
        <f>(SUMIF(CSV!$A:$A,$A73,CSV!N:N) +SUMIF(CSV!$B:$B,$A73,CSV!P:P))/$D73</f>
        <v>0.6785714285714286</v>
      </c>
      <c r="AD73" s="6">
        <f>SUMIF(CSV!$A:$A,$A73,CSV!N:N)/$B73</f>
        <v>0.8571428571428571</v>
      </c>
      <c r="AE73" s="14">
        <f>SUMIF(CSV!$B:$B,$A73,CSV!P:P)/$C73</f>
        <v>0.5</v>
      </c>
    </row>
    <row r="74" spans="1:31" x14ac:dyDescent="0.3">
      <c r="A74" t="s">
        <v>180</v>
      </c>
      <c r="B74" s="9">
        <f>COUNTIF(CSV!A:A,A74)</f>
        <v>14</v>
      </c>
      <c r="C74" s="4">
        <f>COUNTIF(CSV!B:B,A74)</f>
        <v>14</v>
      </c>
      <c r="D74" s="4">
        <f t="shared" si="3"/>
        <v>28</v>
      </c>
      <c r="E74" s="10">
        <f>(SUMIF(CSV!$A:$A,$A74,CSV!F:F) +SUMIF(CSV!$B:$B,$A74,CSV!F:F))/$D74</f>
        <v>2.5357142857142856</v>
      </c>
      <c r="F74" s="6">
        <f>SUMIF(CSV!$A:$A,$A74,CSV!F:F)/$B74</f>
        <v>2.1428571428571428</v>
      </c>
      <c r="G74" s="6">
        <f>SUMIF(CSV!$B:$B,$A74,CSV!F:F)/$C74</f>
        <v>2.9285714285714284</v>
      </c>
      <c r="H74" s="10">
        <f>(SUMIF(CSV!$A:$A,$A74,CSV!D:D) +SUMIF(CSV!$B:$B,$A74,CSV!E:E))/$D74</f>
        <v>1.3928571428571428</v>
      </c>
      <c r="I74" s="6">
        <f>SUMIF(CSV!$A:$A,$A74,CSV!D:D)/$B74</f>
        <v>1.2142857142857142</v>
      </c>
      <c r="J74" s="6">
        <f>SUMIF(CSV!$B:$B,$A74,CSV!E:E)/$C74</f>
        <v>1.5714285714285714</v>
      </c>
      <c r="K74" s="10">
        <f>(SUMIF(CSV!$A:$A,$A74,CSV!E:E) +SUMIF(CSV!$B:$B,$A74,CSV!D:D))/$D74</f>
        <v>1.1428571428571428</v>
      </c>
      <c r="L74" s="6">
        <f>SUMIF(CSV!$A:$A,$A74,CSV!E:E)/$B74</f>
        <v>0.9285714285714286</v>
      </c>
      <c r="M74" s="6">
        <f>SUMIF(CSV!$B:$B,$A74,CSV!D:D)/$C74</f>
        <v>1.3571428571428572</v>
      </c>
      <c r="N74" s="10">
        <f>(SUMIF(CSV!$A:$A,$A74,CSV!L:L) +SUMIF(CSV!$B:$B,$A74,CSV!L:L))/$D74</f>
        <v>0.8571428571428571</v>
      </c>
      <c r="O74" s="6">
        <f>SUMIF(CSV!$A:$A,$A74,CSV!L:L)/$B74</f>
        <v>0.5714285714285714</v>
      </c>
      <c r="P74" s="6">
        <f>SUMIF(CSV!$B:$B,$A74,CSV!L:L)/$C74</f>
        <v>1.1428571428571428</v>
      </c>
      <c r="Q74" s="10">
        <f>(SUMIF(CSV!$A:$A,$A74,CSV!H:H) +SUMIF(CSV!$B:$B,$A74,CSV!J:J))/$D74</f>
        <v>0.4642857142857143</v>
      </c>
      <c r="R74" s="6">
        <f>SUMIF(CSV!$A:$A,$A74,CSV!H:H)/$B74</f>
        <v>0.42857142857142855</v>
      </c>
      <c r="S74" s="6">
        <f>SUMIF(CSV!$B:$B,$A74,CSV!J:J)/$C74</f>
        <v>0.5</v>
      </c>
      <c r="T74" s="10">
        <f>(SUMIF(CSV!$A:$A,$A74,CSV!I:I) +SUMIF(CSV!$B:$B,$A74,CSV!K:K))/$D74</f>
        <v>0.39285714285714285</v>
      </c>
      <c r="U74" s="6">
        <f>SUMIF(CSV!$A:$A,$A74,CSV!I:I)/$B74</f>
        <v>0.14285714285714285</v>
      </c>
      <c r="V74" s="6">
        <f>SUMIF(CSV!$B:$B,$A74,CSV!K:K)/$C74</f>
        <v>0.6428571428571429</v>
      </c>
      <c r="W74" s="10">
        <f>(SUMIF(CSV!$A:$A,$A74,CSV!Q:Q) +SUMIF(CSV!$B:$B,$A74,CSV!Q:Q))/$D74</f>
        <v>1.6785714285714286</v>
      </c>
      <c r="X74" s="6">
        <f>SUMIF(CSV!$A:$A,$A74,CSV!Q:Q)/$B74</f>
        <v>1.5714285714285714</v>
      </c>
      <c r="Y74" s="6">
        <f>SUMIF(CSV!$B:$B,$A74,CSV!Q:Q)/$C74</f>
        <v>1.7857142857142858</v>
      </c>
      <c r="Z74" s="10">
        <f>(SUMIF(CSV!$A:$A,$A74,CSV!M:M) +SUMIF(CSV!$B:$B,$A74,CSV!O:O))/$D74</f>
        <v>0.9285714285714286</v>
      </c>
      <c r="AA74" s="6">
        <f>SUMIF(CSV!$A:$A,$A74,CSV!M:M)/$B74</f>
        <v>0.7857142857142857</v>
      </c>
      <c r="AB74" s="6">
        <f>SUMIF(CSV!$B:$B,$A74,CSV!O:O)/$C74</f>
        <v>1.0714285714285714</v>
      </c>
      <c r="AC74" s="10">
        <f>(SUMIF(CSV!$A:$A,$A74,CSV!N:N) +SUMIF(CSV!$B:$B,$A74,CSV!P:P))/$D74</f>
        <v>0.75</v>
      </c>
      <c r="AD74" s="6">
        <f>SUMIF(CSV!$A:$A,$A74,CSV!N:N)/$B74</f>
        <v>0.7857142857142857</v>
      </c>
      <c r="AE74" s="14">
        <f>SUMIF(CSV!$B:$B,$A74,CSV!P:P)/$C74</f>
        <v>0.7142857142857143</v>
      </c>
    </row>
    <row r="75" spans="1:31" x14ac:dyDescent="0.3">
      <c r="A75" t="s">
        <v>187</v>
      </c>
      <c r="B75" s="9">
        <f>COUNTIF(CSV!A:A,A75)</f>
        <v>14</v>
      </c>
      <c r="C75" s="4">
        <f>COUNTIF(CSV!B:B,A75)</f>
        <v>14</v>
      </c>
      <c r="D75" s="4">
        <f t="shared" si="3"/>
        <v>28</v>
      </c>
      <c r="E75" s="10">
        <f>(SUMIF(CSV!$A:$A,$A75,CSV!F:F) +SUMIF(CSV!$B:$B,$A75,CSV!F:F))/$D75</f>
        <v>3.1428571428571428</v>
      </c>
      <c r="F75" s="6">
        <f>SUMIF(CSV!$A:$A,$A75,CSV!F:F)/$B75</f>
        <v>3.6428571428571428</v>
      </c>
      <c r="G75" s="6">
        <f>SUMIF(CSV!$B:$B,$A75,CSV!F:F)/$C75</f>
        <v>2.6428571428571428</v>
      </c>
      <c r="H75" s="10">
        <f>(SUMIF(CSV!$A:$A,$A75,CSV!D:D) +SUMIF(CSV!$B:$B,$A75,CSV!E:E))/$D75</f>
        <v>1.5357142857142858</v>
      </c>
      <c r="I75" s="6">
        <f>SUMIF(CSV!$A:$A,$A75,CSV!D:D)/$B75</f>
        <v>2.0714285714285716</v>
      </c>
      <c r="J75" s="6">
        <f>SUMIF(CSV!$B:$B,$A75,CSV!E:E)/$C75</f>
        <v>1</v>
      </c>
      <c r="K75" s="10">
        <f>(SUMIF(CSV!$A:$A,$A75,CSV!E:E) +SUMIF(CSV!$B:$B,$A75,CSV!D:D))/$D75</f>
        <v>1.6071428571428572</v>
      </c>
      <c r="L75" s="6">
        <f>SUMIF(CSV!$A:$A,$A75,CSV!E:E)/$B75</f>
        <v>1.5714285714285714</v>
      </c>
      <c r="M75" s="6">
        <f>SUMIF(CSV!$B:$B,$A75,CSV!D:D)/$C75</f>
        <v>1.6428571428571428</v>
      </c>
      <c r="N75" s="10">
        <f>(SUMIF(CSV!$A:$A,$A75,CSV!L:L) +SUMIF(CSV!$B:$B,$A75,CSV!L:L))/$D75</f>
        <v>1.1428571428571428</v>
      </c>
      <c r="O75" s="6">
        <f>SUMIF(CSV!$A:$A,$A75,CSV!L:L)/$B75</f>
        <v>1.5714285714285714</v>
      </c>
      <c r="P75" s="6">
        <f>SUMIF(CSV!$B:$B,$A75,CSV!L:L)/$C75</f>
        <v>0.7142857142857143</v>
      </c>
      <c r="Q75" s="10">
        <f>(SUMIF(CSV!$A:$A,$A75,CSV!H:H) +SUMIF(CSV!$B:$B,$A75,CSV!J:J))/$D75</f>
        <v>0.6071428571428571</v>
      </c>
      <c r="R75" s="6">
        <f>SUMIF(CSV!$A:$A,$A75,CSV!H:H)/$B75</f>
        <v>1.0714285714285714</v>
      </c>
      <c r="S75" s="6">
        <f>SUMIF(CSV!$B:$B,$A75,CSV!J:J)/$C75</f>
        <v>0.14285714285714285</v>
      </c>
      <c r="T75" s="10">
        <f>(SUMIF(CSV!$A:$A,$A75,CSV!I:I) +SUMIF(CSV!$B:$B,$A75,CSV!K:K))/$D75</f>
        <v>0.5357142857142857</v>
      </c>
      <c r="U75" s="6">
        <f>SUMIF(CSV!$A:$A,$A75,CSV!I:I)/$B75</f>
        <v>0.5</v>
      </c>
      <c r="V75" s="6">
        <f>SUMIF(CSV!$B:$B,$A75,CSV!K:K)/$C75</f>
        <v>0.5714285714285714</v>
      </c>
      <c r="W75" s="10">
        <f>(SUMIF(CSV!$A:$A,$A75,CSV!Q:Q) +SUMIF(CSV!$B:$B,$A75,CSV!Q:Q))/$D75</f>
        <v>2</v>
      </c>
      <c r="X75" s="6">
        <f>SUMIF(CSV!$A:$A,$A75,CSV!Q:Q)/$B75</f>
        <v>2.0714285714285716</v>
      </c>
      <c r="Y75" s="6">
        <f>SUMIF(CSV!$B:$B,$A75,CSV!Q:Q)/$C75</f>
        <v>1.9285714285714286</v>
      </c>
      <c r="Z75" s="10">
        <f>(SUMIF(CSV!$A:$A,$A75,CSV!M:M) +SUMIF(CSV!$B:$B,$A75,CSV!O:O))/$D75</f>
        <v>0.9285714285714286</v>
      </c>
      <c r="AA75" s="6">
        <f>SUMIF(CSV!$A:$A,$A75,CSV!M:M)/$B75</f>
        <v>1</v>
      </c>
      <c r="AB75" s="6">
        <f>SUMIF(CSV!$B:$B,$A75,CSV!O:O)/$C75</f>
        <v>0.8571428571428571</v>
      </c>
      <c r="AC75" s="10">
        <f>(SUMIF(CSV!$A:$A,$A75,CSV!N:N) +SUMIF(CSV!$B:$B,$A75,CSV!P:P))/$D75</f>
        <v>1.0714285714285714</v>
      </c>
      <c r="AD75" s="6">
        <f>SUMIF(CSV!$A:$A,$A75,CSV!N:N)/$B75</f>
        <v>1.0714285714285714</v>
      </c>
      <c r="AE75" s="14">
        <f>SUMIF(CSV!$B:$B,$A75,CSV!P:P)/$C75</f>
        <v>1.0714285714285714</v>
      </c>
    </row>
    <row r="76" spans="1:31" x14ac:dyDescent="0.3">
      <c r="A76" t="s">
        <v>178</v>
      </c>
      <c r="B76" s="9">
        <f>COUNTIF(CSV!A:A,A76)</f>
        <v>14</v>
      </c>
      <c r="C76" s="4">
        <f>COUNTIF(CSV!B:B,A76)</f>
        <v>14</v>
      </c>
      <c r="D76" s="4">
        <f t="shared" si="3"/>
        <v>28</v>
      </c>
      <c r="E76" s="10">
        <f>(SUMIF(CSV!$A:$A,$A76,CSV!F:F) +SUMIF(CSV!$B:$B,$A76,CSV!F:F))/$D76</f>
        <v>2.6071428571428572</v>
      </c>
      <c r="F76" s="6">
        <f>SUMIF(CSV!$A:$A,$A76,CSV!F:F)/$B76</f>
        <v>2.6428571428571428</v>
      </c>
      <c r="G76" s="6">
        <f>SUMIF(CSV!$B:$B,$A76,CSV!F:F)/$C76</f>
        <v>2.5714285714285716</v>
      </c>
      <c r="H76" s="10">
        <f>(SUMIF(CSV!$A:$A,$A76,CSV!D:D) +SUMIF(CSV!$B:$B,$A76,CSV!E:E))/$D76</f>
        <v>1.2142857142857142</v>
      </c>
      <c r="I76" s="6">
        <f>SUMIF(CSV!$A:$A,$A76,CSV!D:D)/$B76</f>
        <v>1.4285714285714286</v>
      </c>
      <c r="J76" s="6">
        <f>SUMIF(CSV!$B:$B,$A76,CSV!E:E)/$C76</f>
        <v>1</v>
      </c>
      <c r="K76" s="10">
        <f>(SUMIF(CSV!$A:$A,$A76,CSV!E:E) +SUMIF(CSV!$B:$B,$A76,CSV!D:D))/$D76</f>
        <v>1.3928571428571428</v>
      </c>
      <c r="L76" s="6">
        <f>SUMIF(CSV!$A:$A,$A76,CSV!E:E)/$B76</f>
        <v>1.2142857142857142</v>
      </c>
      <c r="M76" s="6">
        <f>SUMIF(CSV!$B:$B,$A76,CSV!D:D)/$C76</f>
        <v>1.5714285714285714</v>
      </c>
      <c r="N76" s="10">
        <f>(SUMIF(CSV!$A:$A,$A76,CSV!L:L) +SUMIF(CSV!$B:$B,$A76,CSV!L:L))/$D76</f>
        <v>1.2142857142857142</v>
      </c>
      <c r="O76" s="6">
        <f>SUMIF(CSV!$A:$A,$A76,CSV!L:L)/$B76</f>
        <v>1.2142857142857142</v>
      </c>
      <c r="P76" s="6">
        <f>SUMIF(CSV!$B:$B,$A76,CSV!L:L)/$C76</f>
        <v>1.2142857142857142</v>
      </c>
      <c r="Q76" s="10">
        <f>(SUMIF(CSV!$A:$A,$A76,CSV!H:H) +SUMIF(CSV!$B:$B,$A76,CSV!J:J))/$D76</f>
        <v>0.6785714285714286</v>
      </c>
      <c r="R76" s="6">
        <f>SUMIF(CSV!$A:$A,$A76,CSV!H:H)/$B76</f>
        <v>0.7142857142857143</v>
      </c>
      <c r="S76" s="6">
        <f>SUMIF(CSV!$B:$B,$A76,CSV!J:J)/$C76</f>
        <v>0.6428571428571429</v>
      </c>
      <c r="T76" s="10">
        <f>(SUMIF(CSV!$A:$A,$A76,CSV!I:I) +SUMIF(CSV!$B:$B,$A76,CSV!K:K))/$D76</f>
        <v>0.5357142857142857</v>
      </c>
      <c r="U76" s="6">
        <f>SUMIF(CSV!$A:$A,$A76,CSV!I:I)/$B76</f>
        <v>0.5</v>
      </c>
      <c r="V76" s="6">
        <f>SUMIF(CSV!$B:$B,$A76,CSV!K:K)/$C76</f>
        <v>0.5714285714285714</v>
      </c>
      <c r="W76" s="10">
        <f>(SUMIF(CSV!$A:$A,$A76,CSV!Q:Q) +SUMIF(CSV!$B:$B,$A76,CSV!Q:Q))/$D76</f>
        <v>1.3928571428571428</v>
      </c>
      <c r="X76" s="6">
        <f>SUMIF(CSV!$A:$A,$A76,CSV!Q:Q)/$B76</f>
        <v>1.4285714285714286</v>
      </c>
      <c r="Y76" s="6">
        <f>SUMIF(CSV!$B:$B,$A76,CSV!Q:Q)/$C76</f>
        <v>1.3571428571428572</v>
      </c>
      <c r="Z76" s="10">
        <f>(SUMIF(CSV!$A:$A,$A76,CSV!M:M) +SUMIF(CSV!$B:$B,$A76,CSV!O:O))/$D76</f>
        <v>0.5357142857142857</v>
      </c>
      <c r="AA76" s="6">
        <f>SUMIF(CSV!$A:$A,$A76,CSV!M:M)/$B76</f>
        <v>0.7142857142857143</v>
      </c>
      <c r="AB76" s="6">
        <f>SUMIF(CSV!$B:$B,$A76,CSV!O:O)/$C76</f>
        <v>0.35714285714285715</v>
      </c>
      <c r="AC76" s="10">
        <f>(SUMIF(CSV!$A:$A,$A76,CSV!N:N) +SUMIF(CSV!$B:$B,$A76,CSV!P:P))/$D76</f>
        <v>0.8571428571428571</v>
      </c>
      <c r="AD76" s="6">
        <f>SUMIF(CSV!$A:$A,$A76,CSV!N:N)/$B76</f>
        <v>0.7142857142857143</v>
      </c>
      <c r="AE76" s="14">
        <f>SUMIF(CSV!$B:$B,$A76,CSV!P:P)/$C76</f>
        <v>1</v>
      </c>
    </row>
    <row r="77" spans="1:31" x14ac:dyDescent="0.3">
      <c r="A77" t="s">
        <v>193</v>
      </c>
      <c r="B77" s="9">
        <f>COUNTIF(CSV!A:A,A77)</f>
        <v>14</v>
      </c>
      <c r="C77" s="4">
        <f>COUNTIF(CSV!B:B,A77)</f>
        <v>14</v>
      </c>
      <c r="D77" s="4">
        <f t="shared" si="3"/>
        <v>28</v>
      </c>
      <c r="E77" s="10">
        <f>(SUMIF(CSV!$A:$A,$A77,CSV!F:F) +SUMIF(CSV!$B:$B,$A77,CSV!F:F))/$D77</f>
        <v>2.6428571428571428</v>
      </c>
      <c r="F77" s="6">
        <f>SUMIF(CSV!$A:$A,$A77,CSV!F:F)/$B77</f>
        <v>2.9285714285714284</v>
      </c>
      <c r="G77" s="6">
        <f>SUMIF(CSV!$B:$B,$A77,CSV!F:F)/$C77</f>
        <v>2.3571428571428572</v>
      </c>
      <c r="H77" s="10">
        <f>(SUMIF(CSV!$A:$A,$A77,CSV!D:D) +SUMIF(CSV!$B:$B,$A77,CSV!E:E))/$D77</f>
        <v>1.1071428571428572</v>
      </c>
      <c r="I77" s="6">
        <f>SUMIF(CSV!$A:$A,$A77,CSV!D:D)/$B77</f>
        <v>1.3571428571428572</v>
      </c>
      <c r="J77" s="6">
        <f>SUMIF(CSV!$B:$B,$A77,CSV!E:E)/$C77</f>
        <v>0.8571428571428571</v>
      </c>
      <c r="K77" s="10">
        <f>(SUMIF(CSV!$A:$A,$A77,CSV!E:E) +SUMIF(CSV!$B:$B,$A77,CSV!D:D))/$D77</f>
        <v>1.5357142857142858</v>
      </c>
      <c r="L77" s="6">
        <f>SUMIF(CSV!$A:$A,$A77,CSV!E:E)/$B77</f>
        <v>1.5714285714285714</v>
      </c>
      <c r="M77" s="6">
        <f>SUMIF(CSV!$B:$B,$A77,CSV!D:D)/$C77</f>
        <v>1.5</v>
      </c>
      <c r="N77" s="10">
        <f>(SUMIF(CSV!$A:$A,$A77,CSV!L:L) +SUMIF(CSV!$B:$B,$A77,CSV!L:L))/$D77</f>
        <v>1.0714285714285714</v>
      </c>
      <c r="O77" s="6">
        <f>SUMIF(CSV!$A:$A,$A77,CSV!L:L)/$B77</f>
        <v>1.2857142857142858</v>
      </c>
      <c r="P77" s="6">
        <f>SUMIF(CSV!$B:$B,$A77,CSV!L:L)/$C77</f>
        <v>0.8571428571428571</v>
      </c>
      <c r="Q77" s="10">
        <f>(SUMIF(CSV!$A:$A,$A77,CSV!H:H) +SUMIF(CSV!$B:$B,$A77,CSV!J:J))/$D77</f>
        <v>0.5</v>
      </c>
      <c r="R77" s="6">
        <f>SUMIF(CSV!$A:$A,$A77,CSV!H:H)/$B77</f>
        <v>0.5714285714285714</v>
      </c>
      <c r="S77" s="6">
        <f>SUMIF(CSV!$B:$B,$A77,CSV!J:J)/$C77</f>
        <v>0.42857142857142855</v>
      </c>
      <c r="T77" s="10">
        <f>(SUMIF(CSV!$A:$A,$A77,CSV!I:I) +SUMIF(CSV!$B:$B,$A77,CSV!K:K))/$D77</f>
        <v>0.5714285714285714</v>
      </c>
      <c r="U77" s="6">
        <f>SUMIF(CSV!$A:$A,$A77,CSV!I:I)/$B77</f>
        <v>0.7142857142857143</v>
      </c>
      <c r="V77" s="6">
        <f>SUMIF(CSV!$B:$B,$A77,CSV!K:K)/$C77</f>
        <v>0.42857142857142855</v>
      </c>
      <c r="W77" s="10">
        <f>(SUMIF(CSV!$A:$A,$A77,CSV!Q:Q) +SUMIF(CSV!$B:$B,$A77,CSV!Q:Q))/$D77</f>
        <v>1.5714285714285714</v>
      </c>
      <c r="X77" s="6">
        <f>SUMIF(CSV!$A:$A,$A77,CSV!Q:Q)/$B77</f>
        <v>1.6428571428571428</v>
      </c>
      <c r="Y77" s="6">
        <f>SUMIF(CSV!$B:$B,$A77,CSV!Q:Q)/$C77</f>
        <v>1.5</v>
      </c>
      <c r="Z77" s="10">
        <f>(SUMIF(CSV!$A:$A,$A77,CSV!M:M) +SUMIF(CSV!$B:$B,$A77,CSV!O:O))/$D77</f>
        <v>0.6071428571428571</v>
      </c>
      <c r="AA77" s="6">
        <f>SUMIF(CSV!$A:$A,$A77,CSV!M:M)/$B77</f>
        <v>0.7857142857142857</v>
      </c>
      <c r="AB77" s="6">
        <f>SUMIF(CSV!$B:$B,$A77,CSV!O:O)/$C77</f>
        <v>0.42857142857142855</v>
      </c>
      <c r="AC77" s="10">
        <f>(SUMIF(CSV!$A:$A,$A77,CSV!N:N) +SUMIF(CSV!$B:$B,$A77,CSV!P:P))/$D77</f>
        <v>0.9642857142857143</v>
      </c>
      <c r="AD77" s="6">
        <f>SUMIF(CSV!$A:$A,$A77,CSV!N:N)/$B77</f>
        <v>0.8571428571428571</v>
      </c>
      <c r="AE77" s="14">
        <f>SUMIF(CSV!$B:$B,$A77,CSV!P:P)/$C77</f>
        <v>1.0714285714285714</v>
      </c>
    </row>
    <row r="78" spans="1:31" x14ac:dyDescent="0.3">
      <c r="A78" t="s">
        <v>192</v>
      </c>
      <c r="B78" s="9">
        <f>COUNTIF(CSV!A:A,A78)</f>
        <v>14</v>
      </c>
      <c r="C78" s="4">
        <f>COUNTIF(CSV!B:B,A78)</f>
        <v>14</v>
      </c>
      <c r="D78" s="4">
        <f t="shared" si="3"/>
        <v>28</v>
      </c>
      <c r="E78" s="10">
        <f>(SUMIF(CSV!$A:$A,$A78,CSV!F:F) +SUMIF(CSV!$B:$B,$A78,CSV!F:F))/$D78</f>
        <v>2.6071428571428572</v>
      </c>
      <c r="F78" s="6">
        <f>SUMIF(CSV!$A:$A,$A78,CSV!F:F)/$B78</f>
        <v>2.8571428571428572</v>
      </c>
      <c r="G78" s="6">
        <f>SUMIF(CSV!$B:$B,$A78,CSV!F:F)/$C78</f>
        <v>2.3571428571428572</v>
      </c>
      <c r="H78" s="10">
        <f>(SUMIF(CSV!$A:$A,$A78,CSV!D:D) +SUMIF(CSV!$B:$B,$A78,CSV!E:E))/$D78</f>
        <v>0.9642857142857143</v>
      </c>
      <c r="I78" s="6">
        <f>SUMIF(CSV!$A:$A,$A78,CSV!D:D)/$B78</f>
        <v>1.3571428571428572</v>
      </c>
      <c r="J78" s="6">
        <f>SUMIF(CSV!$B:$B,$A78,CSV!E:E)/$C78</f>
        <v>0.5714285714285714</v>
      </c>
      <c r="K78" s="10">
        <f>(SUMIF(CSV!$A:$A,$A78,CSV!E:E) +SUMIF(CSV!$B:$B,$A78,CSV!D:D))/$D78</f>
        <v>1.6428571428571428</v>
      </c>
      <c r="L78" s="6">
        <f>SUMIF(CSV!$A:$A,$A78,CSV!E:E)/$B78</f>
        <v>1.5</v>
      </c>
      <c r="M78" s="6">
        <f>SUMIF(CSV!$B:$B,$A78,CSV!D:D)/$C78</f>
        <v>1.7857142857142858</v>
      </c>
      <c r="N78" s="10">
        <f>(SUMIF(CSV!$A:$A,$A78,CSV!L:L) +SUMIF(CSV!$B:$B,$A78,CSV!L:L))/$D78</f>
        <v>0.9642857142857143</v>
      </c>
      <c r="O78" s="6">
        <f>SUMIF(CSV!$A:$A,$A78,CSV!L:L)/$B78</f>
        <v>1.1428571428571428</v>
      </c>
      <c r="P78" s="6">
        <f>SUMIF(CSV!$B:$B,$A78,CSV!L:L)/$C78</f>
        <v>0.7857142857142857</v>
      </c>
      <c r="Q78" s="10">
        <f>(SUMIF(CSV!$A:$A,$A78,CSV!H:H) +SUMIF(CSV!$B:$B,$A78,CSV!J:J))/$D78</f>
        <v>0.2857142857142857</v>
      </c>
      <c r="R78" s="6">
        <f>SUMIF(CSV!$A:$A,$A78,CSV!H:H)/$B78</f>
        <v>0.42857142857142855</v>
      </c>
      <c r="S78" s="6">
        <f>SUMIF(CSV!$B:$B,$A78,CSV!J:J)/$C78</f>
        <v>0.14285714285714285</v>
      </c>
      <c r="T78" s="10">
        <f>(SUMIF(CSV!$A:$A,$A78,CSV!I:I) +SUMIF(CSV!$B:$B,$A78,CSV!K:K))/$D78</f>
        <v>0.6785714285714286</v>
      </c>
      <c r="U78" s="6">
        <f>SUMIF(CSV!$A:$A,$A78,CSV!I:I)/$B78</f>
        <v>0.7142857142857143</v>
      </c>
      <c r="V78" s="6">
        <f>SUMIF(CSV!$B:$B,$A78,CSV!K:K)/$C78</f>
        <v>0.6428571428571429</v>
      </c>
      <c r="W78" s="10">
        <f>(SUMIF(CSV!$A:$A,$A78,CSV!Q:Q) +SUMIF(CSV!$B:$B,$A78,CSV!Q:Q))/$D78</f>
        <v>1.6428571428571428</v>
      </c>
      <c r="X78" s="6">
        <f>SUMIF(CSV!$A:$A,$A78,CSV!Q:Q)/$B78</f>
        <v>1.7142857142857142</v>
      </c>
      <c r="Y78" s="6">
        <f>SUMIF(CSV!$B:$B,$A78,CSV!Q:Q)/$C78</f>
        <v>1.5714285714285714</v>
      </c>
      <c r="Z78" s="10">
        <f>(SUMIF(CSV!$A:$A,$A78,CSV!M:M) +SUMIF(CSV!$B:$B,$A78,CSV!O:O))/$D78</f>
        <v>0.6785714285714286</v>
      </c>
      <c r="AA78" s="6">
        <f>SUMIF(CSV!$A:$A,$A78,CSV!M:M)/$B78</f>
        <v>0.9285714285714286</v>
      </c>
      <c r="AB78" s="6">
        <f>SUMIF(CSV!$B:$B,$A78,CSV!O:O)/$C78</f>
        <v>0.42857142857142855</v>
      </c>
      <c r="AC78" s="10">
        <f>(SUMIF(CSV!$A:$A,$A78,CSV!N:N) +SUMIF(CSV!$B:$B,$A78,CSV!P:P))/$D78</f>
        <v>0.9642857142857143</v>
      </c>
      <c r="AD78" s="6">
        <f>SUMIF(CSV!$A:$A,$A78,CSV!N:N)/$B78</f>
        <v>0.7857142857142857</v>
      </c>
      <c r="AE78" s="14">
        <f>SUMIF(CSV!$B:$B,$A78,CSV!P:P)/$C78</f>
        <v>1.1428571428571428</v>
      </c>
    </row>
    <row r="79" spans="1:31" x14ac:dyDescent="0.3">
      <c r="A79" t="s">
        <v>174</v>
      </c>
      <c r="B79" s="9">
        <f>COUNTIF(CSV!A:A,A79)</f>
        <v>14</v>
      </c>
      <c r="C79" s="4">
        <f>COUNTIF(CSV!B:B,A79)</f>
        <v>14</v>
      </c>
      <c r="D79" s="4">
        <f t="shared" si="3"/>
        <v>28</v>
      </c>
      <c r="E79" s="10">
        <f>(SUMIF(CSV!$A:$A,$A79,CSV!F:F) +SUMIF(CSV!$B:$B,$A79,CSV!F:F))/$D79</f>
        <v>2.6785714285714284</v>
      </c>
      <c r="F79" s="6">
        <f>SUMIF(CSV!$A:$A,$A79,CSV!F:F)/$B79</f>
        <v>2.6428571428571428</v>
      </c>
      <c r="G79" s="6">
        <f>SUMIF(CSV!$B:$B,$A79,CSV!F:F)/$C79</f>
        <v>2.7142857142857144</v>
      </c>
      <c r="H79" s="10">
        <f>(SUMIF(CSV!$A:$A,$A79,CSV!D:D) +SUMIF(CSV!$B:$B,$A79,CSV!E:E))/$D79</f>
        <v>1.6428571428571428</v>
      </c>
      <c r="I79" s="6">
        <f>SUMIF(CSV!$A:$A,$A79,CSV!D:D)/$B79</f>
        <v>1.7142857142857142</v>
      </c>
      <c r="J79" s="6">
        <f>SUMIF(CSV!$B:$B,$A79,CSV!E:E)/$C79</f>
        <v>1.5714285714285714</v>
      </c>
      <c r="K79" s="10">
        <f>(SUMIF(CSV!$A:$A,$A79,CSV!E:E) +SUMIF(CSV!$B:$B,$A79,CSV!D:D))/$D79</f>
        <v>1.0357142857142858</v>
      </c>
      <c r="L79" s="6">
        <f>SUMIF(CSV!$A:$A,$A79,CSV!E:E)/$B79</f>
        <v>0.9285714285714286</v>
      </c>
      <c r="M79" s="6">
        <f>SUMIF(CSV!$B:$B,$A79,CSV!D:D)/$C79</f>
        <v>1.1428571428571428</v>
      </c>
      <c r="N79" s="10">
        <f>(SUMIF(CSV!$A:$A,$A79,CSV!L:L) +SUMIF(CSV!$B:$B,$A79,CSV!L:L))/$D79</f>
        <v>1.0357142857142858</v>
      </c>
      <c r="O79" s="6">
        <f>SUMIF(CSV!$A:$A,$A79,CSV!L:L)/$B79</f>
        <v>0.9285714285714286</v>
      </c>
      <c r="P79" s="6">
        <f>SUMIF(CSV!$B:$B,$A79,CSV!L:L)/$C79</f>
        <v>1.1428571428571428</v>
      </c>
      <c r="Q79" s="10">
        <f>(SUMIF(CSV!$A:$A,$A79,CSV!H:H) +SUMIF(CSV!$B:$B,$A79,CSV!J:J))/$D79</f>
        <v>0.6785714285714286</v>
      </c>
      <c r="R79" s="6">
        <f>SUMIF(CSV!$A:$A,$A79,CSV!H:H)/$B79</f>
        <v>0.7142857142857143</v>
      </c>
      <c r="S79" s="6">
        <f>SUMIF(CSV!$B:$B,$A79,CSV!J:J)/$C79</f>
        <v>0.6428571428571429</v>
      </c>
      <c r="T79" s="10">
        <f>(SUMIF(CSV!$A:$A,$A79,CSV!I:I) +SUMIF(CSV!$B:$B,$A79,CSV!K:K))/$D79</f>
        <v>0.35714285714285715</v>
      </c>
      <c r="U79" s="6">
        <f>SUMIF(CSV!$A:$A,$A79,CSV!I:I)/$B79</f>
        <v>0.21428571428571427</v>
      </c>
      <c r="V79" s="6">
        <f>SUMIF(CSV!$B:$B,$A79,CSV!K:K)/$C79</f>
        <v>0.5</v>
      </c>
      <c r="W79" s="10">
        <f>(SUMIF(CSV!$A:$A,$A79,CSV!Q:Q) +SUMIF(CSV!$B:$B,$A79,CSV!Q:Q))/$D79</f>
        <v>1.6428571428571428</v>
      </c>
      <c r="X79" s="6">
        <f>SUMIF(CSV!$A:$A,$A79,CSV!Q:Q)/$B79</f>
        <v>1.7142857142857142</v>
      </c>
      <c r="Y79" s="6">
        <f>SUMIF(CSV!$B:$B,$A79,CSV!Q:Q)/$C79</f>
        <v>1.5714285714285714</v>
      </c>
      <c r="Z79" s="10">
        <f>(SUMIF(CSV!$A:$A,$A79,CSV!M:M) +SUMIF(CSV!$B:$B,$A79,CSV!O:O))/$D79</f>
        <v>0.9642857142857143</v>
      </c>
      <c r="AA79" s="6">
        <f>SUMIF(CSV!$A:$A,$A79,CSV!M:M)/$B79</f>
        <v>1</v>
      </c>
      <c r="AB79" s="6">
        <f>SUMIF(CSV!$B:$B,$A79,CSV!O:O)/$C79</f>
        <v>0.9285714285714286</v>
      </c>
      <c r="AC79" s="10">
        <f>(SUMIF(CSV!$A:$A,$A79,CSV!N:N) +SUMIF(CSV!$B:$B,$A79,CSV!P:P))/$D79</f>
        <v>0.6785714285714286</v>
      </c>
      <c r="AD79" s="6">
        <f>SUMIF(CSV!$A:$A,$A79,CSV!N:N)/$B79</f>
        <v>0.7142857142857143</v>
      </c>
      <c r="AE79" s="14">
        <f>SUMIF(CSV!$B:$B,$A79,CSV!P:P)/$C79</f>
        <v>0.6428571428571429</v>
      </c>
    </row>
    <row r="80" spans="1:31" x14ac:dyDescent="0.3">
      <c r="A80" t="s">
        <v>186</v>
      </c>
      <c r="B80" s="9">
        <f>COUNTIF(CSV!A:A,A80)</f>
        <v>14</v>
      </c>
      <c r="C80" s="4">
        <f>COUNTIF(CSV!B:B,A80)</f>
        <v>14</v>
      </c>
      <c r="D80" s="4">
        <f t="shared" si="3"/>
        <v>28</v>
      </c>
      <c r="E80" s="10">
        <f>(SUMIF(CSV!$A:$A,$A80,CSV!F:F) +SUMIF(CSV!$B:$B,$A80,CSV!F:F))/$D80</f>
        <v>2.7857142857142856</v>
      </c>
      <c r="F80" s="6">
        <f>SUMIF(CSV!$A:$A,$A80,CSV!F:F)/$B80</f>
        <v>2.6428571428571428</v>
      </c>
      <c r="G80" s="6">
        <f>SUMIF(CSV!$B:$B,$A80,CSV!F:F)/$C80</f>
        <v>2.9285714285714284</v>
      </c>
      <c r="H80" s="10">
        <f>(SUMIF(CSV!$A:$A,$A80,CSV!D:D) +SUMIF(CSV!$B:$B,$A80,CSV!E:E))/$D80</f>
        <v>1.1785714285714286</v>
      </c>
      <c r="I80" s="6">
        <f>SUMIF(CSV!$A:$A,$A80,CSV!D:D)/$B80</f>
        <v>1.2857142857142858</v>
      </c>
      <c r="J80" s="6">
        <f>SUMIF(CSV!$B:$B,$A80,CSV!E:E)/$C80</f>
        <v>1.0714285714285714</v>
      </c>
      <c r="K80" s="10">
        <f>(SUMIF(CSV!$A:$A,$A80,CSV!E:E) +SUMIF(CSV!$B:$B,$A80,CSV!D:D))/$D80</f>
        <v>1.6071428571428572</v>
      </c>
      <c r="L80" s="6">
        <f>SUMIF(CSV!$A:$A,$A80,CSV!E:E)/$B80</f>
        <v>1.3571428571428572</v>
      </c>
      <c r="M80" s="6">
        <f>SUMIF(CSV!$B:$B,$A80,CSV!D:D)/$C80</f>
        <v>1.8571428571428572</v>
      </c>
      <c r="N80" s="10">
        <f>(SUMIF(CSV!$A:$A,$A80,CSV!L:L) +SUMIF(CSV!$B:$B,$A80,CSV!L:L))/$D80</f>
        <v>1</v>
      </c>
      <c r="O80" s="6">
        <f>SUMIF(CSV!$A:$A,$A80,CSV!L:L)/$B80</f>
        <v>1.0714285714285714</v>
      </c>
      <c r="P80" s="6">
        <f>SUMIF(CSV!$B:$B,$A80,CSV!L:L)/$C80</f>
        <v>0.9285714285714286</v>
      </c>
      <c r="Q80" s="10">
        <f>(SUMIF(CSV!$A:$A,$A80,CSV!H:H) +SUMIF(CSV!$B:$B,$A80,CSV!J:J))/$D80</f>
        <v>0.5</v>
      </c>
      <c r="R80" s="6">
        <f>SUMIF(CSV!$A:$A,$A80,CSV!H:H)/$B80</f>
        <v>0.6428571428571429</v>
      </c>
      <c r="S80" s="6">
        <f>SUMIF(CSV!$B:$B,$A80,CSV!J:J)/$C80</f>
        <v>0.35714285714285715</v>
      </c>
      <c r="T80" s="10">
        <f>(SUMIF(CSV!$A:$A,$A80,CSV!I:I) +SUMIF(CSV!$B:$B,$A80,CSV!K:K))/$D80</f>
        <v>0.5</v>
      </c>
      <c r="U80" s="6">
        <f>SUMIF(CSV!$A:$A,$A80,CSV!I:I)/$B80</f>
        <v>0.42857142857142855</v>
      </c>
      <c r="V80" s="6">
        <f>SUMIF(CSV!$B:$B,$A80,CSV!K:K)/$C80</f>
        <v>0.5714285714285714</v>
      </c>
      <c r="W80" s="10">
        <f>(SUMIF(CSV!$A:$A,$A80,CSV!Q:Q) +SUMIF(CSV!$B:$B,$A80,CSV!Q:Q))/$D80</f>
        <v>1.7857142857142858</v>
      </c>
      <c r="X80" s="6">
        <f>SUMIF(CSV!$A:$A,$A80,CSV!Q:Q)/$B80</f>
        <v>1.5714285714285714</v>
      </c>
      <c r="Y80" s="6">
        <f>SUMIF(CSV!$B:$B,$A80,CSV!Q:Q)/$C80</f>
        <v>2</v>
      </c>
      <c r="Z80" s="10">
        <f>(SUMIF(CSV!$A:$A,$A80,CSV!M:M) +SUMIF(CSV!$B:$B,$A80,CSV!O:O))/$D80</f>
        <v>0.6785714285714286</v>
      </c>
      <c r="AA80" s="6">
        <f>SUMIF(CSV!$A:$A,$A80,CSV!M:M)/$B80</f>
        <v>0.6428571428571429</v>
      </c>
      <c r="AB80" s="6">
        <f>SUMIF(CSV!$B:$B,$A80,CSV!O:O)/$C80</f>
        <v>0.7142857142857143</v>
      </c>
      <c r="AC80" s="10">
        <f>(SUMIF(CSV!$A:$A,$A80,CSV!N:N) +SUMIF(CSV!$B:$B,$A80,CSV!P:P))/$D80</f>
        <v>1.1071428571428572</v>
      </c>
      <c r="AD80" s="6">
        <f>SUMIF(CSV!$A:$A,$A80,CSV!N:N)/$B80</f>
        <v>0.9285714285714286</v>
      </c>
      <c r="AE80" s="14">
        <f>SUMIF(CSV!$B:$B,$A80,CSV!P:P)/$C80</f>
        <v>1.2857142857142858</v>
      </c>
    </row>
    <row r="81" spans="1:31" x14ac:dyDescent="0.3">
      <c r="A81" t="s">
        <v>182</v>
      </c>
      <c r="B81" s="9">
        <f>COUNTIF(CSV!A:A,A81)</f>
        <v>14</v>
      </c>
      <c r="C81" s="4">
        <f>COUNTIF(CSV!B:B,A81)</f>
        <v>14</v>
      </c>
      <c r="D81" s="4">
        <f t="shared" si="3"/>
        <v>28</v>
      </c>
      <c r="E81" s="10">
        <f>(SUMIF(CSV!$A:$A,$A81,CSV!F:F) +SUMIF(CSV!$B:$B,$A81,CSV!F:F))/$D81</f>
        <v>2.4285714285714284</v>
      </c>
      <c r="F81" s="6">
        <f>SUMIF(CSV!$A:$A,$A81,CSV!F:F)/$B81</f>
        <v>2.2142857142857144</v>
      </c>
      <c r="G81" s="6">
        <f>SUMIF(CSV!$B:$B,$A81,CSV!F:F)/$C81</f>
        <v>2.6428571428571428</v>
      </c>
      <c r="H81" s="10">
        <f>(SUMIF(CSV!$A:$A,$A81,CSV!D:D) +SUMIF(CSV!$B:$B,$A81,CSV!E:E))/$D81</f>
        <v>1.1785714285714286</v>
      </c>
      <c r="I81" s="6">
        <f>SUMIF(CSV!$A:$A,$A81,CSV!D:D)/$B81</f>
        <v>1.2142857142857142</v>
      </c>
      <c r="J81" s="6">
        <f>SUMIF(CSV!$B:$B,$A81,CSV!E:E)/$C81</f>
        <v>1.1428571428571428</v>
      </c>
      <c r="K81" s="10">
        <f>(SUMIF(CSV!$A:$A,$A81,CSV!E:E) +SUMIF(CSV!$B:$B,$A81,CSV!D:D))/$D81</f>
        <v>1.25</v>
      </c>
      <c r="L81" s="6">
        <f>SUMIF(CSV!$A:$A,$A81,CSV!E:E)/$B81</f>
        <v>1</v>
      </c>
      <c r="M81" s="6">
        <f>SUMIF(CSV!$B:$B,$A81,CSV!D:D)/$C81</f>
        <v>1.5</v>
      </c>
      <c r="N81" s="10">
        <f>(SUMIF(CSV!$A:$A,$A81,CSV!L:L) +SUMIF(CSV!$B:$B,$A81,CSV!L:L))/$D81</f>
        <v>1</v>
      </c>
      <c r="O81" s="6">
        <f>SUMIF(CSV!$A:$A,$A81,CSV!L:L)/$B81</f>
        <v>0.8571428571428571</v>
      </c>
      <c r="P81" s="6">
        <f>SUMIF(CSV!$B:$B,$A81,CSV!L:L)/$C81</f>
        <v>1.1428571428571428</v>
      </c>
      <c r="Q81" s="10">
        <f>(SUMIF(CSV!$A:$A,$A81,CSV!H:H) +SUMIF(CSV!$B:$B,$A81,CSV!J:J))/$D81</f>
        <v>0.42857142857142855</v>
      </c>
      <c r="R81" s="6">
        <f>SUMIF(CSV!$A:$A,$A81,CSV!H:H)/$B81</f>
        <v>0.42857142857142855</v>
      </c>
      <c r="S81" s="6">
        <f>SUMIF(CSV!$B:$B,$A81,CSV!J:J)/$C81</f>
        <v>0.42857142857142855</v>
      </c>
      <c r="T81" s="10">
        <f>(SUMIF(CSV!$A:$A,$A81,CSV!I:I) +SUMIF(CSV!$B:$B,$A81,CSV!K:K))/$D81</f>
        <v>0.5714285714285714</v>
      </c>
      <c r="U81" s="6">
        <f>SUMIF(CSV!$A:$A,$A81,CSV!I:I)/$B81</f>
        <v>0.42857142857142855</v>
      </c>
      <c r="V81" s="6">
        <f>SUMIF(CSV!$B:$B,$A81,CSV!K:K)/$C81</f>
        <v>0.7142857142857143</v>
      </c>
      <c r="W81" s="10">
        <f>(SUMIF(CSV!$A:$A,$A81,CSV!Q:Q) +SUMIF(CSV!$B:$B,$A81,CSV!Q:Q))/$D81</f>
        <v>1.4285714285714286</v>
      </c>
      <c r="X81" s="6">
        <f>SUMIF(CSV!$A:$A,$A81,CSV!Q:Q)/$B81</f>
        <v>1.3571428571428572</v>
      </c>
      <c r="Y81" s="6">
        <f>SUMIF(CSV!$B:$B,$A81,CSV!Q:Q)/$C81</f>
        <v>1.5</v>
      </c>
      <c r="Z81" s="10">
        <f>(SUMIF(CSV!$A:$A,$A81,CSV!M:M) +SUMIF(CSV!$B:$B,$A81,CSV!O:O))/$D81</f>
        <v>0.75</v>
      </c>
      <c r="AA81" s="6">
        <f>SUMIF(CSV!$A:$A,$A81,CSV!M:M)/$B81</f>
        <v>0.7857142857142857</v>
      </c>
      <c r="AB81" s="6">
        <f>SUMIF(CSV!$B:$B,$A81,CSV!O:O)/$C81</f>
        <v>0.7142857142857143</v>
      </c>
      <c r="AC81" s="10">
        <f>(SUMIF(CSV!$A:$A,$A81,CSV!N:N) +SUMIF(CSV!$B:$B,$A81,CSV!P:P))/$D81</f>
        <v>0.6785714285714286</v>
      </c>
      <c r="AD81" s="6">
        <f>SUMIF(CSV!$A:$A,$A81,CSV!N:N)/$B81</f>
        <v>0.5714285714285714</v>
      </c>
      <c r="AE81" s="14">
        <f>SUMIF(CSV!$B:$B,$A81,CSV!P:P)/$C81</f>
        <v>0.7857142857142857</v>
      </c>
    </row>
    <row r="82" spans="1:31" x14ac:dyDescent="0.3">
      <c r="A82" t="s">
        <v>183</v>
      </c>
      <c r="B82" s="9">
        <f>COUNTIF(CSV!A:A,A82)</f>
        <v>14</v>
      </c>
      <c r="C82" s="4">
        <f>COUNTIF(CSV!B:B,A82)</f>
        <v>14</v>
      </c>
      <c r="D82" s="4">
        <f t="shared" si="3"/>
        <v>28</v>
      </c>
      <c r="E82" s="10">
        <f>(SUMIF(CSV!$A:$A,$A82,CSV!F:F) +SUMIF(CSV!$B:$B,$A82,CSV!F:F))/$D82</f>
        <v>2.4642857142857144</v>
      </c>
      <c r="F82" s="6">
        <f>SUMIF(CSV!$A:$A,$A82,CSV!F:F)/$B82</f>
        <v>2.6428571428571428</v>
      </c>
      <c r="G82" s="6">
        <f>SUMIF(CSV!$B:$B,$A82,CSV!F:F)/$C82</f>
        <v>2.2857142857142856</v>
      </c>
      <c r="H82" s="10">
        <f>(SUMIF(CSV!$A:$A,$A82,CSV!D:D) +SUMIF(CSV!$B:$B,$A82,CSV!E:E))/$D82</f>
        <v>1.3214285714285714</v>
      </c>
      <c r="I82" s="6">
        <f>SUMIF(CSV!$A:$A,$A82,CSV!D:D)/$B82</f>
        <v>1.4285714285714286</v>
      </c>
      <c r="J82" s="6">
        <f>SUMIF(CSV!$B:$B,$A82,CSV!E:E)/$C82</f>
        <v>1.2142857142857142</v>
      </c>
      <c r="K82" s="10">
        <f>(SUMIF(CSV!$A:$A,$A82,CSV!E:E) +SUMIF(CSV!$B:$B,$A82,CSV!D:D))/$D82</f>
        <v>1.1428571428571428</v>
      </c>
      <c r="L82" s="6">
        <f>SUMIF(CSV!$A:$A,$A82,CSV!E:E)/$B82</f>
        <v>1.2142857142857142</v>
      </c>
      <c r="M82" s="6">
        <f>SUMIF(CSV!$B:$B,$A82,CSV!D:D)/$C82</f>
        <v>1.0714285714285714</v>
      </c>
      <c r="N82" s="10">
        <f>(SUMIF(CSV!$A:$A,$A82,CSV!L:L) +SUMIF(CSV!$B:$B,$A82,CSV!L:L))/$D82</f>
        <v>1.1428571428571428</v>
      </c>
      <c r="O82" s="6">
        <f>SUMIF(CSV!$A:$A,$A82,CSV!L:L)/$B82</f>
        <v>1.3571428571428572</v>
      </c>
      <c r="P82" s="6">
        <f>SUMIF(CSV!$B:$B,$A82,CSV!L:L)/$C82</f>
        <v>0.9285714285714286</v>
      </c>
      <c r="Q82" s="10">
        <f>(SUMIF(CSV!$A:$A,$A82,CSV!H:H) +SUMIF(CSV!$B:$B,$A82,CSV!J:J))/$D82</f>
        <v>0.5714285714285714</v>
      </c>
      <c r="R82" s="6">
        <f>SUMIF(CSV!$A:$A,$A82,CSV!H:H)/$B82</f>
        <v>0.5</v>
      </c>
      <c r="S82" s="6">
        <f>SUMIF(CSV!$B:$B,$A82,CSV!J:J)/$C82</f>
        <v>0.6428571428571429</v>
      </c>
      <c r="T82" s="10">
        <f>(SUMIF(CSV!$A:$A,$A82,CSV!I:I) +SUMIF(CSV!$B:$B,$A82,CSV!K:K))/$D82</f>
        <v>0.5714285714285714</v>
      </c>
      <c r="U82" s="6">
        <f>SUMIF(CSV!$A:$A,$A82,CSV!I:I)/$B82</f>
        <v>0.8571428571428571</v>
      </c>
      <c r="V82" s="6">
        <f>SUMIF(CSV!$B:$B,$A82,CSV!K:K)/$C82</f>
        <v>0.2857142857142857</v>
      </c>
      <c r="W82" s="10">
        <f>(SUMIF(CSV!$A:$A,$A82,CSV!Q:Q) +SUMIF(CSV!$B:$B,$A82,CSV!Q:Q))/$D82</f>
        <v>1.3214285714285714</v>
      </c>
      <c r="X82" s="6">
        <f>SUMIF(CSV!$A:$A,$A82,CSV!Q:Q)/$B82</f>
        <v>1.2857142857142858</v>
      </c>
      <c r="Y82" s="6">
        <f>SUMIF(CSV!$B:$B,$A82,CSV!Q:Q)/$C82</f>
        <v>1.3571428571428572</v>
      </c>
      <c r="Z82" s="10">
        <f>(SUMIF(CSV!$A:$A,$A82,CSV!M:M) +SUMIF(CSV!$B:$B,$A82,CSV!O:O))/$D82</f>
        <v>0.75</v>
      </c>
      <c r="AA82" s="6">
        <f>SUMIF(CSV!$A:$A,$A82,CSV!M:M)/$B82</f>
        <v>0.9285714285714286</v>
      </c>
      <c r="AB82" s="6">
        <f>SUMIF(CSV!$B:$B,$A82,CSV!O:O)/$C82</f>
        <v>0.5714285714285714</v>
      </c>
      <c r="AC82" s="10">
        <f>(SUMIF(CSV!$A:$A,$A82,CSV!N:N) +SUMIF(CSV!$B:$B,$A82,CSV!P:P))/$D82</f>
        <v>0.5714285714285714</v>
      </c>
      <c r="AD82" s="6">
        <f>SUMIF(CSV!$A:$A,$A82,CSV!N:N)/$B82</f>
        <v>0.35714285714285715</v>
      </c>
      <c r="AE82" s="14">
        <f>SUMIF(CSV!$B:$B,$A82,CSV!P:P)/$C82</f>
        <v>0.7857142857142857</v>
      </c>
    </row>
    <row r="83" spans="1:31" x14ac:dyDescent="0.3">
      <c r="A83" t="s">
        <v>173</v>
      </c>
      <c r="B83" s="9">
        <f>COUNTIF(CSV!A:A,A83)</f>
        <v>14</v>
      </c>
      <c r="C83" s="4">
        <f>COUNTIF(CSV!B:B,A83)</f>
        <v>13</v>
      </c>
      <c r="D83" s="4">
        <f t="shared" si="3"/>
        <v>27</v>
      </c>
      <c r="E83" s="10">
        <f>(SUMIF(CSV!$A:$A,$A83,CSV!F:F) +SUMIF(CSV!$B:$B,$A83,CSV!F:F))/$D83</f>
        <v>3.3333333333333335</v>
      </c>
      <c r="F83" s="6">
        <f>SUMIF(CSV!$A:$A,$A83,CSV!F:F)/$B83</f>
        <v>3.6428571428571428</v>
      </c>
      <c r="G83" s="6">
        <f>SUMIF(CSV!$B:$B,$A83,CSV!F:F)/$C83</f>
        <v>3</v>
      </c>
      <c r="H83" s="10">
        <f>(SUMIF(CSV!$A:$A,$A83,CSV!D:D) +SUMIF(CSV!$B:$B,$A83,CSV!E:E))/$D83</f>
        <v>2.0370370370370372</v>
      </c>
      <c r="I83" s="6">
        <f>SUMIF(CSV!$A:$A,$A83,CSV!D:D)/$B83</f>
        <v>2.3571428571428572</v>
      </c>
      <c r="J83" s="6">
        <f>SUMIF(CSV!$B:$B,$A83,CSV!E:E)/$C83</f>
        <v>1.6923076923076923</v>
      </c>
      <c r="K83" s="10">
        <f>(SUMIF(CSV!$A:$A,$A83,CSV!E:E) +SUMIF(CSV!$B:$B,$A83,CSV!D:D))/$D83</f>
        <v>1.2962962962962963</v>
      </c>
      <c r="L83" s="6">
        <f>SUMIF(CSV!$A:$A,$A83,CSV!E:E)/$B83</f>
        <v>1.2857142857142858</v>
      </c>
      <c r="M83" s="6">
        <f>SUMIF(CSV!$B:$B,$A83,CSV!D:D)/$C83</f>
        <v>1.3076923076923077</v>
      </c>
      <c r="N83" s="10">
        <f>(SUMIF(CSV!$A:$A,$A83,CSV!L:L) +SUMIF(CSV!$B:$B,$A83,CSV!L:L))/$D83</f>
        <v>1.2222222222222223</v>
      </c>
      <c r="O83" s="6">
        <f>SUMIF(CSV!$A:$A,$A83,CSV!L:L)/$B83</f>
        <v>1.2142857142857142</v>
      </c>
      <c r="P83" s="6">
        <f>SUMIF(CSV!$B:$B,$A83,CSV!L:L)/$C83</f>
        <v>1.2307692307692308</v>
      </c>
      <c r="Q83" s="10">
        <f>(SUMIF(CSV!$A:$A,$A83,CSV!H:H) +SUMIF(CSV!$B:$B,$A83,CSV!J:J))/$D83</f>
        <v>0.70370370370370372</v>
      </c>
      <c r="R83" s="6">
        <f>SUMIF(CSV!$A:$A,$A83,CSV!H:H)/$B83</f>
        <v>0.7142857142857143</v>
      </c>
      <c r="S83" s="6">
        <f>SUMIF(CSV!$B:$B,$A83,CSV!J:J)/$C83</f>
        <v>0.69230769230769229</v>
      </c>
      <c r="T83" s="10">
        <f>(SUMIF(CSV!$A:$A,$A83,CSV!I:I) +SUMIF(CSV!$B:$B,$A83,CSV!K:K))/$D83</f>
        <v>0.51851851851851849</v>
      </c>
      <c r="U83" s="6">
        <f>SUMIF(CSV!$A:$A,$A83,CSV!I:I)/$B83</f>
        <v>0.5</v>
      </c>
      <c r="V83" s="6">
        <f>SUMIF(CSV!$B:$B,$A83,CSV!K:K)/$C83</f>
        <v>0.53846153846153844</v>
      </c>
      <c r="W83" s="10">
        <f>(SUMIF(CSV!$A:$A,$A83,CSV!Q:Q) +SUMIF(CSV!$B:$B,$A83,CSV!Q:Q))/$D83</f>
        <v>2.1111111111111112</v>
      </c>
      <c r="X83" s="6">
        <f>SUMIF(CSV!$A:$A,$A83,CSV!Q:Q)/$B83</f>
        <v>2.4285714285714284</v>
      </c>
      <c r="Y83" s="6">
        <f>SUMIF(CSV!$B:$B,$A83,CSV!Q:Q)/$C83</f>
        <v>1.7692307692307692</v>
      </c>
      <c r="Z83" s="10">
        <f>(SUMIF(CSV!$A:$A,$A83,CSV!M:M) +SUMIF(CSV!$B:$B,$A83,CSV!O:O))/$D83</f>
        <v>1.3333333333333333</v>
      </c>
      <c r="AA83" s="6">
        <f>SUMIF(CSV!$A:$A,$A83,CSV!M:M)/$B83</f>
        <v>1.6428571428571428</v>
      </c>
      <c r="AB83" s="6">
        <f>SUMIF(CSV!$B:$B,$A83,CSV!O:O)/$C83</f>
        <v>1</v>
      </c>
      <c r="AC83" s="10">
        <f>(SUMIF(CSV!$A:$A,$A83,CSV!N:N) +SUMIF(CSV!$B:$B,$A83,CSV!P:P))/$D83</f>
        <v>0.77777777777777779</v>
      </c>
      <c r="AD83" s="6">
        <f>SUMIF(CSV!$A:$A,$A83,CSV!N:N)/$B83</f>
        <v>0.7857142857142857</v>
      </c>
      <c r="AE83" s="14">
        <f>SUMIF(CSV!$B:$B,$A83,CSV!P:P)/$C83</f>
        <v>0.76923076923076927</v>
      </c>
    </row>
    <row r="84" spans="1:31" x14ac:dyDescent="0.3">
      <c r="A84" t="s">
        <v>189</v>
      </c>
      <c r="B84" s="9">
        <f>COUNTIF(CSV!A:A,A84)</f>
        <v>14</v>
      </c>
      <c r="C84" s="4">
        <f>COUNTIF(CSV!B:B,A84)</f>
        <v>14</v>
      </c>
      <c r="D84" s="4">
        <f t="shared" si="3"/>
        <v>28</v>
      </c>
      <c r="E84" s="10">
        <f>(SUMIF(CSV!$A:$A,$A84,CSV!F:F) +SUMIF(CSV!$B:$B,$A84,CSV!F:F))/$D84</f>
        <v>2.4642857142857144</v>
      </c>
      <c r="F84" s="6">
        <f>SUMIF(CSV!$A:$A,$A84,CSV!F:F)/$B84</f>
        <v>2.2857142857142856</v>
      </c>
      <c r="G84" s="6">
        <f>SUMIF(CSV!$B:$B,$A84,CSV!F:F)/$C84</f>
        <v>2.6428571428571428</v>
      </c>
      <c r="H84" s="10">
        <f>(SUMIF(CSV!$A:$A,$A84,CSV!D:D) +SUMIF(CSV!$B:$B,$A84,CSV!E:E))/$D84</f>
        <v>1</v>
      </c>
      <c r="I84" s="6">
        <f>SUMIF(CSV!$A:$A,$A84,CSV!D:D)/$B84</f>
        <v>1.2142857142857142</v>
      </c>
      <c r="J84" s="6">
        <f>SUMIF(CSV!$B:$B,$A84,CSV!E:E)/$C84</f>
        <v>0.7857142857142857</v>
      </c>
      <c r="K84" s="10">
        <f>(SUMIF(CSV!$A:$A,$A84,CSV!E:E) +SUMIF(CSV!$B:$B,$A84,CSV!D:D))/$D84</f>
        <v>1.4642857142857142</v>
      </c>
      <c r="L84" s="6">
        <f>SUMIF(CSV!$A:$A,$A84,CSV!E:E)/$B84</f>
        <v>1.0714285714285714</v>
      </c>
      <c r="M84" s="6">
        <f>SUMIF(CSV!$B:$B,$A84,CSV!D:D)/$C84</f>
        <v>1.8571428571428572</v>
      </c>
      <c r="N84" s="10">
        <f>(SUMIF(CSV!$A:$A,$A84,CSV!L:L) +SUMIF(CSV!$B:$B,$A84,CSV!L:L))/$D84</f>
        <v>1.25</v>
      </c>
      <c r="O84" s="6">
        <f>SUMIF(CSV!$A:$A,$A84,CSV!L:L)/$B84</f>
        <v>1.2142857142857142</v>
      </c>
      <c r="P84" s="6">
        <f>SUMIF(CSV!$B:$B,$A84,CSV!L:L)/$C84</f>
        <v>1.2857142857142858</v>
      </c>
      <c r="Q84" s="10">
        <f>(SUMIF(CSV!$A:$A,$A84,CSV!H:H) +SUMIF(CSV!$B:$B,$A84,CSV!J:J))/$D84</f>
        <v>0.6071428571428571</v>
      </c>
      <c r="R84" s="6">
        <f>SUMIF(CSV!$A:$A,$A84,CSV!H:H)/$B84</f>
        <v>0.6428571428571429</v>
      </c>
      <c r="S84" s="6">
        <f>SUMIF(CSV!$B:$B,$A84,CSV!J:J)/$C84</f>
        <v>0.5714285714285714</v>
      </c>
      <c r="T84" s="10">
        <f>(SUMIF(CSV!$A:$A,$A84,CSV!I:I) +SUMIF(CSV!$B:$B,$A84,CSV!K:K))/$D84</f>
        <v>0.6428571428571429</v>
      </c>
      <c r="U84" s="6">
        <f>SUMIF(CSV!$A:$A,$A84,CSV!I:I)/$B84</f>
        <v>0.5714285714285714</v>
      </c>
      <c r="V84" s="6">
        <f>SUMIF(CSV!$B:$B,$A84,CSV!K:K)/$C84</f>
        <v>0.7142857142857143</v>
      </c>
      <c r="W84" s="10">
        <f>(SUMIF(CSV!$A:$A,$A84,CSV!Q:Q) +SUMIF(CSV!$B:$B,$A84,CSV!Q:Q))/$D84</f>
        <v>1.2142857142857142</v>
      </c>
      <c r="X84" s="6">
        <f>SUMIF(CSV!$A:$A,$A84,CSV!Q:Q)/$B84</f>
        <v>1.0714285714285714</v>
      </c>
      <c r="Y84" s="6">
        <f>SUMIF(CSV!$B:$B,$A84,CSV!Q:Q)/$C84</f>
        <v>1.3571428571428572</v>
      </c>
      <c r="Z84" s="10">
        <f>(SUMIF(CSV!$A:$A,$A84,CSV!M:M) +SUMIF(CSV!$B:$B,$A84,CSV!O:O))/$D84</f>
        <v>0.39285714285714285</v>
      </c>
      <c r="AA84" s="6">
        <f>SUMIF(CSV!$A:$A,$A84,CSV!M:M)/$B84</f>
        <v>0.5714285714285714</v>
      </c>
      <c r="AB84" s="6">
        <f>SUMIF(CSV!$B:$B,$A84,CSV!O:O)/$C84</f>
        <v>0.21428571428571427</v>
      </c>
      <c r="AC84" s="10">
        <f>(SUMIF(CSV!$A:$A,$A84,CSV!N:N) +SUMIF(CSV!$B:$B,$A84,CSV!P:P))/$D84</f>
        <v>0.8214285714285714</v>
      </c>
      <c r="AD84" s="6">
        <f>SUMIF(CSV!$A:$A,$A84,CSV!N:N)/$B84</f>
        <v>0.5</v>
      </c>
      <c r="AE84" s="14">
        <f>SUMIF(CSV!$B:$B,$A84,CSV!P:P)/$C84</f>
        <v>1.1428571428571428</v>
      </c>
    </row>
    <row r="85" spans="1:31" x14ac:dyDescent="0.3">
      <c r="A85" t="s">
        <v>204</v>
      </c>
      <c r="B85" s="9">
        <f>COUNTIF(CSV!A:A,A85)</f>
        <v>13</v>
      </c>
      <c r="C85" s="4">
        <f>COUNTIF(CSV!B:B,A85)</f>
        <v>14</v>
      </c>
      <c r="D85" s="4">
        <f t="shared" si="3"/>
        <v>27</v>
      </c>
      <c r="E85" s="10">
        <f>(SUMIF(CSV!$A:$A,$A85,CSV!F:F) +SUMIF(CSV!$B:$B,$A85,CSV!F:F))/$D85</f>
        <v>2.3333333333333335</v>
      </c>
      <c r="F85" s="6">
        <f>SUMIF(CSV!$A:$A,$A85,CSV!F:F)/$B85</f>
        <v>2.3076923076923075</v>
      </c>
      <c r="G85" s="6">
        <f>SUMIF(CSV!$B:$B,$A85,CSV!F:F)/$C85</f>
        <v>2.3571428571428572</v>
      </c>
      <c r="H85" s="10">
        <f>(SUMIF(CSV!$A:$A,$A85,CSV!D:D) +SUMIF(CSV!$B:$B,$A85,CSV!E:E))/$D85</f>
        <v>1</v>
      </c>
      <c r="I85" s="6">
        <f>SUMIF(CSV!$A:$A,$A85,CSV!D:D)/$B85</f>
        <v>1</v>
      </c>
      <c r="J85" s="6">
        <f>SUMIF(CSV!$B:$B,$A85,CSV!E:E)/$C85</f>
        <v>1</v>
      </c>
      <c r="K85" s="10">
        <f>(SUMIF(CSV!$A:$A,$A85,CSV!E:E) +SUMIF(CSV!$B:$B,$A85,CSV!D:D))/$D85</f>
        <v>1.3333333333333333</v>
      </c>
      <c r="L85" s="6">
        <f>SUMIF(CSV!$A:$A,$A85,CSV!E:E)/$B85</f>
        <v>1.3076923076923077</v>
      </c>
      <c r="M85" s="6">
        <f>SUMIF(CSV!$B:$B,$A85,CSV!D:D)/$C85</f>
        <v>1.3571428571428572</v>
      </c>
      <c r="N85" s="10">
        <f>(SUMIF(CSV!$A:$A,$A85,CSV!L:L) +SUMIF(CSV!$B:$B,$A85,CSV!L:L))/$D85</f>
        <v>0.88888888888888884</v>
      </c>
      <c r="O85" s="6">
        <f>SUMIF(CSV!$A:$A,$A85,CSV!L:L)/$B85</f>
        <v>0.92307692307692313</v>
      </c>
      <c r="P85" s="6">
        <f>SUMIF(CSV!$B:$B,$A85,CSV!L:L)/$C85</f>
        <v>0.8571428571428571</v>
      </c>
      <c r="Q85" s="10">
        <f>(SUMIF(CSV!$A:$A,$A85,CSV!H:H) +SUMIF(CSV!$B:$B,$A85,CSV!J:J))/$D85</f>
        <v>0.37037037037037035</v>
      </c>
      <c r="R85" s="6">
        <f>SUMIF(CSV!$A:$A,$A85,CSV!H:H)/$B85</f>
        <v>0.38461538461538464</v>
      </c>
      <c r="S85" s="6">
        <f>SUMIF(CSV!$B:$B,$A85,CSV!J:J)/$C85</f>
        <v>0.35714285714285715</v>
      </c>
      <c r="T85" s="10">
        <f>(SUMIF(CSV!$A:$A,$A85,CSV!I:I) +SUMIF(CSV!$B:$B,$A85,CSV!K:K))/$D85</f>
        <v>0.51851851851851849</v>
      </c>
      <c r="U85" s="6">
        <f>SUMIF(CSV!$A:$A,$A85,CSV!I:I)/$B85</f>
        <v>0.53846153846153844</v>
      </c>
      <c r="V85" s="6">
        <f>SUMIF(CSV!$B:$B,$A85,CSV!K:K)/$C85</f>
        <v>0.5</v>
      </c>
      <c r="W85" s="10">
        <f>(SUMIF(CSV!$A:$A,$A85,CSV!Q:Q) +SUMIF(CSV!$B:$B,$A85,CSV!Q:Q))/$D85</f>
        <v>1.4444444444444444</v>
      </c>
      <c r="X85" s="6">
        <f>SUMIF(CSV!$A:$A,$A85,CSV!Q:Q)/$B85</f>
        <v>1.3846153846153846</v>
      </c>
      <c r="Y85" s="6">
        <f>SUMIF(CSV!$B:$B,$A85,CSV!Q:Q)/$C85</f>
        <v>1.5</v>
      </c>
      <c r="Z85" s="10">
        <f>(SUMIF(CSV!$A:$A,$A85,CSV!M:M) +SUMIF(CSV!$B:$B,$A85,CSV!O:O))/$D85</f>
        <v>0.62962962962962965</v>
      </c>
      <c r="AA85" s="6">
        <f>SUMIF(CSV!$A:$A,$A85,CSV!M:M)/$B85</f>
        <v>0.61538461538461542</v>
      </c>
      <c r="AB85" s="6">
        <f>SUMIF(CSV!$B:$B,$A85,CSV!O:O)/$C85</f>
        <v>0.6428571428571429</v>
      </c>
      <c r="AC85" s="10">
        <f>(SUMIF(CSV!$A:$A,$A85,CSV!N:N) +SUMIF(CSV!$B:$B,$A85,CSV!P:P))/$D85</f>
        <v>0.81481481481481477</v>
      </c>
      <c r="AD85" s="6">
        <f>SUMIF(CSV!$A:$A,$A85,CSV!N:N)/$B85</f>
        <v>0.76923076923076927</v>
      </c>
      <c r="AE85" s="14">
        <f>SUMIF(CSV!$B:$B,$A85,CSV!P:P)/$C85</f>
        <v>0.8571428571428571</v>
      </c>
    </row>
    <row r="86" spans="1:31" x14ac:dyDescent="0.3">
      <c r="A86" t="s">
        <v>217</v>
      </c>
      <c r="B86" s="9">
        <f>COUNTIF(CSV!A:A,A86)</f>
        <v>14</v>
      </c>
      <c r="C86" s="4">
        <f>COUNTIF(CSV!B:B,A86)</f>
        <v>14</v>
      </c>
      <c r="D86" s="4">
        <f t="shared" si="3"/>
        <v>28</v>
      </c>
      <c r="E86" s="10">
        <f>(SUMIF(CSV!$A:$A,$A86,CSV!F:F) +SUMIF(CSV!$B:$B,$A86,CSV!F:F))/$D86</f>
        <v>2.2857142857142856</v>
      </c>
      <c r="F86" s="6">
        <f>SUMIF(CSV!$A:$A,$A86,CSV!F:F)/$B86</f>
        <v>2.6428571428571428</v>
      </c>
      <c r="G86" s="6">
        <f>SUMIF(CSV!$B:$B,$A86,CSV!F:F)/$C86</f>
        <v>1.9285714285714286</v>
      </c>
      <c r="H86" s="10">
        <f>(SUMIF(CSV!$A:$A,$A86,CSV!D:D) +SUMIF(CSV!$B:$B,$A86,CSV!E:E))/$D86</f>
        <v>0.7857142857142857</v>
      </c>
      <c r="I86" s="6">
        <f>SUMIF(CSV!$A:$A,$A86,CSV!D:D)/$B86</f>
        <v>1</v>
      </c>
      <c r="J86" s="6">
        <f>SUMIF(CSV!$B:$B,$A86,CSV!E:E)/$C86</f>
        <v>0.5714285714285714</v>
      </c>
      <c r="K86" s="10">
        <f>(SUMIF(CSV!$A:$A,$A86,CSV!E:E) +SUMIF(CSV!$B:$B,$A86,CSV!D:D))/$D86</f>
        <v>1.5</v>
      </c>
      <c r="L86" s="6">
        <f>SUMIF(CSV!$A:$A,$A86,CSV!E:E)/$B86</f>
        <v>1.6428571428571428</v>
      </c>
      <c r="M86" s="6">
        <f>SUMIF(CSV!$B:$B,$A86,CSV!D:D)/$C86</f>
        <v>1.3571428571428572</v>
      </c>
      <c r="N86" s="10">
        <f>(SUMIF(CSV!$A:$A,$A86,CSV!L:L) +SUMIF(CSV!$B:$B,$A86,CSV!L:L))/$D86</f>
        <v>0.9642857142857143</v>
      </c>
      <c r="O86" s="6">
        <f>SUMIF(CSV!$A:$A,$A86,CSV!L:L)/$B86</f>
        <v>1.2857142857142858</v>
      </c>
      <c r="P86" s="6">
        <f>SUMIF(CSV!$B:$B,$A86,CSV!L:L)/$C86</f>
        <v>0.6428571428571429</v>
      </c>
      <c r="Q86" s="10">
        <f>(SUMIF(CSV!$A:$A,$A86,CSV!H:H) +SUMIF(CSV!$B:$B,$A86,CSV!J:J))/$D86</f>
        <v>0.35714285714285715</v>
      </c>
      <c r="R86" s="6">
        <f>SUMIF(CSV!$A:$A,$A86,CSV!H:H)/$B86</f>
        <v>0.5</v>
      </c>
      <c r="S86" s="6">
        <f>SUMIF(CSV!$B:$B,$A86,CSV!J:J)/$C86</f>
        <v>0.21428571428571427</v>
      </c>
      <c r="T86" s="10">
        <f>(SUMIF(CSV!$A:$A,$A86,CSV!I:I) +SUMIF(CSV!$B:$B,$A86,CSV!K:K))/$D86</f>
        <v>0.6071428571428571</v>
      </c>
      <c r="U86" s="6">
        <f>SUMIF(CSV!$A:$A,$A86,CSV!I:I)/$B86</f>
        <v>0.7857142857142857</v>
      </c>
      <c r="V86" s="6">
        <f>SUMIF(CSV!$B:$B,$A86,CSV!K:K)/$C86</f>
        <v>0.42857142857142855</v>
      </c>
      <c r="W86" s="10">
        <f>(SUMIF(CSV!$A:$A,$A86,CSV!Q:Q) +SUMIF(CSV!$B:$B,$A86,CSV!Q:Q))/$D86</f>
        <v>1.3214285714285714</v>
      </c>
      <c r="X86" s="6">
        <f>SUMIF(CSV!$A:$A,$A86,CSV!Q:Q)/$B86</f>
        <v>1.3571428571428572</v>
      </c>
      <c r="Y86" s="6">
        <f>SUMIF(CSV!$B:$B,$A86,CSV!Q:Q)/$C86</f>
        <v>1.2857142857142858</v>
      </c>
      <c r="Z86" s="10">
        <f>(SUMIF(CSV!$A:$A,$A86,CSV!M:M) +SUMIF(CSV!$B:$B,$A86,CSV!O:O))/$D86</f>
        <v>0.42857142857142855</v>
      </c>
      <c r="AA86" s="6">
        <f>SUMIF(CSV!$A:$A,$A86,CSV!M:M)/$B86</f>
        <v>0.5</v>
      </c>
      <c r="AB86" s="6">
        <f>SUMIF(CSV!$B:$B,$A86,CSV!O:O)/$C86</f>
        <v>0.35714285714285715</v>
      </c>
      <c r="AC86" s="10">
        <f>(SUMIF(CSV!$A:$A,$A86,CSV!N:N) +SUMIF(CSV!$B:$B,$A86,CSV!P:P))/$D86</f>
        <v>0.8928571428571429</v>
      </c>
      <c r="AD86" s="6">
        <f>SUMIF(CSV!$A:$A,$A86,CSV!N:N)/$B86</f>
        <v>0.8571428571428571</v>
      </c>
      <c r="AE86" s="14">
        <f>SUMIF(CSV!$B:$B,$A86,CSV!P:P)/$C86</f>
        <v>0.9285714285714286</v>
      </c>
    </row>
    <row r="87" spans="1:31" x14ac:dyDescent="0.3">
      <c r="A87" t="s">
        <v>198</v>
      </c>
      <c r="B87" s="9">
        <f>COUNTIF(CSV!A:A,A87)</f>
        <v>13</v>
      </c>
      <c r="C87" s="4">
        <f>COUNTIF(CSV!B:B,A87)</f>
        <v>14</v>
      </c>
      <c r="D87" s="4">
        <f t="shared" si="3"/>
        <v>27</v>
      </c>
      <c r="E87" s="10">
        <f>(SUMIF(CSV!$A:$A,$A87,CSV!F:F) +SUMIF(CSV!$B:$B,$A87,CSV!F:F))/$D87</f>
        <v>2.5925925925925926</v>
      </c>
      <c r="F87" s="6">
        <f>SUMIF(CSV!$A:$A,$A87,CSV!F:F)/$B87</f>
        <v>2.3076923076923075</v>
      </c>
      <c r="G87" s="6">
        <f>SUMIF(CSV!$B:$B,$A87,CSV!F:F)/$C87</f>
        <v>2.8571428571428572</v>
      </c>
      <c r="H87" s="10">
        <f>(SUMIF(CSV!$A:$A,$A87,CSV!D:D) +SUMIF(CSV!$B:$B,$A87,CSV!E:E))/$D87</f>
        <v>1.7407407407407407</v>
      </c>
      <c r="I87" s="6">
        <f>SUMIF(CSV!$A:$A,$A87,CSV!D:D)/$B87</f>
        <v>1.6923076923076923</v>
      </c>
      <c r="J87" s="6">
        <f>SUMIF(CSV!$B:$B,$A87,CSV!E:E)/$C87</f>
        <v>1.7857142857142858</v>
      </c>
      <c r="K87" s="10">
        <f>(SUMIF(CSV!$A:$A,$A87,CSV!E:E) +SUMIF(CSV!$B:$B,$A87,CSV!D:D))/$D87</f>
        <v>0.85185185185185186</v>
      </c>
      <c r="L87" s="6">
        <f>SUMIF(CSV!$A:$A,$A87,CSV!E:E)/$B87</f>
        <v>0.61538461538461542</v>
      </c>
      <c r="M87" s="6">
        <f>SUMIF(CSV!$B:$B,$A87,CSV!D:D)/$C87</f>
        <v>1.0714285714285714</v>
      </c>
      <c r="N87" s="10">
        <f>(SUMIF(CSV!$A:$A,$A87,CSV!L:L) +SUMIF(CSV!$B:$B,$A87,CSV!L:L))/$D87</f>
        <v>1.2962962962962963</v>
      </c>
      <c r="O87" s="6">
        <f>SUMIF(CSV!$A:$A,$A87,CSV!L:L)/$B87</f>
        <v>1.2307692307692308</v>
      </c>
      <c r="P87" s="6">
        <f>SUMIF(CSV!$B:$B,$A87,CSV!L:L)/$C87</f>
        <v>1.3571428571428572</v>
      </c>
      <c r="Q87" s="10">
        <f>(SUMIF(CSV!$A:$A,$A87,CSV!H:H) +SUMIF(CSV!$B:$B,$A87,CSV!J:J))/$D87</f>
        <v>0.85185185185185186</v>
      </c>
      <c r="R87" s="6">
        <f>SUMIF(CSV!$A:$A,$A87,CSV!H:H)/$B87</f>
        <v>1</v>
      </c>
      <c r="S87" s="6">
        <f>SUMIF(CSV!$B:$B,$A87,CSV!J:J)/$C87</f>
        <v>0.7142857142857143</v>
      </c>
      <c r="T87" s="10">
        <f>(SUMIF(CSV!$A:$A,$A87,CSV!I:I) +SUMIF(CSV!$B:$B,$A87,CSV!K:K))/$D87</f>
        <v>0.44444444444444442</v>
      </c>
      <c r="U87" s="6">
        <f>SUMIF(CSV!$A:$A,$A87,CSV!I:I)/$B87</f>
        <v>0.23076923076923078</v>
      </c>
      <c r="V87" s="6">
        <f>SUMIF(CSV!$B:$B,$A87,CSV!K:K)/$C87</f>
        <v>0.6428571428571429</v>
      </c>
      <c r="W87" s="10">
        <f>(SUMIF(CSV!$A:$A,$A87,CSV!Q:Q) +SUMIF(CSV!$B:$B,$A87,CSV!Q:Q))/$D87</f>
        <v>1.2962962962962963</v>
      </c>
      <c r="X87" s="6">
        <f>SUMIF(CSV!$A:$A,$A87,CSV!Q:Q)/$B87</f>
        <v>1.0769230769230769</v>
      </c>
      <c r="Y87" s="6">
        <f>SUMIF(CSV!$B:$B,$A87,CSV!Q:Q)/$C87</f>
        <v>1.5</v>
      </c>
      <c r="Z87" s="10">
        <f>(SUMIF(CSV!$A:$A,$A87,CSV!M:M) +SUMIF(CSV!$B:$B,$A87,CSV!O:O))/$D87</f>
        <v>0.88888888888888884</v>
      </c>
      <c r="AA87" s="6">
        <f>SUMIF(CSV!$A:$A,$A87,CSV!M:M)/$B87</f>
        <v>0.69230769230769229</v>
      </c>
      <c r="AB87" s="6">
        <f>SUMIF(CSV!$B:$B,$A87,CSV!O:O)/$C87</f>
        <v>1.0714285714285714</v>
      </c>
      <c r="AC87" s="10">
        <f>(SUMIF(CSV!$A:$A,$A87,CSV!N:N) +SUMIF(CSV!$B:$B,$A87,CSV!P:P))/$D87</f>
        <v>0.40740740740740738</v>
      </c>
      <c r="AD87" s="6">
        <f>SUMIF(CSV!$A:$A,$A87,CSV!N:N)/$B87</f>
        <v>0.38461538461538464</v>
      </c>
      <c r="AE87" s="14">
        <f>SUMIF(CSV!$B:$B,$A87,CSV!P:P)/$C87</f>
        <v>0.42857142857142855</v>
      </c>
    </row>
    <row r="88" spans="1:31" x14ac:dyDescent="0.3">
      <c r="A88" t="s">
        <v>202</v>
      </c>
      <c r="B88" s="9">
        <f>COUNTIF(CSV!A:A,A88)</f>
        <v>14</v>
      </c>
      <c r="C88" s="4">
        <f>COUNTIF(CSV!B:B,A88)</f>
        <v>13</v>
      </c>
      <c r="D88" s="4">
        <f t="shared" si="3"/>
        <v>27</v>
      </c>
      <c r="E88" s="10">
        <f>(SUMIF(CSV!$A:$A,$A88,CSV!F:F) +SUMIF(CSV!$B:$B,$A88,CSV!F:F))/$D88</f>
        <v>1.9259259259259258</v>
      </c>
      <c r="F88" s="6">
        <f>SUMIF(CSV!$A:$A,$A88,CSV!F:F)/$B88</f>
        <v>2.1428571428571428</v>
      </c>
      <c r="G88" s="6">
        <f>SUMIF(CSV!$B:$B,$A88,CSV!F:F)/$C88</f>
        <v>1.6923076923076923</v>
      </c>
      <c r="H88" s="10">
        <f>(SUMIF(CSV!$A:$A,$A88,CSV!D:D) +SUMIF(CSV!$B:$B,$A88,CSV!E:E))/$D88</f>
        <v>1</v>
      </c>
      <c r="I88" s="6">
        <f>SUMIF(CSV!$A:$A,$A88,CSV!D:D)/$B88</f>
        <v>1.2142857142857142</v>
      </c>
      <c r="J88" s="6">
        <f>SUMIF(CSV!$B:$B,$A88,CSV!E:E)/$C88</f>
        <v>0.76923076923076927</v>
      </c>
      <c r="K88" s="10">
        <f>(SUMIF(CSV!$A:$A,$A88,CSV!E:E) +SUMIF(CSV!$B:$B,$A88,CSV!D:D))/$D88</f>
        <v>0.92592592592592593</v>
      </c>
      <c r="L88" s="6">
        <f>SUMIF(CSV!$A:$A,$A88,CSV!E:E)/$B88</f>
        <v>0.9285714285714286</v>
      </c>
      <c r="M88" s="6">
        <f>SUMIF(CSV!$B:$B,$A88,CSV!D:D)/$C88</f>
        <v>0.92307692307692313</v>
      </c>
      <c r="N88" s="10">
        <f>(SUMIF(CSV!$A:$A,$A88,CSV!L:L) +SUMIF(CSV!$B:$B,$A88,CSV!L:L))/$D88</f>
        <v>0.70370370370370372</v>
      </c>
      <c r="O88" s="6">
        <f>SUMIF(CSV!$A:$A,$A88,CSV!L:L)/$B88</f>
        <v>0.5714285714285714</v>
      </c>
      <c r="P88" s="6">
        <f>SUMIF(CSV!$B:$B,$A88,CSV!L:L)/$C88</f>
        <v>0.84615384615384615</v>
      </c>
      <c r="Q88" s="10">
        <f>(SUMIF(CSV!$A:$A,$A88,CSV!H:H) +SUMIF(CSV!$B:$B,$A88,CSV!J:J))/$D88</f>
        <v>0.33333333333333331</v>
      </c>
      <c r="R88" s="6">
        <f>SUMIF(CSV!$A:$A,$A88,CSV!H:H)/$B88</f>
        <v>0.35714285714285715</v>
      </c>
      <c r="S88" s="6">
        <f>SUMIF(CSV!$B:$B,$A88,CSV!J:J)/$C88</f>
        <v>0.30769230769230771</v>
      </c>
      <c r="T88" s="10">
        <f>(SUMIF(CSV!$A:$A,$A88,CSV!I:I) +SUMIF(CSV!$B:$B,$A88,CSV!K:K))/$D88</f>
        <v>0.37037037037037035</v>
      </c>
      <c r="U88" s="6">
        <f>SUMIF(CSV!$A:$A,$A88,CSV!I:I)/$B88</f>
        <v>0.21428571428571427</v>
      </c>
      <c r="V88" s="6">
        <f>SUMIF(CSV!$B:$B,$A88,CSV!K:K)/$C88</f>
        <v>0.53846153846153844</v>
      </c>
      <c r="W88" s="10">
        <f>(SUMIF(CSV!$A:$A,$A88,CSV!Q:Q) +SUMIF(CSV!$B:$B,$A88,CSV!Q:Q))/$D88</f>
        <v>1.2222222222222223</v>
      </c>
      <c r="X88" s="6">
        <f>SUMIF(CSV!$A:$A,$A88,CSV!Q:Q)/$B88</f>
        <v>1.5714285714285714</v>
      </c>
      <c r="Y88" s="6">
        <f>SUMIF(CSV!$B:$B,$A88,CSV!Q:Q)/$C88</f>
        <v>0.84615384615384615</v>
      </c>
      <c r="Z88" s="10">
        <f>(SUMIF(CSV!$A:$A,$A88,CSV!M:M) +SUMIF(CSV!$B:$B,$A88,CSV!O:O))/$D88</f>
        <v>0.66666666666666663</v>
      </c>
      <c r="AA88" s="6">
        <f>SUMIF(CSV!$A:$A,$A88,CSV!M:M)/$B88</f>
        <v>0.8571428571428571</v>
      </c>
      <c r="AB88" s="6">
        <f>SUMIF(CSV!$B:$B,$A88,CSV!O:O)/$C88</f>
        <v>0.46153846153846156</v>
      </c>
      <c r="AC88" s="10">
        <f>(SUMIF(CSV!$A:$A,$A88,CSV!N:N) +SUMIF(CSV!$B:$B,$A88,CSV!P:P))/$D88</f>
        <v>0.55555555555555558</v>
      </c>
      <c r="AD88" s="6">
        <f>SUMIF(CSV!$A:$A,$A88,CSV!N:N)/$B88</f>
        <v>0.7142857142857143</v>
      </c>
      <c r="AE88" s="14">
        <f>SUMIF(CSV!$B:$B,$A88,CSV!P:P)/$C88</f>
        <v>0.38461538461538464</v>
      </c>
    </row>
    <row r="89" spans="1:31" x14ac:dyDescent="0.3">
      <c r="A89" t="s">
        <v>215</v>
      </c>
      <c r="B89" s="9">
        <f>COUNTIF(CSV!A:A,A89)</f>
        <v>14</v>
      </c>
      <c r="C89" s="4">
        <f>COUNTIF(CSV!B:B,A89)</f>
        <v>14</v>
      </c>
      <c r="D89" s="4">
        <f t="shared" si="3"/>
        <v>28</v>
      </c>
      <c r="E89" s="10">
        <f>(SUMIF(CSV!$A:$A,$A89,CSV!F:F) +SUMIF(CSV!$B:$B,$A89,CSV!F:F))/$D89</f>
        <v>2.7857142857142856</v>
      </c>
      <c r="F89" s="6">
        <f>SUMIF(CSV!$A:$A,$A89,CSV!F:F)/$B89</f>
        <v>2.5</v>
      </c>
      <c r="G89" s="6">
        <f>SUMIF(CSV!$B:$B,$A89,CSV!F:F)/$C89</f>
        <v>3.0714285714285716</v>
      </c>
      <c r="H89" s="10">
        <f>(SUMIF(CSV!$A:$A,$A89,CSV!D:D) +SUMIF(CSV!$B:$B,$A89,CSV!E:E))/$D89</f>
        <v>1.1071428571428572</v>
      </c>
      <c r="I89" s="6">
        <f>SUMIF(CSV!$A:$A,$A89,CSV!D:D)/$B89</f>
        <v>1.1428571428571428</v>
      </c>
      <c r="J89" s="6">
        <f>SUMIF(CSV!$B:$B,$A89,CSV!E:E)/$C89</f>
        <v>1.0714285714285714</v>
      </c>
      <c r="K89" s="10">
        <f>(SUMIF(CSV!$A:$A,$A89,CSV!E:E) +SUMIF(CSV!$B:$B,$A89,CSV!D:D))/$D89</f>
        <v>1.6785714285714286</v>
      </c>
      <c r="L89" s="6">
        <f>SUMIF(CSV!$A:$A,$A89,CSV!E:E)/$B89</f>
        <v>1.3571428571428572</v>
      </c>
      <c r="M89" s="6">
        <f>SUMIF(CSV!$B:$B,$A89,CSV!D:D)/$C89</f>
        <v>2</v>
      </c>
      <c r="N89" s="10">
        <f>(SUMIF(CSV!$A:$A,$A89,CSV!L:L) +SUMIF(CSV!$B:$B,$A89,CSV!L:L))/$D89</f>
        <v>1.2142857142857142</v>
      </c>
      <c r="O89" s="6">
        <f>SUMIF(CSV!$A:$A,$A89,CSV!L:L)/$B89</f>
        <v>1.2142857142857142</v>
      </c>
      <c r="P89" s="6">
        <f>SUMIF(CSV!$B:$B,$A89,CSV!L:L)/$C89</f>
        <v>1.2142857142857142</v>
      </c>
      <c r="Q89" s="10">
        <f>(SUMIF(CSV!$A:$A,$A89,CSV!H:H) +SUMIF(CSV!$B:$B,$A89,CSV!J:J))/$D89</f>
        <v>0.5357142857142857</v>
      </c>
      <c r="R89" s="6">
        <f>SUMIF(CSV!$A:$A,$A89,CSV!H:H)/$B89</f>
        <v>0.5714285714285714</v>
      </c>
      <c r="S89" s="6">
        <f>SUMIF(CSV!$B:$B,$A89,CSV!J:J)/$C89</f>
        <v>0.5</v>
      </c>
      <c r="T89" s="10">
        <f>(SUMIF(CSV!$A:$A,$A89,CSV!I:I) +SUMIF(CSV!$B:$B,$A89,CSV!K:K))/$D89</f>
        <v>0.6785714285714286</v>
      </c>
      <c r="U89" s="6">
        <f>SUMIF(CSV!$A:$A,$A89,CSV!I:I)/$B89</f>
        <v>0.6428571428571429</v>
      </c>
      <c r="V89" s="6">
        <f>SUMIF(CSV!$B:$B,$A89,CSV!K:K)/$C89</f>
        <v>0.7142857142857143</v>
      </c>
      <c r="W89" s="10">
        <f>(SUMIF(CSV!$A:$A,$A89,CSV!Q:Q) +SUMIF(CSV!$B:$B,$A89,CSV!Q:Q))/$D89</f>
        <v>1.5714285714285714</v>
      </c>
      <c r="X89" s="6">
        <f>SUMIF(CSV!$A:$A,$A89,CSV!Q:Q)/$B89</f>
        <v>1.2857142857142858</v>
      </c>
      <c r="Y89" s="6">
        <f>SUMIF(CSV!$B:$B,$A89,CSV!Q:Q)/$C89</f>
        <v>1.8571428571428572</v>
      </c>
      <c r="Z89" s="10">
        <f>(SUMIF(CSV!$A:$A,$A89,CSV!M:M) +SUMIF(CSV!$B:$B,$A89,CSV!O:O))/$D89</f>
        <v>0.5714285714285714</v>
      </c>
      <c r="AA89" s="6">
        <f>SUMIF(CSV!$A:$A,$A89,CSV!M:M)/$B89</f>
        <v>0.5714285714285714</v>
      </c>
      <c r="AB89" s="6">
        <f>SUMIF(CSV!$B:$B,$A89,CSV!O:O)/$C89</f>
        <v>0.5714285714285714</v>
      </c>
      <c r="AC89" s="10">
        <f>(SUMIF(CSV!$A:$A,$A89,CSV!N:N) +SUMIF(CSV!$B:$B,$A89,CSV!P:P))/$D89</f>
        <v>1</v>
      </c>
      <c r="AD89" s="6">
        <f>SUMIF(CSV!$A:$A,$A89,CSV!N:N)/$B89</f>
        <v>0.7142857142857143</v>
      </c>
      <c r="AE89" s="14">
        <f>SUMIF(CSV!$B:$B,$A89,CSV!P:P)/$C89</f>
        <v>1.2857142857142858</v>
      </c>
    </row>
    <row r="90" spans="1:31" x14ac:dyDescent="0.3">
      <c r="A90" t="s">
        <v>213</v>
      </c>
      <c r="B90" s="9">
        <f>COUNTIF(CSV!A:A,A90)</f>
        <v>14</v>
      </c>
      <c r="C90" s="4">
        <f>COUNTIF(CSV!B:B,A90)</f>
        <v>14</v>
      </c>
      <c r="D90" s="4">
        <f t="shared" si="3"/>
        <v>28</v>
      </c>
      <c r="E90" s="10">
        <f>(SUMIF(CSV!$A:$A,$A90,CSV!F:F) +SUMIF(CSV!$B:$B,$A90,CSV!F:F))/$D90</f>
        <v>1.9642857142857142</v>
      </c>
      <c r="F90" s="6">
        <f>SUMIF(CSV!$A:$A,$A90,CSV!F:F)/$B90</f>
        <v>2</v>
      </c>
      <c r="G90" s="6">
        <f>SUMIF(CSV!$B:$B,$A90,CSV!F:F)/$C90</f>
        <v>1.9285714285714286</v>
      </c>
      <c r="H90" s="10">
        <f>(SUMIF(CSV!$A:$A,$A90,CSV!D:D) +SUMIF(CSV!$B:$B,$A90,CSV!E:E))/$D90</f>
        <v>0.8928571428571429</v>
      </c>
      <c r="I90" s="6">
        <f>SUMIF(CSV!$A:$A,$A90,CSV!D:D)/$B90</f>
        <v>0.7857142857142857</v>
      </c>
      <c r="J90" s="6">
        <f>SUMIF(CSV!$B:$B,$A90,CSV!E:E)/$C90</f>
        <v>1</v>
      </c>
      <c r="K90" s="10">
        <f>(SUMIF(CSV!$A:$A,$A90,CSV!E:E) +SUMIF(CSV!$B:$B,$A90,CSV!D:D))/$D90</f>
        <v>1.0714285714285714</v>
      </c>
      <c r="L90" s="6">
        <f>SUMIF(CSV!$A:$A,$A90,CSV!E:E)/$B90</f>
        <v>1.2142857142857142</v>
      </c>
      <c r="M90" s="6">
        <f>SUMIF(CSV!$B:$B,$A90,CSV!D:D)/$C90</f>
        <v>0.9285714285714286</v>
      </c>
      <c r="N90" s="10">
        <f>(SUMIF(CSV!$A:$A,$A90,CSV!L:L) +SUMIF(CSV!$B:$B,$A90,CSV!L:L))/$D90</f>
        <v>1.0357142857142858</v>
      </c>
      <c r="O90" s="6">
        <f>SUMIF(CSV!$A:$A,$A90,CSV!L:L)/$B90</f>
        <v>1.0714285714285714</v>
      </c>
      <c r="P90" s="6">
        <f>SUMIF(CSV!$B:$B,$A90,CSV!L:L)/$C90</f>
        <v>1</v>
      </c>
      <c r="Q90" s="10">
        <f>(SUMIF(CSV!$A:$A,$A90,CSV!H:H) +SUMIF(CSV!$B:$B,$A90,CSV!J:J))/$D90</f>
        <v>0.4642857142857143</v>
      </c>
      <c r="R90" s="6">
        <f>SUMIF(CSV!$A:$A,$A90,CSV!H:H)/$B90</f>
        <v>0.42857142857142855</v>
      </c>
      <c r="S90" s="6">
        <f>SUMIF(CSV!$B:$B,$A90,CSV!J:J)/$C90</f>
        <v>0.5</v>
      </c>
      <c r="T90" s="10">
        <f>(SUMIF(CSV!$A:$A,$A90,CSV!I:I) +SUMIF(CSV!$B:$B,$A90,CSV!K:K))/$D90</f>
        <v>0.5714285714285714</v>
      </c>
      <c r="U90" s="6">
        <f>SUMIF(CSV!$A:$A,$A90,CSV!I:I)/$B90</f>
        <v>0.6428571428571429</v>
      </c>
      <c r="V90" s="6">
        <f>SUMIF(CSV!$B:$B,$A90,CSV!K:K)/$C90</f>
        <v>0.5</v>
      </c>
      <c r="W90" s="10">
        <f>(SUMIF(CSV!$A:$A,$A90,CSV!Q:Q) +SUMIF(CSV!$B:$B,$A90,CSV!Q:Q))/$D90</f>
        <v>0.9285714285714286</v>
      </c>
      <c r="X90" s="6">
        <f>SUMIF(CSV!$A:$A,$A90,CSV!Q:Q)/$B90</f>
        <v>0.9285714285714286</v>
      </c>
      <c r="Y90" s="6">
        <f>SUMIF(CSV!$B:$B,$A90,CSV!Q:Q)/$C90</f>
        <v>0.9285714285714286</v>
      </c>
      <c r="Z90" s="10">
        <f>(SUMIF(CSV!$A:$A,$A90,CSV!M:M) +SUMIF(CSV!$B:$B,$A90,CSV!O:O))/$D90</f>
        <v>0.42857142857142855</v>
      </c>
      <c r="AA90" s="6">
        <f>SUMIF(CSV!$A:$A,$A90,CSV!M:M)/$B90</f>
        <v>0.35714285714285715</v>
      </c>
      <c r="AB90" s="6">
        <f>SUMIF(CSV!$B:$B,$A90,CSV!O:O)/$C90</f>
        <v>0.5</v>
      </c>
      <c r="AC90" s="10">
        <f>(SUMIF(CSV!$A:$A,$A90,CSV!N:N) +SUMIF(CSV!$B:$B,$A90,CSV!P:P))/$D90</f>
        <v>0.5</v>
      </c>
      <c r="AD90" s="6">
        <f>SUMIF(CSV!$A:$A,$A90,CSV!N:N)/$B90</f>
        <v>0.5714285714285714</v>
      </c>
      <c r="AE90" s="14">
        <f>SUMIF(CSV!$B:$B,$A90,CSV!P:P)/$C90</f>
        <v>0.42857142857142855</v>
      </c>
    </row>
    <row r="91" spans="1:31" x14ac:dyDescent="0.3">
      <c r="A91" t="s">
        <v>209</v>
      </c>
      <c r="B91" s="9">
        <f>COUNTIF(CSV!A:A,A91)</f>
        <v>14</v>
      </c>
      <c r="C91" s="4">
        <f>COUNTIF(CSV!B:B,A91)</f>
        <v>14</v>
      </c>
      <c r="D91" s="4">
        <f t="shared" si="3"/>
        <v>28</v>
      </c>
      <c r="E91" s="10">
        <f>(SUMIF(CSV!$A:$A,$A91,CSV!F:F) +SUMIF(CSV!$B:$B,$A91,CSV!F:F))/$D91</f>
        <v>2.7142857142857144</v>
      </c>
      <c r="F91" s="6">
        <f>SUMIF(CSV!$A:$A,$A91,CSV!F:F)/$B91</f>
        <v>2.5</v>
      </c>
      <c r="G91" s="6">
        <f>SUMIF(CSV!$B:$B,$A91,CSV!F:F)/$C91</f>
        <v>2.9285714285714284</v>
      </c>
      <c r="H91" s="10">
        <f>(SUMIF(CSV!$A:$A,$A91,CSV!D:D) +SUMIF(CSV!$B:$B,$A91,CSV!E:E))/$D91</f>
        <v>1.3571428571428572</v>
      </c>
      <c r="I91" s="6">
        <f>SUMIF(CSV!$A:$A,$A91,CSV!D:D)/$B91</f>
        <v>1.4285714285714286</v>
      </c>
      <c r="J91" s="6">
        <f>SUMIF(CSV!$B:$B,$A91,CSV!E:E)/$C91</f>
        <v>1.2857142857142858</v>
      </c>
      <c r="K91" s="10">
        <f>(SUMIF(CSV!$A:$A,$A91,CSV!E:E) +SUMIF(CSV!$B:$B,$A91,CSV!D:D))/$D91</f>
        <v>1.3571428571428572</v>
      </c>
      <c r="L91" s="6">
        <f>SUMIF(CSV!$A:$A,$A91,CSV!E:E)/$B91</f>
        <v>1.0714285714285714</v>
      </c>
      <c r="M91" s="6">
        <f>SUMIF(CSV!$B:$B,$A91,CSV!D:D)/$C91</f>
        <v>1.6428571428571428</v>
      </c>
      <c r="N91" s="10">
        <f>(SUMIF(CSV!$A:$A,$A91,CSV!L:L) +SUMIF(CSV!$B:$B,$A91,CSV!L:L))/$D91</f>
        <v>1.2857142857142858</v>
      </c>
      <c r="O91" s="6">
        <f>SUMIF(CSV!$A:$A,$A91,CSV!L:L)/$B91</f>
        <v>1.2142857142857142</v>
      </c>
      <c r="P91" s="6">
        <f>SUMIF(CSV!$B:$B,$A91,CSV!L:L)/$C91</f>
        <v>1.3571428571428572</v>
      </c>
      <c r="Q91" s="10">
        <f>(SUMIF(CSV!$A:$A,$A91,CSV!H:H) +SUMIF(CSV!$B:$B,$A91,CSV!J:J))/$D91</f>
        <v>0.7142857142857143</v>
      </c>
      <c r="R91" s="6">
        <f>SUMIF(CSV!$A:$A,$A91,CSV!H:H)/$B91</f>
        <v>0.7142857142857143</v>
      </c>
      <c r="S91" s="6">
        <f>SUMIF(CSV!$B:$B,$A91,CSV!J:J)/$C91</f>
        <v>0.7142857142857143</v>
      </c>
      <c r="T91" s="10">
        <f>(SUMIF(CSV!$A:$A,$A91,CSV!I:I) +SUMIF(CSV!$B:$B,$A91,CSV!K:K))/$D91</f>
        <v>0.5714285714285714</v>
      </c>
      <c r="U91" s="6">
        <f>SUMIF(CSV!$A:$A,$A91,CSV!I:I)/$B91</f>
        <v>0.5</v>
      </c>
      <c r="V91" s="6">
        <f>SUMIF(CSV!$B:$B,$A91,CSV!K:K)/$C91</f>
        <v>0.6428571428571429</v>
      </c>
      <c r="W91" s="10">
        <f>(SUMIF(CSV!$A:$A,$A91,CSV!Q:Q) +SUMIF(CSV!$B:$B,$A91,CSV!Q:Q))/$D91</f>
        <v>1.4285714285714286</v>
      </c>
      <c r="X91" s="6">
        <f>SUMIF(CSV!$A:$A,$A91,CSV!Q:Q)/$B91</f>
        <v>1.2857142857142858</v>
      </c>
      <c r="Y91" s="6">
        <f>SUMIF(CSV!$B:$B,$A91,CSV!Q:Q)/$C91</f>
        <v>1.5714285714285714</v>
      </c>
      <c r="Z91" s="10">
        <f>(SUMIF(CSV!$A:$A,$A91,CSV!M:M) +SUMIF(CSV!$B:$B,$A91,CSV!O:O))/$D91</f>
        <v>0.6428571428571429</v>
      </c>
      <c r="AA91" s="6">
        <f>SUMIF(CSV!$A:$A,$A91,CSV!M:M)/$B91</f>
        <v>0.7142857142857143</v>
      </c>
      <c r="AB91" s="6">
        <f>SUMIF(CSV!$B:$B,$A91,CSV!O:O)/$C91</f>
        <v>0.5714285714285714</v>
      </c>
      <c r="AC91" s="10">
        <f>(SUMIF(CSV!$A:$A,$A91,CSV!N:N) +SUMIF(CSV!$B:$B,$A91,CSV!P:P))/$D91</f>
        <v>0.7857142857142857</v>
      </c>
      <c r="AD91" s="6">
        <f>SUMIF(CSV!$A:$A,$A91,CSV!N:N)/$B91</f>
        <v>0.5714285714285714</v>
      </c>
      <c r="AE91" s="14">
        <f>SUMIF(CSV!$B:$B,$A91,CSV!P:P)/$C91</f>
        <v>1</v>
      </c>
    </row>
    <row r="92" spans="1:31" x14ac:dyDescent="0.3">
      <c r="A92" t="s">
        <v>200</v>
      </c>
      <c r="B92" s="9">
        <f>COUNTIF(CSV!A:A,A92)</f>
        <v>15</v>
      </c>
      <c r="C92" s="4">
        <f>COUNTIF(CSV!B:B,A92)</f>
        <v>14</v>
      </c>
      <c r="D92" s="4">
        <f t="shared" si="3"/>
        <v>29</v>
      </c>
      <c r="E92" s="10">
        <f>(SUMIF(CSV!$A:$A,$A92,CSV!F:F) +SUMIF(CSV!$B:$B,$A92,CSV!F:F))/$D92</f>
        <v>2.6896551724137931</v>
      </c>
      <c r="F92" s="6">
        <f>SUMIF(CSV!$A:$A,$A92,CSV!F:F)/$B92</f>
        <v>2.3333333333333335</v>
      </c>
      <c r="G92" s="6">
        <f>SUMIF(CSV!$B:$B,$A92,CSV!F:F)/$C92</f>
        <v>3.0714285714285716</v>
      </c>
      <c r="H92" s="10">
        <f>(SUMIF(CSV!$A:$A,$A92,CSV!D:D) +SUMIF(CSV!$B:$B,$A92,CSV!E:E))/$D92</f>
        <v>1.6206896551724137</v>
      </c>
      <c r="I92" s="6">
        <f>SUMIF(CSV!$A:$A,$A92,CSV!D:D)/$B92</f>
        <v>1.6</v>
      </c>
      <c r="J92" s="6">
        <f>SUMIF(CSV!$B:$B,$A92,CSV!E:E)/$C92</f>
        <v>1.6428571428571428</v>
      </c>
      <c r="K92" s="10">
        <f>(SUMIF(CSV!$A:$A,$A92,CSV!E:E) +SUMIF(CSV!$B:$B,$A92,CSV!D:D))/$D92</f>
        <v>1.0689655172413792</v>
      </c>
      <c r="L92" s="6">
        <f>SUMIF(CSV!$A:$A,$A92,CSV!E:E)/$B92</f>
        <v>0.73333333333333328</v>
      </c>
      <c r="M92" s="6">
        <f>SUMIF(CSV!$B:$B,$A92,CSV!D:D)/$C92</f>
        <v>1.4285714285714286</v>
      </c>
      <c r="N92" s="10">
        <f>(SUMIF(CSV!$A:$A,$A92,CSV!L:L) +SUMIF(CSV!$B:$B,$A92,CSV!L:L))/$D92</f>
        <v>1.2758620689655173</v>
      </c>
      <c r="O92" s="6">
        <f>SUMIF(CSV!$A:$A,$A92,CSV!L:L)/$B92</f>
        <v>1.1333333333333333</v>
      </c>
      <c r="P92" s="6">
        <f>SUMIF(CSV!$B:$B,$A92,CSV!L:L)/$C92</f>
        <v>1.4285714285714286</v>
      </c>
      <c r="Q92" s="10">
        <f>(SUMIF(CSV!$A:$A,$A92,CSV!H:H) +SUMIF(CSV!$B:$B,$A92,CSV!J:J))/$D92</f>
        <v>0.82758620689655171</v>
      </c>
      <c r="R92" s="6">
        <f>SUMIF(CSV!$A:$A,$A92,CSV!H:H)/$B92</f>
        <v>0.8666666666666667</v>
      </c>
      <c r="S92" s="6">
        <f>SUMIF(CSV!$B:$B,$A92,CSV!J:J)/$C92</f>
        <v>0.7857142857142857</v>
      </c>
      <c r="T92" s="10">
        <f>(SUMIF(CSV!$A:$A,$A92,CSV!I:I) +SUMIF(CSV!$B:$B,$A92,CSV!K:K))/$D92</f>
        <v>0.44827586206896552</v>
      </c>
      <c r="U92" s="6">
        <f>SUMIF(CSV!$A:$A,$A92,CSV!I:I)/$B92</f>
        <v>0.26666666666666666</v>
      </c>
      <c r="V92" s="6">
        <f>SUMIF(CSV!$B:$B,$A92,CSV!K:K)/$C92</f>
        <v>0.6428571428571429</v>
      </c>
      <c r="W92" s="10">
        <f>(SUMIF(CSV!$A:$A,$A92,CSV!Q:Q) +SUMIF(CSV!$B:$B,$A92,CSV!Q:Q))/$D92</f>
        <v>1.4137931034482758</v>
      </c>
      <c r="X92" s="6">
        <f>SUMIF(CSV!$A:$A,$A92,CSV!Q:Q)/$B92</f>
        <v>1.2</v>
      </c>
      <c r="Y92" s="6">
        <f>SUMIF(CSV!$B:$B,$A92,CSV!Q:Q)/$C92</f>
        <v>1.6428571428571428</v>
      </c>
      <c r="Z92" s="10">
        <f>(SUMIF(CSV!$A:$A,$A92,CSV!M:M) +SUMIF(CSV!$B:$B,$A92,CSV!O:O))/$D92</f>
        <v>0.7931034482758621</v>
      </c>
      <c r="AA92" s="6">
        <f>SUMIF(CSV!$A:$A,$A92,CSV!M:M)/$B92</f>
        <v>0.73333333333333328</v>
      </c>
      <c r="AB92" s="6">
        <f>SUMIF(CSV!$B:$B,$A92,CSV!O:O)/$C92</f>
        <v>0.8571428571428571</v>
      </c>
      <c r="AC92" s="10">
        <f>(SUMIF(CSV!$A:$A,$A92,CSV!N:N) +SUMIF(CSV!$B:$B,$A92,CSV!P:P))/$D92</f>
        <v>0.62068965517241381</v>
      </c>
      <c r="AD92" s="6">
        <f>SUMIF(CSV!$A:$A,$A92,CSV!N:N)/$B92</f>
        <v>0.46666666666666667</v>
      </c>
      <c r="AE92" s="14">
        <f>SUMIF(CSV!$B:$B,$A92,CSV!P:P)/$C92</f>
        <v>0.7857142857142857</v>
      </c>
    </row>
    <row r="93" spans="1:31" x14ac:dyDescent="0.3">
      <c r="A93" t="s">
        <v>203</v>
      </c>
      <c r="B93" s="9">
        <f>COUNTIF(CSV!A:A,A93)</f>
        <v>14</v>
      </c>
      <c r="C93" s="4">
        <f>COUNTIF(CSV!B:B,A93)</f>
        <v>15</v>
      </c>
      <c r="D93" s="4">
        <f t="shared" si="3"/>
        <v>29</v>
      </c>
      <c r="E93" s="10">
        <f>(SUMIF(CSV!$A:$A,$A93,CSV!F:F) +SUMIF(CSV!$B:$B,$A93,CSV!F:F))/$D93</f>
        <v>2.2413793103448274</v>
      </c>
      <c r="F93" s="6">
        <f>SUMIF(CSV!$A:$A,$A93,CSV!F:F)/$B93</f>
        <v>1.8571428571428572</v>
      </c>
      <c r="G93" s="6">
        <f>SUMIF(CSV!$B:$B,$A93,CSV!F:F)/$C93</f>
        <v>2.6</v>
      </c>
      <c r="H93" s="10">
        <f>(SUMIF(CSV!$A:$A,$A93,CSV!D:D) +SUMIF(CSV!$B:$B,$A93,CSV!E:E))/$D93</f>
        <v>1.0689655172413792</v>
      </c>
      <c r="I93" s="6">
        <f>SUMIF(CSV!$A:$A,$A93,CSV!D:D)/$B93</f>
        <v>1</v>
      </c>
      <c r="J93" s="6">
        <f>SUMIF(CSV!$B:$B,$A93,CSV!E:E)/$C93</f>
        <v>1.1333333333333333</v>
      </c>
      <c r="K93" s="10">
        <f>(SUMIF(CSV!$A:$A,$A93,CSV!E:E) +SUMIF(CSV!$B:$B,$A93,CSV!D:D))/$D93</f>
        <v>1.1724137931034482</v>
      </c>
      <c r="L93" s="6">
        <f>SUMIF(CSV!$A:$A,$A93,CSV!E:E)/$B93</f>
        <v>0.8571428571428571</v>
      </c>
      <c r="M93" s="6">
        <f>SUMIF(CSV!$B:$B,$A93,CSV!D:D)/$C93</f>
        <v>1.4666666666666666</v>
      </c>
      <c r="N93" s="10">
        <f>(SUMIF(CSV!$A:$A,$A93,CSV!L:L) +SUMIF(CSV!$B:$B,$A93,CSV!L:L))/$D93</f>
        <v>0.58620689655172409</v>
      </c>
      <c r="O93" s="6">
        <f>SUMIF(CSV!$A:$A,$A93,CSV!L:L)/$B93</f>
        <v>0.5</v>
      </c>
      <c r="P93" s="6">
        <f>SUMIF(CSV!$B:$B,$A93,CSV!L:L)/$C93</f>
        <v>0.66666666666666663</v>
      </c>
      <c r="Q93" s="10">
        <f>(SUMIF(CSV!$A:$A,$A93,CSV!H:H) +SUMIF(CSV!$B:$B,$A93,CSV!J:J))/$D93</f>
        <v>0.34482758620689657</v>
      </c>
      <c r="R93" s="6">
        <f>SUMIF(CSV!$A:$A,$A93,CSV!H:H)/$B93</f>
        <v>0.2857142857142857</v>
      </c>
      <c r="S93" s="6">
        <f>SUMIF(CSV!$B:$B,$A93,CSV!J:J)/$C93</f>
        <v>0.4</v>
      </c>
      <c r="T93" s="10">
        <f>(SUMIF(CSV!$A:$A,$A93,CSV!I:I) +SUMIF(CSV!$B:$B,$A93,CSV!K:K))/$D93</f>
        <v>0.2413793103448276</v>
      </c>
      <c r="U93" s="6">
        <f>SUMIF(CSV!$A:$A,$A93,CSV!I:I)/$B93</f>
        <v>0.21428571428571427</v>
      </c>
      <c r="V93" s="6">
        <f>SUMIF(CSV!$B:$B,$A93,CSV!K:K)/$C93</f>
        <v>0.26666666666666666</v>
      </c>
      <c r="W93" s="10">
        <f>(SUMIF(CSV!$A:$A,$A93,CSV!Q:Q) +SUMIF(CSV!$B:$B,$A93,CSV!Q:Q))/$D93</f>
        <v>1.6551724137931034</v>
      </c>
      <c r="X93" s="6">
        <f>SUMIF(CSV!$A:$A,$A93,CSV!Q:Q)/$B93</f>
        <v>1.3571428571428572</v>
      </c>
      <c r="Y93" s="6">
        <f>SUMIF(CSV!$B:$B,$A93,CSV!Q:Q)/$C93</f>
        <v>1.9333333333333333</v>
      </c>
      <c r="Z93" s="10">
        <f>(SUMIF(CSV!$A:$A,$A93,CSV!M:M) +SUMIF(CSV!$B:$B,$A93,CSV!O:O))/$D93</f>
        <v>0.72413793103448276</v>
      </c>
      <c r="AA93" s="6">
        <f>SUMIF(CSV!$A:$A,$A93,CSV!M:M)/$B93</f>
        <v>0.7142857142857143</v>
      </c>
      <c r="AB93" s="6">
        <f>SUMIF(CSV!$B:$B,$A93,CSV!O:O)/$C93</f>
        <v>0.73333333333333328</v>
      </c>
      <c r="AC93" s="10">
        <f>(SUMIF(CSV!$A:$A,$A93,CSV!N:N) +SUMIF(CSV!$B:$B,$A93,CSV!P:P))/$D93</f>
        <v>0.93103448275862066</v>
      </c>
      <c r="AD93" s="6">
        <f>SUMIF(CSV!$A:$A,$A93,CSV!N:N)/$B93</f>
        <v>0.6428571428571429</v>
      </c>
      <c r="AE93" s="14">
        <f>SUMIF(CSV!$B:$B,$A93,CSV!P:P)/$C93</f>
        <v>1.2</v>
      </c>
    </row>
    <row r="94" spans="1:31" x14ac:dyDescent="0.3">
      <c r="A94" t="s">
        <v>201</v>
      </c>
      <c r="B94" s="9">
        <f>COUNTIF(CSV!A:A,A94)</f>
        <v>14</v>
      </c>
      <c r="C94" s="4">
        <f>COUNTIF(CSV!B:B,A94)</f>
        <v>14</v>
      </c>
      <c r="D94" s="4">
        <f t="shared" si="3"/>
        <v>28</v>
      </c>
      <c r="E94" s="10">
        <f>(SUMIF(CSV!$A:$A,$A94,CSV!F:F) +SUMIF(CSV!$B:$B,$A94,CSV!F:F))/$D94</f>
        <v>3.1428571428571428</v>
      </c>
      <c r="F94" s="6">
        <f>SUMIF(CSV!$A:$A,$A94,CSV!F:F)/$B94</f>
        <v>2.9285714285714284</v>
      </c>
      <c r="G94" s="6">
        <f>SUMIF(CSV!$B:$B,$A94,CSV!F:F)/$C94</f>
        <v>3.3571428571428572</v>
      </c>
      <c r="H94" s="10">
        <f>(SUMIF(CSV!$A:$A,$A94,CSV!D:D) +SUMIF(CSV!$B:$B,$A94,CSV!E:E))/$D94</f>
        <v>1.8214285714285714</v>
      </c>
      <c r="I94" s="6">
        <f>SUMIF(CSV!$A:$A,$A94,CSV!D:D)/$B94</f>
        <v>1.8571428571428572</v>
      </c>
      <c r="J94" s="6">
        <f>SUMIF(CSV!$B:$B,$A94,CSV!E:E)/$C94</f>
        <v>1.7857142857142858</v>
      </c>
      <c r="K94" s="10">
        <f>(SUMIF(CSV!$A:$A,$A94,CSV!E:E) +SUMIF(CSV!$B:$B,$A94,CSV!D:D))/$D94</f>
        <v>1.3214285714285714</v>
      </c>
      <c r="L94" s="6">
        <f>SUMIF(CSV!$A:$A,$A94,CSV!E:E)/$B94</f>
        <v>1.0714285714285714</v>
      </c>
      <c r="M94" s="6">
        <f>SUMIF(CSV!$B:$B,$A94,CSV!D:D)/$C94</f>
        <v>1.5714285714285714</v>
      </c>
      <c r="N94" s="10">
        <f>(SUMIF(CSV!$A:$A,$A94,CSV!L:L) +SUMIF(CSV!$B:$B,$A94,CSV!L:L))/$D94</f>
        <v>1.1428571428571428</v>
      </c>
      <c r="O94" s="6">
        <f>SUMIF(CSV!$A:$A,$A94,CSV!L:L)/$B94</f>
        <v>1.2857142857142858</v>
      </c>
      <c r="P94" s="6">
        <f>SUMIF(CSV!$B:$B,$A94,CSV!L:L)/$C94</f>
        <v>1</v>
      </c>
      <c r="Q94" s="10">
        <f>(SUMIF(CSV!$A:$A,$A94,CSV!H:H) +SUMIF(CSV!$B:$B,$A94,CSV!J:J))/$D94</f>
        <v>0.6071428571428571</v>
      </c>
      <c r="R94" s="6">
        <f>SUMIF(CSV!$A:$A,$A94,CSV!H:H)/$B94</f>
        <v>0.7142857142857143</v>
      </c>
      <c r="S94" s="6">
        <f>SUMIF(CSV!$B:$B,$A94,CSV!J:J)/$C94</f>
        <v>0.5</v>
      </c>
      <c r="T94" s="10">
        <f>(SUMIF(CSV!$A:$A,$A94,CSV!I:I) +SUMIF(CSV!$B:$B,$A94,CSV!K:K))/$D94</f>
        <v>0.5357142857142857</v>
      </c>
      <c r="U94" s="6">
        <f>SUMIF(CSV!$A:$A,$A94,CSV!I:I)/$B94</f>
        <v>0.5714285714285714</v>
      </c>
      <c r="V94" s="6">
        <f>SUMIF(CSV!$B:$B,$A94,CSV!K:K)/$C94</f>
        <v>0.5</v>
      </c>
      <c r="W94" s="10">
        <f>(SUMIF(CSV!$A:$A,$A94,CSV!Q:Q) +SUMIF(CSV!$B:$B,$A94,CSV!Q:Q))/$D94</f>
        <v>2</v>
      </c>
      <c r="X94" s="6">
        <f>SUMIF(CSV!$A:$A,$A94,CSV!Q:Q)/$B94</f>
        <v>1.6428571428571428</v>
      </c>
      <c r="Y94" s="6">
        <f>SUMIF(CSV!$B:$B,$A94,CSV!Q:Q)/$C94</f>
        <v>2.3571428571428572</v>
      </c>
      <c r="Z94" s="10">
        <f>(SUMIF(CSV!$A:$A,$A94,CSV!M:M) +SUMIF(CSV!$B:$B,$A94,CSV!O:O))/$D94</f>
        <v>1.2142857142857142</v>
      </c>
      <c r="AA94" s="6">
        <f>SUMIF(CSV!$A:$A,$A94,CSV!M:M)/$B94</f>
        <v>1.1428571428571428</v>
      </c>
      <c r="AB94" s="6">
        <f>SUMIF(CSV!$B:$B,$A94,CSV!O:O)/$C94</f>
        <v>1.2857142857142858</v>
      </c>
      <c r="AC94" s="10">
        <f>(SUMIF(CSV!$A:$A,$A94,CSV!N:N) +SUMIF(CSV!$B:$B,$A94,CSV!P:P))/$D94</f>
        <v>0.7857142857142857</v>
      </c>
      <c r="AD94" s="6">
        <f>SUMIF(CSV!$A:$A,$A94,CSV!N:N)/$B94</f>
        <v>0.5</v>
      </c>
      <c r="AE94" s="14">
        <f>SUMIF(CSV!$B:$B,$A94,CSV!P:P)/$C94</f>
        <v>1.0714285714285714</v>
      </c>
    </row>
    <row r="95" spans="1:31" x14ac:dyDescent="0.3">
      <c r="A95" t="s">
        <v>205</v>
      </c>
      <c r="B95" s="9">
        <f>COUNTIF(CSV!A:A,A95)</f>
        <v>14</v>
      </c>
      <c r="C95" s="4">
        <f>COUNTIF(CSV!B:B,A95)</f>
        <v>14</v>
      </c>
      <c r="D95" s="4">
        <f t="shared" si="3"/>
        <v>28</v>
      </c>
      <c r="E95" s="10">
        <f>(SUMIF(CSV!$A:$A,$A95,CSV!F:F) +SUMIF(CSV!$B:$B,$A95,CSV!F:F))/$D95</f>
        <v>2.5357142857142856</v>
      </c>
      <c r="F95" s="6">
        <f>SUMIF(CSV!$A:$A,$A95,CSV!F:F)/$B95</f>
        <v>3</v>
      </c>
      <c r="G95" s="6">
        <f>SUMIF(CSV!$B:$B,$A95,CSV!F:F)/$C95</f>
        <v>2.0714285714285716</v>
      </c>
      <c r="H95" s="10">
        <f>(SUMIF(CSV!$A:$A,$A95,CSV!D:D) +SUMIF(CSV!$B:$B,$A95,CSV!E:E))/$D95</f>
        <v>1.3571428571428572</v>
      </c>
      <c r="I95" s="6">
        <f>SUMIF(CSV!$A:$A,$A95,CSV!D:D)/$B95</f>
        <v>1.6428571428571428</v>
      </c>
      <c r="J95" s="6">
        <f>SUMIF(CSV!$B:$B,$A95,CSV!E:E)/$C95</f>
        <v>1.0714285714285714</v>
      </c>
      <c r="K95" s="10">
        <f>(SUMIF(CSV!$A:$A,$A95,CSV!E:E) +SUMIF(CSV!$B:$B,$A95,CSV!D:D))/$D95</f>
        <v>1.1785714285714286</v>
      </c>
      <c r="L95" s="6">
        <f>SUMIF(CSV!$A:$A,$A95,CSV!E:E)/$B95</f>
        <v>1.3571428571428572</v>
      </c>
      <c r="M95" s="6">
        <f>SUMIF(CSV!$B:$B,$A95,CSV!D:D)/$C95</f>
        <v>1</v>
      </c>
      <c r="N95" s="10">
        <f>(SUMIF(CSV!$A:$A,$A95,CSV!L:L) +SUMIF(CSV!$B:$B,$A95,CSV!L:L))/$D95</f>
        <v>1.25</v>
      </c>
      <c r="O95" s="6">
        <f>SUMIF(CSV!$A:$A,$A95,CSV!L:L)/$B95</f>
        <v>1.3571428571428572</v>
      </c>
      <c r="P95" s="6">
        <f>SUMIF(CSV!$B:$B,$A95,CSV!L:L)/$C95</f>
        <v>1.1428571428571428</v>
      </c>
      <c r="Q95" s="10">
        <f>(SUMIF(CSV!$A:$A,$A95,CSV!H:H) +SUMIF(CSV!$B:$B,$A95,CSV!J:J))/$D95</f>
        <v>0.8928571428571429</v>
      </c>
      <c r="R95" s="6">
        <f>SUMIF(CSV!$A:$A,$A95,CSV!H:H)/$B95</f>
        <v>1</v>
      </c>
      <c r="S95" s="6">
        <f>SUMIF(CSV!$B:$B,$A95,CSV!J:J)/$C95</f>
        <v>0.7857142857142857</v>
      </c>
      <c r="T95" s="10">
        <f>(SUMIF(CSV!$A:$A,$A95,CSV!I:I) +SUMIF(CSV!$B:$B,$A95,CSV!K:K))/$D95</f>
        <v>0.35714285714285715</v>
      </c>
      <c r="U95" s="6">
        <f>SUMIF(CSV!$A:$A,$A95,CSV!I:I)/$B95</f>
        <v>0.35714285714285715</v>
      </c>
      <c r="V95" s="6">
        <f>SUMIF(CSV!$B:$B,$A95,CSV!K:K)/$C95</f>
        <v>0.35714285714285715</v>
      </c>
      <c r="W95" s="10">
        <f>(SUMIF(CSV!$A:$A,$A95,CSV!Q:Q) +SUMIF(CSV!$B:$B,$A95,CSV!Q:Q))/$D95</f>
        <v>1.2857142857142858</v>
      </c>
      <c r="X95" s="6">
        <f>SUMIF(CSV!$A:$A,$A95,CSV!Q:Q)/$B95</f>
        <v>1.6428571428571428</v>
      </c>
      <c r="Y95" s="6">
        <f>SUMIF(CSV!$B:$B,$A95,CSV!Q:Q)/$C95</f>
        <v>0.9285714285714286</v>
      </c>
      <c r="Z95" s="10">
        <f>(SUMIF(CSV!$A:$A,$A95,CSV!M:M) +SUMIF(CSV!$B:$B,$A95,CSV!O:O))/$D95</f>
        <v>0.4642857142857143</v>
      </c>
      <c r="AA95" s="6">
        <f>SUMIF(CSV!$A:$A,$A95,CSV!M:M)/$B95</f>
        <v>0.6428571428571429</v>
      </c>
      <c r="AB95" s="6">
        <f>SUMIF(CSV!$B:$B,$A95,CSV!O:O)/$C95</f>
        <v>0.2857142857142857</v>
      </c>
      <c r="AC95" s="10">
        <f>(SUMIF(CSV!$A:$A,$A95,CSV!N:N) +SUMIF(CSV!$B:$B,$A95,CSV!P:P))/$D95</f>
        <v>0.8214285714285714</v>
      </c>
      <c r="AD95" s="6">
        <f>SUMIF(CSV!$A:$A,$A95,CSV!N:N)/$B95</f>
        <v>1</v>
      </c>
      <c r="AE95" s="14">
        <f>SUMIF(CSV!$B:$B,$A95,CSV!P:P)/$C95</f>
        <v>0.6428571428571429</v>
      </c>
    </row>
    <row r="96" spans="1:31" x14ac:dyDescent="0.3">
      <c r="A96" t="s">
        <v>212</v>
      </c>
      <c r="B96" s="9">
        <f>COUNTIF(CSV!A:A,A96)</f>
        <v>14</v>
      </c>
      <c r="C96" s="4">
        <f>COUNTIF(CSV!B:B,A96)</f>
        <v>14</v>
      </c>
      <c r="D96" s="4">
        <f t="shared" si="3"/>
        <v>28</v>
      </c>
      <c r="E96" s="10">
        <f>(SUMIF(CSV!$A:$A,$A96,CSV!F:F) +SUMIF(CSV!$B:$B,$A96,CSV!F:F))/$D96</f>
        <v>3.1071428571428572</v>
      </c>
      <c r="F96" s="6">
        <f>SUMIF(CSV!$A:$A,$A96,CSV!F:F)/$B96</f>
        <v>3.2142857142857144</v>
      </c>
      <c r="G96" s="6">
        <f>SUMIF(CSV!$B:$B,$A96,CSV!F:F)/$C96</f>
        <v>3</v>
      </c>
      <c r="H96" s="10">
        <f>(SUMIF(CSV!$A:$A,$A96,CSV!D:D) +SUMIF(CSV!$B:$B,$A96,CSV!E:E))/$D96</f>
        <v>1.3928571428571428</v>
      </c>
      <c r="I96" s="6">
        <f>SUMIF(CSV!$A:$A,$A96,CSV!D:D)/$B96</f>
        <v>1.4285714285714286</v>
      </c>
      <c r="J96" s="6">
        <f>SUMIF(CSV!$B:$B,$A96,CSV!E:E)/$C96</f>
        <v>1.3571428571428572</v>
      </c>
      <c r="K96" s="10">
        <f>(SUMIF(CSV!$A:$A,$A96,CSV!E:E) +SUMIF(CSV!$B:$B,$A96,CSV!D:D))/$D96</f>
        <v>1.7142857142857142</v>
      </c>
      <c r="L96" s="6">
        <f>SUMIF(CSV!$A:$A,$A96,CSV!E:E)/$B96</f>
        <v>1.7857142857142858</v>
      </c>
      <c r="M96" s="6">
        <f>SUMIF(CSV!$B:$B,$A96,CSV!D:D)/$C96</f>
        <v>1.6428571428571428</v>
      </c>
      <c r="N96" s="10">
        <f>(SUMIF(CSV!$A:$A,$A96,CSV!L:L) +SUMIF(CSV!$B:$B,$A96,CSV!L:L))/$D96</f>
        <v>1.3214285714285714</v>
      </c>
      <c r="O96" s="6">
        <f>SUMIF(CSV!$A:$A,$A96,CSV!L:L)/$B96</f>
        <v>1.1428571428571428</v>
      </c>
      <c r="P96" s="6">
        <f>SUMIF(CSV!$B:$B,$A96,CSV!L:L)/$C96</f>
        <v>1.5</v>
      </c>
      <c r="Q96" s="10">
        <f>(SUMIF(CSV!$A:$A,$A96,CSV!H:H) +SUMIF(CSV!$B:$B,$A96,CSV!J:J))/$D96</f>
        <v>0.5357142857142857</v>
      </c>
      <c r="R96" s="6">
        <f>SUMIF(CSV!$A:$A,$A96,CSV!H:H)/$B96</f>
        <v>0.35714285714285715</v>
      </c>
      <c r="S96" s="6">
        <f>SUMIF(CSV!$B:$B,$A96,CSV!J:J)/$C96</f>
        <v>0.7142857142857143</v>
      </c>
      <c r="T96" s="10">
        <f>(SUMIF(CSV!$A:$A,$A96,CSV!I:I) +SUMIF(CSV!$B:$B,$A96,CSV!K:K))/$D96</f>
        <v>0.7857142857142857</v>
      </c>
      <c r="U96" s="6">
        <f>SUMIF(CSV!$A:$A,$A96,CSV!I:I)/$B96</f>
        <v>0.7857142857142857</v>
      </c>
      <c r="V96" s="6">
        <f>SUMIF(CSV!$B:$B,$A96,CSV!K:K)/$C96</f>
        <v>0.7857142857142857</v>
      </c>
      <c r="W96" s="10">
        <f>(SUMIF(CSV!$A:$A,$A96,CSV!Q:Q) +SUMIF(CSV!$B:$B,$A96,CSV!Q:Q))/$D96</f>
        <v>1.7857142857142858</v>
      </c>
      <c r="X96" s="6">
        <f>SUMIF(CSV!$A:$A,$A96,CSV!Q:Q)/$B96</f>
        <v>2.0714285714285716</v>
      </c>
      <c r="Y96" s="6">
        <f>SUMIF(CSV!$B:$B,$A96,CSV!Q:Q)/$C96</f>
        <v>1.5</v>
      </c>
      <c r="Z96" s="10">
        <f>(SUMIF(CSV!$A:$A,$A96,CSV!M:M) +SUMIF(CSV!$B:$B,$A96,CSV!O:O))/$D96</f>
        <v>0.8571428571428571</v>
      </c>
      <c r="AA96" s="6">
        <f>SUMIF(CSV!$A:$A,$A96,CSV!M:M)/$B96</f>
        <v>1.0714285714285714</v>
      </c>
      <c r="AB96" s="6">
        <f>SUMIF(CSV!$B:$B,$A96,CSV!O:O)/$C96</f>
        <v>0.6428571428571429</v>
      </c>
      <c r="AC96" s="10">
        <f>(SUMIF(CSV!$A:$A,$A96,CSV!N:N) +SUMIF(CSV!$B:$B,$A96,CSV!P:P))/$D96</f>
        <v>0.9285714285714286</v>
      </c>
      <c r="AD96" s="6">
        <f>SUMIF(CSV!$A:$A,$A96,CSV!N:N)/$B96</f>
        <v>1</v>
      </c>
      <c r="AE96" s="14">
        <f>SUMIF(CSV!$B:$B,$A96,CSV!P:P)/$C96</f>
        <v>0.8571428571428571</v>
      </c>
    </row>
    <row r="97" spans="1:31" x14ac:dyDescent="0.3">
      <c r="A97" t="s">
        <v>196</v>
      </c>
      <c r="B97" s="9">
        <f>COUNTIF(CSV!A:A,A97)</f>
        <v>14</v>
      </c>
      <c r="C97" s="4">
        <f>COUNTIF(CSV!B:B,A97)</f>
        <v>14</v>
      </c>
      <c r="D97" s="4">
        <f t="shared" si="3"/>
        <v>28</v>
      </c>
      <c r="E97" s="10">
        <f>(SUMIF(CSV!$A:$A,$A97,CSV!F:F) +SUMIF(CSV!$B:$B,$A97,CSV!F:F))/$D97</f>
        <v>2.8214285714285716</v>
      </c>
      <c r="F97" s="6">
        <f>SUMIF(CSV!$A:$A,$A97,CSV!F:F)/$B97</f>
        <v>3.1428571428571428</v>
      </c>
      <c r="G97" s="6">
        <f>SUMIF(CSV!$B:$B,$A97,CSV!F:F)/$C97</f>
        <v>2.5</v>
      </c>
      <c r="H97" s="10">
        <f>(SUMIF(CSV!$A:$A,$A97,CSV!D:D) +SUMIF(CSV!$B:$B,$A97,CSV!E:E))/$D97</f>
        <v>1.9285714285714286</v>
      </c>
      <c r="I97" s="6">
        <f>SUMIF(CSV!$A:$A,$A97,CSV!D:D)/$B97</f>
        <v>2.5</v>
      </c>
      <c r="J97" s="6">
        <f>SUMIF(CSV!$B:$B,$A97,CSV!E:E)/$C97</f>
        <v>1.3571428571428572</v>
      </c>
      <c r="K97" s="10">
        <f>(SUMIF(CSV!$A:$A,$A97,CSV!E:E) +SUMIF(CSV!$B:$B,$A97,CSV!D:D))/$D97</f>
        <v>0.8928571428571429</v>
      </c>
      <c r="L97" s="6">
        <f>SUMIF(CSV!$A:$A,$A97,CSV!E:E)/$B97</f>
        <v>0.6428571428571429</v>
      </c>
      <c r="M97" s="6">
        <f>SUMIF(CSV!$B:$B,$A97,CSV!D:D)/$C97</f>
        <v>1.1428571428571428</v>
      </c>
      <c r="N97" s="10">
        <f>(SUMIF(CSV!$A:$A,$A97,CSV!L:L) +SUMIF(CSV!$B:$B,$A97,CSV!L:L))/$D97</f>
        <v>1.3214285714285714</v>
      </c>
      <c r="O97" s="6">
        <f>SUMIF(CSV!$A:$A,$A97,CSV!L:L)/$B97</f>
        <v>1.5714285714285714</v>
      </c>
      <c r="P97" s="6">
        <f>SUMIF(CSV!$B:$B,$A97,CSV!L:L)/$C97</f>
        <v>1.0714285714285714</v>
      </c>
      <c r="Q97" s="10">
        <f>(SUMIF(CSV!$A:$A,$A97,CSV!H:H) +SUMIF(CSV!$B:$B,$A97,CSV!J:J))/$D97</f>
        <v>0.7857142857142857</v>
      </c>
      <c r="R97" s="6">
        <f>SUMIF(CSV!$A:$A,$A97,CSV!H:H)/$B97</f>
        <v>1.2142857142857142</v>
      </c>
      <c r="S97" s="6">
        <f>SUMIF(CSV!$B:$B,$A97,CSV!J:J)/$C97</f>
        <v>0.35714285714285715</v>
      </c>
      <c r="T97" s="10">
        <f>(SUMIF(CSV!$A:$A,$A97,CSV!I:I) +SUMIF(CSV!$B:$B,$A97,CSV!K:K))/$D97</f>
        <v>0.5357142857142857</v>
      </c>
      <c r="U97" s="6">
        <f>SUMIF(CSV!$A:$A,$A97,CSV!I:I)/$B97</f>
        <v>0.35714285714285715</v>
      </c>
      <c r="V97" s="6">
        <f>SUMIF(CSV!$B:$B,$A97,CSV!K:K)/$C97</f>
        <v>0.7142857142857143</v>
      </c>
      <c r="W97" s="10">
        <f>(SUMIF(CSV!$A:$A,$A97,CSV!Q:Q) +SUMIF(CSV!$B:$B,$A97,CSV!Q:Q))/$D97</f>
        <v>1.5</v>
      </c>
      <c r="X97" s="6">
        <f>SUMIF(CSV!$A:$A,$A97,CSV!Q:Q)/$B97</f>
        <v>1.5714285714285714</v>
      </c>
      <c r="Y97" s="6">
        <f>SUMIF(CSV!$B:$B,$A97,CSV!Q:Q)/$C97</f>
        <v>1.4285714285714286</v>
      </c>
      <c r="Z97" s="10">
        <f>(SUMIF(CSV!$A:$A,$A97,CSV!M:M) +SUMIF(CSV!$B:$B,$A97,CSV!O:O))/$D97</f>
        <v>1.1428571428571428</v>
      </c>
      <c r="AA97" s="6">
        <f>SUMIF(CSV!$A:$A,$A97,CSV!M:M)/$B97</f>
        <v>1.2857142857142858</v>
      </c>
      <c r="AB97" s="6">
        <f>SUMIF(CSV!$B:$B,$A97,CSV!O:O)/$C97</f>
        <v>1</v>
      </c>
      <c r="AC97" s="10">
        <f>(SUMIF(CSV!$A:$A,$A97,CSV!N:N) +SUMIF(CSV!$B:$B,$A97,CSV!P:P))/$D97</f>
        <v>0.35714285714285715</v>
      </c>
      <c r="AD97" s="6">
        <f>SUMIF(CSV!$A:$A,$A97,CSV!N:N)/$B97</f>
        <v>0.2857142857142857</v>
      </c>
      <c r="AE97" s="14">
        <f>SUMIF(CSV!$B:$B,$A97,CSV!P:P)/$C97</f>
        <v>0.42857142857142855</v>
      </c>
    </row>
    <row r="98" spans="1:31" x14ac:dyDescent="0.3">
      <c r="A98" t="s">
        <v>214</v>
      </c>
      <c r="B98" s="9">
        <f>COUNTIF(CSV!A:A,A98)</f>
        <v>14</v>
      </c>
      <c r="C98" s="4">
        <f>COUNTIF(CSV!B:B,A98)</f>
        <v>14</v>
      </c>
      <c r="D98" s="4">
        <f t="shared" si="3"/>
        <v>28</v>
      </c>
      <c r="E98" s="10">
        <f>(SUMIF(CSV!$A:$A,$A98,CSV!F:F) +SUMIF(CSV!$B:$B,$A98,CSV!F:F))/$D98</f>
        <v>2.8214285714285716</v>
      </c>
      <c r="F98" s="6">
        <f>SUMIF(CSV!$A:$A,$A98,CSV!F:F)/$B98</f>
        <v>2.8571428571428572</v>
      </c>
      <c r="G98" s="6">
        <f>SUMIF(CSV!$B:$B,$A98,CSV!F:F)/$C98</f>
        <v>2.7857142857142856</v>
      </c>
      <c r="H98" s="10">
        <f>(SUMIF(CSV!$A:$A,$A98,CSV!D:D) +SUMIF(CSV!$B:$B,$A98,CSV!E:E))/$D98</f>
        <v>1.25</v>
      </c>
      <c r="I98" s="6">
        <f>SUMIF(CSV!$A:$A,$A98,CSV!D:D)/$B98</f>
        <v>1.5714285714285714</v>
      </c>
      <c r="J98" s="6">
        <f>SUMIF(CSV!$B:$B,$A98,CSV!E:E)/$C98</f>
        <v>0.9285714285714286</v>
      </c>
      <c r="K98" s="10">
        <f>(SUMIF(CSV!$A:$A,$A98,CSV!E:E) +SUMIF(CSV!$B:$B,$A98,CSV!D:D))/$D98</f>
        <v>1.5714285714285714</v>
      </c>
      <c r="L98" s="6">
        <f>SUMIF(CSV!$A:$A,$A98,CSV!E:E)/$B98</f>
        <v>1.2857142857142858</v>
      </c>
      <c r="M98" s="6">
        <f>SUMIF(CSV!$B:$B,$A98,CSV!D:D)/$C98</f>
        <v>1.8571428571428572</v>
      </c>
      <c r="N98" s="10">
        <f>(SUMIF(CSV!$A:$A,$A98,CSV!L:L) +SUMIF(CSV!$B:$B,$A98,CSV!L:L))/$D98</f>
        <v>1.2142857142857142</v>
      </c>
      <c r="O98" s="6">
        <f>SUMIF(CSV!$A:$A,$A98,CSV!L:L)/$B98</f>
        <v>1.2142857142857142</v>
      </c>
      <c r="P98" s="6">
        <f>SUMIF(CSV!$B:$B,$A98,CSV!L:L)/$C98</f>
        <v>1.2142857142857142</v>
      </c>
      <c r="Q98" s="10">
        <f>(SUMIF(CSV!$A:$A,$A98,CSV!H:H) +SUMIF(CSV!$B:$B,$A98,CSV!J:J))/$D98</f>
        <v>0.5357142857142857</v>
      </c>
      <c r="R98" s="6">
        <f>SUMIF(CSV!$A:$A,$A98,CSV!H:H)/$B98</f>
        <v>0.7857142857142857</v>
      </c>
      <c r="S98" s="6">
        <f>SUMIF(CSV!$B:$B,$A98,CSV!J:J)/$C98</f>
        <v>0.2857142857142857</v>
      </c>
      <c r="T98" s="10">
        <f>(SUMIF(CSV!$A:$A,$A98,CSV!I:I) +SUMIF(CSV!$B:$B,$A98,CSV!K:K))/$D98</f>
        <v>0.6785714285714286</v>
      </c>
      <c r="U98" s="6">
        <f>SUMIF(CSV!$A:$A,$A98,CSV!I:I)/$B98</f>
        <v>0.42857142857142855</v>
      </c>
      <c r="V98" s="6">
        <f>SUMIF(CSV!$B:$B,$A98,CSV!K:K)/$C98</f>
        <v>0.9285714285714286</v>
      </c>
      <c r="W98" s="10">
        <f>(SUMIF(CSV!$A:$A,$A98,CSV!Q:Q) +SUMIF(CSV!$B:$B,$A98,CSV!Q:Q))/$D98</f>
        <v>1.6071428571428572</v>
      </c>
      <c r="X98" s="6">
        <f>SUMIF(CSV!$A:$A,$A98,CSV!Q:Q)/$B98</f>
        <v>1.6428571428571428</v>
      </c>
      <c r="Y98" s="6">
        <f>SUMIF(CSV!$B:$B,$A98,CSV!Q:Q)/$C98</f>
        <v>1.5714285714285714</v>
      </c>
      <c r="Z98" s="10">
        <f>(SUMIF(CSV!$A:$A,$A98,CSV!M:M) +SUMIF(CSV!$B:$B,$A98,CSV!O:O))/$D98</f>
        <v>0.7142857142857143</v>
      </c>
      <c r="AA98" s="6">
        <f>SUMIF(CSV!$A:$A,$A98,CSV!M:M)/$B98</f>
        <v>0.7857142857142857</v>
      </c>
      <c r="AB98" s="6">
        <f>SUMIF(CSV!$B:$B,$A98,CSV!O:O)/$C98</f>
        <v>0.6428571428571429</v>
      </c>
      <c r="AC98" s="10">
        <f>(SUMIF(CSV!$A:$A,$A98,CSV!N:N) +SUMIF(CSV!$B:$B,$A98,CSV!P:P))/$D98</f>
        <v>0.8928571428571429</v>
      </c>
      <c r="AD98" s="6">
        <f>SUMIF(CSV!$A:$A,$A98,CSV!N:N)/$B98</f>
        <v>0.8571428571428571</v>
      </c>
      <c r="AE98" s="14">
        <f>SUMIF(CSV!$B:$B,$A98,CSV!P:P)/$C98</f>
        <v>0.9285714285714286</v>
      </c>
    </row>
    <row r="99" spans="1:31" x14ac:dyDescent="0.3">
      <c r="A99" t="s">
        <v>199</v>
      </c>
      <c r="B99" s="9">
        <f>COUNTIF(CSV!A:A,A99)</f>
        <v>14</v>
      </c>
      <c r="C99" s="4">
        <f>COUNTIF(CSV!B:B,A99)</f>
        <v>14</v>
      </c>
      <c r="D99" s="4">
        <f t="shared" si="3"/>
        <v>28</v>
      </c>
      <c r="E99" s="10">
        <f>(SUMIF(CSV!$A:$A,$A99,CSV!F:F) +SUMIF(CSV!$B:$B,$A99,CSV!F:F))/$D99</f>
        <v>3.0357142857142856</v>
      </c>
      <c r="F99" s="6">
        <f>SUMIF(CSV!$A:$A,$A99,CSV!F:F)/$B99</f>
        <v>2.5714285714285716</v>
      </c>
      <c r="G99" s="6">
        <f>SUMIF(CSV!$B:$B,$A99,CSV!F:F)/$C99</f>
        <v>3.5</v>
      </c>
      <c r="H99" s="10">
        <f>(SUMIF(CSV!$A:$A,$A99,CSV!D:D) +SUMIF(CSV!$B:$B,$A99,CSV!E:E))/$D99</f>
        <v>1.6785714285714286</v>
      </c>
      <c r="I99" s="6">
        <f>SUMIF(CSV!$A:$A,$A99,CSV!D:D)/$B99</f>
        <v>1.2142857142857142</v>
      </c>
      <c r="J99" s="6">
        <f>SUMIF(CSV!$B:$B,$A99,CSV!E:E)/$C99</f>
        <v>2.1428571428571428</v>
      </c>
      <c r="K99" s="10">
        <f>(SUMIF(CSV!$A:$A,$A99,CSV!E:E) +SUMIF(CSV!$B:$B,$A99,CSV!D:D))/$D99</f>
        <v>1.3571428571428572</v>
      </c>
      <c r="L99" s="6">
        <f>SUMIF(CSV!$A:$A,$A99,CSV!E:E)/$B99</f>
        <v>1.3571428571428572</v>
      </c>
      <c r="M99" s="6">
        <f>SUMIF(CSV!$B:$B,$A99,CSV!D:D)/$C99</f>
        <v>1.3571428571428572</v>
      </c>
      <c r="N99" s="10">
        <f>(SUMIF(CSV!$A:$A,$A99,CSV!L:L) +SUMIF(CSV!$B:$B,$A99,CSV!L:L))/$D99</f>
        <v>1.1785714285714286</v>
      </c>
      <c r="O99" s="6">
        <f>SUMIF(CSV!$A:$A,$A99,CSV!L:L)/$B99</f>
        <v>1.1428571428571428</v>
      </c>
      <c r="P99" s="6">
        <f>SUMIF(CSV!$B:$B,$A99,CSV!L:L)/$C99</f>
        <v>1.2142857142857142</v>
      </c>
      <c r="Q99" s="10">
        <f>(SUMIF(CSV!$A:$A,$A99,CSV!H:H) +SUMIF(CSV!$B:$B,$A99,CSV!J:J))/$D99</f>
        <v>0.6785714285714286</v>
      </c>
      <c r="R99" s="6">
        <f>SUMIF(CSV!$A:$A,$A99,CSV!H:H)/$B99</f>
        <v>0.5714285714285714</v>
      </c>
      <c r="S99" s="6">
        <f>SUMIF(CSV!$B:$B,$A99,CSV!J:J)/$C99</f>
        <v>0.7857142857142857</v>
      </c>
      <c r="T99" s="10">
        <f>(SUMIF(CSV!$A:$A,$A99,CSV!I:I) +SUMIF(CSV!$B:$B,$A99,CSV!K:K))/$D99</f>
        <v>0.5</v>
      </c>
      <c r="U99" s="6">
        <f>SUMIF(CSV!$A:$A,$A99,CSV!I:I)/$B99</f>
        <v>0.5714285714285714</v>
      </c>
      <c r="V99" s="6">
        <f>SUMIF(CSV!$B:$B,$A99,CSV!K:K)/$C99</f>
        <v>0.42857142857142855</v>
      </c>
      <c r="W99" s="10">
        <f>(SUMIF(CSV!$A:$A,$A99,CSV!Q:Q) +SUMIF(CSV!$B:$B,$A99,CSV!Q:Q))/$D99</f>
        <v>1.8571428571428572</v>
      </c>
      <c r="X99" s="6">
        <f>SUMIF(CSV!$A:$A,$A99,CSV!Q:Q)/$B99</f>
        <v>1.4285714285714286</v>
      </c>
      <c r="Y99" s="6">
        <f>SUMIF(CSV!$B:$B,$A99,CSV!Q:Q)/$C99</f>
        <v>2.2857142857142856</v>
      </c>
      <c r="Z99" s="10">
        <f>(SUMIF(CSV!$A:$A,$A99,CSV!M:M) +SUMIF(CSV!$B:$B,$A99,CSV!O:O))/$D99</f>
        <v>1</v>
      </c>
      <c r="AA99" s="6">
        <f>SUMIF(CSV!$A:$A,$A99,CSV!M:M)/$B99</f>
        <v>0.6428571428571429</v>
      </c>
      <c r="AB99" s="6">
        <f>SUMIF(CSV!$B:$B,$A99,CSV!O:O)/$C99</f>
        <v>1.3571428571428572</v>
      </c>
      <c r="AC99" s="10">
        <f>(SUMIF(CSV!$A:$A,$A99,CSV!N:N) +SUMIF(CSV!$B:$B,$A99,CSV!P:P))/$D99</f>
        <v>0.8571428571428571</v>
      </c>
      <c r="AD99" s="6">
        <f>SUMIF(CSV!$A:$A,$A99,CSV!N:N)/$B99</f>
        <v>0.7857142857142857</v>
      </c>
      <c r="AE99" s="14">
        <f>SUMIF(CSV!$B:$B,$A99,CSV!P:P)/$C99</f>
        <v>0.9285714285714286</v>
      </c>
    </row>
    <row r="100" spans="1:31" x14ac:dyDescent="0.3">
      <c r="A100" t="s">
        <v>218</v>
      </c>
      <c r="B100" s="9">
        <f>COUNTIF(CSV!A:A,A100)</f>
        <v>14</v>
      </c>
      <c r="C100" s="4">
        <f>COUNTIF(CSV!B:B,A100)</f>
        <v>14</v>
      </c>
      <c r="D100" s="4">
        <f t="shared" si="3"/>
        <v>28</v>
      </c>
      <c r="E100" s="10">
        <f>(SUMIF(CSV!$A:$A,$A100,CSV!F:F) +SUMIF(CSV!$B:$B,$A100,CSV!F:F))/$D100</f>
        <v>3.0714285714285716</v>
      </c>
      <c r="F100" s="6">
        <f>SUMIF(CSV!$A:$A,$A100,CSV!F:F)/$B100</f>
        <v>3.2857142857142856</v>
      </c>
      <c r="G100" s="6">
        <f>SUMIF(CSV!$B:$B,$A100,CSV!F:F)/$C100</f>
        <v>2.8571428571428572</v>
      </c>
      <c r="H100" s="10">
        <f>(SUMIF(CSV!$A:$A,$A100,CSV!D:D) +SUMIF(CSV!$B:$B,$A100,CSV!E:E))/$D100</f>
        <v>1.2857142857142858</v>
      </c>
      <c r="I100" s="6">
        <f>SUMIF(CSV!$A:$A,$A100,CSV!D:D)/$B100</f>
        <v>1.5</v>
      </c>
      <c r="J100" s="6">
        <f>SUMIF(CSV!$B:$B,$A100,CSV!E:E)/$C100</f>
        <v>1.0714285714285714</v>
      </c>
      <c r="K100" s="10">
        <f>(SUMIF(CSV!$A:$A,$A100,CSV!E:E) +SUMIF(CSV!$B:$B,$A100,CSV!D:D))/$D100</f>
        <v>1.7857142857142858</v>
      </c>
      <c r="L100" s="6">
        <f>SUMIF(CSV!$A:$A,$A100,CSV!E:E)/$B100</f>
        <v>1.7857142857142858</v>
      </c>
      <c r="M100" s="6">
        <f>SUMIF(CSV!$B:$B,$A100,CSV!D:D)/$C100</f>
        <v>1.7857142857142858</v>
      </c>
      <c r="N100" s="10">
        <f>(SUMIF(CSV!$A:$A,$A100,CSV!L:L) +SUMIF(CSV!$B:$B,$A100,CSV!L:L))/$D100</f>
        <v>1.3928571428571428</v>
      </c>
      <c r="O100" s="6">
        <f>SUMIF(CSV!$A:$A,$A100,CSV!L:L)/$B100</f>
        <v>1.3571428571428572</v>
      </c>
      <c r="P100" s="6">
        <f>SUMIF(CSV!$B:$B,$A100,CSV!L:L)/$C100</f>
        <v>1.4285714285714286</v>
      </c>
      <c r="Q100" s="10">
        <f>(SUMIF(CSV!$A:$A,$A100,CSV!H:H) +SUMIF(CSV!$B:$B,$A100,CSV!J:J))/$D100</f>
        <v>0.6071428571428571</v>
      </c>
      <c r="R100" s="6">
        <f>SUMIF(CSV!$A:$A,$A100,CSV!H:H)/$B100</f>
        <v>0.7142857142857143</v>
      </c>
      <c r="S100" s="6">
        <f>SUMIF(CSV!$B:$B,$A100,CSV!J:J)/$C100</f>
        <v>0.5</v>
      </c>
      <c r="T100" s="10">
        <f>(SUMIF(CSV!$A:$A,$A100,CSV!I:I) +SUMIF(CSV!$B:$B,$A100,CSV!K:K))/$D100</f>
        <v>0.7857142857142857</v>
      </c>
      <c r="U100" s="6">
        <f>SUMIF(CSV!$A:$A,$A100,CSV!I:I)/$B100</f>
        <v>0.6428571428571429</v>
      </c>
      <c r="V100" s="6">
        <f>SUMIF(CSV!$B:$B,$A100,CSV!K:K)/$C100</f>
        <v>0.9285714285714286</v>
      </c>
      <c r="W100" s="10">
        <f>(SUMIF(CSV!$A:$A,$A100,CSV!Q:Q) +SUMIF(CSV!$B:$B,$A100,CSV!Q:Q))/$D100</f>
        <v>1.6785714285714286</v>
      </c>
      <c r="X100" s="6">
        <f>SUMIF(CSV!$A:$A,$A100,CSV!Q:Q)/$B100</f>
        <v>1.9285714285714286</v>
      </c>
      <c r="Y100" s="6">
        <f>SUMIF(CSV!$B:$B,$A100,CSV!Q:Q)/$C100</f>
        <v>1.4285714285714286</v>
      </c>
      <c r="Z100" s="10">
        <f>(SUMIF(CSV!$A:$A,$A100,CSV!M:M) +SUMIF(CSV!$B:$B,$A100,CSV!O:O))/$D100</f>
        <v>0.6785714285714286</v>
      </c>
      <c r="AA100" s="6">
        <f>SUMIF(CSV!$A:$A,$A100,CSV!M:M)/$B100</f>
        <v>0.7857142857142857</v>
      </c>
      <c r="AB100" s="6">
        <f>SUMIF(CSV!$B:$B,$A100,CSV!O:O)/$C100</f>
        <v>0.5714285714285714</v>
      </c>
      <c r="AC100" s="10">
        <f>(SUMIF(CSV!$A:$A,$A100,CSV!N:N) +SUMIF(CSV!$B:$B,$A100,CSV!P:P))/$D100</f>
        <v>1</v>
      </c>
      <c r="AD100" s="6">
        <f>SUMIF(CSV!$A:$A,$A100,CSV!N:N)/$B100</f>
        <v>1.1428571428571428</v>
      </c>
      <c r="AE100" s="14">
        <f>SUMIF(CSV!$B:$B,$A100,CSV!P:P)/$C100</f>
        <v>0.8571428571428571</v>
      </c>
    </row>
    <row r="101" spans="1:31" x14ac:dyDescent="0.3">
      <c r="A101" t="s">
        <v>195</v>
      </c>
      <c r="B101" s="9">
        <f>COUNTIF(CSV!A:A,A101)</f>
        <v>14</v>
      </c>
      <c r="C101" s="4">
        <f>COUNTIF(CSV!B:B,A101)</f>
        <v>14</v>
      </c>
      <c r="D101" s="4">
        <f t="shared" si="3"/>
        <v>28</v>
      </c>
      <c r="E101" s="10">
        <f>(SUMIF(CSV!$A:$A,$A101,CSV!F:F) +SUMIF(CSV!$B:$B,$A101,CSV!F:F))/$D101</f>
        <v>2.6428571428571428</v>
      </c>
      <c r="F101" s="6">
        <f>SUMIF(CSV!$A:$A,$A101,CSV!F:F)/$B101</f>
        <v>2.6428571428571428</v>
      </c>
      <c r="G101" s="6">
        <f>SUMIF(CSV!$B:$B,$A101,CSV!F:F)/$C101</f>
        <v>2.6428571428571428</v>
      </c>
      <c r="H101" s="10">
        <f>(SUMIF(CSV!$A:$A,$A101,CSV!D:D) +SUMIF(CSV!$B:$B,$A101,CSV!E:E))/$D101</f>
        <v>1.6785714285714286</v>
      </c>
      <c r="I101" s="6">
        <f>SUMIF(CSV!$A:$A,$A101,CSV!D:D)/$B101</f>
        <v>1.7142857142857142</v>
      </c>
      <c r="J101" s="6">
        <f>SUMIF(CSV!$B:$B,$A101,CSV!E:E)/$C101</f>
        <v>1.6428571428571428</v>
      </c>
      <c r="K101" s="10">
        <f>(SUMIF(CSV!$A:$A,$A101,CSV!E:E) +SUMIF(CSV!$B:$B,$A101,CSV!D:D))/$D101</f>
        <v>0.9642857142857143</v>
      </c>
      <c r="L101" s="6">
        <f>SUMIF(CSV!$A:$A,$A101,CSV!E:E)/$B101</f>
        <v>0.9285714285714286</v>
      </c>
      <c r="M101" s="6">
        <f>SUMIF(CSV!$B:$B,$A101,CSV!D:D)/$C101</f>
        <v>1</v>
      </c>
      <c r="N101" s="10">
        <f>(SUMIF(CSV!$A:$A,$A101,CSV!L:L) +SUMIF(CSV!$B:$B,$A101,CSV!L:L))/$D101</f>
        <v>1.0357142857142858</v>
      </c>
      <c r="O101" s="6">
        <f>SUMIF(CSV!$A:$A,$A101,CSV!L:L)/$B101</f>
        <v>0.8571428571428571</v>
      </c>
      <c r="P101" s="6">
        <f>SUMIF(CSV!$B:$B,$A101,CSV!L:L)/$C101</f>
        <v>1.2142857142857142</v>
      </c>
      <c r="Q101" s="10">
        <f>(SUMIF(CSV!$A:$A,$A101,CSV!H:H) +SUMIF(CSV!$B:$B,$A101,CSV!J:J))/$D101</f>
        <v>0.6428571428571429</v>
      </c>
      <c r="R101" s="6">
        <f>SUMIF(CSV!$A:$A,$A101,CSV!H:H)/$B101</f>
        <v>0.5</v>
      </c>
      <c r="S101" s="6">
        <f>SUMIF(CSV!$B:$B,$A101,CSV!J:J)/$C101</f>
        <v>0.7857142857142857</v>
      </c>
      <c r="T101" s="10">
        <f>(SUMIF(CSV!$A:$A,$A101,CSV!I:I) +SUMIF(CSV!$B:$B,$A101,CSV!K:K))/$D101</f>
        <v>0.39285714285714285</v>
      </c>
      <c r="U101" s="6">
        <f>SUMIF(CSV!$A:$A,$A101,CSV!I:I)/$B101</f>
        <v>0.35714285714285715</v>
      </c>
      <c r="V101" s="6">
        <f>SUMIF(CSV!$B:$B,$A101,CSV!K:K)/$C101</f>
        <v>0.42857142857142855</v>
      </c>
      <c r="W101" s="10">
        <f>(SUMIF(CSV!$A:$A,$A101,CSV!Q:Q) +SUMIF(CSV!$B:$B,$A101,CSV!Q:Q))/$D101</f>
        <v>1.6071428571428572</v>
      </c>
      <c r="X101" s="6">
        <f>SUMIF(CSV!$A:$A,$A101,CSV!Q:Q)/$B101</f>
        <v>1.7857142857142858</v>
      </c>
      <c r="Y101" s="6">
        <f>SUMIF(CSV!$B:$B,$A101,CSV!Q:Q)/$C101</f>
        <v>1.4285714285714286</v>
      </c>
      <c r="Z101" s="10">
        <f>(SUMIF(CSV!$A:$A,$A101,CSV!M:M) +SUMIF(CSV!$B:$B,$A101,CSV!O:O))/$D101</f>
        <v>1.0357142857142858</v>
      </c>
      <c r="AA101" s="6">
        <f>SUMIF(CSV!$A:$A,$A101,CSV!M:M)/$B101</f>
        <v>1.2142857142857142</v>
      </c>
      <c r="AB101" s="6">
        <f>SUMIF(CSV!$B:$B,$A101,CSV!O:O)/$C101</f>
        <v>0.8571428571428571</v>
      </c>
      <c r="AC101" s="10">
        <f>(SUMIF(CSV!$A:$A,$A101,CSV!N:N) +SUMIF(CSV!$B:$B,$A101,CSV!P:P))/$D101</f>
        <v>0.5714285714285714</v>
      </c>
      <c r="AD101" s="6">
        <f>SUMIF(CSV!$A:$A,$A101,CSV!N:N)/$B101</f>
        <v>0.5714285714285714</v>
      </c>
      <c r="AE101" s="14">
        <f>SUMIF(CSV!$B:$B,$A101,CSV!P:P)/$C101</f>
        <v>0.5714285714285714</v>
      </c>
    </row>
    <row r="102" spans="1:31" x14ac:dyDescent="0.3">
      <c r="A102" t="s">
        <v>210</v>
      </c>
      <c r="B102" s="9">
        <f>COUNTIF(CSV!A:A,A102)</f>
        <v>15</v>
      </c>
      <c r="C102" s="4">
        <f>COUNTIF(CSV!B:B,A102)</f>
        <v>14</v>
      </c>
      <c r="D102" s="4">
        <f t="shared" si="3"/>
        <v>29</v>
      </c>
      <c r="E102" s="10">
        <f>(SUMIF(CSV!$A:$A,$A102,CSV!F:F) +SUMIF(CSV!$B:$B,$A102,CSV!F:F))/$D102</f>
        <v>3.2413793103448274</v>
      </c>
      <c r="F102" s="6">
        <f>SUMIF(CSV!$A:$A,$A102,CSV!F:F)/$B102</f>
        <v>2.8</v>
      </c>
      <c r="G102" s="6">
        <f>SUMIF(CSV!$B:$B,$A102,CSV!F:F)/$C102</f>
        <v>3.7142857142857144</v>
      </c>
      <c r="H102" s="10">
        <f>(SUMIF(CSV!$A:$A,$A102,CSV!D:D) +SUMIF(CSV!$B:$B,$A102,CSV!E:E))/$D102</f>
        <v>1.2068965517241379</v>
      </c>
      <c r="I102" s="6">
        <f>SUMIF(CSV!$A:$A,$A102,CSV!D:D)/$B102</f>
        <v>0.93333333333333335</v>
      </c>
      <c r="J102" s="6">
        <f>SUMIF(CSV!$B:$B,$A102,CSV!E:E)/$C102</f>
        <v>1.5</v>
      </c>
      <c r="K102" s="10">
        <f>(SUMIF(CSV!$A:$A,$A102,CSV!E:E) +SUMIF(CSV!$B:$B,$A102,CSV!D:D))/$D102</f>
        <v>2.0344827586206895</v>
      </c>
      <c r="L102" s="6">
        <f>SUMIF(CSV!$A:$A,$A102,CSV!E:E)/$B102</f>
        <v>1.8666666666666667</v>
      </c>
      <c r="M102" s="6">
        <f>SUMIF(CSV!$B:$B,$A102,CSV!D:D)/$C102</f>
        <v>2.2142857142857144</v>
      </c>
      <c r="N102" s="10">
        <f>(SUMIF(CSV!$A:$A,$A102,CSV!L:L) +SUMIF(CSV!$B:$B,$A102,CSV!L:L))/$D102</f>
        <v>1.4482758620689655</v>
      </c>
      <c r="O102" s="6">
        <f>SUMIF(CSV!$A:$A,$A102,CSV!L:L)/$B102</f>
        <v>1.2666666666666666</v>
      </c>
      <c r="P102" s="6">
        <f>SUMIF(CSV!$B:$B,$A102,CSV!L:L)/$C102</f>
        <v>1.6428571428571428</v>
      </c>
      <c r="Q102" s="10">
        <f>(SUMIF(CSV!$A:$A,$A102,CSV!H:H) +SUMIF(CSV!$B:$B,$A102,CSV!J:J))/$D102</f>
        <v>0.44827586206896552</v>
      </c>
      <c r="R102" s="6">
        <f>SUMIF(CSV!$A:$A,$A102,CSV!H:H)/$B102</f>
        <v>0.4</v>
      </c>
      <c r="S102" s="6">
        <f>SUMIF(CSV!$B:$B,$A102,CSV!J:J)/$C102</f>
        <v>0.5</v>
      </c>
      <c r="T102" s="10">
        <f>(SUMIF(CSV!$A:$A,$A102,CSV!I:I) +SUMIF(CSV!$B:$B,$A102,CSV!K:K))/$D102</f>
        <v>1</v>
      </c>
      <c r="U102" s="6">
        <f>SUMIF(CSV!$A:$A,$A102,CSV!I:I)/$B102</f>
        <v>0.8666666666666667</v>
      </c>
      <c r="V102" s="6">
        <f>SUMIF(CSV!$B:$B,$A102,CSV!K:K)/$C102</f>
        <v>1.1428571428571428</v>
      </c>
      <c r="W102" s="10">
        <f>(SUMIF(CSV!$A:$A,$A102,CSV!Q:Q) +SUMIF(CSV!$B:$B,$A102,CSV!Q:Q))/$D102</f>
        <v>1.7931034482758621</v>
      </c>
      <c r="X102" s="6">
        <f>SUMIF(CSV!$A:$A,$A102,CSV!Q:Q)/$B102</f>
        <v>1.5333333333333334</v>
      </c>
      <c r="Y102" s="6">
        <f>SUMIF(CSV!$B:$B,$A102,CSV!Q:Q)/$C102</f>
        <v>2.0714285714285716</v>
      </c>
      <c r="Z102" s="10">
        <f>(SUMIF(CSV!$A:$A,$A102,CSV!M:M) +SUMIF(CSV!$B:$B,$A102,CSV!O:O))/$D102</f>
        <v>0.75862068965517238</v>
      </c>
      <c r="AA102" s="6">
        <f>SUMIF(CSV!$A:$A,$A102,CSV!M:M)/$B102</f>
        <v>0.53333333333333333</v>
      </c>
      <c r="AB102" s="6">
        <f>SUMIF(CSV!$B:$B,$A102,CSV!O:O)/$C102</f>
        <v>1</v>
      </c>
      <c r="AC102" s="10">
        <f>(SUMIF(CSV!$A:$A,$A102,CSV!N:N) +SUMIF(CSV!$B:$B,$A102,CSV!P:P))/$D102</f>
        <v>1.0344827586206897</v>
      </c>
      <c r="AD102" s="6">
        <f>SUMIF(CSV!$A:$A,$A102,CSV!N:N)/$B102</f>
        <v>1</v>
      </c>
      <c r="AE102" s="14">
        <f>SUMIF(CSV!$B:$B,$A102,CSV!P:P)/$C102</f>
        <v>1.0714285714285714</v>
      </c>
    </row>
    <row r="103" spans="1:31" x14ac:dyDescent="0.3">
      <c r="A103" t="s">
        <v>216</v>
      </c>
      <c r="B103" s="9">
        <f>COUNTIF(CSV!A:A,A103)</f>
        <v>15</v>
      </c>
      <c r="C103" s="4">
        <f>COUNTIF(CSV!B:B,A103)</f>
        <v>14</v>
      </c>
      <c r="D103" s="4">
        <f t="shared" si="3"/>
        <v>29</v>
      </c>
      <c r="E103" s="10">
        <f>(SUMIF(CSV!$A:$A,$A103,CSV!F:F) +SUMIF(CSV!$B:$B,$A103,CSV!F:F))/$D103</f>
        <v>3.1379310344827585</v>
      </c>
      <c r="F103" s="6">
        <f>SUMIF(CSV!$A:$A,$A103,CSV!F:F)/$B103</f>
        <v>3.4666666666666668</v>
      </c>
      <c r="G103" s="6">
        <f>SUMIF(CSV!$B:$B,$A103,CSV!F:F)/$C103</f>
        <v>2.7857142857142856</v>
      </c>
      <c r="H103" s="10">
        <f>(SUMIF(CSV!$A:$A,$A103,CSV!D:D) +SUMIF(CSV!$B:$B,$A103,CSV!E:E))/$D103</f>
        <v>1.2758620689655173</v>
      </c>
      <c r="I103" s="6">
        <f>SUMIF(CSV!$A:$A,$A103,CSV!D:D)/$B103</f>
        <v>1.4</v>
      </c>
      <c r="J103" s="6">
        <f>SUMIF(CSV!$B:$B,$A103,CSV!E:E)/$C103</f>
        <v>1.1428571428571428</v>
      </c>
      <c r="K103" s="10">
        <f>(SUMIF(CSV!$A:$A,$A103,CSV!E:E) +SUMIF(CSV!$B:$B,$A103,CSV!D:D))/$D103</f>
        <v>1.8620689655172413</v>
      </c>
      <c r="L103" s="6">
        <f>SUMIF(CSV!$A:$A,$A103,CSV!E:E)/$B103</f>
        <v>2.0666666666666669</v>
      </c>
      <c r="M103" s="6">
        <f>SUMIF(CSV!$B:$B,$A103,CSV!D:D)/$C103</f>
        <v>1.6428571428571428</v>
      </c>
      <c r="N103" s="10">
        <f>(SUMIF(CSV!$A:$A,$A103,CSV!L:L) +SUMIF(CSV!$B:$B,$A103,CSV!L:L))/$D103</f>
        <v>1.3793103448275863</v>
      </c>
      <c r="O103" s="6">
        <f>SUMIF(CSV!$A:$A,$A103,CSV!L:L)/$B103</f>
        <v>1.2666666666666666</v>
      </c>
      <c r="P103" s="6">
        <f>SUMIF(CSV!$B:$B,$A103,CSV!L:L)/$C103</f>
        <v>1.5</v>
      </c>
      <c r="Q103" s="10">
        <f>(SUMIF(CSV!$A:$A,$A103,CSV!H:H) +SUMIF(CSV!$B:$B,$A103,CSV!J:J))/$D103</f>
        <v>0.51724137931034486</v>
      </c>
      <c r="R103" s="6">
        <f>SUMIF(CSV!$A:$A,$A103,CSV!H:H)/$B103</f>
        <v>0.46666666666666667</v>
      </c>
      <c r="S103" s="6">
        <f>SUMIF(CSV!$B:$B,$A103,CSV!J:J)/$C103</f>
        <v>0.5714285714285714</v>
      </c>
      <c r="T103" s="10">
        <f>(SUMIF(CSV!$A:$A,$A103,CSV!I:I) +SUMIF(CSV!$B:$B,$A103,CSV!K:K))/$D103</f>
        <v>0.86206896551724133</v>
      </c>
      <c r="U103" s="6">
        <f>SUMIF(CSV!$A:$A,$A103,CSV!I:I)/$B103</f>
        <v>0.8</v>
      </c>
      <c r="V103" s="6">
        <f>SUMIF(CSV!$B:$B,$A103,CSV!K:K)/$C103</f>
        <v>0.9285714285714286</v>
      </c>
      <c r="W103" s="10">
        <f>(SUMIF(CSV!$A:$A,$A103,CSV!Q:Q) +SUMIF(CSV!$B:$B,$A103,CSV!Q:Q))/$D103</f>
        <v>1.7586206896551724</v>
      </c>
      <c r="X103" s="6">
        <f>SUMIF(CSV!$A:$A,$A103,CSV!Q:Q)/$B103</f>
        <v>2.2000000000000002</v>
      </c>
      <c r="Y103" s="6">
        <f>SUMIF(CSV!$B:$B,$A103,CSV!Q:Q)/$C103</f>
        <v>1.2857142857142858</v>
      </c>
      <c r="Z103" s="10">
        <f>(SUMIF(CSV!$A:$A,$A103,CSV!M:M) +SUMIF(CSV!$B:$B,$A103,CSV!O:O))/$D103</f>
        <v>0.75862068965517238</v>
      </c>
      <c r="AA103" s="6">
        <f>SUMIF(CSV!$A:$A,$A103,CSV!M:M)/$B103</f>
        <v>0.93333333333333335</v>
      </c>
      <c r="AB103" s="6">
        <f>SUMIF(CSV!$B:$B,$A103,CSV!O:O)/$C103</f>
        <v>0.5714285714285714</v>
      </c>
      <c r="AC103" s="10">
        <f>(SUMIF(CSV!$A:$A,$A103,CSV!N:N) +SUMIF(CSV!$B:$B,$A103,CSV!P:P))/$D103</f>
        <v>1</v>
      </c>
      <c r="AD103" s="6">
        <f>SUMIF(CSV!$A:$A,$A103,CSV!N:N)/$B103</f>
        <v>1.2666666666666666</v>
      </c>
      <c r="AE103" s="14">
        <f>SUMIF(CSV!$B:$B,$A103,CSV!P:P)/$C103</f>
        <v>0.7142857142857143</v>
      </c>
    </row>
    <row r="104" spans="1:31" x14ac:dyDescent="0.3">
      <c r="A104" t="s">
        <v>211</v>
      </c>
      <c r="B104" s="9">
        <f>COUNTIF(CSV!A:A,A104)</f>
        <v>14</v>
      </c>
      <c r="C104" s="4">
        <f>COUNTIF(CSV!B:B,A104)</f>
        <v>14</v>
      </c>
      <c r="D104" s="4">
        <f t="shared" si="3"/>
        <v>28</v>
      </c>
      <c r="E104" s="10">
        <f>(SUMIF(CSV!$A:$A,$A104,CSV!F:F) +SUMIF(CSV!$B:$B,$A104,CSV!F:F))/$D104</f>
        <v>2.2857142857142856</v>
      </c>
      <c r="F104" s="6">
        <f>SUMIF(CSV!$A:$A,$A104,CSV!F:F)/$B104</f>
        <v>2.2142857142857144</v>
      </c>
      <c r="G104" s="6">
        <f>SUMIF(CSV!$B:$B,$A104,CSV!F:F)/$C104</f>
        <v>2.3571428571428572</v>
      </c>
      <c r="H104" s="10">
        <f>(SUMIF(CSV!$A:$A,$A104,CSV!D:D) +SUMIF(CSV!$B:$B,$A104,CSV!E:E))/$D104</f>
        <v>1.0357142857142858</v>
      </c>
      <c r="I104" s="6">
        <f>SUMIF(CSV!$A:$A,$A104,CSV!D:D)/$B104</f>
        <v>1.2142857142857142</v>
      </c>
      <c r="J104" s="6">
        <f>SUMIF(CSV!$B:$B,$A104,CSV!E:E)/$C104</f>
        <v>0.8571428571428571</v>
      </c>
      <c r="K104" s="10">
        <f>(SUMIF(CSV!$A:$A,$A104,CSV!E:E) +SUMIF(CSV!$B:$B,$A104,CSV!D:D))/$D104</f>
        <v>1.25</v>
      </c>
      <c r="L104" s="6">
        <f>SUMIF(CSV!$A:$A,$A104,CSV!E:E)/$B104</f>
        <v>1</v>
      </c>
      <c r="M104" s="6">
        <f>SUMIF(CSV!$B:$B,$A104,CSV!D:D)/$C104</f>
        <v>1.5</v>
      </c>
      <c r="N104" s="10">
        <f>(SUMIF(CSV!$A:$A,$A104,CSV!L:L) +SUMIF(CSV!$B:$B,$A104,CSV!L:L))/$D104</f>
        <v>0.9285714285714286</v>
      </c>
      <c r="O104" s="6">
        <f>SUMIF(CSV!$A:$A,$A104,CSV!L:L)/$B104</f>
        <v>0.8571428571428571</v>
      </c>
      <c r="P104" s="6">
        <f>SUMIF(CSV!$B:$B,$A104,CSV!L:L)/$C104</f>
        <v>1</v>
      </c>
      <c r="Q104" s="10">
        <f>(SUMIF(CSV!$A:$A,$A104,CSV!H:H) +SUMIF(CSV!$B:$B,$A104,CSV!J:J))/$D104</f>
        <v>0.35714285714285715</v>
      </c>
      <c r="R104" s="6">
        <f>SUMIF(CSV!$A:$A,$A104,CSV!H:H)/$B104</f>
        <v>0.5</v>
      </c>
      <c r="S104" s="6">
        <f>SUMIF(CSV!$B:$B,$A104,CSV!J:J)/$C104</f>
        <v>0.21428571428571427</v>
      </c>
      <c r="T104" s="10">
        <f>(SUMIF(CSV!$A:$A,$A104,CSV!I:I) +SUMIF(CSV!$B:$B,$A104,CSV!K:K))/$D104</f>
        <v>0.5714285714285714</v>
      </c>
      <c r="U104" s="6">
        <f>SUMIF(CSV!$A:$A,$A104,CSV!I:I)/$B104</f>
        <v>0.35714285714285715</v>
      </c>
      <c r="V104" s="6">
        <f>SUMIF(CSV!$B:$B,$A104,CSV!K:K)/$C104</f>
        <v>0.7857142857142857</v>
      </c>
      <c r="W104" s="10">
        <f>(SUMIF(CSV!$A:$A,$A104,CSV!Q:Q) +SUMIF(CSV!$B:$B,$A104,CSV!Q:Q))/$D104</f>
        <v>1.3571428571428572</v>
      </c>
      <c r="X104" s="6">
        <f>SUMIF(CSV!$A:$A,$A104,CSV!Q:Q)/$B104</f>
        <v>1.3571428571428572</v>
      </c>
      <c r="Y104" s="6">
        <f>SUMIF(CSV!$B:$B,$A104,CSV!Q:Q)/$C104</f>
        <v>1.3571428571428572</v>
      </c>
      <c r="Z104" s="10">
        <f>(SUMIF(CSV!$A:$A,$A104,CSV!M:M) +SUMIF(CSV!$B:$B,$A104,CSV!O:O))/$D104</f>
        <v>0.6785714285714286</v>
      </c>
      <c r="AA104" s="6">
        <f>SUMIF(CSV!$A:$A,$A104,CSV!M:M)/$B104</f>
        <v>0.7142857142857143</v>
      </c>
      <c r="AB104" s="6">
        <f>SUMIF(CSV!$B:$B,$A104,CSV!O:O)/$C104</f>
        <v>0.6428571428571429</v>
      </c>
      <c r="AC104" s="10">
        <f>(SUMIF(CSV!$A:$A,$A104,CSV!N:N) +SUMIF(CSV!$B:$B,$A104,CSV!P:P))/$D104</f>
        <v>0.6785714285714286</v>
      </c>
      <c r="AD104" s="6">
        <f>SUMIF(CSV!$A:$A,$A104,CSV!N:N)/$B104</f>
        <v>0.6428571428571429</v>
      </c>
      <c r="AE104" s="14">
        <f>SUMIF(CSV!$B:$B,$A104,CSV!P:P)/$C104</f>
        <v>0.7142857142857143</v>
      </c>
    </row>
    <row r="105" spans="1:31" x14ac:dyDescent="0.3">
      <c r="A105" t="s">
        <v>206</v>
      </c>
      <c r="B105" s="9">
        <f>COUNTIF(CSV!A:A,A105)</f>
        <v>14</v>
      </c>
      <c r="C105" s="4">
        <f>COUNTIF(CSV!B:B,A105)</f>
        <v>14</v>
      </c>
      <c r="D105" s="4">
        <f t="shared" si="3"/>
        <v>28</v>
      </c>
      <c r="E105" s="10">
        <f>(SUMIF(CSV!$A:$A,$A105,CSV!F:F) +SUMIF(CSV!$B:$B,$A105,CSV!F:F))/$D105</f>
        <v>2.5714285714285716</v>
      </c>
      <c r="F105" s="6">
        <f>SUMIF(CSV!$A:$A,$A105,CSV!F:F)/$B105</f>
        <v>2.8571428571428572</v>
      </c>
      <c r="G105" s="6">
        <f>SUMIF(CSV!$B:$B,$A105,CSV!F:F)/$C105</f>
        <v>2.2857142857142856</v>
      </c>
      <c r="H105" s="10">
        <f>(SUMIF(CSV!$A:$A,$A105,CSV!D:D) +SUMIF(CSV!$B:$B,$A105,CSV!E:E))/$D105</f>
        <v>1.3571428571428572</v>
      </c>
      <c r="I105" s="6">
        <f>SUMIF(CSV!$A:$A,$A105,CSV!D:D)/$B105</f>
        <v>1.6428571428571428</v>
      </c>
      <c r="J105" s="6">
        <f>SUMIF(CSV!$B:$B,$A105,CSV!E:E)/$C105</f>
        <v>1.0714285714285714</v>
      </c>
      <c r="K105" s="10">
        <f>(SUMIF(CSV!$A:$A,$A105,CSV!E:E) +SUMIF(CSV!$B:$B,$A105,CSV!D:D))/$D105</f>
        <v>1.2142857142857142</v>
      </c>
      <c r="L105" s="6">
        <f>SUMIF(CSV!$A:$A,$A105,CSV!E:E)/$B105</f>
        <v>1.2142857142857142</v>
      </c>
      <c r="M105" s="6">
        <f>SUMIF(CSV!$B:$B,$A105,CSV!D:D)/$C105</f>
        <v>1.2142857142857142</v>
      </c>
      <c r="N105" s="10">
        <f>(SUMIF(CSV!$A:$A,$A105,CSV!L:L) +SUMIF(CSV!$B:$B,$A105,CSV!L:L))/$D105</f>
        <v>0.9285714285714286</v>
      </c>
      <c r="O105" s="6">
        <f>SUMIF(CSV!$A:$A,$A105,CSV!L:L)/$B105</f>
        <v>0.7142857142857143</v>
      </c>
      <c r="P105" s="6">
        <f>SUMIF(CSV!$B:$B,$A105,CSV!L:L)/$C105</f>
        <v>1.1428571428571428</v>
      </c>
      <c r="Q105" s="10">
        <f>(SUMIF(CSV!$A:$A,$A105,CSV!H:H) +SUMIF(CSV!$B:$B,$A105,CSV!J:J))/$D105</f>
        <v>0.39285714285714285</v>
      </c>
      <c r="R105" s="6">
        <f>SUMIF(CSV!$A:$A,$A105,CSV!H:H)/$B105</f>
        <v>0.35714285714285715</v>
      </c>
      <c r="S105" s="6">
        <f>SUMIF(CSV!$B:$B,$A105,CSV!J:J)/$C105</f>
        <v>0.42857142857142855</v>
      </c>
      <c r="T105" s="10">
        <f>(SUMIF(CSV!$A:$A,$A105,CSV!I:I) +SUMIF(CSV!$B:$B,$A105,CSV!K:K))/$D105</f>
        <v>0.5357142857142857</v>
      </c>
      <c r="U105" s="6">
        <f>SUMIF(CSV!$A:$A,$A105,CSV!I:I)/$B105</f>
        <v>0.35714285714285715</v>
      </c>
      <c r="V105" s="6">
        <f>SUMIF(CSV!$B:$B,$A105,CSV!K:K)/$C105</f>
        <v>0.7142857142857143</v>
      </c>
      <c r="W105" s="10">
        <f>(SUMIF(CSV!$A:$A,$A105,CSV!Q:Q) +SUMIF(CSV!$B:$B,$A105,CSV!Q:Q))/$D105</f>
        <v>1.6428571428571428</v>
      </c>
      <c r="X105" s="6">
        <f>SUMIF(CSV!$A:$A,$A105,CSV!Q:Q)/$B105</f>
        <v>2.1428571428571428</v>
      </c>
      <c r="Y105" s="6">
        <f>SUMIF(CSV!$B:$B,$A105,CSV!Q:Q)/$C105</f>
        <v>1.1428571428571428</v>
      </c>
      <c r="Z105" s="10">
        <f>(SUMIF(CSV!$A:$A,$A105,CSV!M:M) +SUMIF(CSV!$B:$B,$A105,CSV!O:O))/$D105</f>
        <v>0.9642857142857143</v>
      </c>
      <c r="AA105" s="6">
        <f>SUMIF(CSV!$A:$A,$A105,CSV!M:M)/$B105</f>
        <v>1.2857142857142858</v>
      </c>
      <c r="AB105" s="6">
        <f>SUMIF(CSV!$B:$B,$A105,CSV!O:O)/$C105</f>
        <v>0.6428571428571429</v>
      </c>
      <c r="AC105" s="10">
        <f>(SUMIF(CSV!$A:$A,$A105,CSV!N:N) +SUMIF(CSV!$B:$B,$A105,CSV!P:P))/$D105</f>
        <v>0.6785714285714286</v>
      </c>
      <c r="AD105" s="6">
        <f>SUMIF(CSV!$A:$A,$A105,CSV!N:N)/$B105</f>
        <v>0.8571428571428571</v>
      </c>
      <c r="AE105" s="14">
        <f>SUMIF(CSV!$B:$B,$A105,CSV!P:P)/$C105</f>
        <v>0.5</v>
      </c>
    </row>
    <row r="106" spans="1:31" x14ac:dyDescent="0.3">
      <c r="A106" t="s">
        <v>197</v>
      </c>
      <c r="B106" s="9">
        <f>COUNTIF(CSV!A:A,A106)</f>
        <v>13</v>
      </c>
      <c r="C106" s="4">
        <f>COUNTIF(CSV!B:B,A106)</f>
        <v>14</v>
      </c>
      <c r="D106" s="4">
        <f t="shared" si="3"/>
        <v>27</v>
      </c>
      <c r="E106" s="10">
        <f>(SUMIF(CSV!$A:$A,$A106,CSV!F:F) +SUMIF(CSV!$B:$B,$A106,CSV!F:F))/$D106</f>
        <v>2.7407407407407409</v>
      </c>
      <c r="F106" s="6">
        <f>SUMIF(CSV!$A:$A,$A106,CSV!F:F)/$B106</f>
        <v>2.9230769230769229</v>
      </c>
      <c r="G106" s="6">
        <f>SUMIF(CSV!$B:$B,$A106,CSV!F:F)/$C106</f>
        <v>2.5714285714285716</v>
      </c>
      <c r="H106" s="10">
        <f>(SUMIF(CSV!$A:$A,$A106,CSV!D:D) +SUMIF(CSV!$B:$B,$A106,CSV!E:E))/$D106</f>
        <v>1.7777777777777777</v>
      </c>
      <c r="I106" s="6">
        <f>SUMIF(CSV!$A:$A,$A106,CSV!D:D)/$B106</f>
        <v>2</v>
      </c>
      <c r="J106" s="6">
        <f>SUMIF(CSV!$B:$B,$A106,CSV!E:E)/$C106</f>
        <v>1.5714285714285714</v>
      </c>
      <c r="K106" s="10">
        <f>(SUMIF(CSV!$A:$A,$A106,CSV!E:E) +SUMIF(CSV!$B:$B,$A106,CSV!D:D))/$D106</f>
        <v>0.96296296296296291</v>
      </c>
      <c r="L106" s="6">
        <f>SUMIF(CSV!$A:$A,$A106,CSV!E:E)/$B106</f>
        <v>0.92307692307692313</v>
      </c>
      <c r="M106" s="6">
        <f>SUMIF(CSV!$B:$B,$A106,CSV!D:D)/$C106</f>
        <v>1</v>
      </c>
      <c r="N106" s="10">
        <f>(SUMIF(CSV!$A:$A,$A106,CSV!L:L) +SUMIF(CSV!$B:$B,$A106,CSV!L:L))/$D106</f>
        <v>1.2222222222222223</v>
      </c>
      <c r="O106" s="6">
        <f>SUMIF(CSV!$A:$A,$A106,CSV!L:L)/$B106</f>
        <v>1.6923076923076923</v>
      </c>
      <c r="P106" s="6">
        <f>SUMIF(CSV!$B:$B,$A106,CSV!L:L)/$C106</f>
        <v>0.7857142857142857</v>
      </c>
      <c r="Q106" s="10">
        <f>(SUMIF(CSV!$A:$A,$A106,CSV!H:H) +SUMIF(CSV!$B:$B,$A106,CSV!J:J))/$D106</f>
        <v>0.85185185185185186</v>
      </c>
      <c r="R106" s="6">
        <f>SUMIF(CSV!$A:$A,$A106,CSV!H:H)/$B106</f>
        <v>1.2307692307692308</v>
      </c>
      <c r="S106" s="6">
        <f>SUMIF(CSV!$B:$B,$A106,CSV!J:J)/$C106</f>
        <v>0.5</v>
      </c>
      <c r="T106" s="10">
        <f>(SUMIF(CSV!$A:$A,$A106,CSV!I:I) +SUMIF(CSV!$B:$B,$A106,CSV!K:K))/$D106</f>
        <v>0.37037037037037035</v>
      </c>
      <c r="U106" s="6">
        <f>SUMIF(CSV!$A:$A,$A106,CSV!I:I)/$B106</f>
        <v>0.46153846153846156</v>
      </c>
      <c r="V106" s="6">
        <f>SUMIF(CSV!$B:$B,$A106,CSV!K:K)/$C106</f>
        <v>0.2857142857142857</v>
      </c>
      <c r="W106" s="10">
        <f>(SUMIF(CSV!$A:$A,$A106,CSV!Q:Q) +SUMIF(CSV!$B:$B,$A106,CSV!Q:Q))/$D106</f>
        <v>1.5185185185185186</v>
      </c>
      <c r="X106" s="6">
        <f>SUMIF(CSV!$A:$A,$A106,CSV!Q:Q)/$B106</f>
        <v>1.2307692307692308</v>
      </c>
      <c r="Y106" s="6">
        <f>SUMIF(CSV!$B:$B,$A106,CSV!Q:Q)/$C106</f>
        <v>1.7857142857142858</v>
      </c>
      <c r="Z106" s="10">
        <f>(SUMIF(CSV!$A:$A,$A106,CSV!M:M) +SUMIF(CSV!$B:$B,$A106,CSV!O:O))/$D106</f>
        <v>0.92592592592592593</v>
      </c>
      <c r="AA106" s="6">
        <f>SUMIF(CSV!$A:$A,$A106,CSV!M:M)/$B106</f>
        <v>0.76923076923076927</v>
      </c>
      <c r="AB106" s="6">
        <f>SUMIF(CSV!$B:$B,$A106,CSV!O:O)/$C106</f>
        <v>1.0714285714285714</v>
      </c>
      <c r="AC106" s="10">
        <f>(SUMIF(CSV!$A:$A,$A106,CSV!N:N) +SUMIF(CSV!$B:$B,$A106,CSV!P:P))/$D106</f>
        <v>0.59259259259259256</v>
      </c>
      <c r="AD106" s="6">
        <f>SUMIF(CSV!$A:$A,$A106,CSV!N:N)/$B106</f>
        <v>0.46153846153846156</v>
      </c>
      <c r="AE106" s="14">
        <f>SUMIF(CSV!$B:$B,$A106,CSV!P:P)/$C106</f>
        <v>0.7142857142857143</v>
      </c>
    </row>
    <row r="107" spans="1:31" x14ac:dyDescent="0.3">
      <c r="A107" t="s">
        <v>208</v>
      </c>
      <c r="B107" s="9">
        <f>COUNTIF(CSV!A:A,A107)</f>
        <v>14</v>
      </c>
      <c r="C107" s="4">
        <f>COUNTIF(CSV!B:B,A107)</f>
        <v>14</v>
      </c>
      <c r="D107" s="4">
        <f t="shared" si="3"/>
        <v>28</v>
      </c>
      <c r="E107" s="10">
        <f>(SUMIF(CSV!$A:$A,$A107,CSV!F:F) +SUMIF(CSV!$B:$B,$A107,CSV!F:F))/$D107</f>
        <v>2.6785714285714284</v>
      </c>
      <c r="F107" s="6">
        <f>SUMIF(CSV!$A:$A,$A107,CSV!F:F)/$B107</f>
        <v>2.9285714285714284</v>
      </c>
      <c r="G107" s="6">
        <f>SUMIF(CSV!$B:$B,$A107,CSV!F:F)/$C107</f>
        <v>2.4285714285714284</v>
      </c>
      <c r="H107" s="10">
        <f>(SUMIF(CSV!$A:$A,$A107,CSV!D:D) +SUMIF(CSV!$B:$B,$A107,CSV!E:E))/$D107</f>
        <v>1.1428571428571428</v>
      </c>
      <c r="I107" s="6">
        <f>SUMIF(CSV!$A:$A,$A107,CSV!D:D)/$B107</f>
        <v>1.2142857142857142</v>
      </c>
      <c r="J107" s="6">
        <f>SUMIF(CSV!$B:$B,$A107,CSV!E:E)/$C107</f>
        <v>1.0714285714285714</v>
      </c>
      <c r="K107" s="10">
        <f>(SUMIF(CSV!$A:$A,$A107,CSV!E:E) +SUMIF(CSV!$B:$B,$A107,CSV!D:D))/$D107</f>
        <v>1.5357142857142858</v>
      </c>
      <c r="L107" s="6">
        <f>SUMIF(CSV!$A:$A,$A107,CSV!E:E)/$B107</f>
        <v>1.7142857142857142</v>
      </c>
      <c r="M107" s="6">
        <f>SUMIF(CSV!$B:$B,$A107,CSV!D:D)/$C107</f>
        <v>1.3571428571428572</v>
      </c>
      <c r="N107" s="10">
        <f>(SUMIF(CSV!$A:$A,$A107,CSV!L:L) +SUMIF(CSV!$B:$B,$A107,CSV!L:L))/$D107</f>
        <v>1.0357142857142858</v>
      </c>
      <c r="O107" s="6">
        <f>SUMIF(CSV!$A:$A,$A107,CSV!L:L)/$B107</f>
        <v>1.2142857142857142</v>
      </c>
      <c r="P107" s="6">
        <f>SUMIF(CSV!$B:$B,$A107,CSV!L:L)/$C107</f>
        <v>0.8571428571428571</v>
      </c>
      <c r="Q107" s="10">
        <f>(SUMIF(CSV!$A:$A,$A107,CSV!H:H) +SUMIF(CSV!$B:$B,$A107,CSV!J:J))/$D107</f>
        <v>0.4642857142857143</v>
      </c>
      <c r="R107" s="6">
        <f>SUMIF(CSV!$A:$A,$A107,CSV!H:H)/$B107</f>
        <v>0.5</v>
      </c>
      <c r="S107" s="6">
        <f>SUMIF(CSV!$B:$B,$A107,CSV!J:J)/$C107</f>
        <v>0.42857142857142855</v>
      </c>
      <c r="T107" s="10">
        <f>(SUMIF(CSV!$A:$A,$A107,CSV!I:I) +SUMIF(CSV!$B:$B,$A107,CSV!K:K))/$D107</f>
        <v>0.5714285714285714</v>
      </c>
      <c r="U107" s="6">
        <f>SUMIF(CSV!$A:$A,$A107,CSV!I:I)/$B107</f>
        <v>0.7142857142857143</v>
      </c>
      <c r="V107" s="6">
        <f>SUMIF(CSV!$B:$B,$A107,CSV!K:K)/$C107</f>
        <v>0.42857142857142855</v>
      </c>
      <c r="W107" s="10">
        <f>(SUMIF(CSV!$A:$A,$A107,CSV!Q:Q) +SUMIF(CSV!$B:$B,$A107,CSV!Q:Q))/$D107</f>
        <v>1.6428571428571428</v>
      </c>
      <c r="X107" s="6">
        <f>SUMIF(CSV!$A:$A,$A107,CSV!Q:Q)/$B107</f>
        <v>1.7142857142857142</v>
      </c>
      <c r="Y107" s="6">
        <f>SUMIF(CSV!$B:$B,$A107,CSV!Q:Q)/$C107</f>
        <v>1.5714285714285714</v>
      </c>
      <c r="Z107" s="10">
        <f>(SUMIF(CSV!$A:$A,$A107,CSV!M:M) +SUMIF(CSV!$B:$B,$A107,CSV!O:O))/$D107</f>
        <v>0.6785714285714286</v>
      </c>
      <c r="AA107" s="6">
        <f>SUMIF(CSV!$A:$A,$A107,CSV!M:M)/$B107</f>
        <v>0.7142857142857143</v>
      </c>
      <c r="AB107" s="6">
        <f>SUMIF(CSV!$B:$B,$A107,CSV!O:O)/$C107</f>
        <v>0.6428571428571429</v>
      </c>
      <c r="AC107" s="10">
        <f>(SUMIF(CSV!$A:$A,$A107,CSV!N:N) +SUMIF(CSV!$B:$B,$A107,CSV!P:P))/$D107</f>
        <v>0.9642857142857143</v>
      </c>
      <c r="AD107" s="6">
        <f>SUMIF(CSV!$A:$A,$A107,CSV!N:N)/$B107</f>
        <v>1</v>
      </c>
      <c r="AE107" s="14">
        <f>SUMIF(CSV!$B:$B,$A107,CSV!P:P)/$C107</f>
        <v>0.9285714285714286</v>
      </c>
    </row>
    <row r="108" spans="1:31" x14ac:dyDescent="0.3">
      <c r="A108" t="s">
        <v>207</v>
      </c>
      <c r="B108" s="9">
        <f>COUNTIF(CSV!A:A,A108)</f>
        <v>14</v>
      </c>
      <c r="C108" s="4">
        <f>COUNTIF(CSV!B:B,A108)</f>
        <v>14</v>
      </c>
      <c r="D108" s="4">
        <f t="shared" si="3"/>
        <v>28</v>
      </c>
      <c r="E108" s="10">
        <f>(SUMIF(CSV!$A:$A,$A108,CSV!F:F) +SUMIF(CSV!$B:$B,$A108,CSV!F:F))/$D108</f>
        <v>2.7857142857142856</v>
      </c>
      <c r="F108" s="6">
        <f>SUMIF(CSV!$A:$A,$A108,CSV!F:F)/$B108</f>
        <v>2.7142857142857144</v>
      </c>
      <c r="G108" s="6">
        <f>SUMIF(CSV!$B:$B,$A108,CSV!F:F)/$C108</f>
        <v>2.8571428571428572</v>
      </c>
      <c r="H108" s="10">
        <f>(SUMIF(CSV!$A:$A,$A108,CSV!D:D) +SUMIF(CSV!$B:$B,$A108,CSV!E:E))/$D108</f>
        <v>1.3571428571428572</v>
      </c>
      <c r="I108" s="6">
        <f>SUMIF(CSV!$A:$A,$A108,CSV!D:D)/$B108</f>
        <v>1.5</v>
      </c>
      <c r="J108" s="6">
        <f>SUMIF(CSV!$B:$B,$A108,CSV!E:E)/$C108</f>
        <v>1.2142857142857142</v>
      </c>
      <c r="K108" s="10">
        <f>(SUMIF(CSV!$A:$A,$A108,CSV!E:E) +SUMIF(CSV!$B:$B,$A108,CSV!D:D))/$D108</f>
        <v>1.4285714285714286</v>
      </c>
      <c r="L108" s="6">
        <f>SUMIF(CSV!$A:$A,$A108,CSV!E:E)/$B108</f>
        <v>1.2142857142857142</v>
      </c>
      <c r="M108" s="6">
        <f>SUMIF(CSV!$B:$B,$A108,CSV!D:D)/$C108</f>
        <v>1.6428571428571428</v>
      </c>
      <c r="N108" s="10">
        <f>(SUMIF(CSV!$A:$A,$A108,CSV!L:L) +SUMIF(CSV!$B:$B,$A108,CSV!L:L))/$D108</f>
        <v>1.0714285714285714</v>
      </c>
      <c r="O108" s="6">
        <f>SUMIF(CSV!$A:$A,$A108,CSV!L:L)/$B108</f>
        <v>1.0714285714285714</v>
      </c>
      <c r="P108" s="6">
        <f>SUMIF(CSV!$B:$B,$A108,CSV!L:L)/$C108</f>
        <v>1.0714285714285714</v>
      </c>
      <c r="Q108" s="10">
        <f>(SUMIF(CSV!$A:$A,$A108,CSV!H:H) +SUMIF(CSV!$B:$B,$A108,CSV!J:J))/$D108</f>
        <v>0.4642857142857143</v>
      </c>
      <c r="R108" s="6">
        <f>SUMIF(CSV!$A:$A,$A108,CSV!H:H)/$B108</f>
        <v>0.5</v>
      </c>
      <c r="S108" s="6">
        <f>SUMIF(CSV!$B:$B,$A108,CSV!J:J)/$C108</f>
        <v>0.42857142857142855</v>
      </c>
      <c r="T108" s="10">
        <f>(SUMIF(CSV!$A:$A,$A108,CSV!I:I) +SUMIF(CSV!$B:$B,$A108,CSV!K:K))/$D108</f>
        <v>0.6071428571428571</v>
      </c>
      <c r="U108" s="6">
        <f>SUMIF(CSV!$A:$A,$A108,CSV!I:I)/$B108</f>
        <v>0.5714285714285714</v>
      </c>
      <c r="V108" s="6">
        <f>SUMIF(CSV!$B:$B,$A108,CSV!K:K)/$C108</f>
        <v>0.6428571428571429</v>
      </c>
      <c r="W108" s="10">
        <f>(SUMIF(CSV!$A:$A,$A108,CSV!Q:Q) +SUMIF(CSV!$B:$B,$A108,CSV!Q:Q))/$D108</f>
        <v>1.7142857142857142</v>
      </c>
      <c r="X108" s="6">
        <f>SUMIF(CSV!$A:$A,$A108,CSV!Q:Q)/$B108</f>
        <v>1.6428571428571428</v>
      </c>
      <c r="Y108" s="6">
        <f>SUMIF(CSV!$B:$B,$A108,CSV!Q:Q)/$C108</f>
        <v>1.7857142857142858</v>
      </c>
      <c r="Z108" s="10">
        <f>(SUMIF(CSV!$A:$A,$A108,CSV!M:M) +SUMIF(CSV!$B:$B,$A108,CSV!O:O))/$D108</f>
        <v>0.8928571428571429</v>
      </c>
      <c r="AA108" s="6">
        <f>SUMIF(CSV!$A:$A,$A108,CSV!M:M)/$B108</f>
        <v>1</v>
      </c>
      <c r="AB108" s="6">
        <f>SUMIF(CSV!$B:$B,$A108,CSV!O:O)/$C108</f>
        <v>0.7857142857142857</v>
      </c>
      <c r="AC108" s="10">
        <f>(SUMIF(CSV!$A:$A,$A108,CSV!N:N) +SUMIF(CSV!$B:$B,$A108,CSV!P:P))/$D108</f>
        <v>0.8214285714285714</v>
      </c>
      <c r="AD108" s="6">
        <f>SUMIF(CSV!$A:$A,$A108,CSV!N:N)/$B108</f>
        <v>0.6428571428571429</v>
      </c>
      <c r="AE108" s="14">
        <f>SUMIF(CSV!$B:$B,$A108,CSV!P:P)/$C108</f>
        <v>1</v>
      </c>
    </row>
    <row r="109" spans="1:31" x14ac:dyDescent="0.3">
      <c r="A109" t="s">
        <v>223</v>
      </c>
      <c r="B109" s="9">
        <f>COUNTIF(CSV!A:A,A109)</f>
        <v>14</v>
      </c>
      <c r="C109" s="4">
        <f>COUNTIF(CSV!B:B,A109)</f>
        <v>15</v>
      </c>
      <c r="D109" s="4">
        <f t="shared" si="3"/>
        <v>29</v>
      </c>
      <c r="E109" s="10">
        <f>(SUMIF(CSV!$A:$A,$A109,CSV!F:F) +SUMIF(CSV!$B:$B,$A109,CSV!F:F))/$D109</f>
        <v>3.0344827586206895</v>
      </c>
      <c r="F109" s="6">
        <f>SUMIF(CSV!$A:$A,$A109,CSV!F:F)/$B109</f>
        <v>3.4285714285714284</v>
      </c>
      <c r="G109" s="6">
        <f>SUMIF(CSV!$B:$B,$A109,CSV!F:F)/$C109</f>
        <v>2.6666666666666665</v>
      </c>
      <c r="H109" s="10">
        <f>(SUMIF(CSV!$A:$A,$A109,CSV!D:D) +SUMIF(CSV!$B:$B,$A109,CSV!E:E))/$D109</f>
        <v>1.896551724137931</v>
      </c>
      <c r="I109" s="6">
        <f>SUMIF(CSV!$A:$A,$A109,CSV!D:D)/$B109</f>
        <v>2.5</v>
      </c>
      <c r="J109" s="6">
        <f>SUMIF(CSV!$B:$B,$A109,CSV!E:E)/$C109</f>
        <v>1.3333333333333333</v>
      </c>
      <c r="K109" s="10">
        <f>(SUMIF(CSV!$A:$A,$A109,CSV!E:E) +SUMIF(CSV!$B:$B,$A109,CSV!D:D))/$D109</f>
        <v>1.1379310344827587</v>
      </c>
      <c r="L109" s="6">
        <f>SUMIF(CSV!$A:$A,$A109,CSV!E:E)/$B109</f>
        <v>0.9285714285714286</v>
      </c>
      <c r="M109" s="6">
        <f>SUMIF(CSV!$B:$B,$A109,CSV!D:D)/$C109</f>
        <v>1.3333333333333333</v>
      </c>
      <c r="N109" s="10">
        <f>(SUMIF(CSV!$A:$A,$A109,CSV!L:L) +SUMIF(CSV!$B:$B,$A109,CSV!L:L))/$D109</f>
        <v>1.2068965517241379</v>
      </c>
      <c r="O109" s="6">
        <f>SUMIF(CSV!$A:$A,$A109,CSV!L:L)/$B109</f>
        <v>1.2857142857142858</v>
      </c>
      <c r="P109" s="6">
        <f>SUMIF(CSV!$B:$B,$A109,CSV!L:L)/$C109</f>
        <v>1.1333333333333333</v>
      </c>
      <c r="Q109" s="10">
        <f>(SUMIF(CSV!$A:$A,$A109,CSV!H:H) +SUMIF(CSV!$B:$B,$A109,CSV!J:J))/$D109</f>
        <v>0.68965517241379315</v>
      </c>
      <c r="R109" s="6">
        <f>SUMIF(CSV!$A:$A,$A109,CSV!H:H)/$B109</f>
        <v>0.7857142857142857</v>
      </c>
      <c r="S109" s="6">
        <f>SUMIF(CSV!$B:$B,$A109,CSV!J:J)/$C109</f>
        <v>0.6</v>
      </c>
      <c r="T109" s="10">
        <f>(SUMIF(CSV!$A:$A,$A109,CSV!I:I) +SUMIF(CSV!$B:$B,$A109,CSV!K:K))/$D109</f>
        <v>0.51724137931034486</v>
      </c>
      <c r="U109" s="6">
        <f>SUMIF(CSV!$A:$A,$A109,CSV!I:I)/$B109</f>
        <v>0.5</v>
      </c>
      <c r="V109" s="6">
        <f>SUMIF(CSV!$B:$B,$A109,CSV!K:K)/$C109</f>
        <v>0.53333333333333333</v>
      </c>
      <c r="W109" s="10">
        <f>(SUMIF(CSV!$A:$A,$A109,CSV!Q:Q) +SUMIF(CSV!$B:$B,$A109,CSV!Q:Q))/$D109</f>
        <v>1.8275862068965518</v>
      </c>
      <c r="X109" s="6">
        <f>SUMIF(CSV!$A:$A,$A109,CSV!Q:Q)/$B109</f>
        <v>2.1428571428571428</v>
      </c>
      <c r="Y109" s="6">
        <f>SUMIF(CSV!$B:$B,$A109,CSV!Q:Q)/$C109</f>
        <v>1.5333333333333334</v>
      </c>
      <c r="Z109" s="10">
        <f>(SUMIF(CSV!$A:$A,$A109,CSV!M:M) +SUMIF(CSV!$B:$B,$A109,CSV!O:O))/$D109</f>
        <v>1.2068965517241379</v>
      </c>
      <c r="AA109" s="6">
        <f>SUMIF(CSV!$A:$A,$A109,CSV!M:M)/$B109</f>
        <v>1.7142857142857142</v>
      </c>
      <c r="AB109" s="6">
        <f>SUMIF(CSV!$B:$B,$A109,CSV!O:O)/$C109</f>
        <v>0.73333333333333328</v>
      </c>
      <c r="AC109" s="10">
        <f>(SUMIF(CSV!$A:$A,$A109,CSV!N:N) +SUMIF(CSV!$B:$B,$A109,CSV!P:P))/$D109</f>
        <v>0.62068965517241381</v>
      </c>
      <c r="AD109" s="6">
        <f>SUMIF(CSV!$A:$A,$A109,CSV!N:N)/$B109</f>
        <v>0.42857142857142855</v>
      </c>
      <c r="AE109" s="14">
        <f>SUMIF(CSV!$B:$B,$A109,CSV!P:P)/$C109</f>
        <v>0.8</v>
      </c>
    </row>
    <row r="110" spans="1:31" x14ac:dyDescent="0.3">
      <c r="A110" t="s">
        <v>240</v>
      </c>
      <c r="B110" s="9">
        <f>COUNTIF(CSV!A:A,A110)</f>
        <v>15</v>
      </c>
      <c r="C110" s="4">
        <f>COUNTIF(CSV!B:B,A110)</f>
        <v>14</v>
      </c>
      <c r="D110" s="4">
        <f t="shared" si="3"/>
        <v>29</v>
      </c>
      <c r="E110" s="10">
        <f>(SUMIF(CSV!$A:$A,$A110,CSV!F:F) +SUMIF(CSV!$B:$B,$A110,CSV!F:F))/$D110</f>
        <v>2.6551724137931036</v>
      </c>
      <c r="F110" s="6">
        <f>SUMIF(CSV!$A:$A,$A110,CSV!F:F)/$B110</f>
        <v>2.4666666666666668</v>
      </c>
      <c r="G110" s="6">
        <f>SUMIF(CSV!$B:$B,$A110,CSV!F:F)/$C110</f>
        <v>2.8571428571428572</v>
      </c>
      <c r="H110" s="10">
        <f>(SUMIF(CSV!$A:$A,$A110,CSV!D:D) +SUMIF(CSV!$B:$B,$A110,CSV!E:E))/$D110</f>
        <v>0.96551724137931039</v>
      </c>
      <c r="I110" s="6">
        <f>SUMIF(CSV!$A:$A,$A110,CSV!D:D)/$B110</f>
        <v>1.2</v>
      </c>
      <c r="J110" s="6">
        <f>SUMIF(CSV!$B:$B,$A110,CSV!E:E)/$C110</f>
        <v>0.7142857142857143</v>
      </c>
      <c r="K110" s="10">
        <f>(SUMIF(CSV!$A:$A,$A110,CSV!E:E) +SUMIF(CSV!$B:$B,$A110,CSV!D:D))/$D110</f>
        <v>1.6896551724137931</v>
      </c>
      <c r="L110" s="6">
        <f>SUMIF(CSV!$A:$A,$A110,CSV!E:E)/$B110</f>
        <v>1.2666666666666666</v>
      </c>
      <c r="M110" s="6">
        <f>SUMIF(CSV!$B:$B,$A110,CSV!D:D)/$C110</f>
        <v>2.1428571428571428</v>
      </c>
      <c r="N110" s="10">
        <f>(SUMIF(CSV!$A:$A,$A110,CSV!L:L) +SUMIF(CSV!$B:$B,$A110,CSV!L:L))/$D110</f>
        <v>1.2413793103448276</v>
      </c>
      <c r="O110" s="6">
        <f>SUMIF(CSV!$A:$A,$A110,CSV!L:L)/$B110</f>
        <v>1.2666666666666666</v>
      </c>
      <c r="P110" s="6">
        <f>SUMIF(CSV!$B:$B,$A110,CSV!L:L)/$C110</f>
        <v>1.2142857142857142</v>
      </c>
      <c r="Q110" s="10">
        <f>(SUMIF(CSV!$A:$A,$A110,CSV!H:H) +SUMIF(CSV!$B:$B,$A110,CSV!J:J))/$D110</f>
        <v>0.55172413793103448</v>
      </c>
      <c r="R110" s="6">
        <f>SUMIF(CSV!$A:$A,$A110,CSV!H:H)/$B110</f>
        <v>0.53333333333333333</v>
      </c>
      <c r="S110" s="6">
        <f>SUMIF(CSV!$B:$B,$A110,CSV!J:J)/$C110</f>
        <v>0.5714285714285714</v>
      </c>
      <c r="T110" s="10">
        <f>(SUMIF(CSV!$A:$A,$A110,CSV!I:I) +SUMIF(CSV!$B:$B,$A110,CSV!K:K))/$D110</f>
        <v>0.68965517241379315</v>
      </c>
      <c r="U110" s="6">
        <f>SUMIF(CSV!$A:$A,$A110,CSV!I:I)/$B110</f>
        <v>0.73333333333333328</v>
      </c>
      <c r="V110" s="6">
        <f>SUMIF(CSV!$B:$B,$A110,CSV!K:K)/$C110</f>
        <v>0.6428571428571429</v>
      </c>
      <c r="W110" s="10">
        <f>(SUMIF(CSV!$A:$A,$A110,CSV!Q:Q) +SUMIF(CSV!$B:$B,$A110,CSV!Q:Q))/$D110</f>
        <v>1.4137931034482758</v>
      </c>
      <c r="X110" s="6">
        <f>SUMIF(CSV!$A:$A,$A110,CSV!Q:Q)/$B110</f>
        <v>1.2</v>
      </c>
      <c r="Y110" s="6">
        <f>SUMIF(CSV!$B:$B,$A110,CSV!Q:Q)/$C110</f>
        <v>1.6428571428571428</v>
      </c>
      <c r="Z110" s="10">
        <f>(SUMIF(CSV!$A:$A,$A110,CSV!M:M) +SUMIF(CSV!$B:$B,$A110,CSV!O:O))/$D110</f>
        <v>0.41379310344827586</v>
      </c>
      <c r="AA110" s="6">
        <f>SUMIF(CSV!$A:$A,$A110,CSV!M:M)/$B110</f>
        <v>0.66666666666666663</v>
      </c>
      <c r="AB110" s="6">
        <f>SUMIF(CSV!$B:$B,$A110,CSV!O:O)/$C110</f>
        <v>0.14285714285714285</v>
      </c>
      <c r="AC110" s="10">
        <f>(SUMIF(CSV!$A:$A,$A110,CSV!N:N) +SUMIF(CSV!$B:$B,$A110,CSV!P:P))/$D110</f>
        <v>1</v>
      </c>
      <c r="AD110" s="6">
        <f>SUMIF(CSV!$A:$A,$A110,CSV!N:N)/$B110</f>
        <v>0.53333333333333333</v>
      </c>
      <c r="AE110" s="14">
        <f>SUMIF(CSV!$B:$B,$A110,CSV!P:P)/$C110</f>
        <v>1.5</v>
      </c>
    </row>
    <row r="111" spans="1:31" x14ac:dyDescent="0.3">
      <c r="A111" t="s">
        <v>226</v>
      </c>
      <c r="B111" s="9">
        <f>COUNTIF(CSV!A:A,A111)</f>
        <v>15</v>
      </c>
      <c r="C111" s="4">
        <f>COUNTIF(CSV!B:B,A111)</f>
        <v>14</v>
      </c>
      <c r="D111" s="4">
        <f t="shared" si="3"/>
        <v>29</v>
      </c>
      <c r="E111" s="10">
        <f>(SUMIF(CSV!$A:$A,$A111,CSV!F:F) +SUMIF(CSV!$B:$B,$A111,CSV!F:F))/$D111</f>
        <v>2.8275862068965516</v>
      </c>
      <c r="F111" s="6">
        <f>SUMIF(CSV!$A:$A,$A111,CSV!F:F)/$B111</f>
        <v>2.8666666666666667</v>
      </c>
      <c r="G111" s="6">
        <f>SUMIF(CSV!$B:$B,$A111,CSV!F:F)/$C111</f>
        <v>2.7857142857142856</v>
      </c>
      <c r="H111" s="10">
        <f>(SUMIF(CSV!$A:$A,$A111,CSV!D:D) +SUMIF(CSV!$B:$B,$A111,CSV!E:E))/$D111</f>
        <v>1.6206896551724137</v>
      </c>
      <c r="I111" s="6">
        <f>SUMIF(CSV!$A:$A,$A111,CSV!D:D)/$B111</f>
        <v>1.7333333333333334</v>
      </c>
      <c r="J111" s="6">
        <f>SUMIF(CSV!$B:$B,$A111,CSV!E:E)/$C111</f>
        <v>1.5</v>
      </c>
      <c r="K111" s="10">
        <f>(SUMIF(CSV!$A:$A,$A111,CSV!E:E) +SUMIF(CSV!$B:$B,$A111,CSV!D:D))/$D111</f>
        <v>1.2068965517241379</v>
      </c>
      <c r="L111" s="6">
        <f>SUMIF(CSV!$A:$A,$A111,CSV!E:E)/$B111</f>
        <v>1.1333333333333333</v>
      </c>
      <c r="M111" s="6">
        <f>SUMIF(CSV!$B:$B,$A111,CSV!D:D)/$C111</f>
        <v>1.2857142857142858</v>
      </c>
      <c r="N111" s="10">
        <f>(SUMIF(CSV!$A:$A,$A111,CSV!L:L) +SUMIF(CSV!$B:$B,$A111,CSV!L:L))/$D111</f>
        <v>1.1724137931034482</v>
      </c>
      <c r="O111" s="6">
        <f>SUMIF(CSV!$A:$A,$A111,CSV!L:L)/$B111</f>
        <v>1.1333333333333333</v>
      </c>
      <c r="P111" s="6">
        <f>SUMIF(CSV!$B:$B,$A111,CSV!L:L)/$C111</f>
        <v>1.2142857142857142</v>
      </c>
      <c r="Q111" s="10">
        <f>(SUMIF(CSV!$A:$A,$A111,CSV!H:H) +SUMIF(CSV!$B:$B,$A111,CSV!J:J))/$D111</f>
        <v>0.68965517241379315</v>
      </c>
      <c r="R111" s="6">
        <f>SUMIF(CSV!$A:$A,$A111,CSV!H:H)/$B111</f>
        <v>0.66666666666666663</v>
      </c>
      <c r="S111" s="6">
        <f>SUMIF(CSV!$B:$B,$A111,CSV!J:J)/$C111</f>
        <v>0.7142857142857143</v>
      </c>
      <c r="T111" s="10">
        <f>(SUMIF(CSV!$A:$A,$A111,CSV!I:I) +SUMIF(CSV!$B:$B,$A111,CSV!K:K))/$D111</f>
        <v>0.48275862068965519</v>
      </c>
      <c r="U111" s="6">
        <f>SUMIF(CSV!$A:$A,$A111,CSV!I:I)/$B111</f>
        <v>0.46666666666666667</v>
      </c>
      <c r="V111" s="6">
        <f>SUMIF(CSV!$B:$B,$A111,CSV!K:K)/$C111</f>
        <v>0.5</v>
      </c>
      <c r="W111" s="10">
        <f>(SUMIF(CSV!$A:$A,$A111,CSV!Q:Q) +SUMIF(CSV!$B:$B,$A111,CSV!Q:Q))/$D111</f>
        <v>1.6551724137931034</v>
      </c>
      <c r="X111" s="6">
        <f>SUMIF(CSV!$A:$A,$A111,CSV!Q:Q)/$B111</f>
        <v>1.7333333333333334</v>
      </c>
      <c r="Y111" s="6">
        <f>SUMIF(CSV!$B:$B,$A111,CSV!Q:Q)/$C111</f>
        <v>1.5714285714285714</v>
      </c>
      <c r="Z111" s="10">
        <f>(SUMIF(CSV!$A:$A,$A111,CSV!M:M) +SUMIF(CSV!$B:$B,$A111,CSV!O:O))/$D111</f>
        <v>0.93103448275862066</v>
      </c>
      <c r="AA111" s="6">
        <f>SUMIF(CSV!$A:$A,$A111,CSV!M:M)/$B111</f>
        <v>1.0666666666666667</v>
      </c>
      <c r="AB111" s="6">
        <f>SUMIF(CSV!$B:$B,$A111,CSV!O:O)/$C111</f>
        <v>0.7857142857142857</v>
      </c>
      <c r="AC111" s="10">
        <f>(SUMIF(CSV!$A:$A,$A111,CSV!N:N) +SUMIF(CSV!$B:$B,$A111,CSV!P:P))/$D111</f>
        <v>0.72413793103448276</v>
      </c>
      <c r="AD111" s="6">
        <f>SUMIF(CSV!$A:$A,$A111,CSV!N:N)/$B111</f>
        <v>0.66666666666666663</v>
      </c>
      <c r="AE111" s="14">
        <f>SUMIF(CSV!$B:$B,$A111,CSV!P:P)/$C111</f>
        <v>0.7857142857142857</v>
      </c>
    </row>
    <row r="112" spans="1:31" x14ac:dyDescent="0.3">
      <c r="A112" t="s">
        <v>237</v>
      </c>
      <c r="B112" s="9">
        <f>COUNTIF(CSV!A:A,A112)</f>
        <v>13</v>
      </c>
      <c r="C112" s="4">
        <f>COUNTIF(CSV!B:B,A112)</f>
        <v>15</v>
      </c>
      <c r="D112" s="4">
        <f t="shared" si="3"/>
        <v>28</v>
      </c>
      <c r="E112" s="10">
        <f>(SUMIF(CSV!$A:$A,$A112,CSV!F:F) +SUMIF(CSV!$B:$B,$A112,CSV!F:F))/$D112</f>
        <v>2.6785714285714284</v>
      </c>
      <c r="F112" s="6">
        <f>SUMIF(CSV!$A:$A,$A112,CSV!F:F)/$B112</f>
        <v>2.7692307692307692</v>
      </c>
      <c r="G112" s="6">
        <f>SUMIF(CSV!$B:$B,$A112,CSV!F:F)/$C112</f>
        <v>2.6</v>
      </c>
      <c r="H112" s="10">
        <f>(SUMIF(CSV!$A:$A,$A112,CSV!D:D) +SUMIF(CSV!$B:$B,$A112,CSV!E:E))/$D112</f>
        <v>1.1428571428571428</v>
      </c>
      <c r="I112" s="6">
        <f>SUMIF(CSV!$A:$A,$A112,CSV!D:D)/$B112</f>
        <v>1.1538461538461537</v>
      </c>
      <c r="J112" s="6">
        <f>SUMIF(CSV!$B:$B,$A112,CSV!E:E)/$C112</f>
        <v>1.1333333333333333</v>
      </c>
      <c r="K112" s="10">
        <f>(SUMIF(CSV!$A:$A,$A112,CSV!E:E) +SUMIF(CSV!$B:$B,$A112,CSV!D:D))/$D112</f>
        <v>1.5357142857142858</v>
      </c>
      <c r="L112" s="6">
        <f>SUMIF(CSV!$A:$A,$A112,CSV!E:E)/$B112</f>
        <v>1.6153846153846154</v>
      </c>
      <c r="M112" s="6">
        <f>SUMIF(CSV!$B:$B,$A112,CSV!D:D)/$C112</f>
        <v>1.4666666666666666</v>
      </c>
      <c r="N112" s="10">
        <f>(SUMIF(CSV!$A:$A,$A112,CSV!L:L) +SUMIF(CSV!$B:$B,$A112,CSV!L:L))/$D112</f>
        <v>1.1428571428571428</v>
      </c>
      <c r="O112" s="6">
        <f>SUMIF(CSV!$A:$A,$A112,CSV!L:L)/$B112</f>
        <v>1.3076923076923077</v>
      </c>
      <c r="P112" s="6">
        <f>SUMIF(CSV!$B:$B,$A112,CSV!L:L)/$C112</f>
        <v>1</v>
      </c>
      <c r="Q112" s="10">
        <f>(SUMIF(CSV!$A:$A,$A112,CSV!H:H) +SUMIF(CSV!$B:$B,$A112,CSV!J:J))/$D112</f>
        <v>0.6071428571428571</v>
      </c>
      <c r="R112" s="6">
        <f>SUMIF(CSV!$A:$A,$A112,CSV!H:H)/$B112</f>
        <v>0.69230769230769229</v>
      </c>
      <c r="S112" s="6">
        <f>SUMIF(CSV!$B:$B,$A112,CSV!J:J)/$C112</f>
        <v>0.53333333333333333</v>
      </c>
      <c r="T112" s="10">
        <f>(SUMIF(CSV!$A:$A,$A112,CSV!I:I) +SUMIF(CSV!$B:$B,$A112,CSV!K:K))/$D112</f>
        <v>0.5357142857142857</v>
      </c>
      <c r="U112" s="6">
        <f>SUMIF(CSV!$A:$A,$A112,CSV!I:I)/$B112</f>
        <v>0.61538461538461542</v>
      </c>
      <c r="V112" s="6">
        <f>SUMIF(CSV!$B:$B,$A112,CSV!K:K)/$C112</f>
        <v>0.46666666666666667</v>
      </c>
      <c r="W112" s="10">
        <f>(SUMIF(CSV!$A:$A,$A112,CSV!Q:Q) +SUMIF(CSV!$B:$B,$A112,CSV!Q:Q))/$D112</f>
        <v>1.5357142857142858</v>
      </c>
      <c r="X112" s="6">
        <f>SUMIF(CSV!$A:$A,$A112,CSV!Q:Q)/$B112</f>
        <v>1.4615384615384615</v>
      </c>
      <c r="Y112" s="6">
        <f>SUMIF(CSV!$B:$B,$A112,CSV!Q:Q)/$C112</f>
        <v>1.6</v>
      </c>
      <c r="Z112" s="10">
        <f>(SUMIF(CSV!$A:$A,$A112,CSV!M:M) +SUMIF(CSV!$B:$B,$A112,CSV!O:O))/$D112</f>
        <v>0.5357142857142857</v>
      </c>
      <c r="AA112" s="6">
        <f>SUMIF(CSV!$A:$A,$A112,CSV!M:M)/$B112</f>
        <v>0.46153846153846156</v>
      </c>
      <c r="AB112" s="6">
        <f>SUMIF(CSV!$B:$B,$A112,CSV!O:O)/$C112</f>
        <v>0.6</v>
      </c>
      <c r="AC112" s="10">
        <f>(SUMIF(CSV!$A:$A,$A112,CSV!N:N) +SUMIF(CSV!$B:$B,$A112,CSV!P:P))/$D112</f>
        <v>1</v>
      </c>
      <c r="AD112" s="6">
        <f>SUMIF(CSV!$A:$A,$A112,CSV!N:N)/$B112</f>
        <v>1</v>
      </c>
      <c r="AE112" s="14">
        <f>SUMIF(CSV!$B:$B,$A112,CSV!P:P)/$C112</f>
        <v>1</v>
      </c>
    </row>
    <row r="113" spans="1:31" x14ac:dyDescent="0.3">
      <c r="A113" t="s">
        <v>222</v>
      </c>
      <c r="B113" s="9">
        <f>COUNTIF(CSV!A:A,A113)</f>
        <v>15</v>
      </c>
      <c r="C113" s="4">
        <f>COUNTIF(CSV!B:B,A113)</f>
        <v>14</v>
      </c>
      <c r="D113" s="4">
        <f t="shared" si="3"/>
        <v>29</v>
      </c>
      <c r="E113" s="10">
        <f>(SUMIF(CSV!$A:$A,$A113,CSV!F:F) +SUMIF(CSV!$B:$B,$A113,CSV!F:F))/$D113</f>
        <v>2.6551724137931036</v>
      </c>
      <c r="F113" s="6">
        <f>SUMIF(CSV!$A:$A,$A113,CSV!F:F)/$B113</f>
        <v>2.9333333333333331</v>
      </c>
      <c r="G113" s="6">
        <f>SUMIF(CSV!$B:$B,$A113,CSV!F:F)/$C113</f>
        <v>2.3571428571428572</v>
      </c>
      <c r="H113" s="10">
        <f>(SUMIF(CSV!$A:$A,$A113,CSV!D:D) +SUMIF(CSV!$B:$B,$A113,CSV!E:E))/$D113</f>
        <v>1.5172413793103448</v>
      </c>
      <c r="I113" s="6">
        <f>SUMIF(CSV!$A:$A,$A113,CSV!D:D)/$B113</f>
        <v>1.9333333333333333</v>
      </c>
      <c r="J113" s="6">
        <f>SUMIF(CSV!$B:$B,$A113,CSV!E:E)/$C113</f>
        <v>1.0714285714285714</v>
      </c>
      <c r="K113" s="10">
        <f>(SUMIF(CSV!$A:$A,$A113,CSV!E:E) +SUMIF(CSV!$B:$B,$A113,CSV!D:D))/$D113</f>
        <v>1.1379310344827587</v>
      </c>
      <c r="L113" s="6">
        <f>SUMIF(CSV!$A:$A,$A113,CSV!E:E)/$B113</f>
        <v>1</v>
      </c>
      <c r="M113" s="6">
        <f>SUMIF(CSV!$B:$B,$A113,CSV!D:D)/$C113</f>
        <v>1.2857142857142858</v>
      </c>
      <c r="N113" s="10">
        <f>(SUMIF(CSV!$A:$A,$A113,CSV!L:L) +SUMIF(CSV!$B:$B,$A113,CSV!L:L))/$D113</f>
        <v>1.2068965517241379</v>
      </c>
      <c r="O113" s="6">
        <f>SUMIF(CSV!$A:$A,$A113,CSV!L:L)/$B113</f>
        <v>1.5333333333333334</v>
      </c>
      <c r="P113" s="6">
        <f>SUMIF(CSV!$B:$B,$A113,CSV!L:L)/$C113</f>
        <v>0.8571428571428571</v>
      </c>
      <c r="Q113" s="10">
        <f>(SUMIF(CSV!$A:$A,$A113,CSV!H:H) +SUMIF(CSV!$B:$B,$A113,CSV!J:J))/$D113</f>
        <v>0.86206896551724133</v>
      </c>
      <c r="R113" s="6">
        <f>SUMIF(CSV!$A:$A,$A113,CSV!H:H)/$B113</f>
        <v>1.0666666666666667</v>
      </c>
      <c r="S113" s="6">
        <f>SUMIF(CSV!$B:$B,$A113,CSV!J:J)/$C113</f>
        <v>0.6428571428571429</v>
      </c>
      <c r="T113" s="10">
        <f>(SUMIF(CSV!$A:$A,$A113,CSV!I:I) +SUMIF(CSV!$B:$B,$A113,CSV!K:K))/$D113</f>
        <v>0.34482758620689657</v>
      </c>
      <c r="U113" s="6">
        <f>SUMIF(CSV!$A:$A,$A113,CSV!I:I)/$B113</f>
        <v>0.46666666666666667</v>
      </c>
      <c r="V113" s="6">
        <f>SUMIF(CSV!$B:$B,$A113,CSV!K:K)/$C113</f>
        <v>0.21428571428571427</v>
      </c>
      <c r="W113" s="10">
        <f>(SUMIF(CSV!$A:$A,$A113,CSV!Q:Q) +SUMIF(CSV!$B:$B,$A113,CSV!Q:Q))/$D113</f>
        <v>1.4482758620689655</v>
      </c>
      <c r="X113" s="6">
        <f>SUMIF(CSV!$A:$A,$A113,CSV!Q:Q)/$B113</f>
        <v>1.4</v>
      </c>
      <c r="Y113" s="6">
        <f>SUMIF(CSV!$B:$B,$A113,CSV!Q:Q)/$C113</f>
        <v>1.5</v>
      </c>
      <c r="Z113" s="10">
        <f>(SUMIF(CSV!$A:$A,$A113,CSV!M:M) +SUMIF(CSV!$B:$B,$A113,CSV!O:O))/$D113</f>
        <v>0.65517241379310343</v>
      </c>
      <c r="AA113" s="6">
        <f>SUMIF(CSV!$A:$A,$A113,CSV!M:M)/$B113</f>
        <v>0.8666666666666667</v>
      </c>
      <c r="AB113" s="6">
        <f>SUMIF(CSV!$B:$B,$A113,CSV!O:O)/$C113</f>
        <v>0.42857142857142855</v>
      </c>
      <c r="AC113" s="10">
        <f>(SUMIF(CSV!$A:$A,$A113,CSV!N:N) +SUMIF(CSV!$B:$B,$A113,CSV!P:P))/$D113</f>
        <v>0.7931034482758621</v>
      </c>
      <c r="AD113" s="6">
        <f>SUMIF(CSV!$A:$A,$A113,CSV!N:N)/$B113</f>
        <v>0.53333333333333333</v>
      </c>
      <c r="AE113" s="14">
        <f>SUMIF(CSV!$B:$B,$A113,CSV!P:P)/$C113</f>
        <v>1.0714285714285714</v>
      </c>
    </row>
    <row r="114" spans="1:31" x14ac:dyDescent="0.3">
      <c r="A114" t="s">
        <v>236</v>
      </c>
      <c r="B114" s="9">
        <f>COUNTIF(CSV!A:A,A114)</f>
        <v>15</v>
      </c>
      <c r="C114" s="4">
        <f>COUNTIF(CSV!B:B,A114)</f>
        <v>14</v>
      </c>
      <c r="D114" s="4">
        <f t="shared" si="3"/>
        <v>29</v>
      </c>
      <c r="E114" s="10">
        <f>(SUMIF(CSV!$A:$A,$A114,CSV!F:F) +SUMIF(CSV!$B:$B,$A114,CSV!F:F))/$D114</f>
        <v>2.6206896551724137</v>
      </c>
      <c r="F114" s="6">
        <f>SUMIF(CSV!$A:$A,$A114,CSV!F:F)/$B114</f>
        <v>3</v>
      </c>
      <c r="G114" s="6">
        <f>SUMIF(CSV!$B:$B,$A114,CSV!F:F)/$C114</f>
        <v>2.2142857142857144</v>
      </c>
      <c r="H114" s="10">
        <f>(SUMIF(CSV!$A:$A,$A114,CSV!D:D) +SUMIF(CSV!$B:$B,$A114,CSV!E:E))/$D114</f>
        <v>1.1724137931034482</v>
      </c>
      <c r="I114" s="6">
        <f>SUMIF(CSV!$A:$A,$A114,CSV!D:D)/$B114</f>
        <v>1.7333333333333334</v>
      </c>
      <c r="J114" s="6">
        <f>SUMIF(CSV!$B:$B,$A114,CSV!E:E)/$C114</f>
        <v>0.5714285714285714</v>
      </c>
      <c r="K114" s="10">
        <f>(SUMIF(CSV!$A:$A,$A114,CSV!E:E) +SUMIF(CSV!$B:$B,$A114,CSV!D:D))/$D114</f>
        <v>1.4482758620689655</v>
      </c>
      <c r="L114" s="6">
        <f>SUMIF(CSV!$A:$A,$A114,CSV!E:E)/$B114</f>
        <v>1.2666666666666666</v>
      </c>
      <c r="M114" s="6">
        <f>SUMIF(CSV!$B:$B,$A114,CSV!D:D)/$C114</f>
        <v>1.6428571428571428</v>
      </c>
      <c r="N114" s="10">
        <f>(SUMIF(CSV!$A:$A,$A114,CSV!L:L) +SUMIF(CSV!$B:$B,$A114,CSV!L:L))/$D114</f>
        <v>1.103448275862069</v>
      </c>
      <c r="O114" s="6">
        <f>SUMIF(CSV!$A:$A,$A114,CSV!L:L)/$B114</f>
        <v>1.0666666666666667</v>
      </c>
      <c r="P114" s="6">
        <f>SUMIF(CSV!$B:$B,$A114,CSV!L:L)/$C114</f>
        <v>1.1428571428571428</v>
      </c>
      <c r="Q114" s="10">
        <f>(SUMIF(CSV!$A:$A,$A114,CSV!H:H) +SUMIF(CSV!$B:$B,$A114,CSV!J:J))/$D114</f>
        <v>0.41379310344827586</v>
      </c>
      <c r="R114" s="6">
        <f>SUMIF(CSV!$A:$A,$A114,CSV!H:H)/$B114</f>
        <v>0.46666666666666667</v>
      </c>
      <c r="S114" s="6">
        <f>SUMIF(CSV!$B:$B,$A114,CSV!J:J)/$C114</f>
        <v>0.35714285714285715</v>
      </c>
      <c r="T114" s="10">
        <f>(SUMIF(CSV!$A:$A,$A114,CSV!I:I) +SUMIF(CSV!$B:$B,$A114,CSV!K:K))/$D114</f>
        <v>0.68965517241379315</v>
      </c>
      <c r="U114" s="6">
        <f>SUMIF(CSV!$A:$A,$A114,CSV!I:I)/$B114</f>
        <v>0.6</v>
      </c>
      <c r="V114" s="6">
        <f>SUMIF(CSV!$B:$B,$A114,CSV!K:K)/$C114</f>
        <v>0.7857142857142857</v>
      </c>
      <c r="W114" s="10">
        <f>(SUMIF(CSV!$A:$A,$A114,CSV!Q:Q) +SUMIF(CSV!$B:$B,$A114,CSV!Q:Q))/$D114</f>
        <v>1.5172413793103448</v>
      </c>
      <c r="X114" s="6">
        <f>SUMIF(CSV!$A:$A,$A114,CSV!Q:Q)/$B114</f>
        <v>1.9333333333333333</v>
      </c>
      <c r="Y114" s="6">
        <f>SUMIF(CSV!$B:$B,$A114,CSV!Q:Q)/$C114</f>
        <v>1.0714285714285714</v>
      </c>
      <c r="Z114" s="10">
        <f>(SUMIF(CSV!$A:$A,$A114,CSV!M:M) +SUMIF(CSV!$B:$B,$A114,CSV!O:O))/$D114</f>
        <v>0.75862068965517238</v>
      </c>
      <c r="AA114" s="6">
        <f>SUMIF(CSV!$A:$A,$A114,CSV!M:M)/$B114</f>
        <v>1.2666666666666666</v>
      </c>
      <c r="AB114" s="6">
        <f>SUMIF(CSV!$B:$B,$A114,CSV!O:O)/$C114</f>
        <v>0.21428571428571427</v>
      </c>
      <c r="AC114" s="10">
        <f>(SUMIF(CSV!$A:$A,$A114,CSV!N:N) +SUMIF(CSV!$B:$B,$A114,CSV!P:P))/$D114</f>
        <v>0.75862068965517238</v>
      </c>
      <c r="AD114" s="6">
        <f>SUMIF(CSV!$A:$A,$A114,CSV!N:N)/$B114</f>
        <v>0.66666666666666663</v>
      </c>
      <c r="AE114" s="14">
        <f>SUMIF(CSV!$B:$B,$A114,CSV!P:P)/$C114</f>
        <v>0.8571428571428571</v>
      </c>
    </row>
    <row r="115" spans="1:31" x14ac:dyDescent="0.3">
      <c r="A115" t="s">
        <v>233</v>
      </c>
      <c r="B115" s="9">
        <f>COUNTIF(CSV!A:A,A115)</f>
        <v>14</v>
      </c>
      <c r="C115" s="4">
        <f>COUNTIF(CSV!B:B,A115)</f>
        <v>15</v>
      </c>
      <c r="D115" s="4">
        <f t="shared" si="3"/>
        <v>29</v>
      </c>
      <c r="E115" s="10">
        <f>(SUMIF(CSV!$A:$A,$A115,CSV!F:F) +SUMIF(CSV!$B:$B,$A115,CSV!F:F))/$D115</f>
        <v>2.3103448275862069</v>
      </c>
      <c r="F115" s="6">
        <f>SUMIF(CSV!$A:$A,$A115,CSV!F:F)/$B115</f>
        <v>2.5714285714285716</v>
      </c>
      <c r="G115" s="6">
        <f>SUMIF(CSV!$B:$B,$A115,CSV!F:F)/$C115</f>
        <v>2.0666666666666669</v>
      </c>
      <c r="H115" s="10">
        <f>(SUMIF(CSV!$A:$A,$A115,CSV!D:D) +SUMIF(CSV!$B:$B,$A115,CSV!E:E))/$D115</f>
        <v>1.0689655172413792</v>
      </c>
      <c r="I115" s="6">
        <f>SUMIF(CSV!$A:$A,$A115,CSV!D:D)/$B115</f>
        <v>1.7142857142857142</v>
      </c>
      <c r="J115" s="6">
        <f>SUMIF(CSV!$B:$B,$A115,CSV!E:E)/$C115</f>
        <v>0.46666666666666667</v>
      </c>
      <c r="K115" s="10">
        <f>(SUMIF(CSV!$A:$A,$A115,CSV!E:E) +SUMIF(CSV!$B:$B,$A115,CSV!D:D))/$D115</f>
        <v>1.2413793103448276</v>
      </c>
      <c r="L115" s="6">
        <f>SUMIF(CSV!$A:$A,$A115,CSV!E:E)/$B115</f>
        <v>0.8571428571428571</v>
      </c>
      <c r="M115" s="6">
        <f>SUMIF(CSV!$B:$B,$A115,CSV!D:D)/$C115</f>
        <v>1.6</v>
      </c>
      <c r="N115" s="10">
        <f>(SUMIF(CSV!$A:$A,$A115,CSV!L:L) +SUMIF(CSV!$B:$B,$A115,CSV!L:L))/$D115</f>
        <v>1.0344827586206897</v>
      </c>
      <c r="O115" s="6">
        <f>SUMIF(CSV!$A:$A,$A115,CSV!L:L)/$B115</f>
        <v>1.0714285714285714</v>
      </c>
      <c r="P115" s="6">
        <f>SUMIF(CSV!$B:$B,$A115,CSV!L:L)/$C115</f>
        <v>1</v>
      </c>
      <c r="Q115" s="10">
        <f>(SUMIF(CSV!$A:$A,$A115,CSV!H:H) +SUMIF(CSV!$B:$B,$A115,CSV!J:J))/$D115</f>
        <v>0.51724137931034486</v>
      </c>
      <c r="R115" s="6">
        <f>SUMIF(CSV!$A:$A,$A115,CSV!H:H)/$B115</f>
        <v>0.7142857142857143</v>
      </c>
      <c r="S115" s="6">
        <f>SUMIF(CSV!$B:$B,$A115,CSV!J:J)/$C115</f>
        <v>0.33333333333333331</v>
      </c>
      <c r="T115" s="10">
        <f>(SUMIF(CSV!$A:$A,$A115,CSV!I:I) +SUMIF(CSV!$B:$B,$A115,CSV!K:K))/$D115</f>
        <v>0.51724137931034486</v>
      </c>
      <c r="U115" s="6">
        <f>SUMIF(CSV!$A:$A,$A115,CSV!I:I)/$B115</f>
        <v>0.35714285714285715</v>
      </c>
      <c r="V115" s="6">
        <f>SUMIF(CSV!$B:$B,$A115,CSV!K:K)/$C115</f>
        <v>0.66666666666666663</v>
      </c>
      <c r="W115" s="10">
        <f>(SUMIF(CSV!$A:$A,$A115,CSV!Q:Q) +SUMIF(CSV!$B:$B,$A115,CSV!Q:Q))/$D115</f>
        <v>1.2758620689655173</v>
      </c>
      <c r="X115" s="6">
        <f>SUMIF(CSV!$A:$A,$A115,CSV!Q:Q)/$B115</f>
        <v>1.5</v>
      </c>
      <c r="Y115" s="6">
        <f>SUMIF(CSV!$B:$B,$A115,CSV!Q:Q)/$C115</f>
        <v>1.0666666666666667</v>
      </c>
      <c r="Z115" s="10">
        <f>(SUMIF(CSV!$A:$A,$A115,CSV!M:M) +SUMIF(CSV!$B:$B,$A115,CSV!O:O))/$D115</f>
        <v>0.55172413793103448</v>
      </c>
      <c r="AA115" s="6">
        <f>SUMIF(CSV!$A:$A,$A115,CSV!M:M)/$B115</f>
        <v>1</v>
      </c>
      <c r="AB115" s="6">
        <f>SUMIF(CSV!$B:$B,$A115,CSV!O:O)/$C115</f>
        <v>0.13333333333333333</v>
      </c>
      <c r="AC115" s="10">
        <f>(SUMIF(CSV!$A:$A,$A115,CSV!N:N) +SUMIF(CSV!$B:$B,$A115,CSV!P:P))/$D115</f>
        <v>0.72413793103448276</v>
      </c>
      <c r="AD115" s="6">
        <f>SUMIF(CSV!$A:$A,$A115,CSV!N:N)/$B115</f>
        <v>0.5</v>
      </c>
      <c r="AE115" s="14">
        <f>SUMIF(CSV!$B:$B,$A115,CSV!P:P)/$C115</f>
        <v>0.93333333333333335</v>
      </c>
    </row>
    <row r="116" spans="1:31" x14ac:dyDescent="0.3">
      <c r="A116" t="s">
        <v>225</v>
      </c>
      <c r="B116" s="9">
        <f>COUNTIF(CSV!A:A,A116)</f>
        <v>14</v>
      </c>
      <c r="C116" s="4">
        <f>COUNTIF(CSV!B:B,A116)</f>
        <v>14</v>
      </c>
      <c r="D116" s="4">
        <f t="shared" si="3"/>
        <v>28</v>
      </c>
      <c r="E116" s="10">
        <f>(SUMIF(CSV!$A:$A,$A116,CSV!F:F) +SUMIF(CSV!$B:$B,$A116,CSV!F:F))/$D116</f>
        <v>2.3928571428571428</v>
      </c>
      <c r="F116" s="6">
        <f>SUMIF(CSV!$A:$A,$A116,CSV!F:F)/$B116</f>
        <v>2.6428571428571428</v>
      </c>
      <c r="G116" s="6">
        <f>SUMIF(CSV!$B:$B,$A116,CSV!F:F)/$C116</f>
        <v>2.1428571428571428</v>
      </c>
      <c r="H116" s="10">
        <f>(SUMIF(CSV!$A:$A,$A116,CSV!D:D) +SUMIF(CSV!$B:$B,$A116,CSV!E:E))/$D116</f>
        <v>1.3571428571428572</v>
      </c>
      <c r="I116" s="6">
        <f>SUMIF(CSV!$A:$A,$A116,CSV!D:D)/$B116</f>
        <v>1.5714285714285714</v>
      </c>
      <c r="J116" s="6">
        <f>SUMIF(CSV!$B:$B,$A116,CSV!E:E)/$C116</f>
        <v>1.1428571428571428</v>
      </c>
      <c r="K116" s="10">
        <f>(SUMIF(CSV!$A:$A,$A116,CSV!E:E) +SUMIF(CSV!$B:$B,$A116,CSV!D:D))/$D116</f>
        <v>1.0357142857142858</v>
      </c>
      <c r="L116" s="6">
        <f>SUMIF(CSV!$A:$A,$A116,CSV!E:E)/$B116</f>
        <v>1.0714285714285714</v>
      </c>
      <c r="M116" s="6">
        <f>SUMIF(CSV!$B:$B,$A116,CSV!D:D)/$C116</f>
        <v>1</v>
      </c>
      <c r="N116" s="10">
        <f>(SUMIF(CSV!$A:$A,$A116,CSV!L:L) +SUMIF(CSV!$B:$B,$A116,CSV!L:L))/$D116</f>
        <v>1</v>
      </c>
      <c r="O116" s="6">
        <f>SUMIF(CSV!$A:$A,$A116,CSV!L:L)/$B116</f>
        <v>1.2857142857142858</v>
      </c>
      <c r="P116" s="6">
        <f>SUMIF(CSV!$B:$B,$A116,CSV!L:L)/$C116</f>
        <v>0.7142857142857143</v>
      </c>
      <c r="Q116" s="10">
        <f>(SUMIF(CSV!$A:$A,$A116,CSV!H:H) +SUMIF(CSV!$B:$B,$A116,CSV!J:J))/$D116</f>
        <v>0.6428571428571429</v>
      </c>
      <c r="R116" s="6">
        <f>SUMIF(CSV!$A:$A,$A116,CSV!H:H)/$B116</f>
        <v>0.7857142857142857</v>
      </c>
      <c r="S116" s="6">
        <f>SUMIF(CSV!$B:$B,$A116,CSV!J:J)/$C116</f>
        <v>0.5</v>
      </c>
      <c r="T116" s="10">
        <f>(SUMIF(CSV!$A:$A,$A116,CSV!I:I) +SUMIF(CSV!$B:$B,$A116,CSV!K:K))/$D116</f>
        <v>0.35714285714285715</v>
      </c>
      <c r="U116" s="6">
        <f>SUMIF(CSV!$A:$A,$A116,CSV!I:I)/$B116</f>
        <v>0.5</v>
      </c>
      <c r="V116" s="6">
        <f>SUMIF(CSV!$B:$B,$A116,CSV!K:K)/$C116</f>
        <v>0.21428571428571427</v>
      </c>
      <c r="W116" s="10">
        <f>(SUMIF(CSV!$A:$A,$A116,CSV!Q:Q) +SUMIF(CSV!$B:$B,$A116,CSV!Q:Q))/$D116</f>
        <v>1.3928571428571428</v>
      </c>
      <c r="X116" s="6">
        <f>SUMIF(CSV!$A:$A,$A116,CSV!Q:Q)/$B116</f>
        <v>1.3571428571428572</v>
      </c>
      <c r="Y116" s="6">
        <f>SUMIF(CSV!$B:$B,$A116,CSV!Q:Q)/$C116</f>
        <v>1.4285714285714286</v>
      </c>
      <c r="Z116" s="10">
        <f>(SUMIF(CSV!$A:$A,$A116,CSV!M:M) +SUMIF(CSV!$B:$B,$A116,CSV!O:O))/$D116</f>
        <v>0.7142857142857143</v>
      </c>
      <c r="AA116" s="6">
        <f>SUMIF(CSV!$A:$A,$A116,CSV!M:M)/$B116</f>
        <v>0.7857142857142857</v>
      </c>
      <c r="AB116" s="6">
        <f>SUMIF(CSV!$B:$B,$A116,CSV!O:O)/$C116</f>
        <v>0.6428571428571429</v>
      </c>
      <c r="AC116" s="10">
        <f>(SUMIF(CSV!$A:$A,$A116,CSV!N:N) +SUMIF(CSV!$B:$B,$A116,CSV!P:P))/$D116</f>
        <v>0.6785714285714286</v>
      </c>
      <c r="AD116" s="6">
        <f>SUMIF(CSV!$A:$A,$A116,CSV!N:N)/$B116</f>
        <v>0.5714285714285714</v>
      </c>
      <c r="AE116" s="14">
        <f>SUMIF(CSV!$B:$B,$A116,CSV!P:P)/$C116</f>
        <v>0.7857142857142857</v>
      </c>
    </row>
    <row r="117" spans="1:31" x14ac:dyDescent="0.3">
      <c r="A117" t="s">
        <v>224</v>
      </c>
      <c r="B117" s="9">
        <f>COUNTIF(CSV!A:A,A117)</f>
        <v>13</v>
      </c>
      <c r="C117" s="4">
        <f>COUNTIF(CSV!B:B,A117)</f>
        <v>14</v>
      </c>
      <c r="D117" s="4">
        <f t="shared" si="3"/>
        <v>27</v>
      </c>
      <c r="E117" s="10">
        <f>(SUMIF(CSV!$A:$A,$A117,CSV!F:F) +SUMIF(CSV!$B:$B,$A117,CSV!F:F))/$D117</f>
        <v>2.4814814814814814</v>
      </c>
      <c r="F117" s="6">
        <f>SUMIF(CSV!$A:$A,$A117,CSV!F:F)/$B117</f>
        <v>1.8461538461538463</v>
      </c>
      <c r="G117" s="6">
        <f>SUMIF(CSV!$B:$B,$A117,CSV!F:F)/$C117</f>
        <v>3.0714285714285716</v>
      </c>
      <c r="H117" s="10">
        <f>(SUMIF(CSV!$A:$A,$A117,CSV!D:D) +SUMIF(CSV!$B:$B,$A117,CSV!E:E))/$D117</f>
        <v>1.4814814814814814</v>
      </c>
      <c r="I117" s="6">
        <f>SUMIF(CSV!$A:$A,$A117,CSV!D:D)/$B117</f>
        <v>1</v>
      </c>
      <c r="J117" s="6">
        <f>SUMIF(CSV!$B:$B,$A117,CSV!E:E)/$C117</f>
        <v>1.9285714285714286</v>
      </c>
      <c r="K117" s="10">
        <f>(SUMIF(CSV!$A:$A,$A117,CSV!E:E) +SUMIF(CSV!$B:$B,$A117,CSV!D:D))/$D117</f>
        <v>1</v>
      </c>
      <c r="L117" s="6">
        <f>SUMIF(CSV!$A:$A,$A117,CSV!E:E)/$B117</f>
        <v>0.84615384615384615</v>
      </c>
      <c r="M117" s="6">
        <f>SUMIF(CSV!$B:$B,$A117,CSV!D:D)/$C117</f>
        <v>1.1428571428571428</v>
      </c>
      <c r="N117" s="10">
        <f>(SUMIF(CSV!$A:$A,$A117,CSV!L:L) +SUMIF(CSV!$B:$B,$A117,CSV!L:L))/$D117</f>
        <v>0.96296296296296291</v>
      </c>
      <c r="O117" s="6">
        <f>SUMIF(CSV!$A:$A,$A117,CSV!L:L)/$B117</f>
        <v>1</v>
      </c>
      <c r="P117" s="6">
        <f>SUMIF(CSV!$B:$B,$A117,CSV!L:L)/$C117</f>
        <v>0.9285714285714286</v>
      </c>
      <c r="Q117" s="10">
        <f>(SUMIF(CSV!$A:$A,$A117,CSV!H:H) +SUMIF(CSV!$B:$B,$A117,CSV!J:J))/$D117</f>
        <v>0.62962962962962965</v>
      </c>
      <c r="R117" s="6">
        <f>SUMIF(CSV!$A:$A,$A117,CSV!H:H)/$B117</f>
        <v>0.69230769230769229</v>
      </c>
      <c r="S117" s="6">
        <f>SUMIF(CSV!$B:$B,$A117,CSV!J:J)/$C117</f>
        <v>0.5714285714285714</v>
      </c>
      <c r="T117" s="10">
        <f>(SUMIF(CSV!$A:$A,$A117,CSV!I:I) +SUMIF(CSV!$B:$B,$A117,CSV!K:K))/$D117</f>
        <v>0.33333333333333331</v>
      </c>
      <c r="U117" s="6">
        <f>SUMIF(CSV!$A:$A,$A117,CSV!I:I)/$B117</f>
        <v>0.30769230769230771</v>
      </c>
      <c r="V117" s="6">
        <f>SUMIF(CSV!$B:$B,$A117,CSV!K:K)/$C117</f>
        <v>0.35714285714285715</v>
      </c>
      <c r="W117" s="10">
        <f>(SUMIF(CSV!$A:$A,$A117,CSV!Q:Q) +SUMIF(CSV!$B:$B,$A117,CSV!Q:Q))/$D117</f>
        <v>1.5185185185185186</v>
      </c>
      <c r="X117" s="6">
        <f>SUMIF(CSV!$A:$A,$A117,CSV!Q:Q)/$B117</f>
        <v>0.84615384615384615</v>
      </c>
      <c r="Y117" s="6">
        <f>SUMIF(CSV!$B:$B,$A117,CSV!Q:Q)/$C117</f>
        <v>2.1428571428571428</v>
      </c>
      <c r="Z117" s="10">
        <f>(SUMIF(CSV!$A:$A,$A117,CSV!M:M) +SUMIF(CSV!$B:$B,$A117,CSV!O:O))/$D117</f>
        <v>0.85185185185185186</v>
      </c>
      <c r="AA117" s="6">
        <f>SUMIF(CSV!$A:$A,$A117,CSV!M:M)/$B117</f>
        <v>0.30769230769230771</v>
      </c>
      <c r="AB117" s="6">
        <f>SUMIF(CSV!$B:$B,$A117,CSV!O:O)/$C117</f>
        <v>1.3571428571428572</v>
      </c>
      <c r="AC117" s="10">
        <f>(SUMIF(CSV!$A:$A,$A117,CSV!N:N) +SUMIF(CSV!$B:$B,$A117,CSV!P:P))/$D117</f>
        <v>0.66666666666666663</v>
      </c>
      <c r="AD117" s="6">
        <f>SUMIF(CSV!$A:$A,$A117,CSV!N:N)/$B117</f>
        <v>0.53846153846153844</v>
      </c>
      <c r="AE117" s="14">
        <f>SUMIF(CSV!$B:$B,$A117,CSV!P:P)/$C117</f>
        <v>0.7857142857142857</v>
      </c>
    </row>
    <row r="118" spans="1:31" x14ac:dyDescent="0.3">
      <c r="A118" t="s">
        <v>231</v>
      </c>
      <c r="B118" s="9">
        <f>COUNTIF(CSV!A:A,A118)</f>
        <v>14</v>
      </c>
      <c r="C118" s="4">
        <f>COUNTIF(CSV!B:B,A118)</f>
        <v>14</v>
      </c>
      <c r="D118" s="4">
        <f t="shared" si="3"/>
        <v>28</v>
      </c>
      <c r="E118" s="10">
        <f>(SUMIF(CSV!$A:$A,$A118,CSV!F:F) +SUMIF(CSV!$B:$B,$A118,CSV!F:F))/$D118</f>
        <v>2.2857142857142856</v>
      </c>
      <c r="F118" s="6">
        <f>SUMIF(CSV!$A:$A,$A118,CSV!F:F)/$B118</f>
        <v>2.5</v>
      </c>
      <c r="G118" s="6">
        <f>SUMIF(CSV!$B:$B,$A118,CSV!F:F)/$C118</f>
        <v>2.0714285714285716</v>
      </c>
      <c r="H118" s="10">
        <f>(SUMIF(CSV!$A:$A,$A118,CSV!D:D) +SUMIF(CSV!$B:$B,$A118,CSV!E:E))/$D118</f>
        <v>1.0357142857142858</v>
      </c>
      <c r="I118" s="6">
        <f>SUMIF(CSV!$A:$A,$A118,CSV!D:D)/$B118</f>
        <v>1.2857142857142858</v>
      </c>
      <c r="J118" s="6">
        <f>SUMIF(CSV!$B:$B,$A118,CSV!E:E)/$C118</f>
        <v>0.7857142857142857</v>
      </c>
      <c r="K118" s="10">
        <f>(SUMIF(CSV!$A:$A,$A118,CSV!E:E) +SUMIF(CSV!$B:$B,$A118,CSV!D:D))/$D118</f>
        <v>1.25</v>
      </c>
      <c r="L118" s="6">
        <f>SUMIF(CSV!$A:$A,$A118,CSV!E:E)/$B118</f>
        <v>1.2142857142857142</v>
      </c>
      <c r="M118" s="6">
        <f>SUMIF(CSV!$B:$B,$A118,CSV!D:D)/$C118</f>
        <v>1.2857142857142858</v>
      </c>
      <c r="N118" s="10">
        <f>(SUMIF(CSV!$A:$A,$A118,CSV!L:L) +SUMIF(CSV!$B:$B,$A118,CSV!L:L))/$D118</f>
        <v>0.9285714285714286</v>
      </c>
      <c r="O118" s="6">
        <f>SUMIF(CSV!$A:$A,$A118,CSV!L:L)/$B118</f>
        <v>1</v>
      </c>
      <c r="P118" s="6">
        <f>SUMIF(CSV!$B:$B,$A118,CSV!L:L)/$C118</f>
        <v>0.8571428571428571</v>
      </c>
      <c r="Q118" s="10">
        <f>(SUMIF(CSV!$A:$A,$A118,CSV!H:H) +SUMIF(CSV!$B:$B,$A118,CSV!J:J))/$D118</f>
        <v>0.5357142857142857</v>
      </c>
      <c r="R118" s="6">
        <f>SUMIF(CSV!$A:$A,$A118,CSV!H:H)/$B118</f>
        <v>0.6428571428571429</v>
      </c>
      <c r="S118" s="6">
        <f>SUMIF(CSV!$B:$B,$A118,CSV!J:J)/$C118</f>
        <v>0.42857142857142855</v>
      </c>
      <c r="T118" s="10">
        <f>(SUMIF(CSV!$A:$A,$A118,CSV!I:I) +SUMIF(CSV!$B:$B,$A118,CSV!K:K))/$D118</f>
        <v>0.39285714285714285</v>
      </c>
      <c r="U118" s="6">
        <f>SUMIF(CSV!$A:$A,$A118,CSV!I:I)/$B118</f>
        <v>0.35714285714285715</v>
      </c>
      <c r="V118" s="6">
        <f>SUMIF(CSV!$B:$B,$A118,CSV!K:K)/$C118</f>
        <v>0.42857142857142855</v>
      </c>
      <c r="W118" s="10">
        <f>(SUMIF(CSV!$A:$A,$A118,CSV!Q:Q) +SUMIF(CSV!$B:$B,$A118,CSV!Q:Q))/$D118</f>
        <v>1.3571428571428572</v>
      </c>
      <c r="X118" s="6">
        <f>SUMIF(CSV!$A:$A,$A118,CSV!Q:Q)/$B118</f>
        <v>1.5</v>
      </c>
      <c r="Y118" s="6">
        <f>SUMIF(CSV!$B:$B,$A118,CSV!Q:Q)/$C118</f>
        <v>1.2142857142857142</v>
      </c>
      <c r="Z118" s="10">
        <f>(SUMIF(CSV!$A:$A,$A118,CSV!M:M) +SUMIF(CSV!$B:$B,$A118,CSV!O:O))/$D118</f>
        <v>0.5</v>
      </c>
      <c r="AA118" s="6">
        <f>SUMIF(CSV!$A:$A,$A118,CSV!M:M)/$B118</f>
        <v>0.6428571428571429</v>
      </c>
      <c r="AB118" s="6">
        <f>SUMIF(CSV!$B:$B,$A118,CSV!O:O)/$C118</f>
        <v>0.35714285714285715</v>
      </c>
      <c r="AC118" s="10">
        <f>(SUMIF(CSV!$A:$A,$A118,CSV!N:N) +SUMIF(CSV!$B:$B,$A118,CSV!P:P))/$D118</f>
        <v>0.8571428571428571</v>
      </c>
      <c r="AD118" s="6">
        <f>SUMIF(CSV!$A:$A,$A118,CSV!N:N)/$B118</f>
        <v>0.8571428571428571</v>
      </c>
      <c r="AE118" s="14">
        <f>SUMIF(CSV!$B:$B,$A118,CSV!P:P)/$C118</f>
        <v>0.8571428571428571</v>
      </c>
    </row>
    <row r="119" spans="1:31" x14ac:dyDescent="0.3">
      <c r="A119" t="s">
        <v>219</v>
      </c>
      <c r="B119" s="9">
        <f>COUNTIF(CSV!A:A,A119)</f>
        <v>14</v>
      </c>
      <c r="C119" s="4">
        <f>COUNTIF(CSV!B:B,A119)</f>
        <v>13</v>
      </c>
      <c r="D119" s="4">
        <f t="shared" si="3"/>
        <v>27</v>
      </c>
      <c r="E119" s="10">
        <f>(SUMIF(CSV!$A:$A,$A119,CSV!F:F) +SUMIF(CSV!$B:$B,$A119,CSV!F:F))/$D119</f>
        <v>2.7407407407407409</v>
      </c>
      <c r="F119" s="6">
        <f>SUMIF(CSV!$A:$A,$A119,CSV!F:F)/$B119</f>
        <v>2.8571428571428572</v>
      </c>
      <c r="G119" s="6">
        <f>SUMIF(CSV!$B:$B,$A119,CSV!F:F)/$C119</f>
        <v>2.6153846153846154</v>
      </c>
      <c r="H119" s="10">
        <f>(SUMIF(CSV!$A:$A,$A119,CSV!D:D) +SUMIF(CSV!$B:$B,$A119,CSV!E:E))/$D119</f>
        <v>1.7777777777777777</v>
      </c>
      <c r="I119" s="6">
        <f>SUMIF(CSV!$A:$A,$A119,CSV!D:D)/$B119</f>
        <v>1.8571428571428572</v>
      </c>
      <c r="J119" s="6">
        <f>SUMIF(CSV!$B:$B,$A119,CSV!E:E)/$C119</f>
        <v>1.6923076923076923</v>
      </c>
      <c r="K119" s="10">
        <f>(SUMIF(CSV!$A:$A,$A119,CSV!E:E) +SUMIF(CSV!$B:$B,$A119,CSV!D:D))/$D119</f>
        <v>0.96296296296296291</v>
      </c>
      <c r="L119" s="6">
        <f>SUMIF(CSV!$A:$A,$A119,CSV!E:E)/$B119</f>
        <v>1</v>
      </c>
      <c r="M119" s="6">
        <f>SUMIF(CSV!$B:$B,$A119,CSV!D:D)/$C119</f>
        <v>0.92307692307692313</v>
      </c>
      <c r="N119" s="10">
        <f>(SUMIF(CSV!$A:$A,$A119,CSV!L:L) +SUMIF(CSV!$B:$B,$A119,CSV!L:L))/$D119</f>
        <v>1.2962962962962963</v>
      </c>
      <c r="O119" s="6">
        <f>SUMIF(CSV!$A:$A,$A119,CSV!L:L)/$B119</f>
        <v>1.6428571428571428</v>
      </c>
      <c r="P119" s="6">
        <f>SUMIF(CSV!$B:$B,$A119,CSV!L:L)/$C119</f>
        <v>0.92307692307692313</v>
      </c>
      <c r="Q119" s="10">
        <f>(SUMIF(CSV!$A:$A,$A119,CSV!H:H) +SUMIF(CSV!$B:$B,$A119,CSV!J:J))/$D119</f>
        <v>0.85185185185185186</v>
      </c>
      <c r="R119" s="6">
        <f>SUMIF(CSV!$A:$A,$A119,CSV!H:H)/$B119</f>
        <v>1</v>
      </c>
      <c r="S119" s="6">
        <f>SUMIF(CSV!$B:$B,$A119,CSV!J:J)/$C119</f>
        <v>0.69230769230769229</v>
      </c>
      <c r="T119" s="10">
        <f>(SUMIF(CSV!$A:$A,$A119,CSV!I:I) +SUMIF(CSV!$B:$B,$A119,CSV!K:K))/$D119</f>
        <v>0.44444444444444442</v>
      </c>
      <c r="U119" s="6">
        <f>SUMIF(CSV!$A:$A,$A119,CSV!I:I)/$B119</f>
        <v>0.6428571428571429</v>
      </c>
      <c r="V119" s="6">
        <f>SUMIF(CSV!$B:$B,$A119,CSV!K:K)/$C119</f>
        <v>0.23076923076923078</v>
      </c>
      <c r="W119" s="10">
        <f>(SUMIF(CSV!$A:$A,$A119,CSV!Q:Q) +SUMIF(CSV!$B:$B,$A119,CSV!Q:Q))/$D119</f>
        <v>1.4444444444444444</v>
      </c>
      <c r="X119" s="6">
        <f>SUMIF(CSV!$A:$A,$A119,CSV!Q:Q)/$B119</f>
        <v>1.2142857142857142</v>
      </c>
      <c r="Y119" s="6">
        <f>SUMIF(CSV!$B:$B,$A119,CSV!Q:Q)/$C119</f>
        <v>1.6923076923076923</v>
      </c>
      <c r="Z119" s="10">
        <f>(SUMIF(CSV!$A:$A,$A119,CSV!M:M) +SUMIF(CSV!$B:$B,$A119,CSV!O:O))/$D119</f>
        <v>0.92592592592592593</v>
      </c>
      <c r="AA119" s="6">
        <f>SUMIF(CSV!$A:$A,$A119,CSV!M:M)/$B119</f>
        <v>0.8571428571428571</v>
      </c>
      <c r="AB119" s="6">
        <f>SUMIF(CSV!$B:$B,$A119,CSV!O:O)/$C119</f>
        <v>1</v>
      </c>
      <c r="AC119" s="10">
        <f>(SUMIF(CSV!$A:$A,$A119,CSV!N:N) +SUMIF(CSV!$B:$B,$A119,CSV!P:P))/$D119</f>
        <v>0.51851851851851849</v>
      </c>
      <c r="AD119" s="6">
        <f>SUMIF(CSV!$A:$A,$A119,CSV!N:N)/$B119</f>
        <v>0.35714285714285715</v>
      </c>
      <c r="AE119" s="14">
        <f>SUMIF(CSV!$B:$B,$A119,CSV!P:P)/$C119</f>
        <v>0.69230769230769229</v>
      </c>
    </row>
    <row r="120" spans="1:31" x14ac:dyDescent="0.3">
      <c r="A120" t="s">
        <v>241</v>
      </c>
      <c r="B120" s="9">
        <f>COUNTIF(CSV!A:A,A120)</f>
        <v>15</v>
      </c>
      <c r="C120" s="4">
        <f>COUNTIF(CSV!B:B,A120)</f>
        <v>14</v>
      </c>
      <c r="D120" s="4">
        <f t="shared" si="3"/>
        <v>29</v>
      </c>
      <c r="E120" s="10">
        <f>(SUMIF(CSV!$A:$A,$A120,CSV!F:F) +SUMIF(CSV!$B:$B,$A120,CSV!F:F))/$D120</f>
        <v>2.4827586206896552</v>
      </c>
      <c r="F120" s="6">
        <f>SUMIF(CSV!$A:$A,$A120,CSV!F:F)/$B120</f>
        <v>2.4</v>
      </c>
      <c r="G120" s="6">
        <f>SUMIF(CSV!$B:$B,$A120,CSV!F:F)/$C120</f>
        <v>2.5714285714285716</v>
      </c>
      <c r="H120" s="10">
        <f>(SUMIF(CSV!$A:$A,$A120,CSV!D:D) +SUMIF(CSV!$B:$B,$A120,CSV!E:E))/$D120</f>
        <v>0.93103448275862066</v>
      </c>
      <c r="I120" s="6">
        <f>SUMIF(CSV!$A:$A,$A120,CSV!D:D)/$B120</f>
        <v>0.93333333333333335</v>
      </c>
      <c r="J120" s="6">
        <f>SUMIF(CSV!$B:$B,$A120,CSV!E:E)/$C120</f>
        <v>0.9285714285714286</v>
      </c>
      <c r="K120" s="10">
        <f>(SUMIF(CSV!$A:$A,$A120,CSV!E:E) +SUMIF(CSV!$B:$B,$A120,CSV!D:D))/$D120</f>
        <v>1.5517241379310345</v>
      </c>
      <c r="L120" s="6">
        <f>SUMIF(CSV!$A:$A,$A120,CSV!E:E)/$B120</f>
        <v>1.4666666666666666</v>
      </c>
      <c r="M120" s="6">
        <f>SUMIF(CSV!$B:$B,$A120,CSV!D:D)/$C120</f>
        <v>1.6428571428571428</v>
      </c>
      <c r="N120" s="10">
        <f>(SUMIF(CSV!$A:$A,$A120,CSV!L:L) +SUMIF(CSV!$B:$B,$A120,CSV!L:L))/$D120</f>
        <v>1.103448275862069</v>
      </c>
      <c r="O120" s="6">
        <f>SUMIF(CSV!$A:$A,$A120,CSV!L:L)/$B120</f>
        <v>1.2666666666666666</v>
      </c>
      <c r="P120" s="6">
        <f>SUMIF(CSV!$B:$B,$A120,CSV!L:L)/$C120</f>
        <v>0.9285714285714286</v>
      </c>
      <c r="Q120" s="10">
        <f>(SUMIF(CSV!$A:$A,$A120,CSV!H:H) +SUMIF(CSV!$B:$B,$A120,CSV!J:J))/$D120</f>
        <v>0.41379310344827586</v>
      </c>
      <c r="R120" s="6">
        <f>SUMIF(CSV!$A:$A,$A120,CSV!H:H)/$B120</f>
        <v>0.4</v>
      </c>
      <c r="S120" s="6">
        <f>SUMIF(CSV!$B:$B,$A120,CSV!J:J)/$C120</f>
        <v>0.42857142857142855</v>
      </c>
      <c r="T120" s="10">
        <f>(SUMIF(CSV!$A:$A,$A120,CSV!I:I) +SUMIF(CSV!$B:$B,$A120,CSV!K:K))/$D120</f>
        <v>0.68965517241379315</v>
      </c>
      <c r="U120" s="6">
        <f>SUMIF(CSV!$A:$A,$A120,CSV!I:I)/$B120</f>
        <v>0.8666666666666667</v>
      </c>
      <c r="V120" s="6">
        <f>SUMIF(CSV!$B:$B,$A120,CSV!K:K)/$C120</f>
        <v>0.5</v>
      </c>
      <c r="W120" s="10">
        <f>(SUMIF(CSV!$A:$A,$A120,CSV!Q:Q) +SUMIF(CSV!$B:$B,$A120,CSV!Q:Q))/$D120</f>
        <v>1.3793103448275863</v>
      </c>
      <c r="X120" s="6">
        <f>SUMIF(CSV!$A:$A,$A120,CSV!Q:Q)/$B120</f>
        <v>1.1333333333333333</v>
      </c>
      <c r="Y120" s="6">
        <f>SUMIF(CSV!$B:$B,$A120,CSV!Q:Q)/$C120</f>
        <v>1.6428571428571428</v>
      </c>
      <c r="Z120" s="10">
        <f>(SUMIF(CSV!$A:$A,$A120,CSV!M:M) +SUMIF(CSV!$B:$B,$A120,CSV!O:O))/$D120</f>
        <v>0.51724137931034486</v>
      </c>
      <c r="AA120" s="6">
        <f>SUMIF(CSV!$A:$A,$A120,CSV!M:M)/$B120</f>
        <v>0.53333333333333333</v>
      </c>
      <c r="AB120" s="6">
        <f>SUMIF(CSV!$B:$B,$A120,CSV!O:O)/$C120</f>
        <v>0.5</v>
      </c>
      <c r="AC120" s="10">
        <f>(SUMIF(CSV!$A:$A,$A120,CSV!N:N) +SUMIF(CSV!$B:$B,$A120,CSV!P:P))/$D120</f>
        <v>0.86206896551724133</v>
      </c>
      <c r="AD120" s="6">
        <f>SUMIF(CSV!$A:$A,$A120,CSV!N:N)/$B120</f>
        <v>0.6</v>
      </c>
      <c r="AE120" s="14">
        <f>SUMIF(CSV!$B:$B,$A120,CSV!P:P)/$C120</f>
        <v>1.1428571428571428</v>
      </c>
    </row>
    <row r="121" spans="1:31" x14ac:dyDescent="0.3">
      <c r="A121" t="s">
        <v>221</v>
      </c>
      <c r="B121" s="9">
        <f>COUNTIF(CSV!A:A,A121)</f>
        <v>14</v>
      </c>
      <c r="C121" s="4">
        <f>COUNTIF(CSV!B:B,A121)</f>
        <v>14</v>
      </c>
      <c r="D121" s="4">
        <f t="shared" si="3"/>
        <v>28</v>
      </c>
      <c r="E121" s="10">
        <f>(SUMIF(CSV!$A:$A,$A121,CSV!F:F) +SUMIF(CSV!$B:$B,$A121,CSV!F:F))/$D121</f>
        <v>2.25</v>
      </c>
      <c r="F121" s="6">
        <f>SUMIF(CSV!$A:$A,$A121,CSV!F:F)/$B121</f>
        <v>1.8571428571428572</v>
      </c>
      <c r="G121" s="6">
        <f>SUMIF(CSV!$B:$B,$A121,CSV!F:F)/$C121</f>
        <v>2.6428571428571428</v>
      </c>
      <c r="H121" s="10">
        <f>(SUMIF(CSV!$A:$A,$A121,CSV!D:D) +SUMIF(CSV!$B:$B,$A121,CSV!E:E))/$D121</f>
        <v>1.4642857142857142</v>
      </c>
      <c r="I121" s="6">
        <f>SUMIF(CSV!$A:$A,$A121,CSV!D:D)/$B121</f>
        <v>1.3571428571428572</v>
      </c>
      <c r="J121" s="6">
        <f>SUMIF(CSV!$B:$B,$A121,CSV!E:E)/$C121</f>
        <v>1.5714285714285714</v>
      </c>
      <c r="K121" s="10">
        <f>(SUMIF(CSV!$A:$A,$A121,CSV!E:E) +SUMIF(CSV!$B:$B,$A121,CSV!D:D))/$D121</f>
        <v>0.7857142857142857</v>
      </c>
      <c r="L121" s="6">
        <f>SUMIF(CSV!$A:$A,$A121,CSV!E:E)/$B121</f>
        <v>0.5</v>
      </c>
      <c r="M121" s="6">
        <f>SUMIF(CSV!$B:$B,$A121,CSV!D:D)/$C121</f>
        <v>1.0714285714285714</v>
      </c>
      <c r="N121" s="10">
        <f>(SUMIF(CSV!$A:$A,$A121,CSV!L:L) +SUMIF(CSV!$B:$B,$A121,CSV!L:L))/$D121</f>
        <v>1</v>
      </c>
      <c r="O121" s="6">
        <f>SUMIF(CSV!$A:$A,$A121,CSV!L:L)/$B121</f>
        <v>0.6428571428571429</v>
      </c>
      <c r="P121" s="6">
        <f>SUMIF(CSV!$B:$B,$A121,CSV!L:L)/$C121</f>
        <v>1.3571428571428572</v>
      </c>
      <c r="Q121" s="10">
        <f>(SUMIF(CSV!$A:$A,$A121,CSV!H:H) +SUMIF(CSV!$B:$B,$A121,CSV!J:J))/$D121</f>
        <v>0.5357142857142857</v>
      </c>
      <c r="R121" s="6">
        <f>SUMIF(CSV!$A:$A,$A121,CSV!H:H)/$B121</f>
        <v>0.35714285714285715</v>
      </c>
      <c r="S121" s="6">
        <f>SUMIF(CSV!$B:$B,$A121,CSV!J:J)/$C121</f>
        <v>0.7142857142857143</v>
      </c>
      <c r="T121" s="10">
        <f>(SUMIF(CSV!$A:$A,$A121,CSV!I:I) +SUMIF(CSV!$B:$B,$A121,CSV!K:K))/$D121</f>
        <v>0.4642857142857143</v>
      </c>
      <c r="U121" s="6">
        <f>SUMIF(CSV!$A:$A,$A121,CSV!I:I)/$B121</f>
        <v>0.2857142857142857</v>
      </c>
      <c r="V121" s="6">
        <f>SUMIF(CSV!$B:$B,$A121,CSV!K:K)/$C121</f>
        <v>0.6428571428571429</v>
      </c>
      <c r="W121" s="10">
        <f>(SUMIF(CSV!$A:$A,$A121,CSV!Q:Q) +SUMIF(CSV!$B:$B,$A121,CSV!Q:Q))/$D121</f>
        <v>1.25</v>
      </c>
      <c r="X121" s="6">
        <f>SUMIF(CSV!$A:$A,$A121,CSV!Q:Q)/$B121</f>
        <v>1.2142857142857142</v>
      </c>
      <c r="Y121" s="6">
        <f>SUMIF(CSV!$B:$B,$A121,CSV!Q:Q)/$C121</f>
        <v>1.2857142857142858</v>
      </c>
      <c r="Z121" s="10">
        <f>(SUMIF(CSV!$A:$A,$A121,CSV!M:M) +SUMIF(CSV!$B:$B,$A121,CSV!O:O))/$D121</f>
        <v>0.9285714285714286</v>
      </c>
      <c r="AA121" s="6">
        <f>SUMIF(CSV!$A:$A,$A121,CSV!M:M)/$B121</f>
        <v>1</v>
      </c>
      <c r="AB121" s="6">
        <f>SUMIF(CSV!$B:$B,$A121,CSV!O:O)/$C121</f>
        <v>0.8571428571428571</v>
      </c>
      <c r="AC121" s="10">
        <f>(SUMIF(CSV!$A:$A,$A121,CSV!N:N) +SUMIF(CSV!$B:$B,$A121,CSV!P:P))/$D121</f>
        <v>0.32142857142857145</v>
      </c>
      <c r="AD121" s="6">
        <f>SUMIF(CSV!$A:$A,$A121,CSV!N:N)/$B121</f>
        <v>0.21428571428571427</v>
      </c>
      <c r="AE121" s="14">
        <f>SUMIF(CSV!$B:$B,$A121,CSV!P:P)/$C121</f>
        <v>0.42857142857142855</v>
      </c>
    </row>
    <row r="122" spans="1:31" x14ac:dyDescent="0.3">
      <c r="A122" t="s">
        <v>220</v>
      </c>
      <c r="B122" s="9">
        <f>COUNTIF(CSV!A:A,A122)</f>
        <v>14</v>
      </c>
      <c r="C122" s="4">
        <f>COUNTIF(CSV!B:B,A122)</f>
        <v>13</v>
      </c>
      <c r="D122" s="4">
        <f t="shared" si="3"/>
        <v>27</v>
      </c>
      <c r="E122" s="10">
        <f>(SUMIF(CSV!$A:$A,$A122,CSV!F:F) +SUMIF(CSV!$B:$B,$A122,CSV!F:F))/$D122</f>
        <v>2.5185185185185186</v>
      </c>
      <c r="F122" s="6">
        <f>SUMIF(CSV!$A:$A,$A122,CSV!F:F)/$B122</f>
        <v>2.0714285714285716</v>
      </c>
      <c r="G122" s="6">
        <f>SUMIF(CSV!$B:$B,$A122,CSV!F:F)/$C122</f>
        <v>3</v>
      </c>
      <c r="H122" s="10">
        <f>(SUMIF(CSV!$A:$A,$A122,CSV!D:D) +SUMIF(CSV!$B:$B,$A122,CSV!E:E))/$D122</f>
        <v>1.6296296296296295</v>
      </c>
      <c r="I122" s="6">
        <f>SUMIF(CSV!$A:$A,$A122,CSV!D:D)/$B122</f>
        <v>1.6428571428571428</v>
      </c>
      <c r="J122" s="6">
        <f>SUMIF(CSV!$B:$B,$A122,CSV!E:E)/$C122</f>
        <v>1.6153846153846154</v>
      </c>
      <c r="K122" s="10">
        <f>(SUMIF(CSV!$A:$A,$A122,CSV!E:E) +SUMIF(CSV!$B:$B,$A122,CSV!D:D))/$D122</f>
        <v>0.88888888888888884</v>
      </c>
      <c r="L122" s="6">
        <f>SUMIF(CSV!$A:$A,$A122,CSV!E:E)/$B122</f>
        <v>0.42857142857142855</v>
      </c>
      <c r="M122" s="6">
        <f>SUMIF(CSV!$B:$B,$A122,CSV!D:D)/$C122</f>
        <v>1.3846153846153846</v>
      </c>
      <c r="N122" s="10">
        <f>(SUMIF(CSV!$A:$A,$A122,CSV!L:L) +SUMIF(CSV!$B:$B,$A122,CSV!L:L))/$D122</f>
        <v>1.2592592592592593</v>
      </c>
      <c r="O122" s="6">
        <f>SUMIF(CSV!$A:$A,$A122,CSV!L:L)/$B122</f>
        <v>0.8571428571428571</v>
      </c>
      <c r="P122" s="6">
        <f>SUMIF(CSV!$B:$B,$A122,CSV!L:L)/$C122</f>
        <v>1.6923076923076923</v>
      </c>
      <c r="Q122" s="10">
        <f>(SUMIF(CSV!$A:$A,$A122,CSV!H:H) +SUMIF(CSV!$B:$B,$A122,CSV!J:J))/$D122</f>
        <v>0.85185185185185186</v>
      </c>
      <c r="R122" s="6">
        <f>SUMIF(CSV!$A:$A,$A122,CSV!H:H)/$B122</f>
        <v>0.5</v>
      </c>
      <c r="S122" s="6">
        <f>SUMIF(CSV!$B:$B,$A122,CSV!J:J)/$C122</f>
        <v>1.2307692307692308</v>
      </c>
      <c r="T122" s="10">
        <f>(SUMIF(CSV!$A:$A,$A122,CSV!I:I) +SUMIF(CSV!$B:$B,$A122,CSV!K:K))/$D122</f>
        <v>0.40740740740740738</v>
      </c>
      <c r="U122" s="6">
        <f>SUMIF(CSV!$A:$A,$A122,CSV!I:I)/$B122</f>
        <v>0.35714285714285715</v>
      </c>
      <c r="V122" s="6">
        <f>SUMIF(CSV!$B:$B,$A122,CSV!K:K)/$C122</f>
        <v>0.46153846153846156</v>
      </c>
      <c r="W122" s="10">
        <f>(SUMIF(CSV!$A:$A,$A122,CSV!Q:Q) +SUMIF(CSV!$B:$B,$A122,CSV!Q:Q))/$D122</f>
        <v>1.2592592592592593</v>
      </c>
      <c r="X122" s="6">
        <f>SUMIF(CSV!$A:$A,$A122,CSV!Q:Q)/$B122</f>
        <v>1.2142857142857142</v>
      </c>
      <c r="Y122" s="6">
        <f>SUMIF(CSV!$B:$B,$A122,CSV!Q:Q)/$C122</f>
        <v>1.3076923076923077</v>
      </c>
      <c r="Z122" s="10">
        <f>(SUMIF(CSV!$A:$A,$A122,CSV!M:M) +SUMIF(CSV!$B:$B,$A122,CSV!O:O))/$D122</f>
        <v>0.77777777777777779</v>
      </c>
      <c r="AA122" s="6">
        <f>SUMIF(CSV!$A:$A,$A122,CSV!M:M)/$B122</f>
        <v>1.1428571428571428</v>
      </c>
      <c r="AB122" s="6">
        <f>SUMIF(CSV!$B:$B,$A122,CSV!O:O)/$C122</f>
        <v>0.38461538461538464</v>
      </c>
      <c r="AC122" s="10">
        <f>(SUMIF(CSV!$A:$A,$A122,CSV!N:N) +SUMIF(CSV!$B:$B,$A122,CSV!P:P))/$D122</f>
        <v>0.48148148148148145</v>
      </c>
      <c r="AD122" s="6">
        <f>SUMIF(CSV!$A:$A,$A122,CSV!N:N)/$B122</f>
        <v>7.1428571428571425E-2</v>
      </c>
      <c r="AE122" s="14">
        <f>SUMIF(CSV!$B:$B,$A122,CSV!P:P)/$C122</f>
        <v>0.92307692307692313</v>
      </c>
    </row>
    <row r="123" spans="1:31" x14ac:dyDescent="0.3">
      <c r="A123" t="s">
        <v>238</v>
      </c>
      <c r="B123" s="9">
        <f>COUNTIF(CSV!A:A,A123)</f>
        <v>15</v>
      </c>
      <c r="C123" s="4">
        <f>COUNTIF(CSV!B:B,A123)</f>
        <v>14</v>
      </c>
      <c r="D123" s="4">
        <f t="shared" si="3"/>
        <v>29</v>
      </c>
      <c r="E123" s="10">
        <f>(SUMIF(CSV!$A:$A,$A123,CSV!F:F) +SUMIF(CSV!$B:$B,$A123,CSV!F:F))/$D123</f>
        <v>2.5862068965517242</v>
      </c>
      <c r="F123" s="6">
        <f>SUMIF(CSV!$A:$A,$A123,CSV!F:F)/$B123</f>
        <v>2.6</v>
      </c>
      <c r="G123" s="6">
        <f>SUMIF(CSV!$B:$B,$A123,CSV!F:F)/$C123</f>
        <v>2.5714285714285716</v>
      </c>
      <c r="H123" s="10">
        <f>(SUMIF(CSV!$A:$A,$A123,CSV!D:D) +SUMIF(CSV!$B:$B,$A123,CSV!E:E))/$D123</f>
        <v>1</v>
      </c>
      <c r="I123" s="6">
        <f>SUMIF(CSV!$A:$A,$A123,CSV!D:D)/$B123</f>
        <v>1.1333333333333333</v>
      </c>
      <c r="J123" s="6">
        <f>SUMIF(CSV!$B:$B,$A123,CSV!E:E)/$C123</f>
        <v>0.8571428571428571</v>
      </c>
      <c r="K123" s="10">
        <f>(SUMIF(CSV!$A:$A,$A123,CSV!E:E) +SUMIF(CSV!$B:$B,$A123,CSV!D:D))/$D123</f>
        <v>1.5862068965517242</v>
      </c>
      <c r="L123" s="6">
        <f>SUMIF(CSV!$A:$A,$A123,CSV!E:E)/$B123</f>
        <v>1.4666666666666666</v>
      </c>
      <c r="M123" s="6">
        <f>SUMIF(CSV!$B:$B,$A123,CSV!D:D)/$C123</f>
        <v>1.7142857142857142</v>
      </c>
      <c r="N123" s="10">
        <f>(SUMIF(CSV!$A:$A,$A123,CSV!L:L) +SUMIF(CSV!$B:$B,$A123,CSV!L:L))/$D123</f>
        <v>1.1724137931034482</v>
      </c>
      <c r="O123" s="6">
        <f>SUMIF(CSV!$A:$A,$A123,CSV!L:L)/$B123</f>
        <v>1.0666666666666667</v>
      </c>
      <c r="P123" s="6">
        <f>SUMIF(CSV!$B:$B,$A123,CSV!L:L)/$C123</f>
        <v>1.2857142857142858</v>
      </c>
      <c r="Q123" s="10">
        <f>(SUMIF(CSV!$A:$A,$A123,CSV!H:H) +SUMIF(CSV!$B:$B,$A123,CSV!J:J))/$D123</f>
        <v>0.31034482758620691</v>
      </c>
      <c r="R123" s="6">
        <f>SUMIF(CSV!$A:$A,$A123,CSV!H:H)/$B123</f>
        <v>0.33333333333333331</v>
      </c>
      <c r="S123" s="6">
        <f>SUMIF(CSV!$B:$B,$A123,CSV!J:J)/$C123</f>
        <v>0.2857142857142857</v>
      </c>
      <c r="T123" s="10">
        <f>(SUMIF(CSV!$A:$A,$A123,CSV!I:I) +SUMIF(CSV!$B:$B,$A123,CSV!K:K))/$D123</f>
        <v>0.86206896551724133</v>
      </c>
      <c r="U123" s="6">
        <f>SUMIF(CSV!$A:$A,$A123,CSV!I:I)/$B123</f>
        <v>0.73333333333333328</v>
      </c>
      <c r="V123" s="6">
        <f>SUMIF(CSV!$B:$B,$A123,CSV!K:K)/$C123</f>
        <v>1</v>
      </c>
      <c r="W123" s="10">
        <f>(SUMIF(CSV!$A:$A,$A123,CSV!Q:Q) +SUMIF(CSV!$B:$B,$A123,CSV!Q:Q))/$D123</f>
        <v>1.4137931034482758</v>
      </c>
      <c r="X123" s="6">
        <f>SUMIF(CSV!$A:$A,$A123,CSV!Q:Q)/$B123</f>
        <v>1.5333333333333334</v>
      </c>
      <c r="Y123" s="6">
        <f>SUMIF(CSV!$B:$B,$A123,CSV!Q:Q)/$C123</f>
        <v>1.2857142857142858</v>
      </c>
      <c r="Z123" s="10">
        <f>(SUMIF(CSV!$A:$A,$A123,CSV!M:M) +SUMIF(CSV!$B:$B,$A123,CSV!O:O))/$D123</f>
        <v>0.68965517241379315</v>
      </c>
      <c r="AA123" s="6">
        <f>SUMIF(CSV!$A:$A,$A123,CSV!M:M)/$B123</f>
        <v>0.8</v>
      </c>
      <c r="AB123" s="6">
        <f>SUMIF(CSV!$B:$B,$A123,CSV!O:O)/$C123</f>
        <v>0.5714285714285714</v>
      </c>
      <c r="AC123" s="10">
        <f>(SUMIF(CSV!$A:$A,$A123,CSV!N:N) +SUMIF(CSV!$B:$B,$A123,CSV!P:P))/$D123</f>
        <v>0.72413793103448276</v>
      </c>
      <c r="AD123" s="6">
        <f>SUMIF(CSV!$A:$A,$A123,CSV!N:N)/$B123</f>
        <v>0.73333333333333328</v>
      </c>
      <c r="AE123" s="14">
        <f>SUMIF(CSV!$B:$B,$A123,CSV!P:P)/$C123</f>
        <v>0.7142857142857143</v>
      </c>
    </row>
    <row r="124" spans="1:31" x14ac:dyDescent="0.3">
      <c r="A124" t="s">
        <v>228</v>
      </c>
      <c r="B124" s="9">
        <f>COUNTIF(CSV!A:A,A124)</f>
        <v>13</v>
      </c>
      <c r="C124" s="4">
        <f>COUNTIF(CSV!B:B,A124)</f>
        <v>14</v>
      </c>
      <c r="D124" s="4">
        <f t="shared" si="3"/>
        <v>27</v>
      </c>
      <c r="E124" s="10">
        <f>(SUMIF(CSV!$A:$A,$A124,CSV!F:F) +SUMIF(CSV!$B:$B,$A124,CSV!F:F))/$D124</f>
        <v>3.074074074074074</v>
      </c>
      <c r="F124" s="6">
        <f>SUMIF(CSV!$A:$A,$A124,CSV!F:F)/$B124</f>
        <v>3.2307692307692308</v>
      </c>
      <c r="G124" s="6">
        <f>SUMIF(CSV!$B:$B,$A124,CSV!F:F)/$C124</f>
        <v>2.9285714285714284</v>
      </c>
      <c r="H124" s="10">
        <f>(SUMIF(CSV!$A:$A,$A124,CSV!D:D) +SUMIF(CSV!$B:$B,$A124,CSV!E:E))/$D124</f>
        <v>1.4074074074074074</v>
      </c>
      <c r="I124" s="6">
        <f>SUMIF(CSV!$A:$A,$A124,CSV!D:D)/$B124</f>
        <v>1.6923076923076923</v>
      </c>
      <c r="J124" s="6">
        <f>SUMIF(CSV!$B:$B,$A124,CSV!E:E)/$C124</f>
        <v>1.1428571428571428</v>
      </c>
      <c r="K124" s="10">
        <f>(SUMIF(CSV!$A:$A,$A124,CSV!E:E) +SUMIF(CSV!$B:$B,$A124,CSV!D:D))/$D124</f>
        <v>1.6666666666666667</v>
      </c>
      <c r="L124" s="6">
        <f>SUMIF(CSV!$A:$A,$A124,CSV!E:E)/$B124</f>
        <v>1.5384615384615385</v>
      </c>
      <c r="M124" s="6">
        <f>SUMIF(CSV!$B:$B,$A124,CSV!D:D)/$C124</f>
        <v>1.7857142857142858</v>
      </c>
      <c r="N124" s="10">
        <f>(SUMIF(CSV!$A:$A,$A124,CSV!L:L) +SUMIF(CSV!$B:$B,$A124,CSV!L:L))/$D124</f>
        <v>1.5925925925925926</v>
      </c>
      <c r="O124" s="6">
        <f>SUMIF(CSV!$A:$A,$A124,CSV!L:L)/$B124</f>
        <v>1.8461538461538463</v>
      </c>
      <c r="P124" s="6">
        <f>SUMIF(CSV!$B:$B,$A124,CSV!L:L)/$C124</f>
        <v>1.3571428571428572</v>
      </c>
      <c r="Q124" s="10">
        <f>(SUMIF(CSV!$A:$A,$A124,CSV!H:H) +SUMIF(CSV!$B:$B,$A124,CSV!J:J))/$D124</f>
        <v>0.62962962962962965</v>
      </c>
      <c r="R124" s="6">
        <f>SUMIF(CSV!$A:$A,$A124,CSV!H:H)/$B124</f>
        <v>0.92307692307692313</v>
      </c>
      <c r="S124" s="6">
        <f>SUMIF(CSV!$B:$B,$A124,CSV!J:J)/$C124</f>
        <v>0.35714285714285715</v>
      </c>
      <c r="T124" s="10">
        <f>(SUMIF(CSV!$A:$A,$A124,CSV!I:I) +SUMIF(CSV!$B:$B,$A124,CSV!K:K))/$D124</f>
        <v>0.96296296296296291</v>
      </c>
      <c r="U124" s="6">
        <f>SUMIF(CSV!$A:$A,$A124,CSV!I:I)/$B124</f>
        <v>0.92307692307692313</v>
      </c>
      <c r="V124" s="6">
        <f>SUMIF(CSV!$B:$B,$A124,CSV!K:K)/$C124</f>
        <v>1</v>
      </c>
      <c r="W124" s="10">
        <f>(SUMIF(CSV!$A:$A,$A124,CSV!Q:Q) +SUMIF(CSV!$B:$B,$A124,CSV!Q:Q))/$D124</f>
        <v>1.4814814814814814</v>
      </c>
      <c r="X124" s="6">
        <f>SUMIF(CSV!$A:$A,$A124,CSV!Q:Q)/$B124</f>
        <v>1.3846153846153846</v>
      </c>
      <c r="Y124" s="6">
        <f>SUMIF(CSV!$B:$B,$A124,CSV!Q:Q)/$C124</f>
        <v>1.5714285714285714</v>
      </c>
      <c r="Z124" s="10">
        <f>(SUMIF(CSV!$A:$A,$A124,CSV!M:M) +SUMIF(CSV!$B:$B,$A124,CSV!O:O))/$D124</f>
        <v>0.77777777777777779</v>
      </c>
      <c r="AA124" s="6">
        <f>SUMIF(CSV!$A:$A,$A124,CSV!M:M)/$B124</f>
        <v>0.76923076923076927</v>
      </c>
      <c r="AB124" s="6">
        <f>SUMIF(CSV!$B:$B,$A124,CSV!O:O)/$C124</f>
        <v>0.7857142857142857</v>
      </c>
      <c r="AC124" s="10">
        <f>(SUMIF(CSV!$A:$A,$A124,CSV!N:N) +SUMIF(CSV!$B:$B,$A124,CSV!P:P))/$D124</f>
        <v>0.70370370370370372</v>
      </c>
      <c r="AD124" s="6">
        <f>SUMIF(CSV!$A:$A,$A124,CSV!N:N)/$B124</f>
        <v>0.61538461538461542</v>
      </c>
      <c r="AE124" s="14">
        <f>SUMIF(CSV!$B:$B,$A124,CSV!P:P)/$C124</f>
        <v>0.7857142857142857</v>
      </c>
    </row>
    <row r="125" spans="1:31" x14ac:dyDescent="0.3">
      <c r="A125" t="s">
        <v>234</v>
      </c>
      <c r="B125" s="9">
        <f>COUNTIF(CSV!A:A,A125)</f>
        <v>14</v>
      </c>
      <c r="C125" s="4">
        <f>COUNTIF(CSV!B:B,A125)</f>
        <v>14</v>
      </c>
      <c r="D125" s="4">
        <f t="shared" ref="D125:D132" si="4">B125+C125</f>
        <v>28</v>
      </c>
      <c r="E125" s="10">
        <f>(SUMIF(CSV!$A:$A,$A125,CSV!F:F) +SUMIF(CSV!$B:$B,$A125,CSV!F:F))/$D125</f>
        <v>2.6785714285714284</v>
      </c>
      <c r="F125" s="6">
        <f>SUMIF(CSV!$A:$A,$A125,CSV!F:F)/$B125</f>
        <v>2.4285714285714284</v>
      </c>
      <c r="G125" s="6">
        <f>SUMIF(CSV!$B:$B,$A125,CSV!F:F)/$C125</f>
        <v>2.9285714285714284</v>
      </c>
      <c r="H125" s="10">
        <f>(SUMIF(CSV!$A:$A,$A125,CSV!D:D) +SUMIF(CSV!$B:$B,$A125,CSV!E:E))/$D125</f>
        <v>1.3214285714285714</v>
      </c>
      <c r="I125" s="6">
        <f>SUMIF(CSV!$A:$A,$A125,CSV!D:D)/$B125</f>
        <v>1.3571428571428572</v>
      </c>
      <c r="J125" s="6">
        <f>SUMIF(CSV!$B:$B,$A125,CSV!E:E)/$C125</f>
        <v>1.2857142857142858</v>
      </c>
      <c r="K125" s="10">
        <f>(SUMIF(CSV!$A:$A,$A125,CSV!E:E) +SUMIF(CSV!$B:$B,$A125,CSV!D:D))/$D125</f>
        <v>1.3571428571428572</v>
      </c>
      <c r="L125" s="6">
        <f>SUMIF(CSV!$A:$A,$A125,CSV!E:E)/$B125</f>
        <v>1.0714285714285714</v>
      </c>
      <c r="M125" s="6">
        <f>SUMIF(CSV!$B:$B,$A125,CSV!D:D)/$C125</f>
        <v>1.6428571428571428</v>
      </c>
      <c r="N125" s="10">
        <f>(SUMIF(CSV!$A:$A,$A125,CSV!L:L) +SUMIF(CSV!$B:$B,$A125,CSV!L:L))/$D125</f>
        <v>1.0714285714285714</v>
      </c>
      <c r="O125" s="6">
        <f>SUMIF(CSV!$A:$A,$A125,CSV!L:L)/$B125</f>
        <v>0.7142857142857143</v>
      </c>
      <c r="P125" s="6">
        <f>SUMIF(CSV!$B:$B,$A125,CSV!L:L)/$C125</f>
        <v>1.4285714285714286</v>
      </c>
      <c r="Q125" s="10">
        <f>(SUMIF(CSV!$A:$A,$A125,CSV!H:H) +SUMIF(CSV!$B:$B,$A125,CSV!J:J))/$D125</f>
        <v>0.5</v>
      </c>
      <c r="R125" s="6">
        <f>SUMIF(CSV!$A:$A,$A125,CSV!H:H)/$B125</f>
        <v>0.42857142857142855</v>
      </c>
      <c r="S125" s="6">
        <f>SUMIF(CSV!$B:$B,$A125,CSV!J:J)/$C125</f>
        <v>0.5714285714285714</v>
      </c>
      <c r="T125" s="10">
        <f>(SUMIF(CSV!$A:$A,$A125,CSV!I:I) +SUMIF(CSV!$B:$B,$A125,CSV!K:K))/$D125</f>
        <v>0.5714285714285714</v>
      </c>
      <c r="U125" s="6">
        <f>SUMIF(CSV!$A:$A,$A125,CSV!I:I)/$B125</f>
        <v>0.2857142857142857</v>
      </c>
      <c r="V125" s="6">
        <f>SUMIF(CSV!$B:$B,$A125,CSV!K:K)/$C125</f>
        <v>0.8571428571428571</v>
      </c>
      <c r="W125" s="10">
        <f>(SUMIF(CSV!$A:$A,$A125,CSV!Q:Q) +SUMIF(CSV!$B:$B,$A125,CSV!Q:Q))/$D125</f>
        <v>1.6071428571428572</v>
      </c>
      <c r="X125" s="6">
        <f>SUMIF(CSV!$A:$A,$A125,CSV!Q:Q)/$B125</f>
        <v>1.7142857142857142</v>
      </c>
      <c r="Y125" s="6">
        <f>SUMIF(CSV!$B:$B,$A125,CSV!Q:Q)/$C125</f>
        <v>1.5</v>
      </c>
      <c r="Z125" s="10">
        <f>(SUMIF(CSV!$A:$A,$A125,CSV!M:M) +SUMIF(CSV!$B:$B,$A125,CSV!O:O))/$D125</f>
        <v>0.8214285714285714</v>
      </c>
      <c r="AA125" s="6">
        <f>SUMIF(CSV!$A:$A,$A125,CSV!M:M)/$B125</f>
        <v>0.9285714285714286</v>
      </c>
      <c r="AB125" s="6">
        <f>SUMIF(CSV!$B:$B,$A125,CSV!O:O)/$C125</f>
        <v>0.7142857142857143</v>
      </c>
      <c r="AC125" s="10">
        <f>(SUMIF(CSV!$A:$A,$A125,CSV!N:N) +SUMIF(CSV!$B:$B,$A125,CSV!P:P))/$D125</f>
        <v>0.7857142857142857</v>
      </c>
      <c r="AD125" s="6">
        <f>SUMIF(CSV!$A:$A,$A125,CSV!N:N)/$B125</f>
        <v>0.7857142857142857</v>
      </c>
      <c r="AE125" s="14">
        <f>SUMIF(CSV!$B:$B,$A125,CSV!P:P)/$C125</f>
        <v>0.7857142857142857</v>
      </c>
    </row>
    <row r="126" spans="1:31" x14ac:dyDescent="0.3">
      <c r="A126" t="s">
        <v>242</v>
      </c>
      <c r="B126" s="9">
        <f>COUNTIF(CSV!A:A,A126)</f>
        <v>14</v>
      </c>
      <c r="C126" s="4">
        <f>COUNTIF(CSV!B:B,A126)</f>
        <v>15</v>
      </c>
      <c r="D126" s="4">
        <f t="shared" si="4"/>
        <v>29</v>
      </c>
      <c r="E126" s="10">
        <f>(SUMIF(CSV!$A:$A,$A126,CSV!F:F) +SUMIF(CSV!$B:$B,$A126,CSV!F:F))/$D126</f>
        <v>3.0344827586206895</v>
      </c>
      <c r="F126" s="6">
        <f>SUMIF(CSV!$A:$A,$A126,CSV!F:F)/$B126</f>
        <v>2.7142857142857144</v>
      </c>
      <c r="G126" s="6">
        <f>SUMIF(CSV!$B:$B,$A126,CSV!F:F)/$C126</f>
        <v>3.3333333333333335</v>
      </c>
      <c r="H126" s="10">
        <f>(SUMIF(CSV!$A:$A,$A126,CSV!D:D) +SUMIF(CSV!$B:$B,$A126,CSV!E:E))/$D126</f>
        <v>1</v>
      </c>
      <c r="I126" s="6">
        <f>SUMIF(CSV!$A:$A,$A126,CSV!D:D)/$B126</f>
        <v>1.0714285714285714</v>
      </c>
      <c r="J126" s="6">
        <f>SUMIF(CSV!$B:$B,$A126,CSV!E:E)/$C126</f>
        <v>0.93333333333333335</v>
      </c>
      <c r="K126" s="10">
        <f>(SUMIF(CSV!$A:$A,$A126,CSV!E:E) +SUMIF(CSV!$B:$B,$A126,CSV!D:D))/$D126</f>
        <v>2.0344827586206895</v>
      </c>
      <c r="L126" s="6">
        <f>SUMIF(CSV!$A:$A,$A126,CSV!E:E)/$B126</f>
        <v>1.6428571428571428</v>
      </c>
      <c r="M126" s="6">
        <f>SUMIF(CSV!$B:$B,$A126,CSV!D:D)/$C126</f>
        <v>2.4</v>
      </c>
      <c r="N126" s="10">
        <f>(SUMIF(CSV!$A:$A,$A126,CSV!L:L) +SUMIF(CSV!$B:$B,$A126,CSV!L:L))/$D126</f>
        <v>1.4827586206896552</v>
      </c>
      <c r="O126" s="6">
        <f>SUMIF(CSV!$A:$A,$A126,CSV!L:L)/$B126</f>
        <v>1.2857142857142858</v>
      </c>
      <c r="P126" s="6">
        <f>SUMIF(CSV!$B:$B,$A126,CSV!L:L)/$C126</f>
        <v>1.6666666666666667</v>
      </c>
      <c r="Q126" s="10">
        <f>(SUMIF(CSV!$A:$A,$A126,CSV!H:H) +SUMIF(CSV!$B:$B,$A126,CSV!J:J))/$D126</f>
        <v>0.58620689655172409</v>
      </c>
      <c r="R126" s="6">
        <f>SUMIF(CSV!$A:$A,$A126,CSV!H:H)/$B126</f>
        <v>0.5714285714285714</v>
      </c>
      <c r="S126" s="6">
        <f>SUMIF(CSV!$B:$B,$A126,CSV!J:J)/$C126</f>
        <v>0.6</v>
      </c>
      <c r="T126" s="10">
        <f>(SUMIF(CSV!$A:$A,$A126,CSV!I:I) +SUMIF(CSV!$B:$B,$A126,CSV!K:K))/$D126</f>
        <v>0.89655172413793105</v>
      </c>
      <c r="U126" s="6">
        <f>SUMIF(CSV!$A:$A,$A126,CSV!I:I)/$B126</f>
        <v>0.7142857142857143</v>
      </c>
      <c r="V126" s="6">
        <f>SUMIF(CSV!$B:$B,$A126,CSV!K:K)/$C126</f>
        <v>1.0666666666666667</v>
      </c>
      <c r="W126" s="10">
        <f>(SUMIF(CSV!$A:$A,$A126,CSV!Q:Q) +SUMIF(CSV!$B:$B,$A126,CSV!Q:Q))/$D126</f>
        <v>1.5517241379310345</v>
      </c>
      <c r="X126" s="6">
        <f>SUMIF(CSV!$A:$A,$A126,CSV!Q:Q)/$B126</f>
        <v>1.4285714285714286</v>
      </c>
      <c r="Y126" s="6">
        <f>SUMIF(CSV!$B:$B,$A126,CSV!Q:Q)/$C126</f>
        <v>1.6666666666666667</v>
      </c>
      <c r="Z126" s="10">
        <f>(SUMIF(CSV!$A:$A,$A126,CSV!M:M) +SUMIF(CSV!$B:$B,$A126,CSV!O:O))/$D126</f>
        <v>0.41379310344827586</v>
      </c>
      <c r="AA126" s="6">
        <f>SUMIF(CSV!$A:$A,$A126,CSV!M:M)/$B126</f>
        <v>0.5</v>
      </c>
      <c r="AB126" s="6">
        <f>SUMIF(CSV!$B:$B,$A126,CSV!O:O)/$C126</f>
        <v>0.33333333333333331</v>
      </c>
      <c r="AC126" s="10">
        <f>(SUMIF(CSV!$A:$A,$A126,CSV!N:N) +SUMIF(CSV!$B:$B,$A126,CSV!P:P))/$D126</f>
        <v>1.1379310344827587</v>
      </c>
      <c r="AD126" s="6">
        <f>SUMIF(CSV!$A:$A,$A126,CSV!N:N)/$B126</f>
        <v>0.9285714285714286</v>
      </c>
      <c r="AE126" s="14">
        <f>SUMIF(CSV!$B:$B,$A126,CSV!P:P)/$C126</f>
        <v>1.3333333333333333</v>
      </c>
    </row>
    <row r="127" spans="1:31" x14ac:dyDescent="0.3">
      <c r="A127" t="s">
        <v>229</v>
      </c>
      <c r="B127" s="9">
        <f>COUNTIF(CSV!A:A,A127)</f>
        <v>14</v>
      </c>
      <c r="C127" s="4">
        <f>COUNTIF(CSV!B:B,A127)</f>
        <v>14</v>
      </c>
      <c r="D127" s="4">
        <f t="shared" si="4"/>
        <v>28</v>
      </c>
      <c r="E127" s="10">
        <f>(SUMIF(CSV!$A:$A,$A127,CSV!F:F) +SUMIF(CSV!$B:$B,$A127,CSV!F:F))/$D127</f>
        <v>2.7142857142857144</v>
      </c>
      <c r="F127" s="6">
        <f>SUMIF(CSV!$A:$A,$A127,CSV!F:F)/$B127</f>
        <v>3.0714285714285716</v>
      </c>
      <c r="G127" s="6">
        <f>SUMIF(CSV!$B:$B,$A127,CSV!F:F)/$C127</f>
        <v>2.3571428571428572</v>
      </c>
      <c r="H127" s="10">
        <f>(SUMIF(CSV!$A:$A,$A127,CSV!D:D) +SUMIF(CSV!$B:$B,$A127,CSV!E:E))/$D127</f>
        <v>1.4642857142857142</v>
      </c>
      <c r="I127" s="6">
        <f>SUMIF(CSV!$A:$A,$A127,CSV!D:D)/$B127</f>
        <v>1.7142857142857142</v>
      </c>
      <c r="J127" s="6">
        <f>SUMIF(CSV!$B:$B,$A127,CSV!E:E)/$C127</f>
        <v>1.2142857142857142</v>
      </c>
      <c r="K127" s="10">
        <f>(SUMIF(CSV!$A:$A,$A127,CSV!E:E) +SUMIF(CSV!$B:$B,$A127,CSV!D:D))/$D127</f>
        <v>1.25</v>
      </c>
      <c r="L127" s="6">
        <f>SUMIF(CSV!$A:$A,$A127,CSV!E:E)/$B127</f>
        <v>1.3571428571428572</v>
      </c>
      <c r="M127" s="6">
        <f>SUMIF(CSV!$B:$B,$A127,CSV!D:D)/$C127</f>
        <v>1.1428571428571428</v>
      </c>
      <c r="N127" s="10">
        <f>(SUMIF(CSV!$A:$A,$A127,CSV!L:L) +SUMIF(CSV!$B:$B,$A127,CSV!L:L))/$D127</f>
        <v>1.1428571428571428</v>
      </c>
      <c r="O127" s="6">
        <f>SUMIF(CSV!$A:$A,$A127,CSV!L:L)/$B127</f>
        <v>1.1428571428571428</v>
      </c>
      <c r="P127" s="6">
        <f>SUMIF(CSV!$B:$B,$A127,CSV!L:L)/$C127</f>
        <v>1.1428571428571428</v>
      </c>
      <c r="Q127" s="10">
        <f>(SUMIF(CSV!$A:$A,$A127,CSV!H:H) +SUMIF(CSV!$B:$B,$A127,CSV!J:J))/$D127</f>
        <v>0.5714285714285714</v>
      </c>
      <c r="R127" s="6">
        <f>SUMIF(CSV!$A:$A,$A127,CSV!H:H)/$B127</f>
        <v>0.5714285714285714</v>
      </c>
      <c r="S127" s="6">
        <f>SUMIF(CSV!$B:$B,$A127,CSV!J:J)/$C127</f>
        <v>0.5714285714285714</v>
      </c>
      <c r="T127" s="10">
        <f>(SUMIF(CSV!$A:$A,$A127,CSV!I:I) +SUMIF(CSV!$B:$B,$A127,CSV!K:K))/$D127</f>
        <v>0.5714285714285714</v>
      </c>
      <c r="U127" s="6">
        <f>SUMIF(CSV!$A:$A,$A127,CSV!I:I)/$B127</f>
        <v>0.5714285714285714</v>
      </c>
      <c r="V127" s="6">
        <f>SUMIF(CSV!$B:$B,$A127,CSV!K:K)/$C127</f>
        <v>0.5714285714285714</v>
      </c>
      <c r="W127" s="10">
        <f>(SUMIF(CSV!$A:$A,$A127,CSV!Q:Q) +SUMIF(CSV!$B:$B,$A127,CSV!Q:Q))/$D127</f>
        <v>1.5714285714285714</v>
      </c>
      <c r="X127" s="6">
        <f>SUMIF(CSV!$A:$A,$A127,CSV!Q:Q)/$B127</f>
        <v>1.9285714285714286</v>
      </c>
      <c r="Y127" s="6">
        <f>SUMIF(CSV!$B:$B,$A127,CSV!Q:Q)/$C127</f>
        <v>1.2142857142857142</v>
      </c>
      <c r="Z127" s="10">
        <f>(SUMIF(CSV!$A:$A,$A127,CSV!M:M) +SUMIF(CSV!$B:$B,$A127,CSV!O:O))/$D127</f>
        <v>0.8928571428571429</v>
      </c>
      <c r="AA127" s="6">
        <f>SUMIF(CSV!$A:$A,$A127,CSV!M:M)/$B127</f>
        <v>1.1428571428571428</v>
      </c>
      <c r="AB127" s="6">
        <f>SUMIF(CSV!$B:$B,$A127,CSV!O:O)/$C127</f>
        <v>0.6428571428571429</v>
      </c>
      <c r="AC127" s="10">
        <f>(SUMIF(CSV!$A:$A,$A127,CSV!N:N) +SUMIF(CSV!$B:$B,$A127,CSV!P:P))/$D127</f>
        <v>0.6785714285714286</v>
      </c>
      <c r="AD127" s="6">
        <f>SUMIF(CSV!$A:$A,$A127,CSV!N:N)/$B127</f>
        <v>0.7857142857142857</v>
      </c>
      <c r="AE127" s="14">
        <f>SUMIF(CSV!$B:$B,$A127,CSV!P:P)/$C127</f>
        <v>0.5714285714285714</v>
      </c>
    </row>
    <row r="128" spans="1:31" x14ac:dyDescent="0.3">
      <c r="A128" t="s">
        <v>235</v>
      </c>
      <c r="B128" s="9">
        <f>COUNTIF(CSV!A:A,A128)</f>
        <v>14</v>
      </c>
      <c r="C128" s="4">
        <f>COUNTIF(CSV!B:B,A128)</f>
        <v>14</v>
      </c>
      <c r="D128" s="4">
        <f t="shared" si="4"/>
        <v>28</v>
      </c>
      <c r="E128" s="10">
        <f>(SUMIF(CSV!$A:$A,$A128,CSV!F:F) +SUMIF(CSV!$B:$B,$A128,CSV!F:F))/$D128</f>
        <v>2.25</v>
      </c>
      <c r="F128" s="6">
        <f>SUMIF(CSV!$A:$A,$A128,CSV!F:F)/$B128</f>
        <v>2.8571428571428572</v>
      </c>
      <c r="G128" s="6">
        <f>SUMIF(CSV!$B:$B,$A128,CSV!F:F)/$C128</f>
        <v>1.6428571428571428</v>
      </c>
      <c r="H128" s="10">
        <f>(SUMIF(CSV!$A:$A,$A128,CSV!D:D) +SUMIF(CSV!$B:$B,$A128,CSV!E:E))/$D128</f>
        <v>0.9642857142857143</v>
      </c>
      <c r="I128" s="6">
        <f>SUMIF(CSV!$A:$A,$A128,CSV!D:D)/$B128</f>
        <v>1.1428571428571428</v>
      </c>
      <c r="J128" s="6">
        <f>SUMIF(CSV!$B:$B,$A128,CSV!E:E)/$C128</f>
        <v>0.7857142857142857</v>
      </c>
      <c r="K128" s="10">
        <f>(SUMIF(CSV!$A:$A,$A128,CSV!E:E) +SUMIF(CSV!$B:$B,$A128,CSV!D:D))/$D128</f>
        <v>1.2857142857142858</v>
      </c>
      <c r="L128" s="6">
        <f>SUMIF(CSV!$A:$A,$A128,CSV!E:E)/$B128</f>
        <v>1.7142857142857142</v>
      </c>
      <c r="M128" s="6">
        <f>SUMIF(CSV!$B:$B,$A128,CSV!D:D)/$C128</f>
        <v>0.8571428571428571</v>
      </c>
      <c r="N128" s="10">
        <f>(SUMIF(CSV!$A:$A,$A128,CSV!L:L) +SUMIF(CSV!$B:$B,$A128,CSV!L:L))/$D128</f>
        <v>1.1071428571428572</v>
      </c>
      <c r="O128" s="6">
        <f>SUMIF(CSV!$A:$A,$A128,CSV!L:L)/$B128</f>
        <v>1.3571428571428572</v>
      </c>
      <c r="P128" s="6">
        <f>SUMIF(CSV!$B:$B,$A128,CSV!L:L)/$C128</f>
        <v>0.8571428571428571</v>
      </c>
      <c r="Q128" s="10">
        <f>(SUMIF(CSV!$A:$A,$A128,CSV!H:H) +SUMIF(CSV!$B:$B,$A128,CSV!J:J))/$D128</f>
        <v>0.39285714285714285</v>
      </c>
      <c r="R128" s="6">
        <f>SUMIF(CSV!$A:$A,$A128,CSV!H:H)/$B128</f>
        <v>0.5</v>
      </c>
      <c r="S128" s="6">
        <f>SUMIF(CSV!$B:$B,$A128,CSV!J:J)/$C128</f>
        <v>0.2857142857142857</v>
      </c>
      <c r="T128" s="10">
        <f>(SUMIF(CSV!$A:$A,$A128,CSV!I:I) +SUMIF(CSV!$B:$B,$A128,CSV!K:K))/$D128</f>
        <v>0.7142857142857143</v>
      </c>
      <c r="U128" s="6">
        <f>SUMIF(CSV!$A:$A,$A128,CSV!I:I)/$B128</f>
        <v>0.8571428571428571</v>
      </c>
      <c r="V128" s="6">
        <f>SUMIF(CSV!$B:$B,$A128,CSV!K:K)/$C128</f>
        <v>0.5714285714285714</v>
      </c>
      <c r="W128" s="10">
        <f>(SUMIF(CSV!$A:$A,$A128,CSV!Q:Q) +SUMIF(CSV!$B:$B,$A128,CSV!Q:Q))/$D128</f>
        <v>1.1428571428571428</v>
      </c>
      <c r="X128" s="6">
        <f>SUMIF(CSV!$A:$A,$A128,CSV!Q:Q)/$B128</f>
        <v>1.5</v>
      </c>
      <c r="Y128" s="6">
        <f>SUMIF(CSV!$B:$B,$A128,CSV!Q:Q)/$C128</f>
        <v>0.7857142857142857</v>
      </c>
      <c r="Z128" s="10">
        <f>(SUMIF(CSV!$A:$A,$A128,CSV!M:M) +SUMIF(CSV!$B:$B,$A128,CSV!O:O))/$D128</f>
        <v>0.5714285714285714</v>
      </c>
      <c r="AA128" s="6">
        <f>SUMIF(CSV!$A:$A,$A128,CSV!M:M)/$B128</f>
        <v>0.6428571428571429</v>
      </c>
      <c r="AB128" s="6">
        <f>SUMIF(CSV!$B:$B,$A128,CSV!O:O)/$C128</f>
        <v>0.5</v>
      </c>
      <c r="AC128" s="10">
        <f>(SUMIF(CSV!$A:$A,$A128,CSV!N:N) +SUMIF(CSV!$B:$B,$A128,CSV!P:P))/$D128</f>
        <v>0.5714285714285714</v>
      </c>
      <c r="AD128" s="6">
        <f>SUMIF(CSV!$A:$A,$A128,CSV!N:N)/$B128</f>
        <v>0.8571428571428571</v>
      </c>
      <c r="AE128" s="14">
        <f>SUMIF(CSV!$B:$B,$A128,CSV!P:P)/$C128</f>
        <v>0.2857142857142857</v>
      </c>
    </row>
    <row r="129" spans="1:31" x14ac:dyDescent="0.3">
      <c r="A129" t="s">
        <v>230</v>
      </c>
      <c r="B129" s="9">
        <f>COUNTIF(CSV!A:A,A129)</f>
        <v>14</v>
      </c>
      <c r="C129" s="4">
        <f>COUNTIF(CSV!B:B,A129)</f>
        <v>15</v>
      </c>
      <c r="D129" s="4">
        <f t="shared" si="4"/>
        <v>29</v>
      </c>
      <c r="E129" s="10">
        <f>(SUMIF(CSV!$A:$A,$A129,CSV!F:F) +SUMIF(CSV!$B:$B,$A129,CSV!F:F))/$D129</f>
        <v>2.4482758620689653</v>
      </c>
      <c r="F129" s="6">
        <f>SUMIF(CSV!$A:$A,$A129,CSV!F:F)/$B129</f>
        <v>2.2857142857142856</v>
      </c>
      <c r="G129" s="6">
        <f>SUMIF(CSV!$B:$B,$A129,CSV!F:F)/$C129</f>
        <v>2.6</v>
      </c>
      <c r="H129" s="10">
        <f>(SUMIF(CSV!$A:$A,$A129,CSV!D:D) +SUMIF(CSV!$B:$B,$A129,CSV!E:E))/$D129</f>
        <v>1.2068965517241379</v>
      </c>
      <c r="I129" s="6">
        <f>SUMIF(CSV!$A:$A,$A129,CSV!D:D)/$B129</f>
        <v>1.2857142857142858</v>
      </c>
      <c r="J129" s="6">
        <f>SUMIF(CSV!$B:$B,$A129,CSV!E:E)/$C129</f>
        <v>1.1333333333333333</v>
      </c>
      <c r="K129" s="10">
        <f>(SUMIF(CSV!$A:$A,$A129,CSV!E:E) +SUMIF(CSV!$B:$B,$A129,CSV!D:D))/$D129</f>
        <v>1.2413793103448276</v>
      </c>
      <c r="L129" s="6">
        <f>SUMIF(CSV!$A:$A,$A129,CSV!E:E)/$B129</f>
        <v>1</v>
      </c>
      <c r="M129" s="6">
        <f>SUMIF(CSV!$B:$B,$A129,CSV!D:D)/$C129</f>
        <v>1.4666666666666666</v>
      </c>
      <c r="N129" s="10">
        <f>(SUMIF(CSV!$A:$A,$A129,CSV!L:L) +SUMIF(CSV!$B:$B,$A129,CSV!L:L))/$D129</f>
        <v>1.3448275862068966</v>
      </c>
      <c r="O129" s="6">
        <f>SUMIF(CSV!$A:$A,$A129,CSV!L:L)/$B129</f>
        <v>1.2142857142857142</v>
      </c>
      <c r="P129" s="6">
        <f>SUMIF(CSV!$B:$B,$A129,CSV!L:L)/$C129</f>
        <v>1.4666666666666666</v>
      </c>
      <c r="Q129" s="10">
        <f>(SUMIF(CSV!$A:$A,$A129,CSV!H:H) +SUMIF(CSV!$B:$B,$A129,CSV!J:J))/$D129</f>
        <v>0.65517241379310343</v>
      </c>
      <c r="R129" s="6">
        <f>SUMIF(CSV!$A:$A,$A129,CSV!H:H)/$B129</f>
        <v>0.7142857142857143</v>
      </c>
      <c r="S129" s="6">
        <f>SUMIF(CSV!$B:$B,$A129,CSV!J:J)/$C129</f>
        <v>0.6</v>
      </c>
      <c r="T129" s="10">
        <f>(SUMIF(CSV!$A:$A,$A129,CSV!I:I) +SUMIF(CSV!$B:$B,$A129,CSV!K:K))/$D129</f>
        <v>0.68965517241379315</v>
      </c>
      <c r="U129" s="6">
        <f>SUMIF(CSV!$A:$A,$A129,CSV!I:I)/$B129</f>
        <v>0.5</v>
      </c>
      <c r="V129" s="6">
        <f>SUMIF(CSV!$B:$B,$A129,CSV!K:K)/$C129</f>
        <v>0.8666666666666667</v>
      </c>
      <c r="W129" s="10">
        <f>(SUMIF(CSV!$A:$A,$A129,CSV!Q:Q) +SUMIF(CSV!$B:$B,$A129,CSV!Q:Q))/$D129</f>
        <v>1.103448275862069</v>
      </c>
      <c r="X129" s="6">
        <f>SUMIF(CSV!$A:$A,$A129,CSV!Q:Q)/$B129</f>
        <v>1.0714285714285714</v>
      </c>
      <c r="Y129" s="6">
        <f>SUMIF(CSV!$B:$B,$A129,CSV!Q:Q)/$C129</f>
        <v>1.1333333333333333</v>
      </c>
      <c r="Z129" s="10">
        <f>(SUMIF(CSV!$A:$A,$A129,CSV!M:M) +SUMIF(CSV!$B:$B,$A129,CSV!O:O))/$D129</f>
        <v>0.55172413793103448</v>
      </c>
      <c r="AA129" s="6">
        <f>SUMIF(CSV!$A:$A,$A129,CSV!M:M)/$B129</f>
        <v>0.5714285714285714</v>
      </c>
      <c r="AB129" s="6">
        <f>SUMIF(CSV!$B:$B,$A129,CSV!O:O)/$C129</f>
        <v>0.53333333333333333</v>
      </c>
      <c r="AC129" s="10">
        <f>(SUMIF(CSV!$A:$A,$A129,CSV!N:N) +SUMIF(CSV!$B:$B,$A129,CSV!P:P))/$D129</f>
        <v>0.55172413793103448</v>
      </c>
      <c r="AD129" s="6">
        <f>SUMIF(CSV!$A:$A,$A129,CSV!N:N)/$B129</f>
        <v>0.5</v>
      </c>
      <c r="AE129" s="14">
        <f>SUMIF(CSV!$B:$B,$A129,CSV!P:P)/$C129</f>
        <v>0.6</v>
      </c>
    </row>
    <row r="130" spans="1:31" x14ac:dyDescent="0.3">
      <c r="A130" t="s">
        <v>232</v>
      </c>
      <c r="B130" s="9">
        <f>COUNTIF(CSV!A:A,A130)</f>
        <v>14</v>
      </c>
      <c r="C130" s="4">
        <f>COUNTIF(CSV!B:B,A130)</f>
        <v>15</v>
      </c>
      <c r="D130" s="4">
        <f t="shared" si="4"/>
        <v>29</v>
      </c>
      <c r="E130" s="10">
        <f>(SUMIF(CSV!$A:$A,$A130,CSV!F:F) +SUMIF(CSV!$B:$B,$A130,CSV!F:F))/$D130</f>
        <v>2.4482758620689653</v>
      </c>
      <c r="F130" s="6">
        <f>SUMIF(CSV!$A:$A,$A130,CSV!F:F)/$B130</f>
        <v>2.6428571428571428</v>
      </c>
      <c r="G130" s="6">
        <f>SUMIF(CSV!$B:$B,$A130,CSV!F:F)/$C130</f>
        <v>2.2666666666666666</v>
      </c>
      <c r="H130" s="10">
        <f>(SUMIF(CSV!$A:$A,$A130,CSV!D:D) +SUMIF(CSV!$B:$B,$A130,CSV!E:E))/$D130</f>
        <v>1.1379310344827587</v>
      </c>
      <c r="I130" s="6">
        <f>SUMIF(CSV!$A:$A,$A130,CSV!D:D)/$B130</f>
        <v>1.1428571428571428</v>
      </c>
      <c r="J130" s="6">
        <f>SUMIF(CSV!$B:$B,$A130,CSV!E:E)/$C130</f>
        <v>1.1333333333333333</v>
      </c>
      <c r="K130" s="10">
        <f>(SUMIF(CSV!$A:$A,$A130,CSV!E:E) +SUMIF(CSV!$B:$B,$A130,CSV!D:D))/$D130</f>
        <v>1.3103448275862069</v>
      </c>
      <c r="L130" s="6">
        <f>SUMIF(CSV!$A:$A,$A130,CSV!E:E)/$B130</f>
        <v>1.5</v>
      </c>
      <c r="M130" s="6">
        <f>SUMIF(CSV!$B:$B,$A130,CSV!D:D)/$C130</f>
        <v>1.1333333333333333</v>
      </c>
      <c r="N130" s="10">
        <f>(SUMIF(CSV!$A:$A,$A130,CSV!L:L) +SUMIF(CSV!$B:$B,$A130,CSV!L:L))/$D130</f>
        <v>1.2413793103448276</v>
      </c>
      <c r="O130" s="6">
        <f>SUMIF(CSV!$A:$A,$A130,CSV!L:L)/$B130</f>
        <v>1.1428571428571428</v>
      </c>
      <c r="P130" s="6">
        <f>SUMIF(CSV!$B:$B,$A130,CSV!L:L)/$C130</f>
        <v>1.3333333333333333</v>
      </c>
      <c r="Q130" s="10">
        <f>(SUMIF(CSV!$A:$A,$A130,CSV!H:H) +SUMIF(CSV!$B:$B,$A130,CSV!J:J))/$D130</f>
        <v>0.51724137931034486</v>
      </c>
      <c r="R130" s="6">
        <f>SUMIF(CSV!$A:$A,$A130,CSV!H:H)/$B130</f>
        <v>0.35714285714285715</v>
      </c>
      <c r="S130" s="6">
        <f>SUMIF(CSV!$B:$B,$A130,CSV!J:J)/$C130</f>
        <v>0.66666666666666663</v>
      </c>
      <c r="T130" s="10">
        <f>(SUMIF(CSV!$A:$A,$A130,CSV!I:I) +SUMIF(CSV!$B:$B,$A130,CSV!K:K))/$D130</f>
        <v>0.72413793103448276</v>
      </c>
      <c r="U130" s="6">
        <f>SUMIF(CSV!$A:$A,$A130,CSV!I:I)/$B130</f>
        <v>0.7857142857142857</v>
      </c>
      <c r="V130" s="6">
        <f>SUMIF(CSV!$B:$B,$A130,CSV!K:K)/$C130</f>
        <v>0.66666666666666663</v>
      </c>
      <c r="W130" s="10">
        <f>(SUMIF(CSV!$A:$A,$A130,CSV!Q:Q) +SUMIF(CSV!$B:$B,$A130,CSV!Q:Q))/$D130</f>
        <v>1.2068965517241379</v>
      </c>
      <c r="X130" s="6">
        <f>SUMIF(CSV!$A:$A,$A130,CSV!Q:Q)/$B130</f>
        <v>1.5</v>
      </c>
      <c r="Y130" s="6">
        <f>SUMIF(CSV!$B:$B,$A130,CSV!Q:Q)/$C130</f>
        <v>0.93333333333333335</v>
      </c>
      <c r="Z130" s="10">
        <f>(SUMIF(CSV!$A:$A,$A130,CSV!M:M) +SUMIF(CSV!$B:$B,$A130,CSV!O:O))/$D130</f>
        <v>0.62068965517241381</v>
      </c>
      <c r="AA130" s="6">
        <f>SUMIF(CSV!$A:$A,$A130,CSV!M:M)/$B130</f>
        <v>0.7857142857142857</v>
      </c>
      <c r="AB130" s="6">
        <f>SUMIF(CSV!$B:$B,$A130,CSV!O:O)/$C130</f>
        <v>0.46666666666666667</v>
      </c>
      <c r="AC130" s="10">
        <f>(SUMIF(CSV!$A:$A,$A130,CSV!N:N) +SUMIF(CSV!$B:$B,$A130,CSV!P:P))/$D130</f>
        <v>0.58620689655172409</v>
      </c>
      <c r="AD130" s="6">
        <f>SUMIF(CSV!$A:$A,$A130,CSV!N:N)/$B130</f>
        <v>0.7142857142857143</v>
      </c>
      <c r="AE130" s="14">
        <f>SUMIF(CSV!$B:$B,$A130,CSV!P:P)/$C130</f>
        <v>0.46666666666666667</v>
      </c>
    </row>
    <row r="131" spans="1:31" x14ac:dyDescent="0.3">
      <c r="A131" t="s">
        <v>227</v>
      </c>
      <c r="B131" s="9">
        <f>COUNTIF(CSV!A:A,A131)</f>
        <v>14</v>
      </c>
      <c r="C131" s="4">
        <f>COUNTIF(CSV!B:B,A131)</f>
        <v>14</v>
      </c>
      <c r="D131" s="4">
        <f t="shared" si="4"/>
        <v>28</v>
      </c>
      <c r="E131" s="10">
        <f>(SUMIF(CSV!$A:$A,$A131,CSV!F:F) +SUMIF(CSV!$B:$B,$A131,CSV!F:F))/$D131</f>
        <v>2.75</v>
      </c>
      <c r="F131" s="6">
        <f>SUMIF(CSV!$A:$A,$A131,CSV!F:F)/$B131</f>
        <v>1.7857142857142858</v>
      </c>
      <c r="G131" s="6">
        <f>SUMIF(CSV!$B:$B,$A131,CSV!F:F)/$C131</f>
        <v>3.7142857142857144</v>
      </c>
      <c r="H131" s="10">
        <f>(SUMIF(CSV!$A:$A,$A131,CSV!D:D) +SUMIF(CSV!$B:$B,$A131,CSV!E:E))/$D131</f>
        <v>1.5</v>
      </c>
      <c r="I131" s="6">
        <f>SUMIF(CSV!$A:$A,$A131,CSV!D:D)/$B131</f>
        <v>1.2857142857142858</v>
      </c>
      <c r="J131" s="6">
        <f>SUMIF(CSV!$B:$B,$A131,CSV!E:E)/$C131</f>
        <v>1.7142857142857142</v>
      </c>
      <c r="K131" s="10">
        <f>(SUMIF(CSV!$A:$A,$A131,CSV!E:E) +SUMIF(CSV!$B:$B,$A131,CSV!D:D))/$D131</f>
        <v>1.25</v>
      </c>
      <c r="L131" s="6">
        <f>SUMIF(CSV!$A:$A,$A131,CSV!E:E)/$B131</f>
        <v>0.5</v>
      </c>
      <c r="M131" s="6">
        <f>SUMIF(CSV!$B:$B,$A131,CSV!D:D)/$C131</f>
        <v>2</v>
      </c>
      <c r="N131" s="10">
        <f>(SUMIF(CSV!$A:$A,$A131,CSV!L:L) +SUMIF(CSV!$B:$B,$A131,CSV!L:L))/$D131</f>
        <v>1.2857142857142858</v>
      </c>
      <c r="O131" s="6">
        <f>SUMIF(CSV!$A:$A,$A131,CSV!L:L)/$B131</f>
        <v>0.8571428571428571</v>
      </c>
      <c r="P131" s="6">
        <f>SUMIF(CSV!$B:$B,$A131,CSV!L:L)/$C131</f>
        <v>1.7142857142857142</v>
      </c>
      <c r="Q131" s="10">
        <f>(SUMIF(CSV!$A:$A,$A131,CSV!H:H) +SUMIF(CSV!$B:$B,$A131,CSV!J:J))/$D131</f>
        <v>0.6428571428571429</v>
      </c>
      <c r="R131" s="6">
        <f>SUMIF(CSV!$A:$A,$A131,CSV!H:H)/$B131</f>
        <v>0.5714285714285714</v>
      </c>
      <c r="S131" s="6">
        <f>SUMIF(CSV!$B:$B,$A131,CSV!J:J)/$C131</f>
        <v>0.7142857142857143</v>
      </c>
      <c r="T131" s="10">
        <f>(SUMIF(CSV!$A:$A,$A131,CSV!I:I) +SUMIF(CSV!$B:$B,$A131,CSV!K:K))/$D131</f>
        <v>0.6428571428571429</v>
      </c>
      <c r="U131" s="6">
        <f>SUMIF(CSV!$A:$A,$A131,CSV!I:I)/$B131</f>
        <v>0.2857142857142857</v>
      </c>
      <c r="V131" s="6">
        <f>SUMIF(CSV!$B:$B,$A131,CSV!K:K)/$C131</f>
        <v>1</v>
      </c>
      <c r="W131" s="10">
        <f>(SUMIF(CSV!$A:$A,$A131,CSV!Q:Q) +SUMIF(CSV!$B:$B,$A131,CSV!Q:Q))/$D131</f>
        <v>1.4642857142857142</v>
      </c>
      <c r="X131" s="6">
        <f>SUMIF(CSV!$A:$A,$A131,CSV!Q:Q)/$B131</f>
        <v>0.9285714285714286</v>
      </c>
      <c r="Y131" s="6">
        <f>SUMIF(CSV!$B:$B,$A131,CSV!Q:Q)/$C131</f>
        <v>2</v>
      </c>
      <c r="Z131" s="10">
        <f>(SUMIF(CSV!$A:$A,$A131,CSV!M:M) +SUMIF(CSV!$B:$B,$A131,CSV!O:O))/$D131</f>
        <v>0.8571428571428571</v>
      </c>
      <c r="AA131" s="6">
        <f>SUMIF(CSV!$A:$A,$A131,CSV!M:M)/$B131</f>
        <v>0.7142857142857143</v>
      </c>
      <c r="AB131" s="6">
        <f>SUMIF(CSV!$B:$B,$A131,CSV!O:O)/$C131</f>
        <v>1</v>
      </c>
      <c r="AC131" s="10">
        <f>(SUMIF(CSV!$A:$A,$A131,CSV!N:N) +SUMIF(CSV!$B:$B,$A131,CSV!P:P))/$D131</f>
        <v>0.6071428571428571</v>
      </c>
      <c r="AD131" s="6">
        <f>SUMIF(CSV!$A:$A,$A131,CSV!N:N)/$B131</f>
        <v>0.21428571428571427</v>
      </c>
      <c r="AE131" s="14">
        <f>SUMIF(CSV!$B:$B,$A131,CSV!P:P)/$C131</f>
        <v>1</v>
      </c>
    </row>
    <row r="132" spans="1:31" x14ac:dyDescent="0.3">
      <c r="A132" t="s">
        <v>239</v>
      </c>
      <c r="B132" s="9">
        <f>COUNTIF(CSV!A:A,A132)</f>
        <v>14</v>
      </c>
      <c r="C132" s="4">
        <f>COUNTIF(CSV!B:B,A132)</f>
        <v>13</v>
      </c>
      <c r="D132" s="4">
        <f t="shared" si="4"/>
        <v>27</v>
      </c>
      <c r="E132" s="10">
        <f>(SUMIF(CSV!$A:$A,$A132,CSV!F:F) +SUMIF(CSV!$B:$B,$A132,CSV!F:F))/$D132</f>
        <v>2.2962962962962963</v>
      </c>
      <c r="F132" s="6">
        <f>SUMIF(CSV!$A:$A,$A132,CSV!F:F)/$B132</f>
        <v>2.3571428571428572</v>
      </c>
      <c r="G132" s="6">
        <f>SUMIF(CSV!$B:$B,$A132,CSV!F:F)/$C132</f>
        <v>2.2307692307692308</v>
      </c>
      <c r="H132" s="10">
        <f>(SUMIF(CSV!$A:$A,$A132,CSV!D:D) +SUMIF(CSV!$B:$B,$A132,CSV!E:E))/$D132</f>
        <v>1.1111111111111112</v>
      </c>
      <c r="I132" s="6">
        <f>SUMIF(CSV!$A:$A,$A132,CSV!D:D)/$B132</f>
        <v>0.9285714285714286</v>
      </c>
      <c r="J132" s="6">
        <f>SUMIF(CSV!$B:$B,$A132,CSV!E:E)/$C132</f>
        <v>1.3076923076923077</v>
      </c>
      <c r="K132" s="10">
        <f>(SUMIF(CSV!$A:$A,$A132,CSV!E:E) +SUMIF(CSV!$B:$B,$A132,CSV!D:D))/$D132</f>
        <v>1.1851851851851851</v>
      </c>
      <c r="L132" s="6">
        <f>SUMIF(CSV!$A:$A,$A132,CSV!E:E)/$B132</f>
        <v>1.4285714285714286</v>
      </c>
      <c r="M132" s="6">
        <f>SUMIF(CSV!$B:$B,$A132,CSV!D:D)/$C132</f>
        <v>0.92307692307692313</v>
      </c>
      <c r="N132" s="10">
        <f>(SUMIF(CSV!$A:$A,$A132,CSV!L:L) +SUMIF(CSV!$B:$B,$A132,CSV!L:L))/$D132</f>
        <v>1</v>
      </c>
      <c r="O132" s="6">
        <f>SUMIF(CSV!$A:$A,$A132,CSV!L:L)/$B132</f>
        <v>1.1428571428571428</v>
      </c>
      <c r="P132" s="6">
        <f>SUMIF(CSV!$B:$B,$A132,CSV!L:L)/$C132</f>
        <v>0.84615384615384615</v>
      </c>
      <c r="Q132" s="10">
        <f>(SUMIF(CSV!$A:$A,$A132,CSV!H:H) +SUMIF(CSV!$B:$B,$A132,CSV!J:J))/$D132</f>
        <v>0.48148148148148145</v>
      </c>
      <c r="R132" s="6">
        <f>SUMIF(CSV!$A:$A,$A132,CSV!H:H)/$B132</f>
        <v>0.42857142857142855</v>
      </c>
      <c r="S132" s="6">
        <f>SUMIF(CSV!$B:$B,$A132,CSV!J:J)/$C132</f>
        <v>0.53846153846153844</v>
      </c>
      <c r="T132" s="10">
        <f>(SUMIF(CSV!$A:$A,$A132,CSV!I:I) +SUMIF(CSV!$B:$B,$A132,CSV!K:K))/$D132</f>
        <v>0.51851851851851849</v>
      </c>
      <c r="U132" s="6">
        <f>SUMIF(CSV!$A:$A,$A132,CSV!I:I)/$B132</f>
        <v>0.7142857142857143</v>
      </c>
      <c r="V132" s="6">
        <f>SUMIF(CSV!$B:$B,$A132,CSV!K:K)/$C132</f>
        <v>0.30769230769230771</v>
      </c>
      <c r="W132" s="10">
        <f>(SUMIF(CSV!$A:$A,$A132,CSV!Q:Q) +SUMIF(CSV!$B:$B,$A132,CSV!Q:Q))/$D132</f>
        <v>1.2962962962962963</v>
      </c>
      <c r="X132" s="6">
        <f>SUMIF(CSV!$A:$A,$A132,CSV!Q:Q)/$B132</f>
        <v>1.2142857142857142</v>
      </c>
      <c r="Y132" s="6">
        <f>SUMIF(CSV!$B:$B,$A132,CSV!Q:Q)/$C132</f>
        <v>1.3846153846153846</v>
      </c>
      <c r="Z132" s="10">
        <f>(SUMIF(CSV!$A:$A,$A132,CSV!M:M) +SUMIF(CSV!$B:$B,$A132,CSV!O:O))/$D132</f>
        <v>0.62962962962962965</v>
      </c>
      <c r="AA132" s="6">
        <f>SUMIF(CSV!$A:$A,$A132,CSV!M:M)/$B132</f>
        <v>0.5</v>
      </c>
      <c r="AB132" s="6">
        <f>SUMIF(CSV!$B:$B,$A132,CSV!O:O)/$C132</f>
        <v>0.76923076923076927</v>
      </c>
      <c r="AC132" s="10">
        <f>(SUMIF(CSV!$A:$A,$A132,CSV!N:N) +SUMIF(CSV!$B:$B,$A132,CSV!P:P))/$D132</f>
        <v>0.66666666666666663</v>
      </c>
      <c r="AD132" s="6">
        <f>SUMIF(CSV!$A:$A,$A132,CSV!N:N)/$B132</f>
        <v>0.7142857142857143</v>
      </c>
      <c r="AE132" s="14">
        <f>SUMIF(CSV!$B:$B,$A132,CSV!P:P)/$C132</f>
        <v>0.61538461538461542</v>
      </c>
    </row>
    <row r="133" spans="1:31" x14ac:dyDescent="0.3">
      <c r="A133" s="62" t="s">
        <v>257</v>
      </c>
      <c r="B133" s="9">
        <f>COUNTIF(CSV!A:A,A133)</f>
        <v>8</v>
      </c>
      <c r="C133" s="4">
        <f>COUNTIF(CSV!B:B,A133)</f>
        <v>9</v>
      </c>
      <c r="D133" s="4">
        <f t="shared" ref="D133:D195" si="5">B133+C133</f>
        <v>17</v>
      </c>
      <c r="E133" s="10">
        <f>(SUMIF(CSV!$A:$A,$A133,CSV!F:F) +SUMIF(CSV!$B:$B,$A133,CSV!F:F))/$D133</f>
        <v>3.2352941176470589</v>
      </c>
      <c r="F133" s="6">
        <f>SUMIF(CSV!$A:$A,$A133,CSV!F:F)/$B133</f>
        <v>3.5</v>
      </c>
      <c r="G133" s="6">
        <f>SUMIF(CSV!$B:$B,$A133,CSV!F:F)/$C133</f>
        <v>3</v>
      </c>
      <c r="H133" s="10">
        <f>(SUMIF(CSV!$A:$A,$A133,CSV!D:D) +SUMIF(CSV!$B:$B,$A133,CSV!E:E))/$D133</f>
        <v>1.4705882352941178</v>
      </c>
      <c r="I133" s="6">
        <f>SUMIF(CSV!$A:$A,$A133,CSV!D:D)/$B133</f>
        <v>1.625</v>
      </c>
      <c r="J133" s="6">
        <f>SUMIF(CSV!$B:$B,$A133,CSV!E:E)/$C133</f>
        <v>1.3333333333333333</v>
      </c>
      <c r="K133" s="10">
        <f>(SUMIF(CSV!$A:$A,$A133,CSV!E:E) +SUMIF(CSV!$B:$B,$A133,CSV!D:D))/$D133</f>
        <v>1.7647058823529411</v>
      </c>
      <c r="L133" s="6">
        <f>SUMIF(CSV!$A:$A,$A133,CSV!E:E)/$B133</f>
        <v>1.875</v>
      </c>
      <c r="M133" s="6">
        <f>SUMIF(CSV!$B:$B,$A133,CSV!D:D)/$C133</f>
        <v>1.6666666666666667</v>
      </c>
      <c r="N133" s="10">
        <f>(SUMIF(CSV!$A:$A,$A133,CSV!L:L) +SUMIF(CSV!$B:$B,$A133,CSV!L:L))/$D133</f>
        <v>1.1176470588235294</v>
      </c>
      <c r="O133" s="6">
        <f>SUMIF(CSV!$A:$A,$A133,CSV!L:L)/$B133</f>
        <v>1.375</v>
      </c>
      <c r="P133" s="6">
        <f>SUMIF(CSV!$B:$B,$A133,CSV!L:L)/$C133</f>
        <v>0.88888888888888884</v>
      </c>
      <c r="Q133" s="10">
        <f>(SUMIF(CSV!$A:$A,$A133,CSV!H:H) +SUMIF(CSV!$B:$B,$A133,CSV!J:J))/$D133</f>
        <v>0.52941176470588236</v>
      </c>
      <c r="R133" s="6">
        <f>SUMIF(CSV!$A:$A,$A133,CSV!H:H)/$B133</f>
        <v>0.625</v>
      </c>
      <c r="S133" s="6">
        <f>SUMIF(CSV!$B:$B,$A133,CSV!J:J)/$C133</f>
        <v>0.44444444444444442</v>
      </c>
      <c r="T133" s="10">
        <f>(SUMIF(CSV!$A:$A,$A133,CSV!I:I) +SUMIF(CSV!$B:$B,$A133,CSV!K:K))/$D133</f>
        <v>0.58823529411764708</v>
      </c>
      <c r="U133" s="6">
        <f>SUMIF(CSV!$A:$A,$A133,CSV!I:I)/$B133</f>
        <v>0.75</v>
      </c>
      <c r="V133" s="6">
        <f>SUMIF(CSV!$B:$B,$A133,CSV!K:K)/$C133</f>
        <v>0.44444444444444442</v>
      </c>
      <c r="W133" s="10">
        <f>(SUMIF(CSV!$A:$A,$A133,CSV!Q:Q) +SUMIF(CSV!$B:$B,$A133,CSV!Q:Q))/$D133</f>
        <v>2.1176470588235294</v>
      </c>
      <c r="X133" s="6">
        <f>SUMIF(CSV!$A:$A,$A133,CSV!Q:Q)/$B133</f>
        <v>2.125</v>
      </c>
      <c r="Y133" s="6">
        <f>SUMIF(CSV!$B:$B,$A133,CSV!Q:Q)/$C133</f>
        <v>2.1111111111111112</v>
      </c>
      <c r="Z133" s="10">
        <f>(SUMIF(CSV!$A:$A,$A133,CSV!M:M) +SUMIF(CSV!$B:$B,$A133,CSV!O:O))/$D133</f>
        <v>0.94117647058823528</v>
      </c>
      <c r="AA133" s="6">
        <f>SUMIF(CSV!$A:$A,$A133,CSV!M:M)/$B133</f>
        <v>1</v>
      </c>
      <c r="AB133" s="6">
        <f>SUMIF(CSV!$B:$B,$A133,CSV!O:O)/$C133</f>
        <v>0.88888888888888884</v>
      </c>
      <c r="AC133" s="10">
        <f>(SUMIF(CSV!$A:$A,$A133,CSV!N:N) +SUMIF(CSV!$B:$B,$A133,CSV!P:P))/$D133</f>
        <v>1.1764705882352942</v>
      </c>
      <c r="AD133" s="6">
        <f>SUMIF(CSV!$A:$A,$A133,CSV!N:N)/$B133</f>
        <v>1.125</v>
      </c>
      <c r="AE133" s="14">
        <f>SUMIF(CSV!$B:$B,$A133,CSV!P:P)/$C133</f>
        <v>1.2222222222222223</v>
      </c>
    </row>
    <row r="134" spans="1:31" x14ac:dyDescent="0.3">
      <c r="A134" s="62" t="s">
        <v>247</v>
      </c>
      <c r="B134" s="9">
        <f>COUNTIF(CSV!A:A,A134)</f>
        <v>8</v>
      </c>
      <c r="C134" s="4">
        <f>COUNTIF(CSV!B:B,A134)</f>
        <v>8</v>
      </c>
      <c r="D134" s="4">
        <f t="shared" si="5"/>
        <v>16</v>
      </c>
      <c r="E134" s="10">
        <f>(SUMIF(CSV!$A:$A,$A134,CSV!F:F) +SUMIF(CSV!$B:$B,$A134,CSV!F:F))/$D134</f>
        <v>3</v>
      </c>
      <c r="F134" s="6">
        <f>SUMIF(CSV!$A:$A,$A134,CSV!F:F)/$B134</f>
        <v>2.875</v>
      </c>
      <c r="G134" s="6">
        <f>SUMIF(CSV!$B:$B,$A134,CSV!F:F)/$C134</f>
        <v>3.125</v>
      </c>
      <c r="H134" s="10">
        <f>(SUMIF(CSV!$A:$A,$A134,CSV!D:D) +SUMIF(CSV!$B:$B,$A134,CSV!E:E))/$D134</f>
        <v>1.5</v>
      </c>
      <c r="I134" s="6">
        <f>SUMIF(CSV!$A:$A,$A134,CSV!D:D)/$B134</f>
        <v>1.5</v>
      </c>
      <c r="J134" s="6">
        <f>SUMIF(CSV!$B:$B,$A134,CSV!E:E)/$C134</f>
        <v>1.5</v>
      </c>
      <c r="K134" s="10">
        <f>(SUMIF(CSV!$A:$A,$A134,CSV!E:E) +SUMIF(CSV!$B:$B,$A134,CSV!D:D))/$D134</f>
        <v>1.5</v>
      </c>
      <c r="L134" s="6">
        <f>SUMIF(CSV!$A:$A,$A134,CSV!E:E)/$B134</f>
        <v>1.375</v>
      </c>
      <c r="M134" s="6">
        <f>SUMIF(CSV!$B:$B,$A134,CSV!D:D)/$C134</f>
        <v>1.625</v>
      </c>
      <c r="N134" s="10">
        <f>(SUMIF(CSV!$A:$A,$A134,CSV!L:L) +SUMIF(CSV!$B:$B,$A134,CSV!L:L))/$D134</f>
        <v>1.3125</v>
      </c>
      <c r="O134" s="6">
        <f>SUMIF(CSV!$A:$A,$A134,CSV!L:L)/$B134</f>
        <v>1.25</v>
      </c>
      <c r="P134" s="6">
        <f>SUMIF(CSV!$B:$B,$A134,CSV!L:L)/$C134</f>
        <v>1.375</v>
      </c>
      <c r="Q134" s="10">
        <f>(SUMIF(CSV!$A:$A,$A134,CSV!H:H) +SUMIF(CSV!$B:$B,$A134,CSV!J:J))/$D134</f>
        <v>0.8125</v>
      </c>
      <c r="R134" s="6">
        <f>SUMIF(CSV!$A:$A,$A134,CSV!H:H)/$B134</f>
        <v>0.75</v>
      </c>
      <c r="S134" s="6">
        <f>SUMIF(CSV!$B:$B,$A134,CSV!J:J)/$C134</f>
        <v>0.875</v>
      </c>
      <c r="T134" s="10">
        <f>(SUMIF(CSV!$A:$A,$A134,CSV!I:I) +SUMIF(CSV!$B:$B,$A134,CSV!K:K))/$D134</f>
        <v>0.5</v>
      </c>
      <c r="U134" s="6">
        <f>SUMIF(CSV!$A:$A,$A134,CSV!I:I)/$B134</f>
        <v>0.5</v>
      </c>
      <c r="V134" s="6">
        <f>SUMIF(CSV!$B:$B,$A134,CSV!K:K)/$C134</f>
        <v>0.5</v>
      </c>
      <c r="W134" s="10">
        <f>(SUMIF(CSV!$A:$A,$A134,CSV!Q:Q) +SUMIF(CSV!$B:$B,$A134,CSV!Q:Q))/$D134</f>
        <v>1.6875</v>
      </c>
      <c r="X134" s="6">
        <f>SUMIF(CSV!$A:$A,$A134,CSV!Q:Q)/$B134</f>
        <v>1.625</v>
      </c>
      <c r="Y134" s="6">
        <f>SUMIF(CSV!$B:$B,$A134,CSV!Q:Q)/$C134</f>
        <v>1.75</v>
      </c>
      <c r="Z134" s="10">
        <f>(SUMIF(CSV!$A:$A,$A134,CSV!M:M) +SUMIF(CSV!$B:$B,$A134,CSV!O:O))/$D134</f>
        <v>0.6875</v>
      </c>
      <c r="AA134" s="6">
        <f>SUMIF(CSV!$A:$A,$A134,CSV!M:M)/$B134</f>
        <v>0.75</v>
      </c>
      <c r="AB134" s="6">
        <f>SUMIF(CSV!$B:$B,$A134,CSV!O:O)/$C134</f>
        <v>0.625</v>
      </c>
      <c r="AC134" s="10">
        <f>(SUMIF(CSV!$A:$A,$A134,CSV!N:N) +SUMIF(CSV!$B:$B,$A134,CSV!P:P))/$D134</f>
        <v>1</v>
      </c>
      <c r="AD134" s="6">
        <f>SUMIF(CSV!$A:$A,$A134,CSV!N:N)/$B134</f>
        <v>0.875</v>
      </c>
      <c r="AE134" s="14">
        <f>SUMIF(CSV!$B:$B,$A134,CSV!P:P)/$C134</f>
        <v>1.125</v>
      </c>
    </row>
    <row r="135" spans="1:31" x14ac:dyDescent="0.3">
      <c r="A135" s="62" t="s">
        <v>256</v>
      </c>
      <c r="B135" s="9">
        <f>COUNTIF(CSV!A:A,A135)</f>
        <v>8</v>
      </c>
      <c r="C135" s="4">
        <f>COUNTIF(CSV!B:B,A135)</f>
        <v>9</v>
      </c>
      <c r="D135" s="4">
        <f t="shared" si="5"/>
        <v>17</v>
      </c>
      <c r="E135" s="10">
        <f>(SUMIF(CSV!$A:$A,$A135,CSV!F:F) +SUMIF(CSV!$B:$B,$A135,CSV!F:F))/$D135</f>
        <v>3.1764705882352939</v>
      </c>
      <c r="F135" s="6">
        <f>SUMIF(CSV!$A:$A,$A135,CSV!F:F)/$B135</f>
        <v>3.125</v>
      </c>
      <c r="G135" s="6">
        <f>SUMIF(CSV!$B:$B,$A135,CSV!F:F)/$C135</f>
        <v>3.2222222222222223</v>
      </c>
      <c r="H135" s="10">
        <f>(SUMIF(CSV!$A:$A,$A135,CSV!D:D) +SUMIF(CSV!$B:$B,$A135,CSV!E:E))/$D135</f>
        <v>2.0588235294117645</v>
      </c>
      <c r="I135" s="6">
        <f>SUMIF(CSV!$A:$A,$A135,CSV!D:D)/$B135</f>
        <v>1.875</v>
      </c>
      <c r="J135" s="6">
        <f>SUMIF(CSV!$B:$B,$A135,CSV!E:E)/$C135</f>
        <v>2.2222222222222223</v>
      </c>
      <c r="K135" s="10">
        <f>(SUMIF(CSV!$A:$A,$A135,CSV!E:E) +SUMIF(CSV!$B:$B,$A135,CSV!D:D))/$D135</f>
        <v>1.1176470588235294</v>
      </c>
      <c r="L135" s="6">
        <f>SUMIF(CSV!$A:$A,$A135,CSV!E:E)/$B135</f>
        <v>1.25</v>
      </c>
      <c r="M135" s="6">
        <f>SUMIF(CSV!$B:$B,$A135,CSV!D:D)/$C135</f>
        <v>1</v>
      </c>
      <c r="N135" s="10">
        <f>(SUMIF(CSV!$A:$A,$A135,CSV!L:L) +SUMIF(CSV!$B:$B,$A135,CSV!L:L))/$D135</f>
        <v>1.3529411764705883</v>
      </c>
      <c r="O135" s="6">
        <f>SUMIF(CSV!$A:$A,$A135,CSV!L:L)/$B135</f>
        <v>1.375</v>
      </c>
      <c r="P135" s="6">
        <f>SUMIF(CSV!$B:$B,$A135,CSV!L:L)/$C135</f>
        <v>1.3333333333333333</v>
      </c>
      <c r="Q135" s="10">
        <f>(SUMIF(CSV!$A:$A,$A135,CSV!H:H) +SUMIF(CSV!$B:$B,$A135,CSV!J:J))/$D135</f>
        <v>0.94117647058823528</v>
      </c>
      <c r="R135" s="6">
        <f>SUMIF(CSV!$A:$A,$A135,CSV!H:H)/$B135</f>
        <v>0.875</v>
      </c>
      <c r="S135" s="6">
        <f>SUMIF(CSV!$B:$B,$A135,CSV!J:J)/$C135</f>
        <v>1</v>
      </c>
      <c r="T135" s="10">
        <f>(SUMIF(CSV!$A:$A,$A135,CSV!I:I) +SUMIF(CSV!$B:$B,$A135,CSV!K:K))/$D135</f>
        <v>0.41176470588235292</v>
      </c>
      <c r="U135" s="6">
        <f>SUMIF(CSV!$A:$A,$A135,CSV!I:I)/$B135</f>
        <v>0.5</v>
      </c>
      <c r="V135" s="6">
        <f>SUMIF(CSV!$B:$B,$A135,CSV!K:K)/$C135</f>
        <v>0.33333333333333331</v>
      </c>
      <c r="W135" s="10">
        <f>(SUMIF(CSV!$A:$A,$A135,CSV!Q:Q) +SUMIF(CSV!$B:$B,$A135,CSV!Q:Q))/$D135</f>
        <v>1.8235294117647058</v>
      </c>
      <c r="X135" s="6">
        <f>SUMIF(CSV!$A:$A,$A135,CSV!Q:Q)/$B135</f>
        <v>1.75</v>
      </c>
      <c r="Y135" s="6">
        <f>SUMIF(CSV!$B:$B,$A135,CSV!Q:Q)/$C135</f>
        <v>1.8888888888888888</v>
      </c>
      <c r="Z135" s="10">
        <f>(SUMIF(CSV!$A:$A,$A135,CSV!M:M) +SUMIF(CSV!$B:$B,$A135,CSV!O:O))/$D135</f>
        <v>1.1176470588235294</v>
      </c>
      <c r="AA135" s="6">
        <f>SUMIF(CSV!$A:$A,$A135,CSV!M:M)/$B135</f>
        <v>1</v>
      </c>
      <c r="AB135" s="6">
        <f>SUMIF(CSV!$B:$B,$A135,CSV!O:O)/$C135</f>
        <v>1.2222222222222223</v>
      </c>
      <c r="AC135" s="10">
        <f>(SUMIF(CSV!$A:$A,$A135,CSV!N:N) +SUMIF(CSV!$B:$B,$A135,CSV!P:P))/$D135</f>
        <v>0.70588235294117652</v>
      </c>
      <c r="AD135" s="6">
        <f>SUMIF(CSV!$A:$A,$A135,CSV!N:N)/$B135</f>
        <v>0.75</v>
      </c>
      <c r="AE135" s="14">
        <f>SUMIF(CSV!$B:$B,$A135,CSV!P:P)/$C135</f>
        <v>0.66666666666666663</v>
      </c>
    </row>
    <row r="136" spans="1:31" x14ac:dyDescent="0.3">
      <c r="A136" s="62" t="s">
        <v>246</v>
      </c>
      <c r="B136" s="9">
        <f>COUNTIF(CSV!A:A,A136)</f>
        <v>9</v>
      </c>
      <c r="C136" s="4">
        <f>COUNTIF(CSV!B:B,A136)</f>
        <v>9</v>
      </c>
      <c r="D136" s="4">
        <f t="shared" si="5"/>
        <v>18</v>
      </c>
      <c r="E136" s="10">
        <f>(SUMIF(CSV!$A:$A,$A136,CSV!F:F) +SUMIF(CSV!$B:$B,$A136,CSV!F:F))/$D136</f>
        <v>3.5</v>
      </c>
      <c r="F136" s="6">
        <f>SUMIF(CSV!$A:$A,$A136,CSV!F:F)/$B136</f>
        <v>4.4444444444444446</v>
      </c>
      <c r="G136" s="6">
        <f>SUMIF(CSV!$B:$B,$A136,CSV!F:F)/$C136</f>
        <v>2.5555555555555554</v>
      </c>
      <c r="H136" s="10">
        <f>(SUMIF(CSV!$A:$A,$A136,CSV!D:D) +SUMIF(CSV!$B:$B,$A136,CSV!E:E))/$D136</f>
        <v>2.5</v>
      </c>
      <c r="I136" s="6">
        <f>SUMIF(CSV!$A:$A,$A136,CSV!D:D)/$B136</f>
        <v>3.2222222222222223</v>
      </c>
      <c r="J136" s="6">
        <f>SUMIF(CSV!$B:$B,$A136,CSV!E:E)/$C136</f>
        <v>1.7777777777777777</v>
      </c>
      <c r="K136" s="10">
        <f>(SUMIF(CSV!$A:$A,$A136,CSV!E:E) +SUMIF(CSV!$B:$B,$A136,CSV!D:D))/$D136</f>
        <v>1</v>
      </c>
      <c r="L136" s="6">
        <f>SUMIF(CSV!$A:$A,$A136,CSV!E:E)/$B136</f>
        <v>1.2222222222222223</v>
      </c>
      <c r="M136" s="6">
        <f>SUMIF(CSV!$B:$B,$A136,CSV!D:D)/$C136</f>
        <v>0.77777777777777779</v>
      </c>
      <c r="N136" s="10">
        <f>(SUMIF(CSV!$A:$A,$A136,CSV!L:L) +SUMIF(CSV!$B:$B,$A136,CSV!L:L))/$D136</f>
        <v>1.5</v>
      </c>
      <c r="O136" s="6">
        <f>SUMIF(CSV!$A:$A,$A136,CSV!L:L)/$B136</f>
        <v>1.8888888888888888</v>
      </c>
      <c r="P136" s="6">
        <f>SUMIF(CSV!$B:$B,$A136,CSV!L:L)/$C136</f>
        <v>1.1111111111111112</v>
      </c>
      <c r="Q136" s="10">
        <f>(SUMIF(CSV!$A:$A,$A136,CSV!H:H) +SUMIF(CSV!$B:$B,$A136,CSV!J:J))/$D136</f>
        <v>0.94444444444444442</v>
      </c>
      <c r="R136" s="6">
        <f>SUMIF(CSV!$A:$A,$A136,CSV!H:H)/$B136</f>
        <v>1.2222222222222223</v>
      </c>
      <c r="S136" s="6">
        <f>SUMIF(CSV!$B:$B,$A136,CSV!J:J)/$C136</f>
        <v>0.66666666666666663</v>
      </c>
      <c r="T136" s="10">
        <f>(SUMIF(CSV!$A:$A,$A136,CSV!I:I) +SUMIF(CSV!$B:$B,$A136,CSV!K:K))/$D136</f>
        <v>0.55555555555555558</v>
      </c>
      <c r="U136" s="6">
        <f>SUMIF(CSV!$A:$A,$A136,CSV!I:I)/$B136</f>
        <v>0.66666666666666663</v>
      </c>
      <c r="V136" s="6">
        <f>SUMIF(CSV!$B:$B,$A136,CSV!K:K)/$C136</f>
        <v>0.44444444444444442</v>
      </c>
      <c r="W136" s="10">
        <f>(SUMIF(CSV!$A:$A,$A136,CSV!Q:Q) +SUMIF(CSV!$B:$B,$A136,CSV!Q:Q))/$D136</f>
        <v>2</v>
      </c>
      <c r="X136" s="6">
        <f>SUMIF(CSV!$A:$A,$A136,CSV!Q:Q)/$B136</f>
        <v>2.5555555555555554</v>
      </c>
      <c r="Y136" s="6">
        <f>SUMIF(CSV!$B:$B,$A136,CSV!Q:Q)/$C136</f>
        <v>1.4444444444444444</v>
      </c>
      <c r="Z136" s="10">
        <f>(SUMIF(CSV!$A:$A,$A136,CSV!M:M) +SUMIF(CSV!$B:$B,$A136,CSV!O:O))/$D136</f>
        <v>1.5555555555555556</v>
      </c>
      <c r="AA136" s="6">
        <f>SUMIF(CSV!$A:$A,$A136,CSV!M:M)/$B136</f>
        <v>2</v>
      </c>
      <c r="AB136" s="6">
        <f>SUMIF(CSV!$B:$B,$A136,CSV!O:O)/$C136</f>
        <v>1.1111111111111112</v>
      </c>
      <c r="AC136" s="10">
        <f>(SUMIF(CSV!$A:$A,$A136,CSV!N:N) +SUMIF(CSV!$B:$B,$A136,CSV!P:P))/$D136</f>
        <v>0.44444444444444442</v>
      </c>
      <c r="AD136" s="6">
        <f>SUMIF(CSV!$A:$A,$A136,CSV!N:N)/$B136</f>
        <v>0.55555555555555558</v>
      </c>
      <c r="AE136" s="14">
        <f>SUMIF(CSV!$B:$B,$A136,CSV!P:P)/$C136</f>
        <v>0.33333333333333331</v>
      </c>
    </row>
    <row r="137" spans="1:31" x14ac:dyDescent="0.3">
      <c r="A137" t="s">
        <v>318</v>
      </c>
      <c r="B137" s="9">
        <f>COUNTIF(CSV!A:A,A137)</f>
        <v>7</v>
      </c>
      <c r="C137" s="4">
        <f>COUNTIF(CSV!B:B,A137)</f>
        <v>10</v>
      </c>
      <c r="D137" s="4">
        <f t="shared" si="5"/>
        <v>17</v>
      </c>
      <c r="E137" s="10">
        <f>(SUMIF(CSV!$A:$A,$A137,CSV!F:F) +SUMIF(CSV!$B:$B,$A137,CSV!F:F))/$D137</f>
        <v>3.0588235294117645</v>
      </c>
      <c r="F137" s="6">
        <f>SUMIF(CSV!$A:$A,$A137,CSV!F:F)/$B137</f>
        <v>3.2857142857142856</v>
      </c>
      <c r="G137" s="6">
        <f>SUMIF(CSV!$B:$B,$A137,CSV!F:F)/$C137</f>
        <v>2.9</v>
      </c>
      <c r="H137" s="10">
        <f>(SUMIF(CSV!$A:$A,$A137,CSV!D:D) +SUMIF(CSV!$B:$B,$A137,CSV!E:E))/$D137</f>
        <v>2</v>
      </c>
      <c r="I137" s="6">
        <f>SUMIF(CSV!$A:$A,$A137,CSV!D:D)/$B137</f>
        <v>2.8571428571428572</v>
      </c>
      <c r="J137" s="6">
        <f>SUMIF(CSV!$B:$B,$A137,CSV!E:E)/$C137</f>
        <v>1.4</v>
      </c>
      <c r="K137" s="10">
        <f>(SUMIF(CSV!$A:$A,$A137,CSV!E:E) +SUMIF(CSV!$B:$B,$A137,CSV!D:D))/$D137</f>
        <v>1.0588235294117647</v>
      </c>
      <c r="L137" s="6">
        <f>SUMIF(CSV!$A:$A,$A137,CSV!E:E)/$B137</f>
        <v>0.42857142857142855</v>
      </c>
      <c r="M137" s="6">
        <f>SUMIF(CSV!$B:$B,$A137,CSV!D:D)/$C137</f>
        <v>1.5</v>
      </c>
      <c r="N137" s="10">
        <f>(SUMIF(CSV!$A:$A,$A137,CSV!L:L) +SUMIF(CSV!$B:$B,$A137,CSV!L:L))/$D137</f>
        <v>1.2352941176470589</v>
      </c>
      <c r="O137" s="6">
        <f>SUMIF(CSV!$A:$A,$A137,CSV!L:L)/$B137</f>
        <v>0.7142857142857143</v>
      </c>
      <c r="P137" s="6">
        <f>SUMIF(CSV!$B:$B,$A137,CSV!L:L)/$C137</f>
        <v>1.6</v>
      </c>
      <c r="Q137" s="10">
        <f>(SUMIF(CSV!$A:$A,$A137,CSV!H:H) +SUMIF(CSV!$B:$B,$A137,CSV!J:J))/$D137</f>
        <v>0.70588235294117652</v>
      </c>
      <c r="R137" s="6">
        <f>SUMIF(CSV!$A:$A,$A137,CSV!H:H)/$B137</f>
        <v>0.5714285714285714</v>
      </c>
      <c r="S137" s="6">
        <f>SUMIF(CSV!$B:$B,$A137,CSV!J:J)/$C137</f>
        <v>0.8</v>
      </c>
      <c r="T137" s="10">
        <f>(SUMIF(CSV!$A:$A,$A137,CSV!I:I) +SUMIF(CSV!$B:$B,$A137,CSV!K:K))/$D137</f>
        <v>0.52941176470588236</v>
      </c>
      <c r="U137" s="6">
        <f>SUMIF(CSV!$A:$A,$A137,CSV!I:I)/$B137</f>
        <v>0.14285714285714285</v>
      </c>
      <c r="V137" s="6">
        <f>SUMIF(CSV!$B:$B,$A137,CSV!K:K)/$C137</f>
        <v>0.8</v>
      </c>
      <c r="W137" s="10">
        <f>(SUMIF(CSV!$A:$A,$A137,CSV!Q:Q) +SUMIF(CSV!$B:$B,$A137,CSV!Q:Q))/$D137</f>
        <v>1.8235294117647058</v>
      </c>
      <c r="X137" s="6">
        <f>SUMIF(CSV!$A:$A,$A137,CSV!Q:Q)/$B137</f>
        <v>2.5714285714285716</v>
      </c>
      <c r="Y137" s="6">
        <f>SUMIF(CSV!$B:$B,$A137,CSV!Q:Q)/$C137</f>
        <v>1.3</v>
      </c>
      <c r="Z137" s="10">
        <f>(SUMIF(CSV!$A:$A,$A137,CSV!M:M) +SUMIF(CSV!$B:$B,$A137,CSV!O:O))/$D137</f>
        <v>1.2941176470588236</v>
      </c>
      <c r="AA137" s="6">
        <f>SUMIF(CSV!$A:$A,$A137,CSV!M:M)/$B137</f>
        <v>2.2857142857142856</v>
      </c>
      <c r="AB137" s="6">
        <f>SUMIF(CSV!$B:$B,$A137,CSV!O:O)/$C137</f>
        <v>0.6</v>
      </c>
      <c r="AC137" s="10">
        <f>(SUMIF(CSV!$A:$A,$A137,CSV!N:N) +SUMIF(CSV!$B:$B,$A137,CSV!P:P))/$D137</f>
        <v>0.52941176470588236</v>
      </c>
      <c r="AD137" s="6">
        <f>SUMIF(CSV!$A:$A,$A137,CSV!N:N)/$B137</f>
        <v>0.2857142857142857</v>
      </c>
      <c r="AE137" s="14">
        <f>SUMIF(CSV!$B:$B,$A137,CSV!P:P)/$C137</f>
        <v>0.7</v>
      </c>
    </row>
    <row r="138" spans="1:31" x14ac:dyDescent="0.3">
      <c r="A138" s="62" t="s">
        <v>319</v>
      </c>
      <c r="B138" s="9">
        <f>COUNTIF(CSV!A:A,A138)</f>
        <v>8</v>
      </c>
      <c r="C138" s="4">
        <f>COUNTIF(CSV!B:B,A138)</f>
        <v>8</v>
      </c>
      <c r="D138" s="4">
        <f t="shared" si="5"/>
        <v>16</v>
      </c>
      <c r="E138" s="10">
        <f>(SUMIF(CSV!$A:$A,$A138,CSV!F:F) +SUMIF(CSV!$B:$B,$A138,CSV!F:F))/$D138</f>
        <v>3.4375</v>
      </c>
      <c r="F138" s="6">
        <f>SUMIF(CSV!$A:$A,$A138,CSV!F:F)/$B138</f>
        <v>3.875</v>
      </c>
      <c r="G138" s="6">
        <f>SUMIF(CSV!$B:$B,$A138,CSV!F:F)/$C138</f>
        <v>3</v>
      </c>
      <c r="H138" s="10">
        <f>(SUMIF(CSV!$A:$A,$A138,CSV!D:D) +SUMIF(CSV!$B:$B,$A138,CSV!E:E))/$D138</f>
        <v>2</v>
      </c>
      <c r="I138" s="6">
        <f>SUMIF(CSV!$A:$A,$A138,CSV!D:D)/$B138</f>
        <v>2.5</v>
      </c>
      <c r="J138" s="6">
        <f>SUMIF(CSV!$B:$B,$A138,CSV!E:E)/$C138</f>
        <v>1.5</v>
      </c>
      <c r="K138" s="10">
        <f>(SUMIF(CSV!$A:$A,$A138,CSV!E:E) +SUMIF(CSV!$B:$B,$A138,CSV!D:D))/$D138</f>
        <v>1.4375</v>
      </c>
      <c r="L138" s="6">
        <f>SUMIF(CSV!$A:$A,$A138,CSV!E:E)/$B138</f>
        <v>1.375</v>
      </c>
      <c r="M138" s="6">
        <f>SUMIF(CSV!$B:$B,$A138,CSV!D:D)/$C138</f>
        <v>1.5</v>
      </c>
      <c r="N138" s="10">
        <f>(SUMIF(CSV!$A:$A,$A138,CSV!L:L) +SUMIF(CSV!$B:$B,$A138,CSV!L:L))/$D138</f>
        <v>1.3125</v>
      </c>
      <c r="O138" s="6">
        <f>SUMIF(CSV!$A:$A,$A138,CSV!L:L)/$B138</f>
        <v>1.5</v>
      </c>
      <c r="P138" s="6">
        <f>SUMIF(CSV!$B:$B,$A138,CSV!L:L)/$C138</f>
        <v>1.125</v>
      </c>
      <c r="Q138" s="10">
        <f>(SUMIF(CSV!$A:$A,$A138,CSV!H:H) +SUMIF(CSV!$B:$B,$A138,CSV!J:J))/$D138</f>
        <v>0.875</v>
      </c>
      <c r="R138" s="6">
        <f>SUMIF(CSV!$A:$A,$A138,CSV!H:H)/$B138</f>
        <v>1.125</v>
      </c>
      <c r="S138" s="6">
        <f>SUMIF(CSV!$B:$B,$A138,CSV!J:J)/$C138</f>
        <v>0.625</v>
      </c>
      <c r="T138" s="10">
        <f>(SUMIF(CSV!$A:$A,$A138,CSV!I:I) +SUMIF(CSV!$B:$B,$A138,CSV!K:K))/$D138</f>
        <v>0.4375</v>
      </c>
      <c r="U138" s="6">
        <f>SUMIF(CSV!$A:$A,$A138,CSV!I:I)/$B138</f>
        <v>0.375</v>
      </c>
      <c r="V138" s="6">
        <f>SUMIF(CSV!$B:$B,$A138,CSV!K:K)/$C138</f>
        <v>0.5</v>
      </c>
      <c r="W138" s="10">
        <f>(SUMIF(CSV!$A:$A,$A138,CSV!Q:Q) +SUMIF(CSV!$B:$B,$A138,CSV!Q:Q))/$D138</f>
        <v>2.125</v>
      </c>
      <c r="X138" s="6">
        <f>SUMIF(CSV!$A:$A,$A138,CSV!Q:Q)/$B138</f>
        <v>2.375</v>
      </c>
      <c r="Y138" s="6">
        <f>SUMIF(CSV!$B:$B,$A138,CSV!Q:Q)/$C138</f>
        <v>1.875</v>
      </c>
      <c r="Z138" s="10">
        <f>(SUMIF(CSV!$A:$A,$A138,CSV!M:M) +SUMIF(CSV!$B:$B,$A138,CSV!O:O))/$D138</f>
        <v>1.125</v>
      </c>
      <c r="AA138" s="6">
        <f>SUMIF(CSV!$A:$A,$A138,CSV!M:M)/$B138</f>
        <v>1.375</v>
      </c>
      <c r="AB138" s="6">
        <f>SUMIF(CSV!$B:$B,$A138,CSV!O:O)/$C138</f>
        <v>0.875</v>
      </c>
      <c r="AC138" s="10">
        <f>(SUMIF(CSV!$A:$A,$A138,CSV!N:N) +SUMIF(CSV!$B:$B,$A138,CSV!P:P))/$D138</f>
        <v>1</v>
      </c>
      <c r="AD138" s="6">
        <f>SUMIF(CSV!$A:$A,$A138,CSV!N:N)/$B138</f>
        <v>1</v>
      </c>
      <c r="AE138" s="14">
        <f>SUMIF(CSV!$B:$B,$A138,CSV!P:P)/$C138</f>
        <v>1</v>
      </c>
    </row>
    <row r="139" spans="1:31" x14ac:dyDescent="0.3">
      <c r="A139" s="62" t="s">
        <v>255</v>
      </c>
      <c r="B139" s="9">
        <f>COUNTIF(CSV!A:A,A139)</f>
        <v>8</v>
      </c>
      <c r="C139" s="4">
        <f>COUNTIF(CSV!B:B,A139)</f>
        <v>8</v>
      </c>
      <c r="D139" s="4">
        <f t="shared" si="5"/>
        <v>16</v>
      </c>
      <c r="E139" s="10">
        <f>(SUMIF(CSV!$A:$A,$A139,CSV!F:F) +SUMIF(CSV!$B:$B,$A139,CSV!F:F))/$D139</f>
        <v>3.125</v>
      </c>
      <c r="F139" s="6">
        <f>SUMIF(CSV!$A:$A,$A139,CSV!F:F)/$B139</f>
        <v>2.875</v>
      </c>
      <c r="G139" s="6">
        <f>SUMIF(CSV!$B:$B,$A139,CSV!F:F)/$C139</f>
        <v>3.375</v>
      </c>
      <c r="H139" s="10">
        <f>(SUMIF(CSV!$A:$A,$A139,CSV!D:D) +SUMIF(CSV!$B:$B,$A139,CSV!E:E))/$D139</f>
        <v>1.1875</v>
      </c>
      <c r="I139" s="6">
        <f>SUMIF(CSV!$A:$A,$A139,CSV!D:D)/$B139</f>
        <v>1.25</v>
      </c>
      <c r="J139" s="6">
        <f>SUMIF(CSV!$B:$B,$A139,CSV!E:E)/$C139</f>
        <v>1.125</v>
      </c>
      <c r="K139" s="10">
        <f>(SUMIF(CSV!$A:$A,$A139,CSV!E:E) +SUMIF(CSV!$B:$B,$A139,CSV!D:D))/$D139</f>
        <v>1.9375</v>
      </c>
      <c r="L139" s="6">
        <f>SUMIF(CSV!$A:$A,$A139,CSV!E:E)/$B139</f>
        <v>1.625</v>
      </c>
      <c r="M139" s="6">
        <f>SUMIF(CSV!$B:$B,$A139,CSV!D:D)/$C139</f>
        <v>2.25</v>
      </c>
      <c r="N139" s="10">
        <f>(SUMIF(CSV!$A:$A,$A139,CSV!L:L) +SUMIF(CSV!$B:$B,$A139,CSV!L:L))/$D139</f>
        <v>0.875</v>
      </c>
      <c r="O139" s="6">
        <f>SUMIF(CSV!$A:$A,$A139,CSV!L:L)/$B139</f>
        <v>0.5</v>
      </c>
      <c r="P139" s="6">
        <f>SUMIF(CSV!$B:$B,$A139,CSV!L:L)/$C139</f>
        <v>1.25</v>
      </c>
      <c r="Q139" s="10">
        <f>(SUMIF(CSV!$A:$A,$A139,CSV!H:H) +SUMIF(CSV!$B:$B,$A139,CSV!J:J))/$D139</f>
        <v>0.375</v>
      </c>
      <c r="R139" s="6">
        <f>SUMIF(CSV!$A:$A,$A139,CSV!H:H)/$B139</f>
        <v>0.375</v>
      </c>
      <c r="S139" s="6">
        <f>SUMIF(CSV!$B:$B,$A139,CSV!J:J)/$C139</f>
        <v>0.375</v>
      </c>
      <c r="T139" s="10">
        <f>(SUMIF(CSV!$A:$A,$A139,CSV!I:I) +SUMIF(CSV!$B:$B,$A139,CSV!K:K))/$D139</f>
        <v>0.5</v>
      </c>
      <c r="U139" s="6">
        <f>SUMIF(CSV!$A:$A,$A139,CSV!I:I)/$B139</f>
        <v>0.125</v>
      </c>
      <c r="V139" s="6">
        <f>SUMIF(CSV!$B:$B,$A139,CSV!K:K)/$C139</f>
        <v>0.875</v>
      </c>
      <c r="W139" s="10">
        <f>(SUMIF(CSV!$A:$A,$A139,CSV!Q:Q) +SUMIF(CSV!$B:$B,$A139,CSV!Q:Q))/$D139</f>
        <v>2.25</v>
      </c>
      <c r="X139" s="6">
        <f>SUMIF(CSV!$A:$A,$A139,CSV!Q:Q)/$B139</f>
        <v>2.375</v>
      </c>
      <c r="Y139" s="6">
        <f>SUMIF(CSV!$B:$B,$A139,CSV!Q:Q)/$C139</f>
        <v>2.125</v>
      </c>
      <c r="Z139" s="10">
        <f>(SUMIF(CSV!$A:$A,$A139,CSV!M:M) +SUMIF(CSV!$B:$B,$A139,CSV!O:O))/$D139</f>
        <v>0.8125</v>
      </c>
      <c r="AA139" s="6">
        <f>SUMIF(CSV!$A:$A,$A139,CSV!M:M)/$B139</f>
        <v>0.875</v>
      </c>
      <c r="AB139" s="6">
        <f>SUMIF(CSV!$B:$B,$A139,CSV!O:O)/$C139</f>
        <v>0.75</v>
      </c>
      <c r="AC139" s="10">
        <f>(SUMIF(CSV!$A:$A,$A139,CSV!N:N) +SUMIF(CSV!$B:$B,$A139,CSV!P:P))/$D139</f>
        <v>1.4375</v>
      </c>
      <c r="AD139" s="6">
        <f>SUMIF(CSV!$A:$A,$A139,CSV!N:N)/$B139</f>
        <v>1.5</v>
      </c>
      <c r="AE139" s="14">
        <f>SUMIF(CSV!$B:$B,$A139,CSV!P:P)/$C139</f>
        <v>1.375</v>
      </c>
    </row>
    <row r="140" spans="1:31" x14ac:dyDescent="0.3">
      <c r="A140" s="62" t="s">
        <v>250</v>
      </c>
      <c r="B140" s="9">
        <f>COUNTIF(CSV!A:A,A140)</f>
        <v>9</v>
      </c>
      <c r="C140" s="4">
        <f>COUNTIF(CSV!B:B,A140)</f>
        <v>8</v>
      </c>
      <c r="D140" s="4">
        <f t="shared" si="5"/>
        <v>17</v>
      </c>
      <c r="E140" s="10">
        <f>(SUMIF(CSV!$A:$A,$A140,CSV!F:F) +SUMIF(CSV!$B:$B,$A140,CSV!F:F))/$D140</f>
        <v>2.8235294117647061</v>
      </c>
      <c r="F140" s="6">
        <f>SUMIF(CSV!$A:$A,$A140,CSV!F:F)/$B140</f>
        <v>2.6666666666666665</v>
      </c>
      <c r="G140" s="6">
        <f>SUMIF(CSV!$B:$B,$A140,CSV!F:F)/$C140</f>
        <v>3</v>
      </c>
      <c r="H140" s="10">
        <f>(SUMIF(CSV!$A:$A,$A140,CSV!D:D) +SUMIF(CSV!$B:$B,$A140,CSV!E:E))/$D140</f>
        <v>1.2941176470588236</v>
      </c>
      <c r="I140" s="6">
        <f>SUMIF(CSV!$A:$A,$A140,CSV!D:D)/$B140</f>
        <v>1.4444444444444444</v>
      </c>
      <c r="J140" s="6">
        <f>SUMIF(CSV!$B:$B,$A140,CSV!E:E)/$C140</f>
        <v>1.125</v>
      </c>
      <c r="K140" s="10">
        <f>(SUMIF(CSV!$A:$A,$A140,CSV!E:E) +SUMIF(CSV!$B:$B,$A140,CSV!D:D))/$D140</f>
        <v>1.5294117647058822</v>
      </c>
      <c r="L140" s="6">
        <f>SUMIF(CSV!$A:$A,$A140,CSV!E:E)/$B140</f>
        <v>1.2222222222222223</v>
      </c>
      <c r="M140" s="6">
        <f>SUMIF(CSV!$B:$B,$A140,CSV!D:D)/$C140</f>
        <v>1.875</v>
      </c>
      <c r="N140" s="10">
        <f>(SUMIF(CSV!$A:$A,$A140,CSV!L:L) +SUMIF(CSV!$B:$B,$A140,CSV!L:L))/$D140</f>
        <v>1.411764705882353</v>
      </c>
      <c r="O140" s="6">
        <f>SUMIF(CSV!$A:$A,$A140,CSV!L:L)/$B140</f>
        <v>1.3333333333333333</v>
      </c>
      <c r="P140" s="6">
        <f>SUMIF(CSV!$B:$B,$A140,CSV!L:L)/$C140</f>
        <v>1.5</v>
      </c>
      <c r="Q140" s="10">
        <f>(SUMIF(CSV!$A:$A,$A140,CSV!H:H) +SUMIF(CSV!$B:$B,$A140,CSV!J:J))/$D140</f>
        <v>0.6470588235294118</v>
      </c>
      <c r="R140" s="6">
        <f>SUMIF(CSV!$A:$A,$A140,CSV!H:H)/$B140</f>
        <v>0.66666666666666663</v>
      </c>
      <c r="S140" s="6">
        <f>SUMIF(CSV!$B:$B,$A140,CSV!J:J)/$C140</f>
        <v>0.625</v>
      </c>
      <c r="T140" s="10">
        <f>(SUMIF(CSV!$A:$A,$A140,CSV!I:I) +SUMIF(CSV!$B:$B,$A140,CSV!K:K))/$D140</f>
        <v>0.76470588235294112</v>
      </c>
      <c r="U140" s="6">
        <f>SUMIF(CSV!$A:$A,$A140,CSV!I:I)/$B140</f>
        <v>0.66666666666666663</v>
      </c>
      <c r="V140" s="6">
        <f>SUMIF(CSV!$B:$B,$A140,CSV!K:K)/$C140</f>
        <v>0.875</v>
      </c>
      <c r="W140" s="10">
        <f>(SUMIF(CSV!$A:$A,$A140,CSV!Q:Q) +SUMIF(CSV!$B:$B,$A140,CSV!Q:Q))/$D140</f>
        <v>1.411764705882353</v>
      </c>
      <c r="X140" s="6">
        <f>SUMIF(CSV!$A:$A,$A140,CSV!Q:Q)/$B140</f>
        <v>1.3333333333333333</v>
      </c>
      <c r="Y140" s="6">
        <f>SUMIF(CSV!$B:$B,$A140,CSV!Q:Q)/$C140</f>
        <v>1.5</v>
      </c>
      <c r="Z140" s="10">
        <f>(SUMIF(CSV!$A:$A,$A140,CSV!M:M) +SUMIF(CSV!$B:$B,$A140,CSV!O:O))/$D140</f>
        <v>0.6470588235294118</v>
      </c>
      <c r="AA140" s="6">
        <f>SUMIF(CSV!$A:$A,$A140,CSV!M:M)/$B140</f>
        <v>0.77777777777777779</v>
      </c>
      <c r="AB140" s="6">
        <f>SUMIF(CSV!$B:$B,$A140,CSV!O:O)/$C140</f>
        <v>0.5</v>
      </c>
      <c r="AC140" s="10">
        <f>(SUMIF(CSV!$A:$A,$A140,CSV!N:N) +SUMIF(CSV!$B:$B,$A140,CSV!P:P))/$D140</f>
        <v>0.76470588235294112</v>
      </c>
      <c r="AD140" s="6">
        <f>SUMIF(CSV!$A:$A,$A140,CSV!N:N)/$B140</f>
        <v>0.55555555555555558</v>
      </c>
      <c r="AE140" s="14">
        <f>SUMIF(CSV!$B:$B,$A140,CSV!P:P)/$C140</f>
        <v>1</v>
      </c>
    </row>
    <row r="141" spans="1:31" x14ac:dyDescent="0.3">
      <c r="A141" s="62" t="s">
        <v>254</v>
      </c>
      <c r="B141" s="9">
        <f>COUNTIF(CSV!A:A,A141)</f>
        <v>8</v>
      </c>
      <c r="C141" s="4">
        <f>COUNTIF(CSV!B:B,A141)</f>
        <v>9</v>
      </c>
      <c r="D141" s="4">
        <f t="shared" si="5"/>
        <v>17</v>
      </c>
      <c r="E141" s="10">
        <f>(SUMIF(CSV!$A:$A,$A141,CSV!F:F) +SUMIF(CSV!$B:$B,$A141,CSV!F:F))/$D141</f>
        <v>2.8823529411764706</v>
      </c>
      <c r="F141" s="6">
        <f>SUMIF(CSV!$A:$A,$A141,CSV!F:F)/$B141</f>
        <v>2.25</v>
      </c>
      <c r="G141" s="6">
        <f>SUMIF(CSV!$B:$B,$A141,CSV!F:F)/$C141</f>
        <v>3.4444444444444446</v>
      </c>
      <c r="H141" s="10">
        <f>(SUMIF(CSV!$A:$A,$A141,CSV!D:D) +SUMIF(CSV!$B:$B,$A141,CSV!E:E))/$D141</f>
        <v>1</v>
      </c>
      <c r="I141" s="6">
        <f>SUMIF(CSV!$A:$A,$A141,CSV!D:D)/$B141</f>
        <v>0.875</v>
      </c>
      <c r="J141" s="6">
        <f>SUMIF(CSV!$B:$B,$A141,CSV!E:E)/$C141</f>
        <v>1.1111111111111112</v>
      </c>
      <c r="K141" s="10">
        <f>(SUMIF(CSV!$A:$A,$A141,CSV!E:E) +SUMIF(CSV!$B:$B,$A141,CSV!D:D))/$D141</f>
        <v>1.8823529411764706</v>
      </c>
      <c r="L141" s="6">
        <f>SUMIF(CSV!$A:$A,$A141,CSV!E:E)/$B141</f>
        <v>1.375</v>
      </c>
      <c r="M141" s="6">
        <f>SUMIF(CSV!$B:$B,$A141,CSV!D:D)/$C141</f>
        <v>2.3333333333333335</v>
      </c>
      <c r="N141" s="10">
        <f>(SUMIF(CSV!$A:$A,$A141,CSV!L:L) +SUMIF(CSV!$B:$B,$A141,CSV!L:L))/$D141</f>
        <v>1.1764705882352942</v>
      </c>
      <c r="O141" s="6">
        <f>SUMIF(CSV!$A:$A,$A141,CSV!L:L)/$B141</f>
        <v>0.875</v>
      </c>
      <c r="P141" s="6">
        <f>SUMIF(CSV!$B:$B,$A141,CSV!L:L)/$C141</f>
        <v>1.4444444444444444</v>
      </c>
      <c r="Q141" s="10">
        <f>(SUMIF(CSV!$A:$A,$A141,CSV!H:H) +SUMIF(CSV!$B:$B,$A141,CSV!J:J))/$D141</f>
        <v>0.47058823529411764</v>
      </c>
      <c r="R141" s="6">
        <f>SUMIF(CSV!$A:$A,$A141,CSV!H:H)/$B141</f>
        <v>0.375</v>
      </c>
      <c r="S141" s="6">
        <f>SUMIF(CSV!$B:$B,$A141,CSV!J:J)/$C141</f>
        <v>0.55555555555555558</v>
      </c>
      <c r="T141" s="10">
        <f>(SUMIF(CSV!$A:$A,$A141,CSV!I:I) +SUMIF(CSV!$B:$B,$A141,CSV!K:K))/$D141</f>
        <v>0.70588235294117652</v>
      </c>
      <c r="U141" s="6">
        <f>SUMIF(CSV!$A:$A,$A141,CSV!I:I)/$B141</f>
        <v>0.5</v>
      </c>
      <c r="V141" s="6">
        <f>SUMIF(CSV!$B:$B,$A141,CSV!K:K)/$C141</f>
        <v>0.88888888888888884</v>
      </c>
      <c r="W141" s="10">
        <f>(SUMIF(CSV!$A:$A,$A141,CSV!Q:Q) +SUMIF(CSV!$B:$B,$A141,CSV!Q:Q))/$D141</f>
        <v>1.7058823529411764</v>
      </c>
      <c r="X141" s="6">
        <f>SUMIF(CSV!$A:$A,$A141,CSV!Q:Q)/$B141</f>
        <v>1.375</v>
      </c>
      <c r="Y141" s="6">
        <f>SUMIF(CSV!$B:$B,$A141,CSV!Q:Q)/$C141</f>
        <v>2</v>
      </c>
      <c r="Z141" s="10">
        <f>(SUMIF(CSV!$A:$A,$A141,CSV!M:M) +SUMIF(CSV!$B:$B,$A141,CSV!O:O))/$D141</f>
        <v>0.52941176470588236</v>
      </c>
      <c r="AA141" s="6">
        <f>SUMIF(CSV!$A:$A,$A141,CSV!M:M)/$B141</f>
        <v>0.5</v>
      </c>
      <c r="AB141" s="6">
        <f>SUMIF(CSV!$B:$B,$A141,CSV!O:O)/$C141</f>
        <v>0.55555555555555558</v>
      </c>
      <c r="AC141" s="10">
        <f>(SUMIF(CSV!$A:$A,$A141,CSV!N:N) +SUMIF(CSV!$B:$B,$A141,CSV!P:P))/$D141</f>
        <v>1.1764705882352942</v>
      </c>
      <c r="AD141" s="6">
        <f>SUMIF(CSV!$A:$A,$A141,CSV!N:N)/$B141</f>
        <v>0.875</v>
      </c>
      <c r="AE141" s="14">
        <f>SUMIF(CSV!$B:$B,$A141,CSV!P:P)/$C141</f>
        <v>1.4444444444444444</v>
      </c>
    </row>
    <row r="142" spans="1:31" x14ac:dyDescent="0.3">
      <c r="A142" s="62" t="s">
        <v>248</v>
      </c>
      <c r="B142" s="9">
        <f>COUNTIF(CSV!A:A,A142)</f>
        <v>7</v>
      </c>
      <c r="C142" s="4">
        <f>COUNTIF(CSV!B:B,A142)</f>
        <v>8</v>
      </c>
      <c r="D142" s="4">
        <f t="shared" si="5"/>
        <v>15</v>
      </c>
      <c r="E142" s="10">
        <f>(SUMIF(CSV!$A:$A,$A142,CSV!F:F) +SUMIF(CSV!$B:$B,$A142,CSV!F:F))/$D142</f>
        <v>3.1333333333333333</v>
      </c>
      <c r="F142" s="6">
        <f>SUMIF(CSV!$A:$A,$A142,CSV!F:F)/$B142</f>
        <v>3.1428571428571428</v>
      </c>
      <c r="G142" s="6">
        <f>SUMIF(CSV!$B:$B,$A142,CSV!F:F)/$C142</f>
        <v>3.125</v>
      </c>
      <c r="H142" s="10">
        <f>(SUMIF(CSV!$A:$A,$A142,CSV!D:D) +SUMIF(CSV!$B:$B,$A142,CSV!E:E))/$D142</f>
        <v>1.6666666666666667</v>
      </c>
      <c r="I142" s="6">
        <f>SUMIF(CSV!$A:$A,$A142,CSV!D:D)/$B142</f>
        <v>2</v>
      </c>
      <c r="J142" s="6">
        <f>SUMIF(CSV!$B:$B,$A142,CSV!E:E)/$C142</f>
        <v>1.375</v>
      </c>
      <c r="K142" s="10">
        <f>(SUMIF(CSV!$A:$A,$A142,CSV!E:E) +SUMIF(CSV!$B:$B,$A142,CSV!D:D))/$D142</f>
        <v>1.4666666666666666</v>
      </c>
      <c r="L142" s="6">
        <f>SUMIF(CSV!$A:$A,$A142,CSV!E:E)/$B142</f>
        <v>1.1428571428571428</v>
      </c>
      <c r="M142" s="6">
        <f>SUMIF(CSV!$B:$B,$A142,CSV!D:D)/$C142</f>
        <v>1.75</v>
      </c>
      <c r="N142" s="10">
        <f>(SUMIF(CSV!$A:$A,$A142,CSV!L:L) +SUMIF(CSV!$B:$B,$A142,CSV!L:L))/$D142</f>
        <v>1.6666666666666667</v>
      </c>
      <c r="O142" s="6">
        <f>SUMIF(CSV!$A:$A,$A142,CSV!L:L)/$B142</f>
        <v>2.2857142857142856</v>
      </c>
      <c r="P142" s="6">
        <f>SUMIF(CSV!$B:$B,$A142,CSV!L:L)/$C142</f>
        <v>1.125</v>
      </c>
      <c r="Q142" s="10">
        <f>(SUMIF(CSV!$A:$A,$A142,CSV!H:H) +SUMIF(CSV!$B:$B,$A142,CSV!J:J))/$D142</f>
        <v>0.93333333333333335</v>
      </c>
      <c r="R142" s="6">
        <f>SUMIF(CSV!$A:$A,$A142,CSV!H:H)/$B142</f>
        <v>1.4285714285714286</v>
      </c>
      <c r="S142" s="6">
        <f>SUMIF(CSV!$B:$B,$A142,CSV!J:J)/$C142</f>
        <v>0.5</v>
      </c>
      <c r="T142" s="10">
        <f>(SUMIF(CSV!$A:$A,$A142,CSV!I:I) +SUMIF(CSV!$B:$B,$A142,CSV!K:K))/$D142</f>
        <v>0.73333333333333328</v>
      </c>
      <c r="U142" s="6">
        <f>SUMIF(CSV!$A:$A,$A142,CSV!I:I)/$B142</f>
        <v>0.8571428571428571</v>
      </c>
      <c r="V142" s="6">
        <f>SUMIF(CSV!$B:$B,$A142,CSV!K:K)/$C142</f>
        <v>0.625</v>
      </c>
      <c r="W142" s="10">
        <f>(SUMIF(CSV!$A:$A,$A142,CSV!Q:Q) +SUMIF(CSV!$B:$B,$A142,CSV!Q:Q))/$D142</f>
        <v>1.4666666666666666</v>
      </c>
      <c r="X142" s="6">
        <f>SUMIF(CSV!$A:$A,$A142,CSV!Q:Q)/$B142</f>
        <v>0.8571428571428571</v>
      </c>
      <c r="Y142" s="6">
        <f>SUMIF(CSV!$B:$B,$A142,CSV!Q:Q)/$C142</f>
        <v>2</v>
      </c>
      <c r="Z142" s="10">
        <f>(SUMIF(CSV!$A:$A,$A142,CSV!M:M) +SUMIF(CSV!$B:$B,$A142,CSV!O:O))/$D142</f>
        <v>0.73333333333333328</v>
      </c>
      <c r="AA142" s="6">
        <f>SUMIF(CSV!$A:$A,$A142,CSV!M:M)/$B142</f>
        <v>0.5714285714285714</v>
      </c>
      <c r="AB142" s="6">
        <f>SUMIF(CSV!$B:$B,$A142,CSV!O:O)/$C142</f>
        <v>0.875</v>
      </c>
      <c r="AC142" s="10">
        <f>(SUMIF(CSV!$A:$A,$A142,CSV!N:N) +SUMIF(CSV!$B:$B,$A142,CSV!P:P))/$D142</f>
        <v>0.73333333333333328</v>
      </c>
      <c r="AD142" s="6">
        <f>SUMIF(CSV!$A:$A,$A142,CSV!N:N)/$B142</f>
        <v>0.2857142857142857</v>
      </c>
      <c r="AE142" s="14">
        <f>SUMIF(CSV!$B:$B,$A142,CSV!P:P)/$C142</f>
        <v>1.125</v>
      </c>
    </row>
    <row r="143" spans="1:31" x14ac:dyDescent="0.3">
      <c r="A143" s="62" t="s">
        <v>245</v>
      </c>
      <c r="B143" s="9">
        <f>COUNTIF(CSV!A:A,A143)</f>
        <v>10</v>
      </c>
      <c r="C143" s="4">
        <f>COUNTIF(CSV!B:B,A143)</f>
        <v>7</v>
      </c>
      <c r="D143" s="4">
        <f t="shared" si="5"/>
        <v>17</v>
      </c>
      <c r="E143" s="10">
        <f>(SUMIF(CSV!$A:$A,$A143,CSV!F:F) +SUMIF(CSV!$B:$B,$A143,CSV!F:F))/$D143</f>
        <v>3.1764705882352939</v>
      </c>
      <c r="F143" s="6">
        <f>SUMIF(CSV!$A:$A,$A143,CSV!F:F)/$B143</f>
        <v>2.7</v>
      </c>
      <c r="G143" s="6">
        <f>SUMIF(CSV!$B:$B,$A143,CSV!F:F)/$C143</f>
        <v>3.8571428571428572</v>
      </c>
      <c r="H143" s="10">
        <f>(SUMIF(CSV!$A:$A,$A143,CSV!D:D) +SUMIF(CSV!$B:$B,$A143,CSV!E:E))/$D143</f>
        <v>1.7058823529411764</v>
      </c>
      <c r="I143" s="6">
        <f>SUMIF(CSV!$A:$A,$A143,CSV!D:D)/$B143</f>
        <v>1.5</v>
      </c>
      <c r="J143" s="6">
        <f>SUMIF(CSV!$B:$B,$A143,CSV!E:E)/$C143</f>
        <v>2</v>
      </c>
      <c r="K143" s="10">
        <f>(SUMIF(CSV!$A:$A,$A143,CSV!E:E) +SUMIF(CSV!$B:$B,$A143,CSV!D:D))/$D143</f>
        <v>1.4705882352941178</v>
      </c>
      <c r="L143" s="6">
        <f>SUMIF(CSV!$A:$A,$A143,CSV!E:E)/$B143</f>
        <v>1.2</v>
      </c>
      <c r="M143" s="6">
        <f>SUMIF(CSV!$B:$B,$A143,CSV!D:D)/$C143</f>
        <v>1.8571428571428572</v>
      </c>
      <c r="N143" s="10">
        <f>(SUMIF(CSV!$A:$A,$A143,CSV!L:L) +SUMIF(CSV!$B:$B,$A143,CSV!L:L))/$D143</f>
        <v>1.0588235294117647</v>
      </c>
      <c r="O143" s="6">
        <f>SUMIF(CSV!$A:$A,$A143,CSV!L:L)/$B143</f>
        <v>0.7</v>
      </c>
      <c r="P143" s="6">
        <f>SUMIF(CSV!$B:$B,$A143,CSV!L:L)/$C143</f>
        <v>1.5714285714285714</v>
      </c>
      <c r="Q143" s="10">
        <f>(SUMIF(CSV!$A:$A,$A143,CSV!H:H) +SUMIF(CSV!$B:$B,$A143,CSV!J:J))/$D143</f>
        <v>0.41176470588235292</v>
      </c>
      <c r="R143" s="6">
        <f>SUMIF(CSV!$A:$A,$A143,CSV!H:H)/$B143</f>
        <v>0.2</v>
      </c>
      <c r="S143" s="6">
        <f>SUMIF(CSV!$B:$B,$A143,CSV!J:J)/$C143</f>
        <v>0.7142857142857143</v>
      </c>
      <c r="T143" s="10">
        <f>(SUMIF(CSV!$A:$A,$A143,CSV!I:I) +SUMIF(CSV!$B:$B,$A143,CSV!K:K))/$D143</f>
        <v>0.6470588235294118</v>
      </c>
      <c r="U143" s="6">
        <f>SUMIF(CSV!$A:$A,$A143,CSV!I:I)/$B143</f>
        <v>0.5</v>
      </c>
      <c r="V143" s="6">
        <f>SUMIF(CSV!$B:$B,$A143,CSV!K:K)/$C143</f>
        <v>0.8571428571428571</v>
      </c>
      <c r="W143" s="10">
        <f>(SUMIF(CSV!$A:$A,$A143,CSV!Q:Q) +SUMIF(CSV!$B:$B,$A143,CSV!Q:Q))/$D143</f>
        <v>2.1176470588235294</v>
      </c>
      <c r="X143" s="6">
        <f>SUMIF(CSV!$A:$A,$A143,CSV!Q:Q)/$B143</f>
        <v>2</v>
      </c>
      <c r="Y143" s="6">
        <f>SUMIF(CSV!$B:$B,$A143,CSV!Q:Q)/$C143</f>
        <v>2.2857142857142856</v>
      </c>
      <c r="Z143" s="10">
        <f>(SUMIF(CSV!$A:$A,$A143,CSV!M:M) +SUMIF(CSV!$B:$B,$A143,CSV!O:O))/$D143</f>
        <v>1.2941176470588236</v>
      </c>
      <c r="AA143" s="6">
        <f>SUMIF(CSV!$A:$A,$A143,CSV!M:M)/$B143</f>
        <v>1.3</v>
      </c>
      <c r="AB143" s="6">
        <f>SUMIF(CSV!$B:$B,$A143,CSV!O:O)/$C143</f>
        <v>1.2857142857142858</v>
      </c>
      <c r="AC143" s="10">
        <f>(SUMIF(CSV!$A:$A,$A143,CSV!N:N) +SUMIF(CSV!$B:$B,$A143,CSV!P:P))/$D143</f>
        <v>0.82352941176470584</v>
      </c>
      <c r="AD143" s="6">
        <f>SUMIF(CSV!$A:$A,$A143,CSV!N:N)/$B143</f>
        <v>0.7</v>
      </c>
      <c r="AE143" s="14">
        <f>SUMIF(CSV!$B:$B,$A143,CSV!P:P)/$C143</f>
        <v>1</v>
      </c>
    </row>
    <row r="144" spans="1:31" x14ac:dyDescent="0.3">
      <c r="A144" s="62" t="s">
        <v>259</v>
      </c>
      <c r="B144" s="9">
        <f>COUNTIF(CSV!A:A,A144)</f>
        <v>9</v>
      </c>
      <c r="C144" s="4">
        <f>COUNTIF(CSV!B:B,A144)</f>
        <v>9</v>
      </c>
      <c r="D144" s="4">
        <f t="shared" si="5"/>
        <v>18</v>
      </c>
      <c r="E144" s="10">
        <f>(SUMIF(CSV!$A:$A,$A144,CSV!F:F) +SUMIF(CSV!$B:$B,$A144,CSV!F:F))/$D144</f>
        <v>2.4444444444444446</v>
      </c>
      <c r="F144" s="6">
        <f>SUMIF(CSV!$A:$A,$A144,CSV!F:F)/$B144</f>
        <v>2.1111111111111112</v>
      </c>
      <c r="G144" s="6">
        <f>SUMIF(CSV!$B:$B,$A144,CSV!F:F)/$C144</f>
        <v>2.7777777777777777</v>
      </c>
      <c r="H144" s="10">
        <f>(SUMIF(CSV!$A:$A,$A144,CSV!D:D) +SUMIF(CSV!$B:$B,$A144,CSV!E:E))/$D144</f>
        <v>1.1111111111111112</v>
      </c>
      <c r="I144" s="6">
        <f>SUMIF(CSV!$A:$A,$A144,CSV!D:D)/$B144</f>
        <v>1.1111111111111112</v>
      </c>
      <c r="J144" s="6">
        <f>SUMIF(CSV!$B:$B,$A144,CSV!E:E)/$C144</f>
        <v>1.1111111111111112</v>
      </c>
      <c r="K144" s="10">
        <f>(SUMIF(CSV!$A:$A,$A144,CSV!E:E) +SUMIF(CSV!$B:$B,$A144,CSV!D:D))/$D144</f>
        <v>1.3333333333333333</v>
      </c>
      <c r="L144" s="6">
        <f>SUMIF(CSV!$A:$A,$A144,CSV!E:E)/$B144</f>
        <v>1</v>
      </c>
      <c r="M144" s="6">
        <f>SUMIF(CSV!$B:$B,$A144,CSV!D:D)/$C144</f>
        <v>1.6666666666666667</v>
      </c>
      <c r="N144" s="10">
        <f>(SUMIF(CSV!$A:$A,$A144,CSV!L:L) +SUMIF(CSV!$B:$B,$A144,CSV!L:L))/$D144</f>
        <v>1.0555555555555556</v>
      </c>
      <c r="O144" s="6">
        <f>SUMIF(CSV!$A:$A,$A144,CSV!L:L)/$B144</f>
        <v>0.77777777777777779</v>
      </c>
      <c r="P144" s="6">
        <f>SUMIF(CSV!$B:$B,$A144,CSV!L:L)/$C144</f>
        <v>1.3333333333333333</v>
      </c>
      <c r="Q144" s="10">
        <f>(SUMIF(CSV!$A:$A,$A144,CSV!H:H) +SUMIF(CSV!$B:$B,$A144,CSV!J:J))/$D144</f>
        <v>0.55555555555555558</v>
      </c>
      <c r="R144" s="6">
        <f>SUMIF(CSV!$A:$A,$A144,CSV!H:H)/$B144</f>
        <v>0.33333333333333331</v>
      </c>
      <c r="S144" s="6">
        <f>SUMIF(CSV!$B:$B,$A144,CSV!J:J)/$C144</f>
        <v>0.77777777777777779</v>
      </c>
      <c r="T144" s="10">
        <f>(SUMIF(CSV!$A:$A,$A144,CSV!I:I) +SUMIF(CSV!$B:$B,$A144,CSV!K:K))/$D144</f>
        <v>0.5</v>
      </c>
      <c r="U144" s="6">
        <f>SUMIF(CSV!$A:$A,$A144,CSV!I:I)/$B144</f>
        <v>0.44444444444444442</v>
      </c>
      <c r="V144" s="6">
        <f>SUMIF(CSV!$B:$B,$A144,CSV!K:K)/$C144</f>
        <v>0.55555555555555558</v>
      </c>
      <c r="W144" s="10">
        <f>(SUMIF(CSV!$A:$A,$A144,CSV!Q:Q) +SUMIF(CSV!$B:$B,$A144,CSV!Q:Q))/$D144</f>
        <v>1.3888888888888888</v>
      </c>
      <c r="X144" s="6">
        <f>SUMIF(CSV!$A:$A,$A144,CSV!Q:Q)/$B144</f>
        <v>1.3333333333333333</v>
      </c>
      <c r="Y144" s="6">
        <f>SUMIF(CSV!$B:$B,$A144,CSV!Q:Q)/$C144</f>
        <v>1.4444444444444444</v>
      </c>
      <c r="Z144" s="10">
        <f>(SUMIF(CSV!$A:$A,$A144,CSV!M:M) +SUMIF(CSV!$B:$B,$A144,CSV!O:O))/$D144</f>
        <v>0.55555555555555558</v>
      </c>
      <c r="AA144" s="6">
        <f>SUMIF(CSV!$A:$A,$A144,CSV!M:M)/$B144</f>
        <v>0.77777777777777779</v>
      </c>
      <c r="AB144" s="6">
        <f>SUMIF(CSV!$B:$B,$A144,CSV!O:O)/$C144</f>
        <v>0.33333333333333331</v>
      </c>
      <c r="AC144" s="10">
        <f>(SUMIF(CSV!$A:$A,$A144,CSV!N:N) +SUMIF(CSV!$B:$B,$A144,CSV!P:P))/$D144</f>
        <v>0.83333333333333337</v>
      </c>
      <c r="AD144" s="6">
        <f>SUMIF(CSV!$A:$A,$A144,CSV!N:N)/$B144</f>
        <v>0.55555555555555558</v>
      </c>
      <c r="AE144" s="14">
        <f>SUMIF(CSV!$B:$B,$A144,CSV!P:P)/$C144</f>
        <v>1.1111111111111112</v>
      </c>
    </row>
    <row r="145" spans="1:31" x14ac:dyDescent="0.3">
      <c r="A145" s="62" t="s">
        <v>249</v>
      </c>
      <c r="B145" s="9">
        <f>COUNTIF(CSV!A:A,A145)</f>
        <v>9</v>
      </c>
      <c r="C145" s="4">
        <f>COUNTIF(CSV!B:B,A145)</f>
        <v>8</v>
      </c>
      <c r="D145" s="4">
        <f t="shared" si="5"/>
        <v>17</v>
      </c>
      <c r="E145" s="10">
        <f>(SUMIF(CSV!$A:$A,$A145,CSV!F:F) +SUMIF(CSV!$B:$B,$A145,CSV!F:F))/$D145</f>
        <v>3.0588235294117645</v>
      </c>
      <c r="F145" s="6">
        <f>SUMIF(CSV!$A:$A,$A145,CSV!F:F)/$B145</f>
        <v>2.2222222222222223</v>
      </c>
      <c r="G145" s="6">
        <f>SUMIF(CSV!$B:$B,$A145,CSV!F:F)/$C145</f>
        <v>4</v>
      </c>
      <c r="H145" s="10">
        <f>(SUMIF(CSV!$A:$A,$A145,CSV!D:D) +SUMIF(CSV!$B:$B,$A145,CSV!E:E))/$D145</f>
        <v>0.82352941176470584</v>
      </c>
      <c r="I145" s="6">
        <f>SUMIF(CSV!$A:$A,$A145,CSV!D:D)/$B145</f>
        <v>1</v>
      </c>
      <c r="J145" s="6">
        <f>SUMIF(CSV!$B:$B,$A145,CSV!E:E)/$C145</f>
        <v>0.625</v>
      </c>
      <c r="K145" s="10">
        <f>(SUMIF(CSV!$A:$A,$A145,CSV!E:E) +SUMIF(CSV!$B:$B,$A145,CSV!D:D))/$D145</f>
        <v>2.2352941176470589</v>
      </c>
      <c r="L145" s="6">
        <f>SUMIF(CSV!$A:$A,$A145,CSV!E:E)/$B145</f>
        <v>1.2222222222222223</v>
      </c>
      <c r="M145" s="6">
        <f>SUMIF(CSV!$B:$B,$A145,CSV!D:D)/$C145</f>
        <v>3.375</v>
      </c>
      <c r="N145" s="10">
        <f>(SUMIF(CSV!$A:$A,$A145,CSV!L:L) +SUMIF(CSV!$B:$B,$A145,CSV!L:L))/$D145</f>
        <v>1.1176470588235294</v>
      </c>
      <c r="O145" s="6">
        <f>SUMIF(CSV!$A:$A,$A145,CSV!L:L)/$B145</f>
        <v>0.55555555555555558</v>
      </c>
      <c r="P145" s="6">
        <f>SUMIF(CSV!$B:$B,$A145,CSV!L:L)/$C145</f>
        <v>1.75</v>
      </c>
      <c r="Q145" s="10">
        <f>(SUMIF(CSV!$A:$A,$A145,CSV!H:H) +SUMIF(CSV!$B:$B,$A145,CSV!J:J))/$D145</f>
        <v>0.17647058823529413</v>
      </c>
      <c r="R145" s="6">
        <f>SUMIF(CSV!$A:$A,$A145,CSV!H:H)/$B145</f>
        <v>0.22222222222222221</v>
      </c>
      <c r="S145" s="6">
        <f>SUMIF(CSV!$B:$B,$A145,CSV!J:J)/$C145</f>
        <v>0.125</v>
      </c>
      <c r="T145" s="10">
        <f>(SUMIF(CSV!$A:$A,$A145,CSV!I:I) +SUMIF(CSV!$B:$B,$A145,CSV!K:K))/$D145</f>
        <v>0.94117647058823528</v>
      </c>
      <c r="U145" s="6">
        <f>SUMIF(CSV!$A:$A,$A145,CSV!I:I)/$B145</f>
        <v>0.33333333333333331</v>
      </c>
      <c r="V145" s="6">
        <f>SUMIF(CSV!$B:$B,$A145,CSV!K:K)/$C145</f>
        <v>1.625</v>
      </c>
      <c r="W145" s="10">
        <f>(SUMIF(CSV!$A:$A,$A145,CSV!Q:Q) +SUMIF(CSV!$B:$B,$A145,CSV!Q:Q))/$D145</f>
        <v>1.9411764705882353</v>
      </c>
      <c r="X145" s="6">
        <f>SUMIF(CSV!$A:$A,$A145,CSV!Q:Q)/$B145</f>
        <v>1.6666666666666667</v>
      </c>
      <c r="Y145" s="6">
        <f>SUMIF(CSV!$B:$B,$A145,CSV!Q:Q)/$C145</f>
        <v>2.25</v>
      </c>
      <c r="Z145" s="10">
        <f>(SUMIF(CSV!$A:$A,$A145,CSV!M:M) +SUMIF(CSV!$B:$B,$A145,CSV!O:O))/$D145</f>
        <v>0.6470588235294118</v>
      </c>
      <c r="AA145" s="6">
        <f>SUMIF(CSV!$A:$A,$A145,CSV!M:M)/$B145</f>
        <v>0.77777777777777779</v>
      </c>
      <c r="AB145" s="6">
        <f>SUMIF(CSV!$B:$B,$A145,CSV!O:O)/$C145</f>
        <v>0.5</v>
      </c>
      <c r="AC145" s="10">
        <f>(SUMIF(CSV!$A:$A,$A145,CSV!N:N) +SUMIF(CSV!$B:$B,$A145,CSV!P:P))/$D145</f>
        <v>1.2941176470588236</v>
      </c>
      <c r="AD145" s="6">
        <f>SUMIF(CSV!$A:$A,$A145,CSV!N:N)/$B145</f>
        <v>0.88888888888888884</v>
      </c>
      <c r="AE145" s="14">
        <f>SUMIF(CSV!$B:$B,$A145,CSV!P:P)/$C145</f>
        <v>1.75</v>
      </c>
    </row>
    <row r="146" spans="1:31" x14ac:dyDescent="0.3">
      <c r="A146" s="62" t="s">
        <v>251</v>
      </c>
      <c r="B146" s="9">
        <f>COUNTIF(CSV!A:A,A146)</f>
        <v>10</v>
      </c>
      <c r="C146" s="4">
        <f>COUNTIF(CSV!B:B,A146)</f>
        <v>7</v>
      </c>
      <c r="D146" s="4">
        <f t="shared" si="5"/>
        <v>17</v>
      </c>
      <c r="E146" s="10">
        <f>(SUMIF(CSV!$A:$A,$A146,CSV!F:F) +SUMIF(CSV!$B:$B,$A146,CSV!F:F))/$D146</f>
        <v>2.7058823529411766</v>
      </c>
      <c r="F146" s="6">
        <f>SUMIF(CSV!$A:$A,$A146,CSV!F:F)/$B146</f>
        <v>3.1</v>
      </c>
      <c r="G146" s="6">
        <f>SUMIF(CSV!$B:$B,$A146,CSV!F:F)/$C146</f>
        <v>2.1428571428571428</v>
      </c>
      <c r="H146" s="10">
        <f>(SUMIF(CSV!$A:$A,$A146,CSV!D:D) +SUMIF(CSV!$B:$B,$A146,CSV!E:E))/$D146</f>
        <v>1.6470588235294117</v>
      </c>
      <c r="I146" s="6">
        <f>SUMIF(CSV!$A:$A,$A146,CSV!D:D)/$B146</f>
        <v>2.4</v>
      </c>
      <c r="J146" s="6">
        <f>SUMIF(CSV!$B:$B,$A146,CSV!E:E)/$C146</f>
        <v>0.5714285714285714</v>
      </c>
      <c r="K146" s="10">
        <f>(SUMIF(CSV!$A:$A,$A146,CSV!E:E) +SUMIF(CSV!$B:$B,$A146,CSV!D:D))/$D146</f>
        <v>1.0588235294117647</v>
      </c>
      <c r="L146" s="6">
        <f>SUMIF(CSV!$A:$A,$A146,CSV!E:E)/$B146</f>
        <v>0.7</v>
      </c>
      <c r="M146" s="6">
        <f>SUMIF(CSV!$B:$B,$A146,CSV!D:D)/$C146</f>
        <v>1.5714285714285714</v>
      </c>
      <c r="N146" s="10">
        <f>(SUMIF(CSV!$A:$A,$A146,CSV!L:L) +SUMIF(CSV!$B:$B,$A146,CSV!L:L))/$D146</f>
        <v>1.411764705882353</v>
      </c>
      <c r="O146" s="6">
        <f>SUMIF(CSV!$A:$A,$A146,CSV!L:L)/$B146</f>
        <v>1.7</v>
      </c>
      <c r="P146" s="6">
        <f>SUMIF(CSV!$B:$B,$A146,CSV!L:L)/$C146</f>
        <v>1</v>
      </c>
      <c r="Q146" s="10">
        <f>(SUMIF(CSV!$A:$A,$A146,CSV!H:H) +SUMIF(CSV!$B:$B,$A146,CSV!J:J))/$D146</f>
        <v>0.88235294117647056</v>
      </c>
      <c r="R146" s="6">
        <f>SUMIF(CSV!$A:$A,$A146,CSV!H:H)/$B146</f>
        <v>1.4</v>
      </c>
      <c r="S146" s="6">
        <f>SUMIF(CSV!$B:$B,$A146,CSV!J:J)/$C146</f>
        <v>0.14285714285714285</v>
      </c>
      <c r="T146" s="10">
        <f>(SUMIF(CSV!$A:$A,$A146,CSV!I:I) +SUMIF(CSV!$B:$B,$A146,CSV!K:K))/$D146</f>
        <v>0.52941176470588236</v>
      </c>
      <c r="U146" s="6">
        <f>SUMIF(CSV!$A:$A,$A146,CSV!I:I)/$B146</f>
        <v>0.3</v>
      </c>
      <c r="V146" s="6">
        <f>SUMIF(CSV!$B:$B,$A146,CSV!K:K)/$C146</f>
        <v>0.8571428571428571</v>
      </c>
      <c r="W146" s="10">
        <f>(SUMIF(CSV!$A:$A,$A146,CSV!Q:Q) +SUMIF(CSV!$B:$B,$A146,CSV!Q:Q))/$D146</f>
        <v>1.2941176470588236</v>
      </c>
      <c r="X146" s="6">
        <f>SUMIF(CSV!$A:$A,$A146,CSV!Q:Q)/$B146</f>
        <v>1.4</v>
      </c>
      <c r="Y146" s="6">
        <f>SUMIF(CSV!$B:$B,$A146,CSV!Q:Q)/$C146</f>
        <v>1.1428571428571428</v>
      </c>
      <c r="Z146" s="10">
        <f>(SUMIF(CSV!$A:$A,$A146,CSV!M:M) +SUMIF(CSV!$B:$B,$A146,CSV!O:O))/$D146</f>
        <v>0.76470588235294112</v>
      </c>
      <c r="AA146" s="6">
        <f>SUMIF(CSV!$A:$A,$A146,CSV!M:M)/$B146</f>
        <v>1</v>
      </c>
      <c r="AB146" s="6">
        <f>SUMIF(CSV!$B:$B,$A146,CSV!O:O)/$C146</f>
        <v>0.42857142857142855</v>
      </c>
      <c r="AC146" s="10">
        <f>(SUMIF(CSV!$A:$A,$A146,CSV!N:N) +SUMIF(CSV!$B:$B,$A146,CSV!P:P))/$D146</f>
        <v>0.52941176470588236</v>
      </c>
      <c r="AD146" s="6">
        <f>SUMIF(CSV!$A:$A,$A146,CSV!N:N)/$B146</f>
        <v>0.4</v>
      </c>
      <c r="AE146" s="14">
        <f>SUMIF(CSV!$B:$B,$A146,CSV!P:P)/$C146</f>
        <v>0.7142857142857143</v>
      </c>
    </row>
    <row r="147" spans="1:31" x14ac:dyDescent="0.3">
      <c r="A147" s="62" t="s">
        <v>253</v>
      </c>
      <c r="B147" s="9">
        <f>COUNTIF(CSV!A:A,A147)</f>
        <v>8</v>
      </c>
      <c r="C147" s="4">
        <f>COUNTIF(CSV!B:B,A147)</f>
        <v>8</v>
      </c>
      <c r="D147" s="4">
        <f t="shared" si="5"/>
        <v>16</v>
      </c>
      <c r="E147" s="10">
        <f>(SUMIF(CSV!$A:$A,$A147,CSV!F:F) +SUMIF(CSV!$B:$B,$A147,CSV!F:F))/$D147</f>
        <v>2.625</v>
      </c>
      <c r="F147" s="6">
        <f>SUMIF(CSV!$A:$A,$A147,CSV!F:F)/$B147</f>
        <v>3</v>
      </c>
      <c r="G147" s="6">
        <f>SUMIF(CSV!$B:$B,$A147,CSV!F:F)/$C147</f>
        <v>2.25</v>
      </c>
      <c r="H147" s="10">
        <f>(SUMIF(CSV!$A:$A,$A147,CSV!D:D) +SUMIF(CSV!$B:$B,$A147,CSV!E:E))/$D147</f>
        <v>1.1875</v>
      </c>
      <c r="I147" s="6">
        <f>SUMIF(CSV!$A:$A,$A147,CSV!D:D)/$B147</f>
        <v>1.375</v>
      </c>
      <c r="J147" s="6">
        <f>SUMIF(CSV!$B:$B,$A147,CSV!E:E)/$C147</f>
        <v>1</v>
      </c>
      <c r="K147" s="10">
        <f>(SUMIF(CSV!$A:$A,$A147,CSV!E:E) +SUMIF(CSV!$B:$B,$A147,CSV!D:D))/$D147</f>
        <v>1.4375</v>
      </c>
      <c r="L147" s="6">
        <f>SUMIF(CSV!$A:$A,$A147,CSV!E:E)/$B147</f>
        <v>1.625</v>
      </c>
      <c r="M147" s="6">
        <f>SUMIF(CSV!$B:$B,$A147,CSV!D:D)/$C147</f>
        <v>1.25</v>
      </c>
      <c r="N147" s="10">
        <f>(SUMIF(CSV!$A:$A,$A147,CSV!L:L) +SUMIF(CSV!$B:$B,$A147,CSV!L:L))/$D147</f>
        <v>0.875</v>
      </c>
      <c r="O147" s="6">
        <f>SUMIF(CSV!$A:$A,$A147,CSV!L:L)/$B147</f>
        <v>1.375</v>
      </c>
      <c r="P147" s="6">
        <f>SUMIF(CSV!$B:$B,$A147,CSV!L:L)/$C147</f>
        <v>0.375</v>
      </c>
      <c r="Q147" s="10">
        <f>(SUMIF(CSV!$A:$A,$A147,CSV!H:H) +SUMIF(CSV!$B:$B,$A147,CSV!J:J))/$D147</f>
        <v>0.3125</v>
      </c>
      <c r="R147" s="6">
        <f>SUMIF(CSV!$A:$A,$A147,CSV!H:H)/$B147</f>
        <v>0.5</v>
      </c>
      <c r="S147" s="6">
        <f>SUMIF(CSV!$B:$B,$A147,CSV!J:J)/$C147</f>
        <v>0.125</v>
      </c>
      <c r="T147" s="10">
        <f>(SUMIF(CSV!$A:$A,$A147,CSV!I:I) +SUMIF(CSV!$B:$B,$A147,CSV!K:K))/$D147</f>
        <v>0.5625</v>
      </c>
      <c r="U147" s="6">
        <f>SUMIF(CSV!$A:$A,$A147,CSV!I:I)/$B147</f>
        <v>0.875</v>
      </c>
      <c r="V147" s="6">
        <f>SUMIF(CSV!$B:$B,$A147,CSV!K:K)/$C147</f>
        <v>0.25</v>
      </c>
      <c r="W147" s="10">
        <f>(SUMIF(CSV!$A:$A,$A147,CSV!Q:Q) +SUMIF(CSV!$B:$B,$A147,CSV!Q:Q))/$D147</f>
        <v>1.75</v>
      </c>
      <c r="X147" s="6">
        <f>SUMIF(CSV!$A:$A,$A147,CSV!Q:Q)/$B147</f>
        <v>1.625</v>
      </c>
      <c r="Y147" s="6">
        <f>SUMIF(CSV!$B:$B,$A147,CSV!Q:Q)/$C147</f>
        <v>1.875</v>
      </c>
      <c r="Z147" s="10">
        <f>(SUMIF(CSV!$A:$A,$A147,CSV!M:M) +SUMIF(CSV!$B:$B,$A147,CSV!O:O))/$D147</f>
        <v>0.875</v>
      </c>
      <c r="AA147" s="6">
        <f>SUMIF(CSV!$A:$A,$A147,CSV!M:M)/$B147</f>
        <v>0.875</v>
      </c>
      <c r="AB147" s="6">
        <f>SUMIF(CSV!$B:$B,$A147,CSV!O:O)/$C147</f>
        <v>0.875</v>
      </c>
      <c r="AC147" s="10">
        <f>(SUMIF(CSV!$A:$A,$A147,CSV!N:N) +SUMIF(CSV!$B:$B,$A147,CSV!P:P))/$D147</f>
        <v>0.875</v>
      </c>
      <c r="AD147" s="6">
        <f>SUMIF(CSV!$A:$A,$A147,CSV!N:N)/$B147</f>
        <v>0.75</v>
      </c>
      <c r="AE147" s="14">
        <f>SUMIF(CSV!$B:$B,$A147,CSV!P:P)/$C147</f>
        <v>1</v>
      </c>
    </row>
    <row r="148" spans="1:31" x14ac:dyDescent="0.3">
      <c r="A148" s="62" t="s">
        <v>252</v>
      </c>
      <c r="B148" s="9">
        <f>COUNTIF(CSV!A:A,A148)</f>
        <v>7</v>
      </c>
      <c r="C148" s="4">
        <f>COUNTIF(CSV!B:B,A148)</f>
        <v>9</v>
      </c>
      <c r="D148" s="4">
        <f t="shared" si="5"/>
        <v>16</v>
      </c>
      <c r="E148" s="10">
        <f>(SUMIF(CSV!$A:$A,$A148,CSV!F:F) +SUMIF(CSV!$B:$B,$A148,CSV!F:F))/$D148</f>
        <v>2.875</v>
      </c>
      <c r="F148" s="6">
        <f>SUMIF(CSV!$A:$A,$A148,CSV!F:F)/$B148</f>
        <v>2.8571428571428572</v>
      </c>
      <c r="G148" s="6">
        <f>SUMIF(CSV!$B:$B,$A148,CSV!F:F)/$C148</f>
        <v>2.8888888888888888</v>
      </c>
      <c r="H148" s="10">
        <f>(SUMIF(CSV!$A:$A,$A148,CSV!D:D) +SUMIF(CSV!$B:$B,$A148,CSV!E:E))/$D148</f>
        <v>0.75</v>
      </c>
      <c r="I148" s="6">
        <f>SUMIF(CSV!$A:$A,$A148,CSV!D:D)/$B148</f>
        <v>0.8571428571428571</v>
      </c>
      <c r="J148" s="6">
        <f>SUMIF(CSV!$B:$B,$A148,CSV!E:E)/$C148</f>
        <v>0.66666666666666663</v>
      </c>
      <c r="K148" s="10">
        <f>(SUMIF(CSV!$A:$A,$A148,CSV!E:E) +SUMIF(CSV!$B:$B,$A148,CSV!D:D))/$D148</f>
        <v>2.125</v>
      </c>
      <c r="L148" s="6">
        <f>SUMIF(CSV!$A:$A,$A148,CSV!E:E)/$B148</f>
        <v>2</v>
      </c>
      <c r="M148" s="6">
        <f>SUMIF(CSV!$B:$B,$A148,CSV!D:D)/$C148</f>
        <v>2.2222222222222223</v>
      </c>
      <c r="N148" s="10">
        <f>(SUMIF(CSV!$A:$A,$A148,CSV!L:L) +SUMIF(CSV!$B:$B,$A148,CSV!L:L))/$D148</f>
        <v>1</v>
      </c>
      <c r="O148" s="6">
        <f>SUMIF(CSV!$A:$A,$A148,CSV!L:L)/$B148</f>
        <v>1.2857142857142858</v>
      </c>
      <c r="P148" s="6">
        <f>SUMIF(CSV!$B:$B,$A148,CSV!L:L)/$C148</f>
        <v>0.77777777777777779</v>
      </c>
      <c r="Q148" s="10">
        <f>(SUMIF(CSV!$A:$A,$A148,CSV!H:H) +SUMIF(CSV!$B:$B,$A148,CSV!J:J))/$D148</f>
        <v>0.1875</v>
      </c>
      <c r="R148" s="6">
        <f>SUMIF(CSV!$A:$A,$A148,CSV!H:H)/$B148</f>
        <v>0.2857142857142857</v>
      </c>
      <c r="S148" s="6">
        <f>SUMIF(CSV!$B:$B,$A148,CSV!J:J)/$C148</f>
        <v>0.1111111111111111</v>
      </c>
      <c r="T148" s="10">
        <f>(SUMIF(CSV!$A:$A,$A148,CSV!I:I) +SUMIF(CSV!$B:$B,$A148,CSV!K:K))/$D148</f>
        <v>0.8125</v>
      </c>
      <c r="U148" s="6">
        <f>SUMIF(CSV!$A:$A,$A148,CSV!I:I)/$B148</f>
        <v>1</v>
      </c>
      <c r="V148" s="6">
        <f>SUMIF(CSV!$B:$B,$A148,CSV!K:K)/$C148</f>
        <v>0.66666666666666663</v>
      </c>
      <c r="W148" s="10">
        <f>(SUMIF(CSV!$A:$A,$A148,CSV!Q:Q) +SUMIF(CSV!$B:$B,$A148,CSV!Q:Q))/$D148</f>
        <v>1.875</v>
      </c>
      <c r="X148" s="6">
        <f>SUMIF(CSV!$A:$A,$A148,CSV!Q:Q)/$B148</f>
        <v>1.5714285714285714</v>
      </c>
      <c r="Y148" s="6">
        <f>SUMIF(CSV!$B:$B,$A148,CSV!Q:Q)/$C148</f>
        <v>2.1111111111111112</v>
      </c>
      <c r="Z148" s="10">
        <f>(SUMIF(CSV!$A:$A,$A148,CSV!M:M) +SUMIF(CSV!$B:$B,$A148,CSV!O:O))/$D148</f>
        <v>0.5625</v>
      </c>
      <c r="AA148" s="6">
        <f>SUMIF(CSV!$A:$A,$A148,CSV!M:M)/$B148</f>
        <v>0.5714285714285714</v>
      </c>
      <c r="AB148" s="6">
        <f>SUMIF(CSV!$B:$B,$A148,CSV!O:O)/$C148</f>
        <v>0.55555555555555558</v>
      </c>
      <c r="AC148" s="10">
        <f>(SUMIF(CSV!$A:$A,$A148,CSV!N:N) +SUMIF(CSV!$B:$B,$A148,CSV!P:P))/$D148</f>
        <v>1.3125</v>
      </c>
      <c r="AD148" s="6">
        <f>SUMIF(CSV!$A:$A,$A148,CSV!N:N)/$B148</f>
        <v>1</v>
      </c>
      <c r="AE148" s="14">
        <f>SUMIF(CSV!$B:$B,$A148,CSV!P:P)/$C148</f>
        <v>1.5555555555555556</v>
      </c>
    </row>
    <row r="149" spans="1:31" x14ac:dyDescent="0.3">
      <c r="A149" s="62" t="s">
        <v>244</v>
      </c>
      <c r="B149" s="9">
        <f>COUNTIF(CSV!A:A,A149)</f>
        <v>9</v>
      </c>
      <c r="C149" s="4">
        <f>COUNTIF(CSV!B:B,A149)</f>
        <v>9</v>
      </c>
      <c r="D149" s="4">
        <f t="shared" si="5"/>
        <v>18</v>
      </c>
      <c r="E149" s="10">
        <f>(SUMIF(CSV!$A:$A,$A149,CSV!F:F) +SUMIF(CSV!$B:$B,$A149,CSV!F:F))/$D149</f>
        <v>3.2222222222222223</v>
      </c>
      <c r="F149" s="6">
        <f>SUMIF(CSV!$A:$A,$A149,CSV!F:F)/$B149</f>
        <v>3.4444444444444446</v>
      </c>
      <c r="G149" s="6">
        <f>SUMIF(CSV!$B:$B,$A149,CSV!F:F)/$C149</f>
        <v>3</v>
      </c>
      <c r="H149" s="10">
        <f>(SUMIF(CSV!$A:$A,$A149,CSV!D:D) +SUMIF(CSV!$B:$B,$A149,CSV!E:E))/$D149</f>
        <v>1.6111111111111112</v>
      </c>
      <c r="I149" s="6">
        <f>SUMIF(CSV!$A:$A,$A149,CSV!D:D)/$B149</f>
        <v>1.6666666666666667</v>
      </c>
      <c r="J149" s="6">
        <f>SUMIF(CSV!$B:$B,$A149,CSV!E:E)/$C149</f>
        <v>1.5555555555555556</v>
      </c>
      <c r="K149" s="10">
        <f>(SUMIF(CSV!$A:$A,$A149,CSV!E:E) +SUMIF(CSV!$B:$B,$A149,CSV!D:D))/$D149</f>
        <v>1.6111111111111112</v>
      </c>
      <c r="L149" s="6">
        <f>SUMIF(CSV!$A:$A,$A149,CSV!E:E)/$B149</f>
        <v>1.7777777777777777</v>
      </c>
      <c r="M149" s="6">
        <f>SUMIF(CSV!$B:$B,$A149,CSV!D:D)/$C149</f>
        <v>1.4444444444444444</v>
      </c>
      <c r="N149" s="10">
        <f>(SUMIF(CSV!$A:$A,$A149,CSV!L:L) +SUMIF(CSV!$B:$B,$A149,CSV!L:L))/$D149</f>
        <v>1.5</v>
      </c>
      <c r="O149" s="6">
        <f>SUMIF(CSV!$A:$A,$A149,CSV!L:L)/$B149</f>
        <v>1.4444444444444444</v>
      </c>
      <c r="P149" s="6">
        <f>SUMIF(CSV!$B:$B,$A149,CSV!L:L)/$C149</f>
        <v>1.5555555555555556</v>
      </c>
      <c r="Q149" s="10">
        <f>(SUMIF(CSV!$A:$A,$A149,CSV!H:H) +SUMIF(CSV!$B:$B,$A149,CSV!J:J))/$D149</f>
        <v>0.66666666666666663</v>
      </c>
      <c r="R149" s="6">
        <f>SUMIF(CSV!$A:$A,$A149,CSV!H:H)/$B149</f>
        <v>0.66666666666666663</v>
      </c>
      <c r="S149" s="6">
        <f>SUMIF(CSV!$B:$B,$A149,CSV!J:J)/$C149</f>
        <v>0.66666666666666663</v>
      </c>
      <c r="T149" s="10">
        <f>(SUMIF(CSV!$A:$A,$A149,CSV!I:I) +SUMIF(CSV!$B:$B,$A149,CSV!K:K))/$D149</f>
        <v>0.83333333333333337</v>
      </c>
      <c r="U149" s="6">
        <f>SUMIF(CSV!$A:$A,$A149,CSV!I:I)/$B149</f>
        <v>0.77777777777777779</v>
      </c>
      <c r="V149" s="6">
        <f>SUMIF(CSV!$B:$B,$A149,CSV!K:K)/$C149</f>
        <v>0.88888888888888884</v>
      </c>
      <c r="W149" s="10">
        <f>(SUMIF(CSV!$A:$A,$A149,CSV!Q:Q) +SUMIF(CSV!$B:$B,$A149,CSV!Q:Q))/$D149</f>
        <v>1.7222222222222223</v>
      </c>
      <c r="X149" s="6">
        <f>SUMIF(CSV!$A:$A,$A149,CSV!Q:Q)/$B149</f>
        <v>2</v>
      </c>
      <c r="Y149" s="6">
        <f>SUMIF(CSV!$B:$B,$A149,CSV!Q:Q)/$C149</f>
        <v>1.4444444444444444</v>
      </c>
      <c r="Z149" s="10">
        <f>(SUMIF(CSV!$A:$A,$A149,CSV!M:M) +SUMIF(CSV!$B:$B,$A149,CSV!O:O))/$D149</f>
        <v>0.94444444444444442</v>
      </c>
      <c r="AA149" s="6">
        <f>SUMIF(CSV!$A:$A,$A149,CSV!M:M)/$B149</f>
        <v>1</v>
      </c>
      <c r="AB149" s="6">
        <f>SUMIF(CSV!$B:$B,$A149,CSV!O:O)/$C149</f>
        <v>0.88888888888888884</v>
      </c>
      <c r="AC149" s="10">
        <f>(SUMIF(CSV!$A:$A,$A149,CSV!N:N) +SUMIF(CSV!$B:$B,$A149,CSV!P:P))/$D149</f>
        <v>0.77777777777777779</v>
      </c>
      <c r="AD149" s="6">
        <f>SUMIF(CSV!$A:$A,$A149,CSV!N:N)/$B149</f>
        <v>1</v>
      </c>
      <c r="AE149" s="14">
        <f>SUMIF(CSV!$B:$B,$A149,CSV!P:P)/$C149</f>
        <v>0.55555555555555558</v>
      </c>
    </row>
    <row r="150" spans="1:31" x14ac:dyDescent="0.3">
      <c r="A150" s="62" t="s">
        <v>258</v>
      </c>
      <c r="B150" s="9">
        <f>COUNTIF(CSV!A:A,A150)</f>
        <v>9</v>
      </c>
      <c r="C150" s="4">
        <f>COUNTIF(CSV!B:B,A150)</f>
        <v>8</v>
      </c>
      <c r="D150" s="4">
        <f t="shared" si="5"/>
        <v>17</v>
      </c>
      <c r="E150" s="10">
        <f>(SUMIF(CSV!$A:$A,$A150,CSV!F:F) +SUMIF(CSV!$B:$B,$A150,CSV!F:F))/$D150</f>
        <v>2.8823529411764706</v>
      </c>
      <c r="F150" s="6">
        <f>SUMIF(CSV!$A:$A,$A150,CSV!F:F)/$B150</f>
        <v>3</v>
      </c>
      <c r="G150" s="6">
        <f>SUMIF(CSV!$B:$B,$A150,CSV!F:F)/$C150</f>
        <v>2.75</v>
      </c>
      <c r="H150" s="10">
        <f>(SUMIF(CSV!$A:$A,$A150,CSV!D:D) +SUMIF(CSV!$B:$B,$A150,CSV!E:E))/$D150</f>
        <v>1.588235294117647</v>
      </c>
      <c r="I150" s="6">
        <f>SUMIF(CSV!$A:$A,$A150,CSV!D:D)/$B150</f>
        <v>1.4444444444444444</v>
      </c>
      <c r="J150" s="6">
        <f>SUMIF(CSV!$B:$B,$A150,CSV!E:E)/$C150</f>
        <v>1.75</v>
      </c>
      <c r="K150" s="10">
        <f>(SUMIF(CSV!$A:$A,$A150,CSV!E:E) +SUMIF(CSV!$B:$B,$A150,CSV!D:D))/$D150</f>
        <v>1.2941176470588236</v>
      </c>
      <c r="L150" s="6">
        <f>SUMIF(CSV!$A:$A,$A150,CSV!E:E)/$B150</f>
        <v>1.5555555555555556</v>
      </c>
      <c r="M150" s="6">
        <f>SUMIF(CSV!$B:$B,$A150,CSV!D:D)/$C150</f>
        <v>1</v>
      </c>
      <c r="N150" s="10">
        <f>(SUMIF(CSV!$A:$A,$A150,CSV!L:L) +SUMIF(CSV!$B:$B,$A150,CSV!L:L))/$D150</f>
        <v>1.1764705882352942</v>
      </c>
      <c r="O150" s="6">
        <f>SUMIF(CSV!$A:$A,$A150,CSV!L:L)/$B150</f>
        <v>1.3333333333333333</v>
      </c>
      <c r="P150" s="6">
        <f>SUMIF(CSV!$B:$B,$A150,CSV!L:L)/$C150</f>
        <v>1</v>
      </c>
      <c r="Q150" s="10">
        <f>(SUMIF(CSV!$A:$A,$A150,CSV!H:H) +SUMIF(CSV!$B:$B,$A150,CSV!J:J))/$D150</f>
        <v>0.6470588235294118</v>
      </c>
      <c r="R150" s="6">
        <f>SUMIF(CSV!$A:$A,$A150,CSV!H:H)/$B150</f>
        <v>0.66666666666666663</v>
      </c>
      <c r="S150" s="6">
        <f>SUMIF(CSV!$B:$B,$A150,CSV!J:J)/$C150</f>
        <v>0.625</v>
      </c>
      <c r="T150" s="10">
        <f>(SUMIF(CSV!$A:$A,$A150,CSV!I:I) +SUMIF(CSV!$B:$B,$A150,CSV!K:K))/$D150</f>
        <v>0.52941176470588236</v>
      </c>
      <c r="U150" s="6">
        <f>SUMIF(CSV!$A:$A,$A150,CSV!I:I)/$B150</f>
        <v>0.66666666666666663</v>
      </c>
      <c r="V150" s="6">
        <f>SUMIF(CSV!$B:$B,$A150,CSV!K:K)/$C150</f>
        <v>0.375</v>
      </c>
      <c r="W150" s="10">
        <f>(SUMIF(CSV!$A:$A,$A150,CSV!Q:Q) +SUMIF(CSV!$B:$B,$A150,CSV!Q:Q))/$D150</f>
        <v>1.7058823529411764</v>
      </c>
      <c r="X150" s="6">
        <f>SUMIF(CSV!$A:$A,$A150,CSV!Q:Q)/$B150</f>
        <v>1.6666666666666667</v>
      </c>
      <c r="Y150" s="6">
        <f>SUMIF(CSV!$B:$B,$A150,CSV!Q:Q)/$C150</f>
        <v>1.75</v>
      </c>
      <c r="Z150" s="10">
        <f>(SUMIF(CSV!$A:$A,$A150,CSV!M:M) +SUMIF(CSV!$B:$B,$A150,CSV!O:O))/$D150</f>
        <v>0.94117647058823528</v>
      </c>
      <c r="AA150" s="6">
        <f>SUMIF(CSV!$A:$A,$A150,CSV!M:M)/$B150</f>
        <v>0.77777777777777779</v>
      </c>
      <c r="AB150" s="6">
        <f>SUMIF(CSV!$B:$B,$A150,CSV!O:O)/$C150</f>
        <v>1.125</v>
      </c>
      <c r="AC150" s="10">
        <f>(SUMIF(CSV!$A:$A,$A150,CSV!N:N) +SUMIF(CSV!$B:$B,$A150,CSV!P:P))/$D150</f>
        <v>0.76470588235294112</v>
      </c>
      <c r="AD150" s="6">
        <f>SUMIF(CSV!$A:$A,$A150,CSV!N:N)/$B150</f>
        <v>0.88888888888888884</v>
      </c>
      <c r="AE150" s="14">
        <f>SUMIF(CSV!$B:$B,$A150,CSV!P:P)/$C150</f>
        <v>0.625</v>
      </c>
    </row>
    <row r="151" spans="1:31" x14ac:dyDescent="0.3">
      <c r="A151" s="62" t="s">
        <v>275</v>
      </c>
      <c r="B151" s="9">
        <f>COUNTIF(CSV!A:A,A151)</f>
        <v>7</v>
      </c>
      <c r="C151" s="4">
        <f>COUNTIF(CSV!B:B,A151)</f>
        <v>7</v>
      </c>
      <c r="D151" s="4">
        <f t="shared" si="5"/>
        <v>14</v>
      </c>
      <c r="E151" s="10">
        <f>(SUMIF(CSV!$A:$A,$A151,CSV!F:F) +SUMIF(CSV!$B:$B,$A151,CSV!F:F))/$D151</f>
        <v>2.2857142857142856</v>
      </c>
      <c r="F151" s="6">
        <f>SUMIF(CSV!$A:$A,$A151,CSV!F:F)/$B151</f>
        <v>2.5714285714285716</v>
      </c>
      <c r="G151" s="6">
        <f>SUMIF(CSV!$B:$B,$A151,CSV!F:F)/$C151</f>
        <v>2</v>
      </c>
      <c r="H151" s="10">
        <f>(SUMIF(CSV!$A:$A,$A151,CSV!D:D) +SUMIF(CSV!$B:$B,$A151,CSV!E:E))/$D151</f>
        <v>1.2857142857142858</v>
      </c>
      <c r="I151" s="6">
        <f>SUMIF(CSV!$A:$A,$A151,CSV!D:D)/$B151</f>
        <v>1.4285714285714286</v>
      </c>
      <c r="J151" s="6">
        <f>SUMIF(CSV!$B:$B,$A151,CSV!E:E)/$C151</f>
        <v>1.1428571428571428</v>
      </c>
      <c r="K151" s="10">
        <f>(SUMIF(CSV!$A:$A,$A151,CSV!E:E) +SUMIF(CSV!$B:$B,$A151,CSV!D:D))/$D151</f>
        <v>1</v>
      </c>
      <c r="L151" s="6">
        <f>SUMIF(CSV!$A:$A,$A151,CSV!E:E)/$B151</f>
        <v>1.1428571428571428</v>
      </c>
      <c r="M151" s="6">
        <f>SUMIF(CSV!$B:$B,$A151,CSV!D:D)/$C151</f>
        <v>0.8571428571428571</v>
      </c>
      <c r="N151" s="10">
        <f>(SUMIF(CSV!$A:$A,$A151,CSV!L:L) +SUMIF(CSV!$B:$B,$A151,CSV!L:L))/$D151</f>
        <v>0.8571428571428571</v>
      </c>
      <c r="O151" s="6">
        <f>SUMIF(CSV!$A:$A,$A151,CSV!L:L)/$B151</f>
        <v>1.4285714285714286</v>
      </c>
      <c r="P151" s="6">
        <f>SUMIF(CSV!$B:$B,$A151,CSV!L:L)/$C151</f>
        <v>0.2857142857142857</v>
      </c>
      <c r="Q151" s="10">
        <f>(SUMIF(CSV!$A:$A,$A151,CSV!H:H) +SUMIF(CSV!$B:$B,$A151,CSV!J:J))/$D151</f>
        <v>0.42857142857142855</v>
      </c>
      <c r="R151" s="6">
        <f>SUMIF(CSV!$A:$A,$A151,CSV!H:H)/$B151</f>
        <v>0.7142857142857143</v>
      </c>
      <c r="S151" s="6">
        <f>SUMIF(CSV!$B:$B,$A151,CSV!J:J)/$C151</f>
        <v>0.14285714285714285</v>
      </c>
      <c r="T151" s="10">
        <f>(SUMIF(CSV!$A:$A,$A151,CSV!I:I) +SUMIF(CSV!$B:$B,$A151,CSV!K:K))/$D151</f>
        <v>0.42857142857142855</v>
      </c>
      <c r="U151" s="6">
        <f>SUMIF(CSV!$A:$A,$A151,CSV!I:I)/$B151</f>
        <v>0.7142857142857143</v>
      </c>
      <c r="V151" s="6">
        <f>SUMIF(CSV!$B:$B,$A151,CSV!K:K)/$C151</f>
        <v>0.14285714285714285</v>
      </c>
      <c r="W151" s="10">
        <f>(SUMIF(CSV!$A:$A,$A151,CSV!Q:Q) +SUMIF(CSV!$B:$B,$A151,CSV!Q:Q))/$D151</f>
        <v>1.4285714285714286</v>
      </c>
      <c r="X151" s="6">
        <f>SUMIF(CSV!$A:$A,$A151,CSV!Q:Q)/$B151</f>
        <v>1.1428571428571428</v>
      </c>
      <c r="Y151" s="6">
        <f>SUMIF(CSV!$B:$B,$A151,CSV!Q:Q)/$C151</f>
        <v>1.7142857142857142</v>
      </c>
      <c r="Z151" s="10">
        <f>(SUMIF(CSV!$A:$A,$A151,CSV!M:M) +SUMIF(CSV!$B:$B,$A151,CSV!O:O))/$D151</f>
        <v>0.8571428571428571</v>
      </c>
      <c r="AA151" s="6">
        <f>SUMIF(CSV!$A:$A,$A151,CSV!M:M)/$B151</f>
        <v>0.7142857142857143</v>
      </c>
      <c r="AB151" s="6">
        <f>SUMIF(CSV!$B:$B,$A151,CSV!O:O)/$C151</f>
        <v>1</v>
      </c>
      <c r="AC151" s="10">
        <f>(SUMIF(CSV!$A:$A,$A151,CSV!N:N) +SUMIF(CSV!$B:$B,$A151,CSV!P:P))/$D151</f>
        <v>0.5714285714285714</v>
      </c>
      <c r="AD151" s="6">
        <f>SUMIF(CSV!$A:$A,$A151,CSV!N:N)/$B151</f>
        <v>0.42857142857142855</v>
      </c>
      <c r="AE151" s="14">
        <f>SUMIF(CSV!$B:$B,$A151,CSV!P:P)/$C151</f>
        <v>0.7142857142857143</v>
      </c>
    </row>
    <row r="152" spans="1:31" x14ac:dyDescent="0.3">
      <c r="A152" s="62" t="s">
        <v>270</v>
      </c>
      <c r="B152" s="9">
        <f>COUNTIF(CSV!A:A,A152)</f>
        <v>7</v>
      </c>
      <c r="C152" s="4">
        <f>COUNTIF(CSV!B:B,A152)</f>
        <v>10</v>
      </c>
      <c r="D152" s="4">
        <f t="shared" si="5"/>
        <v>17</v>
      </c>
      <c r="E152" s="10">
        <f>(SUMIF(CSV!$A:$A,$A152,CSV!F:F) +SUMIF(CSV!$B:$B,$A152,CSV!F:F))/$D152</f>
        <v>3.1764705882352939</v>
      </c>
      <c r="F152" s="6">
        <f>SUMIF(CSV!$A:$A,$A152,CSV!F:F)/$B152</f>
        <v>4.4285714285714288</v>
      </c>
      <c r="G152" s="6">
        <f>SUMIF(CSV!$B:$B,$A152,CSV!F:F)/$C152</f>
        <v>2.2999999999999998</v>
      </c>
      <c r="H152" s="10">
        <f>(SUMIF(CSV!$A:$A,$A152,CSV!D:D) +SUMIF(CSV!$B:$B,$A152,CSV!E:E))/$D152</f>
        <v>2.1764705882352939</v>
      </c>
      <c r="I152" s="6">
        <f>SUMIF(CSV!$A:$A,$A152,CSV!D:D)/$B152</f>
        <v>3</v>
      </c>
      <c r="J152" s="6">
        <f>SUMIF(CSV!$B:$B,$A152,CSV!E:E)/$C152</f>
        <v>1.6</v>
      </c>
      <c r="K152" s="10">
        <f>(SUMIF(CSV!$A:$A,$A152,CSV!E:E) +SUMIF(CSV!$B:$B,$A152,CSV!D:D))/$D152</f>
        <v>1</v>
      </c>
      <c r="L152" s="6">
        <f>SUMIF(CSV!$A:$A,$A152,CSV!E:E)/$B152</f>
        <v>1.4285714285714286</v>
      </c>
      <c r="M152" s="6">
        <f>SUMIF(CSV!$B:$B,$A152,CSV!D:D)/$C152</f>
        <v>0.7</v>
      </c>
      <c r="N152" s="10">
        <f>(SUMIF(CSV!$A:$A,$A152,CSV!L:L) +SUMIF(CSV!$B:$B,$A152,CSV!L:L))/$D152</f>
        <v>1.588235294117647</v>
      </c>
      <c r="O152" s="6">
        <f>SUMIF(CSV!$A:$A,$A152,CSV!L:L)/$B152</f>
        <v>2</v>
      </c>
      <c r="P152" s="6">
        <f>SUMIF(CSV!$B:$B,$A152,CSV!L:L)/$C152</f>
        <v>1.3</v>
      </c>
      <c r="Q152" s="10">
        <f>(SUMIF(CSV!$A:$A,$A152,CSV!H:H) +SUMIF(CSV!$B:$B,$A152,CSV!J:J))/$D152</f>
        <v>1</v>
      </c>
      <c r="R152" s="6">
        <f>SUMIF(CSV!$A:$A,$A152,CSV!H:H)/$B152</f>
        <v>1.2857142857142858</v>
      </c>
      <c r="S152" s="6">
        <f>SUMIF(CSV!$B:$B,$A152,CSV!J:J)/$C152</f>
        <v>0.8</v>
      </c>
      <c r="T152" s="10">
        <f>(SUMIF(CSV!$A:$A,$A152,CSV!I:I) +SUMIF(CSV!$B:$B,$A152,CSV!K:K))/$D152</f>
        <v>0.58823529411764708</v>
      </c>
      <c r="U152" s="6">
        <f>SUMIF(CSV!$A:$A,$A152,CSV!I:I)/$B152</f>
        <v>0.7142857142857143</v>
      </c>
      <c r="V152" s="6">
        <f>SUMIF(CSV!$B:$B,$A152,CSV!K:K)/$C152</f>
        <v>0.5</v>
      </c>
      <c r="W152" s="10">
        <f>(SUMIF(CSV!$A:$A,$A152,CSV!Q:Q) +SUMIF(CSV!$B:$B,$A152,CSV!Q:Q))/$D152</f>
        <v>1.588235294117647</v>
      </c>
      <c r="X152" s="6">
        <f>SUMIF(CSV!$A:$A,$A152,CSV!Q:Q)/$B152</f>
        <v>2.4285714285714284</v>
      </c>
      <c r="Y152" s="6">
        <f>SUMIF(CSV!$B:$B,$A152,CSV!Q:Q)/$C152</f>
        <v>1</v>
      </c>
      <c r="Z152" s="10">
        <f>(SUMIF(CSV!$A:$A,$A152,CSV!M:M) +SUMIF(CSV!$B:$B,$A152,CSV!O:O))/$D152</f>
        <v>1.1764705882352942</v>
      </c>
      <c r="AA152" s="6">
        <f>SUMIF(CSV!$A:$A,$A152,CSV!M:M)/$B152</f>
        <v>1.7142857142857142</v>
      </c>
      <c r="AB152" s="6">
        <f>SUMIF(CSV!$B:$B,$A152,CSV!O:O)/$C152</f>
        <v>0.8</v>
      </c>
      <c r="AC152" s="10">
        <f>(SUMIF(CSV!$A:$A,$A152,CSV!N:N) +SUMIF(CSV!$B:$B,$A152,CSV!P:P))/$D152</f>
        <v>0.41176470588235292</v>
      </c>
      <c r="AD152" s="6">
        <f>SUMIF(CSV!$A:$A,$A152,CSV!N:N)/$B152</f>
        <v>0.7142857142857143</v>
      </c>
      <c r="AE152" s="14">
        <f>SUMIF(CSV!$B:$B,$A152,CSV!P:P)/$C152</f>
        <v>0.2</v>
      </c>
    </row>
    <row r="153" spans="1:31" x14ac:dyDescent="0.3">
      <c r="A153" s="62" t="s">
        <v>265</v>
      </c>
      <c r="B153" s="9">
        <f>COUNTIF(CSV!A:A,A153)</f>
        <v>6</v>
      </c>
      <c r="C153" s="4">
        <f>COUNTIF(CSV!B:B,A153)</f>
        <v>9</v>
      </c>
      <c r="D153" s="4">
        <f t="shared" si="5"/>
        <v>15</v>
      </c>
      <c r="E153" s="10">
        <f>(SUMIF(CSV!$A:$A,$A153,CSV!F:F) +SUMIF(CSV!$B:$B,$A153,CSV!F:F))/$D153</f>
        <v>1.9333333333333333</v>
      </c>
      <c r="F153" s="6">
        <f>SUMIF(CSV!$A:$A,$A153,CSV!F:F)/$B153</f>
        <v>1.5</v>
      </c>
      <c r="G153" s="6">
        <f>SUMIF(CSV!$B:$B,$A153,CSV!F:F)/$C153</f>
        <v>2.2222222222222223</v>
      </c>
      <c r="H153" s="10">
        <f>(SUMIF(CSV!$A:$A,$A153,CSV!D:D) +SUMIF(CSV!$B:$B,$A153,CSV!E:E))/$D153</f>
        <v>0.73333333333333328</v>
      </c>
      <c r="I153" s="6">
        <f>SUMIF(CSV!$A:$A,$A153,CSV!D:D)/$B153</f>
        <v>0.66666666666666663</v>
      </c>
      <c r="J153" s="6">
        <f>SUMIF(CSV!$B:$B,$A153,CSV!E:E)/$C153</f>
        <v>0.77777777777777779</v>
      </c>
      <c r="K153" s="10">
        <f>(SUMIF(CSV!$A:$A,$A153,CSV!E:E) +SUMIF(CSV!$B:$B,$A153,CSV!D:D))/$D153</f>
        <v>1.2</v>
      </c>
      <c r="L153" s="6">
        <f>SUMIF(CSV!$A:$A,$A153,CSV!E:E)/$B153</f>
        <v>0.83333333333333337</v>
      </c>
      <c r="M153" s="6">
        <f>SUMIF(CSV!$B:$B,$A153,CSV!D:D)/$C153</f>
        <v>1.4444444444444444</v>
      </c>
      <c r="N153" s="10">
        <f>(SUMIF(CSV!$A:$A,$A153,CSV!L:L) +SUMIF(CSV!$B:$B,$A153,CSV!L:L))/$D153</f>
        <v>0.93333333333333335</v>
      </c>
      <c r="O153" s="6">
        <f>SUMIF(CSV!$A:$A,$A153,CSV!L:L)/$B153</f>
        <v>0.66666666666666663</v>
      </c>
      <c r="P153" s="6">
        <f>SUMIF(CSV!$B:$B,$A153,CSV!L:L)/$C153</f>
        <v>1.1111111111111112</v>
      </c>
      <c r="Q153" s="10">
        <f>(SUMIF(CSV!$A:$A,$A153,CSV!H:H) +SUMIF(CSV!$B:$B,$A153,CSV!J:J))/$D153</f>
        <v>0.33333333333333331</v>
      </c>
      <c r="R153" s="6">
        <f>SUMIF(CSV!$A:$A,$A153,CSV!H:H)/$B153</f>
        <v>0.33333333333333331</v>
      </c>
      <c r="S153" s="6">
        <f>SUMIF(CSV!$B:$B,$A153,CSV!J:J)/$C153</f>
        <v>0.33333333333333331</v>
      </c>
      <c r="T153" s="10">
        <f>(SUMIF(CSV!$A:$A,$A153,CSV!I:I) +SUMIF(CSV!$B:$B,$A153,CSV!K:K))/$D153</f>
        <v>0.6</v>
      </c>
      <c r="U153" s="6">
        <f>SUMIF(CSV!$A:$A,$A153,CSV!I:I)/$B153</f>
        <v>0.33333333333333331</v>
      </c>
      <c r="V153" s="6">
        <f>SUMIF(CSV!$B:$B,$A153,CSV!K:K)/$C153</f>
        <v>0.77777777777777779</v>
      </c>
      <c r="W153" s="10">
        <f>(SUMIF(CSV!$A:$A,$A153,CSV!Q:Q) +SUMIF(CSV!$B:$B,$A153,CSV!Q:Q))/$D153</f>
        <v>1</v>
      </c>
      <c r="X153" s="6">
        <f>SUMIF(CSV!$A:$A,$A153,CSV!Q:Q)/$B153</f>
        <v>0.83333333333333337</v>
      </c>
      <c r="Y153" s="6">
        <f>SUMIF(CSV!$B:$B,$A153,CSV!Q:Q)/$C153</f>
        <v>1.1111111111111112</v>
      </c>
      <c r="Z153" s="10">
        <f>(SUMIF(CSV!$A:$A,$A153,CSV!M:M) +SUMIF(CSV!$B:$B,$A153,CSV!O:O))/$D153</f>
        <v>0.4</v>
      </c>
      <c r="AA153" s="6">
        <f>SUMIF(CSV!$A:$A,$A153,CSV!M:M)/$B153</f>
        <v>0.33333333333333331</v>
      </c>
      <c r="AB153" s="6">
        <f>SUMIF(CSV!$B:$B,$A153,CSV!O:O)/$C153</f>
        <v>0.44444444444444442</v>
      </c>
      <c r="AC153" s="10">
        <f>(SUMIF(CSV!$A:$A,$A153,CSV!N:N) +SUMIF(CSV!$B:$B,$A153,CSV!P:P))/$D153</f>
        <v>0.6</v>
      </c>
      <c r="AD153" s="6">
        <f>SUMIF(CSV!$A:$A,$A153,CSV!N:N)/$B153</f>
        <v>0.5</v>
      </c>
      <c r="AE153" s="14">
        <f>SUMIF(CSV!$B:$B,$A153,CSV!P:P)/$C153</f>
        <v>0.66666666666666663</v>
      </c>
    </row>
    <row r="154" spans="1:31" x14ac:dyDescent="0.3">
      <c r="A154" s="62" t="s">
        <v>273</v>
      </c>
      <c r="B154" s="9">
        <f>COUNTIF(CSV!A:A,A154)</f>
        <v>7</v>
      </c>
      <c r="C154" s="4">
        <f>COUNTIF(CSV!B:B,A154)</f>
        <v>8</v>
      </c>
      <c r="D154" s="4">
        <f t="shared" si="5"/>
        <v>15</v>
      </c>
      <c r="E154" s="10">
        <f>(SUMIF(CSV!$A:$A,$A154,CSV!F:F) +SUMIF(CSV!$B:$B,$A154,CSV!F:F))/$D154</f>
        <v>2.1333333333333333</v>
      </c>
      <c r="F154" s="6">
        <f>SUMIF(CSV!$A:$A,$A154,CSV!F:F)/$B154</f>
        <v>2</v>
      </c>
      <c r="G154" s="6">
        <f>SUMIF(CSV!$B:$B,$A154,CSV!F:F)/$C154</f>
        <v>2.25</v>
      </c>
      <c r="H154" s="10">
        <f>(SUMIF(CSV!$A:$A,$A154,CSV!D:D) +SUMIF(CSV!$B:$B,$A154,CSV!E:E))/$D154</f>
        <v>0.66666666666666663</v>
      </c>
      <c r="I154" s="6">
        <f>SUMIF(CSV!$A:$A,$A154,CSV!D:D)/$B154</f>
        <v>0.8571428571428571</v>
      </c>
      <c r="J154" s="6">
        <f>SUMIF(CSV!$B:$B,$A154,CSV!E:E)/$C154</f>
        <v>0.5</v>
      </c>
      <c r="K154" s="10">
        <f>(SUMIF(CSV!$A:$A,$A154,CSV!E:E) +SUMIF(CSV!$B:$B,$A154,CSV!D:D))/$D154</f>
        <v>1.4666666666666666</v>
      </c>
      <c r="L154" s="6">
        <f>SUMIF(CSV!$A:$A,$A154,CSV!E:E)/$B154</f>
        <v>1.1428571428571428</v>
      </c>
      <c r="M154" s="6">
        <f>SUMIF(CSV!$B:$B,$A154,CSV!D:D)/$C154</f>
        <v>1.75</v>
      </c>
      <c r="N154" s="10">
        <f>(SUMIF(CSV!$A:$A,$A154,CSV!L:L) +SUMIF(CSV!$B:$B,$A154,CSV!L:L))/$D154</f>
        <v>0.8666666666666667</v>
      </c>
      <c r="O154" s="6">
        <f>SUMIF(CSV!$A:$A,$A154,CSV!L:L)/$B154</f>
        <v>0.8571428571428571</v>
      </c>
      <c r="P154" s="6">
        <f>SUMIF(CSV!$B:$B,$A154,CSV!L:L)/$C154</f>
        <v>0.875</v>
      </c>
      <c r="Q154" s="10">
        <f>(SUMIF(CSV!$A:$A,$A154,CSV!H:H) +SUMIF(CSV!$B:$B,$A154,CSV!J:J))/$D154</f>
        <v>0.26666666666666666</v>
      </c>
      <c r="R154" s="6">
        <f>SUMIF(CSV!$A:$A,$A154,CSV!H:H)/$B154</f>
        <v>0.2857142857142857</v>
      </c>
      <c r="S154" s="6">
        <f>SUMIF(CSV!$B:$B,$A154,CSV!J:J)/$C154</f>
        <v>0.25</v>
      </c>
      <c r="T154" s="10">
        <f>(SUMIF(CSV!$A:$A,$A154,CSV!I:I) +SUMIF(CSV!$B:$B,$A154,CSV!K:K))/$D154</f>
        <v>0.6</v>
      </c>
      <c r="U154" s="6">
        <f>SUMIF(CSV!$A:$A,$A154,CSV!I:I)/$B154</f>
        <v>0.5714285714285714</v>
      </c>
      <c r="V154" s="6">
        <f>SUMIF(CSV!$B:$B,$A154,CSV!K:K)/$C154</f>
        <v>0.625</v>
      </c>
      <c r="W154" s="10">
        <f>(SUMIF(CSV!$A:$A,$A154,CSV!Q:Q) +SUMIF(CSV!$B:$B,$A154,CSV!Q:Q))/$D154</f>
        <v>1.2666666666666666</v>
      </c>
      <c r="X154" s="6">
        <f>SUMIF(CSV!$A:$A,$A154,CSV!Q:Q)/$B154</f>
        <v>1.1428571428571428</v>
      </c>
      <c r="Y154" s="6">
        <f>SUMIF(CSV!$B:$B,$A154,CSV!Q:Q)/$C154</f>
        <v>1.375</v>
      </c>
      <c r="Z154" s="10">
        <f>(SUMIF(CSV!$A:$A,$A154,CSV!M:M) +SUMIF(CSV!$B:$B,$A154,CSV!O:O))/$D154</f>
        <v>0.4</v>
      </c>
      <c r="AA154" s="6">
        <f>SUMIF(CSV!$A:$A,$A154,CSV!M:M)/$B154</f>
        <v>0.5714285714285714</v>
      </c>
      <c r="AB154" s="6">
        <f>SUMIF(CSV!$B:$B,$A154,CSV!O:O)/$C154</f>
        <v>0.25</v>
      </c>
      <c r="AC154" s="10">
        <f>(SUMIF(CSV!$A:$A,$A154,CSV!N:N) +SUMIF(CSV!$B:$B,$A154,CSV!P:P))/$D154</f>
        <v>0.8666666666666667</v>
      </c>
      <c r="AD154" s="6">
        <f>SUMIF(CSV!$A:$A,$A154,CSV!N:N)/$B154</f>
        <v>0.5714285714285714</v>
      </c>
      <c r="AE154" s="14">
        <f>SUMIF(CSV!$B:$B,$A154,CSV!P:P)/$C154</f>
        <v>1.125</v>
      </c>
    </row>
    <row r="155" spans="1:31" x14ac:dyDescent="0.3">
      <c r="A155" s="62" t="s">
        <v>276</v>
      </c>
      <c r="B155" s="9">
        <f>COUNTIF(CSV!A:A,A155)</f>
        <v>8</v>
      </c>
      <c r="C155" s="4">
        <f>COUNTIF(CSV!B:B,A155)</f>
        <v>6</v>
      </c>
      <c r="D155" s="4">
        <f t="shared" si="5"/>
        <v>14</v>
      </c>
      <c r="E155" s="10">
        <f>(SUMIF(CSV!$A:$A,$A155,CSV!F:F) +SUMIF(CSV!$B:$B,$A155,CSV!F:F))/$D155</f>
        <v>2.9285714285714284</v>
      </c>
      <c r="F155" s="6">
        <f>SUMIF(CSV!$A:$A,$A155,CSV!F:F)/$B155</f>
        <v>2.75</v>
      </c>
      <c r="G155" s="6">
        <f>SUMIF(CSV!$B:$B,$A155,CSV!F:F)/$C155</f>
        <v>3.1666666666666665</v>
      </c>
      <c r="H155" s="10">
        <f>(SUMIF(CSV!$A:$A,$A155,CSV!D:D) +SUMIF(CSV!$B:$B,$A155,CSV!E:E))/$D155</f>
        <v>1.1428571428571428</v>
      </c>
      <c r="I155" s="6">
        <f>SUMIF(CSV!$A:$A,$A155,CSV!D:D)/$B155</f>
        <v>1.375</v>
      </c>
      <c r="J155" s="6">
        <f>SUMIF(CSV!$B:$B,$A155,CSV!E:E)/$C155</f>
        <v>0.83333333333333337</v>
      </c>
      <c r="K155" s="10">
        <f>(SUMIF(CSV!$A:$A,$A155,CSV!E:E) +SUMIF(CSV!$B:$B,$A155,CSV!D:D))/$D155</f>
        <v>1.7857142857142858</v>
      </c>
      <c r="L155" s="6">
        <f>SUMIF(CSV!$A:$A,$A155,CSV!E:E)/$B155</f>
        <v>1.375</v>
      </c>
      <c r="M155" s="6">
        <f>SUMIF(CSV!$B:$B,$A155,CSV!D:D)/$C155</f>
        <v>2.3333333333333335</v>
      </c>
      <c r="N155" s="10">
        <f>(SUMIF(CSV!$A:$A,$A155,CSV!L:L) +SUMIF(CSV!$B:$B,$A155,CSV!L:L))/$D155</f>
        <v>1.4285714285714286</v>
      </c>
      <c r="O155" s="6">
        <f>SUMIF(CSV!$A:$A,$A155,CSV!L:L)/$B155</f>
        <v>1.625</v>
      </c>
      <c r="P155" s="6">
        <f>SUMIF(CSV!$B:$B,$A155,CSV!L:L)/$C155</f>
        <v>1.1666666666666667</v>
      </c>
      <c r="Q155" s="10">
        <f>(SUMIF(CSV!$A:$A,$A155,CSV!H:H) +SUMIF(CSV!$B:$B,$A155,CSV!J:J))/$D155</f>
        <v>0.6428571428571429</v>
      </c>
      <c r="R155" s="6">
        <f>SUMIF(CSV!$A:$A,$A155,CSV!H:H)/$B155</f>
        <v>0.75</v>
      </c>
      <c r="S155" s="6">
        <f>SUMIF(CSV!$B:$B,$A155,CSV!J:J)/$C155</f>
        <v>0.5</v>
      </c>
      <c r="T155" s="10">
        <f>(SUMIF(CSV!$A:$A,$A155,CSV!I:I) +SUMIF(CSV!$B:$B,$A155,CSV!K:K))/$D155</f>
        <v>0.7857142857142857</v>
      </c>
      <c r="U155" s="6">
        <f>SUMIF(CSV!$A:$A,$A155,CSV!I:I)/$B155</f>
        <v>0.875</v>
      </c>
      <c r="V155" s="6">
        <f>SUMIF(CSV!$B:$B,$A155,CSV!K:K)/$C155</f>
        <v>0.66666666666666663</v>
      </c>
      <c r="W155" s="10">
        <f>(SUMIF(CSV!$A:$A,$A155,CSV!Q:Q) +SUMIF(CSV!$B:$B,$A155,CSV!Q:Q))/$D155</f>
        <v>1.5</v>
      </c>
      <c r="X155" s="6">
        <f>SUMIF(CSV!$A:$A,$A155,CSV!Q:Q)/$B155</f>
        <v>1.125</v>
      </c>
      <c r="Y155" s="6">
        <f>SUMIF(CSV!$B:$B,$A155,CSV!Q:Q)/$C155</f>
        <v>2</v>
      </c>
      <c r="Z155" s="10">
        <f>(SUMIF(CSV!$A:$A,$A155,CSV!M:M) +SUMIF(CSV!$B:$B,$A155,CSV!O:O))/$D155</f>
        <v>0.5</v>
      </c>
      <c r="AA155" s="6">
        <f>SUMIF(CSV!$A:$A,$A155,CSV!M:M)/$B155</f>
        <v>0.625</v>
      </c>
      <c r="AB155" s="6">
        <f>SUMIF(CSV!$B:$B,$A155,CSV!O:O)/$C155</f>
        <v>0.33333333333333331</v>
      </c>
      <c r="AC155" s="10">
        <f>(SUMIF(CSV!$A:$A,$A155,CSV!N:N) +SUMIF(CSV!$B:$B,$A155,CSV!P:P))/$D155</f>
        <v>1</v>
      </c>
      <c r="AD155" s="6">
        <f>SUMIF(CSV!$A:$A,$A155,CSV!N:N)/$B155</f>
        <v>0.5</v>
      </c>
      <c r="AE155" s="14">
        <f>SUMIF(CSV!$B:$B,$A155,CSV!P:P)/$C155</f>
        <v>1.6666666666666667</v>
      </c>
    </row>
    <row r="156" spans="1:31" x14ac:dyDescent="0.3">
      <c r="A156" s="62" t="s">
        <v>274</v>
      </c>
      <c r="B156" s="9">
        <f>COUNTIF(CSV!A:A,A156)</f>
        <v>6</v>
      </c>
      <c r="C156" s="4">
        <f>COUNTIF(CSV!B:B,A156)</f>
        <v>8</v>
      </c>
      <c r="D156" s="4">
        <f t="shared" si="5"/>
        <v>14</v>
      </c>
      <c r="E156" s="10">
        <f>(SUMIF(CSV!$A:$A,$A156,CSV!F:F) +SUMIF(CSV!$B:$B,$A156,CSV!F:F))/$D156</f>
        <v>2.2142857142857144</v>
      </c>
      <c r="F156" s="6">
        <f>SUMIF(CSV!$A:$A,$A156,CSV!F:F)/$B156</f>
        <v>2.5</v>
      </c>
      <c r="G156" s="6">
        <f>SUMIF(CSV!$B:$B,$A156,CSV!F:F)/$C156</f>
        <v>2</v>
      </c>
      <c r="H156" s="10">
        <f>(SUMIF(CSV!$A:$A,$A156,CSV!D:D) +SUMIF(CSV!$B:$B,$A156,CSV!E:E))/$D156</f>
        <v>0.6428571428571429</v>
      </c>
      <c r="I156" s="6">
        <f>SUMIF(CSV!$A:$A,$A156,CSV!D:D)/$B156</f>
        <v>1.1666666666666667</v>
      </c>
      <c r="J156" s="6">
        <f>SUMIF(CSV!$B:$B,$A156,CSV!E:E)/$C156</f>
        <v>0.25</v>
      </c>
      <c r="K156" s="10">
        <f>(SUMIF(CSV!$A:$A,$A156,CSV!E:E) +SUMIF(CSV!$B:$B,$A156,CSV!D:D))/$D156</f>
        <v>1.5714285714285714</v>
      </c>
      <c r="L156" s="6">
        <f>SUMIF(CSV!$A:$A,$A156,CSV!E:E)/$B156</f>
        <v>1.3333333333333333</v>
      </c>
      <c r="M156" s="6">
        <f>SUMIF(CSV!$B:$B,$A156,CSV!D:D)/$C156</f>
        <v>1.75</v>
      </c>
      <c r="N156" s="10">
        <f>(SUMIF(CSV!$A:$A,$A156,CSV!L:L) +SUMIF(CSV!$B:$B,$A156,CSV!L:L))/$D156</f>
        <v>0.7857142857142857</v>
      </c>
      <c r="O156" s="6">
        <f>SUMIF(CSV!$A:$A,$A156,CSV!L:L)/$B156</f>
        <v>1</v>
      </c>
      <c r="P156" s="6">
        <f>SUMIF(CSV!$B:$B,$A156,CSV!L:L)/$C156</f>
        <v>0.625</v>
      </c>
      <c r="Q156" s="10">
        <f>(SUMIF(CSV!$A:$A,$A156,CSV!H:H) +SUMIF(CSV!$B:$B,$A156,CSV!J:J))/$D156</f>
        <v>0.2857142857142857</v>
      </c>
      <c r="R156" s="6">
        <f>SUMIF(CSV!$A:$A,$A156,CSV!H:H)/$B156</f>
        <v>0.5</v>
      </c>
      <c r="S156" s="6">
        <f>SUMIF(CSV!$B:$B,$A156,CSV!J:J)/$C156</f>
        <v>0.125</v>
      </c>
      <c r="T156" s="10">
        <f>(SUMIF(CSV!$A:$A,$A156,CSV!I:I) +SUMIF(CSV!$B:$B,$A156,CSV!K:K))/$D156</f>
        <v>0.5</v>
      </c>
      <c r="U156" s="6">
        <f>SUMIF(CSV!$A:$A,$A156,CSV!I:I)/$B156</f>
        <v>0.5</v>
      </c>
      <c r="V156" s="6">
        <f>SUMIF(CSV!$B:$B,$A156,CSV!K:K)/$C156</f>
        <v>0.5</v>
      </c>
      <c r="W156" s="10">
        <f>(SUMIF(CSV!$A:$A,$A156,CSV!Q:Q) +SUMIF(CSV!$B:$B,$A156,CSV!Q:Q))/$D156</f>
        <v>1.4285714285714286</v>
      </c>
      <c r="X156" s="6">
        <f>SUMIF(CSV!$A:$A,$A156,CSV!Q:Q)/$B156</f>
        <v>1.5</v>
      </c>
      <c r="Y156" s="6">
        <f>SUMIF(CSV!$B:$B,$A156,CSV!Q:Q)/$C156</f>
        <v>1.375</v>
      </c>
      <c r="Z156" s="10">
        <f>(SUMIF(CSV!$A:$A,$A156,CSV!M:M) +SUMIF(CSV!$B:$B,$A156,CSV!O:O))/$D156</f>
        <v>0.35714285714285715</v>
      </c>
      <c r="AA156" s="6">
        <f>SUMIF(CSV!$A:$A,$A156,CSV!M:M)/$B156</f>
        <v>0.66666666666666663</v>
      </c>
      <c r="AB156" s="6">
        <f>SUMIF(CSV!$B:$B,$A156,CSV!O:O)/$C156</f>
        <v>0.125</v>
      </c>
      <c r="AC156" s="10">
        <f>(SUMIF(CSV!$A:$A,$A156,CSV!N:N) +SUMIF(CSV!$B:$B,$A156,CSV!P:P))/$D156</f>
        <v>1.0714285714285714</v>
      </c>
      <c r="AD156" s="6">
        <f>SUMIF(CSV!$A:$A,$A156,CSV!N:N)/$B156</f>
        <v>0.83333333333333337</v>
      </c>
      <c r="AE156" s="14">
        <f>SUMIF(CSV!$B:$B,$A156,CSV!P:P)/$C156</f>
        <v>1.25</v>
      </c>
    </row>
    <row r="157" spans="1:31" x14ac:dyDescent="0.3">
      <c r="A157" s="62" t="s">
        <v>268</v>
      </c>
      <c r="B157" s="9">
        <f>COUNTIF(CSV!A:A,A157)</f>
        <v>8</v>
      </c>
      <c r="C157" s="4">
        <f>COUNTIF(CSV!B:B,A157)</f>
        <v>7</v>
      </c>
      <c r="D157" s="4">
        <f t="shared" si="5"/>
        <v>15</v>
      </c>
      <c r="E157" s="10">
        <f>(SUMIF(CSV!$A:$A,$A157,CSV!F:F) +SUMIF(CSV!$B:$B,$A157,CSV!F:F))/$D157</f>
        <v>1.9333333333333333</v>
      </c>
      <c r="F157" s="6">
        <f>SUMIF(CSV!$A:$A,$A157,CSV!F:F)/$B157</f>
        <v>1.875</v>
      </c>
      <c r="G157" s="6">
        <f>SUMIF(CSV!$B:$B,$A157,CSV!F:F)/$C157</f>
        <v>2</v>
      </c>
      <c r="H157" s="10">
        <f>(SUMIF(CSV!$A:$A,$A157,CSV!D:D) +SUMIF(CSV!$B:$B,$A157,CSV!E:E))/$D157</f>
        <v>0.6</v>
      </c>
      <c r="I157" s="6">
        <f>SUMIF(CSV!$A:$A,$A157,CSV!D:D)/$B157</f>
        <v>0.75</v>
      </c>
      <c r="J157" s="6">
        <f>SUMIF(CSV!$B:$B,$A157,CSV!E:E)/$C157</f>
        <v>0.42857142857142855</v>
      </c>
      <c r="K157" s="10">
        <f>(SUMIF(CSV!$A:$A,$A157,CSV!E:E) +SUMIF(CSV!$B:$B,$A157,CSV!D:D))/$D157</f>
        <v>1.3333333333333333</v>
      </c>
      <c r="L157" s="6">
        <f>SUMIF(CSV!$A:$A,$A157,CSV!E:E)/$B157</f>
        <v>1.125</v>
      </c>
      <c r="M157" s="6">
        <f>SUMIF(CSV!$B:$B,$A157,CSV!D:D)/$C157</f>
        <v>1.5714285714285714</v>
      </c>
      <c r="N157" s="10">
        <f>(SUMIF(CSV!$A:$A,$A157,CSV!L:L) +SUMIF(CSV!$B:$B,$A157,CSV!L:L))/$D157</f>
        <v>0.8666666666666667</v>
      </c>
      <c r="O157" s="6">
        <f>SUMIF(CSV!$A:$A,$A157,CSV!L:L)/$B157</f>
        <v>0.5</v>
      </c>
      <c r="P157" s="6">
        <f>SUMIF(CSV!$B:$B,$A157,CSV!L:L)/$C157</f>
        <v>1.2857142857142858</v>
      </c>
      <c r="Q157" s="10">
        <f>(SUMIF(CSV!$A:$A,$A157,CSV!H:H) +SUMIF(CSV!$B:$B,$A157,CSV!J:J))/$D157</f>
        <v>0.2</v>
      </c>
      <c r="R157" s="6">
        <f>SUMIF(CSV!$A:$A,$A157,CSV!H:H)/$B157</f>
        <v>0.125</v>
      </c>
      <c r="S157" s="6">
        <f>SUMIF(CSV!$B:$B,$A157,CSV!J:J)/$C157</f>
        <v>0.2857142857142857</v>
      </c>
      <c r="T157" s="10">
        <f>(SUMIF(CSV!$A:$A,$A157,CSV!I:I) +SUMIF(CSV!$B:$B,$A157,CSV!K:K))/$D157</f>
        <v>0.66666666666666663</v>
      </c>
      <c r="U157" s="6">
        <f>SUMIF(CSV!$A:$A,$A157,CSV!I:I)/$B157</f>
        <v>0.375</v>
      </c>
      <c r="V157" s="6">
        <f>SUMIF(CSV!$B:$B,$A157,CSV!K:K)/$C157</f>
        <v>1</v>
      </c>
      <c r="W157" s="10">
        <f>(SUMIF(CSV!$A:$A,$A157,CSV!Q:Q) +SUMIF(CSV!$B:$B,$A157,CSV!Q:Q))/$D157</f>
        <v>1.0666666666666667</v>
      </c>
      <c r="X157" s="6">
        <f>SUMIF(CSV!$A:$A,$A157,CSV!Q:Q)/$B157</f>
        <v>1.375</v>
      </c>
      <c r="Y157" s="6">
        <f>SUMIF(CSV!$B:$B,$A157,CSV!Q:Q)/$C157</f>
        <v>0.7142857142857143</v>
      </c>
      <c r="Z157" s="10">
        <f>(SUMIF(CSV!$A:$A,$A157,CSV!M:M) +SUMIF(CSV!$B:$B,$A157,CSV!O:O))/$D157</f>
        <v>0.4</v>
      </c>
      <c r="AA157" s="6">
        <f>SUMIF(CSV!$A:$A,$A157,CSV!M:M)/$B157</f>
        <v>0.625</v>
      </c>
      <c r="AB157" s="6">
        <f>SUMIF(CSV!$B:$B,$A157,CSV!O:O)/$C157</f>
        <v>0.14285714285714285</v>
      </c>
      <c r="AC157" s="10">
        <f>(SUMIF(CSV!$A:$A,$A157,CSV!N:N) +SUMIF(CSV!$B:$B,$A157,CSV!P:P))/$D157</f>
        <v>0.66666666666666663</v>
      </c>
      <c r="AD157" s="6">
        <f>SUMIF(CSV!$A:$A,$A157,CSV!N:N)/$B157</f>
        <v>0.75</v>
      </c>
      <c r="AE157" s="14">
        <f>SUMIF(CSV!$B:$B,$A157,CSV!P:P)/$C157</f>
        <v>0.5714285714285714</v>
      </c>
    </row>
    <row r="158" spans="1:31" x14ac:dyDescent="0.3">
      <c r="A158" s="62" t="s">
        <v>272</v>
      </c>
      <c r="B158" s="9">
        <f>COUNTIF(CSV!A:A,A158)</f>
        <v>8</v>
      </c>
      <c r="C158" s="4">
        <f>COUNTIF(CSV!B:B,A158)</f>
        <v>10</v>
      </c>
      <c r="D158" s="4">
        <f t="shared" si="5"/>
        <v>18</v>
      </c>
      <c r="E158" s="10">
        <f>(SUMIF(CSV!$A:$A,$A158,CSV!F:F) +SUMIF(CSV!$B:$B,$A158,CSV!F:F))/$D158</f>
        <v>2.3333333333333335</v>
      </c>
      <c r="F158" s="6">
        <f>SUMIF(CSV!$A:$A,$A158,CSV!F:F)/$B158</f>
        <v>1.875</v>
      </c>
      <c r="G158" s="6">
        <f>SUMIF(CSV!$B:$B,$A158,CSV!F:F)/$C158</f>
        <v>2.7</v>
      </c>
      <c r="H158" s="10">
        <f>(SUMIF(CSV!$A:$A,$A158,CSV!D:D) +SUMIF(CSV!$B:$B,$A158,CSV!E:E))/$D158</f>
        <v>1.0555555555555556</v>
      </c>
      <c r="I158" s="6">
        <f>SUMIF(CSV!$A:$A,$A158,CSV!D:D)/$B158</f>
        <v>1.125</v>
      </c>
      <c r="J158" s="6">
        <f>SUMIF(CSV!$B:$B,$A158,CSV!E:E)/$C158</f>
        <v>1</v>
      </c>
      <c r="K158" s="10">
        <f>(SUMIF(CSV!$A:$A,$A158,CSV!E:E) +SUMIF(CSV!$B:$B,$A158,CSV!D:D))/$D158</f>
        <v>1.2777777777777777</v>
      </c>
      <c r="L158" s="6">
        <f>SUMIF(CSV!$A:$A,$A158,CSV!E:E)/$B158</f>
        <v>0.75</v>
      </c>
      <c r="M158" s="6">
        <f>SUMIF(CSV!$B:$B,$A158,CSV!D:D)/$C158</f>
        <v>1.7</v>
      </c>
      <c r="N158" s="10">
        <f>(SUMIF(CSV!$A:$A,$A158,CSV!L:L) +SUMIF(CSV!$B:$B,$A158,CSV!L:L))/$D158</f>
        <v>1.1666666666666667</v>
      </c>
      <c r="O158" s="6">
        <f>SUMIF(CSV!$A:$A,$A158,CSV!L:L)/$B158</f>
        <v>0.75</v>
      </c>
      <c r="P158" s="6">
        <f>SUMIF(CSV!$B:$B,$A158,CSV!L:L)/$C158</f>
        <v>1.5</v>
      </c>
      <c r="Q158" s="10">
        <f>(SUMIF(CSV!$A:$A,$A158,CSV!H:H) +SUMIF(CSV!$B:$B,$A158,CSV!J:J))/$D158</f>
        <v>0.5</v>
      </c>
      <c r="R158" s="6">
        <f>SUMIF(CSV!$A:$A,$A158,CSV!H:H)/$B158</f>
        <v>0.5</v>
      </c>
      <c r="S158" s="6">
        <f>SUMIF(CSV!$B:$B,$A158,CSV!J:J)/$C158</f>
        <v>0.5</v>
      </c>
      <c r="T158" s="10">
        <f>(SUMIF(CSV!$A:$A,$A158,CSV!I:I) +SUMIF(CSV!$B:$B,$A158,CSV!K:K))/$D158</f>
        <v>0.66666666666666663</v>
      </c>
      <c r="U158" s="6">
        <f>SUMIF(CSV!$A:$A,$A158,CSV!I:I)/$B158</f>
        <v>0.25</v>
      </c>
      <c r="V158" s="6">
        <f>SUMIF(CSV!$B:$B,$A158,CSV!K:K)/$C158</f>
        <v>1</v>
      </c>
      <c r="W158" s="10">
        <f>(SUMIF(CSV!$A:$A,$A158,CSV!Q:Q) +SUMIF(CSV!$B:$B,$A158,CSV!Q:Q))/$D158</f>
        <v>1.1666666666666667</v>
      </c>
      <c r="X158" s="6">
        <f>SUMIF(CSV!$A:$A,$A158,CSV!Q:Q)/$B158</f>
        <v>1.125</v>
      </c>
      <c r="Y158" s="6">
        <f>SUMIF(CSV!$B:$B,$A158,CSV!Q:Q)/$C158</f>
        <v>1.2</v>
      </c>
      <c r="Z158" s="10">
        <f>(SUMIF(CSV!$A:$A,$A158,CSV!M:M) +SUMIF(CSV!$B:$B,$A158,CSV!O:O))/$D158</f>
        <v>0.55555555555555558</v>
      </c>
      <c r="AA158" s="6">
        <f>SUMIF(CSV!$A:$A,$A158,CSV!M:M)/$B158</f>
        <v>0.625</v>
      </c>
      <c r="AB158" s="6">
        <f>SUMIF(CSV!$B:$B,$A158,CSV!O:O)/$C158</f>
        <v>0.5</v>
      </c>
      <c r="AC158" s="10">
        <f>(SUMIF(CSV!$A:$A,$A158,CSV!N:N) +SUMIF(CSV!$B:$B,$A158,CSV!P:P))/$D158</f>
        <v>0.61111111111111116</v>
      </c>
      <c r="AD158" s="6">
        <f>SUMIF(CSV!$A:$A,$A158,CSV!N:N)/$B158</f>
        <v>0.5</v>
      </c>
      <c r="AE158" s="14">
        <f>SUMIF(CSV!$B:$B,$A158,CSV!P:P)/$C158</f>
        <v>0.7</v>
      </c>
    </row>
    <row r="159" spans="1:31" x14ac:dyDescent="0.3">
      <c r="A159" s="62" t="s">
        <v>264</v>
      </c>
      <c r="B159" s="9">
        <f>COUNTIF(CSV!A:A,A159)</f>
        <v>10</v>
      </c>
      <c r="C159" s="4">
        <f>COUNTIF(CSV!B:B,A159)</f>
        <v>7</v>
      </c>
      <c r="D159" s="4">
        <f t="shared" si="5"/>
        <v>17</v>
      </c>
      <c r="E159" s="10">
        <f>(SUMIF(CSV!$A:$A,$A159,CSV!F:F) +SUMIF(CSV!$B:$B,$A159,CSV!F:F))/$D159</f>
        <v>2.9411764705882355</v>
      </c>
      <c r="F159" s="6">
        <f>SUMIF(CSV!$A:$A,$A159,CSV!F:F)/$B159</f>
        <v>1.9</v>
      </c>
      <c r="G159" s="6">
        <f>SUMIF(CSV!$B:$B,$A159,CSV!F:F)/$C159</f>
        <v>4.4285714285714288</v>
      </c>
      <c r="H159" s="10">
        <f>(SUMIF(CSV!$A:$A,$A159,CSV!D:D) +SUMIF(CSV!$B:$B,$A159,CSV!E:E))/$D159</f>
        <v>1.0588235294117647</v>
      </c>
      <c r="I159" s="6">
        <f>SUMIF(CSV!$A:$A,$A159,CSV!D:D)/$B159</f>
        <v>0.5</v>
      </c>
      <c r="J159" s="6">
        <f>SUMIF(CSV!$B:$B,$A159,CSV!E:E)/$C159</f>
        <v>1.8571428571428572</v>
      </c>
      <c r="K159" s="10">
        <f>(SUMIF(CSV!$A:$A,$A159,CSV!E:E) +SUMIF(CSV!$B:$B,$A159,CSV!D:D))/$D159</f>
        <v>1.8823529411764706</v>
      </c>
      <c r="L159" s="6">
        <f>SUMIF(CSV!$A:$A,$A159,CSV!E:E)/$B159</f>
        <v>1.4</v>
      </c>
      <c r="M159" s="6">
        <f>SUMIF(CSV!$B:$B,$A159,CSV!D:D)/$C159</f>
        <v>2.5714285714285716</v>
      </c>
      <c r="N159" s="10">
        <f>(SUMIF(CSV!$A:$A,$A159,CSV!L:L) +SUMIF(CSV!$B:$B,$A159,CSV!L:L))/$D159</f>
        <v>1.3529411764705883</v>
      </c>
      <c r="O159" s="6">
        <f>SUMIF(CSV!$A:$A,$A159,CSV!L:L)/$B159</f>
        <v>0.7</v>
      </c>
      <c r="P159" s="6">
        <f>SUMIF(CSV!$B:$B,$A159,CSV!L:L)/$C159</f>
        <v>2.2857142857142856</v>
      </c>
      <c r="Q159" s="10">
        <f>(SUMIF(CSV!$A:$A,$A159,CSV!H:H) +SUMIF(CSV!$B:$B,$A159,CSV!J:J))/$D159</f>
        <v>0.58823529411764708</v>
      </c>
      <c r="R159" s="6">
        <f>SUMIF(CSV!$A:$A,$A159,CSV!H:H)/$B159</f>
        <v>0.2</v>
      </c>
      <c r="S159" s="6">
        <f>SUMIF(CSV!$B:$B,$A159,CSV!J:J)/$C159</f>
        <v>1.1428571428571428</v>
      </c>
      <c r="T159" s="10">
        <f>(SUMIF(CSV!$A:$A,$A159,CSV!I:I) +SUMIF(CSV!$B:$B,$A159,CSV!K:K))/$D159</f>
        <v>0.76470588235294112</v>
      </c>
      <c r="U159" s="6">
        <f>SUMIF(CSV!$A:$A,$A159,CSV!I:I)/$B159</f>
        <v>0.5</v>
      </c>
      <c r="V159" s="6">
        <f>SUMIF(CSV!$B:$B,$A159,CSV!K:K)/$C159</f>
        <v>1.1428571428571428</v>
      </c>
      <c r="W159" s="10">
        <f>(SUMIF(CSV!$A:$A,$A159,CSV!Q:Q) +SUMIF(CSV!$B:$B,$A159,CSV!Q:Q))/$D159</f>
        <v>1.588235294117647</v>
      </c>
      <c r="X159" s="6">
        <f>SUMIF(CSV!$A:$A,$A159,CSV!Q:Q)/$B159</f>
        <v>1.2</v>
      </c>
      <c r="Y159" s="6">
        <f>SUMIF(CSV!$B:$B,$A159,CSV!Q:Q)/$C159</f>
        <v>2.1428571428571428</v>
      </c>
      <c r="Z159" s="10">
        <f>(SUMIF(CSV!$A:$A,$A159,CSV!M:M) +SUMIF(CSV!$B:$B,$A159,CSV!O:O))/$D159</f>
        <v>0.47058823529411764</v>
      </c>
      <c r="AA159" s="6">
        <f>SUMIF(CSV!$A:$A,$A159,CSV!M:M)/$B159</f>
        <v>0.3</v>
      </c>
      <c r="AB159" s="6">
        <f>SUMIF(CSV!$B:$B,$A159,CSV!O:O)/$C159</f>
        <v>0.7142857142857143</v>
      </c>
      <c r="AC159" s="10">
        <f>(SUMIF(CSV!$A:$A,$A159,CSV!N:N) +SUMIF(CSV!$B:$B,$A159,CSV!P:P))/$D159</f>
        <v>1.1176470588235294</v>
      </c>
      <c r="AD159" s="6">
        <f>SUMIF(CSV!$A:$A,$A159,CSV!N:N)/$B159</f>
        <v>0.9</v>
      </c>
      <c r="AE159" s="14">
        <f>SUMIF(CSV!$B:$B,$A159,CSV!P:P)/$C159</f>
        <v>1.4285714285714286</v>
      </c>
    </row>
    <row r="160" spans="1:31" x14ac:dyDescent="0.3">
      <c r="A160" s="62" t="s">
        <v>269</v>
      </c>
      <c r="B160" s="9">
        <f>COUNTIF(CSV!A:A,A160)</f>
        <v>7</v>
      </c>
      <c r="C160" s="4">
        <f>COUNTIF(CSV!B:B,A160)</f>
        <v>7</v>
      </c>
      <c r="D160" s="4">
        <f t="shared" si="5"/>
        <v>14</v>
      </c>
      <c r="E160" s="10">
        <f>(SUMIF(CSV!$A:$A,$A160,CSV!F:F) +SUMIF(CSV!$B:$B,$A160,CSV!F:F))/$D160</f>
        <v>2.6428571428571428</v>
      </c>
      <c r="F160" s="6">
        <f>SUMIF(CSV!$A:$A,$A160,CSV!F:F)/$B160</f>
        <v>3.1428571428571428</v>
      </c>
      <c r="G160" s="6">
        <f>SUMIF(CSV!$B:$B,$A160,CSV!F:F)/$C160</f>
        <v>2.1428571428571428</v>
      </c>
      <c r="H160" s="10">
        <f>(SUMIF(CSV!$A:$A,$A160,CSV!D:D) +SUMIF(CSV!$B:$B,$A160,CSV!E:E))/$D160</f>
        <v>1.1428571428571428</v>
      </c>
      <c r="I160" s="6">
        <f>SUMIF(CSV!$A:$A,$A160,CSV!D:D)/$B160</f>
        <v>1.7142857142857142</v>
      </c>
      <c r="J160" s="6">
        <f>SUMIF(CSV!$B:$B,$A160,CSV!E:E)/$C160</f>
        <v>0.5714285714285714</v>
      </c>
      <c r="K160" s="10">
        <f>(SUMIF(CSV!$A:$A,$A160,CSV!E:E) +SUMIF(CSV!$B:$B,$A160,CSV!D:D))/$D160</f>
        <v>1.5</v>
      </c>
      <c r="L160" s="6">
        <f>SUMIF(CSV!$A:$A,$A160,CSV!E:E)/$B160</f>
        <v>1.4285714285714286</v>
      </c>
      <c r="M160" s="6">
        <f>SUMIF(CSV!$B:$B,$A160,CSV!D:D)/$C160</f>
        <v>1.5714285714285714</v>
      </c>
      <c r="N160" s="10">
        <f>(SUMIF(CSV!$A:$A,$A160,CSV!L:L) +SUMIF(CSV!$B:$B,$A160,CSV!L:L))/$D160</f>
        <v>1.1428571428571428</v>
      </c>
      <c r="O160" s="6">
        <f>SUMIF(CSV!$A:$A,$A160,CSV!L:L)/$B160</f>
        <v>1.2857142857142858</v>
      </c>
      <c r="P160" s="6">
        <f>SUMIF(CSV!$B:$B,$A160,CSV!L:L)/$C160</f>
        <v>1</v>
      </c>
      <c r="Q160" s="10">
        <f>(SUMIF(CSV!$A:$A,$A160,CSV!H:H) +SUMIF(CSV!$B:$B,$A160,CSV!J:J))/$D160</f>
        <v>0.6428571428571429</v>
      </c>
      <c r="R160" s="6">
        <f>SUMIF(CSV!$A:$A,$A160,CSV!H:H)/$B160</f>
        <v>1</v>
      </c>
      <c r="S160" s="6">
        <f>SUMIF(CSV!$B:$B,$A160,CSV!J:J)/$C160</f>
        <v>0.2857142857142857</v>
      </c>
      <c r="T160" s="10">
        <f>(SUMIF(CSV!$A:$A,$A160,CSV!I:I) +SUMIF(CSV!$B:$B,$A160,CSV!K:K))/$D160</f>
        <v>0.5</v>
      </c>
      <c r="U160" s="6">
        <f>SUMIF(CSV!$A:$A,$A160,CSV!I:I)/$B160</f>
        <v>0.2857142857142857</v>
      </c>
      <c r="V160" s="6">
        <f>SUMIF(CSV!$B:$B,$A160,CSV!K:K)/$C160</f>
        <v>0.7142857142857143</v>
      </c>
      <c r="W160" s="10">
        <f>(SUMIF(CSV!$A:$A,$A160,CSV!Q:Q) +SUMIF(CSV!$B:$B,$A160,CSV!Q:Q))/$D160</f>
        <v>1.5</v>
      </c>
      <c r="X160" s="6">
        <f>SUMIF(CSV!$A:$A,$A160,CSV!Q:Q)/$B160</f>
        <v>1.8571428571428572</v>
      </c>
      <c r="Y160" s="6">
        <f>SUMIF(CSV!$B:$B,$A160,CSV!Q:Q)/$C160</f>
        <v>1.1428571428571428</v>
      </c>
      <c r="Z160" s="10">
        <f>(SUMIF(CSV!$A:$A,$A160,CSV!M:M) +SUMIF(CSV!$B:$B,$A160,CSV!O:O))/$D160</f>
        <v>0.5</v>
      </c>
      <c r="AA160" s="6">
        <f>SUMIF(CSV!$A:$A,$A160,CSV!M:M)/$B160</f>
        <v>0.7142857142857143</v>
      </c>
      <c r="AB160" s="6">
        <f>SUMIF(CSV!$B:$B,$A160,CSV!O:O)/$C160</f>
        <v>0.2857142857142857</v>
      </c>
      <c r="AC160" s="10">
        <f>(SUMIF(CSV!$A:$A,$A160,CSV!N:N) +SUMIF(CSV!$B:$B,$A160,CSV!P:P))/$D160</f>
        <v>1</v>
      </c>
      <c r="AD160" s="6">
        <f>SUMIF(CSV!$A:$A,$A160,CSV!N:N)/$B160</f>
        <v>1.1428571428571428</v>
      </c>
      <c r="AE160" s="14">
        <f>SUMIF(CSV!$B:$B,$A160,CSV!P:P)/$C160</f>
        <v>0.8571428571428571</v>
      </c>
    </row>
    <row r="161" spans="1:31" x14ac:dyDescent="0.3">
      <c r="A161" s="62" t="s">
        <v>277</v>
      </c>
      <c r="B161" s="9">
        <f>COUNTIF(CSV!A:A,A161)</f>
        <v>8</v>
      </c>
      <c r="C161" s="4">
        <f>COUNTIF(CSV!B:B,A161)</f>
        <v>7</v>
      </c>
      <c r="D161" s="4">
        <f t="shared" si="5"/>
        <v>15</v>
      </c>
      <c r="E161" s="10">
        <f>(SUMIF(CSV!$A:$A,$A161,CSV!F:F) +SUMIF(CSV!$B:$B,$A161,CSV!F:F))/$D161</f>
        <v>2.5333333333333332</v>
      </c>
      <c r="F161" s="6">
        <f>SUMIF(CSV!$A:$A,$A161,CSV!F:F)/$B161</f>
        <v>3</v>
      </c>
      <c r="G161" s="6">
        <f>SUMIF(CSV!$B:$B,$A161,CSV!F:F)/$C161</f>
        <v>2</v>
      </c>
      <c r="H161" s="10">
        <f>(SUMIF(CSV!$A:$A,$A161,CSV!D:D) +SUMIF(CSV!$B:$B,$A161,CSV!E:E))/$D161</f>
        <v>2</v>
      </c>
      <c r="I161" s="6">
        <f>SUMIF(CSV!$A:$A,$A161,CSV!D:D)/$B161</f>
        <v>2.375</v>
      </c>
      <c r="J161" s="6">
        <f>SUMIF(CSV!$B:$B,$A161,CSV!E:E)/$C161</f>
        <v>1.5714285714285714</v>
      </c>
      <c r="K161" s="10">
        <f>(SUMIF(CSV!$A:$A,$A161,CSV!E:E) +SUMIF(CSV!$B:$B,$A161,CSV!D:D))/$D161</f>
        <v>0.53333333333333333</v>
      </c>
      <c r="L161" s="6">
        <f>SUMIF(CSV!$A:$A,$A161,CSV!E:E)/$B161</f>
        <v>0.625</v>
      </c>
      <c r="M161" s="6">
        <f>SUMIF(CSV!$B:$B,$A161,CSV!D:D)/$C161</f>
        <v>0.42857142857142855</v>
      </c>
      <c r="N161" s="10">
        <f>(SUMIF(CSV!$A:$A,$A161,CSV!L:L) +SUMIF(CSV!$B:$B,$A161,CSV!L:L))/$D161</f>
        <v>1.2666666666666666</v>
      </c>
      <c r="O161" s="6">
        <f>SUMIF(CSV!$A:$A,$A161,CSV!L:L)/$B161</f>
        <v>1.75</v>
      </c>
      <c r="P161" s="6">
        <f>SUMIF(CSV!$B:$B,$A161,CSV!L:L)/$C161</f>
        <v>0.7142857142857143</v>
      </c>
      <c r="Q161" s="10">
        <f>(SUMIF(CSV!$A:$A,$A161,CSV!H:H) +SUMIF(CSV!$B:$B,$A161,CSV!J:J))/$D161</f>
        <v>1.0666666666666667</v>
      </c>
      <c r="R161" s="6">
        <f>SUMIF(CSV!$A:$A,$A161,CSV!H:H)/$B161</f>
        <v>1.5</v>
      </c>
      <c r="S161" s="6">
        <f>SUMIF(CSV!$B:$B,$A161,CSV!J:J)/$C161</f>
        <v>0.5714285714285714</v>
      </c>
      <c r="T161" s="10">
        <f>(SUMIF(CSV!$A:$A,$A161,CSV!I:I) +SUMIF(CSV!$B:$B,$A161,CSV!K:K))/$D161</f>
        <v>0.2</v>
      </c>
      <c r="U161" s="6">
        <f>SUMIF(CSV!$A:$A,$A161,CSV!I:I)/$B161</f>
        <v>0.25</v>
      </c>
      <c r="V161" s="6">
        <f>SUMIF(CSV!$B:$B,$A161,CSV!K:K)/$C161</f>
        <v>0.14285714285714285</v>
      </c>
      <c r="W161" s="10">
        <f>(SUMIF(CSV!$A:$A,$A161,CSV!Q:Q) +SUMIF(CSV!$B:$B,$A161,CSV!Q:Q))/$D161</f>
        <v>1.2666666666666666</v>
      </c>
      <c r="X161" s="6">
        <f>SUMIF(CSV!$A:$A,$A161,CSV!Q:Q)/$B161</f>
        <v>1.25</v>
      </c>
      <c r="Y161" s="6">
        <f>SUMIF(CSV!$B:$B,$A161,CSV!Q:Q)/$C161</f>
        <v>1.2857142857142858</v>
      </c>
      <c r="Z161" s="10">
        <f>(SUMIF(CSV!$A:$A,$A161,CSV!M:M) +SUMIF(CSV!$B:$B,$A161,CSV!O:O))/$D161</f>
        <v>0.93333333333333335</v>
      </c>
      <c r="AA161" s="6">
        <f>SUMIF(CSV!$A:$A,$A161,CSV!M:M)/$B161</f>
        <v>0.875</v>
      </c>
      <c r="AB161" s="6">
        <f>SUMIF(CSV!$B:$B,$A161,CSV!O:O)/$C161</f>
        <v>1</v>
      </c>
      <c r="AC161" s="10">
        <f>(SUMIF(CSV!$A:$A,$A161,CSV!N:N) +SUMIF(CSV!$B:$B,$A161,CSV!P:P))/$D161</f>
        <v>0.33333333333333331</v>
      </c>
      <c r="AD161" s="6">
        <f>SUMIF(CSV!$A:$A,$A161,CSV!N:N)/$B161</f>
        <v>0.375</v>
      </c>
      <c r="AE161" s="14">
        <f>SUMIF(CSV!$B:$B,$A161,CSV!P:P)/$C161</f>
        <v>0.2857142857142857</v>
      </c>
    </row>
    <row r="162" spans="1:31" x14ac:dyDescent="0.3">
      <c r="A162" s="62" t="s">
        <v>271</v>
      </c>
      <c r="B162" s="9">
        <f>COUNTIF(CSV!A:A,A162)</f>
        <v>8</v>
      </c>
      <c r="C162" s="4">
        <f>COUNTIF(CSV!B:B,A162)</f>
        <v>6</v>
      </c>
      <c r="D162" s="4">
        <f t="shared" si="5"/>
        <v>14</v>
      </c>
      <c r="E162" s="10">
        <f>(SUMIF(CSV!$A:$A,$A162,CSV!F:F) +SUMIF(CSV!$B:$B,$A162,CSV!F:F))/$D162</f>
        <v>3.2857142857142856</v>
      </c>
      <c r="F162" s="6">
        <f>SUMIF(CSV!$A:$A,$A162,CSV!F:F)/$B162</f>
        <v>3.25</v>
      </c>
      <c r="G162" s="6">
        <f>SUMIF(CSV!$B:$B,$A162,CSV!F:F)/$C162</f>
        <v>3.3333333333333335</v>
      </c>
      <c r="H162" s="10">
        <f>(SUMIF(CSV!$A:$A,$A162,CSV!D:D) +SUMIF(CSV!$B:$B,$A162,CSV!E:E))/$D162</f>
        <v>1.5714285714285714</v>
      </c>
      <c r="I162" s="6">
        <f>SUMIF(CSV!$A:$A,$A162,CSV!D:D)/$B162</f>
        <v>1.75</v>
      </c>
      <c r="J162" s="6">
        <f>SUMIF(CSV!$B:$B,$A162,CSV!E:E)/$C162</f>
        <v>1.3333333333333333</v>
      </c>
      <c r="K162" s="10">
        <f>(SUMIF(CSV!$A:$A,$A162,CSV!E:E) +SUMIF(CSV!$B:$B,$A162,CSV!D:D))/$D162</f>
        <v>1.7142857142857142</v>
      </c>
      <c r="L162" s="6">
        <f>SUMIF(CSV!$A:$A,$A162,CSV!E:E)/$B162</f>
        <v>1.5</v>
      </c>
      <c r="M162" s="6">
        <f>SUMIF(CSV!$B:$B,$A162,CSV!D:D)/$C162</f>
        <v>2</v>
      </c>
      <c r="N162" s="10">
        <f>(SUMIF(CSV!$A:$A,$A162,CSV!L:L) +SUMIF(CSV!$B:$B,$A162,CSV!L:L))/$D162</f>
        <v>1.7857142857142858</v>
      </c>
      <c r="O162" s="6">
        <f>SUMIF(CSV!$A:$A,$A162,CSV!L:L)/$B162</f>
        <v>1.625</v>
      </c>
      <c r="P162" s="6">
        <f>SUMIF(CSV!$B:$B,$A162,CSV!L:L)/$C162</f>
        <v>2</v>
      </c>
      <c r="Q162" s="10">
        <f>(SUMIF(CSV!$A:$A,$A162,CSV!H:H) +SUMIF(CSV!$B:$B,$A162,CSV!J:J))/$D162</f>
        <v>0.9285714285714286</v>
      </c>
      <c r="R162" s="6">
        <f>SUMIF(CSV!$A:$A,$A162,CSV!H:H)/$B162</f>
        <v>1.125</v>
      </c>
      <c r="S162" s="6">
        <f>SUMIF(CSV!$B:$B,$A162,CSV!J:J)/$C162</f>
        <v>0.66666666666666663</v>
      </c>
      <c r="T162" s="10">
        <f>(SUMIF(CSV!$A:$A,$A162,CSV!I:I) +SUMIF(CSV!$B:$B,$A162,CSV!K:K))/$D162</f>
        <v>0.8571428571428571</v>
      </c>
      <c r="U162" s="6">
        <f>SUMIF(CSV!$A:$A,$A162,CSV!I:I)/$B162</f>
        <v>0.5</v>
      </c>
      <c r="V162" s="6">
        <f>SUMIF(CSV!$B:$B,$A162,CSV!K:K)/$C162</f>
        <v>1.3333333333333333</v>
      </c>
      <c r="W162" s="10">
        <f>(SUMIF(CSV!$A:$A,$A162,CSV!Q:Q) +SUMIF(CSV!$B:$B,$A162,CSV!Q:Q))/$D162</f>
        <v>1.5</v>
      </c>
      <c r="X162" s="6">
        <f>SUMIF(CSV!$A:$A,$A162,CSV!Q:Q)/$B162</f>
        <v>1.625</v>
      </c>
      <c r="Y162" s="6">
        <f>SUMIF(CSV!$B:$B,$A162,CSV!Q:Q)/$C162</f>
        <v>1.3333333333333333</v>
      </c>
      <c r="Z162" s="10">
        <f>(SUMIF(CSV!$A:$A,$A162,CSV!M:M) +SUMIF(CSV!$B:$B,$A162,CSV!O:O))/$D162</f>
        <v>0.6428571428571429</v>
      </c>
      <c r="AA162" s="6">
        <f>SUMIF(CSV!$A:$A,$A162,CSV!M:M)/$B162</f>
        <v>0.625</v>
      </c>
      <c r="AB162" s="6">
        <f>SUMIF(CSV!$B:$B,$A162,CSV!O:O)/$C162</f>
        <v>0.66666666666666663</v>
      </c>
      <c r="AC162" s="10">
        <f>(SUMIF(CSV!$A:$A,$A162,CSV!N:N) +SUMIF(CSV!$B:$B,$A162,CSV!P:P))/$D162</f>
        <v>0.8571428571428571</v>
      </c>
      <c r="AD162" s="6">
        <f>SUMIF(CSV!$A:$A,$A162,CSV!N:N)/$B162</f>
        <v>1</v>
      </c>
      <c r="AE162" s="14">
        <f>SUMIF(CSV!$B:$B,$A162,CSV!P:P)/$C162</f>
        <v>0.66666666666666663</v>
      </c>
    </row>
    <row r="163" spans="1:31" x14ac:dyDescent="0.3">
      <c r="A163" s="62" t="s">
        <v>262</v>
      </c>
      <c r="B163" s="9">
        <f>COUNTIF(CSV!A:A,A163)</f>
        <v>9</v>
      </c>
      <c r="C163" s="4">
        <f>COUNTIF(CSV!B:B,A163)</f>
        <v>8</v>
      </c>
      <c r="D163" s="4">
        <f t="shared" si="5"/>
        <v>17</v>
      </c>
      <c r="E163" s="10">
        <f>(SUMIF(CSV!$A:$A,$A163,CSV!F:F) +SUMIF(CSV!$B:$B,$A163,CSV!F:F))/$D163</f>
        <v>3.1176470588235294</v>
      </c>
      <c r="F163" s="6">
        <f>SUMIF(CSV!$A:$A,$A163,CSV!F:F)/$B163</f>
        <v>3.6666666666666665</v>
      </c>
      <c r="G163" s="6">
        <f>SUMIF(CSV!$B:$B,$A163,CSV!F:F)/$C163</f>
        <v>2.5</v>
      </c>
      <c r="H163" s="10">
        <f>(SUMIF(CSV!$A:$A,$A163,CSV!D:D) +SUMIF(CSV!$B:$B,$A163,CSV!E:E))/$D163</f>
        <v>1.5294117647058822</v>
      </c>
      <c r="I163" s="6">
        <f>SUMIF(CSV!$A:$A,$A163,CSV!D:D)/$B163</f>
        <v>1.5555555555555556</v>
      </c>
      <c r="J163" s="6">
        <f>SUMIF(CSV!$B:$B,$A163,CSV!E:E)/$C163</f>
        <v>1.5</v>
      </c>
      <c r="K163" s="10">
        <f>(SUMIF(CSV!$A:$A,$A163,CSV!E:E) +SUMIF(CSV!$B:$B,$A163,CSV!D:D))/$D163</f>
        <v>1.588235294117647</v>
      </c>
      <c r="L163" s="6">
        <f>SUMIF(CSV!$A:$A,$A163,CSV!E:E)/$B163</f>
        <v>2.1111111111111112</v>
      </c>
      <c r="M163" s="6">
        <f>SUMIF(CSV!$B:$B,$A163,CSV!D:D)/$C163</f>
        <v>1</v>
      </c>
      <c r="N163" s="10">
        <f>(SUMIF(CSV!$A:$A,$A163,CSV!L:L) +SUMIF(CSV!$B:$B,$A163,CSV!L:L))/$D163</f>
        <v>1.0588235294117647</v>
      </c>
      <c r="O163" s="6">
        <f>SUMIF(CSV!$A:$A,$A163,CSV!L:L)/$B163</f>
        <v>1.2222222222222223</v>
      </c>
      <c r="P163" s="6">
        <f>SUMIF(CSV!$B:$B,$A163,CSV!L:L)/$C163</f>
        <v>0.875</v>
      </c>
      <c r="Q163" s="10">
        <f>(SUMIF(CSV!$A:$A,$A163,CSV!H:H) +SUMIF(CSV!$B:$B,$A163,CSV!J:J))/$D163</f>
        <v>0.58823529411764708</v>
      </c>
      <c r="R163" s="6">
        <f>SUMIF(CSV!$A:$A,$A163,CSV!H:H)/$B163</f>
        <v>0.44444444444444442</v>
      </c>
      <c r="S163" s="6">
        <f>SUMIF(CSV!$B:$B,$A163,CSV!J:J)/$C163</f>
        <v>0.75</v>
      </c>
      <c r="T163" s="10">
        <f>(SUMIF(CSV!$A:$A,$A163,CSV!I:I) +SUMIF(CSV!$B:$B,$A163,CSV!K:K))/$D163</f>
        <v>0.47058823529411764</v>
      </c>
      <c r="U163" s="6">
        <f>SUMIF(CSV!$A:$A,$A163,CSV!I:I)/$B163</f>
        <v>0.77777777777777779</v>
      </c>
      <c r="V163" s="6">
        <f>SUMIF(CSV!$B:$B,$A163,CSV!K:K)/$C163</f>
        <v>0.125</v>
      </c>
      <c r="W163" s="10">
        <f>(SUMIF(CSV!$A:$A,$A163,CSV!Q:Q) +SUMIF(CSV!$B:$B,$A163,CSV!Q:Q))/$D163</f>
        <v>2.0588235294117645</v>
      </c>
      <c r="X163" s="6">
        <f>SUMIF(CSV!$A:$A,$A163,CSV!Q:Q)/$B163</f>
        <v>2.4444444444444446</v>
      </c>
      <c r="Y163" s="6">
        <f>SUMIF(CSV!$B:$B,$A163,CSV!Q:Q)/$C163</f>
        <v>1.625</v>
      </c>
      <c r="Z163" s="10">
        <f>(SUMIF(CSV!$A:$A,$A163,CSV!M:M) +SUMIF(CSV!$B:$B,$A163,CSV!O:O))/$D163</f>
        <v>0.94117647058823528</v>
      </c>
      <c r="AA163" s="6">
        <f>SUMIF(CSV!$A:$A,$A163,CSV!M:M)/$B163</f>
        <v>1.1111111111111112</v>
      </c>
      <c r="AB163" s="6">
        <f>SUMIF(CSV!$B:$B,$A163,CSV!O:O)/$C163</f>
        <v>0.75</v>
      </c>
      <c r="AC163" s="10">
        <f>(SUMIF(CSV!$A:$A,$A163,CSV!N:N) +SUMIF(CSV!$B:$B,$A163,CSV!P:P))/$D163</f>
        <v>1.1176470588235294</v>
      </c>
      <c r="AD163" s="6">
        <f>SUMIF(CSV!$A:$A,$A163,CSV!N:N)/$B163</f>
        <v>1.3333333333333333</v>
      </c>
      <c r="AE163" s="14">
        <f>SUMIF(CSV!$B:$B,$A163,CSV!P:P)/$C163</f>
        <v>0.875</v>
      </c>
    </row>
    <row r="164" spans="1:31" x14ac:dyDescent="0.3">
      <c r="A164" s="62" t="s">
        <v>267</v>
      </c>
      <c r="B164" s="9">
        <f>COUNTIF(CSV!A:A,A164)</f>
        <v>8</v>
      </c>
      <c r="C164" s="4">
        <f>COUNTIF(CSV!B:B,A164)</f>
        <v>9</v>
      </c>
      <c r="D164" s="4">
        <f t="shared" si="5"/>
        <v>17</v>
      </c>
      <c r="E164" s="10">
        <f>(SUMIF(CSV!$A:$A,$A164,CSV!F:F) +SUMIF(CSV!$B:$B,$A164,CSV!F:F))/$D164</f>
        <v>2.9411764705882355</v>
      </c>
      <c r="F164" s="6">
        <f>SUMIF(CSV!$A:$A,$A164,CSV!F:F)/$B164</f>
        <v>2.875</v>
      </c>
      <c r="G164" s="6">
        <f>SUMIF(CSV!$B:$B,$A164,CSV!F:F)/$C164</f>
        <v>3</v>
      </c>
      <c r="H164" s="10">
        <f>(SUMIF(CSV!$A:$A,$A164,CSV!D:D) +SUMIF(CSV!$B:$B,$A164,CSV!E:E))/$D164</f>
        <v>2</v>
      </c>
      <c r="I164" s="6">
        <f>SUMIF(CSV!$A:$A,$A164,CSV!D:D)/$B164</f>
        <v>2.375</v>
      </c>
      <c r="J164" s="6">
        <f>SUMIF(CSV!$B:$B,$A164,CSV!E:E)/$C164</f>
        <v>1.6666666666666667</v>
      </c>
      <c r="K164" s="10">
        <f>(SUMIF(CSV!$A:$A,$A164,CSV!E:E) +SUMIF(CSV!$B:$B,$A164,CSV!D:D))/$D164</f>
        <v>0.94117647058823528</v>
      </c>
      <c r="L164" s="6">
        <f>SUMIF(CSV!$A:$A,$A164,CSV!E:E)/$B164</f>
        <v>0.5</v>
      </c>
      <c r="M164" s="6">
        <f>SUMIF(CSV!$B:$B,$A164,CSV!D:D)/$C164</f>
        <v>1.3333333333333333</v>
      </c>
      <c r="N164" s="10">
        <f>(SUMIF(CSV!$A:$A,$A164,CSV!L:L) +SUMIF(CSV!$B:$B,$A164,CSV!L:L))/$D164</f>
        <v>1.5294117647058822</v>
      </c>
      <c r="O164" s="6">
        <f>SUMIF(CSV!$A:$A,$A164,CSV!L:L)/$B164</f>
        <v>1.75</v>
      </c>
      <c r="P164" s="6">
        <f>SUMIF(CSV!$B:$B,$A164,CSV!L:L)/$C164</f>
        <v>1.3333333333333333</v>
      </c>
      <c r="Q164" s="10">
        <f>(SUMIF(CSV!$A:$A,$A164,CSV!H:H) +SUMIF(CSV!$B:$B,$A164,CSV!J:J))/$D164</f>
        <v>1.1176470588235294</v>
      </c>
      <c r="R164" s="6">
        <f>SUMIF(CSV!$A:$A,$A164,CSV!H:H)/$B164</f>
        <v>1.375</v>
      </c>
      <c r="S164" s="6">
        <f>SUMIF(CSV!$B:$B,$A164,CSV!J:J)/$C164</f>
        <v>0.88888888888888884</v>
      </c>
      <c r="T164" s="10">
        <f>(SUMIF(CSV!$A:$A,$A164,CSV!I:I) +SUMIF(CSV!$B:$B,$A164,CSV!K:K))/$D164</f>
        <v>0.41176470588235292</v>
      </c>
      <c r="U164" s="6">
        <f>SUMIF(CSV!$A:$A,$A164,CSV!I:I)/$B164</f>
        <v>0.375</v>
      </c>
      <c r="V164" s="6">
        <f>SUMIF(CSV!$B:$B,$A164,CSV!K:K)/$C164</f>
        <v>0.44444444444444442</v>
      </c>
      <c r="W164" s="10">
        <f>(SUMIF(CSV!$A:$A,$A164,CSV!Q:Q) +SUMIF(CSV!$B:$B,$A164,CSV!Q:Q))/$D164</f>
        <v>1.411764705882353</v>
      </c>
      <c r="X164" s="6">
        <f>SUMIF(CSV!$A:$A,$A164,CSV!Q:Q)/$B164</f>
        <v>1.125</v>
      </c>
      <c r="Y164" s="6">
        <f>SUMIF(CSV!$B:$B,$A164,CSV!Q:Q)/$C164</f>
        <v>1.6666666666666667</v>
      </c>
      <c r="Z164" s="10">
        <f>(SUMIF(CSV!$A:$A,$A164,CSV!M:M) +SUMIF(CSV!$B:$B,$A164,CSV!O:O))/$D164</f>
        <v>0.88235294117647056</v>
      </c>
      <c r="AA164" s="6">
        <f>SUMIF(CSV!$A:$A,$A164,CSV!M:M)/$B164</f>
        <v>1</v>
      </c>
      <c r="AB164" s="6">
        <f>SUMIF(CSV!$B:$B,$A164,CSV!O:O)/$C164</f>
        <v>0.77777777777777779</v>
      </c>
      <c r="AC164" s="10">
        <f>(SUMIF(CSV!$A:$A,$A164,CSV!N:N) +SUMIF(CSV!$B:$B,$A164,CSV!P:P))/$D164</f>
        <v>0.52941176470588236</v>
      </c>
      <c r="AD164" s="6">
        <f>SUMIF(CSV!$A:$A,$A164,CSV!N:N)/$B164</f>
        <v>0.125</v>
      </c>
      <c r="AE164" s="14">
        <f>SUMIF(CSV!$B:$B,$A164,CSV!P:P)/$C164</f>
        <v>0.88888888888888884</v>
      </c>
    </row>
    <row r="165" spans="1:31" x14ac:dyDescent="0.3">
      <c r="A165" s="62" t="s">
        <v>261</v>
      </c>
      <c r="B165" s="9">
        <f>COUNTIF(CSV!A:A,A165)</f>
        <v>9</v>
      </c>
      <c r="C165" s="4">
        <f>COUNTIF(CSV!B:B,A165)</f>
        <v>7</v>
      </c>
      <c r="D165" s="4">
        <f t="shared" si="5"/>
        <v>16</v>
      </c>
      <c r="E165" s="10">
        <f>(SUMIF(CSV!$A:$A,$A165,CSV!F:F) +SUMIF(CSV!$B:$B,$A165,CSV!F:F))/$D165</f>
        <v>2.6875</v>
      </c>
      <c r="F165" s="6">
        <f>SUMIF(CSV!$A:$A,$A165,CSV!F:F)/$B165</f>
        <v>2.7777777777777777</v>
      </c>
      <c r="G165" s="6">
        <f>SUMIF(CSV!$B:$B,$A165,CSV!F:F)/$C165</f>
        <v>2.5714285714285716</v>
      </c>
      <c r="H165" s="10">
        <f>(SUMIF(CSV!$A:$A,$A165,CSV!D:D) +SUMIF(CSV!$B:$B,$A165,CSV!E:E))/$D165</f>
        <v>1.8125</v>
      </c>
      <c r="I165" s="6">
        <f>SUMIF(CSV!$A:$A,$A165,CSV!D:D)/$B165</f>
        <v>2.1111111111111112</v>
      </c>
      <c r="J165" s="6">
        <f>SUMIF(CSV!$B:$B,$A165,CSV!E:E)/$C165</f>
        <v>1.4285714285714286</v>
      </c>
      <c r="K165" s="10">
        <f>(SUMIF(CSV!$A:$A,$A165,CSV!E:E) +SUMIF(CSV!$B:$B,$A165,CSV!D:D))/$D165</f>
        <v>0.875</v>
      </c>
      <c r="L165" s="6">
        <f>SUMIF(CSV!$A:$A,$A165,CSV!E:E)/$B165</f>
        <v>0.66666666666666663</v>
      </c>
      <c r="M165" s="6">
        <f>SUMIF(CSV!$B:$B,$A165,CSV!D:D)/$C165</f>
        <v>1.1428571428571428</v>
      </c>
      <c r="N165" s="10">
        <f>(SUMIF(CSV!$A:$A,$A165,CSV!L:L) +SUMIF(CSV!$B:$B,$A165,CSV!L:L))/$D165</f>
        <v>1.25</v>
      </c>
      <c r="O165" s="6">
        <f>SUMIF(CSV!$A:$A,$A165,CSV!L:L)/$B165</f>
        <v>1.3333333333333333</v>
      </c>
      <c r="P165" s="6">
        <f>SUMIF(CSV!$B:$B,$A165,CSV!L:L)/$C165</f>
        <v>1.1428571428571428</v>
      </c>
      <c r="Q165" s="10">
        <f>(SUMIF(CSV!$A:$A,$A165,CSV!H:H) +SUMIF(CSV!$B:$B,$A165,CSV!J:J))/$D165</f>
        <v>0.6875</v>
      </c>
      <c r="R165" s="6">
        <f>SUMIF(CSV!$A:$A,$A165,CSV!H:H)/$B165</f>
        <v>0.88888888888888884</v>
      </c>
      <c r="S165" s="6">
        <f>SUMIF(CSV!$B:$B,$A165,CSV!J:J)/$C165</f>
        <v>0.42857142857142855</v>
      </c>
      <c r="T165" s="10">
        <f>(SUMIF(CSV!$A:$A,$A165,CSV!I:I) +SUMIF(CSV!$B:$B,$A165,CSV!K:K))/$D165</f>
        <v>0.5625</v>
      </c>
      <c r="U165" s="6">
        <f>SUMIF(CSV!$A:$A,$A165,CSV!I:I)/$B165</f>
        <v>0.44444444444444442</v>
      </c>
      <c r="V165" s="6">
        <f>SUMIF(CSV!$B:$B,$A165,CSV!K:K)/$C165</f>
        <v>0.7142857142857143</v>
      </c>
      <c r="W165" s="10">
        <f>(SUMIF(CSV!$A:$A,$A165,CSV!Q:Q) +SUMIF(CSV!$B:$B,$A165,CSV!Q:Q))/$D165</f>
        <v>1.4375</v>
      </c>
      <c r="X165" s="6">
        <f>SUMIF(CSV!$A:$A,$A165,CSV!Q:Q)/$B165</f>
        <v>1.4444444444444444</v>
      </c>
      <c r="Y165" s="6">
        <f>SUMIF(CSV!$B:$B,$A165,CSV!Q:Q)/$C165</f>
        <v>1.4285714285714286</v>
      </c>
      <c r="Z165" s="10">
        <f>(SUMIF(CSV!$A:$A,$A165,CSV!M:M) +SUMIF(CSV!$B:$B,$A165,CSV!O:O))/$D165</f>
        <v>1.125</v>
      </c>
      <c r="AA165" s="6">
        <f>SUMIF(CSV!$A:$A,$A165,CSV!M:M)/$B165</f>
        <v>1.2222222222222223</v>
      </c>
      <c r="AB165" s="6">
        <f>SUMIF(CSV!$B:$B,$A165,CSV!O:O)/$C165</f>
        <v>1</v>
      </c>
      <c r="AC165" s="10">
        <f>(SUMIF(CSV!$A:$A,$A165,CSV!N:N) +SUMIF(CSV!$B:$B,$A165,CSV!P:P))/$D165</f>
        <v>0.3125</v>
      </c>
      <c r="AD165" s="6">
        <f>SUMIF(CSV!$A:$A,$A165,CSV!N:N)/$B165</f>
        <v>0.22222222222222221</v>
      </c>
      <c r="AE165" s="14">
        <f>SUMIF(CSV!$B:$B,$A165,CSV!P:P)/$C165</f>
        <v>0.42857142857142855</v>
      </c>
    </row>
    <row r="166" spans="1:31" x14ac:dyDescent="0.3">
      <c r="A166" s="62" t="s">
        <v>263</v>
      </c>
      <c r="B166" s="9">
        <f>COUNTIF(CSV!A:A,A166)</f>
        <v>8</v>
      </c>
      <c r="C166" s="4">
        <f>COUNTIF(CSV!B:B,A166)</f>
        <v>7</v>
      </c>
      <c r="D166" s="4">
        <f t="shared" si="5"/>
        <v>15</v>
      </c>
      <c r="E166" s="10">
        <f>(SUMIF(CSV!$A:$A,$A166,CSV!F:F) +SUMIF(CSV!$B:$B,$A166,CSV!F:F))/$D166</f>
        <v>2.7333333333333334</v>
      </c>
      <c r="F166" s="6">
        <f>SUMIF(CSV!$A:$A,$A166,CSV!F:F)/$B166</f>
        <v>2.375</v>
      </c>
      <c r="G166" s="6">
        <f>SUMIF(CSV!$B:$B,$A166,CSV!F:F)/$C166</f>
        <v>3.1428571428571428</v>
      </c>
      <c r="H166" s="10">
        <f>(SUMIF(CSV!$A:$A,$A166,CSV!D:D) +SUMIF(CSV!$B:$B,$A166,CSV!E:E))/$D166</f>
        <v>1.2666666666666666</v>
      </c>
      <c r="I166" s="6">
        <f>SUMIF(CSV!$A:$A,$A166,CSV!D:D)/$B166</f>
        <v>1.125</v>
      </c>
      <c r="J166" s="6">
        <f>SUMIF(CSV!$B:$B,$A166,CSV!E:E)/$C166</f>
        <v>1.4285714285714286</v>
      </c>
      <c r="K166" s="10">
        <f>(SUMIF(CSV!$A:$A,$A166,CSV!E:E) +SUMIF(CSV!$B:$B,$A166,CSV!D:D))/$D166</f>
        <v>1.4666666666666666</v>
      </c>
      <c r="L166" s="6">
        <f>SUMIF(CSV!$A:$A,$A166,CSV!E:E)/$B166</f>
        <v>1.25</v>
      </c>
      <c r="M166" s="6">
        <f>SUMIF(CSV!$B:$B,$A166,CSV!D:D)/$C166</f>
        <v>1.7142857142857142</v>
      </c>
      <c r="N166" s="10">
        <f>(SUMIF(CSV!$A:$A,$A166,CSV!L:L) +SUMIF(CSV!$B:$B,$A166,CSV!L:L))/$D166</f>
        <v>1.3333333333333333</v>
      </c>
      <c r="O166" s="6">
        <f>SUMIF(CSV!$A:$A,$A166,CSV!L:L)/$B166</f>
        <v>1.125</v>
      </c>
      <c r="P166" s="6">
        <f>SUMIF(CSV!$B:$B,$A166,CSV!L:L)/$C166</f>
        <v>1.5714285714285714</v>
      </c>
      <c r="Q166" s="10">
        <f>(SUMIF(CSV!$A:$A,$A166,CSV!H:H) +SUMIF(CSV!$B:$B,$A166,CSV!J:J))/$D166</f>
        <v>0.46666666666666667</v>
      </c>
      <c r="R166" s="6">
        <f>SUMIF(CSV!$A:$A,$A166,CSV!H:H)/$B166</f>
        <v>0.5</v>
      </c>
      <c r="S166" s="6">
        <f>SUMIF(CSV!$B:$B,$A166,CSV!J:J)/$C166</f>
        <v>0.42857142857142855</v>
      </c>
      <c r="T166" s="10">
        <f>(SUMIF(CSV!$A:$A,$A166,CSV!I:I) +SUMIF(CSV!$B:$B,$A166,CSV!K:K))/$D166</f>
        <v>0.8666666666666667</v>
      </c>
      <c r="U166" s="6">
        <f>SUMIF(CSV!$A:$A,$A166,CSV!I:I)/$B166</f>
        <v>0.625</v>
      </c>
      <c r="V166" s="6">
        <f>SUMIF(CSV!$B:$B,$A166,CSV!K:K)/$C166</f>
        <v>1.1428571428571428</v>
      </c>
      <c r="W166" s="10">
        <f>(SUMIF(CSV!$A:$A,$A166,CSV!Q:Q) +SUMIF(CSV!$B:$B,$A166,CSV!Q:Q))/$D166</f>
        <v>1.4</v>
      </c>
      <c r="X166" s="6">
        <f>SUMIF(CSV!$A:$A,$A166,CSV!Q:Q)/$B166</f>
        <v>1.25</v>
      </c>
      <c r="Y166" s="6">
        <f>SUMIF(CSV!$B:$B,$A166,CSV!Q:Q)/$C166</f>
        <v>1.5714285714285714</v>
      </c>
      <c r="Z166" s="10">
        <f>(SUMIF(CSV!$A:$A,$A166,CSV!M:M) +SUMIF(CSV!$B:$B,$A166,CSV!O:O))/$D166</f>
        <v>0.8</v>
      </c>
      <c r="AA166" s="6">
        <f>SUMIF(CSV!$A:$A,$A166,CSV!M:M)/$B166</f>
        <v>0.625</v>
      </c>
      <c r="AB166" s="6">
        <f>SUMIF(CSV!$B:$B,$A166,CSV!O:O)/$C166</f>
        <v>1</v>
      </c>
      <c r="AC166" s="10">
        <f>(SUMIF(CSV!$A:$A,$A166,CSV!N:N) +SUMIF(CSV!$B:$B,$A166,CSV!P:P))/$D166</f>
        <v>0.6</v>
      </c>
      <c r="AD166" s="6">
        <f>SUMIF(CSV!$A:$A,$A166,CSV!N:N)/$B166</f>
        <v>0.625</v>
      </c>
      <c r="AE166" s="14">
        <f>SUMIF(CSV!$B:$B,$A166,CSV!P:P)/$C166</f>
        <v>0.5714285714285714</v>
      </c>
    </row>
    <row r="167" spans="1:31" x14ac:dyDescent="0.3">
      <c r="A167" s="62" t="s">
        <v>260</v>
      </c>
      <c r="B167" s="9">
        <f>COUNTIF(CSV!A:A,A167)</f>
        <v>8</v>
      </c>
      <c r="C167" s="4">
        <f>COUNTIF(CSV!B:B,A167)</f>
        <v>9</v>
      </c>
      <c r="D167" s="4">
        <f t="shared" si="5"/>
        <v>17</v>
      </c>
      <c r="E167" s="10">
        <f>(SUMIF(CSV!$A:$A,$A167,CSV!F:F) +SUMIF(CSV!$B:$B,$A167,CSV!F:F))/$D167</f>
        <v>2.0588235294117645</v>
      </c>
      <c r="F167" s="6">
        <f>SUMIF(CSV!$A:$A,$A167,CSV!F:F)/$B167</f>
        <v>1.375</v>
      </c>
      <c r="G167" s="6">
        <f>SUMIF(CSV!$B:$B,$A167,CSV!F:F)/$C167</f>
        <v>2.6666666666666665</v>
      </c>
      <c r="H167" s="10">
        <f>(SUMIF(CSV!$A:$A,$A167,CSV!D:D) +SUMIF(CSV!$B:$B,$A167,CSV!E:E))/$D167</f>
        <v>1.1176470588235294</v>
      </c>
      <c r="I167" s="6">
        <f>SUMIF(CSV!$A:$A,$A167,CSV!D:D)/$B167</f>
        <v>0.875</v>
      </c>
      <c r="J167" s="6">
        <f>SUMIF(CSV!$B:$B,$A167,CSV!E:E)/$C167</f>
        <v>1.3333333333333333</v>
      </c>
      <c r="K167" s="10">
        <f>(SUMIF(CSV!$A:$A,$A167,CSV!E:E) +SUMIF(CSV!$B:$B,$A167,CSV!D:D))/$D167</f>
        <v>0.94117647058823528</v>
      </c>
      <c r="L167" s="6">
        <f>SUMIF(CSV!$A:$A,$A167,CSV!E:E)/$B167</f>
        <v>0.5</v>
      </c>
      <c r="M167" s="6">
        <f>SUMIF(CSV!$B:$B,$A167,CSV!D:D)/$C167</f>
        <v>1.3333333333333333</v>
      </c>
      <c r="N167" s="10">
        <f>(SUMIF(CSV!$A:$A,$A167,CSV!L:L) +SUMIF(CSV!$B:$B,$A167,CSV!L:L))/$D167</f>
        <v>1</v>
      </c>
      <c r="O167" s="6">
        <f>SUMIF(CSV!$A:$A,$A167,CSV!L:L)/$B167</f>
        <v>0.625</v>
      </c>
      <c r="P167" s="6">
        <f>SUMIF(CSV!$B:$B,$A167,CSV!L:L)/$C167</f>
        <v>1.3333333333333333</v>
      </c>
      <c r="Q167" s="10">
        <f>(SUMIF(CSV!$A:$A,$A167,CSV!H:H) +SUMIF(CSV!$B:$B,$A167,CSV!J:J))/$D167</f>
        <v>0.41176470588235292</v>
      </c>
      <c r="R167" s="6">
        <f>SUMIF(CSV!$A:$A,$A167,CSV!H:H)/$B167</f>
        <v>0.5</v>
      </c>
      <c r="S167" s="6">
        <f>SUMIF(CSV!$B:$B,$A167,CSV!J:J)/$C167</f>
        <v>0.33333333333333331</v>
      </c>
      <c r="T167" s="10">
        <f>(SUMIF(CSV!$A:$A,$A167,CSV!I:I) +SUMIF(CSV!$B:$B,$A167,CSV!K:K))/$D167</f>
        <v>0.58823529411764708</v>
      </c>
      <c r="U167" s="6">
        <f>SUMIF(CSV!$A:$A,$A167,CSV!I:I)/$B167</f>
        <v>0.125</v>
      </c>
      <c r="V167" s="6">
        <f>SUMIF(CSV!$B:$B,$A167,CSV!K:K)/$C167</f>
        <v>1</v>
      </c>
      <c r="W167" s="10">
        <f>(SUMIF(CSV!$A:$A,$A167,CSV!Q:Q) +SUMIF(CSV!$B:$B,$A167,CSV!Q:Q))/$D167</f>
        <v>1.0588235294117647</v>
      </c>
      <c r="X167" s="6">
        <f>SUMIF(CSV!$A:$A,$A167,CSV!Q:Q)/$B167</f>
        <v>0.75</v>
      </c>
      <c r="Y167" s="6">
        <f>SUMIF(CSV!$B:$B,$A167,CSV!Q:Q)/$C167</f>
        <v>1.3333333333333333</v>
      </c>
      <c r="Z167" s="10">
        <f>(SUMIF(CSV!$A:$A,$A167,CSV!M:M) +SUMIF(CSV!$B:$B,$A167,CSV!O:O))/$D167</f>
        <v>0.70588235294117652</v>
      </c>
      <c r="AA167" s="6">
        <f>SUMIF(CSV!$A:$A,$A167,CSV!M:M)/$B167</f>
        <v>0.375</v>
      </c>
      <c r="AB167" s="6">
        <f>SUMIF(CSV!$B:$B,$A167,CSV!O:O)/$C167</f>
        <v>1</v>
      </c>
      <c r="AC167" s="10">
        <f>(SUMIF(CSV!$A:$A,$A167,CSV!N:N) +SUMIF(CSV!$B:$B,$A167,CSV!P:P))/$D167</f>
        <v>0.35294117647058826</v>
      </c>
      <c r="AD167" s="6">
        <f>SUMIF(CSV!$A:$A,$A167,CSV!N:N)/$B167</f>
        <v>0.375</v>
      </c>
      <c r="AE167" s="14">
        <f>SUMIF(CSV!$B:$B,$A167,CSV!P:P)/$C167</f>
        <v>0.33333333333333331</v>
      </c>
    </row>
    <row r="168" spans="1:31" x14ac:dyDescent="0.3">
      <c r="A168" s="62" t="s">
        <v>266</v>
      </c>
      <c r="B168" s="9">
        <f>COUNTIF(CSV!A:A,A168)</f>
        <v>8</v>
      </c>
      <c r="C168" s="4">
        <f>COUNTIF(CSV!B:B,A168)</f>
        <v>8</v>
      </c>
      <c r="D168" s="4">
        <f t="shared" si="5"/>
        <v>16</v>
      </c>
      <c r="E168" s="10">
        <f>(SUMIF(CSV!$A:$A,$A168,CSV!F:F) +SUMIF(CSV!$B:$B,$A168,CSV!F:F))/$D168</f>
        <v>1.9375</v>
      </c>
      <c r="F168" s="6">
        <f>SUMIF(CSV!$A:$A,$A168,CSV!F:F)/$B168</f>
        <v>2</v>
      </c>
      <c r="G168" s="6">
        <f>SUMIF(CSV!$B:$B,$A168,CSV!F:F)/$C168</f>
        <v>1.875</v>
      </c>
      <c r="H168" s="10">
        <f>(SUMIF(CSV!$A:$A,$A168,CSV!D:D) +SUMIF(CSV!$B:$B,$A168,CSV!E:E))/$D168</f>
        <v>0.9375</v>
      </c>
      <c r="I168" s="6">
        <f>SUMIF(CSV!$A:$A,$A168,CSV!D:D)/$B168</f>
        <v>1</v>
      </c>
      <c r="J168" s="6">
        <f>SUMIF(CSV!$B:$B,$A168,CSV!E:E)/$C168</f>
        <v>0.875</v>
      </c>
      <c r="K168" s="10">
        <f>(SUMIF(CSV!$A:$A,$A168,CSV!E:E) +SUMIF(CSV!$B:$B,$A168,CSV!D:D))/$D168</f>
        <v>1</v>
      </c>
      <c r="L168" s="6">
        <f>SUMIF(CSV!$A:$A,$A168,CSV!E:E)/$B168</f>
        <v>1</v>
      </c>
      <c r="M168" s="6">
        <f>SUMIF(CSV!$B:$B,$A168,CSV!D:D)/$C168</f>
        <v>1</v>
      </c>
      <c r="N168" s="10">
        <f>(SUMIF(CSV!$A:$A,$A168,CSV!L:L) +SUMIF(CSV!$B:$B,$A168,CSV!L:L))/$D168</f>
        <v>0.9375</v>
      </c>
      <c r="O168" s="6">
        <f>SUMIF(CSV!$A:$A,$A168,CSV!L:L)/$B168</f>
        <v>1</v>
      </c>
      <c r="P168" s="6">
        <f>SUMIF(CSV!$B:$B,$A168,CSV!L:L)/$C168</f>
        <v>0.875</v>
      </c>
      <c r="Q168" s="10">
        <f>(SUMIF(CSV!$A:$A,$A168,CSV!H:H) +SUMIF(CSV!$B:$B,$A168,CSV!J:J))/$D168</f>
        <v>0.375</v>
      </c>
      <c r="R168" s="6">
        <f>SUMIF(CSV!$A:$A,$A168,CSV!H:H)/$B168</f>
        <v>0.375</v>
      </c>
      <c r="S168" s="6">
        <f>SUMIF(CSV!$B:$B,$A168,CSV!J:J)/$C168</f>
        <v>0.375</v>
      </c>
      <c r="T168" s="10">
        <f>(SUMIF(CSV!$A:$A,$A168,CSV!I:I) +SUMIF(CSV!$B:$B,$A168,CSV!K:K))/$D168</f>
        <v>0.5625</v>
      </c>
      <c r="U168" s="6">
        <f>SUMIF(CSV!$A:$A,$A168,CSV!I:I)/$B168</f>
        <v>0.625</v>
      </c>
      <c r="V168" s="6">
        <f>SUMIF(CSV!$B:$B,$A168,CSV!K:K)/$C168</f>
        <v>0.5</v>
      </c>
      <c r="W168" s="10">
        <f>(SUMIF(CSV!$A:$A,$A168,CSV!Q:Q) +SUMIF(CSV!$B:$B,$A168,CSV!Q:Q))/$D168</f>
        <v>1</v>
      </c>
      <c r="X168" s="6">
        <f>SUMIF(CSV!$A:$A,$A168,CSV!Q:Q)/$B168</f>
        <v>1</v>
      </c>
      <c r="Y168" s="6">
        <f>SUMIF(CSV!$B:$B,$A168,CSV!Q:Q)/$C168</f>
        <v>1</v>
      </c>
      <c r="Z168" s="10">
        <f>(SUMIF(CSV!$A:$A,$A168,CSV!M:M) +SUMIF(CSV!$B:$B,$A168,CSV!O:O))/$D168</f>
        <v>0.5625</v>
      </c>
      <c r="AA168" s="6">
        <f>SUMIF(CSV!$A:$A,$A168,CSV!M:M)/$B168</f>
        <v>0.625</v>
      </c>
      <c r="AB168" s="6">
        <f>SUMIF(CSV!$B:$B,$A168,CSV!O:O)/$C168</f>
        <v>0.5</v>
      </c>
      <c r="AC168" s="10">
        <f>(SUMIF(CSV!$A:$A,$A168,CSV!N:N) +SUMIF(CSV!$B:$B,$A168,CSV!P:P))/$D168</f>
        <v>0.4375</v>
      </c>
      <c r="AD168" s="6">
        <f>SUMIF(CSV!$A:$A,$A168,CSV!N:N)/$B168</f>
        <v>0.375</v>
      </c>
      <c r="AE168" s="14">
        <f>SUMIF(CSV!$B:$B,$A168,CSV!P:P)/$C168</f>
        <v>0.5</v>
      </c>
    </row>
    <row r="169" spans="1:31" x14ac:dyDescent="0.3">
      <c r="A169" s="62" t="s">
        <v>296</v>
      </c>
      <c r="B169" s="9">
        <f>COUNTIF(CSV!A:A,A169)</f>
        <v>10</v>
      </c>
      <c r="C169" s="4">
        <f>COUNTIF(CSV!B:B,A169)</f>
        <v>11</v>
      </c>
      <c r="D169" s="4">
        <f t="shared" si="5"/>
        <v>21</v>
      </c>
      <c r="E169" s="10">
        <f>(SUMIF(CSV!$A:$A,$A169,CSV!F:F) +SUMIF(CSV!$B:$B,$A169,CSV!F:F))/$D169</f>
        <v>2.5714285714285716</v>
      </c>
      <c r="F169" s="6">
        <f>SUMIF(CSV!$A:$A,$A169,CSV!F:F)/$B169</f>
        <v>2.9</v>
      </c>
      <c r="G169" s="6">
        <f>SUMIF(CSV!$B:$B,$A169,CSV!F:F)/$C169</f>
        <v>2.2727272727272729</v>
      </c>
      <c r="H169" s="10">
        <f>(SUMIF(CSV!$A:$A,$A169,CSV!D:D) +SUMIF(CSV!$B:$B,$A169,CSV!E:E))/$D169</f>
        <v>0.8571428571428571</v>
      </c>
      <c r="I169" s="6">
        <f>SUMIF(CSV!$A:$A,$A169,CSV!D:D)/$B169</f>
        <v>1.2</v>
      </c>
      <c r="J169" s="6">
        <f>SUMIF(CSV!$B:$B,$A169,CSV!E:E)/$C169</f>
        <v>0.54545454545454541</v>
      </c>
      <c r="K169" s="10">
        <f>(SUMIF(CSV!$A:$A,$A169,CSV!E:E) +SUMIF(CSV!$B:$B,$A169,CSV!D:D))/$D169</f>
        <v>1.7142857142857142</v>
      </c>
      <c r="L169" s="6">
        <f>SUMIF(CSV!$A:$A,$A169,CSV!E:E)/$B169</f>
        <v>1.7</v>
      </c>
      <c r="M169" s="6">
        <f>SUMIF(CSV!$B:$B,$A169,CSV!D:D)/$C169</f>
        <v>1.7272727272727273</v>
      </c>
      <c r="N169" s="10">
        <f>(SUMIF(CSV!$A:$A,$A169,CSV!L:L) +SUMIF(CSV!$B:$B,$A169,CSV!L:L))/$D169</f>
        <v>0.8571428571428571</v>
      </c>
      <c r="O169" s="6">
        <f>SUMIF(CSV!$A:$A,$A169,CSV!L:L)/$B169</f>
        <v>0.7</v>
      </c>
      <c r="P169" s="6">
        <f>SUMIF(CSV!$B:$B,$A169,CSV!L:L)/$C169</f>
        <v>1</v>
      </c>
      <c r="Q169" s="10">
        <f>(SUMIF(CSV!$A:$A,$A169,CSV!H:H) +SUMIF(CSV!$B:$B,$A169,CSV!J:J))/$D169</f>
        <v>0.2857142857142857</v>
      </c>
      <c r="R169" s="6">
        <f>SUMIF(CSV!$A:$A,$A169,CSV!H:H)/$B169</f>
        <v>0.3</v>
      </c>
      <c r="S169" s="6">
        <f>SUMIF(CSV!$B:$B,$A169,CSV!J:J)/$C169</f>
        <v>0.27272727272727271</v>
      </c>
      <c r="T169" s="10">
        <f>(SUMIF(CSV!$A:$A,$A169,CSV!I:I) +SUMIF(CSV!$B:$B,$A169,CSV!K:K))/$D169</f>
        <v>0.5714285714285714</v>
      </c>
      <c r="U169" s="6">
        <f>SUMIF(CSV!$A:$A,$A169,CSV!I:I)/$B169</f>
        <v>0.4</v>
      </c>
      <c r="V169" s="6">
        <f>SUMIF(CSV!$B:$B,$A169,CSV!K:K)/$C169</f>
        <v>0.72727272727272729</v>
      </c>
      <c r="W169" s="10">
        <f>(SUMIF(CSV!$A:$A,$A169,CSV!Q:Q) +SUMIF(CSV!$B:$B,$A169,CSV!Q:Q))/$D169</f>
        <v>1.7142857142857142</v>
      </c>
      <c r="X169" s="6">
        <f>SUMIF(CSV!$A:$A,$A169,CSV!Q:Q)/$B169</f>
        <v>2.2000000000000002</v>
      </c>
      <c r="Y169" s="6">
        <f>SUMIF(CSV!$B:$B,$A169,CSV!Q:Q)/$C169</f>
        <v>1.2727272727272727</v>
      </c>
      <c r="Z169" s="10">
        <f>(SUMIF(CSV!$A:$A,$A169,CSV!M:M) +SUMIF(CSV!$B:$B,$A169,CSV!O:O))/$D169</f>
        <v>0.5714285714285714</v>
      </c>
      <c r="AA169" s="6">
        <f>SUMIF(CSV!$A:$A,$A169,CSV!M:M)/$B169</f>
        <v>0.9</v>
      </c>
      <c r="AB169" s="6">
        <f>SUMIF(CSV!$B:$B,$A169,CSV!O:O)/$C169</f>
        <v>0.27272727272727271</v>
      </c>
      <c r="AC169" s="10">
        <f>(SUMIF(CSV!$A:$A,$A169,CSV!N:N) +SUMIF(CSV!$B:$B,$A169,CSV!P:P))/$D169</f>
        <v>1.1428571428571428</v>
      </c>
      <c r="AD169" s="6">
        <f>SUMIF(CSV!$A:$A,$A169,CSV!N:N)/$B169</f>
        <v>1.3</v>
      </c>
      <c r="AE169" s="14">
        <f>SUMIF(CSV!$B:$B,$A169,CSV!P:P)/$C169</f>
        <v>1</v>
      </c>
    </row>
    <row r="170" spans="1:31" x14ac:dyDescent="0.3">
      <c r="A170" s="62" t="s">
        <v>286</v>
      </c>
      <c r="B170" s="9">
        <f>COUNTIF(CSV!A:A,A170)</f>
        <v>10</v>
      </c>
      <c r="C170" s="4">
        <f>COUNTIF(CSV!B:B,A170)</f>
        <v>9</v>
      </c>
      <c r="D170" s="4">
        <f t="shared" si="5"/>
        <v>19</v>
      </c>
      <c r="E170" s="10">
        <f>(SUMIF(CSV!$A:$A,$A170,CSV!F:F) +SUMIF(CSV!$B:$B,$A170,CSV!F:F))/$D170</f>
        <v>2.3684210526315788</v>
      </c>
      <c r="F170" s="6">
        <f>SUMIF(CSV!$A:$A,$A170,CSV!F:F)/$B170</f>
        <v>2.4</v>
      </c>
      <c r="G170" s="6">
        <f>SUMIF(CSV!$B:$B,$A170,CSV!F:F)/$C170</f>
        <v>2.3333333333333335</v>
      </c>
      <c r="H170" s="10">
        <f>(SUMIF(CSV!$A:$A,$A170,CSV!D:D) +SUMIF(CSV!$B:$B,$A170,CSV!E:E))/$D170</f>
        <v>1.1052631578947369</v>
      </c>
      <c r="I170" s="6">
        <f>SUMIF(CSV!$A:$A,$A170,CSV!D:D)/$B170</f>
        <v>1.1000000000000001</v>
      </c>
      <c r="J170" s="6">
        <f>SUMIF(CSV!$B:$B,$A170,CSV!E:E)/$C170</f>
        <v>1.1111111111111112</v>
      </c>
      <c r="K170" s="10">
        <f>(SUMIF(CSV!$A:$A,$A170,CSV!E:E) +SUMIF(CSV!$B:$B,$A170,CSV!D:D))/$D170</f>
        <v>1.263157894736842</v>
      </c>
      <c r="L170" s="6">
        <f>SUMIF(CSV!$A:$A,$A170,CSV!E:E)/$B170</f>
        <v>1.3</v>
      </c>
      <c r="M170" s="6">
        <f>SUMIF(CSV!$B:$B,$A170,CSV!D:D)/$C170</f>
        <v>1.2222222222222223</v>
      </c>
      <c r="N170" s="10">
        <f>(SUMIF(CSV!$A:$A,$A170,CSV!L:L) +SUMIF(CSV!$B:$B,$A170,CSV!L:L))/$D170</f>
        <v>1.0526315789473684</v>
      </c>
      <c r="O170" s="6">
        <f>SUMIF(CSV!$A:$A,$A170,CSV!L:L)/$B170</f>
        <v>0.7</v>
      </c>
      <c r="P170" s="6">
        <f>SUMIF(CSV!$B:$B,$A170,CSV!L:L)/$C170</f>
        <v>1.4444444444444444</v>
      </c>
      <c r="Q170" s="10">
        <f>(SUMIF(CSV!$A:$A,$A170,CSV!H:H) +SUMIF(CSV!$B:$B,$A170,CSV!J:J))/$D170</f>
        <v>0.57894736842105265</v>
      </c>
      <c r="R170" s="6">
        <f>SUMIF(CSV!$A:$A,$A170,CSV!H:H)/$B170</f>
        <v>0.2</v>
      </c>
      <c r="S170" s="6">
        <f>SUMIF(CSV!$B:$B,$A170,CSV!J:J)/$C170</f>
        <v>1</v>
      </c>
      <c r="T170" s="10">
        <f>(SUMIF(CSV!$A:$A,$A170,CSV!I:I) +SUMIF(CSV!$B:$B,$A170,CSV!K:K))/$D170</f>
        <v>0.47368421052631576</v>
      </c>
      <c r="U170" s="6">
        <f>SUMIF(CSV!$A:$A,$A170,CSV!I:I)/$B170</f>
        <v>0.5</v>
      </c>
      <c r="V170" s="6">
        <f>SUMIF(CSV!$B:$B,$A170,CSV!K:K)/$C170</f>
        <v>0.44444444444444442</v>
      </c>
      <c r="W170" s="10">
        <f>(SUMIF(CSV!$A:$A,$A170,CSV!Q:Q) +SUMIF(CSV!$B:$B,$A170,CSV!Q:Q))/$D170</f>
        <v>1.3157894736842106</v>
      </c>
      <c r="X170" s="6">
        <f>SUMIF(CSV!$A:$A,$A170,CSV!Q:Q)/$B170</f>
        <v>1.7</v>
      </c>
      <c r="Y170" s="6">
        <f>SUMIF(CSV!$B:$B,$A170,CSV!Q:Q)/$C170</f>
        <v>0.88888888888888884</v>
      </c>
      <c r="Z170" s="10">
        <f>(SUMIF(CSV!$A:$A,$A170,CSV!M:M) +SUMIF(CSV!$B:$B,$A170,CSV!O:O))/$D170</f>
        <v>0.52631578947368418</v>
      </c>
      <c r="AA170" s="6">
        <f>SUMIF(CSV!$A:$A,$A170,CSV!M:M)/$B170</f>
        <v>0.9</v>
      </c>
      <c r="AB170" s="6">
        <f>SUMIF(CSV!$B:$B,$A170,CSV!O:O)/$C170</f>
        <v>0.1111111111111111</v>
      </c>
      <c r="AC170" s="10">
        <f>(SUMIF(CSV!$A:$A,$A170,CSV!N:N) +SUMIF(CSV!$B:$B,$A170,CSV!P:P))/$D170</f>
        <v>0.78947368421052633</v>
      </c>
      <c r="AD170" s="6">
        <f>SUMIF(CSV!$A:$A,$A170,CSV!N:N)/$B170</f>
        <v>0.8</v>
      </c>
      <c r="AE170" s="14">
        <f>SUMIF(CSV!$B:$B,$A170,CSV!P:P)/$C170</f>
        <v>0.77777777777777779</v>
      </c>
    </row>
    <row r="171" spans="1:31" x14ac:dyDescent="0.3">
      <c r="A171" s="62" t="s">
        <v>295</v>
      </c>
      <c r="B171" s="9">
        <f>COUNTIF(CSV!A:A,A171)</f>
        <v>10</v>
      </c>
      <c r="C171" s="4">
        <f>COUNTIF(CSV!B:B,A171)</f>
        <v>9</v>
      </c>
      <c r="D171" s="4">
        <f t="shared" si="5"/>
        <v>19</v>
      </c>
      <c r="E171" s="10">
        <f>(SUMIF(CSV!$A:$A,$A171,CSV!F:F) +SUMIF(CSV!$B:$B,$A171,CSV!F:F))/$D171</f>
        <v>2.3157894736842106</v>
      </c>
      <c r="F171" s="6">
        <f>SUMIF(CSV!$A:$A,$A171,CSV!F:F)/$B171</f>
        <v>2.7</v>
      </c>
      <c r="G171" s="6">
        <f>SUMIF(CSV!$B:$B,$A171,CSV!F:F)/$C171</f>
        <v>1.8888888888888888</v>
      </c>
      <c r="H171" s="10">
        <f>(SUMIF(CSV!$A:$A,$A171,CSV!D:D) +SUMIF(CSV!$B:$B,$A171,CSV!E:E))/$D171</f>
        <v>1.1578947368421053</v>
      </c>
      <c r="I171" s="6">
        <f>SUMIF(CSV!$A:$A,$A171,CSV!D:D)/$B171</f>
        <v>1.5</v>
      </c>
      <c r="J171" s="6">
        <f>SUMIF(CSV!$B:$B,$A171,CSV!E:E)/$C171</f>
        <v>0.77777777777777779</v>
      </c>
      <c r="K171" s="10">
        <f>(SUMIF(CSV!$A:$A,$A171,CSV!E:E) +SUMIF(CSV!$B:$B,$A171,CSV!D:D))/$D171</f>
        <v>1.1578947368421053</v>
      </c>
      <c r="L171" s="6">
        <f>SUMIF(CSV!$A:$A,$A171,CSV!E:E)/$B171</f>
        <v>1.2</v>
      </c>
      <c r="M171" s="6">
        <f>SUMIF(CSV!$B:$B,$A171,CSV!D:D)/$C171</f>
        <v>1.1111111111111112</v>
      </c>
      <c r="N171" s="10">
        <f>(SUMIF(CSV!$A:$A,$A171,CSV!L:L) +SUMIF(CSV!$B:$B,$A171,CSV!L:L))/$D171</f>
        <v>0.94736842105263153</v>
      </c>
      <c r="O171" s="6">
        <f>SUMIF(CSV!$A:$A,$A171,CSV!L:L)/$B171</f>
        <v>1.1000000000000001</v>
      </c>
      <c r="P171" s="6">
        <f>SUMIF(CSV!$B:$B,$A171,CSV!L:L)/$C171</f>
        <v>0.77777777777777779</v>
      </c>
      <c r="Q171" s="10">
        <f>(SUMIF(CSV!$A:$A,$A171,CSV!H:H) +SUMIF(CSV!$B:$B,$A171,CSV!J:J))/$D171</f>
        <v>0.42105263157894735</v>
      </c>
      <c r="R171" s="6">
        <f>SUMIF(CSV!$A:$A,$A171,CSV!H:H)/$B171</f>
        <v>0.7</v>
      </c>
      <c r="S171" s="6">
        <f>SUMIF(CSV!$B:$B,$A171,CSV!J:J)/$C171</f>
        <v>0.1111111111111111</v>
      </c>
      <c r="T171" s="10">
        <f>(SUMIF(CSV!$A:$A,$A171,CSV!I:I) +SUMIF(CSV!$B:$B,$A171,CSV!K:K))/$D171</f>
        <v>0.52631578947368418</v>
      </c>
      <c r="U171" s="6">
        <f>SUMIF(CSV!$A:$A,$A171,CSV!I:I)/$B171</f>
        <v>0.4</v>
      </c>
      <c r="V171" s="6">
        <f>SUMIF(CSV!$B:$B,$A171,CSV!K:K)/$C171</f>
        <v>0.66666666666666663</v>
      </c>
      <c r="W171" s="10">
        <f>(SUMIF(CSV!$A:$A,$A171,CSV!Q:Q) +SUMIF(CSV!$B:$B,$A171,CSV!Q:Q))/$D171</f>
        <v>1.368421052631579</v>
      </c>
      <c r="X171" s="6">
        <f>SUMIF(CSV!$A:$A,$A171,CSV!Q:Q)/$B171</f>
        <v>1.6</v>
      </c>
      <c r="Y171" s="6">
        <f>SUMIF(CSV!$B:$B,$A171,CSV!Q:Q)/$C171</f>
        <v>1.1111111111111112</v>
      </c>
      <c r="Z171" s="10">
        <f>(SUMIF(CSV!$A:$A,$A171,CSV!M:M) +SUMIF(CSV!$B:$B,$A171,CSV!O:O))/$D171</f>
        <v>0.73684210526315785</v>
      </c>
      <c r="AA171" s="6">
        <f>SUMIF(CSV!$A:$A,$A171,CSV!M:M)/$B171</f>
        <v>0.8</v>
      </c>
      <c r="AB171" s="6">
        <f>SUMIF(CSV!$B:$B,$A171,CSV!O:O)/$C171</f>
        <v>0.66666666666666663</v>
      </c>
      <c r="AC171" s="10">
        <f>(SUMIF(CSV!$A:$A,$A171,CSV!N:N) +SUMIF(CSV!$B:$B,$A171,CSV!P:P))/$D171</f>
        <v>0.63157894736842102</v>
      </c>
      <c r="AD171" s="6">
        <f>SUMIF(CSV!$A:$A,$A171,CSV!N:N)/$B171</f>
        <v>0.8</v>
      </c>
      <c r="AE171" s="14">
        <f>SUMIF(CSV!$B:$B,$A171,CSV!P:P)/$C171</f>
        <v>0.44444444444444442</v>
      </c>
    </row>
    <row r="172" spans="1:31" x14ac:dyDescent="0.3">
      <c r="A172" s="62" t="s">
        <v>283</v>
      </c>
      <c r="B172" s="9">
        <f>COUNTIF(CSV!A:A,A172)</f>
        <v>9</v>
      </c>
      <c r="C172" s="4">
        <f>COUNTIF(CSV!B:B,A172)</f>
        <v>10</v>
      </c>
      <c r="D172" s="4">
        <f t="shared" si="5"/>
        <v>19</v>
      </c>
      <c r="E172" s="10">
        <f>(SUMIF(CSV!$A:$A,$A172,CSV!F:F) +SUMIF(CSV!$B:$B,$A172,CSV!F:F))/$D172</f>
        <v>2.5263157894736841</v>
      </c>
      <c r="F172" s="6">
        <f>SUMIF(CSV!$A:$A,$A172,CSV!F:F)/$B172</f>
        <v>2.7777777777777777</v>
      </c>
      <c r="G172" s="6">
        <f>SUMIF(CSV!$B:$B,$A172,CSV!F:F)/$C172</f>
        <v>2.2999999999999998</v>
      </c>
      <c r="H172" s="10">
        <f>(SUMIF(CSV!$A:$A,$A172,CSV!D:D) +SUMIF(CSV!$B:$B,$A172,CSV!E:E))/$D172</f>
        <v>1.0526315789473684</v>
      </c>
      <c r="I172" s="6">
        <f>SUMIF(CSV!$A:$A,$A172,CSV!D:D)/$B172</f>
        <v>1.2222222222222223</v>
      </c>
      <c r="J172" s="6">
        <f>SUMIF(CSV!$B:$B,$A172,CSV!E:E)/$C172</f>
        <v>0.9</v>
      </c>
      <c r="K172" s="10">
        <f>(SUMIF(CSV!$A:$A,$A172,CSV!E:E) +SUMIF(CSV!$B:$B,$A172,CSV!D:D))/$D172</f>
        <v>1.4736842105263157</v>
      </c>
      <c r="L172" s="6">
        <f>SUMIF(CSV!$A:$A,$A172,CSV!E:E)/$B172</f>
        <v>1.5555555555555556</v>
      </c>
      <c r="M172" s="6">
        <f>SUMIF(CSV!$B:$B,$A172,CSV!D:D)/$C172</f>
        <v>1.4</v>
      </c>
      <c r="N172" s="10">
        <f>(SUMIF(CSV!$A:$A,$A172,CSV!L:L) +SUMIF(CSV!$B:$B,$A172,CSV!L:L))/$D172</f>
        <v>1.1578947368421053</v>
      </c>
      <c r="O172" s="6">
        <f>SUMIF(CSV!$A:$A,$A172,CSV!L:L)/$B172</f>
        <v>1</v>
      </c>
      <c r="P172" s="6">
        <f>SUMIF(CSV!$B:$B,$A172,CSV!L:L)/$C172</f>
        <v>1.3</v>
      </c>
      <c r="Q172" s="10">
        <f>(SUMIF(CSV!$A:$A,$A172,CSV!H:H) +SUMIF(CSV!$B:$B,$A172,CSV!J:J))/$D172</f>
        <v>0.47368421052631576</v>
      </c>
      <c r="R172" s="6">
        <f>SUMIF(CSV!$A:$A,$A172,CSV!H:H)/$B172</f>
        <v>0.33333333333333331</v>
      </c>
      <c r="S172" s="6">
        <f>SUMIF(CSV!$B:$B,$A172,CSV!J:J)/$C172</f>
        <v>0.6</v>
      </c>
      <c r="T172" s="10">
        <f>(SUMIF(CSV!$A:$A,$A172,CSV!I:I) +SUMIF(CSV!$B:$B,$A172,CSV!K:K))/$D172</f>
        <v>0.68421052631578949</v>
      </c>
      <c r="U172" s="6">
        <f>SUMIF(CSV!$A:$A,$A172,CSV!I:I)/$B172</f>
        <v>0.66666666666666663</v>
      </c>
      <c r="V172" s="6">
        <f>SUMIF(CSV!$B:$B,$A172,CSV!K:K)/$C172</f>
        <v>0.7</v>
      </c>
      <c r="W172" s="10">
        <f>(SUMIF(CSV!$A:$A,$A172,CSV!Q:Q) +SUMIF(CSV!$B:$B,$A172,CSV!Q:Q))/$D172</f>
        <v>1.368421052631579</v>
      </c>
      <c r="X172" s="6">
        <f>SUMIF(CSV!$A:$A,$A172,CSV!Q:Q)/$B172</f>
        <v>1.7777777777777777</v>
      </c>
      <c r="Y172" s="6">
        <f>SUMIF(CSV!$B:$B,$A172,CSV!Q:Q)/$C172</f>
        <v>1</v>
      </c>
      <c r="Z172" s="10">
        <f>(SUMIF(CSV!$A:$A,$A172,CSV!M:M) +SUMIF(CSV!$B:$B,$A172,CSV!O:O))/$D172</f>
        <v>0.57894736842105265</v>
      </c>
      <c r="AA172" s="6">
        <f>SUMIF(CSV!$A:$A,$A172,CSV!M:M)/$B172</f>
        <v>0.88888888888888884</v>
      </c>
      <c r="AB172" s="6">
        <f>SUMIF(CSV!$B:$B,$A172,CSV!O:O)/$C172</f>
        <v>0.3</v>
      </c>
      <c r="AC172" s="10">
        <f>(SUMIF(CSV!$A:$A,$A172,CSV!N:N) +SUMIF(CSV!$B:$B,$A172,CSV!P:P))/$D172</f>
        <v>0.78947368421052633</v>
      </c>
      <c r="AD172" s="6">
        <f>SUMIF(CSV!$A:$A,$A172,CSV!N:N)/$B172</f>
        <v>0.88888888888888884</v>
      </c>
      <c r="AE172" s="14">
        <f>SUMIF(CSV!$B:$B,$A172,CSV!P:P)/$C172</f>
        <v>0.7</v>
      </c>
    </row>
    <row r="173" spans="1:31" x14ac:dyDescent="0.3">
      <c r="A173" s="62" t="s">
        <v>294</v>
      </c>
      <c r="B173" s="9">
        <f>COUNTIF(CSV!A:A,A173)</f>
        <v>9</v>
      </c>
      <c r="C173" s="4">
        <f>COUNTIF(CSV!B:B,A173)</f>
        <v>10</v>
      </c>
      <c r="D173" s="4">
        <f t="shared" si="5"/>
        <v>19</v>
      </c>
      <c r="E173" s="10">
        <f>(SUMIF(CSV!$A:$A,$A173,CSV!F:F) +SUMIF(CSV!$B:$B,$A173,CSV!F:F))/$D173</f>
        <v>2.5789473684210527</v>
      </c>
      <c r="F173" s="6">
        <f>SUMIF(CSV!$A:$A,$A173,CSV!F:F)/$B173</f>
        <v>2.5555555555555554</v>
      </c>
      <c r="G173" s="6">
        <f>SUMIF(CSV!$B:$B,$A173,CSV!F:F)/$C173</f>
        <v>2.6</v>
      </c>
      <c r="H173" s="10">
        <f>(SUMIF(CSV!$A:$A,$A173,CSV!D:D) +SUMIF(CSV!$B:$B,$A173,CSV!E:E))/$D173</f>
        <v>0.89473684210526316</v>
      </c>
      <c r="I173" s="6">
        <f>SUMIF(CSV!$A:$A,$A173,CSV!D:D)/$B173</f>
        <v>0.77777777777777779</v>
      </c>
      <c r="J173" s="6">
        <f>SUMIF(CSV!$B:$B,$A173,CSV!E:E)/$C173</f>
        <v>1</v>
      </c>
      <c r="K173" s="10">
        <f>(SUMIF(CSV!$A:$A,$A173,CSV!E:E) +SUMIF(CSV!$B:$B,$A173,CSV!D:D))/$D173</f>
        <v>1.6842105263157894</v>
      </c>
      <c r="L173" s="6">
        <f>SUMIF(CSV!$A:$A,$A173,CSV!E:E)/$B173</f>
        <v>1.7777777777777777</v>
      </c>
      <c r="M173" s="6">
        <f>SUMIF(CSV!$B:$B,$A173,CSV!D:D)/$C173</f>
        <v>1.6</v>
      </c>
      <c r="N173" s="10">
        <f>(SUMIF(CSV!$A:$A,$A173,CSV!L:L) +SUMIF(CSV!$B:$B,$A173,CSV!L:L))/$D173</f>
        <v>1.1578947368421053</v>
      </c>
      <c r="O173" s="6">
        <f>SUMIF(CSV!$A:$A,$A173,CSV!L:L)/$B173</f>
        <v>1.5555555555555556</v>
      </c>
      <c r="P173" s="6">
        <f>SUMIF(CSV!$B:$B,$A173,CSV!L:L)/$C173</f>
        <v>0.8</v>
      </c>
      <c r="Q173" s="10">
        <f>(SUMIF(CSV!$A:$A,$A173,CSV!H:H) +SUMIF(CSV!$B:$B,$A173,CSV!J:J))/$D173</f>
        <v>0.26315789473684209</v>
      </c>
      <c r="R173" s="6">
        <f>SUMIF(CSV!$A:$A,$A173,CSV!H:H)/$B173</f>
        <v>0.33333333333333331</v>
      </c>
      <c r="S173" s="6">
        <f>SUMIF(CSV!$B:$B,$A173,CSV!J:J)/$C173</f>
        <v>0.2</v>
      </c>
      <c r="T173" s="10">
        <f>(SUMIF(CSV!$A:$A,$A173,CSV!I:I) +SUMIF(CSV!$B:$B,$A173,CSV!K:K))/$D173</f>
        <v>0.89473684210526316</v>
      </c>
      <c r="U173" s="6">
        <f>SUMIF(CSV!$A:$A,$A173,CSV!I:I)/$B173</f>
        <v>1.2222222222222223</v>
      </c>
      <c r="V173" s="6">
        <f>SUMIF(CSV!$B:$B,$A173,CSV!K:K)/$C173</f>
        <v>0.6</v>
      </c>
      <c r="W173" s="10">
        <f>(SUMIF(CSV!$A:$A,$A173,CSV!Q:Q) +SUMIF(CSV!$B:$B,$A173,CSV!Q:Q))/$D173</f>
        <v>1.4210526315789473</v>
      </c>
      <c r="X173" s="6">
        <f>SUMIF(CSV!$A:$A,$A173,CSV!Q:Q)/$B173</f>
        <v>1</v>
      </c>
      <c r="Y173" s="6">
        <f>SUMIF(CSV!$B:$B,$A173,CSV!Q:Q)/$C173</f>
        <v>1.8</v>
      </c>
      <c r="Z173" s="10">
        <f>(SUMIF(CSV!$A:$A,$A173,CSV!M:M) +SUMIF(CSV!$B:$B,$A173,CSV!O:O))/$D173</f>
        <v>0.63157894736842102</v>
      </c>
      <c r="AA173" s="6">
        <f>SUMIF(CSV!$A:$A,$A173,CSV!M:M)/$B173</f>
        <v>0.44444444444444442</v>
      </c>
      <c r="AB173" s="6">
        <f>SUMIF(CSV!$B:$B,$A173,CSV!O:O)/$C173</f>
        <v>0.8</v>
      </c>
      <c r="AC173" s="10">
        <f>(SUMIF(CSV!$A:$A,$A173,CSV!N:N) +SUMIF(CSV!$B:$B,$A173,CSV!P:P))/$D173</f>
        <v>0.78947368421052633</v>
      </c>
      <c r="AD173" s="6">
        <f>SUMIF(CSV!$A:$A,$A173,CSV!N:N)/$B173</f>
        <v>0.55555555555555558</v>
      </c>
      <c r="AE173" s="14">
        <f>SUMIF(CSV!$B:$B,$A173,CSV!P:P)/$C173</f>
        <v>1</v>
      </c>
    </row>
    <row r="174" spans="1:31" x14ac:dyDescent="0.3">
      <c r="A174" s="62" t="s">
        <v>292</v>
      </c>
      <c r="B174" s="9">
        <f>COUNTIF(CSV!A:A,A174)</f>
        <v>10</v>
      </c>
      <c r="C174" s="4">
        <f>COUNTIF(CSV!B:B,A174)</f>
        <v>10</v>
      </c>
      <c r="D174" s="4">
        <f t="shared" si="5"/>
        <v>20</v>
      </c>
      <c r="E174" s="10">
        <f>(SUMIF(CSV!$A:$A,$A174,CSV!F:F) +SUMIF(CSV!$B:$B,$A174,CSV!F:F))/$D174</f>
        <v>3.05</v>
      </c>
      <c r="F174" s="6">
        <f>SUMIF(CSV!$A:$A,$A174,CSV!F:F)/$B174</f>
        <v>2.8</v>
      </c>
      <c r="G174" s="6">
        <f>SUMIF(CSV!$B:$B,$A174,CSV!F:F)/$C174</f>
        <v>3.3</v>
      </c>
      <c r="H174" s="10">
        <f>(SUMIF(CSV!$A:$A,$A174,CSV!D:D) +SUMIF(CSV!$B:$B,$A174,CSV!E:E))/$D174</f>
        <v>0.8</v>
      </c>
      <c r="I174" s="6">
        <f>SUMIF(CSV!$A:$A,$A174,CSV!D:D)/$B174</f>
        <v>1</v>
      </c>
      <c r="J174" s="6">
        <f>SUMIF(CSV!$B:$B,$A174,CSV!E:E)/$C174</f>
        <v>0.6</v>
      </c>
      <c r="K174" s="10">
        <f>(SUMIF(CSV!$A:$A,$A174,CSV!E:E) +SUMIF(CSV!$B:$B,$A174,CSV!D:D))/$D174</f>
        <v>2.25</v>
      </c>
      <c r="L174" s="6">
        <f>SUMIF(CSV!$A:$A,$A174,CSV!E:E)/$B174</f>
        <v>1.8</v>
      </c>
      <c r="M174" s="6">
        <f>SUMIF(CSV!$B:$B,$A174,CSV!D:D)/$C174</f>
        <v>2.7</v>
      </c>
      <c r="N174" s="10">
        <f>(SUMIF(CSV!$A:$A,$A174,CSV!L:L) +SUMIF(CSV!$B:$B,$A174,CSV!L:L))/$D174</f>
        <v>0.95</v>
      </c>
      <c r="O174" s="6">
        <f>SUMIF(CSV!$A:$A,$A174,CSV!L:L)/$B174</f>
        <v>0.9</v>
      </c>
      <c r="P174" s="6">
        <f>SUMIF(CSV!$B:$B,$A174,CSV!L:L)/$C174</f>
        <v>1</v>
      </c>
      <c r="Q174" s="10">
        <f>(SUMIF(CSV!$A:$A,$A174,CSV!H:H) +SUMIF(CSV!$B:$B,$A174,CSV!J:J))/$D174</f>
        <v>0.3</v>
      </c>
      <c r="R174" s="6">
        <f>SUMIF(CSV!$A:$A,$A174,CSV!H:H)/$B174</f>
        <v>0.5</v>
      </c>
      <c r="S174" s="6">
        <f>SUMIF(CSV!$B:$B,$A174,CSV!J:J)/$C174</f>
        <v>0.1</v>
      </c>
      <c r="T174" s="10">
        <f>(SUMIF(CSV!$A:$A,$A174,CSV!I:I) +SUMIF(CSV!$B:$B,$A174,CSV!K:K))/$D174</f>
        <v>0.65</v>
      </c>
      <c r="U174" s="6">
        <f>SUMIF(CSV!$A:$A,$A174,CSV!I:I)/$B174</f>
        <v>0.4</v>
      </c>
      <c r="V174" s="6">
        <f>SUMIF(CSV!$B:$B,$A174,CSV!K:K)/$C174</f>
        <v>0.9</v>
      </c>
      <c r="W174" s="10">
        <f>(SUMIF(CSV!$A:$A,$A174,CSV!Q:Q) +SUMIF(CSV!$B:$B,$A174,CSV!Q:Q))/$D174</f>
        <v>2.1</v>
      </c>
      <c r="X174" s="6">
        <f>SUMIF(CSV!$A:$A,$A174,CSV!Q:Q)/$B174</f>
        <v>1.9</v>
      </c>
      <c r="Y174" s="6">
        <f>SUMIF(CSV!$B:$B,$A174,CSV!Q:Q)/$C174</f>
        <v>2.2999999999999998</v>
      </c>
      <c r="Z174" s="10">
        <f>(SUMIF(CSV!$A:$A,$A174,CSV!M:M) +SUMIF(CSV!$B:$B,$A174,CSV!O:O))/$D174</f>
        <v>0.5</v>
      </c>
      <c r="AA174" s="6">
        <f>SUMIF(CSV!$A:$A,$A174,CSV!M:M)/$B174</f>
        <v>0.5</v>
      </c>
      <c r="AB174" s="6">
        <f>SUMIF(CSV!$B:$B,$A174,CSV!O:O)/$C174</f>
        <v>0.5</v>
      </c>
      <c r="AC174" s="10">
        <f>(SUMIF(CSV!$A:$A,$A174,CSV!N:N) +SUMIF(CSV!$B:$B,$A174,CSV!P:P))/$D174</f>
        <v>1.6</v>
      </c>
      <c r="AD174" s="6">
        <f>SUMIF(CSV!$A:$A,$A174,CSV!N:N)/$B174</f>
        <v>1.4</v>
      </c>
      <c r="AE174" s="14">
        <f>SUMIF(CSV!$B:$B,$A174,CSV!P:P)/$C174</f>
        <v>1.8</v>
      </c>
    </row>
    <row r="175" spans="1:31" x14ac:dyDescent="0.3">
      <c r="A175" s="62" t="s">
        <v>280</v>
      </c>
      <c r="B175" s="9">
        <f>COUNTIF(CSV!A:A,A175)</f>
        <v>11</v>
      </c>
      <c r="C175" s="4">
        <f>COUNTIF(CSV!B:B,A175)</f>
        <v>10</v>
      </c>
      <c r="D175" s="4">
        <f t="shared" si="5"/>
        <v>21</v>
      </c>
      <c r="E175" s="10">
        <f>(SUMIF(CSV!$A:$A,$A175,CSV!F:F) +SUMIF(CSV!$B:$B,$A175,CSV!F:F))/$D175</f>
        <v>2.6190476190476191</v>
      </c>
      <c r="F175" s="6">
        <f>SUMIF(CSV!$A:$A,$A175,CSV!F:F)/$B175</f>
        <v>2.7272727272727271</v>
      </c>
      <c r="G175" s="6">
        <f>SUMIF(CSV!$B:$B,$A175,CSV!F:F)/$C175</f>
        <v>2.5</v>
      </c>
      <c r="H175" s="10">
        <f>(SUMIF(CSV!$A:$A,$A175,CSV!D:D) +SUMIF(CSV!$B:$B,$A175,CSV!E:E))/$D175</f>
        <v>1.6190476190476191</v>
      </c>
      <c r="I175" s="6">
        <f>SUMIF(CSV!$A:$A,$A175,CSV!D:D)/$B175</f>
        <v>1.9090909090909092</v>
      </c>
      <c r="J175" s="6">
        <f>SUMIF(CSV!$B:$B,$A175,CSV!E:E)/$C175</f>
        <v>1.3</v>
      </c>
      <c r="K175" s="10">
        <f>(SUMIF(CSV!$A:$A,$A175,CSV!E:E) +SUMIF(CSV!$B:$B,$A175,CSV!D:D))/$D175</f>
        <v>1</v>
      </c>
      <c r="L175" s="6">
        <f>SUMIF(CSV!$A:$A,$A175,CSV!E:E)/$B175</f>
        <v>0.81818181818181823</v>
      </c>
      <c r="M175" s="6">
        <f>SUMIF(CSV!$B:$B,$A175,CSV!D:D)/$C175</f>
        <v>1.2</v>
      </c>
      <c r="N175" s="10">
        <f>(SUMIF(CSV!$A:$A,$A175,CSV!L:L) +SUMIF(CSV!$B:$B,$A175,CSV!L:L))/$D175</f>
        <v>1.0476190476190477</v>
      </c>
      <c r="O175" s="6">
        <f>SUMIF(CSV!$A:$A,$A175,CSV!L:L)/$B175</f>
        <v>1.0909090909090908</v>
      </c>
      <c r="P175" s="6">
        <f>SUMIF(CSV!$B:$B,$A175,CSV!L:L)/$C175</f>
        <v>1</v>
      </c>
      <c r="Q175" s="10">
        <f>(SUMIF(CSV!$A:$A,$A175,CSV!H:H) +SUMIF(CSV!$B:$B,$A175,CSV!J:J))/$D175</f>
        <v>0.80952380952380953</v>
      </c>
      <c r="R175" s="6">
        <f>SUMIF(CSV!$A:$A,$A175,CSV!H:H)/$B175</f>
        <v>0.81818181818181823</v>
      </c>
      <c r="S175" s="6">
        <f>SUMIF(CSV!$B:$B,$A175,CSV!J:J)/$C175</f>
        <v>0.8</v>
      </c>
      <c r="T175" s="10">
        <f>(SUMIF(CSV!$A:$A,$A175,CSV!I:I) +SUMIF(CSV!$B:$B,$A175,CSV!K:K))/$D175</f>
        <v>0.23809523809523808</v>
      </c>
      <c r="U175" s="6">
        <f>SUMIF(CSV!$A:$A,$A175,CSV!I:I)/$B175</f>
        <v>0.27272727272727271</v>
      </c>
      <c r="V175" s="6">
        <f>SUMIF(CSV!$B:$B,$A175,CSV!K:K)/$C175</f>
        <v>0.2</v>
      </c>
      <c r="W175" s="10">
        <f>(SUMIF(CSV!$A:$A,$A175,CSV!Q:Q) +SUMIF(CSV!$B:$B,$A175,CSV!Q:Q))/$D175</f>
        <v>1.5714285714285714</v>
      </c>
      <c r="X175" s="6">
        <f>SUMIF(CSV!$A:$A,$A175,CSV!Q:Q)/$B175</f>
        <v>1.6363636363636365</v>
      </c>
      <c r="Y175" s="6">
        <f>SUMIF(CSV!$B:$B,$A175,CSV!Q:Q)/$C175</f>
        <v>1.5</v>
      </c>
      <c r="Z175" s="10">
        <f>(SUMIF(CSV!$A:$A,$A175,CSV!M:M) +SUMIF(CSV!$B:$B,$A175,CSV!O:O))/$D175</f>
        <v>0.80952380952380953</v>
      </c>
      <c r="AA175" s="6">
        <f>SUMIF(CSV!$A:$A,$A175,CSV!M:M)/$B175</f>
        <v>1.0909090909090908</v>
      </c>
      <c r="AB175" s="6">
        <f>SUMIF(CSV!$B:$B,$A175,CSV!O:O)/$C175</f>
        <v>0.5</v>
      </c>
      <c r="AC175" s="10">
        <f>(SUMIF(CSV!$A:$A,$A175,CSV!N:N) +SUMIF(CSV!$B:$B,$A175,CSV!P:P))/$D175</f>
        <v>0.76190476190476186</v>
      </c>
      <c r="AD175" s="6">
        <f>SUMIF(CSV!$A:$A,$A175,CSV!N:N)/$B175</f>
        <v>0.54545454545454541</v>
      </c>
      <c r="AE175" s="14">
        <f>SUMIF(CSV!$B:$B,$A175,CSV!P:P)/$C175</f>
        <v>1</v>
      </c>
    </row>
    <row r="176" spans="1:31" x14ac:dyDescent="0.3">
      <c r="A176" s="62" t="s">
        <v>291</v>
      </c>
      <c r="B176" s="9">
        <f>COUNTIF(CSV!A:A,A176)</f>
        <v>11</v>
      </c>
      <c r="C176" s="4">
        <f>COUNTIF(CSV!B:B,A176)</f>
        <v>10</v>
      </c>
      <c r="D176" s="4">
        <f t="shared" si="5"/>
        <v>21</v>
      </c>
      <c r="E176" s="10">
        <f>(SUMIF(CSV!$A:$A,$A176,CSV!F:F) +SUMIF(CSV!$B:$B,$A176,CSV!F:F))/$D176</f>
        <v>2.6190476190476191</v>
      </c>
      <c r="F176" s="6">
        <f>SUMIF(CSV!$A:$A,$A176,CSV!F:F)/$B176</f>
        <v>2.9090909090909092</v>
      </c>
      <c r="G176" s="6">
        <f>SUMIF(CSV!$B:$B,$A176,CSV!F:F)/$C176</f>
        <v>2.2999999999999998</v>
      </c>
      <c r="H176" s="10">
        <f>(SUMIF(CSV!$A:$A,$A176,CSV!D:D) +SUMIF(CSV!$B:$B,$A176,CSV!E:E))/$D176</f>
        <v>0.90476190476190477</v>
      </c>
      <c r="I176" s="6">
        <f>SUMIF(CSV!$A:$A,$A176,CSV!D:D)/$B176</f>
        <v>0.81818181818181823</v>
      </c>
      <c r="J176" s="6">
        <f>SUMIF(CSV!$B:$B,$A176,CSV!E:E)/$C176</f>
        <v>1</v>
      </c>
      <c r="K176" s="10">
        <f>(SUMIF(CSV!$A:$A,$A176,CSV!E:E) +SUMIF(CSV!$B:$B,$A176,CSV!D:D))/$D176</f>
        <v>1.7142857142857142</v>
      </c>
      <c r="L176" s="6">
        <f>SUMIF(CSV!$A:$A,$A176,CSV!E:E)/$B176</f>
        <v>2.0909090909090908</v>
      </c>
      <c r="M176" s="6">
        <f>SUMIF(CSV!$B:$B,$A176,CSV!D:D)/$C176</f>
        <v>1.3</v>
      </c>
      <c r="N176" s="10">
        <f>(SUMIF(CSV!$A:$A,$A176,CSV!L:L) +SUMIF(CSV!$B:$B,$A176,CSV!L:L))/$D176</f>
        <v>1.0476190476190477</v>
      </c>
      <c r="O176" s="6">
        <f>SUMIF(CSV!$A:$A,$A176,CSV!L:L)/$B176</f>
        <v>1.2727272727272727</v>
      </c>
      <c r="P176" s="6">
        <f>SUMIF(CSV!$B:$B,$A176,CSV!L:L)/$C176</f>
        <v>0.8</v>
      </c>
      <c r="Q176" s="10">
        <f>(SUMIF(CSV!$A:$A,$A176,CSV!H:H) +SUMIF(CSV!$B:$B,$A176,CSV!J:J))/$D176</f>
        <v>0.2857142857142857</v>
      </c>
      <c r="R176" s="6">
        <f>SUMIF(CSV!$A:$A,$A176,CSV!H:H)/$B176</f>
        <v>0.36363636363636365</v>
      </c>
      <c r="S176" s="6">
        <f>SUMIF(CSV!$B:$B,$A176,CSV!J:J)/$C176</f>
        <v>0.2</v>
      </c>
      <c r="T176" s="10">
        <f>(SUMIF(CSV!$A:$A,$A176,CSV!I:I) +SUMIF(CSV!$B:$B,$A176,CSV!K:K))/$D176</f>
        <v>0.76190476190476186</v>
      </c>
      <c r="U176" s="6">
        <f>SUMIF(CSV!$A:$A,$A176,CSV!I:I)/$B176</f>
        <v>0.90909090909090906</v>
      </c>
      <c r="V176" s="6">
        <f>SUMIF(CSV!$B:$B,$A176,CSV!K:K)/$C176</f>
        <v>0.6</v>
      </c>
      <c r="W176" s="10">
        <f>(SUMIF(CSV!$A:$A,$A176,CSV!Q:Q) +SUMIF(CSV!$B:$B,$A176,CSV!Q:Q))/$D176</f>
        <v>1.5714285714285714</v>
      </c>
      <c r="X176" s="6">
        <f>SUMIF(CSV!$A:$A,$A176,CSV!Q:Q)/$B176</f>
        <v>1.6363636363636365</v>
      </c>
      <c r="Y176" s="6">
        <f>SUMIF(CSV!$B:$B,$A176,CSV!Q:Q)/$C176</f>
        <v>1.5</v>
      </c>
      <c r="Z176" s="10">
        <f>(SUMIF(CSV!$A:$A,$A176,CSV!M:M) +SUMIF(CSV!$B:$B,$A176,CSV!O:O))/$D176</f>
        <v>0.61904761904761907</v>
      </c>
      <c r="AA176" s="6">
        <f>SUMIF(CSV!$A:$A,$A176,CSV!M:M)/$B176</f>
        <v>0.45454545454545453</v>
      </c>
      <c r="AB176" s="6">
        <f>SUMIF(CSV!$B:$B,$A176,CSV!O:O)/$C176</f>
        <v>0.8</v>
      </c>
      <c r="AC176" s="10">
        <f>(SUMIF(CSV!$A:$A,$A176,CSV!N:N) +SUMIF(CSV!$B:$B,$A176,CSV!P:P))/$D176</f>
        <v>0.95238095238095233</v>
      </c>
      <c r="AD176" s="6">
        <f>SUMIF(CSV!$A:$A,$A176,CSV!N:N)/$B176</f>
        <v>1.1818181818181819</v>
      </c>
      <c r="AE176" s="14">
        <f>SUMIF(CSV!$B:$B,$A176,CSV!P:P)/$C176</f>
        <v>0.7</v>
      </c>
    </row>
    <row r="177" spans="1:31" x14ac:dyDescent="0.3">
      <c r="A177" s="62" t="s">
        <v>287</v>
      </c>
      <c r="B177" s="9">
        <f>COUNTIF(CSV!A:A,A177)</f>
        <v>10</v>
      </c>
      <c r="C177" s="4">
        <f>COUNTIF(CSV!B:B,A177)</f>
        <v>9</v>
      </c>
      <c r="D177" s="4">
        <f t="shared" si="5"/>
        <v>19</v>
      </c>
      <c r="E177" s="10">
        <f>(SUMIF(CSV!$A:$A,$A177,CSV!F:F) +SUMIF(CSV!$B:$B,$A177,CSV!F:F))/$D177</f>
        <v>2.2105263157894739</v>
      </c>
      <c r="F177" s="6">
        <f>SUMIF(CSV!$A:$A,$A177,CSV!F:F)/$B177</f>
        <v>2.1</v>
      </c>
      <c r="G177" s="6">
        <f>SUMIF(CSV!$B:$B,$A177,CSV!F:F)/$C177</f>
        <v>2.3333333333333335</v>
      </c>
      <c r="H177" s="10">
        <f>(SUMIF(CSV!$A:$A,$A177,CSV!D:D) +SUMIF(CSV!$B:$B,$A177,CSV!E:E))/$D177</f>
        <v>1.368421052631579</v>
      </c>
      <c r="I177" s="6">
        <f>SUMIF(CSV!$A:$A,$A177,CSV!D:D)/$B177</f>
        <v>1.4</v>
      </c>
      <c r="J177" s="6">
        <f>SUMIF(CSV!$B:$B,$A177,CSV!E:E)/$C177</f>
        <v>1.3333333333333333</v>
      </c>
      <c r="K177" s="10">
        <f>(SUMIF(CSV!$A:$A,$A177,CSV!E:E) +SUMIF(CSV!$B:$B,$A177,CSV!D:D))/$D177</f>
        <v>0.84210526315789469</v>
      </c>
      <c r="L177" s="6">
        <f>SUMIF(CSV!$A:$A,$A177,CSV!E:E)/$B177</f>
        <v>0.7</v>
      </c>
      <c r="M177" s="6">
        <f>SUMIF(CSV!$B:$B,$A177,CSV!D:D)/$C177</f>
        <v>1</v>
      </c>
      <c r="N177" s="10">
        <f>(SUMIF(CSV!$A:$A,$A177,CSV!L:L) +SUMIF(CSV!$B:$B,$A177,CSV!L:L))/$D177</f>
        <v>0.73684210526315785</v>
      </c>
      <c r="O177" s="6">
        <f>SUMIF(CSV!$A:$A,$A177,CSV!L:L)/$B177</f>
        <v>0.8</v>
      </c>
      <c r="P177" s="6">
        <f>SUMIF(CSV!$B:$B,$A177,CSV!L:L)/$C177</f>
        <v>0.66666666666666663</v>
      </c>
      <c r="Q177" s="10">
        <f>(SUMIF(CSV!$A:$A,$A177,CSV!H:H) +SUMIF(CSV!$B:$B,$A177,CSV!J:J))/$D177</f>
        <v>0.52631578947368418</v>
      </c>
      <c r="R177" s="6">
        <f>SUMIF(CSV!$A:$A,$A177,CSV!H:H)/$B177</f>
        <v>0.6</v>
      </c>
      <c r="S177" s="6">
        <f>SUMIF(CSV!$B:$B,$A177,CSV!J:J)/$C177</f>
        <v>0.44444444444444442</v>
      </c>
      <c r="T177" s="10">
        <f>(SUMIF(CSV!$A:$A,$A177,CSV!I:I) +SUMIF(CSV!$B:$B,$A177,CSV!K:K))/$D177</f>
        <v>0.21052631578947367</v>
      </c>
      <c r="U177" s="6">
        <f>SUMIF(CSV!$A:$A,$A177,CSV!I:I)/$B177</f>
        <v>0.2</v>
      </c>
      <c r="V177" s="6">
        <f>SUMIF(CSV!$B:$B,$A177,CSV!K:K)/$C177</f>
        <v>0.22222222222222221</v>
      </c>
      <c r="W177" s="10">
        <f>(SUMIF(CSV!$A:$A,$A177,CSV!Q:Q) +SUMIF(CSV!$B:$B,$A177,CSV!Q:Q))/$D177</f>
        <v>1.4736842105263157</v>
      </c>
      <c r="X177" s="6">
        <f>SUMIF(CSV!$A:$A,$A177,CSV!Q:Q)/$B177</f>
        <v>1.3</v>
      </c>
      <c r="Y177" s="6">
        <f>SUMIF(CSV!$B:$B,$A177,CSV!Q:Q)/$C177</f>
        <v>1.6666666666666667</v>
      </c>
      <c r="Z177" s="10">
        <f>(SUMIF(CSV!$A:$A,$A177,CSV!M:M) +SUMIF(CSV!$B:$B,$A177,CSV!O:O))/$D177</f>
        <v>0.84210526315789469</v>
      </c>
      <c r="AA177" s="6">
        <f>SUMIF(CSV!$A:$A,$A177,CSV!M:M)/$B177</f>
        <v>0.8</v>
      </c>
      <c r="AB177" s="6">
        <f>SUMIF(CSV!$B:$B,$A177,CSV!O:O)/$C177</f>
        <v>0.88888888888888884</v>
      </c>
      <c r="AC177" s="10">
        <f>(SUMIF(CSV!$A:$A,$A177,CSV!N:N) +SUMIF(CSV!$B:$B,$A177,CSV!P:P))/$D177</f>
        <v>0.63157894736842102</v>
      </c>
      <c r="AD177" s="6">
        <f>SUMIF(CSV!$A:$A,$A177,CSV!N:N)/$B177</f>
        <v>0.5</v>
      </c>
      <c r="AE177" s="14">
        <f>SUMIF(CSV!$B:$B,$A177,CSV!P:P)/$C177</f>
        <v>0.77777777777777779</v>
      </c>
    </row>
    <row r="178" spans="1:31" x14ac:dyDescent="0.3">
      <c r="A178" s="62" t="s">
        <v>279</v>
      </c>
      <c r="B178" s="9">
        <f>COUNTIF(CSV!A:A,A178)</f>
        <v>10</v>
      </c>
      <c r="C178" s="4">
        <f>COUNTIF(CSV!B:B,A178)</f>
        <v>10</v>
      </c>
      <c r="D178" s="4">
        <f t="shared" si="5"/>
        <v>20</v>
      </c>
      <c r="E178" s="10">
        <f>(SUMIF(CSV!$A:$A,$A178,CSV!F:F) +SUMIF(CSV!$B:$B,$A178,CSV!F:F))/$D178</f>
        <v>2.65</v>
      </c>
      <c r="F178" s="6">
        <f>SUMIF(CSV!$A:$A,$A178,CSV!F:F)/$B178</f>
        <v>2.8</v>
      </c>
      <c r="G178" s="6">
        <f>SUMIF(CSV!$B:$B,$A178,CSV!F:F)/$C178</f>
        <v>2.5</v>
      </c>
      <c r="H178" s="10">
        <f>(SUMIF(CSV!$A:$A,$A178,CSV!D:D) +SUMIF(CSV!$B:$B,$A178,CSV!E:E))/$D178</f>
        <v>1.3</v>
      </c>
      <c r="I178" s="6">
        <f>SUMIF(CSV!$A:$A,$A178,CSV!D:D)/$B178</f>
        <v>1.8</v>
      </c>
      <c r="J178" s="6">
        <f>SUMIF(CSV!$B:$B,$A178,CSV!E:E)/$C178</f>
        <v>0.8</v>
      </c>
      <c r="K178" s="10">
        <f>(SUMIF(CSV!$A:$A,$A178,CSV!E:E) +SUMIF(CSV!$B:$B,$A178,CSV!D:D))/$D178</f>
        <v>1.35</v>
      </c>
      <c r="L178" s="6">
        <f>SUMIF(CSV!$A:$A,$A178,CSV!E:E)/$B178</f>
        <v>1</v>
      </c>
      <c r="M178" s="6">
        <f>SUMIF(CSV!$B:$B,$A178,CSV!D:D)/$C178</f>
        <v>1.7</v>
      </c>
      <c r="N178" s="10">
        <f>(SUMIF(CSV!$A:$A,$A178,CSV!L:L) +SUMIF(CSV!$B:$B,$A178,CSV!L:L))/$D178</f>
        <v>1.1499999999999999</v>
      </c>
      <c r="O178" s="6">
        <f>SUMIF(CSV!$A:$A,$A178,CSV!L:L)/$B178</f>
        <v>1.1000000000000001</v>
      </c>
      <c r="P178" s="6">
        <f>SUMIF(CSV!$B:$B,$A178,CSV!L:L)/$C178</f>
        <v>1.2</v>
      </c>
      <c r="Q178" s="10">
        <f>(SUMIF(CSV!$A:$A,$A178,CSV!H:H) +SUMIF(CSV!$B:$B,$A178,CSV!J:J))/$D178</f>
        <v>0.45</v>
      </c>
      <c r="R178" s="6">
        <f>SUMIF(CSV!$A:$A,$A178,CSV!H:H)/$B178</f>
        <v>0.5</v>
      </c>
      <c r="S178" s="6">
        <f>SUMIF(CSV!$B:$B,$A178,CSV!J:J)/$C178</f>
        <v>0.4</v>
      </c>
      <c r="T178" s="10">
        <f>(SUMIF(CSV!$A:$A,$A178,CSV!I:I) +SUMIF(CSV!$B:$B,$A178,CSV!K:K))/$D178</f>
        <v>0.7</v>
      </c>
      <c r="U178" s="6">
        <f>SUMIF(CSV!$A:$A,$A178,CSV!I:I)/$B178</f>
        <v>0.6</v>
      </c>
      <c r="V178" s="6">
        <f>SUMIF(CSV!$B:$B,$A178,CSV!K:K)/$C178</f>
        <v>0.8</v>
      </c>
      <c r="W178" s="10">
        <f>(SUMIF(CSV!$A:$A,$A178,CSV!Q:Q) +SUMIF(CSV!$B:$B,$A178,CSV!Q:Q))/$D178</f>
        <v>1.5</v>
      </c>
      <c r="X178" s="6">
        <f>SUMIF(CSV!$A:$A,$A178,CSV!Q:Q)/$B178</f>
        <v>1.7</v>
      </c>
      <c r="Y178" s="6">
        <f>SUMIF(CSV!$B:$B,$A178,CSV!Q:Q)/$C178</f>
        <v>1.3</v>
      </c>
      <c r="Z178" s="10">
        <f>(SUMIF(CSV!$A:$A,$A178,CSV!M:M) +SUMIF(CSV!$B:$B,$A178,CSV!O:O))/$D178</f>
        <v>0.85</v>
      </c>
      <c r="AA178" s="6">
        <f>SUMIF(CSV!$A:$A,$A178,CSV!M:M)/$B178</f>
        <v>1.3</v>
      </c>
      <c r="AB178" s="6">
        <f>SUMIF(CSV!$B:$B,$A178,CSV!O:O)/$C178</f>
        <v>0.4</v>
      </c>
      <c r="AC178" s="10">
        <f>(SUMIF(CSV!$A:$A,$A178,CSV!N:N) +SUMIF(CSV!$B:$B,$A178,CSV!P:P))/$D178</f>
        <v>0.65</v>
      </c>
      <c r="AD178" s="6">
        <f>SUMIF(CSV!$A:$A,$A178,CSV!N:N)/$B178</f>
        <v>0.4</v>
      </c>
      <c r="AE178" s="14">
        <f>SUMIF(CSV!$B:$B,$A178,CSV!P:P)/$C178</f>
        <v>0.9</v>
      </c>
    </row>
    <row r="179" spans="1:31" x14ac:dyDescent="0.3">
      <c r="A179" s="62" t="s">
        <v>285</v>
      </c>
      <c r="B179" s="9">
        <f>COUNTIF(CSV!A:A,A179)</f>
        <v>10</v>
      </c>
      <c r="C179" s="4">
        <f>COUNTIF(CSV!B:B,A179)</f>
        <v>11</v>
      </c>
      <c r="D179" s="4">
        <f t="shared" si="5"/>
        <v>21</v>
      </c>
      <c r="E179" s="10">
        <f>(SUMIF(CSV!$A:$A,$A179,CSV!F:F) +SUMIF(CSV!$B:$B,$A179,CSV!F:F))/$D179</f>
        <v>1.6666666666666667</v>
      </c>
      <c r="F179" s="6">
        <f>SUMIF(CSV!$A:$A,$A179,CSV!F:F)/$B179</f>
        <v>1.8</v>
      </c>
      <c r="G179" s="6">
        <f>SUMIF(CSV!$B:$B,$A179,CSV!F:F)/$C179</f>
        <v>1.5454545454545454</v>
      </c>
      <c r="H179" s="10">
        <f>(SUMIF(CSV!$A:$A,$A179,CSV!D:D) +SUMIF(CSV!$B:$B,$A179,CSV!E:E))/$D179</f>
        <v>0.76190476190476186</v>
      </c>
      <c r="I179" s="6">
        <f>SUMIF(CSV!$A:$A,$A179,CSV!D:D)/$B179</f>
        <v>0.7</v>
      </c>
      <c r="J179" s="6">
        <f>SUMIF(CSV!$B:$B,$A179,CSV!E:E)/$C179</f>
        <v>0.81818181818181823</v>
      </c>
      <c r="K179" s="10">
        <f>(SUMIF(CSV!$A:$A,$A179,CSV!E:E) +SUMIF(CSV!$B:$B,$A179,CSV!D:D))/$D179</f>
        <v>0.90476190476190477</v>
      </c>
      <c r="L179" s="6">
        <f>SUMIF(CSV!$A:$A,$A179,CSV!E:E)/$B179</f>
        <v>1.1000000000000001</v>
      </c>
      <c r="M179" s="6">
        <f>SUMIF(CSV!$B:$B,$A179,CSV!D:D)/$C179</f>
        <v>0.72727272727272729</v>
      </c>
      <c r="N179" s="10">
        <f>(SUMIF(CSV!$A:$A,$A179,CSV!L:L) +SUMIF(CSV!$B:$B,$A179,CSV!L:L))/$D179</f>
        <v>0.61904761904761907</v>
      </c>
      <c r="O179" s="6">
        <f>SUMIF(CSV!$A:$A,$A179,CSV!L:L)/$B179</f>
        <v>0.6</v>
      </c>
      <c r="P179" s="6">
        <f>SUMIF(CSV!$B:$B,$A179,CSV!L:L)/$C179</f>
        <v>0.63636363636363635</v>
      </c>
      <c r="Q179" s="10">
        <f>(SUMIF(CSV!$A:$A,$A179,CSV!H:H) +SUMIF(CSV!$B:$B,$A179,CSV!J:J))/$D179</f>
        <v>0.2857142857142857</v>
      </c>
      <c r="R179" s="6">
        <f>SUMIF(CSV!$A:$A,$A179,CSV!H:H)/$B179</f>
        <v>0.3</v>
      </c>
      <c r="S179" s="6">
        <f>SUMIF(CSV!$B:$B,$A179,CSV!J:J)/$C179</f>
        <v>0.27272727272727271</v>
      </c>
      <c r="T179" s="10">
        <f>(SUMIF(CSV!$A:$A,$A179,CSV!I:I) +SUMIF(CSV!$B:$B,$A179,CSV!K:K))/$D179</f>
        <v>0.33333333333333331</v>
      </c>
      <c r="U179" s="6">
        <f>SUMIF(CSV!$A:$A,$A179,CSV!I:I)/$B179</f>
        <v>0.3</v>
      </c>
      <c r="V179" s="6">
        <f>SUMIF(CSV!$B:$B,$A179,CSV!K:K)/$C179</f>
        <v>0.36363636363636365</v>
      </c>
      <c r="W179" s="10">
        <f>(SUMIF(CSV!$A:$A,$A179,CSV!Q:Q) +SUMIF(CSV!$B:$B,$A179,CSV!Q:Q))/$D179</f>
        <v>1.0476190476190477</v>
      </c>
      <c r="X179" s="6">
        <f>SUMIF(CSV!$A:$A,$A179,CSV!Q:Q)/$B179</f>
        <v>1.2</v>
      </c>
      <c r="Y179" s="6">
        <f>SUMIF(CSV!$B:$B,$A179,CSV!Q:Q)/$C179</f>
        <v>0.90909090909090906</v>
      </c>
      <c r="Z179" s="10">
        <f>(SUMIF(CSV!$A:$A,$A179,CSV!M:M) +SUMIF(CSV!$B:$B,$A179,CSV!O:O))/$D179</f>
        <v>0.47619047619047616</v>
      </c>
      <c r="AA179" s="6">
        <f>SUMIF(CSV!$A:$A,$A179,CSV!M:M)/$B179</f>
        <v>0.4</v>
      </c>
      <c r="AB179" s="6">
        <f>SUMIF(CSV!$B:$B,$A179,CSV!O:O)/$C179</f>
        <v>0.54545454545454541</v>
      </c>
      <c r="AC179" s="10">
        <f>(SUMIF(CSV!$A:$A,$A179,CSV!N:N) +SUMIF(CSV!$B:$B,$A179,CSV!P:P))/$D179</f>
        <v>0.5714285714285714</v>
      </c>
      <c r="AD179" s="6">
        <f>SUMIF(CSV!$A:$A,$A179,CSV!N:N)/$B179</f>
        <v>0.8</v>
      </c>
      <c r="AE179" s="14">
        <f>SUMIF(CSV!$B:$B,$A179,CSV!P:P)/$C179</f>
        <v>0.36363636363636365</v>
      </c>
    </row>
    <row r="180" spans="1:31" x14ac:dyDescent="0.3">
      <c r="A180" s="62" t="s">
        <v>290</v>
      </c>
      <c r="B180" s="9">
        <f>COUNTIF(CSV!A:A,A180)</f>
        <v>10</v>
      </c>
      <c r="C180" s="4">
        <f>COUNTIF(CSV!B:B,A180)</f>
        <v>10</v>
      </c>
      <c r="D180" s="4">
        <f t="shared" si="5"/>
        <v>20</v>
      </c>
      <c r="E180" s="10">
        <f>(SUMIF(CSV!$A:$A,$A180,CSV!F:F) +SUMIF(CSV!$B:$B,$A180,CSV!F:F))/$D180</f>
        <v>2.8</v>
      </c>
      <c r="F180" s="6">
        <f>SUMIF(CSV!$A:$A,$A180,CSV!F:F)/$B180</f>
        <v>2.2999999999999998</v>
      </c>
      <c r="G180" s="6">
        <f>SUMIF(CSV!$B:$B,$A180,CSV!F:F)/$C180</f>
        <v>3.3</v>
      </c>
      <c r="H180" s="10">
        <f>(SUMIF(CSV!$A:$A,$A180,CSV!D:D) +SUMIF(CSV!$B:$B,$A180,CSV!E:E))/$D180</f>
        <v>1.35</v>
      </c>
      <c r="I180" s="6">
        <f>SUMIF(CSV!$A:$A,$A180,CSV!D:D)/$B180</f>
        <v>1.2</v>
      </c>
      <c r="J180" s="6">
        <f>SUMIF(CSV!$B:$B,$A180,CSV!E:E)/$C180</f>
        <v>1.5</v>
      </c>
      <c r="K180" s="10">
        <f>(SUMIF(CSV!$A:$A,$A180,CSV!E:E) +SUMIF(CSV!$B:$B,$A180,CSV!D:D))/$D180</f>
        <v>1.45</v>
      </c>
      <c r="L180" s="6">
        <f>SUMIF(CSV!$A:$A,$A180,CSV!E:E)/$B180</f>
        <v>1.1000000000000001</v>
      </c>
      <c r="M180" s="6">
        <f>SUMIF(CSV!$B:$B,$A180,CSV!D:D)/$C180</f>
        <v>1.8</v>
      </c>
      <c r="N180" s="10">
        <f>(SUMIF(CSV!$A:$A,$A180,CSV!L:L) +SUMIF(CSV!$B:$B,$A180,CSV!L:L))/$D180</f>
        <v>1.1499999999999999</v>
      </c>
      <c r="O180" s="6">
        <f>SUMIF(CSV!$A:$A,$A180,CSV!L:L)/$B180</f>
        <v>0.8</v>
      </c>
      <c r="P180" s="6">
        <f>SUMIF(CSV!$B:$B,$A180,CSV!L:L)/$C180</f>
        <v>1.5</v>
      </c>
      <c r="Q180" s="10">
        <f>(SUMIF(CSV!$A:$A,$A180,CSV!H:H) +SUMIF(CSV!$B:$B,$A180,CSV!J:J))/$D180</f>
        <v>0.45</v>
      </c>
      <c r="R180" s="6">
        <f>SUMIF(CSV!$A:$A,$A180,CSV!H:H)/$B180</f>
        <v>0.2</v>
      </c>
      <c r="S180" s="6">
        <f>SUMIF(CSV!$B:$B,$A180,CSV!J:J)/$C180</f>
        <v>0.7</v>
      </c>
      <c r="T180" s="10">
        <f>(SUMIF(CSV!$A:$A,$A180,CSV!I:I) +SUMIF(CSV!$B:$B,$A180,CSV!K:K))/$D180</f>
        <v>0.7</v>
      </c>
      <c r="U180" s="6">
        <f>SUMIF(CSV!$A:$A,$A180,CSV!I:I)/$B180</f>
        <v>0.6</v>
      </c>
      <c r="V180" s="6">
        <f>SUMIF(CSV!$B:$B,$A180,CSV!K:K)/$C180</f>
        <v>0.8</v>
      </c>
      <c r="W180" s="10">
        <f>(SUMIF(CSV!$A:$A,$A180,CSV!Q:Q) +SUMIF(CSV!$B:$B,$A180,CSV!Q:Q))/$D180</f>
        <v>1.65</v>
      </c>
      <c r="X180" s="6">
        <f>SUMIF(CSV!$A:$A,$A180,CSV!Q:Q)/$B180</f>
        <v>1.5</v>
      </c>
      <c r="Y180" s="6">
        <f>SUMIF(CSV!$B:$B,$A180,CSV!Q:Q)/$C180</f>
        <v>1.8</v>
      </c>
      <c r="Z180" s="10">
        <f>(SUMIF(CSV!$A:$A,$A180,CSV!M:M) +SUMIF(CSV!$B:$B,$A180,CSV!O:O))/$D180</f>
        <v>0.9</v>
      </c>
      <c r="AA180" s="6">
        <f>SUMIF(CSV!$A:$A,$A180,CSV!M:M)/$B180</f>
        <v>1</v>
      </c>
      <c r="AB180" s="6">
        <f>SUMIF(CSV!$B:$B,$A180,CSV!O:O)/$C180</f>
        <v>0.8</v>
      </c>
      <c r="AC180" s="10">
        <f>(SUMIF(CSV!$A:$A,$A180,CSV!N:N) +SUMIF(CSV!$B:$B,$A180,CSV!P:P))/$D180</f>
        <v>0.75</v>
      </c>
      <c r="AD180" s="6">
        <f>SUMIF(CSV!$A:$A,$A180,CSV!N:N)/$B180</f>
        <v>0.5</v>
      </c>
      <c r="AE180" s="14">
        <f>SUMIF(CSV!$B:$B,$A180,CSV!P:P)/$C180</f>
        <v>1</v>
      </c>
    </row>
    <row r="181" spans="1:31" x14ac:dyDescent="0.3">
      <c r="A181" s="62" t="s">
        <v>288</v>
      </c>
      <c r="B181" s="9">
        <f>COUNTIF(CSV!A:A,A181)</f>
        <v>11</v>
      </c>
      <c r="C181" s="4">
        <f>COUNTIF(CSV!B:B,A181)</f>
        <v>9</v>
      </c>
      <c r="D181" s="4">
        <f t="shared" si="5"/>
        <v>20</v>
      </c>
      <c r="E181" s="10">
        <f>(SUMIF(CSV!$A:$A,$A181,CSV!F:F) +SUMIF(CSV!$B:$B,$A181,CSV!F:F))/$D181</f>
        <v>2.85</v>
      </c>
      <c r="F181" s="6">
        <f>SUMIF(CSV!$A:$A,$A181,CSV!F:F)/$B181</f>
        <v>2.2727272727272729</v>
      </c>
      <c r="G181" s="6">
        <f>SUMIF(CSV!$B:$B,$A181,CSV!F:F)/$C181</f>
        <v>3.5555555555555554</v>
      </c>
      <c r="H181" s="10">
        <f>(SUMIF(CSV!$A:$A,$A181,CSV!D:D) +SUMIF(CSV!$B:$B,$A181,CSV!E:E))/$D181</f>
        <v>1.65</v>
      </c>
      <c r="I181" s="6">
        <f>SUMIF(CSV!$A:$A,$A181,CSV!D:D)/$B181</f>
        <v>1.5454545454545454</v>
      </c>
      <c r="J181" s="6">
        <f>SUMIF(CSV!$B:$B,$A181,CSV!E:E)/$C181</f>
        <v>1.7777777777777777</v>
      </c>
      <c r="K181" s="10">
        <f>(SUMIF(CSV!$A:$A,$A181,CSV!E:E) +SUMIF(CSV!$B:$B,$A181,CSV!D:D))/$D181</f>
        <v>1.2</v>
      </c>
      <c r="L181" s="6">
        <f>SUMIF(CSV!$A:$A,$A181,CSV!E:E)/$B181</f>
        <v>0.72727272727272729</v>
      </c>
      <c r="M181" s="6">
        <f>SUMIF(CSV!$B:$B,$A181,CSV!D:D)/$C181</f>
        <v>1.7777777777777777</v>
      </c>
      <c r="N181" s="10">
        <f>(SUMIF(CSV!$A:$A,$A181,CSV!L:L) +SUMIF(CSV!$B:$B,$A181,CSV!L:L))/$D181</f>
        <v>1.1000000000000001</v>
      </c>
      <c r="O181" s="6">
        <f>SUMIF(CSV!$A:$A,$A181,CSV!L:L)/$B181</f>
        <v>1.0909090909090908</v>
      </c>
      <c r="P181" s="6">
        <f>SUMIF(CSV!$B:$B,$A181,CSV!L:L)/$C181</f>
        <v>1.1111111111111112</v>
      </c>
      <c r="Q181" s="10">
        <f>(SUMIF(CSV!$A:$A,$A181,CSV!H:H) +SUMIF(CSV!$B:$B,$A181,CSV!J:J))/$D181</f>
        <v>0.6</v>
      </c>
      <c r="R181" s="6">
        <f>SUMIF(CSV!$A:$A,$A181,CSV!H:H)/$B181</f>
        <v>0.72727272727272729</v>
      </c>
      <c r="S181" s="6">
        <f>SUMIF(CSV!$B:$B,$A181,CSV!J:J)/$C181</f>
        <v>0.44444444444444442</v>
      </c>
      <c r="T181" s="10">
        <f>(SUMIF(CSV!$A:$A,$A181,CSV!I:I) +SUMIF(CSV!$B:$B,$A181,CSV!K:K))/$D181</f>
        <v>0.5</v>
      </c>
      <c r="U181" s="6">
        <f>SUMIF(CSV!$A:$A,$A181,CSV!I:I)/$B181</f>
        <v>0.36363636363636365</v>
      </c>
      <c r="V181" s="6">
        <f>SUMIF(CSV!$B:$B,$A181,CSV!K:K)/$C181</f>
        <v>0.66666666666666663</v>
      </c>
      <c r="W181" s="10">
        <f>(SUMIF(CSV!$A:$A,$A181,CSV!Q:Q) +SUMIF(CSV!$B:$B,$A181,CSV!Q:Q))/$D181</f>
        <v>1.75</v>
      </c>
      <c r="X181" s="6">
        <f>SUMIF(CSV!$A:$A,$A181,CSV!Q:Q)/$B181</f>
        <v>1.1818181818181819</v>
      </c>
      <c r="Y181" s="6">
        <f>SUMIF(CSV!$B:$B,$A181,CSV!Q:Q)/$C181</f>
        <v>2.4444444444444446</v>
      </c>
      <c r="Z181" s="10">
        <f>(SUMIF(CSV!$A:$A,$A181,CSV!M:M) +SUMIF(CSV!$B:$B,$A181,CSV!O:O))/$D181</f>
        <v>1.05</v>
      </c>
      <c r="AA181" s="6">
        <f>SUMIF(CSV!$A:$A,$A181,CSV!M:M)/$B181</f>
        <v>0.81818181818181823</v>
      </c>
      <c r="AB181" s="6">
        <f>SUMIF(CSV!$B:$B,$A181,CSV!O:O)/$C181</f>
        <v>1.3333333333333333</v>
      </c>
      <c r="AC181" s="10">
        <f>(SUMIF(CSV!$A:$A,$A181,CSV!N:N) +SUMIF(CSV!$B:$B,$A181,CSV!P:P))/$D181</f>
        <v>0.7</v>
      </c>
      <c r="AD181" s="6">
        <f>SUMIF(CSV!$A:$A,$A181,CSV!N:N)/$B181</f>
        <v>0.36363636363636365</v>
      </c>
      <c r="AE181" s="14">
        <f>SUMIF(CSV!$B:$B,$A181,CSV!P:P)/$C181</f>
        <v>1.1111111111111112</v>
      </c>
    </row>
    <row r="182" spans="1:31" x14ac:dyDescent="0.3">
      <c r="A182" s="62" t="s">
        <v>317</v>
      </c>
      <c r="B182" s="9">
        <f>COUNTIF(CSV!A:A,A182)</f>
        <v>9</v>
      </c>
      <c r="C182" s="4">
        <f>COUNTIF(CSV!B:B,A182)</f>
        <v>10</v>
      </c>
      <c r="D182" s="4">
        <f t="shared" si="5"/>
        <v>19</v>
      </c>
      <c r="E182" s="10">
        <f>(SUMIF(CSV!$A:$A,$A182,CSV!F:F) +SUMIF(CSV!$B:$B,$A182,CSV!F:F))/$D182</f>
        <v>3.2105263157894739</v>
      </c>
      <c r="F182" s="6">
        <f>SUMIF(CSV!$A:$A,$A182,CSV!F:F)/$B182</f>
        <v>2.7777777777777777</v>
      </c>
      <c r="G182" s="6">
        <f>SUMIF(CSV!$B:$B,$A182,CSV!F:F)/$C182</f>
        <v>3.6</v>
      </c>
      <c r="H182" s="10">
        <f>(SUMIF(CSV!$A:$A,$A182,CSV!D:D) +SUMIF(CSV!$B:$B,$A182,CSV!E:E))/$D182</f>
        <v>1.6842105263157894</v>
      </c>
      <c r="I182" s="6">
        <f>SUMIF(CSV!$A:$A,$A182,CSV!D:D)/$B182</f>
        <v>2</v>
      </c>
      <c r="J182" s="6">
        <f>SUMIF(CSV!$B:$B,$A182,CSV!E:E)/$C182</f>
        <v>1.4</v>
      </c>
      <c r="K182" s="10">
        <f>(SUMIF(CSV!$A:$A,$A182,CSV!E:E) +SUMIF(CSV!$B:$B,$A182,CSV!D:D))/$D182</f>
        <v>1.5263157894736843</v>
      </c>
      <c r="L182" s="6">
        <f>SUMIF(CSV!$A:$A,$A182,CSV!E:E)/$B182</f>
        <v>0.77777777777777779</v>
      </c>
      <c r="M182" s="6">
        <f>SUMIF(CSV!$B:$B,$A182,CSV!D:D)/$C182</f>
        <v>2.2000000000000002</v>
      </c>
      <c r="N182" s="10">
        <f>(SUMIF(CSV!$A:$A,$A182,CSV!L:L) +SUMIF(CSV!$B:$B,$A182,CSV!L:L))/$D182</f>
        <v>1.263157894736842</v>
      </c>
      <c r="O182" s="6">
        <f>SUMIF(CSV!$A:$A,$A182,CSV!L:L)/$B182</f>
        <v>1.2222222222222223</v>
      </c>
      <c r="P182" s="6">
        <f>SUMIF(CSV!$B:$B,$A182,CSV!L:L)/$C182</f>
        <v>1.3</v>
      </c>
      <c r="Q182" s="10">
        <f>(SUMIF(CSV!$A:$A,$A182,CSV!H:H) +SUMIF(CSV!$B:$B,$A182,CSV!J:J))/$D182</f>
        <v>0.73684210526315785</v>
      </c>
      <c r="R182" s="6">
        <f>SUMIF(CSV!$A:$A,$A182,CSV!H:H)/$B182</f>
        <v>0.77777777777777779</v>
      </c>
      <c r="S182" s="6">
        <f>SUMIF(CSV!$B:$B,$A182,CSV!J:J)/$C182</f>
        <v>0.7</v>
      </c>
      <c r="T182" s="10">
        <f>(SUMIF(CSV!$A:$A,$A182,CSV!I:I) +SUMIF(CSV!$B:$B,$A182,CSV!K:K))/$D182</f>
        <v>0.52631578947368418</v>
      </c>
      <c r="U182" s="6">
        <f>SUMIF(CSV!$A:$A,$A182,CSV!I:I)/$B182</f>
        <v>0.44444444444444442</v>
      </c>
      <c r="V182" s="6">
        <f>SUMIF(CSV!$B:$B,$A182,CSV!K:K)/$C182</f>
        <v>0.6</v>
      </c>
      <c r="W182" s="10">
        <f>(SUMIF(CSV!$A:$A,$A182,CSV!Q:Q) +SUMIF(CSV!$B:$B,$A182,CSV!Q:Q))/$D182</f>
        <v>1.9473684210526316</v>
      </c>
      <c r="X182" s="6">
        <f>SUMIF(CSV!$A:$A,$A182,CSV!Q:Q)/$B182</f>
        <v>1.5555555555555556</v>
      </c>
      <c r="Y182" s="6">
        <f>SUMIF(CSV!$B:$B,$A182,CSV!Q:Q)/$C182</f>
        <v>2.2999999999999998</v>
      </c>
      <c r="Z182" s="10">
        <f>(SUMIF(CSV!$A:$A,$A182,CSV!M:M) +SUMIF(CSV!$B:$B,$A182,CSV!O:O))/$D182</f>
        <v>0.94736842105263153</v>
      </c>
      <c r="AA182" s="6">
        <f>SUMIF(CSV!$A:$A,$A182,CSV!M:M)/$B182</f>
        <v>1.2222222222222223</v>
      </c>
      <c r="AB182" s="6">
        <f>SUMIF(CSV!$B:$B,$A182,CSV!O:O)/$C182</f>
        <v>0.7</v>
      </c>
      <c r="AC182" s="10">
        <f>(SUMIF(CSV!$A:$A,$A182,CSV!N:N) +SUMIF(CSV!$B:$B,$A182,CSV!P:P))/$D182</f>
        <v>1</v>
      </c>
      <c r="AD182" s="6">
        <f>SUMIF(CSV!$A:$A,$A182,CSV!N:N)/$B182</f>
        <v>0.33333333333333331</v>
      </c>
      <c r="AE182" s="14">
        <f>SUMIF(CSV!$B:$B,$A182,CSV!P:P)/$C182</f>
        <v>1.6</v>
      </c>
    </row>
    <row r="183" spans="1:31" x14ac:dyDescent="0.3">
      <c r="A183" s="62" t="s">
        <v>278</v>
      </c>
      <c r="B183" s="9">
        <f>COUNTIF(CSV!A:A,A183)</f>
        <v>10</v>
      </c>
      <c r="C183" s="4">
        <f>COUNTIF(CSV!B:B,A183)</f>
        <v>9</v>
      </c>
      <c r="D183" s="4">
        <f t="shared" si="5"/>
        <v>19</v>
      </c>
      <c r="E183" s="10">
        <f>(SUMIF(CSV!$A:$A,$A183,CSV!F:F) +SUMIF(CSV!$B:$B,$A183,CSV!F:F))/$D183</f>
        <v>3.7894736842105261</v>
      </c>
      <c r="F183" s="6">
        <f>SUMIF(CSV!$A:$A,$A183,CSV!F:F)/$B183</f>
        <v>4</v>
      </c>
      <c r="G183" s="6">
        <f>SUMIF(CSV!$B:$B,$A183,CSV!F:F)/$C183</f>
        <v>3.5555555555555554</v>
      </c>
      <c r="H183" s="10">
        <f>(SUMIF(CSV!$A:$A,$A183,CSV!D:D) +SUMIF(CSV!$B:$B,$A183,CSV!E:E))/$D183</f>
        <v>3.263157894736842</v>
      </c>
      <c r="I183" s="6">
        <f>SUMIF(CSV!$A:$A,$A183,CSV!D:D)/$B183</f>
        <v>3.7</v>
      </c>
      <c r="J183" s="6">
        <f>SUMIF(CSV!$B:$B,$A183,CSV!E:E)/$C183</f>
        <v>2.7777777777777777</v>
      </c>
      <c r="K183" s="10">
        <f>(SUMIF(CSV!$A:$A,$A183,CSV!E:E) +SUMIF(CSV!$B:$B,$A183,CSV!D:D))/$D183</f>
        <v>0.52631578947368418</v>
      </c>
      <c r="L183" s="6">
        <f>SUMIF(CSV!$A:$A,$A183,CSV!E:E)/$B183</f>
        <v>0.3</v>
      </c>
      <c r="M183" s="6">
        <f>SUMIF(CSV!$B:$B,$A183,CSV!D:D)/$C183</f>
        <v>0.77777777777777779</v>
      </c>
      <c r="N183" s="10">
        <f>(SUMIF(CSV!$A:$A,$A183,CSV!L:L) +SUMIF(CSV!$B:$B,$A183,CSV!L:L))/$D183</f>
        <v>1.368421052631579</v>
      </c>
      <c r="O183" s="6">
        <f>SUMIF(CSV!$A:$A,$A183,CSV!L:L)/$B183</f>
        <v>1.6</v>
      </c>
      <c r="P183" s="6">
        <f>SUMIF(CSV!$B:$B,$A183,CSV!L:L)/$C183</f>
        <v>1.1111111111111112</v>
      </c>
      <c r="Q183" s="10">
        <f>(SUMIF(CSV!$A:$A,$A183,CSV!H:H) +SUMIF(CSV!$B:$B,$A183,CSV!J:J))/$D183</f>
        <v>1.1052631578947369</v>
      </c>
      <c r="R183" s="6">
        <f>SUMIF(CSV!$A:$A,$A183,CSV!H:H)/$B183</f>
        <v>1.4</v>
      </c>
      <c r="S183" s="6">
        <f>SUMIF(CSV!$B:$B,$A183,CSV!J:J)/$C183</f>
        <v>0.77777777777777779</v>
      </c>
      <c r="T183" s="10">
        <f>(SUMIF(CSV!$A:$A,$A183,CSV!I:I) +SUMIF(CSV!$B:$B,$A183,CSV!K:K))/$D183</f>
        <v>0.26315789473684209</v>
      </c>
      <c r="U183" s="6">
        <f>SUMIF(CSV!$A:$A,$A183,CSV!I:I)/$B183</f>
        <v>0.2</v>
      </c>
      <c r="V183" s="6">
        <f>SUMIF(CSV!$B:$B,$A183,CSV!K:K)/$C183</f>
        <v>0.33333333333333331</v>
      </c>
      <c r="W183" s="10">
        <f>(SUMIF(CSV!$A:$A,$A183,CSV!Q:Q) +SUMIF(CSV!$B:$B,$A183,CSV!Q:Q))/$D183</f>
        <v>2.4210526315789473</v>
      </c>
      <c r="X183" s="6">
        <f>SUMIF(CSV!$A:$A,$A183,CSV!Q:Q)/$B183</f>
        <v>2.4</v>
      </c>
      <c r="Y183" s="6">
        <f>SUMIF(CSV!$B:$B,$A183,CSV!Q:Q)/$C183</f>
        <v>2.4444444444444446</v>
      </c>
      <c r="Z183" s="10">
        <f>(SUMIF(CSV!$A:$A,$A183,CSV!M:M) +SUMIF(CSV!$B:$B,$A183,CSV!O:O))/$D183</f>
        <v>2.1578947368421053</v>
      </c>
      <c r="AA183" s="6">
        <f>SUMIF(CSV!$A:$A,$A183,CSV!M:M)/$B183</f>
        <v>2.2999999999999998</v>
      </c>
      <c r="AB183" s="6">
        <f>SUMIF(CSV!$B:$B,$A183,CSV!O:O)/$C183</f>
        <v>2</v>
      </c>
      <c r="AC183" s="10">
        <f>(SUMIF(CSV!$A:$A,$A183,CSV!N:N) +SUMIF(CSV!$B:$B,$A183,CSV!P:P))/$D183</f>
        <v>0.26315789473684209</v>
      </c>
      <c r="AD183" s="6">
        <f>SUMIF(CSV!$A:$A,$A183,CSV!N:N)/$B183</f>
        <v>0.1</v>
      </c>
      <c r="AE183" s="14">
        <f>SUMIF(CSV!$B:$B,$A183,CSV!P:P)/$C183</f>
        <v>0.44444444444444442</v>
      </c>
    </row>
    <row r="184" spans="1:31" x14ac:dyDescent="0.3">
      <c r="A184" s="62" t="s">
        <v>282</v>
      </c>
      <c r="B184" s="9">
        <f>COUNTIF(CSV!A:A,A184)</f>
        <v>11</v>
      </c>
      <c r="C184" s="4">
        <f>COUNTIF(CSV!B:B,A184)</f>
        <v>10</v>
      </c>
      <c r="D184" s="4">
        <f t="shared" si="5"/>
        <v>21</v>
      </c>
      <c r="E184" s="10">
        <f>(SUMIF(CSV!$A:$A,$A184,CSV!F:F) +SUMIF(CSV!$B:$B,$A184,CSV!F:F))/$D184</f>
        <v>1.7619047619047619</v>
      </c>
      <c r="F184" s="6">
        <f>SUMIF(CSV!$A:$A,$A184,CSV!F:F)/$B184</f>
        <v>1.6363636363636365</v>
      </c>
      <c r="G184" s="6">
        <f>SUMIF(CSV!$B:$B,$A184,CSV!F:F)/$C184</f>
        <v>1.9</v>
      </c>
      <c r="H184" s="10">
        <f>(SUMIF(CSV!$A:$A,$A184,CSV!D:D) +SUMIF(CSV!$B:$B,$A184,CSV!E:E))/$D184</f>
        <v>0.80952380952380953</v>
      </c>
      <c r="I184" s="6">
        <f>SUMIF(CSV!$A:$A,$A184,CSV!D:D)/$B184</f>
        <v>0.90909090909090906</v>
      </c>
      <c r="J184" s="6">
        <f>SUMIF(CSV!$B:$B,$A184,CSV!E:E)/$C184</f>
        <v>0.7</v>
      </c>
      <c r="K184" s="10">
        <f>(SUMIF(CSV!$A:$A,$A184,CSV!E:E) +SUMIF(CSV!$B:$B,$A184,CSV!D:D))/$D184</f>
        <v>0.95238095238095233</v>
      </c>
      <c r="L184" s="6">
        <f>SUMIF(CSV!$A:$A,$A184,CSV!E:E)/$B184</f>
        <v>0.72727272727272729</v>
      </c>
      <c r="M184" s="6">
        <f>SUMIF(CSV!$B:$B,$A184,CSV!D:D)/$C184</f>
        <v>1.2</v>
      </c>
      <c r="N184" s="10">
        <f>(SUMIF(CSV!$A:$A,$A184,CSV!L:L) +SUMIF(CSV!$B:$B,$A184,CSV!L:L))/$D184</f>
        <v>0.95238095238095233</v>
      </c>
      <c r="O184" s="6">
        <f>SUMIF(CSV!$A:$A,$A184,CSV!L:L)/$B184</f>
        <v>0.90909090909090906</v>
      </c>
      <c r="P184" s="6">
        <f>SUMIF(CSV!$B:$B,$A184,CSV!L:L)/$C184</f>
        <v>1</v>
      </c>
      <c r="Q184" s="10">
        <f>(SUMIF(CSV!$A:$A,$A184,CSV!H:H) +SUMIF(CSV!$B:$B,$A184,CSV!J:J))/$D184</f>
        <v>0.47619047619047616</v>
      </c>
      <c r="R184" s="6">
        <f>SUMIF(CSV!$A:$A,$A184,CSV!H:H)/$B184</f>
        <v>0.54545454545454541</v>
      </c>
      <c r="S184" s="6">
        <f>SUMIF(CSV!$B:$B,$A184,CSV!J:J)/$C184</f>
        <v>0.4</v>
      </c>
      <c r="T184" s="10">
        <f>(SUMIF(CSV!$A:$A,$A184,CSV!I:I) +SUMIF(CSV!$B:$B,$A184,CSV!K:K))/$D184</f>
        <v>0.47619047619047616</v>
      </c>
      <c r="U184" s="6">
        <f>SUMIF(CSV!$A:$A,$A184,CSV!I:I)/$B184</f>
        <v>0.36363636363636365</v>
      </c>
      <c r="V184" s="6">
        <f>SUMIF(CSV!$B:$B,$A184,CSV!K:K)/$C184</f>
        <v>0.6</v>
      </c>
      <c r="W184" s="10">
        <f>(SUMIF(CSV!$A:$A,$A184,CSV!Q:Q) +SUMIF(CSV!$B:$B,$A184,CSV!Q:Q))/$D184</f>
        <v>0.80952380952380953</v>
      </c>
      <c r="X184" s="6">
        <f>SUMIF(CSV!$A:$A,$A184,CSV!Q:Q)/$B184</f>
        <v>0.72727272727272729</v>
      </c>
      <c r="Y184" s="6">
        <f>SUMIF(CSV!$B:$B,$A184,CSV!Q:Q)/$C184</f>
        <v>0.9</v>
      </c>
      <c r="Z184" s="10">
        <f>(SUMIF(CSV!$A:$A,$A184,CSV!M:M) +SUMIF(CSV!$B:$B,$A184,CSV!O:O))/$D184</f>
        <v>0.33333333333333331</v>
      </c>
      <c r="AA184" s="6">
        <f>SUMIF(CSV!$A:$A,$A184,CSV!M:M)/$B184</f>
        <v>0.36363636363636365</v>
      </c>
      <c r="AB184" s="6">
        <f>SUMIF(CSV!$B:$B,$A184,CSV!O:O)/$C184</f>
        <v>0.3</v>
      </c>
      <c r="AC184" s="10">
        <f>(SUMIF(CSV!$A:$A,$A184,CSV!N:N) +SUMIF(CSV!$B:$B,$A184,CSV!P:P))/$D184</f>
        <v>0.47619047619047616</v>
      </c>
      <c r="AD184" s="6">
        <f>SUMIF(CSV!$A:$A,$A184,CSV!N:N)/$B184</f>
        <v>0.36363636363636365</v>
      </c>
      <c r="AE184" s="14">
        <f>SUMIF(CSV!$B:$B,$A184,CSV!P:P)/$C184</f>
        <v>0.6</v>
      </c>
    </row>
    <row r="185" spans="1:31" x14ac:dyDescent="0.3">
      <c r="A185" s="62" t="s">
        <v>289</v>
      </c>
      <c r="B185" s="9">
        <f>COUNTIF(CSV!A:A,A185)</f>
        <v>9</v>
      </c>
      <c r="C185" s="4">
        <f>COUNTIF(CSV!B:B,A185)</f>
        <v>11</v>
      </c>
      <c r="D185" s="4">
        <f t="shared" si="5"/>
        <v>20</v>
      </c>
      <c r="E185" s="10">
        <f>(SUMIF(CSV!$A:$A,$A185,CSV!F:F) +SUMIF(CSV!$B:$B,$A185,CSV!F:F))/$D185</f>
        <v>2.8</v>
      </c>
      <c r="F185" s="6">
        <f>SUMIF(CSV!$A:$A,$A185,CSV!F:F)/$B185</f>
        <v>2.6666666666666665</v>
      </c>
      <c r="G185" s="6">
        <f>SUMIF(CSV!$B:$B,$A185,CSV!F:F)/$C185</f>
        <v>2.9090909090909092</v>
      </c>
      <c r="H185" s="10">
        <f>(SUMIF(CSV!$A:$A,$A185,CSV!D:D) +SUMIF(CSV!$B:$B,$A185,CSV!E:E))/$D185</f>
        <v>1.45</v>
      </c>
      <c r="I185" s="6">
        <f>SUMIF(CSV!$A:$A,$A185,CSV!D:D)/$B185</f>
        <v>1.4444444444444444</v>
      </c>
      <c r="J185" s="6">
        <f>SUMIF(CSV!$B:$B,$A185,CSV!E:E)/$C185</f>
        <v>1.4545454545454546</v>
      </c>
      <c r="K185" s="10">
        <f>(SUMIF(CSV!$A:$A,$A185,CSV!E:E) +SUMIF(CSV!$B:$B,$A185,CSV!D:D))/$D185</f>
        <v>1.35</v>
      </c>
      <c r="L185" s="6">
        <f>SUMIF(CSV!$A:$A,$A185,CSV!E:E)/$B185</f>
        <v>1.2222222222222223</v>
      </c>
      <c r="M185" s="6">
        <f>SUMIF(CSV!$B:$B,$A185,CSV!D:D)/$C185</f>
        <v>1.4545454545454546</v>
      </c>
      <c r="N185" s="10">
        <f>(SUMIF(CSV!$A:$A,$A185,CSV!L:L) +SUMIF(CSV!$B:$B,$A185,CSV!L:L))/$D185</f>
        <v>1.25</v>
      </c>
      <c r="O185" s="6">
        <f>SUMIF(CSV!$A:$A,$A185,CSV!L:L)/$B185</f>
        <v>1.3333333333333333</v>
      </c>
      <c r="P185" s="6">
        <f>SUMIF(CSV!$B:$B,$A185,CSV!L:L)/$C185</f>
        <v>1.1818181818181819</v>
      </c>
      <c r="Q185" s="10">
        <f>(SUMIF(CSV!$A:$A,$A185,CSV!H:H) +SUMIF(CSV!$B:$B,$A185,CSV!J:J))/$D185</f>
        <v>0.8</v>
      </c>
      <c r="R185" s="6">
        <f>SUMIF(CSV!$A:$A,$A185,CSV!H:H)/$B185</f>
        <v>0.77777777777777779</v>
      </c>
      <c r="S185" s="6">
        <f>SUMIF(CSV!$B:$B,$A185,CSV!J:J)/$C185</f>
        <v>0.81818181818181823</v>
      </c>
      <c r="T185" s="10">
        <f>(SUMIF(CSV!$A:$A,$A185,CSV!I:I) +SUMIF(CSV!$B:$B,$A185,CSV!K:K))/$D185</f>
        <v>0.45</v>
      </c>
      <c r="U185" s="6">
        <f>SUMIF(CSV!$A:$A,$A185,CSV!I:I)/$B185</f>
        <v>0.55555555555555558</v>
      </c>
      <c r="V185" s="6">
        <f>SUMIF(CSV!$B:$B,$A185,CSV!K:K)/$C185</f>
        <v>0.36363636363636365</v>
      </c>
      <c r="W185" s="10">
        <f>(SUMIF(CSV!$A:$A,$A185,CSV!Q:Q) +SUMIF(CSV!$B:$B,$A185,CSV!Q:Q))/$D185</f>
        <v>1.55</v>
      </c>
      <c r="X185" s="6">
        <f>SUMIF(CSV!$A:$A,$A185,CSV!Q:Q)/$B185</f>
        <v>1.3333333333333333</v>
      </c>
      <c r="Y185" s="6">
        <f>SUMIF(CSV!$B:$B,$A185,CSV!Q:Q)/$C185</f>
        <v>1.7272727272727273</v>
      </c>
      <c r="Z185" s="10">
        <f>(SUMIF(CSV!$A:$A,$A185,CSV!M:M) +SUMIF(CSV!$B:$B,$A185,CSV!O:O))/$D185</f>
        <v>0.65</v>
      </c>
      <c r="AA185" s="6">
        <f>SUMIF(CSV!$A:$A,$A185,CSV!M:M)/$B185</f>
        <v>0.66666666666666663</v>
      </c>
      <c r="AB185" s="6">
        <f>SUMIF(CSV!$B:$B,$A185,CSV!O:O)/$C185</f>
        <v>0.63636363636363635</v>
      </c>
      <c r="AC185" s="10">
        <f>(SUMIF(CSV!$A:$A,$A185,CSV!N:N) +SUMIF(CSV!$B:$B,$A185,CSV!P:P))/$D185</f>
        <v>0.9</v>
      </c>
      <c r="AD185" s="6">
        <f>SUMIF(CSV!$A:$A,$A185,CSV!N:N)/$B185</f>
        <v>0.66666666666666663</v>
      </c>
      <c r="AE185" s="14">
        <f>SUMIF(CSV!$B:$B,$A185,CSV!P:P)/$C185</f>
        <v>1.0909090909090908</v>
      </c>
    </row>
    <row r="186" spans="1:31" x14ac:dyDescent="0.3">
      <c r="A186" s="62" t="s">
        <v>293</v>
      </c>
      <c r="B186" s="9">
        <f>COUNTIF(CSV!A:A,A186)</f>
        <v>10</v>
      </c>
      <c r="C186" s="4">
        <f>COUNTIF(CSV!B:B,A186)</f>
        <v>10</v>
      </c>
      <c r="D186" s="4">
        <f t="shared" si="5"/>
        <v>20</v>
      </c>
      <c r="E186" s="10">
        <f>(SUMIF(CSV!$A:$A,$A186,CSV!F:F) +SUMIF(CSV!$B:$B,$A186,CSV!F:F))/$D186</f>
        <v>2.7</v>
      </c>
      <c r="F186" s="6">
        <f>SUMIF(CSV!$A:$A,$A186,CSV!F:F)/$B186</f>
        <v>2.8</v>
      </c>
      <c r="G186" s="6">
        <f>SUMIF(CSV!$B:$B,$A186,CSV!F:F)/$C186</f>
        <v>2.6</v>
      </c>
      <c r="H186" s="10">
        <f>(SUMIF(CSV!$A:$A,$A186,CSV!D:D) +SUMIF(CSV!$B:$B,$A186,CSV!E:E))/$D186</f>
        <v>1.55</v>
      </c>
      <c r="I186" s="6">
        <f>SUMIF(CSV!$A:$A,$A186,CSV!D:D)/$B186</f>
        <v>2.1</v>
      </c>
      <c r="J186" s="6">
        <f>SUMIF(CSV!$B:$B,$A186,CSV!E:E)/$C186</f>
        <v>1</v>
      </c>
      <c r="K186" s="10">
        <f>(SUMIF(CSV!$A:$A,$A186,CSV!E:E) +SUMIF(CSV!$B:$B,$A186,CSV!D:D))/$D186</f>
        <v>1.1499999999999999</v>
      </c>
      <c r="L186" s="6">
        <f>SUMIF(CSV!$A:$A,$A186,CSV!E:E)/$B186</f>
        <v>0.7</v>
      </c>
      <c r="M186" s="6">
        <f>SUMIF(CSV!$B:$B,$A186,CSV!D:D)/$C186</f>
        <v>1.6</v>
      </c>
      <c r="N186" s="10">
        <f>(SUMIF(CSV!$A:$A,$A186,CSV!L:L) +SUMIF(CSV!$B:$B,$A186,CSV!L:L))/$D186</f>
        <v>1.05</v>
      </c>
      <c r="O186" s="6">
        <f>SUMIF(CSV!$A:$A,$A186,CSV!L:L)/$B186</f>
        <v>1.3</v>
      </c>
      <c r="P186" s="6">
        <f>SUMIF(CSV!$B:$B,$A186,CSV!L:L)/$C186</f>
        <v>0.8</v>
      </c>
      <c r="Q186" s="10">
        <f>(SUMIF(CSV!$A:$A,$A186,CSV!H:H) +SUMIF(CSV!$B:$B,$A186,CSV!J:J))/$D186</f>
        <v>0.65</v>
      </c>
      <c r="R186" s="6">
        <f>SUMIF(CSV!$A:$A,$A186,CSV!H:H)/$B186</f>
        <v>0.8</v>
      </c>
      <c r="S186" s="6">
        <f>SUMIF(CSV!$B:$B,$A186,CSV!J:J)/$C186</f>
        <v>0.5</v>
      </c>
      <c r="T186" s="10">
        <f>(SUMIF(CSV!$A:$A,$A186,CSV!I:I) +SUMIF(CSV!$B:$B,$A186,CSV!K:K))/$D186</f>
        <v>0.4</v>
      </c>
      <c r="U186" s="6">
        <f>SUMIF(CSV!$A:$A,$A186,CSV!I:I)/$B186</f>
        <v>0.5</v>
      </c>
      <c r="V186" s="6">
        <f>SUMIF(CSV!$B:$B,$A186,CSV!K:K)/$C186</f>
        <v>0.3</v>
      </c>
      <c r="W186" s="10">
        <f>(SUMIF(CSV!$A:$A,$A186,CSV!Q:Q) +SUMIF(CSV!$B:$B,$A186,CSV!Q:Q))/$D186</f>
        <v>1.65</v>
      </c>
      <c r="X186" s="6">
        <f>SUMIF(CSV!$A:$A,$A186,CSV!Q:Q)/$B186</f>
        <v>1.5</v>
      </c>
      <c r="Y186" s="6">
        <f>SUMIF(CSV!$B:$B,$A186,CSV!Q:Q)/$C186</f>
        <v>1.8</v>
      </c>
      <c r="Z186" s="10">
        <f>(SUMIF(CSV!$A:$A,$A186,CSV!M:M) +SUMIF(CSV!$B:$B,$A186,CSV!O:O))/$D186</f>
        <v>0.9</v>
      </c>
      <c r="AA186" s="6">
        <f>SUMIF(CSV!$A:$A,$A186,CSV!M:M)/$B186</f>
        <v>1.3</v>
      </c>
      <c r="AB186" s="6">
        <f>SUMIF(CSV!$B:$B,$A186,CSV!O:O)/$C186</f>
        <v>0.5</v>
      </c>
      <c r="AC186" s="10">
        <f>(SUMIF(CSV!$A:$A,$A186,CSV!N:N) +SUMIF(CSV!$B:$B,$A186,CSV!P:P))/$D186</f>
        <v>0.75</v>
      </c>
      <c r="AD186" s="6">
        <f>SUMIF(CSV!$A:$A,$A186,CSV!N:N)/$B186</f>
        <v>0.2</v>
      </c>
      <c r="AE186" s="14">
        <f>SUMIF(CSV!$B:$B,$A186,CSV!P:P)/$C186</f>
        <v>1.3</v>
      </c>
    </row>
    <row r="187" spans="1:31" x14ac:dyDescent="0.3">
      <c r="A187" s="62" t="s">
        <v>284</v>
      </c>
      <c r="B187" s="9">
        <f>COUNTIF(CSV!A:A,A187)</f>
        <v>10</v>
      </c>
      <c r="C187" s="4">
        <f>COUNTIF(CSV!B:B,A187)</f>
        <v>11</v>
      </c>
      <c r="D187" s="4">
        <f t="shared" si="5"/>
        <v>21</v>
      </c>
      <c r="E187" s="10">
        <f>(SUMIF(CSV!$A:$A,$A187,CSV!F:F) +SUMIF(CSV!$B:$B,$A187,CSV!F:F))/$D187</f>
        <v>2.9523809523809526</v>
      </c>
      <c r="F187" s="6">
        <f>SUMIF(CSV!$A:$A,$A187,CSV!F:F)/$B187</f>
        <v>2.8</v>
      </c>
      <c r="G187" s="6">
        <f>SUMIF(CSV!$B:$B,$A187,CSV!F:F)/$C187</f>
        <v>3.0909090909090908</v>
      </c>
      <c r="H187" s="10">
        <f>(SUMIF(CSV!$A:$A,$A187,CSV!D:D) +SUMIF(CSV!$B:$B,$A187,CSV!E:E))/$D187</f>
        <v>1.7619047619047619</v>
      </c>
      <c r="I187" s="6">
        <f>SUMIF(CSV!$A:$A,$A187,CSV!D:D)/$B187</f>
        <v>1.7</v>
      </c>
      <c r="J187" s="6">
        <f>SUMIF(CSV!$B:$B,$A187,CSV!E:E)/$C187</f>
        <v>1.8181818181818181</v>
      </c>
      <c r="K187" s="10">
        <f>(SUMIF(CSV!$A:$A,$A187,CSV!E:E) +SUMIF(CSV!$B:$B,$A187,CSV!D:D))/$D187</f>
        <v>1.1904761904761905</v>
      </c>
      <c r="L187" s="6">
        <f>SUMIF(CSV!$A:$A,$A187,CSV!E:E)/$B187</f>
        <v>1.1000000000000001</v>
      </c>
      <c r="M187" s="6">
        <f>SUMIF(CSV!$B:$B,$A187,CSV!D:D)/$C187</f>
        <v>1.2727272727272727</v>
      </c>
      <c r="N187" s="10">
        <f>(SUMIF(CSV!$A:$A,$A187,CSV!L:L) +SUMIF(CSV!$B:$B,$A187,CSV!L:L))/$D187</f>
        <v>1.3333333333333333</v>
      </c>
      <c r="O187" s="6">
        <f>SUMIF(CSV!$A:$A,$A187,CSV!L:L)/$B187</f>
        <v>1.2</v>
      </c>
      <c r="P187" s="6">
        <f>SUMIF(CSV!$B:$B,$A187,CSV!L:L)/$C187</f>
        <v>1.4545454545454546</v>
      </c>
      <c r="Q187" s="10">
        <f>(SUMIF(CSV!$A:$A,$A187,CSV!H:H) +SUMIF(CSV!$B:$B,$A187,CSV!J:J))/$D187</f>
        <v>0.76190476190476186</v>
      </c>
      <c r="R187" s="6">
        <f>SUMIF(CSV!$A:$A,$A187,CSV!H:H)/$B187</f>
        <v>0.8</v>
      </c>
      <c r="S187" s="6">
        <f>SUMIF(CSV!$B:$B,$A187,CSV!J:J)/$C187</f>
        <v>0.72727272727272729</v>
      </c>
      <c r="T187" s="10">
        <f>(SUMIF(CSV!$A:$A,$A187,CSV!I:I) +SUMIF(CSV!$B:$B,$A187,CSV!K:K))/$D187</f>
        <v>0.5714285714285714</v>
      </c>
      <c r="U187" s="6">
        <f>SUMIF(CSV!$A:$A,$A187,CSV!I:I)/$B187</f>
        <v>0.4</v>
      </c>
      <c r="V187" s="6">
        <f>SUMIF(CSV!$B:$B,$A187,CSV!K:K)/$C187</f>
        <v>0.72727272727272729</v>
      </c>
      <c r="W187" s="10">
        <f>(SUMIF(CSV!$A:$A,$A187,CSV!Q:Q) +SUMIF(CSV!$B:$B,$A187,CSV!Q:Q))/$D187</f>
        <v>1.6190476190476191</v>
      </c>
      <c r="X187" s="6">
        <f>SUMIF(CSV!$A:$A,$A187,CSV!Q:Q)/$B187</f>
        <v>1.6</v>
      </c>
      <c r="Y187" s="6">
        <f>SUMIF(CSV!$B:$B,$A187,CSV!Q:Q)/$C187</f>
        <v>1.6363636363636365</v>
      </c>
      <c r="Z187" s="10">
        <f>(SUMIF(CSV!$A:$A,$A187,CSV!M:M) +SUMIF(CSV!$B:$B,$A187,CSV!O:O))/$D187</f>
        <v>1</v>
      </c>
      <c r="AA187" s="6">
        <f>SUMIF(CSV!$A:$A,$A187,CSV!M:M)/$B187</f>
        <v>0.9</v>
      </c>
      <c r="AB187" s="6">
        <f>SUMIF(CSV!$B:$B,$A187,CSV!O:O)/$C187</f>
        <v>1.0909090909090908</v>
      </c>
      <c r="AC187" s="10">
        <f>(SUMIF(CSV!$A:$A,$A187,CSV!N:N) +SUMIF(CSV!$B:$B,$A187,CSV!P:P))/$D187</f>
        <v>0.61904761904761907</v>
      </c>
      <c r="AD187" s="6">
        <f>SUMIF(CSV!$A:$A,$A187,CSV!N:N)/$B187</f>
        <v>0.7</v>
      </c>
      <c r="AE187" s="14">
        <f>SUMIF(CSV!$B:$B,$A187,CSV!P:P)/$C187</f>
        <v>0.54545454545454541</v>
      </c>
    </row>
    <row r="188" spans="1:31" x14ac:dyDescent="0.3">
      <c r="A188" s="62" t="s">
        <v>281</v>
      </c>
      <c r="B188" s="9">
        <f>COUNTIF(CSV!A:A,A188)</f>
        <v>10</v>
      </c>
      <c r="C188" s="4">
        <f>COUNTIF(CSV!B:B,A188)</f>
        <v>11</v>
      </c>
      <c r="D188" s="4">
        <f t="shared" si="5"/>
        <v>21</v>
      </c>
      <c r="E188" s="10">
        <f>(SUMIF(CSV!$A:$A,$A188,CSV!F:F) +SUMIF(CSV!$B:$B,$A188,CSV!F:F))/$D188</f>
        <v>2.4761904761904763</v>
      </c>
      <c r="F188" s="6">
        <f>SUMIF(CSV!$A:$A,$A188,CSV!F:F)/$B188</f>
        <v>2.8</v>
      </c>
      <c r="G188" s="6">
        <f>SUMIF(CSV!$B:$B,$A188,CSV!F:F)/$C188</f>
        <v>2.1818181818181817</v>
      </c>
      <c r="H188" s="10">
        <f>(SUMIF(CSV!$A:$A,$A188,CSV!D:D) +SUMIF(CSV!$B:$B,$A188,CSV!E:E))/$D188</f>
        <v>1</v>
      </c>
      <c r="I188" s="6">
        <f>SUMIF(CSV!$A:$A,$A188,CSV!D:D)/$B188</f>
        <v>1.2</v>
      </c>
      <c r="J188" s="6">
        <f>SUMIF(CSV!$B:$B,$A188,CSV!E:E)/$C188</f>
        <v>0.81818181818181823</v>
      </c>
      <c r="K188" s="10">
        <f>(SUMIF(CSV!$A:$A,$A188,CSV!E:E) +SUMIF(CSV!$B:$B,$A188,CSV!D:D))/$D188</f>
        <v>1.4761904761904763</v>
      </c>
      <c r="L188" s="6">
        <f>SUMIF(CSV!$A:$A,$A188,CSV!E:E)/$B188</f>
        <v>1.6</v>
      </c>
      <c r="M188" s="6">
        <f>SUMIF(CSV!$B:$B,$A188,CSV!D:D)/$C188</f>
        <v>1.3636363636363635</v>
      </c>
      <c r="N188" s="10">
        <f>(SUMIF(CSV!$A:$A,$A188,CSV!L:L) +SUMIF(CSV!$B:$B,$A188,CSV!L:L))/$D188</f>
        <v>1.0476190476190477</v>
      </c>
      <c r="O188" s="6">
        <f>SUMIF(CSV!$A:$A,$A188,CSV!L:L)/$B188</f>
        <v>1</v>
      </c>
      <c r="P188" s="6">
        <f>SUMIF(CSV!$B:$B,$A188,CSV!L:L)/$C188</f>
        <v>1.0909090909090908</v>
      </c>
      <c r="Q188" s="10">
        <f>(SUMIF(CSV!$A:$A,$A188,CSV!H:H) +SUMIF(CSV!$B:$B,$A188,CSV!J:J))/$D188</f>
        <v>0.38095238095238093</v>
      </c>
      <c r="R188" s="6">
        <f>SUMIF(CSV!$A:$A,$A188,CSV!H:H)/$B188</f>
        <v>0.3</v>
      </c>
      <c r="S188" s="6">
        <f>SUMIF(CSV!$B:$B,$A188,CSV!J:J)/$C188</f>
        <v>0.45454545454545453</v>
      </c>
      <c r="T188" s="10">
        <f>(SUMIF(CSV!$A:$A,$A188,CSV!I:I) +SUMIF(CSV!$B:$B,$A188,CSV!K:K))/$D188</f>
        <v>0.66666666666666663</v>
      </c>
      <c r="U188" s="6">
        <f>SUMIF(CSV!$A:$A,$A188,CSV!I:I)/$B188</f>
        <v>0.7</v>
      </c>
      <c r="V188" s="6">
        <f>SUMIF(CSV!$B:$B,$A188,CSV!K:K)/$C188</f>
        <v>0.63636363636363635</v>
      </c>
      <c r="W188" s="10">
        <f>(SUMIF(CSV!$A:$A,$A188,CSV!Q:Q) +SUMIF(CSV!$B:$B,$A188,CSV!Q:Q))/$D188</f>
        <v>1.4285714285714286</v>
      </c>
      <c r="X188" s="6">
        <f>SUMIF(CSV!$A:$A,$A188,CSV!Q:Q)/$B188</f>
        <v>1.8</v>
      </c>
      <c r="Y188" s="6">
        <f>SUMIF(CSV!$B:$B,$A188,CSV!Q:Q)/$C188</f>
        <v>1.0909090909090908</v>
      </c>
      <c r="Z188" s="10">
        <f>(SUMIF(CSV!$A:$A,$A188,CSV!M:M) +SUMIF(CSV!$B:$B,$A188,CSV!O:O))/$D188</f>
        <v>0.61904761904761907</v>
      </c>
      <c r="AA188" s="6">
        <f>SUMIF(CSV!$A:$A,$A188,CSV!M:M)/$B188</f>
        <v>0.9</v>
      </c>
      <c r="AB188" s="6">
        <f>SUMIF(CSV!$B:$B,$A188,CSV!O:O)/$C188</f>
        <v>0.36363636363636365</v>
      </c>
      <c r="AC188" s="10">
        <f>(SUMIF(CSV!$A:$A,$A188,CSV!N:N) +SUMIF(CSV!$B:$B,$A188,CSV!P:P))/$D188</f>
        <v>0.80952380952380953</v>
      </c>
      <c r="AD188" s="6">
        <f>SUMIF(CSV!$A:$A,$A188,CSV!N:N)/$B188</f>
        <v>0.9</v>
      </c>
      <c r="AE188" s="14">
        <f>SUMIF(CSV!$B:$B,$A188,CSV!P:P)/$C188</f>
        <v>0.72727272727272729</v>
      </c>
    </row>
    <row r="189" spans="1:31" x14ac:dyDescent="0.3">
      <c r="A189" s="62" t="s">
        <v>303</v>
      </c>
      <c r="B189" s="9">
        <f>COUNTIF(CSV!A:A,A189)</f>
        <v>10</v>
      </c>
      <c r="C189" s="4">
        <f>COUNTIF(CSV!B:B,A189)</f>
        <v>9</v>
      </c>
      <c r="D189" s="4">
        <f t="shared" si="5"/>
        <v>19</v>
      </c>
      <c r="E189" s="10">
        <f>(SUMIF(CSV!$A:$A,$A189,CSV!F:F) +SUMIF(CSV!$B:$B,$A189,CSV!F:F))/$D189</f>
        <v>2.3684210526315788</v>
      </c>
      <c r="F189" s="6">
        <f>SUMIF(CSV!$A:$A,$A189,CSV!F:F)/$B189</f>
        <v>2.2999999999999998</v>
      </c>
      <c r="G189" s="6">
        <f>SUMIF(CSV!$B:$B,$A189,CSV!F:F)/$C189</f>
        <v>2.4444444444444446</v>
      </c>
      <c r="H189" s="10">
        <f>(SUMIF(CSV!$A:$A,$A189,CSV!D:D) +SUMIF(CSV!$B:$B,$A189,CSV!E:E))/$D189</f>
        <v>1.0526315789473684</v>
      </c>
      <c r="I189" s="6">
        <f>SUMIF(CSV!$A:$A,$A189,CSV!D:D)/$B189</f>
        <v>1.1000000000000001</v>
      </c>
      <c r="J189" s="6">
        <f>SUMIF(CSV!$B:$B,$A189,CSV!E:E)/$C189</f>
        <v>1</v>
      </c>
      <c r="K189" s="10">
        <f>(SUMIF(CSV!$A:$A,$A189,CSV!E:E) +SUMIF(CSV!$B:$B,$A189,CSV!D:D))/$D189</f>
        <v>1.3157894736842106</v>
      </c>
      <c r="L189" s="6">
        <f>SUMIF(CSV!$A:$A,$A189,CSV!E:E)/$B189</f>
        <v>1.2</v>
      </c>
      <c r="M189" s="6">
        <f>SUMIF(CSV!$B:$B,$A189,CSV!D:D)/$C189</f>
        <v>1.4444444444444444</v>
      </c>
      <c r="N189" s="10">
        <f>(SUMIF(CSV!$A:$A,$A189,CSV!L:L) +SUMIF(CSV!$B:$B,$A189,CSV!L:L))/$D189</f>
        <v>0.94736842105263153</v>
      </c>
      <c r="O189" s="6">
        <f>SUMIF(CSV!$A:$A,$A189,CSV!L:L)/$B189</f>
        <v>0.7</v>
      </c>
      <c r="P189" s="6">
        <f>SUMIF(CSV!$B:$B,$A189,CSV!L:L)/$C189</f>
        <v>1.2222222222222223</v>
      </c>
      <c r="Q189" s="10">
        <f>(SUMIF(CSV!$A:$A,$A189,CSV!H:H) +SUMIF(CSV!$B:$B,$A189,CSV!J:J))/$D189</f>
        <v>0.57894736842105265</v>
      </c>
      <c r="R189" s="6">
        <f>SUMIF(CSV!$A:$A,$A189,CSV!H:H)/$B189</f>
        <v>0.5</v>
      </c>
      <c r="S189" s="6">
        <f>SUMIF(CSV!$B:$B,$A189,CSV!J:J)/$C189</f>
        <v>0.66666666666666663</v>
      </c>
      <c r="T189" s="10">
        <f>(SUMIF(CSV!$A:$A,$A189,CSV!I:I) +SUMIF(CSV!$B:$B,$A189,CSV!K:K))/$D189</f>
        <v>0.36842105263157893</v>
      </c>
      <c r="U189" s="6">
        <f>SUMIF(CSV!$A:$A,$A189,CSV!I:I)/$B189</f>
        <v>0.2</v>
      </c>
      <c r="V189" s="6">
        <f>SUMIF(CSV!$B:$B,$A189,CSV!K:K)/$C189</f>
        <v>0.55555555555555558</v>
      </c>
      <c r="W189" s="10">
        <f>(SUMIF(CSV!$A:$A,$A189,CSV!Q:Q) +SUMIF(CSV!$B:$B,$A189,CSV!Q:Q))/$D189</f>
        <v>1.4210526315789473</v>
      </c>
      <c r="X189" s="6">
        <f>SUMIF(CSV!$A:$A,$A189,CSV!Q:Q)/$B189</f>
        <v>1.6</v>
      </c>
      <c r="Y189" s="6">
        <f>SUMIF(CSV!$B:$B,$A189,CSV!Q:Q)/$C189</f>
        <v>1.2222222222222223</v>
      </c>
      <c r="Z189" s="10">
        <f>(SUMIF(CSV!$A:$A,$A189,CSV!M:M) +SUMIF(CSV!$B:$B,$A189,CSV!O:O))/$D189</f>
        <v>0.47368421052631576</v>
      </c>
      <c r="AA189" s="6">
        <f>SUMIF(CSV!$A:$A,$A189,CSV!M:M)/$B189</f>
        <v>0.6</v>
      </c>
      <c r="AB189" s="6">
        <f>SUMIF(CSV!$B:$B,$A189,CSV!O:O)/$C189</f>
        <v>0.33333333333333331</v>
      </c>
      <c r="AC189" s="10">
        <f>(SUMIF(CSV!$A:$A,$A189,CSV!N:N) +SUMIF(CSV!$B:$B,$A189,CSV!P:P))/$D189</f>
        <v>0.94736842105263153</v>
      </c>
      <c r="AD189" s="6">
        <f>SUMIF(CSV!$A:$A,$A189,CSV!N:N)/$B189</f>
        <v>1</v>
      </c>
      <c r="AE189" s="14">
        <f>SUMIF(CSV!$B:$B,$A189,CSV!P:P)/$C189</f>
        <v>0.88888888888888884</v>
      </c>
    </row>
    <row r="190" spans="1:31" x14ac:dyDescent="0.3">
      <c r="A190" s="62" t="s">
        <v>299</v>
      </c>
      <c r="B190" s="9">
        <f>COUNTIF(CSV!A:A,A190)</f>
        <v>10</v>
      </c>
      <c r="C190" s="4">
        <f>COUNTIF(CSV!B:B,A190)</f>
        <v>10</v>
      </c>
      <c r="D190" s="4">
        <f t="shared" si="5"/>
        <v>20</v>
      </c>
      <c r="E190" s="10">
        <f>(SUMIF(CSV!$A:$A,$A190,CSV!F:F) +SUMIF(CSV!$B:$B,$A190,CSV!F:F))/$D190</f>
        <v>2.15</v>
      </c>
      <c r="F190" s="6">
        <f>SUMIF(CSV!$A:$A,$A190,CSV!F:F)/$B190</f>
        <v>2.1</v>
      </c>
      <c r="G190" s="6">
        <f>SUMIF(CSV!$B:$B,$A190,CSV!F:F)/$C190</f>
        <v>2.2000000000000002</v>
      </c>
      <c r="H190" s="10">
        <f>(SUMIF(CSV!$A:$A,$A190,CSV!D:D) +SUMIF(CSV!$B:$B,$A190,CSV!E:E))/$D190</f>
        <v>1.5</v>
      </c>
      <c r="I190" s="6">
        <f>SUMIF(CSV!$A:$A,$A190,CSV!D:D)/$B190</f>
        <v>1.7</v>
      </c>
      <c r="J190" s="6">
        <f>SUMIF(CSV!$B:$B,$A190,CSV!E:E)/$C190</f>
        <v>1.3</v>
      </c>
      <c r="K190" s="10">
        <f>(SUMIF(CSV!$A:$A,$A190,CSV!E:E) +SUMIF(CSV!$B:$B,$A190,CSV!D:D))/$D190</f>
        <v>0.65</v>
      </c>
      <c r="L190" s="6">
        <f>SUMIF(CSV!$A:$A,$A190,CSV!E:E)/$B190</f>
        <v>0.4</v>
      </c>
      <c r="M190" s="6">
        <f>SUMIF(CSV!$B:$B,$A190,CSV!D:D)/$C190</f>
        <v>0.9</v>
      </c>
      <c r="N190" s="10">
        <f>(SUMIF(CSV!$A:$A,$A190,CSV!L:L) +SUMIF(CSV!$B:$B,$A190,CSV!L:L))/$D190</f>
        <v>0.7</v>
      </c>
      <c r="O190" s="6">
        <f>SUMIF(CSV!$A:$A,$A190,CSV!L:L)/$B190</f>
        <v>0.6</v>
      </c>
      <c r="P190" s="6">
        <f>SUMIF(CSV!$B:$B,$A190,CSV!L:L)/$C190</f>
        <v>0.8</v>
      </c>
      <c r="Q190" s="10">
        <f>(SUMIF(CSV!$A:$A,$A190,CSV!H:H) +SUMIF(CSV!$B:$B,$A190,CSV!J:J))/$D190</f>
        <v>0.55000000000000004</v>
      </c>
      <c r="R190" s="6">
        <f>SUMIF(CSV!$A:$A,$A190,CSV!H:H)/$B190</f>
        <v>0.5</v>
      </c>
      <c r="S190" s="6">
        <f>SUMIF(CSV!$B:$B,$A190,CSV!J:J)/$C190</f>
        <v>0.6</v>
      </c>
      <c r="T190" s="10">
        <f>(SUMIF(CSV!$A:$A,$A190,CSV!I:I) +SUMIF(CSV!$B:$B,$A190,CSV!K:K))/$D190</f>
        <v>0.15</v>
      </c>
      <c r="U190" s="6">
        <f>SUMIF(CSV!$A:$A,$A190,CSV!I:I)/$B190</f>
        <v>0.1</v>
      </c>
      <c r="V190" s="6">
        <f>SUMIF(CSV!$B:$B,$A190,CSV!K:K)/$C190</f>
        <v>0.2</v>
      </c>
      <c r="W190" s="10">
        <f>(SUMIF(CSV!$A:$A,$A190,CSV!Q:Q) +SUMIF(CSV!$B:$B,$A190,CSV!Q:Q))/$D190</f>
        <v>1.45</v>
      </c>
      <c r="X190" s="6">
        <f>SUMIF(CSV!$A:$A,$A190,CSV!Q:Q)/$B190</f>
        <v>1.5</v>
      </c>
      <c r="Y190" s="6">
        <f>SUMIF(CSV!$B:$B,$A190,CSV!Q:Q)/$C190</f>
        <v>1.4</v>
      </c>
      <c r="Z190" s="10">
        <f>(SUMIF(CSV!$A:$A,$A190,CSV!M:M) +SUMIF(CSV!$B:$B,$A190,CSV!O:O))/$D190</f>
        <v>0.95</v>
      </c>
      <c r="AA190" s="6">
        <f>SUMIF(CSV!$A:$A,$A190,CSV!M:M)/$B190</f>
        <v>1.2</v>
      </c>
      <c r="AB190" s="6">
        <f>SUMIF(CSV!$B:$B,$A190,CSV!O:O)/$C190</f>
        <v>0.7</v>
      </c>
      <c r="AC190" s="10">
        <f>(SUMIF(CSV!$A:$A,$A190,CSV!N:N) +SUMIF(CSV!$B:$B,$A190,CSV!P:P))/$D190</f>
        <v>0.5</v>
      </c>
      <c r="AD190" s="6">
        <f>SUMIF(CSV!$A:$A,$A190,CSV!N:N)/$B190</f>
        <v>0.3</v>
      </c>
      <c r="AE190" s="14">
        <f>SUMIF(CSV!$B:$B,$A190,CSV!P:P)/$C190</f>
        <v>0.7</v>
      </c>
    </row>
    <row r="191" spans="1:31" x14ac:dyDescent="0.3">
      <c r="A191" s="62" t="s">
        <v>301</v>
      </c>
      <c r="B191" s="9">
        <f>COUNTIF(CSV!A:A,A191)</f>
        <v>10</v>
      </c>
      <c r="C191" s="4">
        <f>COUNTIF(CSV!B:B,A191)</f>
        <v>9</v>
      </c>
      <c r="D191" s="4">
        <f t="shared" si="5"/>
        <v>19</v>
      </c>
      <c r="E191" s="10">
        <f>(SUMIF(CSV!$A:$A,$A191,CSV!F:F) +SUMIF(CSV!$B:$B,$A191,CSV!F:F))/$D191</f>
        <v>3.8421052631578947</v>
      </c>
      <c r="F191" s="6">
        <f>SUMIF(CSV!$A:$A,$A191,CSV!F:F)/$B191</f>
        <v>4.5</v>
      </c>
      <c r="G191" s="6">
        <f>SUMIF(CSV!$B:$B,$A191,CSV!F:F)/$C191</f>
        <v>3.1111111111111112</v>
      </c>
      <c r="H191" s="10">
        <f>(SUMIF(CSV!$A:$A,$A191,CSV!D:D) +SUMIF(CSV!$B:$B,$A191,CSV!E:E))/$D191</f>
        <v>2.7894736842105261</v>
      </c>
      <c r="I191" s="6">
        <f>SUMIF(CSV!$A:$A,$A191,CSV!D:D)/$B191</f>
        <v>3.3</v>
      </c>
      <c r="J191" s="6">
        <f>SUMIF(CSV!$B:$B,$A191,CSV!E:E)/$C191</f>
        <v>2.2222222222222223</v>
      </c>
      <c r="K191" s="10">
        <f>(SUMIF(CSV!$A:$A,$A191,CSV!E:E) +SUMIF(CSV!$B:$B,$A191,CSV!D:D))/$D191</f>
        <v>1.0526315789473684</v>
      </c>
      <c r="L191" s="6">
        <f>SUMIF(CSV!$A:$A,$A191,CSV!E:E)/$B191</f>
        <v>1.2</v>
      </c>
      <c r="M191" s="6">
        <f>SUMIF(CSV!$B:$B,$A191,CSV!D:D)/$C191</f>
        <v>0.88888888888888884</v>
      </c>
      <c r="N191" s="10">
        <f>(SUMIF(CSV!$A:$A,$A191,CSV!L:L) +SUMIF(CSV!$B:$B,$A191,CSV!L:L))/$D191</f>
        <v>1.6842105263157894</v>
      </c>
      <c r="O191" s="6">
        <f>SUMIF(CSV!$A:$A,$A191,CSV!L:L)/$B191</f>
        <v>1.8</v>
      </c>
      <c r="P191" s="6">
        <f>SUMIF(CSV!$B:$B,$A191,CSV!L:L)/$C191</f>
        <v>1.5555555555555556</v>
      </c>
      <c r="Q191" s="10">
        <f>(SUMIF(CSV!$A:$A,$A191,CSV!H:H) +SUMIF(CSV!$B:$B,$A191,CSV!J:J))/$D191</f>
        <v>1.1578947368421053</v>
      </c>
      <c r="R191" s="6">
        <f>SUMIF(CSV!$A:$A,$A191,CSV!H:H)/$B191</f>
        <v>1.2</v>
      </c>
      <c r="S191" s="6">
        <f>SUMIF(CSV!$B:$B,$A191,CSV!J:J)/$C191</f>
        <v>1.1111111111111112</v>
      </c>
      <c r="T191" s="10">
        <f>(SUMIF(CSV!$A:$A,$A191,CSV!I:I) +SUMIF(CSV!$B:$B,$A191,CSV!K:K))/$D191</f>
        <v>0.52631578947368418</v>
      </c>
      <c r="U191" s="6">
        <f>SUMIF(CSV!$A:$A,$A191,CSV!I:I)/$B191</f>
        <v>0.6</v>
      </c>
      <c r="V191" s="6">
        <f>SUMIF(CSV!$B:$B,$A191,CSV!K:K)/$C191</f>
        <v>0.44444444444444442</v>
      </c>
      <c r="W191" s="10">
        <f>(SUMIF(CSV!$A:$A,$A191,CSV!Q:Q) +SUMIF(CSV!$B:$B,$A191,CSV!Q:Q))/$D191</f>
        <v>2.1578947368421053</v>
      </c>
      <c r="X191" s="6">
        <f>SUMIF(CSV!$A:$A,$A191,CSV!Q:Q)/$B191</f>
        <v>2.7</v>
      </c>
      <c r="Y191" s="6">
        <f>SUMIF(CSV!$B:$B,$A191,CSV!Q:Q)/$C191</f>
        <v>1.5555555555555556</v>
      </c>
      <c r="Z191" s="10">
        <f>(SUMIF(CSV!$A:$A,$A191,CSV!M:M) +SUMIF(CSV!$B:$B,$A191,CSV!O:O))/$D191</f>
        <v>1.631578947368421</v>
      </c>
      <c r="AA191" s="6">
        <f>SUMIF(CSV!$A:$A,$A191,CSV!M:M)/$B191</f>
        <v>2.1</v>
      </c>
      <c r="AB191" s="6">
        <f>SUMIF(CSV!$B:$B,$A191,CSV!O:O)/$C191</f>
        <v>1.1111111111111112</v>
      </c>
      <c r="AC191" s="10">
        <f>(SUMIF(CSV!$A:$A,$A191,CSV!N:N) +SUMIF(CSV!$B:$B,$A191,CSV!P:P))/$D191</f>
        <v>0.52631578947368418</v>
      </c>
      <c r="AD191" s="6">
        <f>SUMIF(CSV!$A:$A,$A191,CSV!N:N)/$B191</f>
        <v>0.6</v>
      </c>
      <c r="AE191" s="14">
        <f>SUMIF(CSV!$B:$B,$A191,CSV!P:P)/$C191</f>
        <v>0.44444444444444442</v>
      </c>
    </row>
    <row r="192" spans="1:31" x14ac:dyDescent="0.3">
      <c r="A192" s="62" t="s">
        <v>302</v>
      </c>
      <c r="B192" s="9">
        <f>COUNTIF(CSV!A:A,A192)</f>
        <v>11</v>
      </c>
      <c r="C192" s="4">
        <f>COUNTIF(CSV!B:B,A192)</f>
        <v>9</v>
      </c>
      <c r="D192" s="4">
        <f t="shared" si="5"/>
        <v>20</v>
      </c>
      <c r="E192" s="10">
        <f>(SUMIF(CSV!$A:$A,$A192,CSV!F:F) +SUMIF(CSV!$B:$B,$A192,CSV!F:F))/$D192</f>
        <v>3.3</v>
      </c>
      <c r="F192" s="6">
        <f>SUMIF(CSV!$A:$A,$A192,CSV!F:F)/$B192</f>
        <v>2.8181818181818183</v>
      </c>
      <c r="G192" s="6">
        <f>SUMIF(CSV!$B:$B,$A192,CSV!F:F)/$C192</f>
        <v>3.8888888888888888</v>
      </c>
      <c r="H192" s="10">
        <f>(SUMIF(CSV!$A:$A,$A192,CSV!D:D) +SUMIF(CSV!$B:$B,$A192,CSV!E:E))/$D192</f>
        <v>1.6</v>
      </c>
      <c r="I192" s="6">
        <f>SUMIF(CSV!$A:$A,$A192,CSV!D:D)/$B192</f>
        <v>1.5454545454545454</v>
      </c>
      <c r="J192" s="6">
        <f>SUMIF(CSV!$B:$B,$A192,CSV!E:E)/$C192</f>
        <v>1.6666666666666667</v>
      </c>
      <c r="K192" s="10">
        <f>(SUMIF(CSV!$A:$A,$A192,CSV!E:E) +SUMIF(CSV!$B:$B,$A192,CSV!D:D))/$D192</f>
        <v>1.7</v>
      </c>
      <c r="L192" s="6">
        <f>SUMIF(CSV!$A:$A,$A192,CSV!E:E)/$B192</f>
        <v>1.2727272727272727</v>
      </c>
      <c r="M192" s="6">
        <f>SUMIF(CSV!$B:$B,$A192,CSV!D:D)/$C192</f>
        <v>2.2222222222222223</v>
      </c>
      <c r="N192" s="10">
        <f>(SUMIF(CSV!$A:$A,$A192,CSV!L:L) +SUMIF(CSV!$B:$B,$A192,CSV!L:L))/$D192</f>
        <v>1.4</v>
      </c>
      <c r="O192" s="6">
        <f>SUMIF(CSV!$A:$A,$A192,CSV!L:L)/$B192</f>
        <v>1.0909090909090908</v>
      </c>
      <c r="P192" s="6">
        <f>SUMIF(CSV!$B:$B,$A192,CSV!L:L)/$C192</f>
        <v>1.7777777777777777</v>
      </c>
      <c r="Q192" s="10">
        <f>(SUMIF(CSV!$A:$A,$A192,CSV!H:H) +SUMIF(CSV!$B:$B,$A192,CSV!J:J))/$D192</f>
        <v>0.7</v>
      </c>
      <c r="R192" s="6">
        <f>SUMIF(CSV!$A:$A,$A192,CSV!H:H)/$B192</f>
        <v>0.72727272727272729</v>
      </c>
      <c r="S192" s="6">
        <f>SUMIF(CSV!$B:$B,$A192,CSV!J:J)/$C192</f>
        <v>0.66666666666666663</v>
      </c>
      <c r="T192" s="10">
        <f>(SUMIF(CSV!$A:$A,$A192,CSV!I:I) +SUMIF(CSV!$B:$B,$A192,CSV!K:K))/$D192</f>
        <v>0.7</v>
      </c>
      <c r="U192" s="6">
        <f>SUMIF(CSV!$A:$A,$A192,CSV!I:I)/$B192</f>
        <v>0.36363636363636365</v>
      </c>
      <c r="V192" s="6">
        <f>SUMIF(CSV!$B:$B,$A192,CSV!K:K)/$C192</f>
        <v>1.1111111111111112</v>
      </c>
      <c r="W192" s="10">
        <f>(SUMIF(CSV!$A:$A,$A192,CSV!Q:Q) +SUMIF(CSV!$B:$B,$A192,CSV!Q:Q))/$D192</f>
        <v>1.9</v>
      </c>
      <c r="X192" s="6">
        <f>SUMIF(CSV!$A:$A,$A192,CSV!Q:Q)/$B192</f>
        <v>1.7272727272727273</v>
      </c>
      <c r="Y192" s="6">
        <f>SUMIF(CSV!$B:$B,$A192,CSV!Q:Q)/$C192</f>
        <v>2.1111111111111112</v>
      </c>
      <c r="Z192" s="10">
        <f>(SUMIF(CSV!$A:$A,$A192,CSV!M:M) +SUMIF(CSV!$B:$B,$A192,CSV!O:O))/$D192</f>
        <v>0.9</v>
      </c>
      <c r="AA192" s="6">
        <f>SUMIF(CSV!$A:$A,$A192,CSV!M:M)/$B192</f>
        <v>0.81818181818181823</v>
      </c>
      <c r="AB192" s="6">
        <f>SUMIF(CSV!$B:$B,$A192,CSV!O:O)/$C192</f>
        <v>1</v>
      </c>
      <c r="AC192" s="10">
        <f>(SUMIF(CSV!$A:$A,$A192,CSV!N:N) +SUMIF(CSV!$B:$B,$A192,CSV!P:P))/$D192</f>
        <v>1</v>
      </c>
      <c r="AD192" s="6">
        <f>SUMIF(CSV!$A:$A,$A192,CSV!N:N)/$B192</f>
        <v>0.90909090909090906</v>
      </c>
      <c r="AE192" s="14">
        <f>SUMIF(CSV!$B:$B,$A192,CSV!P:P)/$C192</f>
        <v>1.1111111111111112</v>
      </c>
    </row>
    <row r="193" spans="1:31" x14ac:dyDescent="0.3">
      <c r="A193" s="62" t="s">
        <v>314</v>
      </c>
      <c r="B193" s="9">
        <f>COUNTIF(CSV!A:A,A193)</f>
        <v>9</v>
      </c>
      <c r="C193" s="4">
        <f>COUNTIF(CSV!B:B,A193)</f>
        <v>11</v>
      </c>
      <c r="D193" s="4">
        <f>B193+C193</f>
        <v>20</v>
      </c>
      <c r="E193" s="10">
        <f>(SUMIF(CSV!$A:$A,$A193,CSV!F:F) +SUMIF(CSV!$B:$B,$A193,CSV!F:F))/$D193</f>
        <v>2.25</v>
      </c>
      <c r="F193" s="6">
        <f>SUMIF(CSV!$A:$A,$A193,CSV!F:F)/$B193</f>
        <v>1.8888888888888888</v>
      </c>
      <c r="G193" s="6">
        <f>SUMIF(CSV!$B:$B,$A193,CSV!F:F)/$C193</f>
        <v>2.5454545454545454</v>
      </c>
      <c r="H193" s="10">
        <f>(SUMIF(CSV!$A:$A,$A193,CSV!D:D) +SUMIF(CSV!$B:$B,$A193,CSV!E:E))/$D193</f>
        <v>1.1000000000000001</v>
      </c>
      <c r="I193" s="6">
        <f>SUMIF(CSV!$A:$A,$A193,CSV!D:D)/$B193</f>
        <v>1.2222222222222223</v>
      </c>
      <c r="J193" s="6">
        <f>SUMIF(CSV!$B:$B,$A193,CSV!E:E)/$C193</f>
        <v>1</v>
      </c>
      <c r="K193" s="10">
        <f>(SUMIF(CSV!$A:$A,$A193,CSV!E:E) +SUMIF(CSV!$B:$B,$A193,CSV!D:D))/$D193</f>
        <v>1.1499999999999999</v>
      </c>
      <c r="L193" s="6">
        <f>SUMIF(CSV!$A:$A,$A193,CSV!E:E)/$B193</f>
        <v>0.66666666666666663</v>
      </c>
      <c r="M193" s="6">
        <f>SUMIF(CSV!$B:$B,$A193,CSV!D:D)/$C193</f>
        <v>1.5454545454545454</v>
      </c>
      <c r="N193" s="10">
        <f>(SUMIF(CSV!$A:$A,$A193,CSV!L:L) +SUMIF(CSV!$B:$B,$A193,CSV!L:L))/$D193</f>
        <v>1</v>
      </c>
      <c r="O193" s="6">
        <f>SUMIF(CSV!$A:$A,$A193,CSV!L:L)/$B193</f>
        <v>0.88888888888888884</v>
      </c>
      <c r="P193" s="6">
        <f>SUMIF(CSV!$B:$B,$A193,CSV!L:L)/$C193</f>
        <v>1.0909090909090908</v>
      </c>
      <c r="Q193" s="10">
        <f>(SUMIF(CSV!$A:$A,$A193,CSV!H:H) +SUMIF(CSV!$B:$B,$A193,CSV!J:J))/$D193</f>
        <v>0.45</v>
      </c>
      <c r="R193" s="6">
        <f>SUMIF(CSV!$A:$A,$A193,CSV!H:H)/$B193</f>
        <v>0.44444444444444442</v>
      </c>
      <c r="S193" s="6">
        <f>SUMIF(CSV!$B:$B,$A193,CSV!J:J)/$C193</f>
        <v>0.45454545454545453</v>
      </c>
      <c r="T193" s="10">
        <f>(SUMIF(CSV!$A:$A,$A193,CSV!I:I) +SUMIF(CSV!$B:$B,$A193,CSV!K:K))/$D193</f>
        <v>0.55000000000000004</v>
      </c>
      <c r="U193" s="6">
        <f>SUMIF(CSV!$A:$A,$A193,CSV!I:I)/$B193</f>
        <v>0.44444444444444442</v>
      </c>
      <c r="V193" s="6">
        <f>SUMIF(CSV!$B:$B,$A193,CSV!K:K)/$C193</f>
        <v>0.63636363636363635</v>
      </c>
      <c r="W193" s="10">
        <f>(SUMIF(CSV!$A:$A,$A193,CSV!Q:Q) +SUMIF(CSV!$B:$B,$A193,CSV!Q:Q))/$D193</f>
        <v>1.25</v>
      </c>
      <c r="X193" s="6">
        <f>SUMIF(CSV!$A:$A,$A193,CSV!Q:Q)/$B193</f>
        <v>1</v>
      </c>
      <c r="Y193" s="6">
        <f>SUMIF(CSV!$B:$B,$A193,CSV!Q:Q)/$C193</f>
        <v>1.4545454545454546</v>
      </c>
      <c r="Z193" s="10">
        <f>(SUMIF(CSV!$A:$A,$A193,CSV!M:M) +SUMIF(CSV!$B:$B,$A193,CSV!O:O))/$D193</f>
        <v>0.65</v>
      </c>
      <c r="AA193" s="6">
        <f>SUMIF(CSV!$A:$A,$A193,CSV!M:M)/$B193</f>
        <v>0.77777777777777779</v>
      </c>
      <c r="AB193" s="6">
        <f>SUMIF(CSV!$B:$B,$A193,CSV!O:O)/$C193</f>
        <v>0.54545454545454541</v>
      </c>
      <c r="AC193" s="10">
        <f>(SUMIF(CSV!$A:$A,$A193,CSV!N:N) +SUMIF(CSV!$B:$B,$A193,CSV!P:P))/$D193</f>
        <v>0.6</v>
      </c>
      <c r="AD193" s="6">
        <f>SUMIF(CSV!$A:$A,$A193,CSV!N:N)/$B193</f>
        <v>0.22222222222222221</v>
      </c>
      <c r="AE193" s="14">
        <f>SUMIF(CSV!$B:$B,$A193,CSV!P:P)/$C193</f>
        <v>0.90909090909090906</v>
      </c>
    </row>
    <row r="194" spans="1:31" x14ac:dyDescent="0.3">
      <c r="A194" s="62" t="s">
        <v>298</v>
      </c>
      <c r="B194" s="9">
        <f>COUNTIF(CSV!A:A,A194)</f>
        <v>10</v>
      </c>
      <c r="C194" s="4">
        <f>COUNTIF(CSV!B:B,A194)</f>
        <v>9</v>
      </c>
      <c r="D194" s="4">
        <f t="shared" si="5"/>
        <v>19</v>
      </c>
      <c r="E194" s="10">
        <f>(SUMIF(CSV!$A:$A,$A194,CSV!F:F) +SUMIF(CSV!$B:$B,$A194,CSV!F:F))/$D194</f>
        <v>2.5789473684210527</v>
      </c>
      <c r="F194" s="6">
        <f>SUMIF(CSV!$A:$A,$A194,CSV!F:F)/$B194</f>
        <v>2.9</v>
      </c>
      <c r="G194" s="6">
        <f>SUMIF(CSV!$B:$B,$A194,CSV!F:F)/$C194</f>
        <v>2.2222222222222223</v>
      </c>
      <c r="H194" s="10">
        <f>(SUMIF(CSV!$A:$A,$A194,CSV!D:D) +SUMIF(CSV!$B:$B,$A194,CSV!E:E))/$D194</f>
        <v>1.1052631578947369</v>
      </c>
      <c r="I194" s="6">
        <f>SUMIF(CSV!$A:$A,$A194,CSV!D:D)/$B194</f>
        <v>1.6</v>
      </c>
      <c r="J194" s="6">
        <f>SUMIF(CSV!$B:$B,$A194,CSV!E:E)/$C194</f>
        <v>0.55555555555555558</v>
      </c>
      <c r="K194" s="10">
        <f>(SUMIF(CSV!$A:$A,$A194,CSV!E:E) +SUMIF(CSV!$B:$B,$A194,CSV!D:D))/$D194</f>
        <v>1.4736842105263157</v>
      </c>
      <c r="L194" s="6">
        <f>SUMIF(CSV!$A:$A,$A194,CSV!E:E)/$B194</f>
        <v>1.3</v>
      </c>
      <c r="M194" s="6">
        <f>SUMIF(CSV!$B:$B,$A194,CSV!D:D)/$C194</f>
        <v>1.6666666666666667</v>
      </c>
      <c r="N194" s="10">
        <f>(SUMIF(CSV!$A:$A,$A194,CSV!L:L) +SUMIF(CSV!$B:$B,$A194,CSV!L:L))/$D194</f>
        <v>1.1052631578947369</v>
      </c>
      <c r="O194" s="6">
        <f>SUMIF(CSV!$A:$A,$A194,CSV!L:L)/$B194</f>
        <v>1.2</v>
      </c>
      <c r="P194" s="6">
        <f>SUMIF(CSV!$B:$B,$A194,CSV!L:L)/$C194</f>
        <v>1</v>
      </c>
      <c r="Q194" s="10">
        <f>(SUMIF(CSV!$A:$A,$A194,CSV!H:H) +SUMIF(CSV!$B:$B,$A194,CSV!J:J))/$D194</f>
        <v>0.31578947368421051</v>
      </c>
      <c r="R194" s="6">
        <f>SUMIF(CSV!$A:$A,$A194,CSV!H:H)/$B194</f>
        <v>0.4</v>
      </c>
      <c r="S194" s="6">
        <f>SUMIF(CSV!$B:$B,$A194,CSV!J:J)/$C194</f>
        <v>0.22222222222222221</v>
      </c>
      <c r="T194" s="10">
        <f>(SUMIF(CSV!$A:$A,$A194,CSV!I:I) +SUMIF(CSV!$B:$B,$A194,CSV!K:K))/$D194</f>
        <v>0.78947368421052633</v>
      </c>
      <c r="U194" s="6">
        <f>SUMIF(CSV!$A:$A,$A194,CSV!I:I)/$B194</f>
        <v>0.8</v>
      </c>
      <c r="V194" s="6">
        <f>SUMIF(CSV!$B:$B,$A194,CSV!K:K)/$C194</f>
        <v>0.77777777777777779</v>
      </c>
      <c r="W194" s="10">
        <f>(SUMIF(CSV!$A:$A,$A194,CSV!Q:Q) +SUMIF(CSV!$B:$B,$A194,CSV!Q:Q))/$D194</f>
        <v>1.4736842105263157</v>
      </c>
      <c r="X194" s="6">
        <f>SUMIF(CSV!$A:$A,$A194,CSV!Q:Q)/$B194</f>
        <v>1.7</v>
      </c>
      <c r="Y194" s="6">
        <f>SUMIF(CSV!$B:$B,$A194,CSV!Q:Q)/$C194</f>
        <v>1.2222222222222223</v>
      </c>
      <c r="Z194" s="10">
        <f>(SUMIF(CSV!$A:$A,$A194,CSV!M:M) +SUMIF(CSV!$B:$B,$A194,CSV!O:O))/$D194</f>
        <v>0.78947368421052633</v>
      </c>
      <c r="AA194" s="6">
        <f>SUMIF(CSV!$A:$A,$A194,CSV!M:M)/$B194</f>
        <v>1.2</v>
      </c>
      <c r="AB194" s="6">
        <f>SUMIF(CSV!$B:$B,$A194,CSV!O:O)/$C194</f>
        <v>0.33333333333333331</v>
      </c>
      <c r="AC194" s="10">
        <f>(SUMIF(CSV!$A:$A,$A194,CSV!N:N) +SUMIF(CSV!$B:$B,$A194,CSV!P:P))/$D194</f>
        <v>0.68421052631578949</v>
      </c>
      <c r="AD194" s="6">
        <f>SUMIF(CSV!$A:$A,$A194,CSV!N:N)/$B194</f>
        <v>0.5</v>
      </c>
      <c r="AE194" s="14">
        <f>SUMIF(CSV!$B:$B,$A194,CSV!P:P)/$C194</f>
        <v>0.88888888888888884</v>
      </c>
    </row>
    <row r="195" spans="1:31" x14ac:dyDescent="0.3">
      <c r="A195" s="62" t="s">
        <v>300</v>
      </c>
      <c r="B195" s="9">
        <f>COUNTIF(CSV!A:A,A195)</f>
        <v>9</v>
      </c>
      <c r="C195" s="4">
        <f>COUNTIF(CSV!B:B,A195)</f>
        <v>10</v>
      </c>
      <c r="D195" s="4">
        <f t="shared" si="5"/>
        <v>19</v>
      </c>
      <c r="E195" s="10">
        <f>(SUMIF(CSV!$A:$A,$A195,CSV!F:F) +SUMIF(CSV!$B:$B,$A195,CSV!F:F))/$D195</f>
        <v>2.5263157894736841</v>
      </c>
      <c r="F195" s="6">
        <f>SUMIF(CSV!$A:$A,$A195,CSV!F:F)/$B195</f>
        <v>2.4444444444444446</v>
      </c>
      <c r="G195" s="6">
        <f>SUMIF(CSV!$B:$B,$A195,CSV!F:F)/$C195</f>
        <v>2.6</v>
      </c>
      <c r="H195" s="10">
        <f>(SUMIF(CSV!$A:$A,$A195,CSV!D:D) +SUMIF(CSV!$B:$B,$A195,CSV!E:E))/$D195</f>
        <v>1.1052631578947369</v>
      </c>
      <c r="I195" s="6">
        <f>SUMIF(CSV!$A:$A,$A195,CSV!D:D)/$B195</f>
        <v>1.2222222222222223</v>
      </c>
      <c r="J195" s="6">
        <f>SUMIF(CSV!$B:$B,$A195,CSV!E:E)/$C195</f>
        <v>1</v>
      </c>
      <c r="K195" s="10">
        <f>(SUMIF(CSV!$A:$A,$A195,CSV!E:E) +SUMIF(CSV!$B:$B,$A195,CSV!D:D))/$D195</f>
        <v>1.4210526315789473</v>
      </c>
      <c r="L195" s="6">
        <f>SUMIF(CSV!$A:$A,$A195,CSV!E:E)/$B195</f>
        <v>1.2222222222222223</v>
      </c>
      <c r="M195" s="6">
        <f>SUMIF(CSV!$B:$B,$A195,CSV!D:D)/$C195</f>
        <v>1.6</v>
      </c>
      <c r="N195" s="10">
        <f>(SUMIF(CSV!$A:$A,$A195,CSV!L:L) +SUMIF(CSV!$B:$B,$A195,CSV!L:L))/$D195</f>
        <v>1.263157894736842</v>
      </c>
      <c r="O195" s="6">
        <f>SUMIF(CSV!$A:$A,$A195,CSV!L:L)/$B195</f>
        <v>1.2222222222222223</v>
      </c>
      <c r="P195" s="6">
        <f>SUMIF(CSV!$B:$B,$A195,CSV!L:L)/$C195</f>
        <v>1.3</v>
      </c>
      <c r="Q195" s="10">
        <f>(SUMIF(CSV!$A:$A,$A195,CSV!H:H) +SUMIF(CSV!$B:$B,$A195,CSV!J:J))/$D195</f>
        <v>0.68421052631578949</v>
      </c>
      <c r="R195" s="6">
        <f>SUMIF(CSV!$A:$A,$A195,CSV!H:H)/$B195</f>
        <v>0.44444444444444442</v>
      </c>
      <c r="S195" s="6">
        <f>SUMIF(CSV!$B:$B,$A195,CSV!J:J)/$C195</f>
        <v>0.9</v>
      </c>
      <c r="T195" s="10">
        <f>(SUMIF(CSV!$A:$A,$A195,CSV!I:I) +SUMIF(CSV!$B:$B,$A195,CSV!K:K))/$D195</f>
        <v>0.57894736842105265</v>
      </c>
      <c r="U195" s="6">
        <f>SUMIF(CSV!$A:$A,$A195,CSV!I:I)/$B195</f>
        <v>0.77777777777777779</v>
      </c>
      <c r="V195" s="6">
        <f>SUMIF(CSV!$B:$B,$A195,CSV!K:K)/$C195</f>
        <v>0.4</v>
      </c>
      <c r="W195" s="10">
        <f>(SUMIF(CSV!$A:$A,$A195,CSV!Q:Q) +SUMIF(CSV!$B:$B,$A195,CSV!Q:Q))/$D195</f>
        <v>1.263157894736842</v>
      </c>
      <c r="X195" s="6">
        <f>SUMIF(CSV!$A:$A,$A195,CSV!Q:Q)/$B195</f>
        <v>1.2222222222222223</v>
      </c>
      <c r="Y195" s="6">
        <f>SUMIF(CSV!$B:$B,$A195,CSV!Q:Q)/$C195</f>
        <v>1.3</v>
      </c>
      <c r="Z195" s="10">
        <f>(SUMIF(CSV!$A:$A,$A195,CSV!M:M) +SUMIF(CSV!$B:$B,$A195,CSV!O:O))/$D195</f>
        <v>0.42105263157894735</v>
      </c>
      <c r="AA195" s="6">
        <f>SUMIF(CSV!$A:$A,$A195,CSV!M:M)/$B195</f>
        <v>0.77777777777777779</v>
      </c>
      <c r="AB195" s="6">
        <f>SUMIF(CSV!$B:$B,$A195,CSV!O:O)/$C195</f>
        <v>0.1</v>
      </c>
      <c r="AC195" s="10">
        <f>(SUMIF(CSV!$A:$A,$A195,CSV!N:N) +SUMIF(CSV!$B:$B,$A195,CSV!P:P))/$D195</f>
        <v>0.84210526315789469</v>
      </c>
      <c r="AD195" s="6">
        <f>SUMIF(CSV!$A:$A,$A195,CSV!N:N)/$B195</f>
        <v>0.44444444444444442</v>
      </c>
      <c r="AE195" s="14">
        <f>SUMIF(CSV!$B:$B,$A195,CSV!P:P)/$C195</f>
        <v>1.2</v>
      </c>
    </row>
    <row r="196" spans="1:31" x14ac:dyDescent="0.3">
      <c r="A196" s="62" t="s">
        <v>315</v>
      </c>
      <c r="B196" s="9">
        <f>COUNTIF(CSV!A:A,A196)</f>
        <v>10</v>
      </c>
      <c r="C196" s="4">
        <f>COUNTIF(CSV!B:B,A196)</f>
        <v>10</v>
      </c>
      <c r="D196" s="4">
        <f>B196+C196</f>
        <v>20</v>
      </c>
      <c r="E196" s="10">
        <f>(SUMIF(CSV!$A:$A,$A196,CSV!F:F) +SUMIF(CSV!$B:$B,$A196,CSV!F:F))/$D196</f>
        <v>2.0499999999999998</v>
      </c>
      <c r="F196" s="6">
        <f>SUMIF(CSV!$A:$A,$A196,CSV!F:F)/$B196</f>
        <v>1.9</v>
      </c>
      <c r="G196" s="6">
        <f>SUMIF(CSV!$B:$B,$A196,CSV!F:F)/$C196</f>
        <v>2.2000000000000002</v>
      </c>
      <c r="H196" s="10">
        <f>(SUMIF(CSV!$A:$A,$A196,CSV!D:D) +SUMIF(CSV!$B:$B,$A196,CSV!E:E))/$D196</f>
        <v>1.25</v>
      </c>
      <c r="I196" s="6">
        <f>SUMIF(CSV!$A:$A,$A196,CSV!D:D)/$B196</f>
        <v>1.3</v>
      </c>
      <c r="J196" s="6">
        <f>SUMIF(CSV!$B:$B,$A196,CSV!E:E)/$C196</f>
        <v>1.2</v>
      </c>
      <c r="K196" s="10">
        <f>(SUMIF(CSV!$A:$A,$A196,CSV!E:E) +SUMIF(CSV!$B:$B,$A196,CSV!D:D))/$D196</f>
        <v>0.8</v>
      </c>
      <c r="L196" s="6">
        <f>SUMIF(CSV!$A:$A,$A196,CSV!E:E)/$B196</f>
        <v>0.6</v>
      </c>
      <c r="M196" s="6">
        <f>SUMIF(CSV!$B:$B,$A196,CSV!D:D)/$C196</f>
        <v>1</v>
      </c>
      <c r="N196" s="10">
        <f>(SUMIF(CSV!$A:$A,$A196,CSV!L:L) +SUMIF(CSV!$B:$B,$A196,CSV!L:L))/$D196</f>
        <v>0.6</v>
      </c>
      <c r="O196" s="6">
        <f>SUMIF(CSV!$A:$A,$A196,CSV!L:L)/$B196</f>
        <v>0.7</v>
      </c>
      <c r="P196" s="6">
        <f>SUMIF(CSV!$B:$B,$A196,CSV!L:L)/$C196</f>
        <v>0.5</v>
      </c>
      <c r="Q196" s="10">
        <f>(SUMIF(CSV!$A:$A,$A196,CSV!H:H) +SUMIF(CSV!$B:$B,$A196,CSV!J:J))/$D196</f>
        <v>0.35</v>
      </c>
      <c r="R196" s="6">
        <f>SUMIF(CSV!$A:$A,$A196,CSV!H:H)/$B196</f>
        <v>0.4</v>
      </c>
      <c r="S196" s="6">
        <f>SUMIF(CSV!$B:$B,$A196,CSV!J:J)/$C196</f>
        <v>0.3</v>
      </c>
      <c r="T196" s="10">
        <f>(SUMIF(CSV!$A:$A,$A196,CSV!I:I) +SUMIF(CSV!$B:$B,$A196,CSV!K:K))/$D196</f>
        <v>0.25</v>
      </c>
      <c r="U196" s="6">
        <f>SUMIF(CSV!$A:$A,$A196,CSV!I:I)/$B196</f>
        <v>0.3</v>
      </c>
      <c r="V196" s="6">
        <f>SUMIF(CSV!$B:$B,$A196,CSV!K:K)/$C196</f>
        <v>0.2</v>
      </c>
      <c r="W196" s="10">
        <f>(SUMIF(CSV!$A:$A,$A196,CSV!Q:Q) +SUMIF(CSV!$B:$B,$A196,CSV!Q:Q))/$D196</f>
        <v>1.45</v>
      </c>
      <c r="X196" s="6">
        <f>SUMIF(CSV!$A:$A,$A196,CSV!Q:Q)/$B196</f>
        <v>1.2</v>
      </c>
      <c r="Y196" s="6">
        <f>SUMIF(CSV!$B:$B,$A196,CSV!Q:Q)/$C196</f>
        <v>1.7</v>
      </c>
      <c r="Z196" s="10">
        <f>(SUMIF(CSV!$A:$A,$A196,CSV!M:M) +SUMIF(CSV!$B:$B,$A196,CSV!O:O))/$D196</f>
        <v>0.9</v>
      </c>
      <c r="AA196" s="6">
        <f>SUMIF(CSV!$A:$A,$A196,CSV!M:M)/$B196</f>
        <v>0.9</v>
      </c>
      <c r="AB196" s="6">
        <f>SUMIF(CSV!$B:$B,$A196,CSV!O:O)/$C196</f>
        <v>0.9</v>
      </c>
      <c r="AC196" s="10">
        <f>(SUMIF(CSV!$A:$A,$A196,CSV!N:N) +SUMIF(CSV!$B:$B,$A196,CSV!P:P))/$D196</f>
        <v>0.55000000000000004</v>
      </c>
      <c r="AD196" s="6">
        <f>SUMIF(CSV!$A:$A,$A196,CSV!N:N)/$B196</f>
        <v>0.3</v>
      </c>
      <c r="AE196" s="14">
        <f>SUMIF(CSV!$B:$B,$A196,CSV!P:P)/$C196</f>
        <v>0.8</v>
      </c>
    </row>
    <row r="197" spans="1:31" x14ac:dyDescent="0.3">
      <c r="A197" s="62" t="s">
        <v>313</v>
      </c>
      <c r="B197" s="9">
        <f>COUNTIF(CSV!A:A,A197)</f>
        <v>10</v>
      </c>
      <c r="C197" s="4">
        <f>COUNTIF(CSV!B:B,A197)</f>
        <v>9</v>
      </c>
      <c r="D197" s="4">
        <f t="shared" ref="D197:D208" si="6">B197+C197</f>
        <v>19</v>
      </c>
      <c r="E197" s="10">
        <f>(SUMIF(CSV!$A:$A,$A197,CSV!F:F) +SUMIF(CSV!$B:$B,$A197,CSV!F:F))/$D197</f>
        <v>2.3157894736842106</v>
      </c>
      <c r="F197" s="6">
        <f>SUMIF(CSV!$A:$A,$A197,CSV!F:F)/$B197</f>
        <v>2.5</v>
      </c>
      <c r="G197" s="6">
        <f>SUMIF(CSV!$B:$B,$A197,CSV!F:F)/$C197</f>
        <v>2.1111111111111112</v>
      </c>
      <c r="H197" s="10">
        <f>(SUMIF(CSV!$A:$A,$A197,CSV!D:D) +SUMIF(CSV!$B:$B,$A197,CSV!E:E))/$D197</f>
        <v>1.1052631578947369</v>
      </c>
      <c r="I197" s="6">
        <f>SUMIF(CSV!$A:$A,$A197,CSV!D:D)/$B197</f>
        <v>1.1000000000000001</v>
      </c>
      <c r="J197" s="6">
        <f>SUMIF(CSV!$B:$B,$A197,CSV!E:E)/$C197</f>
        <v>1.1111111111111112</v>
      </c>
      <c r="K197" s="10">
        <f>(SUMIF(CSV!$A:$A,$A197,CSV!E:E) +SUMIF(CSV!$B:$B,$A197,CSV!D:D))/$D197</f>
        <v>1.2105263157894737</v>
      </c>
      <c r="L197" s="6">
        <f>SUMIF(CSV!$A:$A,$A197,CSV!E:E)/$B197</f>
        <v>1.4</v>
      </c>
      <c r="M197" s="6">
        <f>SUMIF(CSV!$B:$B,$A197,CSV!D:D)/$C197</f>
        <v>1</v>
      </c>
      <c r="N197" s="10">
        <f>(SUMIF(CSV!$A:$A,$A197,CSV!L:L) +SUMIF(CSV!$B:$B,$A197,CSV!L:L))/$D197</f>
        <v>1</v>
      </c>
      <c r="O197" s="6">
        <f>SUMIF(CSV!$A:$A,$A197,CSV!L:L)/$B197</f>
        <v>1.3</v>
      </c>
      <c r="P197" s="6">
        <f>SUMIF(CSV!$B:$B,$A197,CSV!L:L)/$C197</f>
        <v>0.66666666666666663</v>
      </c>
      <c r="Q197" s="10">
        <f>(SUMIF(CSV!$A:$A,$A197,CSV!H:H) +SUMIF(CSV!$B:$B,$A197,CSV!J:J))/$D197</f>
        <v>0.73684210526315785</v>
      </c>
      <c r="R197" s="6">
        <f>SUMIF(CSV!$A:$A,$A197,CSV!H:H)/$B197</f>
        <v>0.9</v>
      </c>
      <c r="S197" s="6">
        <f>SUMIF(CSV!$B:$B,$A197,CSV!J:J)/$C197</f>
        <v>0.55555555555555558</v>
      </c>
      <c r="T197" s="10">
        <f>(SUMIF(CSV!$A:$A,$A197,CSV!I:I) +SUMIF(CSV!$B:$B,$A197,CSV!K:K))/$D197</f>
        <v>0.26315789473684209</v>
      </c>
      <c r="U197" s="6">
        <f>SUMIF(CSV!$A:$A,$A197,CSV!I:I)/$B197</f>
        <v>0.4</v>
      </c>
      <c r="V197" s="6">
        <f>SUMIF(CSV!$B:$B,$A197,CSV!K:K)/$C197</f>
        <v>0.1111111111111111</v>
      </c>
      <c r="W197" s="10">
        <f>(SUMIF(CSV!$A:$A,$A197,CSV!Q:Q) +SUMIF(CSV!$B:$B,$A197,CSV!Q:Q))/$D197</f>
        <v>1.3157894736842106</v>
      </c>
      <c r="X197" s="6">
        <f>SUMIF(CSV!$A:$A,$A197,CSV!Q:Q)/$B197</f>
        <v>1.2</v>
      </c>
      <c r="Y197" s="6">
        <f>SUMIF(CSV!$B:$B,$A197,CSV!Q:Q)/$C197</f>
        <v>1.4444444444444444</v>
      </c>
      <c r="Z197" s="10">
        <f>(SUMIF(CSV!$A:$A,$A197,CSV!M:M) +SUMIF(CSV!$B:$B,$A197,CSV!O:O))/$D197</f>
        <v>0.36842105263157893</v>
      </c>
      <c r="AA197" s="6">
        <f>SUMIF(CSV!$A:$A,$A197,CSV!M:M)/$B197</f>
        <v>0.2</v>
      </c>
      <c r="AB197" s="6">
        <f>SUMIF(CSV!$B:$B,$A197,CSV!O:O)/$C197</f>
        <v>0.55555555555555558</v>
      </c>
      <c r="AC197" s="10">
        <f>(SUMIF(CSV!$A:$A,$A197,CSV!N:N) +SUMIF(CSV!$B:$B,$A197,CSV!P:P))/$D197</f>
        <v>0.94736842105263153</v>
      </c>
      <c r="AD197" s="6">
        <f>SUMIF(CSV!$A:$A,$A197,CSV!N:N)/$B197</f>
        <v>1</v>
      </c>
      <c r="AE197" s="14">
        <f>SUMIF(CSV!$B:$B,$A197,CSV!P:P)/$C197</f>
        <v>0.88888888888888884</v>
      </c>
    </row>
    <row r="198" spans="1:31" x14ac:dyDescent="0.3">
      <c r="A198" s="62" t="s">
        <v>306</v>
      </c>
      <c r="B198" s="9">
        <f>COUNTIF(CSV!A:A,A198)</f>
        <v>10</v>
      </c>
      <c r="C198" s="4">
        <f>COUNTIF(CSV!B:B,A198)</f>
        <v>10</v>
      </c>
      <c r="D198" s="4">
        <f t="shared" si="6"/>
        <v>20</v>
      </c>
      <c r="E198" s="10">
        <f>(SUMIF(CSV!$A:$A,$A198,CSV!F:F) +SUMIF(CSV!$B:$B,$A198,CSV!F:F))/$D198</f>
        <v>2.8</v>
      </c>
      <c r="F198" s="6">
        <f>SUMIF(CSV!$A:$A,$A198,CSV!F:F)/$B198</f>
        <v>2.2999999999999998</v>
      </c>
      <c r="G198" s="6">
        <f>SUMIF(CSV!$B:$B,$A198,CSV!F:F)/$C198</f>
        <v>3.3</v>
      </c>
      <c r="H198" s="10">
        <f>(SUMIF(CSV!$A:$A,$A198,CSV!D:D) +SUMIF(CSV!$B:$B,$A198,CSV!E:E))/$D198</f>
        <v>0.85</v>
      </c>
      <c r="I198" s="6">
        <f>SUMIF(CSV!$A:$A,$A198,CSV!D:D)/$B198</f>
        <v>0.8</v>
      </c>
      <c r="J198" s="6">
        <f>SUMIF(CSV!$B:$B,$A198,CSV!E:E)/$C198</f>
        <v>0.9</v>
      </c>
      <c r="K198" s="10">
        <f>(SUMIF(CSV!$A:$A,$A198,CSV!E:E) +SUMIF(CSV!$B:$B,$A198,CSV!D:D))/$D198</f>
        <v>1.95</v>
      </c>
      <c r="L198" s="6">
        <f>SUMIF(CSV!$A:$A,$A198,CSV!E:E)/$B198</f>
        <v>1.5</v>
      </c>
      <c r="M198" s="6">
        <f>SUMIF(CSV!$B:$B,$A198,CSV!D:D)/$C198</f>
        <v>2.4</v>
      </c>
      <c r="N198" s="10">
        <f>(SUMIF(CSV!$A:$A,$A198,CSV!L:L) +SUMIF(CSV!$B:$B,$A198,CSV!L:L))/$D198</f>
        <v>1.1499999999999999</v>
      </c>
      <c r="O198" s="6">
        <f>SUMIF(CSV!$A:$A,$A198,CSV!L:L)/$B198</f>
        <v>0.8</v>
      </c>
      <c r="P198" s="6">
        <f>SUMIF(CSV!$B:$B,$A198,CSV!L:L)/$C198</f>
        <v>1.5</v>
      </c>
      <c r="Q198" s="10">
        <f>(SUMIF(CSV!$A:$A,$A198,CSV!H:H) +SUMIF(CSV!$B:$B,$A198,CSV!J:J))/$D198</f>
        <v>0.35</v>
      </c>
      <c r="R198" s="6">
        <f>SUMIF(CSV!$A:$A,$A198,CSV!H:H)/$B198</f>
        <v>0.2</v>
      </c>
      <c r="S198" s="6">
        <f>SUMIF(CSV!$B:$B,$A198,CSV!J:J)/$C198</f>
        <v>0.5</v>
      </c>
      <c r="T198" s="10">
        <f>(SUMIF(CSV!$A:$A,$A198,CSV!I:I) +SUMIF(CSV!$B:$B,$A198,CSV!K:K))/$D198</f>
        <v>0.8</v>
      </c>
      <c r="U198" s="6">
        <f>SUMIF(CSV!$A:$A,$A198,CSV!I:I)/$B198</f>
        <v>0.6</v>
      </c>
      <c r="V198" s="6">
        <f>SUMIF(CSV!$B:$B,$A198,CSV!K:K)/$C198</f>
        <v>1</v>
      </c>
      <c r="W198" s="10">
        <f>(SUMIF(CSV!$A:$A,$A198,CSV!Q:Q) +SUMIF(CSV!$B:$B,$A198,CSV!Q:Q))/$D198</f>
        <v>1.65</v>
      </c>
      <c r="X198" s="6">
        <f>SUMIF(CSV!$A:$A,$A198,CSV!Q:Q)/$B198</f>
        <v>1.5</v>
      </c>
      <c r="Y198" s="6">
        <f>SUMIF(CSV!$B:$B,$A198,CSV!Q:Q)/$C198</f>
        <v>1.8</v>
      </c>
      <c r="Z198" s="10">
        <f>(SUMIF(CSV!$A:$A,$A198,CSV!M:M) +SUMIF(CSV!$B:$B,$A198,CSV!O:O))/$D198</f>
        <v>0.5</v>
      </c>
      <c r="AA198" s="6">
        <f>SUMIF(CSV!$A:$A,$A198,CSV!M:M)/$B198</f>
        <v>0.6</v>
      </c>
      <c r="AB198" s="6">
        <f>SUMIF(CSV!$B:$B,$A198,CSV!O:O)/$C198</f>
        <v>0.4</v>
      </c>
      <c r="AC198" s="10">
        <f>(SUMIF(CSV!$A:$A,$A198,CSV!N:N) +SUMIF(CSV!$B:$B,$A198,CSV!P:P))/$D198</f>
        <v>1.1499999999999999</v>
      </c>
      <c r="AD198" s="6">
        <f>SUMIF(CSV!$A:$A,$A198,CSV!N:N)/$B198</f>
        <v>0.9</v>
      </c>
      <c r="AE198" s="14">
        <f>SUMIF(CSV!$B:$B,$A198,CSV!P:P)/$C198</f>
        <v>1.4</v>
      </c>
    </row>
    <row r="199" spans="1:31" x14ac:dyDescent="0.3">
      <c r="A199" s="62" t="s">
        <v>307</v>
      </c>
      <c r="B199" s="9">
        <f>COUNTIF(CSV!A:A,A199)</f>
        <v>9</v>
      </c>
      <c r="C199" s="4">
        <f>COUNTIF(CSV!B:B,A199)</f>
        <v>10</v>
      </c>
      <c r="D199" s="4">
        <f t="shared" si="6"/>
        <v>19</v>
      </c>
      <c r="E199" s="10">
        <f>(SUMIF(CSV!$A:$A,$A199,CSV!F:F) +SUMIF(CSV!$B:$B,$A199,CSV!F:F))/$D199</f>
        <v>2</v>
      </c>
      <c r="F199" s="6">
        <f>SUMIF(CSV!$A:$A,$A199,CSV!F:F)/$B199</f>
        <v>1.8888888888888888</v>
      </c>
      <c r="G199" s="6">
        <f>SUMIF(CSV!$B:$B,$A199,CSV!F:F)/$C199</f>
        <v>2.1</v>
      </c>
      <c r="H199" s="10">
        <f>(SUMIF(CSV!$A:$A,$A199,CSV!D:D) +SUMIF(CSV!$B:$B,$A199,CSV!E:E))/$D199</f>
        <v>0.89473684210526316</v>
      </c>
      <c r="I199" s="6">
        <f>SUMIF(CSV!$A:$A,$A199,CSV!D:D)/$B199</f>
        <v>1.1111111111111112</v>
      </c>
      <c r="J199" s="6">
        <f>SUMIF(CSV!$B:$B,$A199,CSV!E:E)/$C199</f>
        <v>0.7</v>
      </c>
      <c r="K199" s="10">
        <f>(SUMIF(CSV!$A:$A,$A199,CSV!E:E) +SUMIF(CSV!$B:$B,$A199,CSV!D:D))/$D199</f>
        <v>1.1052631578947369</v>
      </c>
      <c r="L199" s="6">
        <f>SUMIF(CSV!$A:$A,$A199,CSV!E:E)/$B199</f>
        <v>0.77777777777777779</v>
      </c>
      <c r="M199" s="6">
        <f>SUMIF(CSV!$B:$B,$A199,CSV!D:D)/$C199</f>
        <v>1.4</v>
      </c>
      <c r="N199" s="10">
        <f>(SUMIF(CSV!$A:$A,$A199,CSV!L:L) +SUMIF(CSV!$B:$B,$A199,CSV!L:L))/$D199</f>
        <v>0.78947368421052633</v>
      </c>
      <c r="O199" s="6">
        <f>SUMIF(CSV!$A:$A,$A199,CSV!L:L)/$B199</f>
        <v>0.77777777777777779</v>
      </c>
      <c r="P199" s="6">
        <f>SUMIF(CSV!$B:$B,$A199,CSV!L:L)/$C199</f>
        <v>0.8</v>
      </c>
      <c r="Q199" s="10">
        <f>(SUMIF(CSV!$A:$A,$A199,CSV!H:H) +SUMIF(CSV!$B:$B,$A199,CSV!J:J))/$D199</f>
        <v>0.36842105263157893</v>
      </c>
      <c r="R199" s="6">
        <f>SUMIF(CSV!$A:$A,$A199,CSV!H:H)/$B199</f>
        <v>0.33333333333333331</v>
      </c>
      <c r="S199" s="6">
        <f>SUMIF(CSV!$B:$B,$A199,CSV!J:J)/$C199</f>
        <v>0.4</v>
      </c>
      <c r="T199" s="10">
        <f>(SUMIF(CSV!$A:$A,$A199,CSV!I:I) +SUMIF(CSV!$B:$B,$A199,CSV!K:K))/$D199</f>
        <v>0.42105263157894735</v>
      </c>
      <c r="U199" s="6">
        <f>SUMIF(CSV!$A:$A,$A199,CSV!I:I)/$B199</f>
        <v>0.44444444444444442</v>
      </c>
      <c r="V199" s="6">
        <f>SUMIF(CSV!$B:$B,$A199,CSV!K:K)/$C199</f>
        <v>0.4</v>
      </c>
      <c r="W199" s="10">
        <f>(SUMIF(CSV!$A:$A,$A199,CSV!Q:Q) +SUMIF(CSV!$B:$B,$A199,CSV!Q:Q))/$D199</f>
        <v>1.2105263157894737</v>
      </c>
      <c r="X199" s="6">
        <f>SUMIF(CSV!$A:$A,$A199,CSV!Q:Q)/$B199</f>
        <v>1.1111111111111112</v>
      </c>
      <c r="Y199" s="6">
        <f>SUMIF(CSV!$B:$B,$A199,CSV!Q:Q)/$C199</f>
        <v>1.3</v>
      </c>
      <c r="Z199" s="10">
        <f>(SUMIF(CSV!$A:$A,$A199,CSV!M:M) +SUMIF(CSV!$B:$B,$A199,CSV!O:O))/$D199</f>
        <v>0.52631578947368418</v>
      </c>
      <c r="AA199" s="6">
        <f>SUMIF(CSV!$A:$A,$A199,CSV!M:M)/$B199</f>
        <v>0.77777777777777779</v>
      </c>
      <c r="AB199" s="6">
        <f>SUMIF(CSV!$B:$B,$A199,CSV!O:O)/$C199</f>
        <v>0.3</v>
      </c>
      <c r="AC199" s="10">
        <f>(SUMIF(CSV!$A:$A,$A199,CSV!N:N) +SUMIF(CSV!$B:$B,$A199,CSV!P:P))/$D199</f>
        <v>0.68421052631578949</v>
      </c>
      <c r="AD199" s="6">
        <f>SUMIF(CSV!$A:$A,$A199,CSV!N:N)/$B199</f>
        <v>0.33333333333333331</v>
      </c>
      <c r="AE199" s="14">
        <f>SUMIF(CSV!$B:$B,$A199,CSV!P:P)/$C199</f>
        <v>1</v>
      </c>
    </row>
    <row r="200" spans="1:31" x14ac:dyDescent="0.3">
      <c r="A200" s="62" t="s">
        <v>310</v>
      </c>
      <c r="B200" s="9">
        <f>COUNTIF(CSV!A:A,A200)</f>
        <v>9</v>
      </c>
      <c r="C200" s="4">
        <f>COUNTIF(CSV!B:B,A200)</f>
        <v>10</v>
      </c>
      <c r="D200" s="4">
        <f t="shared" si="6"/>
        <v>19</v>
      </c>
      <c r="E200" s="10">
        <f>(SUMIF(CSV!$A:$A,$A200,CSV!F:F) +SUMIF(CSV!$B:$B,$A200,CSV!F:F))/$D200</f>
        <v>3.4210526315789473</v>
      </c>
      <c r="F200" s="6">
        <f>SUMIF(CSV!$A:$A,$A200,CSV!F:F)/$B200</f>
        <v>4</v>
      </c>
      <c r="G200" s="6">
        <f>SUMIF(CSV!$B:$B,$A200,CSV!F:F)/$C200</f>
        <v>2.9</v>
      </c>
      <c r="H200" s="10">
        <f>(SUMIF(CSV!$A:$A,$A200,CSV!D:D) +SUMIF(CSV!$B:$B,$A200,CSV!E:E))/$D200</f>
        <v>1.5789473684210527</v>
      </c>
      <c r="I200" s="6">
        <f>SUMIF(CSV!$A:$A,$A200,CSV!D:D)/$B200</f>
        <v>1.6666666666666667</v>
      </c>
      <c r="J200" s="6">
        <f>SUMIF(CSV!$B:$B,$A200,CSV!E:E)/$C200</f>
        <v>1.5</v>
      </c>
      <c r="K200" s="10">
        <f>(SUMIF(CSV!$A:$A,$A200,CSV!E:E) +SUMIF(CSV!$B:$B,$A200,CSV!D:D))/$D200</f>
        <v>1.8421052631578947</v>
      </c>
      <c r="L200" s="6">
        <f>SUMIF(CSV!$A:$A,$A200,CSV!E:E)/$B200</f>
        <v>2.3333333333333335</v>
      </c>
      <c r="M200" s="6">
        <f>SUMIF(CSV!$B:$B,$A200,CSV!D:D)/$C200</f>
        <v>1.4</v>
      </c>
      <c r="N200" s="10">
        <f>(SUMIF(CSV!$A:$A,$A200,CSV!L:L) +SUMIF(CSV!$B:$B,$A200,CSV!L:L))/$D200</f>
        <v>1.4736842105263157</v>
      </c>
      <c r="O200" s="6">
        <f>SUMIF(CSV!$A:$A,$A200,CSV!L:L)/$B200</f>
        <v>2.1111111111111112</v>
      </c>
      <c r="P200" s="6">
        <f>SUMIF(CSV!$B:$B,$A200,CSV!L:L)/$C200</f>
        <v>0.9</v>
      </c>
      <c r="Q200" s="10">
        <f>(SUMIF(CSV!$A:$A,$A200,CSV!H:H) +SUMIF(CSV!$B:$B,$A200,CSV!J:J))/$D200</f>
        <v>0.73684210526315785</v>
      </c>
      <c r="R200" s="6">
        <f>SUMIF(CSV!$A:$A,$A200,CSV!H:H)/$B200</f>
        <v>0.88888888888888884</v>
      </c>
      <c r="S200" s="6">
        <f>SUMIF(CSV!$B:$B,$A200,CSV!J:J)/$C200</f>
        <v>0.6</v>
      </c>
      <c r="T200" s="10">
        <f>(SUMIF(CSV!$A:$A,$A200,CSV!I:I) +SUMIF(CSV!$B:$B,$A200,CSV!K:K))/$D200</f>
        <v>0.73684210526315785</v>
      </c>
      <c r="U200" s="6">
        <f>SUMIF(CSV!$A:$A,$A200,CSV!I:I)/$B200</f>
        <v>1.2222222222222223</v>
      </c>
      <c r="V200" s="6">
        <f>SUMIF(CSV!$B:$B,$A200,CSV!K:K)/$C200</f>
        <v>0.3</v>
      </c>
      <c r="W200" s="10">
        <f>(SUMIF(CSV!$A:$A,$A200,CSV!Q:Q) +SUMIF(CSV!$B:$B,$A200,CSV!Q:Q))/$D200</f>
        <v>1.9473684210526316</v>
      </c>
      <c r="X200" s="6">
        <f>SUMIF(CSV!$A:$A,$A200,CSV!Q:Q)/$B200</f>
        <v>1.8888888888888888</v>
      </c>
      <c r="Y200" s="6">
        <f>SUMIF(CSV!$B:$B,$A200,CSV!Q:Q)/$C200</f>
        <v>2</v>
      </c>
      <c r="Z200" s="10">
        <f>(SUMIF(CSV!$A:$A,$A200,CSV!M:M) +SUMIF(CSV!$B:$B,$A200,CSV!O:O))/$D200</f>
        <v>0.84210526315789469</v>
      </c>
      <c r="AA200" s="6">
        <f>SUMIF(CSV!$A:$A,$A200,CSV!M:M)/$B200</f>
        <v>0.77777777777777779</v>
      </c>
      <c r="AB200" s="6">
        <f>SUMIF(CSV!$B:$B,$A200,CSV!O:O)/$C200</f>
        <v>0.9</v>
      </c>
      <c r="AC200" s="10">
        <f>(SUMIF(CSV!$A:$A,$A200,CSV!N:N) +SUMIF(CSV!$B:$B,$A200,CSV!P:P))/$D200</f>
        <v>1.1052631578947369</v>
      </c>
      <c r="AD200" s="6">
        <f>SUMIF(CSV!$A:$A,$A200,CSV!N:N)/$B200</f>
        <v>1.1111111111111112</v>
      </c>
      <c r="AE200" s="14">
        <f>SUMIF(CSV!$B:$B,$A200,CSV!P:P)/$C200</f>
        <v>1.1000000000000001</v>
      </c>
    </row>
    <row r="201" spans="1:31" x14ac:dyDescent="0.3">
      <c r="A201" s="62" t="s">
        <v>309</v>
      </c>
      <c r="B201" s="9">
        <f>COUNTIF(CSV!A:A,A201)</f>
        <v>10</v>
      </c>
      <c r="C201" s="4">
        <f>COUNTIF(CSV!B:B,A201)</f>
        <v>9</v>
      </c>
      <c r="D201" s="4">
        <f t="shared" si="6"/>
        <v>19</v>
      </c>
      <c r="E201" s="10">
        <f>(SUMIF(CSV!$A:$A,$A201,CSV!F:F) +SUMIF(CSV!$B:$B,$A201,CSV!F:F))/$D201</f>
        <v>2.9473684210526314</v>
      </c>
      <c r="F201" s="6">
        <f>SUMIF(CSV!$A:$A,$A201,CSV!F:F)/$B201</f>
        <v>3.9</v>
      </c>
      <c r="G201" s="6">
        <f>SUMIF(CSV!$B:$B,$A201,CSV!F:F)/$C201</f>
        <v>1.8888888888888888</v>
      </c>
      <c r="H201" s="10">
        <f>(SUMIF(CSV!$A:$A,$A201,CSV!D:D) +SUMIF(CSV!$B:$B,$A201,CSV!E:E))/$D201</f>
        <v>1.1578947368421053</v>
      </c>
      <c r="I201" s="6">
        <f>SUMIF(CSV!$A:$A,$A201,CSV!D:D)/$B201</f>
        <v>1.7</v>
      </c>
      <c r="J201" s="6">
        <f>SUMIF(CSV!$B:$B,$A201,CSV!E:E)/$C201</f>
        <v>0.55555555555555558</v>
      </c>
      <c r="K201" s="10">
        <f>(SUMIF(CSV!$A:$A,$A201,CSV!E:E) +SUMIF(CSV!$B:$B,$A201,CSV!D:D))/$D201</f>
        <v>1.7894736842105263</v>
      </c>
      <c r="L201" s="6">
        <f>SUMIF(CSV!$A:$A,$A201,CSV!E:E)/$B201</f>
        <v>2.2000000000000002</v>
      </c>
      <c r="M201" s="6">
        <f>SUMIF(CSV!$B:$B,$A201,CSV!D:D)/$C201</f>
        <v>1.3333333333333333</v>
      </c>
      <c r="N201" s="10">
        <f>(SUMIF(CSV!$A:$A,$A201,CSV!L:L) +SUMIF(CSV!$B:$B,$A201,CSV!L:L))/$D201</f>
        <v>1.5263157894736843</v>
      </c>
      <c r="O201" s="6">
        <f>SUMIF(CSV!$A:$A,$A201,CSV!L:L)/$B201</f>
        <v>1.9</v>
      </c>
      <c r="P201" s="6">
        <f>SUMIF(CSV!$B:$B,$A201,CSV!L:L)/$C201</f>
        <v>1.1111111111111112</v>
      </c>
      <c r="Q201" s="10">
        <f>(SUMIF(CSV!$A:$A,$A201,CSV!H:H) +SUMIF(CSV!$B:$B,$A201,CSV!J:J))/$D201</f>
        <v>0.63157894736842102</v>
      </c>
      <c r="R201" s="6">
        <f>SUMIF(CSV!$A:$A,$A201,CSV!H:H)/$B201</f>
        <v>0.8</v>
      </c>
      <c r="S201" s="6">
        <f>SUMIF(CSV!$B:$B,$A201,CSV!J:J)/$C201</f>
        <v>0.44444444444444442</v>
      </c>
      <c r="T201" s="10">
        <f>(SUMIF(CSV!$A:$A,$A201,CSV!I:I) +SUMIF(CSV!$B:$B,$A201,CSV!K:K))/$D201</f>
        <v>0.89473684210526316</v>
      </c>
      <c r="U201" s="6">
        <f>SUMIF(CSV!$A:$A,$A201,CSV!I:I)/$B201</f>
        <v>1.1000000000000001</v>
      </c>
      <c r="V201" s="6">
        <f>SUMIF(CSV!$B:$B,$A201,CSV!K:K)/$C201</f>
        <v>0.66666666666666663</v>
      </c>
      <c r="W201" s="10">
        <f>(SUMIF(CSV!$A:$A,$A201,CSV!Q:Q) +SUMIF(CSV!$B:$B,$A201,CSV!Q:Q))/$D201</f>
        <v>1.4210526315789473</v>
      </c>
      <c r="X201" s="6">
        <f>SUMIF(CSV!$A:$A,$A201,CSV!Q:Q)/$B201</f>
        <v>2</v>
      </c>
      <c r="Y201" s="6">
        <f>SUMIF(CSV!$B:$B,$A201,CSV!Q:Q)/$C201</f>
        <v>0.77777777777777779</v>
      </c>
      <c r="Z201" s="10">
        <f>(SUMIF(CSV!$A:$A,$A201,CSV!M:M) +SUMIF(CSV!$B:$B,$A201,CSV!O:O))/$D201</f>
        <v>0.52631578947368418</v>
      </c>
      <c r="AA201" s="6">
        <f>SUMIF(CSV!$A:$A,$A201,CSV!M:M)/$B201</f>
        <v>0.9</v>
      </c>
      <c r="AB201" s="6">
        <f>SUMIF(CSV!$B:$B,$A201,CSV!O:O)/$C201</f>
        <v>0.1111111111111111</v>
      </c>
      <c r="AC201" s="10">
        <f>(SUMIF(CSV!$A:$A,$A201,CSV!N:N) +SUMIF(CSV!$B:$B,$A201,CSV!P:P))/$D201</f>
        <v>0.89473684210526316</v>
      </c>
      <c r="AD201" s="6">
        <f>SUMIF(CSV!$A:$A,$A201,CSV!N:N)/$B201</f>
        <v>1.1000000000000001</v>
      </c>
      <c r="AE201" s="14">
        <f>SUMIF(CSV!$B:$B,$A201,CSV!P:P)/$C201</f>
        <v>0.66666666666666663</v>
      </c>
    </row>
    <row r="202" spans="1:31" x14ac:dyDescent="0.3">
      <c r="A202" s="62" t="s">
        <v>297</v>
      </c>
      <c r="B202" s="9">
        <f>COUNTIF(CSV!A:A,A202)</f>
        <v>10</v>
      </c>
      <c r="C202" s="4">
        <f>COUNTIF(CSV!B:B,A202)</f>
        <v>9</v>
      </c>
      <c r="D202" s="4">
        <f t="shared" si="6"/>
        <v>19</v>
      </c>
      <c r="E202" s="10">
        <f>(SUMIF(CSV!$A:$A,$A202,CSV!F:F) +SUMIF(CSV!$B:$B,$A202,CSV!F:F))/$D202</f>
        <v>2.3684210526315788</v>
      </c>
      <c r="F202" s="6">
        <f>SUMIF(CSV!$A:$A,$A202,CSV!F:F)/$B202</f>
        <v>2.4</v>
      </c>
      <c r="G202" s="6">
        <f>SUMIF(CSV!$B:$B,$A202,CSV!F:F)/$C202</f>
        <v>2.3333333333333335</v>
      </c>
      <c r="H202" s="10">
        <f>(SUMIF(CSV!$A:$A,$A202,CSV!D:D) +SUMIF(CSV!$B:$B,$A202,CSV!E:E))/$D202</f>
        <v>1.1578947368421053</v>
      </c>
      <c r="I202" s="6">
        <f>SUMIF(CSV!$A:$A,$A202,CSV!D:D)/$B202</f>
        <v>1.2</v>
      </c>
      <c r="J202" s="6">
        <f>SUMIF(CSV!$B:$B,$A202,CSV!E:E)/$C202</f>
        <v>1.1111111111111112</v>
      </c>
      <c r="K202" s="10">
        <f>(SUMIF(CSV!$A:$A,$A202,CSV!E:E) +SUMIF(CSV!$B:$B,$A202,CSV!D:D))/$D202</f>
        <v>1.2105263157894737</v>
      </c>
      <c r="L202" s="6">
        <f>SUMIF(CSV!$A:$A,$A202,CSV!E:E)/$B202</f>
        <v>1.2</v>
      </c>
      <c r="M202" s="6">
        <f>SUMIF(CSV!$B:$B,$A202,CSV!D:D)/$C202</f>
        <v>1.2222222222222223</v>
      </c>
      <c r="N202" s="10">
        <f>(SUMIF(CSV!$A:$A,$A202,CSV!L:L) +SUMIF(CSV!$B:$B,$A202,CSV!L:L))/$D202</f>
        <v>0.63157894736842102</v>
      </c>
      <c r="O202" s="6">
        <f>SUMIF(CSV!$A:$A,$A202,CSV!L:L)/$B202</f>
        <v>0.8</v>
      </c>
      <c r="P202" s="6">
        <f>SUMIF(CSV!$B:$B,$A202,CSV!L:L)/$C202</f>
        <v>0.44444444444444442</v>
      </c>
      <c r="Q202" s="10">
        <f>(SUMIF(CSV!$A:$A,$A202,CSV!H:H) +SUMIF(CSV!$B:$B,$A202,CSV!J:J))/$D202</f>
        <v>0.31578947368421051</v>
      </c>
      <c r="R202" s="6">
        <f>SUMIF(CSV!$A:$A,$A202,CSV!H:H)/$B202</f>
        <v>0.3</v>
      </c>
      <c r="S202" s="6">
        <f>SUMIF(CSV!$B:$B,$A202,CSV!J:J)/$C202</f>
        <v>0.33333333333333331</v>
      </c>
      <c r="T202" s="10">
        <f>(SUMIF(CSV!$A:$A,$A202,CSV!I:I) +SUMIF(CSV!$B:$B,$A202,CSV!K:K))/$D202</f>
        <v>0.31578947368421051</v>
      </c>
      <c r="U202" s="6">
        <f>SUMIF(CSV!$A:$A,$A202,CSV!I:I)/$B202</f>
        <v>0.5</v>
      </c>
      <c r="V202" s="6">
        <f>SUMIF(CSV!$B:$B,$A202,CSV!K:K)/$C202</f>
        <v>0.1111111111111111</v>
      </c>
      <c r="W202" s="10">
        <f>(SUMIF(CSV!$A:$A,$A202,CSV!Q:Q) +SUMIF(CSV!$B:$B,$A202,CSV!Q:Q))/$D202</f>
        <v>1.736842105263158</v>
      </c>
      <c r="X202" s="6">
        <f>SUMIF(CSV!$A:$A,$A202,CSV!Q:Q)/$B202</f>
        <v>1.6</v>
      </c>
      <c r="Y202" s="6">
        <f>SUMIF(CSV!$B:$B,$A202,CSV!Q:Q)/$C202</f>
        <v>1.8888888888888888</v>
      </c>
      <c r="Z202" s="10">
        <f>(SUMIF(CSV!$A:$A,$A202,CSV!M:M) +SUMIF(CSV!$B:$B,$A202,CSV!O:O))/$D202</f>
        <v>0.84210526315789469</v>
      </c>
      <c r="AA202" s="6">
        <f>SUMIF(CSV!$A:$A,$A202,CSV!M:M)/$B202</f>
        <v>0.9</v>
      </c>
      <c r="AB202" s="6">
        <f>SUMIF(CSV!$B:$B,$A202,CSV!O:O)/$C202</f>
        <v>0.77777777777777779</v>
      </c>
      <c r="AC202" s="10">
        <f>(SUMIF(CSV!$A:$A,$A202,CSV!N:N) +SUMIF(CSV!$B:$B,$A202,CSV!P:P))/$D202</f>
        <v>0.89473684210526316</v>
      </c>
      <c r="AD202" s="6">
        <f>SUMIF(CSV!$A:$A,$A202,CSV!N:N)/$B202</f>
        <v>0.7</v>
      </c>
      <c r="AE202" s="14">
        <f>SUMIF(CSV!$B:$B,$A202,CSV!P:P)/$C202</f>
        <v>1.1111111111111112</v>
      </c>
    </row>
    <row r="203" spans="1:31" x14ac:dyDescent="0.3">
      <c r="A203" s="62" t="s">
        <v>312</v>
      </c>
      <c r="B203" s="9">
        <f>COUNTIF(CSV!A:A,A203)</f>
        <v>10</v>
      </c>
      <c r="C203" s="4">
        <f>COUNTIF(CSV!B:B,A203)</f>
        <v>10</v>
      </c>
      <c r="D203" s="4">
        <f t="shared" si="6"/>
        <v>20</v>
      </c>
      <c r="E203" s="10">
        <f>(SUMIF(CSV!$A:$A,$A203,CSV!F:F) +SUMIF(CSV!$B:$B,$A203,CSV!F:F))/$D203</f>
        <v>2.7</v>
      </c>
      <c r="F203" s="6">
        <f>SUMIF(CSV!$A:$A,$A203,CSV!F:F)/$B203</f>
        <v>2</v>
      </c>
      <c r="G203" s="6">
        <f>SUMIF(CSV!$B:$B,$A203,CSV!F:F)/$C203</f>
        <v>3.4</v>
      </c>
      <c r="H203" s="10">
        <f>(SUMIF(CSV!$A:$A,$A203,CSV!D:D) +SUMIF(CSV!$B:$B,$A203,CSV!E:E))/$D203</f>
        <v>1.5</v>
      </c>
      <c r="I203" s="6">
        <f>SUMIF(CSV!$A:$A,$A203,CSV!D:D)/$B203</f>
        <v>1.5</v>
      </c>
      <c r="J203" s="6">
        <f>SUMIF(CSV!$B:$B,$A203,CSV!E:E)/$C203</f>
        <v>1.5</v>
      </c>
      <c r="K203" s="10">
        <f>(SUMIF(CSV!$A:$A,$A203,CSV!E:E) +SUMIF(CSV!$B:$B,$A203,CSV!D:D))/$D203</f>
        <v>1.2</v>
      </c>
      <c r="L203" s="6">
        <f>SUMIF(CSV!$A:$A,$A203,CSV!E:E)/$B203</f>
        <v>0.5</v>
      </c>
      <c r="M203" s="6">
        <f>SUMIF(CSV!$B:$B,$A203,CSV!D:D)/$C203</f>
        <v>1.9</v>
      </c>
      <c r="N203" s="10">
        <f>(SUMIF(CSV!$A:$A,$A203,CSV!L:L) +SUMIF(CSV!$B:$B,$A203,CSV!L:L))/$D203</f>
        <v>1.2</v>
      </c>
      <c r="O203" s="6">
        <f>SUMIF(CSV!$A:$A,$A203,CSV!L:L)/$B203</f>
        <v>0.9</v>
      </c>
      <c r="P203" s="6">
        <f>SUMIF(CSV!$B:$B,$A203,CSV!L:L)/$C203</f>
        <v>1.5</v>
      </c>
      <c r="Q203" s="10">
        <f>(SUMIF(CSV!$A:$A,$A203,CSV!H:H) +SUMIF(CSV!$B:$B,$A203,CSV!J:J))/$D203</f>
        <v>0.55000000000000004</v>
      </c>
      <c r="R203" s="6">
        <f>SUMIF(CSV!$A:$A,$A203,CSV!H:H)/$B203</f>
        <v>0.5</v>
      </c>
      <c r="S203" s="6">
        <f>SUMIF(CSV!$B:$B,$A203,CSV!J:J)/$C203</f>
        <v>0.6</v>
      </c>
      <c r="T203" s="10">
        <f>(SUMIF(CSV!$A:$A,$A203,CSV!I:I) +SUMIF(CSV!$B:$B,$A203,CSV!K:K))/$D203</f>
        <v>0.65</v>
      </c>
      <c r="U203" s="6">
        <f>SUMIF(CSV!$A:$A,$A203,CSV!I:I)/$B203</f>
        <v>0.4</v>
      </c>
      <c r="V203" s="6">
        <f>SUMIF(CSV!$B:$B,$A203,CSV!K:K)/$C203</f>
        <v>0.9</v>
      </c>
      <c r="W203" s="10">
        <f>(SUMIF(CSV!$A:$A,$A203,CSV!Q:Q) +SUMIF(CSV!$B:$B,$A203,CSV!Q:Q))/$D203</f>
        <v>1.5</v>
      </c>
      <c r="X203" s="6">
        <f>SUMIF(CSV!$A:$A,$A203,CSV!Q:Q)/$B203</f>
        <v>1.1000000000000001</v>
      </c>
      <c r="Y203" s="6">
        <f>SUMIF(CSV!$B:$B,$A203,CSV!Q:Q)/$C203</f>
        <v>1.9</v>
      </c>
      <c r="Z203" s="10">
        <f>(SUMIF(CSV!$A:$A,$A203,CSV!M:M) +SUMIF(CSV!$B:$B,$A203,CSV!O:O))/$D203</f>
        <v>0.95</v>
      </c>
      <c r="AA203" s="6">
        <f>SUMIF(CSV!$A:$A,$A203,CSV!M:M)/$B203</f>
        <v>1</v>
      </c>
      <c r="AB203" s="6">
        <f>SUMIF(CSV!$B:$B,$A203,CSV!O:O)/$C203</f>
        <v>0.9</v>
      </c>
      <c r="AC203" s="10">
        <f>(SUMIF(CSV!$A:$A,$A203,CSV!N:N) +SUMIF(CSV!$B:$B,$A203,CSV!P:P))/$D203</f>
        <v>0.55000000000000004</v>
      </c>
      <c r="AD203" s="6">
        <f>SUMIF(CSV!$A:$A,$A203,CSV!N:N)/$B203</f>
        <v>0.1</v>
      </c>
      <c r="AE203" s="14">
        <f>SUMIF(CSV!$B:$B,$A203,CSV!P:P)/$C203</f>
        <v>1</v>
      </c>
    </row>
    <row r="204" spans="1:31" x14ac:dyDescent="0.3">
      <c r="A204" s="62" t="s">
        <v>316</v>
      </c>
      <c r="B204" s="9">
        <f>COUNTIF(CSV!A:A,A204)</f>
        <v>9</v>
      </c>
      <c r="C204" s="4">
        <f>COUNTIF(CSV!B:B,A204)</f>
        <v>10</v>
      </c>
      <c r="D204" s="4">
        <f>B204+C204</f>
        <v>19</v>
      </c>
      <c r="E204" s="10">
        <f>(SUMIF(CSV!$A:$A,$A204,CSV!F:F) +SUMIF(CSV!$B:$B,$A204,CSV!F:F))/$D204</f>
        <v>2.3684210526315788</v>
      </c>
      <c r="F204" s="6">
        <f>SUMIF(CSV!$A:$A,$A204,CSV!F:F)/$B204</f>
        <v>2.2222222222222223</v>
      </c>
      <c r="G204" s="6">
        <f>SUMIF(CSV!$B:$B,$A204,CSV!F:F)/$C204</f>
        <v>2.5</v>
      </c>
      <c r="H204" s="10">
        <f>(SUMIF(CSV!$A:$A,$A204,CSV!D:D) +SUMIF(CSV!$B:$B,$A204,CSV!E:E))/$D204</f>
        <v>1.2105263157894737</v>
      </c>
      <c r="I204" s="6">
        <f>SUMIF(CSV!$A:$A,$A204,CSV!D:D)/$B204</f>
        <v>1</v>
      </c>
      <c r="J204" s="6">
        <f>SUMIF(CSV!$B:$B,$A204,CSV!E:E)/$C204</f>
        <v>1.4</v>
      </c>
      <c r="K204" s="10">
        <f>(SUMIF(CSV!$A:$A,$A204,CSV!E:E) +SUMIF(CSV!$B:$B,$A204,CSV!D:D))/$D204</f>
        <v>1.1578947368421053</v>
      </c>
      <c r="L204" s="6">
        <f>SUMIF(CSV!$A:$A,$A204,CSV!E:E)/$B204</f>
        <v>1.2222222222222223</v>
      </c>
      <c r="M204" s="6">
        <f>SUMIF(CSV!$B:$B,$A204,CSV!D:D)/$C204</f>
        <v>1.1000000000000001</v>
      </c>
      <c r="N204" s="10">
        <f>(SUMIF(CSV!$A:$A,$A204,CSV!L:L) +SUMIF(CSV!$B:$B,$A204,CSV!L:L))/$D204</f>
        <v>1.3157894736842106</v>
      </c>
      <c r="O204" s="6">
        <f>SUMIF(CSV!$A:$A,$A204,CSV!L:L)/$B204</f>
        <v>1.3333333333333333</v>
      </c>
      <c r="P204" s="6">
        <f>SUMIF(CSV!$B:$B,$A204,CSV!L:L)/$C204</f>
        <v>1.3</v>
      </c>
      <c r="Q204" s="10">
        <f>(SUMIF(CSV!$A:$A,$A204,CSV!H:H) +SUMIF(CSV!$B:$B,$A204,CSV!J:J))/$D204</f>
        <v>0.57894736842105265</v>
      </c>
      <c r="R204" s="6">
        <f>SUMIF(CSV!$A:$A,$A204,CSV!H:H)/$B204</f>
        <v>0.55555555555555558</v>
      </c>
      <c r="S204" s="6">
        <f>SUMIF(CSV!$B:$B,$A204,CSV!J:J)/$C204</f>
        <v>0.6</v>
      </c>
      <c r="T204" s="10">
        <f>(SUMIF(CSV!$A:$A,$A204,CSV!I:I) +SUMIF(CSV!$B:$B,$A204,CSV!K:K))/$D204</f>
        <v>0.73684210526315785</v>
      </c>
      <c r="U204" s="6">
        <f>SUMIF(CSV!$A:$A,$A204,CSV!I:I)/$B204</f>
        <v>0.77777777777777779</v>
      </c>
      <c r="V204" s="6">
        <f>SUMIF(CSV!$B:$B,$A204,CSV!K:K)/$C204</f>
        <v>0.7</v>
      </c>
      <c r="W204" s="10">
        <f>(SUMIF(CSV!$A:$A,$A204,CSV!Q:Q) +SUMIF(CSV!$B:$B,$A204,CSV!Q:Q))/$D204</f>
        <v>1.0526315789473684</v>
      </c>
      <c r="X204" s="6">
        <f>SUMIF(CSV!$A:$A,$A204,CSV!Q:Q)/$B204</f>
        <v>0.88888888888888884</v>
      </c>
      <c r="Y204" s="6">
        <f>SUMIF(CSV!$B:$B,$A204,CSV!Q:Q)/$C204</f>
        <v>1.2</v>
      </c>
      <c r="Z204" s="10">
        <f>(SUMIF(CSV!$A:$A,$A204,CSV!M:M) +SUMIF(CSV!$B:$B,$A204,CSV!O:O))/$D204</f>
        <v>0.63157894736842102</v>
      </c>
      <c r="AA204" s="6">
        <f>SUMIF(CSV!$A:$A,$A204,CSV!M:M)/$B204</f>
        <v>0.44444444444444442</v>
      </c>
      <c r="AB204" s="6">
        <f>SUMIF(CSV!$B:$B,$A204,CSV!O:O)/$C204</f>
        <v>0.8</v>
      </c>
      <c r="AC204" s="10">
        <f>(SUMIF(CSV!$A:$A,$A204,CSV!N:N) +SUMIF(CSV!$B:$B,$A204,CSV!P:P))/$D204</f>
        <v>0.42105263157894735</v>
      </c>
      <c r="AD204" s="6">
        <f>SUMIF(CSV!$A:$A,$A204,CSV!N:N)/$B204</f>
        <v>0.44444444444444442</v>
      </c>
      <c r="AE204" s="14">
        <f>SUMIF(CSV!$B:$B,$A204,CSV!P:P)/$C204</f>
        <v>0.4</v>
      </c>
    </row>
    <row r="205" spans="1:31" x14ac:dyDescent="0.3">
      <c r="A205" s="62" t="s">
        <v>304</v>
      </c>
      <c r="B205" s="9">
        <f>COUNTIF(CSV!A:A,A205)</f>
        <v>9</v>
      </c>
      <c r="C205" s="4">
        <f>COUNTIF(CSV!B:B,A205)</f>
        <v>10</v>
      </c>
      <c r="D205" s="4">
        <f t="shared" si="6"/>
        <v>19</v>
      </c>
      <c r="E205" s="10">
        <f>(SUMIF(CSV!$A:$A,$A205,CSV!F:F) +SUMIF(CSV!$B:$B,$A205,CSV!F:F))/$D205</f>
        <v>2</v>
      </c>
      <c r="F205" s="6">
        <f>SUMIF(CSV!$A:$A,$A205,CSV!F:F)/$B205</f>
        <v>2.2222222222222223</v>
      </c>
      <c r="G205" s="6">
        <f>SUMIF(CSV!$B:$B,$A205,CSV!F:F)/$C205</f>
        <v>1.8</v>
      </c>
      <c r="H205" s="10">
        <f>(SUMIF(CSV!$A:$A,$A205,CSV!D:D) +SUMIF(CSV!$B:$B,$A205,CSV!E:E))/$D205</f>
        <v>0.89473684210526316</v>
      </c>
      <c r="I205" s="6">
        <f>SUMIF(CSV!$A:$A,$A205,CSV!D:D)/$B205</f>
        <v>0.88888888888888884</v>
      </c>
      <c r="J205" s="6">
        <f>SUMIF(CSV!$B:$B,$A205,CSV!E:E)/$C205</f>
        <v>0.9</v>
      </c>
      <c r="K205" s="10">
        <f>(SUMIF(CSV!$A:$A,$A205,CSV!E:E) +SUMIF(CSV!$B:$B,$A205,CSV!D:D))/$D205</f>
        <v>1.1052631578947369</v>
      </c>
      <c r="L205" s="6">
        <f>SUMIF(CSV!$A:$A,$A205,CSV!E:E)/$B205</f>
        <v>1.3333333333333333</v>
      </c>
      <c r="M205" s="6">
        <f>SUMIF(CSV!$B:$B,$A205,CSV!D:D)/$C205</f>
        <v>0.9</v>
      </c>
      <c r="N205" s="10">
        <f>(SUMIF(CSV!$A:$A,$A205,CSV!L:L) +SUMIF(CSV!$B:$B,$A205,CSV!L:L))/$D205</f>
        <v>0.73684210526315785</v>
      </c>
      <c r="O205" s="6">
        <f>SUMIF(CSV!$A:$A,$A205,CSV!L:L)/$B205</f>
        <v>0.77777777777777779</v>
      </c>
      <c r="P205" s="6">
        <f>SUMIF(CSV!$B:$B,$A205,CSV!L:L)/$C205</f>
        <v>0.7</v>
      </c>
      <c r="Q205" s="10">
        <f>(SUMIF(CSV!$A:$A,$A205,CSV!H:H) +SUMIF(CSV!$B:$B,$A205,CSV!J:J))/$D205</f>
        <v>0.21052631578947367</v>
      </c>
      <c r="R205" s="6">
        <f>SUMIF(CSV!$A:$A,$A205,CSV!H:H)/$B205</f>
        <v>0.1111111111111111</v>
      </c>
      <c r="S205" s="6">
        <f>SUMIF(CSV!$B:$B,$A205,CSV!J:J)/$C205</f>
        <v>0.3</v>
      </c>
      <c r="T205" s="10">
        <f>(SUMIF(CSV!$A:$A,$A205,CSV!I:I) +SUMIF(CSV!$B:$B,$A205,CSV!K:K))/$D205</f>
        <v>0.52631578947368418</v>
      </c>
      <c r="U205" s="6">
        <f>SUMIF(CSV!$A:$A,$A205,CSV!I:I)/$B205</f>
        <v>0.66666666666666663</v>
      </c>
      <c r="V205" s="6">
        <f>SUMIF(CSV!$B:$B,$A205,CSV!K:K)/$C205</f>
        <v>0.4</v>
      </c>
      <c r="W205" s="10">
        <f>(SUMIF(CSV!$A:$A,$A205,CSV!Q:Q) +SUMIF(CSV!$B:$B,$A205,CSV!Q:Q))/$D205</f>
        <v>1.263157894736842</v>
      </c>
      <c r="X205" s="6">
        <f>SUMIF(CSV!$A:$A,$A205,CSV!Q:Q)/$B205</f>
        <v>1.4444444444444444</v>
      </c>
      <c r="Y205" s="6">
        <f>SUMIF(CSV!$B:$B,$A205,CSV!Q:Q)/$C205</f>
        <v>1.1000000000000001</v>
      </c>
      <c r="Z205" s="10">
        <f>(SUMIF(CSV!$A:$A,$A205,CSV!M:M) +SUMIF(CSV!$B:$B,$A205,CSV!O:O))/$D205</f>
        <v>0.68421052631578949</v>
      </c>
      <c r="AA205" s="6">
        <f>SUMIF(CSV!$A:$A,$A205,CSV!M:M)/$B205</f>
        <v>0.77777777777777779</v>
      </c>
      <c r="AB205" s="6">
        <f>SUMIF(CSV!$B:$B,$A205,CSV!O:O)/$C205</f>
        <v>0.6</v>
      </c>
      <c r="AC205" s="10">
        <f>(SUMIF(CSV!$A:$A,$A205,CSV!N:N) +SUMIF(CSV!$B:$B,$A205,CSV!P:P))/$D205</f>
        <v>0.57894736842105265</v>
      </c>
      <c r="AD205" s="6">
        <f>SUMIF(CSV!$A:$A,$A205,CSV!N:N)/$B205</f>
        <v>0.66666666666666663</v>
      </c>
      <c r="AE205" s="14">
        <f>SUMIF(CSV!$B:$B,$A205,CSV!P:P)/$C205</f>
        <v>0.5</v>
      </c>
    </row>
    <row r="206" spans="1:31" x14ac:dyDescent="0.3">
      <c r="A206" s="62" t="s">
        <v>308</v>
      </c>
      <c r="B206" s="9">
        <f>COUNTIF(CSV!A:A,A206)</f>
        <v>9</v>
      </c>
      <c r="C206" s="4">
        <f>COUNTIF(CSV!B:B,A206)</f>
        <v>11</v>
      </c>
      <c r="D206" s="4">
        <f t="shared" si="6"/>
        <v>20</v>
      </c>
      <c r="E206" s="10">
        <f>(SUMIF(CSV!$A:$A,$A206,CSV!F:F) +SUMIF(CSV!$B:$B,$A206,CSV!F:F))/$D206</f>
        <v>2.65</v>
      </c>
      <c r="F206" s="6">
        <f>SUMIF(CSV!$A:$A,$A206,CSV!F:F)/$B206</f>
        <v>2.1111111111111112</v>
      </c>
      <c r="G206" s="6">
        <f>SUMIF(CSV!$B:$B,$A206,CSV!F:F)/$C206</f>
        <v>3.0909090909090908</v>
      </c>
      <c r="H206" s="10">
        <f>(SUMIF(CSV!$A:$A,$A206,CSV!D:D) +SUMIF(CSV!$B:$B,$A206,CSV!E:E))/$D206</f>
        <v>1.55</v>
      </c>
      <c r="I206" s="6">
        <f>SUMIF(CSV!$A:$A,$A206,CSV!D:D)/$B206</f>
        <v>1.4444444444444444</v>
      </c>
      <c r="J206" s="6">
        <f>SUMIF(CSV!$B:$B,$A206,CSV!E:E)/$C206</f>
        <v>1.6363636363636365</v>
      </c>
      <c r="K206" s="10">
        <f>(SUMIF(CSV!$A:$A,$A206,CSV!E:E) +SUMIF(CSV!$B:$B,$A206,CSV!D:D))/$D206</f>
        <v>1.1000000000000001</v>
      </c>
      <c r="L206" s="6">
        <f>SUMIF(CSV!$A:$A,$A206,CSV!E:E)/$B206</f>
        <v>0.66666666666666663</v>
      </c>
      <c r="M206" s="6">
        <f>SUMIF(CSV!$B:$B,$A206,CSV!D:D)/$C206</f>
        <v>1.4545454545454546</v>
      </c>
      <c r="N206" s="10">
        <f>(SUMIF(CSV!$A:$A,$A206,CSV!L:L) +SUMIF(CSV!$B:$B,$A206,CSV!L:L))/$D206</f>
        <v>1.1499999999999999</v>
      </c>
      <c r="O206" s="6">
        <f>SUMIF(CSV!$A:$A,$A206,CSV!L:L)/$B206</f>
        <v>1.1111111111111112</v>
      </c>
      <c r="P206" s="6">
        <f>SUMIF(CSV!$B:$B,$A206,CSV!L:L)/$C206</f>
        <v>1.1818181818181819</v>
      </c>
      <c r="Q206" s="10">
        <f>(SUMIF(CSV!$A:$A,$A206,CSV!H:H) +SUMIF(CSV!$B:$B,$A206,CSV!J:J))/$D206</f>
        <v>0.65</v>
      </c>
      <c r="R206" s="6">
        <f>SUMIF(CSV!$A:$A,$A206,CSV!H:H)/$B206</f>
        <v>0.66666666666666663</v>
      </c>
      <c r="S206" s="6">
        <f>SUMIF(CSV!$B:$B,$A206,CSV!J:J)/$C206</f>
        <v>0.63636363636363635</v>
      </c>
      <c r="T206" s="10">
        <f>(SUMIF(CSV!$A:$A,$A206,CSV!I:I) +SUMIF(CSV!$B:$B,$A206,CSV!K:K))/$D206</f>
        <v>0.5</v>
      </c>
      <c r="U206" s="6">
        <f>SUMIF(CSV!$A:$A,$A206,CSV!I:I)/$B206</f>
        <v>0.44444444444444442</v>
      </c>
      <c r="V206" s="6">
        <f>SUMIF(CSV!$B:$B,$A206,CSV!K:K)/$C206</f>
        <v>0.54545454545454541</v>
      </c>
      <c r="W206" s="10">
        <f>(SUMIF(CSV!$A:$A,$A206,CSV!Q:Q) +SUMIF(CSV!$B:$B,$A206,CSV!Q:Q))/$D206</f>
        <v>1.5</v>
      </c>
      <c r="X206" s="6">
        <f>SUMIF(CSV!$A:$A,$A206,CSV!Q:Q)/$B206</f>
        <v>1</v>
      </c>
      <c r="Y206" s="6">
        <f>SUMIF(CSV!$B:$B,$A206,CSV!Q:Q)/$C206</f>
        <v>1.9090909090909092</v>
      </c>
      <c r="Z206" s="10">
        <f>(SUMIF(CSV!$A:$A,$A206,CSV!M:M) +SUMIF(CSV!$B:$B,$A206,CSV!O:O))/$D206</f>
        <v>0.9</v>
      </c>
      <c r="AA206" s="6">
        <f>SUMIF(CSV!$A:$A,$A206,CSV!M:M)/$B206</f>
        <v>0.77777777777777779</v>
      </c>
      <c r="AB206" s="6">
        <f>SUMIF(CSV!$B:$B,$A206,CSV!O:O)/$C206</f>
        <v>1</v>
      </c>
      <c r="AC206" s="10">
        <f>(SUMIF(CSV!$A:$A,$A206,CSV!N:N) +SUMIF(CSV!$B:$B,$A206,CSV!P:P))/$D206</f>
        <v>0.6</v>
      </c>
      <c r="AD206" s="6">
        <f>SUMIF(CSV!$A:$A,$A206,CSV!N:N)/$B206</f>
        <v>0.22222222222222221</v>
      </c>
      <c r="AE206" s="14">
        <f>SUMIF(CSV!$B:$B,$A206,CSV!P:P)/$C206</f>
        <v>0.90909090909090906</v>
      </c>
    </row>
    <row r="207" spans="1:31" x14ac:dyDescent="0.3">
      <c r="A207" s="62" t="s">
        <v>305</v>
      </c>
      <c r="B207" s="9">
        <f>COUNTIF(CSV!A:A,A207)</f>
        <v>10</v>
      </c>
      <c r="C207" s="4">
        <f>COUNTIF(CSV!B:B,A207)</f>
        <v>10</v>
      </c>
      <c r="D207" s="4">
        <f t="shared" si="6"/>
        <v>20</v>
      </c>
      <c r="E207" s="10">
        <f>(SUMIF(CSV!$A:$A,$A207,CSV!F:F) +SUMIF(CSV!$B:$B,$A207,CSV!F:F))/$D207</f>
        <v>1.85</v>
      </c>
      <c r="F207" s="6">
        <f>SUMIF(CSV!$A:$A,$A207,CSV!F:F)/$B207</f>
        <v>1.9</v>
      </c>
      <c r="G207" s="6">
        <f>SUMIF(CSV!$B:$B,$A207,CSV!F:F)/$C207</f>
        <v>1.8</v>
      </c>
      <c r="H207" s="10">
        <f>(SUMIF(CSV!$A:$A,$A207,CSV!D:D) +SUMIF(CSV!$B:$B,$A207,CSV!E:E))/$D207</f>
        <v>0.95</v>
      </c>
      <c r="I207" s="6">
        <f>SUMIF(CSV!$A:$A,$A207,CSV!D:D)/$B207</f>
        <v>1.1000000000000001</v>
      </c>
      <c r="J207" s="6">
        <f>SUMIF(CSV!$B:$B,$A207,CSV!E:E)/$C207</f>
        <v>0.8</v>
      </c>
      <c r="K207" s="10">
        <f>(SUMIF(CSV!$A:$A,$A207,CSV!E:E) +SUMIF(CSV!$B:$B,$A207,CSV!D:D))/$D207</f>
        <v>0.9</v>
      </c>
      <c r="L207" s="6">
        <f>SUMIF(CSV!$A:$A,$A207,CSV!E:E)/$B207</f>
        <v>0.8</v>
      </c>
      <c r="M207" s="6">
        <f>SUMIF(CSV!$B:$B,$A207,CSV!D:D)/$C207</f>
        <v>1</v>
      </c>
      <c r="N207" s="10">
        <f>(SUMIF(CSV!$A:$A,$A207,CSV!L:L) +SUMIF(CSV!$B:$B,$A207,CSV!L:L))/$D207</f>
        <v>0.8</v>
      </c>
      <c r="O207" s="6">
        <f>SUMIF(CSV!$A:$A,$A207,CSV!L:L)/$B207</f>
        <v>0.6</v>
      </c>
      <c r="P207" s="6">
        <f>SUMIF(CSV!$B:$B,$A207,CSV!L:L)/$C207</f>
        <v>1</v>
      </c>
      <c r="Q207" s="10">
        <f>(SUMIF(CSV!$A:$A,$A207,CSV!H:H) +SUMIF(CSV!$B:$B,$A207,CSV!J:J))/$D207</f>
        <v>0.4</v>
      </c>
      <c r="R207" s="6">
        <f>SUMIF(CSV!$A:$A,$A207,CSV!H:H)/$B207</f>
        <v>0.4</v>
      </c>
      <c r="S207" s="6">
        <f>SUMIF(CSV!$B:$B,$A207,CSV!J:J)/$C207</f>
        <v>0.4</v>
      </c>
      <c r="T207" s="10">
        <f>(SUMIF(CSV!$A:$A,$A207,CSV!I:I) +SUMIF(CSV!$B:$B,$A207,CSV!K:K))/$D207</f>
        <v>0.4</v>
      </c>
      <c r="U207" s="6">
        <f>SUMIF(CSV!$A:$A,$A207,CSV!I:I)/$B207</f>
        <v>0.2</v>
      </c>
      <c r="V207" s="6">
        <f>SUMIF(CSV!$B:$B,$A207,CSV!K:K)/$C207</f>
        <v>0.6</v>
      </c>
      <c r="W207" s="10">
        <f>(SUMIF(CSV!$A:$A,$A207,CSV!Q:Q) +SUMIF(CSV!$B:$B,$A207,CSV!Q:Q))/$D207</f>
        <v>1.05</v>
      </c>
      <c r="X207" s="6">
        <f>SUMIF(CSV!$A:$A,$A207,CSV!Q:Q)/$B207</f>
        <v>1.3</v>
      </c>
      <c r="Y207" s="6">
        <f>SUMIF(CSV!$B:$B,$A207,CSV!Q:Q)/$C207</f>
        <v>0.8</v>
      </c>
      <c r="Z207" s="10">
        <f>(SUMIF(CSV!$A:$A,$A207,CSV!M:M) +SUMIF(CSV!$B:$B,$A207,CSV!O:O))/$D207</f>
        <v>0.55000000000000004</v>
      </c>
      <c r="AA207" s="6">
        <f>SUMIF(CSV!$A:$A,$A207,CSV!M:M)/$B207</f>
        <v>0.7</v>
      </c>
      <c r="AB207" s="6">
        <f>SUMIF(CSV!$B:$B,$A207,CSV!O:O)/$C207</f>
        <v>0.4</v>
      </c>
      <c r="AC207" s="10">
        <f>(SUMIF(CSV!$A:$A,$A207,CSV!N:N) +SUMIF(CSV!$B:$B,$A207,CSV!P:P))/$D207</f>
        <v>0.5</v>
      </c>
      <c r="AD207" s="6">
        <f>SUMIF(CSV!$A:$A,$A207,CSV!N:N)/$B207</f>
        <v>0.6</v>
      </c>
      <c r="AE207" s="14">
        <f>SUMIF(CSV!$B:$B,$A207,CSV!P:P)/$C207</f>
        <v>0.4</v>
      </c>
    </row>
    <row r="208" spans="1:31" x14ac:dyDescent="0.3">
      <c r="A208" s="62" t="s">
        <v>311</v>
      </c>
      <c r="B208" s="9">
        <f>COUNTIF(CSV!A:A,A208)</f>
        <v>10</v>
      </c>
      <c r="C208" s="4">
        <f>COUNTIF(CSV!B:B,A208)</f>
        <v>9</v>
      </c>
      <c r="D208" s="4">
        <f t="shared" si="6"/>
        <v>19</v>
      </c>
      <c r="E208" s="10">
        <f>(SUMIF(CSV!$A:$A,$A208,CSV!F:F) +SUMIF(CSV!$B:$B,$A208,CSV!F:F))/$D208</f>
        <v>2.3684210526315788</v>
      </c>
      <c r="F208" s="6">
        <f>SUMIF(CSV!$A:$A,$A208,CSV!F:F)/$B208</f>
        <v>2.4</v>
      </c>
      <c r="G208" s="6">
        <f>SUMIF(CSV!$B:$B,$A208,CSV!F:F)/$C208</f>
        <v>2.3333333333333335</v>
      </c>
      <c r="H208" s="10">
        <f>(SUMIF(CSV!$A:$A,$A208,CSV!D:D) +SUMIF(CSV!$B:$B,$A208,CSV!E:E))/$D208</f>
        <v>1.0526315789473684</v>
      </c>
      <c r="I208" s="6">
        <f>SUMIF(CSV!$A:$A,$A208,CSV!D:D)/$B208</f>
        <v>1</v>
      </c>
      <c r="J208" s="6">
        <f>SUMIF(CSV!$B:$B,$A208,CSV!E:E)/$C208</f>
        <v>1.1111111111111112</v>
      </c>
      <c r="K208" s="10">
        <f>(SUMIF(CSV!$A:$A,$A208,CSV!E:E) +SUMIF(CSV!$B:$B,$A208,CSV!D:D))/$D208</f>
        <v>1.3157894736842106</v>
      </c>
      <c r="L208" s="6">
        <f>SUMIF(CSV!$A:$A,$A208,CSV!E:E)/$B208</f>
        <v>1.4</v>
      </c>
      <c r="M208" s="6">
        <f>SUMIF(CSV!$B:$B,$A208,CSV!D:D)/$C208</f>
        <v>1.2222222222222223</v>
      </c>
      <c r="N208" s="10">
        <f>(SUMIF(CSV!$A:$A,$A208,CSV!L:L) +SUMIF(CSV!$B:$B,$A208,CSV!L:L))/$D208</f>
        <v>0.68421052631578949</v>
      </c>
      <c r="O208" s="6">
        <f>SUMIF(CSV!$A:$A,$A208,CSV!L:L)/$B208</f>
        <v>0.6</v>
      </c>
      <c r="P208" s="6">
        <f>SUMIF(CSV!$B:$B,$A208,CSV!L:L)/$C208</f>
        <v>0.77777777777777779</v>
      </c>
      <c r="Q208" s="10">
        <f>(SUMIF(CSV!$A:$A,$A208,CSV!H:H) +SUMIF(CSV!$B:$B,$A208,CSV!J:J))/$D208</f>
        <v>0.26315789473684209</v>
      </c>
      <c r="R208" s="6">
        <f>SUMIF(CSV!$A:$A,$A208,CSV!H:H)/$B208</f>
        <v>0.2</v>
      </c>
      <c r="S208" s="6">
        <f>SUMIF(CSV!$B:$B,$A208,CSV!J:J)/$C208</f>
        <v>0.33333333333333331</v>
      </c>
      <c r="T208" s="10">
        <f>(SUMIF(CSV!$A:$A,$A208,CSV!I:I) +SUMIF(CSV!$B:$B,$A208,CSV!K:K))/$D208</f>
        <v>0.42105263157894735</v>
      </c>
      <c r="U208" s="6">
        <f>SUMIF(CSV!$A:$A,$A208,CSV!I:I)/$B208</f>
        <v>0.4</v>
      </c>
      <c r="V208" s="6">
        <f>SUMIF(CSV!$B:$B,$A208,CSV!K:K)/$C208</f>
        <v>0.44444444444444442</v>
      </c>
      <c r="W208" s="10">
        <f>(SUMIF(CSV!$A:$A,$A208,CSV!Q:Q) +SUMIF(CSV!$B:$B,$A208,CSV!Q:Q))/$D208</f>
        <v>1.6842105263157894</v>
      </c>
      <c r="X208" s="6">
        <f>SUMIF(CSV!$A:$A,$A208,CSV!Q:Q)/$B208</f>
        <v>1.8</v>
      </c>
      <c r="Y208" s="6">
        <f>SUMIF(CSV!$B:$B,$A208,CSV!Q:Q)/$C208</f>
        <v>1.5555555555555556</v>
      </c>
      <c r="Z208" s="10">
        <f>(SUMIF(CSV!$A:$A,$A208,CSV!M:M) +SUMIF(CSV!$B:$B,$A208,CSV!O:O))/$D208</f>
        <v>0.78947368421052633</v>
      </c>
      <c r="AA208" s="6">
        <f>SUMIF(CSV!$A:$A,$A208,CSV!M:M)/$B208</f>
        <v>0.8</v>
      </c>
      <c r="AB208" s="6">
        <f>SUMIF(CSV!$B:$B,$A208,CSV!O:O)/$C208</f>
        <v>0.77777777777777779</v>
      </c>
      <c r="AC208" s="10">
        <f>(SUMIF(CSV!$A:$A,$A208,CSV!N:N) +SUMIF(CSV!$B:$B,$A208,CSV!P:P))/$D208</f>
        <v>0.89473684210526316</v>
      </c>
      <c r="AD208" s="6">
        <f>SUMIF(CSV!$A:$A,$A208,CSV!N:N)/$B208</f>
        <v>1</v>
      </c>
      <c r="AE208" s="14">
        <f>SUMIF(CSV!$B:$B,$A208,CSV!P:P)/$C208</f>
        <v>0.77777777777777779</v>
      </c>
    </row>
    <row r="209" spans="1:31" x14ac:dyDescent="0.3">
      <c r="A209" t="s">
        <v>337</v>
      </c>
      <c r="B209" s="9">
        <f>COUNTIF(CSV!A:A,A209)</f>
        <v>12</v>
      </c>
      <c r="C209" s="4">
        <f>COUNTIF(CSV!B:B,A209)</f>
        <v>14</v>
      </c>
      <c r="D209" s="4">
        <f t="shared" ref="D209:D232" si="7">B209+C209</f>
        <v>26</v>
      </c>
      <c r="E209" s="10">
        <f>(SUMIF(CSV!$A:$A,$A209,CSV!F:F) +SUMIF(CSV!$B:$B,$A209,CSV!F:F))/$D209</f>
        <v>2.4230769230769229</v>
      </c>
      <c r="F209" s="6">
        <f>SUMIF(CSV!$A:$A,$A209,CSV!F:F)/$B209</f>
        <v>1.6666666666666667</v>
      </c>
      <c r="G209" s="6">
        <f>SUMIF(CSV!$B:$B,$A209,CSV!F:F)/$C209</f>
        <v>3.0714285714285716</v>
      </c>
      <c r="H209" s="10">
        <f>(SUMIF(CSV!$A:$A,$A209,CSV!D:D) +SUMIF(CSV!$B:$B,$A209,CSV!E:E))/$D209</f>
        <v>0.65384615384615385</v>
      </c>
      <c r="I209" s="6">
        <f>SUMIF(CSV!$A:$A,$A209,CSV!D:D)/$B209</f>
        <v>0.58333333333333337</v>
      </c>
      <c r="J209" s="6">
        <f>SUMIF(CSV!$B:$B,$A209,CSV!E:E)/$C209</f>
        <v>0.7142857142857143</v>
      </c>
      <c r="K209" s="10">
        <f>(SUMIF(CSV!$A:$A,$A209,CSV!E:E) +SUMIF(CSV!$B:$B,$A209,CSV!D:D))/$D209</f>
        <v>1.7692307692307692</v>
      </c>
      <c r="L209" s="6">
        <f>SUMIF(CSV!$A:$A,$A209,CSV!E:E)/$B209</f>
        <v>1.0833333333333333</v>
      </c>
      <c r="M209" s="6">
        <f>SUMIF(CSV!$B:$B,$A209,CSV!D:D)/$C209</f>
        <v>2.3571428571428572</v>
      </c>
      <c r="N209" s="10">
        <f>(SUMIF(CSV!$A:$A,$A209,CSV!L:L) +SUMIF(CSV!$B:$B,$A209,CSV!L:L))/$D209</f>
        <v>1.1538461538461537</v>
      </c>
      <c r="O209" s="6">
        <f>SUMIF(CSV!$A:$A,$A209,CSV!L:L)/$B209</f>
        <v>0.66666666666666663</v>
      </c>
      <c r="P209" s="6">
        <f>SUMIF(CSV!$B:$B,$A209,CSV!L:L)/$C209</f>
        <v>1.5714285714285714</v>
      </c>
      <c r="Q209" s="10">
        <f>(SUMIF(CSV!$A:$A,$A209,CSV!H:H) +SUMIF(CSV!$B:$B,$A209,CSV!J:J))/$D209</f>
        <v>0.34615384615384615</v>
      </c>
      <c r="R209" s="6">
        <f>SUMIF(CSV!$A:$A,$A209,CSV!H:H)/$B209</f>
        <v>0.25</v>
      </c>
      <c r="S209" s="6">
        <f>SUMIF(CSV!$B:$B,$A209,CSV!J:J)/$C209</f>
        <v>0.42857142857142855</v>
      </c>
      <c r="T209" s="10">
        <f>(SUMIF(CSV!$A:$A,$A209,CSV!I:I) +SUMIF(CSV!$B:$B,$A209,CSV!K:K))/$D209</f>
        <v>0.80769230769230771</v>
      </c>
      <c r="U209" s="6">
        <f>SUMIF(CSV!$A:$A,$A209,CSV!I:I)/$B209</f>
        <v>0.41666666666666669</v>
      </c>
      <c r="V209" s="6">
        <f>SUMIF(CSV!$B:$B,$A209,CSV!K:K)/$C209</f>
        <v>1.1428571428571428</v>
      </c>
      <c r="W209" s="10">
        <f>(SUMIF(CSV!$A:$A,$A209,CSV!Q:Q) +SUMIF(CSV!$B:$B,$A209,CSV!Q:Q))/$D209</f>
        <v>1.2692307692307692</v>
      </c>
      <c r="X209" s="6">
        <f>SUMIF(CSV!$A:$A,$A209,CSV!Q:Q)/$B209</f>
        <v>1</v>
      </c>
      <c r="Y209" s="6">
        <f>SUMIF(CSV!$B:$B,$A209,CSV!Q:Q)/$C209</f>
        <v>1.5</v>
      </c>
      <c r="Z209" s="10">
        <f>(SUMIF(CSV!$A:$A,$A209,CSV!M:M) +SUMIF(CSV!$B:$B,$A209,CSV!O:O))/$D209</f>
        <v>0.30769230769230771</v>
      </c>
      <c r="AA209" s="6">
        <f>SUMIF(CSV!$A:$A,$A209,CSV!M:M)/$B209</f>
        <v>0.33333333333333331</v>
      </c>
      <c r="AB209" s="6">
        <f>SUMIF(CSV!$B:$B,$A209,CSV!O:O)/$C209</f>
        <v>0.2857142857142857</v>
      </c>
      <c r="AC209" s="10">
        <f>(SUMIF(CSV!$A:$A,$A209,CSV!N:N) +SUMIF(CSV!$B:$B,$A209,CSV!P:P))/$D209</f>
        <v>0.96153846153846156</v>
      </c>
      <c r="AD209" s="6">
        <f>SUMIF(CSV!$A:$A,$A209,CSV!N:N)/$B209</f>
        <v>0.66666666666666663</v>
      </c>
      <c r="AE209" s="14">
        <f>SUMIF(CSV!$B:$B,$A209,CSV!P:P)/$C209</f>
        <v>1.2142857142857142</v>
      </c>
    </row>
    <row r="210" spans="1:31" x14ac:dyDescent="0.3">
      <c r="A210" t="s">
        <v>333</v>
      </c>
      <c r="B210" s="9">
        <f>COUNTIF(CSV!A:A,A210)</f>
        <v>12</v>
      </c>
      <c r="C210" s="4">
        <f>COUNTIF(CSV!B:B,A210)</f>
        <v>12</v>
      </c>
      <c r="D210" s="4">
        <f t="shared" si="7"/>
        <v>24</v>
      </c>
      <c r="E210" s="10">
        <f>(SUMIF(CSV!$A:$A,$A210,CSV!F:F) +SUMIF(CSV!$B:$B,$A210,CSV!F:F))/$D210</f>
        <v>2.1666666666666665</v>
      </c>
      <c r="F210" s="6">
        <f>SUMIF(CSV!$A:$A,$A210,CSV!F:F)/$B210</f>
        <v>2.5833333333333335</v>
      </c>
      <c r="G210" s="6">
        <f>SUMIF(CSV!$B:$B,$A210,CSV!F:F)/$C210</f>
        <v>1.75</v>
      </c>
      <c r="H210" s="10">
        <f>(SUMIF(CSV!$A:$A,$A210,CSV!D:D) +SUMIF(CSV!$B:$B,$A210,CSV!E:E))/$D210</f>
        <v>0.95833333333333337</v>
      </c>
      <c r="I210" s="6">
        <f>SUMIF(CSV!$A:$A,$A210,CSV!D:D)/$B210</f>
        <v>1.0833333333333333</v>
      </c>
      <c r="J210" s="6">
        <f>SUMIF(CSV!$B:$B,$A210,CSV!E:E)/$C210</f>
        <v>0.83333333333333337</v>
      </c>
      <c r="K210" s="10">
        <f>(SUMIF(CSV!$A:$A,$A210,CSV!E:E) +SUMIF(CSV!$B:$B,$A210,CSV!D:D))/$D210</f>
        <v>1.2083333333333333</v>
      </c>
      <c r="L210" s="6">
        <f>SUMIF(CSV!$A:$A,$A210,CSV!E:E)/$B210</f>
        <v>1.5</v>
      </c>
      <c r="M210" s="6">
        <f>SUMIF(CSV!$B:$B,$A210,CSV!D:D)/$C210</f>
        <v>0.91666666666666663</v>
      </c>
      <c r="N210" s="10">
        <f>(SUMIF(CSV!$A:$A,$A210,CSV!L:L) +SUMIF(CSV!$B:$B,$A210,CSV!L:L))/$D210</f>
        <v>1.125</v>
      </c>
      <c r="O210" s="6">
        <f>SUMIF(CSV!$A:$A,$A210,CSV!L:L)/$B210</f>
        <v>1.0833333333333333</v>
      </c>
      <c r="P210" s="6">
        <f>SUMIF(CSV!$B:$B,$A210,CSV!L:L)/$C210</f>
        <v>1.1666666666666667</v>
      </c>
      <c r="Q210" s="10">
        <f>(SUMIF(CSV!$A:$A,$A210,CSV!H:H) +SUMIF(CSV!$B:$B,$A210,CSV!J:J))/$D210</f>
        <v>0.54166666666666663</v>
      </c>
      <c r="R210" s="6">
        <f>SUMIF(CSV!$A:$A,$A210,CSV!H:H)/$B210</f>
        <v>0.41666666666666669</v>
      </c>
      <c r="S210" s="6">
        <f>SUMIF(CSV!$B:$B,$A210,CSV!J:J)/$C210</f>
        <v>0.66666666666666663</v>
      </c>
      <c r="T210" s="10">
        <f>(SUMIF(CSV!$A:$A,$A210,CSV!I:I) +SUMIF(CSV!$B:$B,$A210,CSV!K:K))/$D210</f>
        <v>0.58333333333333337</v>
      </c>
      <c r="U210" s="6">
        <f>SUMIF(CSV!$A:$A,$A210,CSV!I:I)/$B210</f>
        <v>0.66666666666666663</v>
      </c>
      <c r="V210" s="6">
        <f>SUMIF(CSV!$B:$B,$A210,CSV!K:K)/$C210</f>
        <v>0.5</v>
      </c>
      <c r="W210" s="10">
        <f>(SUMIF(CSV!$A:$A,$A210,CSV!Q:Q) +SUMIF(CSV!$B:$B,$A210,CSV!Q:Q))/$D210</f>
        <v>1.0416666666666667</v>
      </c>
      <c r="X210" s="6">
        <f>SUMIF(CSV!$A:$A,$A210,CSV!Q:Q)/$B210</f>
        <v>1.5</v>
      </c>
      <c r="Y210" s="6">
        <f>SUMIF(CSV!$B:$B,$A210,CSV!Q:Q)/$C210</f>
        <v>0.58333333333333337</v>
      </c>
      <c r="Z210" s="10">
        <f>(SUMIF(CSV!$A:$A,$A210,CSV!M:M) +SUMIF(CSV!$B:$B,$A210,CSV!O:O))/$D210</f>
        <v>0.41666666666666669</v>
      </c>
      <c r="AA210" s="6">
        <f>SUMIF(CSV!$A:$A,$A210,CSV!M:M)/$B210</f>
        <v>0.66666666666666663</v>
      </c>
      <c r="AB210" s="6">
        <f>SUMIF(CSV!$B:$B,$A210,CSV!O:O)/$C210</f>
        <v>0.16666666666666666</v>
      </c>
      <c r="AC210" s="10">
        <f>(SUMIF(CSV!$A:$A,$A210,CSV!N:N) +SUMIF(CSV!$B:$B,$A210,CSV!P:P))/$D210</f>
        <v>0.625</v>
      </c>
      <c r="AD210" s="6">
        <f>SUMIF(CSV!$A:$A,$A210,CSV!N:N)/$B210</f>
        <v>0.83333333333333337</v>
      </c>
      <c r="AE210" s="14">
        <f>SUMIF(CSV!$B:$B,$A210,CSV!P:P)/$C210</f>
        <v>0.41666666666666669</v>
      </c>
    </row>
    <row r="211" spans="1:31" x14ac:dyDescent="0.3">
      <c r="A211" t="s">
        <v>330</v>
      </c>
      <c r="B211" s="9">
        <f>COUNTIF(CSV!A:A,A211)</f>
        <v>12</v>
      </c>
      <c r="C211" s="4">
        <f>COUNTIF(CSV!B:B,A211)</f>
        <v>12</v>
      </c>
      <c r="D211" s="4">
        <f t="shared" si="7"/>
        <v>24</v>
      </c>
      <c r="E211" s="10">
        <f>(SUMIF(CSV!$A:$A,$A211,CSV!F:F) +SUMIF(CSV!$B:$B,$A211,CSV!F:F))/$D211</f>
        <v>2</v>
      </c>
      <c r="F211" s="6">
        <f>SUMIF(CSV!$A:$A,$A211,CSV!F:F)/$B211</f>
        <v>1.9166666666666667</v>
      </c>
      <c r="G211" s="6">
        <f>SUMIF(CSV!$B:$B,$A211,CSV!F:F)/$C211</f>
        <v>2.0833333333333335</v>
      </c>
      <c r="H211" s="10">
        <f>(SUMIF(CSV!$A:$A,$A211,CSV!D:D) +SUMIF(CSV!$B:$B,$A211,CSV!E:E))/$D211</f>
        <v>0.95833333333333337</v>
      </c>
      <c r="I211" s="6">
        <f>SUMIF(CSV!$A:$A,$A211,CSV!D:D)/$B211</f>
        <v>1</v>
      </c>
      <c r="J211" s="6">
        <f>SUMIF(CSV!$B:$B,$A211,CSV!E:E)/$C211</f>
        <v>0.91666666666666663</v>
      </c>
      <c r="K211" s="10">
        <f>(SUMIF(CSV!$A:$A,$A211,CSV!E:E) +SUMIF(CSV!$B:$B,$A211,CSV!D:D))/$D211</f>
        <v>1.0416666666666667</v>
      </c>
      <c r="L211" s="6">
        <f>SUMIF(CSV!$A:$A,$A211,CSV!E:E)/$B211</f>
        <v>0.91666666666666663</v>
      </c>
      <c r="M211" s="6">
        <f>SUMIF(CSV!$B:$B,$A211,CSV!D:D)/$C211</f>
        <v>1.1666666666666667</v>
      </c>
      <c r="N211" s="10">
        <f>(SUMIF(CSV!$A:$A,$A211,CSV!L:L) +SUMIF(CSV!$B:$B,$A211,CSV!L:L))/$D211</f>
        <v>0.66666666666666663</v>
      </c>
      <c r="O211" s="6">
        <f>SUMIF(CSV!$A:$A,$A211,CSV!L:L)/$B211</f>
        <v>0.83333333333333337</v>
      </c>
      <c r="P211" s="6">
        <f>SUMIF(CSV!$B:$B,$A211,CSV!L:L)/$C211</f>
        <v>0.5</v>
      </c>
      <c r="Q211" s="10">
        <f>(SUMIF(CSV!$A:$A,$A211,CSV!H:H) +SUMIF(CSV!$B:$B,$A211,CSV!J:J))/$D211</f>
        <v>0.33333333333333331</v>
      </c>
      <c r="R211" s="6">
        <f>SUMIF(CSV!$A:$A,$A211,CSV!H:H)/$B211</f>
        <v>0.41666666666666669</v>
      </c>
      <c r="S211" s="6">
        <f>SUMIF(CSV!$B:$B,$A211,CSV!J:J)/$C211</f>
        <v>0.25</v>
      </c>
      <c r="T211" s="10">
        <f>(SUMIF(CSV!$A:$A,$A211,CSV!I:I) +SUMIF(CSV!$B:$B,$A211,CSV!K:K))/$D211</f>
        <v>0.33333333333333331</v>
      </c>
      <c r="U211" s="6">
        <f>SUMIF(CSV!$A:$A,$A211,CSV!I:I)/$B211</f>
        <v>0.41666666666666669</v>
      </c>
      <c r="V211" s="6">
        <f>SUMIF(CSV!$B:$B,$A211,CSV!K:K)/$C211</f>
        <v>0.25</v>
      </c>
      <c r="W211" s="10">
        <f>(SUMIF(CSV!$A:$A,$A211,CSV!Q:Q) +SUMIF(CSV!$B:$B,$A211,CSV!Q:Q))/$D211</f>
        <v>1.3333333333333333</v>
      </c>
      <c r="X211" s="6">
        <f>SUMIF(CSV!$A:$A,$A211,CSV!Q:Q)/$B211</f>
        <v>1.0833333333333333</v>
      </c>
      <c r="Y211" s="6">
        <f>SUMIF(CSV!$B:$B,$A211,CSV!Q:Q)/$C211</f>
        <v>1.5833333333333333</v>
      </c>
      <c r="Z211" s="10">
        <f>(SUMIF(CSV!$A:$A,$A211,CSV!M:M) +SUMIF(CSV!$B:$B,$A211,CSV!O:O))/$D211</f>
        <v>0.625</v>
      </c>
      <c r="AA211" s="6">
        <f>SUMIF(CSV!$A:$A,$A211,CSV!M:M)/$B211</f>
        <v>0.58333333333333337</v>
      </c>
      <c r="AB211" s="6">
        <f>SUMIF(CSV!$B:$B,$A211,CSV!O:O)/$C211</f>
        <v>0.66666666666666663</v>
      </c>
      <c r="AC211" s="10">
        <f>(SUMIF(CSV!$A:$A,$A211,CSV!N:N) +SUMIF(CSV!$B:$B,$A211,CSV!P:P))/$D211</f>
        <v>0.70833333333333337</v>
      </c>
      <c r="AD211" s="6">
        <f>SUMIF(CSV!$A:$A,$A211,CSV!N:N)/$B211</f>
        <v>0.5</v>
      </c>
      <c r="AE211" s="14">
        <f>SUMIF(CSV!$B:$B,$A211,CSV!P:P)/$C211</f>
        <v>0.91666666666666663</v>
      </c>
    </row>
    <row r="212" spans="1:31" x14ac:dyDescent="0.3">
      <c r="A212" t="s">
        <v>331</v>
      </c>
      <c r="B212" s="9">
        <f>COUNTIF(CSV!A:A,A212)</f>
        <v>14</v>
      </c>
      <c r="C212" s="4">
        <f>COUNTIF(CSV!B:B,A212)</f>
        <v>10</v>
      </c>
      <c r="D212" s="4">
        <f t="shared" si="7"/>
        <v>24</v>
      </c>
      <c r="E212" s="10">
        <f>(SUMIF(CSV!$A:$A,$A212,CSV!F:F) +SUMIF(CSV!$B:$B,$A212,CSV!F:F))/$D212</f>
        <v>2.375</v>
      </c>
      <c r="F212" s="6">
        <f>SUMIF(CSV!$A:$A,$A212,CSV!F:F)/$B212</f>
        <v>2.1428571428571428</v>
      </c>
      <c r="G212" s="6">
        <f>SUMIF(CSV!$B:$B,$A212,CSV!F:F)/$C212</f>
        <v>2.7</v>
      </c>
      <c r="H212" s="10">
        <f>(SUMIF(CSV!$A:$A,$A212,CSV!D:D) +SUMIF(CSV!$B:$B,$A212,CSV!E:E))/$D212</f>
        <v>1.2083333333333333</v>
      </c>
      <c r="I212" s="6">
        <f>SUMIF(CSV!$A:$A,$A212,CSV!D:D)/$B212</f>
        <v>1.1428571428571428</v>
      </c>
      <c r="J212" s="6">
        <f>SUMIF(CSV!$B:$B,$A212,CSV!E:E)/$C212</f>
        <v>1.3</v>
      </c>
      <c r="K212" s="10">
        <f>(SUMIF(CSV!$A:$A,$A212,CSV!E:E) +SUMIF(CSV!$B:$B,$A212,CSV!D:D))/$D212</f>
        <v>1.1666666666666667</v>
      </c>
      <c r="L212" s="6">
        <f>SUMIF(CSV!$A:$A,$A212,CSV!E:E)/$B212</f>
        <v>1</v>
      </c>
      <c r="M212" s="6">
        <f>SUMIF(CSV!$B:$B,$A212,CSV!D:D)/$C212</f>
        <v>1.4</v>
      </c>
      <c r="N212" s="10">
        <f>(SUMIF(CSV!$A:$A,$A212,CSV!L:L) +SUMIF(CSV!$B:$B,$A212,CSV!L:L))/$D212</f>
        <v>1</v>
      </c>
      <c r="O212" s="6">
        <f>SUMIF(CSV!$A:$A,$A212,CSV!L:L)/$B212</f>
        <v>0.7857142857142857</v>
      </c>
      <c r="P212" s="6">
        <f>SUMIF(CSV!$B:$B,$A212,CSV!L:L)/$C212</f>
        <v>1.3</v>
      </c>
      <c r="Q212" s="10">
        <f>(SUMIF(CSV!$A:$A,$A212,CSV!H:H) +SUMIF(CSV!$B:$B,$A212,CSV!J:J))/$D212</f>
        <v>0.5</v>
      </c>
      <c r="R212" s="6">
        <f>SUMIF(CSV!$A:$A,$A212,CSV!H:H)/$B212</f>
        <v>0.42857142857142855</v>
      </c>
      <c r="S212" s="6">
        <f>SUMIF(CSV!$B:$B,$A212,CSV!J:J)/$C212</f>
        <v>0.6</v>
      </c>
      <c r="T212" s="10">
        <f>(SUMIF(CSV!$A:$A,$A212,CSV!I:I) +SUMIF(CSV!$B:$B,$A212,CSV!K:K))/$D212</f>
        <v>0.5</v>
      </c>
      <c r="U212" s="6">
        <f>SUMIF(CSV!$A:$A,$A212,CSV!I:I)/$B212</f>
        <v>0.35714285714285715</v>
      </c>
      <c r="V212" s="6">
        <f>SUMIF(CSV!$B:$B,$A212,CSV!K:K)/$C212</f>
        <v>0.7</v>
      </c>
      <c r="W212" s="10">
        <f>(SUMIF(CSV!$A:$A,$A212,CSV!Q:Q) +SUMIF(CSV!$B:$B,$A212,CSV!Q:Q))/$D212</f>
        <v>1.375</v>
      </c>
      <c r="X212" s="6">
        <f>SUMIF(CSV!$A:$A,$A212,CSV!Q:Q)/$B212</f>
        <v>1.3571428571428572</v>
      </c>
      <c r="Y212" s="6">
        <f>SUMIF(CSV!$B:$B,$A212,CSV!Q:Q)/$C212</f>
        <v>1.4</v>
      </c>
      <c r="Z212" s="10">
        <f>(SUMIF(CSV!$A:$A,$A212,CSV!M:M) +SUMIF(CSV!$B:$B,$A212,CSV!O:O))/$D212</f>
        <v>0.70833333333333337</v>
      </c>
      <c r="AA212" s="6">
        <f>SUMIF(CSV!$A:$A,$A212,CSV!M:M)/$B212</f>
        <v>0.7142857142857143</v>
      </c>
      <c r="AB212" s="6">
        <f>SUMIF(CSV!$B:$B,$A212,CSV!O:O)/$C212</f>
        <v>0.7</v>
      </c>
      <c r="AC212" s="10">
        <f>(SUMIF(CSV!$A:$A,$A212,CSV!N:N) +SUMIF(CSV!$B:$B,$A212,CSV!P:P))/$D212</f>
        <v>0.66666666666666663</v>
      </c>
      <c r="AD212" s="6">
        <f>SUMIF(CSV!$A:$A,$A212,CSV!N:N)/$B212</f>
        <v>0.6428571428571429</v>
      </c>
      <c r="AE212" s="14">
        <f>SUMIF(CSV!$B:$B,$A212,CSV!P:P)/$C212</f>
        <v>0.7</v>
      </c>
    </row>
    <row r="213" spans="1:31" x14ac:dyDescent="0.3">
      <c r="A213" t="s">
        <v>341</v>
      </c>
      <c r="B213" s="9">
        <f>COUNTIF(CSV!A:A,A213)</f>
        <v>13</v>
      </c>
      <c r="C213" s="4">
        <f>COUNTIF(CSV!B:B,A213)</f>
        <v>14</v>
      </c>
      <c r="D213" s="4">
        <f t="shared" si="7"/>
        <v>27</v>
      </c>
      <c r="E213" s="10">
        <f>(SUMIF(CSV!$A:$A,$A213,CSV!F:F) +SUMIF(CSV!$B:$B,$A213,CSV!F:F))/$D213</f>
        <v>2.7777777777777777</v>
      </c>
      <c r="F213" s="6">
        <f>SUMIF(CSV!$A:$A,$A213,CSV!F:F)/$B213</f>
        <v>3.1538461538461537</v>
      </c>
      <c r="G213" s="6">
        <f>SUMIF(CSV!$B:$B,$A213,CSV!F:F)/$C213</f>
        <v>2.4285714285714284</v>
      </c>
      <c r="H213" s="10">
        <f>(SUMIF(CSV!$A:$A,$A213,CSV!D:D) +SUMIF(CSV!$B:$B,$A213,CSV!E:E))/$D213</f>
        <v>1</v>
      </c>
      <c r="I213" s="6">
        <f>SUMIF(CSV!$A:$A,$A213,CSV!D:D)/$B213</f>
        <v>1.0769230769230769</v>
      </c>
      <c r="J213" s="6">
        <f>SUMIF(CSV!$B:$B,$A213,CSV!E:E)/$C213</f>
        <v>0.9285714285714286</v>
      </c>
      <c r="K213" s="10">
        <f>(SUMIF(CSV!$A:$A,$A213,CSV!E:E) +SUMIF(CSV!$B:$B,$A213,CSV!D:D))/$D213</f>
        <v>1.7777777777777777</v>
      </c>
      <c r="L213" s="6">
        <f>SUMIF(CSV!$A:$A,$A213,CSV!E:E)/$B213</f>
        <v>2.0769230769230771</v>
      </c>
      <c r="M213" s="6">
        <f>SUMIF(CSV!$B:$B,$A213,CSV!D:D)/$C213</f>
        <v>1.5</v>
      </c>
      <c r="N213" s="10">
        <f>(SUMIF(CSV!$A:$A,$A213,CSV!L:L) +SUMIF(CSV!$B:$B,$A213,CSV!L:L))/$D213</f>
        <v>1.1851851851851851</v>
      </c>
      <c r="O213" s="6">
        <f>SUMIF(CSV!$A:$A,$A213,CSV!L:L)/$B213</f>
        <v>1.3846153846153846</v>
      </c>
      <c r="P213" s="6">
        <f>SUMIF(CSV!$B:$B,$A213,CSV!L:L)/$C213</f>
        <v>1</v>
      </c>
      <c r="Q213" s="10">
        <f>(SUMIF(CSV!$A:$A,$A213,CSV!H:H) +SUMIF(CSV!$B:$B,$A213,CSV!J:J))/$D213</f>
        <v>0.51851851851851849</v>
      </c>
      <c r="R213" s="6">
        <f>SUMIF(CSV!$A:$A,$A213,CSV!H:H)/$B213</f>
        <v>0.61538461538461542</v>
      </c>
      <c r="S213" s="6">
        <f>SUMIF(CSV!$B:$B,$A213,CSV!J:J)/$C213</f>
        <v>0.42857142857142855</v>
      </c>
      <c r="T213" s="10">
        <f>(SUMIF(CSV!$A:$A,$A213,CSV!I:I) +SUMIF(CSV!$B:$B,$A213,CSV!K:K))/$D213</f>
        <v>0.66666666666666663</v>
      </c>
      <c r="U213" s="6">
        <f>SUMIF(CSV!$A:$A,$A213,CSV!I:I)/$B213</f>
        <v>0.76923076923076927</v>
      </c>
      <c r="V213" s="6">
        <f>SUMIF(CSV!$B:$B,$A213,CSV!K:K)/$C213</f>
        <v>0.5714285714285714</v>
      </c>
      <c r="W213" s="10">
        <f>(SUMIF(CSV!$A:$A,$A213,CSV!Q:Q) +SUMIF(CSV!$B:$B,$A213,CSV!Q:Q))/$D213</f>
        <v>1.5925925925925926</v>
      </c>
      <c r="X213" s="6">
        <f>SUMIF(CSV!$A:$A,$A213,CSV!Q:Q)/$B213</f>
        <v>1.7692307692307692</v>
      </c>
      <c r="Y213" s="6">
        <f>SUMIF(CSV!$B:$B,$A213,CSV!Q:Q)/$C213</f>
        <v>1.4285714285714286</v>
      </c>
      <c r="Z213" s="10">
        <f>(SUMIF(CSV!$A:$A,$A213,CSV!M:M) +SUMIF(CSV!$B:$B,$A213,CSV!O:O))/$D213</f>
        <v>0.48148148148148145</v>
      </c>
      <c r="AA213" s="6">
        <f>SUMIF(CSV!$A:$A,$A213,CSV!M:M)/$B213</f>
        <v>0.46153846153846156</v>
      </c>
      <c r="AB213" s="6">
        <f>SUMIF(CSV!$B:$B,$A213,CSV!O:O)/$C213</f>
        <v>0.5</v>
      </c>
      <c r="AC213" s="10">
        <f>(SUMIF(CSV!$A:$A,$A213,CSV!N:N) +SUMIF(CSV!$B:$B,$A213,CSV!P:P))/$D213</f>
        <v>1.1111111111111112</v>
      </c>
      <c r="AD213" s="6">
        <f>SUMIF(CSV!$A:$A,$A213,CSV!N:N)/$B213</f>
        <v>1.3076923076923077</v>
      </c>
      <c r="AE213" s="14">
        <f>SUMIF(CSV!$B:$B,$A213,CSV!P:P)/$C213</f>
        <v>0.9285714285714286</v>
      </c>
    </row>
    <row r="214" spans="1:31" x14ac:dyDescent="0.3">
      <c r="A214" t="s">
        <v>334</v>
      </c>
      <c r="B214" s="9">
        <f>COUNTIF(CSV!A:A,A214)</f>
        <v>14</v>
      </c>
      <c r="C214" s="4">
        <f>COUNTIF(CSV!B:B,A214)</f>
        <v>13</v>
      </c>
      <c r="D214" s="4">
        <f t="shared" si="7"/>
        <v>27</v>
      </c>
      <c r="E214" s="10">
        <f>(SUMIF(CSV!$A:$A,$A214,CSV!F:F) +SUMIF(CSV!$B:$B,$A214,CSV!F:F))/$D214</f>
        <v>3</v>
      </c>
      <c r="F214" s="6">
        <f>SUMIF(CSV!$A:$A,$A214,CSV!F:F)/$B214</f>
        <v>3</v>
      </c>
      <c r="G214" s="6">
        <f>SUMIF(CSV!$B:$B,$A214,CSV!F:F)/$C214</f>
        <v>3</v>
      </c>
      <c r="H214" s="10">
        <f>(SUMIF(CSV!$A:$A,$A214,CSV!D:D) +SUMIF(CSV!$B:$B,$A214,CSV!E:E))/$D214</f>
        <v>1.3703703703703705</v>
      </c>
      <c r="I214" s="6">
        <f>SUMIF(CSV!$A:$A,$A214,CSV!D:D)/$B214</f>
        <v>1.7142857142857142</v>
      </c>
      <c r="J214" s="6">
        <f>SUMIF(CSV!$B:$B,$A214,CSV!E:E)/$C214</f>
        <v>1</v>
      </c>
      <c r="K214" s="10">
        <f>(SUMIF(CSV!$A:$A,$A214,CSV!E:E) +SUMIF(CSV!$B:$B,$A214,CSV!D:D))/$D214</f>
        <v>1.6296296296296295</v>
      </c>
      <c r="L214" s="6">
        <f>SUMIF(CSV!$A:$A,$A214,CSV!E:E)/$B214</f>
        <v>1.2857142857142858</v>
      </c>
      <c r="M214" s="6">
        <f>SUMIF(CSV!$B:$B,$A214,CSV!D:D)/$C214</f>
        <v>2</v>
      </c>
      <c r="N214" s="10">
        <f>(SUMIF(CSV!$A:$A,$A214,CSV!L:L) +SUMIF(CSV!$B:$B,$A214,CSV!L:L))/$D214</f>
        <v>1.4814814814814814</v>
      </c>
      <c r="O214" s="6">
        <f>SUMIF(CSV!$A:$A,$A214,CSV!L:L)/$B214</f>
        <v>1.4285714285714286</v>
      </c>
      <c r="P214" s="6">
        <f>SUMIF(CSV!$B:$B,$A214,CSV!L:L)/$C214</f>
        <v>1.5384615384615385</v>
      </c>
      <c r="Q214" s="10">
        <f>(SUMIF(CSV!$A:$A,$A214,CSV!H:H) +SUMIF(CSV!$B:$B,$A214,CSV!J:J))/$D214</f>
        <v>0.7407407407407407</v>
      </c>
      <c r="R214" s="6">
        <f>SUMIF(CSV!$A:$A,$A214,CSV!H:H)/$B214</f>
        <v>0.8571428571428571</v>
      </c>
      <c r="S214" s="6">
        <f>SUMIF(CSV!$B:$B,$A214,CSV!J:J)/$C214</f>
        <v>0.61538461538461542</v>
      </c>
      <c r="T214" s="10">
        <f>(SUMIF(CSV!$A:$A,$A214,CSV!I:I) +SUMIF(CSV!$B:$B,$A214,CSV!K:K))/$D214</f>
        <v>0.7407407407407407</v>
      </c>
      <c r="U214" s="6">
        <f>SUMIF(CSV!$A:$A,$A214,CSV!I:I)/$B214</f>
        <v>0.5714285714285714</v>
      </c>
      <c r="V214" s="6">
        <f>SUMIF(CSV!$B:$B,$A214,CSV!K:K)/$C214</f>
        <v>0.92307692307692313</v>
      </c>
      <c r="W214" s="10">
        <f>(SUMIF(CSV!$A:$A,$A214,CSV!Q:Q) +SUMIF(CSV!$B:$B,$A214,CSV!Q:Q))/$D214</f>
        <v>1.5185185185185186</v>
      </c>
      <c r="X214" s="6">
        <f>SUMIF(CSV!$A:$A,$A214,CSV!Q:Q)/$B214</f>
        <v>1.5714285714285714</v>
      </c>
      <c r="Y214" s="6">
        <f>SUMIF(CSV!$B:$B,$A214,CSV!Q:Q)/$C214</f>
        <v>1.4615384615384615</v>
      </c>
      <c r="Z214" s="10">
        <f>(SUMIF(CSV!$A:$A,$A214,CSV!M:M) +SUMIF(CSV!$B:$B,$A214,CSV!O:O))/$D214</f>
        <v>0.62962962962962965</v>
      </c>
      <c r="AA214" s="6">
        <f>SUMIF(CSV!$A:$A,$A214,CSV!M:M)/$B214</f>
        <v>0.8571428571428571</v>
      </c>
      <c r="AB214" s="6">
        <f>SUMIF(CSV!$B:$B,$A214,CSV!O:O)/$C214</f>
        <v>0.38461538461538464</v>
      </c>
      <c r="AC214" s="10">
        <f>(SUMIF(CSV!$A:$A,$A214,CSV!N:N) +SUMIF(CSV!$B:$B,$A214,CSV!P:P))/$D214</f>
        <v>0.88888888888888884</v>
      </c>
      <c r="AD214" s="6">
        <f>SUMIF(CSV!$A:$A,$A214,CSV!N:N)/$B214</f>
        <v>0.7142857142857143</v>
      </c>
      <c r="AE214" s="14">
        <f>SUMIF(CSV!$B:$B,$A214,CSV!P:P)/$C214</f>
        <v>1.0769230769230769</v>
      </c>
    </row>
    <row r="215" spans="1:31" x14ac:dyDescent="0.3">
      <c r="A215" t="s">
        <v>338</v>
      </c>
      <c r="B215" s="9">
        <f>COUNTIF(CSV!A:A,A215)</f>
        <v>14</v>
      </c>
      <c r="C215" s="4">
        <f>COUNTIF(CSV!B:B,A215)</f>
        <v>11</v>
      </c>
      <c r="D215" s="4">
        <f t="shared" si="7"/>
        <v>25</v>
      </c>
      <c r="E215" s="10">
        <f>(SUMIF(CSV!$A:$A,$A215,CSV!F:F) +SUMIF(CSV!$B:$B,$A215,CSV!F:F))/$D215</f>
        <v>2.3199999999999998</v>
      </c>
      <c r="F215" s="6">
        <f>SUMIF(CSV!$A:$A,$A215,CSV!F:F)/$B215</f>
        <v>2.2142857142857144</v>
      </c>
      <c r="G215" s="6">
        <f>SUMIF(CSV!$B:$B,$A215,CSV!F:F)/$C215</f>
        <v>2.4545454545454546</v>
      </c>
      <c r="H215" s="10">
        <f>(SUMIF(CSV!$A:$A,$A215,CSV!D:D) +SUMIF(CSV!$B:$B,$A215,CSV!E:E))/$D215</f>
        <v>1.04</v>
      </c>
      <c r="I215" s="6">
        <f>SUMIF(CSV!$A:$A,$A215,CSV!D:D)/$B215</f>
        <v>0.9285714285714286</v>
      </c>
      <c r="J215" s="6">
        <f>SUMIF(CSV!$B:$B,$A215,CSV!E:E)/$C215</f>
        <v>1.1818181818181819</v>
      </c>
      <c r="K215" s="10">
        <f>(SUMIF(CSV!$A:$A,$A215,CSV!E:E) +SUMIF(CSV!$B:$B,$A215,CSV!D:D))/$D215</f>
        <v>1.28</v>
      </c>
      <c r="L215" s="6">
        <f>SUMIF(CSV!$A:$A,$A215,CSV!E:E)/$B215</f>
        <v>1.2857142857142858</v>
      </c>
      <c r="M215" s="6">
        <f>SUMIF(CSV!$B:$B,$A215,CSV!D:D)/$C215</f>
        <v>1.2727272727272727</v>
      </c>
      <c r="N215" s="10">
        <f>(SUMIF(CSV!$A:$A,$A215,CSV!L:L) +SUMIF(CSV!$B:$B,$A215,CSV!L:L))/$D215</f>
        <v>1.04</v>
      </c>
      <c r="O215" s="6">
        <f>SUMIF(CSV!$A:$A,$A215,CSV!L:L)/$B215</f>
        <v>1</v>
      </c>
      <c r="P215" s="6">
        <f>SUMIF(CSV!$B:$B,$A215,CSV!L:L)/$C215</f>
        <v>1.0909090909090908</v>
      </c>
      <c r="Q215" s="10">
        <f>(SUMIF(CSV!$A:$A,$A215,CSV!H:H) +SUMIF(CSV!$B:$B,$A215,CSV!J:J))/$D215</f>
        <v>0.32</v>
      </c>
      <c r="R215" s="6">
        <f>SUMIF(CSV!$A:$A,$A215,CSV!H:H)/$B215</f>
        <v>0.21428571428571427</v>
      </c>
      <c r="S215" s="6">
        <f>SUMIF(CSV!$B:$B,$A215,CSV!J:J)/$C215</f>
        <v>0.45454545454545453</v>
      </c>
      <c r="T215" s="10">
        <f>(SUMIF(CSV!$A:$A,$A215,CSV!I:I) +SUMIF(CSV!$B:$B,$A215,CSV!K:K))/$D215</f>
        <v>0.72</v>
      </c>
      <c r="U215" s="6">
        <f>SUMIF(CSV!$A:$A,$A215,CSV!I:I)/$B215</f>
        <v>0.7857142857142857</v>
      </c>
      <c r="V215" s="6">
        <f>SUMIF(CSV!$B:$B,$A215,CSV!K:K)/$C215</f>
        <v>0.63636363636363635</v>
      </c>
      <c r="W215" s="10">
        <f>(SUMIF(CSV!$A:$A,$A215,CSV!Q:Q) +SUMIF(CSV!$B:$B,$A215,CSV!Q:Q))/$D215</f>
        <v>1.28</v>
      </c>
      <c r="X215" s="6">
        <f>SUMIF(CSV!$A:$A,$A215,CSV!Q:Q)/$B215</f>
        <v>1.2142857142857142</v>
      </c>
      <c r="Y215" s="6">
        <f>SUMIF(CSV!$B:$B,$A215,CSV!Q:Q)/$C215</f>
        <v>1.3636363636363635</v>
      </c>
      <c r="Z215" s="10">
        <f>(SUMIF(CSV!$A:$A,$A215,CSV!M:M) +SUMIF(CSV!$B:$B,$A215,CSV!O:O))/$D215</f>
        <v>0.72</v>
      </c>
      <c r="AA215" s="6">
        <f>SUMIF(CSV!$A:$A,$A215,CSV!M:M)/$B215</f>
        <v>0.7142857142857143</v>
      </c>
      <c r="AB215" s="6">
        <f>SUMIF(CSV!$B:$B,$A215,CSV!O:O)/$C215</f>
        <v>0.72727272727272729</v>
      </c>
      <c r="AC215" s="10">
        <f>(SUMIF(CSV!$A:$A,$A215,CSV!N:N) +SUMIF(CSV!$B:$B,$A215,CSV!P:P))/$D215</f>
        <v>0.56000000000000005</v>
      </c>
      <c r="AD215" s="6">
        <f>SUMIF(CSV!$A:$A,$A215,CSV!N:N)/$B215</f>
        <v>0.5</v>
      </c>
      <c r="AE215" s="14">
        <f>SUMIF(CSV!$B:$B,$A215,CSV!P:P)/$C215</f>
        <v>0.63636363636363635</v>
      </c>
    </row>
    <row r="216" spans="1:31" x14ac:dyDescent="0.3">
      <c r="A216" t="s">
        <v>342</v>
      </c>
      <c r="B216" s="9">
        <f>COUNTIF(CSV!A:A,A216)</f>
        <v>15</v>
      </c>
      <c r="C216" s="4">
        <f>COUNTIF(CSV!B:B,A216)</f>
        <v>10</v>
      </c>
      <c r="D216" s="4">
        <f t="shared" si="7"/>
        <v>25</v>
      </c>
      <c r="E216" s="10">
        <f>(SUMIF(CSV!$A:$A,$A216,CSV!F:F) +SUMIF(CSV!$B:$B,$A216,CSV!F:F))/$D216</f>
        <v>2.52</v>
      </c>
      <c r="F216" s="6">
        <f>SUMIF(CSV!$A:$A,$A216,CSV!F:F)/$B216</f>
        <v>2.9333333333333331</v>
      </c>
      <c r="G216" s="6">
        <f>SUMIF(CSV!$B:$B,$A216,CSV!F:F)/$C216</f>
        <v>1.9</v>
      </c>
      <c r="H216" s="10">
        <f>(SUMIF(CSV!$A:$A,$A216,CSV!D:D) +SUMIF(CSV!$B:$B,$A216,CSV!E:E))/$D216</f>
        <v>1.24</v>
      </c>
      <c r="I216" s="6">
        <f>SUMIF(CSV!$A:$A,$A216,CSV!D:D)/$B216</f>
        <v>1.4666666666666666</v>
      </c>
      <c r="J216" s="6">
        <f>SUMIF(CSV!$B:$B,$A216,CSV!E:E)/$C216</f>
        <v>0.9</v>
      </c>
      <c r="K216" s="10">
        <f>(SUMIF(CSV!$A:$A,$A216,CSV!E:E) +SUMIF(CSV!$B:$B,$A216,CSV!D:D))/$D216</f>
        <v>1.28</v>
      </c>
      <c r="L216" s="6">
        <f>SUMIF(CSV!$A:$A,$A216,CSV!E:E)/$B216</f>
        <v>1.4666666666666666</v>
      </c>
      <c r="M216" s="6">
        <f>SUMIF(CSV!$B:$B,$A216,CSV!D:D)/$C216</f>
        <v>1</v>
      </c>
      <c r="N216" s="10">
        <f>(SUMIF(CSV!$A:$A,$A216,CSV!L:L) +SUMIF(CSV!$B:$B,$A216,CSV!L:L))/$D216</f>
        <v>1.28</v>
      </c>
      <c r="O216" s="6">
        <f>SUMIF(CSV!$A:$A,$A216,CSV!L:L)/$B216</f>
        <v>1.4</v>
      </c>
      <c r="P216" s="6">
        <f>SUMIF(CSV!$B:$B,$A216,CSV!L:L)/$C216</f>
        <v>1.1000000000000001</v>
      </c>
      <c r="Q216" s="10">
        <f>(SUMIF(CSV!$A:$A,$A216,CSV!H:H) +SUMIF(CSV!$B:$B,$A216,CSV!J:J))/$D216</f>
        <v>0.64</v>
      </c>
      <c r="R216" s="6">
        <f>SUMIF(CSV!$A:$A,$A216,CSV!H:H)/$B216</f>
        <v>0.66666666666666663</v>
      </c>
      <c r="S216" s="6">
        <f>SUMIF(CSV!$B:$B,$A216,CSV!J:J)/$C216</f>
        <v>0.6</v>
      </c>
      <c r="T216" s="10">
        <f>(SUMIF(CSV!$A:$A,$A216,CSV!I:I) +SUMIF(CSV!$B:$B,$A216,CSV!K:K))/$D216</f>
        <v>0.64</v>
      </c>
      <c r="U216" s="6">
        <f>SUMIF(CSV!$A:$A,$A216,CSV!I:I)/$B216</f>
        <v>0.73333333333333328</v>
      </c>
      <c r="V216" s="6">
        <f>SUMIF(CSV!$B:$B,$A216,CSV!K:K)/$C216</f>
        <v>0.5</v>
      </c>
      <c r="W216" s="10">
        <f>(SUMIF(CSV!$A:$A,$A216,CSV!Q:Q) +SUMIF(CSV!$B:$B,$A216,CSV!Q:Q))/$D216</f>
        <v>1.24</v>
      </c>
      <c r="X216" s="6">
        <f>SUMIF(CSV!$A:$A,$A216,CSV!Q:Q)/$B216</f>
        <v>1.5333333333333334</v>
      </c>
      <c r="Y216" s="6">
        <f>SUMIF(CSV!$B:$B,$A216,CSV!Q:Q)/$C216</f>
        <v>0.8</v>
      </c>
      <c r="Z216" s="10">
        <f>(SUMIF(CSV!$A:$A,$A216,CSV!M:M) +SUMIF(CSV!$B:$B,$A216,CSV!O:O))/$D216</f>
        <v>0.6</v>
      </c>
      <c r="AA216" s="6">
        <f>SUMIF(CSV!$A:$A,$A216,CSV!M:M)/$B216</f>
        <v>0.8</v>
      </c>
      <c r="AB216" s="6">
        <f>SUMIF(CSV!$B:$B,$A216,CSV!O:O)/$C216</f>
        <v>0.3</v>
      </c>
      <c r="AC216" s="10">
        <f>(SUMIF(CSV!$A:$A,$A216,CSV!N:N) +SUMIF(CSV!$B:$B,$A216,CSV!P:P))/$D216</f>
        <v>0.64</v>
      </c>
      <c r="AD216" s="6">
        <f>SUMIF(CSV!$A:$A,$A216,CSV!N:N)/$B216</f>
        <v>0.73333333333333328</v>
      </c>
      <c r="AE216" s="14">
        <f>SUMIF(CSV!$B:$B,$A216,CSV!P:P)/$C216</f>
        <v>0.5</v>
      </c>
    </row>
    <row r="217" spans="1:31" x14ac:dyDescent="0.3">
      <c r="A217" t="s">
        <v>336</v>
      </c>
      <c r="B217" s="9">
        <f>COUNTIF(CSV!A:A,A217)</f>
        <v>12</v>
      </c>
      <c r="C217" s="4">
        <f>COUNTIF(CSV!B:B,A217)</f>
        <v>12</v>
      </c>
      <c r="D217" s="4">
        <f t="shared" si="7"/>
        <v>24</v>
      </c>
      <c r="E217" s="10">
        <f>(SUMIF(CSV!$A:$A,$A217,CSV!F:F) +SUMIF(CSV!$B:$B,$A217,CSV!F:F))/$D217</f>
        <v>2.5833333333333335</v>
      </c>
      <c r="F217" s="6">
        <f>SUMIF(CSV!$A:$A,$A217,CSV!F:F)/$B217</f>
        <v>2.8333333333333335</v>
      </c>
      <c r="G217" s="6">
        <f>SUMIF(CSV!$B:$B,$A217,CSV!F:F)/$C217</f>
        <v>2.3333333333333335</v>
      </c>
      <c r="H217" s="10">
        <f>(SUMIF(CSV!$A:$A,$A217,CSV!D:D) +SUMIF(CSV!$B:$B,$A217,CSV!E:E))/$D217</f>
        <v>1.0833333333333333</v>
      </c>
      <c r="I217" s="6">
        <f>SUMIF(CSV!$A:$A,$A217,CSV!D:D)/$B217</f>
        <v>1.25</v>
      </c>
      <c r="J217" s="6">
        <f>SUMIF(CSV!$B:$B,$A217,CSV!E:E)/$C217</f>
        <v>0.91666666666666663</v>
      </c>
      <c r="K217" s="10">
        <f>(SUMIF(CSV!$A:$A,$A217,CSV!E:E) +SUMIF(CSV!$B:$B,$A217,CSV!D:D))/$D217</f>
        <v>1.5</v>
      </c>
      <c r="L217" s="6">
        <f>SUMIF(CSV!$A:$A,$A217,CSV!E:E)/$B217</f>
        <v>1.5833333333333333</v>
      </c>
      <c r="M217" s="6">
        <f>SUMIF(CSV!$B:$B,$A217,CSV!D:D)/$C217</f>
        <v>1.4166666666666667</v>
      </c>
      <c r="N217" s="10">
        <f>(SUMIF(CSV!$A:$A,$A217,CSV!L:L) +SUMIF(CSV!$B:$B,$A217,CSV!L:L))/$D217</f>
        <v>1.125</v>
      </c>
      <c r="O217" s="6">
        <f>SUMIF(CSV!$A:$A,$A217,CSV!L:L)/$B217</f>
        <v>1.3333333333333333</v>
      </c>
      <c r="P217" s="6">
        <f>SUMIF(CSV!$B:$B,$A217,CSV!L:L)/$C217</f>
        <v>0.91666666666666663</v>
      </c>
      <c r="Q217" s="10">
        <f>(SUMIF(CSV!$A:$A,$A217,CSV!H:H) +SUMIF(CSV!$B:$B,$A217,CSV!J:J))/$D217</f>
        <v>0.33333333333333331</v>
      </c>
      <c r="R217" s="6">
        <f>SUMIF(CSV!$A:$A,$A217,CSV!H:H)/$B217</f>
        <v>0.41666666666666669</v>
      </c>
      <c r="S217" s="6">
        <f>SUMIF(CSV!$B:$B,$A217,CSV!J:J)/$C217</f>
        <v>0.25</v>
      </c>
      <c r="T217" s="10">
        <f>(SUMIF(CSV!$A:$A,$A217,CSV!I:I) +SUMIF(CSV!$B:$B,$A217,CSV!K:K))/$D217</f>
        <v>0.79166666666666663</v>
      </c>
      <c r="U217" s="6">
        <f>SUMIF(CSV!$A:$A,$A217,CSV!I:I)/$B217</f>
        <v>0.91666666666666663</v>
      </c>
      <c r="V217" s="6">
        <f>SUMIF(CSV!$B:$B,$A217,CSV!K:K)/$C217</f>
        <v>0.66666666666666663</v>
      </c>
      <c r="W217" s="10">
        <f>(SUMIF(CSV!$A:$A,$A217,CSV!Q:Q) +SUMIF(CSV!$B:$B,$A217,CSV!Q:Q))/$D217</f>
        <v>1.4583333333333333</v>
      </c>
      <c r="X217" s="6">
        <f>SUMIF(CSV!$A:$A,$A217,CSV!Q:Q)/$B217</f>
        <v>1.5</v>
      </c>
      <c r="Y217" s="6">
        <f>SUMIF(CSV!$B:$B,$A217,CSV!Q:Q)/$C217</f>
        <v>1.4166666666666667</v>
      </c>
      <c r="Z217" s="10">
        <f>(SUMIF(CSV!$A:$A,$A217,CSV!M:M) +SUMIF(CSV!$B:$B,$A217,CSV!O:O))/$D217</f>
        <v>0.75</v>
      </c>
      <c r="AA217" s="6">
        <f>SUMIF(CSV!$A:$A,$A217,CSV!M:M)/$B217</f>
        <v>0.83333333333333337</v>
      </c>
      <c r="AB217" s="6">
        <f>SUMIF(CSV!$B:$B,$A217,CSV!O:O)/$C217</f>
        <v>0.66666666666666663</v>
      </c>
      <c r="AC217" s="10">
        <f>(SUMIF(CSV!$A:$A,$A217,CSV!N:N) +SUMIF(CSV!$B:$B,$A217,CSV!P:P))/$D217</f>
        <v>0.70833333333333337</v>
      </c>
      <c r="AD217" s="6">
        <f>SUMIF(CSV!$A:$A,$A217,CSV!N:N)/$B217</f>
        <v>0.66666666666666663</v>
      </c>
      <c r="AE217" s="14">
        <f>SUMIF(CSV!$B:$B,$A217,CSV!P:P)/$C217</f>
        <v>0.75</v>
      </c>
    </row>
    <row r="218" spans="1:31" x14ac:dyDescent="0.3">
      <c r="A218" t="s">
        <v>329</v>
      </c>
      <c r="B218" s="9">
        <f>COUNTIF(CSV!A:A,A218)</f>
        <v>13</v>
      </c>
      <c r="C218" s="4">
        <f>COUNTIF(CSV!B:B,A218)</f>
        <v>13</v>
      </c>
      <c r="D218" s="4">
        <f t="shared" si="7"/>
        <v>26</v>
      </c>
      <c r="E218" s="10">
        <f>(SUMIF(CSV!$A:$A,$A218,CSV!F:F) +SUMIF(CSV!$B:$B,$A218,CSV!F:F))/$D218</f>
        <v>2.4615384615384617</v>
      </c>
      <c r="F218" s="6">
        <f>SUMIF(CSV!$A:$A,$A218,CSV!F:F)/$B218</f>
        <v>2.2307692307692308</v>
      </c>
      <c r="G218" s="6">
        <f>SUMIF(CSV!$B:$B,$A218,CSV!F:F)/$C218</f>
        <v>2.6923076923076925</v>
      </c>
      <c r="H218" s="10">
        <f>(SUMIF(CSV!$A:$A,$A218,CSV!D:D) +SUMIF(CSV!$B:$B,$A218,CSV!E:E))/$D218</f>
        <v>1.1923076923076923</v>
      </c>
      <c r="I218" s="6">
        <f>SUMIF(CSV!$A:$A,$A218,CSV!D:D)/$B218</f>
        <v>1.1538461538461537</v>
      </c>
      <c r="J218" s="6">
        <f>SUMIF(CSV!$B:$B,$A218,CSV!E:E)/$C218</f>
        <v>1.2307692307692308</v>
      </c>
      <c r="K218" s="10">
        <f>(SUMIF(CSV!$A:$A,$A218,CSV!E:E) +SUMIF(CSV!$B:$B,$A218,CSV!D:D))/$D218</f>
        <v>1.2692307692307692</v>
      </c>
      <c r="L218" s="6">
        <f>SUMIF(CSV!$A:$A,$A218,CSV!E:E)/$B218</f>
        <v>1.0769230769230769</v>
      </c>
      <c r="M218" s="6">
        <f>SUMIF(CSV!$B:$B,$A218,CSV!D:D)/$C218</f>
        <v>1.4615384615384615</v>
      </c>
      <c r="N218" s="10">
        <f>(SUMIF(CSV!$A:$A,$A218,CSV!L:L) +SUMIF(CSV!$B:$B,$A218,CSV!L:L))/$D218</f>
        <v>1.1538461538461537</v>
      </c>
      <c r="O218" s="6">
        <f>SUMIF(CSV!$A:$A,$A218,CSV!L:L)/$B218</f>
        <v>1.0769230769230769</v>
      </c>
      <c r="P218" s="6">
        <f>SUMIF(CSV!$B:$B,$A218,CSV!L:L)/$C218</f>
        <v>1.2307692307692308</v>
      </c>
      <c r="Q218" s="10">
        <f>(SUMIF(CSV!$A:$A,$A218,CSV!H:H) +SUMIF(CSV!$B:$B,$A218,CSV!J:J))/$D218</f>
        <v>0.53846153846153844</v>
      </c>
      <c r="R218" s="6">
        <f>SUMIF(CSV!$A:$A,$A218,CSV!H:H)/$B218</f>
        <v>0.46153846153846156</v>
      </c>
      <c r="S218" s="6">
        <f>SUMIF(CSV!$B:$B,$A218,CSV!J:J)/$C218</f>
        <v>0.61538461538461542</v>
      </c>
      <c r="T218" s="10">
        <f>(SUMIF(CSV!$A:$A,$A218,CSV!I:I) +SUMIF(CSV!$B:$B,$A218,CSV!K:K))/$D218</f>
        <v>0.61538461538461542</v>
      </c>
      <c r="U218" s="6">
        <f>SUMIF(CSV!$A:$A,$A218,CSV!I:I)/$B218</f>
        <v>0.61538461538461542</v>
      </c>
      <c r="V218" s="6">
        <f>SUMIF(CSV!$B:$B,$A218,CSV!K:K)/$C218</f>
        <v>0.61538461538461542</v>
      </c>
      <c r="W218" s="10">
        <f>(SUMIF(CSV!$A:$A,$A218,CSV!Q:Q) +SUMIF(CSV!$B:$B,$A218,CSV!Q:Q))/$D218</f>
        <v>1.3076923076923077</v>
      </c>
      <c r="X218" s="6">
        <f>SUMIF(CSV!$A:$A,$A218,CSV!Q:Q)/$B218</f>
        <v>1.1538461538461537</v>
      </c>
      <c r="Y218" s="6">
        <f>SUMIF(CSV!$B:$B,$A218,CSV!Q:Q)/$C218</f>
        <v>1.4615384615384615</v>
      </c>
      <c r="Z218" s="10">
        <f>(SUMIF(CSV!$A:$A,$A218,CSV!M:M) +SUMIF(CSV!$B:$B,$A218,CSV!O:O))/$D218</f>
        <v>0.65384615384615385</v>
      </c>
      <c r="AA218" s="6">
        <f>SUMIF(CSV!$A:$A,$A218,CSV!M:M)/$B218</f>
        <v>0.69230769230769229</v>
      </c>
      <c r="AB218" s="6">
        <f>SUMIF(CSV!$B:$B,$A218,CSV!O:O)/$C218</f>
        <v>0.61538461538461542</v>
      </c>
      <c r="AC218" s="10">
        <f>(SUMIF(CSV!$A:$A,$A218,CSV!N:N) +SUMIF(CSV!$B:$B,$A218,CSV!P:P))/$D218</f>
        <v>0.65384615384615385</v>
      </c>
      <c r="AD218" s="6">
        <f>SUMIF(CSV!$A:$A,$A218,CSV!N:N)/$B218</f>
        <v>0.46153846153846156</v>
      </c>
      <c r="AE218" s="14">
        <f>SUMIF(CSV!$B:$B,$A218,CSV!P:P)/$C218</f>
        <v>0.84615384615384615</v>
      </c>
    </row>
    <row r="219" spans="1:31" x14ac:dyDescent="0.3">
      <c r="A219" t="s">
        <v>328</v>
      </c>
      <c r="B219" s="9">
        <f>COUNTIF(CSV!A:A,A219)</f>
        <v>12</v>
      </c>
      <c r="C219" s="4">
        <f>COUNTIF(CSV!B:B,A219)</f>
        <v>14</v>
      </c>
      <c r="D219" s="4">
        <f t="shared" si="7"/>
        <v>26</v>
      </c>
      <c r="E219" s="10">
        <f>(SUMIF(CSV!$A:$A,$A219,CSV!F:F) +SUMIF(CSV!$B:$B,$A219,CSV!F:F))/$D219</f>
        <v>2.5</v>
      </c>
      <c r="F219" s="6">
        <f>SUMIF(CSV!$A:$A,$A219,CSV!F:F)/$B219</f>
        <v>2.5833333333333335</v>
      </c>
      <c r="G219" s="6">
        <f>SUMIF(CSV!$B:$B,$A219,CSV!F:F)/$C219</f>
        <v>2.4285714285714284</v>
      </c>
      <c r="H219" s="10">
        <f>(SUMIF(CSV!$A:$A,$A219,CSV!D:D) +SUMIF(CSV!$B:$B,$A219,CSV!E:E))/$D219</f>
        <v>1.5384615384615385</v>
      </c>
      <c r="I219" s="6">
        <f>SUMIF(CSV!$A:$A,$A219,CSV!D:D)/$B219</f>
        <v>1.5</v>
      </c>
      <c r="J219" s="6">
        <f>SUMIF(CSV!$B:$B,$A219,CSV!E:E)/$C219</f>
        <v>1.5714285714285714</v>
      </c>
      <c r="K219" s="10">
        <f>(SUMIF(CSV!$A:$A,$A219,CSV!E:E) +SUMIF(CSV!$B:$B,$A219,CSV!D:D))/$D219</f>
        <v>0.96153846153846156</v>
      </c>
      <c r="L219" s="6">
        <f>SUMIF(CSV!$A:$A,$A219,CSV!E:E)/$B219</f>
        <v>1.0833333333333333</v>
      </c>
      <c r="M219" s="6">
        <f>SUMIF(CSV!$B:$B,$A219,CSV!D:D)/$C219</f>
        <v>0.8571428571428571</v>
      </c>
      <c r="N219" s="10">
        <f>(SUMIF(CSV!$A:$A,$A219,CSV!L:L) +SUMIF(CSV!$B:$B,$A219,CSV!L:L))/$D219</f>
        <v>1.2692307692307692</v>
      </c>
      <c r="O219" s="6">
        <f>SUMIF(CSV!$A:$A,$A219,CSV!L:L)/$B219</f>
        <v>1.25</v>
      </c>
      <c r="P219" s="6">
        <f>SUMIF(CSV!$B:$B,$A219,CSV!L:L)/$C219</f>
        <v>1.2857142857142858</v>
      </c>
      <c r="Q219" s="10">
        <f>(SUMIF(CSV!$A:$A,$A219,CSV!H:H) +SUMIF(CSV!$B:$B,$A219,CSV!J:J))/$D219</f>
        <v>0.76923076923076927</v>
      </c>
      <c r="R219" s="6">
        <f>SUMIF(CSV!$A:$A,$A219,CSV!H:H)/$B219</f>
        <v>0.66666666666666663</v>
      </c>
      <c r="S219" s="6">
        <f>SUMIF(CSV!$B:$B,$A219,CSV!J:J)/$C219</f>
        <v>0.8571428571428571</v>
      </c>
      <c r="T219" s="10">
        <f>(SUMIF(CSV!$A:$A,$A219,CSV!I:I) +SUMIF(CSV!$B:$B,$A219,CSV!K:K))/$D219</f>
        <v>0.5</v>
      </c>
      <c r="U219" s="6">
        <f>SUMIF(CSV!$A:$A,$A219,CSV!I:I)/$B219</f>
        <v>0.58333333333333337</v>
      </c>
      <c r="V219" s="6">
        <f>SUMIF(CSV!$B:$B,$A219,CSV!K:K)/$C219</f>
        <v>0.42857142857142855</v>
      </c>
      <c r="W219" s="10">
        <f>(SUMIF(CSV!$A:$A,$A219,CSV!Q:Q) +SUMIF(CSV!$B:$B,$A219,CSV!Q:Q))/$D219</f>
        <v>1.2307692307692308</v>
      </c>
      <c r="X219" s="6">
        <f>SUMIF(CSV!$A:$A,$A219,CSV!Q:Q)/$B219</f>
        <v>1.3333333333333333</v>
      </c>
      <c r="Y219" s="6">
        <f>SUMIF(CSV!$B:$B,$A219,CSV!Q:Q)/$C219</f>
        <v>1.1428571428571428</v>
      </c>
      <c r="Z219" s="10">
        <f>(SUMIF(CSV!$A:$A,$A219,CSV!M:M) +SUMIF(CSV!$B:$B,$A219,CSV!O:O))/$D219</f>
        <v>0.76923076923076927</v>
      </c>
      <c r="AA219" s="6">
        <f>SUMIF(CSV!$A:$A,$A219,CSV!M:M)/$B219</f>
        <v>0.83333333333333337</v>
      </c>
      <c r="AB219" s="6">
        <f>SUMIF(CSV!$B:$B,$A219,CSV!O:O)/$C219</f>
        <v>0.7142857142857143</v>
      </c>
      <c r="AC219" s="10">
        <f>(SUMIF(CSV!$A:$A,$A219,CSV!N:N) +SUMIF(CSV!$B:$B,$A219,CSV!P:P))/$D219</f>
        <v>0.46153846153846156</v>
      </c>
      <c r="AD219" s="6">
        <f>SUMIF(CSV!$A:$A,$A219,CSV!N:N)/$B219</f>
        <v>0.5</v>
      </c>
      <c r="AE219" s="14">
        <f>SUMIF(CSV!$B:$B,$A219,CSV!P:P)/$C219</f>
        <v>0.42857142857142855</v>
      </c>
    </row>
    <row r="220" spans="1:31" x14ac:dyDescent="0.3">
      <c r="A220" t="s">
        <v>323</v>
      </c>
      <c r="B220" s="9">
        <f>COUNTIF(CSV!A:A,A220)</f>
        <v>14</v>
      </c>
      <c r="C220" s="4">
        <f>COUNTIF(CSV!B:B,A220)</f>
        <v>13</v>
      </c>
      <c r="D220" s="4">
        <f t="shared" si="7"/>
        <v>27</v>
      </c>
      <c r="E220" s="10">
        <f>(SUMIF(CSV!$A:$A,$A220,CSV!F:F) +SUMIF(CSV!$B:$B,$A220,CSV!F:F))/$D220</f>
        <v>2.3333333333333335</v>
      </c>
      <c r="F220" s="6">
        <f>SUMIF(CSV!$A:$A,$A220,CSV!F:F)/$B220</f>
        <v>2.3571428571428572</v>
      </c>
      <c r="G220" s="6">
        <f>SUMIF(CSV!$B:$B,$A220,CSV!F:F)/$C220</f>
        <v>2.3076923076923075</v>
      </c>
      <c r="H220" s="10">
        <f>(SUMIF(CSV!$A:$A,$A220,CSV!D:D) +SUMIF(CSV!$B:$B,$A220,CSV!E:E))/$D220</f>
        <v>1.5555555555555556</v>
      </c>
      <c r="I220" s="6">
        <f>SUMIF(CSV!$A:$A,$A220,CSV!D:D)/$B220</f>
        <v>1.7142857142857142</v>
      </c>
      <c r="J220" s="6">
        <f>SUMIF(CSV!$B:$B,$A220,CSV!E:E)/$C220</f>
        <v>1.3846153846153846</v>
      </c>
      <c r="K220" s="10">
        <f>(SUMIF(CSV!$A:$A,$A220,CSV!E:E) +SUMIF(CSV!$B:$B,$A220,CSV!D:D))/$D220</f>
        <v>0.77777777777777779</v>
      </c>
      <c r="L220" s="6">
        <f>SUMIF(CSV!$A:$A,$A220,CSV!E:E)/$B220</f>
        <v>0.6428571428571429</v>
      </c>
      <c r="M220" s="6">
        <f>SUMIF(CSV!$B:$B,$A220,CSV!D:D)/$C220</f>
        <v>0.92307692307692313</v>
      </c>
      <c r="N220" s="10">
        <f>(SUMIF(CSV!$A:$A,$A220,CSV!L:L) +SUMIF(CSV!$B:$B,$A220,CSV!L:L))/$D220</f>
        <v>0.92592592592592593</v>
      </c>
      <c r="O220" s="6">
        <f>SUMIF(CSV!$A:$A,$A220,CSV!L:L)/$B220</f>
        <v>0.8571428571428571</v>
      </c>
      <c r="P220" s="6">
        <f>SUMIF(CSV!$B:$B,$A220,CSV!L:L)/$C220</f>
        <v>1</v>
      </c>
      <c r="Q220" s="10">
        <f>(SUMIF(CSV!$A:$A,$A220,CSV!H:H) +SUMIF(CSV!$B:$B,$A220,CSV!J:J))/$D220</f>
        <v>0.66666666666666663</v>
      </c>
      <c r="R220" s="6">
        <f>SUMIF(CSV!$A:$A,$A220,CSV!H:H)/$B220</f>
        <v>0.6428571428571429</v>
      </c>
      <c r="S220" s="6">
        <f>SUMIF(CSV!$B:$B,$A220,CSV!J:J)/$C220</f>
        <v>0.69230769230769229</v>
      </c>
      <c r="T220" s="10">
        <f>(SUMIF(CSV!$A:$A,$A220,CSV!I:I) +SUMIF(CSV!$B:$B,$A220,CSV!K:K))/$D220</f>
        <v>0.25925925925925924</v>
      </c>
      <c r="U220" s="6">
        <f>SUMIF(CSV!$A:$A,$A220,CSV!I:I)/$B220</f>
        <v>0.21428571428571427</v>
      </c>
      <c r="V220" s="6">
        <f>SUMIF(CSV!$B:$B,$A220,CSV!K:K)/$C220</f>
        <v>0.30769230769230771</v>
      </c>
      <c r="W220" s="10">
        <f>(SUMIF(CSV!$A:$A,$A220,CSV!Q:Q) +SUMIF(CSV!$B:$B,$A220,CSV!Q:Q))/$D220</f>
        <v>1.4074074074074074</v>
      </c>
      <c r="X220" s="6">
        <f>SUMIF(CSV!$A:$A,$A220,CSV!Q:Q)/$B220</f>
        <v>1.5</v>
      </c>
      <c r="Y220" s="6">
        <f>SUMIF(CSV!$B:$B,$A220,CSV!Q:Q)/$C220</f>
        <v>1.3076923076923077</v>
      </c>
      <c r="Z220" s="10">
        <f>(SUMIF(CSV!$A:$A,$A220,CSV!M:M) +SUMIF(CSV!$B:$B,$A220,CSV!O:O))/$D220</f>
        <v>0.88888888888888884</v>
      </c>
      <c r="AA220" s="6">
        <f>SUMIF(CSV!$A:$A,$A220,CSV!M:M)/$B220</f>
        <v>1.0714285714285714</v>
      </c>
      <c r="AB220" s="6">
        <f>SUMIF(CSV!$B:$B,$A220,CSV!O:O)/$C220</f>
        <v>0.69230769230769229</v>
      </c>
      <c r="AC220" s="10">
        <f>(SUMIF(CSV!$A:$A,$A220,CSV!N:N) +SUMIF(CSV!$B:$B,$A220,CSV!P:P))/$D220</f>
        <v>0.51851851851851849</v>
      </c>
      <c r="AD220" s="6">
        <f>SUMIF(CSV!$A:$A,$A220,CSV!N:N)/$B220</f>
        <v>0.42857142857142855</v>
      </c>
      <c r="AE220" s="14">
        <f>SUMIF(CSV!$B:$B,$A220,CSV!P:P)/$C220</f>
        <v>0.61538461538461542</v>
      </c>
    </row>
    <row r="221" spans="1:31" x14ac:dyDescent="0.3">
      <c r="A221" t="s">
        <v>326</v>
      </c>
      <c r="B221" s="9">
        <f>COUNTIF(CSV!A:A,A221)</f>
        <v>13</v>
      </c>
      <c r="C221" s="4">
        <f>COUNTIF(CSV!B:B,A221)</f>
        <v>14</v>
      </c>
      <c r="D221" s="4">
        <f t="shared" si="7"/>
        <v>27</v>
      </c>
      <c r="E221" s="10">
        <f>(SUMIF(CSV!$A:$A,$A221,CSV!F:F) +SUMIF(CSV!$B:$B,$A221,CSV!F:F))/$D221</f>
        <v>2.2962962962962963</v>
      </c>
      <c r="F221" s="6">
        <f>SUMIF(CSV!$A:$A,$A221,CSV!F:F)/$B221</f>
        <v>2.1538461538461537</v>
      </c>
      <c r="G221" s="6">
        <f>SUMIF(CSV!$B:$B,$A221,CSV!F:F)/$C221</f>
        <v>2.4285714285714284</v>
      </c>
      <c r="H221" s="10">
        <f>(SUMIF(CSV!$A:$A,$A221,CSV!D:D) +SUMIF(CSV!$B:$B,$A221,CSV!E:E))/$D221</f>
        <v>1.2962962962962963</v>
      </c>
      <c r="I221" s="6">
        <f>SUMIF(CSV!$A:$A,$A221,CSV!D:D)/$B221</f>
        <v>1.2307692307692308</v>
      </c>
      <c r="J221" s="6">
        <f>SUMIF(CSV!$B:$B,$A221,CSV!E:E)/$C221</f>
        <v>1.3571428571428572</v>
      </c>
      <c r="K221" s="10">
        <f>(SUMIF(CSV!$A:$A,$A221,CSV!E:E) +SUMIF(CSV!$B:$B,$A221,CSV!D:D))/$D221</f>
        <v>1</v>
      </c>
      <c r="L221" s="6">
        <f>SUMIF(CSV!$A:$A,$A221,CSV!E:E)/$B221</f>
        <v>0.92307692307692313</v>
      </c>
      <c r="M221" s="6">
        <f>SUMIF(CSV!$B:$B,$A221,CSV!D:D)/$C221</f>
        <v>1.0714285714285714</v>
      </c>
      <c r="N221" s="10">
        <f>(SUMIF(CSV!$A:$A,$A221,CSV!L:L) +SUMIF(CSV!$B:$B,$A221,CSV!L:L))/$D221</f>
        <v>1</v>
      </c>
      <c r="O221" s="6">
        <f>SUMIF(CSV!$A:$A,$A221,CSV!L:L)/$B221</f>
        <v>1</v>
      </c>
      <c r="P221" s="6">
        <f>SUMIF(CSV!$B:$B,$A221,CSV!L:L)/$C221</f>
        <v>1</v>
      </c>
      <c r="Q221" s="10">
        <f>(SUMIF(CSV!$A:$A,$A221,CSV!H:H) +SUMIF(CSV!$B:$B,$A221,CSV!J:J))/$D221</f>
        <v>0.59259259259259256</v>
      </c>
      <c r="R221" s="6">
        <f>SUMIF(CSV!$A:$A,$A221,CSV!H:H)/$B221</f>
        <v>0.61538461538461542</v>
      </c>
      <c r="S221" s="6">
        <f>SUMIF(CSV!$B:$B,$A221,CSV!J:J)/$C221</f>
        <v>0.5714285714285714</v>
      </c>
      <c r="T221" s="10">
        <f>(SUMIF(CSV!$A:$A,$A221,CSV!I:I) +SUMIF(CSV!$B:$B,$A221,CSV!K:K))/$D221</f>
        <v>0.40740740740740738</v>
      </c>
      <c r="U221" s="6">
        <f>SUMIF(CSV!$A:$A,$A221,CSV!I:I)/$B221</f>
        <v>0.38461538461538464</v>
      </c>
      <c r="V221" s="6">
        <f>SUMIF(CSV!$B:$B,$A221,CSV!K:K)/$C221</f>
        <v>0.42857142857142855</v>
      </c>
      <c r="W221" s="10">
        <f>(SUMIF(CSV!$A:$A,$A221,CSV!Q:Q) +SUMIF(CSV!$B:$B,$A221,CSV!Q:Q))/$D221</f>
        <v>1.2962962962962963</v>
      </c>
      <c r="X221" s="6">
        <f>SUMIF(CSV!$A:$A,$A221,CSV!Q:Q)/$B221</f>
        <v>1.1538461538461537</v>
      </c>
      <c r="Y221" s="6">
        <f>SUMIF(CSV!$B:$B,$A221,CSV!Q:Q)/$C221</f>
        <v>1.4285714285714286</v>
      </c>
      <c r="Z221" s="10">
        <f>(SUMIF(CSV!$A:$A,$A221,CSV!M:M) +SUMIF(CSV!$B:$B,$A221,CSV!O:O))/$D221</f>
        <v>0.70370370370370372</v>
      </c>
      <c r="AA221" s="6">
        <f>SUMIF(CSV!$A:$A,$A221,CSV!M:M)/$B221</f>
        <v>0.61538461538461542</v>
      </c>
      <c r="AB221" s="6">
        <f>SUMIF(CSV!$B:$B,$A221,CSV!O:O)/$C221</f>
        <v>0.7857142857142857</v>
      </c>
      <c r="AC221" s="10">
        <f>(SUMIF(CSV!$A:$A,$A221,CSV!N:N) +SUMIF(CSV!$B:$B,$A221,CSV!P:P))/$D221</f>
        <v>0.59259259259259256</v>
      </c>
      <c r="AD221" s="6">
        <f>SUMIF(CSV!$A:$A,$A221,CSV!N:N)/$B221</f>
        <v>0.53846153846153844</v>
      </c>
      <c r="AE221" s="14">
        <f>SUMIF(CSV!$B:$B,$A221,CSV!P:P)/$C221</f>
        <v>0.6428571428571429</v>
      </c>
    </row>
    <row r="222" spans="1:31" x14ac:dyDescent="0.3">
      <c r="A222" t="s">
        <v>335</v>
      </c>
      <c r="B222" s="9">
        <f>COUNTIF(CSV!A:A,A222)</f>
        <v>13</v>
      </c>
      <c r="C222" s="4">
        <f>COUNTIF(CSV!B:B,A222)</f>
        <v>11</v>
      </c>
      <c r="D222" s="4">
        <f t="shared" si="7"/>
        <v>24</v>
      </c>
      <c r="E222" s="10">
        <f>(SUMIF(CSV!$A:$A,$A222,CSV!F:F) +SUMIF(CSV!$B:$B,$A222,CSV!F:F))/$D222</f>
        <v>1.8333333333333333</v>
      </c>
      <c r="F222" s="6">
        <f>SUMIF(CSV!$A:$A,$A222,CSV!F:F)/$B222</f>
        <v>1.6153846153846154</v>
      </c>
      <c r="G222" s="6">
        <f>SUMIF(CSV!$B:$B,$A222,CSV!F:F)/$C222</f>
        <v>2.0909090909090908</v>
      </c>
      <c r="H222" s="10">
        <f>(SUMIF(CSV!$A:$A,$A222,CSV!D:D) +SUMIF(CSV!$B:$B,$A222,CSV!E:E))/$D222</f>
        <v>0.95833333333333337</v>
      </c>
      <c r="I222" s="6">
        <f>SUMIF(CSV!$A:$A,$A222,CSV!D:D)/$B222</f>
        <v>1</v>
      </c>
      <c r="J222" s="6">
        <f>SUMIF(CSV!$B:$B,$A222,CSV!E:E)/$C222</f>
        <v>0.90909090909090906</v>
      </c>
      <c r="K222" s="10">
        <f>(SUMIF(CSV!$A:$A,$A222,CSV!E:E) +SUMIF(CSV!$B:$B,$A222,CSV!D:D))/$D222</f>
        <v>0.875</v>
      </c>
      <c r="L222" s="6">
        <f>SUMIF(CSV!$A:$A,$A222,CSV!E:E)/$B222</f>
        <v>0.61538461538461542</v>
      </c>
      <c r="M222" s="6">
        <f>SUMIF(CSV!$B:$B,$A222,CSV!D:D)/$C222</f>
        <v>1.1818181818181819</v>
      </c>
      <c r="N222" s="10">
        <f>(SUMIF(CSV!$A:$A,$A222,CSV!L:L) +SUMIF(CSV!$B:$B,$A222,CSV!L:L))/$D222</f>
        <v>0.5</v>
      </c>
      <c r="O222" s="6">
        <f>SUMIF(CSV!$A:$A,$A222,CSV!L:L)/$B222</f>
        <v>0.53846153846153844</v>
      </c>
      <c r="P222" s="6">
        <f>SUMIF(CSV!$B:$B,$A222,CSV!L:L)/$C222</f>
        <v>0.45454545454545453</v>
      </c>
      <c r="Q222" s="10">
        <f>(SUMIF(CSV!$A:$A,$A222,CSV!H:H) +SUMIF(CSV!$B:$B,$A222,CSV!J:J))/$D222</f>
        <v>0.25</v>
      </c>
      <c r="R222" s="6">
        <f>SUMIF(CSV!$A:$A,$A222,CSV!H:H)/$B222</f>
        <v>0.38461538461538464</v>
      </c>
      <c r="S222" s="6">
        <f>SUMIF(CSV!$B:$B,$A222,CSV!J:J)/$C222</f>
        <v>9.0909090909090912E-2</v>
      </c>
      <c r="T222" s="10">
        <f>(SUMIF(CSV!$A:$A,$A222,CSV!I:I) +SUMIF(CSV!$B:$B,$A222,CSV!K:K))/$D222</f>
        <v>0.25</v>
      </c>
      <c r="U222" s="6">
        <f>SUMIF(CSV!$A:$A,$A222,CSV!I:I)/$B222</f>
        <v>0.15384615384615385</v>
      </c>
      <c r="V222" s="6">
        <f>SUMIF(CSV!$B:$B,$A222,CSV!K:K)/$C222</f>
        <v>0.36363636363636365</v>
      </c>
      <c r="W222" s="10">
        <f>(SUMIF(CSV!$A:$A,$A222,CSV!Q:Q) +SUMIF(CSV!$B:$B,$A222,CSV!Q:Q))/$D222</f>
        <v>1.3333333333333333</v>
      </c>
      <c r="X222" s="6">
        <f>SUMIF(CSV!$A:$A,$A222,CSV!Q:Q)/$B222</f>
        <v>1.0769230769230769</v>
      </c>
      <c r="Y222" s="6">
        <f>SUMIF(CSV!$B:$B,$A222,CSV!Q:Q)/$C222</f>
        <v>1.6363636363636365</v>
      </c>
      <c r="Z222" s="10">
        <f>(SUMIF(CSV!$A:$A,$A222,CSV!M:M) +SUMIF(CSV!$B:$B,$A222,CSV!O:O))/$D222</f>
        <v>0.70833333333333337</v>
      </c>
      <c r="AA222" s="6">
        <f>SUMIF(CSV!$A:$A,$A222,CSV!M:M)/$B222</f>
        <v>0.61538461538461542</v>
      </c>
      <c r="AB222" s="6">
        <f>SUMIF(CSV!$B:$B,$A222,CSV!O:O)/$C222</f>
        <v>0.81818181818181823</v>
      </c>
      <c r="AC222" s="10">
        <f>(SUMIF(CSV!$A:$A,$A222,CSV!N:N) +SUMIF(CSV!$B:$B,$A222,CSV!P:P))/$D222</f>
        <v>0.625</v>
      </c>
      <c r="AD222" s="6">
        <f>SUMIF(CSV!$A:$A,$A222,CSV!N:N)/$B222</f>
        <v>0.46153846153846156</v>
      </c>
      <c r="AE222" s="14">
        <f>SUMIF(CSV!$B:$B,$A222,CSV!P:P)/$C222</f>
        <v>0.81818181818181823</v>
      </c>
    </row>
    <row r="223" spans="1:31" x14ac:dyDescent="0.3">
      <c r="A223" t="s">
        <v>325</v>
      </c>
      <c r="B223" s="9">
        <f>COUNTIF(CSV!A:A,A223)</f>
        <v>13</v>
      </c>
      <c r="C223" s="4">
        <f>COUNTIF(CSV!B:B,A223)</f>
        <v>13</v>
      </c>
      <c r="D223" s="4">
        <f t="shared" si="7"/>
        <v>26</v>
      </c>
      <c r="E223" s="10">
        <f>(SUMIF(CSV!$A:$A,$A223,CSV!F:F) +SUMIF(CSV!$B:$B,$A223,CSV!F:F))/$D223</f>
        <v>3.3846153846153846</v>
      </c>
      <c r="F223" s="6">
        <f>SUMIF(CSV!$A:$A,$A223,CSV!F:F)/$B223</f>
        <v>3.6923076923076925</v>
      </c>
      <c r="G223" s="6">
        <f>SUMIF(CSV!$B:$B,$A223,CSV!F:F)/$C223</f>
        <v>3.0769230769230771</v>
      </c>
      <c r="H223" s="10">
        <f>(SUMIF(CSV!$A:$A,$A223,CSV!D:D) +SUMIF(CSV!$B:$B,$A223,CSV!E:E))/$D223</f>
        <v>1.9615384615384615</v>
      </c>
      <c r="I223" s="6">
        <f>SUMIF(CSV!$A:$A,$A223,CSV!D:D)/$B223</f>
        <v>2.3846153846153846</v>
      </c>
      <c r="J223" s="6">
        <f>SUMIF(CSV!$B:$B,$A223,CSV!E:E)/$C223</f>
        <v>1.5384615384615385</v>
      </c>
      <c r="K223" s="10">
        <f>(SUMIF(CSV!$A:$A,$A223,CSV!E:E) +SUMIF(CSV!$B:$B,$A223,CSV!D:D))/$D223</f>
        <v>1.4230769230769231</v>
      </c>
      <c r="L223" s="6">
        <f>SUMIF(CSV!$A:$A,$A223,CSV!E:E)/$B223</f>
        <v>1.3076923076923077</v>
      </c>
      <c r="M223" s="6">
        <f>SUMIF(CSV!$B:$B,$A223,CSV!D:D)/$C223</f>
        <v>1.5384615384615385</v>
      </c>
      <c r="N223" s="10">
        <f>(SUMIF(CSV!$A:$A,$A223,CSV!L:L) +SUMIF(CSV!$B:$B,$A223,CSV!L:L))/$D223</f>
        <v>1.3461538461538463</v>
      </c>
      <c r="O223" s="6">
        <f>SUMIF(CSV!$A:$A,$A223,CSV!L:L)/$B223</f>
        <v>1.3076923076923077</v>
      </c>
      <c r="P223" s="6">
        <f>SUMIF(CSV!$B:$B,$A223,CSV!L:L)/$C223</f>
        <v>1.3846153846153846</v>
      </c>
      <c r="Q223" s="10">
        <f>(SUMIF(CSV!$A:$A,$A223,CSV!H:H) +SUMIF(CSV!$B:$B,$A223,CSV!J:J))/$D223</f>
        <v>0.61538461538461542</v>
      </c>
      <c r="R223" s="6">
        <f>SUMIF(CSV!$A:$A,$A223,CSV!H:H)/$B223</f>
        <v>0.69230769230769229</v>
      </c>
      <c r="S223" s="6">
        <f>SUMIF(CSV!$B:$B,$A223,CSV!J:J)/$C223</f>
        <v>0.53846153846153844</v>
      </c>
      <c r="T223" s="10">
        <f>(SUMIF(CSV!$A:$A,$A223,CSV!I:I) +SUMIF(CSV!$B:$B,$A223,CSV!K:K))/$D223</f>
        <v>0.73076923076923073</v>
      </c>
      <c r="U223" s="6">
        <f>SUMIF(CSV!$A:$A,$A223,CSV!I:I)/$B223</f>
        <v>0.61538461538461542</v>
      </c>
      <c r="V223" s="6">
        <f>SUMIF(CSV!$B:$B,$A223,CSV!K:K)/$C223</f>
        <v>0.84615384615384615</v>
      </c>
      <c r="W223" s="10">
        <f>(SUMIF(CSV!$A:$A,$A223,CSV!Q:Q) +SUMIF(CSV!$B:$B,$A223,CSV!Q:Q))/$D223</f>
        <v>2.0384615384615383</v>
      </c>
      <c r="X223" s="6">
        <f>SUMIF(CSV!$A:$A,$A223,CSV!Q:Q)/$B223</f>
        <v>2.3846153846153846</v>
      </c>
      <c r="Y223" s="6">
        <f>SUMIF(CSV!$B:$B,$A223,CSV!Q:Q)/$C223</f>
        <v>1.6923076923076923</v>
      </c>
      <c r="Z223" s="10">
        <f>(SUMIF(CSV!$A:$A,$A223,CSV!M:M) +SUMIF(CSV!$B:$B,$A223,CSV!O:O))/$D223</f>
        <v>1.3461538461538463</v>
      </c>
      <c r="AA223" s="6">
        <f>SUMIF(CSV!$A:$A,$A223,CSV!M:M)/$B223</f>
        <v>1.6923076923076923</v>
      </c>
      <c r="AB223" s="6">
        <f>SUMIF(CSV!$B:$B,$A223,CSV!O:O)/$C223</f>
        <v>1</v>
      </c>
      <c r="AC223" s="10">
        <f>(SUMIF(CSV!$A:$A,$A223,CSV!N:N) +SUMIF(CSV!$B:$B,$A223,CSV!P:P))/$D223</f>
        <v>0.69230769230769229</v>
      </c>
      <c r="AD223" s="6">
        <f>SUMIF(CSV!$A:$A,$A223,CSV!N:N)/$B223</f>
        <v>0.69230769230769229</v>
      </c>
      <c r="AE223" s="14">
        <f>SUMIF(CSV!$B:$B,$A223,CSV!P:P)/$C223</f>
        <v>0.69230769230769229</v>
      </c>
    </row>
    <row r="224" spans="1:31" x14ac:dyDescent="0.3">
      <c r="A224" t="s">
        <v>332</v>
      </c>
      <c r="B224" s="9">
        <f>COUNTIF(CSV!A:A,A224)</f>
        <v>12</v>
      </c>
      <c r="C224" s="4">
        <f>COUNTIF(CSV!B:B,A224)</f>
        <v>15</v>
      </c>
      <c r="D224" s="4">
        <f t="shared" si="7"/>
        <v>27</v>
      </c>
      <c r="E224" s="10">
        <f>(SUMIF(CSV!$A:$A,$A224,CSV!F:F) +SUMIF(CSV!$B:$B,$A224,CSV!F:F))/$D224</f>
        <v>2.4814814814814814</v>
      </c>
      <c r="F224" s="6">
        <f>SUMIF(CSV!$A:$A,$A224,CSV!F:F)/$B224</f>
        <v>2.6666666666666665</v>
      </c>
      <c r="G224" s="6">
        <f>SUMIF(CSV!$B:$B,$A224,CSV!F:F)/$C224</f>
        <v>2.3333333333333335</v>
      </c>
      <c r="H224" s="10">
        <f>(SUMIF(CSV!$A:$A,$A224,CSV!D:D) +SUMIF(CSV!$B:$B,$A224,CSV!E:E))/$D224</f>
        <v>1.037037037037037</v>
      </c>
      <c r="I224" s="6">
        <f>SUMIF(CSV!$A:$A,$A224,CSV!D:D)/$B224</f>
        <v>1.1666666666666667</v>
      </c>
      <c r="J224" s="6">
        <f>SUMIF(CSV!$B:$B,$A224,CSV!E:E)/$C224</f>
        <v>0.93333333333333335</v>
      </c>
      <c r="K224" s="10">
        <f>(SUMIF(CSV!$A:$A,$A224,CSV!E:E) +SUMIF(CSV!$B:$B,$A224,CSV!D:D))/$D224</f>
        <v>1.4444444444444444</v>
      </c>
      <c r="L224" s="6">
        <f>SUMIF(CSV!$A:$A,$A224,CSV!E:E)/$B224</f>
        <v>1.5</v>
      </c>
      <c r="M224" s="6">
        <f>SUMIF(CSV!$B:$B,$A224,CSV!D:D)/$C224</f>
        <v>1.4</v>
      </c>
      <c r="N224" s="10">
        <f>(SUMIF(CSV!$A:$A,$A224,CSV!L:L) +SUMIF(CSV!$B:$B,$A224,CSV!L:L))/$D224</f>
        <v>1</v>
      </c>
      <c r="O224" s="6">
        <f>SUMIF(CSV!$A:$A,$A224,CSV!L:L)/$B224</f>
        <v>1.0833333333333333</v>
      </c>
      <c r="P224" s="6">
        <f>SUMIF(CSV!$B:$B,$A224,CSV!L:L)/$C224</f>
        <v>0.93333333333333335</v>
      </c>
      <c r="Q224" s="10">
        <f>(SUMIF(CSV!$A:$A,$A224,CSV!H:H) +SUMIF(CSV!$B:$B,$A224,CSV!J:J))/$D224</f>
        <v>0.40740740740740738</v>
      </c>
      <c r="R224" s="6">
        <f>SUMIF(CSV!$A:$A,$A224,CSV!H:H)/$B224</f>
        <v>0.5</v>
      </c>
      <c r="S224" s="6">
        <f>SUMIF(CSV!$B:$B,$A224,CSV!J:J)/$C224</f>
        <v>0.33333333333333331</v>
      </c>
      <c r="T224" s="10">
        <f>(SUMIF(CSV!$A:$A,$A224,CSV!I:I) +SUMIF(CSV!$B:$B,$A224,CSV!K:K))/$D224</f>
        <v>0.59259259259259256</v>
      </c>
      <c r="U224" s="6">
        <f>SUMIF(CSV!$A:$A,$A224,CSV!I:I)/$B224</f>
        <v>0.58333333333333337</v>
      </c>
      <c r="V224" s="6">
        <f>SUMIF(CSV!$B:$B,$A224,CSV!K:K)/$C224</f>
        <v>0.6</v>
      </c>
      <c r="W224" s="10">
        <f>(SUMIF(CSV!$A:$A,$A224,CSV!Q:Q) +SUMIF(CSV!$B:$B,$A224,CSV!Q:Q))/$D224</f>
        <v>1.4814814814814814</v>
      </c>
      <c r="X224" s="6">
        <f>SUMIF(CSV!$A:$A,$A224,CSV!Q:Q)/$B224</f>
        <v>1.5833333333333333</v>
      </c>
      <c r="Y224" s="6">
        <f>SUMIF(CSV!$B:$B,$A224,CSV!Q:Q)/$C224</f>
        <v>1.4</v>
      </c>
      <c r="Z224" s="10">
        <f>(SUMIF(CSV!$A:$A,$A224,CSV!M:M) +SUMIF(CSV!$B:$B,$A224,CSV!O:O))/$D224</f>
        <v>0.62962962962962965</v>
      </c>
      <c r="AA224" s="6">
        <f>SUMIF(CSV!$A:$A,$A224,CSV!M:M)/$B224</f>
        <v>0.66666666666666663</v>
      </c>
      <c r="AB224" s="6">
        <f>SUMIF(CSV!$B:$B,$A224,CSV!O:O)/$C224</f>
        <v>0.6</v>
      </c>
      <c r="AC224" s="10">
        <f>(SUMIF(CSV!$A:$A,$A224,CSV!N:N) +SUMIF(CSV!$B:$B,$A224,CSV!P:P))/$D224</f>
        <v>0.85185185185185186</v>
      </c>
      <c r="AD224" s="6">
        <f>SUMIF(CSV!$A:$A,$A224,CSV!N:N)/$B224</f>
        <v>0.91666666666666663</v>
      </c>
      <c r="AE224" s="14">
        <f>SUMIF(CSV!$B:$B,$A224,CSV!P:P)/$C224</f>
        <v>0.8</v>
      </c>
    </row>
    <row r="225" spans="1:31" x14ac:dyDescent="0.3">
      <c r="A225" t="s">
        <v>343</v>
      </c>
      <c r="B225" s="9">
        <f>COUNTIF(CSV!A:A,A225)</f>
        <v>12</v>
      </c>
      <c r="C225" s="4">
        <f>COUNTIF(CSV!B:B,A225)</f>
        <v>14</v>
      </c>
      <c r="D225" s="4">
        <f t="shared" si="7"/>
        <v>26</v>
      </c>
      <c r="E225" s="10">
        <f>(SUMIF(CSV!$A:$A,$A225,CSV!F:F) +SUMIF(CSV!$B:$B,$A225,CSV!F:F))/$D225</f>
        <v>3.3461538461538463</v>
      </c>
      <c r="F225" s="6">
        <f>SUMIF(CSV!$A:$A,$A225,CSV!F:F)/$B225</f>
        <v>2.9166666666666665</v>
      </c>
      <c r="G225" s="6">
        <f>SUMIF(CSV!$B:$B,$A225,CSV!F:F)/$C225</f>
        <v>3.7142857142857144</v>
      </c>
      <c r="H225" s="10">
        <f>(SUMIF(CSV!$A:$A,$A225,CSV!D:D) +SUMIF(CSV!$B:$B,$A225,CSV!E:E))/$D225</f>
        <v>1.5769230769230769</v>
      </c>
      <c r="I225" s="6">
        <f>SUMIF(CSV!$A:$A,$A225,CSV!D:D)/$B225</f>
        <v>1.9166666666666667</v>
      </c>
      <c r="J225" s="6">
        <f>SUMIF(CSV!$B:$B,$A225,CSV!E:E)/$C225</f>
        <v>1.2857142857142858</v>
      </c>
      <c r="K225" s="10">
        <f>(SUMIF(CSV!$A:$A,$A225,CSV!E:E) +SUMIF(CSV!$B:$B,$A225,CSV!D:D))/$D225</f>
        <v>1.7692307692307692</v>
      </c>
      <c r="L225" s="6">
        <f>SUMIF(CSV!$A:$A,$A225,CSV!E:E)/$B225</f>
        <v>1</v>
      </c>
      <c r="M225" s="6">
        <f>SUMIF(CSV!$B:$B,$A225,CSV!D:D)/$C225</f>
        <v>2.4285714285714284</v>
      </c>
      <c r="N225" s="10">
        <f>(SUMIF(CSV!$A:$A,$A225,CSV!L:L) +SUMIF(CSV!$B:$B,$A225,CSV!L:L))/$D225</f>
        <v>1.3076923076923077</v>
      </c>
      <c r="O225" s="6">
        <f>SUMIF(CSV!$A:$A,$A225,CSV!L:L)/$B225</f>
        <v>0.91666666666666663</v>
      </c>
      <c r="P225" s="6">
        <f>SUMIF(CSV!$B:$B,$A225,CSV!L:L)/$C225</f>
        <v>1.6428571428571428</v>
      </c>
      <c r="Q225" s="10">
        <f>(SUMIF(CSV!$A:$A,$A225,CSV!H:H) +SUMIF(CSV!$B:$B,$A225,CSV!J:J))/$D225</f>
        <v>0.5</v>
      </c>
      <c r="R225" s="6">
        <f>SUMIF(CSV!$A:$A,$A225,CSV!H:H)/$B225</f>
        <v>0.5</v>
      </c>
      <c r="S225" s="6">
        <f>SUMIF(CSV!$B:$B,$A225,CSV!J:J)/$C225</f>
        <v>0.5</v>
      </c>
      <c r="T225" s="10">
        <f>(SUMIF(CSV!$A:$A,$A225,CSV!I:I) +SUMIF(CSV!$B:$B,$A225,CSV!K:K))/$D225</f>
        <v>0.80769230769230771</v>
      </c>
      <c r="U225" s="6">
        <f>SUMIF(CSV!$A:$A,$A225,CSV!I:I)/$B225</f>
        <v>0.41666666666666669</v>
      </c>
      <c r="V225" s="6">
        <f>SUMIF(CSV!$B:$B,$A225,CSV!K:K)/$C225</f>
        <v>1.1428571428571428</v>
      </c>
      <c r="W225" s="10">
        <f>(SUMIF(CSV!$A:$A,$A225,CSV!Q:Q) +SUMIF(CSV!$B:$B,$A225,CSV!Q:Q))/$D225</f>
        <v>2.0384615384615383</v>
      </c>
      <c r="X225" s="6">
        <f>SUMIF(CSV!$A:$A,$A225,CSV!Q:Q)/$B225</f>
        <v>2</v>
      </c>
      <c r="Y225" s="6">
        <f>SUMIF(CSV!$B:$B,$A225,CSV!Q:Q)/$C225</f>
        <v>2.0714285714285716</v>
      </c>
      <c r="Z225" s="10">
        <f>(SUMIF(CSV!$A:$A,$A225,CSV!M:M) +SUMIF(CSV!$B:$B,$A225,CSV!O:O))/$D225</f>
        <v>1.0769230769230769</v>
      </c>
      <c r="AA225" s="6">
        <f>SUMIF(CSV!$A:$A,$A225,CSV!M:M)/$B225</f>
        <v>1.4166666666666667</v>
      </c>
      <c r="AB225" s="6">
        <f>SUMIF(CSV!$B:$B,$A225,CSV!O:O)/$C225</f>
        <v>0.7857142857142857</v>
      </c>
      <c r="AC225" s="10">
        <f>(SUMIF(CSV!$A:$A,$A225,CSV!N:N) +SUMIF(CSV!$B:$B,$A225,CSV!P:P))/$D225</f>
        <v>0.96153846153846156</v>
      </c>
      <c r="AD225" s="6">
        <f>SUMIF(CSV!$A:$A,$A225,CSV!N:N)/$B225</f>
        <v>0.58333333333333337</v>
      </c>
      <c r="AE225" s="14">
        <f>SUMIF(CSV!$B:$B,$A225,CSV!P:P)/$C225</f>
        <v>1.2857142857142858</v>
      </c>
    </row>
    <row r="226" spans="1:31" x14ac:dyDescent="0.3">
      <c r="A226" t="s">
        <v>320</v>
      </c>
      <c r="B226" s="9">
        <f>COUNTIF(CSV!A:A,A226)</f>
        <v>12</v>
      </c>
      <c r="C226" s="4">
        <f>COUNTIF(CSV!B:B,A226)</f>
        <v>13</v>
      </c>
      <c r="D226" s="4">
        <f t="shared" si="7"/>
        <v>25</v>
      </c>
      <c r="E226" s="10">
        <f>(SUMIF(CSV!$A:$A,$A226,CSV!F:F) +SUMIF(CSV!$B:$B,$A226,CSV!F:F))/$D226</f>
        <v>2.4</v>
      </c>
      <c r="F226" s="6">
        <f>SUMIF(CSV!$A:$A,$A226,CSV!F:F)/$B226</f>
        <v>2.25</v>
      </c>
      <c r="G226" s="6">
        <f>SUMIF(CSV!$B:$B,$A226,CSV!F:F)/$C226</f>
        <v>2.5384615384615383</v>
      </c>
      <c r="H226" s="10">
        <f>(SUMIF(CSV!$A:$A,$A226,CSV!D:D) +SUMIF(CSV!$B:$B,$A226,CSV!E:E))/$D226</f>
        <v>1.56</v>
      </c>
      <c r="I226" s="6">
        <f>SUMIF(CSV!$A:$A,$A226,CSV!D:D)/$B226</f>
        <v>1.5</v>
      </c>
      <c r="J226" s="6">
        <f>SUMIF(CSV!$B:$B,$A226,CSV!E:E)/$C226</f>
        <v>1.6153846153846154</v>
      </c>
      <c r="K226" s="10">
        <f>(SUMIF(CSV!$A:$A,$A226,CSV!E:E) +SUMIF(CSV!$B:$B,$A226,CSV!D:D))/$D226</f>
        <v>0.84</v>
      </c>
      <c r="L226" s="6">
        <f>SUMIF(CSV!$A:$A,$A226,CSV!E:E)/$B226</f>
        <v>0.75</v>
      </c>
      <c r="M226" s="6">
        <f>SUMIF(CSV!$B:$B,$A226,CSV!D:D)/$C226</f>
        <v>0.92307692307692313</v>
      </c>
      <c r="N226" s="10">
        <f>(SUMIF(CSV!$A:$A,$A226,CSV!L:L) +SUMIF(CSV!$B:$B,$A226,CSV!L:L))/$D226</f>
        <v>1</v>
      </c>
      <c r="O226" s="6">
        <f>SUMIF(CSV!$A:$A,$A226,CSV!L:L)/$B226</f>
        <v>1</v>
      </c>
      <c r="P226" s="6">
        <f>SUMIF(CSV!$B:$B,$A226,CSV!L:L)/$C226</f>
        <v>1</v>
      </c>
      <c r="Q226" s="10">
        <f>(SUMIF(CSV!$A:$A,$A226,CSV!H:H) +SUMIF(CSV!$B:$B,$A226,CSV!J:J))/$D226</f>
        <v>0.6</v>
      </c>
      <c r="R226" s="6">
        <f>SUMIF(CSV!$A:$A,$A226,CSV!H:H)/$B226</f>
        <v>0.58333333333333337</v>
      </c>
      <c r="S226" s="6">
        <f>SUMIF(CSV!$B:$B,$A226,CSV!J:J)/$C226</f>
        <v>0.61538461538461542</v>
      </c>
      <c r="T226" s="10">
        <f>(SUMIF(CSV!$A:$A,$A226,CSV!I:I) +SUMIF(CSV!$B:$B,$A226,CSV!K:K))/$D226</f>
        <v>0.4</v>
      </c>
      <c r="U226" s="6">
        <f>SUMIF(CSV!$A:$A,$A226,CSV!I:I)/$B226</f>
        <v>0.41666666666666669</v>
      </c>
      <c r="V226" s="6">
        <f>SUMIF(CSV!$B:$B,$A226,CSV!K:K)/$C226</f>
        <v>0.38461538461538464</v>
      </c>
      <c r="W226" s="10">
        <f>(SUMIF(CSV!$A:$A,$A226,CSV!Q:Q) +SUMIF(CSV!$B:$B,$A226,CSV!Q:Q))/$D226</f>
        <v>1.4</v>
      </c>
      <c r="X226" s="6">
        <f>SUMIF(CSV!$A:$A,$A226,CSV!Q:Q)/$B226</f>
        <v>1.25</v>
      </c>
      <c r="Y226" s="6">
        <f>SUMIF(CSV!$B:$B,$A226,CSV!Q:Q)/$C226</f>
        <v>1.5384615384615385</v>
      </c>
      <c r="Z226" s="10">
        <f>(SUMIF(CSV!$A:$A,$A226,CSV!M:M) +SUMIF(CSV!$B:$B,$A226,CSV!O:O))/$D226</f>
        <v>0.96</v>
      </c>
      <c r="AA226" s="6">
        <f>SUMIF(CSV!$A:$A,$A226,CSV!M:M)/$B226</f>
        <v>0.91666666666666663</v>
      </c>
      <c r="AB226" s="6">
        <f>SUMIF(CSV!$B:$B,$A226,CSV!O:O)/$C226</f>
        <v>1</v>
      </c>
      <c r="AC226" s="10">
        <f>(SUMIF(CSV!$A:$A,$A226,CSV!N:N) +SUMIF(CSV!$B:$B,$A226,CSV!P:P))/$D226</f>
        <v>0.44</v>
      </c>
      <c r="AD226" s="6">
        <f>SUMIF(CSV!$A:$A,$A226,CSV!N:N)/$B226</f>
        <v>0.33333333333333331</v>
      </c>
      <c r="AE226" s="14">
        <f>SUMIF(CSV!$B:$B,$A226,CSV!P:P)/$C226</f>
        <v>0.53846153846153844</v>
      </c>
    </row>
    <row r="227" spans="1:31" x14ac:dyDescent="0.3">
      <c r="A227" t="s">
        <v>339</v>
      </c>
      <c r="B227" s="9">
        <f>COUNTIF(CSV!A:A,A227)</f>
        <v>13</v>
      </c>
      <c r="C227" s="4">
        <f>COUNTIF(CSV!B:B,A227)</f>
        <v>13</v>
      </c>
      <c r="D227" s="4">
        <f t="shared" si="7"/>
        <v>26</v>
      </c>
      <c r="E227" s="10">
        <f>(SUMIF(CSV!$A:$A,$A227,CSV!F:F) +SUMIF(CSV!$B:$B,$A227,CSV!F:F))/$D227</f>
        <v>2.8461538461538463</v>
      </c>
      <c r="F227" s="6">
        <f>SUMIF(CSV!$A:$A,$A227,CSV!F:F)/$B227</f>
        <v>3.3076923076923075</v>
      </c>
      <c r="G227" s="6">
        <f>SUMIF(CSV!$B:$B,$A227,CSV!F:F)/$C227</f>
        <v>2.3846153846153846</v>
      </c>
      <c r="H227" s="10">
        <f>(SUMIF(CSV!$A:$A,$A227,CSV!D:D) +SUMIF(CSV!$B:$B,$A227,CSV!E:E))/$D227</f>
        <v>1</v>
      </c>
      <c r="I227" s="6">
        <f>SUMIF(CSV!$A:$A,$A227,CSV!D:D)/$B227</f>
        <v>1.1538461538461537</v>
      </c>
      <c r="J227" s="6">
        <f>SUMIF(CSV!$B:$B,$A227,CSV!E:E)/$C227</f>
        <v>0.84615384615384615</v>
      </c>
      <c r="K227" s="10">
        <f>(SUMIF(CSV!$A:$A,$A227,CSV!E:E) +SUMIF(CSV!$B:$B,$A227,CSV!D:D))/$D227</f>
        <v>1.8461538461538463</v>
      </c>
      <c r="L227" s="6">
        <f>SUMIF(CSV!$A:$A,$A227,CSV!E:E)/$B227</f>
        <v>2.1538461538461537</v>
      </c>
      <c r="M227" s="6">
        <f>SUMIF(CSV!$B:$B,$A227,CSV!D:D)/$C227</f>
        <v>1.5384615384615385</v>
      </c>
      <c r="N227" s="10">
        <f>(SUMIF(CSV!$A:$A,$A227,CSV!L:L) +SUMIF(CSV!$B:$B,$A227,CSV!L:L))/$D227</f>
        <v>1.2307692307692308</v>
      </c>
      <c r="O227" s="6">
        <f>SUMIF(CSV!$A:$A,$A227,CSV!L:L)/$B227</f>
        <v>1.5384615384615385</v>
      </c>
      <c r="P227" s="6">
        <f>SUMIF(CSV!$B:$B,$A227,CSV!L:L)/$C227</f>
        <v>0.92307692307692313</v>
      </c>
      <c r="Q227" s="10">
        <f>(SUMIF(CSV!$A:$A,$A227,CSV!H:H) +SUMIF(CSV!$B:$B,$A227,CSV!J:J))/$D227</f>
        <v>0.46153846153846156</v>
      </c>
      <c r="R227" s="6">
        <f>SUMIF(CSV!$A:$A,$A227,CSV!H:H)/$B227</f>
        <v>0.53846153846153844</v>
      </c>
      <c r="S227" s="6">
        <f>SUMIF(CSV!$B:$B,$A227,CSV!J:J)/$C227</f>
        <v>0.38461538461538464</v>
      </c>
      <c r="T227" s="10">
        <f>(SUMIF(CSV!$A:$A,$A227,CSV!I:I) +SUMIF(CSV!$B:$B,$A227,CSV!K:K))/$D227</f>
        <v>0.76923076923076927</v>
      </c>
      <c r="U227" s="6">
        <f>SUMIF(CSV!$A:$A,$A227,CSV!I:I)/$B227</f>
        <v>1</v>
      </c>
      <c r="V227" s="6">
        <f>SUMIF(CSV!$B:$B,$A227,CSV!K:K)/$C227</f>
        <v>0.53846153846153844</v>
      </c>
      <c r="W227" s="10">
        <f>(SUMIF(CSV!$A:$A,$A227,CSV!Q:Q) +SUMIF(CSV!$B:$B,$A227,CSV!Q:Q))/$D227</f>
        <v>1.6153846153846154</v>
      </c>
      <c r="X227" s="6">
        <f>SUMIF(CSV!$A:$A,$A227,CSV!Q:Q)/$B227</f>
        <v>1.7692307692307692</v>
      </c>
      <c r="Y227" s="6">
        <f>SUMIF(CSV!$B:$B,$A227,CSV!Q:Q)/$C227</f>
        <v>1.4615384615384615</v>
      </c>
      <c r="Z227" s="10">
        <f>(SUMIF(CSV!$A:$A,$A227,CSV!M:M) +SUMIF(CSV!$B:$B,$A227,CSV!O:O))/$D227</f>
        <v>0.53846153846153844</v>
      </c>
      <c r="AA227" s="6">
        <f>SUMIF(CSV!$A:$A,$A227,CSV!M:M)/$B227</f>
        <v>0.61538461538461542</v>
      </c>
      <c r="AB227" s="6">
        <f>SUMIF(CSV!$B:$B,$A227,CSV!O:O)/$C227</f>
        <v>0.46153846153846156</v>
      </c>
      <c r="AC227" s="10">
        <f>(SUMIF(CSV!$A:$A,$A227,CSV!N:N) +SUMIF(CSV!$B:$B,$A227,CSV!P:P))/$D227</f>
        <v>1.0769230769230769</v>
      </c>
      <c r="AD227" s="6">
        <f>SUMIF(CSV!$A:$A,$A227,CSV!N:N)/$B227</f>
        <v>1.1538461538461537</v>
      </c>
      <c r="AE227" s="14">
        <f>SUMIF(CSV!$B:$B,$A227,CSV!P:P)/$C227</f>
        <v>1</v>
      </c>
    </row>
    <row r="228" spans="1:31" x14ac:dyDescent="0.3">
      <c r="A228" t="s">
        <v>340</v>
      </c>
      <c r="B228" s="9">
        <f>COUNTIF(CSV!A:A,A228)</f>
        <v>10</v>
      </c>
      <c r="C228" s="4">
        <f>COUNTIF(CSV!B:B,A228)</f>
        <v>15</v>
      </c>
      <c r="D228" s="4">
        <f t="shared" si="7"/>
        <v>25</v>
      </c>
      <c r="E228" s="10">
        <f>(SUMIF(CSV!$A:$A,$A228,CSV!F:F) +SUMIF(CSV!$B:$B,$A228,CSV!F:F))/$D228</f>
        <v>2.48</v>
      </c>
      <c r="F228" s="6">
        <f>SUMIF(CSV!$A:$A,$A228,CSV!F:F)/$B228</f>
        <v>2.5</v>
      </c>
      <c r="G228" s="6">
        <f>SUMIF(CSV!$B:$B,$A228,CSV!F:F)/$C228</f>
        <v>2.4666666666666668</v>
      </c>
      <c r="H228" s="10">
        <f>(SUMIF(CSV!$A:$A,$A228,CSV!D:D) +SUMIF(CSV!$B:$B,$A228,CSV!E:E))/$D228</f>
        <v>0.96</v>
      </c>
      <c r="I228" s="6">
        <f>SUMIF(CSV!$A:$A,$A228,CSV!D:D)/$B228</f>
        <v>0.9</v>
      </c>
      <c r="J228" s="6">
        <f>SUMIF(CSV!$B:$B,$A228,CSV!E:E)/$C228</f>
        <v>1</v>
      </c>
      <c r="K228" s="10">
        <f>(SUMIF(CSV!$A:$A,$A228,CSV!E:E) +SUMIF(CSV!$B:$B,$A228,CSV!D:D))/$D228</f>
        <v>1.52</v>
      </c>
      <c r="L228" s="6">
        <f>SUMIF(CSV!$A:$A,$A228,CSV!E:E)/$B228</f>
        <v>1.6</v>
      </c>
      <c r="M228" s="6">
        <f>SUMIF(CSV!$B:$B,$A228,CSV!D:D)/$C228</f>
        <v>1.4666666666666666</v>
      </c>
      <c r="N228" s="10">
        <f>(SUMIF(CSV!$A:$A,$A228,CSV!L:L) +SUMIF(CSV!$B:$B,$A228,CSV!L:L))/$D228</f>
        <v>1.04</v>
      </c>
      <c r="O228" s="6">
        <f>SUMIF(CSV!$A:$A,$A228,CSV!L:L)/$B228</f>
        <v>1.3</v>
      </c>
      <c r="P228" s="6">
        <f>SUMIF(CSV!$B:$B,$A228,CSV!L:L)/$C228</f>
        <v>0.8666666666666667</v>
      </c>
      <c r="Q228" s="10">
        <f>(SUMIF(CSV!$A:$A,$A228,CSV!H:H) +SUMIF(CSV!$B:$B,$A228,CSV!J:J))/$D228</f>
        <v>0.48</v>
      </c>
      <c r="R228" s="6">
        <f>SUMIF(CSV!$A:$A,$A228,CSV!H:H)/$B228</f>
        <v>0.4</v>
      </c>
      <c r="S228" s="6">
        <f>SUMIF(CSV!$B:$B,$A228,CSV!J:J)/$C228</f>
        <v>0.53333333333333333</v>
      </c>
      <c r="T228" s="10">
        <f>(SUMIF(CSV!$A:$A,$A228,CSV!I:I) +SUMIF(CSV!$B:$B,$A228,CSV!K:K))/$D228</f>
        <v>0.56000000000000005</v>
      </c>
      <c r="U228" s="6">
        <f>SUMIF(CSV!$A:$A,$A228,CSV!I:I)/$B228</f>
        <v>0.9</v>
      </c>
      <c r="V228" s="6">
        <f>SUMIF(CSV!$B:$B,$A228,CSV!K:K)/$C228</f>
        <v>0.33333333333333331</v>
      </c>
      <c r="W228" s="10">
        <f>(SUMIF(CSV!$A:$A,$A228,CSV!Q:Q) +SUMIF(CSV!$B:$B,$A228,CSV!Q:Q))/$D228</f>
        <v>1.44</v>
      </c>
      <c r="X228" s="6">
        <f>SUMIF(CSV!$A:$A,$A228,CSV!Q:Q)/$B228</f>
        <v>1.2</v>
      </c>
      <c r="Y228" s="6">
        <f>SUMIF(CSV!$B:$B,$A228,CSV!Q:Q)/$C228</f>
        <v>1.6</v>
      </c>
      <c r="Z228" s="10">
        <f>(SUMIF(CSV!$A:$A,$A228,CSV!M:M) +SUMIF(CSV!$B:$B,$A228,CSV!O:O))/$D228</f>
        <v>0.48</v>
      </c>
      <c r="AA228" s="6">
        <f>SUMIF(CSV!$A:$A,$A228,CSV!M:M)/$B228</f>
        <v>0.5</v>
      </c>
      <c r="AB228" s="6">
        <f>SUMIF(CSV!$B:$B,$A228,CSV!O:O)/$C228</f>
        <v>0.46666666666666667</v>
      </c>
      <c r="AC228" s="10">
        <f>(SUMIF(CSV!$A:$A,$A228,CSV!N:N) +SUMIF(CSV!$B:$B,$A228,CSV!P:P))/$D228</f>
        <v>0.96</v>
      </c>
      <c r="AD228" s="6">
        <f>SUMIF(CSV!$A:$A,$A228,CSV!N:N)/$B228</f>
        <v>0.7</v>
      </c>
      <c r="AE228" s="14">
        <f>SUMIF(CSV!$B:$B,$A228,CSV!P:P)/$C228</f>
        <v>1.1333333333333333</v>
      </c>
    </row>
    <row r="229" spans="1:31" x14ac:dyDescent="0.3">
      <c r="A229" t="s">
        <v>322</v>
      </c>
      <c r="B229" s="9">
        <f>COUNTIF(CSV!A:A,A229)</f>
        <v>14</v>
      </c>
      <c r="C229" s="4">
        <f>COUNTIF(CSV!B:B,A229)</f>
        <v>13</v>
      </c>
      <c r="D229" s="4">
        <f t="shared" si="7"/>
        <v>27</v>
      </c>
      <c r="E229" s="10">
        <f>(SUMIF(CSV!$A:$A,$A229,CSV!F:F) +SUMIF(CSV!$B:$B,$A229,CSV!F:F))/$D229</f>
        <v>2.8888888888888888</v>
      </c>
      <c r="F229" s="6">
        <f>SUMIF(CSV!$A:$A,$A229,CSV!F:F)/$B229</f>
        <v>3.0714285714285716</v>
      </c>
      <c r="G229" s="6">
        <f>SUMIF(CSV!$B:$B,$A229,CSV!F:F)/$C229</f>
        <v>2.6923076923076925</v>
      </c>
      <c r="H229" s="10">
        <f>(SUMIF(CSV!$A:$A,$A229,CSV!D:D) +SUMIF(CSV!$B:$B,$A229,CSV!E:E))/$D229</f>
        <v>1.8148148148148149</v>
      </c>
      <c r="I229" s="6">
        <f>SUMIF(CSV!$A:$A,$A229,CSV!D:D)/$B229</f>
        <v>2.1428571428571428</v>
      </c>
      <c r="J229" s="6">
        <f>SUMIF(CSV!$B:$B,$A229,CSV!E:E)/$C229</f>
        <v>1.4615384615384615</v>
      </c>
      <c r="K229" s="10">
        <f>(SUMIF(CSV!$A:$A,$A229,CSV!E:E) +SUMIF(CSV!$B:$B,$A229,CSV!D:D))/$D229</f>
        <v>1.0740740740740742</v>
      </c>
      <c r="L229" s="6">
        <f>SUMIF(CSV!$A:$A,$A229,CSV!E:E)/$B229</f>
        <v>0.9285714285714286</v>
      </c>
      <c r="M229" s="6">
        <f>SUMIF(CSV!$B:$B,$A229,CSV!D:D)/$C229</f>
        <v>1.2307692307692308</v>
      </c>
      <c r="N229" s="10">
        <f>(SUMIF(CSV!$A:$A,$A229,CSV!L:L) +SUMIF(CSV!$B:$B,$A229,CSV!L:L))/$D229</f>
        <v>1.5185185185185186</v>
      </c>
      <c r="O229" s="6">
        <f>SUMIF(CSV!$A:$A,$A229,CSV!L:L)/$B229</f>
        <v>1.5714285714285714</v>
      </c>
      <c r="P229" s="6">
        <f>SUMIF(CSV!$B:$B,$A229,CSV!L:L)/$C229</f>
        <v>1.4615384615384615</v>
      </c>
      <c r="Q229" s="10">
        <f>(SUMIF(CSV!$A:$A,$A229,CSV!H:H) +SUMIF(CSV!$B:$B,$A229,CSV!J:J))/$D229</f>
        <v>0.92592592592592593</v>
      </c>
      <c r="R229" s="6">
        <f>SUMIF(CSV!$A:$A,$A229,CSV!H:H)/$B229</f>
        <v>1.0714285714285714</v>
      </c>
      <c r="S229" s="6">
        <f>SUMIF(CSV!$B:$B,$A229,CSV!J:J)/$C229</f>
        <v>0.76923076923076927</v>
      </c>
      <c r="T229" s="10">
        <f>(SUMIF(CSV!$A:$A,$A229,CSV!I:I) +SUMIF(CSV!$B:$B,$A229,CSV!K:K))/$D229</f>
        <v>0.59259259259259256</v>
      </c>
      <c r="U229" s="6">
        <f>SUMIF(CSV!$A:$A,$A229,CSV!I:I)/$B229</f>
        <v>0.5</v>
      </c>
      <c r="V229" s="6">
        <f>SUMIF(CSV!$B:$B,$A229,CSV!K:K)/$C229</f>
        <v>0.69230769230769229</v>
      </c>
      <c r="W229" s="10">
        <f>(SUMIF(CSV!$A:$A,$A229,CSV!Q:Q) +SUMIF(CSV!$B:$B,$A229,CSV!Q:Q))/$D229</f>
        <v>1.3703703703703705</v>
      </c>
      <c r="X229" s="6">
        <f>SUMIF(CSV!$A:$A,$A229,CSV!Q:Q)/$B229</f>
        <v>1.5</v>
      </c>
      <c r="Y229" s="6">
        <f>SUMIF(CSV!$B:$B,$A229,CSV!Q:Q)/$C229</f>
        <v>1.2307692307692308</v>
      </c>
      <c r="Z229" s="10">
        <f>(SUMIF(CSV!$A:$A,$A229,CSV!M:M) +SUMIF(CSV!$B:$B,$A229,CSV!O:O))/$D229</f>
        <v>0.88888888888888884</v>
      </c>
      <c r="AA229" s="6">
        <f>SUMIF(CSV!$A:$A,$A229,CSV!M:M)/$B229</f>
        <v>1.0714285714285714</v>
      </c>
      <c r="AB229" s="6">
        <f>SUMIF(CSV!$B:$B,$A229,CSV!O:O)/$C229</f>
        <v>0.69230769230769229</v>
      </c>
      <c r="AC229" s="10">
        <f>(SUMIF(CSV!$A:$A,$A229,CSV!N:N) +SUMIF(CSV!$B:$B,$A229,CSV!P:P))/$D229</f>
        <v>0.48148148148148145</v>
      </c>
      <c r="AD229" s="6">
        <f>SUMIF(CSV!$A:$A,$A229,CSV!N:N)/$B229</f>
        <v>0.42857142857142855</v>
      </c>
      <c r="AE229" s="14">
        <f>SUMIF(CSV!$B:$B,$A229,CSV!P:P)/$C229</f>
        <v>0.53846153846153844</v>
      </c>
    </row>
    <row r="230" spans="1:31" x14ac:dyDescent="0.3">
      <c r="A230" t="s">
        <v>324</v>
      </c>
      <c r="B230" s="9">
        <f>COUNTIF(CSV!A:A,A230)</f>
        <v>13</v>
      </c>
      <c r="C230" s="4">
        <f>COUNTIF(CSV!B:B,A230)</f>
        <v>12</v>
      </c>
      <c r="D230" s="4">
        <f t="shared" si="7"/>
        <v>25</v>
      </c>
      <c r="E230" s="10">
        <f>(SUMIF(CSV!$A:$A,$A230,CSV!F:F) +SUMIF(CSV!$B:$B,$A230,CSV!F:F))/$D230</f>
        <v>2.56</v>
      </c>
      <c r="F230" s="6">
        <f>SUMIF(CSV!$A:$A,$A230,CSV!F:F)/$B230</f>
        <v>2.2307692307692308</v>
      </c>
      <c r="G230" s="6">
        <f>SUMIF(CSV!$B:$B,$A230,CSV!F:F)/$C230</f>
        <v>2.9166666666666665</v>
      </c>
      <c r="H230" s="10">
        <f>(SUMIF(CSV!$A:$A,$A230,CSV!D:D) +SUMIF(CSV!$B:$B,$A230,CSV!E:E))/$D230</f>
        <v>1.72</v>
      </c>
      <c r="I230" s="6">
        <f>SUMIF(CSV!$A:$A,$A230,CSV!D:D)/$B230</f>
        <v>1.6153846153846154</v>
      </c>
      <c r="J230" s="6">
        <f>SUMIF(CSV!$B:$B,$A230,CSV!E:E)/$C230</f>
        <v>1.8333333333333333</v>
      </c>
      <c r="K230" s="10">
        <f>(SUMIF(CSV!$A:$A,$A230,CSV!E:E) +SUMIF(CSV!$B:$B,$A230,CSV!D:D))/$D230</f>
        <v>0.84</v>
      </c>
      <c r="L230" s="6">
        <f>SUMIF(CSV!$A:$A,$A230,CSV!E:E)/$B230</f>
        <v>0.61538461538461542</v>
      </c>
      <c r="M230" s="6">
        <f>SUMIF(CSV!$B:$B,$A230,CSV!D:D)/$C230</f>
        <v>1.0833333333333333</v>
      </c>
      <c r="N230" s="10">
        <f>(SUMIF(CSV!$A:$A,$A230,CSV!L:L) +SUMIF(CSV!$B:$B,$A230,CSV!L:L))/$D230</f>
        <v>1</v>
      </c>
      <c r="O230" s="6">
        <f>SUMIF(CSV!$A:$A,$A230,CSV!L:L)/$B230</f>
        <v>0.92307692307692313</v>
      </c>
      <c r="P230" s="6">
        <f>SUMIF(CSV!$B:$B,$A230,CSV!L:L)/$C230</f>
        <v>1.0833333333333333</v>
      </c>
      <c r="Q230" s="10">
        <f>(SUMIF(CSV!$A:$A,$A230,CSV!H:H) +SUMIF(CSV!$B:$B,$A230,CSV!J:J))/$D230</f>
        <v>0.76</v>
      </c>
      <c r="R230" s="6">
        <f>SUMIF(CSV!$A:$A,$A230,CSV!H:H)/$B230</f>
        <v>0.84615384615384615</v>
      </c>
      <c r="S230" s="6">
        <f>SUMIF(CSV!$B:$B,$A230,CSV!J:J)/$C230</f>
        <v>0.66666666666666663</v>
      </c>
      <c r="T230" s="10">
        <f>(SUMIF(CSV!$A:$A,$A230,CSV!I:I) +SUMIF(CSV!$B:$B,$A230,CSV!K:K))/$D230</f>
        <v>0.24</v>
      </c>
      <c r="U230" s="6">
        <f>SUMIF(CSV!$A:$A,$A230,CSV!I:I)/$B230</f>
        <v>7.6923076923076927E-2</v>
      </c>
      <c r="V230" s="6">
        <f>SUMIF(CSV!$B:$B,$A230,CSV!K:K)/$C230</f>
        <v>0.41666666666666669</v>
      </c>
      <c r="W230" s="10">
        <f>(SUMIF(CSV!$A:$A,$A230,CSV!Q:Q) +SUMIF(CSV!$B:$B,$A230,CSV!Q:Q))/$D230</f>
        <v>1.56</v>
      </c>
      <c r="X230" s="6">
        <f>SUMIF(CSV!$A:$A,$A230,CSV!Q:Q)/$B230</f>
        <v>1.3076923076923077</v>
      </c>
      <c r="Y230" s="6">
        <f>SUMIF(CSV!$B:$B,$A230,CSV!Q:Q)/$C230</f>
        <v>1.8333333333333333</v>
      </c>
      <c r="Z230" s="10">
        <f>(SUMIF(CSV!$A:$A,$A230,CSV!M:M) +SUMIF(CSV!$B:$B,$A230,CSV!O:O))/$D230</f>
        <v>0.96</v>
      </c>
      <c r="AA230" s="6">
        <f>SUMIF(CSV!$A:$A,$A230,CSV!M:M)/$B230</f>
        <v>0.76923076923076927</v>
      </c>
      <c r="AB230" s="6">
        <f>SUMIF(CSV!$B:$B,$A230,CSV!O:O)/$C230</f>
        <v>1.1666666666666667</v>
      </c>
      <c r="AC230" s="10">
        <f>(SUMIF(CSV!$A:$A,$A230,CSV!N:N) +SUMIF(CSV!$B:$B,$A230,CSV!P:P))/$D230</f>
        <v>0.6</v>
      </c>
      <c r="AD230" s="6">
        <f>SUMIF(CSV!$A:$A,$A230,CSV!N:N)/$B230</f>
        <v>0.53846153846153844</v>
      </c>
      <c r="AE230" s="14">
        <f>SUMIF(CSV!$B:$B,$A230,CSV!P:P)/$C230</f>
        <v>0.66666666666666663</v>
      </c>
    </row>
    <row r="231" spans="1:31" x14ac:dyDescent="0.3">
      <c r="A231" t="s">
        <v>327</v>
      </c>
      <c r="B231" s="9">
        <f>COUNTIF(CSV!A:A,A231)</f>
        <v>13</v>
      </c>
      <c r="C231" s="4">
        <f>COUNTIF(CSV!B:B,A231)</f>
        <v>13</v>
      </c>
      <c r="D231" s="4">
        <f t="shared" si="7"/>
        <v>26</v>
      </c>
      <c r="E231" s="10">
        <f>(SUMIF(CSV!$A:$A,$A231,CSV!F:F) +SUMIF(CSV!$B:$B,$A231,CSV!F:F))/$D231</f>
        <v>2.5769230769230771</v>
      </c>
      <c r="F231" s="6">
        <f>SUMIF(CSV!$A:$A,$A231,CSV!F:F)/$B231</f>
        <v>2.3846153846153846</v>
      </c>
      <c r="G231" s="6">
        <f>SUMIF(CSV!$B:$B,$A231,CSV!F:F)/$C231</f>
        <v>2.7692307692307692</v>
      </c>
      <c r="H231" s="10">
        <f>(SUMIF(CSV!$A:$A,$A231,CSV!D:D) +SUMIF(CSV!$B:$B,$A231,CSV!E:E))/$D231</f>
        <v>1.3846153846153846</v>
      </c>
      <c r="I231" s="6">
        <f>SUMIF(CSV!$A:$A,$A231,CSV!D:D)/$B231</f>
        <v>1.3076923076923077</v>
      </c>
      <c r="J231" s="6">
        <f>SUMIF(CSV!$B:$B,$A231,CSV!E:E)/$C231</f>
        <v>1.4615384615384615</v>
      </c>
      <c r="K231" s="10">
        <f>(SUMIF(CSV!$A:$A,$A231,CSV!E:E) +SUMIF(CSV!$B:$B,$A231,CSV!D:D))/$D231</f>
        <v>1.1923076923076923</v>
      </c>
      <c r="L231" s="6">
        <f>SUMIF(CSV!$A:$A,$A231,CSV!E:E)/$B231</f>
        <v>1.0769230769230769</v>
      </c>
      <c r="M231" s="6">
        <f>SUMIF(CSV!$B:$B,$A231,CSV!D:D)/$C231</f>
        <v>1.3076923076923077</v>
      </c>
      <c r="N231" s="10">
        <f>(SUMIF(CSV!$A:$A,$A231,CSV!L:L) +SUMIF(CSV!$B:$B,$A231,CSV!L:L))/$D231</f>
        <v>1.1538461538461537</v>
      </c>
      <c r="O231" s="6">
        <f>SUMIF(CSV!$A:$A,$A231,CSV!L:L)/$B231</f>
        <v>1.3846153846153846</v>
      </c>
      <c r="P231" s="6">
        <f>SUMIF(CSV!$B:$B,$A231,CSV!L:L)/$C231</f>
        <v>0.92307692307692313</v>
      </c>
      <c r="Q231" s="10">
        <f>(SUMIF(CSV!$A:$A,$A231,CSV!H:H) +SUMIF(CSV!$B:$B,$A231,CSV!J:J))/$D231</f>
        <v>0.69230769230769229</v>
      </c>
      <c r="R231" s="6">
        <f>SUMIF(CSV!$A:$A,$A231,CSV!H:H)/$B231</f>
        <v>0.84615384615384615</v>
      </c>
      <c r="S231" s="6">
        <f>SUMIF(CSV!$B:$B,$A231,CSV!J:J)/$C231</f>
        <v>0.53846153846153844</v>
      </c>
      <c r="T231" s="10">
        <f>(SUMIF(CSV!$A:$A,$A231,CSV!I:I) +SUMIF(CSV!$B:$B,$A231,CSV!K:K))/$D231</f>
        <v>0.46153846153846156</v>
      </c>
      <c r="U231" s="6">
        <f>SUMIF(CSV!$A:$A,$A231,CSV!I:I)/$B231</f>
        <v>0.53846153846153844</v>
      </c>
      <c r="V231" s="6">
        <f>SUMIF(CSV!$B:$B,$A231,CSV!K:K)/$C231</f>
        <v>0.38461538461538464</v>
      </c>
      <c r="W231" s="10">
        <f>(SUMIF(CSV!$A:$A,$A231,CSV!Q:Q) +SUMIF(CSV!$B:$B,$A231,CSV!Q:Q))/$D231</f>
        <v>1.4230769230769231</v>
      </c>
      <c r="X231" s="6">
        <f>SUMIF(CSV!$A:$A,$A231,CSV!Q:Q)/$B231</f>
        <v>1</v>
      </c>
      <c r="Y231" s="6">
        <f>SUMIF(CSV!$B:$B,$A231,CSV!Q:Q)/$C231</f>
        <v>1.8461538461538463</v>
      </c>
      <c r="Z231" s="10">
        <f>(SUMIF(CSV!$A:$A,$A231,CSV!M:M) +SUMIF(CSV!$B:$B,$A231,CSV!O:O))/$D231</f>
        <v>0.69230769230769229</v>
      </c>
      <c r="AA231" s="6">
        <f>SUMIF(CSV!$A:$A,$A231,CSV!M:M)/$B231</f>
        <v>0.46153846153846156</v>
      </c>
      <c r="AB231" s="6">
        <f>SUMIF(CSV!$B:$B,$A231,CSV!O:O)/$C231</f>
        <v>0.92307692307692313</v>
      </c>
      <c r="AC231" s="10">
        <f>(SUMIF(CSV!$A:$A,$A231,CSV!N:N) +SUMIF(CSV!$B:$B,$A231,CSV!P:P))/$D231</f>
        <v>0.73076923076923073</v>
      </c>
      <c r="AD231" s="6">
        <f>SUMIF(CSV!$A:$A,$A231,CSV!N:N)/$B231</f>
        <v>0.53846153846153844</v>
      </c>
      <c r="AE231" s="14">
        <f>SUMIF(CSV!$B:$B,$A231,CSV!P:P)/$C231</f>
        <v>0.92307692307692313</v>
      </c>
    </row>
    <row r="232" spans="1:31" x14ac:dyDescent="0.3">
      <c r="A232" t="s">
        <v>321</v>
      </c>
      <c r="B232" s="9">
        <f>COUNTIF(CSV!A:A,A232)</f>
        <v>12</v>
      </c>
      <c r="C232" s="4">
        <f>COUNTIF(CSV!B:B,A232)</f>
        <v>13</v>
      </c>
      <c r="D232" s="4">
        <f t="shared" si="7"/>
        <v>25</v>
      </c>
      <c r="E232" s="10">
        <f>(SUMIF(CSV!$A:$A,$A232,CSV!F:F) +SUMIF(CSV!$B:$B,$A232,CSV!F:F))/$D232</f>
        <v>1.84</v>
      </c>
      <c r="F232" s="6">
        <f>SUMIF(CSV!$A:$A,$A232,CSV!F:F)/$B232</f>
        <v>2</v>
      </c>
      <c r="G232" s="6">
        <f>SUMIF(CSV!$B:$B,$A232,CSV!F:F)/$C232</f>
        <v>1.6923076923076923</v>
      </c>
      <c r="H232" s="10">
        <f>(SUMIF(CSV!$A:$A,$A232,CSV!D:D) +SUMIF(CSV!$B:$B,$A232,CSV!E:E))/$D232</f>
        <v>1.1200000000000001</v>
      </c>
      <c r="I232" s="6">
        <f>SUMIF(CSV!$A:$A,$A232,CSV!D:D)/$B232</f>
        <v>1.4166666666666667</v>
      </c>
      <c r="J232" s="6">
        <f>SUMIF(CSV!$B:$B,$A232,CSV!E:E)/$C232</f>
        <v>0.84615384615384615</v>
      </c>
      <c r="K232" s="10">
        <f>(SUMIF(CSV!$A:$A,$A232,CSV!E:E) +SUMIF(CSV!$B:$B,$A232,CSV!D:D))/$D232</f>
        <v>0.72</v>
      </c>
      <c r="L232" s="6">
        <f>SUMIF(CSV!$A:$A,$A232,CSV!E:E)/$B232</f>
        <v>0.58333333333333337</v>
      </c>
      <c r="M232" s="6">
        <f>SUMIF(CSV!$B:$B,$A232,CSV!D:D)/$C232</f>
        <v>0.84615384615384615</v>
      </c>
      <c r="N232" s="10">
        <f>(SUMIF(CSV!$A:$A,$A232,CSV!L:L) +SUMIF(CSV!$B:$B,$A232,CSV!L:L))/$D232</f>
        <v>0.8</v>
      </c>
      <c r="O232" s="6">
        <f>SUMIF(CSV!$A:$A,$A232,CSV!L:L)/$B232</f>
        <v>0.66666666666666663</v>
      </c>
      <c r="P232" s="6">
        <f>SUMIF(CSV!$B:$B,$A232,CSV!L:L)/$C232</f>
        <v>0.92307692307692313</v>
      </c>
      <c r="Q232" s="10">
        <f>(SUMIF(CSV!$A:$A,$A232,CSV!H:H) +SUMIF(CSV!$B:$B,$A232,CSV!J:J))/$D232</f>
        <v>0.6</v>
      </c>
      <c r="R232" s="6">
        <f>SUMIF(CSV!$A:$A,$A232,CSV!H:H)/$B232</f>
        <v>0.66666666666666663</v>
      </c>
      <c r="S232" s="6">
        <f>SUMIF(CSV!$B:$B,$A232,CSV!J:J)/$C232</f>
        <v>0.53846153846153844</v>
      </c>
      <c r="T232" s="10">
        <f>(SUMIF(CSV!$A:$A,$A232,CSV!I:I) +SUMIF(CSV!$B:$B,$A232,CSV!K:K))/$D232</f>
        <v>0.2</v>
      </c>
      <c r="U232" s="6">
        <f>SUMIF(CSV!$A:$A,$A232,CSV!I:I)/$B232</f>
        <v>0</v>
      </c>
      <c r="V232" s="6">
        <f>SUMIF(CSV!$B:$B,$A232,CSV!K:K)/$C232</f>
        <v>0.38461538461538464</v>
      </c>
      <c r="W232" s="10">
        <f>(SUMIF(CSV!$A:$A,$A232,CSV!Q:Q) +SUMIF(CSV!$B:$B,$A232,CSV!Q:Q))/$D232</f>
        <v>1.04</v>
      </c>
      <c r="X232" s="6">
        <f>SUMIF(CSV!$A:$A,$A232,CSV!Q:Q)/$B232</f>
        <v>1.3333333333333333</v>
      </c>
      <c r="Y232" s="6">
        <f>SUMIF(CSV!$B:$B,$A232,CSV!Q:Q)/$C232</f>
        <v>0.76923076923076927</v>
      </c>
      <c r="Z232" s="10">
        <f>(SUMIF(CSV!$A:$A,$A232,CSV!M:M) +SUMIF(CSV!$B:$B,$A232,CSV!O:O))/$D232</f>
        <v>0.52</v>
      </c>
      <c r="AA232" s="6">
        <f>SUMIF(CSV!$A:$A,$A232,CSV!M:M)/$B232</f>
        <v>0.75</v>
      </c>
      <c r="AB232" s="6">
        <f>SUMIF(CSV!$B:$B,$A232,CSV!O:O)/$C232</f>
        <v>0.30769230769230771</v>
      </c>
      <c r="AC232" s="10">
        <f>(SUMIF(CSV!$A:$A,$A232,CSV!N:N) +SUMIF(CSV!$B:$B,$A232,CSV!P:P))/$D232</f>
        <v>0.52</v>
      </c>
      <c r="AD232" s="6">
        <f>SUMIF(CSV!$A:$A,$A232,CSV!N:N)/$B232</f>
        <v>0.58333333333333337</v>
      </c>
      <c r="AE232" s="14">
        <f>SUMIF(CSV!$B:$B,$A232,CSV!P:P)/$C232</f>
        <v>0.46153846153846156</v>
      </c>
    </row>
    <row r="233" spans="1:31" x14ac:dyDescent="0.3">
      <c r="A233" s="62" t="s">
        <v>140</v>
      </c>
      <c r="B233" s="9">
        <f>COUNTIF(CSV!A:A,A233)</f>
        <v>7</v>
      </c>
      <c r="C233" s="4">
        <f>COUNTIF(CSV!B:B,A233)</f>
        <v>7</v>
      </c>
      <c r="D233" s="4">
        <f t="shared" ref="D233:D252" si="8">B233+C233</f>
        <v>14</v>
      </c>
      <c r="E233" s="10">
        <f>(SUMIF(CSV!$A:$A,$A233,CSV!F:F) +SUMIF(CSV!$B:$B,$A233,CSV!F:F))/$D233</f>
        <v>3.5</v>
      </c>
      <c r="F233" s="6">
        <f>SUMIF(CSV!$A:$A,$A233,CSV!F:F)/$B233</f>
        <v>3.1428571428571428</v>
      </c>
      <c r="G233" s="6">
        <f>SUMIF(CSV!$B:$B,$A233,CSV!F:F)/$C233</f>
        <v>3.8571428571428572</v>
      </c>
      <c r="H233" s="10">
        <f>(SUMIF(CSV!$A:$A,$A233,CSV!D:D) +SUMIF(CSV!$B:$B,$A233,CSV!E:E))/$D233</f>
        <v>1.7142857142857142</v>
      </c>
      <c r="I233" s="6">
        <f>SUMIF(CSV!$A:$A,$A233,CSV!D:D)/$B233</f>
        <v>1.8571428571428572</v>
      </c>
      <c r="J233" s="6">
        <f>SUMIF(CSV!$B:$B,$A233,CSV!E:E)/$C233</f>
        <v>1.5714285714285714</v>
      </c>
      <c r="K233" s="10">
        <f>(SUMIF(CSV!$A:$A,$A233,CSV!E:E) +SUMIF(CSV!$B:$B,$A233,CSV!D:D))/$D233</f>
        <v>1.7857142857142858</v>
      </c>
      <c r="L233" s="6">
        <f>SUMIF(CSV!$A:$A,$A233,CSV!E:E)/$B233</f>
        <v>1.2857142857142858</v>
      </c>
      <c r="M233" s="6">
        <f>SUMIF(CSV!$B:$B,$A233,CSV!D:D)/$C233</f>
        <v>2.2857142857142856</v>
      </c>
      <c r="N233" s="10">
        <f>(SUMIF(CSV!$A:$A,$A233,CSV!L:L) +SUMIF(CSV!$B:$B,$A233,CSV!L:L))/$D233</f>
        <v>1.7857142857142858</v>
      </c>
      <c r="O233" s="6">
        <f>SUMIF(CSV!$A:$A,$A233,CSV!L:L)/$B233</f>
        <v>1.5714285714285714</v>
      </c>
      <c r="P233" s="6">
        <f>SUMIF(CSV!$B:$B,$A233,CSV!L:L)/$C233</f>
        <v>2</v>
      </c>
      <c r="Q233" s="10">
        <f>(SUMIF(CSV!$A:$A,$A233,CSV!H:H) +SUMIF(CSV!$B:$B,$A233,CSV!J:J))/$D233</f>
        <v>0.6428571428571429</v>
      </c>
      <c r="R233" s="6">
        <f>SUMIF(CSV!$A:$A,$A233,CSV!H:H)/$B233</f>
        <v>0.7142857142857143</v>
      </c>
      <c r="S233" s="6">
        <f>SUMIF(CSV!$B:$B,$A233,CSV!J:J)/$C233</f>
        <v>0.5714285714285714</v>
      </c>
      <c r="T233" s="10">
        <f>(SUMIF(CSV!$A:$A,$A233,CSV!I:I) +SUMIF(CSV!$B:$B,$A233,CSV!K:K))/$D233</f>
        <v>1.1428571428571428</v>
      </c>
      <c r="U233" s="6">
        <f>SUMIF(CSV!$A:$A,$A233,CSV!I:I)/$B233</f>
        <v>0.8571428571428571</v>
      </c>
      <c r="V233" s="6">
        <f>SUMIF(CSV!$B:$B,$A233,CSV!K:K)/$C233</f>
        <v>1.4285714285714286</v>
      </c>
      <c r="W233" s="10">
        <f>(SUMIF(CSV!$A:$A,$A233,CSV!Q:Q) +SUMIF(CSV!$B:$B,$A233,CSV!Q:Q))/$D233</f>
        <v>1.7142857142857142</v>
      </c>
      <c r="X233" s="6">
        <f>SUMIF(CSV!$A:$A,$A233,CSV!Q:Q)/$B233</f>
        <v>1.5714285714285714</v>
      </c>
      <c r="Y233" s="6">
        <f>SUMIF(CSV!$B:$B,$A233,CSV!Q:Q)/$C233</f>
        <v>1.8571428571428572</v>
      </c>
      <c r="Z233" s="10">
        <f>(SUMIF(CSV!$A:$A,$A233,CSV!M:M) +SUMIF(CSV!$B:$B,$A233,CSV!O:O))/$D233</f>
        <v>1.0714285714285714</v>
      </c>
      <c r="AA233" s="6">
        <f>SUMIF(CSV!$A:$A,$A233,CSV!M:M)/$B233</f>
        <v>1.1428571428571428</v>
      </c>
      <c r="AB233" s="6">
        <f>SUMIF(CSV!$B:$B,$A233,CSV!O:O)/$C233</f>
        <v>1</v>
      </c>
      <c r="AC233" s="10">
        <f>(SUMIF(CSV!$A:$A,$A233,CSV!N:N) +SUMIF(CSV!$B:$B,$A233,CSV!P:P))/$D233</f>
        <v>0.6428571428571429</v>
      </c>
      <c r="AD233" s="6">
        <f>SUMIF(CSV!$A:$A,$A233,CSV!N:N)/$B233</f>
        <v>0.42857142857142855</v>
      </c>
      <c r="AE233" s="14">
        <f>SUMIF(CSV!$B:$B,$A233,CSV!P:P)/$C233</f>
        <v>0.8571428571428571</v>
      </c>
    </row>
    <row r="234" spans="1:31" x14ac:dyDescent="0.3">
      <c r="A234" s="62" t="s">
        <v>143</v>
      </c>
      <c r="B234" s="9">
        <f>COUNTIF(CSV!A:A,A234)</f>
        <v>6</v>
      </c>
      <c r="C234" s="4">
        <f>COUNTIF(CSV!B:B,A234)</f>
        <v>9</v>
      </c>
      <c r="D234" s="4">
        <f t="shared" si="8"/>
        <v>15</v>
      </c>
      <c r="E234" s="10">
        <f>(SUMIF(CSV!$A:$A,$A234,CSV!F:F) +SUMIF(CSV!$B:$B,$A234,CSV!F:F))/$D234</f>
        <v>3.1333333333333333</v>
      </c>
      <c r="F234" s="6">
        <f>SUMIF(CSV!$A:$A,$A234,CSV!F:F)/$B234</f>
        <v>2.5</v>
      </c>
      <c r="G234" s="6">
        <f>SUMIF(CSV!$B:$B,$A234,CSV!F:F)/$C234</f>
        <v>3.5555555555555554</v>
      </c>
      <c r="H234" s="10">
        <f>(SUMIF(CSV!$A:$A,$A234,CSV!D:D) +SUMIF(CSV!$B:$B,$A234,CSV!E:E))/$D234</f>
        <v>1.5333333333333334</v>
      </c>
      <c r="I234" s="6">
        <f>SUMIF(CSV!$A:$A,$A234,CSV!D:D)/$B234</f>
        <v>1.1666666666666667</v>
      </c>
      <c r="J234" s="6">
        <f>SUMIF(CSV!$B:$B,$A234,CSV!E:E)/$C234</f>
        <v>1.7777777777777777</v>
      </c>
      <c r="K234" s="10">
        <f>(SUMIF(CSV!$A:$A,$A234,CSV!E:E) +SUMIF(CSV!$B:$B,$A234,CSV!D:D))/$D234</f>
        <v>1.6</v>
      </c>
      <c r="L234" s="6">
        <f>SUMIF(CSV!$A:$A,$A234,CSV!E:E)/$B234</f>
        <v>1.3333333333333333</v>
      </c>
      <c r="M234" s="6">
        <f>SUMIF(CSV!$B:$B,$A234,CSV!D:D)/$C234</f>
        <v>1.7777777777777777</v>
      </c>
      <c r="N234" s="10">
        <f>(SUMIF(CSV!$A:$A,$A234,CSV!L:L) +SUMIF(CSV!$B:$B,$A234,CSV!L:L))/$D234</f>
        <v>1.2</v>
      </c>
      <c r="O234" s="6">
        <f>SUMIF(CSV!$A:$A,$A234,CSV!L:L)/$B234</f>
        <v>0.83333333333333337</v>
      </c>
      <c r="P234" s="6">
        <f>SUMIF(CSV!$B:$B,$A234,CSV!L:L)/$C234</f>
        <v>1.4444444444444444</v>
      </c>
      <c r="Q234" s="10">
        <f>(SUMIF(CSV!$A:$A,$A234,CSV!H:H) +SUMIF(CSV!$B:$B,$A234,CSV!J:J))/$D234</f>
        <v>0.73333333333333328</v>
      </c>
      <c r="R234" s="6">
        <f>SUMIF(CSV!$A:$A,$A234,CSV!H:H)/$B234</f>
        <v>0.66666666666666663</v>
      </c>
      <c r="S234" s="6">
        <f>SUMIF(CSV!$B:$B,$A234,CSV!J:J)/$C234</f>
        <v>0.77777777777777779</v>
      </c>
      <c r="T234" s="10">
        <f>(SUMIF(CSV!$A:$A,$A234,CSV!I:I) +SUMIF(CSV!$B:$B,$A234,CSV!K:K))/$D234</f>
        <v>0.46666666666666667</v>
      </c>
      <c r="U234" s="6">
        <f>SUMIF(CSV!$A:$A,$A234,CSV!I:I)/$B234</f>
        <v>0.16666666666666666</v>
      </c>
      <c r="V234" s="6">
        <f>SUMIF(CSV!$B:$B,$A234,CSV!K:K)/$C234</f>
        <v>0.66666666666666663</v>
      </c>
      <c r="W234" s="10">
        <f>(SUMIF(CSV!$A:$A,$A234,CSV!Q:Q) +SUMIF(CSV!$B:$B,$A234,CSV!Q:Q))/$D234</f>
        <v>1.9333333333333333</v>
      </c>
      <c r="X234" s="6">
        <f>SUMIF(CSV!$A:$A,$A234,CSV!Q:Q)/$B234</f>
        <v>1.6666666666666667</v>
      </c>
      <c r="Y234" s="6">
        <f>SUMIF(CSV!$B:$B,$A234,CSV!Q:Q)/$C234</f>
        <v>2.1111111111111112</v>
      </c>
      <c r="Z234" s="10">
        <f>(SUMIF(CSV!$A:$A,$A234,CSV!M:M) +SUMIF(CSV!$B:$B,$A234,CSV!O:O))/$D234</f>
        <v>0.8</v>
      </c>
      <c r="AA234" s="6">
        <f>SUMIF(CSV!$A:$A,$A234,CSV!M:M)/$B234</f>
        <v>0.5</v>
      </c>
      <c r="AB234" s="6">
        <f>SUMIF(CSV!$B:$B,$A234,CSV!O:O)/$C234</f>
        <v>1</v>
      </c>
      <c r="AC234" s="10">
        <f>(SUMIF(CSV!$A:$A,$A234,CSV!N:N) +SUMIF(CSV!$B:$B,$A234,CSV!P:P))/$D234</f>
        <v>1.1333333333333333</v>
      </c>
      <c r="AD234" s="6">
        <f>SUMIF(CSV!$A:$A,$A234,CSV!N:N)/$B234</f>
        <v>1.1666666666666667</v>
      </c>
      <c r="AE234" s="14">
        <f>SUMIF(CSV!$B:$B,$A234,CSV!P:P)/$C234</f>
        <v>1.1111111111111112</v>
      </c>
    </row>
    <row r="235" spans="1:31" x14ac:dyDescent="0.3">
      <c r="A235" s="62" t="s">
        <v>153</v>
      </c>
      <c r="B235" s="9">
        <f>COUNTIF(CSV!A:A,A235)</f>
        <v>6</v>
      </c>
      <c r="C235" s="4">
        <f>COUNTIF(CSV!B:B,A235)</f>
        <v>7</v>
      </c>
      <c r="D235" s="4">
        <f t="shared" si="8"/>
        <v>13</v>
      </c>
      <c r="E235" s="10">
        <f>(SUMIF(CSV!$A:$A,$A235,CSV!F:F) +SUMIF(CSV!$B:$B,$A235,CSV!F:F))/$D235</f>
        <v>3.1538461538461537</v>
      </c>
      <c r="F235" s="6">
        <f>SUMIF(CSV!$A:$A,$A235,CSV!F:F)/$B235</f>
        <v>2.8333333333333335</v>
      </c>
      <c r="G235" s="6">
        <f>SUMIF(CSV!$B:$B,$A235,CSV!F:F)/$C235</f>
        <v>3.4285714285714284</v>
      </c>
      <c r="H235" s="10">
        <f>(SUMIF(CSV!$A:$A,$A235,CSV!D:D) +SUMIF(CSV!$B:$B,$A235,CSV!E:E))/$D235</f>
        <v>1</v>
      </c>
      <c r="I235" s="6">
        <f>SUMIF(CSV!$A:$A,$A235,CSV!D:D)/$B235</f>
        <v>1</v>
      </c>
      <c r="J235" s="6">
        <f>SUMIF(CSV!$B:$B,$A235,CSV!E:E)/$C235</f>
        <v>1</v>
      </c>
      <c r="K235" s="10">
        <f>(SUMIF(CSV!$A:$A,$A235,CSV!E:E) +SUMIF(CSV!$B:$B,$A235,CSV!D:D))/$D235</f>
        <v>2.1538461538461537</v>
      </c>
      <c r="L235" s="6">
        <f>SUMIF(CSV!$A:$A,$A235,CSV!E:E)/$B235</f>
        <v>1.8333333333333333</v>
      </c>
      <c r="M235" s="6">
        <f>SUMIF(CSV!$B:$B,$A235,CSV!D:D)/$C235</f>
        <v>2.4285714285714284</v>
      </c>
      <c r="N235" s="10">
        <f>(SUMIF(CSV!$A:$A,$A235,CSV!L:L) +SUMIF(CSV!$B:$B,$A235,CSV!L:L))/$D235</f>
        <v>1.2307692307692308</v>
      </c>
      <c r="O235" s="6">
        <f>SUMIF(CSV!$A:$A,$A235,CSV!L:L)/$B235</f>
        <v>1.1666666666666667</v>
      </c>
      <c r="P235" s="6">
        <f>SUMIF(CSV!$B:$B,$A235,CSV!L:L)/$C235</f>
        <v>1.2857142857142858</v>
      </c>
      <c r="Q235" s="10">
        <f>(SUMIF(CSV!$A:$A,$A235,CSV!H:H) +SUMIF(CSV!$B:$B,$A235,CSV!J:J))/$D235</f>
        <v>0.23076923076923078</v>
      </c>
      <c r="R235" s="6">
        <f>SUMIF(CSV!$A:$A,$A235,CSV!H:H)/$B235</f>
        <v>0.16666666666666666</v>
      </c>
      <c r="S235" s="6">
        <f>SUMIF(CSV!$B:$B,$A235,CSV!J:J)/$C235</f>
        <v>0.2857142857142857</v>
      </c>
      <c r="T235" s="10">
        <f>(SUMIF(CSV!$A:$A,$A235,CSV!I:I) +SUMIF(CSV!$B:$B,$A235,CSV!K:K))/$D235</f>
        <v>1</v>
      </c>
      <c r="U235" s="6">
        <f>SUMIF(CSV!$A:$A,$A235,CSV!I:I)/$B235</f>
        <v>1</v>
      </c>
      <c r="V235" s="6">
        <f>SUMIF(CSV!$B:$B,$A235,CSV!K:K)/$C235</f>
        <v>1</v>
      </c>
      <c r="W235" s="10">
        <f>(SUMIF(CSV!$A:$A,$A235,CSV!Q:Q) +SUMIF(CSV!$B:$B,$A235,CSV!Q:Q))/$D235</f>
        <v>1.9230769230769231</v>
      </c>
      <c r="X235" s="6">
        <f>SUMIF(CSV!$A:$A,$A235,CSV!Q:Q)/$B235</f>
        <v>1.6666666666666667</v>
      </c>
      <c r="Y235" s="6">
        <f>SUMIF(CSV!$B:$B,$A235,CSV!Q:Q)/$C235</f>
        <v>2.1428571428571428</v>
      </c>
      <c r="Z235" s="10">
        <f>(SUMIF(CSV!$A:$A,$A235,CSV!M:M) +SUMIF(CSV!$B:$B,$A235,CSV!O:O))/$D235</f>
        <v>0.76923076923076927</v>
      </c>
      <c r="AA235" s="6">
        <f>SUMIF(CSV!$A:$A,$A235,CSV!M:M)/$B235</f>
        <v>0.83333333333333337</v>
      </c>
      <c r="AB235" s="6">
        <f>SUMIF(CSV!$B:$B,$A235,CSV!O:O)/$C235</f>
        <v>0.7142857142857143</v>
      </c>
      <c r="AC235" s="10">
        <f>(SUMIF(CSV!$A:$A,$A235,CSV!N:N) +SUMIF(CSV!$B:$B,$A235,CSV!P:P))/$D235</f>
        <v>1.1538461538461537</v>
      </c>
      <c r="AD235" s="6">
        <f>SUMIF(CSV!$A:$A,$A235,CSV!N:N)/$B235</f>
        <v>0.83333333333333337</v>
      </c>
      <c r="AE235" s="14">
        <f>SUMIF(CSV!$B:$B,$A235,CSV!P:P)/$C235</f>
        <v>1.4285714285714286</v>
      </c>
    </row>
    <row r="236" spans="1:31" x14ac:dyDescent="0.3">
      <c r="A236" s="62" t="s">
        <v>142</v>
      </c>
      <c r="B236" s="9">
        <f>COUNTIF(CSV!A:A,A236)</f>
        <v>6</v>
      </c>
      <c r="C236" s="4">
        <f>COUNTIF(CSV!B:B,A236)</f>
        <v>7</v>
      </c>
      <c r="D236" s="4">
        <f t="shared" si="8"/>
        <v>13</v>
      </c>
      <c r="E236" s="10">
        <f>(SUMIF(CSV!$A:$A,$A236,CSV!F:F) +SUMIF(CSV!$B:$B,$A236,CSV!F:F))/$D236</f>
        <v>2.6153846153846154</v>
      </c>
      <c r="F236" s="6">
        <f>SUMIF(CSV!$A:$A,$A236,CSV!F:F)/$B236</f>
        <v>2.3333333333333335</v>
      </c>
      <c r="G236" s="6">
        <f>SUMIF(CSV!$B:$B,$A236,CSV!F:F)/$C236</f>
        <v>2.8571428571428572</v>
      </c>
      <c r="H236" s="10">
        <f>(SUMIF(CSV!$A:$A,$A236,CSV!D:D) +SUMIF(CSV!$B:$B,$A236,CSV!E:E))/$D236</f>
        <v>1.3076923076923077</v>
      </c>
      <c r="I236" s="6">
        <f>SUMIF(CSV!$A:$A,$A236,CSV!D:D)/$B236</f>
        <v>1.1666666666666667</v>
      </c>
      <c r="J236" s="6">
        <f>SUMIF(CSV!$B:$B,$A236,CSV!E:E)/$C236</f>
        <v>1.4285714285714286</v>
      </c>
      <c r="K236" s="10">
        <f>(SUMIF(CSV!$A:$A,$A236,CSV!E:E) +SUMIF(CSV!$B:$B,$A236,CSV!D:D))/$D236</f>
        <v>1.3076923076923077</v>
      </c>
      <c r="L236" s="6">
        <f>SUMIF(CSV!$A:$A,$A236,CSV!E:E)/$B236</f>
        <v>1.1666666666666667</v>
      </c>
      <c r="M236" s="6">
        <f>SUMIF(CSV!$B:$B,$A236,CSV!D:D)/$C236</f>
        <v>1.4285714285714286</v>
      </c>
      <c r="N236" s="10">
        <f>(SUMIF(CSV!$A:$A,$A236,CSV!L:L) +SUMIF(CSV!$B:$B,$A236,CSV!L:L))/$D236</f>
        <v>0.84615384615384615</v>
      </c>
      <c r="O236" s="6">
        <f>SUMIF(CSV!$A:$A,$A236,CSV!L:L)/$B236</f>
        <v>1</v>
      </c>
      <c r="P236" s="6">
        <f>SUMIF(CSV!$B:$B,$A236,CSV!L:L)/$C236</f>
        <v>0.7142857142857143</v>
      </c>
      <c r="Q236" s="10">
        <f>(SUMIF(CSV!$A:$A,$A236,CSV!H:H) +SUMIF(CSV!$B:$B,$A236,CSV!J:J))/$D236</f>
        <v>0.38461538461538464</v>
      </c>
      <c r="R236" s="6">
        <f>SUMIF(CSV!$A:$A,$A236,CSV!H:H)/$B236</f>
        <v>0.66666666666666663</v>
      </c>
      <c r="S236" s="6">
        <f>SUMIF(CSV!$B:$B,$A236,CSV!J:J)/$C236</f>
        <v>0.14285714285714285</v>
      </c>
      <c r="T236" s="10">
        <f>(SUMIF(CSV!$A:$A,$A236,CSV!I:I) +SUMIF(CSV!$B:$B,$A236,CSV!K:K))/$D236</f>
        <v>0.46153846153846156</v>
      </c>
      <c r="U236" s="6">
        <f>SUMIF(CSV!$A:$A,$A236,CSV!I:I)/$B236</f>
        <v>0.33333333333333331</v>
      </c>
      <c r="V236" s="6">
        <f>SUMIF(CSV!$B:$B,$A236,CSV!K:K)/$C236</f>
        <v>0.5714285714285714</v>
      </c>
      <c r="W236" s="10">
        <f>(SUMIF(CSV!$A:$A,$A236,CSV!Q:Q) +SUMIF(CSV!$B:$B,$A236,CSV!Q:Q))/$D236</f>
        <v>1.7692307692307692</v>
      </c>
      <c r="X236" s="6">
        <f>SUMIF(CSV!$A:$A,$A236,CSV!Q:Q)/$B236</f>
        <v>1.3333333333333333</v>
      </c>
      <c r="Y236" s="6">
        <f>SUMIF(CSV!$B:$B,$A236,CSV!Q:Q)/$C236</f>
        <v>2.1428571428571428</v>
      </c>
      <c r="Z236" s="10">
        <f>(SUMIF(CSV!$A:$A,$A236,CSV!M:M) +SUMIF(CSV!$B:$B,$A236,CSV!O:O))/$D236</f>
        <v>0.92307692307692313</v>
      </c>
      <c r="AA236" s="6">
        <f>SUMIF(CSV!$A:$A,$A236,CSV!M:M)/$B236</f>
        <v>0.5</v>
      </c>
      <c r="AB236" s="6">
        <f>SUMIF(CSV!$B:$B,$A236,CSV!O:O)/$C236</f>
        <v>1.2857142857142858</v>
      </c>
      <c r="AC236" s="10">
        <f>(SUMIF(CSV!$A:$A,$A236,CSV!N:N) +SUMIF(CSV!$B:$B,$A236,CSV!P:P))/$D236</f>
        <v>0.84615384615384615</v>
      </c>
      <c r="AD236" s="6">
        <f>SUMIF(CSV!$A:$A,$A236,CSV!N:N)/$B236</f>
        <v>0.83333333333333337</v>
      </c>
      <c r="AE236" s="14">
        <f>SUMIF(CSV!$B:$B,$A236,CSV!P:P)/$C236</f>
        <v>0.8571428571428571</v>
      </c>
    </row>
    <row r="237" spans="1:31" x14ac:dyDescent="0.3">
      <c r="A237" s="62" t="s">
        <v>133</v>
      </c>
      <c r="B237" s="9">
        <f>COUNTIF(CSV!A:A,A237)</f>
        <v>10</v>
      </c>
      <c r="C237" s="4">
        <f>COUNTIF(CSV!B:B,A237)</f>
        <v>6</v>
      </c>
      <c r="D237" s="4">
        <f t="shared" si="8"/>
        <v>16</v>
      </c>
      <c r="E237" s="10">
        <f>(SUMIF(CSV!$A:$A,$A237,CSV!F:F) +SUMIF(CSV!$B:$B,$A237,CSV!F:F))/$D237</f>
        <v>3.3125</v>
      </c>
      <c r="F237" s="6">
        <f>SUMIF(CSV!$A:$A,$A237,CSV!F:F)/$B237</f>
        <v>3.4</v>
      </c>
      <c r="G237" s="6">
        <f>SUMIF(CSV!$B:$B,$A237,CSV!F:F)/$C237</f>
        <v>3.1666666666666665</v>
      </c>
      <c r="H237" s="10">
        <f>(SUMIF(CSV!$A:$A,$A237,CSV!D:D) +SUMIF(CSV!$B:$B,$A237,CSV!E:E))/$D237</f>
        <v>2.1875</v>
      </c>
      <c r="I237" s="6">
        <f>SUMIF(CSV!$A:$A,$A237,CSV!D:D)/$B237</f>
        <v>2</v>
      </c>
      <c r="J237" s="6">
        <f>SUMIF(CSV!$B:$B,$A237,CSV!E:E)/$C237</f>
        <v>2.5</v>
      </c>
      <c r="K237" s="10">
        <f>(SUMIF(CSV!$A:$A,$A237,CSV!E:E) +SUMIF(CSV!$B:$B,$A237,CSV!D:D))/$D237</f>
        <v>1.125</v>
      </c>
      <c r="L237" s="6">
        <f>SUMIF(CSV!$A:$A,$A237,CSV!E:E)/$B237</f>
        <v>1.4</v>
      </c>
      <c r="M237" s="6">
        <f>SUMIF(CSV!$B:$B,$A237,CSV!D:D)/$C237</f>
        <v>0.66666666666666663</v>
      </c>
      <c r="N237" s="10">
        <f>(SUMIF(CSV!$A:$A,$A237,CSV!L:L) +SUMIF(CSV!$B:$B,$A237,CSV!L:L))/$D237</f>
        <v>1.3125</v>
      </c>
      <c r="O237" s="6">
        <f>SUMIF(CSV!$A:$A,$A237,CSV!L:L)/$B237</f>
        <v>1.4</v>
      </c>
      <c r="P237" s="6">
        <f>SUMIF(CSV!$B:$B,$A237,CSV!L:L)/$C237</f>
        <v>1.1666666666666667</v>
      </c>
      <c r="Q237" s="10">
        <f>(SUMIF(CSV!$A:$A,$A237,CSV!H:H) +SUMIF(CSV!$B:$B,$A237,CSV!J:J))/$D237</f>
        <v>0.8125</v>
      </c>
      <c r="R237" s="6">
        <f>SUMIF(CSV!$A:$A,$A237,CSV!H:H)/$B237</f>
        <v>0.9</v>
      </c>
      <c r="S237" s="6">
        <f>SUMIF(CSV!$B:$B,$A237,CSV!J:J)/$C237</f>
        <v>0.66666666666666663</v>
      </c>
      <c r="T237" s="10">
        <f>(SUMIF(CSV!$A:$A,$A237,CSV!I:I) +SUMIF(CSV!$B:$B,$A237,CSV!K:K))/$D237</f>
        <v>0.5</v>
      </c>
      <c r="U237" s="6">
        <f>SUMIF(CSV!$A:$A,$A237,CSV!I:I)/$B237</f>
        <v>0.5</v>
      </c>
      <c r="V237" s="6">
        <f>SUMIF(CSV!$B:$B,$A237,CSV!K:K)/$C237</f>
        <v>0.5</v>
      </c>
      <c r="W237" s="10">
        <f>(SUMIF(CSV!$A:$A,$A237,CSV!Q:Q) +SUMIF(CSV!$B:$B,$A237,CSV!Q:Q))/$D237</f>
        <v>2</v>
      </c>
      <c r="X237" s="6">
        <f>SUMIF(CSV!$A:$A,$A237,CSV!Q:Q)/$B237</f>
        <v>2</v>
      </c>
      <c r="Y237" s="6">
        <f>SUMIF(CSV!$B:$B,$A237,CSV!Q:Q)/$C237</f>
        <v>2</v>
      </c>
      <c r="Z237" s="10">
        <f>(SUMIF(CSV!$A:$A,$A237,CSV!M:M) +SUMIF(CSV!$B:$B,$A237,CSV!O:O))/$D237</f>
        <v>1.375</v>
      </c>
      <c r="AA237" s="6">
        <f>SUMIF(CSV!$A:$A,$A237,CSV!M:M)/$B237</f>
        <v>1.1000000000000001</v>
      </c>
      <c r="AB237" s="6">
        <f>SUMIF(CSV!$B:$B,$A237,CSV!O:O)/$C237</f>
        <v>1.8333333333333333</v>
      </c>
      <c r="AC237" s="10">
        <f>(SUMIF(CSV!$A:$A,$A237,CSV!N:N) +SUMIF(CSV!$B:$B,$A237,CSV!P:P))/$D237</f>
        <v>0.625</v>
      </c>
      <c r="AD237" s="6">
        <f>SUMIF(CSV!$A:$A,$A237,CSV!N:N)/$B237</f>
        <v>0.9</v>
      </c>
      <c r="AE237" s="14">
        <f>SUMIF(CSV!$B:$B,$A237,CSV!P:P)/$C237</f>
        <v>0.16666666666666666</v>
      </c>
    </row>
    <row r="238" spans="1:31" x14ac:dyDescent="0.3">
      <c r="A238" s="62" t="s">
        <v>152</v>
      </c>
      <c r="B238" s="9">
        <f>COUNTIF(CSV!A:A,A238)</f>
        <v>6</v>
      </c>
      <c r="C238" s="4">
        <f>COUNTIF(CSV!B:B,A238)</f>
        <v>11</v>
      </c>
      <c r="D238" s="4">
        <f t="shared" si="8"/>
        <v>17</v>
      </c>
      <c r="E238" s="10">
        <f>(SUMIF(CSV!$A:$A,$A238,CSV!F:F) +SUMIF(CSV!$B:$B,$A238,CSV!F:F))/$D238</f>
        <v>3.4117647058823528</v>
      </c>
      <c r="F238" s="6">
        <f>SUMIF(CSV!$A:$A,$A238,CSV!F:F)/$B238</f>
        <v>3.6666666666666665</v>
      </c>
      <c r="G238" s="6">
        <f>SUMIF(CSV!$B:$B,$A238,CSV!F:F)/$C238</f>
        <v>3.2727272727272729</v>
      </c>
      <c r="H238" s="10">
        <f>(SUMIF(CSV!$A:$A,$A238,CSV!D:D) +SUMIF(CSV!$B:$B,$A238,CSV!E:E))/$D238</f>
        <v>1.2941176470588236</v>
      </c>
      <c r="I238" s="6">
        <f>SUMIF(CSV!$A:$A,$A238,CSV!D:D)/$B238</f>
        <v>1.5</v>
      </c>
      <c r="J238" s="6">
        <f>SUMIF(CSV!$B:$B,$A238,CSV!E:E)/$C238</f>
        <v>1.1818181818181819</v>
      </c>
      <c r="K238" s="10">
        <f>(SUMIF(CSV!$A:$A,$A238,CSV!E:E) +SUMIF(CSV!$B:$B,$A238,CSV!D:D))/$D238</f>
        <v>2.1176470588235294</v>
      </c>
      <c r="L238" s="6">
        <f>SUMIF(CSV!$A:$A,$A238,CSV!E:E)/$B238</f>
        <v>2.1666666666666665</v>
      </c>
      <c r="M238" s="6">
        <f>SUMIF(CSV!$B:$B,$A238,CSV!D:D)/$C238</f>
        <v>2.0909090909090908</v>
      </c>
      <c r="N238" s="10">
        <f>(SUMIF(CSV!$A:$A,$A238,CSV!L:L) +SUMIF(CSV!$B:$B,$A238,CSV!L:L))/$D238</f>
        <v>1.3529411764705883</v>
      </c>
      <c r="O238" s="6">
        <f>SUMIF(CSV!$A:$A,$A238,CSV!L:L)/$B238</f>
        <v>1.3333333333333333</v>
      </c>
      <c r="P238" s="6">
        <f>SUMIF(CSV!$B:$B,$A238,CSV!L:L)/$C238</f>
        <v>1.3636363636363635</v>
      </c>
      <c r="Q238" s="10">
        <f>(SUMIF(CSV!$A:$A,$A238,CSV!H:H) +SUMIF(CSV!$B:$B,$A238,CSV!J:J))/$D238</f>
        <v>0.47058823529411764</v>
      </c>
      <c r="R238" s="6">
        <f>SUMIF(CSV!$A:$A,$A238,CSV!H:H)/$B238</f>
        <v>0.66666666666666663</v>
      </c>
      <c r="S238" s="6">
        <f>SUMIF(CSV!$B:$B,$A238,CSV!J:J)/$C238</f>
        <v>0.36363636363636365</v>
      </c>
      <c r="T238" s="10">
        <f>(SUMIF(CSV!$A:$A,$A238,CSV!I:I) +SUMIF(CSV!$B:$B,$A238,CSV!K:K))/$D238</f>
        <v>0.88235294117647056</v>
      </c>
      <c r="U238" s="6">
        <f>SUMIF(CSV!$A:$A,$A238,CSV!I:I)/$B238</f>
        <v>0.66666666666666663</v>
      </c>
      <c r="V238" s="6">
        <f>SUMIF(CSV!$B:$B,$A238,CSV!K:K)/$C238</f>
        <v>1</v>
      </c>
      <c r="W238" s="10">
        <f>(SUMIF(CSV!$A:$A,$A238,CSV!Q:Q) +SUMIF(CSV!$B:$B,$A238,CSV!Q:Q))/$D238</f>
        <v>2.0588235294117645</v>
      </c>
      <c r="X238" s="6">
        <f>SUMIF(CSV!$A:$A,$A238,CSV!Q:Q)/$B238</f>
        <v>2.3333333333333335</v>
      </c>
      <c r="Y238" s="6">
        <f>SUMIF(CSV!$B:$B,$A238,CSV!Q:Q)/$C238</f>
        <v>1.9090909090909092</v>
      </c>
      <c r="Z238" s="10">
        <f>(SUMIF(CSV!$A:$A,$A238,CSV!M:M) +SUMIF(CSV!$B:$B,$A238,CSV!O:O))/$D238</f>
        <v>0.82352941176470584</v>
      </c>
      <c r="AA238" s="6">
        <f>SUMIF(CSV!$A:$A,$A238,CSV!M:M)/$B238</f>
        <v>0.83333333333333337</v>
      </c>
      <c r="AB238" s="6">
        <f>SUMIF(CSV!$B:$B,$A238,CSV!O:O)/$C238</f>
        <v>0.81818181818181823</v>
      </c>
      <c r="AC238" s="10">
        <f>(SUMIF(CSV!$A:$A,$A238,CSV!N:N) +SUMIF(CSV!$B:$B,$A238,CSV!P:P))/$D238</f>
        <v>1.2352941176470589</v>
      </c>
      <c r="AD238" s="6">
        <f>SUMIF(CSV!$A:$A,$A238,CSV!N:N)/$B238</f>
        <v>1.5</v>
      </c>
      <c r="AE238" s="14">
        <f>SUMIF(CSV!$B:$B,$A238,CSV!P:P)/$C238</f>
        <v>1.0909090909090908</v>
      </c>
    </row>
    <row r="239" spans="1:31" x14ac:dyDescent="0.3">
      <c r="A239" s="62" t="s">
        <v>148</v>
      </c>
      <c r="B239" s="9">
        <f>COUNTIF(CSV!A:A,A239)</f>
        <v>7</v>
      </c>
      <c r="C239" s="4">
        <f>COUNTIF(CSV!B:B,A239)</f>
        <v>8</v>
      </c>
      <c r="D239" s="4">
        <f t="shared" si="8"/>
        <v>15</v>
      </c>
      <c r="E239" s="10">
        <f>(SUMIF(CSV!$A:$A,$A239,CSV!F:F) +SUMIF(CSV!$B:$B,$A239,CSV!F:F))/$D239</f>
        <v>2.7333333333333334</v>
      </c>
      <c r="F239" s="6">
        <f>SUMIF(CSV!$A:$A,$A239,CSV!F:F)/$B239</f>
        <v>2.7142857142857144</v>
      </c>
      <c r="G239" s="6">
        <f>SUMIF(CSV!$B:$B,$A239,CSV!F:F)/$C239</f>
        <v>2.75</v>
      </c>
      <c r="H239" s="10">
        <f>(SUMIF(CSV!$A:$A,$A239,CSV!D:D) +SUMIF(CSV!$B:$B,$A239,CSV!E:E))/$D239</f>
        <v>1.2</v>
      </c>
      <c r="I239" s="6">
        <f>SUMIF(CSV!$A:$A,$A239,CSV!D:D)/$B239</f>
        <v>1</v>
      </c>
      <c r="J239" s="6">
        <f>SUMIF(CSV!$B:$B,$A239,CSV!E:E)/$C239</f>
        <v>1.375</v>
      </c>
      <c r="K239" s="10">
        <f>(SUMIF(CSV!$A:$A,$A239,CSV!E:E) +SUMIF(CSV!$B:$B,$A239,CSV!D:D))/$D239</f>
        <v>1.5333333333333334</v>
      </c>
      <c r="L239" s="6">
        <f>SUMIF(CSV!$A:$A,$A239,CSV!E:E)/$B239</f>
        <v>1.7142857142857142</v>
      </c>
      <c r="M239" s="6">
        <f>SUMIF(CSV!$B:$B,$A239,CSV!D:D)/$C239</f>
        <v>1.375</v>
      </c>
      <c r="N239" s="10">
        <f>(SUMIF(CSV!$A:$A,$A239,CSV!L:L) +SUMIF(CSV!$B:$B,$A239,CSV!L:L))/$D239</f>
        <v>1.3333333333333333</v>
      </c>
      <c r="O239" s="6">
        <f>SUMIF(CSV!$A:$A,$A239,CSV!L:L)/$B239</f>
        <v>1.1428571428571428</v>
      </c>
      <c r="P239" s="6">
        <f>SUMIF(CSV!$B:$B,$A239,CSV!L:L)/$C239</f>
        <v>1.5</v>
      </c>
      <c r="Q239" s="10">
        <f>(SUMIF(CSV!$A:$A,$A239,CSV!H:H) +SUMIF(CSV!$B:$B,$A239,CSV!J:J))/$D239</f>
        <v>0.66666666666666663</v>
      </c>
      <c r="R239" s="6">
        <f>SUMIF(CSV!$A:$A,$A239,CSV!H:H)/$B239</f>
        <v>0.5714285714285714</v>
      </c>
      <c r="S239" s="6">
        <f>SUMIF(CSV!$B:$B,$A239,CSV!J:J)/$C239</f>
        <v>0.75</v>
      </c>
      <c r="T239" s="10">
        <f>(SUMIF(CSV!$A:$A,$A239,CSV!I:I) +SUMIF(CSV!$B:$B,$A239,CSV!K:K))/$D239</f>
        <v>0.66666666666666663</v>
      </c>
      <c r="U239" s="6">
        <f>SUMIF(CSV!$A:$A,$A239,CSV!I:I)/$B239</f>
        <v>0.5714285714285714</v>
      </c>
      <c r="V239" s="6">
        <f>SUMIF(CSV!$B:$B,$A239,CSV!K:K)/$C239</f>
        <v>0.75</v>
      </c>
      <c r="W239" s="10">
        <f>(SUMIF(CSV!$A:$A,$A239,CSV!Q:Q) +SUMIF(CSV!$B:$B,$A239,CSV!Q:Q))/$D239</f>
        <v>1.4</v>
      </c>
      <c r="X239" s="6">
        <f>SUMIF(CSV!$A:$A,$A239,CSV!Q:Q)/$B239</f>
        <v>1.5714285714285714</v>
      </c>
      <c r="Y239" s="6">
        <f>SUMIF(CSV!$B:$B,$A239,CSV!Q:Q)/$C239</f>
        <v>1.25</v>
      </c>
      <c r="Z239" s="10">
        <f>(SUMIF(CSV!$A:$A,$A239,CSV!M:M) +SUMIF(CSV!$B:$B,$A239,CSV!O:O))/$D239</f>
        <v>0.53333333333333333</v>
      </c>
      <c r="AA239" s="6">
        <f>SUMIF(CSV!$A:$A,$A239,CSV!M:M)/$B239</f>
        <v>0.42857142857142855</v>
      </c>
      <c r="AB239" s="6">
        <f>SUMIF(CSV!$B:$B,$A239,CSV!O:O)/$C239</f>
        <v>0.625</v>
      </c>
      <c r="AC239" s="10">
        <f>(SUMIF(CSV!$A:$A,$A239,CSV!N:N) +SUMIF(CSV!$B:$B,$A239,CSV!P:P))/$D239</f>
        <v>0.8666666666666667</v>
      </c>
      <c r="AD239" s="6">
        <f>SUMIF(CSV!$A:$A,$A239,CSV!N:N)/$B239</f>
        <v>1.1428571428571428</v>
      </c>
      <c r="AE239" s="14">
        <f>SUMIF(CSV!$B:$B,$A239,CSV!P:P)/$C239</f>
        <v>0.625</v>
      </c>
    </row>
    <row r="240" spans="1:31" x14ac:dyDescent="0.3">
      <c r="A240" s="62" t="s">
        <v>134</v>
      </c>
      <c r="B240" s="9">
        <f>COUNTIF(CSV!A:A,A240)</f>
        <v>8</v>
      </c>
      <c r="C240" s="4">
        <f>COUNTIF(CSV!B:B,A240)</f>
        <v>6</v>
      </c>
      <c r="D240" s="4">
        <f t="shared" si="8"/>
        <v>14</v>
      </c>
      <c r="E240" s="10">
        <f>(SUMIF(CSV!$A:$A,$A240,CSV!F:F) +SUMIF(CSV!$B:$B,$A240,CSV!F:F))/$D240</f>
        <v>3.2142857142857144</v>
      </c>
      <c r="F240" s="6">
        <f>SUMIF(CSV!$A:$A,$A240,CSV!F:F)/$B240</f>
        <v>3</v>
      </c>
      <c r="G240" s="6">
        <f>SUMIF(CSV!$B:$B,$A240,CSV!F:F)/$C240</f>
        <v>3.5</v>
      </c>
      <c r="H240" s="10">
        <f>(SUMIF(CSV!$A:$A,$A240,CSV!D:D) +SUMIF(CSV!$B:$B,$A240,CSV!E:E))/$D240</f>
        <v>1.9285714285714286</v>
      </c>
      <c r="I240" s="6">
        <f>SUMIF(CSV!$A:$A,$A240,CSV!D:D)/$B240</f>
        <v>2.375</v>
      </c>
      <c r="J240" s="6">
        <f>SUMIF(CSV!$B:$B,$A240,CSV!E:E)/$C240</f>
        <v>1.3333333333333333</v>
      </c>
      <c r="K240" s="10">
        <f>(SUMIF(CSV!$A:$A,$A240,CSV!E:E) +SUMIF(CSV!$B:$B,$A240,CSV!D:D))/$D240</f>
        <v>1.2857142857142858</v>
      </c>
      <c r="L240" s="6">
        <f>SUMIF(CSV!$A:$A,$A240,CSV!E:E)/$B240</f>
        <v>0.625</v>
      </c>
      <c r="M240" s="6">
        <f>SUMIF(CSV!$B:$B,$A240,CSV!D:D)/$C240</f>
        <v>2.1666666666666665</v>
      </c>
      <c r="N240" s="10">
        <f>(SUMIF(CSV!$A:$A,$A240,CSV!L:L) +SUMIF(CSV!$B:$B,$A240,CSV!L:L))/$D240</f>
        <v>1.5714285714285714</v>
      </c>
      <c r="O240" s="6">
        <f>SUMIF(CSV!$A:$A,$A240,CSV!L:L)/$B240</f>
        <v>1.375</v>
      </c>
      <c r="P240" s="6">
        <f>SUMIF(CSV!$B:$B,$A240,CSV!L:L)/$C240</f>
        <v>1.8333333333333333</v>
      </c>
      <c r="Q240" s="10">
        <f>(SUMIF(CSV!$A:$A,$A240,CSV!H:H) +SUMIF(CSV!$B:$B,$A240,CSV!J:J))/$D240</f>
        <v>0.7857142857142857</v>
      </c>
      <c r="R240" s="6">
        <f>SUMIF(CSV!$A:$A,$A240,CSV!H:H)/$B240</f>
        <v>1</v>
      </c>
      <c r="S240" s="6">
        <f>SUMIF(CSV!$B:$B,$A240,CSV!J:J)/$C240</f>
        <v>0.5</v>
      </c>
      <c r="T240" s="10">
        <f>(SUMIF(CSV!$A:$A,$A240,CSV!I:I) +SUMIF(CSV!$B:$B,$A240,CSV!K:K))/$D240</f>
        <v>0.7857142857142857</v>
      </c>
      <c r="U240" s="6">
        <f>SUMIF(CSV!$A:$A,$A240,CSV!I:I)/$B240</f>
        <v>0.375</v>
      </c>
      <c r="V240" s="6">
        <f>SUMIF(CSV!$B:$B,$A240,CSV!K:K)/$C240</f>
        <v>1.3333333333333333</v>
      </c>
      <c r="W240" s="10">
        <f>(SUMIF(CSV!$A:$A,$A240,CSV!Q:Q) +SUMIF(CSV!$B:$B,$A240,CSV!Q:Q))/$D240</f>
        <v>1.6428571428571428</v>
      </c>
      <c r="X240" s="6">
        <f>SUMIF(CSV!$A:$A,$A240,CSV!Q:Q)/$B240</f>
        <v>1.625</v>
      </c>
      <c r="Y240" s="6">
        <f>SUMIF(CSV!$B:$B,$A240,CSV!Q:Q)/$C240</f>
        <v>1.6666666666666667</v>
      </c>
      <c r="Z240" s="10">
        <f>(SUMIF(CSV!$A:$A,$A240,CSV!M:M) +SUMIF(CSV!$B:$B,$A240,CSV!O:O))/$D240</f>
        <v>1.1428571428571428</v>
      </c>
      <c r="AA240" s="6">
        <f>SUMIF(CSV!$A:$A,$A240,CSV!M:M)/$B240</f>
        <v>1.375</v>
      </c>
      <c r="AB240" s="6">
        <f>SUMIF(CSV!$B:$B,$A240,CSV!O:O)/$C240</f>
        <v>0.83333333333333337</v>
      </c>
      <c r="AC240" s="10">
        <f>(SUMIF(CSV!$A:$A,$A240,CSV!N:N) +SUMIF(CSV!$B:$B,$A240,CSV!P:P))/$D240</f>
        <v>0.5</v>
      </c>
      <c r="AD240" s="6">
        <f>SUMIF(CSV!$A:$A,$A240,CSV!N:N)/$B240</f>
        <v>0.25</v>
      </c>
      <c r="AE240" s="14">
        <f>SUMIF(CSV!$B:$B,$A240,CSV!P:P)/$C240</f>
        <v>0.83333333333333337</v>
      </c>
    </row>
    <row r="241" spans="1:31" x14ac:dyDescent="0.3">
      <c r="A241" s="62" t="s">
        <v>151</v>
      </c>
      <c r="B241" s="9">
        <f>COUNTIF(CSV!A:A,A241)</f>
        <v>8</v>
      </c>
      <c r="C241" s="4">
        <f>COUNTIF(CSV!B:B,A241)</f>
        <v>5</v>
      </c>
      <c r="D241" s="4">
        <f t="shared" si="8"/>
        <v>13</v>
      </c>
      <c r="E241" s="10">
        <f>(SUMIF(CSV!$A:$A,$A241,CSV!F:F) +SUMIF(CSV!$B:$B,$A241,CSV!F:F))/$D241</f>
        <v>2.5384615384615383</v>
      </c>
      <c r="F241" s="6">
        <f>SUMIF(CSV!$A:$A,$A241,CSV!F:F)/$B241</f>
        <v>3</v>
      </c>
      <c r="G241" s="6">
        <f>SUMIF(CSV!$B:$B,$A241,CSV!F:F)/$C241</f>
        <v>1.8</v>
      </c>
      <c r="H241" s="10">
        <f>(SUMIF(CSV!$A:$A,$A241,CSV!D:D) +SUMIF(CSV!$B:$B,$A241,CSV!E:E))/$D241</f>
        <v>1.1538461538461537</v>
      </c>
      <c r="I241" s="6">
        <f>SUMIF(CSV!$A:$A,$A241,CSV!D:D)/$B241</f>
        <v>1.375</v>
      </c>
      <c r="J241" s="6">
        <f>SUMIF(CSV!$B:$B,$A241,CSV!E:E)/$C241</f>
        <v>0.8</v>
      </c>
      <c r="K241" s="10">
        <f>(SUMIF(CSV!$A:$A,$A241,CSV!E:E) +SUMIF(CSV!$B:$B,$A241,CSV!D:D))/$D241</f>
        <v>1.3846153846153846</v>
      </c>
      <c r="L241" s="6">
        <f>SUMIF(CSV!$A:$A,$A241,CSV!E:E)/$B241</f>
        <v>1.625</v>
      </c>
      <c r="M241" s="6">
        <f>SUMIF(CSV!$B:$B,$A241,CSV!D:D)/$C241</f>
        <v>1</v>
      </c>
      <c r="N241" s="10">
        <f>(SUMIF(CSV!$A:$A,$A241,CSV!L:L) +SUMIF(CSV!$B:$B,$A241,CSV!L:L))/$D241</f>
        <v>1</v>
      </c>
      <c r="O241" s="6">
        <f>SUMIF(CSV!$A:$A,$A241,CSV!L:L)/$B241</f>
        <v>1.125</v>
      </c>
      <c r="P241" s="6">
        <f>SUMIF(CSV!$B:$B,$A241,CSV!L:L)/$C241</f>
        <v>0.8</v>
      </c>
      <c r="Q241" s="10">
        <f>(SUMIF(CSV!$A:$A,$A241,CSV!H:H) +SUMIF(CSV!$B:$B,$A241,CSV!J:J))/$D241</f>
        <v>0.38461538461538464</v>
      </c>
      <c r="R241" s="6">
        <f>SUMIF(CSV!$A:$A,$A241,CSV!H:H)/$B241</f>
        <v>0.375</v>
      </c>
      <c r="S241" s="6">
        <f>SUMIF(CSV!$B:$B,$A241,CSV!J:J)/$C241</f>
        <v>0.4</v>
      </c>
      <c r="T241" s="10">
        <f>(SUMIF(CSV!$A:$A,$A241,CSV!I:I) +SUMIF(CSV!$B:$B,$A241,CSV!K:K))/$D241</f>
        <v>0.61538461538461542</v>
      </c>
      <c r="U241" s="6">
        <f>SUMIF(CSV!$A:$A,$A241,CSV!I:I)/$B241</f>
        <v>0.75</v>
      </c>
      <c r="V241" s="6">
        <f>SUMIF(CSV!$B:$B,$A241,CSV!K:K)/$C241</f>
        <v>0.4</v>
      </c>
      <c r="W241" s="10">
        <f>(SUMIF(CSV!$A:$A,$A241,CSV!Q:Q) +SUMIF(CSV!$B:$B,$A241,CSV!Q:Q))/$D241</f>
        <v>1.5384615384615385</v>
      </c>
      <c r="X241" s="6">
        <f>SUMIF(CSV!$A:$A,$A241,CSV!Q:Q)/$B241</f>
        <v>1.875</v>
      </c>
      <c r="Y241" s="6">
        <f>SUMIF(CSV!$B:$B,$A241,CSV!Q:Q)/$C241</f>
        <v>1</v>
      </c>
      <c r="Z241" s="10">
        <f>(SUMIF(CSV!$A:$A,$A241,CSV!M:M) +SUMIF(CSV!$B:$B,$A241,CSV!O:O))/$D241</f>
        <v>0.76923076923076927</v>
      </c>
      <c r="AA241" s="6">
        <f>SUMIF(CSV!$A:$A,$A241,CSV!M:M)/$B241</f>
        <v>1</v>
      </c>
      <c r="AB241" s="6">
        <f>SUMIF(CSV!$B:$B,$A241,CSV!O:O)/$C241</f>
        <v>0.4</v>
      </c>
      <c r="AC241" s="10">
        <f>(SUMIF(CSV!$A:$A,$A241,CSV!N:N) +SUMIF(CSV!$B:$B,$A241,CSV!P:P))/$D241</f>
        <v>0.76923076923076927</v>
      </c>
      <c r="AD241" s="6">
        <f>SUMIF(CSV!$A:$A,$A241,CSV!N:N)/$B241</f>
        <v>0.875</v>
      </c>
      <c r="AE241" s="14">
        <f>SUMIF(CSV!$B:$B,$A241,CSV!P:P)/$C241</f>
        <v>0.6</v>
      </c>
    </row>
    <row r="242" spans="1:31" x14ac:dyDescent="0.3">
      <c r="A242" s="62" t="s">
        <v>144</v>
      </c>
      <c r="B242" s="9">
        <f>COUNTIF(CSV!A:A,A242)</f>
        <v>7</v>
      </c>
      <c r="C242" s="4">
        <f>COUNTIF(CSV!B:B,A242)</f>
        <v>7</v>
      </c>
      <c r="D242" s="4">
        <f t="shared" si="8"/>
        <v>14</v>
      </c>
      <c r="E242" s="10">
        <f>(SUMIF(CSV!$A:$A,$A242,CSV!F:F) +SUMIF(CSV!$B:$B,$A242,CSV!F:F))/$D242</f>
        <v>2.4285714285714284</v>
      </c>
      <c r="F242" s="6">
        <f>SUMIF(CSV!$A:$A,$A242,CSV!F:F)/$B242</f>
        <v>2.4285714285714284</v>
      </c>
      <c r="G242" s="6">
        <f>SUMIF(CSV!$B:$B,$A242,CSV!F:F)/$C242</f>
        <v>2.4285714285714284</v>
      </c>
      <c r="H242" s="10">
        <f>(SUMIF(CSV!$A:$A,$A242,CSV!D:D) +SUMIF(CSV!$B:$B,$A242,CSV!E:E))/$D242</f>
        <v>0.8571428571428571</v>
      </c>
      <c r="I242" s="6">
        <f>SUMIF(CSV!$A:$A,$A242,CSV!D:D)/$B242</f>
        <v>0.5714285714285714</v>
      </c>
      <c r="J242" s="6">
        <f>SUMIF(CSV!$B:$B,$A242,CSV!E:E)/$C242</f>
        <v>1.1428571428571428</v>
      </c>
      <c r="K242" s="10">
        <f>(SUMIF(CSV!$A:$A,$A242,CSV!E:E) +SUMIF(CSV!$B:$B,$A242,CSV!D:D))/$D242</f>
        <v>1.5714285714285714</v>
      </c>
      <c r="L242" s="6">
        <f>SUMIF(CSV!$A:$A,$A242,CSV!E:E)/$B242</f>
        <v>1.8571428571428572</v>
      </c>
      <c r="M242" s="6">
        <f>SUMIF(CSV!$B:$B,$A242,CSV!D:D)/$C242</f>
        <v>1.2857142857142858</v>
      </c>
      <c r="N242" s="10">
        <f>(SUMIF(CSV!$A:$A,$A242,CSV!L:L) +SUMIF(CSV!$B:$B,$A242,CSV!L:L))/$D242</f>
        <v>1</v>
      </c>
      <c r="O242" s="6">
        <f>SUMIF(CSV!$A:$A,$A242,CSV!L:L)/$B242</f>
        <v>1.1428571428571428</v>
      </c>
      <c r="P242" s="6">
        <f>SUMIF(CSV!$B:$B,$A242,CSV!L:L)/$C242</f>
        <v>0.8571428571428571</v>
      </c>
      <c r="Q242" s="10">
        <f>(SUMIF(CSV!$A:$A,$A242,CSV!H:H) +SUMIF(CSV!$B:$B,$A242,CSV!J:J))/$D242</f>
        <v>0.35714285714285715</v>
      </c>
      <c r="R242" s="6">
        <f>SUMIF(CSV!$A:$A,$A242,CSV!H:H)/$B242</f>
        <v>0.2857142857142857</v>
      </c>
      <c r="S242" s="6">
        <f>SUMIF(CSV!$B:$B,$A242,CSV!J:J)/$C242</f>
        <v>0.42857142857142855</v>
      </c>
      <c r="T242" s="10">
        <f>(SUMIF(CSV!$A:$A,$A242,CSV!I:I) +SUMIF(CSV!$B:$B,$A242,CSV!K:K))/$D242</f>
        <v>0.6428571428571429</v>
      </c>
      <c r="U242" s="6">
        <f>SUMIF(CSV!$A:$A,$A242,CSV!I:I)/$B242</f>
        <v>0.8571428571428571</v>
      </c>
      <c r="V242" s="6">
        <f>SUMIF(CSV!$B:$B,$A242,CSV!K:K)/$C242</f>
        <v>0.42857142857142855</v>
      </c>
      <c r="W242" s="10">
        <f>(SUMIF(CSV!$A:$A,$A242,CSV!Q:Q) +SUMIF(CSV!$B:$B,$A242,CSV!Q:Q))/$D242</f>
        <v>1.4285714285714286</v>
      </c>
      <c r="X242" s="6">
        <f>SUMIF(CSV!$A:$A,$A242,CSV!Q:Q)/$B242</f>
        <v>1.2857142857142858</v>
      </c>
      <c r="Y242" s="6">
        <f>SUMIF(CSV!$B:$B,$A242,CSV!Q:Q)/$C242</f>
        <v>1.5714285714285714</v>
      </c>
      <c r="Z242" s="10">
        <f>(SUMIF(CSV!$A:$A,$A242,CSV!M:M) +SUMIF(CSV!$B:$B,$A242,CSV!O:O))/$D242</f>
        <v>0.5</v>
      </c>
      <c r="AA242" s="6">
        <f>SUMIF(CSV!$A:$A,$A242,CSV!M:M)/$B242</f>
        <v>0.2857142857142857</v>
      </c>
      <c r="AB242" s="6">
        <f>SUMIF(CSV!$B:$B,$A242,CSV!O:O)/$C242</f>
        <v>0.7142857142857143</v>
      </c>
      <c r="AC242" s="10">
        <f>(SUMIF(CSV!$A:$A,$A242,CSV!N:N) +SUMIF(CSV!$B:$B,$A242,CSV!P:P))/$D242</f>
        <v>0.9285714285714286</v>
      </c>
      <c r="AD242" s="6">
        <f>SUMIF(CSV!$A:$A,$A242,CSV!N:N)/$B242</f>
        <v>1</v>
      </c>
      <c r="AE242" s="14">
        <f>SUMIF(CSV!$B:$B,$A242,CSV!P:P)/$C242</f>
        <v>0.8571428571428571</v>
      </c>
    </row>
    <row r="243" spans="1:31" x14ac:dyDescent="0.3">
      <c r="A243" s="62" t="s">
        <v>145</v>
      </c>
      <c r="B243" s="9">
        <f>COUNTIF(CSV!A:A,A243)</f>
        <v>7</v>
      </c>
      <c r="C243" s="4">
        <f>COUNTIF(CSV!B:B,A243)</f>
        <v>6</v>
      </c>
      <c r="D243" s="4">
        <f t="shared" si="8"/>
        <v>13</v>
      </c>
      <c r="E243" s="10">
        <f>(SUMIF(CSV!$A:$A,$A243,CSV!F:F) +SUMIF(CSV!$B:$B,$A243,CSV!F:F))/$D243</f>
        <v>3.7692307692307692</v>
      </c>
      <c r="F243" s="6">
        <f>SUMIF(CSV!$A:$A,$A243,CSV!F:F)/$B243</f>
        <v>3.5714285714285716</v>
      </c>
      <c r="G243" s="6">
        <f>SUMIF(CSV!$B:$B,$A243,CSV!F:F)/$C243</f>
        <v>4</v>
      </c>
      <c r="H243" s="10">
        <f>(SUMIF(CSV!$A:$A,$A243,CSV!D:D) +SUMIF(CSV!$B:$B,$A243,CSV!E:E))/$D243</f>
        <v>2</v>
      </c>
      <c r="I243" s="6">
        <f>SUMIF(CSV!$A:$A,$A243,CSV!D:D)/$B243</f>
        <v>2</v>
      </c>
      <c r="J243" s="6">
        <f>SUMIF(CSV!$B:$B,$A243,CSV!E:E)/$C243</f>
        <v>2</v>
      </c>
      <c r="K243" s="10">
        <f>(SUMIF(CSV!$A:$A,$A243,CSV!E:E) +SUMIF(CSV!$B:$B,$A243,CSV!D:D))/$D243</f>
        <v>1.7692307692307692</v>
      </c>
      <c r="L243" s="6">
        <f>SUMIF(CSV!$A:$A,$A243,CSV!E:E)/$B243</f>
        <v>1.5714285714285714</v>
      </c>
      <c r="M243" s="6">
        <f>SUMIF(CSV!$B:$B,$A243,CSV!D:D)/$C243</f>
        <v>2</v>
      </c>
      <c r="N243" s="10">
        <f>(SUMIF(CSV!$A:$A,$A243,CSV!L:L) +SUMIF(CSV!$B:$B,$A243,CSV!L:L))/$D243</f>
        <v>1.5384615384615385</v>
      </c>
      <c r="O243" s="6">
        <f>SUMIF(CSV!$A:$A,$A243,CSV!L:L)/$B243</f>
        <v>1.2857142857142858</v>
      </c>
      <c r="P243" s="6">
        <f>SUMIF(CSV!$B:$B,$A243,CSV!L:L)/$C243</f>
        <v>1.8333333333333333</v>
      </c>
      <c r="Q243" s="10">
        <f>(SUMIF(CSV!$A:$A,$A243,CSV!H:H) +SUMIF(CSV!$B:$B,$A243,CSV!J:J))/$D243</f>
        <v>0.76923076923076927</v>
      </c>
      <c r="R243" s="6">
        <f>SUMIF(CSV!$A:$A,$A243,CSV!H:H)/$B243</f>
        <v>0.7142857142857143</v>
      </c>
      <c r="S243" s="6">
        <f>SUMIF(CSV!$B:$B,$A243,CSV!J:J)/$C243</f>
        <v>0.83333333333333337</v>
      </c>
      <c r="T243" s="10">
        <f>(SUMIF(CSV!$A:$A,$A243,CSV!I:I) +SUMIF(CSV!$B:$B,$A243,CSV!K:K))/$D243</f>
        <v>0.76923076923076927</v>
      </c>
      <c r="U243" s="6">
        <f>SUMIF(CSV!$A:$A,$A243,CSV!I:I)/$B243</f>
        <v>0.5714285714285714</v>
      </c>
      <c r="V243" s="6">
        <f>SUMIF(CSV!$B:$B,$A243,CSV!K:K)/$C243</f>
        <v>1</v>
      </c>
      <c r="W243" s="10">
        <f>(SUMIF(CSV!$A:$A,$A243,CSV!Q:Q) +SUMIF(CSV!$B:$B,$A243,CSV!Q:Q))/$D243</f>
        <v>2.2307692307692308</v>
      </c>
      <c r="X243" s="6">
        <f>SUMIF(CSV!$A:$A,$A243,CSV!Q:Q)/$B243</f>
        <v>2.2857142857142856</v>
      </c>
      <c r="Y243" s="6">
        <f>SUMIF(CSV!$B:$B,$A243,CSV!Q:Q)/$C243</f>
        <v>2.1666666666666665</v>
      </c>
      <c r="Z243" s="10">
        <f>(SUMIF(CSV!$A:$A,$A243,CSV!M:M) +SUMIF(CSV!$B:$B,$A243,CSV!O:O))/$D243</f>
        <v>1.2307692307692308</v>
      </c>
      <c r="AA243" s="6">
        <f>SUMIF(CSV!$A:$A,$A243,CSV!M:M)/$B243</f>
        <v>1.2857142857142858</v>
      </c>
      <c r="AB243" s="6">
        <f>SUMIF(CSV!$B:$B,$A243,CSV!O:O)/$C243</f>
        <v>1.1666666666666667</v>
      </c>
      <c r="AC243" s="10">
        <f>(SUMIF(CSV!$A:$A,$A243,CSV!N:N) +SUMIF(CSV!$B:$B,$A243,CSV!P:P))/$D243</f>
        <v>1</v>
      </c>
      <c r="AD243" s="6">
        <f>SUMIF(CSV!$A:$A,$A243,CSV!N:N)/$B243</f>
        <v>1</v>
      </c>
      <c r="AE243" s="14">
        <f>SUMIF(CSV!$B:$B,$A243,CSV!P:P)/$C243</f>
        <v>1</v>
      </c>
    </row>
    <row r="244" spans="1:31" x14ac:dyDescent="0.3">
      <c r="A244" s="62" t="s">
        <v>138</v>
      </c>
      <c r="B244" s="9">
        <f>COUNTIF(CSV!A:A,A244)</f>
        <v>7</v>
      </c>
      <c r="C244" s="4">
        <f>COUNTIF(CSV!B:B,A244)</f>
        <v>6</v>
      </c>
      <c r="D244" s="4">
        <f t="shared" si="8"/>
        <v>13</v>
      </c>
      <c r="E244" s="10">
        <f>(SUMIF(CSV!$A:$A,$A244,CSV!F:F) +SUMIF(CSV!$B:$B,$A244,CSV!F:F))/$D244</f>
        <v>3.8461538461538463</v>
      </c>
      <c r="F244" s="6">
        <f>SUMIF(CSV!$A:$A,$A244,CSV!F:F)/$B244</f>
        <v>2.8571428571428572</v>
      </c>
      <c r="G244" s="6">
        <f>SUMIF(CSV!$B:$B,$A244,CSV!F:F)/$C244</f>
        <v>5</v>
      </c>
      <c r="H244" s="10">
        <f>(SUMIF(CSV!$A:$A,$A244,CSV!D:D) +SUMIF(CSV!$B:$B,$A244,CSV!E:E))/$D244</f>
        <v>2</v>
      </c>
      <c r="I244" s="6">
        <f>SUMIF(CSV!$A:$A,$A244,CSV!D:D)/$B244</f>
        <v>1.7142857142857142</v>
      </c>
      <c r="J244" s="6">
        <f>SUMIF(CSV!$B:$B,$A244,CSV!E:E)/$C244</f>
        <v>2.3333333333333335</v>
      </c>
      <c r="K244" s="10">
        <f>(SUMIF(CSV!$A:$A,$A244,CSV!E:E) +SUMIF(CSV!$B:$B,$A244,CSV!D:D))/$D244</f>
        <v>1.8461538461538463</v>
      </c>
      <c r="L244" s="6">
        <f>SUMIF(CSV!$A:$A,$A244,CSV!E:E)/$B244</f>
        <v>1.1428571428571428</v>
      </c>
      <c r="M244" s="6">
        <f>SUMIF(CSV!$B:$B,$A244,CSV!D:D)/$C244</f>
        <v>2.6666666666666665</v>
      </c>
      <c r="N244" s="10">
        <f>(SUMIF(CSV!$A:$A,$A244,CSV!L:L) +SUMIF(CSV!$B:$B,$A244,CSV!L:L))/$D244</f>
        <v>1.9230769230769231</v>
      </c>
      <c r="O244" s="6">
        <f>SUMIF(CSV!$A:$A,$A244,CSV!L:L)/$B244</f>
        <v>1.2857142857142858</v>
      </c>
      <c r="P244" s="6">
        <f>SUMIF(CSV!$B:$B,$A244,CSV!L:L)/$C244</f>
        <v>2.6666666666666665</v>
      </c>
      <c r="Q244" s="10">
        <f>(SUMIF(CSV!$A:$A,$A244,CSV!H:H) +SUMIF(CSV!$B:$B,$A244,CSV!J:J))/$D244</f>
        <v>1.2307692307692308</v>
      </c>
      <c r="R244" s="6">
        <f>SUMIF(CSV!$A:$A,$A244,CSV!H:H)/$B244</f>
        <v>1</v>
      </c>
      <c r="S244" s="6">
        <f>SUMIF(CSV!$B:$B,$A244,CSV!J:J)/$C244</f>
        <v>1.5</v>
      </c>
      <c r="T244" s="10">
        <f>(SUMIF(CSV!$A:$A,$A244,CSV!I:I) +SUMIF(CSV!$B:$B,$A244,CSV!K:K))/$D244</f>
        <v>0.69230769230769229</v>
      </c>
      <c r="U244" s="6">
        <f>SUMIF(CSV!$A:$A,$A244,CSV!I:I)/$B244</f>
        <v>0.2857142857142857</v>
      </c>
      <c r="V244" s="6">
        <f>SUMIF(CSV!$B:$B,$A244,CSV!K:K)/$C244</f>
        <v>1.1666666666666667</v>
      </c>
      <c r="W244" s="10">
        <f>(SUMIF(CSV!$A:$A,$A244,CSV!Q:Q) +SUMIF(CSV!$B:$B,$A244,CSV!Q:Q))/$D244</f>
        <v>1.9230769230769231</v>
      </c>
      <c r="X244" s="6">
        <f>SUMIF(CSV!$A:$A,$A244,CSV!Q:Q)/$B244</f>
        <v>1.5714285714285714</v>
      </c>
      <c r="Y244" s="6">
        <f>SUMIF(CSV!$B:$B,$A244,CSV!Q:Q)/$C244</f>
        <v>2.3333333333333335</v>
      </c>
      <c r="Z244" s="10">
        <f>(SUMIF(CSV!$A:$A,$A244,CSV!M:M) +SUMIF(CSV!$B:$B,$A244,CSV!O:O))/$D244</f>
        <v>0.76923076923076927</v>
      </c>
      <c r="AA244" s="6">
        <f>SUMIF(CSV!$A:$A,$A244,CSV!M:M)/$B244</f>
        <v>0.7142857142857143</v>
      </c>
      <c r="AB244" s="6">
        <f>SUMIF(CSV!$B:$B,$A244,CSV!O:O)/$C244</f>
        <v>0.83333333333333337</v>
      </c>
      <c r="AC244" s="10">
        <f>(SUMIF(CSV!$A:$A,$A244,CSV!N:N) +SUMIF(CSV!$B:$B,$A244,CSV!P:P))/$D244</f>
        <v>1.1538461538461537</v>
      </c>
      <c r="AD244" s="6">
        <f>SUMIF(CSV!$A:$A,$A244,CSV!N:N)/$B244</f>
        <v>0.8571428571428571</v>
      </c>
      <c r="AE244" s="14">
        <f>SUMIF(CSV!$B:$B,$A244,CSV!P:P)/$C244</f>
        <v>1.5</v>
      </c>
    </row>
    <row r="245" spans="1:31" x14ac:dyDescent="0.3">
      <c r="A245" s="62" t="s">
        <v>147</v>
      </c>
      <c r="B245" s="9">
        <f>COUNTIF(CSV!A:A,A245)</f>
        <v>8</v>
      </c>
      <c r="C245" s="4">
        <f>COUNTIF(CSV!B:B,A245)</f>
        <v>9</v>
      </c>
      <c r="D245" s="4">
        <f t="shared" si="8"/>
        <v>17</v>
      </c>
      <c r="E245" s="10">
        <f>(SUMIF(CSV!$A:$A,$A245,CSV!F:F) +SUMIF(CSV!$B:$B,$A245,CSV!F:F))/$D245</f>
        <v>3.2352941176470589</v>
      </c>
      <c r="F245" s="6">
        <f>SUMIF(CSV!$A:$A,$A245,CSV!F:F)/$B245</f>
        <v>3.5</v>
      </c>
      <c r="G245" s="6">
        <f>SUMIF(CSV!$B:$B,$A245,CSV!F:F)/$C245</f>
        <v>3</v>
      </c>
      <c r="H245" s="10">
        <f>(SUMIF(CSV!$A:$A,$A245,CSV!D:D) +SUMIF(CSV!$B:$B,$A245,CSV!E:E))/$D245</f>
        <v>1.588235294117647</v>
      </c>
      <c r="I245" s="6">
        <f>SUMIF(CSV!$A:$A,$A245,CSV!D:D)/$B245</f>
        <v>2</v>
      </c>
      <c r="J245" s="6">
        <f>SUMIF(CSV!$B:$B,$A245,CSV!E:E)/$C245</f>
        <v>1.2222222222222223</v>
      </c>
      <c r="K245" s="10">
        <f>(SUMIF(CSV!$A:$A,$A245,CSV!E:E) +SUMIF(CSV!$B:$B,$A245,CSV!D:D))/$D245</f>
        <v>1.6470588235294117</v>
      </c>
      <c r="L245" s="6">
        <f>SUMIF(CSV!$A:$A,$A245,CSV!E:E)/$B245</f>
        <v>1.5</v>
      </c>
      <c r="M245" s="6">
        <f>SUMIF(CSV!$B:$B,$A245,CSV!D:D)/$C245</f>
        <v>1.7777777777777777</v>
      </c>
      <c r="N245" s="10">
        <f>(SUMIF(CSV!$A:$A,$A245,CSV!L:L) +SUMIF(CSV!$B:$B,$A245,CSV!L:L))/$D245</f>
        <v>1.7058823529411764</v>
      </c>
      <c r="O245" s="6">
        <f>SUMIF(CSV!$A:$A,$A245,CSV!L:L)/$B245</f>
        <v>2.125</v>
      </c>
      <c r="P245" s="6">
        <f>SUMIF(CSV!$B:$B,$A245,CSV!L:L)/$C245</f>
        <v>1.3333333333333333</v>
      </c>
      <c r="Q245" s="10">
        <f>(SUMIF(CSV!$A:$A,$A245,CSV!H:H) +SUMIF(CSV!$B:$B,$A245,CSV!J:J))/$D245</f>
        <v>0.76470588235294112</v>
      </c>
      <c r="R245" s="6">
        <f>SUMIF(CSV!$A:$A,$A245,CSV!H:H)/$B245</f>
        <v>1.25</v>
      </c>
      <c r="S245" s="6">
        <f>SUMIF(CSV!$B:$B,$A245,CSV!J:J)/$C245</f>
        <v>0.33333333333333331</v>
      </c>
      <c r="T245" s="10">
        <f>(SUMIF(CSV!$A:$A,$A245,CSV!I:I) +SUMIF(CSV!$B:$B,$A245,CSV!K:K))/$D245</f>
        <v>0.94117647058823528</v>
      </c>
      <c r="U245" s="6">
        <f>SUMIF(CSV!$A:$A,$A245,CSV!I:I)/$B245</f>
        <v>0.875</v>
      </c>
      <c r="V245" s="6">
        <f>SUMIF(CSV!$B:$B,$A245,CSV!K:K)/$C245</f>
        <v>1</v>
      </c>
      <c r="W245" s="10">
        <f>(SUMIF(CSV!$A:$A,$A245,CSV!Q:Q) +SUMIF(CSV!$B:$B,$A245,CSV!Q:Q))/$D245</f>
        <v>1.5294117647058822</v>
      </c>
      <c r="X245" s="6">
        <f>SUMIF(CSV!$A:$A,$A245,CSV!Q:Q)/$B245</f>
        <v>1.375</v>
      </c>
      <c r="Y245" s="6">
        <f>SUMIF(CSV!$B:$B,$A245,CSV!Q:Q)/$C245</f>
        <v>1.6666666666666667</v>
      </c>
      <c r="Z245" s="10">
        <f>(SUMIF(CSV!$A:$A,$A245,CSV!M:M) +SUMIF(CSV!$B:$B,$A245,CSV!O:O))/$D245</f>
        <v>0.82352941176470584</v>
      </c>
      <c r="AA245" s="6">
        <f>SUMIF(CSV!$A:$A,$A245,CSV!M:M)/$B245</f>
        <v>0.75</v>
      </c>
      <c r="AB245" s="6">
        <f>SUMIF(CSV!$B:$B,$A245,CSV!O:O)/$C245</f>
        <v>0.88888888888888884</v>
      </c>
      <c r="AC245" s="10">
        <f>(SUMIF(CSV!$A:$A,$A245,CSV!N:N) +SUMIF(CSV!$B:$B,$A245,CSV!P:P))/$D245</f>
        <v>0.70588235294117652</v>
      </c>
      <c r="AD245" s="6">
        <f>SUMIF(CSV!$A:$A,$A245,CSV!N:N)/$B245</f>
        <v>0.625</v>
      </c>
      <c r="AE245" s="14">
        <f>SUMIF(CSV!$B:$B,$A245,CSV!P:P)/$C245</f>
        <v>0.77777777777777779</v>
      </c>
    </row>
    <row r="246" spans="1:31" x14ac:dyDescent="0.3">
      <c r="A246" s="62" t="s">
        <v>141</v>
      </c>
      <c r="B246" s="9">
        <f>COUNTIF(CSV!A:A,A246)</f>
        <v>7</v>
      </c>
      <c r="C246" s="4">
        <f>COUNTIF(CSV!B:B,A246)</f>
        <v>7</v>
      </c>
      <c r="D246" s="4">
        <f t="shared" si="8"/>
        <v>14</v>
      </c>
      <c r="E246" s="10">
        <f>(SUMIF(CSV!$A:$A,$A246,CSV!F:F) +SUMIF(CSV!$B:$B,$A246,CSV!F:F))/$D246</f>
        <v>3.2857142857142856</v>
      </c>
      <c r="F246" s="6">
        <f>SUMIF(CSV!$A:$A,$A246,CSV!F:F)/$B246</f>
        <v>3.4285714285714284</v>
      </c>
      <c r="G246" s="6">
        <f>SUMIF(CSV!$B:$B,$A246,CSV!F:F)/$C246</f>
        <v>3.1428571428571428</v>
      </c>
      <c r="H246" s="10">
        <f>(SUMIF(CSV!$A:$A,$A246,CSV!D:D) +SUMIF(CSV!$B:$B,$A246,CSV!E:E))/$D246</f>
        <v>2</v>
      </c>
      <c r="I246" s="6">
        <f>SUMIF(CSV!$A:$A,$A246,CSV!D:D)/$B246</f>
        <v>2</v>
      </c>
      <c r="J246" s="6">
        <f>SUMIF(CSV!$B:$B,$A246,CSV!E:E)/$C246</f>
        <v>2</v>
      </c>
      <c r="K246" s="10">
        <f>(SUMIF(CSV!$A:$A,$A246,CSV!E:E) +SUMIF(CSV!$B:$B,$A246,CSV!D:D))/$D246</f>
        <v>1.2857142857142858</v>
      </c>
      <c r="L246" s="6">
        <f>SUMIF(CSV!$A:$A,$A246,CSV!E:E)/$B246</f>
        <v>1.4285714285714286</v>
      </c>
      <c r="M246" s="6">
        <f>SUMIF(CSV!$B:$B,$A246,CSV!D:D)/$C246</f>
        <v>1.1428571428571428</v>
      </c>
      <c r="N246" s="10">
        <f>(SUMIF(CSV!$A:$A,$A246,CSV!L:L) +SUMIF(CSV!$B:$B,$A246,CSV!L:L))/$D246</f>
        <v>1.5714285714285714</v>
      </c>
      <c r="O246" s="6">
        <f>SUMIF(CSV!$A:$A,$A246,CSV!L:L)/$B246</f>
        <v>1.8571428571428572</v>
      </c>
      <c r="P246" s="6">
        <f>SUMIF(CSV!$B:$B,$A246,CSV!L:L)/$C246</f>
        <v>1.2857142857142858</v>
      </c>
      <c r="Q246" s="10">
        <f>(SUMIF(CSV!$A:$A,$A246,CSV!H:H) +SUMIF(CSV!$B:$B,$A246,CSV!J:J))/$D246</f>
        <v>1.0714285714285714</v>
      </c>
      <c r="R246" s="6">
        <f>SUMIF(CSV!$A:$A,$A246,CSV!H:H)/$B246</f>
        <v>1.4285714285714286</v>
      </c>
      <c r="S246" s="6">
        <f>SUMIF(CSV!$B:$B,$A246,CSV!J:J)/$C246</f>
        <v>0.7142857142857143</v>
      </c>
      <c r="T246" s="10">
        <f>(SUMIF(CSV!$A:$A,$A246,CSV!I:I) +SUMIF(CSV!$B:$B,$A246,CSV!K:K))/$D246</f>
        <v>0.5</v>
      </c>
      <c r="U246" s="6">
        <f>SUMIF(CSV!$A:$A,$A246,CSV!I:I)/$B246</f>
        <v>0.42857142857142855</v>
      </c>
      <c r="V246" s="6">
        <f>SUMIF(CSV!$B:$B,$A246,CSV!K:K)/$C246</f>
        <v>0.5714285714285714</v>
      </c>
      <c r="W246" s="10">
        <f>(SUMIF(CSV!$A:$A,$A246,CSV!Q:Q) +SUMIF(CSV!$B:$B,$A246,CSV!Q:Q))/$D246</f>
        <v>1.7142857142857142</v>
      </c>
      <c r="X246" s="6">
        <f>SUMIF(CSV!$A:$A,$A246,CSV!Q:Q)/$B246</f>
        <v>1.5714285714285714</v>
      </c>
      <c r="Y246" s="6">
        <f>SUMIF(CSV!$B:$B,$A246,CSV!Q:Q)/$C246</f>
        <v>1.8571428571428572</v>
      </c>
      <c r="Z246" s="10">
        <f>(SUMIF(CSV!$A:$A,$A246,CSV!M:M) +SUMIF(CSV!$B:$B,$A246,CSV!O:O))/$D246</f>
        <v>0.9285714285714286</v>
      </c>
      <c r="AA246" s="6">
        <f>SUMIF(CSV!$A:$A,$A246,CSV!M:M)/$B246</f>
        <v>0.5714285714285714</v>
      </c>
      <c r="AB246" s="6">
        <f>SUMIF(CSV!$B:$B,$A246,CSV!O:O)/$C246</f>
        <v>1.2857142857142858</v>
      </c>
      <c r="AC246" s="10">
        <f>(SUMIF(CSV!$A:$A,$A246,CSV!N:N) +SUMIF(CSV!$B:$B,$A246,CSV!P:P))/$D246</f>
        <v>0.7857142857142857</v>
      </c>
      <c r="AD246" s="6">
        <f>SUMIF(CSV!$A:$A,$A246,CSV!N:N)/$B246</f>
        <v>1</v>
      </c>
      <c r="AE246" s="14">
        <f>SUMIF(CSV!$B:$B,$A246,CSV!P:P)/$C246</f>
        <v>0.5714285714285714</v>
      </c>
    </row>
    <row r="247" spans="1:31" x14ac:dyDescent="0.3">
      <c r="A247" s="62" t="s">
        <v>135</v>
      </c>
      <c r="B247" s="9">
        <f>COUNTIF(CSV!A:A,A247)</f>
        <v>8</v>
      </c>
      <c r="C247" s="4">
        <f>COUNTIF(CSV!B:B,A247)</f>
        <v>6</v>
      </c>
      <c r="D247" s="4">
        <f t="shared" si="8"/>
        <v>14</v>
      </c>
      <c r="E247" s="10">
        <f>(SUMIF(CSV!$A:$A,$A247,CSV!F:F) +SUMIF(CSV!$B:$B,$A247,CSV!F:F))/$D247</f>
        <v>3.5</v>
      </c>
      <c r="F247" s="6">
        <f>SUMIF(CSV!$A:$A,$A247,CSV!F:F)/$B247</f>
        <v>4.5</v>
      </c>
      <c r="G247" s="6">
        <f>SUMIF(CSV!$B:$B,$A247,CSV!F:F)/$C247</f>
        <v>2.1666666666666665</v>
      </c>
      <c r="H247" s="10">
        <f>(SUMIF(CSV!$A:$A,$A247,CSV!D:D) +SUMIF(CSV!$B:$B,$A247,CSV!E:E))/$D247</f>
        <v>2.3571428571428572</v>
      </c>
      <c r="I247" s="6">
        <f>SUMIF(CSV!$A:$A,$A247,CSV!D:D)/$B247</f>
        <v>3.375</v>
      </c>
      <c r="J247" s="6">
        <f>SUMIF(CSV!$B:$B,$A247,CSV!E:E)/$C247</f>
        <v>1</v>
      </c>
      <c r="K247" s="10">
        <f>(SUMIF(CSV!$A:$A,$A247,CSV!E:E) +SUMIF(CSV!$B:$B,$A247,CSV!D:D))/$D247</f>
        <v>1.1428571428571428</v>
      </c>
      <c r="L247" s="6">
        <f>SUMIF(CSV!$A:$A,$A247,CSV!E:E)/$B247</f>
        <v>1.125</v>
      </c>
      <c r="M247" s="6">
        <f>SUMIF(CSV!$B:$B,$A247,CSV!D:D)/$C247</f>
        <v>1.1666666666666667</v>
      </c>
      <c r="N247" s="10">
        <f>(SUMIF(CSV!$A:$A,$A247,CSV!L:L) +SUMIF(CSV!$B:$B,$A247,CSV!L:L))/$D247</f>
        <v>1.7857142857142858</v>
      </c>
      <c r="O247" s="6">
        <f>SUMIF(CSV!$A:$A,$A247,CSV!L:L)/$B247</f>
        <v>2.25</v>
      </c>
      <c r="P247" s="6">
        <f>SUMIF(CSV!$B:$B,$A247,CSV!L:L)/$C247</f>
        <v>1.1666666666666667</v>
      </c>
      <c r="Q247" s="10">
        <f>(SUMIF(CSV!$A:$A,$A247,CSV!H:H) +SUMIF(CSV!$B:$B,$A247,CSV!J:J))/$D247</f>
        <v>1.0714285714285714</v>
      </c>
      <c r="R247" s="6">
        <f>SUMIF(CSV!$A:$A,$A247,CSV!H:H)/$B247</f>
        <v>1.5</v>
      </c>
      <c r="S247" s="6">
        <f>SUMIF(CSV!$B:$B,$A247,CSV!J:J)/$C247</f>
        <v>0.5</v>
      </c>
      <c r="T247" s="10">
        <f>(SUMIF(CSV!$A:$A,$A247,CSV!I:I) +SUMIF(CSV!$B:$B,$A247,CSV!K:K))/$D247</f>
        <v>0.7142857142857143</v>
      </c>
      <c r="U247" s="6">
        <f>SUMIF(CSV!$A:$A,$A247,CSV!I:I)/$B247</f>
        <v>0.75</v>
      </c>
      <c r="V247" s="6">
        <f>SUMIF(CSV!$B:$B,$A247,CSV!K:K)/$C247</f>
        <v>0.66666666666666663</v>
      </c>
      <c r="W247" s="10">
        <f>(SUMIF(CSV!$A:$A,$A247,CSV!Q:Q) +SUMIF(CSV!$B:$B,$A247,CSV!Q:Q))/$D247</f>
        <v>1.7142857142857142</v>
      </c>
      <c r="X247" s="6">
        <f>SUMIF(CSV!$A:$A,$A247,CSV!Q:Q)/$B247</f>
        <v>2.25</v>
      </c>
      <c r="Y247" s="6">
        <f>SUMIF(CSV!$B:$B,$A247,CSV!Q:Q)/$C247</f>
        <v>1</v>
      </c>
      <c r="Z247" s="10">
        <f>(SUMIF(CSV!$A:$A,$A247,CSV!M:M) +SUMIF(CSV!$B:$B,$A247,CSV!O:O))/$D247</f>
        <v>1.2857142857142858</v>
      </c>
      <c r="AA247" s="6">
        <f>SUMIF(CSV!$A:$A,$A247,CSV!M:M)/$B247</f>
        <v>1.875</v>
      </c>
      <c r="AB247" s="6">
        <f>SUMIF(CSV!$B:$B,$A247,CSV!O:O)/$C247</f>
        <v>0.5</v>
      </c>
      <c r="AC247" s="10">
        <f>(SUMIF(CSV!$A:$A,$A247,CSV!N:N) +SUMIF(CSV!$B:$B,$A247,CSV!P:P))/$D247</f>
        <v>0.42857142857142855</v>
      </c>
      <c r="AD247" s="6">
        <f>SUMIF(CSV!$A:$A,$A247,CSV!N:N)/$B247</f>
        <v>0.375</v>
      </c>
      <c r="AE247" s="14">
        <f>SUMIF(CSV!$B:$B,$A247,CSV!P:P)/$C247</f>
        <v>0.5</v>
      </c>
    </row>
    <row r="248" spans="1:31" x14ac:dyDescent="0.3">
      <c r="A248" s="62" t="s">
        <v>149</v>
      </c>
      <c r="B248" s="9">
        <f>COUNTIF(CSV!A:A,A248)</f>
        <v>7</v>
      </c>
      <c r="C248" s="4">
        <f>COUNTIF(CSV!B:B,A248)</f>
        <v>8</v>
      </c>
      <c r="D248" s="4">
        <f t="shared" si="8"/>
        <v>15</v>
      </c>
      <c r="E248" s="10">
        <f>(SUMIF(CSV!$A:$A,$A248,CSV!F:F) +SUMIF(CSV!$B:$B,$A248,CSV!F:F))/$D248</f>
        <v>2.6</v>
      </c>
      <c r="F248" s="6">
        <f>SUMIF(CSV!$A:$A,$A248,CSV!F:F)/$B248</f>
        <v>2.1428571428571428</v>
      </c>
      <c r="G248" s="6">
        <f>SUMIF(CSV!$B:$B,$A248,CSV!F:F)/$C248</f>
        <v>3</v>
      </c>
      <c r="H248" s="10">
        <f>(SUMIF(CSV!$A:$A,$A248,CSV!D:D) +SUMIF(CSV!$B:$B,$A248,CSV!E:E))/$D248</f>
        <v>1.2666666666666666</v>
      </c>
      <c r="I248" s="6">
        <f>SUMIF(CSV!$A:$A,$A248,CSV!D:D)/$B248</f>
        <v>1.1428571428571428</v>
      </c>
      <c r="J248" s="6">
        <f>SUMIF(CSV!$B:$B,$A248,CSV!E:E)/$C248</f>
        <v>1.375</v>
      </c>
      <c r="K248" s="10">
        <f>(SUMIF(CSV!$A:$A,$A248,CSV!E:E) +SUMIF(CSV!$B:$B,$A248,CSV!D:D))/$D248</f>
        <v>1.3333333333333333</v>
      </c>
      <c r="L248" s="6">
        <f>SUMIF(CSV!$A:$A,$A248,CSV!E:E)/$B248</f>
        <v>1</v>
      </c>
      <c r="M248" s="6">
        <f>SUMIF(CSV!$B:$B,$A248,CSV!D:D)/$C248</f>
        <v>1.625</v>
      </c>
      <c r="N248" s="10">
        <f>(SUMIF(CSV!$A:$A,$A248,CSV!L:L) +SUMIF(CSV!$B:$B,$A248,CSV!L:L))/$D248</f>
        <v>1.1333333333333333</v>
      </c>
      <c r="O248" s="6">
        <f>SUMIF(CSV!$A:$A,$A248,CSV!L:L)/$B248</f>
        <v>0.5714285714285714</v>
      </c>
      <c r="P248" s="6">
        <f>SUMIF(CSV!$B:$B,$A248,CSV!L:L)/$C248</f>
        <v>1.625</v>
      </c>
      <c r="Q248" s="10">
        <f>(SUMIF(CSV!$A:$A,$A248,CSV!H:H) +SUMIF(CSV!$B:$B,$A248,CSV!J:J))/$D248</f>
        <v>0.46666666666666667</v>
      </c>
      <c r="R248" s="6">
        <f>SUMIF(CSV!$A:$A,$A248,CSV!H:H)/$B248</f>
        <v>0.2857142857142857</v>
      </c>
      <c r="S248" s="6">
        <f>SUMIF(CSV!$B:$B,$A248,CSV!J:J)/$C248</f>
        <v>0.625</v>
      </c>
      <c r="T248" s="10">
        <f>(SUMIF(CSV!$A:$A,$A248,CSV!I:I) +SUMIF(CSV!$B:$B,$A248,CSV!K:K))/$D248</f>
        <v>0.66666666666666663</v>
      </c>
      <c r="U248" s="6">
        <f>SUMIF(CSV!$A:$A,$A248,CSV!I:I)/$B248</f>
        <v>0.2857142857142857</v>
      </c>
      <c r="V248" s="6">
        <f>SUMIF(CSV!$B:$B,$A248,CSV!K:K)/$C248</f>
        <v>1</v>
      </c>
      <c r="W248" s="10">
        <f>(SUMIF(CSV!$A:$A,$A248,CSV!Q:Q) +SUMIF(CSV!$B:$B,$A248,CSV!Q:Q))/$D248</f>
        <v>1.4666666666666666</v>
      </c>
      <c r="X248" s="6">
        <f>SUMIF(CSV!$A:$A,$A248,CSV!Q:Q)/$B248</f>
        <v>1.5714285714285714</v>
      </c>
      <c r="Y248" s="6">
        <f>SUMIF(CSV!$B:$B,$A248,CSV!Q:Q)/$C248</f>
        <v>1.375</v>
      </c>
      <c r="Z248" s="10">
        <f>(SUMIF(CSV!$A:$A,$A248,CSV!M:M) +SUMIF(CSV!$B:$B,$A248,CSV!O:O))/$D248</f>
        <v>0.8</v>
      </c>
      <c r="AA248" s="6">
        <f>SUMIF(CSV!$A:$A,$A248,CSV!M:M)/$B248</f>
        <v>0.8571428571428571</v>
      </c>
      <c r="AB248" s="6">
        <f>SUMIF(CSV!$B:$B,$A248,CSV!O:O)/$C248</f>
        <v>0.75</v>
      </c>
      <c r="AC248" s="10">
        <f>(SUMIF(CSV!$A:$A,$A248,CSV!N:N) +SUMIF(CSV!$B:$B,$A248,CSV!P:P))/$D248</f>
        <v>0.66666666666666663</v>
      </c>
      <c r="AD248" s="6">
        <f>SUMIF(CSV!$A:$A,$A248,CSV!N:N)/$B248</f>
        <v>0.7142857142857143</v>
      </c>
      <c r="AE248" s="14">
        <f>SUMIF(CSV!$B:$B,$A248,CSV!P:P)/$C248</f>
        <v>0.625</v>
      </c>
    </row>
    <row r="249" spans="1:31" x14ac:dyDescent="0.3">
      <c r="A249" s="62" t="s">
        <v>137</v>
      </c>
      <c r="B249" s="9">
        <f>COUNTIF(CSV!A:A,A249)</f>
        <v>7</v>
      </c>
      <c r="C249" s="4">
        <f>COUNTIF(CSV!B:B,A249)</f>
        <v>7</v>
      </c>
      <c r="D249" s="4">
        <f t="shared" si="8"/>
        <v>14</v>
      </c>
      <c r="E249" s="10">
        <f>(SUMIF(CSV!$A:$A,$A249,CSV!F:F) +SUMIF(CSV!$B:$B,$A249,CSV!F:F))/$D249</f>
        <v>2.7142857142857144</v>
      </c>
      <c r="F249" s="6">
        <f>SUMIF(CSV!$A:$A,$A249,CSV!F:F)/$B249</f>
        <v>3.1428571428571428</v>
      </c>
      <c r="G249" s="6">
        <f>SUMIF(CSV!$B:$B,$A249,CSV!F:F)/$C249</f>
        <v>2.2857142857142856</v>
      </c>
      <c r="H249" s="10">
        <f>(SUMIF(CSV!$A:$A,$A249,CSV!D:D) +SUMIF(CSV!$B:$B,$A249,CSV!E:E))/$D249</f>
        <v>1.3571428571428572</v>
      </c>
      <c r="I249" s="6">
        <f>SUMIF(CSV!$A:$A,$A249,CSV!D:D)/$B249</f>
        <v>1.4285714285714286</v>
      </c>
      <c r="J249" s="6">
        <f>SUMIF(CSV!$B:$B,$A249,CSV!E:E)/$C249</f>
        <v>1.2857142857142858</v>
      </c>
      <c r="K249" s="10">
        <f>(SUMIF(CSV!$A:$A,$A249,CSV!E:E) +SUMIF(CSV!$B:$B,$A249,CSV!D:D))/$D249</f>
        <v>1.3571428571428572</v>
      </c>
      <c r="L249" s="6">
        <f>SUMIF(CSV!$A:$A,$A249,CSV!E:E)/$B249</f>
        <v>1.7142857142857142</v>
      </c>
      <c r="M249" s="6">
        <f>SUMIF(CSV!$B:$B,$A249,CSV!D:D)/$C249</f>
        <v>1</v>
      </c>
      <c r="N249" s="10">
        <f>(SUMIF(CSV!$A:$A,$A249,CSV!L:L) +SUMIF(CSV!$B:$B,$A249,CSV!L:L))/$D249</f>
        <v>1.1428571428571428</v>
      </c>
      <c r="O249" s="6">
        <f>SUMIF(CSV!$A:$A,$A249,CSV!L:L)/$B249</f>
        <v>1.4285714285714286</v>
      </c>
      <c r="P249" s="6">
        <f>SUMIF(CSV!$B:$B,$A249,CSV!L:L)/$C249</f>
        <v>0.8571428571428571</v>
      </c>
      <c r="Q249" s="10">
        <f>(SUMIF(CSV!$A:$A,$A249,CSV!H:H) +SUMIF(CSV!$B:$B,$A249,CSV!J:J))/$D249</f>
        <v>0.6428571428571429</v>
      </c>
      <c r="R249" s="6">
        <f>SUMIF(CSV!$A:$A,$A249,CSV!H:H)/$B249</f>
        <v>0.8571428571428571</v>
      </c>
      <c r="S249" s="6">
        <f>SUMIF(CSV!$B:$B,$A249,CSV!J:J)/$C249</f>
        <v>0.42857142857142855</v>
      </c>
      <c r="T249" s="10">
        <f>(SUMIF(CSV!$A:$A,$A249,CSV!I:I) +SUMIF(CSV!$B:$B,$A249,CSV!K:K))/$D249</f>
        <v>0.5</v>
      </c>
      <c r="U249" s="6">
        <f>SUMIF(CSV!$A:$A,$A249,CSV!I:I)/$B249</f>
        <v>0.5714285714285714</v>
      </c>
      <c r="V249" s="6">
        <f>SUMIF(CSV!$B:$B,$A249,CSV!K:K)/$C249</f>
        <v>0.42857142857142855</v>
      </c>
      <c r="W249" s="10">
        <f>(SUMIF(CSV!$A:$A,$A249,CSV!Q:Q) +SUMIF(CSV!$B:$B,$A249,CSV!Q:Q))/$D249</f>
        <v>1.5714285714285714</v>
      </c>
      <c r="X249" s="6">
        <f>SUMIF(CSV!$A:$A,$A249,CSV!Q:Q)/$B249</f>
        <v>1.7142857142857142</v>
      </c>
      <c r="Y249" s="6">
        <f>SUMIF(CSV!$B:$B,$A249,CSV!Q:Q)/$C249</f>
        <v>1.4285714285714286</v>
      </c>
      <c r="Z249" s="10">
        <f>(SUMIF(CSV!$A:$A,$A249,CSV!M:M) +SUMIF(CSV!$B:$B,$A249,CSV!O:O))/$D249</f>
        <v>0.7142857142857143</v>
      </c>
      <c r="AA249" s="6">
        <f>SUMIF(CSV!$A:$A,$A249,CSV!M:M)/$B249</f>
        <v>0.5714285714285714</v>
      </c>
      <c r="AB249" s="6">
        <f>SUMIF(CSV!$B:$B,$A249,CSV!O:O)/$C249</f>
        <v>0.8571428571428571</v>
      </c>
      <c r="AC249" s="10">
        <f>(SUMIF(CSV!$A:$A,$A249,CSV!N:N) +SUMIF(CSV!$B:$B,$A249,CSV!P:P))/$D249</f>
        <v>0.8571428571428571</v>
      </c>
      <c r="AD249" s="6">
        <f>SUMIF(CSV!$A:$A,$A249,CSV!N:N)/$B249</f>
        <v>1.1428571428571428</v>
      </c>
      <c r="AE249" s="14">
        <f>SUMIF(CSV!$B:$B,$A249,CSV!P:P)/$C249</f>
        <v>0.5714285714285714</v>
      </c>
    </row>
    <row r="250" spans="1:31" x14ac:dyDescent="0.3">
      <c r="A250" s="62" t="s">
        <v>136</v>
      </c>
      <c r="B250" s="9">
        <f>COUNTIF(CSV!A:A,A250)</f>
        <v>8</v>
      </c>
      <c r="C250" s="4">
        <f>COUNTIF(CSV!B:B,A250)</f>
        <v>9</v>
      </c>
      <c r="D250" s="4">
        <f t="shared" si="8"/>
        <v>17</v>
      </c>
      <c r="E250" s="10">
        <f>(SUMIF(CSV!$A:$A,$A250,CSV!F:F) +SUMIF(CSV!$B:$B,$A250,CSV!F:F))/$D250</f>
        <v>3.2352941176470589</v>
      </c>
      <c r="F250" s="6">
        <f>SUMIF(CSV!$A:$A,$A250,CSV!F:F)/$B250</f>
        <v>3.25</v>
      </c>
      <c r="G250" s="6">
        <f>SUMIF(CSV!$B:$B,$A250,CSV!F:F)/$C250</f>
        <v>3.2222222222222223</v>
      </c>
      <c r="H250" s="10">
        <f>(SUMIF(CSV!$A:$A,$A250,CSV!D:D) +SUMIF(CSV!$B:$B,$A250,CSV!E:E))/$D250</f>
        <v>2.0588235294117645</v>
      </c>
      <c r="I250" s="6">
        <f>SUMIF(CSV!$A:$A,$A250,CSV!D:D)/$B250</f>
        <v>1.875</v>
      </c>
      <c r="J250" s="6">
        <f>SUMIF(CSV!$B:$B,$A250,CSV!E:E)/$C250</f>
        <v>2.2222222222222223</v>
      </c>
      <c r="K250" s="10">
        <f>(SUMIF(CSV!$A:$A,$A250,CSV!E:E) +SUMIF(CSV!$B:$B,$A250,CSV!D:D))/$D250</f>
        <v>1.1764705882352942</v>
      </c>
      <c r="L250" s="6">
        <f>SUMIF(CSV!$A:$A,$A250,CSV!E:E)/$B250</f>
        <v>1.375</v>
      </c>
      <c r="M250" s="6">
        <f>SUMIF(CSV!$B:$B,$A250,CSV!D:D)/$C250</f>
        <v>1</v>
      </c>
      <c r="N250" s="10">
        <f>(SUMIF(CSV!$A:$A,$A250,CSV!L:L) +SUMIF(CSV!$B:$B,$A250,CSV!L:L))/$D250</f>
        <v>1.7647058823529411</v>
      </c>
      <c r="O250" s="6">
        <f>SUMIF(CSV!$A:$A,$A250,CSV!L:L)/$B250</f>
        <v>2.25</v>
      </c>
      <c r="P250" s="6">
        <f>SUMIF(CSV!$B:$B,$A250,CSV!L:L)/$C250</f>
        <v>1.3333333333333333</v>
      </c>
      <c r="Q250" s="10">
        <f>(SUMIF(CSV!$A:$A,$A250,CSV!H:H) +SUMIF(CSV!$B:$B,$A250,CSV!J:J))/$D250</f>
        <v>1.1176470588235294</v>
      </c>
      <c r="R250" s="6">
        <f>SUMIF(CSV!$A:$A,$A250,CSV!H:H)/$B250</f>
        <v>1.25</v>
      </c>
      <c r="S250" s="6">
        <f>SUMIF(CSV!$B:$B,$A250,CSV!J:J)/$C250</f>
        <v>1</v>
      </c>
      <c r="T250" s="10">
        <f>(SUMIF(CSV!$A:$A,$A250,CSV!I:I) +SUMIF(CSV!$B:$B,$A250,CSV!K:K))/$D250</f>
        <v>0.6470588235294118</v>
      </c>
      <c r="U250" s="6">
        <f>SUMIF(CSV!$A:$A,$A250,CSV!I:I)/$B250</f>
        <v>1</v>
      </c>
      <c r="V250" s="6">
        <f>SUMIF(CSV!$B:$B,$A250,CSV!K:K)/$C250</f>
        <v>0.33333333333333331</v>
      </c>
      <c r="W250" s="10">
        <f>(SUMIF(CSV!$A:$A,$A250,CSV!Q:Q) +SUMIF(CSV!$B:$B,$A250,CSV!Q:Q))/$D250</f>
        <v>1.4705882352941178</v>
      </c>
      <c r="X250" s="6">
        <f>SUMIF(CSV!$A:$A,$A250,CSV!Q:Q)/$B250</f>
        <v>1</v>
      </c>
      <c r="Y250" s="6">
        <f>SUMIF(CSV!$B:$B,$A250,CSV!Q:Q)/$C250</f>
        <v>1.8888888888888888</v>
      </c>
      <c r="Z250" s="10">
        <f>(SUMIF(CSV!$A:$A,$A250,CSV!M:M) +SUMIF(CSV!$B:$B,$A250,CSV!O:O))/$D250</f>
        <v>0.94117647058823528</v>
      </c>
      <c r="AA250" s="6">
        <f>SUMIF(CSV!$A:$A,$A250,CSV!M:M)/$B250</f>
        <v>0.625</v>
      </c>
      <c r="AB250" s="6">
        <f>SUMIF(CSV!$B:$B,$A250,CSV!O:O)/$C250</f>
        <v>1.2222222222222223</v>
      </c>
      <c r="AC250" s="10">
        <f>(SUMIF(CSV!$A:$A,$A250,CSV!N:N) +SUMIF(CSV!$B:$B,$A250,CSV!P:P))/$D250</f>
        <v>0.52941176470588236</v>
      </c>
      <c r="AD250" s="6">
        <f>SUMIF(CSV!$A:$A,$A250,CSV!N:N)/$B250</f>
        <v>0.375</v>
      </c>
      <c r="AE250" s="14">
        <f>SUMIF(CSV!$B:$B,$A250,CSV!P:P)/$C250</f>
        <v>0.66666666666666663</v>
      </c>
    </row>
    <row r="251" spans="1:31" x14ac:dyDescent="0.3">
      <c r="A251" s="62" t="s">
        <v>150</v>
      </c>
      <c r="B251" s="9">
        <f>COUNTIF(CSV!A:A,A251)</f>
        <v>7</v>
      </c>
      <c r="C251" s="4">
        <f>COUNTIF(CSV!B:B,A251)</f>
        <v>7</v>
      </c>
      <c r="D251" s="4">
        <f t="shared" si="8"/>
        <v>14</v>
      </c>
      <c r="E251" s="10">
        <f>(SUMIF(CSV!$A:$A,$A251,CSV!F:F) +SUMIF(CSV!$B:$B,$A251,CSV!F:F))/$D251</f>
        <v>3.3571428571428572</v>
      </c>
      <c r="F251" s="6">
        <f>SUMIF(CSV!$A:$A,$A251,CSV!F:F)/$B251</f>
        <v>3.5714285714285716</v>
      </c>
      <c r="G251" s="6">
        <f>SUMIF(CSV!$B:$B,$A251,CSV!F:F)/$C251</f>
        <v>3.1428571428571428</v>
      </c>
      <c r="H251" s="10">
        <f>(SUMIF(CSV!$A:$A,$A251,CSV!D:D) +SUMIF(CSV!$B:$B,$A251,CSV!E:E))/$D251</f>
        <v>1.1428571428571428</v>
      </c>
      <c r="I251" s="6">
        <f>SUMIF(CSV!$A:$A,$A251,CSV!D:D)/$B251</f>
        <v>1.5714285714285714</v>
      </c>
      <c r="J251" s="6">
        <f>SUMIF(CSV!$B:$B,$A251,CSV!E:E)/$C251</f>
        <v>0.7142857142857143</v>
      </c>
      <c r="K251" s="10">
        <f>(SUMIF(CSV!$A:$A,$A251,CSV!E:E) +SUMIF(CSV!$B:$B,$A251,CSV!D:D))/$D251</f>
        <v>2.2142857142857144</v>
      </c>
      <c r="L251" s="6">
        <f>SUMIF(CSV!$A:$A,$A251,CSV!E:E)/$B251</f>
        <v>2</v>
      </c>
      <c r="M251" s="6">
        <f>SUMIF(CSV!$B:$B,$A251,CSV!D:D)/$C251</f>
        <v>2.4285714285714284</v>
      </c>
      <c r="N251" s="10">
        <f>(SUMIF(CSV!$A:$A,$A251,CSV!L:L) +SUMIF(CSV!$B:$B,$A251,CSV!L:L))/$D251</f>
        <v>1.5</v>
      </c>
      <c r="O251" s="6">
        <f>SUMIF(CSV!$A:$A,$A251,CSV!L:L)/$B251</f>
        <v>1.2857142857142858</v>
      </c>
      <c r="P251" s="6">
        <f>SUMIF(CSV!$B:$B,$A251,CSV!L:L)/$C251</f>
        <v>1.7142857142857142</v>
      </c>
      <c r="Q251" s="10">
        <f>(SUMIF(CSV!$A:$A,$A251,CSV!H:H) +SUMIF(CSV!$B:$B,$A251,CSV!J:J))/$D251</f>
        <v>0.5</v>
      </c>
      <c r="R251" s="6">
        <f>SUMIF(CSV!$A:$A,$A251,CSV!H:H)/$B251</f>
        <v>0.5714285714285714</v>
      </c>
      <c r="S251" s="6">
        <f>SUMIF(CSV!$B:$B,$A251,CSV!J:J)/$C251</f>
        <v>0.42857142857142855</v>
      </c>
      <c r="T251" s="10">
        <f>(SUMIF(CSV!$A:$A,$A251,CSV!I:I) +SUMIF(CSV!$B:$B,$A251,CSV!K:K))/$D251</f>
        <v>1</v>
      </c>
      <c r="U251" s="6">
        <f>SUMIF(CSV!$A:$A,$A251,CSV!I:I)/$B251</f>
        <v>0.7142857142857143</v>
      </c>
      <c r="V251" s="6">
        <f>SUMIF(CSV!$B:$B,$A251,CSV!K:K)/$C251</f>
        <v>1.2857142857142858</v>
      </c>
      <c r="W251" s="10">
        <f>(SUMIF(CSV!$A:$A,$A251,CSV!Q:Q) +SUMIF(CSV!$B:$B,$A251,CSV!Q:Q))/$D251</f>
        <v>1.8571428571428572</v>
      </c>
      <c r="X251" s="6">
        <f>SUMIF(CSV!$A:$A,$A251,CSV!Q:Q)/$B251</f>
        <v>2.2857142857142856</v>
      </c>
      <c r="Y251" s="6">
        <f>SUMIF(CSV!$B:$B,$A251,CSV!Q:Q)/$C251</f>
        <v>1.4285714285714286</v>
      </c>
      <c r="Z251" s="10">
        <f>(SUMIF(CSV!$A:$A,$A251,CSV!M:M) +SUMIF(CSV!$B:$B,$A251,CSV!O:O))/$D251</f>
        <v>0.6428571428571429</v>
      </c>
      <c r="AA251" s="6">
        <f>SUMIF(CSV!$A:$A,$A251,CSV!M:M)/$B251</f>
        <v>1</v>
      </c>
      <c r="AB251" s="6">
        <f>SUMIF(CSV!$B:$B,$A251,CSV!O:O)/$C251</f>
        <v>0.2857142857142857</v>
      </c>
      <c r="AC251" s="10">
        <f>(SUMIF(CSV!$A:$A,$A251,CSV!N:N) +SUMIF(CSV!$B:$B,$A251,CSV!P:P))/$D251</f>
        <v>1.2142857142857142</v>
      </c>
      <c r="AD251" s="6">
        <f>SUMIF(CSV!$A:$A,$A251,CSV!N:N)/$B251</f>
        <v>1.2857142857142858</v>
      </c>
      <c r="AE251" s="14">
        <f>SUMIF(CSV!$B:$B,$A251,CSV!P:P)/$C251</f>
        <v>1.1428571428571428</v>
      </c>
    </row>
    <row r="252" spans="1:31" x14ac:dyDescent="0.3">
      <c r="A252" s="62" t="s">
        <v>146</v>
      </c>
      <c r="B252" s="9">
        <f>COUNTIF(CSV!A:A,A252)</f>
        <v>8</v>
      </c>
      <c r="C252" s="4">
        <f>COUNTIF(CSV!B:B,A252)</f>
        <v>7</v>
      </c>
      <c r="D252" s="4">
        <f t="shared" si="8"/>
        <v>15</v>
      </c>
      <c r="E252" s="10">
        <f>(SUMIF(CSV!$A:$A,$A252,CSV!F:F) +SUMIF(CSV!$B:$B,$A252,CSV!F:F))/$D252</f>
        <v>3.1333333333333333</v>
      </c>
      <c r="F252" s="6">
        <f>SUMIF(CSV!$A:$A,$A252,CSV!F:F)/$B252</f>
        <v>3.25</v>
      </c>
      <c r="G252" s="6">
        <f>SUMIF(CSV!$B:$B,$A252,CSV!F:F)/$C252</f>
        <v>3</v>
      </c>
      <c r="H252" s="10">
        <f>(SUMIF(CSV!$A:$A,$A252,CSV!D:D) +SUMIF(CSV!$B:$B,$A252,CSV!E:E))/$D252</f>
        <v>1.3333333333333333</v>
      </c>
      <c r="I252" s="6">
        <f>SUMIF(CSV!$A:$A,$A252,CSV!D:D)/$B252</f>
        <v>1.625</v>
      </c>
      <c r="J252" s="6">
        <f>SUMIF(CSV!$B:$B,$A252,CSV!E:E)/$C252</f>
        <v>1</v>
      </c>
      <c r="K252" s="10">
        <f>(SUMIF(CSV!$A:$A,$A252,CSV!E:E) +SUMIF(CSV!$B:$B,$A252,CSV!D:D))/$D252</f>
        <v>1.8</v>
      </c>
      <c r="L252" s="6">
        <f>SUMIF(CSV!$A:$A,$A252,CSV!E:E)/$B252</f>
        <v>1.625</v>
      </c>
      <c r="M252" s="6">
        <f>SUMIF(CSV!$B:$B,$A252,CSV!D:D)/$C252</f>
        <v>2</v>
      </c>
      <c r="N252" s="10">
        <f>(SUMIF(CSV!$A:$A,$A252,CSV!L:L) +SUMIF(CSV!$B:$B,$A252,CSV!L:L))/$D252</f>
        <v>0.93333333333333335</v>
      </c>
      <c r="O252" s="6">
        <f>SUMIF(CSV!$A:$A,$A252,CSV!L:L)/$B252</f>
        <v>0.875</v>
      </c>
      <c r="P252" s="6">
        <f>SUMIF(CSV!$B:$B,$A252,CSV!L:L)/$C252</f>
        <v>1</v>
      </c>
      <c r="Q252" s="10">
        <f>(SUMIF(CSV!$A:$A,$A252,CSV!H:H) +SUMIF(CSV!$B:$B,$A252,CSV!J:J))/$D252</f>
        <v>0.66666666666666663</v>
      </c>
      <c r="R252" s="6">
        <f>SUMIF(CSV!$A:$A,$A252,CSV!H:H)/$B252</f>
        <v>0.75</v>
      </c>
      <c r="S252" s="6">
        <f>SUMIF(CSV!$B:$B,$A252,CSV!J:J)/$C252</f>
        <v>0.5714285714285714</v>
      </c>
      <c r="T252" s="10">
        <f>(SUMIF(CSV!$A:$A,$A252,CSV!I:I) +SUMIF(CSV!$B:$B,$A252,CSV!K:K))/$D252</f>
        <v>0.26666666666666666</v>
      </c>
      <c r="U252" s="6">
        <f>SUMIF(CSV!$A:$A,$A252,CSV!I:I)/$B252</f>
        <v>0.125</v>
      </c>
      <c r="V252" s="6">
        <f>SUMIF(CSV!$B:$B,$A252,CSV!K:K)/$C252</f>
        <v>0.42857142857142855</v>
      </c>
      <c r="W252" s="10">
        <f>(SUMIF(CSV!$A:$A,$A252,CSV!Q:Q) +SUMIF(CSV!$B:$B,$A252,CSV!Q:Q))/$D252</f>
        <v>2.2000000000000002</v>
      </c>
      <c r="X252" s="6">
        <f>SUMIF(CSV!$A:$A,$A252,CSV!Q:Q)/$B252</f>
        <v>2.375</v>
      </c>
      <c r="Y252" s="6">
        <f>SUMIF(CSV!$B:$B,$A252,CSV!Q:Q)/$C252</f>
        <v>2</v>
      </c>
      <c r="Z252" s="10">
        <f>(SUMIF(CSV!$A:$A,$A252,CSV!M:M) +SUMIF(CSV!$B:$B,$A252,CSV!O:O))/$D252</f>
        <v>0.66666666666666663</v>
      </c>
      <c r="AA252" s="6">
        <f>SUMIF(CSV!$A:$A,$A252,CSV!M:M)/$B252</f>
        <v>0.875</v>
      </c>
      <c r="AB252" s="6">
        <f>SUMIF(CSV!$B:$B,$A252,CSV!O:O)/$C252</f>
        <v>0.42857142857142855</v>
      </c>
      <c r="AC252" s="10">
        <f>(SUMIF(CSV!$A:$A,$A252,CSV!N:N) +SUMIF(CSV!$B:$B,$A252,CSV!P:P))/$D252</f>
        <v>1.5333333333333334</v>
      </c>
      <c r="AD252" s="6">
        <f>SUMIF(CSV!$A:$A,$A252,CSV!N:N)/$B252</f>
        <v>1.5</v>
      </c>
      <c r="AE252" s="14">
        <f>SUMIF(CSV!$B:$B,$A252,CSV!P:P)/$C252</f>
        <v>1.5714285714285714</v>
      </c>
    </row>
    <row r="253" spans="1:31" x14ac:dyDescent="0.3">
      <c r="A253" s="62" t="s">
        <v>357</v>
      </c>
      <c r="B253" s="9">
        <f>COUNTIF(CSV!A:A,A253)</f>
        <v>6</v>
      </c>
      <c r="C253" s="4">
        <f>COUNTIF(CSV!B:B,A253)</f>
        <v>6</v>
      </c>
      <c r="D253" s="4">
        <f t="shared" ref="D253:D316" si="9">B253+C253</f>
        <v>12</v>
      </c>
      <c r="E253" s="10">
        <f>(SUMIF(CSV!$A:$A,$A253,CSV!F:F) +SUMIF(CSV!$B:$B,$A253,CSV!F:F))/$D253</f>
        <v>2.5</v>
      </c>
      <c r="F253" s="6">
        <f>SUMIF(CSV!$A:$A,$A253,CSV!F:F)/$B253</f>
        <v>2.6666666666666665</v>
      </c>
      <c r="G253" s="6">
        <f>SUMIF(CSV!$B:$B,$A253,CSV!F:F)/$C253</f>
        <v>2.3333333333333335</v>
      </c>
      <c r="H253" s="10">
        <f>(SUMIF(CSV!$A:$A,$A253,CSV!D:D) +SUMIF(CSV!$B:$B,$A253,CSV!E:E))/$D253</f>
        <v>1</v>
      </c>
      <c r="I253" s="6">
        <f>SUMIF(CSV!$A:$A,$A253,CSV!D:D)/$B253</f>
        <v>1</v>
      </c>
      <c r="J253" s="6">
        <f>SUMIF(CSV!$B:$B,$A253,CSV!E:E)/$C253</f>
        <v>1</v>
      </c>
      <c r="K253" s="10">
        <f>(SUMIF(CSV!$A:$A,$A253,CSV!E:E) +SUMIF(CSV!$B:$B,$A253,CSV!D:D))/$D253</f>
        <v>1.5</v>
      </c>
      <c r="L253" s="6">
        <f>SUMIF(CSV!$A:$A,$A253,CSV!E:E)/$B253</f>
        <v>1.6666666666666667</v>
      </c>
      <c r="M253" s="6">
        <f>SUMIF(CSV!$B:$B,$A253,CSV!D:D)/$C253</f>
        <v>1.3333333333333333</v>
      </c>
      <c r="N253" s="10">
        <f>(SUMIF(CSV!$A:$A,$A253,CSV!L:L) +SUMIF(CSV!$B:$B,$A253,CSV!L:L))/$D253</f>
        <v>0.91666666666666663</v>
      </c>
      <c r="O253" s="6">
        <f>SUMIF(CSV!$A:$A,$A253,CSV!L:L)/$B253</f>
        <v>1.1666666666666667</v>
      </c>
      <c r="P253" s="6">
        <f>SUMIF(CSV!$B:$B,$A253,CSV!L:L)/$C253</f>
        <v>0.66666666666666663</v>
      </c>
      <c r="Q253" s="10">
        <f>(SUMIF(CSV!$A:$A,$A253,CSV!H:H) +SUMIF(CSV!$B:$B,$A253,CSV!J:J))/$D253</f>
        <v>0.5</v>
      </c>
      <c r="R253" s="6">
        <f>SUMIF(CSV!$A:$A,$A253,CSV!H:H)/$B253</f>
        <v>0.66666666666666663</v>
      </c>
      <c r="S253" s="6">
        <f>SUMIF(CSV!$B:$B,$A253,CSV!J:J)/$C253</f>
        <v>0.33333333333333331</v>
      </c>
      <c r="T253" s="10">
        <f>(SUMIF(CSV!$A:$A,$A253,CSV!I:I) +SUMIF(CSV!$B:$B,$A253,CSV!K:K))/$D253</f>
        <v>0.41666666666666669</v>
      </c>
      <c r="U253" s="6">
        <f>SUMIF(CSV!$A:$A,$A253,CSV!I:I)/$B253</f>
        <v>0.5</v>
      </c>
      <c r="V253" s="6">
        <f>SUMIF(CSV!$B:$B,$A253,CSV!K:K)/$C253</f>
        <v>0.33333333333333331</v>
      </c>
      <c r="W253" s="10">
        <f>(SUMIF(CSV!$A:$A,$A253,CSV!Q:Q) +SUMIF(CSV!$B:$B,$A253,CSV!Q:Q))/$D253</f>
        <v>1.5833333333333333</v>
      </c>
      <c r="X253" s="6">
        <f>SUMIF(CSV!$A:$A,$A253,CSV!Q:Q)/$B253</f>
        <v>1.5</v>
      </c>
      <c r="Y253" s="6">
        <f>SUMIF(CSV!$B:$B,$A253,CSV!Q:Q)/$C253</f>
        <v>1.6666666666666667</v>
      </c>
      <c r="Z253" s="10">
        <f>(SUMIF(CSV!$A:$A,$A253,CSV!M:M) +SUMIF(CSV!$B:$B,$A253,CSV!O:O))/$D253</f>
        <v>0.5</v>
      </c>
      <c r="AA253" s="6">
        <f>SUMIF(CSV!$A:$A,$A253,CSV!M:M)/$B253</f>
        <v>0.33333333333333331</v>
      </c>
      <c r="AB253" s="6">
        <f>SUMIF(CSV!$B:$B,$A253,CSV!O:O)/$C253</f>
        <v>0.66666666666666663</v>
      </c>
      <c r="AC253" s="10">
        <f>(SUMIF(CSV!$A:$A,$A253,CSV!N:N) +SUMIF(CSV!$B:$B,$A253,CSV!P:P))/$D253</f>
        <v>1.0833333333333333</v>
      </c>
      <c r="AD253" s="6">
        <f>SUMIF(CSV!$A:$A,$A253,CSV!N:N)/$B253</f>
        <v>1.1666666666666667</v>
      </c>
      <c r="AE253" s="14">
        <f>SUMIF(CSV!$B:$B,$A253,CSV!P:P)/$C253</f>
        <v>1</v>
      </c>
    </row>
    <row r="254" spans="1:31" x14ac:dyDescent="0.3">
      <c r="A254" s="62" t="s">
        <v>351</v>
      </c>
      <c r="B254" s="9">
        <f>COUNTIF(CSV!A:A,A254)</f>
        <v>4</v>
      </c>
      <c r="C254" s="4">
        <f>COUNTIF(CSV!B:B,A254)</f>
        <v>5</v>
      </c>
      <c r="D254" s="4">
        <f t="shared" si="9"/>
        <v>9</v>
      </c>
      <c r="E254" s="10">
        <f>(SUMIF(CSV!$A:$A,$A254,CSV!F:F) +SUMIF(CSV!$B:$B,$A254,CSV!F:F))/$D254</f>
        <v>2.5555555555555554</v>
      </c>
      <c r="F254" s="6">
        <f>SUMIF(CSV!$A:$A,$A254,CSV!F:F)/$B254</f>
        <v>1.25</v>
      </c>
      <c r="G254" s="6">
        <f>SUMIF(CSV!$B:$B,$A254,CSV!F:F)/$C254</f>
        <v>3.6</v>
      </c>
      <c r="H254" s="10">
        <f>(SUMIF(CSV!$A:$A,$A254,CSV!D:D) +SUMIF(CSV!$B:$B,$A254,CSV!E:E))/$D254</f>
        <v>1.2222222222222223</v>
      </c>
      <c r="I254" s="6">
        <f>SUMIF(CSV!$A:$A,$A254,CSV!D:D)/$B254</f>
        <v>0.5</v>
      </c>
      <c r="J254" s="6">
        <f>SUMIF(CSV!$B:$B,$A254,CSV!E:E)/$C254</f>
        <v>1.8</v>
      </c>
      <c r="K254" s="10">
        <f>(SUMIF(CSV!$A:$A,$A254,CSV!E:E) +SUMIF(CSV!$B:$B,$A254,CSV!D:D))/$D254</f>
        <v>1.3333333333333333</v>
      </c>
      <c r="L254" s="6">
        <f>SUMIF(CSV!$A:$A,$A254,CSV!E:E)/$B254</f>
        <v>0.75</v>
      </c>
      <c r="M254" s="6">
        <f>SUMIF(CSV!$B:$B,$A254,CSV!D:D)/$C254</f>
        <v>1.8</v>
      </c>
      <c r="N254" s="10">
        <f>(SUMIF(CSV!$A:$A,$A254,CSV!L:L) +SUMIF(CSV!$B:$B,$A254,CSV!L:L))/$D254</f>
        <v>1</v>
      </c>
      <c r="O254" s="6">
        <f>SUMIF(CSV!$A:$A,$A254,CSV!L:L)/$B254</f>
        <v>0.5</v>
      </c>
      <c r="P254" s="6">
        <f>SUMIF(CSV!$B:$B,$A254,CSV!L:L)/$C254</f>
        <v>1.4</v>
      </c>
      <c r="Q254" s="10">
        <f>(SUMIF(CSV!$A:$A,$A254,CSV!H:H) +SUMIF(CSV!$B:$B,$A254,CSV!J:J))/$D254</f>
        <v>0.55555555555555558</v>
      </c>
      <c r="R254" s="6">
        <f>SUMIF(CSV!$A:$A,$A254,CSV!H:H)/$B254</f>
        <v>0</v>
      </c>
      <c r="S254" s="6">
        <f>SUMIF(CSV!$B:$B,$A254,CSV!J:J)/$C254</f>
        <v>1</v>
      </c>
      <c r="T254" s="10">
        <f>(SUMIF(CSV!$A:$A,$A254,CSV!I:I) +SUMIF(CSV!$B:$B,$A254,CSV!K:K))/$D254</f>
        <v>0.44444444444444442</v>
      </c>
      <c r="U254" s="6">
        <f>SUMIF(CSV!$A:$A,$A254,CSV!I:I)/$B254</f>
        <v>0.5</v>
      </c>
      <c r="V254" s="6">
        <f>SUMIF(CSV!$B:$B,$A254,CSV!K:K)/$C254</f>
        <v>0.4</v>
      </c>
      <c r="W254" s="10">
        <f>(SUMIF(CSV!$A:$A,$A254,CSV!Q:Q) +SUMIF(CSV!$B:$B,$A254,CSV!Q:Q))/$D254</f>
        <v>1.5555555555555556</v>
      </c>
      <c r="X254" s="6">
        <f>SUMIF(CSV!$A:$A,$A254,CSV!Q:Q)/$B254</f>
        <v>0.75</v>
      </c>
      <c r="Y254" s="6">
        <f>SUMIF(CSV!$B:$B,$A254,CSV!Q:Q)/$C254</f>
        <v>2.2000000000000002</v>
      </c>
      <c r="Z254" s="10">
        <f>(SUMIF(CSV!$A:$A,$A254,CSV!M:M) +SUMIF(CSV!$B:$B,$A254,CSV!O:O))/$D254</f>
        <v>0.66666666666666663</v>
      </c>
      <c r="AA254" s="6">
        <f>SUMIF(CSV!$A:$A,$A254,CSV!M:M)/$B254</f>
        <v>0.5</v>
      </c>
      <c r="AB254" s="6">
        <f>SUMIF(CSV!$B:$B,$A254,CSV!O:O)/$C254</f>
        <v>0.8</v>
      </c>
      <c r="AC254" s="10">
        <f>(SUMIF(CSV!$A:$A,$A254,CSV!N:N) +SUMIF(CSV!$B:$B,$A254,CSV!P:P))/$D254</f>
        <v>0.88888888888888884</v>
      </c>
      <c r="AD254" s="6">
        <f>SUMIF(CSV!$A:$A,$A254,CSV!N:N)/$B254</f>
        <v>0.25</v>
      </c>
      <c r="AE254" s="14">
        <f>SUMIF(CSV!$B:$B,$A254,CSV!P:P)/$C254</f>
        <v>1.4</v>
      </c>
    </row>
    <row r="255" spans="1:31" x14ac:dyDescent="0.3">
      <c r="A255" s="62" t="s">
        <v>356</v>
      </c>
      <c r="B255" s="9">
        <f>COUNTIF(CSV!A:A,A255)</f>
        <v>5</v>
      </c>
      <c r="C255" s="4">
        <f>COUNTIF(CSV!B:B,A255)</f>
        <v>6</v>
      </c>
      <c r="D255" s="4">
        <f t="shared" si="9"/>
        <v>11</v>
      </c>
      <c r="E255" s="10">
        <f>(SUMIF(CSV!$A:$A,$A255,CSV!F:F) +SUMIF(CSV!$B:$B,$A255,CSV!F:F))/$D255</f>
        <v>3.5454545454545454</v>
      </c>
      <c r="F255" s="6">
        <f>SUMIF(CSV!$A:$A,$A255,CSV!F:F)/$B255</f>
        <v>2.6</v>
      </c>
      <c r="G255" s="6">
        <f>SUMIF(CSV!$B:$B,$A255,CSV!F:F)/$C255</f>
        <v>4.333333333333333</v>
      </c>
      <c r="H255" s="10">
        <f>(SUMIF(CSV!$A:$A,$A255,CSV!D:D) +SUMIF(CSV!$B:$B,$A255,CSV!E:E))/$D255</f>
        <v>1.5454545454545454</v>
      </c>
      <c r="I255" s="6">
        <f>SUMIF(CSV!$A:$A,$A255,CSV!D:D)/$B255</f>
        <v>2</v>
      </c>
      <c r="J255" s="6">
        <f>SUMIF(CSV!$B:$B,$A255,CSV!E:E)/$C255</f>
        <v>1.1666666666666667</v>
      </c>
      <c r="K255" s="10">
        <f>(SUMIF(CSV!$A:$A,$A255,CSV!E:E) +SUMIF(CSV!$B:$B,$A255,CSV!D:D))/$D255</f>
        <v>2</v>
      </c>
      <c r="L255" s="6">
        <f>SUMIF(CSV!$A:$A,$A255,CSV!E:E)/$B255</f>
        <v>0.6</v>
      </c>
      <c r="M255" s="6">
        <f>SUMIF(CSV!$B:$B,$A255,CSV!D:D)/$C255</f>
        <v>3.1666666666666665</v>
      </c>
      <c r="N255" s="10">
        <f>(SUMIF(CSV!$A:$A,$A255,CSV!L:L) +SUMIF(CSV!$B:$B,$A255,CSV!L:L))/$D255</f>
        <v>1</v>
      </c>
      <c r="O255" s="6">
        <f>SUMIF(CSV!$A:$A,$A255,CSV!L:L)/$B255</f>
        <v>0.4</v>
      </c>
      <c r="P255" s="6">
        <f>SUMIF(CSV!$B:$B,$A255,CSV!L:L)/$C255</f>
        <v>1.5</v>
      </c>
      <c r="Q255" s="10">
        <f>(SUMIF(CSV!$A:$A,$A255,CSV!H:H) +SUMIF(CSV!$B:$B,$A255,CSV!J:J))/$D255</f>
        <v>0.54545454545454541</v>
      </c>
      <c r="R255" s="6">
        <f>SUMIF(CSV!$A:$A,$A255,CSV!H:H)/$B255</f>
        <v>0.4</v>
      </c>
      <c r="S255" s="6">
        <f>SUMIF(CSV!$B:$B,$A255,CSV!J:J)/$C255</f>
        <v>0.66666666666666663</v>
      </c>
      <c r="T255" s="10">
        <f>(SUMIF(CSV!$A:$A,$A255,CSV!I:I) +SUMIF(CSV!$B:$B,$A255,CSV!K:K))/$D255</f>
        <v>0.45454545454545453</v>
      </c>
      <c r="U255" s="6">
        <f>SUMIF(CSV!$A:$A,$A255,CSV!I:I)/$B255</f>
        <v>0</v>
      </c>
      <c r="V255" s="6">
        <f>SUMIF(CSV!$B:$B,$A255,CSV!K:K)/$C255</f>
        <v>0.83333333333333337</v>
      </c>
      <c r="W255" s="10">
        <f>(SUMIF(CSV!$A:$A,$A255,CSV!Q:Q) +SUMIF(CSV!$B:$B,$A255,CSV!Q:Q))/$D255</f>
        <v>2.5454545454545454</v>
      </c>
      <c r="X255" s="6">
        <f>SUMIF(CSV!$A:$A,$A255,CSV!Q:Q)/$B255</f>
        <v>2.2000000000000002</v>
      </c>
      <c r="Y255" s="6">
        <f>SUMIF(CSV!$B:$B,$A255,CSV!Q:Q)/$C255</f>
        <v>2.8333333333333335</v>
      </c>
      <c r="Z255" s="10">
        <f>(SUMIF(CSV!$A:$A,$A255,CSV!M:M) +SUMIF(CSV!$B:$B,$A255,CSV!O:O))/$D255</f>
        <v>1</v>
      </c>
      <c r="AA255" s="6">
        <f>SUMIF(CSV!$A:$A,$A255,CSV!M:M)/$B255</f>
        <v>1.6</v>
      </c>
      <c r="AB255" s="6">
        <f>SUMIF(CSV!$B:$B,$A255,CSV!O:O)/$C255</f>
        <v>0.5</v>
      </c>
      <c r="AC255" s="10">
        <f>(SUMIF(CSV!$A:$A,$A255,CSV!N:N) +SUMIF(CSV!$B:$B,$A255,CSV!P:P))/$D255</f>
        <v>1.5454545454545454</v>
      </c>
      <c r="AD255" s="6">
        <f>SUMIF(CSV!$A:$A,$A255,CSV!N:N)/$B255</f>
        <v>0.6</v>
      </c>
      <c r="AE255" s="14">
        <f>SUMIF(CSV!$B:$B,$A255,CSV!P:P)/$C255</f>
        <v>2.3333333333333335</v>
      </c>
    </row>
    <row r="256" spans="1:31" x14ac:dyDescent="0.3">
      <c r="A256" s="62" t="s">
        <v>353</v>
      </c>
      <c r="B256" s="9">
        <f>COUNTIF(CSV!A:A,A256)</f>
        <v>6</v>
      </c>
      <c r="C256" s="4">
        <f>COUNTIF(CSV!B:B,A256)</f>
        <v>5</v>
      </c>
      <c r="D256" s="4">
        <f t="shared" si="9"/>
        <v>11</v>
      </c>
      <c r="E256" s="10">
        <f>(SUMIF(CSV!$A:$A,$A256,CSV!F:F) +SUMIF(CSV!$B:$B,$A256,CSV!F:F))/$D256</f>
        <v>3.3636363636363638</v>
      </c>
      <c r="F256" s="6">
        <f>SUMIF(CSV!$A:$A,$A256,CSV!F:F)/$B256</f>
        <v>2.8333333333333335</v>
      </c>
      <c r="G256" s="6">
        <f>SUMIF(CSV!$B:$B,$A256,CSV!F:F)/$C256</f>
        <v>4</v>
      </c>
      <c r="H256" s="10">
        <f>(SUMIF(CSV!$A:$A,$A256,CSV!D:D) +SUMIF(CSV!$B:$B,$A256,CSV!E:E))/$D256</f>
        <v>1.3636363636363635</v>
      </c>
      <c r="I256" s="6">
        <f>SUMIF(CSV!$A:$A,$A256,CSV!D:D)/$B256</f>
        <v>1.5</v>
      </c>
      <c r="J256" s="6">
        <f>SUMIF(CSV!$B:$B,$A256,CSV!E:E)/$C256</f>
        <v>1.2</v>
      </c>
      <c r="K256" s="10">
        <f>(SUMIF(CSV!$A:$A,$A256,CSV!E:E) +SUMIF(CSV!$B:$B,$A256,CSV!D:D))/$D256</f>
        <v>2</v>
      </c>
      <c r="L256" s="6">
        <f>SUMIF(CSV!$A:$A,$A256,CSV!E:E)/$B256</f>
        <v>1.3333333333333333</v>
      </c>
      <c r="M256" s="6">
        <f>SUMIF(CSV!$B:$B,$A256,CSV!D:D)/$C256</f>
        <v>2.8</v>
      </c>
      <c r="N256" s="10">
        <f>(SUMIF(CSV!$A:$A,$A256,CSV!L:L) +SUMIF(CSV!$B:$B,$A256,CSV!L:L))/$D256</f>
        <v>1.5454545454545454</v>
      </c>
      <c r="O256" s="6">
        <f>SUMIF(CSV!$A:$A,$A256,CSV!L:L)/$B256</f>
        <v>1.6666666666666667</v>
      </c>
      <c r="P256" s="6">
        <f>SUMIF(CSV!$B:$B,$A256,CSV!L:L)/$C256</f>
        <v>1.4</v>
      </c>
      <c r="Q256" s="10">
        <f>(SUMIF(CSV!$A:$A,$A256,CSV!H:H) +SUMIF(CSV!$B:$B,$A256,CSV!J:J))/$D256</f>
        <v>0.63636363636363635</v>
      </c>
      <c r="R256" s="6">
        <f>SUMIF(CSV!$A:$A,$A256,CSV!H:H)/$B256</f>
        <v>0.66666666666666663</v>
      </c>
      <c r="S256" s="6">
        <f>SUMIF(CSV!$B:$B,$A256,CSV!J:J)/$C256</f>
        <v>0.6</v>
      </c>
      <c r="T256" s="10">
        <f>(SUMIF(CSV!$A:$A,$A256,CSV!I:I) +SUMIF(CSV!$B:$B,$A256,CSV!K:K))/$D256</f>
        <v>0.90909090909090906</v>
      </c>
      <c r="U256" s="6">
        <f>SUMIF(CSV!$A:$A,$A256,CSV!I:I)/$B256</f>
        <v>1</v>
      </c>
      <c r="V256" s="6">
        <f>SUMIF(CSV!$B:$B,$A256,CSV!K:K)/$C256</f>
        <v>0.8</v>
      </c>
      <c r="W256" s="10">
        <f>(SUMIF(CSV!$A:$A,$A256,CSV!Q:Q) +SUMIF(CSV!$B:$B,$A256,CSV!Q:Q))/$D256</f>
        <v>1.8181818181818181</v>
      </c>
      <c r="X256" s="6">
        <f>SUMIF(CSV!$A:$A,$A256,CSV!Q:Q)/$B256</f>
        <v>1.1666666666666667</v>
      </c>
      <c r="Y256" s="6">
        <f>SUMIF(CSV!$B:$B,$A256,CSV!Q:Q)/$C256</f>
        <v>2.6</v>
      </c>
      <c r="Z256" s="10">
        <f>(SUMIF(CSV!$A:$A,$A256,CSV!M:M) +SUMIF(CSV!$B:$B,$A256,CSV!O:O))/$D256</f>
        <v>0.72727272727272729</v>
      </c>
      <c r="AA256" s="6">
        <f>SUMIF(CSV!$A:$A,$A256,CSV!M:M)/$B256</f>
        <v>0.83333333333333337</v>
      </c>
      <c r="AB256" s="6">
        <f>SUMIF(CSV!$B:$B,$A256,CSV!O:O)/$C256</f>
        <v>0.6</v>
      </c>
      <c r="AC256" s="10">
        <f>(SUMIF(CSV!$A:$A,$A256,CSV!N:N) +SUMIF(CSV!$B:$B,$A256,CSV!P:P))/$D256</f>
        <v>1.0909090909090908</v>
      </c>
      <c r="AD256" s="6">
        <f>SUMIF(CSV!$A:$A,$A256,CSV!N:N)/$B256</f>
        <v>0.33333333333333331</v>
      </c>
      <c r="AE256" s="14">
        <f>SUMIF(CSV!$B:$B,$A256,CSV!P:P)/$C256</f>
        <v>2</v>
      </c>
    </row>
    <row r="257" spans="1:31" x14ac:dyDescent="0.3">
      <c r="A257" s="62" t="s">
        <v>355</v>
      </c>
      <c r="B257" s="9">
        <f>COUNTIF(CSV!A:A,A257)</f>
        <v>6</v>
      </c>
      <c r="C257" s="4">
        <f>COUNTIF(CSV!B:B,A257)</f>
        <v>6</v>
      </c>
      <c r="D257" s="4">
        <f t="shared" si="9"/>
        <v>12</v>
      </c>
      <c r="E257" s="10">
        <f>(SUMIF(CSV!$A:$A,$A257,CSV!F:F) +SUMIF(CSV!$B:$B,$A257,CSV!F:F))/$D257</f>
        <v>2.4166666666666665</v>
      </c>
      <c r="F257" s="6">
        <f>SUMIF(CSV!$A:$A,$A257,CSV!F:F)/$B257</f>
        <v>2.3333333333333335</v>
      </c>
      <c r="G257" s="6">
        <f>SUMIF(CSV!$B:$B,$A257,CSV!F:F)/$C257</f>
        <v>2.5</v>
      </c>
      <c r="H257" s="10">
        <f>(SUMIF(CSV!$A:$A,$A257,CSV!D:D) +SUMIF(CSV!$B:$B,$A257,CSV!E:E))/$D257</f>
        <v>1.25</v>
      </c>
      <c r="I257" s="6">
        <f>SUMIF(CSV!$A:$A,$A257,CSV!D:D)/$B257</f>
        <v>1.1666666666666667</v>
      </c>
      <c r="J257" s="6">
        <f>SUMIF(CSV!$B:$B,$A257,CSV!E:E)/$C257</f>
        <v>1.3333333333333333</v>
      </c>
      <c r="K257" s="10">
        <f>(SUMIF(CSV!$A:$A,$A257,CSV!E:E) +SUMIF(CSV!$B:$B,$A257,CSV!D:D))/$D257</f>
        <v>1.1666666666666667</v>
      </c>
      <c r="L257" s="6">
        <f>SUMIF(CSV!$A:$A,$A257,CSV!E:E)/$B257</f>
        <v>1.1666666666666667</v>
      </c>
      <c r="M257" s="6">
        <f>SUMIF(CSV!$B:$B,$A257,CSV!D:D)/$C257</f>
        <v>1.1666666666666667</v>
      </c>
      <c r="N257" s="10">
        <f>(SUMIF(CSV!$A:$A,$A257,CSV!L:L) +SUMIF(CSV!$B:$B,$A257,CSV!L:L))/$D257</f>
        <v>0.83333333333333337</v>
      </c>
      <c r="O257" s="6">
        <f>SUMIF(CSV!$A:$A,$A257,CSV!L:L)/$B257</f>
        <v>0.83333333333333337</v>
      </c>
      <c r="P257" s="6">
        <f>SUMIF(CSV!$B:$B,$A257,CSV!L:L)/$C257</f>
        <v>0.83333333333333337</v>
      </c>
      <c r="Q257" s="10">
        <f>(SUMIF(CSV!$A:$A,$A257,CSV!H:H) +SUMIF(CSV!$B:$B,$A257,CSV!J:J))/$D257</f>
        <v>0.41666666666666669</v>
      </c>
      <c r="R257" s="6">
        <f>SUMIF(CSV!$A:$A,$A257,CSV!H:H)/$B257</f>
        <v>0.5</v>
      </c>
      <c r="S257" s="6">
        <f>SUMIF(CSV!$B:$B,$A257,CSV!J:J)/$C257</f>
        <v>0.33333333333333331</v>
      </c>
      <c r="T257" s="10">
        <f>(SUMIF(CSV!$A:$A,$A257,CSV!I:I) +SUMIF(CSV!$B:$B,$A257,CSV!K:K))/$D257</f>
        <v>0.41666666666666669</v>
      </c>
      <c r="U257" s="6">
        <f>SUMIF(CSV!$A:$A,$A257,CSV!I:I)/$B257</f>
        <v>0.33333333333333331</v>
      </c>
      <c r="V257" s="6">
        <f>SUMIF(CSV!$B:$B,$A257,CSV!K:K)/$C257</f>
        <v>0.5</v>
      </c>
      <c r="W257" s="10">
        <f>(SUMIF(CSV!$A:$A,$A257,CSV!Q:Q) +SUMIF(CSV!$B:$B,$A257,CSV!Q:Q))/$D257</f>
        <v>1.5833333333333333</v>
      </c>
      <c r="X257" s="6">
        <f>SUMIF(CSV!$A:$A,$A257,CSV!Q:Q)/$B257</f>
        <v>1.5</v>
      </c>
      <c r="Y257" s="6">
        <f>SUMIF(CSV!$B:$B,$A257,CSV!Q:Q)/$C257</f>
        <v>1.6666666666666667</v>
      </c>
      <c r="Z257" s="10">
        <f>(SUMIF(CSV!$A:$A,$A257,CSV!M:M) +SUMIF(CSV!$B:$B,$A257,CSV!O:O))/$D257</f>
        <v>0.83333333333333337</v>
      </c>
      <c r="AA257" s="6">
        <f>SUMIF(CSV!$A:$A,$A257,CSV!M:M)/$B257</f>
        <v>0.66666666666666663</v>
      </c>
      <c r="AB257" s="6">
        <f>SUMIF(CSV!$B:$B,$A257,CSV!O:O)/$C257</f>
        <v>1</v>
      </c>
      <c r="AC257" s="10">
        <f>(SUMIF(CSV!$A:$A,$A257,CSV!N:N) +SUMIF(CSV!$B:$B,$A257,CSV!P:P))/$D257</f>
        <v>0.75</v>
      </c>
      <c r="AD257" s="6">
        <f>SUMIF(CSV!$A:$A,$A257,CSV!N:N)/$B257</f>
        <v>0.83333333333333337</v>
      </c>
      <c r="AE257" s="14">
        <f>SUMIF(CSV!$B:$B,$A257,CSV!P:P)/$C257</f>
        <v>0.66666666666666663</v>
      </c>
    </row>
    <row r="258" spans="1:31" x14ac:dyDescent="0.3">
      <c r="A258" s="62" t="s">
        <v>354</v>
      </c>
      <c r="B258" s="9">
        <f>COUNTIF(CSV!A:A,A258)</f>
        <v>5</v>
      </c>
      <c r="C258" s="4">
        <f>COUNTIF(CSV!B:B,A258)</f>
        <v>7</v>
      </c>
      <c r="D258" s="4">
        <f t="shared" si="9"/>
        <v>12</v>
      </c>
      <c r="E258" s="10">
        <f>(SUMIF(CSV!$A:$A,$A258,CSV!F:F) +SUMIF(CSV!$B:$B,$A258,CSV!F:F))/$D258</f>
        <v>2.5</v>
      </c>
      <c r="F258" s="6">
        <f>SUMIF(CSV!$A:$A,$A258,CSV!F:F)/$B258</f>
        <v>3.4</v>
      </c>
      <c r="G258" s="6">
        <f>SUMIF(CSV!$B:$B,$A258,CSV!F:F)/$C258</f>
        <v>1.8571428571428572</v>
      </c>
      <c r="H258" s="10">
        <f>(SUMIF(CSV!$A:$A,$A258,CSV!D:D) +SUMIF(CSV!$B:$B,$A258,CSV!E:E))/$D258</f>
        <v>0.75</v>
      </c>
      <c r="I258" s="6">
        <f>SUMIF(CSV!$A:$A,$A258,CSV!D:D)/$B258</f>
        <v>1.4</v>
      </c>
      <c r="J258" s="6">
        <f>SUMIF(CSV!$B:$B,$A258,CSV!E:E)/$C258</f>
        <v>0.2857142857142857</v>
      </c>
      <c r="K258" s="10">
        <f>(SUMIF(CSV!$A:$A,$A258,CSV!E:E) +SUMIF(CSV!$B:$B,$A258,CSV!D:D))/$D258</f>
        <v>1.75</v>
      </c>
      <c r="L258" s="6">
        <f>SUMIF(CSV!$A:$A,$A258,CSV!E:E)/$B258</f>
        <v>2</v>
      </c>
      <c r="M258" s="6">
        <f>SUMIF(CSV!$B:$B,$A258,CSV!D:D)/$C258</f>
        <v>1.5714285714285714</v>
      </c>
      <c r="N258" s="10">
        <f>(SUMIF(CSV!$A:$A,$A258,CSV!L:L) +SUMIF(CSV!$B:$B,$A258,CSV!L:L))/$D258</f>
        <v>0.66666666666666663</v>
      </c>
      <c r="O258" s="6">
        <f>SUMIF(CSV!$A:$A,$A258,CSV!L:L)/$B258</f>
        <v>0.6</v>
      </c>
      <c r="P258" s="6">
        <f>SUMIF(CSV!$B:$B,$A258,CSV!L:L)/$C258</f>
        <v>0.7142857142857143</v>
      </c>
      <c r="Q258" s="10">
        <f>(SUMIF(CSV!$A:$A,$A258,CSV!H:H) +SUMIF(CSV!$B:$B,$A258,CSV!J:J))/$D258</f>
        <v>0</v>
      </c>
      <c r="R258" s="6">
        <f>SUMIF(CSV!$A:$A,$A258,CSV!H:H)/$B258</f>
        <v>0</v>
      </c>
      <c r="S258" s="6">
        <f>SUMIF(CSV!$B:$B,$A258,CSV!J:J)/$C258</f>
        <v>0</v>
      </c>
      <c r="T258" s="10">
        <f>(SUMIF(CSV!$A:$A,$A258,CSV!I:I) +SUMIF(CSV!$B:$B,$A258,CSV!K:K))/$D258</f>
        <v>0.66666666666666663</v>
      </c>
      <c r="U258" s="6">
        <f>SUMIF(CSV!$A:$A,$A258,CSV!I:I)/$B258</f>
        <v>0.6</v>
      </c>
      <c r="V258" s="6">
        <f>SUMIF(CSV!$B:$B,$A258,CSV!K:K)/$C258</f>
        <v>0.7142857142857143</v>
      </c>
      <c r="W258" s="10">
        <f>(SUMIF(CSV!$A:$A,$A258,CSV!Q:Q) +SUMIF(CSV!$B:$B,$A258,CSV!Q:Q))/$D258</f>
        <v>1.8333333333333333</v>
      </c>
      <c r="X258" s="6">
        <f>SUMIF(CSV!$A:$A,$A258,CSV!Q:Q)/$B258</f>
        <v>2.8</v>
      </c>
      <c r="Y258" s="6">
        <f>SUMIF(CSV!$B:$B,$A258,CSV!Q:Q)/$C258</f>
        <v>1.1428571428571428</v>
      </c>
      <c r="Z258" s="10">
        <f>(SUMIF(CSV!$A:$A,$A258,CSV!M:M) +SUMIF(CSV!$B:$B,$A258,CSV!O:O))/$D258</f>
        <v>0.75</v>
      </c>
      <c r="AA258" s="6">
        <f>SUMIF(CSV!$A:$A,$A258,CSV!M:M)/$B258</f>
        <v>1.4</v>
      </c>
      <c r="AB258" s="6">
        <f>SUMIF(CSV!$B:$B,$A258,CSV!O:O)/$C258</f>
        <v>0.2857142857142857</v>
      </c>
      <c r="AC258" s="10">
        <f>(SUMIF(CSV!$A:$A,$A258,CSV!N:N) +SUMIF(CSV!$B:$B,$A258,CSV!P:P))/$D258</f>
        <v>1.0833333333333333</v>
      </c>
      <c r="AD258" s="6">
        <f>SUMIF(CSV!$A:$A,$A258,CSV!N:N)/$B258</f>
        <v>1.4</v>
      </c>
      <c r="AE258" s="14">
        <f>SUMIF(CSV!$B:$B,$A258,CSV!P:P)/$C258</f>
        <v>0.8571428571428571</v>
      </c>
    </row>
    <row r="259" spans="1:31" x14ac:dyDescent="0.3">
      <c r="A259" s="62" t="s">
        <v>344</v>
      </c>
      <c r="B259" s="9">
        <f>COUNTIF(CSV!A:A,A259)</f>
        <v>5</v>
      </c>
      <c r="C259" s="4">
        <f>COUNTIF(CSV!B:B,A259)</f>
        <v>6</v>
      </c>
      <c r="D259" s="4">
        <f t="shared" si="9"/>
        <v>11</v>
      </c>
      <c r="E259" s="10">
        <f>(SUMIF(CSV!$A:$A,$A259,CSV!F:F) +SUMIF(CSV!$B:$B,$A259,CSV!F:F))/$D259</f>
        <v>2.3636363636363638</v>
      </c>
      <c r="F259" s="6">
        <f>SUMIF(CSV!$A:$A,$A259,CSV!F:F)/$B259</f>
        <v>2.2000000000000002</v>
      </c>
      <c r="G259" s="6">
        <f>SUMIF(CSV!$B:$B,$A259,CSV!F:F)/$C259</f>
        <v>2.5</v>
      </c>
      <c r="H259" s="10">
        <f>(SUMIF(CSV!$A:$A,$A259,CSV!D:D) +SUMIF(CSV!$B:$B,$A259,CSV!E:E))/$D259</f>
        <v>1.4545454545454546</v>
      </c>
      <c r="I259" s="6">
        <f>SUMIF(CSV!$A:$A,$A259,CSV!D:D)/$B259</f>
        <v>1.2</v>
      </c>
      <c r="J259" s="6">
        <f>SUMIF(CSV!$B:$B,$A259,CSV!E:E)/$C259</f>
        <v>1.6666666666666667</v>
      </c>
      <c r="K259" s="10">
        <f>(SUMIF(CSV!$A:$A,$A259,CSV!E:E) +SUMIF(CSV!$B:$B,$A259,CSV!D:D))/$D259</f>
        <v>0.90909090909090906</v>
      </c>
      <c r="L259" s="6">
        <f>SUMIF(CSV!$A:$A,$A259,CSV!E:E)/$B259</f>
        <v>1</v>
      </c>
      <c r="M259" s="6">
        <f>SUMIF(CSV!$B:$B,$A259,CSV!D:D)/$C259</f>
        <v>0.83333333333333337</v>
      </c>
      <c r="N259" s="10">
        <f>(SUMIF(CSV!$A:$A,$A259,CSV!L:L) +SUMIF(CSV!$B:$B,$A259,CSV!L:L))/$D259</f>
        <v>1</v>
      </c>
      <c r="O259" s="6">
        <f>SUMIF(CSV!$A:$A,$A259,CSV!L:L)/$B259</f>
        <v>0.4</v>
      </c>
      <c r="P259" s="6">
        <f>SUMIF(CSV!$B:$B,$A259,CSV!L:L)/$C259</f>
        <v>1.5</v>
      </c>
      <c r="Q259" s="10">
        <f>(SUMIF(CSV!$A:$A,$A259,CSV!H:H) +SUMIF(CSV!$B:$B,$A259,CSV!J:J))/$D259</f>
        <v>0.54545454545454541</v>
      </c>
      <c r="R259" s="6">
        <f>SUMIF(CSV!$A:$A,$A259,CSV!H:H)/$B259</f>
        <v>0.2</v>
      </c>
      <c r="S259" s="6">
        <f>SUMIF(CSV!$B:$B,$A259,CSV!J:J)/$C259</f>
        <v>0.83333333333333337</v>
      </c>
      <c r="T259" s="10">
        <f>(SUMIF(CSV!$A:$A,$A259,CSV!I:I) +SUMIF(CSV!$B:$B,$A259,CSV!K:K))/$D259</f>
        <v>0.45454545454545453</v>
      </c>
      <c r="U259" s="6">
        <f>SUMIF(CSV!$A:$A,$A259,CSV!I:I)/$B259</f>
        <v>0.2</v>
      </c>
      <c r="V259" s="6">
        <f>SUMIF(CSV!$B:$B,$A259,CSV!K:K)/$C259</f>
        <v>0.66666666666666663</v>
      </c>
      <c r="W259" s="10">
        <f>(SUMIF(CSV!$A:$A,$A259,CSV!Q:Q) +SUMIF(CSV!$B:$B,$A259,CSV!Q:Q))/$D259</f>
        <v>1.3636363636363635</v>
      </c>
      <c r="X259" s="6">
        <f>SUMIF(CSV!$A:$A,$A259,CSV!Q:Q)/$B259</f>
        <v>1.8</v>
      </c>
      <c r="Y259" s="6">
        <f>SUMIF(CSV!$B:$B,$A259,CSV!Q:Q)/$C259</f>
        <v>1</v>
      </c>
      <c r="Z259" s="10">
        <f>(SUMIF(CSV!$A:$A,$A259,CSV!M:M) +SUMIF(CSV!$B:$B,$A259,CSV!O:O))/$D259</f>
        <v>0.90909090909090906</v>
      </c>
      <c r="AA259" s="6">
        <f>SUMIF(CSV!$A:$A,$A259,CSV!M:M)/$B259</f>
        <v>1</v>
      </c>
      <c r="AB259" s="6">
        <f>SUMIF(CSV!$B:$B,$A259,CSV!O:O)/$C259</f>
        <v>0.83333333333333337</v>
      </c>
      <c r="AC259" s="10">
        <f>(SUMIF(CSV!$A:$A,$A259,CSV!N:N) +SUMIF(CSV!$B:$B,$A259,CSV!P:P))/$D259</f>
        <v>0.45454545454545453</v>
      </c>
      <c r="AD259" s="6">
        <f>SUMIF(CSV!$A:$A,$A259,CSV!N:N)/$B259</f>
        <v>0.8</v>
      </c>
      <c r="AE259" s="14">
        <f>SUMIF(CSV!$B:$B,$A259,CSV!P:P)/$C259</f>
        <v>0.16666666666666666</v>
      </c>
    </row>
    <row r="260" spans="1:31" x14ac:dyDescent="0.3">
      <c r="A260" s="62" t="s">
        <v>349</v>
      </c>
      <c r="B260" s="9">
        <f>COUNTIF(CSV!A:A,A260)</f>
        <v>4</v>
      </c>
      <c r="C260" s="4">
        <f>COUNTIF(CSV!B:B,A260)</f>
        <v>6</v>
      </c>
      <c r="D260" s="4">
        <f t="shared" si="9"/>
        <v>10</v>
      </c>
      <c r="E260" s="10">
        <f>(SUMIF(CSV!$A:$A,$A260,CSV!F:F) +SUMIF(CSV!$B:$B,$A260,CSV!F:F))/$D260</f>
        <v>2.6</v>
      </c>
      <c r="F260" s="6">
        <f>SUMIF(CSV!$A:$A,$A260,CSV!F:F)/$B260</f>
        <v>2.5</v>
      </c>
      <c r="G260" s="6">
        <f>SUMIF(CSV!$B:$B,$A260,CSV!F:F)/$C260</f>
        <v>2.6666666666666665</v>
      </c>
      <c r="H260" s="10">
        <f>(SUMIF(CSV!$A:$A,$A260,CSV!D:D) +SUMIF(CSV!$B:$B,$A260,CSV!E:E))/$D260</f>
        <v>1.6</v>
      </c>
      <c r="I260" s="6">
        <f>SUMIF(CSV!$A:$A,$A260,CSV!D:D)/$B260</f>
        <v>1.75</v>
      </c>
      <c r="J260" s="6">
        <f>SUMIF(CSV!$B:$B,$A260,CSV!E:E)/$C260</f>
        <v>1.5</v>
      </c>
      <c r="K260" s="10">
        <f>(SUMIF(CSV!$A:$A,$A260,CSV!E:E) +SUMIF(CSV!$B:$B,$A260,CSV!D:D))/$D260</f>
        <v>1</v>
      </c>
      <c r="L260" s="6">
        <f>SUMIF(CSV!$A:$A,$A260,CSV!E:E)/$B260</f>
        <v>0.75</v>
      </c>
      <c r="M260" s="6">
        <f>SUMIF(CSV!$B:$B,$A260,CSV!D:D)/$C260</f>
        <v>1.1666666666666667</v>
      </c>
      <c r="N260" s="10">
        <f>(SUMIF(CSV!$A:$A,$A260,CSV!L:L) +SUMIF(CSV!$B:$B,$A260,CSV!L:L))/$D260</f>
        <v>1.5</v>
      </c>
      <c r="O260" s="6">
        <f>SUMIF(CSV!$A:$A,$A260,CSV!L:L)/$B260</f>
        <v>1.25</v>
      </c>
      <c r="P260" s="6">
        <f>SUMIF(CSV!$B:$B,$A260,CSV!L:L)/$C260</f>
        <v>1.6666666666666667</v>
      </c>
      <c r="Q260" s="10">
        <f>(SUMIF(CSV!$A:$A,$A260,CSV!H:H) +SUMIF(CSV!$B:$B,$A260,CSV!J:J))/$D260</f>
        <v>0.7</v>
      </c>
      <c r="R260" s="6">
        <f>SUMIF(CSV!$A:$A,$A260,CSV!H:H)/$B260</f>
        <v>0.5</v>
      </c>
      <c r="S260" s="6">
        <f>SUMIF(CSV!$B:$B,$A260,CSV!J:J)/$C260</f>
        <v>0.83333333333333337</v>
      </c>
      <c r="T260" s="10">
        <f>(SUMIF(CSV!$A:$A,$A260,CSV!I:I) +SUMIF(CSV!$B:$B,$A260,CSV!K:K))/$D260</f>
        <v>0.8</v>
      </c>
      <c r="U260" s="6">
        <f>SUMIF(CSV!$A:$A,$A260,CSV!I:I)/$B260</f>
        <v>0.75</v>
      </c>
      <c r="V260" s="6">
        <f>SUMIF(CSV!$B:$B,$A260,CSV!K:K)/$C260</f>
        <v>0.83333333333333337</v>
      </c>
      <c r="W260" s="10">
        <f>(SUMIF(CSV!$A:$A,$A260,CSV!Q:Q) +SUMIF(CSV!$B:$B,$A260,CSV!Q:Q))/$D260</f>
        <v>1.1000000000000001</v>
      </c>
      <c r="X260" s="6">
        <f>SUMIF(CSV!$A:$A,$A260,CSV!Q:Q)/$B260</f>
        <v>1.25</v>
      </c>
      <c r="Y260" s="6">
        <f>SUMIF(CSV!$B:$B,$A260,CSV!Q:Q)/$C260</f>
        <v>1</v>
      </c>
      <c r="Z260" s="10">
        <f>(SUMIF(CSV!$A:$A,$A260,CSV!M:M) +SUMIF(CSV!$B:$B,$A260,CSV!O:O))/$D260</f>
        <v>0.9</v>
      </c>
      <c r="AA260" s="6">
        <f>SUMIF(CSV!$A:$A,$A260,CSV!M:M)/$B260</f>
        <v>1.25</v>
      </c>
      <c r="AB260" s="6">
        <f>SUMIF(CSV!$B:$B,$A260,CSV!O:O)/$C260</f>
        <v>0.66666666666666663</v>
      </c>
      <c r="AC260" s="10">
        <f>(SUMIF(CSV!$A:$A,$A260,CSV!N:N) +SUMIF(CSV!$B:$B,$A260,CSV!P:P))/$D260</f>
        <v>0.2</v>
      </c>
      <c r="AD260" s="6">
        <f>SUMIF(CSV!$A:$A,$A260,CSV!N:N)/$B260</f>
        <v>0</v>
      </c>
      <c r="AE260" s="14">
        <f>SUMIF(CSV!$B:$B,$A260,CSV!P:P)/$C260</f>
        <v>0.33333333333333331</v>
      </c>
    </row>
    <row r="261" spans="1:31" x14ac:dyDescent="0.3">
      <c r="A261" s="62" t="s">
        <v>348</v>
      </c>
      <c r="B261" s="9">
        <f>COUNTIF(CSV!A:A,A261)</f>
        <v>6</v>
      </c>
      <c r="C261" s="4">
        <f>COUNTIF(CSV!B:B,A261)</f>
        <v>6</v>
      </c>
      <c r="D261" s="4">
        <f t="shared" si="9"/>
        <v>12</v>
      </c>
      <c r="E261" s="10">
        <f>(SUMIF(CSV!$A:$A,$A261,CSV!F:F) +SUMIF(CSV!$B:$B,$A261,CSV!F:F))/$D261</f>
        <v>3.1666666666666665</v>
      </c>
      <c r="F261" s="6">
        <f>SUMIF(CSV!$A:$A,$A261,CSV!F:F)/$B261</f>
        <v>3.6666666666666665</v>
      </c>
      <c r="G261" s="6">
        <f>SUMIF(CSV!$B:$B,$A261,CSV!F:F)/$C261</f>
        <v>2.6666666666666665</v>
      </c>
      <c r="H261" s="10">
        <f>(SUMIF(CSV!$A:$A,$A261,CSV!D:D) +SUMIF(CSV!$B:$B,$A261,CSV!E:E))/$D261</f>
        <v>1.9166666666666667</v>
      </c>
      <c r="I261" s="6">
        <f>SUMIF(CSV!$A:$A,$A261,CSV!D:D)/$B261</f>
        <v>2.1666666666666665</v>
      </c>
      <c r="J261" s="6">
        <f>SUMIF(CSV!$B:$B,$A261,CSV!E:E)/$C261</f>
        <v>1.6666666666666667</v>
      </c>
      <c r="K261" s="10">
        <f>(SUMIF(CSV!$A:$A,$A261,CSV!E:E) +SUMIF(CSV!$B:$B,$A261,CSV!D:D))/$D261</f>
        <v>1.25</v>
      </c>
      <c r="L261" s="6">
        <f>SUMIF(CSV!$A:$A,$A261,CSV!E:E)/$B261</f>
        <v>1.5</v>
      </c>
      <c r="M261" s="6">
        <f>SUMIF(CSV!$B:$B,$A261,CSV!D:D)/$C261</f>
        <v>1</v>
      </c>
      <c r="N261" s="10">
        <f>(SUMIF(CSV!$A:$A,$A261,CSV!L:L) +SUMIF(CSV!$B:$B,$A261,CSV!L:L))/$D261</f>
        <v>1.5</v>
      </c>
      <c r="O261" s="6">
        <f>SUMIF(CSV!$A:$A,$A261,CSV!L:L)/$B261</f>
        <v>2</v>
      </c>
      <c r="P261" s="6">
        <f>SUMIF(CSV!$B:$B,$A261,CSV!L:L)/$C261</f>
        <v>1</v>
      </c>
      <c r="Q261" s="10">
        <f>(SUMIF(CSV!$A:$A,$A261,CSV!H:H) +SUMIF(CSV!$B:$B,$A261,CSV!J:J))/$D261</f>
        <v>0.91666666666666663</v>
      </c>
      <c r="R261" s="6">
        <f>SUMIF(CSV!$A:$A,$A261,CSV!H:H)/$B261</f>
        <v>1.3333333333333333</v>
      </c>
      <c r="S261" s="6">
        <f>SUMIF(CSV!$B:$B,$A261,CSV!J:J)/$C261</f>
        <v>0.5</v>
      </c>
      <c r="T261" s="10">
        <f>(SUMIF(CSV!$A:$A,$A261,CSV!I:I) +SUMIF(CSV!$B:$B,$A261,CSV!K:K))/$D261</f>
        <v>0.58333333333333337</v>
      </c>
      <c r="U261" s="6">
        <f>SUMIF(CSV!$A:$A,$A261,CSV!I:I)/$B261</f>
        <v>0.66666666666666663</v>
      </c>
      <c r="V261" s="6">
        <f>SUMIF(CSV!$B:$B,$A261,CSV!K:K)/$C261</f>
        <v>0.5</v>
      </c>
      <c r="W261" s="10">
        <f>(SUMIF(CSV!$A:$A,$A261,CSV!Q:Q) +SUMIF(CSV!$B:$B,$A261,CSV!Q:Q))/$D261</f>
        <v>1.6666666666666667</v>
      </c>
      <c r="X261" s="6">
        <f>SUMIF(CSV!$A:$A,$A261,CSV!Q:Q)/$B261</f>
        <v>1.6666666666666667</v>
      </c>
      <c r="Y261" s="6">
        <f>SUMIF(CSV!$B:$B,$A261,CSV!Q:Q)/$C261</f>
        <v>1.6666666666666667</v>
      </c>
      <c r="Z261" s="10">
        <f>(SUMIF(CSV!$A:$A,$A261,CSV!M:M) +SUMIF(CSV!$B:$B,$A261,CSV!O:O))/$D261</f>
        <v>1</v>
      </c>
      <c r="AA261" s="6">
        <f>SUMIF(CSV!$A:$A,$A261,CSV!M:M)/$B261</f>
        <v>0.83333333333333337</v>
      </c>
      <c r="AB261" s="6">
        <f>SUMIF(CSV!$B:$B,$A261,CSV!O:O)/$C261</f>
        <v>1.1666666666666667</v>
      </c>
      <c r="AC261" s="10">
        <f>(SUMIF(CSV!$A:$A,$A261,CSV!N:N) +SUMIF(CSV!$B:$B,$A261,CSV!P:P))/$D261</f>
        <v>0.66666666666666663</v>
      </c>
      <c r="AD261" s="6">
        <f>SUMIF(CSV!$A:$A,$A261,CSV!N:N)/$B261</f>
        <v>0.83333333333333337</v>
      </c>
      <c r="AE261" s="14">
        <f>SUMIF(CSV!$B:$B,$A261,CSV!P:P)/$C261</f>
        <v>0.5</v>
      </c>
    </row>
    <row r="262" spans="1:31" x14ac:dyDescent="0.3">
      <c r="A262" s="62" t="s">
        <v>361</v>
      </c>
      <c r="B262" s="9">
        <f>COUNTIF(CSV!A:A,A262)</f>
        <v>6</v>
      </c>
      <c r="C262" s="4">
        <f>COUNTIF(CSV!B:B,A262)</f>
        <v>4</v>
      </c>
      <c r="D262" s="4">
        <f t="shared" si="9"/>
        <v>10</v>
      </c>
      <c r="E262" s="10">
        <f>(SUMIF(CSV!$A:$A,$A262,CSV!F:F) +SUMIF(CSV!$B:$B,$A262,CSV!F:F))/$D262</f>
        <v>2.5</v>
      </c>
      <c r="F262" s="6">
        <f>SUMIF(CSV!$A:$A,$A262,CSV!F:F)/$B262</f>
        <v>2.1666666666666665</v>
      </c>
      <c r="G262" s="6">
        <f>SUMIF(CSV!$B:$B,$A262,CSV!F:F)/$C262</f>
        <v>3</v>
      </c>
      <c r="H262" s="10">
        <f>(SUMIF(CSV!$A:$A,$A262,CSV!D:D) +SUMIF(CSV!$B:$B,$A262,CSV!E:E))/$D262</f>
        <v>1</v>
      </c>
      <c r="I262" s="6">
        <f>SUMIF(CSV!$A:$A,$A262,CSV!D:D)/$B262</f>
        <v>0.83333333333333337</v>
      </c>
      <c r="J262" s="6">
        <f>SUMIF(CSV!$B:$B,$A262,CSV!E:E)/$C262</f>
        <v>1.25</v>
      </c>
      <c r="K262" s="10">
        <f>(SUMIF(CSV!$A:$A,$A262,CSV!E:E) +SUMIF(CSV!$B:$B,$A262,CSV!D:D))/$D262</f>
        <v>1.5</v>
      </c>
      <c r="L262" s="6">
        <f>SUMIF(CSV!$A:$A,$A262,CSV!E:E)/$B262</f>
        <v>1.3333333333333333</v>
      </c>
      <c r="M262" s="6">
        <f>SUMIF(CSV!$B:$B,$A262,CSV!D:D)/$C262</f>
        <v>1.75</v>
      </c>
      <c r="N262" s="10">
        <f>(SUMIF(CSV!$A:$A,$A262,CSV!L:L) +SUMIF(CSV!$B:$B,$A262,CSV!L:L))/$D262</f>
        <v>0.8</v>
      </c>
      <c r="O262" s="6">
        <f>SUMIF(CSV!$A:$A,$A262,CSV!L:L)/$B262</f>
        <v>0.66666666666666663</v>
      </c>
      <c r="P262" s="6">
        <f>SUMIF(CSV!$B:$B,$A262,CSV!L:L)/$C262</f>
        <v>1</v>
      </c>
      <c r="Q262" s="10">
        <f>(SUMIF(CSV!$A:$A,$A262,CSV!H:H) +SUMIF(CSV!$B:$B,$A262,CSV!J:J))/$D262</f>
        <v>0.4</v>
      </c>
      <c r="R262" s="6">
        <f>SUMIF(CSV!$A:$A,$A262,CSV!H:H)/$B262</f>
        <v>0.33333333333333331</v>
      </c>
      <c r="S262" s="6">
        <f>SUMIF(CSV!$B:$B,$A262,CSV!J:J)/$C262</f>
        <v>0.5</v>
      </c>
      <c r="T262" s="10">
        <f>(SUMIF(CSV!$A:$A,$A262,CSV!I:I) +SUMIF(CSV!$B:$B,$A262,CSV!K:K))/$D262</f>
        <v>0.4</v>
      </c>
      <c r="U262" s="6">
        <f>SUMIF(CSV!$A:$A,$A262,CSV!I:I)/$B262</f>
        <v>0.33333333333333331</v>
      </c>
      <c r="V262" s="6">
        <f>SUMIF(CSV!$B:$B,$A262,CSV!K:K)/$C262</f>
        <v>0.5</v>
      </c>
      <c r="W262" s="10">
        <f>(SUMIF(CSV!$A:$A,$A262,CSV!Q:Q) +SUMIF(CSV!$B:$B,$A262,CSV!Q:Q))/$D262</f>
        <v>1.7</v>
      </c>
      <c r="X262" s="6">
        <f>SUMIF(CSV!$A:$A,$A262,CSV!Q:Q)/$B262</f>
        <v>1.5</v>
      </c>
      <c r="Y262" s="6">
        <f>SUMIF(CSV!$B:$B,$A262,CSV!Q:Q)/$C262</f>
        <v>2</v>
      </c>
      <c r="Z262" s="10">
        <f>(SUMIF(CSV!$A:$A,$A262,CSV!M:M) +SUMIF(CSV!$B:$B,$A262,CSV!O:O))/$D262</f>
        <v>0.6</v>
      </c>
      <c r="AA262" s="6">
        <f>SUMIF(CSV!$A:$A,$A262,CSV!M:M)/$B262</f>
        <v>0.5</v>
      </c>
      <c r="AB262" s="6">
        <f>SUMIF(CSV!$B:$B,$A262,CSV!O:O)/$C262</f>
        <v>0.75</v>
      </c>
      <c r="AC262" s="10">
        <f>(SUMIF(CSV!$A:$A,$A262,CSV!N:N) +SUMIF(CSV!$B:$B,$A262,CSV!P:P))/$D262</f>
        <v>1.1000000000000001</v>
      </c>
      <c r="AD262" s="6">
        <f>SUMIF(CSV!$A:$A,$A262,CSV!N:N)/$B262</f>
        <v>1</v>
      </c>
      <c r="AE262" s="14">
        <f>SUMIF(CSV!$B:$B,$A262,CSV!P:P)/$C262</f>
        <v>1.25</v>
      </c>
    </row>
    <row r="263" spans="1:31" x14ac:dyDescent="0.3">
      <c r="A263" s="62" t="s">
        <v>352</v>
      </c>
      <c r="B263" s="9">
        <f>COUNTIF(CSV!A:A,A263)</f>
        <v>5</v>
      </c>
      <c r="C263" s="4">
        <f>COUNTIF(CSV!B:B,A263)</f>
        <v>5</v>
      </c>
      <c r="D263" s="4">
        <f t="shared" si="9"/>
        <v>10</v>
      </c>
      <c r="E263" s="10">
        <f>(SUMIF(CSV!$A:$A,$A263,CSV!F:F) +SUMIF(CSV!$B:$B,$A263,CSV!F:F))/$D263</f>
        <v>2.8</v>
      </c>
      <c r="F263" s="6">
        <f>SUMIF(CSV!$A:$A,$A263,CSV!F:F)/$B263</f>
        <v>2</v>
      </c>
      <c r="G263" s="6">
        <f>SUMIF(CSV!$B:$B,$A263,CSV!F:F)/$C263</f>
        <v>3.6</v>
      </c>
      <c r="H263" s="10">
        <f>(SUMIF(CSV!$A:$A,$A263,CSV!D:D) +SUMIF(CSV!$B:$B,$A263,CSV!E:E))/$D263</f>
        <v>1.6</v>
      </c>
      <c r="I263" s="6">
        <f>SUMIF(CSV!$A:$A,$A263,CSV!D:D)/$B263</f>
        <v>1.2</v>
      </c>
      <c r="J263" s="6">
        <f>SUMIF(CSV!$B:$B,$A263,CSV!E:E)/$C263</f>
        <v>2</v>
      </c>
      <c r="K263" s="10">
        <f>(SUMIF(CSV!$A:$A,$A263,CSV!E:E) +SUMIF(CSV!$B:$B,$A263,CSV!D:D))/$D263</f>
        <v>1.2</v>
      </c>
      <c r="L263" s="6">
        <f>SUMIF(CSV!$A:$A,$A263,CSV!E:E)/$B263</f>
        <v>0.8</v>
      </c>
      <c r="M263" s="6">
        <f>SUMIF(CSV!$B:$B,$A263,CSV!D:D)/$C263</f>
        <v>1.6</v>
      </c>
      <c r="N263" s="10">
        <f>(SUMIF(CSV!$A:$A,$A263,CSV!L:L) +SUMIF(CSV!$B:$B,$A263,CSV!L:L))/$D263</f>
        <v>1.9</v>
      </c>
      <c r="O263" s="6">
        <f>SUMIF(CSV!$A:$A,$A263,CSV!L:L)/$B263</f>
        <v>1.6</v>
      </c>
      <c r="P263" s="6">
        <f>SUMIF(CSV!$B:$B,$A263,CSV!L:L)/$C263</f>
        <v>2.2000000000000002</v>
      </c>
      <c r="Q263" s="10">
        <f>(SUMIF(CSV!$A:$A,$A263,CSV!H:H) +SUMIF(CSV!$B:$B,$A263,CSV!J:J))/$D263</f>
        <v>0.9</v>
      </c>
      <c r="R263" s="6">
        <f>SUMIF(CSV!$A:$A,$A263,CSV!H:H)/$B263</f>
        <v>0.8</v>
      </c>
      <c r="S263" s="6">
        <f>SUMIF(CSV!$B:$B,$A263,CSV!J:J)/$C263</f>
        <v>1</v>
      </c>
      <c r="T263" s="10">
        <f>(SUMIF(CSV!$A:$A,$A263,CSV!I:I) +SUMIF(CSV!$B:$B,$A263,CSV!K:K))/$D263</f>
        <v>1</v>
      </c>
      <c r="U263" s="6">
        <f>SUMIF(CSV!$A:$A,$A263,CSV!I:I)/$B263</f>
        <v>0.8</v>
      </c>
      <c r="V263" s="6">
        <f>SUMIF(CSV!$B:$B,$A263,CSV!K:K)/$C263</f>
        <v>1.2</v>
      </c>
      <c r="W263" s="10">
        <f>(SUMIF(CSV!$A:$A,$A263,CSV!Q:Q) +SUMIF(CSV!$B:$B,$A263,CSV!Q:Q))/$D263</f>
        <v>0.9</v>
      </c>
      <c r="X263" s="6">
        <f>SUMIF(CSV!$A:$A,$A263,CSV!Q:Q)/$B263</f>
        <v>0.4</v>
      </c>
      <c r="Y263" s="6">
        <f>SUMIF(CSV!$B:$B,$A263,CSV!Q:Q)/$C263</f>
        <v>1.4</v>
      </c>
      <c r="Z263" s="10">
        <f>(SUMIF(CSV!$A:$A,$A263,CSV!M:M) +SUMIF(CSV!$B:$B,$A263,CSV!O:O))/$D263</f>
        <v>0.7</v>
      </c>
      <c r="AA263" s="6">
        <f>SUMIF(CSV!$A:$A,$A263,CSV!M:M)/$B263</f>
        <v>0.4</v>
      </c>
      <c r="AB263" s="6">
        <f>SUMIF(CSV!$B:$B,$A263,CSV!O:O)/$C263</f>
        <v>1</v>
      </c>
      <c r="AC263" s="10">
        <f>(SUMIF(CSV!$A:$A,$A263,CSV!N:N) +SUMIF(CSV!$B:$B,$A263,CSV!P:P))/$D263</f>
        <v>0.2</v>
      </c>
      <c r="AD263" s="6">
        <f>SUMIF(CSV!$A:$A,$A263,CSV!N:N)/$B263</f>
        <v>0</v>
      </c>
      <c r="AE263" s="14">
        <f>SUMIF(CSV!$B:$B,$A263,CSV!P:P)/$C263</f>
        <v>0.4</v>
      </c>
    </row>
    <row r="264" spans="1:31" x14ac:dyDescent="0.3">
      <c r="A264" s="62" t="s">
        <v>345</v>
      </c>
      <c r="B264" s="9">
        <f>COUNTIF(CSV!A:A,A264)</f>
        <v>6</v>
      </c>
      <c r="C264" s="4">
        <f>COUNTIF(CSV!B:B,A264)</f>
        <v>4</v>
      </c>
      <c r="D264" s="4">
        <f t="shared" si="9"/>
        <v>10</v>
      </c>
      <c r="E264" s="10">
        <f>(SUMIF(CSV!$A:$A,$A264,CSV!F:F) +SUMIF(CSV!$B:$B,$A264,CSV!F:F))/$D264</f>
        <v>3.5</v>
      </c>
      <c r="F264" s="6">
        <f>SUMIF(CSV!$A:$A,$A264,CSV!F:F)/$B264</f>
        <v>4.333333333333333</v>
      </c>
      <c r="G264" s="6">
        <f>SUMIF(CSV!$B:$B,$A264,CSV!F:F)/$C264</f>
        <v>2.25</v>
      </c>
      <c r="H264" s="10">
        <f>(SUMIF(CSV!$A:$A,$A264,CSV!D:D) +SUMIF(CSV!$B:$B,$A264,CSV!E:E))/$D264</f>
        <v>2.6</v>
      </c>
      <c r="I264" s="6">
        <f>SUMIF(CSV!$A:$A,$A264,CSV!D:D)/$B264</f>
        <v>3.1666666666666665</v>
      </c>
      <c r="J264" s="6">
        <f>SUMIF(CSV!$B:$B,$A264,CSV!E:E)/$C264</f>
        <v>1.75</v>
      </c>
      <c r="K264" s="10">
        <f>(SUMIF(CSV!$A:$A,$A264,CSV!E:E) +SUMIF(CSV!$B:$B,$A264,CSV!D:D))/$D264</f>
        <v>0.9</v>
      </c>
      <c r="L264" s="6">
        <f>SUMIF(CSV!$A:$A,$A264,CSV!E:E)/$B264</f>
        <v>1.1666666666666667</v>
      </c>
      <c r="M264" s="6">
        <f>SUMIF(CSV!$B:$B,$A264,CSV!D:D)/$C264</f>
        <v>0.5</v>
      </c>
      <c r="N264" s="10">
        <f>(SUMIF(CSV!$A:$A,$A264,CSV!L:L) +SUMIF(CSV!$B:$B,$A264,CSV!L:L))/$D264</f>
        <v>1.1000000000000001</v>
      </c>
      <c r="O264" s="6">
        <f>SUMIF(CSV!$A:$A,$A264,CSV!L:L)/$B264</f>
        <v>1.3333333333333333</v>
      </c>
      <c r="P264" s="6">
        <f>SUMIF(CSV!$B:$B,$A264,CSV!L:L)/$C264</f>
        <v>0.75</v>
      </c>
      <c r="Q264" s="10">
        <f>(SUMIF(CSV!$A:$A,$A264,CSV!H:H) +SUMIF(CSV!$B:$B,$A264,CSV!J:J))/$D264</f>
        <v>0.9</v>
      </c>
      <c r="R264" s="6">
        <f>SUMIF(CSV!$A:$A,$A264,CSV!H:H)/$B264</f>
        <v>1</v>
      </c>
      <c r="S264" s="6">
        <f>SUMIF(CSV!$B:$B,$A264,CSV!J:J)/$C264</f>
        <v>0.75</v>
      </c>
      <c r="T264" s="10">
        <f>(SUMIF(CSV!$A:$A,$A264,CSV!I:I) +SUMIF(CSV!$B:$B,$A264,CSV!K:K))/$D264</f>
        <v>0.2</v>
      </c>
      <c r="U264" s="6">
        <f>SUMIF(CSV!$A:$A,$A264,CSV!I:I)/$B264</f>
        <v>0.33333333333333331</v>
      </c>
      <c r="V264" s="6">
        <f>SUMIF(CSV!$B:$B,$A264,CSV!K:K)/$C264</f>
        <v>0</v>
      </c>
      <c r="W264" s="10">
        <f>(SUMIF(CSV!$A:$A,$A264,CSV!Q:Q) +SUMIF(CSV!$B:$B,$A264,CSV!Q:Q))/$D264</f>
        <v>2.4</v>
      </c>
      <c r="X264" s="6">
        <f>SUMIF(CSV!$A:$A,$A264,CSV!Q:Q)/$B264</f>
        <v>3</v>
      </c>
      <c r="Y264" s="6">
        <f>SUMIF(CSV!$B:$B,$A264,CSV!Q:Q)/$C264</f>
        <v>1.5</v>
      </c>
      <c r="Z264" s="10">
        <f>(SUMIF(CSV!$A:$A,$A264,CSV!M:M) +SUMIF(CSV!$B:$B,$A264,CSV!O:O))/$D264</f>
        <v>1.7</v>
      </c>
      <c r="AA264" s="6">
        <f>SUMIF(CSV!$A:$A,$A264,CSV!M:M)/$B264</f>
        <v>2.1666666666666665</v>
      </c>
      <c r="AB264" s="6">
        <f>SUMIF(CSV!$B:$B,$A264,CSV!O:O)/$C264</f>
        <v>1</v>
      </c>
      <c r="AC264" s="10">
        <f>(SUMIF(CSV!$A:$A,$A264,CSV!N:N) +SUMIF(CSV!$B:$B,$A264,CSV!P:P))/$D264</f>
        <v>0.7</v>
      </c>
      <c r="AD264" s="6">
        <f>SUMIF(CSV!$A:$A,$A264,CSV!N:N)/$B264</f>
        <v>0.83333333333333337</v>
      </c>
      <c r="AE264" s="14">
        <f>SUMIF(CSV!$B:$B,$A264,CSV!P:P)/$C264</f>
        <v>0.5</v>
      </c>
    </row>
    <row r="265" spans="1:31" x14ac:dyDescent="0.3">
      <c r="A265" s="62" t="s">
        <v>360</v>
      </c>
      <c r="B265" s="9">
        <f>COUNTIF(CSV!A:A,A265)</f>
        <v>6</v>
      </c>
      <c r="C265" s="4">
        <f>COUNTIF(CSV!B:B,A265)</f>
        <v>6</v>
      </c>
      <c r="D265" s="4">
        <f t="shared" si="9"/>
        <v>12</v>
      </c>
      <c r="E265" s="10">
        <f>(SUMIF(CSV!$A:$A,$A265,CSV!F:F) +SUMIF(CSV!$B:$B,$A265,CSV!F:F))/$D265</f>
        <v>3.3333333333333335</v>
      </c>
      <c r="F265" s="6">
        <f>SUMIF(CSV!$A:$A,$A265,CSV!F:F)/$B265</f>
        <v>3.1666666666666665</v>
      </c>
      <c r="G265" s="6">
        <f>SUMIF(CSV!$B:$B,$A265,CSV!F:F)/$C265</f>
        <v>3.5</v>
      </c>
      <c r="H265" s="10">
        <f>(SUMIF(CSV!$A:$A,$A265,CSV!D:D) +SUMIF(CSV!$B:$B,$A265,CSV!E:E))/$D265</f>
        <v>1.25</v>
      </c>
      <c r="I265" s="6">
        <f>SUMIF(CSV!$A:$A,$A265,CSV!D:D)/$B265</f>
        <v>1.3333333333333333</v>
      </c>
      <c r="J265" s="6">
        <f>SUMIF(CSV!$B:$B,$A265,CSV!E:E)/$C265</f>
        <v>1.1666666666666667</v>
      </c>
      <c r="K265" s="10">
        <f>(SUMIF(CSV!$A:$A,$A265,CSV!E:E) +SUMIF(CSV!$B:$B,$A265,CSV!D:D))/$D265</f>
        <v>2.0833333333333335</v>
      </c>
      <c r="L265" s="6">
        <f>SUMIF(CSV!$A:$A,$A265,CSV!E:E)/$B265</f>
        <v>1.8333333333333333</v>
      </c>
      <c r="M265" s="6">
        <f>SUMIF(CSV!$B:$B,$A265,CSV!D:D)/$C265</f>
        <v>2.3333333333333335</v>
      </c>
      <c r="N265" s="10">
        <f>(SUMIF(CSV!$A:$A,$A265,CSV!L:L) +SUMIF(CSV!$B:$B,$A265,CSV!L:L))/$D265</f>
        <v>1.25</v>
      </c>
      <c r="O265" s="6">
        <f>SUMIF(CSV!$A:$A,$A265,CSV!L:L)/$B265</f>
        <v>1.3333333333333333</v>
      </c>
      <c r="P265" s="6">
        <f>SUMIF(CSV!$B:$B,$A265,CSV!L:L)/$C265</f>
        <v>1.1666666666666667</v>
      </c>
      <c r="Q265" s="10">
        <f>(SUMIF(CSV!$A:$A,$A265,CSV!H:H) +SUMIF(CSV!$B:$B,$A265,CSV!J:J))/$D265</f>
        <v>0.5</v>
      </c>
      <c r="R265" s="6">
        <f>SUMIF(CSV!$A:$A,$A265,CSV!H:H)/$B265</f>
        <v>0.66666666666666663</v>
      </c>
      <c r="S265" s="6">
        <f>SUMIF(CSV!$B:$B,$A265,CSV!J:J)/$C265</f>
        <v>0.33333333333333331</v>
      </c>
      <c r="T265" s="10">
        <f>(SUMIF(CSV!$A:$A,$A265,CSV!I:I) +SUMIF(CSV!$B:$B,$A265,CSV!K:K))/$D265</f>
        <v>0.75</v>
      </c>
      <c r="U265" s="6">
        <f>SUMIF(CSV!$A:$A,$A265,CSV!I:I)/$B265</f>
        <v>0.66666666666666663</v>
      </c>
      <c r="V265" s="6">
        <f>SUMIF(CSV!$B:$B,$A265,CSV!K:K)/$C265</f>
        <v>0.83333333333333337</v>
      </c>
      <c r="W265" s="10">
        <f>(SUMIF(CSV!$A:$A,$A265,CSV!Q:Q) +SUMIF(CSV!$B:$B,$A265,CSV!Q:Q))/$D265</f>
        <v>2.0833333333333335</v>
      </c>
      <c r="X265" s="6">
        <f>SUMIF(CSV!$A:$A,$A265,CSV!Q:Q)/$B265</f>
        <v>1.8333333333333333</v>
      </c>
      <c r="Y265" s="6">
        <f>SUMIF(CSV!$B:$B,$A265,CSV!Q:Q)/$C265</f>
        <v>2.3333333333333335</v>
      </c>
      <c r="Z265" s="10">
        <f>(SUMIF(CSV!$A:$A,$A265,CSV!M:M) +SUMIF(CSV!$B:$B,$A265,CSV!O:O))/$D265</f>
        <v>0.75</v>
      </c>
      <c r="AA265" s="6">
        <f>SUMIF(CSV!$A:$A,$A265,CSV!M:M)/$B265</f>
        <v>0.66666666666666663</v>
      </c>
      <c r="AB265" s="6">
        <f>SUMIF(CSV!$B:$B,$A265,CSV!O:O)/$C265</f>
        <v>0.83333333333333337</v>
      </c>
      <c r="AC265" s="10">
        <f>(SUMIF(CSV!$A:$A,$A265,CSV!N:N) +SUMIF(CSV!$B:$B,$A265,CSV!P:P))/$D265</f>
        <v>1.3333333333333333</v>
      </c>
      <c r="AD265" s="6">
        <f>SUMIF(CSV!$A:$A,$A265,CSV!N:N)/$B265</f>
        <v>1.1666666666666667</v>
      </c>
      <c r="AE265" s="14">
        <f>SUMIF(CSV!$B:$B,$A265,CSV!P:P)/$C265</f>
        <v>1.5</v>
      </c>
    </row>
    <row r="266" spans="1:31" x14ac:dyDescent="0.3">
      <c r="A266" s="62" t="s">
        <v>359</v>
      </c>
      <c r="B266" s="9">
        <f>COUNTIF(CSV!A:A,A266)</f>
        <v>6</v>
      </c>
      <c r="C266" s="4">
        <f>COUNTIF(CSV!B:B,A266)</f>
        <v>5</v>
      </c>
      <c r="D266" s="4">
        <f t="shared" si="9"/>
        <v>11</v>
      </c>
      <c r="E266" s="10">
        <f>(SUMIF(CSV!$A:$A,$A266,CSV!F:F) +SUMIF(CSV!$B:$B,$A266,CSV!F:F))/$D266</f>
        <v>2.6363636363636362</v>
      </c>
      <c r="F266" s="6">
        <f>SUMIF(CSV!$A:$A,$A266,CSV!F:F)/$B266</f>
        <v>3</v>
      </c>
      <c r="G266" s="6">
        <f>SUMIF(CSV!$B:$B,$A266,CSV!F:F)/$C266</f>
        <v>2.2000000000000002</v>
      </c>
      <c r="H266" s="10">
        <f>(SUMIF(CSV!$A:$A,$A266,CSV!D:D) +SUMIF(CSV!$B:$B,$A266,CSV!E:E))/$D266</f>
        <v>0.90909090909090906</v>
      </c>
      <c r="I266" s="6">
        <f>SUMIF(CSV!$A:$A,$A266,CSV!D:D)/$B266</f>
        <v>1</v>
      </c>
      <c r="J266" s="6">
        <f>SUMIF(CSV!$B:$B,$A266,CSV!E:E)/$C266</f>
        <v>0.8</v>
      </c>
      <c r="K266" s="10">
        <f>(SUMIF(CSV!$A:$A,$A266,CSV!E:E) +SUMIF(CSV!$B:$B,$A266,CSV!D:D))/$D266</f>
        <v>1.7272727272727273</v>
      </c>
      <c r="L266" s="6">
        <f>SUMIF(CSV!$A:$A,$A266,CSV!E:E)/$B266</f>
        <v>2</v>
      </c>
      <c r="M266" s="6">
        <f>SUMIF(CSV!$B:$B,$A266,CSV!D:D)/$C266</f>
        <v>1.4</v>
      </c>
      <c r="N266" s="10">
        <f>(SUMIF(CSV!$A:$A,$A266,CSV!L:L) +SUMIF(CSV!$B:$B,$A266,CSV!L:L))/$D266</f>
        <v>1.0909090909090908</v>
      </c>
      <c r="O266" s="6">
        <f>SUMIF(CSV!$A:$A,$A266,CSV!L:L)/$B266</f>
        <v>1.6666666666666667</v>
      </c>
      <c r="P266" s="6">
        <f>SUMIF(CSV!$B:$B,$A266,CSV!L:L)/$C266</f>
        <v>0.4</v>
      </c>
      <c r="Q266" s="10">
        <f>(SUMIF(CSV!$A:$A,$A266,CSV!H:H) +SUMIF(CSV!$B:$B,$A266,CSV!J:J))/$D266</f>
        <v>0.45454545454545453</v>
      </c>
      <c r="R266" s="6">
        <f>SUMIF(CSV!$A:$A,$A266,CSV!H:H)/$B266</f>
        <v>0.66666666666666663</v>
      </c>
      <c r="S266" s="6">
        <f>SUMIF(CSV!$B:$B,$A266,CSV!J:J)/$C266</f>
        <v>0.2</v>
      </c>
      <c r="T266" s="10">
        <f>(SUMIF(CSV!$A:$A,$A266,CSV!I:I) +SUMIF(CSV!$B:$B,$A266,CSV!K:K))/$D266</f>
        <v>0.63636363636363635</v>
      </c>
      <c r="U266" s="6">
        <f>SUMIF(CSV!$A:$A,$A266,CSV!I:I)/$B266</f>
        <v>1</v>
      </c>
      <c r="V266" s="6">
        <f>SUMIF(CSV!$B:$B,$A266,CSV!K:K)/$C266</f>
        <v>0.2</v>
      </c>
      <c r="W266" s="10">
        <f>(SUMIF(CSV!$A:$A,$A266,CSV!Q:Q) +SUMIF(CSV!$B:$B,$A266,CSV!Q:Q))/$D266</f>
        <v>1.5454545454545454</v>
      </c>
      <c r="X266" s="6">
        <f>SUMIF(CSV!$A:$A,$A266,CSV!Q:Q)/$B266</f>
        <v>1.3333333333333333</v>
      </c>
      <c r="Y266" s="6">
        <f>SUMIF(CSV!$B:$B,$A266,CSV!Q:Q)/$C266</f>
        <v>1.8</v>
      </c>
      <c r="Z266" s="10">
        <f>(SUMIF(CSV!$A:$A,$A266,CSV!M:M) +SUMIF(CSV!$B:$B,$A266,CSV!O:O))/$D266</f>
        <v>0.45454545454545453</v>
      </c>
      <c r="AA266" s="6">
        <f>SUMIF(CSV!$A:$A,$A266,CSV!M:M)/$B266</f>
        <v>0.33333333333333331</v>
      </c>
      <c r="AB266" s="6">
        <f>SUMIF(CSV!$B:$B,$A266,CSV!O:O)/$C266</f>
        <v>0.6</v>
      </c>
      <c r="AC266" s="10">
        <f>(SUMIF(CSV!$A:$A,$A266,CSV!N:N) +SUMIF(CSV!$B:$B,$A266,CSV!P:P))/$D266</f>
        <v>1.0909090909090908</v>
      </c>
      <c r="AD266" s="6">
        <f>SUMIF(CSV!$A:$A,$A266,CSV!N:N)/$B266</f>
        <v>1</v>
      </c>
      <c r="AE266" s="14">
        <f>SUMIF(CSV!$B:$B,$A266,CSV!P:P)/$C266</f>
        <v>1.2</v>
      </c>
    </row>
    <row r="267" spans="1:31" x14ac:dyDescent="0.3">
      <c r="A267" s="62" t="s">
        <v>350</v>
      </c>
      <c r="B267" s="9">
        <f>COUNTIF(CSV!A:A,A267)</f>
        <v>7</v>
      </c>
      <c r="C267" s="4">
        <f>COUNTIF(CSV!B:B,A267)</f>
        <v>4</v>
      </c>
      <c r="D267" s="4">
        <f t="shared" si="9"/>
        <v>11</v>
      </c>
      <c r="E267" s="10">
        <f>(SUMIF(CSV!$A:$A,$A267,CSV!F:F) +SUMIF(CSV!$B:$B,$A267,CSV!F:F))/$D267</f>
        <v>4.1818181818181817</v>
      </c>
      <c r="F267" s="6">
        <f>SUMIF(CSV!$A:$A,$A267,CSV!F:F)/$B267</f>
        <v>5.1428571428571432</v>
      </c>
      <c r="G267" s="6">
        <f>SUMIF(CSV!$B:$B,$A267,CSV!F:F)/$C267</f>
        <v>2.5</v>
      </c>
      <c r="H267" s="10">
        <f>(SUMIF(CSV!$A:$A,$A267,CSV!D:D) +SUMIF(CSV!$B:$B,$A267,CSV!E:E))/$D267</f>
        <v>2.3636363636363638</v>
      </c>
      <c r="I267" s="6">
        <f>SUMIF(CSV!$A:$A,$A267,CSV!D:D)/$B267</f>
        <v>3.2857142857142856</v>
      </c>
      <c r="J267" s="6">
        <f>SUMIF(CSV!$B:$B,$A267,CSV!E:E)/$C267</f>
        <v>0.75</v>
      </c>
      <c r="K267" s="10">
        <f>(SUMIF(CSV!$A:$A,$A267,CSV!E:E) +SUMIF(CSV!$B:$B,$A267,CSV!D:D))/$D267</f>
        <v>1.8181818181818181</v>
      </c>
      <c r="L267" s="6">
        <f>SUMIF(CSV!$A:$A,$A267,CSV!E:E)/$B267</f>
        <v>1.8571428571428572</v>
      </c>
      <c r="M267" s="6">
        <f>SUMIF(CSV!$B:$B,$A267,CSV!D:D)/$C267</f>
        <v>1.75</v>
      </c>
      <c r="N267" s="10">
        <f>(SUMIF(CSV!$A:$A,$A267,CSV!L:L) +SUMIF(CSV!$B:$B,$A267,CSV!L:L))/$D267</f>
        <v>1.5454545454545454</v>
      </c>
      <c r="O267" s="6">
        <f>SUMIF(CSV!$A:$A,$A267,CSV!L:L)/$B267</f>
        <v>2</v>
      </c>
      <c r="P267" s="6">
        <f>SUMIF(CSV!$B:$B,$A267,CSV!L:L)/$C267</f>
        <v>0.75</v>
      </c>
      <c r="Q267" s="10">
        <f>(SUMIF(CSV!$A:$A,$A267,CSV!H:H) +SUMIF(CSV!$B:$B,$A267,CSV!J:J))/$D267</f>
        <v>0.90909090909090906</v>
      </c>
      <c r="R267" s="6">
        <f>SUMIF(CSV!$A:$A,$A267,CSV!H:H)/$B267</f>
        <v>1.2857142857142858</v>
      </c>
      <c r="S267" s="6">
        <f>SUMIF(CSV!$B:$B,$A267,CSV!J:J)/$C267</f>
        <v>0.25</v>
      </c>
      <c r="T267" s="10">
        <f>(SUMIF(CSV!$A:$A,$A267,CSV!I:I) +SUMIF(CSV!$B:$B,$A267,CSV!K:K))/$D267</f>
        <v>0.63636363636363635</v>
      </c>
      <c r="U267" s="6">
        <f>SUMIF(CSV!$A:$A,$A267,CSV!I:I)/$B267</f>
        <v>0.7142857142857143</v>
      </c>
      <c r="V267" s="6">
        <f>SUMIF(CSV!$B:$B,$A267,CSV!K:K)/$C267</f>
        <v>0.5</v>
      </c>
      <c r="W267" s="10">
        <f>(SUMIF(CSV!$A:$A,$A267,CSV!Q:Q) +SUMIF(CSV!$B:$B,$A267,CSV!Q:Q))/$D267</f>
        <v>2.6363636363636362</v>
      </c>
      <c r="X267" s="6">
        <f>SUMIF(CSV!$A:$A,$A267,CSV!Q:Q)/$B267</f>
        <v>3.1428571428571428</v>
      </c>
      <c r="Y267" s="6">
        <f>SUMIF(CSV!$B:$B,$A267,CSV!Q:Q)/$C267</f>
        <v>1.75</v>
      </c>
      <c r="Z267" s="10">
        <f>(SUMIF(CSV!$A:$A,$A267,CSV!M:M) +SUMIF(CSV!$B:$B,$A267,CSV!O:O))/$D267</f>
        <v>1.4545454545454546</v>
      </c>
      <c r="AA267" s="6">
        <f>SUMIF(CSV!$A:$A,$A267,CSV!M:M)/$B267</f>
        <v>2</v>
      </c>
      <c r="AB267" s="6">
        <f>SUMIF(CSV!$B:$B,$A267,CSV!O:O)/$C267</f>
        <v>0.5</v>
      </c>
      <c r="AC267" s="10">
        <f>(SUMIF(CSV!$A:$A,$A267,CSV!N:N) +SUMIF(CSV!$B:$B,$A267,CSV!P:P))/$D267</f>
        <v>1.1818181818181819</v>
      </c>
      <c r="AD267" s="6">
        <f>SUMIF(CSV!$A:$A,$A267,CSV!N:N)/$B267</f>
        <v>1.1428571428571428</v>
      </c>
      <c r="AE267" s="14">
        <f>SUMIF(CSV!$B:$B,$A267,CSV!P:P)/$C267</f>
        <v>1.25</v>
      </c>
    </row>
    <row r="268" spans="1:31" x14ac:dyDescent="0.3">
      <c r="A268" s="62" t="s">
        <v>358</v>
      </c>
      <c r="B268" s="9">
        <f>COUNTIF(CSV!A:A,A268)</f>
        <v>6</v>
      </c>
      <c r="C268" s="4">
        <f>COUNTIF(CSV!B:B,A268)</f>
        <v>6</v>
      </c>
      <c r="D268" s="4">
        <f t="shared" si="9"/>
        <v>12</v>
      </c>
      <c r="E268" s="10">
        <f>(SUMIF(CSV!$A:$A,$A268,CSV!F:F) +SUMIF(CSV!$B:$B,$A268,CSV!F:F))/$D268</f>
        <v>2.5</v>
      </c>
      <c r="F268" s="6">
        <f>SUMIF(CSV!$A:$A,$A268,CSV!F:F)/$B268</f>
        <v>1.6666666666666667</v>
      </c>
      <c r="G268" s="6">
        <f>SUMIF(CSV!$B:$B,$A268,CSV!F:F)/$C268</f>
        <v>3.3333333333333335</v>
      </c>
      <c r="H268" s="10">
        <f>(SUMIF(CSV!$A:$A,$A268,CSV!D:D) +SUMIF(CSV!$B:$B,$A268,CSV!E:E))/$D268</f>
        <v>0.83333333333333337</v>
      </c>
      <c r="I268" s="6">
        <f>SUMIF(CSV!$A:$A,$A268,CSV!D:D)/$B268</f>
        <v>0.33333333333333331</v>
      </c>
      <c r="J268" s="6">
        <f>SUMIF(CSV!$B:$B,$A268,CSV!E:E)/$C268</f>
        <v>1.3333333333333333</v>
      </c>
      <c r="K268" s="10">
        <f>(SUMIF(CSV!$A:$A,$A268,CSV!E:E) +SUMIF(CSV!$B:$B,$A268,CSV!D:D))/$D268</f>
        <v>1.6666666666666667</v>
      </c>
      <c r="L268" s="6">
        <f>SUMIF(CSV!$A:$A,$A268,CSV!E:E)/$B268</f>
        <v>1.3333333333333333</v>
      </c>
      <c r="M268" s="6">
        <f>SUMIF(CSV!$B:$B,$A268,CSV!D:D)/$C268</f>
        <v>2</v>
      </c>
      <c r="N268" s="10">
        <f>(SUMIF(CSV!$A:$A,$A268,CSV!L:L) +SUMIF(CSV!$B:$B,$A268,CSV!L:L))/$D268</f>
        <v>1.25</v>
      </c>
      <c r="O268" s="6">
        <f>SUMIF(CSV!$A:$A,$A268,CSV!L:L)/$B268</f>
        <v>1</v>
      </c>
      <c r="P268" s="6">
        <f>SUMIF(CSV!$B:$B,$A268,CSV!L:L)/$C268</f>
        <v>1.5</v>
      </c>
      <c r="Q268" s="10">
        <f>(SUMIF(CSV!$A:$A,$A268,CSV!H:H) +SUMIF(CSV!$B:$B,$A268,CSV!J:J))/$D268</f>
        <v>0.5</v>
      </c>
      <c r="R268" s="6">
        <f>SUMIF(CSV!$A:$A,$A268,CSV!H:H)/$B268</f>
        <v>0.33333333333333331</v>
      </c>
      <c r="S268" s="6">
        <f>SUMIF(CSV!$B:$B,$A268,CSV!J:J)/$C268</f>
        <v>0.66666666666666663</v>
      </c>
      <c r="T268" s="10">
        <f>(SUMIF(CSV!$A:$A,$A268,CSV!I:I) +SUMIF(CSV!$B:$B,$A268,CSV!K:K))/$D268</f>
        <v>0.75</v>
      </c>
      <c r="U268" s="6">
        <f>SUMIF(CSV!$A:$A,$A268,CSV!I:I)/$B268</f>
        <v>0.66666666666666663</v>
      </c>
      <c r="V268" s="6">
        <f>SUMIF(CSV!$B:$B,$A268,CSV!K:K)/$C268</f>
        <v>0.83333333333333337</v>
      </c>
      <c r="W268" s="10">
        <f>(SUMIF(CSV!$A:$A,$A268,CSV!Q:Q) +SUMIF(CSV!$B:$B,$A268,CSV!Q:Q))/$D268</f>
        <v>1.25</v>
      </c>
      <c r="X268" s="6">
        <f>SUMIF(CSV!$A:$A,$A268,CSV!Q:Q)/$B268</f>
        <v>0.66666666666666663</v>
      </c>
      <c r="Y268" s="6">
        <f>SUMIF(CSV!$B:$B,$A268,CSV!Q:Q)/$C268</f>
        <v>1.8333333333333333</v>
      </c>
      <c r="Z268" s="10">
        <f>(SUMIF(CSV!$A:$A,$A268,CSV!M:M) +SUMIF(CSV!$B:$B,$A268,CSV!O:O))/$D268</f>
        <v>0.33333333333333331</v>
      </c>
      <c r="AA268" s="6">
        <f>SUMIF(CSV!$A:$A,$A268,CSV!M:M)/$B268</f>
        <v>0</v>
      </c>
      <c r="AB268" s="6">
        <f>SUMIF(CSV!$B:$B,$A268,CSV!O:O)/$C268</f>
        <v>0.66666666666666663</v>
      </c>
      <c r="AC268" s="10">
        <f>(SUMIF(CSV!$A:$A,$A268,CSV!N:N) +SUMIF(CSV!$B:$B,$A268,CSV!P:P))/$D268</f>
        <v>0.91666666666666663</v>
      </c>
      <c r="AD268" s="6">
        <f>SUMIF(CSV!$A:$A,$A268,CSV!N:N)/$B268</f>
        <v>0.66666666666666663</v>
      </c>
      <c r="AE268" s="14">
        <f>SUMIF(CSV!$B:$B,$A268,CSV!P:P)/$C268</f>
        <v>1.1666666666666667</v>
      </c>
    </row>
    <row r="269" spans="1:31" x14ac:dyDescent="0.3">
      <c r="A269" s="62" t="s">
        <v>346</v>
      </c>
      <c r="B269" s="9">
        <f>COUNTIF(CSV!A:A,A269)</f>
        <v>6</v>
      </c>
      <c r="C269" s="4">
        <f>COUNTIF(CSV!B:B,A269)</f>
        <v>6</v>
      </c>
      <c r="D269" s="4">
        <f t="shared" si="9"/>
        <v>12</v>
      </c>
      <c r="E269" s="10">
        <f>(SUMIF(CSV!$A:$A,$A269,CSV!F:F) +SUMIF(CSV!$B:$B,$A269,CSV!F:F))/$D269</f>
        <v>2.4166666666666665</v>
      </c>
      <c r="F269" s="6">
        <f>SUMIF(CSV!$A:$A,$A269,CSV!F:F)/$B269</f>
        <v>2.5</v>
      </c>
      <c r="G269" s="6">
        <f>SUMIF(CSV!$B:$B,$A269,CSV!F:F)/$C269</f>
        <v>2.3333333333333335</v>
      </c>
      <c r="H269" s="10">
        <f>(SUMIF(CSV!$A:$A,$A269,CSV!D:D) +SUMIF(CSV!$B:$B,$A269,CSV!E:E))/$D269</f>
        <v>1.5</v>
      </c>
      <c r="I269" s="6">
        <f>SUMIF(CSV!$A:$A,$A269,CSV!D:D)/$B269</f>
        <v>1.8333333333333333</v>
      </c>
      <c r="J269" s="6">
        <f>SUMIF(CSV!$B:$B,$A269,CSV!E:E)/$C269</f>
        <v>1.1666666666666667</v>
      </c>
      <c r="K269" s="10">
        <f>(SUMIF(CSV!$A:$A,$A269,CSV!E:E) +SUMIF(CSV!$B:$B,$A269,CSV!D:D))/$D269</f>
        <v>0.91666666666666663</v>
      </c>
      <c r="L269" s="6">
        <f>SUMIF(CSV!$A:$A,$A269,CSV!E:E)/$B269</f>
        <v>0.66666666666666663</v>
      </c>
      <c r="M269" s="6">
        <f>SUMIF(CSV!$B:$B,$A269,CSV!D:D)/$C269</f>
        <v>1.1666666666666667</v>
      </c>
      <c r="N269" s="10">
        <f>(SUMIF(CSV!$A:$A,$A269,CSV!L:L) +SUMIF(CSV!$B:$B,$A269,CSV!L:L))/$D269</f>
        <v>0.91666666666666663</v>
      </c>
      <c r="O269" s="6">
        <f>SUMIF(CSV!$A:$A,$A269,CSV!L:L)/$B269</f>
        <v>0.83333333333333337</v>
      </c>
      <c r="P269" s="6">
        <f>SUMIF(CSV!$B:$B,$A269,CSV!L:L)/$C269</f>
        <v>1</v>
      </c>
      <c r="Q269" s="10">
        <f>(SUMIF(CSV!$A:$A,$A269,CSV!H:H) +SUMIF(CSV!$B:$B,$A269,CSV!J:J))/$D269</f>
        <v>0.41666666666666669</v>
      </c>
      <c r="R269" s="6">
        <f>SUMIF(CSV!$A:$A,$A269,CSV!H:H)/$B269</f>
        <v>0.5</v>
      </c>
      <c r="S269" s="6">
        <f>SUMIF(CSV!$B:$B,$A269,CSV!J:J)/$C269</f>
        <v>0.33333333333333331</v>
      </c>
      <c r="T269" s="10">
        <f>(SUMIF(CSV!$A:$A,$A269,CSV!I:I) +SUMIF(CSV!$B:$B,$A269,CSV!K:K))/$D269</f>
        <v>0.5</v>
      </c>
      <c r="U269" s="6">
        <f>SUMIF(CSV!$A:$A,$A269,CSV!I:I)/$B269</f>
        <v>0.33333333333333331</v>
      </c>
      <c r="V269" s="6">
        <f>SUMIF(CSV!$B:$B,$A269,CSV!K:K)/$C269</f>
        <v>0.66666666666666663</v>
      </c>
      <c r="W269" s="10">
        <f>(SUMIF(CSV!$A:$A,$A269,CSV!Q:Q) +SUMIF(CSV!$B:$B,$A269,CSV!Q:Q))/$D269</f>
        <v>1.5</v>
      </c>
      <c r="X269" s="6">
        <f>SUMIF(CSV!$A:$A,$A269,CSV!Q:Q)/$B269</f>
        <v>1.6666666666666667</v>
      </c>
      <c r="Y269" s="6">
        <f>SUMIF(CSV!$B:$B,$A269,CSV!Q:Q)/$C269</f>
        <v>1.3333333333333333</v>
      </c>
      <c r="Z269" s="10">
        <f>(SUMIF(CSV!$A:$A,$A269,CSV!M:M) +SUMIF(CSV!$B:$B,$A269,CSV!O:O))/$D269</f>
        <v>1.0833333333333333</v>
      </c>
      <c r="AA269" s="6">
        <f>SUMIF(CSV!$A:$A,$A269,CSV!M:M)/$B269</f>
        <v>1.3333333333333333</v>
      </c>
      <c r="AB269" s="6">
        <f>SUMIF(CSV!$B:$B,$A269,CSV!O:O)/$C269</f>
        <v>0.83333333333333337</v>
      </c>
      <c r="AC269" s="10">
        <f>(SUMIF(CSV!$A:$A,$A269,CSV!N:N) +SUMIF(CSV!$B:$B,$A269,CSV!P:P))/$D269</f>
        <v>0.41666666666666669</v>
      </c>
      <c r="AD269" s="6">
        <f>SUMIF(CSV!$A:$A,$A269,CSV!N:N)/$B269</f>
        <v>0.33333333333333331</v>
      </c>
      <c r="AE269" s="14">
        <f>SUMIF(CSV!$B:$B,$A269,CSV!P:P)/$C269</f>
        <v>0.5</v>
      </c>
    </row>
    <row r="270" spans="1:31" x14ac:dyDescent="0.3">
      <c r="A270" s="62" t="s">
        <v>347</v>
      </c>
      <c r="B270" s="9">
        <f>COUNTIF(CSV!A:A,A270)</f>
        <v>5</v>
      </c>
      <c r="C270" s="4">
        <f>COUNTIF(CSV!B:B,A270)</f>
        <v>7</v>
      </c>
      <c r="D270" s="4">
        <f t="shared" si="9"/>
        <v>12</v>
      </c>
      <c r="E270" s="10">
        <f>(SUMIF(CSV!$A:$A,$A270,CSV!F:F) +SUMIF(CSV!$B:$B,$A270,CSV!F:F))/$D270</f>
        <v>2.6666666666666665</v>
      </c>
      <c r="F270" s="6">
        <f>SUMIF(CSV!$A:$A,$A270,CSV!F:F)/$B270</f>
        <v>2.8</v>
      </c>
      <c r="G270" s="6">
        <f>SUMIF(CSV!$B:$B,$A270,CSV!F:F)/$C270</f>
        <v>2.5714285714285716</v>
      </c>
      <c r="H270" s="10">
        <f>(SUMIF(CSV!$A:$A,$A270,CSV!D:D) +SUMIF(CSV!$B:$B,$A270,CSV!E:E))/$D270</f>
        <v>1.75</v>
      </c>
      <c r="I270" s="6">
        <f>SUMIF(CSV!$A:$A,$A270,CSV!D:D)/$B270</f>
        <v>2.6</v>
      </c>
      <c r="J270" s="6">
        <f>SUMIF(CSV!$B:$B,$A270,CSV!E:E)/$C270</f>
        <v>1.1428571428571428</v>
      </c>
      <c r="K270" s="10">
        <f>(SUMIF(CSV!$A:$A,$A270,CSV!E:E) +SUMIF(CSV!$B:$B,$A270,CSV!D:D))/$D270</f>
        <v>0.91666666666666663</v>
      </c>
      <c r="L270" s="6">
        <f>SUMIF(CSV!$A:$A,$A270,CSV!E:E)/$B270</f>
        <v>0.2</v>
      </c>
      <c r="M270" s="6">
        <f>SUMIF(CSV!$B:$B,$A270,CSV!D:D)/$C270</f>
        <v>1.4285714285714286</v>
      </c>
      <c r="N270" s="10">
        <f>(SUMIF(CSV!$A:$A,$A270,CSV!L:L) +SUMIF(CSV!$B:$B,$A270,CSV!L:L))/$D270</f>
        <v>1.1666666666666667</v>
      </c>
      <c r="O270" s="6">
        <f>SUMIF(CSV!$A:$A,$A270,CSV!L:L)/$B270</f>
        <v>1</v>
      </c>
      <c r="P270" s="6">
        <f>SUMIF(CSV!$B:$B,$A270,CSV!L:L)/$C270</f>
        <v>1.2857142857142858</v>
      </c>
      <c r="Q270" s="10">
        <f>(SUMIF(CSV!$A:$A,$A270,CSV!H:H) +SUMIF(CSV!$B:$B,$A270,CSV!J:J))/$D270</f>
        <v>0.75</v>
      </c>
      <c r="R270" s="6">
        <f>SUMIF(CSV!$A:$A,$A270,CSV!H:H)/$B270</f>
        <v>1</v>
      </c>
      <c r="S270" s="6">
        <f>SUMIF(CSV!$B:$B,$A270,CSV!J:J)/$C270</f>
        <v>0.5714285714285714</v>
      </c>
      <c r="T270" s="10">
        <f>(SUMIF(CSV!$A:$A,$A270,CSV!I:I) +SUMIF(CSV!$B:$B,$A270,CSV!K:K))/$D270</f>
        <v>0.41666666666666669</v>
      </c>
      <c r="U270" s="6">
        <f>SUMIF(CSV!$A:$A,$A270,CSV!I:I)/$B270</f>
        <v>0</v>
      </c>
      <c r="V270" s="6">
        <f>SUMIF(CSV!$B:$B,$A270,CSV!K:K)/$C270</f>
        <v>0.7142857142857143</v>
      </c>
      <c r="W270" s="10">
        <f>(SUMIF(CSV!$A:$A,$A270,CSV!Q:Q) +SUMIF(CSV!$B:$B,$A270,CSV!Q:Q))/$D270</f>
        <v>1.5</v>
      </c>
      <c r="X270" s="6">
        <f>SUMIF(CSV!$A:$A,$A270,CSV!Q:Q)/$B270</f>
        <v>1.8</v>
      </c>
      <c r="Y270" s="6">
        <f>SUMIF(CSV!$B:$B,$A270,CSV!Q:Q)/$C270</f>
        <v>1.2857142857142858</v>
      </c>
      <c r="Z270" s="10">
        <f>(SUMIF(CSV!$A:$A,$A270,CSV!M:M) +SUMIF(CSV!$B:$B,$A270,CSV!O:O))/$D270</f>
        <v>1</v>
      </c>
      <c r="AA270" s="6">
        <f>SUMIF(CSV!$A:$A,$A270,CSV!M:M)/$B270</f>
        <v>1.6</v>
      </c>
      <c r="AB270" s="6">
        <f>SUMIF(CSV!$B:$B,$A270,CSV!O:O)/$C270</f>
        <v>0.5714285714285714</v>
      </c>
      <c r="AC270" s="10">
        <f>(SUMIF(CSV!$A:$A,$A270,CSV!N:N) +SUMIF(CSV!$B:$B,$A270,CSV!P:P))/$D270</f>
        <v>0.5</v>
      </c>
      <c r="AD270" s="6">
        <f>SUMIF(CSV!$A:$A,$A270,CSV!N:N)/$B270</f>
        <v>0.2</v>
      </c>
      <c r="AE270" s="14">
        <f>SUMIF(CSV!$B:$B,$A270,CSV!P:P)/$C270</f>
        <v>0.7142857142857143</v>
      </c>
    </row>
    <row r="271" spans="1:31" x14ac:dyDescent="0.3">
      <c r="A271" t="s">
        <v>372</v>
      </c>
      <c r="B271" s="9">
        <f>COUNTIF(CSV!A:A,A271)</f>
        <v>3</v>
      </c>
      <c r="C271" s="4">
        <f>COUNTIF(CSV!B:B,A271)</f>
        <v>2</v>
      </c>
      <c r="D271" s="4">
        <f t="shared" si="9"/>
        <v>5</v>
      </c>
      <c r="E271" s="10">
        <f>(SUMIF(CSV!$A:$A,$A271,CSV!F:F) +SUMIF(CSV!$B:$B,$A271,CSV!F:F))/$D271</f>
        <v>2</v>
      </c>
      <c r="F271" s="6">
        <f>SUMIF(CSV!$A:$A,$A271,CSV!F:F)/$B271</f>
        <v>2.3333333333333335</v>
      </c>
      <c r="G271" s="6">
        <f>SUMIF(CSV!$B:$B,$A271,CSV!F:F)/$C271</f>
        <v>1.5</v>
      </c>
      <c r="H271" s="10">
        <f>(SUMIF(CSV!$A:$A,$A271,CSV!D:D) +SUMIF(CSV!$B:$B,$A271,CSV!E:E))/$D271</f>
        <v>1.2</v>
      </c>
      <c r="I271" s="6">
        <f>SUMIF(CSV!$A:$A,$A271,CSV!D:D)/$B271</f>
        <v>1.6666666666666667</v>
      </c>
      <c r="J271" s="6">
        <f>SUMIF(CSV!$B:$B,$A271,CSV!E:E)/$C271</f>
        <v>0.5</v>
      </c>
      <c r="K271" s="10">
        <f>(SUMIF(CSV!$A:$A,$A271,CSV!E:E) +SUMIF(CSV!$B:$B,$A271,CSV!D:D))/$D271</f>
        <v>0.8</v>
      </c>
      <c r="L271" s="6">
        <f>SUMIF(CSV!$A:$A,$A271,CSV!E:E)/$B271</f>
        <v>0.66666666666666663</v>
      </c>
      <c r="M271" s="6">
        <f>SUMIF(CSV!$B:$B,$A271,CSV!D:D)/$C271</f>
        <v>1</v>
      </c>
      <c r="N271" s="10">
        <f>(SUMIF(CSV!$A:$A,$A271,CSV!L:L) +SUMIF(CSV!$B:$B,$A271,CSV!L:L))/$D271</f>
        <v>0.8</v>
      </c>
      <c r="O271" s="6">
        <f>SUMIF(CSV!$A:$A,$A271,CSV!L:L)/$B271</f>
        <v>0.66666666666666663</v>
      </c>
      <c r="P271" s="6">
        <f>SUMIF(CSV!$B:$B,$A271,CSV!L:L)/$C271</f>
        <v>1</v>
      </c>
      <c r="Q271" s="10">
        <f>(SUMIF(CSV!$A:$A,$A271,CSV!H:H) +SUMIF(CSV!$B:$B,$A271,CSV!J:J))/$D271</f>
        <v>0.4</v>
      </c>
      <c r="R271" s="6">
        <f>SUMIF(CSV!$A:$A,$A271,CSV!H:H)/$B271</f>
        <v>0.33333333333333331</v>
      </c>
      <c r="S271" s="6">
        <f>SUMIF(CSV!$B:$B,$A271,CSV!J:J)/$C271</f>
        <v>0.5</v>
      </c>
      <c r="T271" s="10">
        <f>(SUMIF(CSV!$A:$A,$A271,CSV!I:I) +SUMIF(CSV!$B:$B,$A271,CSV!K:K))/$D271</f>
        <v>0.4</v>
      </c>
      <c r="U271" s="6">
        <f>SUMIF(CSV!$A:$A,$A271,CSV!I:I)/$B271</f>
        <v>0.33333333333333331</v>
      </c>
      <c r="V271" s="6">
        <f>SUMIF(CSV!$B:$B,$A271,CSV!K:K)/$C271</f>
        <v>0.5</v>
      </c>
      <c r="W271" s="10">
        <f>(SUMIF(CSV!$A:$A,$A271,CSV!Q:Q) +SUMIF(CSV!$B:$B,$A271,CSV!Q:Q))/$D271</f>
        <v>1.2</v>
      </c>
      <c r="X271" s="6">
        <f>SUMIF(CSV!$A:$A,$A271,CSV!Q:Q)/$B271</f>
        <v>1.6666666666666667</v>
      </c>
      <c r="Y271" s="6">
        <f>SUMIF(CSV!$B:$B,$A271,CSV!Q:Q)/$C271</f>
        <v>0.5</v>
      </c>
      <c r="Z271" s="10">
        <f>(SUMIF(CSV!$A:$A,$A271,CSV!M:M) +SUMIF(CSV!$B:$B,$A271,CSV!O:O))/$D271</f>
        <v>0.8</v>
      </c>
      <c r="AA271" s="6">
        <f>SUMIF(CSV!$A:$A,$A271,CSV!M:M)/$B271</f>
        <v>1.3333333333333333</v>
      </c>
      <c r="AB271" s="6">
        <f>SUMIF(CSV!$B:$B,$A271,CSV!O:O)/$C271</f>
        <v>0</v>
      </c>
      <c r="AC271" s="10">
        <f>(SUMIF(CSV!$A:$A,$A271,CSV!N:N) +SUMIF(CSV!$B:$B,$A271,CSV!P:P))/$D271</f>
        <v>0.4</v>
      </c>
      <c r="AD271" s="6">
        <f>SUMIF(CSV!$A:$A,$A271,CSV!N:N)/$B271</f>
        <v>0.33333333333333331</v>
      </c>
      <c r="AE271" s="14">
        <f>SUMIF(CSV!$B:$B,$A271,CSV!P:P)/$C271</f>
        <v>0.5</v>
      </c>
    </row>
    <row r="272" spans="1:31" x14ac:dyDescent="0.3">
      <c r="A272" t="s">
        <v>378</v>
      </c>
      <c r="B272" s="9">
        <f>COUNTIF(CSV!A:A,A272)</f>
        <v>4</v>
      </c>
      <c r="C272" s="4">
        <f>COUNTIF(CSV!B:B,A272)</f>
        <v>4</v>
      </c>
      <c r="D272" s="4">
        <f t="shared" si="9"/>
        <v>8</v>
      </c>
      <c r="E272" s="10">
        <f>(SUMIF(CSV!$A:$A,$A272,CSV!F:F) +SUMIF(CSV!$B:$B,$A272,CSV!F:F))/$D272</f>
        <v>2.75</v>
      </c>
      <c r="F272" s="6">
        <f>SUMIF(CSV!$A:$A,$A272,CSV!F:F)/$B272</f>
        <v>3.5</v>
      </c>
      <c r="G272" s="6">
        <f>SUMIF(CSV!$B:$B,$A272,CSV!F:F)/$C272</f>
        <v>2</v>
      </c>
      <c r="H272" s="10">
        <f>(SUMIF(CSV!$A:$A,$A272,CSV!D:D) +SUMIF(CSV!$B:$B,$A272,CSV!E:E))/$D272</f>
        <v>1.75</v>
      </c>
      <c r="I272" s="6">
        <f>SUMIF(CSV!$A:$A,$A272,CSV!D:D)/$B272</f>
        <v>2.25</v>
      </c>
      <c r="J272" s="6">
        <f>SUMIF(CSV!$B:$B,$A272,CSV!E:E)/$C272</f>
        <v>1.25</v>
      </c>
      <c r="K272" s="10">
        <f>(SUMIF(CSV!$A:$A,$A272,CSV!E:E) +SUMIF(CSV!$B:$B,$A272,CSV!D:D))/$D272</f>
        <v>1</v>
      </c>
      <c r="L272" s="6">
        <f>SUMIF(CSV!$A:$A,$A272,CSV!E:E)/$B272</f>
        <v>1.25</v>
      </c>
      <c r="M272" s="6">
        <f>SUMIF(CSV!$B:$B,$A272,CSV!D:D)/$C272</f>
        <v>0.75</v>
      </c>
      <c r="N272" s="10">
        <f>(SUMIF(CSV!$A:$A,$A272,CSV!L:L) +SUMIF(CSV!$B:$B,$A272,CSV!L:L))/$D272</f>
        <v>0.875</v>
      </c>
      <c r="O272" s="6">
        <f>SUMIF(CSV!$A:$A,$A272,CSV!L:L)/$B272</f>
        <v>1</v>
      </c>
      <c r="P272" s="6">
        <f>SUMIF(CSV!$B:$B,$A272,CSV!L:L)/$C272</f>
        <v>0.75</v>
      </c>
      <c r="Q272" s="10">
        <f>(SUMIF(CSV!$A:$A,$A272,CSV!H:H) +SUMIF(CSV!$B:$B,$A272,CSV!J:J))/$D272</f>
        <v>0.75</v>
      </c>
      <c r="R272" s="6">
        <f>SUMIF(CSV!$A:$A,$A272,CSV!H:H)/$B272</f>
        <v>0.75</v>
      </c>
      <c r="S272" s="6">
        <f>SUMIF(CSV!$B:$B,$A272,CSV!J:J)/$C272</f>
        <v>0.75</v>
      </c>
      <c r="T272" s="10">
        <f>(SUMIF(CSV!$A:$A,$A272,CSV!I:I) +SUMIF(CSV!$B:$B,$A272,CSV!K:K))/$D272</f>
        <v>0.125</v>
      </c>
      <c r="U272" s="6">
        <f>SUMIF(CSV!$A:$A,$A272,CSV!I:I)/$B272</f>
        <v>0.25</v>
      </c>
      <c r="V272" s="6">
        <f>SUMIF(CSV!$B:$B,$A272,CSV!K:K)/$C272</f>
        <v>0</v>
      </c>
      <c r="W272" s="10">
        <f>(SUMIF(CSV!$A:$A,$A272,CSV!Q:Q) +SUMIF(CSV!$B:$B,$A272,CSV!Q:Q))/$D272</f>
        <v>1.875</v>
      </c>
      <c r="X272" s="6">
        <f>SUMIF(CSV!$A:$A,$A272,CSV!Q:Q)/$B272</f>
        <v>2.5</v>
      </c>
      <c r="Y272" s="6">
        <f>SUMIF(CSV!$B:$B,$A272,CSV!Q:Q)/$C272</f>
        <v>1.25</v>
      </c>
      <c r="Z272" s="10">
        <f>(SUMIF(CSV!$A:$A,$A272,CSV!M:M) +SUMIF(CSV!$B:$B,$A272,CSV!O:O))/$D272</f>
        <v>1</v>
      </c>
      <c r="AA272" s="6">
        <f>SUMIF(CSV!$A:$A,$A272,CSV!M:M)/$B272</f>
        <v>1.5</v>
      </c>
      <c r="AB272" s="6">
        <f>SUMIF(CSV!$B:$B,$A272,CSV!O:O)/$C272</f>
        <v>0.5</v>
      </c>
      <c r="AC272" s="10">
        <f>(SUMIF(CSV!$A:$A,$A272,CSV!N:N) +SUMIF(CSV!$B:$B,$A272,CSV!P:P))/$D272</f>
        <v>0.875</v>
      </c>
      <c r="AD272" s="6">
        <f>SUMIF(CSV!$A:$A,$A272,CSV!N:N)/$B272</f>
        <v>1</v>
      </c>
      <c r="AE272" s="14">
        <f>SUMIF(CSV!$B:$B,$A272,CSV!P:P)/$C272</f>
        <v>0.75</v>
      </c>
    </row>
    <row r="273" spans="1:31" x14ac:dyDescent="0.3">
      <c r="A273" t="s">
        <v>362</v>
      </c>
      <c r="B273" s="9">
        <f>COUNTIF(CSV!A:A,A273)</f>
        <v>4</v>
      </c>
      <c r="C273" s="4">
        <f>COUNTIF(CSV!B:B,A273)</f>
        <v>3</v>
      </c>
      <c r="D273" s="4">
        <f t="shared" si="9"/>
        <v>7</v>
      </c>
      <c r="E273" s="10">
        <f>(SUMIF(CSV!$A:$A,$A273,CSV!F:F) +SUMIF(CSV!$B:$B,$A273,CSV!F:F))/$D273</f>
        <v>2.2857142857142856</v>
      </c>
      <c r="F273" s="6">
        <f>SUMIF(CSV!$A:$A,$A273,CSV!F:F)/$B273</f>
        <v>2</v>
      </c>
      <c r="G273" s="6">
        <f>SUMIF(CSV!$B:$B,$A273,CSV!F:F)/$C273</f>
        <v>2.6666666666666665</v>
      </c>
      <c r="H273" s="10">
        <f>(SUMIF(CSV!$A:$A,$A273,CSV!D:D) +SUMIF(CSV!$B:$B,$A273,CSV!E:E))/$D273</f>
        <v>1.7142857142857142</v>
      </c>
      <c r="I273" s="6">
        <f>SUMIF(CSV!$A:$A,$A273,CSV!D:D)/$B273</f>
        <v>1.5</v>
      </c>
      <c r="J273" s="6">
        <f>SUMIF(CSV!$B:$B,$A273,CSV!E:E)/$C273</f>
        <v>2</v>
      </c>
      <c r="K273" s="10">
        <f>(SUMIF(CSV!$A:$A,$A273,CSV!E:E) +SUMIF(CSV!$B:$B,$A273,CSV!D:D))/$D273</f>
        <v>0.5714285714285714</v>
      </c>
      <c r="L273" s="6">
        <f>SUMIF(CSV!$A:$A,$A273,CSV!E:E)/$B273</f>
        <v>0.5</v>
      </c>
      <c r="M273" s="6">
        <f>SUMIF(CSV!$B:$B,$A273,CSV!D:D)/$C273</f>
        <v>0.66666666666666663</v>
      </c>
      <c r="N273" s="10">
        <f>(SUMIF(CSV!$A:$A,$A273,CSV!L:L) +SUMIF(CSV!$B:$B,$A273,CSV!L:L))/$D273</f>
        <v>1.4285714285714286</v>
      </c>
      <c r="O273" s="6">
        <f>SUMIF(CSV!$A:$A,$A273,CSV!L:L)/$B273</f>
        <v>1</v>
      </c>
      <c r="P273" s="6">
        <f>SUMIF(CSV!$B:$B,$A273,CSV!L:L)/$C273</f>
        <v>2</v>
      </c>
      <c r="Q273" s="10">
        <f>(SUMIF(CSV!$A:$A,$A273,CSV!H:H) +SUMIF(CSV!$B:$B,$A273,CSV!J:J))/$D273</f>
        <v>1.2857142857142858</v>
      </c>
      <c r="R273" s="6">
        <f>SUMIF(CSV!$A:$A,$A273,CSV!H:H)/$B273</f>
        <v>1</v>
      </c>
      <c r="S273" s="6">
        <f>SUMIF(CSV!$B:$B,$A273,CSV!J:J)/$C273</f>
        <v>1.6666666666666667</v>
      </c>
      <c r="T273" s="10">
        <f>(SUMIF(CSV!$A:$A,$A273,CSV!I:I) +SUMIF(CSV!$B:$B,$A273,CSV!K:K))/$D273</f>
        <v>0.14285714285714285</v>
      </c>
      <c r="U273" s="6">
        <f>SUMIF(CSV!$A:$A,$A273,CSV!I:I)/$B273</f>
        <v>0</v>
      </c>
      <c r="V273" s="6">
        <f>SUMIF(CSV!$B:$B,$A273,CSV!K:K)/$C273</f>
        <v>0.33333333333333331</v>
      </c>
      <c r="W273" s="10">
        <f>(SUMIF(CSV!$A:$A,$A273,CSV!Q:Q) +SUMIF(CSV!$B:$B,$A273,CSV!Q:Q))/$D273</f>
        <v>0.8571428571428571</v>
      </c>
      <c r="X273" s="6">
        <f>SUMIF(CSV!$A:$A,$A273,CSV!Q:Q)/$B273</f>
        <v>1</v>
      </c>
      <c r="Y273" s="6">
        <f>SUMIF(CSV!$B:$B,$A273,CSV!Q:Q)/$C273</f>
        <v>0.66666666666666663</v>
      </c>
      <c r="Z273" s="10">
        <f>(SUMIF(CSV!$A:$A,$A273,CSV!M:M) +SUMIF(CSV!$B:$B,$A273,CSV!O:O))/$D273</f>
        <v>0.42857142857142855</v>
      </c>
      <c r="AA273" s="6">
        <f>SUMIF(CSV!$A:$A,$A273,CSV!M:M)/$B273</f>
        <v>0.5</v>
      </c>
      <c r="AB273" s="6">
        <f>SUMIF(CSV!$B:$B,$A273,CSV!O:O)/$C273</f>
        <v>0.33333333333333331</v>
      </c>
      <c r="AC273" s="10">
        <f>(SUMIF(CSV!$A:$A,$A273,CSV!N:N) +SUMIF(CSV!$B:$B,$A273,CSV!P:P))/$D273</f>
        <v>0.42857142857142855</v>
      </c>
      <c r="AD273" s="6">
        <f>SUMIF(CSV!$A:$A,$A273,CSV!N:N)/$B273</f>
        <v>0.5</v>
      </c>
      <c r="AE273" s="14">
        <f>SUMIF(CSV!$B:$B,$A273,CSV!P:P)/$C273</f>
        <v>0.33333333333333331</v>
      </c>
    </row>
    <row r="274" spans="1:31" x14ac:dyDescent="0.3">
      <c r="A274" t="s">
        <v>371</v>
      </c>
      <c r="B274" s="9">
        <f>COUNTIF(CSV!A:A,A274)</f>
        <v>3</v>
      </c>
      <c r="C274" s="4">
        <f>COUNTIF(CSV!B:B,A274)</f>
        <v>5</v>
      </c>
      <c r="D274" s="4">
        <f t="shared" si="9"/>
        <v>8</v>
      </c>
      <c r="E274" s="10">
        <f>(SUMIF(CSV!$A:$A,$A274,CSV!F:F) +SUMIF(CSV!$B:$B,$A274,CSV!F:F))/$D274</f>
        <v>2.375</v>
      </c>
      <c r="F274" s="6">
        <f>SUMIF(CSV!$A:$A,$A274,CSV!F:F)/$B274</f>
        <v>2</v>
      </c>
      <c r="G274" s="6">
        <f>SUMIF(CSV!$B:$B,$A274,CSV!F:F)/$C274</f>
        <v>2.6</v>
      </c>
      <c r="H274" s="10">
        <f>(SUMIF(CSV!$A:$A,$A274,CSV!D:D) +SUMIF(CSV!$B:$B,$A274,CSV!E:E))/$D274</f>
        <v>0.75</v>
      </c>
      <c r="I274" s="6">
        <f>SUMIF(CSV!$A:$A,$A274,CSV!D:D)/$B274</f>
        <v>0.66666666666666663</v>
      </c>
      <c r="J274" s="6">
        <f>SUMIF(CSV!$B:$B,$A274,CSV!E:E)/$C274</f>
        <v>0.8</v>
      </c>
      <c r="K274" s="10">
        <f>(SUMIF(CSV!$A:$A,$A274,CSV!E:E) +SUMIF(CSV!$B:$B,$A274,CSV!D:D))/$D274</f>
        <v>1.625</v>
      </c>
      <c r="L274" s="6">
        <f>SUMIF(CSV!$A:$A,$A274,CSV!E:E)/$B274</f>
        <v>1.3333333333333333</v>
      </c>
      <c r="M274" s="6">
        <f>SUMIF(CSV!$B:$B,$A274,CSV!D:D)/$C274</f>
        <v>1.8</v>
      </c>
      <c r="N274" s="10">
        <f>(SUMIF(CSV!$A:$A,$A274,CSV!L:L) +SUMIF(CSV!$B:$B,$A274,CSV!L:L))/$D274</f>
        <v>1.125</v>
      </c>
      <c r="O274" s="6">
        <f>SUMIF(CSV!$A:$A,$A274,CSV!L:L)/$B274</f>
        <v>1</v>
      </c>
      <c r="P274" s="6">
        <f>SUMIF(CSV!$B:$B,$A274,CSV!L:L)/$C274</f>
        <v>1.2</v>
      </c>
      <c r="Q274" s="10">
        <f>(SUMIF(CSV!$A:$A,$A274,CSV!H:H) +SUMIF(CSV!$B:$B,$A274,CSV!J:J))/$D274</f>
        <v>0.75</v>
      </c>
      <c r="R274" s="6">
        <f>SUMIF(CSV!$A:$A,$A274,CSV!H:H)/$B274</f>
        <v>0.66666666666666663</v>
      </c>
      <c r="S274" s="6">
        <f>SUMIF(CSV!$B:$B,$A274,CSV!J:J)/$C274</f>
        <v>0.8</v>
      </c>
      <c r="T274" s="10">
        <f>(SUMIF(CSV!$A:$A,$A274,CSV!I:I) +SUMIF(CSV!$B:$B,$A274,CSV!K:K))/$D274</f>
        <v>0.375</v>
      </c>
      <c r="U274" s="6">
        <f>SUMIF(CSV!$A:$A,$A274,CSV!I:I)/$B274</f>
        <v>0.33333333333333331</v>
      </c>
      <c r="V274" s="6">
        <f>SUMIF(CSV!$B:$B,$A274,CSV!K:K)/$C274</f>
        <v>0.4</v>
      </c>
      <c r="W274" s="10">
        <f>(SUMIF(CSV!$A:$A,$A274,CSV!Q:Q) +SUMIF(CSV!$B:$B,$A274,CSV!Q:Q))/$D274</f>
        <v>1.25</v>
      </c>
      <c r="X274" s="6">
        <f>SUMIF(CSV!$A:$A,$A274,CSV!Q:Q)/$B274</f>
        <v>1</v>
      </c>
      <c r="Y274" s="6">
        <f>SUMIF(CSV!$B:$B,$A274,CSV!Q:Q)/$C274</f>
        <v>1.4</v>
      </c>
      <c r="Z274" s="10">
        <f>(SUMIF(CSV!$A:$A,$A274,CSV!M:M) +SUMIF(CSV!$B:$B,$A274,CSV!O:O))/$D274</f>
        <v>0</v>
      </c>
      <c r="AA274" s="6">
        <f>SUMIF(CSV!$A:$A,$A274,CSV!M:M)/$B274</f>
        <v>0</v>
      </c>
      <c r="AB274" s="6">
        <f>SUMIF(CSV!$B:$B,$A274,CSV!O:O)/$C274</f>
        <v>0</v>
      </c>
      <c r="AC274" s="10">
        <f>(SUMIF(CSV!$A:$A,$A274,CSV!N:N) +SUMIF(CSV!$B:$B,$A274,CSV!P:P))/$D274</f>
        <v>1.25</v>
      </c>
      <c r="AD274" s="6">
        <f>SUMIF(CSV!$A:$A,$A274,CSV!N:N)/$B274</f>
        <v>1</v>
      </c>
      <c r="AE274" s="14">
        <f>SUMIF(CSV!$B:$B,$A274,CSV!P:P)/$C274</f>
        <v>1.4</v>
      </c>
    </row>
    <row r="275" spans="1:31" x14ac:dyDescent="0.3">
      <c r="A275" t="s">
        <v>377</v>
      </c>
      <c r="B275" s="9">
        <f>COUNTIF(CSV!A:A,A275)</f>
        <v>5</v>
      </c>
      <c r="C275" s="4">
        <f>COUNTIF(CSV!B:B,A275)</f>
        <v>5</v>
      </c>
      <c r="D275" s="4">
        <f t="shared" si="9"/>
        <v>10</v>
      </c>
      <c r="E275" s="10">
        <f>(SUMIF(CSV!$A:$A,$A275,CSV!F:F) +SUMIF(CSV!$B:$B,$A275,CSV!F:F))/$D275</f>
        <v>2.5</v>
      </c>
      <c r="F275" s="6">
        <f>SUMIF(CSV!$A:$A,$A275,CSV!F:F)/$B275</f>
        <v>1.8</v>
      </c>
      <c r="G275" s="6">
        <f>SUMIF(CSV!$B:$B,$A275,CSV!F:F)/$C275</f>
        <v>3.2</v>
      </c>
      <c r="H275" s="10">
        <f>(SUMIF(CSV!$A:$A,$A275,CSV!D:D) +SUMIF(CSV!$B:$B,$A275,CSV!E:E))/$D275</f>
        <v>0.6</v>
      </c>
      <c r="I275" s="6">
        <f>SUMIF(CSV!$A:$A,$A275,CSV!D:D)/$B275</f>
        <v>0.2</v>
      </c>
      <c r="J275" s="6">
        <f>SUMIF(CSV!$B:$B,$A275,CSV!E:E)/$C275</f>
        <v>1</v>
      </c>
      <c r="K275" s="10">
        <f>(SUMIF(CSV!$A:$A,$A275,CSV!E:E) +SUMIF(CSV!$B:$B,$A275,CSV!D:D))/$D275</f>
        <v>1.9</v>
      </c>
      <c r="L275" s="6">
        <f>SUMIF(CSV!$A:$A,$A275,CSV!E:E)/$B275</f>
        <v>1.6</v>
      </c>
      <c r="M275" s="6">
        <f>SUMIF(CSV!$B:$B,$A275,CSV!D:D)/$C275</f>
        <v>2.2000000000000002</v>
      </c>
      <c r="N275" s="10">
        <f>(SUMIF(CSV!$A:$A,$A275,CSV!L:L) +SUMIF(CSV!$B:$B,$A275,CSV!L:L))/$D275</f>
        <v>0.9</v>
      </c>
      <c r="O275" s="6">
        <f>SUMIF(CSV!$A:$A,$A275,CSV!L:L)/$B275</f>
        <v>1</v>
      </c>
      <c r="P275" s="6">
        <f>SUMIF(CSV!$B:$B,$A275,CSV!L:L)/$C275</f>
        <v>0.8</v>
      </c>
      <c r="Q275" s="10">
        <f>(SUMIF(CSV!$A:$A,$A275,CSV!H:H) +SUMIF(CSV!$B:$B,$A275,CSV!J:J))/$D275</f>
        <v>0.2</v>
      </c>
      <c r="R275" s="6">
        <f>SUMIF(CSV!$A:$A,$A275,CSV!H:H)/$B275</f>
        <v>0.2</v>
      </c>
      <c r="S275" s="6">
        <f>SUMIF(CSV!$B:$B,$A275,CSV!J:J)/$C275</f>
        <v>0.2</v>
      </c>
      <c r="T275" s="10">
        <f>(SUMIF(CSV!$A:$A,$A275,CSV!I:I) +SUMIF(CSV!$B:$B,$A275,CSV!K:K))/$D275</f>
        <v>0.7</v>
      </c>
      <c r="U275" s="6">
        <f>SUMIF(CSV!$A:$A,$A275,CSV!I:I)/$B275</f>
        <v>0.8</v>
      </c>
      <c r="V275" s="6">
        <f>SUMIF(CSV!$B:$B,$A275,CSV!K:K)/$C275</f>
        <v>0.6</v>
      </c>
      <c r="W275" s="10">
        <f>(SUMIF(CSV!$A:$A,$A275,CSV!Q:Q) +SUMIF(CSV!$B:$B,$A275,CSV!Q:Q))/$D275</f>
        <v>1.6</v>
      </c>
      <c r="X275" s="6">
        <f>SUMIF(CSV!$A:$A,$A275,CSV!Q:Q)/$B275</f>
        <v>0.8</v>
      </c>
      <c r="Y275" s="6">
        <f>SUMIF(CSV!$B:$B,$A275,CSV!Q:Q)/$C275</f>
        <v>2.4</v>
      </c>
      <c r="Z275" s="10">
        <f>(SUMIF(CSV!$A:$A,$A275,CSV!M:M) +SUMIF(CSV!$B:$B,$A275,CSV!O:O))/$D275</f>
        <v>0.4</v>
      </c>
      <c r="AA275" s="6">
        <f>SUMIF(CSV!$A:$A,$A275,CSV!M:M)/$B275</f>
        <v>0</v>
      </c>
      <c r="AB275" s="6">
        <f>SUMIF(CSV!$B:$B,$A275,CSV!O:O)/$C275</f>
        <v>0.8</v>
      </c>
      <c r="AC275" s="10">
        <f>(SUMIF(CSV!$A:$A,$A275,CSV!N:N) +SUMIF(CSV!$B:$B,$A275,CSV!P:P))/$D275</f>
        <v>1.2</v>
      </c>
      <c r="AD275" s="6">
        <f>SUMIF(CSV!$A:$A,$A275,CSV!N:N)/$B275</f>
        <v>0.8</v>
      </c>
      <c r="AE275" s="14">
        <f>SUMIF(CSV!$B:$B,$A275,CSV!P:P)/$C275</f>
        <v>1.6</v>
      </c>
    </row>
    <row r="276" spans="1:31" x14ac:dyDescent="0.3">
      <c r="A276" t="s">
        <v>374</v>
      </c>
      <c r="B276" s="9">
        <f>COUNTIF(CSV!A:A,A276)</f>
        <v>5</v>
      </c>
      <c r="C276" s="4">
        <f>COUNTIF(CSV!B:B,A276)</f>
        <v>5</v>
      </c>
      <c r="D276" s="4">
        <f t="shared" si="9"/>
        <v>10</v>
      </c>
      <c r="E276" s="10">
        <f>(SUMIF(CSV!$A:$A,$A276,CSV!F:F) +SUMIF(CSV!$B:$B,$A276,CSV!F:F))/$D276</f>
        <v>1.4</v>
      </c>
      <c r="F276" s="6">
        <f>SUMIF(CSV!$A:$A,$A276,CSV!F:F)/$B276</f>
        <v>2.2000000000000002</v>
      </c>
      <c r="G276" s="6">
        <f>SUMIF(CSV!$B:$B,$A276,CSV!F:F)/$C276</f>
        <v>0.6</v>
      </c>
      <c r="H276" s="10">
        <f>(SUMIF(CSV!$A:$A,$A276,CSV!D:D) +SUMIF(CSV!$B:$B,$A276,CSV!E:E))/$D276</f>
        <v>0.9</v>
      </c>
      <c r="I276" s="6">
        <f>SUMIF(CSV!$A:$A,$A276,CSV!D:D)/$B276</f>
        <v>1.4</v>
      </c>
      <c r="J276" s="6">
        <f>SUMIF(CSV!$B:$B,$A276,CSV!E:E)/$C276</f>
        <v>0.4</v>
      </c>
      <c r="K276" s="10">
        <f>(SUMIF(CSV!$A:$A,$A276,CSV!E:E) +SUMIF(CSV!$B:$B,$A276,CSV!D:D))/$D276</f>
        <v>0.5</v>
      </c>
      <c r="L276" s="6">
        <f>SUMIF(CSV!$A:$A,$A276,CSV!E:E)/$B276</f>
        <v>0.8</v>
      </c>
      <c r="M276" s="6">
        <f>SUMIF(CSV!$B:$B,$A276,CSV!D:D)/$C276</f>
        <v>0.2</v>
      </c>
      <c r="N276" s="10">
        <f>(SUMIF(CSV!$A:$A,$A276,CSV!L:L) +SUMIF(CSV!$B:$B,$A276,CSV!L:L))/$D276</f>
        <v>0.5</v>
      </c>
      <c r="O276" s="6">
        <f>SUMIF(CSV!$A:$A,$A276,CSV!L:L)/$B276</f>
        <v>1</v>
      </c>
      <c r="P276" s="6">
        <f>SUMIF(CSV!$B:$B,$A276,CSV!L:L)/$C276</f>
        <v>0</v>
      </c>
      <c r="Q276" s="10">
        <f>(SUMIF(CSV!$A:$A,$A276,CSV!H:H) +SUMIF(CSV!$B:$B,$A276,CSV!J:J))/$D276</f>
        <v>0.3</v>
      </c>
      <c r="R276" s="6">
        <f>SUMIF(CSV!$A:$A,$A276,CSV!H:H)/$B276</f>
        <v>0.6</v>
      </c>
      <c r="S276" s="6">
        <f>SUMIF(CSV!$B:$B,$A276,CSV!J:J)/$C276</f>
        <v>0</v>
      </c>
      <c r="T276" s="10">
        <f>(SUMIF(CSV!$A:$A,$A276,CSV!I:I) +SUMIF(CSV!$B:$B,$A276,CSV!K:K))/$D276</f>
        <v>0.2</v>
      </c>
      <c r="U276" s="6">
        <f>SUMIF(CSV!$A:$A,$A276,CSV!I:I)/$B276</f>
        <v>0.4</v>
      </c>
      <c r="V276" s="6">
        <f>SUMIF(CSV!$B:$B,$A276,CSV!K:K)/$C276</f>
        <v>0</v>
      </c>
      <c r="W276" s="10">
        <f>(SUMIF(CSV!$A:$A,$A276,CSV!Q:Q) +SUMIF(CSV!$B:$B,$A276,CSV!Q:Q))/$D276</f>
        <v>0.9</v>
      </c>
      <c r="X276" s="6">
        <f>SUMIF(CSV!$A:$A,$A276,CSV!Q:Q)/$B276</f>
        <v>1.2</v>
      </c>
      <c r="Y276" s="6">
        <f>SUMIF(CSV!$B:$B,$A276,CSV!Q:Q)/$C276</f>
        <v>0.6</v>
      </c>
      <c r="Z276" s="10">
        <f>(SUMIF(CSV!$A:$A,$A276,CSV!M:M) +SUMIF(CSV!$B:$B,$A276,CSV!O:O))/$D276</f>
        <v>0.6</v>
      </c>
      <c r="AA276" s="6">
        <f>SUMIF(CSV!$A:$A,$A276,CSV!M:M)/$B276</f>
        <v>0.8</v>
      </c>
      <c r="AB276" s="6">
        <f>SUMIF(CSV!$B:$B,$A276,CSV!O:O)/$C276</f>
        <v>0.4</v>
      </c>
      <c r="AC276" s="10">
        <f>(SUMIF(CSV!$A:$A,$A276,CSV!N:N) +SUMIF(CSV!$B:$B,$A276,CSV!P:P))/$D276</f>
        <v>0.3</v>
      </c>
      <c r="AD276" s="6">
        <f>SUMIF(CSV!$A:$A,$A276,CSV!N:N)/$B276</f>
        <v>0.4</v>
      </c>
      <c r="AE276" s="14">
        <f>SUMIF(CSV!$B:$B,$A276,CSV!P:P)/$C276</f>
        <v>0.2</v>
      </c>
    </row>
    <row r="277" spans="1:31" x14ac:dyDescent="0.3">
      <c r="A277" t="s">
        <v>373</v>
      </c>
      <c r="B277" s="9">
        <f>COUNTIF(CSV!A:A,A277)</f>
        <v>4</v>
      </c>
      <c r="C277" s="4">
        <f>COUNTIF(CSV!B:B,A277)</f>
        <v>3</v>
      </c>
      <c r="D277" s="4">
        <f t="shared" si="9"/>
        <v>7</v>
      </c>
      <c r="E277" s="10">
        <f>(SUMIF(CSV!$A:$A,$A277,CSV!F:F) +SUMIF(CSV!$B:$B,$A277,CSV!F:F))/$D277</f>
        <v>2.1428571428571428</v>
      </c>
      <c r="F277" s="6">
        <f>SUMIF(CSV!$A:$A,$A277,CSV!F:F)/$B277</f>
        <v>2.5</v>
      </c>
      <c r="G277" s="6">
        <f>SUMIF(CSV!$B:$B,$A277,CSV!F:F)/$C277</f>
        <v>1.6666666666666667</v>
      </c>
      <c r="H277" s="10">
        <f>(SUMIF(CSV!$A:$A,$A277,CSV!D:D) +SUMIF(CSV!$B:$B,$A277,CSV!E:E))/$D277</f>
        <v>0.7142857142857143</v>
      </c>
      <c r="I277" s="6">
        <f>SUMIF(CSV!$A:$A,$A277,CSV!D:D)/$B277</f>
        <v>1</v>
      </c>
      <c r="J277" s="6">
        <f>SUMIF(CSV!$B:$B,$A277,CSV!E:E)/$C277</f>
        <v>0.33333333333333331</v>
      </c>
      <c r="K277" s="10">
        <f>(SUMIF(CSV!$A:$A,$A277,CSV!E:E) +SUMIF(CSV!$B:$B,$A277,CSV!D:D))/$D277</f>
        <v>1.4285714285714286</v>
      </c>
      <c r="L277" s="6">
        <f>SUMIF(CSV!$A:$A,$A277,CSV!E:E)/$B277</f>
        <v>1.5</v>
      </c>
      <c r="M277" s="6">
        <f>SUMIF(CSV!$B:$B,$A277,CSV!D:D)/$C277</f>
        <v>1.3333333333333333</v>
      </c>
      <c r="N277" s="10">
        <f>(SUMIF(CSV!$A:$A,$A277,CSV!L:L) +SUMIF(CSV!$B:$B,$A277,CSV!L:L))/$D277</f>
        <v>1.1428571428571428</v>
      </c>
      <c r="O277" s="6">
        <f>SUMIF(CSV!$A:$A,$A277,CSV!L:L)/$B277</f>
        <v>1.5</v>
      </c>
      <c r="P277" s="6">
        <f>SUMIF(CSV!$B:$B,$A277,CSV!L:L)/$C277</f>
        <v>0.66666666666666663</v>
      </c>
      <c r="Q277" s="10">
        <f>(SUMIF(CSV!$A:$A,$A277,CSV!H:H) +SUMIF(CSV!$B:$B,$A277,CSV!J:J))/$D277</f>
        <v>0.42857142857142855</v>
      </c>
      <c r="R277" s="6">
        <f>SUMIF(CSV!$A:$A,$A277,CSV!H:H)/$B277</f>
        <v>0.5</v>
      </c>
      <c r="S277" s="6">
        <f>SUMIF(CSV!$B:$B,$A277,CSV!J:J)/$C277</f>
        <v>0.33333333333333331</v>
      </c>
      <c r="T277" s="10">
        <f>(SUMIF(CSV!$A:$A,$A277,CSV!I:I) +SUMIF(CSV!$B:$B,$A277,CSV!K:K))/$D277</f>
        <v>0.7142857142857143</v>
      </c>
      <c r="U277" s="6">
        <f>SUMIF(CSV!$A:$A,$A277,CSV!I:I)/$B277</f>
        <v>1</v>
      </c>
      <c r="V277" s="6">
        <f>SUMIF(CSV!$B:$B,$A277,CSV!K:K)/$C277</f>
        <v>0.33333333333333331</v>
      </c>
      <c r="W277" s="10">
        <f>(SUMIF(CSV!$A:$A,$A277,CSV!Q:Q) +SUMIF(CSV!$B:$B,$A277,CSV!Q:Q))/$D277</f>
        <v>1</v>
      </c>
      <c r="X277" s="6">
        <f>SUMIF(CSV!$A:$A,$A277,CSV!Q:Q)/$B277</f>
        <v>1</v>
      </c>
      <c r="Y277" s="6">
        <f>SUMIF(CSV!$B:$B,$A277,CSV!Q:Q)/$C277</f>
        <v>1</v>
      </c>
      <c r="Z277" s="10">
        <f>(SUMIF(CSV!$A:$A,$A277,CSV!M:M) +SUMIF(CSV!$B:$B,$A277,CSV!O:O))/$D277</f>
        <v>0.2857142857142857</v>
      </c>
      <c r="AA277" s="6">
        <f>SUMIF(CSV!$A:$A,$A277,CSV!M:M)/$B277</f>
        <v>0.5</v>
      </c>
      <c r="AB277" s="6">
        <f>SUMIF(CSV!$B:$B,$A277,CSV!O:O)/$C277</f>
        <v>0</v>
      </c>
      <c r="AC277" s="10">
        <f>(SUMIF(CSV!$A:$A,$A277,CSV!N:N) +SUMIF(CSV!$B:$B,$A277,CSV!P:P))/$D277</f>
        <v>0.7142857142857143</v>
      </c>
      <c r="AD277" s="6">
        <f>SUMIF(CSV!$A:$A,$A277,CSV!N:N)/$B277</f>
        <v>0.5</v>
      </c>
      <c r="AE277" s="14">
        <f>SUMIF(CSV!$B:$B,$A277,CSV!P:P)/$C277</f>
        <v>1</v>
      </c>
    </row>
    <row r="278" spans="1:31" x14ac:dyDescent="0.3">
      <c r="A278" t="s">
        <v>364</v>
      </c>
      <c r="B278" s="9">
        <f>COUNTIF(CSV!A:A,A278)</f>
        <v>6</v>
      </c>
      <c r="C278" s="4">
        <f>COUNTIF(CSV!B:B,A278)</f>
        <v>2</v>
      </c>
      <c r="D278" s="4">
        <f t="shared" si="9"/>
        <v>8</v>
      </c>
      <c r="E278" s="10">
        <f>(SUMIF(CSV!$A:$A,$A278,CSV!F:F) +SUMIF(CSV!$B:$B,$A278,CSV!F:F))/$D278</f>
        <v>1.875</v>
      </c>
      <c r="F278" s="6">
        <f>SUMIF(CSV!$A:$A,$A278,CSV!F:F)/$B278</f>
        <v>1.6666666666666667</v>
      </c>
      <c r="G278" s="6">
        <f>SUMIF(CSV!$B:$B,$A278,CSV!F:F)/$C278</f>
        <v>2.5</v>
      </c>
      <c r="H278" s="10">
        <f>(SUMIF(CSV!$A:$A,$A278,CSV!D:D) +SUMIF(CSV!$B:$B,$A278,CSV!E:E))/$D278</f>
        <v>1.25</v>
      </c>
      <c r="I278" s="6">
        <f>SUMIF(CSV!$A:$A,$A278,CSV!D:D)/$B278</f>
        <v>1.3333333333333333</v>
      </c>
      <c r="J278" s="6">
        <f>SUMIF(CSV!$B:$B,$A278,CSV!E:E)/$C278</f>
        <v>1</v>
      </c>
      <c r="K278" s="10">
        <f>(SUMIF(CSV!$A:$A,$A278,CSV!E:E) +SUMIF(CSV!$B:$B,$A278,CSV!D:D))/$D278</f>
        <v>0.625</v>
      </c>
      <c r="L278" s="6">
        <f>SUMIF(CSV!$A:$A,$A278,CSV!E:E)/$B278</f>
        <v>0.33333333333333331</v>
      </c>
      <c r="M278" s="6">
        <f>SUMIF(CSV!$B:$B,$A278,CSV!D:D)/$C278</f>
        <v>1.5</v>
      </c>
      <c r="N278" s="10">
        <f>(SUMIF(CSV!$A:$A,$A278,CSV!L:L) +SUMIF(CSV!$B:$B,$A278,CSV!L:L))/$D278</f>
        <v>1</v>
      </c>
      <c r="O278" s="6">
        <f>SUMIF(CSV!$A:$A,$A278,CSV!L:L)/$B278</f>
        <v>0.83333333333333337</v>
      </c>
      <c r="P278" s="6">
        <f>SUMIF(CSV!$B:$B,$A278,CSV!L:L)/$C278</f>
        <v>1.5</v>
      </c>
      <c r="Q278" s="10">
        <f>(SUMIF(CSV!$A:$A,$A278,CSV!H:H) +SUMIF(CSV!$B:$B,$A278,CSV!J:J))/$D278</f>
        <v>0.625</v>
      </c>
      <c r="R278" s="6">
        <f>SUMIF(CSV!$A:$A,$A278,CSV!H:H)/$B278</f>
        <v>0.83333333333333337</v>
      </c>
      <c r="S278" s="6">
        <f>SUMIF(CSV!$B:$B,$A278,CSV!J:J)/$C278</f>
        <v>0</v>
      </c>
      <c r="T278" s="10">
        <f>(SUMIF(CSV!$A:$A,$A278,CSV!I:I) +SUMIF(CSV!$B:$B,$A278,CSV!K:K))/$D278</f>
        <v>0.375</v>
      </c>
      <c r="U278" s="6">
        <f>SUMIF(CSV!$A:$A,$A278,CSV!I:I)/$B278</f>
        <v>0</v>
      </c>
      <c r="V278" s="6">
        <f>SUMIF(CSV!$B:$B,$A278,CSV!K:K)/$C278</f>
        <v>1.5</v>
      </c>
      <c r="W278" s="10">
        <f>(SUMIF(CSV!$A:$A,$A278,CSV!Q:Q) +SUMIF(CSV!$B:$B,$A278,CSV!Q:Q))/$D278</f>
        <v>0.875</v>
      </c>
      <c r="X278" s="6">
        <f>SUMIF(CSV!$A:$A,$A278,CSV!Q:Q)/$B278</f>
        <v>0.83333333333333337</v>
      </c>
      <c r="Y278" s="6">
        <f>SUMIF(CSV!$B:$B,$A278,CSV!Q:Q)/$C278</f>
        <v>1</v>
      </c>
      <c r="Z278" s="10">
        <f>(SUMIF(CSV!$A:$A,$A278,CSV!M:M) +SUMIF(CSV!$B:$B,$A278,CSV!O:O))/$D278</f>
        <v>0.625</v>
      </c>
      <c r="AA278" s="6">
        <f>SUMIF(CSV!$A:$A,$A278,CSV!M:M)/$B278</f>
        <v>0.5</v>
      </c>
      <c r="AB278" s="6">
        <f>SUMIF(CSV!$B:$B,$A278,CSV!O:O)/$C278</f>
        <v>1</v>
      </c>
      <c r="AC278" s="10">
        <f>(SUMIF(CSV!$A:$A,$A278,CSV!N:N) +SUMIF(CSV!$B:$B,$A278,CSV!P:P))/$D278</f>
        <v>0.25</v>
      </c>
      <c r="AD278" s="6">
        <f>SUMIF(CSV!$A:$A,$A278,CSV!N:N)/$B278</f>
        <v>0.33333333333333331</v>
      </c>
      <c r="AE278" s="14">
        <f>SUMIF(CSV!$B:$B,$A278,CSV!P:P)/$C278</f>
        <v>0</v>
      </c>
    </row>
    <row r="279" spans="1:31" x14ac:dyDescent="0.3">
      <c r="A279" t="s">
        <v>375</v>
      </c>
      <c r="B279" s="9">
        <f>COUNTIF(CSV!A:A,A279)</f>
        <v>3</v>
      </c>
      <c r="C279" s="4">
        <f>COUNTIF(CSV!B:B,A279)</f>
        <v>4</v>
      </c>
      <c r="D279" s="4">
        <f t="shared" si="9"/>
        <v>7</v>
      </c>
      <c r="E279" s="10">
        <f>(SUMIF(CSV!$A:$A,$A279,CSV!F:F) +SUMIF(CSV!$B:$B,$A279,CSV!F:F))/$D279</f>
        <v>1.8571428571428572</v>
      </c>
      <c r="F279" s="6">
        <f>SUMIF(CSV!$A:$A,$A279,CSV!F:F)/$B279</f>
        <v>1.6666666666666667</v>
      </c>
      <c r="G279" s="6">
        <f>SUMIF(CSV!$B:$B,$A279,CSV!F:F)/$C279</f>
        <v>2</v>
      </c>
      <c r="H279" s="10">
        <f>(SUMIF(CSV!$A:$A,$A279,CSV!D:D) +SUMIF(CSV!$B:$B,$A279,CSV!E:E))/$D279</f>
        <v>0.5714285714285714</v>
      </c>
      <c r="I279" s="6">
        <f>SUMIF(CSV!$A:$A,$A279,CSV!D:D)/$B279</f>
        <v>0.66666666666666663</v>
      </c>
      <c r="J279" s="6">
        <f>SUMIF(CSV!$B:$B,$A279,CSV!E:E)/$C279</f>
        <v>0.5</v>
      </c>
      <c r="K279" s="10">
        <f>(SUMIF(CSV!$A:$A,$A279,CSV!E:E) +SUMIF(CSV!$B:$B,$A279,CSV!D:D))/$D279</f>
        <v>1.2857142857142858</v>
      </c>
      <c r="L279" s="6">
        <f>SUMIF(CSV!$A:$A,$A279,CSV!E:E)/$B279</f>
        <v>1</v>
      </c>
      <c r="M279" s="6">
        <f>SUMIF(CSV!$B:$B,$A279,CSV!D:D)/$C279</f>
        <v>1.5</v>
      </c>
      <c r="N279" s="10">
        <f>(SUMIF(CSV!$A:$A,$A279,CSV!L:L) +SUMIF(CSV!$B:$B,$A279,CSV!L:L))/$D279</f>
        <v>0.42857142857142855</v>
      </c>
      <c r="O279" s="6">
        <f>SUMIF(CSV!$A:$A,$A279,CSV!L:L)/$B279</f>
        <v>0.33333333333333331</v>
      </c>
      <c r="P279" s="6">
        <f>SUMIF(CSV!$B:$B,$A279,CSV!L:L)/$C279</f>
        <v>0.5</v>
      </c>
      <c r="Q279" s="10">
        <f>(SUMIF(CSV!$A:$A,$A279,CSV!H:H) +SUMIF(CSV!$B:$B,$A279,CSV!J:J))/$D279</f>
        <v>0</v>
      </c>
      <c r="R279" s="6">
        <f>SUMIF(CSV!$A:$A,$A279,CSV!H:H)/$B279</f>
        <v>0</v>
      </c>
      <c r="S279" s="6">
        <f>SUMIF(CSV!$B:$B,$A279,CSV!J:J)/$C279</f>
        <v>0</v>
      </c>
      <c r="T279" s="10">
        <f>(SUMIF(CSV!$A:$A,$A279,CSV!I:I) +SUMIF(CSV!$B:$B,$A279,CSV!K:K))/$D279</f>
        <v>0.42857142857142855</v>
      </c>
      <c r="U279" s="6">
        <f>SUMIF(CSV!$A:$A,$A279,CSV!I:I)/$B279</f>
        <v>0.33333333333333331</v>
      </c>
      <c r="V279" s="6">
        <f>SUMIF(CSV!$B:$B,$A279,CSV!K:K)/$C279</f>
        <v>0.5</v>
      </c>
      <c r="W279" s="10">
        <f>(SUMIF(CSV!$A:$A,$A279,CSV!Q:Q) +SUMIF(CSV!$B:$B,$A279,CSV!Q:Q))/$D279</f>
        <v>1.4285714285714286</v>
      </c>
      <c r="X279" s="6">
        <f>SUMIF(CSV!$A:$A,$A279,CSV!Q:Q)/$B279</f>
        <v>1.3333333333333333</v>
      </c>
      <c r="Y279" s="6">
        <f>SUMIF(CSV!$B:$B,$A279,CSV!Q:Q)/$C279</f>
        <v>1.5</v>
      </c>
      <c r="Z279" s="10">
        <f>(SUMIF(CSV!$A:$A,$A279,CSV!M:M) +SUMIF(CSV!$B:$B,$A279,CSV!O:O))/$D279</f>
        <v>0.5714285714285714</v>
      </c>
      <c r="AA279" s="6">
        <f>SUMIF(CSV!$A:$A,$A279,CSV!M:M)/$B279</f>
        <v>0.66666666666666663</v>
      </c>
      <c r="AB279" s="6">
        <f>SUMIF(CSV!$B:$B,$A279,CSV!O:O)/$C279</f>
        <v>0.5</v>
      </c>
      <c r="AC279" s="10">
        <f>(SUMIF(CSV!$A:$A,$A279,CSV!N:N) +SUMIF(CSV!$B:$B,$A279,CSV!P:P))/$D279</f>
        <v>0.8571428571428571</v>
      </c>
      <c r="AD279" s="6">
        <f>SUMIF(CSV!$A:$A,$A279,CSV!N:N)/$B279</f>
        <v>0.66666666666666663</v>
      </c>
      <c r="AE279" s="14">
        <f>SUMIF(CSV!$B:$B,$A279,CSV!P:P)/$C279</f>
        <v>1</v>
      </c>
    </row>
    <row r="280" spans="1:31" x14ac:dyDescent="0.3">
      <c r="A280" t="s">
        <v>376</v>
      </c>
      <c r="B280" s="9">
        <f>COUNTIF(CSV!A:A,A280)</f>
        <v>5</v>
      </c>
      <c r="C280" s="4">
        <f>COUNTIF(CSV!B:B,A280)</f>
        <v>4</v>
      </c>
      <c r="D280" s="4">
        <f t="shared" si="9"/>
        <v>9</v>
      </c>
      <c r="E280" s="10">
        <f>(SUMIF(CSV!$A:$A,$A280,CSV!F:F) +SUMIF(CSV!$B:$B,$A280,CSV!F:F))/$D280</f>
        <v>3.1111111111111112</v>
      </c>
      <c r="F280" s="6">
        <f>SUMIF(CSV!$A:$A,$A280,CSV!F:F)/$B280</f>
        <v>3.8</v>
      </c>
      <c r="G280" s="6">
        <f>SUMIF(CSV!$B:$B,$A280,CSV!F:F)/$C280</f>
        <v>2.25</v>
      </c>
      <c r="H280" s="10">
        <f>(SUMIF(CSV!$A:$A,$A280,CSV!D:D) +SUMIF(CSV!$B:$B,$A280,CSV!E:E))/$D280</f>
        <v>1.6666666666666667</v>
      </c>
      <c r="I280" s="6">
        <f>SUMIF(CSV!$A:$A,$A280,CSV!D:D)/$B280</f>
        <v>2.2000000000000002</v>
      </c>
      <c r="J280" s="6">
        <f>SUMIF(CSV!$B:$B,$A280,CSV!E:E)/$C280</f>
        <v>1</v>
      </c>
      <c r="K280" s="10">
        <f>(SUMIF(CSV!$A:$A,$A280,CSV!E:E) +SUMIF(CSV!$B:$B,$A280,CSV!D:D))/$D280</f>
        <v>1.4444444444444444</v>
      </c>
      <c r="L280" s="6">
        <f>SUMIF(CSV!$A:$A,$A280,CSV!E:E)/$B280</f>
        <v>1.6</v>
      </c>
      <c r="M280" s="6">
        <f>SUMIF(CSV!$B:$B,$A280,CSV!D:D)/$C280</f>
        <v>1.25</v>
      </c>
      <c r="N280" s="10">
        <f>(SUMIF(CSV!$A:$A,$A280,CSV!L:L) +SUMIF(CSV!$B:$B,$A280,CSV!L:L))/$D280</f>
        <v>1.4444444444444444</v>
      </c>
      <c r="O280" s="6">
        <f>SUMIF(CSV!$A:$A,$A280,CSV!L:L)/$B280</f>
        <v>1.6</v>
      </c>
      <c r="P280" s="6">
        <f>SUMIF(CSV!$B:$B,$A280,CSV!L:L)/$C280</f>
        <v>1.25</v>
      </c>
      <c r="Q280" s="10">
        <f>(SUMIF(CSV!$A:$A,$A280,CSV!H:H) +SUMIF(CSV!$B:$B,$A280,CSV!J:J))/$D280</f>
        <v>0.77777777777777779</v>
      </c>
      <c r="R280" s="6">
        <f>SUMIF(CSV!$A:$A,$A280,CSV!H:H)/$B280</f>
        <v>0.8</v>
      </c>
      <c r="S280" s="6">
        <f>SUMIF(CSV!$B:$B,$A280,CSV!J:J)/$C280</f>
        <v>0.75</v>
      </c>
      <c r="T280" s="10">
        <f>(SUMIF(CSV!$A:$A,$A280,CSV!I:I) +SUMIF(CSV!$B:$B,$A280,CSV!K:K))/$D280</f>
        <v>0.66666666666666663</v>
      </c>
      <c r="U280" s="6">
        <f>SUMIF(CSV!$A:$A,$A280,CSV!I:I)/$B280</f>
        <v>0.8</v>
      </c>
      <c r="V280" s="6">
        <f>SUMIF(CSV!$B:$B,$A280,CSV!K:K)/$C280</f>
        <v>0.5</v>
      </c>
      <c r="W280" s="10">
        <f>(SUMIF(CSV!$A:$A,$A280,CSV!Q:Q) +SUMIF(CSV!$B:$B,$A280,CSV!Q:Q))/$D280</f>
        <v>1.6666666666666667</v>
      </c>
      <c r="X280" s="6">
        <f>SUMIF(CSV!$A:$A,$A280,CSV!Q:Q)/$B280</f>
        <v>2.2000000000000002</v>
      </c>
      <c r="Y280" s="6">
        <f>SUMIF(CSV!$B:$B,$A280,CSV!Q:Q)/$C280</f>
        <v>1</v>
      </c>
      <c r="Z280" s="10">
        <f>(SUMIF(CSV!$A:$A,$A280,CSV!M:M) +SUMIF(CSV!$B:$B,$A280,CSV!O:O))/$D280</f>
        <v>0.88888888888888884</v>
      </c>
      <c r="AA280" s="6">
        <f>SUMIF(CSV!$A:$A,$A280,CSV!M:M)/$B280</f>
        <v>1.4</v>
      </c>
      <c r="AB280" s="6">
        <f>SUMIF(CSV!$B:$B,$A280,CSV!O:O)/$C280</f>
        <v>0.25</v>
      </c>
      <c r="AC280" s="10">
        <f>(SUMIF(CSV!$A:$A,$A280,CSV!N:N) +SUMIF(CSV!$B:$B,$A280,CSV!P:P))/$D280</f>
        <v>0.77777777777777779</v>
      </c>
      <c r="AD280" s="6">
        <f>SUMIF(CSV!$A:$A,$A280,CSV!N:N)/$B280</f>
        <v>0.8</v>
      </c>
      <c r="AE280" s="14">
        <f>SUMIF(CSV!$B:$B,$A280,CSV!P:P)/$C280</f>
        <v>0.75</v>
      </c>
    </row>
    <row r="281" spans="1:31" x14ac:dyDescent="0.3">
      <c r="A281" t="s">
        <v>370</v>
      </c>
      <c r="B281" s="9">
        <f>COUNTIF(CSV!A:A,A281)</f>
        <v>4</v>
      </c>
      <c r="C281" s="4">
        <f>COUNTIF(CSV!B:B,A281)</f>
        <v>6</v>
      </c>
      <c r="D281" s="4">
        <f t="shared" si="9"/>
        <v>10</v>
      </c>
      <c r="E281" s="10">
        <f>(SUMIF(CSV!$A:$A,$A281,CSV!F:F) +SUMIF(CSV!$B:$B,$A281,CSV!F:F))/$D281</f>
        <v>2.7</v>
      </c>
      <c r="F281" s="6">
        <f>SUMIF(CSV!$A:$A,$A281,CSV!F:F)/$B281</f>
        <v>3.25</v>
      </c>
      <c r="G281" s="6">
        <f>SUMIF(CSV!$B:$B,$A281,CSV!F:F)/$C281</f>
        <v>2.3333333333333335</v>
      </c>
      <c r="H281" s="10">
        <f>(SUMIF(CSV!$A:$A,$A281,CSV!D:D) +SUMIF(CSV!$B:$B,$A281,CSV!E:E))/$D281</f>
        <v>1.8</v>
      </c>
      <c r="I281" s="6">
        <f>SUMIF(CSV!$A:$A,$A281,CSV!D:D)/$B281</f>
        <v>2.25</v>
      </c>
      <c r="J281" s="6">
        <f>SUMIF(CSV!$B:$B,$A281,CSV!E:E)/$C281</f>
        <v>1.5</v>
      </c>
      <c r="K281" s="10">
        <f>(SUMIF(CSV!$A:$A,$A281,CSV!E:E) +SUMIF(CSV!$B:$B,$A281,CSV!D:D))/$D281</f>
        <v>0.9</v>
      </c>
      <c r="L281" s="6">
        <f>SUMIF(CSV!$A:$A,$A281,CSV!E:E)/$B281</f>
        <v>1</v>
      </c>
      <c r="M281" s="6">
        <f>SUMIF(CSV!$B:$B,$A281,CSV!D:D)/$C281</f>
        <v>0.83333333333333337</v>
      </c>
      <c r="N281" s="10">
        <f>(SUMIF(CSV!$A:$A,$A281,CSV!L:L) +SUMIF(CSV!$B:$B,$A281,CSV!L:L))/$D281</f>
        <v>1.6</v>
      </c>
      <c r="O281" s="6">
        <f>SUMIF(CSV!$A:$A,$A281,CSV!L:L)/$B281</f>
        <v>2</v>
      </c>
      <c r="P281" s="6">
        <f>SUMIF(CSV!$B:$B,$A281,CSV!L:L)/$C281</f>
        <v>1.3333333333333333</v>
      </c>
      <c r="Q281" s="10">
        <f>(SUMIF(CSV!$A:$A,$A281,CSV!H:H) +SUMIF(CSV!$B:$B,$A281,CSV!J:J))/$D281</f>
        <v>1.2</v>
      </c>
      <c r="R281" s="6">
        <f>SUMIF(CSV!$A:$A,$A281,CSV!H:H)/$B281</f>
        <v>1.25</v>
      </c>
      <c r="S281" s="6">
        <f>SUMIF(CSV!$B:$B,$A281,CSV!J:J)/$C281</f>
        <v>1.1666666666666667</v>
      </c>
      <c r="T281" s="10">
        <f>(SUMIF(CSV!$A:$A,$A281,CSV!I:I) +SUMIF(CSV!$B:$B,$A281,CSV!K:K))/$D281</f>
        <v>0.4</v>
      </c>
      <c r="U281" s="6">
        <f>SUMIF(CSV!$A:$A,$A281,CSV!I:I)/$B281</f>
        <v>0.75</v>
      </c>
      <c r="V281" s="6">
        <f>SUMIF(CSV!$B:$B,$A281,CSV!K:K)/$C281</f>
        <v>0.16666666666666666</v>
      </c>
      <c r="W281" s="10">
        <f>(SUMIF(CSV!$A:$A,$A281,CSV!Q:Q) +SUMIF(CSV!$B:$B,$A281,CSV!Q:Q))/$D281</f>
        <v>1.1000000000000001</v>
      </c>
      <c r="X281" s="6">
        <f>SUMIF(CSV!$A:$A,$A281,CSV!Q:Q)/$B281</f>
        <v>1.25</v>
      </c>
      <c r="Y281" s="6">
        <f>SUMIF(CSV!$B:$B,$A281,CSV!Q:Q)/$C281</f>
        <v>1</v>
      </c>
      <c r="Z281" s="10">
        <f>(SUMIF(CSV!$A:$A,$A281,CSV!M:M) +SUMIF(CSV!$B:$B,$A281,CSV!O:O))/$D281</f>
        <v>0.6</v>
      </c>
      <c r="AA281" s="6">
        <f>SUMIF(CSV!$A:$A,$A281,CSV!M:M)/$B281</f>
        <v>1</v>
      </c>
      <c r="AB281" s="6">
        <f>SUMIF(CSV!$B:$B,$A281,CSV!O:O)/$C281</f>
        <v>0.33333333333333331</v>
      </c>
      <c r="AC281" s="10">
        <f>(SUMIF(CSV!$A:$A,$A281,CSV!N:N) +SUMIF(CSV!$B:$B,$A281,CSV!P:P))/$D281</f>
        <v>0.5</v>
      </c>
      <c r="AD281" s="6">
        <f>SUMIF(CSV!$A:$A,$A281,CSV!N:N)/$B281</f>
        <v>0.25</v>
      </c>
      <c r="AE281" s="14">
        <f>SUMIF(CSV!$B:$B,$A281,CSV!P:P)/$C281</f>
        <v>0.66666666666666663</v>
      </c>
    </row>
    <row r="282" spans="1:31" x14ac:dyDescent="0.3">
      <c r="A282" t="s">
        <v>379</v>
      </c>
      <c r="B282" s="9">
        <f>COUNTIF(CSV!A:A,A282)</f>
        <v>3</v>
      </c>
      <c r="C282" s="4">
        <f>COUNTIF(CSV!B:B,A282)</f>
        <v>5</v>
      </c>
      <c r="D282" s="4">
        <f t="shared" si="9"/>
        <v>8</v>
      </c>
      <c r="E282" s="10">
        <f>(SUMIF(CSV!$A:$A,$A282,CSV!F:F) +SUMIF(CSV!$B:$B,$A282,CSV!F:F))/$D282</f>
        <v>2.625</v>
      </c>
      <c r="F282" s="6">
        <f>SUMIF(CSV!$A:$A,$A282,CSV!F:F)/$B282</f>
        <v>1.6666666666666667</v>
      </c>
      <c r="G282" s="6">
        <f>SUMIF(CSV!$B:$B,$A282,CSV!F:F)/$C282</f>
        <v>3.2</v>
      </c>
      <c r="H282" s="10">
        <f>(SUMIF(CSV!$A:$A,$A282,CSV!D:D) +SUMIF(CSV!$B:$B,$A282,CSV!E:E))/$D282</f>
        <v>1.625</v>
      </c>
      <c r="I282" s="6">
        <f>SUMIF(CSV!$A:$A,$A282,CSV!D:D)/$B282</f>
        <v>1</v>
      </c>
      <c r="J282" s="6">
        <f>SUMIF(CSV!$B:$B,$A282,CSV!E:E)/$C282</f>
        <v>2</v>
      </c>
      <c r="K282" s="10">
        <f>(SUMIF(CSV!$A:$A,$A282,CSV!E:E) +SUMIF(CSV!$B:$B,$A282,CSV!D:D))/$D282</f>
        <v>1</v>
      </c>
      <c r="L282" s="6">
        <f>SUMIF(CSV!$A:$A,$A282,CSV!E:E)/$B282</f>
        <v>0.66666666666666663</v>
      </c>
      <c r="M282" s="6">
        <f>SUMIF(CSV!$B:$B,$A282,CSV!D:D)/$C282</f>
        <v>1.2</v>
      </c>
      <c r="N282" s="10">
        <f>(SUMIF(CSV!$A:$A,$A282,CSV!L:L) +SUMIF(CSV!$B:$B,$A282,CSV!L:L))/$D282</f>
        <v>0.625</v>
      </c>
      <c r="O282" s="6">
        <f>SUMIF(CSV!$A:$A,$A282,CSV!L:L)/$B282</f>
        <v>0</v>
      </c>
      <c r="P282" s="6">
        <f>SUMIF(CSV!$B:$B,$A282,CSV!L:L)/$C282</f>
        <v>1</v>
      </c>
      <c r="Q282" s="10">
        <f>(SUMIF(CSV!$A:$A,$A282,CSV!H:H) +SUMIF(CSV!$B:$B,$A282,CSV!J:J))/$D282</f>
        <v>0.375</v>
      </c>
      <c r="R282" s="6">
        <f>SUMIF(CSV!$A:$A,$A282,CSV!H:H)/$B282</f>
        <v>0</v>
      </c>
      <c r="S282" s="6">
        <f>SUMIF(CSV!$B:$B,$A282,CSV!J:J)/$C282</f>
        <v>0.6</v>
      </c>
      <c r="T282" s="10">
        <f>(SUMIF(CSV!$A:$A,$A282,CSV!I:I) +SUMIF(CSV!$B:$B,$A282,CSV!K:K))/$D282</f>
        <v>0.25</v>
      </c>
      <c r="U282" s="6">
        <f>SUMIF(CSV!$A:$A,$A282,CSV!I:I)/$B282</f>
        <v>0</v>
      </c>
      <c r="V282" s="6">
        <f>SUMIF(CSV!$B:$B,$A282,CSV!K:K)/$C282</f>
        <v>0.4</v>
      </c>
      <c r="W282" s="10">
        <f>(SUMIF(CSV!$A:$A,$A282,CSV!Q:Q) +SUMIF(CSV!$B:$B,$A282,CSV!Q:Q))/$D282</f>
        <v>2</v>
      </c>
      <c r="X282" s="6">
        <f>SUMIF(CSV!$A:$A,$A282,CSV!Q:Q)/$B282</f>
        <v>1.6666666666666667</v>
      </c>
      <c r="Y282" s="6">
        <f>SUMIF(CSV!$B:$B,$A282,CSV!Q:Q)/$C282</f>
        <v>2.2000000000000002</v>
      </c>
      <c r="Z282" s="10">
        <f>(SUMIF(CSV!$A:$A,$A282,CSV!M:M) +SUMIF(CSV!$B:$B,$A282,CSV!O:O))/$D282</f>
        <v>1.25</v>
      </c>
      <c r="AA282" s="6">
        <f>SUMIF(CSV!$A:$A,$A282,CSV!M:M)/$B282</f>
        <v>1</v>
      </c>
      <c r="AB282" s="6">
        <f>SUMIF(CSV!$B:$B,$A282,CSV!O:O)/$C282</f>
        <v>1.4</v>
      </c>
      <c r="AC282" s="10">
        <f>(SUMIF(CSV!$A:$A,$A282,CSV!N:N) +SUMIF(CSV!$B:$B,$A282,CSV!P:P))/$D282</f>
        <v>0.75</v>
      </c>
      <c r="AD282" s="6">
        <f>SUMIF(CSV!$A:$A,$A282,CSV!N:N)/$B282</f>
        <v>0.66666666666666663</v>
      </c>
      <c r="AE282" s="14">
        <f>SUMIF(CSV!$B:$B,$A282,CSV!P:P)/$C282</f>
        <v>0.8</v>
      </c>
    </row>
    <row r="283" spans="1:31" x14ac:dyDescent="0.3">
      <c r="A283" t="s">
        <v>367</v>
      </c>
      <c r="B283" s="9">
        <f>COUNTIF(CSV!A:A,A283)</f>
        <v>4</v>
      </c>
      <c r="C283" s="4">
        <f>COUNTIF(CSV!B:B,A283)</f>
        <v>5</v>
      </c>
      <c r="D283" s="4">
        <f t="shared" si="9"/>
        <v>9</v>
      </c>
      <c r="E283" s="10">
        <f>(SUMIF(CSV!$A:$A,$A283,CSV!F:F) +SUMIF(CSV!$B:$B,$A283,CSV!F:F))/$D283</f>
        <v>2.3333333333333335</v>
      </c>
      <c r="F283" s="6">
        <f>SUMIF(CSV!$A:$A,$A283,CSV!F:F)/$B283</f>
        <v>2.5</v>
      </c>
      <c r="G283" s="6">
        <f>SUMIF(CSV!$B:$B,$A283,CSV!F:F)/$C283</f>
        <v>2.2000000000000002</v>
      </c>
      <c r="H283" s="10">
        <f>(SUMIF(CSV!$A:$A,$A283,CSV!D:D) +SUMIF(CSV!$B:$B,$A283,CSV!E:E))/$D283</f>
        <v>1.5555555555555556</v>
      </c>
      <c r="I283" s="6">
        <f>SUMIF(CSV!$A:$A,$A283,CSV!D:D)/$B283</f>
        <v>1.5</v>
      </c>
      <c r="J283" s="6">
        <f>SUMIF(CSV!$B:$B,$A283,CSV!E:E)/$C283</f>
        <v>1.6</v>
      </c>
      <c r="K283" s="10">
        <f>(SUMIF(CSV!$A:$A,$A283,CSV!E:E) +SUMIF(CSV!$B:$B,$A283,CSV!D:D))/$D283</f>
        <v>0.77777777777777779</v>
      </c>
      <c r="L283" s="6">
        <f>SUMIF(CSV!$A:$A,$A283,CSV!E:E)/$B283</f>
        <v>1</v>
      </c>
      <c r="M283" s="6">
        <f>SUMIF(CSV!$B:$B,$A283,CSV!D:D)/$C283</f>
        <v>0.6</v>
      </c>
      <c r="N283" s="10">
        <f>(SUMIF(CSV!$A:$A,$A283,CSV!L:L) +SUMIF(CSV!$B:$B,$A283,CSV!L:L))/$D283</f>
        <v>1</v>
      </c>
      <c r="O283" s="6">
        <f>SUMIF(CSV!$A:$A,$A283,CSV!L:L)/$B283</f>
        <v>1</v>
      </c>
      <c r="P283" s="6">
        <f>SUMIF(CSV!$B:$B,$A283,CSV!L:L)/$C283</f>
        <v>1</v>
      </c>
      <c r="Q283" s="10">
        <f>(SUMIF(CSV!$A:$A,$A283,CSV!H:H) +SUMIF(CSV!$B:$B,$A283,CSV!J:J))/$D283</f>
        <v>0.55555555555555558</v>
      </c>
      <c r="R283" s="6">
        <f>SUMIF(CSV!$A:$A,$A283,CSV!H:H)/$B283</f>
        <v>0.75</v>
      </c>
      <c r="S283" s="6">
        <f>SUMIF(CSV!$B:$B,$A283,CSV!J:J)/$C283</f>
        <v>0.4</v>
      </c>
      <c r="T283" s="10">
        <f>(SUMIF(CSV!$A:$A,$A283,CSV!I:I) +SUMIF(CSV!$B:$B,$A283,CSV!K:K))/$D283</f>
        <v>0.44444444444444442</v>
      </c>
      <c r="U283" s="6">
        <f>SUMIF(CSV!$A:$A,$A283,CSV!I:I)/$B283</f>
        <v>0.25</v>
      </c>
      <c r="V283" s="6">
        <f>SUMIF(CSV!$B:$B,$A283,CSV!K:K)/$C283</f>
        <v>0.6</v>
      </c>
      <c r="W283" s="10">
        <f>(SUMIF(CSV!$A:$A,$A283,CSV!Q:Q) +SUMIF(CSV!$B:$B,$A283,CSV!Q:Q))/$D283</f>
        <v>1.3333333333333333</v>
      </c>
      <c r="X283" s="6">
        <f>SUMIF(CSV!$A:$A,$A283,CSV!Q:Q)/$B283</f>
        <v>1.5</v>
      </c>
      <c r="Y283" s="6">
        <f>SUMIF(CSV!$B:$B,$A283,CSV!Q:Q)/$C283</f>
        <v>1.2</v>
      </c>
      <c r="Z283" s="10">
        <f>(SUMIF(CSV!$A:$A,$A283,CSV!M:M) +SUMIF(CSV!$B:$B,$A283,CSV!O:O))/$D283</f>
        <v>1</v>
      </c>
      <c r="AA283" s="6">
        <f>SUMIF(CSV!$A:$A,$A283,CSV!M:M)/$B283</f>
        <v>0.75</v>
      </c>
      <c r="AB283" s="6">
        <f>SUMIF(CSV!$B:$B,$A283,CSV!O:O)/$C283</f>
        <v>1.2</v>
      </c>
      <c r="AC283" s="10">
        <f>(SUMIF(CSV!$A:$A,$A283,CSV!N:N) +SUMIF(CSV!$B:$B,$A283,CSV!P:P))/$D283</f>
        <v>0.33333333333333331</v>
      </c>
      <c r="AD283" s="6">
        <f>SUMIF(CSV!$A:$A,$A283,CSV!N:N)/$B283</f>
        <v>0.75</v>
      </c>
      <c r="AE283" s="14">
        <f>SUMIF(CSV!$B:$B,$A283,CSV!P:P)/$C283</f>
        <v>0</v>
      </c>
    </row>
    <row r="284" spans="1:31" x14ac:dyDescent="0.3">
      <c r="A284" t="s">
        <v>363</v>
      </c>
      <c r="B284" s="9">
        <f>COUNTIF(CSV!A:A,A284)</f>
        <v>3</v>
      </c>
      <c r="C284" s="4">
        <f>COUNTIF(CSV!B:B,A284)</f>
        <v>5</v>
      </c>
      <c r="D284" s="4">
        <f t="shared" si="9"/>
        <v>8</v>
      </c>
      <c r="E284" s="10">
        <f>(SUMIF(CSV!$A:$A,$A284,CSV!F:F) +SUMIF(CSV!$B:$B,$A284,CSV!F:F))/$D284</f>
        <v>2.5</v>
      </c>
      <c r="F284" s="6">
        <f>SUMIF(CSV!$A:$A,$A284,CSV!F:F)/$B284</f>
        <v>2</v>
      </c>
      <c r="G284" s="6">
        <f>SUMIF(CSV!$B:$B,$A284,CSV!F:F)/$C284</f>
        <v>2.8</v>
      </c>
      <c r="H284" s="10">
        <f>(SUMIF(CSV!$A:$A,$A284,CSV!D:D) +SUMIF(CSV!$B:$B,$A284,CSV!E:E))/$D284</f>
        <v>0.625</v>
      </c>
      <c r="I284" s="6">
        <f>SUMIF(CSV!$A:$A,$A284,CSV!D:D)/$B284</f>
        <v>0.66666666666666663</v>
      </c>
      <c r="J284" s="6">
        <f>SUMIF(CSV!$B:$B,$A284,CSV!E:E)/$C284</f>
        <v>0.6</v>
      </c>
      <c r="K284" s="10">
        <f>(SUMIF(CSV!$A:$A,$A284,CSV!E:E) +SUMIF(CSV!$B:$B,$A284,CSV!D:D))/$D284</f>
        <v>1.875</v>
      </c>
      <c r="L284" s="6">
        <f>SUMIF(CSV!$A:$A,$A284,CSV!E:E)/$B284</f>
        <v>1.3333333333333333</v>
      </c>
      <c r="M284" s="6">
        <f>SUMIF(CSV!$B:$B,$A284,CSV!D:D)/$C284</f>
        <v>2.2000000000000002</v>
      </c>
      <c r="N284" s="10">
        <f>(SUMIF(CSV!$A:$A,$A284,CSV!L:L) +SUMIF(CSV!$B:$B,$A284,CSV!L:L))/$D284</f>
        <v>1.25</v>
      </c>
      <c r="O284" s="6">
        <f>SUMIF(CSV!$A:$A,$A284,CSV!L:L)/$B284</f>
        <v>0.66666666666666663</v>
      </c>
      <c r="P284" s="6">
        <f>SUMIF(CSV!$B:$B,$A284,CSV!L:L)/$C284</f>
        <v>1.6</v>
      </c>
      <c r="Q284" s="10">
        <f>(SUMIF(CSV!$A:$A,$A284,CSV!H:H) +SUMIF(CSV!$B:$B,$A284,CSV!J:J))/$D284</f>
        <v>0.25</v>
      </c>
      <c r="R284" s="6">
        <f>SUMIF(CSV!$A:$A,$A284,CSV!H:H)/$B284</f>
        <v>0.33333333333333331</v>
      </c>
      <c r="S284" s="6">
        <f>SUMIF(CSV!$B:$B,$A284,CSV!J:J)/$C284</f>
        <v>0.2</v>
      </c>
      <c r="T284" s="10">
        <f>(SUMIF(CSV!$A:$A,$A284,CSV!I:I) +SUMIF(CSV!$B:$B,$A284,CSV!K:K))/$D284</f>
        <v>1</v>
      </c>
      <c r="U284" s="6">
        <f>SUMIF(CSV!$A:$A,$A284,CSV!I:I)/$B284</f>
        <v>0.33333333333333331</v>
      </c>
      <c r="V284" s="6">
        <f>SUMIF(CSV!$B:$B,$A284,CSV!K:K)/$C284</f>
        <v>1.4</v>
      </c>
      <c r="W284" s="10">
        <f>(SUMIF(CSV!$A:$A,$A284,CSV!Q:Q) +SUMIF(CSV!$B:$B,$A284,CSV!Q:Q))/$D284</f>
        <v>1.25</v>
      </c>
      <c r="X284" s="6">
        <f>SUMIF(CSV!$A:$A,$A284,CSV!Q:Q)/$B284</f>
        <v>1.3333333333333333</v>
      </c>
      <c r="Y284" s="6">
        <f>SUMIF(CSV!$B:$B,$A284,CSV!Q:Q)/$C284</f>
        <v>1.2</v>
      </c>
      <c r="Z284" s="10">
        <f>(SUMIF(CSV!$A:$A,$A284,CSV!M:M) +SUMIF(CSV!$B:$B,$A284,CSV!O:O))/$D284</f>
        <v>0.375</v>
      </c>
      <c r="AA284" s="6">
        <f>SUMIF(CSV!$A:$A,$A284,CSV!M:M)/$B284</f>
        <v>0.33333333333333331</v>
      </c>
      <c r="AB284" s="6">
        <f>SUMIF(CSV!$B:$B,$A284,CSV!O:O)/$C284</f>
        <v>0.4</v>
      </c>
      <c r="AC284" s="10">
        <f>(SUMIF(CSV!$A:$A,$A284,CSV!N:N) +SUMIF(CSV!$B:$B,$A284,CSV!P:P))/$D284</f>
        <v>0.875</v>
      </c>
      <c r="AD284" s="6">
        <f>SUMIF(CSV!$A:$A,$A284,CSV!N:N)/$B284</f>
        <v>1</v>
      </c>
      <c r="AE284" s="14">
        <f>SUMIF(CSV!$B:$B,$A284,CSV!P:P)/$C284</f>
        <v>0.8</v>
      </c>
    </row>
    <row r="285" spans="1:31" x14ac:dyDescent="0.3">
      <c r="A285" t="s">
        <v>365</v>
      </c>
      <c r="B285" s="9">
        <f>COUNTIF(CSV!A:A,A285)</f>
        <v>4</v>
      </c>
      <c r="C285" s="4">
        <f>COUNTIF(CSV!B:B,A285)</f>
        <v>5</v>
      </c>
      <c r="D285" s="4">
        <f t="shared" si="9"/>
        <v>9</v>
      </c>
      <c r="E285" s="10">
        <f>(SUMIF(CSV!$A:$A,$A285,CSV!F:F) +SUMIF(CSV!$B:$B,$A285,CSV!F:F))/$D285</f>
        <v>2.6666666666666665</v>
      </c>
      <c r="F285" s="6">
        <f>SUMIF(CSV!$A:$A,$A285,CSV!F:F)/$B285</f>
        <v>1.75</v>
      </c>
      <c r="G285" s="6">
        <f>SUMIF(CSV!$B:$B,$A285,CSV!F:F)/$C285</f>
        <v>3.4</v>
      </c>
      <c r="H285" s="10">
        <f>(SUMIF(CSV!$A:$A,$A285,CSV!D:D) +SUMIF(CSV!$B:$B,$A285,CSV!E:E))/$D285</f>
        <v>1.6666666666666667</v>
      </c>
      <c r="I285" s="6">
        <f>SUMIF(CSV!$A:$A,$A285,CSV!D:D)/$B285</f>
        <v>1.25</v>
      </c>
      <c r="J285" s="6">
        <f>SUMIF(CSV!$B:$B,$A285,CSV!E:E)/$C285</f>
        <v>2</v>
      </c>
      <c r="K285" s="10">
        <f>(SUMIF(CSV!$A:$A,$A285,CSV!E:E) +SUMIF(CSV!$B:$B,$A285,CSV!D:D))/$D285</f>
        <v>1</v>
      </c>
      <c r="L285" s="6">
        <f>SUMIF(CSV!$A:$A,$A285,CSV!E:E)/$B285</f>
        <v>0.5</v>
      </c>
      <c r="M285" s="6">
        <f>SUMIF(CSV!$B:$B,$A285,CSV!D:D)/$C285</f>
        <v>1.4</v>
      </c>
      <c r="N285" s="10">
        <f>(SUMIF(CSV!$A:$A,$A285,CSV!L:L) +SUMIF(CSV!$B:$B,$A285,CSV!L:L))/$D285</f>
        <v>1.1111111111111112</v>
      </c>
      <c r="O285" s="6">
        <f>SUMIF(CSV!$A:$A,$A285,CSV!L:L)/$B285</f>
        <v>0.25</v>
      </c>
      <c r="P285" s="6">
        <f>SUMIF(CSV!$B:$B,$A285,CSV!L:L)/$C285</f>
        <v>1.8</v>
      </c>
      <c r="Q285" s="10">
        <f>(SUMIF(CSV!$A:$A,$A285,CSV!H:H) +SUMIF(CSV!$B:$B,$A285,CSV!J:J))/$D285</f>
        <v>0.44444444444444442</v>
      </c>
      <c r="R285" s="6">
        <f>SUMIF(CSV!$A:$A,$A285,CSV!H:H)/$B285</f>
        <v>0.25</v>
      </c>
      <c r="S285" s="6">
        <f>SUMIF(CSV!$B:$B,$A285,CSV!J:J)/$C285</f>
        <v>0.6</v>
      </c>
      <c r="T285" s="10">
        <f>(SUMIF(CSV!$A:$A,$A285,CSV!I:I) +SUMIF(CSV!$B:$B,$A285,CSV!K:K))/$D285</f>
        <v>0.66666666666666663</v>
      </c>
      <c r="U285" s="6">
        <f>SUMIF(CSV!$A:$A,$A285,CSV!I:I)/$B285</f>
        <v>0</v>
      </c>
      <c r="V285" s="6">
        <f>SUMIF(CSV!$B:$B,$A285,CSV!K:K)/$C285</f>
        <v>1.2</v>
      </c>
      <c r="W285" s="10">
        <f>(SUMIF(CSV!$A:$A,$A285,CSV!Q:Q) +SUMIF(CSV!$B:$B,$A285,CSV!Q:Q))/$D285</f>
        <v>1.5555555555555556</v>
      </c>
      <c r="X285" s="6">
        <f>SUMIF(CSV!$A:$A,$A285,CSV!Q:Q)/$B285</f>
        <v>1.5</v>
      </c>
      <c r="Y285" s="6">
        <f>SUMIF(CSV!$B:$B,$A285,CSV!Q:Q)/$C285</f>
        <v>1.6</v>
      </c>
      <c r="Z285" s="10">
        <f>(SUMIF(CSV!$A:$A,$A285,CSV!M:M) +SUMIF(CSV!$B:$B,$A285,CSV!O:O))/$D285</f>
        <v>1.2222222222222223</v>
      </c>
      <c r="AA285" s="6">
        <f>SUMIF(CSV!$A:$A,$A285,CSV!M:M)/$B285</f>
        <v>1</v>
      </c>
      <c r="AB285" s="6">
        <f>SUMIF(CSV!$B:$B,$A285,CSV!O:O)/$C285</f>
        <v>1.4</v>
      </c>
      <c r="AC285" s="10">
        <f>(SUMIF(CSV!$A:$A,$A285,CSV!N:N) +SUMIF(CSV!$B:$B,$A285,CSV!P:P))/$D285</f>
        <v>0.33333333333333331</v>
      </c>
      <c r="AD285" s="6">
        <f>SUMIF(CSV!$A:$A,$A285,CSV!N:N)/$B285</f>
        <v>0.5</v>
      </c>
      <c r="AE285" s="14">
        <f>SUMIF(CSV!$B:$B,$A285,CSV!P:P)/$C285</f>
        <v>0.2</v>
      </c>
    </row>
    <row r="286" spans="1:31" x14ac:dyDescent="0.3">
      <c r="A286" t="s">
        <v>366</v>
      </c>
      <c r="B286" s="9">
        <f>COUNTIF(CSV!A:A,A286)</f>
        <v>5</v>
      </c>
      <c r="C286" s="4">
        <f>COUNTIF(CSV!B:B,A286)</f>
        <v>4</v>
      </c>
      <c r="D286" s="4">
        <f t="shared" si="9"/>
        <v>9</v>
      </c>
      <c r="E286" s="10">
        <f>(SUMIF(CSV!$A:$A,$A286,CSV!F:F) +SUMIF(CSV!$B:$B,$A286,CSV!F:F))/$D286</f>
        <v>3.1111111111111112</v>
      </c>
      <c r="F286" s="6">
        <f>SUMIF(CSV!$A:$A,$A286,CSV!F:F)/$B286</f>
        <v>3</v>
      </c>
      <c r="G286" s="6">
        <f>SUMIF(CSV!$B:$B,$A286,CSV!F:F)/$C286</f>
        <v>3.25</v>
      </c>
      <c r="H286" s="10">
        <f>(SUMIF(CSV!$A:$A,$A286,CSV!D:D) +SUMIF(CSV!$B:$B,$A286,CSV!E:E))/$D286</f>
        <v>1.2222222222222223</v>
      </c>
      <c r="I286" s="6">
        <f>SUMIF(CSV!$A:$A,$A286,CSV!D:D)/$B286</f>
        <v>1.4</v>
      </c>
      <c r="J286" s="6">
        <f>SUMIF(CSV!$B:$B,$A286,CSV!E:E)/$C286</f>
        <v>1</v>
      </c>
      <c r="K286" s="10">
        <f>(SUMIF(CSV!$A:$A,$A286,CSV!E:E) +SUMIF(CSV!$B:$B,$A286,CSV!D:D))/$D286</f>
        <v>1.8888888888888888</v>
      </c>
      <c r="L286" s="6">
        <f>SUMIF(CSV!$A:$A,$A286,CSV!E:E)/$B286</f>
        <v>1.6</v>
      </c>
      <c r="M286" s="6">
        <f>SUMIF(CSV!$B:$B,$A286,CSV!D:D)/$C286</f>
        <v>2.25</v>
      </c>
      <c r="N286" s="10">
        <f>(SUMIF(CSV!$A:$A,$A286,CSV!L:L) +SUMIF(CSV!$B:$B,$A286,CSV!L:L))/$D286</f>
        <v>1.3333333333333333</v>
      </c>
      <c r="O286" s="6">
        <f>SUMIF(CSV!$A:$A,$A286,CSV!L:L)/$B286</f>
        <v>1.6</v>
      </c>
      <c r="P286" s="6">
        <f>SUMIF(CSV!$B:$B,$A286,CSV!L:L)/$C286</f>
        <v>1</v>
      </c>
      <c r="Q286" s="10">
        <f>(SUMIF(CSV!$A:$A,$A286,CSV!H:H) +SUMIF(CSV!$B:$B,$A286,CSV!J:J))/$D286</f>
        <v>0.44444444444444442</v>
      </c>
      <c r="R286" s="6">
        <f>SUMIF(CSV!$A:$A,$A286,CSV!H:H)/$B286</f>
        <v>0.6</v>
      </c>
      <c r="S286" s="6">
        <f>SUMIF(CSV!$B:$B,$A286,CSV!J:J)/$C286</f>
        <v>0.25</v>
      </c>
      <c r="T286" s="10">
        <f>(SUMIF(CSV!$A:$A,$A286,CSV!I:I) +SUMIF(CSV!$B:$B,$A286,CSV!K:K))/$D286</f>
        <v>0.88888888888888884</v>
      </c>
      <c r="U286" s="6">
        <f>SUMIF(CSV!$A:$A,$A286,CSV!I:I)/$B286</f>
        <v>1</v>
      </c>
      <c r="V286" s="6">
        <f>SUMIF(CSV!$B:$B,$A286,CSV!K:K)/$C286</f>
        <v>0.75</v>
      </c>
      <c r="W286" s="10">
        <f>(SUMIF(CSV!$A:$A,$A286,CSV!Q:Q) +SUMIF(CSV!$B:$B,$A286,CSV!Q:Q))/$D286</f>
        <v>1.7777777777777777</v>
      </c>
      <c r="X286" s="6">
        <f>SUMIF(CSV!$A:$A,$A286,CSV!Q:Q)/$B286</f>
        <v>1.4</v>
      </c>
      <c r="Y286" s="6">
        <f>SUMIF(CSV!$B:$B,$A286,CSV!Q:Q)/$C286</f>
        <v>2.25</v>
      </c>
      <c r="Z286" s="10">
        <f>(SUMIF(CSV!$A:$A,$A286,CSV!M:M) +SUMIF(CSV!$B:$B,$A286,CSV!O:O))/$D286</f>
        <v>0.77777777777777779</v>
      </c>
      <c r="AA286" s="6">
        <f>SUMIF(CSV!$A:$A,$A286,CSV!M:M)/$B286</f>
        <v>0.8</v>
      </c>
      <c r="AB286" s="6">
        <f>SUMIF(CSV!$B:$B,$A286,CSV!O:O)/$C286</f>
        <v>0.75</v>
      </c>
      <c r="AC286" s="10">
        <f>(SUMIF(CSV!$A:$A,$A286,CSV!N:N) +SUMIF(CSV!$B:$B,$A286,CSV!P:P))/$D286</f>
        <v>1</v>
      </c>
      <c r="AD286" s="6">
        <f>SUMIF(CSV!$A:$A,$A286,CSV!N:N)/$B286</f>
        <v>0.6</v>
      </c>
      <c r="AE286" s="14">
        <f>SUMIF(CSV!$B:$B,$A286,CSV!P:P)/$C286</f>
        <v>1.5</v>
      </c>
    </row>
    <row r="287" spans="1:31" x14ac:dyDescent="0.3">
      <c r="A287" t="s">
        <v>369</v>
      </c>
      <c r="B287" s="9">
        <f>COUNTIF(CSV!A:A,A287)</f>
        <v>3</v>
      </c>
      <c r="C287" s="4">
        <f>COUNTIF(CSV!B:B,A287)</f>
        <v>4</v>
      </c>
      <c r="D287" s="4">
        <f t="shared" si="9"/>
        <v>7</v>
      </c>
      <c r="E287" s="10">
        <f>(SUMIF(CSV!$A:$A,$A287,CSV!F:F) +SUMIF(CSV!$B:$B,$A287,CSV!F:F))/$D287</f>
        <v>2.1428571428571428</v>
      </c>
      <c r="F287" s="6">
        <f>SUMIF(CSV!$A:$A,$A287,CSV!F:F)/$B287</f>
        <v>2.3333333333333335</v>
      </c>
      <c r="G287" s="6">
        <f>SUMIF(CSV!$B:$B,$A287,CSV!F:F)/$C287</f>
        <v>2</v>
      </c>
      <c r="H287" s="10">
        <f>(SUMIF(CSV!$A:$A,$A287,CSV!D:D) +SUMIF(CSV!$B:$B,$A287,CSV!E:E))/$D287</f>
        <v>0.7142857142857143</v>
      </c>
      <c r="I287" s="6">
        <f>SUMIF(CSV!$A:$A,$A287,CSV!D:D)/$B287</f>
        <v>1</v>
      </c>
      <c r="J287" s="6">
        <f>SUMIF(CSV!$B:$B,$A287,CSV!E:E)/$C287</f>
        <v>0.5</v>
      </c>
      <c r="K287" s="10">
        <f>(SUMIF(CSV!$A:$A,$A287,CSV!E:E) +SUMIF(CSV!$B:$B,$A287,CSV!D:D))/$D287</f>
        <v>1.4285714285714286</v>
      </c>
      <c r="L287" s="6">
        <f>SUMIF(CSV!$A:$A,$A287,CSV!E:E)/$B287</f>
        <v>1.3333333333333333</v>
      </c>
      <c r="M287" s="6">
        <f>SUMIF(CSV!$B:$B,$A287,CSV!D:D)/$C287</f>
        <v>1.5</v>
      </c>
      <c r="N287" s="10">
        <f>(SUMIF(CSV!$A:$A,$A287,CSV!L:L) +SUMIF(CSV!$B:$B,$A287,CSV!L:L))/$D287</f>
        <v>1.1428571428571428</v>
      </c>
      <c r="O287" s="6">
        <f>SUMIF(CSV!$A:$A,$A287,CSV!L:L)/$B287</f>
        <v>1.3333333333333333</v>
      </c>
      <c r="P287" s="6">
        <f>SUMIF(CSV!$B:$B,$A287,CSV!L:L)/$C287</f>
        <v>1</v>
      </c>
      <c r="Q287" s="10">
        <f>(SUMIF(CSV!$A:$A,$A287,CSV!H:H) +SUMIF(CSV!$B:$B,$A287,CSV!J:J))/$D287</f>
        <v>0.42857142857142855</v>
      </c>
      <c r="R287" s="6">
        <f>SUMIF(CSV!$A:$A,$A287,CSV!H:H)/$B287</f>
        <v>0.66666666666666663</v>
      </c>
      <c r="S287" s="6">
        <f>SUMIF(CSV!$B:$B,$A287,CSV!J:J)/$C287</f>
        <v>0.25</v>
      </c>
      <c r="T287" s="10">
        <f>(SUMIF(CSV!$A:$A,$A287,CSV!I:I) +SUMIF(CSV!$B:$B,$A287,CSV!K:K))/$D287</f>
        <v>0.7142857142857143</v>
      </c>
      <c r="U287" s="6">
        <f>SUMIF(CSV!$A:$A,$A287,CSV!I:I)/$B287</f>
        <v>0.66666666666666663</v>
      </c>
      <c r="V287" s="6">
        <f>SUMIF(CSV!$B:$B,$A287,CSV!K:K)/$C287</f>
        <v>0.75</v>
      </c>
      <c r="W287" s="10">
        <f>(SUMIF(CSV!$A:$A,$A287,CSV!Q:Q) +SUMIF(CSV!$B:$B,$A287,CSV!Q:Q))/$D287</f>
        <v>1</v>
      </c>
      <c r="X287" s="6">
        <f>SUMIF(CSV!$A:$A,$A287,CSV!Q:Q)/$B287</f>
        <v>1</v>
      </c>
      <c r="Y287" s="6">
        <f>SUMIF(CSV!$B:$B,$A287,CSV!Q:Q)/$C287</f>
        <v>1</v>
      </c>
      <c r="Z287" s="10">
        <f>(SUMIF(CSV!$A:$A,$A287,CSV!M:M) +SUMIF(CSV!$B:$B,$A287,CSV!O:O))/$D287</f>
        <v>0.2857142857142857</v>
      </c>
      <c r="AA287" s="6">
        <f>SUMIF(CSV!$A:$A,$A287,CSV!M:M)/$B287</f>
        <v>0.33333333333333331</v>
      </c>
      <c r="AB287" s="6">
        <f>SUMIF(CSV!$B:$B,$A287,CSV!O:O)/$C287</f>
        <v>0.25</v>
      </c>
      <c r="AC287" s="10">
        <f>(SUMIF(CSV!$A:$A,$A287,CSV!N:N) +SUMIF(CSV!$B:$B,$A287,CSV!P:P))/$D287</f>
        <v>0.7142857142857143</v>
      </c>
      <c r="AD287" s="6">
        <f>SUMIF(CSV!$A:$A,$A287,CSV!N:N)/$B287</f>
        <v>0.66666666666666663</v>
      </c>
      <c r="AE287" s="14">
        <f>SUMIF(CSV!$B:$B,$A287,CSV!P:P)/$C287</f>
        <v>0.75</v>
      </c>
    </row>
    <row r="288" spans="1:31" x14ac:dyDescent="0.3">
      <c r="A288" t="s">
        <v>368</v>
      </c>
      <c r="B288" s="9">
        <f>COUNTIF(CSV!A:A,A288)</f>
        <v>4</v>
      </c>
      <c r="C288" s="4">
        <f>COUNTIF(CSV!B:B,A288)</f>
        <v>4</v>
      </c>
      <c r="D288" s="4">
        <f t="shared" si="9"/>
        <v>8</v>
      </c>
      <c r="E288" s="10">
        <f>(SUMIF(CSV!$A:$A,$A288,CSV!F:F) +SUMIF(CSV!$B:$B,$A288,CSV!F:F))/$D288</f>
        <v>2.25</v>
      </c>
      <c r="F288" s="6">
        <f>SUMIF(CSV!$A:$A,$A288,CSV!F:F)/$B288</f>
        <v>2.5</v>
      </c>
      <c r="G288" s="6">
        <f>SUMIF(CSV!$B:$B,$A288,CSV!F:F)/$C288</f>
        <v>2</v>
      </c>
      <c r="H288" s="10">
        <f>(SUMIF(CSV!$A:$A,$A288,CSV!D:D) +SUMIF(CSV!$B:$B,$A288,CSV!E:E))/$D288</f>
        <v>1.125</v>
      </c>
      <c r="I288" s="6">
        <f>SUMIF(CSV!$A:$A,$A288,CSV!D:D)/$B288</f>
        <v>1.25</v>
      </c>
      <c r="J288" s="6">
        <f>SUMIF(CSV!$B:$B,$A288,CSV!E:E)/$C288</f>
        <v>1</v>
      </c>
      <c r="K288" s="10">
        <f>(SUMIF(CSV!$A:$A,$A288,CSV!E:E) +SUMIF(CSV!$B:$B,$A288,CSV!D:D))/$D288</f>
        <v>1.125</v>
      </c>
      <c r="L288" s="6">
        <f>SUMIF(CSV!$A:$A,$A288,CSV!E:E)/$B288</f>
        <v>1.25</v>
      </c>
      <c r="M288" s="6">
        <f>SUMIF(CSV!$B:$B,$A288,CSV!D:D)/$C288</f>
        <v>1</v>
      </c>
      <c r="N288" s="10">
        <f>(SUMIF(CSV!$A:$A,$A288,CSV!L:L) +SUMIF(CSV!$B:$B,$A288,CSV!L:L))/$D288</f>
        <v>0.875</v>
      </c>
      <c r="O288" s="6">
        <f>SUMIF(CSV!$A:$A,$A288,CSV!L:L)/$B288</f>
        <v>1.25</v>
      </c>
      <c r="P288" s="6">
        <f>SUMIF(CSV!$B:$B,$A288,CSV!L:L)/$C288</f>
        <v>0.5</v>
      </c>
      <c r="Q288" s="10">
        <f>(SUMIF(CSV!$A:$A,$A288,CSV!H:H) +SUMIF(CSV!$B:$B,$A288,CSV!J:J))/$D288</f>
        <v>0.25</v>
      </c>
      <c r="R288" s="6">
        <f>SUMIF(CSV!$A:$A,$A288,CSV!H:H)/$B288</f>
        <v>0.25</v>
      </c>
      <c r="S288" s="6">
        <f>SUMIF(CSV!$B:$B,$A288,CSV!J:J)/$C288</f>
        <v>0.25</v>
      </c>
      <c r="T288" s="10">
        <f>(SUMIF(CSV!$A:$A,$A288,CSV!I:I) +SUMIF(CSV!$B:$B,$A288,CSV!K:K))/$D288</f>
        <v>0.625</v>
      </c>
      <c r="U288" s="6">
        <f>SUMIF(CSV!$A:$A,$A288,CSV!I:I)/$B288</f>
        <v>1</v>
      </c>
      <c r="V288" s="6">
        <f>SUMIF(CSV!$B:$B,$A288,CSV!K:K)/$C288</f>
        <v>0.25</v>
      </c>
      <c r="W288" s="10">
        <f>(SUMIF(CSV!$A:$A,$A288,CSV!Q:Q) +SUMIF(CSV!$B:$B,$A288,CSV!Q:Q))/$D288</f>
        <v>1.375</v>
      </c>
      <c r="X288" s="6">
        <f>SUMIF(CSV!$A:$A,$A288,CSV!Q:Q)/$B288</f>
        <v>1.25</v>
      </c>
      <c r="Y288" s="6">
        <f>SUMIF(CSV!$B:$B,$A288,CSV!Q:Q)/$C288</f>
        <v>1.5</v>
      </c>
      <c r="Z288" s="10">
        <f>(SUMIF(CSV!$A:$A,$A288,CSV!M:M) +SUMIF(CSV!$B:$B,$A288,CSV!O:O))/$D288</f>
        <v>0.875</v>
      </c>
      <c r="AA288" s="6">
        <f>SUMIF(CSV!$A:$A,$A288,CSV!M:M)/$B288</f>
        <v>1</v>
      </c>
      <c r="AB288" s="6">
        <f>SUMIF(CSV!$B:$B,$A288,CSV!O:O)/$C288</f>
        <v>0.75</v>
      </c>
      <c r="AC288" s="10">
        <f>(SUMIF(CSV!$A:$A,$A288,CSV!N:N) +SUMIF(CSV!$B:$B,$A288,CSV!P:P))/$D288</f>
        <v>0.5</v>
      </c>
      <c r="AD288" s="6">
        <f>SUMIF(CSV!$A:$A,$A288,CSV!N:N)/$B288</f>
        <v>0.25</v>
      </c>
      <c r="AE288" s="14">
        <f>SUMIF(CSV!$B:$B,$A288,CSV!P:P)/$C288</f>
        <v>0.75</v>
      </c>
    </row>
    <row r="289" spans="1:31" x14ac:dyDescent="0.3">
      <c r="A289" t="s">
        <v>399</v>
      </c>
      <c r="B289" s="9">
        <f>COUNTIF(CSV!A:A,A289)</f>
        <v>2</v>
      </c>
      <c r="C289" s="4">
        <f>COUNTIF(CSV!B:B,A289)</f>
        <v>3</v>
      </c>
      <c r="D289" s="4">
        <f t="shared" si="9"/>
        <v>5</v>
      </c>
      <c r="E289" s="10">
        <f>(SUMIF(CSV!$A:$A,$A289,CSV!F:F) +SUMIF(CSV!$B:$B,$A289,CSV!F:F))/$D289</f>
        <v>2.4</v>
      </c>
      <c r="F289" s="6">
        <f>SUMIF(CSV!$A:$A,$A289,CSV!F:F)/$B289</f>
        <v>2.5</v>
      </c>
      <c r="G289" s="6">
        <f>SUMIF(CSV!$B:$B,$A289,CSV!F:F)/$C289</f>
        <v>2.3333333333333335</v>
      </c>
      <c r="H289" s="10">
        <f>(SUMIF(CSV!$A:$A,$A289,CSV!D:D) +SUMIF(CSV!$B:$B,$A289,CSV!E:E))/$D289</f>
        <v>1</v>
      </c>
      <c r="I289" s="6">
        <f>SUMIF(CSV!$A:$A,$A289,CSV!D:D)/$B289</f>
        <v>1</v>
      </c>
      <c r="J289" s="6">
        <f>SUMIF(CSV!$B:$B,$A289,CSV!E:E)/$C289</f>
        <v>1</v>
      </c>
      <c r="K289" s="10">
        <f>(SUMIF(CSV!$A:$A,$A289,CSV!E:E) +SUMIF(CSV!$B:$B,$A289,CSV!D:D))/$D289</f>
        <v>1.4</v>
      </c>
      <c r="L289" s="6">
        <f>SUMIF(CSV!$A:$A,$A289,CSV!E:E)/$B289</f>
        <v>1.5</v>
      </c>
      <c r="M289" s="6">
        <f>SUMIF(CSV!$B:$B,$A289,CSV!D:D)/$C289</f>
        <v>1.3333333333333333</v>
      </c>
      <c r="N289" s="10">
        <f>(SUMIF(CSV!$A:$A,$A289,CSV!L:L) +SUMIF(CSV!$B:$B,$A289,CSV!L:L))/$D289</f>
        <v>1.2</v>
      </c>
      <c r="O289" s="6">
        <f>SUMIF(CSV!$A:$A,$A289,CSV!L:L)/$B289</f>
        <v>0.5</v>
      </c>
      <c r="P289" s="6">
        <f>SUMIF(CSV!$B:$B,$A289,CSV!L:L)/$C289</f>
        <v>1.6666666666666667</v>
      </c>
      <c r="Q289" s="10">
        <f>(SUMIF(CSV!$A:$A,$A289,CSV!H:H) +SUMIF(CSV!$B:$B,$A289,CSV!J:J))/$D289</f>
        <v>0.6</v>
      </c>
      <c r="R289" s="6">
        <f>SUMIF(CSV!$A:$A,$A289,CSV!H:H)/$B289</f>
        <v>0</v>
      </c>
      <c r="S289" s="6">
        <f>SUMIF(CSV!$B:$B,$A289,CSV!J:J)/$C289</f>
        <v>1</v>
      </c>
      <c r="T289" s="10">
        <f>(SUMIF(CSV!$A:$A,$A289,CSV!I:I) +SUMIF(CSV!$B:$B,$A289,CSV!K:K))/$D289</f>
        <v>0.6</v>
      </c>
      <c r="U289" s="6">
        <f>SUMIF(CSV!$A:$A,$A289,CSV!I:I)/$B289</f>
        <v>0.5</v>
      </c>
      <c r="V289" s="6">
        <f>SUMIF(CSV!$B:$B,$A289,CSV!K:K)/$C289</f>
        <v>0.66666666666666663</v>
      </c>
      <c r="W289" s="10">
        <f>(SUMIF(CSV!$A:$A,$A289,CSV!Q:Q) +SUMIF(CSV!$B:$B,$A289,CSV!Q:Q))/$D289</f>
        <v>1.2</v>
      </c>
      <c r="X289" s="6">
        <f>SUMIF(CSV!$A:$A,$A289,CSV!Q:Q)/$B289</f>
        <v>2</v>
      </c>
      <c r="Y289" s="6">
        <f>SUMIF(CSV!$B:$B,$A289,CSV!Q:Q)/$C289</f>
        <v>0.66666666666666663</v>
      </c>
      <c r="Z289" s="10">
        <f>(SUMIF(CSV!$A:$A,$A289,CSV!M:M) +SUMIF(CSV!$B:$B,$A289,CSV!O:O))/$D289</f>
        <v>0.4</v>
      </c>
      <c r="AA289" s="6">
        <f>SUMIF(CSV!$A:$A,$A289,CSV!M:M)/$B289</f>
        <v>1</v>
      </c>
      <c r="AB289" s="6">
        <f>SUMIF(CSV!$B:$B,$A289,CSV!O:O)/$C289</f>
        <v>0</v>
      </c>
      <c r="AC289" s="10">
        <f>(SUMIF(CSV!$A:$A,$A289,CSV!N:N) +SUMIF(CSV!$B:$B,$A289,CSV!P:P))/$D289</f>
        <v>0.8</v>
      </c>
      <c r="AD289" s="6">
        <f>SUMIF(CSV!$A:$A,$A289,CSV!N:N)/$B289</f>
        <v>1</v>
      </c>
      <c r="AE289" s="14">
        <f>SUMIF(CSV!$B:$B,$A289,CSV!P:P)/$C289</f>
        <v>0.66666666666666663</v>
      </c>
    </row>
    <row r="290" spans="1:31" x14ac:dyDescent="0.3">
      <c r="A290" t="s">
        <v>380</v>
      </c>
      <c r="B290" s="9">
        <f>COUNTIF(CSV!A:A,A290)</f>
        <v>3</v>
      </c>
      <c r="C290" s="4">
        <f>COUNTIF(CSV!B:B,A290)</f>
        <v>2</v>
      </c>
      <c r="D290" s="4">
        <f t="shared" si="9"/>
        <v>5</v>
      </c>
      <c r="E290" s="10">
        <f>(SUMIF(CSV!$A:$A,$A290,CSV!F:F) +SUMIF(CSV!$B:$B,$A290,CSV!F:F))/$D290</f>
        <v>2.8</v>
      </c>
      <c r="F290" s="6">
        <f>SUMIF(CSV!$A:$A,$A290,CSV!F:F)/$B290</f>
        <v>3.3333333333333335</v>
      </c>
      <c r="G290" s="6">
        <f>SUMIF(CSV!$B:$B,$A290,CSV!F:F)/$C290</f>
        <v>2</v>
      </c>
      <c r="H290" s="10">
        <f>(SUMIF(CSV!$A:$A,$A290,CSV!D:D) +SUMIF(CSV!$B:$B,$A290,CSV!E:E))/$D290</f>
        <v>1.2</v>
      </c>
      <c r="I290" s="6">
        <f>SUMIF(CSV!$A:$A,$A290,CSV!D:D)/$B290</f>
        <v>1.6666666666666667</v>
      </c>
      <c r="J290" s="6">
        <f>SUMIF(CSV!$B:$B,$A290,CSV!E:E)/$C290</f>
        <v>0.5</v>
      </c>
      <c r="K290" s="10">
        <f>(SUMIF(CSV!$A:$A,$A290,CSV!E:E) +SUMIF(CSV!$B:$B,$A290,CSV!D:D))/$D290</f>
        <v>1.6</v>
      </c>
      <c r="L290" s="6">
        <f>SUMIF(CSV!$A:$A,$A290,CSV!E:E)/$B290</f>
        <v>1.6666666666666667</v>
      </c>
      <c r="M290" s="6">
        <f>SUMIF(CSV!$B:$B,$A290,CSV!D:D)/$C290</f>
        <v>1.5</v>
      </c>
      <c r="N290" s="10">
        <f>(SUMIF(CSV!$A:$A,$A290,CSV!L:L) +SUMIF(CSV!$B:$B,$A290,CSV!L:L))/$D290</f>
        <v>1.4</v>
      </c>
      <c r="O290" s="6">
        <f>SUMIF(CSV!$A:$A,$A290,CSV!L:L)/$B290</f>
        <v>1.3333333333333333</v>
      </c>
      <c r="P290" s="6">
        <f>SUMIF(CSV!$B:$B,$A290,CSV!L:L)/$C290</f>
        <v>1.5</v>
      </c>
      <c r="Q290" s="10">
        <f>(SUMIF(CSV!$A:$A,$A290,CSV!H:H) +SUMIF(CSV!$B:$B,$A290,CSV!J:J))/$D290</f>
        <v>0.6</v>
      </c>
      <c r="R290" s="6">
        <f>SUMIF(CSV!$A:$A,$A290,CSV!H:H)/$B290</f>
        <v>0.66666666666666663</v>
      </c>
      <c r="S290" s="6">
        <f>SUMIF(CSV!$B:$B,$A290,CSV!J:J)/$C290</f>
        <v>0.5</v>
      </c>
      <c r="T290" s="10">
        <f>(SUMIF(CSV!$A:$A,$A290,CSV!I:I) +SUMIF(CSV!$B:$B,$A290,CSV!K:K))/$D290</f>
        <v>0.8</v>
      </c>
      <c r="U290" s="6">
        <f>SUMIF(CSV!$A:$A,$A290,CSV!I:I)/$B290</f>
        <v>0.66666666666666663</v>
      </c>
      <c r="V290" s="6">
        <f>SUMIF(CSV!$B:$B,$A290,CSV!K:K)/$C290</f>
        <v>1</v>
      </c>
      <c r="W290" s="10">
        <f>(SUMIF(CSV!$A:$A,$A290,CSV!Q:Q) +SUMIF(CSV!$B:$B,$A290,CSV!Q:Q))/$D290</f>
        <v>1.4</v>
      </c>
      <c r="X290" s="6">
        <f>SUMIF(CSV!$A:$A,$A290,CSV!Q:Q)/$B290</f>
        <v>2</v>
      </c>
      <c r="Y290" s="6">
        <f>SUMIF(CSV!$B:$B,$A290,CSV!Q:Q)/$C290</f>
        <v>0.5</v>
      </c>
      <c r="Z290" s="10">
        <f>(SUMIF(CSV!$A:$A,$A290,CSV!M:M) +SUMIF(CSV!$B:$B,$A290,CSV!O:O))/$D290</f>
        <v>0.6</v>
      </c>
      <c r="AA290" s="6">
        <f>SUMIF(CSV!$A:$A,$A290,CSV!M:M)/$B290</f>
        <v>1</v>
      </c>
      <c r="AB290" s="6">
        <f>SUMIF(CSV!$B:$B,$A290,CSV!O:O)/$C290</f>
        <v>0</v>
      </c>
      <c r="AC290" s="10">
        <f>(SUMIF(CSV!$A:$A,$A290,CSV!N:N) +SUMIF(CSV!$B:$B,$A290,CSV!P:P))/$D290</f>
        <v>0.8</v>
      </c>
      <c r="AD290" s="6">
        <f>SUMIF(CSV!$A:$A,$A290,CSV!N:N)/$B290</f>
        <v>1</v>
      </c>
      <c r="AE290" s="14">
        <f>SUMIF(CSV!$B:$B,$A290,CSV!P:P)/$C290</f>
        <v>0.5</v>
      </c>
    </row>
    <row r="291" spans="1:31" x14ac:dyDescent="0.3">
      <c r="A291" t="s">
        <v>382</v>
      </c>
      <c r="B291" s="9">
        <f>COUNTIF(CSV!A:A,A291)</f>
        <v>3</v>
      </c>
      <c r="C291" s="4">
        <f>COUNTIF(CSV!B:B,A291)</f>
        <v>3</v>
      </c>
      <c r="D291" s="4">
        <f t="shared" si="9"/>
        <v>6</v>
      </c>
      <c r="E291" s="10">
        <f>(SUMIF(CSV!$A:$A,$A291,CSV!F:F) +SUMIF(CSV!$B:$B,$A291,CSV!F:F))/$D291</f>
        <v>1.5</v>
      </c>
      <c r="F291" s="6">
        <f>SUMIF(CSV!$A:$A,$A291,CSV!F:F)/$B291</f>
        <v>1.6666666666666667</v>
      </c>
      <c r="G291" s="6">
        <f>SUMIF(CSV!$B:$B,$A291,CSV!F:F)/$C291</f>
        <v>1.3333333333333333</v>
      </c>
      <c r="H291" s="10">
        <f>(SUMIF(CSV!$A:$A,$A291,CSV!D:D) +SUMIF(CSV!$B:$B,$A291,CSV!E:E))/$D291</f>
        <v>0.33333333333333331</v>
      </c>
      <c r="I291" s="6">
        <f>SUMIF(CSV!$A:$A,$A291,CSV!D:D)/$B291</f>
        <v>0.33333333333333331</v>
      </c>
      <c r="J291" s="6">
        <f>SUMIF(CSV!$B:$B,$A291,CSV!E:E)/$C291</f>
        <v>0.33333333333333331</v>
      </c>
      <c r="K291" s="10">
        <f>(SUMIF(CSV!$A:$A,$A291,CSV!E:E) +SUMIF(CSV!$B:$B,$A291,CSV!D:D))/$D291</f>
        <v>1.1666666666666667</v>
      </c>
      <c r="L291" s="6">
        <f>SUMIF(CSV!$A:$A,$A291,CSV!E:E)/$B291</f>
        <v>1.3333333333333333</v>
      </c>
      <c r="M291" s="6">
        <f>SUMIF(CSV!$B:$B,$A291,CSV!D:D)/$C291</f>
        <v>1</v>
      </c>
      <c r="N291" s="10">
        <f>(SUMIF(CSV!$A:$A,$A291,CSV!L:L) +SUMIF(CSV!$B:$B,$A291,CSV!L:L))/$D291</f>
        <v>0.66666666666666663</v>
      </c>
      <c r="O291" s="6">
        <f>SUMIF(CSV!$A:$A,$A291,CSV!L:L)/$B291</f>
        <v>0.33333333333333331</v>
      </c>
      <c r="P291" s="6">
        <f>SUMIF(CSV!$B:$B,$A291,CSV!L:L)/$C291</f>
        <v>1</v>
      </c>
      <c r="Q291" s="10">
        <f>(SUMIF(CSV!$A:$A,$A291,CSV!H:H) +SUMIF(CSV!$B:$B,$A291,CSV!J:J))/$D291</f>
        <v>0.16666666666666666</v>
      </c>
      <c r="R291" s="6">
        <f>SUMIF(CSV!$A:$A,$A291,CSV!H:H)/$B291</f>
        <v>0</v>
      </c>
      <c r="S291" s="6">
        <f>SUMIF(CSV!$B:$B,$A291,CSV!J:J)/$C291</f>
        <v>0.33333333333333331</v>
      </c>
      <c r="T291" s="10">
        <f>(SUMIF(CSV!$A:$A,$A291,CSV!I:I) +SUMIF(CSV!$B:$B,$A291,CSV!K:K))/$D291</f>
        <v>0.5</v>
      </c>
      <c r="U291" s="6">
        <f>SUMIF(CSV!$A:$A,$A291,CSV!I:I)/$B291</f>
        <v>0.33333333333333331</v>
      </c>
      <c r="V291" s="6">
        <f>SUMIF(CSV!$B:$B,$A291,CSV!K:K)/$C291</f>
        <v>0.66666666666666663</v>
      </c>
      <c r="W291" s="10">
        <f>(SUMIF(CSV!$A:$A,$A291,CSV!Q:Q) +SUMIF(CSV!$B:$B,$A291,CSV!Q:Q))/$D291</f>
        <v>0.83333333333333337</v>
      </c>
      <c r="X291" s="6">
        <f>SUMIF(CSV!$A:$A,$A291,CSV!Q:Q)/$B291</f>
        <v>1.3333333333333333</v>
      </c>
      <c r="Y291" s="6">
        <f>SUMIF(CSV!$B:$B,$A291,CSV!Q:Q)/$C291</f>
        <v>0.33333333333333331</v>
      </c>
      <c r="Z291" s="10">
        <f>(SUMIF(CSV!$A:$A,$A291,CSV!M:M) +SUMIF(CSV!$B:$B,$A291,CSV!O:O))/$D291</f>
        <v>0.16666666666666666</v>
      </c>
      <c r="AA291" s="6">
        <f>SUMIF(CSV!$A:$A,$A291,CSV!M:M)/$B291</f>
        <v>0.33333333333333331</v>
      </c>
      <c r="AB291" s="6">
        <f>SUMIF(CSV!$B:$B,$A291,CSV!O:O)/$C291</f>
        <v>0</v>
      </c>
      <c r="AC291" s="10">
        <f>(SUMIF(CSV!$A:$A,$A291,CSV!N:N) +SUMIF(CSV!$B:$B,$A291,CSV!P:P))/$D291</f>
        <v>0.66666666666666663</v>
      </c>
      <c r="AD291" s="6">
        <f>SUMIF(CSV!$A:$A,$A291,CSV!N:N)/$B291</f>
        <v>1</v>
      </c>
      <c r="AE291" s="14">
        <f>SUMIF(CSV!$B:$B,$A291,CSV!P:P)/$C291</f>
        <v>0.33333333333333331</v>
      </c>
    </row>
    <row r="292" spans="1:31" x14ac:dyDescent="0.3">
      <c r="A292" t="s">
        <v>391</v>
      </c>
      <c r="B292" s="9">
        <f>COUNTIF(CSV!A:A,A292)</f>
        <v>2</v>
      </c>
      <c r="C292" s="4">
        <f>COUNTIF(CSV!B:B,A292)</f>
        <v>2</v>
      </c>
      <c r="D292" s="4">
        <f t="shared" si="9"/>
        <v>4</v>
      </c>
      <c r="E292" s="10">
        <f>(SUMIF(CSV!$A:$A,$A292,CSV!F:F) +SUMIF(CSV!$B:$B,$A292,CSV!F:F))/$D292</f>
        <v>3.5</v>
      </c>
      <c r="F292" s="6">
        <f>SUMIF(CSV!$A:$A,$A292,CSV!F:F)/$B292</f>
        <v>3.5</v>
      </c>
      <c r="G292" s="6">
        <f>SUMIF(CSV!$B:$B,$A292,CSV!F:F)/$C292</f>
        <v>3.5</v>
      </c>
      <c r="H292" s="10">
        <f>(SUMIF(CSV!$A:$A,$A292,CSV!D:D) +SUMIF(CSV!$B:$B,$A292,CSV!E:E))/$D292</f>
        <v>2.5</v>
      </c>
      <c r="I292" s="6">
        <f>SUMIF(CSV!$A:$A,$A292,CSV!D:D)/$B292</f>
        <v>3</v>
      </c>
      <c r="J292" s="6">
        <f>SUMIF(CSV!$B:$B,$A292,CSV!E:E)/$C292</f>
        <v>2</v>
      </c>
      <c r="K292" s="10">
        <f>(SUMIF(CSV!$A:$A,$A292,CSV!E:E) +SUMIF(CSV!$B:$B,$A292,CSV!D:D))/$D292</f>
        <v>1</v>
      </c>
      <c r="L292" s="6">
        <f>SUMIF(CSV!$A:$A,$A292,CSV!E:E)/$B292</f>
        <v>0.5</v>
      </c>
      <c r="M292" s="6">
        <f>SUMIF(CSV!$B:$B,$A292,CSV!D:D)/$C292</f>
        <v>1.5</v>
      </c>
      <c r="N292" s="10">
        <f>(SUMIF(CSV!$A:$A,$A292,CSV!L:L) +SUMIF(CSV!$B:$B,$A292,CSV!L:L))/$D292</f>
        <v>2.5</v>
      </c>
      <c r="O292" s="6">
        <f>SUMIF(CSV!$A:$A,$A292,CSV!L:L)/$B292</f>
        <v>2</v>
      </c>
      <c r="P292" s="6">
        <f>SUMIF(CSV!$B:$B,$A292,CSV!L:L)/$C292</f>
        <v>3</v>
      </c>
      <c r="Q292" s="10">
        <f>(SUMIF(CSV!$A:$A,$A292,CSV!H:H) +SUMIF(CSV!$B:$B,$A292,CSV!J:J))/$D292</f>
        <v>1.75</v>
      </c>
      <c r="R292" s="6">
        <f>SUMIF(CSV!$A:$A,$A292,CSV!H:H)/$B292</f>
        <v>1.5</v>
      </c>
      <c r="S292" s="6">
        <f>SUMIF(CSV!$B:$B,$A292,CSV!J:J)/$C292</f>
        <v>2</v>
      </c>
      <c r="T292" s="10">
        <f>(SUMIF(CSV!$A:$A,$A292,CSV!I:I) +SUMIF(CSV!$B:$B,$A292,CSV!K:K))/$D292</f>
        <v>0.75</v>
      </c>
      <c r="U292" s="6">
        <f>SUMIF(CSV!$A:$A,$A292,CSV!I:I)/$B292</f>
        <v>0.5</v>
      </c>
      <c r="V292" s="6">
        <f>SUMIF(CSV!$B:$B,$A292,CSV!K:K)/$C292</f>
        <v>1</v>
      </c>
      <c r="W292" s="10">
        <f>(SUMIF(CSV!$A:$A,$A292,CSV!Q:Q) +SUMIF(CSV!$B:$B,$A292,CSV!Q:Q))/$D292</f>
        <v>1</v>
      </c>
      <c r="X292" s="6">
        <f>SUMIF(CSV!$A:$A,$A292,CSV!Q:Q)/$B292</f>
        <v>1.5</v>
      </c>
      <c r="Y292" s="6">
        <f>SUMIF(CSV!$B:$B,$A292,CSV!Q:Q)/$C292</f>
        <v>0.5</v>
      </c>
      <c r="Z292" s="10">
        <f>(SUMIF(CSV!$A:$A,$A292,CSV!M:M) +SUMIF(CSV!$B:$B,$A292,CSV!O:O))/$D292</f>
        <v>0.75</v>
      </c>
      <c r="AA292" s="6">
        <f>SUMIF(CSV!$A:$A,$A292,CSV!M:M)/$B292</f>
        <v>1.5</v>
      </c>
      <c r="AB292" s="6">
        <f>SUMIF(CSV!$B:$B,$A292,CSV!O:O)/$C292</f>
        <v>0</v>
      </c>
      <c r="AC292" s="10">
        <f>(SUMIF(CSV!$A:$A,$A292,CSV!N:N) +SUMIF(CSV!$B:$B,$A292,CSV!P:P))/$D292</f>
        <v>0.25</v>
      </c>
      <c r="AD292" s="6">
        <f>SUMIF(CSV!$A:$A,$A292,CSV!N:N)/$B292</f>
        <v>0</v>
      </c>
      <c r="AE292" s="14">
        <f>SUMIF(CSV!$B:$B,$A292,CSV!P:P)/$C292</f>
        <v>0.5</v>
      </c>
    </row>
    <row r="293" spans="1:31" x14ac:dyDescent="0.3">
      <c r="A293" t="s">
        <v>384</v>
      </c>
      <c r="B293" s="9">
        <f>COUNTIF(CSV!A:A,A293)</f>
        <v>4</v>
      </c>
      <c r="C293" s="4">
        <f>COUNTIF(CSV!B:B,A293)</f>
        <v>1</v>
      </c>
      <c r="D293" s="4">
        <f t="shared" si="9"/>
        <v>5</v>
      </c>
      <c r="E293" s="10">
        <f>(SUMIF(CSV!$A:$A,$A293,CSV!F:F) +SUMIF(CSV!$B:$B,$A293,CSV!F:F))/$D293</f>
        <v>2</v>
      </c>
      <c r="F293" s="6">
        <f>SUMIF(CSV!$A:$A,$A293,CSV!F:F)/$B293</f>
        <v>2.5</v>
      </c>
      <c r="G293" s="6">
        <f>SUMIF(CSV!$B:$B,$A293,CSV!F:F)/$C293</f>
        <v>0</v>
      </c>
      <c r="H293" s="10">
        <f>(SUMIF(CSV!$A:$A,$A293,CSV!D:D) +SUMIF(CSV!$B:$B,$A293,CSV!E:E))/$D293</f>
        <v>1</v>
      </c>
      <c r="I293" s="6">
        <f>SUMIF(CSV!$A:$A,$A293,CSV!D:D)/$B293</f>
        <v>1.25</v>
      </c>
      <c r="J293" s="6">
        <f>SUMIF(CSV!$B:$B,$A293,CSV!E:E)/$C293</f>
        <v>0</v>
      </c>
      <c r="K293" s="10">
        <f>(SUMIF(CSV!$A:$A,$A293,CSV!E:E) +SUMIF(CSV!$B:$B,$A293,CSV!D:D))/$D293</f>
        <v>1</v>
      </c>
      <c r="L293" s="6">
        <f>SUMIF(CSV!$A:$A,$A293,CSV!E:E)/$B293</f>
        <v>1.25</v>
      </c>
      <c r="M293" s="6">
        <f>SUMIF(CSV!$B:$B,$A293,CSV!D:D)/$C293</f>
        <v>0</v>
      </c>
      <c r="N293" s="10">
        <f>(SUMIF(CSV!$A:$A,$A293,CSV!L:L) +SUMIF(CSV!$B:$B,$A293,CSV!L:L))/$D293</f>
        <v>0.8</v>
      </c>
      <c r="O293" s="6">
        <f>SUMIF(CSV!$A:$A,$A293,CSV!L:L)/$B293</f>
        <v>1</v>
      </c>
      <c r="P293" s="6">
        <f>SUMIF(CSV!$B:$B,$A293,CSV!L:L)/$C293</f>
        <v>0</v>
      </c>
      <c r="Q293" s="10">
        <f>(SUMIF(CSV!$A:$A,$A293,CSV!H:H) +SUMIF(CSV!$B:$B,$A293,CSV!J:J))/$D293</f>
        <v>0.2</v>
      </c>
      <c r="R293" s="6">
        <f>SUMIF(CSV!$A:$A,$A293,CSV!H:H)/$B293</f>
        <v>0.25</v>
      </c>
      <c r="S293" s="6">
        <f>SUMIF(CSV!$B:$B,$A293,CSV!J:J)/$C293</f>
        <v>0</v>
      </c>
      <c r="T293" s="10">
        <f>(SUMIF(CSV!$A:$A,$A293,CSV!I:I) +SUMIF(CSV!$B:$B,$A293,CSV!K:K))/$D293</f>
        <v>0.6</v>
      </c>
      <c r="U293" s="6">
        <f>SUMIF(CSV!$A:$A,$A293,CSV!I:I)/$B293</f>
        <v>0.75</v>
      </c>
      <c r="V293" s="6">
        <f>SUMIF(CSV!$B:$B,$A293,CSV!K:K)/$C293</f>
        <v>0</v>
      </c>
      <c r="W293" s="10">
        <f>(SUMIF(CSV!$A:$A,$A293,CSV!Q:Q) +SUMIF(CSV!$B:$B,$A293,CSV!Q:Q))/$D293</f>
        <v>1.2</v>
      </c>
      <c r="X293" s="6">
        <f>SUMIF(CSV!$A:$A,$A293,CSV!Q:Q)/$B293</f>
        <v>1.5</v>
      </c>
      <c r="Y293" s="6">
        <f>SUMIF(CSV!$B:$B,$A293,CSV!Q:Q)/$C293</f>
        <v>0</v>
      </c>
      <c r="Z293" s="10">
        <f>(SUMIF(CSV!$A:$A,$A293,CSV!M:M) +SUMIF(CSV!$B:$B,$A293,CSV!O:O))/$D293</f>
        <v>0.8</v>
      </c>
      <c r="AA293" s="6">
        <f>SUMIF(CSV!$A:$A,$A293,CSV!M:M)/$B293</f>
        <v>1</v>
      </c>
      <c r="AB293" s="6">
        <f>SUMIF(CSV!$B:$B,$A293,CSV!O:O)/$C293</f>
        <v>0</v>
      </c>
      <c r="AC293" s="10">
        <f>(SUMIF(CSV!$A:$A,$A293,CSV!N:N) +SUMIF(CSV!$B:$B,$A293,CSV!P:P))/$D293</f>
        <v>0.4</v>
      </c>
      <c r="AD293" s="6">
        <f>SUMIF(CSV!$A:$A,$A293,CSV!N:N)/$B293</f>
        <v>0.5</v>
      </c>
      <c r="AE293" s="14">
        <f>SUMIF(CSV!$B:$B,$A293,CSV!P:P)/$C293</f>
        <v>0</v>
      </c>
    </row>
    <row r="294" spans="1:31" x14ac:dyDescent="0.3">
      <c r="A294" t="s">
        <v>385</v>
      </c>
      <c r="B294" s="9">
        <f>COUNTIF(CSV!A:A,A294)</f>
        <v>3</v>
      </c>
      <c r="C294" s="4">
        <f>COUNTIF(CSV!B:B,A294)</f>
        <v>3</v>
      </c>
      <c r="D294" s="4">
        <f t="shared" si="9"/>
        <v>6</v>
      </c>
      <c r="E294" s="10">
        <f>(SUMIF(CSV!$A:$A,$A294,CSV!F:F) +SUMIF(CSV!$B:$B,$A294,CSV!F:F))/$D294</f>
        <v>3.5</v>
      </c>
      <c r="F294" s="6">
        <f>SUMIF(CSV!$A:$A,$A294,CSV!F:F)/$B294</f>
        <v>2.6666666666666665</v>
      </c>
      <c r="G294" s="6">
        <f>SUMIF(CSV!$B:$B,$A294,CSV!F:F)/$C294</f>
        <v>4.333333333333333</v>
      </c>
      <c r="H294" s="10">
        <f>(SUMIF(CSV!$A:$A,$A294,CSV!D:D) +SUMIF(CSV!$B:$B,$A294,CSV!E:E))/$D294</f>
        <v>2.3333333333333335</v>
      </c>
      <c r="I294" s="6">
        <f>SUMIF(CSV!$A:$A,$A294,CSV!D:D)/$B294</f>
        <v>2</v>
      </c>
      <c r="J294" s="6">
        <f>SUMIF(CSV!$B:$B,$A294,CSV!E:E)/$C294</f>
        <v>2.6666666666666665</v>
      </c>
      <c r="K294" s="10">
        <f>(SUMIF(CSV!$A:$A,$A294,CSV!E:E) +SUMIF(CSV!$B:$B,$A294,CSV!D:D))/$D294</f>
        <v>1.1666666666666667</v>
      </c>
      <c r="L294" s="6">
        <f>SUMIF(CSV!$A:$A,$A294,CSV!E:E)/$B294</f>
        <v>0.66666666666666663</v>
      </c>
      <c r="M294" s="6">
        <f>SUMIF(CSV!$B:$B,$A294,CSV!D:D)/$C294</f>
        <v>1.6666666666666667</v>
      </c>
      <c r="N294" s="10">
        <f>(SUMIF(CSV!$A:$A,$A294,CSV!L:L) +SUMIF(CSV!$B:$B,$A294,CSV!L:L))/$D294</f>
        <v>1.8333333333333333</v>
      </c>
      <c r="O294" s="6">
        <f>SUMIF(CSV!$A:$A,$A294,CSV!L:L)/$B294</f>
        <v>1.6666666666666667</v>
      </c>
      <c r="P294" s="6">
        <f>SUMIF(CSV!$B:$B,$A294,CSV!L:L)/$C294</f>
        <v>2</v>
      </c>
      <c r="Q294" s="10">
        <f>(SUMIF(CSV!$A:$A,$A294,CSV!H:H) +SUMIF(CSV!$B:$B,$A294,CSV!J:J))/$D294</f>
        <v>1.3333333333333333</v>
      </c>
      <c r="R294" s="6">
        <f>SUMIF(CSV!$A:$A,$A294,CSV!H:H)/$B294</f>
        <v>1</v>
      </c>
      <c r="S294" s="6">
        <f>SUMIF(CSV!$B:$B,$A294,CSV!J:J)/$C294</f>
        <v>1.6666666666666667</v>
      </c>
      <c r="T294" s="10">
        <f>(SUMIF(CSV!$A:$A,$A294,CSV!I:I) +SUMIF(CSV!$B:$B,$A294,CSV!K:K))/$D294</f>
        <v>0.5</v>
      </c>
      <c r="U294" s="6">
        <f>SUMIF(CSV!$A:$A,$A294,CSV!I:I)/$B294</f>
        <v>0.66666666666666663</v>
      </c>
      <c r="V294" s="6">
        <f>SUMIF(CSV!$B:$B,$A294,CSV!K:K)/$C294</f>
        <v>0.33333333333333331</v>
      </c>
      <c r="W294" s="10">
        <f>(SUMIF(CSV!$A:$A,$A294,CSV!Q:Q) +SUMIF(CSV!$B:$B,$A294,CSV!Q:Q))/$D294</f>
        <v>1.6666666666666667</v>
      </c>
      <c r="X294" s="6">
        <f>SUMIF(CSV!$A:$A,$A294,CSV!Q:Q)/$B294</f>
        <v>1</v>
      </c>
      <c r="Y294" s="6">
        <f>SUMIF(CSV!$B:$B,$A294,CSV!Q:Q)/$C294</f>
        <v>2.3333333333333335</v>
      </c>
      <c r="Z294" s="10">
        <f>(SUMIF(CSV!$A:$A,$A294,CSV!M:M) +SUMIF(CSV!$B:$B,$A294,CSV!O:O))/$D294</f>
        <v>1</v>
      </c>
      <c r="AA294" s="6">
        <f>SUMIF(CSV!$A:$A,$A294,CSV!M:M)/$B294</f>
        <v>1</v>
      </c>
      <c r="AB294" s="6">
        <f>SUMIF(CSV!$B:$B,$A294,CSV!O:O)/$C294</f>
        <v>1</v>
      </c>
      <c r="AC294" s="10">
        <f>(SUMIF(CSV!$A:$A,$A294,CSV!N:N) +SUMIF(CSV!$B:$B,$A294,CSV!P:P))/$D294</f>
        <v>0.66666666666666663</v>
      </c>
      <c r="AD294" s="6">
        <f>SUMIF(CSV!$A:$A,$A294,CSV!N:N)/$B294</f>
        <v>0</v>
      </c>
      <c r="AE294" s="14">
        <f>SUMIF(CSV!$B:$B,$A294,CSV!P:P)/$C294</f>
        <v>1.3333333333333333</v>
      </c>
    </row>
    <row r="295" spans="1:31" x14ac:dyDescent="0.3">
      <c r="A295" t="s">
        <v>395</v>
      </c>
      <c r="B295" s="9">
        <f>COUNTIF(CSV!A:A,A295)</f>
        <v>2</v>
      </c>
      <c r="C295" s="4">
        <f>COUNTIF(CSV!B:B,A295)</f>
        <v>4</v>
      </c>
      <c r="D295" s="4">
        <f t="shared" si="9"/>
        <v>6</v>
      </c>
      <c r="E295" s="10">
        <f>(SUMIF(CSV!$A:$A,$A295,CSV!F:F) +SUMIF(CSV!$B:$B,$A295,CSV!F:F))/$D295</f>
        <v>3.5</v>
      </c>
      <c r="F295" s="6">
        <f>SUMIF(CSV!$A:$A,$A295,CSV!F:F)/$B295</f>
        <v>2.5</v>
      </c>
      <c r="G295" s="6">
        <f>SUMIF(CSV!$B:$B,$A295,CSV!F:F)/$C295</f>
        <v>4</v>
      </c>
      <c r="H295" s="10">
        <f>(SUMIF(CSV!$A:$A,$A295,CSV!D:D) +SUMIF(CSV!$B:$B,$A295,CSV!E:E))/$D295</f>
        <v>1</v>
      </c>
      <c r="I295" s="6">
        <f>SUMIF(CSV!$A:$A,$A295,CSV!D:D)/$B295</f>
        <v>0.5</v>
      </c>
      <c r="J295" s="6">
        <f>SUMIF(CSV!$B:$B,$A295,CSV!E:E)/$C295</f>
        <v>1.25</v>
      </c>
      <c r="K295" s="10">
        <f>(SUMIF(CSV!$A:$A,$A295,CSV!E:E) +SUMIF(CSV!$B:$B,$A295,CSV!D:D))/$D295</f>
        <v>2.5</v>
      </c>
      <c r="L295" s="6">
        <f>SUMIF(CSV!$A:$A,$A295,CSV!E:E)/$B295</f>
        <v>2</v>
      </c>
      <c r="M295" s="6">
        <f>SUMIF(CSV!$B:$B,$A295,CSV!D:D)/$C295</f>
        <v>2.75</v>
      </c>
      <c r="N295" s="10">
        <f>(SUMIF(CSV!$A:$A,$A295,CSV!L:L) +SUMIF(CSV!$B:$B,$A295,CSV!L:L))/$D295</f>
        <v>2.3333333333333335</v>
      </c>
      <c r="O295" s="6">
        <f>SUMIF(CSV!$A:$A,$A295,CSV!L:L)/$B295</f>
        <v>1.5</v>
      </c>
      <c r="P295" s="6">
        <f>SUMIF(CSV!$B:$B,$A295,CSV!L:L)/$C295</f>
        <v>2.75</v>
      </c>
      <c r="Q295" s="10">
        <f>(SUMIF(CSV!$A:$A,$A295,CSV!H:H) +SUMIF(CSV!$B:$B,$A295,CSV!J:J))/$D295</f>
        <v>0.83333333333333337</v>
      </c>
      <c r="R295" s="6">
        <f>SUMIF(CSV!$A:$A,$A295,CSV!H:H)/$B295</f>
        <v>0.5</v>
      </c>
      <c r="S295" s="6">
        <f>SUMIF(CSV!$B:$B,$A295,CSV!J:J)/$C295</f>
        <v>1</v>
      </c>
      <c r="T295" s="10">
        <f>(SUMIF(CSV!$A:$A,$A295,CSV!I:I) +SUMIF(CSV!$B:$B,$A295,CSV!K:K))/$D295</f>
        <v>1.5</v>
      </c>
      <c r="U295" s="6">
        <f>SUMIF(CSV!$A:$A,$A295,CSV!I:I)/$B295</f>
        <v>1</v>
      </c>
      <c r="V295" s="6">
        <f>SUMIF(CSV!$B:$B,$A295,CSV!K:K)/$C295</f>
        <v>1.75</v>
      </c>
      <c r="W295" s="10">
        <f>(SUMIF(CSV!$A:$A,$A295,CSV!Q:Q) +SUMIF(CSV!$B:$B,$A295,CSV!Q:Q))/$D295</f>
        <v>1.1666666666666667</v>
      </c>
      <c r="X295" s="6">
        <f>SUMIF(CSV!$A:$A,$A295,CSV!Q:Q)/$B295</f>
        <v>1</v>
      </c>
      <c r="Y295" s="6">
        <f>SUMIF(CSV!$B:$B,$A295,CSV!Q:Q)/$C295</f>
        <v>1.25</v>
      </c>
      <c r="Z295" s="10">
        <f>(SUMIF(CSV!$A:$A,$A295,CSV!M:M) +SUMIF(CSV!$B:$B,$A295,CSV!O:O))/$D295</f>
        <v>0.16666666666666666</v>
      </c>
      <c r="AA295" s="6">
        <f>SUMIF(CSV!$A:$A,$A295,CSV!M:M)/$B295</f>
        <v>0</v>
      </c>
      <c r="AB295" s="6">
        <f>SUMIF(CSV!$B:$B,$A295,CSV!O:O)/$C295</f>
        <v>0.25</v>
      </c>
      <c r="AC295" s="10">
        <f>(SUMIF(CSV!$A:$A,$A295,CSV!N:N) +SUMIF(CSV!$B:$B,$A295,CSV!P:P))/$D295</f>
        <v>1</v>
      </c>
      <c r="AD295" s="6">
        <f>SUMIF(CSV!$A:$A,$A295,CSV!N:N)/$B295</f>
        <v>1</v>
      </c>
      <c r="AE295" s="14">
        <f>SUMIF(CSV!$B:$B,$A295,CSV!P:P)/$C295</f>
        <v>1</v>
      </c>
    </row>
    <row r="296" spans="1:31" x14ac:dyDescent="0.3">
      <c r="A296" t="s">
        <v>397</v>
      </c>
      <c r="B296" s="9">
        <f>COUNTIF(CSV!A:A,A296)</f>
        <v>2</v>
      </c>
      <c r="C296" s="4">
        <f>COUNTIF(CSV!B:B,A296)</f>
        <v>2</v>
      </c>
      <c r="D296" s="4">
        <f t="shared" si="9"/>
        <v>4</v>
      </c>
      <c r="E296" s="10">
        <f>(SUMIF(CSV!$A:$A,$A296,CSV!F:F) +SUMIF(CSV!$B:$B,$A296,CSV!F:F))/$D296</f>
        <v>3.25</v>
      </c>
      <c r="F296" s="6">
        <f>SUMIF(CSV!$A:$A,$A296,CSV!F:F)/$B296</f>
        <v>4</v>
      </c>
      <c r="G296" s="6">
        <f>SUMIF(CSV!$B:$B,$A296,CSV!F:F)/$C296</f>
        <v>2.5</v>
      </c>
      <c r="H296" s="10">
        <f>(SUMIF(CSV!$A:$A,$A296,CSV!D:D) +SUMIF(CSV!$B:$B,$A296,CSV!E:E))/$D296</f>
        <v>2</v>
      </c>
      <c r="I296" s="6">
        <f>SUMIF(CSV!$A:$A,$A296,CSV!D:D)/$B296</f>
        <v>2.5</v>
      </c>
      <c r="J296" s="6">
        <f>SUMIF(CSV!$B:$B,$A296,CSV!E:E)/$C296</f>
        <v>1.5</v>
      </c>
      <c r="K296" s="10">
        <f>(SUMIF(CSV!$A:$A,$A296,CSV!E:E) +SUMIF(CSV!$B:$B,$A296,CSV!D:D))/$D296</f>
        <v>1.25</v>
      </c>
      <c r="L296" s="6">
        <f>SUMIF(CSV!$A:$A,$A296,CSV!E:E)/$B296</f>
        <v>1.5</v>
      </c>
      <c r="M296" s="6">
        <f>SUMIF(CSV!$B:$B,$A296,CSV!D:D)/$C296</f>
        <v>1</v>
      </c>
      <c r="N296" s="10">
        <f>(SUMIF(CSV!$A:$A,$A296,CSV!L:L) +SUMIF(CSV!$B:$B,$A296,CSV!L:L))/$D296</f>
        <v>1.5</v>
      </c>
      <c r="O296" s="6">
        <f>SUMIF(CSV!$A:$A,$A296,CSV!L:L)/$B296</f>
        <v>2.5</v>
      </c>
      <c r="P296" s="6">
        <f>SUMIF(CSV!$B:$B,$A296,CSV!L:L)/$C296</f>
        <v>0.5</v>
      </c>
      <c r="Q296" s="10">
        <f>(SUMIF(CSV!$A:$A,$A296,CSV!H:H) +SUMIF(CSV!$B:$B,$A296,CSV!J:J))/$D296</f>
        <v>1</v>
      </c>
      <c r="R296" s="6">
        <f>SUMIF(CSV!$A:$A,$A296,CSV!H:H)/$B296</f>
        <v>1.5</v>
      </c>
      <c r="S296" s="6">
        <f>SUMIF(CSV!$B:$B,$A296,CSV!J:J)/$C296</f>
        <v>0.5</v>
      </c>
      <c r="T296" s="10">
        <f>(SUMIF(CSV!$A:$A,$A296,CSV!I:I) +SUMIF(CSV!$B:$B,$A296,CSV!K:K))/$D296</f>
        <v>0.5</v>
      </c>
      <c r="U296" s="6">
        <f>SUMIF(CSV!$A:$A,$A296,CSV!I:I)/$B296</f>
        <v>1</v>
      </c>
      <c r="V296" s="6">
        <f>SUMIF(CSV!$B:$B,$A296,CSV!K:K)/$C296</f>
        <v>0</v>
      </c>
      <c r="W296" s="10">
        <f>(SUMIF(CSV!$A:$A,$A296,CSV!Q:Q) +SUMIF(CSV!$B:$B,$A296,CSV!Q:Q))/$D296</f>
        <v>1.75</v>
      </c>
      <c r="X296" s="6">
        <f>SUMIF(CSV!$A:$A,$A296,CSV!Q:Q)/$B296</f>
        <v>1.5</v>
      </c>
      <c r="Y296" s="6">
        <f>SUMIF(CSV!$B:$B,$A296,CSV!Q:Q)/$C296</f>
        <v>2</v>
      </c>
      <c r="Z296" s="10">
        <f>(SUMIF(CSV!$A:$A,$A296,CSV!M:M) +SUMIF(CSV!$B:$B,$A296,CSV!O:O))/$D296</f>
        <v>1</v>
      </c>
      <c r="AA296" s="6">
        <f>SUMIF(CSV!$A:$A,$A296,CSV!M:M)/$B296</f>
        <v>1</v>
      </c>
      <c r="AB296" s="6">
        <f>SUMIF(CSV!$B:$B,$A296,CSV!O:O)/$C296</f>
        <v>1</v>
      </c>
      <c r="AC296" s="10">
        <f>(SUMIF(CSV!$A:$A,$A296,CSV!N:N) +SUMIF(CSV!$B:$B,$A296,CSV!P:P))/$D296</f>
        <v>0.75</v>
      </c>
      <c r="AD296" s="6">
        <f>SUMIF(CSV!$A:$A,$A296,CSV!N:N)/$B296</f>
        <v>0.5</v>
      </c>
      <c r="AE296" s="14">
        <f>SUMIF(CSV!$B:$B,$A296,CSV!P:P)/$C296</f>
        <v>1</v>
      </c>
    </row>
    <row r="297" spans="1:31" x14ac:dyDescent="0.3">
      <c r="A297" t="s">
        <v>386</v>
      </c>
      <c r="B297" s="9">
        <f>COUNTIF(CSV!A:A,A297)</f>
        <v>2</v>
      </c>
      <c r="C297" s="4">
        <f>COUNTIF(CSV!B:B,A297)</f>
        <v>0</v>
      </c>
      <c r="D297" s="4">
        <f t="shared" si="9"/>
        <v>2</v>
      </c>
      <c r="E297" s="10">
        <f>(SUMIF(CSV!$A:$A,$A297,CSV!F:F) +SUMIF(CSV!$B:$B,$A297,CSV!F:F))/$D297</f>
        <v>2</v>
      </c>
      <c r="F297" s="6">
        <f>SUMIF(CSV!$A:$A,$A297,CSV!F:F)/$B297</f>
        <v>2</v>
      </c>
      <c r="G297" s="6" t="e">
        <f>SUMIF(CSV!$B:$B,$A297,CSV!F:F)/$C297</f>
        <v>#DIV/0!</v>
      </c>
      <c r="H297" s="10">
        <f>(SUMIF(CSV!$A:$A,$A297,CSV!D:D) +SUMIF(CSV!$B:$B,$A297,CSV!E:E))/$D297</f>
        <v>1</v>
      </c>
      <c r="I297" s="6">
        <f>SUMIF(CSV!$A:$A,$A297,CSV!D:D)/$B297</f>
        <v>1</v>
      </c>
      <c r="J297" s="6" t="e">
        <f>SUMIF(CSV!$B:$B,$A297,CSV!E:E)/$C297</f>
        <v>#DIV/0!</v>
      </c>
      <c r="K297" s="10">
        <f>(SUMIF(CSV!$A:$A,$A297,CSV!E:E) +SUMIF(CSV!$B:$B,$A297,CSV!D:D))/$D297</f>
        <v>1</v>
      </c>
      <c r="L297" s="6">
        <f>SUMIF(CSV!$A:$A,$A297,CSV!E:E)/$B297</f>
        <v>1</v>
      </c>
      <c r="M297" s="6" t="e">
        <f>SUMIF(CSV!$B:$B,$A297,CSV!D:D)/$C297</f>
        <v>#DIV/0!</v>
      </c>
      <c r="N297" s="10">
        <f>(SUMIF(CSV!$A:$A,$A297,CSV!L:L) +SUMIF(CSV!$B:$B,$A297,CSV!L:L))/$D297</f>
        <v>1</v>
      </c>
      <c r="O297" s="6">
        <f>SUMIF(CSV!$A:$A,$A297,CSV!L:L)/$B297</f>
        <v>1</v>
      </c>
      <c r="P297" s="6" t="e">
        <f>SUMIF(CSV!$B:$B,$A297,CSV!L:L)/$C297</f>
        <v>#DIV/0!</v>
      </c>
      <c r="Q297" s="10">
        <f>(SUMIF(CSV!$A:$A,$A297,CSV!H:H) +SUMIF(CSV!$B:$B,$A297,CSV!J:J))/$D297</f>
        <v>0.5</v>
      </c>
      <c r="R297" s="6">
        <f>SUMIF(CSV!$A:$A,$A297,CSV!H:H)/$B297</f>
        <v>0.5</v>
      </c>
      <c r="S297" s="6" t="e">
        <f>SUMIF(CSV!$B:$B,$A297,CSV!J:J)/$C297</f>
        <v>#DIV/0!</v>
      </c>
      <c r="T297" s="10">
        <f>(SUMIF(CSV!$A:$A,$A297,CSV!I:I) +SUMIF(CSV!$B:$B,$A297,CSV!K:K))/$D297</f>
        <v>0.5</v>
      </c>
      <c r="U297" s="6">
        <f>SUMIF(CSV!$A:$A,$A297,CSV!I:I)/$B297</f>
        <v>0.5</v>
      </c>
      <c r="V297" s="6" t="e">
        <f>SUMIF(CSV!$B:$B,$A297,CSV!K:K)/$C297</f>
        <v>#DIV/0!</v>
      </c>
      <c r="W297" s="10">
        <f>(SUMIF(CSV!$A:$A,$A297,CSV!Q:Q) +SUMIF(CSV!$B:$B,$A297,CSV!Q:Q))/$D297</f>
        <v>1</v>
      </c>
      <c r="X297" s="6">
        <f>SUMIF(CSV!$A:$A,$A297,CSV!Q:Q)/$B297</f>
        <v>1</v>
      </c>
      <c r="Y297" s="6" t="e">
        <f>SUMIF(CSV!$B:$B,$A297,CSV!Q:Q)/$C297</f>
        <v>#DIV/0!</v>
      </c>
      <c r="Z297" s="10">
        <f>(SUMIF(CSV!$A:$A,$A297,CSV!M:M) +SUMIF(CSV!$B:$B,$A297,CSV!O:O))/$D297</f>
        <v>0.5</v>
      </c>
      <c r="AA297" s="6">
        <f>SUMIF(CSV!$A:$A,$A297,CSV!M:M)/$B297</f>
        <v>0.5</v>
      </c>
      <c r="AB297" s="6" t="e">
        <f>SUMIF(CSV!$B:$B,$A297,CSV!O:O)/$C297</f>
        <v>#DIV/0!</v>
      </c>
      <c r="AC297" s="10">
        <f>(SUMIF(CSV!$A:$A,$A297,CSV!N:N) +SUMIF(CSV!$B:$B,$A297,CSV!P:P))/$D297</f>
        <v>0.5</v>
      </c>
      <c r="AD297" s="6">
        <f>SUMIF(CSV!$A:$A,$A297,CSV!N:N)/$B297</f>
        <v>0.5</v>
      </c>
      <c r="AE297" s="14" t="e">
        <f>SUMIF(CSV!$B:$B,$A297,CSV!P:P)/$C297</f>
        <v>#DIV/0!</v>
      </c>
    </row>
    <row r="298" spans="1:31" x14ac:dyDescent="0.3">
      <c r="A298" t="s">
        <v>388</v>
      </c>
      <c r="B298" s="9">
        <f>COUNTIF(CSV!A:A,A298)</f>
        <v>4</v>
      </c>
      <c r="C298" s="4">
        <f>COUNTIF(CSV!B:B,A298)</f>
        <v>2</v>
      </c>
      <c r="D298" s="4">
        <f t="shared" si="9"/>
        <v>6</v>
      </c>
      <c r="E298" s="10">
        <f>(SUMIF(CSV!$A:$A,$A298,CSV!F:F) +SUMIF(CSV!$B:$B,$A298,CSV!F:F))/$D298</f>
        <v>2.6666666666666665</v>
      </c>
      <c r="F298" s="6">
        <f>SUMIF(CSV!$A:$A,$A298,CSV!F:F)/$B298</f>
        <v>2.75</v>
      </c>
      <c r="G298" s="6">
        <f>SUMIF(CSV!$B:$B,$A298,CSV!F:F)/$C298</f>
        <v>2.5</v>
      </c>
      <c r="H298" s="10">
        <f>(SUMIF(CSV!$A:$A,$A298,CSV!D:D) +SUMIF(CSV!$B:$B,$A298,CSV!E:E))/$D298</f>
        <v>2</v>
      </c>
      <c r="I298" s="6">
        <f>SUMIF(CSV!$A:$A,$A298,CSV!D:D)/$B298</f>
        <v>2.5</v>
      </c>
      <c r="J298" s="6">
        <f>SUMIF(CSV!$B:$B,$A298,CSV!E:E)/$C298</f>
        <v>1</v>
      </c>
      <c r="K298" s="10">
        <f>(SUMIF(CSV!$A:$A,$A298,CSV!E:E) +SUMIF(CSV!$B:$B,$A298,CSV!D:D))/$D298</f>
        <v>0.66666666666666663</v>
      </c>
      <c r="L298" s="6">
        <f>SUMIF(CSV!$A:$A,$A298,CSV!E:E)/$B298</f>
        <v>0.25</v>
      </c>
      <c r="M298" s="6">
        <f>SUMIF(CSV!$B:$B,$A298,CSV!D:D)/$C298</f>
        <v>1.5</v>
      </c>
      <c r="N298" s="10">
        <f>(SUMIF(CSV!$A:$A,$A298,CSV!L:L) +SUMIF(CSV!$B:$B,$A298,CSV!L:L))/$D298</f>
        <v>1.6666666666666667</v>
      </c>
      <c r="O298" s="6">
        <f>SUMIF(CSV!$A:$A,$A298,CSV!L:L)/$B298</f>
        <v>1.75</v>
      </c>
      <c r="P298" s="6">
        <f>SUMIF(CSV!$B:$B,$A298,CSV!L:L)/$C298</f>
        <v>1.5</v>
      </c>
      <c r="Q298" s="10">
        <f>(SUMIF(CSV!$A:$A,$A298,CSV!H:H) +SUMIF(CSV!$B:$B,$A298,CSV!J:J))/$D298</f>
        <v>1</v>
      </c>
      <c r="R298" s="6">
        <f>SUMIF(CSV!$A:$A,$A298,CSV!H:H)/$B298</f>
        <v>1.5</v>
      </c>
      <c r="S298" s="6">
        <f>SUMIF(CSV!$B:$B,$A298,CSV!J:J)/$C298</f>
        <v>0</v>
      </c>
      <c r="T298" s="10">
        <f>(SUMIF(CSV!$A:$A,$A298,CSV!I:I) +SUMIF(CSV!$B:$B,$A298,CSV!K:K))/$D298</f>
        <v>0.66666666666666663</v>
      </c>
      <c r="U298" s="6">
        <f>SUMIF(CSV!$A:$A,$A298,CSV!I:I)/$B298</f>
        <v>0.25</v>
      </c>
      <c r="V298" s="6">
        <f>SUMIF(CSV!$B:$B,$A298,CSV!K:K)/$C298</f>
        <v>1.5</v>
      </c>
      <c r="W298" s="10">
        <f>(SUMIF(CSV!$A:$A,$A298,CSV!Q:Q) +SUMIF(CSV!$B:$B,$A298,CSV!Q:Q))/$D298</f>
        <v>1</v>
      </c>
      <c r="X298" s="6">
        <f>SUMIF(CSV!$A:$A,$A298,CSV!Q:Q)/$B298</f>
        <v>1</v>
      </c>
      <c r="Y298" s="6">
        <f>SUMIF(CSV!$B:$B,$A298,CSV!Q:Q)/$C298</f>
        <v>1</v>
      </c>
      <c r="Z298" s="10">
        <f>(SUMIF(CSV!$A:$A,$A298,CSV!M:M) +SUMIF(CSV!$B:$B,$A298,CSV!O:O))/$D298</f>
        <v>1</v>
      </c>
      <c r="AA298" s="6">
        <f>SUMIF(CSV!$A:$A,$A298,CSV!M:M)/$B298</f>
        <v>1</v>
      </c>
      <c r="AB298" s="6">
        <f>SUMIF(CSV!$B:$B,$A298,CSV!O:O)/$C298</f>
        <v>1</v>
      </c>
      <c r="AC298" s="10">
        <f>(SUMIF(CSV!$A:$A,$A298,CSV!N:N) +SUMIF(CSV!$B:$B,$A298,CSV!P:P))/$D298</f>
        <v>0</v>
      </c>
      <c r="AD298" s="6">
        <f>SUMIF(CSV!$A:$A,$A298,CSV!N:N)/$B298</f>
        <v>0</v>
      </c>
      <c r="AE298" s="14">
        <f>SUMIF(CSV!$B:$B,$A298,CSV!P:P)/$C298</f>
        <v>0</v>
      </c>
    </row>
    <row r="299" spans="1:31" x14ac:dyDescent="0.3">
      <c r="A299" t="s">
        <v>387</v>
      </c>
      <c r="B299" s="9">
        <f>COUNTIF(CSV!A:A,A299)</f>
        <v>2</v>
      </c>
      <c r="C299" s="4">
        <f>COUNTIF(CSV!B:B,A299)</f>
        <v>2</v>
      </c>
      <c r="D299" s="4">
        <f t="shared" si="9"/>
        <v>4</v>
      </c>
      <c r="E299" s="10">
        <f>(SUMIF(CSV!$A:$A,$A299,CSV!F:F) +SUMIF(CSV!$B:$B,$A299,CSV!F:F))/$D299</f>
        <v>3</v>
      </c>
      <c r="F299" s="6">
        <f>SUMIF(CSV!$A:$A,$A299,CSV!F:F)/$B299</f>
        <v>2.5</v>
      </c>
      <c r="G299" s="6">
        <f>SUMIF(CSV!$B:$B,$A299,CSV!F:F)/$C299</f>
        <v>3.5</v>
      </c>
      <c r="H299" s="10">
        <f>(SUMIF(CSV!$A:$A,$A299,CSV!D:D) +SUMIF(CSV!$B:$B,$A299,CSV!E:E))/$D299</f>
        <v>1.75</v>
      </c>
      <c r="I299" s="6">
        <f>SUMIF(CSV!$A:$A,$A299,CSV!D:D)/$B299</f>
        <v>1</v>
      </c>
      <c r="J299" s="6">
        <f>SUMIF(CSV!$B:$B,$A299,CSV!E:E)/$C299</f>
        <v>2.5</v>
      </c>
      <c r="K299" s="10">
        <f>(SUMIF(CSV!$A:$A,$A299,CSV!E:E) +SUMIF(CSV!$B:$B,$A299,CSV!D:D))/$D299</f>
        <v>1.25</v>
      </c>
      <c r="L299" s="6">
        <f>SUMIF(CSV!$A:$A,$A299,CSV!E:E)/$B299</f>
        <v>1.5</v>
      </c>
      <c r="M299" s="6">
        <f>SUMIF(CSV!$B:$B,$A299,CSV!D:D)/$C299</f>
        <v>1</v>
      </c>
      <c r="N299" s="10">
        <f>(SUMIF(CSV!$A:$A,$A299,CSV!L:L) +SUMIF(CSV!$B:$B,$A299,CSV!L:L))/$D299</f>
        <v>1.25</v>
      </c>
      <c r="O299" s="6">
        <f>SUMIF(CSV!$A:$A,$A299,CSV!L:L)/$B299</f>
        <v>1.5</v>
      </c>
      <c r="P299" s="6">
        <f>SUMIF(CSV!$B:$B,$A299,CSV!L:L)/$C299</f>
        <v>1</v>
      </c>
      <c r="Q299" s="10">
        <f>(SUMIF(CSV!$A:$A,$A299,CSV!H:H) +SUMIF(CSV!$B:$B,$A299,CSV!J:J))/$D299</f>
        <v>0.75</v>
      </c>
      <c r="R299" s="6">
        <f>SUMIF(CSV!$A:$A,$A299,CSV!H:H)/$B299</f>
        <v>1</v>
      </c>
      <c r="S299" s="6">
        <f>SUMIF(CSV!$B:$B,$A299,CSV!J:J)/$C299</f>
        <v>0.5</v>
      </c>
      <c r="T299" s="10">
        <f>(SUMIF(CSV!$A:$A,$A299,CSV!I:I) +SUMIF(CSV!$B:$B,$A299,CSV!K:K))/$D299</f>
        <v>0.5</v>
      </c>
      <c r="U299" s="6">
        <f>SUMIF(CSV!$A:$A,$A299,CSV!I:I)/$B299</f>
        <v>0.5</v>
      </c>
      <c r="V299" s="6">
        <f>SUMIF(CSV!$B:$B,$A299,CSV!K:K)/$C299</f>
        <v>0.5</v>
      </c>
      <c r="W299" s="10">
        <f>(SUMIF(CSV!$A:$A,$A299,CSV!Q:Q) +SUMIF(CSV!$B:$B,$A299,CSV!Q:Q))/$D299</f>
        <v>1.75</v>
      </c>
      <c r="X299" s="6">
        <f>SUMIF(CSV!$A:$A,$A299,CSV!Q:Q)/$B299</f>
        <v>1</v>
      </c>
      <c r="Y299" s="6">
        <f>SUMIF(CSV!$B:$B,$A299,CSV!Q:Q)/$C299</f>
        <v>2.5</v>
      </c>
      <c r="Z299" s="10">
        <f>(SUMIF(CSV!$A:$A,$A299,CSV!M:M) +SUMIF(CSV!$B:$B,$A299,CSV!O:O))/$D299</f>
        <v>1</v>
      </c>
      <c r="AA299" s="6">
        <f>SUMIF(CSV!$A:$A,$A299,CSV!M:M)/$B299</f>
        <v>0</v>
      </c>
      <c r="AB299" s="6">
        <f>SUMIF(CSV!$B:$B,$A299,CSV!O:O)/$C299</f>
        <v>2</v>
      </c>
      <c r="AC299" s="10">
        <f>(SUMIF(CSV!$A:$A,$A299,CSV!N:N) +SUMIF(CSV!$B:$B,$A299,CSV!P:P))/$D299</f>
        <v>0.75</v>
      </c>
      <c r="AD299" s="6">
        <f>SUMIF(CSV!$A:$A,$A299,CSV!N:N)/$B299</f>
        <v>1</v>
      </c>
      <c r="AE299" s="14">
        <f>SUMIF(CSV!$B:$B,$A299,CSV!P:P)/$C299</f>
        <v>0.5</v>
      </c>
    </row>
    <row r="300" spans="1:31" x14ac:dyDescent="0.3">
      <c r="A300" t="s">
        <v>390</v>
      </c>
      <c r="B300" s="9">
        <f>COUNTIF(CSV!A:A,A300)</f>
        <v>3</v>
      </c>
      <c r="C300" s="4">
        <f>COUNTIF(CSV!B:B,A300)</f>
        <v>2</v>
      </c>
      <c r="D300" s="4">
        <f t="shared" si="9"/>
        <v>5</v>
      </c>
      <c r="E300" s="10">
        <f>(SUMIF(CSV!$A:$A,$A300,CSV!F:F) +SUMIF(CSV!$B:$B,$A300,CSV!F:F))/$D300</f>
        <v>3.6</v>
      </c>
      <c r="F300" s="6">
        <f>SUMIF(CSV!$A:$A,$A300,CSV!F:F)/$B300</f>
        <v>4</v>
      </c>
      <c r="G300" s="6">
        <f>SUMIF(CSV!$B:$B,$A300,CSV!F:F)/$C300</f>
        <v>3</v>
      </c>
      <c r="H300" s="10">
        <f>(SUMIF(CSV!$A:$A,$A300,CSV!D:D) +SUMIF(CSV!$B:$B,$A300,CSV!E:E))/$D300</f>
        <v>2.6</v>
      </c>
      <c r="I300" s="6">
        <f>SUMIF(CSV!$A:$A,$A300,CSV!D:D)/$B300</f>
        <v>3</v>
      </c>
      <c r="J300" s="6">
        <f>SUMIF(CSV!$B:$B,$A300,CSV!E:E)/$C300</f>
        <v>2</v>
      </c>
      <c r="K300" s="10">
        <f>(SUMIF(CSV!$A:$A,$A300,CSV!E:E) +SUMIF(CSV!$B:$B,$A300,CSV!D:D))/$D300</f>
        <v>1</v>
      </c>
      <c r="L300" s="6">
        <f>SUMIF(CSV!$A:$A,$A300,CSV!E:E)/$B300</f>
        <v>1</v>
      </c>
      <c r="M300" s="6">
        <f>SUMIF(CSV!$B:$B,$A300,CSV!D:D)/$C300</f>
        <v>1</v>
      </c>
      <c r="N300" s="10">
        <f>(SUMIF(CSV!$A:$A,$A300,CSV!L:L) +SUMIF(CSV!$B:$B,$A300,CSV!L:L))/$D300</f>
        <v>1.2</v>
      </c>
      <c r="O300" s="6">
        <f>SUMIF(CSV!$A:$A,$A300,CSV!L:L)/$B300</f>
        <v>1.3333333333333333</v>
      </c>
      <c r="P300" s="6">
        <f>SUMIF(CSV!$B:$B,$A300,CSV!L:L)/$C300</f>
        <v>1</v>
      </c>
      <c r="Q300" s="10">
        <f>(SUMIF(CSV!$A:$A,$A300,CSV!H:H) +SUMIF(CSV!$B:$B,$A300,CSV!J:J))/$D300</f>
        <v>0.8</v>
      </c>
      <c r="R300" s="6">
        <f>SUMIF(CSV!$A:$A,$A300,CSV!H:H)/$B300</f>
        <v>1</v>
      </c>
      <c r="S300" s="6">
        <f>SUMIF(CSV!$B:$B,$A300,CSV!J:J)/$C300</f>
        <v>0.5</v>
      </c>
      <c r="T300" s="10">
        <f>(SUMIF(CSV!$A:$A,$A300,CSV!I:I) +SUMIF(CSV!$B:$B,$A300,CSV!K:K))/$D300</f>
        <v>0.4</v>
      </c>
      <c r="U300" s="6">
        <f>SUMIF(CSV!$A:$A,$A300,CSV!I:I)/$B300</f>
        <v>0.33333333333333331</v>
      </c>
      <c r="V300" s="6">
        <f>SUMIF(CSV!$B:$B,$A300,CSV!K:K)/$C300</f>
        <v>0.5</v>
      </c>
      <c r="W300" s="10">
        <f>(SUMIF(CSV!$A:$A,$A300,CSV!Q:Q) +SUMIF(CSV!$B:$B,$A300,CSV!Q:Q))/$D300</f>
        <v>2.4</v>
      </c>
      <c r="X300" s="6">
        <f>SUMIF(CSV!$A:$A,$A300,CSV!Q:Q)/$B300</f>
        <v>2.6666666666666665</v>
      </c>
      <c r="Y300" s="6">
        <f>SUMIF(CSV!$B:$B,$A300,CSV!Q:Q)/$C300</f>
        <v>2</v>
      </c>
      <c r="Z300" s="10">
        <f>(SUMIF(CSV!$A:$A,$A300,CSV!M:M) +SUMIF(CSV!$B:$B,$A300,CSV!O:O))/$D300</f>
        <v>1.8</v>
      </c>
      <c r="AA300" s="6">
        <f>SUMIF(CSV!$A:$A,$A300,CSV!M:M)/$B300</f>
        <v>2</v>
      </c>
      <c r="AB300" s="6">
        <f>SUMIF(CSV!$B:$B,$A300,CSV!O:O)/$C300</f>
        <v>1.5</v>
      </c>
      <c r="AC300" s="10">
        <f>(SUMIF(CSV!$A:$A,$A300,CSV!N:N) +SUMIF(CSV!$B:$B,$A300,CSV!P:P))/$D300</f>
        <v>0.6</v>
      </c>
      <c r="AD300" s="6">
        <f>SUMIF(CSV!$A:$A,$A300,CSV!N:N)/$B300</f>
        <v>0.66666666666666663</v>
      </c>
      <c r="AE300" s="14">
        <f>SUMIF(CSV!$B:$B,$A300,CSV!P:P)/$C300</f>
        <v>0.5</v>
      </c>
    </row>
    <row r="301" spans="1:31" x14ac:dyDescent="0.3">
      <c r="A301" t="s">
        <v>383</v>
      </c>
      <c r="B301" s="9">
        <f>COUNTIF(CSV!A:A,A301)</f>
        <v>1</v>
      </c>
      <c r="C301" s="4">
        <f>COUNTIF(CSV!B:B,A301)</f>
        <v>3</v>
      </c>
      <c r="D301" s="4">
        <f t="shared" si="9"/>
        <v>4</v>
      </c>
      <c r="E301" s="10">
        <f>(SUMIF(CSV!$A:$A,$A301,CSV!F:F) +SUMIF(CSV!$B:$B,$A301,CSV!F:F))/$D301</f>
        <v>2.75</v>
      </c>
      <c r="F301" s="6">
        <f>SUMIF(CSV!$A:$A,$A301,CSV!F:F)/$B301</f>
        <v>3</v>
      </c>
      <c r="G301" s="6">
        <f>SUMIF(CSV!$B:$B,$A301,CSV!F:F)/$C301</f>
        <v>2.6666666666666665</v>
      </c>
      <c r="H301" s="10">
        <f>(SUMIF(CSV!$A:$A,$A301,CSV!D:D) +SUMIF(CSV!$B:$B,$A301,CSV!E:E))/$D301</f>
        <v>1</v>
      </c>
      <c r="I301" s="6">
        <f>SUMIF(CSV!$A:$A,$A301,CSV!D:D)/$B301</f>
        <v>1</v>
      </c>
      <c r="J301" s="6">
        <f>SUMIF(CSV!$B:$B,$A301,CSV!E:E)/$C301</f>
        <v>1</v>
      </c>
      <c r="K301" s="10">
        <f>(SUMIF(CSV!$A:$A,$A301,CSV!E:E) +SUMIF(CSV!$B:$B,$A301,CSV!D:D))/$D301</f>
        <v>1.75</v>
      </c>
      <c r="L301" s="6">
        <f>SUMIF(CSV!$A:$A,$A301,CSV!E:E)/$B301</f>
        <v>2</v>
      </c>
      <c r="M301" s="6">
        <f>SUMIF(CSV!$B:$B,$A301,CSV!D:D)/$C301</f>
        <v>1.6666666666666667</v>
      </c>
      <c r="N301" s="10">
        <f>(SUMIF(CSV!$A:$A,$A301,CSV!L:L) +SUMIF(CSV!$B:$B,$A301,CSV!L:L))/$D301</f>
        <v>0.75</v>
      </c>
      <c r="O301" s="6">
        <f>SUMIF(CSV!$A:$A,$A301,CSV!L:L)/$B301</f>
        <v>1</v>
      </c>
      <c r="P301" s="6">
        <f>SUMIF(CSV!$B:$B,$A301,CSV!L:L)/$C301</f>
        <v>0.66666666666666663</v>
      </c>
      <c r="Q301" s="10">
        <f>(SUMIF(CSV!$A:$A,$A301,CSV!H:H) +SUMIF(CSV!$B:$B,$A301,CSV!J:J))/$D301</f>
        <v>0.5</v>
      </c>
      <c r="R301" s="6">
        <f>SUMIF(CSV!$A:$A,$A301,CSV!H:H)/$B301</f>
        <v>0</v>
      </c>
      <c r="S301" s="6">
        <f>SUMIF(CSV!$B:$B,$A301,CSV!J:J)/$C301</f>
        <v>0.66666666666666663</v>
      </c>
      <c r="T301" s="10">
        <f>(SUMIF(CSV!$A:$A,$A301,CSV!I:I) +SUMIF(CSV!$B:$B,$A301,CSV!K:K))/$D301</f>
        <v>0.25</v>
      </c>
      <c r="U301" s="6">
        <f>SUMIF(CSV!$A:$A,$A301,CSV!I:I)/$B301</f>
        <v>1</v>
      </c>
      <c r="V301" s="6">
        <f>SUMIF(CSV!$B:$B,$A301,CSV!K:K)/$C301</f>
        <v>0</v>
      </c>
      <c r="W301" s="10">
        <f>(SUMIF(CSV!$A:$A,$A301,CSV!Q:Q) +SUMIF(CSV!$B:$B,$A301,CSV!Q:Q))/$D301</f>
        <v>2</v>
      </c>
      <c r="X301" s="6">
        <f>SUMIF(CSV!$A:$A,$A301,CSV!Q:Q)/$B301</f>
        <v>2</v>
      </c>
      <c r="Y301" s="6">
        <f>SUMIF(CSV!$B:$B,$A301,CSV!Q:Q)/$C301</f>
        <v>2</v>
      </c>
      <c r="Z301" s="10">
        <f>(SUMIF(CSV!$A:$A,$A301,CSV!M:M) +SUMIF(CSV!$B:$B,$A301,CSV!O:O))/$D301</f>
        <v>0.5</v>
      </c>
      <c r="AA301" s="6">
        <f>SUMIF(CSV!$A:$A,$A301,CSV!M:M)/$B301</f>
        <v>1</v>
      </c>
      <c r="AB301" s="6">
        <f>SUMIF(CSV!$B:$B,$A301,CSV!O:O)/$C301</f>
        <v>0.33333333333333331</v>
      </c>
      <c r="AC301" s="10">
        <f>(SUMIF(CSV!$A:$A,$A301,CSV!N:N) +SUMIF(CSV!$B:$B,$A301,CSV!P:P))/$D301</f>
        <v>1.5</v>
      </c>
      <c r="AD301" s="6">
        <f>SUMIF(CSV!$A:$A,$A301,CSV!N:N)/$B301</f>
        <v>1</v>
      </c>
      <c r="AE301" s="14">
        <f>SUMIF(CSV!$B:$B,$A301,CSV!P:P)/$C301</f>
        <v>1.6666666666666667</v>
      </c>
    </row>
    <row r="302" spans="1:31" x14ac:dyDescent="0.3">
      <c r="A302" t="s">
        <v>392</v>
      </c>
      <c r="B302" s="9">
        <f>COUNTIF(CSV!A:A,A302)</f>
        <v>1</v>
      </c>
      <c r="C302" s="4">
        <f>COUNTIF(CSV!B:B,A302)</f>
        <v>1</v>
      </c>
      <c r="D302" s="4">
        <f t="shared" si="9"/>
        <v>2</v>
      </c>
      <c r="E302" s="10">
        <f>(SUMIF(CSV!$A:$A,$A302,CSV!F:F) +SUMIF(CSV!$B:$B,$A302,CSV!F:F))/$D302</f>
        <v>4.5</v>
      </c>
      <c r="F302" s="6">
        <f>SUMIF(CSV!$A:$A,$A302,CSV!F:F)/$B302</f>
        <v>6</v>
      </c>
      <c r="G302" s="6">
        <f>SUMIF(CSV!$B:$B,$A302,CSV!F:F)/$C302</f>
        <v>3</v>
      </c>
      <c r="H302" s="10">
        <f>(SUMIF(CSV!$A:$A,$A302,CSV!D:D) +SUMIF(CSV!$B:$B,$A302,CSV!E:E))/$D302</f>
        <v>2</v>
      </c>
      <c r="I302" s="6">
        <f>SUMIF(CSV!$A:$A,$A302,CSV!D:D)/$B302</f>
        <v>4</v>
      </c>
      <c r="J302" s="6">
        <f>SUMIF(CSV!$B:$B,$A302,CSV!E:E)/$C302</f>
        <v>0</v>
      </c>
      <c r="K302" s="10">
        <f>(SUMIF(CSV!$A:$A,$A302,CSV!E:E) +SUMIF(CSV!$B:$B,$A302,CSV!D:D))/$D302</f>
        <v>2.5</v>
      </c>
      <c r="L302" s="6">
        <f>SUMIF(CSV!$A:$A,$A302,CSV!E:E)/$B302</f>
        <v>2</v>
      </c>
      <c r="M302" s="6">
        <f>SUMIF(CSV!$B:$B,$A302,CSV!D:D)/$C302</f>
        <v>3</v>
      </c>
      <c r="N302" s="10">
        <f>(SUMIF(CSV!$A:$A,$A302,CSV!L:L) +SUMIF(CSV!$B:$B,$A302,CSV!L:L))/$D302</f>
        <v>1.5</v>
      </c>
      <c r="O302" s="6">
        <f>SUMIF(CSV!$A:$A,$A302,CSV!L:L)/$B302</f>
        <v>2</v>
      </c>
      <c r="P302" s="6">
        <f>SUMIF(CSV!$B:$B,$A302,CSV!L:L)/$C302</f>
        <v>1</v>
      </c>
      <c r="Q302" s="10">
        <f>(SUMIF(CSV!$A:$A,$A302,CSV!H:H) +SUMIF(CSV!$B:$B,$A302,CSV!J:J))/$D302</f>
        <v>0.5</v>
      </c>
      <c r="R302" s="6">
        <f>SUMIF(CSV!$A:$A,$A302,CSV!H:H)/$B302</f>
        <v>1</v>
      </c>
      <c r="S302" s="6">
        <f>SUMIF(CSV!$B:$B,$A302,CSV!J:J)/$C302</f>
        <v>0</v>
      </c>
      <c r="T302" s="10">
        <f>(SUMIF(CSV!$A:$A,$A302,CSV!I:I) +SUMIF(CSV!$B:$B,$A302,CSV!K:K))/$D302</f>
        <v>1</v>
      </c>
      <c r="U302" s="6">
        <f>SUMIF(CSV!$A:$A,$A302,CSV!I:I)/$B302</f>
        <v>1</v>
      </c>
      <c r="V302" s="6">
        <f>SUMIF(CSV!$B:$B,$A302,CSV!K:K)/$C302</f>
        <v>1</v>
      </c>
      <c r="W302" s="10">
        <f>(SUMIF(CSV!$A:$A,$A302,CSV!Q:Q) +SUMIF(CSV!$B:$B,$A302,CSV!Q:Q))/$D302</f>
        <v>3</v>
      </c>
      <c r="X302" s="6">
        <f>SUMIF(CSV!$A:$A,$A302,CSV!Q:Q)/$B302</f>
        <v>4</v>
      </c>
      <c r="Y302" s="6">
        <f>SUMIF(CSV!$B:$B,$A302,CSV!Q:Q)/$C302</f>
        <v>2</v>
      </c>
      <c r="Z302" s="10">
        <f>(SUMIF(CSV!$A:$A,$A302,CSV!M:M) +SUMIF(CSV!$B:$B,$A302,CSV!O:O))/$D302</f>
        <v>1.5</v>
      </c>
      <c r="AA302" s="6">
        <f>SUMIF(CSV!$A:$A,$A302,CSV!M:M)/$B302</f>
        <v>3</v>
      </c>
      <c r="AB302" s="6">
        <f>SUMIF(CSV!$B:$B,$A302,CSV!O:O)/$C302</f>
        <v>0</v>
      </c>
      <c r="AC302" s="10">
        <f>(SUMIF(CSV!$A:$A,$A302,CSV!N:N) +SUMIF(CSV!$B:$B,$A302,CSV!P:P))/$D302</f>
        <v>1.5</v>
      </c>
      <c r="AD302" s="6">
        <f>SUMIF(CSV!$A:$A,$A302,CSV!N:N)/$B302</f>
        <v>1</v>
      </c>
      <c r="AE302" s="14">
        <f>SUMIF(CSV!$B:$B,$A302,CSV!P:P)/$C302</f>
        <v>2</v>
      </c>
    </row>
    <row r="303" spans="1:31" x14ac:dyDescent="0.3">
      <c r="A303" t="s">
        <v>389</v>
      </c>
      <c r="B303" s="9">
        <f>COUNTIF(CSV!A:A,A303)</f>
        <v>2</v>
      </c>
      <c r="C303" s="4">
        <f>COUNTIF(CSV!B:B,A303)</f>
        <v>2</v>
      </c>
      <c r="D303" s="4">
        <f t="shared" si="9"/>
        <v>4</v>
      </c>
      <c r="E303" s="10">
        <f>(SUMIF(CSV!$A:$A,$A303,CSV!F:F) +SUMIF(CSV!$B:$B,$A303,CSV!F:F))/$D303</f>
        <v>3.25</v>
      </c>
      <c r="F303" s="6">
        <f>SUMIF(CSV!$A:$A,$A303,CSV!F:F)/$B303</f>
        <v>2</v>
      </c>
      <c r="G303" s="6">
        <f>SUMIF(CSV!$B:$B,$A303,CSV!F:F)/$C303</f>
        <v>4.5</v>
      </c>
      <c r="H303" s="10">
        <f>(SUMIF(CSV!$A:$A,$A303,CSV!D:D) +SUMIF(CSV!$B:$B,$A303,CSV!E:E))/$D303</f>
        <v>0.75</v>
      </c>
      <c r="I303" s="6">
        <f>SUMIF(CSV!$A:$A,$A303,CSV!D:D)/$B303</f>
        <v>1</v>
      </c>
      <c r="J303" s="6">
        <f>SUMIF(CSV!$B:$B,$A303,CSV!E:E)/$C303</f>
        <v>0.5</v>
      </c>
      <c r="K303" s="10">
        <f>(SUMIF(CSV!$A:$A,$A303,CSV!E:E) +SUMIF(CSV!$B:$B,$A303,CSV!D:D))/$D303</f>
        <v>2.5</v>
      </c>
      <c r="L303" s="6">
        <f>SUMIF(CSV!$A:$A,$A303,CSV!E:E)/$B303</f>
        <v>1</v>
      </c>
      <c r="M303" s="6">
        <f>SUMIF(CSV!$B:$B,$A303,CSV!D:D)/$C303</f>
        <v>4</v>
      </c>
      <c r="N303" s="10">
        <f>(SUMIF(CSV!$A:$A,$A303,CSV!L:L) +SUMIF(CSV!$B:$B,$A303,CSV!L:L))/$D303</f>
        <v>1</v>
      </c>
      <c r="O303" s="6">
        <f>SUMIF(CSV!$A:$A,$A303,CSV!L:L)/$B303</f>
        <v>0.5</v>
      </c>
      <c r="P303" s="6">
        <f>SUMIF(CSV!$B:$B,$A303,CSV!L:L)/$C303</f>
        <v>1.5</v>
      </c>
      <c r="Q303" s="10">
        <f>(SUMIF(CSV!$A:$A,$A303,CSV!H:H) +SUMIF(CSV!$B:$B,$A303,CSV!J:J))/$D303</f>
        <v>0</v>
      </c>
      <c r="R303" s="6">
        <f>SUMIF(CSV!$A:$A,$A303,CSV!H:H)/$B303</f>
        <v>0</v>
      </c>
      <c r="S303" s="6">
        <f>SUMIF(CSV!$B:$B,$A303,CSV!J:J)/$C303</f>
        <v>0</v>
      </c>
      <c r="T303" s="10">
        <f>(SUMIF(CSV!$A:$A,$A303,CSV!I:I) +SUMIF(CSV!$B:$B,$A303,CSV!K:K))/$D303</f>
        <v>1</v>
      </c>
      <c r="U303" s="6">
        <f>SUMIF(CSV!$A:$A,$A303,CSV!I:I)/$B303</f>
        <v>0.5</v>
      </c>
      <c r="V303" s="6">
        <f>SUMIF(CSV!$B:$B,$A303,CSV!K:K)/$C303</f>
        <v>1.5</v>
      </c>
      <c r="W303" s="10">
        <f>(SUMIF(CSV!$A:$A,$A303,CSV!Q:Q) +SUMIF(CSV!$B:$B,$A303,CSV!Q:Q))/$D303</f>
        <v>2.25</v>
      </c>
      <c r="X303" s="6">
        <f>SUMIF(CSV!$A:$A,$A303,CSV!Q:Q)/$B303</f>
        <v>1.5</v>
      </c>
      <c r="Y303" s="6">
        <f>SUMIF(CSV!$B:$B,$A303,CSV!Q:Q)/$C303</f>
        <v>3</v>
      </c>
      <c r="Z303" s="10">
        <f>(SUMIF(CSV!$A:$A,$A303,CSV!M:M) +SUMIF(CSV!$B:$B,$A303,CSV!O:O))/$D303</f>
        <v>0.75</v>
      </c>
      <c r="AA303" s="6">
        <f>SUMIF(CSV!$A:$A,$A303,CSV!M:M)/$B303</f>
        <v>1</v>
      </c>
      <c r="AB303" s="6">
        <f>SUMIF(CSV!$B:$B,$A303,CSV!O:O)/$C303</f>
        <v>0.5</v>
      </c>
      <c r="AC303" s="10">
        <f>(SUMIF(CSV!$A:$A,$A303,CSV!N:N) +SUMIF(CSV!$B:$B,$A303,CSV!P:P))/$D303</f>
        <v>1.5</v>
      </c>
      <c r="AD303" s="6">
        <f>SUMIF(CSV!$A:$A,$A303,CSV!N:N)/$B303</f>
        <v>0.5</v>
      </c>
      <c r="AE303" s="14">
        <f>SUMIF(CSV!$B:$B,$A303,CSV!P:P)/$C303</f>
        <v>2.5</v>
      </c>
    </row>
    <row r="304" spans="1:31" x14ac:dyDescent="0.3">
      <c r="A304" t="s">
        <v>394</v>
      </c>
      <c r="B304" s="9">
        <f>COUNTIF(CSV!A:A,A304)</f>
        <v>3</v>
      </c>
      <c r="C304" s="4">
        <f>COUNTIF(CSV!B:B,A304)</f>
        <v>2</v>
      </c>
      <c r="D304" s="4">
        <f t="shared" si="9"/>
        <v>5</v>
      </c>
      <c r="E304" s="10">
        <f>(SUMIF(CSV!$A:$A,$A304,CSV!F:F) +SUMIF(CSV!$B:$B,$A304,CSV!F:F))/$D304</f>
        <v>1.2</v>
      </c>
      <c r="F304" s="6">
        <f>SUMIF(CSV!$A:$A,$A304,CSV!F:F)/$B304</f>
        <v>1.3333333333333333</v>
      </c>
      <c r="G304" s="6">
        <f>SUMIF(CSV!$B:$B,$A304,CSV!F:F)/$C304</f>
        <v>1</v>
      </c>
      <c r="H304" s="10">
        <f>(SUMIF(CSV!$A:$A,$A304,CSV!D:D) +SUMIF(CSV!$B:$B,$A304,CSV!E:E))/$D304</f>
        <v>1.2</v>
      </c>
      <c r="I304" s="6">
        <f>SUMIF(CSV!$A:$A,$A304,CSV!D:D)/$B304</f>
        <v>1.3333333333333333</v>
      </c>
      <c r="J304" s="6">
        <f>SUMIF(CSV!$B:$B,$A304,CSV!E:E)/$C304</f>
        <v>1</v>
      </c>
      <c r="K304" s="10">
        <f>(SUMIF(CSV!$A:$A,$A304,CSV!E:E) +SUMIF(CSV!$B:$B,$A304,CSV!D:D))/$D304</f>
        <v>0</v>
      </c>
      <c r="L304" s="6">
        <f>SUMIF(CSV!$A:$A,$A304,CSV!E:E)/$B304</f>
        <v>0</v>
      </c>
      <c r="M304" s="6">
        <f>SUMIF(CSV!$B:$B,$A304,CSV!D:D)/$C304</f>
        <v>0</v>
      </c>
      <c r="N304" s="10">
        <f>(SUMIF(CSV!$A:$A,$A304,CSV!L:L) +SUMIF(CSV!$B:$B,$A304,CSV!L:L))/$D304</f>
        <v>0.2</v>
      </c>
      <c r="O304" s="6">
        <f>SUMIF(CSV!$A:$A,$A304,CSV!L:L)/$B304</f>
        <v>0.33333333333333331</v>
      </c>
      <c r="P304" s="6">
        <f>SUMIF(CSV!$B:$B,$A304,CSV!L:L)/$C304</f>
        <v>0</v>
      </c>
      <c r="Q304" s="10">
        <f>(SUMIF(CSV!$A:$A,$A304,CSV!H:H) +SUMIF(CSV!$B:$B,$A304,CSV!J:J))/$D304</f>
        <v>0.2</v>
      </c>
      <c r="R304" s="6">
        <f>SUMIF(CSV!$A:$A,$A304,CSV!H:H)/$B304</f>
        <v>0.33333333333333331</v>
      </c>
      <c r="S304" s="6">
        <f>SUMIF(CSV!$B:$B,$A304,CSV!J:J)/$C304</f>
        <v>0</v>
      </c>
      <c r="T304" s="10">
        <f>(SUMIF(CSV!$A:$A,$A304,CSV!I:I) +SUMIF(CSV!$B:$B,$A304,CSV!K:K))/$D304</f>
        <v>0</v>
      </c>
      <c r="U304" s="6">
        <f>SUMIF(CSV!$A:$A,$A304,CSV!I:I)/$B304</f>
        <v>0</v>
      </c>
      <c r="V304" s="6">
        <f>SUMIF(CSV!$B:$B,$A304,CSV!K:K)/$C304</f>
        <v>0</v>
      </c>
      <c r="W304" s="10">
        <f>(SUMIF(CSV!$A:$A,$A304,CSV!Q:Q) +SUMIF(CSV!$B:$B,$A304,CSV!Q:Q))/$D304</f>
        <v>1</v>
      </c>
      <c r="X304" s="6">
        <f>SUMIF(CSV!$A:$A,$A304,CSV!Q:Q)/$B304</f>
        <v>1</v>
      </c>
      <c r="Y304" s="6">
        <f>SUMIF(CSV!$B:$B,$A304,CSV!Q:Q)/$C304</f>
        <v>1</v>
      </c>
      <c r="Z304" s="10">
        <f>(SUMIF(CSV!$A:$A,$A304,CSV!M:M) +SUMIF(CSV!$B:$B,$A304,CSV!O:O))/$D304</f>
        <v>1</v>
      </c>
      <c r="AA304" s="6">
        <f>SUMIF(CSV!$A:$A,$A304,CSV!M:M)/$B304</f>
        <v>1</v>
      </c>
      <c r="AB304" s="6">
        <f>SUMIF(CSV!$B:$B,$A304,CSV!O:O)/$C304</f>
        <v>1</v>
      </c>
      <c r="AC304" s="10">
        <f>(SUMIF(CSV!$A:$A,$A304,CSV!N:N) +SUMIF(CSV!$B:$B,$A304,CSV!P:P))/$D304</f>
        <v>0</v>
      </c>
      <c r="AD304" s="6">
        <f>SUMIF(CSV!$A:$A,$A304,CSV!N:N)/$B304</f>
        <v>0</v>
      </c>
      <c r="AE304" s="14">
        <f>SUMIF(CSV!$B:$B,$A304,CSV!P:P)/$C304</f>
        <v>0</v>
      </c>
    </row>
    <row r="305" spans="1:31" x14ac:dyDescent="0.3">
      <c r="A305" t="s">
        <v>393</v>
      </c>
      <c r="B305" s="9">
        <f>COUNTIF(CSV!A:A,A305)</f>
        <v>2</v>
      </c>
      <c r="C305" s="4">
        <f>COUNTIF(CSV!B:B,A305)</f>
        <v>1</v>
      </c>
      <c r="D305" s="4">
        <f t="shared" si="9"/>
        <v>3</v>
      </c>
      <c r="E305" s="10">
        <f>(SUMIF(CSV!$A:$A,$A305,CSV!F:F) +SUMIF(CSV!$B:$B,$A305,CSV!F:F))/$D305</f>
        <v>1.6666666666666667</v>
      </c>
      <c r="F305" s="6">
        <f>SUMIF(CSV!$A:$A,$A305,CSV!F:F)/$B305</f>
        <v>2</v>
      </c>
      <c r="G305" s="6">
        <f>SUMIF(CSV!$B:$B,$A305,CSV!F:F)/$C305</f>
        <v>1</v>
      </c>
      <c r="H305" s="10">
        <f>(SUMIF(CSV!$A:$A,$A305,CSV!D:D) +SUMIF(CSV!$B:$B,$A305,CSV!E:E))/$D305</f>
        <v>0.33333333333333331</v>
      </c>
      <c r="I305" s="6">
        <f>SUMIF(CSV!$A:$A,$A305,CSV!D:D)/$B305</f>
        <v>0.5</v>
      </c>
      <c r="J305" s="6">
        <f>SUMIF(CSV!$B:$B,$A305,CSV!E:E)/$C305</f>
        <v>0</v>
      </c>
      <c r="K305" s="10">
        <f>(SUMIF(CSV!$A:$A,$A305,CSV!E:E) +SUMIF(CSV!$B:$B,$A305,CSV!D:D))/$D305</f>
        <v>1.3333333333333333</v>
      </c>
      <c r="L305" s="6">
        <f>SUMIF(CSV!$A:$A,$A305,CSV!E:E)/$B305</f>
        <v>1.5</v>
      </c>
      <c r="M305" s="6">
        <f>SUMIF(CSV!$B:$B,$A305,CSV!D:D)/$C305</f>
        <v>1</v>
      </c>
      <c r="N305" s="10">
        <f>(SUMIF(CSV!$A:$A,$A305,CSV!L:L) +SUMIF(CSV!$B:$B,$A305,CSV!L:L))/$D305</f>
        <v>1.3333333333333333</v>
      </c>
      <c r="O305" s="6">
        <f>SUMIF(CSV!$A:$A,$A305,CSV!L:L)/$B305</f>
        <v>1.5</v>
      </c>
      <c r="P305" s="6">
        <f>SUMIF(CSV!$B:$B,$A305,CSV!L:L)/$C305</f>
        <v>1</v>
      </c>
      <c r="Q305" s="10">
        <f>(SUMIF(CSV!$A:$A,$A305,CSV!H:H) +SUMIF(CSV!$B:$B,$A305,CSV!J:J))/$D305</f>
        <v>0.33333333333333331</v>
      </c>
      <c r="R305" s="6">
        <f>SUMIF(CSV!$A:$A,$A305,CSV!H:H)/$B305</f>
        <v>0.5</v>
      </c>
      <c r="S305" s="6">
        <f>SUMIF(CSV!$B:$B,$A305,CSV!J:J)/$C305</f>
        <v>0</v>
      </c>
      <c r="T305" s="10">
        <f>(SUMIF(CSV!$A:$A,$A305,CSV!I:I) +SUMIF(CSV!$B:$B,$A305,CSV!K:K))/$D305</f>
        <v>1</v>
      </c>
      <c r="U305" s="6">
        <f>SUMIF(CSV!$A:$A,$A305,CSV!I:I)/$B305</f>
        <v>1</v>
      </c>
      <c r="V305" s="6">
        <f>SUMIF(CSV!$B:$B,$A305,CSV!K:K)/$C305</f>
        <v>1</v>
      </c>
      <c r="W305" s="10">
        <f>(SUMIF(CSV!$A:$A,$A305,CSV!Q:Q) +SUMIF(CSV!$B:$B,$A305,CSV!Q:Q))/$D305</f>
        <v>0.33333333333333331</v>
      </c>
      <c r="X305" s="6">
        <f>SUMIF(CSV!$A:$A,$A305,CSV!Q:Q)/$B305</f>
        <v>0.5</v>
      </c>
      <c r="Y305" s="6">
        <f>SUMIF(CSV!$B:$B,$A305,CSV!Q:Q)/$C305</f>
        <v>0</v>
      </c>
      <c r="Z305" s="10">
        <f>(SUMIF(CSV!$A:$A,$A305,CSV!M:M) +SUMIF(CSV!$B:$B,$A305,CSV!O:O))/$D305</f>
        <v>0</v>
      </c>
      <c r="AA305" s="6">
        <f>SUMIF(CSV!$A:$A,$A305,CSV!M:M)/$B305</f>
        <v>0</v>
      </c>
      <c r="AB305" s="6">
        <f>SUMIF(CSV!$B:$B,$A305,CSV!O:O)/$C305</f>
        <v>0</v>
      </c>
      <c r="AC305" s="10">
        <f>(SUMIF(CSV!$A:$A,$A305,CSV!N:N) +SUMIF(CSV!$B:$B,$A305,CSV!P:P))/$D305</f>
        <v>0.33333333333333331</v>
      </c>
      <c r="AD305" s="6">
        <f>SUMIF(CSV!$A:$A,$A305,CSV!N:N)/$B305</f>
        <v>0.5</v>
      </c>
      <c r="AE305" s="14">
        <f>SUMIF(CSV!$B:$B,$A305,CSV!P:P)/$C305</f>
        <v>0</v>
      </c>
    </row>
    <row r="306" spans="1:31" x14ac:dyDescent="0.3">
      <c r="A306" t="s">
        <v>396</v>
      </c>
      <c r="B306" s="9">
        <f>COUNTIF(CSV!A:A,A306)</f>
        <v>2</v>
      </c>
      <c r="C306" s="4">
        <f>COUNTIF(CSV!B:B,A306)</f>
        <v>5</v>
      </c>
      <c r="D306" s="4">
        <f t="shared" si="9"/>
        <v>7</v>
      </c>
      <c r="E306" s="10">
        <f>(SUMIF(CSV!$A:$A,$A306,CSV!F:F) +SUMIF(CSV!$B:$B,$A306,CSV!F:F))/$D306</f>
        <v>2</v>
      </c>
      <c r="F306" s="6">
        <f>SUMIF(CSV!$A:$A,$A306,CSV!F:F)/$B306</f>
        <v>1</v>
      </c>
      <c r="G306" s="6">
        <f>SUMIF(CSV!$B:$B,$A306,CSV!F:F)/$C306</f>
        <v>2.4</v>
      </c>
      <c r="H306" s="10">
        <f>(SUMIF(CSV!$A:$A,$A306,CSV!D:D) +SUMIF(CSV!$B:$B,$A306,CSV!E:E))/$D306</f>
        <v>0.8571428571428571</v>
      </c>
      <c r="I306" s="6">
        <f>SUMIF(CSV!$A:$A,$A306,CSV!D:D)/$B306</f>
        <v>0.5</v>
      </c>
      <c r="J306" s="6">
        <f>SUMIF(CSV!$B:$B,$A306,CSV!E:E)/$C306</f>
        <v>1</v>
      </c>
      <c r="K306" s="10">
        <f>(SUMIF(CSV!$A:$A,$A306,CSV!E:E) +SUMIF(CSV!$B:$B,$A306,CSV!D:D))/$D306</f>
        <v>1.1428571428571428</v>
      </c>
      <c r="L306" s="6">
        <f>SUMIF(CSV!$A:$A,$A306,CSV!E:E)/$B306</f>
        <v>0.5</v>
      </c>
      <c r="M306" s="6">
        <f>SUMIF(CSV!$B:$B,$A306,CSV!D:D)/$C306</f>
        <v>1.4</v>
      </c>
      <c r="N306" s="10">
        <f>(SUMIF(CSV!$A:$A,$A306,CSV!L:L) +SUMIF(CSV!$B:$B,$A306,CSV!L:L))/$D306</f>
        <v>0.7142857142857143</v>
      </c>
      <c r="O306" s="6">
        <f>SUMIF(CSV!$A:$A,$A306,CSV!L:L)/$B306</f>
        <v>1</v>
      </c>
      <c r="P306" s="6">
        <f>SUMIF(CSV!$B:$B,$A306,CSV!L:L)/$C306</f>
        <v>0.6</v>
      </c>
      <c r="Q306" s="10">
        <f>(SUMIF(CSV!$A:$A,$A306,CSV!H:H) +SUMIF(CSV!$B:$B,$A306,CSV!J:J))/$D306</f>
        <v>0.2857142857142857</v>
      </c>
      <c r="R306" s="6">
        <f>SUMIF(CSV!$A:$A,$A306,CSV!H:H)/$B306</f>
        <v>0.5</v>
      </c>
      <c r="S306" s="6">
        <f>SUMIF(CSV!$B:$B,$A306,CSV!J:J)/$C306</f>
        <v>0.2</v>
      </c>
      <c r="T306" s="10">
        <f>(SUMIF(CSV!$A:$A,$A306,CSV!I:I) +SUMIF(CSV!$B:$B,$A306,CSV!K:K))/$D306</f>
        <v>0.42857142857142855</v>
      </c>
      <c r="U306" s="6">
        <f>SUMIF(CSV!$A:$A,$A306,CSV!I:I)/$B306</f>
        <v>0.5</v>
      </c>
      <c r="V306" s="6">
        <f>SUMIF(CSV!$B:$B,$A306,CSV!K:K)/$C306</f>
        <v>0.4</v>
      </c>
      <c r="W306" s="10">
        <f>(SUMIF(CSV!$A:$A,$A306,CSV!Q:Q) +SUMIF(CSV!$B:$B,$A306,CSV!Q:Q))/$D306</f>
        <v>1.2857142857142858</v>
      </c>
      <c r="X306" s="6">
        <f>SUMIF(CSV!$A:$A,$A306,CSV!Q:Q)/$B306</f>
        <v>0</v>
      </c>
      <c r="Y306" s="6">
        <f>SUMIF(CSV!$B:$B,$A306,CSV!Q:Q)/$C306</f>
        <v>1.8</v>
      </c>
      <c r="Z306" s="10">
        <f>(SUMIF(CSV!$A:$A,$A306,CSV!M:M) +SUMIF(CSV!$B:$B,$A306,CSV!O:O))/$D306</f>
        <v>0.5714285714285714</v>
      </c>
      <c r="AA306" s="6">
        <f>SUMIF(CSV!$A:$A,$A306,CSV!M:M)/$B306</f>
        <v>0</v>
      </c>
      <c r="AB306" s="6">
        <f>SUMIF(CSV!$B:$B,$A306,CSV!O:O)/$C306</f>
        <v>0.8</v>
      </c>
      <c r="AC306" s="10">
        <f>(SUMIF(CSV!$A:$A,$A306,CSV!N:N) +SUMIF(CSV!$B:$B,$A306,CSV!P:P))/$D306</f>
        <v>0.7142857142857143</v>
      </c>
      <c r="AD306" s="6">
        <f>SUMIF(CSV!$A:$A,$A306,CSV!N:N)/$B306</f>
        <v>0</v>
      </c>
      <c r="AE306" s="14">
        <f>SUMIF(CSV!$B:$B,$A306,CSV!P:P)/$C306</f>
        <v>1</v>
      </c>
    </row>
    <row r="307" spans="1:31" x14ac:dyDescent="0.3">
      <c r="A307" t="s">
        <v>398</v>
      </c>
      <c r="B307" s="9">
        <f>COUNTIF(CSV!A:A,A307)</f>
        <v>2</v>
      </c>
      <c r="C307" s="4">
        <f>COUNTIF(CSV!B:B,A307)</f>
        <v>3</v>
      </c>
      <c r="D307" s="4">
        <f t="shared" si="9"/>
        <v>5</v>
      </c>
      <c r="E307" s="10">
        <f>(SUMIF(CSV!$A:$A,$A307,CSV!F:F) +SUMIF(CSV!$B:$B,$A307,CSV!F:F))/$D307</f>
        <v>2.2000000000000002</v>
      </c>
      <c r="F307" s="6">
        <f>SUMIF(CSV!$A:$A,$A307,CSV!F:F)/$B307</f>
        <v>3</v>
      </c>
      <c r="G307" s="6">
        <f>SUMIF(CSV!$B:$B,$A307,CSV!F:F)/$C307</f>
        <v>1.6666666666666667</v>
      </c>
      <c r="H307" s="10">
        <f>(SUMIF(CSV!$A:$A,$A307,CSV!D:D) +SUMIF(CSV!$B:$B,$A307,CSV!E:E))/$D307</f>
        <v>1</v>
      </c>
      <c r="I307" s="6">
        <f>SUMIF(CSV!$A:$A,$A307,CSV!D:D)/$B307</f>
        <v>1</v>
      </c>
      <c r="J307" s="6">
        <f>SUMIF(CSV!$B:$B,$A307,CSV!E:E)/$C307</f>
        <v>1</v>
      </c>
      <c r="K307" s="10">
        <f>(SUMIF(CSV!$A:$A,$A307,CSV!E:E) +SUMIF(CSV!$B:$B,$A307,CSV!D:D))/$D307</f>
        <v>1.2</v>
      </c>
      <c r="L307" s="6">
        <f>SUMIF(CSV!$A:$A,$A307,CSV!E:E)/$B307</f>
        <v>2</v>
      </c>
      <c r="M307" s="6">
        <f>SUMIF(CSV!$B:$B,$A307,CSV!D:D)/$C307</f>
        <v>0.66666666666666663</v>
      </c>
      <c r="N307" s="10">
        <f>(SUMIF(CSV!$A:$A,$A307,CSV!L:L) +SUMIF(CSV!$B:$B,$A307,CSV!L:L))/$D307</f>
        <v>1.4</v>
      </c>
      <c r="O307" s="6">
        <f>SUMIF(CSV!$A:$A,$A307,CSV!L:L)/$B307</f>
        <v>2</v>
      </c>
      <c r="P307" s="6">
        <f>SUMIF(CSV!$B:$B,$A307,CSV!L:L)/$C307</f>
        <v>1</v>
      </c>
      <c r="Q307" s="10">
        <f>(SUMIF(CSV!$A:$A,$A307,CSV!H:H) +SUMIF(CSV!$B:$B,$A307,CSV!J:J))/$D307</f>
        <v>0.8</v>
      </c>
      <c r="R307" s="6">
        <f>SUMIF(CSV!$A:$A,$A307,CSV!H:H)/$B307</f>
        <v>1</v>
      </c>
      <c r="S307" s="6">
        <f>SUMIF(CSV!$B:$B,$A307,CSV!J:J)/$C307</f>
        <v>0.66666666666666663</v>
      </c>
      <c r="T307" s="10">
        <f>(SUMIF(CSV!$A:$A,$A307,CSV!I:I) +SUMIF(CSV!$B:$B,$A307,CSV!K:K))/$D307</f>
        <v>0.6</v>
      </c>
      <c r="U307" s="6">
        <f>SUMIF(CSV!$A:$A,$A307,CSV!I:I)/$B307</f>
        <v>1</v>
      </c>
      <c r="V307" s="6">
        <f>SUMIF(CSV!$B:$B,$A307,CSV!K:K)/$C307</f>
        <v>0.33333333333333331</v>
      </c>
      <c r="W307" s="10">
        <f>(SUMIF(CSV!$A:$A,$A307,CSV!Q:Q) +SUMIF(CSV!$B:$B,$A307,CSV!Q:Q))/$D307</f>
        <v>0.8</v>
      </c>
      <c r="X307" s="6">
        <f>SUMIF(CSV!$A:$A,$A307,CSV!Q:Q)/$B307</f>
        <v>1</v>
      </c>
      <c r="Y307" s="6">
        <f>SUMIF(CSV!$B:$B,$A307,CSV!Q:Q)/$C307</f>
        <v>0.66666666666666663</v>
      </c>
      <c r="Z307" s="10">
        <f>(SUMIF(CSV!$A:$A,$A307,CSV!M:M) +SUMIF(CSV!$B:$B,$A307,CSV!O:O))/$D307</f>
        <v>0.2</v>
      </c>
      <c r="AA307" s="6">
        <f>SUMIF(CSV!$A:$A,$A307,CSV!M:M)/$B307</f>
        <v>0</v>
      </c>
      <c r="AB307" s="6">
        <f>SUMIF(CSV!$B:$B,$A307,CSV!O:O)/$C307</f>
        <v>0.33333333333333331</v>
      </c>
      <c r="AC307" s="10">
        <f>(SUMIF(CSV!$A:$A,$A307,CSV!N:N) +SUMIF(CSV!$B:$B,$A307,CSV!P:P))/$D307</f>
        <v>0.6</v>
      </c>
      <c r="AD307" s="6">
        <f>SUMIF(CSV!$A:$A,$A307,CSV!N:N)/$B307</f>
        <v>1</v>
      </c>
      <c r="AE307" s="14">
        <f>SUMIF(CSV!$B:$B,$A307,CSV!P:P)/$C307</f>
        <v>0.33333333333333331</v>
      </c>
    </row>
    <row r="308" spans="1:31" x14ac:dyDescent="0.3">
      <c r="A308" t="s">
        <v>381</v>
      </c>
      <c r="B308" s="9">
        <f>COUNTIF(CSV!A:A,A308)</f>
        <v>2</v>
      </c>
      <c r="C308" s="4">
        <f>COUNTIF(CSV!B:B,A308)</f>
        <v>4</v>
      </c>
      <c r="D308" s="4">
        <f t="shared" si="9"/>
        <v>6</v>
      </c>
      <c r="E308" s="10">
        <f>(SUMIF(CSV!$A:$A,$A308,CSV!F:F) +SUMIF(CSV!$B:$B,$A308,CSV!F:F))/$D308</f>
        <v>2.5</v>
      </c>
      <c r="F308" s="6">
        <f>SUMIF(CSV!$A:$A,$A308,CSV!F:F)/$B308</f>
        <v>2.5</v>
      </c>
      <c r="G308" s="6">
        <f>SUMIF(CSV!$B:$B,$A308,CSV!F:F)/$C308</f>
        <v>2.5</v>
      </c>
      <c r="H308" s="10">
        <f>(SUMIF(CSV!$A:$A,$A308,CSV!D:D) +SUMIF(CSV!$B:$B,$A308,CSV!E:E))/$D308</f>
        <v>0.83333333333333337</v>
      </c>
      <c r="I308" s="6">
        <f>SUMIF(CSV!$A:$A,$A308,CSV!D:D)/$B308</f>
        <v>0.5</v>
      </c>
      <c r="J308" s="6">
        <f>SUMIF(CSV!$B:$B,$A308,CSV!E:E)/$C308</f>
        <v>1</v>
      </c>
      <c r="K308" s="10">
        <f>(SUMIF(CSV!$A:$A,$A308,CSV!E:E) +SUMIF(CSV!$B:$B,$A308,CSV!D:D))/$D308</f>
        <v>1.6666666666666667</v>
      </c>
      <c r="L308" s="6">
        <f>SUMIF(CSV!$A:$A,$A308,CSV!E:E)/$B308</f>
        <v>2</v>
      </c>
      <c r="M308" s="6">
        <f>SUMIF(CSV!$B:$B,$A308,CSV!D:D)/$C308</f>
        <v>1.5</v>
      </c>
      <c r="N308" s="10">
        <f>(SUMIF(CSV!$A:$A,$A308,CSV!L:L) +SUMIF(CSV!$B:$B,$A308,CSV!L:L))/$D308</f>
        <v>1.3333333333333333</v>
      </c>
      <c r="O308" s="6">
        <f>SUMIF(CSV!$A:$A,$A308,CSV!L:L)/$B308</f>
        <v>1.5</v>
      </c>
      <c r="P308" s="6">
        <f>SUMIF(CSV!$B:$B,$A308,CSV!L:L)/$C308</f>
        <v>1.25</v>
      </c>
      <c r="Q308" s="10">
        <f>(SUMIF(CSV!$A:$A,$A308,CSV!H:H) +SUMIF(CSV!$B:$B,$A308,CSV!J:J))/$D308</f>
        <v>0.5</v>
      </c>
      <c r="R308" s="6">
        <f>SUMIF(CSV!$A:$A,$A308,CSV!H:H)/$B308</f>
        <v>0</v>
      </c>
      <c r="S308" s="6">
        <f>SUMIF(CSV!$B:$B,$A308,CSV!J:J)/$C308</f>
        <v>0.75</v>
      </c>
      <c r="T308" s="10">
        <f>(SUMIF(CSV!$A:$A,$A308,CSV!I:I) +SUMIF(CSV!$B:$B,$A308,CSV!K:K))/$D308</f>
        <v>0.83333333333333337</v>
      </c>
      <c r="U308" s="6">
        <f>SUMIF(CSV!$A:$A,$A308,CSV!I:I)/$B308</f>
        <v>1.5</v>
      </c>
      <c r="V308" s="6">
        <f>SUMIF(CSV!$B:$B,$A308,CSV!K:K)/$C308</f>
        <v>0.5</v>
      </c>
      <c r="W308" s="10">
        <f>(SUMIF(CSV!$A:$A,$A308,CSV!Q:Q) +SUMIF(CSV!$B:$B,$A308,CSV!Q:Q))/$D308</f>
        <v>1.1666666666666667</v>
      </c>
      <c r="X308" s="6">
        <f>SUMIF(CSV!$A:$A,$A308,CSV!Q:Q)/$B308</f>
        <v>1</v>
      </c>
      <c r="Y308" s="6">
        <f>SUMIF(CSV!$B:$B,$A308,CSV!Q:Q)/$C308</f>
        <v>1.25</v>
      </c>
      <c r="Z308" s="10">
        <f>(SUMIF(CSV!$A:$A,$A308,CSV!M:M) +SUMIF(CSV!$B:$B,$A308,CSV!O:O))/$D308</f>
        <v>0.33333333333333331</v>
      </c>
      <c r="AA308" s="6">
        <f>SUMIF(CSV!$A:$A,$A308,CSV!M:M)/$B308</f>
        <v>0.5</v>
      </c>
      <c r="AB308" s="6">
        <f>SUMIF(CSV!$B:$B,$A308,CSV!O:O)/$C308</f>
        <v>0.25</v>
      </c>
      <c r="AC308" s="10">
        <f>(SUMIF(CSV!$A:$A,$A308,CSV!N:N) +SUMIF(CSV!$B:$B,$A308,CSV!P:P))/$D308</f>
        <v>0.83333333333333337</v>
      </c>
      <c r="AD308" s="6">
        <f>SUMIF(CSV!$A:$A,$A308,CSV!N:N)/$B308</f>
        <v>0.5</v>
      </c>
      <c r="AE308" s="14">
        <f>SUMIF(CSV!$B:$B,$A308,CSV!P:P)/$C308</f>
        <v>1</v>
      </c>
    </row>
    <row r="309" spans="1:31" x14ac:dyDescent="0.3">
      <c r="A309" t="s">
        <v>410</v>
      </c>
      <c r="B309" s="9">
        <f>COUNTIF(CSV!A:A,A309)</f>
        <v>0</v>
      </c>
      <c r="C309" s="4">
        <f>COUNTIF(CSV!B:B,A309)</f>
        <v>2</v>
      </c>
      <c r="D309" s="4">
        <f t="shared" si="9"/>
        <v>2</v>
      </c>
      <c r="E309" s="10">
        <f>(SUMIF(CSV!$A:$A,$A309,CSV!F:F) +SUMIF(CSV!$B:$B,$A309,CSV!F:F))/$D309</f>
        <v>2.5</v>
      </c>
      <c r="F309" s="6" t="e">
        <f>SUMIF(CSV!$A:$A,$A309,CSV!F:F)/$B309</f>
        <v>#DIV/0!</v>
      </c>
      <c r="G309" s="6">
        <f>SUMIF(CSV!$B:$B,$A309,CSV!F:F)/$C309</f>
        <v>2.5</v>
      </c>
      <c r="H309" s="10">
        <f>(SUMIF(CSV!$A:$A,$A309,CSV!D:D) +SUMIF(CSV!$B:$B,$A309,CSV!E:E))/$D309</f>
        <v>1</v>
      </c>
      <c r="I309" s="6" t="e">
        <f>SUMIF(CSV!$A:$A,$A309,CSV!D:D)/$B309</f>
        <v>#DIV/0!</v>
      </c>
      <c r="J309" s="6">
        <f>SUMIF(CSV!$B:$B,$A309,CSV!E:E)/$C309</f>
        <v>1</v>
      </c>
      <c r="K309" s="10">
        <f>(SUMIF(CSV!$A:$A,$A309,CSV!E:E) +SUMIF(CSV!$B:$B,$A309,CSV!D:D))/$D309</f>
        <v>1.5</v>
      </c>
      <c r="L309" s="6" t="e">
        <f>SUMIF(CSV!$A:$A,$A309,CSV!E:E)/$B309</f>
        <v>#DIV/0!</v>
      </c>
      <c r="M309" s="6">
        <f>SUMIF(CSV!$B:$B,$A309,CSV!D:D)/$C309</f>
        <v>1.5</v>
      </c>
      <c r="N309" s="10">
        <f>(SUMIF(CSV!$A:$A,$A309,CSV!L:L) +SUMIF(CSV!$B:$B,$A309,CSV!L:L))/$D309</f>
        <v>1.5</v>
      </c>
      <c r="O309" s="6" t="e">
        <f>SUMIF(CSV!$A:$A,$A309,CSV!L:L)/$B309</f>
        <v>#DIV/0!</v>
      </c>
      <c r="P309" s="6">
        <f>SUMIF(CSV!$B:$B,$A309,CSV!L:L)/$C309</f>
        <v>1.5</v>
      </c>
      <c r="Q309" s="10">
        <f>(SUMIF(CSV!$A:$A,$A309,CSV!H:H) +SUMIF(CSV!$B:$B,$A309,CSV!J:J))/$D309</f>
        <v>1</v>
      </c>
      <c r="R309" s="6" t="e">
        <f>SUMIF(CSV!$A:$A,$A309,CSV!H:H)/$B309</f>
        <v>#DIV/0!</v>
      </c>
      <c r="S309" s="6">
        <f>SUMIF(CSV!$B:$B,$A309,CSV!J:J)/$C309</f>
        <v>1</v>
      </c>
      <c r="T309" s="10">
        <f>(SUMIF(CSV!$A:$A,$A309,CSV!I:I) +SUMIF(CSV!$B:$B,$A309,CSV!K:K))/$D309</f>
        <v>0.5</v>
      </c>
      <c r="U309" s="6" t="e">
        <f>SUMIF(CSV!$A:$A,$A309,CSV!I:I)/$B309</f>
        <v>#DIV/0!</v>
      </c>
      <c r="V309" s="6">
        <f>SUMIF(CSV!$B:$B,$A309,CSV!K:K)/$C309</f>
        <v>0.5</v>
      </c>
      <c r="W309" s="10">
        <f>(SUMIF(CSV!$A:$A,$A309,CSV!Q:Q) +SUMIF(CSV!$B:$B,$A309,CSV!Q:Q))/$D309</f>
        <v>1</v>
      </c>
      <c r="X309" s="6" t="e">
        <f>SUMIF(CSV!$A:$A,$A309,CSV!Q:Q)/$B309</f>
        <v>#DIV/0!</v>
      </c>
      <c r="Y309" s="6">
        <f>SUMIF(CSV!$B:$B,$A309,CSV!Q:Q)/$C309</f>
        <v>1</v>
      </c>
      <c r="Z309" s="10">
        <f>(SUMIF(CSV!$A:$A,$A309,CSV!M:M) +SUMIF(CSV!$B:$B,$A309,CSV!O:O))/$D309</f>
        <v>0</v>
      </c>
      <c r="AA309" s="6" t="e">
        <f>SUMIF(CSV!$A:$A,$A309,CSV!M:M)/$B309</f>
        <v>#DIV/0!</v>
      </c>
      <c r="AB309" s="6">
        <f>SUMIF(CSV!$B:$B,$A309,CSV!O:O)/$C309</f>
        <v>0</v>
      </c>
      <c r="AC309" s="10">
        <f>(SUMIF(CSV!$A:$A,$A309,CSV!N:N) +SUMIF(CSV!$B:$B,$A309,CSV!P:P))/$D309</f>
        <v>1</v>
      </c>
      <c r="AD309" s="6" t="e">
        <f>SUMIF(CSV!$A:$A,$A309,CSV!N:N)/$B309</f>
        <v>#DIV/0!</v>
      </c>
      <c r="AE309" s="14">
        <f>SUMIF(CSV!$B:$B,$A309,CSV!P:P)/$C309</f>
        <v>1</v>
      </c>
    </row>
    <row r="310" spans="1:31" x14ac:dyDescent="0.3">
      <c r="A310" t="s">
        <v>403</v>
      </c>
      <c r="B310" s="9">
        <f>COUNTIF(CSV!A:A,A310)</f>
        <v>2</v>
      </c>
      <c r="C310" s="4">
        <f>COUNTIF(CSV!B:B,A310)</f>
        <v>1</v>
      </c>
      <c r="D310" s="4">
        <f t="shared" si="9"/>
        <v>3</v>
      </c>
      <c r="E310" s="10">
        <f>(SUMIF(CSV!$A:$A,$A310,CSV!F:F) +SUMIF(CSV!$B:$B,$A310,CSV!F:F))/$D310</f>
        <v>2</v>
      </c>
      <c r="F310" s="6">
        <f>SUMIF(CSV!$A:$A,$A310,CSV!F:F)/$B310</f>
        <v>2</v>
      </c>
      <c r="G310" s="6">
        <f>SUMIF(CSV!$B:$B,$A310,CSV!F:F)/$C310</f>
        <v>2</v>
      </c>
      <c r="H310" s="10">
        <f>(SUMIF(CSV!$A:$A,$A310,CSV!D:D) +SUMIF(CSV!$B:$B,$A310,CSV!E:E))/$D310</f>
        <v>1</v>
      </c>
      <c r="I310" s="6">
        <f>SUMIF(CSV!$A:$A,$A310,CSV!D:D)/$B310</f>
        <v>1.5</v>
      </c>
      <c r="J310" s="6">
        <f>SUMIF(CSV!$B:$B,$A310,CSV!E:E)/$C310</f>
        <v>0</v>
      </c>
      <c r="K310" s="10">
        <f>(SUMIF(CSV!$A:$A,$A310,CSV!E:E) +SUMIF(CSV!$B:$B,$A310,CSV!D:D))/$D310</f>
        <v>1</v>
      </c>
      <c r="L310" s="6">
        <f>SUMIF(CSV!$A:$A,$A310,CSV!E:E)/$B310</f>
        <v>0.5</v>
      </c>
      <c r="M310" s="6">
        <f>SUMIF(CSV!$B:$B,$A310,CSV!D:D)/$C310</f>
        <v>2</v>
      </c>
      <c r="N310" s="10">
        <f>(SUMIF(CSV!$A:$A,$A310,CSV!L:L) +SUMIF(CSV!$B:$B,$A310,CSV!L:L))/$D310</f>
        <v>0.66666666666666663</v>
      </c>
      <c r="O310" s="6">
        <f>SUMIF(CSV!$A:$A,$A310,CSV!L:L)/$B310</f>
        <v>0.5</v>
      </c>
      <c r="P310" s="6">
        <f>SUMIF(CSV!$B:$B,$A310,CSV!L:L)/$C310</f>
        <v>1</v>
      </c>
      <c r="Q310" s="10">
        <f>(SUMIF(CSV!$A:$A,$A310,CSV!H:H) +SUMIF(CSV!$B:$B,$A310,CSV!J:J))/$D310</f>
        <v>0.33333333333333331</v>
      </c>
      <c r="R310" s="6">
        <f>SUMIF(CSV!$A:$A,$A310,CSV!H:H)/$B310</f>
        <v>0.5</v>
      </c>
      <c r="S310" s="6">
        <f>SUMIF(CSV!$B:$B,$A310,CSV!J:J)/$C310</f>
        <v>0</v>
      </c>
      <c r="T310" s="10">
        <f>(SUMIF(CSV!$A:$A,$A310,CSV!I:I) +SUMIF(CSV!$B:$B,$A310,CSV!K:K))/$D310</f>
        <v>0.33333333333333331</v>
      </c>
      <c r="U310" s="6">
        <f>SUMIF(CSV!$A:$A,$A310,CSV!I:I)/$B310</f>
        <v>0</v>
      </c>
      <c r="V310" s="6">
        <f>SUMIF(CSV!$B:$B,$A310,CSV!K:K)/$C310</f>
        <v>1</v>
      </c>
      <c r="W310" s="10">
        <f>(SUMIF(CSV!$A:$A,$A310,CSV!Q:Q) +SUMIF(CSV!$B:$B,$A310,CSV!Q:Q))/$D310</f>
        <v>1.3333333333333333</v>
      </c>
      <c r="X310" s="6">
        <f>SUMIF(CSV!$A:$A,$A310,CSV!Q:Q)/$B310</f>
        <v>1.5</v>
      </c>
      <c r="Y310" s="6">
        <f>SUMIF(CSV!$B:$B,$A310,CSV!Q:Q)/$C310</f>
        <v>1</v>
      </c>
      <c r="Z310" s="10">
        <f>(SUMIF(CSV!$A:$A,$A310,CSV!M:M) +SUMIF(CSV!$B:$B,$A310,CSV!O:O))/$D310</f>
        <v>0.66666666666666663</v>
      </c>
      <c r="AA310" s="6">
        <f>SUMIF(CSV!$A:$A,$A310,CSV!M:M)/$B310</f>
        <v>1</v>
      </c>
      <c r="AB310" s="6">
        <f>SUMIF(CSV!$B:$B,$A310,CSV!O:O)/$C310</f>
        <v>0</v>
      </c>
      <c r="AC310" s="10">
        <f>(SUMIF(CSV!$A:$A,$A310,CSV!N:N) +SUMIF(CSV!$B:$B,$A310,CSV!P:P))/$D310</f>
        <v>0.66666666666666663</v>
      </c>
      <c r="AD310" s="6">
        <f>SUMIF(CSV!$A:$A,$A310,CSV!N:N)/$B310</f>
        <v>0.5</v>
      </c>
      <c r="AE310" s="14">
        <f>SUMIF(CSV!$B:$B,$A310,CSV!P:P)/$C310</f>
        <v>1</v>
      </c>
    </row>
    <row r="311" spans="1:31" x14ac:dyDescent="0.3">
      <c r="A311" t="s">
        <v>412</v>
      </c>
      <c r="B311" s="9">
        <f>COUNTIF(CSV!A:A,A311)</f>
        <v>0</v>
      </c>
      <c r="C311" s="4">
        <f>COUNTIF(CSV!B:B,A311)</f>
        <v>0</v>
      </c>
      <c r="D311" s="4">
        <f t="shared" si="9"/>
        <v>0</v>
      </c>
      <c r="E311" s="10" t="e">
        <f>(SUMIF(CSV!$A:$A,$A311,CSV!F:F) +SUMIF(CSV!$B:$B,$A311,CSV!F:F))/$D311</f>
        <v>#DIV/0!</v>
      </c>
      <c r="F311" s="6" t="e">
        <f>SUMIF(CSV!$A:$A,$A311,CSV!F:F)/$B311</f>
        <v>#DIV/0!</v>
      </c>
      <c r="G311" s="6" t="e">
        <f>SUMIF(CSV!$B:$B,$A311,CSV!F:F)/$C311</f>
        <v>#DIV/0!</v>
      </c>
      <c r="H311" s="10" t="e">
        <f>(SUMIF(CSV!$A:$A,$A311,CSV!D:D) +SUMIF(CSV!$B:$B,$A311,CSV!E:E))/$D311</f>
        <v>#DIV/0!</v>
      </c>
      <c r="I311" s="6" t="e">
        <f>SUMIF(CSV!$A:$A,$A311,CSV!D:D)/$B311</f>
        <v>#DIV/0!</v>
      </c>
      <c r="J311" s="6" t="e">
        <f>SUMIF(CSV!$B:$B,$A311,CSV!E:E)/$C311</f>
        <v>#DIV/0!</v>
      </c>
      <c r="K311" s="10" t="e">
        <f>(SUMIF(CSV!$A:$A,$A311,CSV!E:E) +SUMIF(CSV!$B:$B,$A311,CSV!D:D))/$D311</f>
        <v>#DIV/0!</v>
      </c>
      <c r="L311" s="6" t="e">
        <f>SUMIF(CSV!$A:$A,$A311,CSV!E:E)/$B311</f>
        <v>#DIV/0!</v>
      </c>
      <c r="M311" s="6" t="e">
        <f>SUMIF(CSV!$B:$B,$A311,CSV!D:D)/$C311</f>
        <v>#DIV/0!</v>
      </c>
      <c r="N311" s="10" t="e">
        <f>(SUMIF(CSV!$A:$A,$A311,CSV!L:L) +SUMIF(CSV!$B:$B,$A311,CSV!L:L))/$D311</f>
        <v>#DIV/0!</v>
      </c>
      <c r="O311" s="6" t="e">
        <f>SUMIF(CSV!$A:$A,$A311,CSV!L:L)/$B311</f>
        <v>#DIV/0!</v>
      </c>
      <c r="P311" s="6" t="e">
        <f>SUMIF(CSV!$B:$B,$A311,CSV!L:L)/$C311</f>
        <v>#DIV/0!</v>
      </c>
      <c r="Q311" s="10" t="e">
        <f>(SUMIF(CSV!$A:$A,$A311,CSV!H:H) +SUMIF(CSV!$B:$B,$A311,CSV!J:J))/$D311</f>
        <v>#DIV/0!</v>
      </c>
      <c r="R311" s="6" t="e">
        <f>SUMIF(CSV!$A:$A,$A311,CSV!H:H)/$B311</f>
        <v>#DIV/0!</v>
      </c>
      <c r="S311" s="6" t="e">
        <f>SUMIF(CSV!$B:$B,$A311,CSV!J:J)/$C311</f>
        <v>#DIV/0!</v>
      </c>
      <c r="T311" s="10" t="e">
        <f>(SUMIF(CSV!$A:$A,$A311,CSV!I:I) +SUMIF(CSV!$B:$B,$A311,CSV!K:K))/$D311</f>
        <v>#DIV/0!</v>
      </c>
      <c r="U311" s="6" t="e">
        <f>SUMIF(CSV!$A:$A,$A311,CSV!I:I)/$B311</f>
        <v>#DIV/0!</v>
      </c>
      <c r="V311" s="6" t="e">
        <f>SUMIF(CSV!$B:$B,$A311,CSV!K:K)/$C311</f>
        <v>#DIV/0!</v>
      </c>
      <c r="W311" s="10" t="e">
        <f>(SUMIF(CSV!$A:$A,$A311,CSV!Q:Q) +SUMIF(CSV!$B:$B,$A311,CSV!Q:Q))/$D311</f>
        <v>#DIV/0!</v>
      </c>
      <c r="X311" s="6" t="e">
        <f>SUMIF(CSV!$A:$A,$A311,CSV!Q:Q)/$B311</f>
        <v>#DIV/0!</v>
      </c>
      <c r="Y311" s="6" t="e">
        <f>SUMIF(CSV!$B:$B,$A311,CSV!Q:Q)/$C311</f>
        <v>#DIV/0!</v>
      </c>
      <c r="Z311" s="10" t="e">
        <f>(SUMIF(CSV!$A:$A,$A311,CSV!M:M) +SUMIF(CSV!$B:$B,$A311,CSV!O:O))/$D311</f>
        <v>#DIV/0!</v>
      </c>
      <c r="AA311" s="6" t="e">
        <f>SUMIF(CSV!$A:$A,$A311,CSV!M:M)/$B311</f>
        <v>#DIV/0!</v>
      </c>
      <c r="AB311" s="6" t="e">
        <f>SUMIF(CSV!$B:$B,$A311,CSV!O:O)/$C311</f>
        <v>#DIV/0!</v>
      </c>
      <c r="AC311" s="10" t="e">
        <f>(SUMIF(CSV!$A:$A,$A311,CSV!N:N) +SUMIF(CSV!$B:$B,$A311,CSV!P:P))/$D311</f>
        <v>#DIV/0!</v>
      </c>
      <c r="AD311" s="6" t="e">
        <f>SUMIF(CSV!$A:$A,$A311,CSV!N:N)/$B311</f>
        <v>#DIV/0!</v>
      </c>
      <c r="AE311" s="14" t="e">
        <f>SUMIF(CSV!$B:$B,$A311,CSV!P:P)/$C311</f>
        <v>#DIV/0!</v>
      </c>
    </row>
    <row r="312" spans="1:31" x14ac:dyDescent="0.3">
      <c r="A312" t="s">
        <v>416</v>
      </c>
      <c r="B312" s="9">
        <f>COUNTIF(CSV!A:A,A312)</f>
        <v>0</v>
      </c>
      <c r="C312" s="4">
        <f>COUNTIF(CSV!B:B,A312)</f>
        <v>0</v>
      </c>
      <c r="D312" s="4">
        <f t="shared" si="9"/>
        <v>0</v>
      </c>
      <c r="E312" s="10" t="e">
        <f>(SUMIF(CSV!$A:$A,$A312,CSV!F:F) +SUMIF(CSV!$B:$B,$A312,CSV!F:F))/$D312</f>
        <v>#DIV/0!</v>
      </c>
      <c r="F312" s="6" t="e">
        <f>SUMIF(CSV!$A:$A,$A312,CSV!F:F)/$B312</f>
        <v>#DIV/0!</v>
      </c>
      <c r="G312" s="6" t="e">
        <f>SUMIF(CSV!$B:$B,$A312,CSV!F:F)/$C312</f>
        <v>#DIV/0!</v>
      </c>
      <c r="H312" s="10" t="e">
        <f>(SUMIF(CSV!$A:$A,$A312,CSV!D:D) +SUMIF(CSV!$B:$B,$A312,CSV!E:E))/$D312</f>
        <v>#DIV/0!</v>
      </c>
      <c r="I312" s="6" t="e">
        <f>SUMIF(CSV!$A:$A,$A312,CSV!D:D)/$B312</f>
        <v>#DIV/0!</v>
      </c>
      <c r="J312" s="6" t="e">
        <f>SUMIF(CSV!$B:$B,$A312,CSV!E:E)/$C312</f>
        <v>#DIV/0!</v>
      </c>
      <c r="K312" s="10" t="e">
        <f>(SUMIF(CSV!$A:$A,$A312,CSV!E:E) +SUMIF(CSV!$B:$B,$A312,CSV!D:D))/$D312</f>
        <v>#DIV/0!</v>
      </c>
      <c r="L312" s="6" t="e">
        <f>SUMIF(CSV!$A:$A,$A312,CSV!E:E)/$B312</f>
        <v>#DIV/0!</v>
      </c>
      <c r="M312" s="6" t="e">
        <f>SUMIF(CSV!$B:$B,$A312,CSV!D:D)/$C312</f>
        <v>#DIV/0!</v>
      </c>
      <c r="N312" s="10" t="e">
        <f>(SUMIF(CSV!$A:$A,$A312,CSV!L:L) +SUMIF(CSV!$B:$B,$A312,CSV!L:L))/$D312</f>
        <v>#DIV/0!</v>
      </c>
      <c r="O312" s="6" t="e">
        <f>SUMIF(CSV!$A:$A,$A312,CSV!L:L)/$B312</f>
        <v>#DIV/0!</v>
      </c>
      <c r="P312" s="6" t="e">
        <f>SUMIF(CSV!$B:$B,$A312,CSV!L:L)/$C312</f>
        <v>#DIV/0!</v>
      </c>
      <c r="Q312" s="10" t="e">
        <f>(SUMIF(CSV!$A:$A,$A312,CSV!H:H) +SUMIF(CSV!$B:$B,$A312,CSV!J:J))/$D312</f>
        <v>#DIV/0!</v>
      </c>
      <c r="R312" s="6" t="e">
        <f>SUMIF(CSV!$A:$A,$A312,CSV!H:H)/$B312</f>
        <v>#DIV/0!</v>
      </c>
      <c r="S312" s="6" t="e">
        <f>SUMIF(CSV!$B:$B,$A312,CSV!J:J)/$C312</f>
        <v>#DIV/0!</v>
      </c>
      <c r="T312" s="10" t="e">
        <f>(SUMIF(CSV!$A:$A,$A312,CSV!I:I) +SUMIF(CSV!$B:$B,$A312,CSV!K:K))/$D312</f>
        <v>#DIV/0!</v>
      </c>
      <c r="U312" s="6" t="e">
        <f>SUMIF(CSV!$A:$A,$A312,CSV!I:I)/$B312</f>
        <v>#DIV/0!</v>
      </c>
      <c r="V312" s="6" t="e">
        <f>SUMIF(CSV!$B:$B,$A312,CSV!K:K)/$C312</f>
        <v>#DIV/0!</v>
      </c>
      <c r="W312" s="10" t="e">
        <f>(SUMIF(CSV!$A:$A,$A312,CSV!Q:Q) +SUMIF(CSV!$B:$B,$A312,CSV!Q:Q))/$D312</f>
        <v>#DIV/0!</v>
      </c>
      <c r="X312" s="6" t="e">
        <f>SUMIF(CSV!$A:$A,$A312,CSV!Q:Q)/$B312</f>
        <v>#DIV/0!</v>
      </c>
      <c r="Y312" s="6" t="e">
        <f>SUMIF(CSV!$B:$B,$A312,CSV!Q:Q)/$C312</f>
        <v>#DIV/0!</v>
      </c>
      <c r="Z312" s="10" t="e">
        <f>(SUMIF(CSV!$A:$A,$A312,CSV!M:M) +SUMIF(CSV!$B:$B,$A312,CSV!O:O))/$D312</f>
        <v>#DIV/0!</v>
      </c>
      <c r="AA312" s="6" t="e">
        <f>SUMIF(CSV!$A:$A,$A312,CSV!M:M)/$B312</f>
        <v>#DIV/0!</v>
      </c>
      <c r="AB312" s="6" t="e">
        <f>SUMIF(CSV!$B:$B,$A312,CSV!O:O)/$C312</f>
        <v>#DIV/0!</v>
      </c>
      <c r="AC312" s="10" t="e">
        <f>(SUMIF(CSV!$A:$A,$A312,CSV!N:N) +SUMIF(CSV!$B:$B,$A312,CSV!P:P))/$D312</f>
        <v>#DIV/0!</v>
      </c>
      <c r="AD312" s="6" t="e">
        <f>SUMIF(CSV!$A:$A,$A312,CSV!N:N)/$B312</f>
        <v>#DIV/0!</v>
      </c>
      <c r="AE312" s="14" t="e">
        <f>SUMIF(CSV!$B:$B,$A312,CSV!P:P)/$C312</f>
        <v>#DIV/0!</v>
      </c>
    </row>
    <row r="313" spans="1:31" x14ac:dyDescent="0.3">
      <c r="A313" t="s">
        <v>405</v>
      </c>
      <c r="B313" s="9">
        <f>COUNTIF(CSV!A:A,A313)</f>
        <v>3</v>
      </c>
      <c r="C313" s="4">
        <f>COUNTIF(CSV!B:B,A313)</f>
        <v>1</v>
      </c>
      <c r="D313" s="4">
        <f t="shared" si="9"/>
        <v>4</v>
      </c>
      <c r="E313" s="10">
        <f>(SUMIF(CSV!$A:$A,$A313,CSV!F:F) +SUMIF(CSV!$B:$B,$A313,CSV!F:F))/$D313</f>
        <v>3.25</v>
      </c>
      <c r="F313" s="6">
        <f>SUMIF(CSV!$A:$A,$A313,CSV!F:F)/$B313</f>
        <v>4</v>
      </c>
      <c r="G313" s="6">
        <f>SUMIF(CSV!$B:$B,$A313,CSV!F:F)/$C313</f>
        <v>1</v>
      </c>
      <c r="H313" s="10">
        <f>(SUMIF(CSV!$A:$A,$A313,CSV!D:D) +SUMIF(CSV!$B:$B,$A313,CSV!E:E))/$D313</f>
        <v>1.25</v>
      </c>
      <c r="I313" s="6">
        <f>SUMIF(CSV!$A:$A,$A313,CSV!D:D)/$B313</f>
        <v>1.3333333333333333</v>
      </c>
      <c r="J313" s="6">
        <f>SUMIF(CSV!$B:$B,$A313,CSV!E:E)/$C313</f>
        <v>1</v>
      </c>
      <c r="K313" s="10">
        <f>(SUMIF(CSV!$A:$A,$A313,CSV!E:E) +SUMIF(CSV!$B:$B,$A313,CSV!D:D))/$D313</f>
        <v>2</v>
      </c>
      <c r="L313" s="6">
        <f>SUMIF(CSV!$A:$A,$A313,CSV!E:E)/$B313</f>
        <v>2.6666666666666665</v>
      </c>
      <c r="M313" s="6">
        <f>SUMIF(CSV!$B:$B,$A313,CSV!D:D)/$C313</f>
        <v>0</v>
      </c>
      <c r="N313" s="10">
        <f>(SUMIF(CSV!$A:$A,$A313,CSV!L:L) +SUMIF(CSV!$B:$B,$A313,CSV!L:L))/$D313</f>
        <v>1.75</v>
      </c>
      <c r="O313" s="6">
        <f>SUMIF(CSV!$A:$A,$A313,CSV!L:L)/$B313</f>
        <v>2</v>
      </c>
      <c r="P313" s="6">
        <f>SUMIF(CSV!$B:$B,$A313,CSV!L:L)/$C313</f>
        <v>1</v>
      </c>
      <c r="Q313" s="10">
        <f>(SUMIF(CSV!$A:$A,$A313,CSV!H:H) +SUMIF(CSV!$B:$B,$A313,CSV!J:J))/$D313</f>
        <v>0.5</v>
      </c>
      <c r="R313" s="6">
        <f>SUMIF(CSV!$A:$A,$A313,CSV!H:H)/$B313</f>
        <v>0.33333333333333331</v>
      </c>
      <c r="S313" s="6">
        <f>SUMIF(CSV!$B:$B,$A313,CSV!J:J)/$C313</f>
        <v>1</v>
      </c>
      <c r="T313" s="10">
        <f>(SUMIF(CSV!$A:$A,$A313,CSV!I:I) +SUMIF(CSV!$B:$B,$A313,CSV!K:K))/$D313</f>
        <v>1.25</v>
      </c>
      <c r="U313" s="6">
        <f>SUMIF(CSV!$A:$A,$A313,CSV!I:I)/$B313</f>
        <v>1.6666666666666667</v>
      </c>
      <c r="V313" s="6">
        <f>SUMIF(CSV!$B:$B,$A313,CSV!K:K)/$C313</f>
        <v>0</v>
      </c>
      <c r="W313" s="10">
        <f>(SUMIF(CSV!$A:$A,$A313,CSV!Q:Q) +SUMIF(CSV!$B:$B,$A313,CSV!Q:Q))/$D313</f>
        <v>1.5</v>
      </c>
      <c r="X313" s="6">
        <f>SUMIF(CSV!$A:$A,$A313,CSV!Q:Q)/$B313</f>
        <v>2</v>
      </c>
      <c r="Y313" s="6">
        <f>SUMIF(CSV!$B:$B,$A313,CSV!Q:Q)/$C313</f>
        <v>0</v>
      </c>
      <c r="Z313" s="10">
        <f>(SUMIF(CSV!$A:$A,$A313,CSV!M:M) +SUMIF(CSV!$B:$B,$A313,CSV!O:O))/$D313</f>
        <v>0.75</v>
      </c>
      <c r="AA313" s="6">
        <f>SUMIF(CSV!$A:$A,$A313,CSV!M:M)/$B313</f>
        <v>1</v>
      </c>
      <c r="AB313" s="6">
        <f>SUMIF(CSV!$B:$B,$A313,CSV!O:O)/$C313</f>
        <v>0</v>
      </c>
      <c r="AC313" s="10">
        <f>(SUMIF(CSV!$A:$A,$A313,CSV!N:N) +SUMIF(CSV!$B:$B,$A313,CSV!P:P))/$D313</f>
        <v>0.75</v>
      </c>
      <c r="AD313" s="6">
        <f>SUMIF(CSV!$A:$A,$A313,CSV!N:N)/$B313</f>
        <v>1</v>
      </c>
      <c r="AE313" s="14">
        <f>SUMIF(CSV!$B:$B,$A313,CSV!P:P)/$C313</f>
        <v>0</v>
      </c>
    </row>
    <row r="314" spans="1:31" x14ac:dyDescent="0.3">
      <c r="A314" t="s">
        <v>400</v>
      </c>
      <c r="B314" s="9">
        <f>COUNTIF(CSV!A:A,A314)</f>
        <v>1</v>
      </c>
      <c r="C314" s="4">
        <f>COUNTIF(CSV!B:B,A314)</f>
        <v>0</v>
      </c>
      <c r="D314" s="4">
        <f t="shared" si="9"/>
        <v>1</v>
      </c>
      <c r="E314" s="10">
        <f>(SUMIF(CSV!$A:$A,$A314,CSV!F:F) +SUMIF(CSV!$B:$B,$A314,CSV!F:F))/$D314</f>
        <v>4</v>
      </c>
      <c r="F314" s="6">
        <f>SUMIF(CSV!$A:$A,$A314,CSV!F:F)/$B314</f>
        <v>4</v>
      </c>
      <c r="G314" s="6" t="e">
        <f>SUMIF(CSV!$B:$B,$A314,CSV!F:F)/$C314</f>
        <v>#DIV/0!</v>
      </c>
      <c r="H314" s="10">
        <f>(SUMIF(CSV!$A:$A,$A314,CSV!D:D) +SUMIF(CSV!$B:$B,$A314,CSV!E:E))/$D314</f>
        <v>4</v>
      </c>
      <c r="I314" s="6">
        <f>SUMIF(CSV!$A:$A,$A314,CSV!D:D)/$B314</f>
        <v>4</v>
      </c>
      <c r="J314" s="6" t="e">
        <f>SUMIF(CSV!$B:$B,$A314,CSV!E:E)/$C314</f>
        <v>#DIV/0!</v>
      </c>
      <c r="K314" s="10">
        <f>(SUMIF(CSV!$A:$A,$A314,CSV!E:E) +SUMIF(CSV!$B:$B,$A314,CSV!D:D))/$D314</f>
        <v>0</v>
      </c>
      <c r="L314" s="6">
        <f>SUMIF(CSV!$A:$A,$A314,CSV!E:E)/$B314</f>
        <v>0</v>
      </c>
      <c r="M314" s="6" t="e">
        <f>SUMIF(CSV!$B:$B,$A314,CSV!D:D)/$C314</f>
        <v>#DIV/0!</v>
      </c>
      <c r="N314" s="10">
        <f>(SUMIF(CSV!$A:$A,$A314,CSV!L:L) +SUMIF(CSV!$B:$B,$A314,CSV!L:L))/$D314</f>
        <v>2</v>
      </c>
      <c r="O314" s="6">
        <f>SUMIF(CSV!$A:$A,$A314,CSV!L:L)/$B314</f>
        <v>2</v>
      </c>
      <c r="P314" s="6" t="e">
        <f>SUMIF(CSV!$B:$B,$A314,CSV!L:L)/$C314</f>
        <v>#DIV/0!</v>
      </c>
      <c r="Q314" s="10">
        <f>(SUMIF(CSV!$A:$A,$A314,CSV!H:H) +SUMIF(CSV!$B:$B,$A314,CSV!J:J))/$D314</f>
        <v>2</v>
      </c>
      <c r="R314" s="6">
        <f>SUMIF(CSV!$A:$A,$A314,CSV!H:H)/$B314</f>
        <v>2</v>
      </c>
      <c r="S314" s="6" t="e">
        <f>SUMIF(CSV!$B:$B,$A314,CSV!J:J)/$C314</f>
        <v>#DIV/0!</v>
      </c>
      <c r="T314" s="10">
        <f>(SUMIF(CSV!$A:$A,$A314,CSV!I:I) +SUMIF(CSV!$B:$B,$A314,CSV!K:K))/$D314</f>
        <v>0</v>
      </c>
      <c r="U314" s="6">
        <f>SUMIF(CSV!$A:$A,$A314,CSV!I:I)/$B314</f>
        <v>0</v>
      </c>
      <c r="V314" s="6" t="e">
        <f>SUMIF(CSV!$B:$B,$A314,CSV!K:K)/$C314</f>
        <v>#DIV/0!</v>
      </c>
      <c r="W314" s="10">
        <f>(SUMIF(CSV!$A:$A,$A314,CSV!Q:Q) +SUMIF(CSV!$B:$B,$A314,CSV!Q:Q))/$D314</f>
        <v>2</v>
      </c>
      <c r="X314" s="6">
        <f>SUMIF(CSV!$A:$A,$A314,CSV!Q:Q)/$B314</f>
        <v>2</v>
      </c>
      <c r="Y314" s="6" t="e">
        <f>SUMIF(CSV!$B:$B,$A314,CSV!Q:Q)/$C314</f>
        <v>#DIV/0!</v>
      </c>
      <c r="Z314" s="10">
        <f>(SUMIF(CSV!$A:$A,$A314,CSV!M:M) +SUMIF(CSV!$B:$B,$A314,CSV!O:O))/$D314</f>
        <v>2</v>
      </c>
      <c r="AA314" s="6">
        <f>SUMIF(CSV!$A:$A,$A314,CSV!M:M)/$B314</f>
        <v>2</v>
      </c>
      <c r="AB314" s="6" t="e">
        <f>SUMIF(CSV!$B:$B,$A314,CSV!O:O)/$C314</f>
        <v>#DIV/0!</v>
      </c>
      <c r="AC314" s="10">
        <f>(SUMIF(CSV!$A:$A,$A314,CSV!N:N) +SUMIF(CSV!$B:$B,$A314,CSV!P:P))/$D314</f>
        <v>0</v>
      </c>
      <c r="AD314" s="6">
        <f>SUMIF(CSV!$A:$A,$A314,CSV!N:N)/$B314</f>
        <v>0</v>
      </c>
      <c r="AE314" s="14" t="e">
        <f>SUMIF(CSV!$B:$B,$A314,CSV!P:P)/$C314</f>
        <v>#DIV/0!</v>
      </c>
    </row>
    <row r="315" spans="1:31" x14ac:dyDescent="0.3">
      <c r="A315" t="s">
        <v>401</v>
      </c>
      <c r="B315" s="9">
        <f>COUNTIF(CSV!A:A,A315)</f>
        <v>0</v>
      </c>
      <c r="C315" s="4">
        <f>COUNTIF(CSV!B:B,A315)</f>
        <v>0</v>
      </c>
      <c r="D315" s="4">
        <f t="shared" si="9"/>
        <v>0</v>
      </c>
      <c r="E315" s="10" t="e">
        <f>(SUMIF(CSV!$A:$A,$A315,CSV!F:F) +SUMIF(CSV!$B:$B,$A315,CSV!F:F))/$D315</f>
        <v>#DIV/0!</v>
      </c>
      <c r="F315" s="6" t="e">
        <f>SUMIF(CSV!$A:$A,$A315,CSV!F:F)/$B315</f>
        <v>#DIV/0!</v>
      </c>
      <c r="G315" s="6" t="e">
        <f>SUMIF(CSV!$B:$B,$A315,CSV!F:F)/$C315</f>
        <v>#DIV/0!</v>
      </c>
      <c r="H315" s="10" t="e">
        <f>(SUMIF(CSV!$A:$A,$A315,CSV!D:D) +SUMIF(CSV!$B:$B,$A315,CSV!E:E))/$D315</f>
        <v>#DIV/0!</v>
      </c>
      <c r="I315" s="6" t="e">
        <f>SUMIF(CSV!$A:$A,$A315,CSV!D:D)/$B315</f>
        <v>#DIV/0!</v>
      </c>
      <c r="J315" s="6" t="e">
        <f>SUMIF(CSV!$B:$B,$A315,CSV!E:E)/$C315</f>
        <v>#DIV/0!</v>
      </c>
      <c r="K315" s="10" t="e">
        <f>(SUMIF(CSV!$A:$A,$A315,CSV!E:E) +SUMIF(CSV!$B:$B,$A315,CSV!D:D))/$D315</f>
        <v>#DIV/0!</v>
      </c>
      <c r="L315" s="6" t="e">
        <f>SUMIF(CSV!$A:$A,$A315,CSV!E:E)/$B315</f>
        <v>#DIV/0!</v>
      </c>
      <c r="M315" s="6" t="e">
        <f>SUMIF(CSV!$B:$B,$A315,CSV!D:D)/$C315</f>
        <v>#DIV/0!</v>
      </c>
      <c r="N315" s="10" t="e">
        <f>(SUMIF(CSV!$A:$A,$A315,CSV!L:L) +SUMIF(CSV!$B:$B,$A315,CSV!L:L))/$D315</f>
        <v>#DIV/0!</v>
      </c>
      <c r="O315" s="6" t="e">
        <f>SUMIF(CSV!$A:$A,$A315,CSV!L:L)/$B315</f>
        <v>#DIV/0!</v>
      </c>
      <c r="P315" s="6" t="e">
        <f>SUMIF(CSV!$B:$B,$A315,CSV!L:L)/$C315</f>
        <v>#DIV/0!</v>
      </c>
      <c r="Q315" s="10" t="e">
        <f>(SUMIF(CSV!$A:$A,$A315,CSV!H:H) +SUMIF(CSV!$B:$B,$A315,CSV!J:J))/$D315</f>
        <v>#DIV/0!</v>
      </c>
      <c r="R315" s="6" t="e">
        <f>SUMIF(CSV!$A:$A,$A315,CSV!H:H)/$B315</f>
        <v>#DIV/0!</v>
      </c>
      <c r="S315" s="6" t="e">
        <f>SUMIF(CSV!$B:$B,$A315,CSV!J:J)/$C315</f>
        <v>#DIV/0!</v>
      </c>
      <c r="T315" s="10" t="e">
        <f>(SUMIF(CSV!$A:$A,$A315,CSV!I:I) +SUMIF(CSV!$B:$B,$A315,CSV!K:K))/$D315</f>
        <v>#DIV/0!</v>
      </c>
      <c r="U315" s="6" t="e">
        <f>SUMIF(CSV!$A:$A,$A315,CSV!I:I)/$B315</f>
        <v>#DIV/0!</v>
      </c>
      <c r="V315" s="6" t="e">
        <f>SUMIF(CSV!$B:$B,$A315,CSV!K:K)/$C315</f>
        <v>#DIV/0!</v>
      </c>
      <c r="W315" s="10" t="e">
        <f>(SUMIF(CSV!$A:$A,$A315,CSV!Q:Q) +SUMIF(CSV!$B:$B,$A315,CSV!Q:Q))/$D315</f>
        <v>#DIV/0!</v>
      </c>
      <c r="X315" s="6" t="e">
        <f>SUMIF(CSV!$A:$A,$A315,CSV!Q:Q)/$B315</f>
        <v>#DIV/0!</v>
      </c>
      <c r="Y315" s="6" t="e">
        <f>SUMIF(CSV!$B:$B,$A315,CSV!Q:Q)/$C315</f>
        <v>#DIV/0!</v>
      </c>
      <c r="Z315" s="10" t="e">
        <f>(SUMIF(CSV!$A:$A,$A315,CSV!M:M) +SUMIF(CSV!$B:$B,$A315,CSV!O:O))/$D315</f>
        <v>#DIV/0!</v>
      </c>
      <c r="AA315" s="6" t="e">
        <f>SUMIF(CSV!$A:$A,$A315,CSV!M:M)/$B315</f>
        <v>#DIV/0!</v>
      </c>
      <c r="AB315" s="6" t="e">
        <f>SUMIF(CSV!$B:$B,$A315,CSV!O:O)/$C315</f>
        <v>#DIV/0!</v>
      </c>
      <c r="AC315" s="10" t="e">
        <f>(SUMIF(CSV!$A:$A,$A315,CSV!N:N) +SUMIF(CSV!$B:$B,$A315,CSV!P:P))/$D315</f>
        <v>#DIV/0!</v>
      </c>
      <c r="AD315" s="6" t="e">
        <f>SUMIF(CSV!$A:$A,$A315,CSV!N:N)/$B315</f>
        <v>#DIV/0!</v>
      </c>
      <c r="AE315" s="14" t="e">
        <f>SUMIF(CSV!$B:$B,$A315,CSV!P:P)/$C315</f>
        <v>#DIV/0!</v>
      </c>
    </row>
    <row r="316" spans="1:31" x14ac:dyDescent="0.3">
      <c r="A316" t="s">
        <v>402</v>
      </c>
      <c r="B316" s="9">
        <f>COUNTIF(CSV!A:A,A316)</f>
        <v>0</v>
      </c>
      <c r="C316" s="4">
        <f>COUNTIF(CSV!B:B,A316)</f>
        <v>1</v>
      </c>
      <c r="D316" s="4">
        <f t="shared" si="9"/>
        <v>1</v>
      </c>
      <c r="E316" s="10">
        <f>(SUMIF(CSV!$A:$A,$A316,CSV!F:F) +SUMIF(CSV!$B:$B,$A316,CSV!F:F))/$D316</f>
        <v>4</v>
      </c>
      <c r="F316" s="6" t="e">
        <f>SUMIF(CSV!$A:$A,$A316,CSV!F:F)/$B316</f>
        <v>#DIV/0!</v>
      </c>
      <c r="G316" s="6">
        <f>SUMIF(CSV!$B:$B,$A316,CSV!F:F)/$C316</f>
        <v>4</v>
      </c>
      <c r="H316" s="10">
        <f>(SUMIF(CSV!$A:$A,$A316,CSV!D:D) +SUMIF(CSV!$B:$B,$A316,CSV!E:E))/$D316</f>
        <v>3</v>
      </c>
      <c r="I316" s="6" t="e">
        <f>SUMIF(CSV!$A:$A,$A316,CSV!D:D)/$B316</f>
        <v>#DIV/0!</v>
      </c>
      <c r="J316" s="6">
        <f>SUMIF(CSV!$B:$B,$A316,CSV!E:E)/$C316</f>
        <v>3</v>
      </c>
      <c r="K316" s="10">
        <f>(SUMIF(CSV!$A:$A,$A316,CSV!E:E) +SUMIF(CSV!$B:$B,$A316,CSV!D:D))/$D316</f>
        <v>1</v>
      </c>
      <c r="L316" s="6" t="e">
        <f>SUMIF(CSV!$A:$A,$A316,CSV!E:E)/$B316</f>
        <v>#DIV/0!</v>
      </c>
      <c r="M316" s="6">
        <f>SUMIF(CSV!$B:$B,$A316,CSV!D:D)/$C316</f>
        <v>1</v>
      </c>
      <c r="N316" s="10">
        <f>(SUMIF(CSV!$A:$A,$A316,CSV!L:L) +SUMIF(CSV!$B:$B,$A316,CSV!L:L))/$D316</f>
        <v>4</v>
      </c>
      <c r="O316" s="6" t="e">
        <f>SUMIF(CSV!$A:$A,$A316,CSV!L:L)/$B316</f>
        <v>#DIV/0!</v>
      </c>
      <c r="P316" s="6">
        <f>SUMIF(CSV!$B:$B,$A316,CSV!L:L)/$C316</f>
        <v>4</v>
      </c>
      <c r="Q316" s="10">
        <f>(SUMIF(CSV!$A:$A,$A316,CSV!H:H) +SUMIF(CSV!$B:$B,$A316,CSV!J:J))/$D316</f>
        <v>3</v>
      </c>
      <c r="R316" s="6" t="e">
        <f>SUMIF(CSV!$A:$A,$A316,CSV!H:H)/$B316</f>
        <v>#DIV/0!</v>
      </c>
      <c r="S316" s="6">
        <f>SUMIF(CSV!$B:$B,$A316,CSV!J:J)/$C316</f>
        <v>3</v>
      </c>
      <c r="T316" s="10">
        <f>(SUMIF(CSV!$A:$A,$A316,CSV!I:I) +SUMIF(CSV!$B:$B,$A316,CSV!K:K))/$D316</f>
        <v>1</v>
      </c>
      <c r="U316" s="6" t="e">
        <f>SUMIF(CSV!$A:$A,$A316,CSV!I:I)/$B316</f>
        <v>#DIV/0!</v>
      </c>
      <c r="V316" s="6">
        <f>SUMIF(CSV!$B:$B,$A316,CSV!K:K)/$C316</f>
        <v>1</v>
      </c>
      <c r="W316" s="10">
        <f>(SUMIF(CSV!$A:$A,$A316,CSV!Q:Q) +SUMIF(CSV!$B:$B,$A316,CSV!Q:Q))/$D316</f>
        <v>0</v>
      </c>
      <c r="X316" s="6" t="e">
        <f>SUMIF(CSV!$A:$A,$A316,CSV!Q:Q)/$B316</f>
        <v>#DIV/0!</v>
      </c>
      <c r="Y316" s="6">
        <f>SUMIF(CSV!$B:$B,$A316,CSV!Q:Q)/$C316</f>
        <v>0</v>
      </c>
      <c r="Z316" s="10">
        <f>(SUMIF(CSV!$A:$A,$A316,CSV!M:M) +SUMIF(CSV!$B:$B,$A316,CSV!O:O))/$D316</f>
        <v>0</v>
      </c>
      <c r="AA316" s="6" t="e">
        <f>SUMIF(CSV!$A:$A,$A316,CSV!M:M)/$B316</f>
        <v>#DIV/0!</v>
      </c>
      <c r="AB316" s="6">
        <f>SUMIF(CSV!$B:$B,$A316,CSV!O:O)/$C316</f>
        <v>0</v>
      </c>
      <c r="AC316" s="10">
        <f>(SUMIF(CSV!$A:$A,$A316,CSV!N:N) +SUMIF(CSV!$B:$B,$A316,CSV!P:P))/$D316</f>
        <v>0</v>
      </c>
      <c r="AD316" s="6" t="e">
        <f>SUMIF(CSV!$A:$A,$A316,CSV!N:N)/$B316</f>
        <v>#DIV/0!</v>
      </c>
      <c r="AE316" s="14">
        <f>SUMIF(CSV!$B:$B,$A316,CSV!P:P)/$C316</f>
        <v>0</v>
      </c>
    </row>
    <row r="317" spans="1:31" x14ac:dyDescent="0.3">
      <c r="A317" t="s">
        <v>414</v>
      </c>
      <c r="B317" s="9">
        <f>COUNTIF(CSV!A:A,A317)</f>
        <v>1</v>
      </c>
      <c r="C317" s="4">
        <f>COUNTIF(CSV!B:B,A317)</f>
        <v>2</v>
      </c>
      <c r="D317" s="4">
        <f t="shared" ref="D317:D370" si="10">B317+C317</f>
        <v>3</v>
      </c>
      <c r="E317" s="10">
        <f>(SUMIF(CSV!$A:$A,$A317,CSV!F:F) +SUMIF(CSV!$B:$B,$A317,CSV!F:F))/$D317</f>
        <v>1.3333333333333333</v>
      </c>
      <c r="F317" s="6">
        <f>SUMIF(CSV!$A:$A,$A317,CSV!F:F)/$B317</f>
        <v>3</v>
      </c>
      <c r="G317" s="6">
        <f>SUMIF(CSV!$B:$B,$A317,CSV!F:F)/$C317</f>
        <v>0.5</v>
      </c>
      <c r="H317" s="10">
        <f>(SUMIF(CSV!$A:$A,$A317,CSV!D:D) +SUMIF(CSV!$B:$B,$A317,CSV!E:E))/$D317</f>
        <v>0.66666666666666663</v>
      </c>
      <c r="I317" s="6">
        <f>SUMIF(CSV!$A:$A,$A317,CSV!D:D)/$B317</f>
        <v>2</v>
      </c>
      <c r="J317" s="6">
        <f>SUMIF(CSV!$B:$B,$A317,CSV!E:E)/$C317</f>
        <v>0</v>
      </c>
      <c r="K317" s="10">
        <f>(SUMIF(CSV!$A:$A,$A317,CSV!E:E) +SUMIF(CSV!$B:$B,$A317,CSV!D:D))/$D317</f>
        <v>0.66666666666666663</v>
      </c>
      <c r="L317" s="6">
        <f>SUMIF(CSV!$A:$A,$A317,CSV!E:E)/$B317</f>
        <v>1</v>
      </c>
      <c r="M317" s="6">
        <f>SUMIF(CSV!$B:$B,$A317,CSV!D:D)/$C317</f>
        <v>0.5</v>
      </c>
      <c r="N317" s="10">
        <f>(SUMIF(CSV!$A:$A,$A317,CSV!L:L) +SUMIF(CSV!$B:$B,$A317,CSV!L:L))/$D317</f>
        <v>0</v>
      </c>
      <c r="O317" s="6">
        <f>SUMIF(CSV!$A:$A,$A317,CSV!L:L)/$B317</f>
        <v>0</v>
      </c>
      <c r="P317" s="6">
        <f>SUMIF(CSV!$B:$B,$A317,CSV!L:L)/$C317</f>
        <v>0</v>
      </c>
      <c r="Q317" s="10">
        <f>(SUMIF(CSV!$A:$A,$A317,CSV!H:H) +SUMIF(CSV!$B:$B,$A317,CSV!J:J))/$D317</f>
        <v>0</v>
      </c>
      <c r="R317" s="6">
        <f>SUMIF(CSV!$A:$A,$A317,CSV!H:H)/$B317</f>
        <v>0</v>
      </c>
      <c r="S317" s="6">
        <f>SUMIF(CSV!$B:$B,$A317,CSV!J:J)/$C317</f>
        <v>0</v>
      </c>
      <c r="T317" s="10">
        <f>(SUMIF(CSV!$A:$A,$A317,CSV!I:I) +SUMIF(CSV!$B:$B,$A317,CSV!K:K))/$D317</f>
        <v>0</v>
      </c>
      <c r="U317" s="6">
        <f>SUMIF(CSV!$A:$A,$A317,CSV!I:I)/$B317</f>
        <v>0</v>
      </c>
      <c r="V317" s="6">
        <f>SUMIF(CSV!$B:$B,$A317,CSV!K:K)/$C317</f>
        <v>0</v>
      </c>
      <c r="W317" s="10">
        <f>(SUMIF(CSV!$A:$A,$A317,CSV!Q:Q) +SUMIF(CSV!$B:$B,$A317,CSV!Q:Q))/$D317</f>
        <v>1.3333333333333333</v>
      </c>
      <c r="X317" s="6">
        <f>SUMIF(CSV!$A:$A,$A317,CSV!Q:Q)/$B317</f>
        <v>3</v>
      </c>
      <c r="Y317" s="6">
        <f>SUMIF(CSV!$B:$B,$A317,CSV!Q:Q)/$C317</f>
        <v>0.5</v>
      </c>
      <c r="Z317" s="10">
        <f>(SUMIF(CSV!$A:$A,$A317,CSV!M:M) +SUMIF(CSV!$B:$B,$A317,CSV!O:O))/$D317</f>
        <v>0.66666666666666663</v>
      </c>
      <c r="AA317" s="6">
        <f>SUMIF(CSV!$A:$A,$A317,CSV!M:M)/$B317</f>
        <v>2</v>
      </c>
      <c r="AB317" s="6">
        <f>SUMIF(CSV!$B:$B,$A317,CSV!O:O)/$C317</f>
        <v>0</v>
      </c>
      <c r="AC317" s="10">
        <f>(SUMIF(CSV!$A:$A,$A317,CSV!N:N) +SUMIF(CSV!$B:$B,$A317,CSV!P:P))/$D317</f>
        <v>0.66666666666666663</v>
      </c>
      <c r="AD317" s="6">
        <f>SUMIF(CSV!$A:$A,$A317,CSV!N:N)/$B317</f>
        <v>1</v>
      </c>
      <c r="AE317" s="14">
        <f>SUMIF(CSV!$B:$B,$A317,CSV!P:P)/$C317</f>
        <v>0.5</v>
      </c>
    </row>
    <row r="318" spans="1:31" x14ac:dyDescent="0.3">
      <c r="A318" t="s">
        <v>407</v>
      </c>
      <c r="B318" s="9">
        <f>COUNTIF(CSV!A:A,A318)</f>
        <v>2</v>
      </c>
      <c r="C318" s="4">
        <f>COUNTIF(CSV!B:B,A318)</f>
        <v>0</v>
      </c>
      <c r="D318" s="4">
        <f t="shared" si="10"/>
        <v>2</v>
      </c>
      <c r="E318" s="10">
        <f>(SUMIF(CSV!$A:$A,$A318,CSV!F:F) +SUMIF(CSV!$B:$B,$A318,CSV!F:F))/$D318</f>
        <v>1.5</v>
      </c>
      <c r="F318" s="6">
        <f>SUMIF(CSV!$A:$A,$A318,CSV!F:F)/$B318</f>
        <v>1.5</v>
      </c>
      <c r="G318" s="6" t="e">
        <f>SUMIF(CSV!$B:$B,$A318,CSV!F:F)/$C318</f>
        <v>#DIV/0!</v>
      </c>
      <c r="H318" s="10">
        <f>(SUMIF(CSV!$A:$A,$A318,CSV!D:D) +SUMIF(CSV!$B:$B,$A318,CSV!E:E))/$D318</f>
        <v>1.5</v>
      </c>
      <c r="I318" s="6">
        <f>SUMIF(CSV!$A:$A,$A318,CSV!D:D)/$B318</f>
        <v>1.5</v>
      </c>
      <c r="J318" s="6" t="e">
        <f>SUMIF(CSV!$B:$B,$A318,CSV!E:E)/$C318</f>
        <v>#DIV/0!</v>
      </c>
      <c r="K318" s="10">
        <f>(SUMIF(CSV!$A:$A,$A318,CSV!E:E) +SUMIF(CSV!$B:$B,$A318,CSV!D:D))/$D318</f>
        <v>0</v>
      </c>
      <c r="L318" s="6">
        <f>SUMIF(CSV!$A:$A,$A318,CSV!E:E)/$B318</f>
        <v>0</v>
      </c>
      <c r="M318" s="6" t="e">
        <f>SUMIF(CSV!$B:$B,$A318,CSV!D:D)/$C318</f>
        <v>#DIV/0!</v>
      </c>
      <c r="N318" s="10">
        <f>(SUMIF(CSV!$A:$A,$A318,CSV!L:L) +SUMIF(CSV!$B:$B,$A318,CSV!L:L))/$D318</f>
        <v>0.5</v>
      </c>
      <c r="O318" s="6">
        <f>SUMIF(CSV!$A:$A,$A318,CSV!L:L)/$B318</f>
        <v>0.5</v>
      </c>
      <c r="P318" s="6" t="e">
        <f>SUMIF(CSV!$B:$B,$A318,CSV!L:L)/$C318</f>
        <v>#DIV/0!</v>
      </c>
      <c r="Q318" s="10">
        <f>(SUMIF(CSV!$A:$A,$A318,CSV!H:H) +SUMIF(CSV!$B:$B,$A318,CSV!J:J))/$D318</f>
        <v>0.5</v>
      </c>
      <c r="R318" s="6">
        <f>SUMIF(CSV!$A:$A,$A318,CSV!H:H)/$B318</f>
        <v>0.5</v>
      </c>
      <c r="S318" s="6" t="e">
        <f>SUMIF(CSV!$B:$B,$A318,CSV!J:J)/$C318</f>
        <v>#DIV/0!</v>
      </c>
      <c r="T318" s="10">
        <f>(SUMIF(CSV!$A:$A,$A318,CSV!I:I) +SUMIF(CSV!$B:$B,$A318,CSV!K:K))/$D318</f>
        <v>0</v>
      </c>
      <c r="U318" s="6">
        <f>SUMIF(CSV!$A:$A,$A318,CSV!I:I)/$B318</f>
        <v>0</v>
      </c>
      <c r="V318" s="6" t="e">
        <f>SUMIF(CSV!$B:$B,$A318,CSV!K:K)/$C318</f>
        <v>#DIV/0!</v>
      </c>
      <c r="W318" s="10">
        <f>(SUMIF(CSV!$A:$A,$A318,CSV!Q:Q) +SUMIF(CSV!$B:$B,$A318,CSV!Q:Q))/$D318</f>
        <v>1</v>
      </c>
      <c r="X318" s="6">
        <f>SUMIF(CSV!$A:$A,$A318,CSV!Q:Q)/$B318</f>
        <v>1</v>
      </c>
      <c r="Y318" s="6" t="e">
        <f>SUMIF(CSV!$B:$B,$A318,CSV!Q:Q)/$C318</f>
        <v>#DIV/0!</v>
      </c>
      <c r="Z318" s="10">
        <f>(SUMIF(CSV!$A:$A,$A318,CSV!M:M) +SUMIF(CSV!$B:$B,$A318,CSV!O:O))/$D318</f>
        <v>1</v>
      </c>
      <c r="AA318" s="6">
        <f>SUMIF(CSV!$A:$A,$A318,CSV!M:M)/$B318</f>
        <v>1</v>
      </c>
      <c r="AB318" s="6" t="e">
        <f>SUMIF(CSV!$B:$B,$A318,CSV!O:O)/$C318</f>
        <v>#DIV/0!</v>
      </c>
      <c r="AC318" s="10">
        <f>(SUMIF(CSV!$A:$A,$A318,CSV!N:N) +SUMIF(CSV!$B:$B,$A318,CSV!P:P))/$D318</f>
        <v>0</v>
      </c>
      <c r="AD318" s="6">
        <f>SUMIF(CSV!$A:$A,$A318,CSV!N:N)/$B318</f>
        <v>0</v>
      </c>
      <c r="AE318" s="14" t="e">
        <f>SUMIF(CSV!$B:$B,$A318,CSV!P:P)/$C318</f>
        <v>#DIV/0!</v>
      </c>
    </row>
    <row r="319" spans="1:31" x14ac:dyDescent="0.3">
      <c r="A319" t="s">
        <v>404</v>
      </c>
      <c r="B319" s="9">
        <f>COUNTIF(CSV!A:A,A319)</f>
        <v>1</v>
      </c>
      <c r="C319" s="4">
        <f>COUNTIF(CSV!B:B,A319)</f>
        <v>2</v>
      </c>
      <c r="D319" s="4">
        <f t="shared" si="10"/>
        <v>3</v>
      </c>
      <c r="E319" s="10">
        <f>(SUMIF(CSV!$A:$A,$A319,CSV!F:F) +SUMIF(CSV!$B:$B,$A319,CSV!F:F))/$D319</f>
        <v>1.6666666666666667</v>
      </c>
      <c r="F319" s="6">
        <f>SUMIF(CSV!$A:$A,$A319,CSV!F:F)/$B319</f>
        <v>1</v>
      </c>
      <c r="G319" s="6">
        <f>SUMIF(CSV!$B:$B,$A319,CSV!F:F)/$C319</f>
        <v>2</v>
      </c>
      <c r="H319" s="10">
        <f>(SUMIF(CSV!$A:$A,$A319,CSV!D:D) +SUMIF(CSV!$B:$B,$A319,CSV!E:E))/$D319</f>
        <v>1.3333333333333333</v>
      </c>
      <c r="I319" s="6">
        <f>SUMIF(CSV!$A:$A,$A319,CSV!D:D)/$B319</f>
        <v>0</v>
      </c>
      <c r="J319" s="6">
        <f>SUMIF(CSV!$B:$B,$A319,CSV!E:E)/$C319</f>
        <v>2</v>
      </c>
      <c r="K319" s="10">
        <f>(SUMIF(CSV!$A:$A,$A319,CSV!E:E) +SUMIF(CSV!$B:$B,$A319,CSV!D:D))/$D319</f>
        <v>0.33333333333333331</v>
      </c>
      <c r="L319" s="6">
        <f>SUMIF(CSV!$A:$A,$A319,CSV!E:E)/$B319</f>
        <v>1</v>
      </c>
      <c r="M319" s="6">
        <f>SUMIF(CSV!$B:$B,$A319,CSV!D:D)/$C319</f>
        <v>0</v>
      </c>
      <c r="N319" s="10">
        <f>(SUMIF(CSV!$A:$A,$A319,CSV!L:L) +SUMIF(CSV!$B:$B,$A319,CSV!L:L))/$D319</f>
        <v>0.66666666666666663</v>
      </c>
      <c r="O319" s="6">
        <f>SUMIF(CSV!$A:$A,$A319,CSV!L:L)/$B319</f>
        <v>1</v>
      </c>
      <c r="P319" s="6">
        <f>SUMIF(CSV!$B:$B,$A319,CSV!L:L)/$C319</f>
        <v>0.5</v>
      </c>
      <c r="Q319" s="10">
        <f>(SUMIF(CSV!$A:$A,$A319,CSV!H:H) +SUMIF(CSV!$B:$B,$A319,CSV!J:J))/$D319</f>
        <v>0.33333333333333331</v>
      </c>
      <c r="R319" s="6">
        <f>SUMIF(CSV!$A:$A,$A319,CSV!H:H)/$B319</f>
        <v>0</v>
      </c>
      <c r="S319" s="6">
        <f>SUMIF(CSV!$B:$B,$A319,CSV!J:J)/$C319</f>
        <v>0.5</v>
      </c>
      <c r="T319" s="10">
        <f>(SUMIF(CSV!$A:$A,$A319,CSV!I:I) +SUMIF(CSV!$B:$B,$A319,CSV!K:K))/$D319</f>
        <v>0.33333333333333331</v>
      </c>
      <c r="U319" s="6">
        <f>SUMIF(CSV!$A:$A,$A319,CSV!I:I)/$B319</f>
        <v>1</v>
      </c>
      <c r="V319" s="6">
        <f>SUMIF(CSV!$B:$B,$A319,CSV!K:K)/$C319</f>
        <v>0</v>
      </c>
      <c r="W319" s="10">
        <f>(SUMIF(CSV!$A:$A,$A319,CSV!Q:Q) +SUMIF(CSV!$B:$B,$A319,CSV!Q:Q))/$D319</f>
        <v>1</v>
      </c>
      <c r="X319" s="6">
        <f>SUMIF(CSV!$A:$A,$A319,CSV!Q:Q)/$B319</f>
        <v>0</v>
      </c>
      <c r="Y319" s="6">
        <f>SUMIF(CSV!$B:$B,$A319,CSV!Q:Q)/$C319</f>
        <v>1.5</v>
      </c>
      <c r="Z319" s="10">
        <f>(SUMIF(CSV!$A:$A,$A319,CSV!M:M) +SUMIF(CSV!$B:$B,$A319,CSV!O:O))/$D319</f>
        <v>1</v>
      </c>
      <c r="AA319" s="6">
        <f>SUMIF(CSV!$A:$A,$A319,CSV!M:M)/$B319</f>
        <v>0</v>
      </c>
      <c r="AB319" s="6">
        <f>SUMIF(CSV!$B:$B,$A319,CSV!O:O)/$C319</f>
        <v>1.5</v>
      </c>
      <c r="AC319" s="10">
        <f>(SUMIF(CSV!$A:$A,$A319,CSV!N:N) +SUMIF(CSV!$B:$B,$A319,CSV!P:P))/$D319</f>
        <v>0</v>
      </c>
      <c r="AD319" s="6">
        <f>SUMIF(CSV!$A:$A,$A319,CSV!N:N)/$B319</f>
        <v>0</v>
      </c>
      <c r="AE319" s="14">
        <f>SUMIF(CSV!$B:$B,$A319,CSV!P:P)/$C319</f>
        <v>0</v>
      </c>
    </row>
    <row r="320" spans="1:31" x14ac:dyDescent="0.3">
      <c r="A320" t="s">
        <v>413</v>
      </c>
      <c r="B320" s="9">
        <f>COUNTIF(CSV!A:A,A320)</f>
        <v>1</v>
      </c>
      <c r="C320" s="4">
        <f>COUNTIF(CSV!B:B,A320)</f>
        <v>3</v>
      </c>
      <c r="D320" s="4">
        <f t="shared" si="10"/>
        <v>4</v>
      </c>
      <c r="E320" s="10">
        <f>(SUMIF(CSV!$A:$A,$A320,CSV!F:F) +SUMIF(CSV!$B:$B,$A320,CSV!F:F))/$D320</f>
        <v>3.25</v>
      </c>
      <c r="F320" s="6">
        <f>SUMIF(CSV!$A:$A,$A320,CSV!F:F)/$B320</f>
        <v>3</v>
      </c>
      <c r="G320" s="6">
        <f>SUMIF(CSV!$B:$B,$A320,CSV!F:F)/$C320</f>
        <v>3.3333333333333335</v>
      </c>
      <c r="H320" s="10">
        <f>(SUMIF(CSV!$A:$A,$A320,CSV!D:D) +SUMIF(CSV!$B:$B,$A320,CSV!E:E))/$D320</f>
        <v>1.75</v>
      </c>
      <c r="I320" s="6">
        <f>SUMIF(CSV!$A:$A,$A320,CSV!D:D)/$B320</f>
        <v>2</v>
      </c>
      <c r="J320" s="6">
        <f>SUMIF(CSV!$B:$B,$A320,CSV!E:E)/$C320</f>
        <v>1.6666666666666667</v>
      </c>
      <c r="K320" s="10">
        <f>(SUMIF(CSV!$A:$A,$A320,CSV!E:E) +SUMIF(CSV!$B:$B,$A320,CSV!D:D))/$D320</f>
        <v>1.5</v>
      </c>
      <c r="L320" s="6">
        <f>SUMIF(CSV!$A:$A,$A320,CSV!E:E)/$B320</f>
        <v>1</v>
      </c>
      <c r="M320" s="6">
        <f>SUMIF(CSV!$B:$B,$A320,CSV!D:D)/$C320</f>
        <v>1.6666666666666667</v>
      </c>
      <c r="N320" s="10">
        <f>(SUMIF(CSV!$A:$A,$A320,CSV!L:L) +SUMIF(CSV!$B:$B,$A320,CSV!L:L))/$D320</f>
        <v>1.25</v>
      </c>
      <c r="O320" s="6">
        <f>SUMIF(CSV!$A:$A,$A320,CSV!L:L)/$B320</f>
        <v>2</v>
      </c>
      <c r="P320" s="6">
        <f>SUMIF(CSV!$B:$B,$A320,CSV!L:L)/$C320</f>
        <v>1</v>
      </c>
      <c r="Q320" s="10">
        <f>(SUMIF(CSV!$A:$A,$A320,CSV!H:H) +SUMIF(CSV!$B:$B,$A320,CSV!J:J))/$D320</f>
        <v>0.5</v>
      </c>
      <c r="R320" s="6">
        <f>SUMIF(CSV!$A:$A,$A320,CSV!H:H)/$B320</f>
        <v>1</v>
      </c>
      <c r="S320" s="6">
        <f>SUMIF(CSV!$B:$B,$A320,CSV!J:J)/$C320</f>
        <v>0.33333333333333331</v>
      </c>
      <c r="T320" s="10">
        <f>(SUMIF(CSV!$A:$A,$A320,CSV!I:I) +SUMIF(CSV!$B:$B,$A320,CSV!K:K))/$D320</f>
        <v>0.75</v>
      </c>
      <c r="U320" s="6">
        <f>SUMIF(CSV!$A:$A,$A320,CSV!I:I)/$B320</f>
        <v>1</v>
      </c>
      <c r="V320" s="6">
        <f>SUMIF(CSV!$B:$B,$A320,CSV!K:K)/$C320</f>
        <v>0.66666666666666663</v>
      </c>
      <c r="W320" s="10">
        <f>(SUMIF(CSV!$A:$A,$A320,CSV!Q:Q) +SUMIF(CSV!$B:$B,$A320,CSV!Q:Q))/$D320</f>
        <v>2</v>
      </c>
      <c r="X320" s="6">
        <f>SUMIF(CSV!$A:$A,$A320,CSV!Q:Q)/$B320</f>
        <v>1</v>
      </c>
      <c r="Y320" s="6">
        <f>SUMIF(CSV!$B:$B,$A320,CSV!Q:Q)/$C320</f>
        <v>2.3333333333333335</v>
      </c>
      <c r="Z320" s="10">
        <f>(SUMIF(CSV!$A:$A,$A320,CSV!M:M) +SUMIF(CSV!$B:$B,$A320,CSV!O:O))/$D320</f>
        <v>1.25</v>
      </c>
      <c r="AA320" s="6">
        <f>SUMIF(CSV!$A:$A,$A320,CSV!M:M)/$B320</f>
        <v>1</v>
      </c>
      <c r="AB320" s="6">
        <f>SUMIF(CSV!$B:$B,$A320,CSV!O:O)/$C320</f>
        <v>1.3333333333333333</v>
      </c>
      <c r="AC320" s="10">
        <f>(SUMIF(CSV!$A:$A,$A320,CSV!N:N) +SUMIF(CSV!$B:$B,$A320,CSV!P:P))/$D320</f>
        <v>0.75</v>
      </c>
      <c r="AD320" s="6">
        <f>SUMIF(CSV!$A:$A,$A320,CSV!N:N)/$B320</f>
        <v>0</v>
      </c>
      <c r="AE320" s="14">
        <f>SUMIF(CSV!$B:$B,$A320,CSV!P:P)/$C320</f>
        <v>1</v>
      </c>
    </row>
    <row r="321" spans="1:31" x14ac:dyDescent="0.3">
      <c r="A321" t="s">
        <v>408</v>
      </c>
      <c r="B321" s="9">
        <f>COUNTIF(CSV!A:A,A321)</f>
        <v>2</v>
      </c>
      <c r="C321" s="4">
        <f>COUNTIF(CSV!B:B,A321)</f>
        <v>2</v>
      </c>
      <c r="D321" s="4">
        <f t="shared" si="10"/>
        <v>4</v>
      </c>
      <c r="E321" s="10">
        <f>(SUMIF(CSV!$A:$A,$A321,CSV!F:F) +SUMIF(CSV!$B:$B,$A321,CSV!F:F))/$D321</f>
        <v>2.5</v>
      </c>
      <c r="F321" s="6">
        <f>SUMIF(CSV!$A:$A,$A321,CSV!F:F)/$B321</f>
        <v>2.5</v>
      </c>
      <c r="G321" s="6">
        <f>SUMIF(CSV!$B:$B,$A321,CSV!F:F)/$C321</f>
        <v>2.5</v>
      </c>
      <c r="H321" s="10">
        <f>(SUMIF(CSV!$A:$A,$A321,CSV!D:D) +SUMIF(CSV!$B:$B,$A321,CSV!E:E))/$D321</f>
        <v>0.75</v>
      </c>
      <c r="I321" s="6">
        <f>SUMIF(CSV!$A:$A,$A321,CSV!D:D)/$B321</f>
        <v>1</v>
      </c>
      <c r="J321" s="6">
        <f>SUMIF(CSV!$B:$B,$A321,CSV!E:E)/$C321</f>
        <v>0.5</v>
      </c>
      <c r="K321" s="10">
        <f>(SUMIF(CSV!$A:$A,$A321,CSV!E:E) +SUMIF(CSV!$B:$B,$A321,CSV!D:D))/$D321</f>
        <v>1.75</v>
      </c>
      <c r="L321" s="6">
        <f>SUMIF(CSV!$A:$A,$A321,CSV!E:E)/$B321</f>
        <v>1.5</v>
      </c>
      <c r="M321" s="6">
        <f>SUMIF(CSV!$B:$B,$A321,CSV!D:D)/$C321</f>
        <v>2</v>
      </c>
      <c r="N321" s="10">
        <f>(SUMIF(CSV!$A:$A,$A321,CSV!L:L) +SUMIF(CSV!$B:$B,$A321,CSV!L:L))/$D321</f>
        <v>1.75</v>
      </c>
      <c r="O321" s="6">
        <f>SUMIF(CSV!$A:$A,$A321,CSV!L:L)/$B321</f>
        <v>2</v>
      </c>
      <c r="P321" s="6">
        <f>SUMIF(CSV!$B:$B,$A321,CSV!L:L)/$C321</f>
        <v>1.5</v>
      </c>
      <c r="Q321" s="10">
        <f>(SUMIF(CSV!$A:$A,$A321,CSV!H:H) +SUMIF(CSV!$B:$B,$A321,CSV!J:J))/$D321</f>
        <v>0.5</v>
      </c>
      <c r="R321" s="6">
        <f>SUMIF(CSV!$A:$A,$A321,CSV!H:H)/$B321</f>
        <v>0.5</v>
      </c>
      <c r="S321" s="6">
        <f>SUMIF(CSV!$B:$B,$A321,CSV!J:J)/$C321</f>
        <v>0.5</v>
      </c>
      <c r="T321" s="10">
        <f>(SUMIF(CSV!$A:$A,$A321,CSV!I:I) +SUMIF(CSV!$B:$B,$A321,CSV!K:K))/$D321</f>
        <v>1.25</v>
      </c>
      <c r="U321" s="6">
        <f>SUMIF(CSV!$A:$A,$A321,CSV!I:I)/$B321</f>
        <v>1.5</v>
      </c>
      <c r="V321" s="6">
        <f>SUMIF(CSV!$B:$B,$A321,CSV!K:K)/$C321</f>
        <v>1</v>
      </c>
      <c r="W321" s="10">
        <f>(SUMIF(CSV!$A:$A,$A321,CSV!Q:Q) +SUMIF(CSV!$B:$B,$A321,CSV!Q:Q))/$D321</f>
        <v>0.75</v>
      </c>
      <c r="X321" s="6">
        <f>SUMIF(CSV!$A:$A,$A321,CSV!Q:Q)/$B321</f>
        <v>0.5</v>
      </c>
      <c r="Y321" s="6">
        <f>SUMIF(CSV!$B:$B,$A321,CSV!Q:Q)/$C321</f>
        <v>1</v>
      </c>
      <c r="Z321" s="10">
        <f>(SUMIF(CSV!$A:$A,$A321,CSV!M:M) +SUMIF(CSV!$B:$B,$A321,CSV!O:O))/$D321</f>
        <v>0.25</v>
      </c>
      <c r="AA321" s="6">
        <f>SUMIF(CSV!$A:$A,$A321,CSV!M:M)/$B321</f>
        <v>0.5</v>
      </c>
      <c r="AB321" s="6">
        <f>SUMIF(CSV!$B:$B,$A321,CSV!O:O)/$C321</f>
        <v>0</v>
      </c>
      <c r="AC321" s="10">
        <f>(SUMIF(CSV!$A:$A,$A321,CSV!N:N) +SUMIF(CSV!$B:$B,$A321,CSV!P:P))/$D321</f>
        <v>0.5</v>
      </c>
      <c r="AD321" s="6">
        <f>SUMIF(CSV!$A:$A,$A321,CSV!N:N)/$B321</f>
        <v>0</v>
      </c>
      <c r="AE321" s="14">
        <f>SUMIF(CSV!$B:$B,$A321,CSV!P:P)/$C321</f>
        <v>1</v>
      </c>
    </row>
    <row r="322" spans="1:31" x14ac:dyDescent="0.3">
      <c r="A322" t="s">
        <v>415</v>
      </c>
      <c r="B322" s="9">
        <f>COUNTIF(CSV!A:A,A322)</f>
        <v>0</v>
      </c>
      <c r="C322" s="4">
        <f>COUNTIF(CSV!B:B,A322)</f>
        <v>2</v>
      </c>
      <c r="D322" s="4">
        <f t="shared" si="10"/>
        <v>2</v>
      </c>
      <c r="E322" s="10">
        <f>(SUMIF(CSV!$A:$A,$A322,CSV!F:F) +SUMIF(CSV!$B:$B,$A322,CSV!F:F))/$D322</f>
        <v>2.5</v>
      </c>
      <c r="F322" s="6" t="e">
        <f>SUMIF(CSV!$A:$A,$A322,CSV!F:F)/$B322</f>
        <v>#DIV/0!</v>
      </c>
      <c r="G322" s="6">
        <f>SUMIF(CSV!$B:$B,$A322,CSV!F:F)/$C322</f>
        <v>2.5</v>
      </c>
      <c r="H322" s="10">
        <f>(SUMIF(CSV!$A:$A,$A322,CSV!D:D) +SUMIF(CSV!$B:$B,$A322,CSV!E:E))/$D322</f>
        <v>0.5</v>
      </c>
      <c r="I322" s="6" t="e">
        <f>SUMIF(CSV!$A:$A,$A322,CSV!D:D)/$B322</f>
        <v>#DIV/0!</v>
      </c>
      <c r="J322" s="6">
        <f>SUMIF(CSV!$B:$B,$A322,CSV!E:E)/$C322</f>
        <v>0.5</v>
      </c>
      <c r="K322" s="10">
        <f>(SUMIF(CSV!$A:$A,$A322,CSV!E:E) +SUMIF(CSV!$B:$B,$A322,CSV!D:D))/$D322</f>
        <v>2</v>
      </c>
      <c r="L322" s="6" t="e">
        <f>SUMIF(CSV!$A:$A,$A322,CSV!E:E)/$B322</f>
        <v>#DIV/0!</v>
      </c>
      <c r="M322" s="6">
        <f>SUMIF(CSV!$B:$B,$A322,CSV!D:D)/$C322</f>
        <v>2</v>
      </c>
      <c r="N322" s="10">
        <f>(SUMIF(CSV!$A:$A,$A322,CSV!L:L) +SUMIF(CSV!$B:$B,$A322,CSV!L:L))/$D322</f>
        <v>1</v>
      </c>
      <c r="O322" s="6" t="e">
        <f>SUMIF(CSV!$A:$A,$A322,CSV!L:L)/$B322</f>
        <v>#DIV/0!</v>
      </c>
      <c r="P322" s="6">
        <f>SUMIF(CSV!$B:$B,$A322,CSV!L:L)/$C322</f>
        <v>1</v>
      </c>
      <c r="Q322" s="10">
        <f>(SUMIF(CSV!$A:$A,$A322,CSV!H:H) +SUMIF(CSV!$B:$B,$A322,CSV!J:J))/$D322</f>
        <v>0.5</v>
      </c>
      <c r="R322" s="6" t="e">
        <f>SUMIF(CSV!$A:$A,$A322,CSV!H:H)/$B322</f>
        <v>#DIV/0!</v>
      </c>
      <c r="S322" s="6">
        <f>SUMIF(CSV!$B:$B,$A322,CSV!J:J)/$C322</f>
        <v>0.5</v>
      </c>
      <c r="T322" s="10">
        <f>(SUMIF(CSV!$A:$A,$A322,CSV!I:I) +SUMIF(CSV!$B:$B,$A322,CSV!K:K))/$D322</f>
        <v>0.5</v>
      </c>
      <c r="U322" s="6" t="e">
        <f>SUMIF(CSV!$A:$A,$A322,CSV!I:I)/$B322</f>
        <v>#DIV/0!</v>
      </c>
      <c r="V322" s="6">
        <f>SUMIF(CSV!$B:$B,$A322,CSV!K:K)/$C322</f>
        <v>0.5</v>
      </c>
      <c r="W322" s="10">
        <f>(SUMIF(CSV!$A:$A,$A322,CSV!Q:Q) +SUMIF(CSV!$B:$B,$A322,CSV!Q:Q))/$D322</f>
        <v>1.5</v>
      </c>
      <c r="X322" s="6" t="e">
        <f>SUMIF(CSV!$A:$A,$A322,CSV!Q:Q)/$B322</f>
        <v>#DIV/0!</v>
      </c>
      <c r="Y322" s="6">
        <f>SUMIF(CSV!$B:$B,$A322,CSV!Q:Q)/$C322</f>
        <v>1.5</v>
      </c>
      <c r="Z322" s="10">
        <f>(SUMIF(CSV!$A:$A,$A322,CSV!M:M) +SUMIF(CSV!$B:$B,$A322,CSV!O:O))/$D322</f>
        <v>0</v>
      </c>
      <c r="AA322" s="6" t="e">
        <f>SUMIF(CSV!$A:$A,$A322,CSV!M:M)/$B322</f>
        <v>#DIV/0!</v>
      </c>
      <c r="AB322" s="6">
        <f>SUMIF(CSV!$B:$B,$A322,CSV!O:O)/$C322</f>
        <v>0</v>
      </c>
      <c r="AC322" s="10">
        <f>(SUMIF(CSV!$A:$A,$A322,CSV!N:N) +SUMIF(CSV!$B:$B,$A322,CSV!P:P))/$D322</f>
        <v>1.5</v>
      </c>
      <c r="AD322" s="6" t="e">
        <f>SUMIF(CSV!$A:$A,$A322,CSV!N:N)/$B322</f>
        <v>#DIV/0!</v>
      </c>
      <c r="AE322" s="14">
        <f>SUMIF(CSV!$B:$B,$A322,CSV!P:P)/$C322</f>
        <v>1.5</v>
      </c>
    </row>
    <row r="323" spans="1:31" x14ac:dyDescent="0.3">
      <c r="A323" t="s">
        <v>406</v>
      </c>
      <c r="B323" s="9">
        <f>COUNTIF(CSV!A:A,A323)</f>
        <v>1</v>
      </c>
      <c r="C323" s="4">
        <f>COUNTIF(CSV!B:B,A323)</f>
        <v>1</v>
      </c>
      <c r="D323" s="4">
        <f t="shared" si="10"/>
        <v>2</v>
      </c>
      <c r="E323" s="10">
        <f>(SUMIF(CSV!$A:$A,$A323,CSV!F:F) +SUMIF(CSV!$B:$B,$A323,CSV!F:F))/$D323</f>
        <v>3</v>
      </c>
      <c r="F323" s="6">
        <f>SUMIF(CSV!$A:$A,$A323,CSV!F:F)/$B323</f>
        <v>0</v>
      </c>
      <c r="G323" s="6">
        <f>SUMIF(CSV!$B:$B,$A323,CSV!F:F)/$C323</f>
        <v>6</v>
      </c>
      <c r="H323" s="10">
        <f>(SUMIF(CSV!$A:$A,$A323,CSV!D:D) +SUMIF(CSV!$B:$B,$A323,CSV!E:E))/$D323</f>
        <v>2</v>
      </c>
      <c r="I323" s="6">
        <f>SUMIF(CSV!$A:$A,$A323,CSV!D:D)/$B323</f>
        <v>0</v>
      </c>
      <c r="J323" s="6">
        <f>SUMIF(CSV!$B:$B,$A323,CSV!E:E)/$C323</f>
        <v>4</v>
      </c>
      <c r="K323" s="10">
        <f>(SUMIF(CSV!$A:$A,$A323,CSV!E:E) +SUMIF(CSV!$B:$B,$A323,CSV!D:D))/$D323</f>
        <v>1</v>
      </c>
      <c r="L323" s="6">
        <f>SUMIF(CSV!$A:$A,$A323,CSV!E:E)/$B323</f>
        <v>0</v>
      </c>
      <c r="M323" s="6">
        <f>SUMIF(CSV!$B:$B,$A323,CSV!D:D)/$C323</f>
        <v>2</v>
      </c>
      <c r="N323" s="10">
        <f>(SUMIF(CSV!$A:$A,$A323,CSV!L:L) +SUMIF(CSV!$B:$B,$A323,CSV!L:L))/$D323</f>
        <v>2</v>
      </c>
      <c r="O323" s="6">
        <f>SUMIF(CSV!$A:$A,$A323,CSV!L:L)/$B323</f>
        <v>0</v>
      </c>
      <c r="P323" s="6">
        <f>SUMIF(CSV!$B:$B,$A323,CSV!L:L)/$C323</f>
        <v>4</v>
      </c>
      <c r="Q323" s="10">
        <f>(SUMIF(CSV!$A:$A,$A323,CSV!H:H) +SUMIF(CSV!$B:$B,$A323,CSV!J:J))/$D323</f>
        <v>1.5</v>
      </c>
      <c r="R323" s="6">
        <f>SUMIF(CSV!$A:$A,$A323,CSV!H:H)/$B323</f>
        <v>0</v>
      </c>
      <c r="S323" s="6">
        <f>SUMIF(CSV!$B:$B,$A323,CSV!J:J)/$C323</f>
        <v>3</v>
      </c>
      <c r="T323" s="10">
        <f>(SUMIF(CSV!$A:$A,$A323,CSV!I:I) +SUMIF(CSV!$B:$B,$A323,CSV!K:K))/$D323</f>
        <v>0.5</v>
      </c>
      <c r="U323" s="6">
        <f>SUMIF(CSV!$A:$A,$A323,CSV!I:I)/$B323</f>
        <v>0</v>
      </c>
      <c r="V323" s="6">
        <f>SUMIF(CSV!$B:$B,$A323,CSV!K:K)/$C323</f>
        <v>1</v>
      </c>
      <c r="W323" s="10">
        <f>(SUMIF(CSV!$A:$A,$A323,CSV!Q:Q) +SUMIF(CSV!$B:$B,$A323,CSV!Q:Q))/$D323</f>
        <v>1</v>
      </c>
      <c r="X323" s="6">
        <f>SUMIF(CSV!$A:$A,$A323,CSV!Q:Q)/$B323</f>
        <v>0</v>
      </c>
      <c r="Y323" s="6">
        <f>SUMIF(CSV!$B:$B,$A323,CSV!Q:Q)/$C323</f>
        <v>2</v>
      </c>
      <c r="Z323" s="10">
        <f>(SUMIF(CSV!$A:$A,$A323,CSV!M:M) +SUMIF(CSV!$B:$B,$A323,CSV!O:O))/$D323</f>
        <v>0.5</v>
      </c>
      <c r="AA323" s="6">
        <f>SUMIF(CSV!$A:$A,$A323,CSV!M:M)/$B323</f>
        <v>0</v>
      </c>
      <c r="AB323" s="6">
        <f>SUMIF(CSV!$B:$B,$A323,CSV!O:O)/$C323</f>
        <v>1</v>
      </c>
      <c r="AC323" s="10">
        <f>(SUMIF(CSV!$A:$A,$A323,CSV!N:N) +SUMIF(CSV!$B:$B,$A323,CSV!P:P))/$D323</f>
        <v>0.5</v>
      </c>
      <c r="AD323" s="6">
        <f>SUMIF(CSV!$A:$A,$A323,CSV!N:N)/$B323</f>
        <v>0</v>
      </c>
      <c r="AE323" s="14">
        <f>SUMIF(CSV!$B:$B,$A323,CSV!P:P)/$C323</f>
        <v>1</v>
      </c>
    </row>
    <row r="324" spans="1:31" x14ac:dyDescent="0.3">
      <c r="A324" t="s">
        <v>411</v>
      </c>
      <c r="B324" s="9">
        <f>COUNTIF(CSV!A:A,A324)</f>
        <v>2</v>
      </c>
      <c r="C324" s="4">
        <f>COUNTIF(CSV!B:B,A324)</f>
        <v>1</v>
      </c>
      <c r="D324" s="4">
        <f t="shared" si="10"/>
        <v>3</v>
      </c>
      <c r="E324" s="10">
        <f>(SUMIF(CSV!$A:$A,$A324,CSV!F:F) +SUMIF(CSV!$B:$B,$A324,CSV!F:F))/$D324</f>
        <v>2.6666666666666665</v>
      </c>
      <c r="F324" s="6">
        <f>SUMIF(CSV!$A:$A,$A324,CSV!F:F)/$B324</f>
        <v>2</v>
      </c>
      <c r="G324" s="6">
        <f>SUMIF(CSV!$B:$B,$A324,CSV!F:F)/$C324</f>
        <v>4</v>
      </c>
      <c r="H324" s="10">
        <f>(SUMIF(CSV!$A:$A,$A324,CSV!D:D) +SUMIF(CSV!$B:$B,$A324,CSV!E:E))/$D324</f>
        <v>1.3333333333333333</v>
      </c>
      <c r="I324" s="6">
        <f>SUMIF(CSV!$A:$A,$A324,CSV!D:D)/$B324</f>
        <v>1.5</v>
      </c>
      <c r="J324" s="6">
        <f>SUMIF(CSV!$B:$B,$A324,CSV!E:E)/$C324</f>
        <v>1</v>
      </c>
      <c r="K324" s="10">
        <f>(SUMIF(CSV!$A:$A,$A324,CSV!E:E) +SUMIF(CSV!$B:$B,$A324,CSV!D:D))/$D324</f>
        <v>1.3333333333333333</v>
      </c>
      <c r="L324" s="6">
        <f>SUMIF(CSV!$A:$A,$A324,CSV!E:E)/$B324</f>
        <v>0.5</v>
      </c>
      <c r="M324" s="6">
        <f>SUMIF(CSV!$B:$B,$A324,CSV!D:D)/$C324</f>
        <v>3</v>
      </c>
      <c r="N324" s="10">
        <f>(SUMIF(CSV!$A:$A,$A324,CSV!L:L) +SUMIF(CSV!$B:$B,$A324,CSV!L:L))/$D324</f>
        <v>1</v>
      </c>
      <c r="O324" s="6">
        <f>SUMIF(CSV!$A:$A,$A324,CSV!L:L)/$B324</f>
        <v>1</v>
      </c>
      <c r="P324" s="6">
        <f>SUMIF(CSV!$B:$B,$A324,CSV!L:L)/$C324</f>
        <v>1</v>
      </c>
      <c r="Q324" s="10">
        <f>(SUMIF(CSV!$A:$A,$A324,CSV!H:H) +SUMIF(CSV!$B:$B,$A324,CSV!J:J))/$D324</f>
        <v>0.33333333333333331</v>
      </c>
      <c r="R324" s="6">
        <f>SUMIF(CSV!$A:$A,$A324,CSV!H:H)/$B324</f>
        <v>0.5</v>
      </c>
      <c r="S324" s="6">
        <f>SUMIF(CSV!$B:$B,$A324,CSV!J:J)/$C324</f>
        <v>0</v>
      </c>
      <c r="T324" s="10">
        <f>(SUMIF(CSV!$A:$A,$A324,CSV!I:I) +SUMIF(CSV!$B:$B,$A324,CSV!K:K))/$D324</f>
        <v>0.66666666666666663</v>
      </c>
      <c r="U324" s="6">
        <f>SUMIF(CSV!$A:$A,$A324,CSV!I:I)/$B324</f>
        <v>0.5</v>
      </c>
      <c r="V324" s="6">
        <f>SUMIF(CSV!$B:$B,$A324,CSV!K:K)/$C324</f>
        <v>1</v>
      </c>
      <c r="W324" s="10">
        <f>(SUMIF(CSV!$A:$A,$A324,CSV!Q:Q) +SUMIF(CSV!$B:$B,$A324,CSV!Q:Q))/$D324</f>
        <v>1.6666666666666667</v>
      </c>
      <c r="X324" s="6">
        <f>SUMIF(CSV!$A:$A,$A324,CSV!Q:Q)/$B324</f>
        <v>1</v>
      </c>
      <c r="Y324" s="6">
        <f>SUMIF(CSV!$B:$B,$A324,CSV!Q:Q)/$C324</f>
        <v>3</v>
      </c>
      <c r="Z324" s="10">
        <f>(SUMIF(CSV!$A:$A,$A324,CSV!M:M) +SUMIF(CSV!$B:$B,$A324,CSV!O:O))/$D324</f>
        <v>1</v>
      </c>
      <c r="AA324" s="6">
        <f>SUMIF(CSV!$A:$A,$A324,CSV!M:M)/$B324</f>
        <v>1</v>
      </c>
      <c r="AB324" s="6">
        <f>SUMIF(CSV!$B:$B,$A324,CSV!O:O)/$C324</f>
        <v>1</v>
      </c>
      <c r="AC324" s="10">
        <f>(SUMIF(CSV!$A:$A,$A324,CSV!N:N) +SUMIF(CSV!$B:$B,$A324,CSV!P:P))/$D324</f>
        <v>0.66666666666666663</v>
      </c>
      <c r="AD324" s="6">
        <f>SUMIF(CSV!$A:$A,$A324,CSV!N:N)/$B324</f>
        <v>0</v>
      </c>
      <c r="AE324" s="14">
        <f>SUMIF(CSV!$B:$B,$A324,CSV!P:P)/$C324</f>
        <v>2</v>
      </c>
    </row>
    <row r="325" spans="1:31" x14ac:dyDescent="0.3">
      <c r="A325" t="s">
        <v>409</v>
      </c>
      <c r="B325" s="9">
        <f>COUNTIF(CSV!A:A,A325)</f>
        <v>1</v>
      </c>
      <c r="C325" s="4">
        <f>COUNTIF(CSV!B:B,A325)</f>
        <v>0</v>
      </c>
      <c r="D325" s="4">
        <f t="shared" si="10"/>
        <v>1</v>
      </c>
      <c r="E325" s="10">
        <f>(SUMIF(CSV!$A:$A,$A325,CSV!F:F) +SUMIF(CSV!$B:$B,$A325,CSV!F:F))/$D325</f>
        <v>7</v>
      </c>
      <c r="F325" s="6">
        <f>SUMIF(CSV!$A:$A,$A325,CSV!F:F)/$B325</f>
        <v>7</v>
      </c>
      <c r="G325" s="6" t="e">
        <f>SUMIF(CSV!$B:$B,$A325,CSV!F:F)/$C325</f>
        <v>#DIV/0!</v>
      </c>
      <c r="H325" s="10">
        <f>(SUMIF(CSV!$A:$A,$A325,CSV!D:D) +SUMIF(CSV!$B:$B,$A325,CSV!E:E))/$D325</f>
        <v>3</v>
      </c>
      <c r="I325" s="6">
        <f>SUMIF(CSV!$A:$A,$A325,CSV!D:D)/$B325</f>
        <v>3</v>
      </c>
      <c r="J325" s="6" t="e">
        <f>SUMIF(CSV!$B:$B,$A325,CSV!E:E)/$C325</f>
        <v>#DIV/0!</v>
      </c>
      <c r="K325" s="10">
        <f>(SUMIF(CSV!$A:$A,$A325,CSV!E:E) +SUMIF(CSV!$B:$B,$A325,CSV!D:D))/$D325</f>
        <v>4</v>
      </c>
      <c r="L325" s="6">
        <f>SUMIF(CSV!$A:$A,$A325,CSV!E:E)/$B325</f>
        <v>4</v>
      </c>
      <c r="M325" s="6" t="e">
        <f>SUMIF(CSV!$B:$B,$A325,CSV!D:D)/$C325</f>
        <v>#DIV/0!</v>
      </c>
      <c r="N325" s="10">
        <f>(SUMIF(CSV!$A:$A,$A325,CSV!L:L) +SUMIF(CSV!$B:$B,$A325,CSV!L:L))/$D325</f>
        <v>3</v>
      </c>
      <c r="O325" s="6">
        <f>SUMIF(CSV!$A:$A,$A325,CSV!L:L)/$B325</f>
        <v>3</v>
      </c>
      <c r="P325" s="6" t="e">
        <f>SUMIF(CSV!$B:$B,$A325,CSV!L:L)/$C325</f>
        <v>#DIV/0!</v>
      </c>
      <c r="Q325" s="10">
        <f>(SUMIF(CSV!$A:$A,$A325,CSV!H:H) +SUMIF(CSV!$B:$B,$A325,CSV!J:J))/$D325</f>
        <v>2</v>
      </c>
      <c r="R325" s="6">
        <f>SUMIF(CSV!$A:$A,$A325,CSV!H:H)/$B325</f>
        <v>2</v>
      </c>
      <c r="S325" s="6" t="e">
        <f>SUMIF(CSV!$B:$B,$A325,CSV!J:J)/$C325</f>
        <v>#DIV/0!</v>
      </c>
      <c r="T325" s="10">
        <f>(SUMIF(CSV!$A:$A,$A325,CSV!I:I) +SUMIF(CSV!$B:$B,$A325,CSV!K:K))/$D325</f>
        <v>1</v>
      </c>
      <c r="U325" s="6">
        <f>SUMIF(CSV!$A:$A,$A325,CSV!I:I)/$B325</f>
        <v>1</v>
      </c>
      <c r="V325" s="6" t="e">
        <f>SUMIF(CSV!$B:$B,$A325,CSV!K:K)/$C325</f>
        <v>#DIV/0!</v>
      </c>
      <c r="W325" s="10">
        <f>(SUMIF(CSV!$A:$A,$A325,CSV!Q:Q) +SUMIF(CSV!$B:$B,$A325,CSV!Q:Q))/$D325</f>
        <v>4</v>
      </c>
      <c r="X325" s="6">
        <f>SUMIF(CSV!$A:$A,$A325,CSV!Q:Q)/$B325</f>
        <v>4</v>
      </c>
      <c r="Y325" s="6" t="e">
        <f>SUMIF(CSV!$B:$B,$A325,CSV!Q:Q)/$C325</f>
        <v>#DIV/0!</v>
      </c>
      <c r="Z325" s="10">
        <f>(SUMIF(CSV!$A:$A,$A325,CSV!M:M) +SUMIF(CSV!$B:$B,$A325,CSV!O:O))/$D325</f>
        <v>1</v>
      </c>
      <c r="AA325" s="6">
        <f>SUMIF(CSV!$A:$A,$A325,CSV!M:M)/$B325</f>
        <v>1</v>
      </c>
      <c r="AB325" s="6" t="e">
        <f>SUMIF(CSV!$B:$B,$A325,CSV!O:O)/$C325</f>
        <v>#DIV/0!</v>
      </c>
      <c r="AC325" s="10">
        <f>(SUMIF(CSV!$A:$A,$A325,CSV!N:N) +SUMIF(CSV!$B:$B,$A325,CSV!P:P))/$D325</f>
        <v>3</v>
      </c>
      <c r="AD325" s="6">
        <f>SUMIF(CSV!$A:$A,$A325,CSV!N:N)/$B325</f>
        <v>3</v>
      </c>
      <c r="AE325" s="14" t="e">
        <f>SUMIF(CSV!$B:$B,$A325,CSV!P:P)/$C325</f>
        <v>#DIV/0!</v>
      </c>
    </row>
    <row r="326" spans="1:31" x14ac:dyDescent="0.3">
      <c r="A326" t="s">
        <v>448</v>
      </c>
      <c r="B326" s="9">
        <f>COUNTIF(CSV!A:A,A326)</f>
        <v>3</v>
      </c>
      <c r="C326" s="4">
        <f>COUNTIF(CSV!B:B,A326)</f>
        <v>2</v>
      </c>
      <c r="D326" s="4">
        <f t="shared" si="10"/>
        <v>5</v>
      </c>
      <c r="E326" s="10">
        <f>(SUMIF(CSV!$A:$A,$A326,CSV!F:F) +SUMIF(CSV!$B:$B,$A326,CSV!F:F))/$D326</f>
        <v>1.4</v>
      </c>
      <c r="F326" s="6">
        <f>SUMIF(CSV!$A:$A,$A326,CSV!F:F)/$B326</f>
        <v>1.3333333333333333</v>
      </c>
      <c r="G326" s="6">
        <f>SUMIF(CSV!$B:$B,$A326,CSV!F:F)/$C326</f>
        <v>1.5</v>
      </c>
      <c r="H326" s="10">
        <f>(SUMIF(CSV!$A:$A,$A326,CSV!D:D) +SUMIF(CSV!$B:$B,$A326,CSV!E:E))/$D326</f>
        <v>0.4</v>
      </c>
      <c r="I326" s="6">
        <f>SUMIF(CSV!$A:$A,$A326,CSV!D:D)/$B326</f>
        <v>0.66666666666666663</v>
      </c>
      <c r="J326" s="6">
        <f>SUMIF(CSV!$B:$B,$A326,CSV!E:E)/$C326</f>
        <v>0</v>
      </c>
      <c r="K326" s="10">
        <f>(SUMIF(CSV!$A:$A,$A326,CSV!E:E) +SUMIF(CSV!$B:$B,$A326,CSV!D:D))/$D326</f>
        <v>1</v>
      </c>
      <c r="L326" s="6">
        <f>SUMIF(CSV!$A:$A,$A326,CSV!E:E)/$B326</f>
        <v>0.66666666666666663</v>
      </c>
      <c r="M326" s="6">
        <f>SUMIF(CSV!$B:$B,$A326,CSV!D:D)/$C326</f>
        <v>1.5</v>
      </c>
      <c r="N326" s="10">
        <f>(SUMIF(CSV!$A:$A,$A326,CSV!L:L) +SUMIF(CSV!$B:$B,$A326,CSV!L:L))/$D326</f>
        <v>0.6</v>
      </c>
      <c r="O326" s="6">
        <f>SUMIF(CSV!$A:$A,$A326,CSV!L:L)/$B326</f>
        <v>0.66666666666666663</v>
      </c>
      <c r="P326" s="6">
        <f>SUMIF(CSV!$B:$B,$A326,CSV!L:L)/$C326</f>
        <v>0.5</v>
      </c>
      <c r="Q326" s="10">
        <f>(SUMIF(CSV!$A:$A,$A326,CSV!H:H) +SUMIF(CSV!$B:$B,$A326,CSV!J:J))/$D326</f>
        <v>0.2</v>
      </c>
      <c r="R326" s="6">
        <f>SUMIF(CSV!$A:$A,$A326,CSV!H:H)/$B326</f>
        <v>0.33333333333333331</v>
      </c>
      <c r="S326" s="6">
        <f>SUMIF(CSV!$B:$B,$A326,CSV!J:J)/$C326</f>
        <v>0</v>
      </c>
      <c r="T326" s="10">
        <f>(SUMIF(CSV!$A:$A,$A326,CSV!I:I) +SUMIF(CSV!$B:$B,$A326,CSV!K:K))/$D326</f>
        <v>0.4</v>
      </c>
      <c r="U326" s="6">
        <f>SUMIF(CSV!$A:$A,$A326,CSV!I:I)/$B326</f>
        <v>0.33333333333333331</v>
      </c>
      <c r="V326" s="6">
        <f>SUMIF(CSV!$B:$B,$A326,CSV!K:K)/$C326</f>
        <v>0.5</v>
      </c>
      <c r="W326" s="10">
        <f>(SUMIF(CSV!$A:$A,$A326,CSV!Q:Q) +SUMIF(CSV!$B:$B,$A326,CSV!Q:Q))/$D326</f>
        <v>0.8</v>
      </c>
      <c r="X326" s="6">
        <f>SUMIF(CSV!$A:$A,$A326,CSV!Q:Q)/$B326</f>
        <v>0.66666666666666663</v>
      </c>
      <c r="Y326" s="6">
        <f>SUMIF(CSV!$B:$B,$A326,CSV!Q:Q)/$C326</f>
        <v>1</v>
      </c>
      <c r="Z326" s="10">
        <f>(SUMIF(CSV!$A:$A,$A326,CSV!M:M) +SUMIF(CSV!$B:$B,$A326,CSV!O:O))/$D326</f>
        <v>0.2</v>
      </c>
      <c r="AA326" s="6">
        <f>SUMIF(CSV!$A:$A,$A326,CSV!M:M)/$B326</f>
        <v>0.33333333333333331</v>
      </c>
      <c r="AB326" s="6">
        <f>SUMIF(CSV!$B:$B,$A326,CSV!O:O)/$C326</f>
        <v>0</v>
      </c>
      <c r="AC326" s="10">
        <f>(SUMIF(CSV!$A:$A,$A326,CSV!N:N) +SUMIF(CSV!$B:$B,$A326,CSV!P:P))/$D326</f>
        <v>0.6</v>
      </c>
      <c r="AD326" s="6">
        <f>SUMIF(CSV!$A:$A,$A326,CSV!N:N)/$B326</f>
        <v>0.33333333333333331</v>
      </c>
      <c r="AE326" s="14">
        <f>SUMIF(CSV!$B:$B,$A326,CSV!P:P)/$C326</f>
        <v>1</v>
      </c>
    </row>
    <row r="327" spans="1:31" x14ac:dyDescent="0.3">
      <c r="A327" t="s">
        <v>426</v>
      </c>
      <c r="B327" s="9">
        <f>COUNTIF(CSV!A:A,A327)</f>
        <v>0</v>
      </c>
      <c r="C327" s="4">
        <f>COUNTIF(CSV!B:B,A327)</f>
        <v>0</v>
      </c>
      <c r="D327" s="4">
        <f t="shared" si="10"/>
        <v>0</v>
      </c>
      <c r="E327" s="10" t="e">
        <f>(SUMIF(CSV!$A:$A,$A327,CSV!F:F) +SUMIF(CSV!$B:$B,$A327,CSV!F:F))/$D327</f>
        <v>#DIV/0!</v>
      </c>
      <c r="F327" s="6" t="e">
        <f>SUMIF(CSV!$A:$A,$A327,CSV!F:F)/$B327</f>
        <v>#DIV/0!</v>
      </c>
      <c r="G327" s="6" t="e">
        <f>SUMIF(CSV!$B:$B,$A327,CSV!F:F)/$C327</f>
        <v>#DIV/0!</v>
      </c>
      <c r="H327" s="10" t="e">
        <f>(SUMIF(CSV!$A:$A,$A327,CSV!D:D) +SUMIF(CSV!$B:$B,$A327,CSV!E:E))/$D327</f>
        <v>#DIV/0!</v>
      </c>
      <c r="I327" s="6" t="e">
        <f>SUMIF(CSV!$A:$A,$A327,CSV!D:D)/$B327</f>
        <v>#DIV/0!</v>
      </c>
      <c r="J327" s="6" t="e">
        <f>SUMIF(CSV!$B:$B,$A327,CSV!E:E)/$C327</f>
        <v>#DIV/0!</v>
      </c>
      <c r="K327" s="10" t="e">
        <f>(SUMIF(CSV!$A:$A,$A327,CSV!E:E) +SUMIF(CSV!$B:$B,$A327,CSV!D:D))/$D327</f>
        <v>#DIV/0!</v>
      </c>
      <c r="L327" s="6" t="e">
        <f>SUMIF(CSV!$A:$A,$A327,CSV!E:E)/$B327</f>
        <v>#DIV/0!</v>
      </c>
      <c r="M327" s="6" t="e">
        <f>SUMIF(CSV!$B:$B,$A327,CSV!D:D)/$C327</f>
        <v>#DIV/0!</v>
      </c>
      <c r="N327" s="10" t="e">
        <f>(SUMIF(CSV!$A:$A,$A327,CSV!L:L) +SUMIF(CSV!$B:$B,$A327,CSV!L:L))/$D327</f>
        <v>#DIV/0!</v>
      </c>
      <c r="O327" s="6" t="e">
        <f>SUMIF(CSV!$A:$A,$A327,CSV!L:L)/$B327</f>
        <v>#DIV/0!</v>
      </c>
      <c r="P327" s="6" t="e">
        <f>SUMIF(CSV!$B:$B,$A327,CSV!L:L)/$C327</f>
        <v>#DIV/0!</v>
      </c>
      <c r="Q327" s="10" t="e">
        <f>(SUMIF(CSV!$A:$A,$A327,CSV!H:H) +SUMIF(CSV!$B:$B,$A327,CSV!J:J))/$D327</f>
        <v>#DIV/0!</v>
      </c>
      <c r="R327" s="6" t="e">
        <f>SUMIF(CSV!$A:$A,$A327,CSV!H:H)/$B327</f>
        <v>#DIV/0!</v>
      </c>
      <c r="S327" s="6" t="e">
        <f>SUMIF(CSV!$B:$B,$A327,CSV!J:J)/$C327</f>
        <v>#DIV/0!</v>
      </c>
      <c r="T327" s="10" t="e">
        <f>(SUMIF(CSV!$A:$A,$A327,CSV!I:I) +SUMIF(CSV!$B:$B,$A327,CSV!K:K))/$D327</f>
        <v>#DIV/0!</v>
      </c>
      <c r="U327" s="6" t="e">
        <f>SUMIF(CSV!$A:$A,$A327,CSV!I:I)/$B327</f>
        <v>#DIV/0!</v>
      </c>
      <c r="V327" s="6" t="e">
        <f>SUMIF(CSV!$B:$B,$A327,CSV!K:K)/$C327</f>
        <v>#DIV/0!</v>
      </c>
      <c r="W327" s="10" t="e">
        <f>(SUMIF(CSV!$A:$A,$A327,CSV!Q:Q) +SUMIF(CSV!$B:$B,$A327,CSV!Q:Q))/$D327</f>
        <v>#DIV/0!</v>
      </c>
      <c r="X327" s="6" t="e">
        <f>SUMIF(CSV!$A:$A,$A327,CSV!Q:Q)/$B327</f>
        <v>#DIV/0!</v>
      </c>
      <c r="Y327" s="6" t="e">
        <f>SUMIF(CSV!$B:$B,$A327,CSV!Q:Q)/$C327</f>
        <v>#DIV/0!</v>
      </c>
      <c r="Z327" s="10" t="e">
        <f>(SUMIF(CSV!$A:$A,$A327,CSV!M:M) +SUMIF(CSV!$B:$B,$A327,CSV!O:O))/$D327</f>
        <v>#DIV/0!</v>
      </c>
      <c r="AA327" s="6" t="e">
        <f>SUMIF(CSV!$A:$A,$A327,CSV!M:M)/$B327</f>
        <v>#DIV/0!</v>
      </c>
      <c r="AB327" s="6" t="e">
        <f>SUMIF(CSV!$B:$B,$A327,CSV!O:O)/$C327</f>
        <v>#DIV/0!</v>
      </c>
      <c r="AC327" s="10" t="e">
        <f>(SUMIF(CSV!$A:$A,$A327,CSV!N:N) +SUMIF(CSV!$B:$B,$A327,CSV!P:P))/$D327</f>
        <v>#DIV/0!</v>
      </c>
      <c r="AD327" s="6" t="e">
        <f>SUMIF(CSV!$A:$A,$A327,CSV!N:N)/$B327</f>
        <v>#DIV/0!</v>
      </c>
      <c r="AE327" s="14" t="e">
        <f>SUMIF(CSV!$B:$B,$A327,CSV!P:P)/$C327</f>
        <v>#DIV/0!</v>
      </c>
    </row>
    <row r="328" spans="1:31" x14ac:dyDescent="0.3">
      <c r="A328" t="s">
        <v>428</v>
      </c>
      <c r="B328" s="9">
        <f>COUNTIF(CSV!A:A,A328)</f>
        <v>0</v>
      </c>
      <c r="C328" s="4">
        <f>COUNTIF(CSV!B:B,A328)</f>
        <v>0</v>
      </c>
      <c r="D328" s="4">
        <f t="shared" si="10"/>
        <v>0</v>
      </c>
      <c r="E328" s="10" t="e">
        <f>(SUMIF(CSV!$A:$A,$A328,CSV!F:F) +SUMIF(CSV!$B:$B,$A328,CSV!F:F))/$D328</f>
        <v>#DIV/0!</v>
      </c>
      <c r="F328" s="6" t="e">
        <f>SUMIF(CSV!$A:$A,$A328,CSV!F:F)/$B328</f>
        <v>#DIV/0!</v>
      </c>
      <c r="G328" s="6" t="e">
        <f>SUMIF(CSV!$B:$B,$A328,CSV!F:F)/$C328</f>
        <v>#DIV/0!</v>
      </c>
      <c r="H328" s="10" t="e">
        <f>(SUMIF(CSV!$A:$A,$A328,CSV!D:D) +SUMIF(CSV!$B:$B,$A328,CSV!E:E))/$D328</f>
        <v>#DIV/0!</v>
      </c>
      <c r="I328" s="6" t="e">
        <f>SUMIF(CSV!$A:$A,$A328,CSV!D:D)/$B328</f>
        <v>#DIV/0!</v>
      </c>
      <c r="J328" s="6" t="e">
        <f>SUMIF(CSV!$B:$B,$A328,CSV!E:E)/$C328</f>
        <v>#DIV/0!</v>
      </c>
      <c r="K328" s="10" t="e">
        <f>(SUMIF(CSV!$A:$A,$A328,CSV!E:E) +SUMIF(CSV!$B:$B,$A328,CSV!D:D))/$D328</f>
        <v>#DIV/0!</v>
      </c>
      <c r="L328" s="6" t="e">
        <f>SUMIF(CSV!$A:$A,$A328,CSV!E:E)/$B328</f>
        <v>#DIV/0!</v>
      </c>
      <c r="M328" s="6" t="e">
        <f>SUMIF(CSV!$B:$B,$A328,CSV!D:D)/$C328</f>
        <v>#DIV/0!</v>
      </c>
      <c r="N328" s="10" t="e">
        <f>(SUMIF(CSV!$A:$A,$A328,CSV!L:L) +SUMIF(CSV!$B:$B,$A328,CSV!L:L))/$D328</f>
        <v>#DIV/0!</v>
      </c>
      <c r="O328" s="6" t="e">
        <f>SUMIF(CSV!$A:$A,$A328,CSV!L:L)/$B328</f>
        <v>#DIV/0!</v>
      </c>
      <c r="P328" s="6" t="e">
        <f>SUMIF(CSV!$B:$B,$A328,CSV!L:L)/$C328</f>
        <v>#DIV/0!</v>
      </c>
      <c r="Q328" s="10" t="e">
        <f>(SUMIF(CSV!$A:$A,$A328,CSV!H:H) +SUMIF(CSV!$B:$B,$A328,CSV!J:J))/$D328</f>
        <v>#DIV/0!</v>
      </c>
      <c r="R328" s="6" t="e">
        <f>SUMIF(CSV!$A:$A,$A328,CSV!H:H)/$B328</f>
        <v>#DIV/0!</v>
      </c>
      <c r="S328" s="6" t="e">
        <f>SUMIF(CSV!$B:$B,$A328,CSV!J:J)/$C328</f>
        <v>#DIV/0!</v>
      </c>
      <c r="T328" s="10" t="e">
        <f>(SUMIF(CSV!$A:$A,$A328,CSV!I:I) +SUMIF(CSV!$B:$B,$A328,CSV!K:K))/$D328</f>
        <v>#DIV/0!</v>
      </c>
      <c r="U328" s="6" t="e">
        <f>SUMIF(CSV!$A:$A,$A328,CSV!I:I)/$B328</f>
        <v>#DIV/0!</v>
      </c>
      <c r="V328" s="6" t="e">
        <f>SUMIF(CSV!$B:$B,$A328,CSV!K:K)/$C328</f>
        <v>#DIV/0!</v>
      </c>
      <c r="W328" s="10" t="e">
        <f>(SUMIF(CSV!$A:$A,$A328,CSV!Q:Q) +SUMIF(CSV!$B:$B,$A328,CSV!Q:Q))/$D328</f>
        <v>#DIV/0!</v>
      </c>
      <c r="X328" s="6" t="e">
        <f>SUMIF(CSV!$A:$A,$A328,CSV!Q:Q)/$B328</f>
        <v>#DIV/0!</v>
      </c>
      <c r="Y328" s="6" t="e">
        <f>SUMIF(CSV!$B:$B,$A328,CSV!Q:Q)/$C328</f>
        <v>#DIV/0!</v>
      </c>
      <c r="Z328" s="10" t="e">
        <f>(SUMIF(CSV!$A:$A,$A328,CSV!M:M) +SUMIF(CSV!$B:$B,$A328,CSV!O:O))/$D328</f>
        <v>#DIV/0!</v>
      </c>
      <c r="AA328" s="6" t="e">
        <f>SUMIF(CSV!$A:$A,$A328,CSV!M:M)/$B328</f>
        <v>#DIV/0!</v>
      </c>
      <c r="AB328" s="6" t="e">
        <f>SUMIF(CSV!$B:$B,$A328,CSV!O:O)/$C328</f>
        <v>#DIV/0!</v>
      </c>
      <c r="AC328" s="10" t="e">
        <f>(SUMIF(CSV!$A:$A,$A328,CSV!N:N) +SUMIF(CSV!$B:$B,$A328,CSV!P:P))/$D328</f>
        <v>#DIV/0!</v>
      </c>
      <c r="AD328" s="6" t="e">
        <f>SUMIF(CSV!$A:$A,$A328,CSV!N:N)/$B328</f>
        <v>#DIV/0!</v>
      </c>
      <c r="AE328" s="14" t="e">
        <f>SUMIF(CSV!$B:$B,$A328,CSV!P:P)/$C328</f>
        <v>#DIV/0!</v>
      </c>
    </row>
    <row r="329" spans="1:31" x14ac:dyDescent="0.3">
      <c r="A329" t="s">
        <v>425</v>
      </c>
      <c r="B329" s="9">
        <f>COUNTIF(CSV!A:A,A329)</f>
        <v>0</v>
      </c>
      <c r="C329" s="4">
        <f>COUNTIF(CSV!B:B,A329)</f>
        <v>0</v>
      </c>
      <c r="D329" s="4">
        <f t="shared" si="10"/>
        <v>0</v>
      </c>
      <c r="E329" s="10" t="e">
        <f>(SUMIF(CSV!$A:$A,$A329,CSV!F:F) +SUMIF(CSV!$B:$B,$A329,CSV!F:F))/$D329</f>
        <v>#DIV/0!</v>
      </c>
      <c r="F329" s="6" t="e">
        <f>SUMIF(CSV!$A:$A,$A329,CSV!F:F)/$B329</f>
        <v>#DIV/0!</v>
      </c>
      <c r="G329" s="6" t="e">
        <f>SUMIF(CSV!$B:$B,$A329,CSV!F:F)/$C329</f>
        <v>#DIV/0!</v>
      </c>
      <c r="H329" s="10" t="e">
        <f>(SUMIF(CSV!$A:$A,$A329,CSV!D:D) +SUMIF(CSV!$B:$B,$A329,CSV!E:E))/$D329</f>
        <v>#DIV/0!</v>
      </c>
      <c r="I329" s="6" t="e">
        <f>SUMIF(CSV!$A:$A,$A329,CSV!D:D)/$B329</f>
        <v>#DIV/0!</v>
      </c>
      <c r="J329" s="6" t="e">
        <f>SUMIF(CSV!$B:$B,$A329,CSV!E:E)/$C329</f>
        <v>#DIV/0!</v>
      </c>
      <c r="K329" s="10" t="e">
        <f>(SUMIF(CSV!$A:$A,$A329,CSV!E:E) +SUMIF(CSV!$B:$B,$A329,CSV!D:D))/$D329</f>
        <v>#DIV/0!</v>
      </c>
      <c r="L329" s="6" t="e">
        <f>SUMIF(CSV!$A:$A,$A329,CSV!E:E)/$B329</f>
        <v>#DIV/0!</v>
      </c>
      <c r="M329" s="6" t="e">
        <f>SUMIF(CSV!$B:$B,$A329,CSV!D:D)/$C329</f>
        <v>#DIV/0!</v>
      </c>
      <c r="N329" s="10" t="e">
        <f>(SUMIF(CSV!$A:$A,$A329,CSV!L:L) +SUMIF(CSV!$B:$B,$A329,CSV!L:L))/$D329</f>
        <v>#DIV/0!</v>
      </c>
      <c r="O329" s="6" t="e">
        <f>SUMIF(CSV!$A:$A,$A329,CSV!L:L)/$B329</f>
        <v>#DIV/0!</v>
      </c>
      <c r="P329" s="6" t="e">
        <f>SUMIF(CSV!$B:$B,$A329,CSV!L:L)/$C329</f>
        <v>#DIV/0!</v>
      </c>
      <c r="Q329" s="10" t="e">
        <f>(SUMIF(CSV!$A:$A,$A329,CSV!H:H) +SUMIF(CSV!$B:$B,$A329,CSV!J:J))/$D329</f>
        <v>#DIV/0!</v>
      </c>
      <c r="R329" s="6" t="e">
        <f>SUMIF(CSV!$A:$A,$A329,CSV!H:H)/$B329</f>
        <v>#DIV/0!</v>
      </c>
      <c r="S329" s="6" t="e">
        <f>SUMIF(CSV!$B:$B,$A329,CSV!J:J)/$C329</f>
        <v>#DIV/0!</v>
      </c>
      <c r="T329" s="10" t="e">
        <f>(SUMIF(CSV!$A:$A,$A329,CSV!I:I) +SUMIF(CSV!$B:$B,$A329,CSV!K:K))/$D329</f>
        <v>#DIV/0!</v>
      </c>
      <c r="U329" s="6" t="e">
        <f>SUMIF(CSV!$A:$A,$A329,CSV!I:I)/$B329</f>
        <v>#DIV/0!</v>
      </c>
      <c r="V329" s="6" t="e">
        <f>SUMIF(CSV!$B:$B,$A329,CSV!K:K)/$C329</f>
        <v>#DIV/0!</v>
      </c>
      <c r="W329" s="10" t="e">
        <f>(SUMIF(CSV!$A:$A,$A329,CSV!Q:Q) +SUMIF(CSV!$B:$B,$A329,CSV!Q:Q))/$D329</f>
        <v>#DIV/0!</v>
      </c>
      <c r="X329" s="6" t="e">
        <f>SUMIF(CSV!$A:$A,$A329,CSV!Q:Q)/$B329</f>
        <v>#DIV/0!</v>
      </c>
      <c r="Y329" s="6" t="e">
        <f>SUMIF(CSV!$B:$B,$A329,CSV!Q:Q)/$C329</f>
        <v>#DIV/0!</v>
      </c>
      <c r="Z329" s="10" t="e">
        <f>(SUMIF(CSV!$A:$A,$A329,CSV!M:M) +SUMIF(CSV!$B:$B,$A329,CSV!O:O))/$D329</f>
        <v>#DIV/0!</v>
      </c>
      <c r="AA329" s="6" t="e">
        <f>SUMIF(CSV!$A:$A,$A329,CSV!M:M)/$B329</f>
        <v>#DIV/0!</v>
      </c>
      <c r="AB329" s="6" t="e">
        <f>SUMIF(CSV!$B:$B,$A329,CSV!O:O)/$C329</f>
        <v>#DIV/0!</v>
      </c>
      <c r="AC329" s="10" t="e">
        <f>(SUMIF(CSV!$A:$A,$A329,CSV!N:N) +SUMIF(CSV!$B:$B,$A329,CSV!P:P))/$D329</f>
        <v>#DIV/0!</v>
      </c>
      <c r="AD329" s="6" t="e">
        <f>SUMIF(CSV!$A:$A,$A329,CSV!N:N)/$B329</f>
        <v>#DIV/0!</v>
      </c>
      <c r="AE329" s="14" t="e">
        <f>SUMIF(CSV!$B:$B,$A329,CSV!P:P)/$C329</f>
        <v>#DIV/0!</v>
      </c>
    </row>
    <row r="330" spans="1:31" x14ac:dyDescent="0.3">
      <c r="A330" t="s">
        <v>430</v>
      </c>
      <c r="B330" s="9">
        <f>COUNTIF(CSV!A:A,A330)</f>
        <v>0</v>
      </c>
      <c r="C330" s="4">
        <f>COUNTIF(CSV!B:B,A330)</f>
        <v>0</v>
      </c>
      <c r="D330" s="4">
        <f t="shared" si="10"/>
        <v>0</v>
      </c>
      <c r="E330" s="10" t="e">
        <f>(SUMIF(CSV!$A:$A,$A330,CSV!F:F) +SUMIF(CSV!$B:$B,$A330,CSV!F:F))/$D330</f>
        <v>#DIV/0!</v>
      </c>
      <c r="F330" s="6" t="e">
        <f>SUMIF(CSV!$A:$A,$A330,CSV!F:F)/$B330</f>
        <v>#DIV/0!</v>
      </c>
      <c r="G330" s="6" t="e">
        <f>SUMIF(CSV!$B:$B,$A330,CSV!F:F)/$C330</f>
        <v>#DIV/0!</v>
      </c>
      <c r="H330" s="10" t="e">
        <f>(SUMIF(CSV!$A:$A,$A330,CSV!D:D) +SUMIF(CSV!$B:$B,$A330,CSV!E:E))/$D330</f>
        <v>#DIV/0!</v>
      </c>
      <c r="I330" s="6" t="e">
        <f>SUMIF(CSV!$A:$A,$A330,CSV!D:D)/$B330</f>
        <v>#DIV/0!</v>
      </c>
      <c r="J330" s="6" t="e">
        <f>SUMIF(CSV!$B:$B,$A330,CSV!E:E)/$C330</f>
        <v>#DIV/0!</v>
      </c>
      <c r="K330" s="10" t="e">
        <f>(SUMIF(CSV!$A:$A,$A330,CSV!E:E) +SUMIF(CSV!$B:$B,$A330,CSV!D:D))/$D330</f>
        <v>#DIV/0!</v>
      </c>
      <c r="L330" s="6" t="e">
        <f>SUMIF(CSV!$A:$A,$A330,CSV!E:E)/$B330</f>
        <v>#DIV/0!</v>
      </c>
      <c r="M330" s="6" t="e">
        <f>SUMIF(CSV!$B:$B,$A330,CSV!D:D)/$C330</f>
        <v>#DIV/0!</v>
      </c>
      <c r="N330" s="10" t="e">
        <f>(SUMIF(CSV!$A:$A,$A330,CSV!L:L) +SUMIF(CSV!$B:$B,$A330,CSV!L:L))/$D330</f>
        <v>#DIV/0!</v>
      </c>
      <c r="O330" s="6" t="e">
        <f>SUMIF(CSV!$A:$A,$A330,CSV!L:L)/$B330</f>
        <v>#DIV/0!</v>
      </c>
      <c r="P330" s="6" t="e">
        <f>SUMIF(CSV!$B:$B,$A330,CSV!L:L)/$C330</f>
        <v>#DIV/0!</v>
      </c>
      <c r="Q330" s="10" t="e">
        <f>(SUMIF(CSV!$A:$A,$A330,CSV!H:H) +SUMIF(CSV!$B:$B,$A330,CSV!J:J))/$D330</f>
        <v>#DIV/0!</v>
      </c>
      <c r="R330" s="6" t="e">
        <f>SUMIF(CSV!$A:$A,$A330,CSV!H:H)/$B330</f>
        <v>#DIV/0!</v>
      </c>
      <c r="S330" s="6" t="e">
        <f>SUMIF(CSV!$B:$B,$A330,CSV!J:J)/$C330</f>
        <v>#DIV/0!</v>
      </c>
      <c r="T330" s="10" t="e">
        <f>(SUMIF(CSV!$A:$A,$A330,CSV!I:I) +SUMIF(CSV!$B:$B,$A330,CSV!K:K))/$D330</f>
        <v>#DIV/0!</v>
      </c>
      <c r="U330" s="6" t="e">
        <f>SUMIF(CSV!$A:$A,$A330,CSV!I:I)/$B330</f>
        <v>#DIV/0!</v>
      </c>
      <c r="V330" s="6" t="e">
        <f>SUMIF(CSV!$B:$B,$A330,CSV!K:K)/$C330</f>
        <v>#DIV/0!</v>
      </c>
      <c r="W330" s="10" t="e">
        <f>(SUMIF(CSV!$A:$A,$A330,CSV!Q:Q) +SUMIF(CSV!$B:$B,$A330,CSV!Q:Q))/$D330</f>
        <v>#DIV/0!</v>
      </c>
      <c r="X330" s="6" t="e">
        <f>SUMIF(CSV!$A:$A,$A330,CSV!Q:Q)/$B330</f>
        <v>#DIV/0!</v>
      </c>
      <c r="Y330" s="6" t="e">
        <f>SUMIF(CSV!$B:$B,$A330,CSV!Q:Q)/$C330</f>
        <v>#DIV/0!</v>
      </c>
      <c r="Z330" s="10" t="e">
        <f>(SUMIF(CSV!$A:$A,$A330,CSV!M:M) +SUMIF(CSV!$B:$B,$A330,CSV!O:O))/$D330</f>
        <v>#DIV/0!</v>
      </c>
      <c r="AA330" s="6" t="e">
        <f>SUMIF(CSV!$A:$A,$A330,CSV!M:M)/$B330</f>
        <v>#DIV/0!</v>
      </c>
      <c r="AB330" s="6" t="e">
        <f>SUMIF(CSV!$B:$B,$A330,CSV!O:O)/$C330</f>
        <v>#DIV/0!</v>
      </c>
      <c r="AC330" s="10" t="e">
        <f>(SUMIF(CSV!$A:$A,$A330,CSV!N:N) +SUMIF(CSV!$B:$B,$A330,CSV!P:P))/$D330</f>
        <v>#DIV/0!</v>
      </c>
      <c r="AD330" s="6" t="e">
        <f>SUMIF(CSV!$A:$A,$A330,CSV!N:N)/$B330</f>
        <v>#DIV/0!</v>
      </c>
      <c r="AE330" s="14" t="e">
        <f>SUMIF(CSV!$B:$B,$A330,CSV!P:P)/$C330</f>
        <v>#DIV/0!</v>
      </c>
    </row>
    <row r="331" spans="1:31" x14ac:dyDescent="0.3">
      <c r="A331" t="s">
        <v>431</v>
      </c>
      <c r="B331" s="9">
        <f>COUNTIF(CSV!A:A,A331)</f>
        <v>0</v>
      </c>
      <c r="C331" s="4">
        <f>COUNTIF(CSV!B:B,A331)</f>
        <v>0</v>
      </c>
      <c r="D331" s="4">
        <f t="shared" si="10"/>
        <v>0</v>
      </c>
      <c r="E331" s="10" t="e">
        <f>(SUMIF(CSV!$A:$A,$A331,CSV!F:F) +SUMIF(CSV!$B:$B,$A331,CSV!F:F))/$D331</f>
        <v>#DIV/0!</v>
      </c>
      <c r="F331" s="6" t="e">
        <f>SUMIF(CSV!$A:$A,$A331,CSV!F:F)/$B331</f>
        <v>#DIV/0!</v>
      </c>
      <c r="G331" s="6" t="e">
        <f>SUMIF(CSV!$B:$B,$A331,CSV!F:F)/$C331</f>
        <v>#DIV/0!</v>
      </c>
      <c r="H331" s="10" t="e">
        <f>(SUMIF(CSV!$A:$A,$A331,CSV!D:D) +SUMIF(CSV!$B:$B,$A331,CSV!E:E))/$D331</f>
        <v>#DIV/0!</v>
      </c>
      <c r="I331" s="6" t="e">
        <f>SUMIF(CSV!$A:$A,$A331,CSV!D:D)/$B331</f>
        <v>#DIV/0!</v>
      </c>
      <c r="J331" s="6" t="e">
        <f>SUMIF(CSV!$B:$B,$A331,CSV!E:E)/$C331</f>
        <v>#DIV/0!</v>
      </c>
      <c r="K331" s="10" t="e">
        <f>(SUMIF(CSV!$A:$A,$A331,CSV!E:E) +SUMIF(CSV!$B:$B,$A331,CSV!D:D))/$D331</f>
        <v>#DIV/0!</v>
      </c>
      <c r="L331" s="6" t="e">
        <f>SUMIF(CSV!$A:$A,$A331,CSV!E:E)/$B331</f>
        <v>#DIV/0!</v>
      </c>
      <c r="M331" s="6" t="e">
        <f>SUMIF(CSV!$B:$B,$A331,CSV!D:D)/$C331</f>
        <v>#DIV/0!</v>
      </c>
      <c r="N331" s="10" t="e">
        <f>(SUMIF(CSV!$A:$A,$A331,CSV!L:L) +SUMIF(CSV!$B:$B,$A331,CSV!L:L))/$D331</f>
        <v>#DIV/0!</v>
      </c>
      <c r="O331" s="6" t="e">
        <f>SUMIF(CSV!$A:$A,$A331,CSV!L:L)/$B331</f>
        <v>#DIV/0!</v>
      </c>
      <c r="P331" s="6" t="e">
        <f>SUMIF(CSV!$B:$B,$A331,CSV!L:L)/$C331</f>
        <v>#DIV/0!</v>
      </c>
      <c r="Q331" s="10" t="e">
        <f>(SUMIF(CSV!$A:$A,$A331,CSV!H:H) +SUMIF(CSV!$B:$B,$A331,CSV!J:J))/$D331</f>
        <v>#DIV/0!</v>
      </c>
      <c r="R331" s="6" t="e">
        <f>SUMIF(CSV!$A:$A,$A331,CSV!H:H)/$B331</f>
        <v>#DIV/0!</v>
      </c>
      <c r="S331" s="6" t="e">
        <f>SUMIF(CSV!$B:$B,$A331,CSV!J:J)/$C331</f>
        <v>#DIV/0!</v>
      </c>
      <c r="T331" s="10" t="e">
        <f>(SUMIF(CSV!$A:$A,$A331,CSV!I:I) +SUMIF(CSV!$B:$B,$A331,CSV!K:K))/$D331</f>
        <v>#DIV/0!</v>
      </c>
      <c r="U331" s="6" t="e">
        <f>SUMIF(CSV!$A:$A,$A331,CSV!I:I)/$B331</f>
        <v>#DIV/0!</v>
      </c>
      <c r="V331" s="6" t="e">
        <f>SUMIF(CSV!$B:$B,$A331,CSV!K:K)/$C331</f>
        <v>#DIV/0!</v>
      </c>
      <c r="W331" s="10" t="e">
        <f>(SUMIF(CSV!$A:$A,$A331,CSV!Q:Q) +SUMIF(CSV!$B:$B,$A331,CSV!Q:Q))/$D331</f>
        <v>#DIV/0!</v>
      </c>
      <c r="X331" s="6" t="e">
        <f>SUMIF(CSV!$A:$A,$A331,CSV!Q:Q)/$B331</f>
        <v>#DIV/0!</v>
      </c>
      <c r="Y331" s="6" t="e">
        <f>SUMIF(CSV!$B:$B,$A331,CSV!Q:Q)/$C331</f>
        <v>#DIV/0!</v>
      </c>
      <c r="Z331" s="10" t="e">
        <f>(SUMIF(CSV!$A:$A,$A331,CSV!M:M) +SUMIF(CSV!$B:$B,$A331,CSV!O:O))/$D331</f>
        <v>#DIV/0!</v>
      </c>
      <c r="AA331" s="6" t="e">
        <f>SUMIF(CSV!$A:$A,$A331,CSV!M:M)/$B331</f>
        <v>#DIV/0!</v>
      </c>
      <c r="AB331" s="6" t="e">
        <f>SUMIF(CSV!$B:$B,$A331,CSV!O:O)/$C331</f>
        <v>#DIV/0!</v>
      </c>
      <c r="AC331" s="10" t="e">
        <f>(SUMIF(CSV!$A:$A,$A331,CSV!N:N) +SUMIF(CSV!$B:$B,$A331,CSV!P:P))/$D331</f>
        <v>#DIV/0!</v>
      </c>
      <c r="AD331" s="6" t="e">
        <f>SUMIF(CSV!$A:$A,$A331,CSV!N:N)/$B331</f>
        <v>#DIV/0!</v>
      </c>
      <c r="AE331" s="14" t="e">
        <f>SUMIF(CSV!$B:$B,$A331,CSV!P:P)/$C331</f>
        <v>#DIV/0!</v>
      </c>
    </row>
    <row r="332" spans="1:31" x14ac:dyDescent="0.3">
      <c r="A332" t="s">
        <v>449</v>
      </c>
      <c r="B332" s="9">
        <f>COUNTIF(CSV!A:A,A332)</f>
        <v>0</v>
      </c>
      <c r="C332" s="4">
        <f>COUNTIF(CSV!B:B,A332)</f>
        <v>1</v>
      </c>
      <c r="D332" s="4">
        <f t="shared" si="10"/>
        <v>1</v>
      </c>
      <c r="E332" s="10">
        <f>(SUMIF(CSV!$A:$A,$A332,CSV!F:F) +SUMIF(CSV!$B:$B,$A332,CSV!F:F))/$D332</f>
        <v>4</v>
      </c>
      <c r="F332" s="6" t="e">
        <f>SUMIF(CSV!$A:$A,$A332,CSV!F:F)/$B332</f>
        <v>#DIV/0!</v>
      </c>
      <c r="G332" s="6">
        <f>SUMIF(CSV!$B:$B,$A332,CSV!F:F)/$C332</f>
        <v>4</v>
      </c>
      <c r="H332" s="10">
        <f>(SUMIF(CSV!$A:$A,$A332,CSV!D:D) +SUMIF(CSV!$B:$B,$A332,CSV!E:E))/$D332</f>
        <v>2</v>
      </c>
      <c r="I332" s="6" t="e">
        <f>SUMIF(CSV!$A:$A,$A332,CSV!D:D)/$B332</f>
        <v>#DIV/0!</v>
      </c>
      <c r="J332" s="6">
        <f>SUMIF(CSV!$B:$B,$A332,CSV!E:E)/$C332</f>
        <v>2</v>
      </c>
      <c r="K332" s="10">
        <f>(SUMIF(CSV!$A:$A,$A332,CSV!E:E) +SUMIF(CSV!$B:$B,$A332,CSV!D:D))/$D332</f>
        <v>2</v>
      </c>
      <c r="L332" s="6" t="e">
        <f>SUMIF(CSV!$A:$A,$A332,CSV!E:E)/$B332</f>
        <v>#DIV/0!</v>
      </c>
      <c r="M332" s="6">
        <f>SUMIF(CSV!$B:$B,$A332,CSV!D:D)/$C332</f>
        <v>2</v>
      </c>
      <c r="N332" s="10">
        <f>(SUMIF(CSV!$A:$A,$A332,CSV!L:L) +SUMIF(CSV!$B:$B,$A332,CSV!L:L))/$D332</f>
        <v>1</v>
      </c>
      <c r="O332" s="6" t="e">
        <f>SUMIF(CSV!$A:$A,$A332,CSV!L:L)/$B332</f>
        <v>#DIV/0!</v>
      </c>
      <c r="P332" s="6">
        <f>SUMIF(CSV!$B:$B,$A332,CSV!L:L)/$C332</f>
        <v>1</v>
      </c>
      <c r="Q332" s="10">
        <f>(SUMIF(CSV!$A:$A,$A332,CSV!H:H) +SUMIF(CSV!$B:$B,$A332,CSV!J:J))/$D332</f>
        <v>1</v>
      </c>
      <c r="R332" s="6" t="e">
        <f>SUMIF(CSV!$A:$A,$A332,CSV!H:H)/$B332</f>
        <v>#DIV/0!</v>
      </c>
      <c r="S332" s="6">
        <f>SUMIF(CSV!$B:$B,$A332,CSV!J:J)/$C332</f>
        <v>1</v>
      </c>
      <c r="T332" s="10">
        <f>(SUMIF(CSV!$A:$A,$A332,CSV!I:I) +SUMIF(CSV!$B:$B,$A332,CSV!K:K))/$D332</f>
        <v>0</v>
      </c>
      <c r="U332" s="6" t="e">
        <f>SUMIF(CSV!$A:$A,$A332,CSV!I:I)/$B332</f>
        <v>#DIV/0!</v>
      </c>
      <c r="V332" s="6">
        <f>SUMIF(CSV!$B:$B,$A332,CSV!K:K)/$C332</f>
        <v>0</v>
      </c>
      <c r="W332" s="10">
        <f>(SUMIF(CSV!$A:$A,$A332,CSV!Q:Q) +SUMIF(CSV!$B:$B,$A332,CSV!Q:Q))/$D332</f>
        <v>3</v>
      </c>
      <c r="X332" s="6" t="e">
        <f>SUMIF(CSV!$A:$A,$A332,CSV!Q:Q)/$B332</f>
        <v>#DIV/0!</v>
      </c>
      <c r="Y332" s="6">
        <f>SUMIF(CSV!$B:$B,$A332,CSV!Q:Q)/$C332</f>
        <v>3</v>
      </c>
      <c r="Z332" s="10">
        <f>(SUMIF(CSV!$A:$A,$A332,CSV!M:M) +SUMIF(CSV!$B:$B,$A332,CSV!O:O))/$D332</f>
        <v>1</v>
      </c>
      <c r="AA332" s="6" t="e">
        <f>SUMIF(CSV!$A:$A,$A332,CSV!M:M)/$B332</f>
        <v>#DIV/0!</v>
      </c>
      <c r="AB332" s="6">
        <f>SUMIF(CSV!$B:$B,$A332,CSV!O:O)/$C332</f>
        <v>1</v>
      </c>
      <c r="AC332" s="10">
        <f>(SUMIF(CSV!$A:$A,$A332,CSV!N:N) +SUMIF(CSV!$B:$B,$A332,CSV!P:P))/$D332</f>
        <v>2</v>
      </c>
      <c r="AD332" s="6" t="e">
        <f>SUMIF(CSV!$A:$A,$A332,CSV!N:N)/$B332</f>
        <v>#DIV/0!</v>
      </c>
      <c r="AE332" s="14">
        <f>SUMIF(CSV!$B:$B,$A332,CSV!P:P)/$C332</f>
        <v>2</v>
      </c>
    </row>
    <row r="333" spans="1:31" x14ac:dyDescent="0.3">
      <c r="A333" t="s">
        <v>433</v>
      </c>
      <c r="B333" s="9">
        <f>COUNTIF(CSV!A:A,A333)</f>
        <v>0</v>
      </c>
      <c r="C333" s="4">
        <f>COUNTIF(CSV!B:B,A333)</f>
        <v>0</v>
      </c>
      <c r="D333" s="4">
        <f t="shared" si="10"/>
        <v>0</v>
      </c>
      <c r="E333" s="10" t="e">
        <f>(SUMIF(CSV!$A:$A,$A333,CSV!F:F) +SUMIF(CSV!$B:$B,$A333,CSV!F:F))/$D333</f>
        <v>#DIV/0!</v>
      </c>
      <c r="F333" s="6" t="e">
        <f>SUMIF(CSV!$A:$A,$A333,CSV!F:F)/$B333</f>
        <v>#DIV/0!</v>
      </c>
      <c r="G333" s="6" t="e">
        <f>SUMIF(CSV!$B:$B,$A333,CSV!F:F)/$C333</f>
        <v>#DIV/0!</v>
      </c>
      <c r="H333" s="10" t="e">
        <f>(SUMIF(CSV!$A:$A,$A333,CSV!D:D) +SUMIF(CSV!$B:$B,$A333,CSV!E:E))/$D333</f>
        <v>#DIV/0!</v>
      </c>
      <c r="I333" s="6" t="e">
        <f>SUMIF(CSV!$A:$A,$A333,CSV!D:D)/$B333</f>
        <v>#DIV/0!</v>
      </c>
      <c r="J333" s="6" t="e">
        <f>SUMIF(CSV!$B:$B,$A333,CSV!E:E)/$C333</f>
        <v>#DIV/0!</v>
      </c>
      <c r="K333" s="10" t="e">
        <f>(SUMIF(CSV!$A:$A,$A333,CSV!E:E) +SUMIF(CSV!$B:$B,$A333,CSV!D:D))/$D333</f>
        <v>#DIV/0!</v>
      </c>
      <c r="L333" s="6" t="e">
        <f>SUMIF(CSV!$A:$A,$A333,CSV!E:E)/$B333</f>
        <v>#DIV/0!</v>
      </c>
      <c r="M333" s="6" t="e">
        <f>SUMIF(CSV!$B:$B,$A333,CSV!D:D)/$C333</f>
        <v>#DIV/0!</v>
      </c>
      <c r="N333" s="10" t="e">
        <f>(SUMIF(CSV!$A:$A,$A333,CSV!L:L) +SUMIF(CSV!$B:$B,$A333,CSV!L:L))/$D333</f>
        <v>#DIV/0!</v>
      </c>
      <c r="O333" s="6" t="e">
        <f>SUMIF(CSV!$A:$A,$A333,CSV!L:L)/$B333</f>
        <v>#DIV/0!</v>
      </c>
      <c r="P333" s="6" t="e">
        <f>SUMIF(CSV!$B:$B,$A333,CSV!L:L)/$C333</f>
        <v>#DIV/0!</v>
      </c>
      <c r="Q333" s="10" t="e">
        <f>(SUMIF(CSV!$A:$A,$A333,CSV!H:H) +SUMIF(CSV!$B:$B,$A333,CSV!J:J))/$D333</f>
        <v>#DIV/0!</v>
      </c>
      <c r="R333" s="6" t="e">
        <f>SUMIF(CSV!$A:$A,$A333,CSV!H:H)/$B333</f>
        <v>#DIV/0!</v>
      </c>
      <c r="S333" s="6" t="e">
        <f>SUMIF(CSV!$B:$B,$A333,CSV!J:J)/$C333</f>
        <v>#DIV/0!</v>
      </c>
      <c r="T333" s="10" t="e">
        <f>(SUMIF(CSV!$A:$A,$A333,CSV!I:I) +SUMIF(CSV!$B:$B,$A333,CSV!K:K))/$D333</f>
        <v>#DIV/0!</v>
      </c>
      <c r="U333" s="6" t="e">
        <f>SUMIF(CSV!$A:$A,$A333,CSV!I:I)/$B333</f>
        <v>#DIV/0!</v>
      </c>
      <c r="V333" s="6" t="e">
        <f>SUMIF(CSV!$B:$B,$A333,CSV!K:K)/$C333</f>
        <v>#DIV/0!</v>
      </c>
      <c r="W333" s="10" t="e">
        <f>(SUMIF(CSV!$A:$A,$A333,CSV!Q:Q) +SUMIF(CSV!$B:$B,$A333,CSV!Q:Q))/$D333</f>
        <v>#DIV/0!</v>
      </c>
      <c r="X333" s="6" t="e">
        <f>SUMIF(CSV!$A:$A,$A333,CSV!Q:Q)/$B333</f>
        <v>#DIV/0!</v>
      </c>
      <c r="Y333" s="6" t="e">
        <f>SUMIF(CSV!$B:$B,$A333,CSV!Q:Q)/$C333</f>
        <v>#DIV/0!</v>
      </c>
      <c r="Z333" s="10" t="e">
        <f>(SUMIF(CSV!$A:$A,$A333,CSV!M:M) +SUMIF(CSV!$B:$B,$A333,CSV!O:O))/$D333</f>
        <v>#DIV/0!</v>
      </c>
      <c r="AA333" s="6" t="e">
        <f>SUMIF(CSV!$A:$A,$A333,CSV!M:M)/$B333</f>
        <v>#DIV/0!</v>
      </c>
      <c r="AB333" s="6" t="e">
        <f>SUMIF(CSV!$B:$B,$A333,CSV!O:O)/$C333</f>
        <v>#DIV/0!</v>
      </c>
      <c r="AC333" s="10" t="e">
        <f>(SUMIF(CSV!$A:$A,$A333,CSV!N:N) +SUMIF(CSV!$B:$B,$A333,CSV!P:P))/$D333</f>
        <v>#DIV/0!</v>
      </c>
      <c r="AD333" s="6" t="e">
        <f>SUMIF(CSV!$A:$A,$A333,CSV!N:N)/$B333</f>
        <v>#DIV/0!</v>
      </c>
      <c r="AE333" s="14" t="e">
        <f>SUMIF(CSV!$B:$B,$A333,CSV!P:P)/$C333</f>
        <v>#DIV/0!</v>
      </c>
    </row>
    <row r="334" spans="1:31" x14ac:dyDescent="0.3">
      <c r="A334" t="s">
        <v>417</v>
      </c>
      <c r="B334" s="9">
        <f>COUNTIF(CSV!A:A,A334)</f>
        <v>0</v>
      </c>
      <c r="C334" s="4">
        <f>COUNTIF(CSV!B:B,A334)</f>
        <v>0</v>
      </c>
      <c r="D334" s="4">
        <f t="shared" si="10"/>
        <v>0</v>
      </c>
      <c r="E334" s="10" t="e">
        <f>(SUMIF(CSV!$A:$A,$A334,CSV!F:F) +SUMIF(CSV!$B:$B,$A334,CSV!F:F))/$D334</f>
        <v>#DIV/0!</v>
      </c>
      <c r="F334" s="6" t="e">
        <f>SUMIF(CSV!$A:$A,$A334,CSV!F:F)/$B334</f>
        <v>#DIV/0!</v>
      </c>
      <c r="G334" s="6" t="e">
        <f>SUMIF(CSV!$B:$B,$A334,CSV!F:F)/$C334</f>
        <v>#DIV/0!</v>
      </c>
      <c r="H334" s="10" t="e">
        <f>(SUMIF(CSV!$A:$A,$A334,CSV!D:D) +SUMIF(CSV!$B:$B,$A334,CSV!E:E))/$D334</f>
        <v>#DIV/0!</v>
      </c>
      <c r="I334" s="6" t="e">
        <f>SUMIF(CSV!$A:$A,$A334,CSV!D:D)/$B334</f>
        <v>#DIV/0!</v>
      </c>
      <c r="J334" s="6" t="e">
        <f>SUMIF(CSV!$B:$B,$A334,CSV!E:E)/$C334</f>
        <v>#DIV/0!</v>
      </c>
      <c r="K334" s="10" t="e">
        <f>(SUMIF(CSV!$A:$A,$A334,CSV!E:E) +SUMIF(CSV!$B:$B,$A334,CSV!D:D))/$D334</f>
        <v>#DIV/0!</v>
      </c>
      <c r="L334" s="6" t="e">
        <f>SUMIF(CSV!$A:$A,$A334,CSV!E:E)/$B334</f>
        <v>#DIV/0!</v>
      </c>
      <c r="M334" s="6" t="e">
        <f>SUMIF(CSV!$B:$B,$A334,CSV!D:D)/$C334</f>
        <v>#DIV/0!</v>
      </c>
      <c r="N334" s="10" t="e">
        <f>(SUMIF(CSV!$A:$A,$A334,CSV!L:L) +SUMIF(CSV!$B:$B,$A334,CSV!L:L))/$D334</f>
        <v>#DIV/0!</v>
      </c>
      <c r="O334" s="6" t="e">
        <f>SUMIF(CSV!$A:$A,$A334,CSV!L:L)/$B334</f>
        <v>#DIV/0!</v>
      </c>
      <c r="P334" s="6" t="e">
        <f>SUMIF(CSV!$B:$B,$A334,CSV!L:L)/$C334</f>
        <v>#DIV/0!</v>
      </c>
      <c r="Q334" s="10" t="e">
        <f>(SUMIF(CSV!$A:$A,$A334,CSV!H:H) +SUMIF(CSV!$B:$B,$A334,CSV!J:J))/$D334</f>
        <v>#DIV/0!</v>
      </c>
      <c r="R334" s="6" t="e">
        <f>SUMIF(CSV!$A:$A,$A334,CSV!H:H)/$B334</f>
        <v>#DIV/0!</v>
      </c>
      <c r="S334" s="6" t="e">
        <f>SUMIF(CSV!$B:$B,$A334,CSV!J:J)/$C334</f>
        <v>#DIV/0!</v>
      </c>
      <c r="T334" s="10" t="e">
        <f>(SUMIF(CSV!$A:$A,$A334,CSV!I:I) +SUMIF(CSV!$B:$B,$A334,CSV!K:K))/$D334</f>
        <v>#DIV/0!</v>
      </c>
      <c r="U334" s="6" t="e">
        <f>SUMIF(CSV!$A:$A,$A334,CSV!I:I)/$B334</f>
        <v>#DIV/0!</v>
      </c>
      <c r="V334" s="6" t="e">
        <f>SUMIF(CSV!$B:$B,$A334,CSV!K:K)/$C334</f>
        <v>#DIV/0!</v>
      </c>
      <c r="W334" s="10" t="e">
        <f>(SUMIF(CSV!$A:$A,$A334,CSV!Q:Q) +SUMIF(CSV!$B:$B,$A334,CSV!Q:Q))/$D334</f>
        <v>#DIV/0!</v>
      </c>
      <c r="X334" s="6" t="e">
        <f>SUMIF(CSV!$A:$A,$A334,CSV!Q:Q)/$B334</f>
        <v>#DIV/0!</v>
      </c>
      <c r="Y334" s="6" t="e">
        <f>SUMIF(CSV!$B:$B,$A334,CSV!Q:Q)/$C334</f>
        <v>#DIV/0!</v>
      </c>
      <c r="Z334" s="10" t="e">
        <f>(SUMIF(CSV!$A:$A,$A334,CSV!M:M) +SUMIF(CSV!$B:$B,$A334,CSV!O:O))/$D334</f>
        <v>#DIV/0!</v>
      </c>
      <c r="AA334" s="6" t="e">
        <f>SUMIF(CSV!$A:$A,$A334,CSV!M:M)/$B334</f>
        <v>#DIV/0!</v>
      </c>
      <c r="AB334" s="6" t="e">
        <f>SUMIF(CSV!$B:$B,$A334,CSV!O:O)/$C334</f>
        <v>#DIV/0!</v>
      </c>
      <c r="AC334" s="10" t="e">
        <f>(SUMIF(CSV!$A:$A,$A334,CSV!N:N) +SUMIF(CSV!$B:$B,$A334,CSV!P:P))/$D334</f>
        <v>#DIV/0!</v>
      </c>
      <c r="AD334" s="6" t="e">
        <f>SUMIF(CSV!$A:$A,$A334,CSV!N:N)/$B334</f>
        <v>#DIV/0!</v>
      </c>
      <c r="AE334" s="14" t="e">
        <f>SUMIF(CSV!$B:$B,$A334,CSV!P:P)/$C334</f>
        <v>#DIV/0!</v>
      </c>
    </row>
    <row r="335" spans="1:31" x14ac:dyDescent="0.3">
      <c r="A335" t="s">
        <v>450</v>
      </c>
      <c r="B335" s="9">
        <f>COUNTIF(CSV!A:A,A335)</f>
        <v>0</v>
      </c>
      <c r="C335" s="4">
        <f>COUNTIF(CSV!B:B,A335)</f>
        <v>0</v>
      </c>
      <c r="D335" s="4">
        <f t="shared" si="10"/>
        <v>0</v>
      </c>
      <c r="E335" s="10" t="e">
        <f>(SUMIF(CSV!$A:$A,$A335,CSV!F:F) +SUMIF(CSV!$B:$B,$A335,CSV!F:F))/$D335</f>
        <v>#DIV/0!</v>
      </c>
      <c r="F335" s="6" t="e">
        <f>SUMIF(CSV!$A:$A,$A335,CSV!F:F)/$B335</f>
        <v>#DIV/0!</v>
      </c>
      <c r="G335" s="6" t="e">
        <f>SUMIF(CSV!$B:$B,$A335,CSV!F:F)/$C335</f>
        <v>#DIV/0!</v>
      </c>
      <c r="H335" s="10" t="e">
        <f>(SUMIF(CSV!$A:$A,$A335,CSV!D:D) +SUMIF(CSV!$B:$B,$A335,CSV!E:E))/$D335</f>
        <v>#DIV/0!</v>
      </c>
      <c r="I335" s="6" t="e">
        <f>SUMIF(CSV!$A:$A,$A335,CSV!D:D)/$B335</f>
        <v>#DIV/0!</v>
      </c>
      <c r="J335" s="6" t="e">
        <f>SUMIF(CSV!$B:$B,$A335,CSV!E:E)/$C335</f>
        <v>#DIV/0!</v>
      </c>
      <c r="K335" s="10" t="e">
        <f>(SUMIF(CSV!$A:$A,$A335,CSV!E:E) +SUMIF(CSV!$B:$B,$A335,CSV!D:D))/$D335</f>
        <v>#DIV/0!</v>
      </c>
      <c r="L335" s="6" t="e">
        <f>SUMIF(CSV!$A:$A,$A335,CSV!E:E)/$B335</f>
        <v>#DIV/0!</v>
      </c>
      <c r="M335" s="6" t="e">
        <f>SUMIF(CSV!$B:$B,$A335,CSV!D:D)/$C335</f>
        <v>#DIV/0!</v>
      </c>
      <c r="N335" s="10" t="e">
        <f>(SUMIF(CSV!$A:$A,$A335,CSV!L:L) +SUMIF(CSV!$B:$B,$A335,CSV!L:L))/$D335</f>
        <v>#DIV/0!</v>
      </c>
      <c r="O335" s="6" t="e">
        <f>SUMIF(CSV!$A:$A,$A335,CSV!L:L)/$B335</f>
        <v>#DIV/0!</v>
      </c>
      <c r="P335" s="6" t="e">
        <f>SUMIF(CSV!$B:$B,$A335,CSV!L:L)/$C335</f>
        <v>#DIV/0!</v>
      </c>
      <c r="Q335" s="10" t="e">
        <f>(SUMIF(CSV!$A:$A,$A335,CSV!H:H) +SUMIF(CSV!$B:$B,$A335,CSV!J:J))/$D335</f>
        <v>#DIV/0!</v>
      </c>
      <c r="R335" s="6" t="e">
        <f>SUMIF(CSV!$A:$A,$A335,CSV!H:H)/$B335</f>
        <v>#DIV/0!</v>
      </c>
      <c r="S335" s="6" t="e">
        <f>SUMIF(CSV!$B:$B,$A335,CSV!J:J)/$C335</f>
        <v>#DIV/0!</v>
      </c>
      <c r="T335" s="10" t="e">
        <f>(SUMIF(CSV!$A:$A,$A335,CSV!I:I) +SUMIF(CSV!$B:$B,$A335,CSV!K:K))/$D335</f>
        <v>#DIV/0!</v>
      </c>
      <c r="U335" s="6" t="e">
        <f>SUMIF(CSV!$A:$A,$A335,CSV!I:I)/$B335</f>
        <v>#DIV/0!</v>
      </c>
      <c r="V335" s="6" t="e">
        <f>SUMIF(CSV!$B:$B,$A335,CSV!K:K)/$C335</f>
        <v>#DIV/0!</v>
      </c>
      <c r="W335" s="10" t="e">
        <f>(SUMIF(CSV!$A:$A,$A335,CSV!Q:Q) +SUMIF(CSV!$B:$B,$A335,CSV!Q:Q))/$D335</f>
        <v>#DIV/0!</v>
      </c>
      <c r="X335" s="6" t="e">
        <f>SUMIF(CSV!$A:$A,$A335,CSV!Q:Q)/$B335</f>
        <v>#DIV/0!</v>
      </c>
      <c r="Y335" s="6" t="e">
        <f>SUMIF(CSV!$B:$B,$A335,CSV!Q:Q)/$C335</f>
        <v>#DIV/0!</v>
      </c>
      <c r="Z335" s="10" t="e">
        <f>(SUMIF(CSV!$A:$A,$A335,CSV!M:M) +SUMIF(CSV!$B:$B,$A335,CSV!O:O))/$D335</f>
        <v>#DIV/0!</v>
      </c>
      <c r="AA335" s="6" t="e">
        <f>SUMIF(CSV!$A:$A,$A335,CSV!M:M)/$B335</f>
        <v>#DIV/0!</v>
      </c>
      <c r="AB335" s="6" t="e">
        <f>SUMIF(CSV!$B:$B,$A335,CSV!O:O)/$C335</f>
        <v>#DIV/0!</v>
      </c>
      <c r="AC335" s="10" t="e">
        <f>(SUMIF(CSV!$A:$A,$A335,CSV!N:N) +SUMIF(CSV!$B:$B,$A335,CSV!P:P))/$D335</f>
        <v>#DIV/0!</v>
      </c>
      <c r="AD335" s="6" t="e">
        <f>SUMIF(CSV!$A:$A,$A335,CSV!N:N)/$B335</f>
        <v>#DIV/0!</v>
      </c>
      <c r="AE335" s="14" t="e">
        <f>SUMIF(CSV!$B:$B,$A335,CSV!P:P)/$C335</f>
        <v>#DIV/0!</v>
      </c>
    </row>
    <row r="336" spans="1:31" x14ac:dyDescent="0.3">
      <c r="A336" t="s">
        <v>427</v>
      </c>
      <c r="B336" s="9">
        <f>COUNTIF(CSV!A:A,A336)</f>
        <v>0</v>
      </c>
      <c r="C336" s="4">
        <f>COUNTIF(CSV!B:B,A336)</f>
        <v>0</v>
      </c>
      <c r="D336" s="4">
        <f t="shared" si="10"/>
        <v>0</v>
      </c>
      <c r="E336" s="10" t="e">
        <f>(SUMIF(CSV!$A:$A,$A336,CSV!F:F) +SUMIF(CSV!$B:$B,$A336,CSV!F:F))/$D336</f>
        <v>#DIV/0!</v>
      </c>
      <c r="F336" s="6" t="e">
        <f>SUMIF(CSV!$A:$A,$A336,CSV!F:F)/$B336</f>
        <v>#DIV/0!</v>
      </c>
      <c r="G336" s="6" t="e">
        <f>SUMIF(CSV!$B:$B,$A336,CSV!F:F)/$C336</f>
        <v>#DIV/0!</v>
      </c>
      <c r="H336" s="10" t="e">
        <f>(SUMIF(CSV!$A:$A,$A336,CSV!D:D) +SUMIF(CSV!$B:$B,$A336,CSV!E:E))/$D336</f>
        <v>#DIV/0!</v>
      </c>
      <c r="I336" s="6" t="e">
        <f>SUMIF(CSV!$A:$A,$A336,CSV!D:D)/$B336</f>
        <v>#DIV/0!</v>
      </c>
      <c r="J336" s="6" t="e">
        <f>SUMIF(CSV!$B:$B,$A336,CSV!E:E)/$C336</f>
        <v>#DIV/0!</v>
      </c>
      <c r="K336" s="10" t="e">
        <f>(SUMIF(CSV!$A:$A,$A336,CSV!E:E) +SUMIF(CSV!$B:$B,$A336,CSV!D:D))/$D336</f>
        <v>#DIV/0!</v>
      </c>
      <c r="L336" s="6" t="e">
        <f>SUMIF(CSV!$A:$A,$A336,CSV!E:E)/$B336</f>
        <v>#DIV/0!</v>
      </c>
      <c r="M336" s="6" t="e">
        <f>SUMIF(CSV!$B:$B,$A336,CSV!D:D)/$C336</f>
        <v>#DIV/0!</v>
      </c>
      <c r="N336" s="10" t="e">
        <f>(SUMIF(CSV!$A:$A,$A336,CSV!L:L) +SUMIF(CSV!$B:$B,$A336,CSV!L:L))/$D336</f>
        <v>#DIV/0!</v>
      </c>
      <c r="O336" s="6" t="e">
        <f>SUMIF(CSV!$A:$A,$A336,CSV!L:L)/$B336</f>
        <v>#DIV/0!</v>
      </c>
      <c r="P336" s="6" t="e">
        <f>SUMIF(CSV!$B:$B,$A336,CSV!L:L)/$C336</f>
        <v>#DIV/0!</v>
      </c>
      <c r="Q336" s="10" t="e">
        <f>(SUMIF(CSV!$A:$A,$A336,CSV!H:H) +SUMIF(CSV!$B:$B,$A336,CSV!J:J))/$D336</f>
        <v>#DIV/0!</v>
      </c>
      <c r="R336" s="6" t="e">
        <f>SUMIF(CSV!$A:$A,$A336,CSV!H:H)/$B336</f>
        <v>#DIV/0!</v>
      </c>
      <c r="S336" s="6" t="e">
        <f>SUMIF(CSV!$B:$B,$A336,CSV!J:J)/$C336</f>
        <v>#DIV/0!</v>
      </c>
      <c r="T336" s="10" t="e">
        <f>(SUMIF(CSV!$A:$A,$A336,CSV!I:I) +SUMIF(CSV!$B:$B,$A336,CSV!K:K))/$D336</f>
        <v>#DIV/0!</v>
      </c>
      <c r="U336" s="6" t="e">
        <f>SUMIF(CSV!$A:$A,$A336,CSV!I:I)/$B336</f>
        <v>#DIV/0!</v>
      </c>
      <c r="V336" s="6" t="e">
        <f>SUMIF(CSV!$B:$B,$A336,CSV!K:K)/$C336</f>
        <v>#DIV/0!</v>
      </c>
      <c r="W336" s="10" t="e">
        <f>(SUMIF(CSV!$A:$A,$A336,CSV!Q:Q) +SUMIF(CSV!$B:$B,$A336,CSV!Q:Q))/$D336</f>
        <v>#DIV/0!</v>
      </c>
      <c r="X336" s="6" t="e">
        <f>SUMIF(CSV!$A:$A,$A336,CSV!Q:Q)/$B336</f>
        <v>#DIV/0!</v>
      </c>
      <c r="Y336" s="6" t="e">
        <f>SUMIF(CSV!$B:$B,$A336,CSV!Q:Q)/$C336</f>
        <v>#DIV/0!</v>
      </c>
      <c r="Z336" s="10" t="e">
        <f>(SUMIF(CSV!$A:$A,$A336,CSV!M:M) +SUMIF(CSV!$B:$B,$A336,CSV!O:O))/$D336</f>
        <v>#DIV/0!</v>
      </c>
      <c r="AA336" s="6" t="e">
        <f>SUMIF(CSV!$A:$A,$A336,CSV!M:M)/$B336</f>
        <v>#DIV/0!</v>
      </c>
      <c r="AB336" s="6" t="e">
        <f>SUMIF(CSV!$B:$B,$A336,CSV!O:O)/$C336</f>
        <v>#DIV/0!</v>
      </c>
      <c r="AC336" s="10" t="e">
        <f>(SUMIF(CSV!$A:$A,$A336,CSV!N:N) +SUMIF(CSV!$B:$B,$A336,CSV!P:P))/$D336</f>
        <v>#DIV/0!</v>
      </c>
      <c r="AD336" s="6" t="e">
        <f>SUMIF(CSV!$A:$A,$A336,CSV!N:N)/$B336</f>
        <v>#DIV/0!</v>
      </c>
      <c r="AE336" s="14" t="e">
        <f>SUMIF(CSV!$B:$B,$A336,CSV!P:P)/$C336</f>
        <v>#DIV/0!</v>
      </c>
    </row>
    <row r="337" spans="1:31" x14ac:dyDescent="0.3">
      <c r="A337" t="s">
        <v>435</v>
      </c>
      <c r="B337" s="9">
        <f>COUNTIF(CSV!A:A,A337)</f>
        <v>0</v>
      </c>
      <c r="C337" s="4">
        <f>COUNTIF(CSV!B:B,A337)</f>
        <v>0</v>
      </c>
      <c r="D337" s="4">
        <f t="shared" si="10"/>
        <v>0</v>
      </c>
      <c r="E337" s="10" t="e">
        <f>(SUMIF(CSV!$A:$A,$A337,CSV!F:F) +SUMIF(CSV!$B:$B,$A337,CSV!F:F))/$D337</f>
        <v>#DIV/0!</v>
      </c>
      <c r="F337" s="6" t="e">
        <f>SUMIF(CSV!$A:$A,$A337,CSV!F:F)/$B337</f>
        <v>#DIV/0!</v>
      </c>
      <c r="G337" s="6" t="e">
        <f>SUMIF(CSV!$B:$B,$A337,CSV!F:F)/$C337</f>
        <v>#DIV/0!</v>
      </c>
      <c r="H337" s="10" t="e">
        <f>(SUMIF(CSV!$A:$A,$A337,CSV!D:D) +SUMIF(CSV!$B:$B,$A337,CSV!E:E))/$D337</f>
        <v>#DIV/0!</v>
      </c>
      <c r="I337" s="6" t="e">
        <f>SUMIF(CSV!$A:$A,$A337,CSV!D:D)/$B337</f>
        <v>#DIV/0!</v>
      </c>
      <c r="J337" s="6" t="e">
        <f>SUMIF(CSV!$B:$B,$A337,CSV!E:E)/$C337</f>
        <v>#DIV/0!</v>
      </c>
      <c r="K337" s="10" t="e">
        <f>(SUMIF(CSV!$A:$A,$A337,CSV!E:E) +SUMIF(CSV!$B:$B,$A337,CSV!D:D))/$D337</f>
        <v>#DIV/0!</v>
      </c>
      <c r="L337" s="6" t="e">
        <f>SUMIF(CSV!$A:$A,$A337,CSV!E:E)/$B337</f>
        <v>#DIV/0!</v>
      </c>
      <c r="M337" s="6" t="e">
        <f>SUMIF(CSV!$B:$B,$A337,CSV!D:D)/$C337</f>
        <v>#DIV/0!</v>
      </c>
      <c r="N337" s="10" t="e">
        <f>(SUMIF(CSV!$A:$A,$A337,CSV!L:L) +SUMIF(CSV!$B:$B,$A337,CSV!L:L))/$D337</f>
        <v>#DIV/0!</v>
      </c>
      <c r="O337" s="6" t="e">
        <f>SUMIF(CSV!$A:$A,$A337,CSV!L:L)/$B337</f>
        <v>#DIV/0!</v>
      </c>
      <c r="P337" s="6" t="e">
        <f>SUMIF(CSV!$B:$B,$A337,CSV!L:L)/$C337</f>
        <v>#DIV/0!</v>
      </c>
      <c r="Q337" s="10" t="e">
        <f>(SUMIF(CSV!$A:$A,$A337,CSV!H:H) +SUMIF(CSV!$B:$B,$A337,CSV!J:J))/$D337</f>
        <v>#DIV/0!</v>
      </c>
      <c r="R337" s="6" t="e">
        <f>SUMIF(CSV!$A:$A,$A337,CSV!H:H)/$B337</f>
        <v>#DIV/0!</v>
      </c>
      <c r="S337" s="6" t="e">
        <f>SUMIF(CSV!$B:$B,$A337,CSV!J:J)/$C337</f>
        <v>#DIV/0!</v>
      </c>
      <c r="T337" s="10" t="e">
        <f>(SUMIF(CSV!$A:$A,$A337,CSV!I:I) +SUMIF(CSV!$B:$B,$A337,CSV!K:K))/$D337</f>
        <v>#DIV/0!</v>
      </c>
      <c r="U337" s="6" t="e">
        <f>SUMIF(CSV!$A:$A,$A337,CSV!I:I)/$B337</f>
        <v>#DIV/0!</v>
      </c>
      <c r="V337" s="6" t="e">
        <f>SUMIF(CSV!$B:$B,$A337,CSV!K:K)/$C337</f>
        <v>#DIV/0!</v>
      </c>
      <c r="W337" s="10" t="e">
        <f>(SUMIF(CSV!$A:$A,$A337,CSV!Q:Q) +SUMIF(CSV!$B:$B,$A337,CSV!Q:Q))/$D337</f>
        <v>#DIV/0!</v>
      </c>
      <c r="X337" s="6" t="e">
        <f>SUMIF(CSV!$A:$A,$A337,CSV!Q:Q)/$B337</f>
        <v>#DIV/0!</v>
      </c>
      <c r="Y337" s="6" t="e">
        <f>SUMIF(CSV!$B:$B,$A337,CSV!Q:Q)/$C337</f>
        <v>#DIV/0!</v>
      </c>
      <c r="Z337" s="10" t="e">
        <f>(SUMIF(CSV!$A:$A,$A337,CSV!M:M) +SUMIF(CSV!$B:$B,$A337,CSV!O:O))/$D337</f>
        <v>#DIV/0!</v>
      </c>
      <c r="AA337" s="6" t="e">
        <f>SUMIF(CSV!$A:$A,$A337,CSV!M:M)/$B337</f>
        <v>#DIV/0!</v>
      </c>
      <c r="AB337" s="6" t="e">
        <f>SUMIF(CSV!$B:$B,$A337,CSV!O:O)/$C337</f>
        <v>#DIV/0!</v>
      </c>
      <c r="AC337" s="10" t="e">
        <f>(SUMIF(CSV!$A:$A,$A337,CSV!N:N) +SUMIF(CSV!$B:$B,$A337,CSV!P:P))/$D337</f>
        <v>#DIV/0!</v>
      </c>
      <c r="AD337" s="6" t="e">
        <f>SUMIF(CSV!$A:$A,$A337,CSV!N:N)/$B337</f>
        <v>#DIV/0!</v>
      </c>
      <c r="AE337" s="14" t="e">
        <f>SUMIF(CSV!$B:$B,$A337,CSV!P:P)/$C337</f>
        <v>#DIV/0!</v>
      </c>
    </row>
    <row r="338" spans="1:31" x14ac:dyDescent="0.3">
      <c r="A338" t="s">
        <v>436</v>
      </c>
      <c r="B338" s="9">
        <f>COUNTIF(CSV!A:A,A338)</f>
        <v>0</v>
      </c>
      <c r="C338" s="4">
        <f>COUNTIF(CSV!B:B,A338)</f>
        <v>0</v>
      </c>
      <c r="D338" s="4">
        <f t="shared" si="10"/>
        <v>0</v>
      </c>
      <c r="E338" s="10" t="e">
        <f>(SUMIF(CSV!$A:$A,$A338,CSV!F:F) +SUMIF(CSV!$B:$B,$A338,CSV!F:F))/$D338</f>
        <v>#DIV/0!</v>
      </c>
      <c r="F338" s="6" t="e">
        <f>SUMIF(CSV!$A:$A,$A338,CSV!F:F)/$B338</f>
        <v>#DIV/0!</v>
      </c>
      <c r="G338" s="6" t="e">
        <f>SUMIF(CSV!$B:$B,$A338,CSV!F:F)/$C338</f>
        <v>#DIV/0!</v>
      </c>
      <c r="H338" s="10" t="e">
        <f>(SUMIF(CSV!$A:$A,$A338,CSV!D:D) +SUMIF(CSV!$B:$B,$A338,CSV!E:E))/$D338</f>
        <v>#DIV/0!</v>
      </c>
      <c r="I338" s="6" t="e">
        <f>SUMIF(CSV!$A:$A,$A338,CSV!D:D)/$B338</f>
        <v>#DIV/0!</v>
      </c>
      <c r="J338" s="6" t="e">
        <f>SUMIF(CSV!$B:$B,$A338,CSV!E:E)/$C338</f>
        <v>#DIV/0!</v>
      </c>
      <c r="K338" s="10" t="e">
        <f>(SUMIF(CSV!$A:$A,$A338,CSV!E:E) +SUMIF(CSV!$B:$B,$A338,CSV!D:D))/$D338</f>
        <v>#DIV/0!</v>
      </c>
      <c r="L338" s="6" t="e">
        <f>SUMIF(CSV!$A:$A,$A338,CSV!E:E)/$B338</f>
        <v>#DIV/0!</v>
      </c>
      <c r="M338" s="6" t="e">
        <f>SUMIF(CSV!$B:$B,$A338,CSV!D:D)/$C338</f>
        <v>#DIV/0!</v>
      </c>
      <c r="N338" s="10" t="e">
        <f>(SUMIF(CSV!$A:$A,$A338,CSV!L:L) +SUMIF(CSV!$B:$B,$A338,CSV!L:L))/$D338</f>
        <v>#DIV/0!</v>
      </c>
      <c r="O338" s="6" t="e">
        <f>SUMIF(CSV!$A:$A,$A338,CSV!L:L)/$B338</f>
        <v>#DIV/0!</v>
      </c>
      <c r="P338" s="6" t="e">
        <f>SUMIF(CSV!$B:$B,$A338,CSV!L:L)/$C338</f>
        <v>#DIV/0!</v>
      </c>
      <c r="Q338" s="10" t="e">
        <f>(SUMIF(CSV!$A:$A,$A338,CSV!H:H) +SUMIF(CSV!$B:$B,$A338,CSV!J:J))/$D338</f>
        <v>#DIV/0!</v>
      </c>
      <c r="R338" s="6" t="e">
        <f>SUMIF(CSV!$A:$A,$A338,CSV!H:H)/$B338</f>
        <v>#DIV/0!</v>
      </c>
      <c r="S338" s="6" t="e">
        <f>SUMIF(CSV!$B:$B,$A338,CSV!J:J)/$C338</f>
        <v>#DIV/0!</v>
      </c>
      <c r="T338" s="10" t="e">
        <f>(SUMIF(CSV!$A:$A,$A338,CSV!I:I) +SUMIF(CSV!$B:$B,$A338,CSV!K:K))/$D338</f>
        <v>#DIV/0!</v>
      </c>
      <c r="U338" s="6" t="e">
        <f>SUMIF(CSV!$A:$A,$A338,CSV!I:I)/$B338</f>
        <v>#DIV/0!</v>
      </c>
      <c r="V338" s="6" t="e">
        <f>SUMIF(CSV!$B:$B,$A338,CSV!K:K)/$C338</f>
        <v>#DIV/0!</v>
      </c>
      <c r="W338" s="10" t="e">
        <f>(SUMIF(CSV!$A:$A,$A338,CSV!Q:Q) +SUMIF(CSV!$B:$B,$A338,CSV!Q:Q))/$D338</f>
        <v>#DIV/0!</v>
      </c>
      <c r="X338" s="6" t="e">
        <f>SUMIF(CSV!$A:$A,$A338,CSV!Q:Q)/$B338</f>
        <v>#DIV/0!</v>
      </c>
      <c r="Y338" s="6" t="e">
        <f>SUMIF(CSV!$B:$B,$A338,CSV!Q:Q)/$C338</f>
        <v>#DIV/0!</v>
      </c>
      <c r="Z338" s="10" t="e">
        <f>(SUMIF(CSV!$A:$A,$A338,CSV!M:M) +SUMIF(CSV!$B:$B,$A338,CSV!O:O))/$D338</f>
        <v>#DIV/0!</v>
      </c>
      <c r="AA338" s="6" t="e">
        <f>SUMIF(CSV!$A:$A,$A338,CSV!M:M)/$B338</f>
        <v>#DIV/0!</v>
      </c>
      <c r="AB338" s="6" t="e">
        <f>SUMIF(CSV!$B:$B,$A338,CSV!O:O)/$C338</f>
        <v>#DIV/0!</v>
      </c>
      <c r="AC338" s="10" t="e">
        <f>(SUMIF(CSV!$A:$A,$A338,CSV!N:N) +SUMIF(CSV!$B:$B,$A338,CSV!P:P))/$D338</f>
        <v>#DIV/0!</v>
      </c>
      <c r="AD338" s="6" t="e">
        <f>SUMIF(CSV!$A:$A,$A338,CSV!N:N)/$B338</f>
        <v>#DIV/0!</v>
      </c>
      <c r="AE338" s="14" t="e">
        <f>SUMIF(CSV!$B:$B,$A338,CSV!P:P)/$C338</f>
        <v>#DIV/0!</v>
      </c>
    </row>
    <row r="339" spans="1:31" x14ac:dyDescent="0.3">
      <c r="A339" t="s">
        <v>432</v>
      </c>
      <c r="B339" s="9">
        <f>COUNTIF(CSV!A:A,A339)</f>
        <v>0</v>
      </c>
      <c r="C339" s="4">
        <f>COUNTIF(CSV!B:B,A339)</f>
        <v>0</v>
      </c>
      <c r="D339" s="4">
        <f t="shared" si="10"/>
        <v>0</v>
      </c>
      <c r="E339" s="10" t="e">
        <f>(SUMIF(CSV!$A:$A,$A339,CSV!F:F) +SUMIF(CSV!$B:$B,$A339,CSV!F:F))/$D339</f>
        <v>#DIV/0!</v>
      </c>
      <c r="F339" s="6" t="e">
        <f>SUMIF(CSV!$A:$A,$A339,CSV!F:F)/$B339</f>
        <v>#DIV/0!</v>
      </c>
      <c r="G339" s="6" t="e">
        <f>SUMIF(CSV!$B:$B,$A339,CSV!F:F)/$C339</f>
        <v>#DIV/0!</v>
      </c>
      <c r="H339" s="10" t="e">
        <f>(SUMIF(CSV!$A:$A,$A339,CSV!D:D) +SUMIF(CSV!$B:$B,$A339,CSV!E:E))/$D339</f>
        <v>#DIV/0!</v>
      </c>
      <c r="I339" s="6" t="e">
        <f>SUMIF(CSV!$A:$A,$A339,CSV!D:D)/$B339</f>
        <v>#DIV/0!</v>
      </c>
      <c r="J339" s="6" t="e">
        <f>SUMIF(CSV!$B:$B,$A339,CSV!E:E)/$C339</f>
        <v>#DIV/0!</v>
      </c>
      <c r="K339" s="10" t="e">
        <f>(SUMIF(CSV!$A:$A,$A339,CSV!E:E) +SUMIF(CSV!$B:$B,$A339,CSV!D:D))/$D339</f>
        <v>#DIV/0!</v>
      </c>
      <c r="L339" s="6" t="e">
        <f>SUMIF(CSV!$A:$A,$A339,CSV!E:E)/$B339</f>
        <v>#DIV/0!</v>
      </c>
      <c r="M339" s="6" t="e">
        <f>SUMIF(CSV!$B:$B,$A339,CSV!D:D)/$C339</f>
        <v>#DIV/0!</v>
      </c>
      <c r="N339" s="10" t="e">
        <f>(SUMIF(CSV!$A:$A,$A339,CSV!L:L) +SUMIF(CSV!$B:$B,$A339,CSV!L:L))/$D339</f>
        <v>#DIV/0!</v>
      </c>
      <c r="O339" s="6" t="e">
        <f>SUMIF(CSV!$A:$A,$A339,CSV!L:L)/$B339</f>
        <v>#DIV/0!</v>
      </c>
      <c r="P339" s="6" t="e">
        <f>SUMIF(CSV!$B:$B,$A339,CSV!L:L)/$C339</f>
        <v>#DIV/0!</v>
      </c>
      <c r="Q339" s="10" t="e">
        <f>(SUMIF(CSV!$A:$A,$A339,CSV!H:H) +SUMIF(CSV!$B:$B,$A339,CSV!J:J))/$D339</f>
        <v>#DIV/0!</v>
      </c>
      <c r="R339" s="6" t="e">
        <f>SUMIF(CSV!$A:$A,$A339,CSV!H:H)/$B339</f>
        <v>#DIV/0!</v>
      </c>
      <c r="S339" s="6" t="e">
        <f>SUMIF(CSV!$B:$B,$A339,CSV!J:J)/$C339</f>
        <v>#DIV/0!</v>
      </c>
      <c r="T339" s="10" t="e">
        <f>(SUMIF(CSV!$A:$A,$A339,CSV!I:I) +SUMIF(CSV!$B:$B,$A339,CSV!K:K))/$D339</f>
        <v>#DIV/0!</v>
      </c>
      <c r="U339" s="6" t="e">
        <f>SUMIF(CSV!$A:$A,$A339,CSV!I:I)/$B339</f>
        <v>#DIV/0!</v>
      </c>
      <c r="V339" s="6" t="e">
        <f>SUMIF(CSV!$B:$B,$A339,CSV!K:K)/$C339</f>
        <v>#DIV/0!</v>
      </c>
      <c r="W339" s="10" t="e">
        <f>(SUMIF(CSV!$A:$A,$A339,CSV!Q:Q) +SUMIF(CSV!$B:$B,$A339,CSV!Q:Q))/$D339</f>
        <v>#DIV/0!</v>
      </c>
      <c r="X339" s="6" t="e">
        <f>SUMIF(CSV!$A:$A,$A339,CSV!Q:Q)/$B339</f>
        <v>#DIV/0!</v>
      </c>
      <c r="Y339" s="6" t="e">
        <f>SUMIF(CSV!$B:$B,$A339,CSV!Q:Q)/$C339</f>
        <v>#DIV/0!</v>
      </c>
      <c r="Z339" s="10" t="e">
        <f>(SUMIF(CSV!$A:$A,$A339,CSV!M:M) +SUMIF(CSV!$B:$B,$A339,CSV!O:O))/$D339</f>
        <v>#DIV/0!</v>
      </c>
      <c r="AA339" s="6" t="e">
        <f>SUMIF(CSV!$A:$A,$A339,CSV!M:M)/$B339</f>
        <v>#DIV/0!</v>
      </c>
      <c r="AB339" s="6" t="e">
        <f>SUMIF(CSV!$B:$B,$A339,CSV!O:O)/$C339</f>
        <v>#DIV/0!</v>
      </c>
      <c r="AC339" s="10" t="e">
        <f>(SUMIF(CSV!$A:$A,$A339,CSV!N:N) +SUMIF(CSV!$B:$B,$A339,CSV!P:P))/$D339</f>
        <v>#DIV/0!</v>
      </c>
      <c r="AD339" s="6" t="e">
        <f>SUMIF(CSV!$A:$A,$A339,CSV!N:N)/$B339</f>
        <v>#DIV/0!</v>
      </c>
      <c r="AE339" s="14" t="e">
        <f>SUMIF(CSV!$B:$B,$A339,CSV!P:P)/$C339</f>
        <v>#DIV/0!</v>
      </c>
    </row>
    <row r="340" spans="1:31" x14ac:dyDescent="0.3">
      <c r="A340" t="s">
        <v>418</v>
      </c>
      <c r="B340" s="9">
        <f>COUNTIF(CSV!A:A,A340)</f>
        <v>0</v>
      </c>
      <c r="C340" s="4">
        <f>COUNTIF(CSV!B:B,A340)</f>
        <v>0</v>
      </c>
      <c r="D340" s="4">
        <f t="shared" si="10"/>
        <v>0</v>
      </c>
      <c r="E340" s="10" t="e">
        <f>(SUMIF(CSV!$A:$A,$A340,CSV!F:F) +SUMIF(CSV!$B:$B,$A340,CSV!F:F))/$D340</f>
        <v>#DIV/0!</v>
      </c>
      <c r="F340" s="6" t="e">
        <f>SUMIF(CSV!$A:$A,$A340,CSV!F:F)/$B340</f>
        <v>#DIV/0!</v>
      </c>
      <c r="G340" s="6" t="e">
        <f>SUMIF(CSV!$B:$B,$A340,CSV!F:F)/$C340</f>
        <v>#DIV/0!</v>
      </c>
      <c r="H340" s="10" t="e">
        <f>(SUMIF(CSV!$A:$A,$A340,CSV!D:D) +SUMIF(CSV!$B:$B,$A340,CSV!E:E))/$D340</f>
        <v>#DIV/0!</v>
      </c>
      <c r="I340" s="6" t="e">
        <f>SUMIF(CSV!$A:$A,$A340,CSV!D:D)/$B340</f>
        <v>#DIV/0!</v>
      </c>
      <c r="J340" s="6" t="e">
        <f>SUMIF(CSV!$B:$B,$A340,CSV!E:E)/$C340</f>
        <v>#DIV/0!</v>
      </c>
      <c r="K340" s="10" t="e">
        <f>(SUMIF(CSV!$A:$A,$A340,CSV!E:E) +SUMIF(CSV!$B:$B,$A340,CSV!D:D))/$D340</f>
        <v>#DIV/0!</v>
      </c>
      <c r="L340" s="6" t="e">
        <f>SUMIF(CSV!$A:$A,$A340,CSV!E:E)/$B340</f>
        <v>#DIV/0!</v>
      </c>
      <c r="M340" s="6" t="e">
        <f>SUMIF(CSV!$B:$B,$A340,CSV!D:D)/$C340</f>
        <v>#DIV/0!</v>
      </c>
      <c r="N340" s="10" t="e">
        <f>(SUMIF(CSV!$A:$A,$A340,CSV!L:L) +SUMIF(CSV!$B:$B,$A340,CSV!L:L))/$D340</f>
        <v>#DIV/0!</v>
      </c>
      <c r="O340" s="6" t="e">
        <f>SUMIF(CSV!$A:$A,$A340,CSV!L:L)/$B340</f>
        <v>#DIV/0!</v>
      </c>
      <c r="P340" s="6" t="e">
        <f>SUMIF(CSV!$B:$B,$A340,CSV!L:L)/$C340</f>
        <v>#DIV/0!</v>
      </c>
      <c r="Q340" s="10" t="e">
        <f>(SUMIF(CSV!$A:$A,$A340,CSV!H:H) +SUMIF(CSV!$B:$B,$A340,CSV!J:J))/$D340</f>
        <v>#DIV/0!</v>
      </c>
      <c r="R340" s="6" t="e">
        <f>SUMIF(CSV!$A:$A,$A340,CSV!H:H)/$B340</f>
        <v>#DIV/0!</v>
      </c>
      <c r="S340" s="6" t="e">
        <f>SUMIF(CSV!$B:$B,$A340,CSV!J:J)/$C340</f>
        <v>#DIV/0!</v>
      </c>
      <c r="T340" s="10" t="e">
        <f>(SUMIF(CSV!$A:$A,$A340,CSV!I:I) +SUMIF(CSV!$B:$B,$A340,CSV!K:K))/$D340</f>
        <v>#DIV/0!</v>
      </c>
      <c r="U340" s="6" t="e">
        <f>SUMIF(CSV!$A:$A,$A340,CSV!I:I)/$B340</f>
        <v>#DIV/0!</v>
      </c>
      <c r="V340" s="6" t="e">
        <f>SUMIF(CSV!$B:$B,$A340,CSV!K:K)/$C340</f>
        <v>#DIV/0!</v>
      </c>
      <c r="W340" s="10" t="e">
        <f>(SUMIF(CSV!$A:$A,$A340,CSV!Q:Q) +SUMIF(CSV!$B:$B,$A340,CSV!Q:Q))/$D340</f>
        <v>#DIV/0!</v>
      </c>
      <c r="X340" s="6" t="e">
        <f>SUMIF(CSV!$A:$A,$A340,CSV!Q:Q)/$B340</f>
        <v>#DIV/0!</v>
      </c>
      <c r="Y340" s="6" t="e">
        <f>SUMIF(CSV!$B:$B,$A340,CSV!Q:Q)/$C340</f>
        <v>#DIV/0!</v>
      </c>
      <c r="Z340" s="10" t="e">
        <f>(SUMIF(CSV!$A:$A,$A340,CSV!M:M) +SUMIF(CSV!$B:$B,$A340,CSV!O:O))/$D340</f>
        <v>#DIV/0!</v>
      </c>
      <c r="AA340" s="6" t="e">
        <f>SUMIF(CSV!$A:$A,$A340,CSV!M:M)/$B340</f>
        <v>#DIV/0!</v>
      </c>
      <c r="AB340" s="6" t="e">
        <f>SUMIF(CSV!$B:$B,$A340,CSV!O:O)/$C340</f>
        <v>#DIV/0!</v>
      </c>
      <c r="AC340" s="10" t="e">
        <f>(SUMIF(CSV!$A:$A,$A340,CSV!N:N) +SUMIF(CSV!$B:$B,$A340,CSV!P:P))/$D340</f>
        <v>#DIV/0!</v>
      </c>
      <c r="AD340" s="6" t="e">
        <f>SUMIF(CSV!$A:$A,$A340,CSV!N:N)/$B340</f>
        <v>#DIV/0!</v>
      </c>
      <c r="AE340" s="14" t="e">
        <f>SUMIF(CSV!$B:$B,$A340,CSV!P:P)/$C340</f>
        <v>#DIV/0!</v>
      </c>
    </row>
    <row r="341" spans="1:31" x14ac:dyDescent="0.3">
      <c r="A341" t="s">
        <v>434</v>
      </c>
      <c r="B341" s="9">
        <f>COUNTIF(CSV!A:A,A341)</f>
        <v>0</v>
      </c>
      <c r="C341" s="4">
        <f>COUNTIF(CSV!B:B,A341)</f>
        <v>0</v>
      </c>
      <c r="D341" s="4">
        <f t="shared" si="10"/>
        <v>0</v>
      </c>
      <c r="E341" s="10" t="e">
        <f>(SUMIF(CSV!$A:$A,$A341,CSV!F:F) +SUMIF(CSV!$B:$B,$A341,CSV!F:F))/$D341</f>
        <v>#DIV/0!</v>
      </c>
      <c r="F341" s="6" t="e">
        <f>SUMIF(CSV!$A:$A,$A341,CSV!F:F)/$B341</f>
        <v>#DIV/0!</v>
      </c>
      <c r="G341" s="6" t="e">
        <f>SUMIF(CSV!$B:$B,$A341,CSV!F:F)/$C341</f>
        <v>#DIV/0!</v>
      </c>
      <c r="H341" s="10" t="e">
        <f>(SUMIF(CSV!$A:$A,$A341,CSV!D:D) +SUMIF(CSV!$B:$B,$A341,CSV!E:E))/$D341</f>
        <v>#DIV/0!</v>
      </c>
      <c r="I341" s="6" t="e">
        <f>SUMIF(CSV!$A:$A,$A341,CSV!D:D)/$B341</f>
        <v>#DIV/0!</v>
      </c>
      <c r="J341" s="6" t="e">
        <f>SUMIF(CSV!$B:$B,$A341,CSV!E:E)/$C341</f>
        <v>#DIV/0!</v>
      </c>
      <c r="K341" s="10" t="e">
        <f>(SUMIF(CSV!$A:$A,$A341,CSV!E:E) +SUMIF(CSV!$B:$B,$A341,CSV!D:D))/$D341</f>
        <v>#DIV/0!</v>
      </c>
      <c r="L341" s="6" t="e">
        <f>SUMIF(CSV!$A:$A,$A341,CSV!E:E)/$B341</f>
        <v>#DIV/0!</v>
      </c>
      <c r="M341" s="6" t="e">
        <f>SUMIF(CSV!$B:$B,$A341,CSV!D:D)/$C341</f>
        <v>#DIV/0!</v>
      </c>
      <c r="N341" s="10" t="e">
        <f>(SUMIF(CSV!$A:$A,$A341,CSV!L:L) +SUMIF(CSV!$B:$B,$A341,CSV!L:L))/$D341</f>
        <v>#DIV/0!</v>
      </c>
      <c r="O341" s="6" t="e">
        <f>SUMIF(CSV!$A:$A,$A341,CSV!L:L)/$B341</f>
        <v>#DIV/0!</v>
      </c>
      <c r="P341" s="6" t="e">
        <f>SUMIF(CSV!$B:$B,$A341,CSV!L:L)/$C341</f>
        <v>#DIV/0!</v>
      </c>
      <c r="Q341" s="10" t="e">
        <f>(SUMIF(CSV!$A:$A,$A341,CSV!H:H) +SUMIF(CSV!$B:$B,$A341,CSV!J:J))/$D341</f>
        <v>#DIV/0!</v>
      </c>
      <c r="R341" s="6" t="e">
        <f>SUMIF(CSV!$A:$A,$A341,CSV!H:H)/$B341</f>
        <v>#DIV/0!</v>
      </c>
      <c r="S341" s="6" t="e">
        <f>SUMIF(CSV!$B:$B,$A341,CSV!J:J)/$C341</f>
        <v>#DIV/0!</v>
      </c>
      <c r="T341" s="10" t="e">
        <f>(SUMIF(CSV!$A:$A,$A341,CSV!I:I) +SUMIF(CSV!$B:$B,$A341,CSV!K:K))/$D341</f>
        <v>#DIV/0!</v>
      </c>
      <c r="U341" s="6" t="e">
        <f>SUMIF(CSV!$A:$A,$A341,CSV!I:I)/$B341</f>
        <v>#DIV/0!</v>
      </c>
      <c r="V341" s="6" t="e">
        <f>SUMIF(CSV!$B:$B,$A341,CSV!K:K)/$C341</f>
        <v>#DIV/0!</v>
      </c>
      <c r="W341" s="10" t="e">
        <f>(SUMIF(CSV!$A:$A,$A341,CSV!Q:Q) +SUMIF(CSV!$B:$B,$A341,CSV!Q:Q))/$D341</f>
        <v>#DIV/0!</v>
      </c>
      <c r="X341" s="6" t="e">
        <f>SUMIF(CSV!$A:$A,$A341,CSV!Q:Q)/$B341</f>
        <v>#DIV/0!</v>
      </c>
      <c r="Y341" s="6" t="e">
        <f>SUMIF(CSV!$B:$B,$A341,CSV!Q:Q)/$C341</f>
        <v>#DIV/0!</v>
      </c>
      <c r="Z341" s="10" t="e">
        <f>(SUMIF(CSV!$A:$A,$A341,CSV!M:M) +SUMIF(CSV!$B:$B,$A341,CSV!O:O))/$D341</f>
        <v>#DIV/0!</v>
      </c>
      <c r="AA341" s="6" t="e">
        <f>SUMIF(CSV!$A:$A,$A341,CSV!M:M)/$B341</f>
        <v>#DIV/0!</v>
      </c>
      <c r="AB341" s="6" t="e">
        <f>SUMIF(CSV!$B:$B,$A341,CSV!O:O)/$C341</f>
        <v>#DIV/0!</v>
      </c>
      <c r="AC341" s="10" t="e">
        <f>(SUMIF(CSV!$A:$A,$A341,CSV!N:N) +SUMIF(CSV!$B:$B,$A341,CSV!P:P))/$D341</f>
        <v>#DIV/0!</v>
      </c>
      <c r="AD341" s="6" t="e">
        <f>SUMIF(CSV!$A:$A,$A341,CSV!N:N)/$B341</f>
        <v>#DIV/0!</v>
      </c>
      <c r="AE341" s="14" t="e">
        <f>SUMIF(CSV!$B:$B,$A341,CSV!P:P)/$C341</f>
        <v>#DIV/0!</v>
      </c>
    </row>
    <row r="342" spans="1:31" x14ac:dyDescent="0.3">
      <c r="A342" t="s">
        <v>421</v>
      </c>
      <c r="B342" s="9">
        <f>COUNTIF(CSV!A:A,A342)</f>
        <v>0</v>
      </c>
      <c r="C342" s="4">
        <f>COUNTIF(CSV!B:B,A342)</f>
        <v>0</v>
      </c>
      <c r="D342" s="4">
        <f t="shared" si="10"/>
        <v>0</v>
      </c>
      <c r="E342" s="10" t="e">
        <f>(SUMIF(CSV!$A:$A,$A342,CSV!F:F) +SUMIF(CSV!$B:$B,$A342,CSV!F:F))/$D342</f>
        <v>#DIV/0!</v>
      </c>
      <c r="F342" s="6" t="e">
        <f>SUMIF(CSV!$A:$A,$A342,CSV!F:F)/$B342</f>
        <v>#DIV/0!</v>
      </c>
      <c r="G342" s="6" t="e">
        <f>SUMIF(CSV!$B:$B,$A342,CSV!F:F)/$C342</f>
        <v>#DIV/0!</v>
      </c>
      <c r="H342" s="10" t="e">
        <f>(SUMIF(CSV!$A:$A,$A342,CSV!D:D) +SUMIF(CSV!$B:$B,$A342,CSV!E:E))/$D342</f>
        <v>#DIV/0!</v>
      </c>
      <c r="I342" s="6" t="e">
        <f>SUMIF(CSV!$A:$A,$A342,CSV!D:D)/$B342</f>
        <v>#DIV/0!</v>
      </c>
      <c r="J342" s="6" t="e">
        <f>SUMIF(CSV!$B:$B,$A342,CSV!E:E)/$C342</f>
        <v>#DIV/0!</v>
      </c>
      <c r="K342" s="10" t="e">
        <f>(SUMIF(CSV!$A:$A,$A342,CSV!E:E) +SUMIF(CSV!$B:$B,$A342,CSV!D:D))/$D342</f>
        <v>#DIV/0!</v>
      </c>
      <c r="L342" s="6" t="e">
        <f>SUMIF(CSV!$A:$A,$A342,CSV!E:E)/$B342</f>
        <v>#DIV/0!</v>
      </c>
      <c r="M342" s="6" t="e">
        <f>SUMIF(CSV!$B:$B,$A342,CSV!D:D)/$C342</f>
        <v>#DIV/0!</v>
      </c>
      <c r="N342" s="10" t="e">
        <f>(SUMIF(CSV!$A:$A,$A342,CSV!L:L) +SUMIF(CSV!$B:$B,$A342,CSV!L:L))/$D342</f>
        <v>#DIV/0!</v>
      </c>
      <c r="O342" s="6" t="e">
        <f>SUMIF(CSV!$A:$A,$A342,CSV!L:L)/$B342</f>
        <v>#DIV/0!</v>
      </c>
      <c r="P342" s="6" t="e">
        <f>SUMIF(CSV!$B:$B,$A342,CSV!L:L)/$C342</f>
        <v>#DIV/0!</v>
      </c>
      <c r="Q342" s="10" t="e">
        <f>(SUMIF(CSV!$A:$A,$A342,CSV!H:H) +SUMIF(CSV!$B:$B,$A342,CSV!J:J))/$D342</f>
        <v>#DIV/0!</v>
      </c>
      <c r="R342" s="6" t="e">
        <f>SUMIF(CSV!$A:$A,$A342,CSV!H:H)/$B342</f>
        <v>#DIV/0!</v>
      </c>
      <c r="S342" s="6" t="e">
        <f>SUMIF(CSV!$B:$B,$A342,CSV!J:J)/$C342</f>
        <v>#DIV/0!</v>
      </c>
      <c r="T342" s="10" t="e">
        <f>(SUMIF(CSV!$A:$A,$A342,CSV!I:I) +SUMIF(CSV!$B:$B,$A342,CSV!K:K))/$D342</f>
        <v>#DIV/0!</v>
      </c>
      <c r="U342" s="6" t="e">
        <f>SUMIF(CSV!$A:$A,$A342,CSV!I:I)/$B342</f>
        <v>#DIV/0!</v>
      </c>
      <c r="V342" s="6" t="e">
        <f>SUMIF(CSV!$B:$B,$A342,CSV!K:K)/$C342</f>
        <v>#DIV/0!</v>
      </c>
      <c r="W342" s="10" t="e">
        <f>(SUMIF(CSV!$A:$A,$A342,CSV!Q:Q) +SUMIF(CSV!$B:$B,$A342,CSV!Q:Q))/$D342</f>
        <v>#DIV/0!</v>
      </c>
      <c r="X342" s="6" t="e">
        <f>SUMIF(CSV!$A:$A,$A342,CSV!Q:Q)/$B342</f>
        <v>#DIV/0!</v>
      </c>
      <c r="Y342" s="6" t="e">
        <f>SUMIF(CSV!$B:$B,$A342,CSV!Q:Q)/$C342</f>
        <v>#DIV/0!</v>
      </c>
      <c r="Z342" s="10" t="e">
        <f>(SUMIF(CSV!$A:$A,$A342,CSV!M:M) +SUMIF(CSV!$B:$B,$A342,CSV!O:O))/$D342</f>
        <v>#DIV/0!</v>
      </c>
      <c r="AA342" s="6" t="e">
        <f>SUMIF(CSV!$A:$A,$A342,CSV!M:M)/$B342</f>
        <v>#DIV/0!</v>
      </c>
      <c r="AB342" s="6" t="e">
        <f>SUMIF(CSV!$B:$B,$A342,CSV!O:O)/$C342</f>
        <v>#DIV/0!</v>
      </c>
      <c r="AC342" s="10" t="e">
        <f>(SUMIF(CSV!$A:$A,$A342,CSV!N:N) +SUMIF(CSV!$B:$B,$A342,CSV!P:P))/$D342</f>
        <v>#DIV/0!</v>
      </c>
      <c r="AD342" s="6" t="e">
        <f>SUMIF(CSV!$A:$A,$A342,CSV!N:N)/$B342</f>
        <v>#DIV/0!</v>
      </c>
      <c r="AE342" s="14" t="e">
        <f>SUMIF(CSV!$B:$B,$A342,CSV!P:P)/$C342</f>
        <v>#DIV/0!</v>
      </c>
    </row>
    <row r="343" spans="1:31" x14ac:dyDescent="0.3">
      <c r="A343" t="s">
        <v>419</v>
      </c>
      <c r="B343" s="9">
        <f>COUNTIF(CSV!A:A,A343)</f>
        <v>0</v>
      </c>
      <c r="C343" s="4">
        <f>COUNTIF(CSV!B:B,A343)</f>
        <v>0</v>
      </c>
      <c r="D343" s="4">
        <f t="shared" si="10"/>
        <v>0</v>
      </c>
      <c r="E343" s="10" t="e">
        <f>(SUMIF(CSV!$A:$A,$A343,CSV!F:F) +SUMIF(CSV!$B:$B,$A343,CSV!F:F))/$D343</f>
        <v>#DIV/0!</v>
      </c>
      <c r="F343" s="6" t="e">
        <f>SUMIF(CSV!$A:$A,$A343,CSV!F:F)/$B343</f>
        <v>#DIV/0!</v>
      </c>
      <c r="G343" s="6" t="e">
        <f>SUMIF(CSV!$B:$B,$A343,CSV!F:F)/$C343</f>
        <v>#DIV/0!</v>
      </c>
      <c r="H343" s="10" t="e">
        <f>(SUMIF(CSV!$A:$A,$A343,CSV!D:D) +SUMIF(CSV!$B:$B,$A343,CSV!E:E))/$D343</f>
        <v>#DIV/0!</v>
      </c>
      <c r="I343" s="6" t="e">
        <f>SUMIF(CSV!$A:$A,$A343,CSV!D:D)/$B343</f>
        <v>#DIV/0!</v>
      </c>
      <c r="J343" s="6" t="e">
        <f>SUMIF(CSV!$B:$B,$A343,CSV!E:E)/$C343</f>
        <v>#DIV/0!</v>
      </c>
      <c r="K343" s="10" t="e">
        <f>(SUMIF(CSV!$A:$A,$A343,CSV!E:E) +SUMIF(CSV!$B:$B,$A343,CSV!D:D))/$D343</f>
        <v>#DIV/0!</v>
      </c>
      <c r="L343" s="6" t="e">
        <f>SUMIF(CSV!$A:$A,$A343,CSV!E:E)/$B343</f>
        <v>#DIV/0!</v>
      </c>
      <c r="M343" s="6" t="e">
        <f>SUMIF(CSV!$B:$B,$A343,CSV!D:D)/$C343</f>
        <v>#DIV/0!</v>
      </c>
      <c r="N343" s="10" t="e">
        <f>(SUMIF(CSV!$A:$A,$A343,CSV!L:L) +SUMIF(CSV!$B:$B,$A343,CSV!L:L))/$D343</f>
        <v>#DIV/0!</v>
      </c>
      <c r="O343" s="6" t="e">
        <f>SUMIF(CSV!$A:$A,$A343,CSV!L:L)/$B343</f>
        <v>#DIV/0!</v>
      </c>
      <c r="P343" s="6" t="e">
        <f>SUMIF(CSV!$B:$B,$A343,CSV!L:L)/$C343</f>
        <v>#DIV/0!</v>
      </c>
      <c r="Q343" s="10" t="e">
        <f>(SUMIF(CSV!$A:$A,$A343,CSV!H:H) +SUMIF(CSV!$B:$B,$A343,CSV!J:J))/$D343</f>
        <v>#DIV/0!</v>
      </c>
      <c r="R343" s="6" t="e">
        <f>SUMIF(CSV!$A:$A,$A343,CSV!H:H)/$B343</f>
        <v>#DIV/0!</v>
      </c>
      <c r="S343" s="6" t="e">
        <f>SUMIF(CSV!$B:$B,$A343,CSV!J:J)/$C343</f>
        <v>#DIV/0!</v>
      </c>
      <c r="T343" s="10" t="e">
        <f>(SUMIF(CSV!$A:$A,$A343,CSV!I:I) +SUMIF(CSV!$B:$B,$A343,CSV!K:K))/$D343</f>
        <v>#DIV/0!</v>
      </c>
      <c r="U343" s="6" t="e">
        <f>SUMIF(CSV!$A:$A,$A343,CSV!I:I)/$B343</f>
        <v>#DIV/0!</v>
      </c>
      <c r="V343" s="6" t="e">
        <f>SUMIF(CSV!$B:$B,$A343,CSV!K:K)/$C343</f>
        <v>#DIV/0!</v>
      </c>
      <c r="W343" s="10" t="e">
        <f>(SUMIF(CSV!$A:$A,$A343,CSV!Q:Q) +SUMIF(CSV!$B:$B,$A343,CSV!Q:Q))/$D343</f>
        <v>#DIV/0!</v>
      </c>
      <c r="X343" s="6" t="e">
        <f>SUMIF(CSV!$A:$A,$A343,CSV!Q:Q)/$B343</f>
        <v>#DIV/0!</v>
      </c>
      <c r="Y343" s="6" t="e">
        <f>SUMIF(CSV!$B:$B,$A343,CSV!Q:Q)/$C343</f>
        <v>#DIV/0!</v>
      </c>
      <c r="Z343" s="10" t="e">
        <f>(SUMIF(CSV!$A:$A,$A343,CSV!M:M) +SUMIF(CSV!$B:$B,$A343,CSV!O:O))/$D343</f>
        <v>#DIV/0!</v>
      </c>
      <c r="AA343" s="6" t="e">
        <f>SUMIF(CSV!$A:$A,$A343,CSV!M:M)/$B343</f>
        <v>#DIV/0!</v>
      </c>
      <c r="AB343" s="6" t="e">
        <f>SUMIF(CSV!$B:$B,$A343,CSV!O:O)/$C343</f>
        <v>#DIV/0!</v>
      </c>
      <c r="AC343" s="10" t="e">
        <f>(SUMIF(CSV!$A:$A,$A343,CSV!N:N) +SUMIF(CSV!$B:$B,$A343,CSV!P:P))/$D343</f>
        <v>#DIV/0!</v>
      </c>
      <c r="AD343" s="6" t="e">
        <f>SUMIF(CSV!$A:$A,$A343,CSV!N:N)/$B343</f>
        <v>#DIV/0!</v>
      </c>
      <c r="AE343" s="14" t="e">
        <f>SUMIF(CSV!$B:$B,$A343,CSV!P:P)/$C343</f>
        <v>#DIV/0!</v>
      </c>
    </row>
    <row r="344" spans="1:31" x14ac:dyDescent="0.3">
      <c r="A344" t="s">
        <v>422</v>
      </c>
      <c r="B344" s="9">
        <f>COUNTIF(CSV!A:A,A344)</f>
        <v>0</v>
      </c>
      <c r="C344" s="4">
        <f>COUNTIF(CSV!B:B,A344)</f>
        <v>0</v>
      </c>
      <c r="D344" s="4">
        <f t="shared" si="10"/>
        <v>0</v>
      </c>
      <c r="E344" s="10" t="e">
        <f>(SUMIF(CSV!$A:$A,$A344,CSV!F:F) +SUMIF(CSV!$B:$B,$A344,CSV!F:F))/$D344</f>
        <v>#DIV/0!</v>
      </c>
      <c r="F344" s="6" t="e">
        <f>SUMIF(CSV!$A:$A,$A344,CSV!F:F)/$B344</f>
        <v>#DIV/0!</v>
      </c>
      <c r="G344" s="6" t="e">
        <f>SUMIF(CSV!$B:$B,$A344,CSV!F:F)/$C344</f>
        <v>#DIV/0!</v>
      </c>
      <c r="H344" s="10" t="e">
        <f>(SUMIF(CSV!$A:$A,$A344,CSV!D:D) +SUMIF(CSV!$B:$B,$A344,CSV!E:E))/$D344</f>
        <v>#DIV/0!</v>
      </c>
      <c r="I344" s="6" t="e">
        <f>SUMIF(CSV!$A:$A,$A344,CSV!D:D)/$B344</f>
        <v>#DIV/0!</v>
      </c>
      <c r="J344" s="6" t="e">
        <f>SUMIF(CSV!$B:$B,$A344,CSV!E:E)/$C344</f>
        <v>#DIV/0!</v>
      </c>
      <c r="K344" s="10" t="e">
        <f>(SUMIF(CSV!$A:$A,$A344,CSV!E:E) +SUMIF(CSV!$B:$B,$A344,CSV!D:D))/$D344</f>
        <v>#DIV/0!</v>
      </c>
      <c r="L344" s="6" t="e">
        <f>SUMIF(CSV!$A:$A,$A344,CSV!E:E)/$B344</f>
        <v>#DIV/0!</v>
      </c>
      <c r="M344" s="6" t="e">
        <f>SUMIF(CSV!$B:$B,$A344,CSV!D:D)/$C344</f>
        <v>#DIV/0!</v>
      </c>
      <c r="N344" s="10" t="e">
        <f>(SUMIF(CSV!$A:$A,$A344,CSV!L:L) +SUMIF(CSV!$B:$B,$A344,CSV!L:L))/$D344</f>
        <v>#DIV/0!</v>
      </c>
      <c r="O344" s="6" t="e">
        <f>SUMIF(CSV!$A:$A,$A344,CSV!L:L)/$B344</f>
        <v>#DIV/0!</v>
      </c>
      <c r="P344" s="6" t="e">
        <f>SUMIF(CSV!$B:$B,$A344,CSV!L:L)/$C344</f>
        <v>#DIV/0!</v>
      </c>
      <c r="Q344" s="10" t="e">
        <f>(SUMIF(CSV!$A:$A,$A344,CSV!H:H) +SUMIF(CSV!$B:$B,$A344,CSV!J:J))/$D344</f>
        <v>#DIV/0!</v>
      </c>
      <c r="R344" s="6" t="e">
        <f>SUMIF(CSV!$A:$A,$A344,CSV!H:H)/$B344</f>
        <v>#DIV/0!</v>
      </c>
      <c r="S344" s="6" t="e">
        <f>SUMIF(CSV!$B:$B,$A344,CSV!J:J)/$C344</f>
        <v>#DIV/0!</v>
      </c>
      <c r="T344" s="10" t="e">
        <f>(SUMIF(CSV!$A:$A,$A344,CSV!I:I) +SUMIF(CSV!$B:$B,$A344,CSV!K:K))/$D344</f>
        <v>#DIV/0!</v>
      </c>
      <c r="U344" s="6" t="e">
        <f>SUMIF(CSV!$A:$A,$A344,CSV!I:I)/$B344</f>
        <v>#DIV/0!</v>
      </c>
      <c r="V344" s="6" t="e">
        <f>SUMIF(CSV!$B:$B,$A344,CSV!K:K)/$C344</f>
        <v>#DIV/0!</v>
      </c>
      <c r="W344" s="10" t="e">
        <f>(SUMIF(CSV!$A:$A,$A344,CSV!Q:Q) +SUMIF(CSV!$B:$B,$A344,CSV!Q:Q))/$D344</f>
        <v>#DIV/0!</v>
      </c>
      <c r="X344" s="6" t="e">
        <f>SUMIF(CSV!$A:$A,$A344,CSV!Q:Q)/$B344</f>
        <v>#DIV/0!</v>
      </c>
      <c r="Y344" s="6" t="e">
        <f>SUMIF(CSV!$B:$B,$A344,CSV!Q:Q)/$C344</f>
        <v>#DIV/0!</v>
      </c>
      <c r="Z344" s="10" t="e">
        <f>(SUMIF(CSV!$A:$A,$A344,CSV!M:M) +SUMIF(CSV!$B:$B,$A344,CSV!O:O))/$D344</f>
        <v>#DIV/0!</v>
      </c>
      <c r="AA344" s="6" t="e">
        <f>SUMIF(CSV!$A:$A,$A344,CSV!M:M)/$B344</f>
        <v>#DIV/0!</v>
      </c>
      <c r="AB344" s="6" t="e">
        <f>SUMIF(CSV!$B:$B,$A344,CSV!O:O)/$C344</f>
        <v>#DIV/0!</v>
      </c>
      <c r="AC344" s="10" t="e">
        <f>(SUMIF(CSV!$A:$A,$A344,CSV!N:N) +SUMIF(CSV!$B:$B,$A344,CSV!P:P))/$D344</f>
        <v>#DIV/0!</v>
      </c>
      <c r="AD344" s="6" t="e">
        <f>SUMIF(CSV!$A:$A,$A344,CSV!N:N)/$B344</f>
        <v>#DIV/0!</v>
      </c>
      <c r="AE344" s="14" t="e">
        <f>SUMIF(CSV!$B:$B,$A344,CSV!P:P)/$C344</f>
        <v>#DIV/0!</v>
      </c>
    </row>
    <row r="345" spans="1:31" x14ac:dyDescent="0.3">
      <c r="A345" t="s">
        <v>424</v>
      </c>
      <c r="B345" s="9">
        <f>COUNTIF(CSV!A:A,A345)</f>
        <v>0</v>
      </c>
      <c r="C345" s="4">
        <f>COUNTIF(CSV!B:B,A345)</f>
        <v>0</v>
      </c>
      <c r="D345" s="4">
        <f t="shared" si="10"/>
        <v>0</v>
      </c>
      <c r="E345" s="10" t="e">
        <f>(SUMIF(CSV!$A:$A,$A345,CSV!F:F) +SUMIF(CSV!$B:$B,$A345,CSV!F:F))/$D345</f>
        <v>#DIV/0!</v>
      </c>
      <c r="F345" s="6" t="e">
        <f>SUMIF(CSV!$A:$A,$A345,CSV!F:F)/$B345</f>
        <v>#DIV/0!</v>
      </c>
      <c r="G345" s="6" t="e">
        <f>SUMIF(CSV!$B:$B,$A345,CSV!F:F)/$C345</f>
        <v>#DIV/0!</v>
      </c>
      <c r="H345" s="10" t="e">
        <f>(SUMIF(CSV!$A:$A,$A345,CSV!D:D) +SUMIF(CSV!$B:$B,$A345,CSV!E:E))/$D345</f>
        <v>#DIV/0!</v>
      </c>
      <c r="I345" s="6" t="e">
        <f>SUMIF(CSV!$A:$A,$A345,CSV!D:D)/$B345</f>
        <v>#DIV/0!</v>
      </c>
      <c r="J345" s="6" t="e">
        <f>SUMIF(CSV!$B:$B,$A345,CSV!E:E)/$C345</f>
        <v>#DIV/0!</v>
      </c>
      <c r="K345" s="10" t="e">
        <f>(SUMIF(CSV!$A:$A,$A345,CSV!E:E) +SUMIF(CSV!$B:$B,$A345,CSV!D:D))/$D345</f>
        <v>#DIV/0!</v>
      </c>
      <c r="L345" s="6" t="e">
        <f>SUMIF(CSV!$A:$A,$A345,CSV!E:E)/$B345</f>
        <v>#DIV/0!</v>
      </c>
      <c r="M345" s="6" t="e">
        <f>SUMIF(CSV!$B:$B,$A345,CSV!D:D)/$C345</f>
        <v>#DIV/0!</v>
      </c>
      <c r="N345" s="10" t="e">
        <f>(SUMIF(CSV!$A:$A,$A345,CSV!L:L) +SUMIF(CSV!$B:$B,$A345,CSV!L:L))/$D345</f>
        <v>#DIV/0!</v>
      </c>
      <c r="O345" s="6" t="e">
        <f>SUMIF(CSV!$A:$A,$A345,CSV!L:L)/$B345</f>
        <v>#DIV/0!</v>
      </c>
      <c r="P345" s="6" t="e">
        <f>SUMIF(CSV!$B:$B,$A345,CSV!L:L)/$C345</f>
        <v>#DIV/0!</v>
      </c>
      <c r="Q345" s="10" t="e">
        <f>(SUMIF(CSV!$A:$A,$A345,CSV!H:H) +SUMIF(CSV!$B:$B,$A345,CSV!J:J))/$D345</f>
        <v>#DIV/0!</v>
      </c>
      <c r="R345" s="6" t="e">
        <f>SUMIF(CSV!$A:$A,$A345,CSV!H:H)/$B345</f>
        <v>#DIV/0!</v>
      </c>
      <c r="S345" s="6" t="e">
        <f>SUMIF(CSV!$B:$B,$A345,CSV!J:J)/$C345</f>
        <v>#DIV/0!</v>
      </c>
      <c r="T345" s="10" t="e">
        <f>(SUMIF(CSV!$A:$A,$A345,CSV!I:I) +SUMIF(CSV!$B:$B,$A345,CSV!K:K))/$D345</f>
        <v>#DIV/0!</v>
      </c>
      <c r="U345" s="6" t="e">
        <f>SUMIF(CSV!$A:$A,$A345,CSV!I:I)/$B345</f>
        <v>#DIV/0!</v>
      </c>
      <c r="V345" s="6" t="e">
        <f>SUMIF(CSV!$B:$B,$A345,CSV!K:K)/$C345</f>
        <v>#DIV/0!</v>
      </c>
      <c r="W345" s="10" t="e">
        <f>(SUMIF(CSV!$A:$A,$A345,CSV!Q:Q) +SUMIF(CSV!$B:$B,$A345,CSV!Q:Q))/$D345</f>
        <v>#DIV/0!</v>
      </c>
      <c r="X345" s="6" t="e">
        <f>SUMIF(CSV!$A:$A,$A345,CSV!Q:Q)/$B345</f>
        <v>#DIV/0!</v>
      </c>
      <c r="Y345" s="6" t="e">
        <f>SUMIF(CSV!$B:$B,$A345,CSV!Q:Q)/$C345</f>
        <v>#DIV/0!</v>
      </c>
      <c r="Z345" s="10" t="e">
        <f>(SUMIF(CSV!$A:$A,$A345,CSV!M:M) +SUMIF(CSV!$B:$B,$A345,CSV!O:O))/$D345</f>
        <v>#DIV/0!</v>
      </c>
      <c r="AA345" s="6" t="e">
        <f>SUMIF(CSV!$A:$A,$A345,CSV!M:M)/$B345</f>
        <v>#DIV/0!</v>
      </c>
      <c r="AB345" s="6" t="e">
        <f>SUMIF(CSV!$B:$B,$A345,CSV!O:O)/$C345</f>
        <v>#DIV/0!</v>
      </c>
      <c r="AC345" s="10" t="e">
        <f>(SUMIF(CSV!$A:$A,$A345,CSV!N:N) +SUMIF(CSV!$B:$B,$A345,CSV!P:P))/$D345</f>
        <v>#DIV/0!</v>
      </c>
      <c r="AD345" s="6" t="e">
        <f>SUMIF(CSV!$A:$A,$A345,CSV!N:N)/$B345</f>
        <v>#DIV/0!</v>
      </c>
      <c r="AE345" s="14" t="e">
        <f>SUMIF(CSV!$B:$B,$A345,CSV!P:P)/$C345</f>
        <v>#DIV/0!</v>
      </c>
    </row>
    <row r="346" spans="1:31" x14ac:dyDescent="0.3">
      <c r="A346" t="s">
        <v>420</v>
      </c>
      <c r="B346" s="9">
        <f>COUNTIF(CSV!A:A,A346)</f>
        <v>0</v>
      </c>
      <c r="C346" s="4">
        <f>COUNTIF(CSV!B:B,A346)</f>
        <v>0</v>
      </c>
      <c r="D346" s="4">
        <f t="shared" si="10"/>
        <v>0</v>
      </c>
      <c r="E346" s="10" t="e">
        <f>(SUMIF(CSV!$A:$A,$A346,CSV!F:F) +SUMIF(CSV!$B:$B,$A346,CSV!F:F))/$D346</f>
        <v>#DIV/0!</v>
      </c>
      <c r="F346" s="6" t="e">
        <f>SUMIF(CSV!$A:$A,$A346,CSV!F:F)/$B346</f>
        <v>#DIV/0!</v>
      </c>
      <c r="G346" s="6" t="e">
        <f>SUMIF(CSV!$B:$B,$A346,CSV!F:F)/$C346</f>
        <v>#DIV/0!</v>
      </c>
      <c r="H346" s="10" t="e">
        <f>(SUMIF(CSV!$A:$A,$A346,CSV!D:D) +SUMIF(CSV!$B:$B,$A346,CSV!E:E))/$D346</f>
        <v>#DIV/0!</v>
      </c>
      <c r="I346" s="6" t="e">
        <f>SUMIF(CSV!$A:$A,$A346,CSV!D:D)/$B346</f>
        <v>#DIV/0!</v>
      </c>
      <c r="J346" s="6" t="e">
        <f>SUMIF(CSV!$B:$B,$A346,CSV!E:E)/$C346</f>
        <v>#DIV/0!</v>
      </c>
      <c r="K346" s="10" t="e">
        <f>(SUMIF(CSV!$A:$A,$A346,CSV!E:E) +SUMIF(CSV!$B:$B,$A346,CSV!D:D))/$D346</f>
        <v>#DIV/0!</v>
      </c>
      <c r="L346" s="6" t="e">
        <f>SUMIF(CSV!$A:$A,$A346,CSV!E:E)/$B346</f>
        <v>#DIV/0!</v>
      </c>
      <c r="M346" s="6" t="e">
        <f>SUMIF(CSV!$B:$B,$A346,CSV!D:D)/$C346</f>
        <v>#DIV/0!</v>
      </c>
      <c r="N346" s="10" t="e">
        <f>(SUMIF(CSV!$A:$A,$A346,CSV!L:L) +SUMIF(CSV!$B:$B,$A346,CSV!L:L))/$D346</f>
        <v>#DIV/0!</v>
      </c>
      <c r="O346" s="6" t="e">
        <f>SUMIF(CSV!$A:$A,$A346,CSV!L:L)/$B346</f>
        <v>#DIV/0!</v>
      </c>
      <c r="P346" s="6" t="e">
        <f>SUMIF(CSV!$B:$B,$A346,CSV!L:L)/$C346</f>
        <v>#DIV/0!</v>
      </c>
      <c r="Q346" s="10" t="e">
        <f>(SUMIF(CSV!$A:$A,$A346,CSV!H:H) +SUMIF(CSV!$B:$B,$A346,CSV!J:J))/$D346</f>
        <v>#DIV/0!</v>
      </c>
      <c r="R346" s="6" t="e">
        <f>SUMIF(CSV!$A:$A,$A346,CSV!H:H)/$B346</f>
        <v>#DIV/0!</v>
      </c>
      <c r="S346" s="6" t="e">
        <f>SUMIF(CSV!$B:$B,$A346,CSV!J:J)/$C346</f>
        <v>#DIV/0!</v>
      </c>
      <c r="T346" s="10" t="e">
        <f>(SUMIF(CSV!$A:$A,$A346,CSV!I:I) +SUMIF(CSV!$B:$B,$A346,CSV!K:K))/$D346</f>
        <v>#DIV/0!</v>
      </c>
      <c r="U346" s="6" t="e">
        <f>SUMIF(CSV!$A:$A,$A346,CSV!I:I)/$B346</f>
        <v>#DIV/0!</v>
      </c>
      <c r="V346" s="6" t="e">
        <f>SUMIF(CSV!$B:$B,$A346,CSV!K:K)/$C346</f>
        <v>#DIV/0!</v>
      </c>
      <c r="W346" s="10" t="e">
        <f>(SUMIF(CSV!$A:$A,$A346,CSV!Q:Q) +SUMIF(CSV!$B:$B,$A346,CSV!Q:Q))/$D346</f>
        <v>#DIV/0!</v>
      </c>
      <c r="X346" s="6" t="e">
        <f>SUMIF(CSV!$A:$A,$A346,CSV!Q:Q)/$B346</f>
        <v>#DIV/0!</v>
      </c>
      <c r="Y346" s="6" t="e">
        <f>SUMIF(CSV!$B:$B,$A346,CSV!Q:Q)/$C346</f>
        <v>#DIV/0!</v>
      </c>
      <c r="Z346" s="10" t="e">
        <f>(SUMIF(CSV!$A:$A,$A346,CSV!M:M) +SUMIF(CSV!$B:$B,$A346,CSV!O:O))/$D346</f>
        <v>#DIV/0!</v>
      </c>
      <c r="AA346" s="6" t="e">
        <f>SUMIF(CSV!$A:$A,$A346,CSV!M:M)/$B346</f>
        <v>#DIV/0!</v>
      </c>
      <c r="AB346" s="6" t="e">
        <f>SUMIF(CSV!$B:$B,$A346,CSV!O:O)/$C346</f>
        <v>#DIV/0!</v>
      </c>
      <c r="AC346" s="10" t="e">
        <f>(SUMIF(CSV!$A:$A,$A346,CSV!N:N) +SUMIF(CSV!$B:$B,$A346,CSV!P:P))/$D346</f>
        <v>#DIV/0!</v>
      </c>
      <c r="AD346" s="6" t="e">
        <f>SUMIF(CSV!$A:$A,$A346,CSV!N:N)/$B346</f>
        <v>#DIV/0!</v>
      </c>
      <c r="AE346" s="14" t="e">
        <f>SUMIF(CSV!$B:$B,$A346,CSV!P:P)/$C346</f>
        <v>#DIV/0!</v>
      </c>
    </row>
    <row r="347" spans="1:31" x14ac:dyDescent="0.3">
      <c r="A347" t="s">
        <v>429</v>
      </c>
      <c r="B347" s="9">
        <f>COUNTIF(CSV!A:A,A347)</f>
        <v>0</v>
      </c>
      <c r="C347" s="4">
        <f>COUNTIF(CSV!B:B,A347)</f>
        <v>0</v>
      </c>
      <c r="D347" s="4">
        <f t="shared" si="10"/>
        <v>0</v>
      </c>
      <c r="E347" s="10" t="e">
        <f>(SUMIF(CSV!$A:$A,$A347,CSV!F:F) +SUMIF(CSV!$B:$B,$A347,CSV!F:F))/$D347</f>
        <v>#DIV/0!</v>
      </c>
      <c r="F347" s="6" t="e">
        <f>SUMIF(CSV!$A:$A,$A347,CSV!F:F)/$B347</f>
        <v>#DIV/0!</v>
      </c>
      <c r="G347" s="6" t="e">
        <f>SUMIF(CSV!$B:$B,$A347,CSV!F:F)/$C347</f>
        <v>#DIV/0!</v>
      </c>
      <c r="H347" s="10" t="e">
        <f>(SUMIF(CSV!$A:$A,$A347,CSV!D:D) +SUMIF(CSV!$B:$B,$A347,CSV!E:E))/$D347</f>
        <v>#DIV/0!</v>
      </c>
      <c r="I347" s="6" t="e">
        <f>SUMIF(CSV!$A:$A,$A347,CSV!D:D)/$B347</f>
        <v>#DIV/0!</v>
      </c>
      <c r="J347" s="6" t="e">
        <f>SUMIF(CSV!$B:$B,$A347,CSV!E:E)/$C347</f>
        <v>#DIV/0!</v>
      </c>
      <c r="K347" s="10" t="e">
        <f>(SUMIF(CSV!$A:$A,$A347,CSV!E:E) +SUMIF(CSV!$B:$B,$A347,CSV!D:D))/$D347</f>
        <v>#DIV/0!</v>
      </c>
      <c r="L347" s="6" t="e">
        <f>SUMIF(CSV!$A:$A,$A347,CSV!E:E)/$B347</f>
        <v>#DIV/0!</v>
      </c>
      <c r="M347" s="6" t="e">
        <f>SUMIF(CSV!$B:$B,$A347,CSV!D:D)/$C347</f>
        <v>#DIV/0!</v>
      </c>
      <c r="N347" s="10" t="e">
        <f>(SUMIF(CSV!$A:$A,$A347,CSV!L:L) +SUMIF(CSV!$B:$B,$A347,CSV!L:L))/$D347</f>
        <v>#DIV/0!</v>
      </c>
      <c r="O347" s="6" t="e">
        <f>SUMIF(CSV!$A:$A,$A347,CSV!L:L)/$B347</f>
        <v>#DIV/0!</v>
      </c>
      <c r="P347" s="6" t="e">
        <f>SUMIF(CSV!$B:$B,$A347,CSV!L:L)/$C347</f>
        <v>#DIV/0!</v>
      </c>
      <c r="Q347" s="10" t="e">
        <f>(SUMIF(CSV!$A:$A,$A347,CSV!H:H) +SUMIF(CSV!$B:$B,$A347,CSV!J:J))/$D347</f>
        <v>#DIV/0!</v>
      </c>
      <c r="R347" s="6" t="e">
        <f>SUMIF(CSV!$A:$A,$A347,CSV!H:H)/$B347</f>
        <v>#DIV/0!</v>
      </c>
      <c r="S347" s="6" t="e">
        <f>SUMIF(CSV!$B:$B,$A347,CSV!J:J)/$C347</f>
        <v>#DIV/0!</v>
      </c>
      <c r="T347" s="10" t="e">
        <f>(SUMIF(CSV!$A:$A,$A347,CSV!I:I) +SUMIF(CSV!$B:$B,$A347,CSV!K:K))/$D347</f>
        <v>#DIV/0!</v>
      </c>
      <c r="U347" s="6" t="e">
        <f>SUMIF(CSV!$A:$A,$A347,CSV!I:I)/$B347</f>
        <v>#DIV/0!</v>
      </c>
      <c r="V347" s="6" t="e">
        <f>SUMIF(CSV!$B:$B,$A347,CSV!K:K)/$C347</f>
        <v>#DIV/0!</v>
      </c>
      <c r="W347" s="10" t="e">
        <f>(SUMIF(CSV!$A:$A,$A347,CSV!Q:Q) +SUMIF(CSV!$B:$B,$A347,CSV!Q:Q))/$D347</f>
        <v>#DIV/0!</v>
      </c>
      <c r="X347" s="6" t="e">
        <f>SUMIF(CSV!$A:$A,$A347,CSV!Q:Q)/$B347</f>
        <v>#DIV/0!</v>
      </c>
      <c r="Y347" s="6" t="e">
        <f>SUMIF(CSV!$B:$B,$A347,CSV!Q:Q)/$C347</f>
        <v>#DIV/0!</v>
      </c>
      <c r="Z347" s="10" t="e">
        <f>(SUMIF(CSV!$A:$A,$A347,CSV!M:M) +SUMIF(CSV!$B:$B,$A347,CSV!O:O))/$D347</f>
        <v>#DIV/0!</v>
      </c>
      <c r="AA347" s="6" t="e">
        <f>SUMIF(CSV!$A:$A,$A347,CSV!M:M)/$B347</f>
        <v>#DIV/0!</v>
      </c>
      <c r="AB347" s="6" t="e">
        <f>SUMIF(CSV!$B:$B,$A347,CSV!O:O)/$C347</f>
        <v>#DIV/0!</v>
      </c>
      <c r="AC347" s="10" t="e">
        <f>(SUMIF(CSV!$A:$A,$A347,CSV!N:N) +SUMIF(CSV!$B:$B,$A347,CSV!P:P))/$D347</f>
        <v>#DIV/0!</v>
      </c>
      <c r="AD347" s="6" t="e">
        <f>SUMIF(CSV!$A:$A,$A347,CSV!N:N)/$B347</f>
        <v>#DIV/0!</v>
      </c>
      <c r="AE347" s="14" t="e">
        <f>SUMIF(CSV!$B:$B,$A347,CSV!P:P)/$C347</f>
        <v>#DIV/0!</v>
      </c>
    </row>
    <row r="348" spans="1:31" x14ac:dyDescent="0.3">
      <c r="A348" t="s">
        <v>423</v>
      </c>
      <c r="B348" s="9">
        <f>COUNTIF(CSV!A:A,A348)</f>
        <v>1</v>
      </c>
      <c r="C348" s="4">
        <f>COUNTIF(CSV!B:B,A348)</f>
        <v>0</v>
      </c>
      <c r="D348" s="4">
        <f t="shared" si="10"/>
        <v>1</v>
      </c>
      <c r="E348" s="10">
        <f>(SUMIF(CSV!$A:$A,$A348,CSV!F:F) +SUMIF(CSV!$B:$B,$A348,CSV!F:F))/$D348</f>
        <v>4</v>
      </c>
      <c r="F348" s="6">
        <f>SUMIF(CSV!$A:$A,$A348,CSV!F:F)/$B348</f>
        <v>4</v>
      </c>
      <c r="G348" s="6" t="e">
        <f>SUMIF(CSV!$B:$B,$A348,CSV!F:F)/$C348</f>
        <v>#DIV/0!</v>
      </c>
      <c r="H348" s="10">
        <f>(SUMIF(CSV!$A:$A,$A348,CSV!D:D) +SUMIF(CSV!$B:$B,$A348,CSV!E:E))/$D348</f>
        <v>2</v>
      </c>
      <c r="I348" s="6">
        <f>SUMIF(CSV!$A:$A,$A348,CSV!D:D)/$B348</f>
        <v>2</v>
      </c>
      <c r="J348" s="6" t="e">
        <f>SUMIF(CSV!$B:$B,$A348,CSV!E:E)/$C348</f>
        <v>#DIV/0!</v>
      </c>
      <c r="K348" s="10">
        <f>(SUMIF(CSV!$A:$A,$A348,CSV!E:E) +SUMIF(CSV!$B:$B,$A348,CSV!D:D))/$D348</f>
        <v>2</v>
      </c>
      <c r="L348" s="6">
        <f>SUMIF(CSV!$A:$A,$A348,CSV!E:E)/$B348</f>
        <v>2</v>
      </c>
      <c r="M348" s="6" t="e">
        <f>SUMIF(CSV!$B:$B,$A348,CSV!D:D)/$C348</f>
        <v>#DIV/0!</v>
      </c>
      <c r="N348" s="10">
        <f>(SUMIF(CSV!$A:$A,$A348,CSV!L:L) +SUMIF(CSV!$B:$B,$A348,CSV!L:L))/$D348</f>
        <v>1</v>
      </c>
      <c r="O348" s="6">
        <f>SUMIF(CSV!$A:$A,$A348,CSV!L:L)/$B348</f>
        <v>1</v>
      </c>
      <c r="P348" s="6" t="e">
        <f>SUMIF(CSV!$B:$B,$A348,CSV!L:L)/$C348</f>
        <v>#DIV/0!</v>
      </c>
      <c r="Q348" s="10">
        <f>(SUMIF(CSV!$A:$A,$A348,CSV!H:H) +SUMIF(CSV!$B:$B,$A348,CSV!J:J))/$D348</f>
        <v>0</v>
      </c>
      <c r="R348" s="6">
        <f>SUMIF(CSV!$A:$A,$A348,CSV!H:H)/$B348</f>
        <v>0</v>
      </c>
      <c r="S348" s="6" t="e">
        <f>SUMIF(CSV!$B:$B,$A348,CSV!J:J)/$C348</f>
        <v>#DIV/0!</v>
      </c>
      <c r="T348" s="10">
        <f>(SUMIF(CSV!$A:$A,$A348,CSV!I:I) +SUMIF(CSV!$B:$B,$A348,CSV!K:K))/$D348</f>
        <v>1</v>
      </c>
      <c r="U348" s="6">
        <f>SUMIF(CSV!$A:$A,$A348,CSV!I:I)/$B348</f>
        <v>1</v>
      </c>
      <c r="V348" s="6" t="e">
        <f>SUMIF(CSV!$B:$B,$A348,CSV!K:K)/$C348</f>
        <v>#DIV/0!</v>
      </c>
      <c r="W348" s="10">
        <f>(SUMIF(CSV!$A:$A,$A348,CSV!Q:Q) +SUMIF(CSV!$B:$B,$A348,CSV!Q:Q))/$D348</f>
        <v>3</v>
      </c>
      <c r="X348" s="6">
        <f>SUMIF(CSV!$A:$A,$A348,CSV!Q:Q)/$B348</f>
        <v>3</v>
      </c>
      <c r="Y348" s="6" t="e">
        <f>SUMIF(CSV!$B:$B,$A348,CSV!Q:Q)/$C348</f>
        <v>#DIV/0!</v>
      </c>
      <c r="Z348" s="10">
        <f>(SUMIF(CSV!$A:$A,$A348,CSV!M:M) +SUMIF(CSV!$B:$B,$A348,CSV!O:O))/$D348</f>
        <v>2</v>
      </c>
      <c r="AA348" s="6">
        <f>SUMIF(CSV!$A:$A,$A348,CSV!M:M)/$B348</f>
        <v>2</v>
      </c>
      <c r="AB348" s="6" t="e">
        <f>SUMIF(CSV!$B:$B,$A348,CSV!O:O)/$C348</f>
        <v>#DIV/0!</v>
      </c>
      <c r="AC348" s="10">
        <f>(SUMIF(CSV!$A:$A,$A348,CSV!N:N) +SUMIF(CSV!$B:$B,$A348,CSV!P:P))/$D348</f>
        <v>1</v>
      </c>
      <c r="AD348" s="6">
        <f>SUMIF(CSV!$A:$A,$A348,CSV!N:N)/$B348</f>
        <v>1</v>
      </c>
      <c r="AE348" s="14" t="e">
        <f>SUMIF(CSV!$B:$B,$A348,CSV!P:P)/$C348</f>
        <v>#DIV/0!</v>
      </c>
    </row>
    <row r="349" spans="1:31" x14ac:dyDescent="0.3">
      <c r="A349" t="s">
        <v>447</v>
      </c>
      <c r="B349" s="9">
        <f>COUNTIF(CSV!A:A,A349)</f>
        <v>0</v>
      </c>
      <c r="C349" s="4">
        <f>COUNTIF(CSV!B:B,A349)</f>
        <v>0</v>
      </c>
      <c r="D349" s="4">
        <f t="shared" si="10"/>
        <v>0</v>
      </c>
      <c r="E349" s="10" t="e">
        <f>(SUMIF(CSV!$A:$A,$A349,CSV!F:F) +SUMIF(CSV!$B:$B,$A349,CSV!F:F))/$D349</f>
        <v>#DIV/0!</v>
      </c>
      <c r="F349" s="6" t="e">
        <f>SUMIF(CSV!$A:$A,$A349,CSV!F:F)/$B349</f>
        <v>#DIV/0!</v>
      </c>
      <c r="G349" s="6" t="e">
        <f>SUMIF(CSV!$B:$B,$A349,CSV!F:F)/$C349</f>
        <v>#DIV/0!</v>
      </c>
      <c r="H349" s="10" t="e">
        <f>(SUMIF(CSV!$A:$A,$A349,CSV!D:D) +SUMIF(CSV!$B:$B,$A349,CSV!E:E))/$D349</f>
        <v>#DIV/0!</v>
      </c>
      <c r="I349" s="6" t="e">
        <f>SUMIF(CSV!$A:$A,$A349,CSV!D:D)/$B349</f>
        <v>#DIV/0!</v>
      </c>
      <c r="J349" s="6" t="e">
        <f>SUMIF(CSV!$B:$B,$A349,CSV!E:E)/$C349</f>
        <v>#DIV/0!</v>
      </c>
      <c r="K349" s="10" t="e">
        <f>(SUMIF(CSV!$A:$A,$A349,CSV!E:E) +SUMIF(CSV!$B:$B,$A349,CSV!D:D))/$D349</f>
        <v>#DIV/0!</v>
      </c>
      <c r="L349" s="6" t="e">
        <f>SUMIF(CSV!$A:$A,$A349,CSV!E:E)/$B349</f>
        <v>#DIV/0!</v>
      </c>
      <c r="M349" s="6" t="e">
        <f>SUMIF(CSV!$B:$B,$A349,CSV!D:D)/$C349</f>
        <v>#DIV/0!</v>
      </c>
      <c r="N349" s="10" t="e">
        <f>(SUMIF(CSV!$A:$A,$A349,CSV!L:L) +SUMIF(CSV!$B:$B,$A349,CSV!L:L))/$D349</f>
        <v>#DIV/0!</v>
      </c>
      <c r="O349" s="6" t="e">
        <f>SUMIF(CSV!$A:$A,$A349,CSV!L:L)/$B349</f>
        <v>#DIV/0!</v>
      </c>
      <c r="P349" s="6" t="e">
        <f>SUMIF(CSV!$B:$B,$A349,CSV!L:L)/$C349</f>
        <v>#DIV/0!</v>
      </c>
      <c r="Q349" s="10" t="e">
        <f>(SUMIF(CSV!$A:$A,$A349,CSV!H:H) +SUMIF(CSV!$B:$B,$A349,CSV!J:J))/$D349</f>
        <v>#DIV/0!</v>
      </c>
      <c r="R349" s="6" t="e">
        <f>SUMIF(CSV!$A:$A,$A349,CSV!H:H)/$B349</f>
        <v>#DIV/0!</v>
      </c>
      <c r="S349" s="6" t="e">
        <f>SUMIF(CSV!$B:$B,$A349,CSV!J:J)/$C349</f>
        <v>#DIV/0!</v>
      </c>
      <c r="T349" s="10" t="e">
        <f>(SUMIF(CSV!$A:$A,$A349,CSV!I:I) +SUMIF(CSV!$B:$B,$A349,CSV!K:K))/$D349</f>
        <v>#DIV/0!</v>
      </c>
      <c r="U349" s="6" t="e">
        <f>SUMIF(CSV!$A:$A,$A349,CSV!I:I)/$B349</f>
        <v>#DIV/0!</v>
      </c>
      <c r="V349" s="6" t="e">
        <f>SUMIF(CSV!$B:$B,$A349,CSV!K:K)/$C349</f>
        <v>#DIV/0!</v>
      </c>
      <c r="W349" s="10" t="e">
        <f>(SUMIF(CSV!$A:$A,$A349,CSV!Q:Q) +SUMIF(CSV!$B:$B,$A349,CSV!Q:Q))/$D349</f>
        <v>#DIV/0!</v>
      </c>
      <c r="X349" s="6" t="e">
        <f>SUMIF(CSV!$A:$A,$A349,CSV!Q:Q)/$B349</f>
        <v>#DIV/0!</v>
      </c>
      <c r="Y349" s="6" t="e">
        <f>SUMIF(CSV!$B:$B,$A349,CSV!Q:Q)/$C349</f>
        <v>#DIV/0!</v>
      </c>
      <c r="Z349" s="10" t="e">
        <f>(SUMIF(CSV!$A:$A,$A349,CSV!M:M) +SUMIF(CSV!$B:$B,$A349,CSV!O:O))/$D349</f>
        <v>#DIV/0!</v>
      </c>
      <c r="AA349" s="6" t="e">
        <f>SUMIF(CSV!$A:$A,$A349,CSV!M:M)/$B349</f>
        <v>#DIV/0!</v>
      </c>
      <c r="AB349" s="6" t="e">
        <f>SUMIF(CSV!$B:$B,$A349,CSV!O:O)/$C349</f>
        <v>#DIV/0!</v>
      </c>
      <c r="AC349" s="10" t="e">
        <f>(SUMIF(CSV!$A:$A,$A349,CSV!N:N) +SUMIF(CSV!$B:$B,$A349,CSV!P:P))/$D349</f>
        <v>#DIV/0!</v>
      </c>
      <c r="AD349" s="6" t="e">
        <f>SUMIF(CSV!$A:$A,$A349,CSV!N:N)/$B349</f>
        <v>#DIV/0!</v>
      </c>
      <c r="AE349" s="14" t="e">
        <f>SUMIF(CSV!$B:$B,$A349,CSV!P:P)/$C349</f>
        <v>#DIV/0!</v>
      </c>
    </row>
    <row r="350" spans="1:31" x14ac:dyDescent="0.3">
      <c r="A350" t="s">
        <v>437</v>
      </c>
      <c r="B350" s="9">
        <f>COUNTIF(CSV!A:A,A350)</f>
        <v>0</v>
      </c>
      <c r="C350" s="4">
        <f>COUNTIF(CSV!B:B,A350)</f>
        <v>0</v>
      </c>
      <c r="D350" s="4">
        <f t="shared" si="10"/>
        <v>0</v>
      </c>
      <c r="E350" s="10" t="e">
        <f>(SUMIF(CSV!$A:$A,$A350,CSV!F:F) +SUMIF(CSV!$B:$B,$A350,CSV!F:F))/$D350</f>
        <v>#DIV/0!</v>
      </c>
      <c r="F350" s="6" t="e">
        <f>SUMIF(CSV!$A:$A,$A350,CSV!F:F)/$B350</f>
        <v>#DIV/0!</v>
      </c>
      <c r="G350" s="6" t="e">
        <f>SUMIF(CSV!$B:$B,$A350,CSV!F:F)/$C350</f>
        <v>#DIV/0!</v>
      </c>
      <c r="H350" s="10" t="e">
        <f>(SUMIF(CSV!$A:$A,$A350,CSV!D:D) +SUMIF(CSV!$B:$B,$A350,CSV!E:E))/$D350</f>
        <v>#DIV/0!</v>
      </c>
      <c r="I350" s="6" t="e">
        <f>SUMIF(CSV!$A:$A,$A350,CSV!D:D)/$B350</f>
        <v>#DIV/0!</v>
      </c>
      <c r="J350" s="6" t="e">
        <f>SUMIF(CSV!$B:$B,$A350,CSV!E:E)/$C350</f>
        <v>#DIV/0!</v>
      </c>
      <c r="K350" s="10" t="e">
        <f>(SUMIF(CSV!$A:$A,$A350,CSV!E:E) +SUMIF(CSV!$B:$B,$A350,CSV!D:D))/$D350</f>
        <v>#DIV/0!</v>
      </c>
      <c r="L350" s="6" t="e">
        <f>SUMIF(CSV!$A:$A,$A350,CSV!E:E)/$B350</f>
        <v>#DIV/0!</v>
      </c>
      <c r="M350" s="6" t="e">
        <f>SUMIF(CSV!$B:$B,$A350,CSV!D:D)/$C350</f>
        <v>#DIV/0!</v>
      </c>
      <c r="N350" s="10" t="e">
        <f>(SUMIF(CSV!$A:$A,$A350,CSV!L:L) +SUMIF(CSV!$B:$B,$A350,CSV!L:L))/$D350</f>
        <v>#DIV/0!</v>
      </c>
      <c r="O350" s="6" t="e">
        <f>SUMIF(CSV!$A:$A,$A350,CSV!L:L)/$B350</f>
        <v>#DIV/0!</v>
      </c>
      <c r="P350" s="6" t="e">
        <f>SUMIF(CSV!$B:$B,$A350,CSV!L:L)/$C350</f>
        <v>#DIV/0!</v>
      </c>
      <c r="Q350" s="10" t="e">
        <f>(SUMIF(CSV!$A:$A,$A350,CSV!H:H) +SUMIF(CSV!$B:$B,$A350,CSV!J:J))/$D350</f>
        <v>#DIV/0!</v>
      </c>
      <c r="R350" s="6" t="e">
        <f>SUMIF(CSV!$A:$A,$A350,CSV!H:H)/$B350</f>
        <v>#DIV/0!</v>
      </c>
      <c r="S350" s="6" t="e">
        <f>SUMIF(CSV!$B:$B,$A350,CSV!J:J)/$C350</f>
        <v>#DIV/0!</v>
      </c>
      <c r="T350" s="10" t="e">
        <f>(SUMIF(CSV!$A:$A,$A350,CSV!I:I) +SUMIF(CSV!$B:$B,$A350,CSV!K:K))/$D350</f>
        <v>#DIV/0!</v>
      </c>
      <c r="U350" s="6" t="e">
        <f>SUMIF(CSV!$A:$A,$A350,CSV!I:I)/$B350</f>
        <v>#DIV/0!</v>
      </c>
      <c r="V350" s="6" t="e">
        <f>SUMIF(CSV!$B:$B,$A350,CSV!K:K)/$C350</f>
        <v>#DIV/0!</v>
      </c>
      <c r="W350" s="10" t="e">
        <f>(SUMIF(CSV!$A:$A,$A350,CSV!Q:Q) +SUMIF(CSV!$B:$B,$A350,CSV!Q:Q))/$D350</f>
        <v>#DIV/0!</v>
      </c>
      <c r="X350" s="6" t="e">
        <f>SUMIF(CSV!$A:$A,$A350,CSV!Q:Q)/$B350</f>
        <v>#DIV/0!</v>
      </c>
      <c r="Y350" s="6" t="e">
        <f>SUMIF(CSV!$B:$B,$A350,CSV!Q:Q)/$C350</f>
        <v>#DIV/0!</v>
      </c>
      <c r="Z350" s="10" t="e">
        <f>(SUMIF(CSV!$A:$A,$A350,CSV!M:M) +SUMIF(CSV!$B:$B,$A350,CSV!O:O))/$D350</f>
        <v>#DIV/0!</v>
      </c>
      <c r="AA350" s="6" t="e">
        <f>SUMIF(CSV!$A:$A,$A350,CSV!M:M)/$B350</f>
        <v>#DIV/0!</v>
      </c>
      <c r="AB350" s="6" t="e">
        <f>SUMIF(CSV!$B:$B,$A350,CSV!O:O)/$C350</f>
        <v>#DIV/0!</v>
      </c>
      <c r="AC350" s="10" t="e">
        <f>(SUMIF(CSV!$A:$A,$A350,CSV!N:N) +SUMIF(CSV!$B:$B,$A350,CSV!P:P))/$D350</f>
        <v>#DIV/0!</v>
      </c>
      <c r="AD350" s="6" t="e">
        <f>SUMIF(CSV!$A:$A,$A350,CSV!N:N)/$B350</f>
        <v>#DIV/0!</v>
      </c>
      <c r="AE350" s="14" t="e">
        <f>SUMIF(CSV!$B:$B,$A350,CSV!P:P)/$C350</f>
        <v>#DIV/0!</v>
      </c>
    </row>
    <row r="351" spans="1:31" x14ac:dyDescent="0.3">
      <c r="A351" t="s">
        <v>446</v>
      </c>
      <c r="B351" s="9">
        <f>COUNTIF(CSV!A:A,A351)</f>
        <v>0</v>
      </c>
      <c r="C351" s="4">
        <f>COUNTIF(CSV!B:B,A351)</f>
        <v>0</v>
      </c>
      <c r="D351" s="4">
        <f t="shared" si="10"/>
        <v>0</v>
      </c>
      <c r="E351" s="10" t="e">
        <f>(SUMIF(CSV!$A:$A,$A351,CSV!F:F) +SUMIF(CSV!$B:$B,$A351,CSV!F:F))/$D351</f>
        <v>#DIV/0!</v>
      </c>
      <c r="F351" s="6" t="e">
        <f>SUMIF(CSV!$A:$A,$A351,CSV!F:F)/$B351</f>
        <v>#DIV/0!</v>
      </c>
      <c r="G351" s="6" t="e">
        <f>SUMIF(CSV!$B:$B,$A351,CSV!F:F)/$C351</f>
        <v>#DIV/0!</v>
      </c>
      <c r="H351" s="10" t="e">
        <f>(SUMIF(CSV!$A:$A,$A351,CSV!D:D) +SUMIF(CSV!$B:$B,$A351,CSV!E:E))/$D351</f>
        <v>#DIV/0!</v>
      </c>
      <c r="I351" s="6" t="e">
        <f>SUMIF(CSV!$A:$A,$A351,CSV!D:D)/$B351</f>
        <v>#DIV/0!</v>
      </c>
      <c r="J351" s="6" t="e">
        <f>SUMIF(CSV!$B:$B,$A351,CSV!E:E)/$C351</f>
        <v>#DIV/0!</v>
      </c>
      <c r="K351" s="10" t="e">
        <f>(SUMIF(CSV!$A:$A,$A351,CSV!E:E) +SUMIF(CSV!$B:$B,$A351,CSV!D:D))/$D351</f>
        <v>#DIV/0!</v>
      </c>
      <c r="L351" s="6" t="e">
        <f>SUMIF(CSV!$A:$A,$A351,CSV!E:E)/$B351</f>
        <v>#DIV/0!</v>
      </c>
      <c r="M351" s="6" t="e">
        <f>SUMIF(CSV!$B:$B,$A351,CSV!D:D)/$C351</f>
        <v>#DIV/0!</v>
      </c>
      <c r="N351" s="10" t="e">
        <f>(SUMIF(CSV!$A:$A,$A351,CSV!L:L) +SUMIF(CSV!$B:$B,$A351,CSV!L:L))/$D351</f>
        <v>#DIV/0!</v>
      </c>
      <c r="O351" s="6" t="e">
        <f>SUMIF(CSV!$A:$A,$A351,CSV!L:L)/$B351</f>
        <v>#DIV/0!</v>
      </c>
      <c r="P351" s="6" t="e">
        <f>SUMIF(CSV!$B:$B,$A351,CSV!L:L)/$C351</f>
        <v>#DIV/0!</v>
      </c>
      <c r="Q351" s="10" t="e">
        <f>(SUMIF(CSV!$A:$A,$A351,CSV!H:H) +SUMIF(CSV!$B:$B,$A351,CSV!J:J))/$D351</f>
        <v>#DIV/0!</v>
      </c>
      <c r="R351" s="6" t="e">
        <f>SUMIF(CSV!$A:$A,$A351,CSV!H:H)/$B351</f>
        <v>#DIV/0!</v>
      </c>
      <c r="S351" s="6" t="e">
        <f>SUMIF(CSV!$B:$B,$A351,CSV!J:J)/$C351</f>
        <v>#DIV/0!</v>
      </c>
      <c r="T351" s="10" t="e">
        <f>(SUMIF(CSV!$A:$A,$A351,CSV!I:I) +SUMIF(CSV!$B:$B,$A351,CSV!K:K))/$D351</f>
        <v>#DIV/0!</v>
      </c>
      <c r="U351" s="6" t="e">
        <f>SUMIF(CSV!$A:$A,$A351,CSV!I:I)/$B351</f>
        <v>#DIV/0!</v>
      </c>
      <c r="V351" s="6" t="e">
        <f>SUMIF(CSV!$B:$B,$A351,CSV!K:K)/$C351</f>
        <v>#DIV/0!</v>
      </c>
      <c r="W351" s="10" t="e">
        <f>(SUMIF(CSV!$A:$A,$A351,CSV!Q:Q) +SUMIF(CSV!$B:$B,$A351,CSV!Q:Q))/$D351</f>
        <v>#DIV/0!</v>
      </c>
      <c r="X351" s="6" t="e">
        <f>SUMIF(CSV!$A:$A,$A351,CSV!Q:Q)/$B351</f>
        <v>#DIV/0!</v>
      </c>
      <c r="Y351" s="6" t="e">
        <f>SUMIF(CSV!$B:$B,$A351,CSV!Q:Q)/$C351</f>
        <v>#DIV/0!</v>
      </c>
      <c r="Z351" s="10" t="e">
        <f>(SUMIF(CSV!$A:$A,$A351,CSV!M:M) +SUMIF(CSV!$B:$B,$A351,CSV!O:O))/$D351</f>
        <v>#DIV/0!</v>
      </c>
      <c r="AA351" s="6" t="e">
        <f>SUMIF(CSV!$A:$A,$A351,CSV!M:M)/$B351</f>
        <v>#DIV/0!</v>
      </c>
      <c r="AB351" s="6" t="e">
        <f>SUMIF(CSV!$B:$B,$A351,CSV!O:O)/$C351</f>
        <v>#DIV/0!</v>
      </c>
      <c r="AC351" s="10" t="e">
        <f>(SUMIF(CSV!$A:$A,$A351,CSV!N:N) +SUMIF(CSV!$B:$B,$A351,CSV!P:P))/$D351</f>
        <v>#DIV/0!</v>
      </c>
      <c r="AD351" s="6" t="e">
        <f>SUMIF(CSV!$A:$A,$A351,CSV!N:N)/$B351</f>
        <v>#DIV/0!</v>
      </c>
      <c r="AE351" s="14" t="e">
        <f>SUMIF(CSV!$B:$B,$A351,CSV!P:P)/$C351</f>
        <v>#DIV/0!</v>
      </c>
    </row>
    <row r="352" spans="1:31" x14ac:dyDescent="0.3">
      <c r="A352" t="s">
        <v>451</v>
      </c>
      <c r="B352" s="9">
        <f>COUNTIF(CSV!A:A,A352)</f>
        <v>0</v>
      </c>
      <c r="C352" s="4">
        <f>COUNTIF(CSV!B:B,A352)</f>
        <v>0</v>
      </c>
      <c r="D352" s="4">
        <f t="shared" si="10"/>
        <v>0</v>
      </c>
      <c r="E352" s="10" t="e">
        <f>(SUMIF(CSV!$A:$A,$A352,CSV!F:F) +SUMIF(CSV!$B:$B,$A352,CSV!F:F))/$D352</f>
        <v>#DIV/0!</v>
      </c>
      <c r="F352" s="6" t="e">
        <f>SUMIF(CSV!$A:$A,$A352,CSV!F:F)/$B352</f>
        <v>#DIV/0!</v>
      </c>
      <c r="G352" s="6" t="e">
        <f>SUMIF(CSV!$B:$B,$A352,CSV!F:F)/$C352</f>
        <v>#DIV/0!</v>
      </c>
      <c r="H352" s="10" t="e">
        <f>(SUMIF(CSV!$A:$A,$A352,CSV!D:D) +SUMIF(CSV!$B:$B,$A352,CSV!E:E))/$D352</f>
        <v>#DIV/0!</v>
      </c>
      <c r="I352" s="6" t="e">
        <f>SUMIF(CSV!$A:$A,$A352,CSV!D:D)/$B352</f>
        <v>#DIV/0!</v>
      </c>
      <c r="J352" s="6" t="e">
        <f>SUMIF(CSV!$B:$B,$A352,CSV!E:E)/$C352</f>
        <v>#DIV/0!</v>
      </c>
      <c r="K352" s="10" t="e">
        <f>(SUMIF(CSV!$A:$A,$A352,CSV!E:E) +SUMIF(CSV!$B:$B,$A352,CSV!D:D))/$D352</f>
        <v>#DIV/0!</v>
      </c>
      <c r="L352" s="6" t="e">
        <f>SUMIF(CSV!$A:$A,$A352,CSV!E:E)/$B352</f>
        <v>#DIV/0!</v>
      </c>
      <c r="M352" s="6" t="e">
        <f>SUMIF(CSV!$B:$B,$A352,CSV!D:D)/$C352</f>
        <v>#DIV/0!</v>
      </c>
      <c r="N352" s="10" t="e">
        <f>(SUMIF(CSV!$A:$A,$A352,CSV!L:L) +SUMIF(CSV!$B:$B,$A352,CSV!L:L))/$D352</f>
        <v>#DIV/0!</v>
      </c>
      <c r="O352" s="6" t="e">
        <f>SUMIF(CSV!$A:$A,$A352,CSV!L:L)/$B352</f>
        <v>#DIV/0!</v>
      </c>
      <c r="P352" s="6" t="e">
        <f>SUMIF(CSV!$B:$B,$A352,CSV!L:L)/$C352</f>
        <v>#DIV/0!</v>
      </c>
      <c r="Q352" s="10" t="e">
        <f>(SUMIF(CSV!$A:$A,$A352,CSV!H:H) +SUMIF(CSV!$B:$B,$A352,CSV!J:J))/$D352</f>
        <v>#DIV/0!</v>
      </c>
      <c r="R352" s="6" t="e">
        <f>SUMIF(CSV!$A:$A,$A352,CSV!H:H)/$B352</f>
        <v>#DIV/0!</v>
      </c>
      <c r="S352" s="6" t="e">
        <f>SUMIF(CSV!$B:$B,$A352,CSV!J:J)/$C352</f>
        <v>#DIV/0!</v>
      </c>
      <c r="T352" s="10" t="e">
        <f>(SUMIF(CSV!$A:$A,$A352,CSV!I:I) +SUMIF(CSV!$B:$B,$A352,CSV!K:K))/$D352</f>
        <v>#DIV/0!</v>
      </c>
      <c r="U352" s="6" t="e">
        <f>SUMIF(CSV!$A:$A,$A352,CSV!I:I)/$B352</f>
        <v>#DIV/0!</v>
      </c>
      <c r="V352" s="6" t="e">
        <f>SUMIF(CSV!$B:$B,$A352,CSV!K:K)/$C352</f>
        <v>#DIV/0!</v>
      </c>
      <c r="W352" s="10" t="e">
        <f>(SUMIF(CSV!$A:$A,$A352,CSV!Q:Q) +SUMIF(CSV!$B:$B,$A352,CSV!Q:Q))/$D352</f>
        <v>#DIV/0!</v>
      </c>
      <c r="X352" s="6" t="e">
        <f>SUMIF(CSV!$A:$A,$A352,CSV!Q:Q)/$B352</f>
        <v>#DIV/0!</v>
      </c>
      <c r="Y352" s="6" t="e">
        <f>SUMIF(CSV!$B:$B,$A352,CSV!Q:Q)/$C352</f>
        <v>#DIV/0!</v>
      </c>
      <c r="Z352" s="10" t="e">
        <f>(SUMIF(CSV!$A:$A,$A352,CSV!M:M) +SUMIF(CSV!$B:$B,$A352,CSV!O:O))/$D352</f>
        <v>#DIV/0!</v>
      </c>
      <c r="AA352" s="6" t="e">
        <f>SUMIF(CSV!$A:$A,$A352,CSV!M:M)/$B352</f>
        <v>#DIV/0!</v>
      </c>
      <c r="AB352" s="6" t="e">
        <f>SUMIF(CSV!$B:$B,$A352,CSV!O:O)/$C352</f>
        <v>#DIV/0!</v>
      </c>
      <c r="AC352" s="10" t="e">
        <f>(SUMIF(CSV!$A:$A,$A352,CSV!N:N) +SUMIF(CSV!$B:$B,$A352,CSV!P:P))/$D352</f>
        <v>#DIV/0!</v>
      </c>
      <c r="AD352" s="6" t="e">
        <f>SUMIF(CSV!$A:$A,$A352,CSV!N:N)/$B352</f>
        <v>#DIV/0!</v>
      </c>
      <c r="AE352" s="14" t="e">
        <f>SUMIF(CSV!$B:$B,$A352,CSV!P:P)/$C352</f>
        <v>#DIV/0!</v>
      </c>
    </row>
    <row r="353" spans="1:31" x14ac:dyDescent="0.3">
      <c r="A353" t="s">
        <v>439</v>
      </c>
      <c r="B353" s="9">
        <f>COUNTIF(CSV!A:A,A353)</f>
        <v>0</v>
      </c>
      <c r="C353" s="4">
        <f>COUNTIF(CSV!B:B,A353)</f>
        <v>0</v>
      </c>
      <c r="D353" s="4">
        <f t="shared" si="10"/>
        <v>0</v>
      </c>
      <c r="E353" s="10" t="e">
        <f>(SUMIF(CSV!$A:$A,$A353,CSV!F:F) +SUMIF(CSV!$B:$B,$A353,CSV!F:F))/$D353</f>
        <v>#DIV/0!</v>
      </c>
      <c r="F353" s="6" t="e">
        <f>SUMIF(CSV!$A:$A,$A353,CSV!F:F)/$B353</f>
        <v>#DIV/0!</v>
      </c>
      <c r="G353" s="6" t="e">
        <f>SUMIF(CSV!$B:$B,$A353,CSV!F:F)/$C353</f>
        <v>#DIV/0!</v>
      </c>
      <c r="H353" s="10" t="e">
        <f>(SUMIF(CSV!$A:$A,$A353,CSV!D:D) +SUMIF(CSV!$B:$B,$A353,CSV!E:E))/$D353</f>
        <v>#DIV/0!</v>
      </c>
      <c r="I353" s="6" t="e">
        <f>SUMIF(CSV!$A:$A,$A353,CSV!D:D)/$B353</f>
        <v>#DIV/0!</v>
      </c>
      <c r="J353" s="6" t="e">
        <f>SUMIF(CSV!$B:$B,$A353,CSV!E:E)/$C353</f>
        <v>#DIV/0!</v>
      </c>
      <c r="K353" s="10" t="e">
        <f>(SUMIF(CSV!$A:$A,$A353,CSV!E:E) +SUMIF(CSV!$B:$B,$A353,CSV!D:D))/$D353</f>
        <v>#DIV/0!</v>
      </c>
      <c r="L353" s="6" t="e">
        <f>SUMIF(CSV!$A:$A,$A353,CSV!E:E)/$B353</f>
        <v>#DIV/0!</v>
      </c>
      <c r="M353" s="6" t="e">
        <f>SUMIF(CSV!$B:$B,$A353,CSV!D:D)/$C353</f>
        <v>#DIV/0!</v>
      </c>
      <c r="N353" s="10" t="e">
        <f>(SUMIF(CSV!$A:$A,$A353,CSV!L:L) +SUMIF(CSV!$B:$B,$A353,CSV!L:L))/$D353</f>
        <v>#DIV/0!</v>
      </c>
      <c r="O353" s="6" t="e">
        <f>SUMIF(CSV!$A:$A,$A353,CSV!L:L)/$B353</f>
        <v>#DIV/0!</v>
      </c>
      <c r="P353" s="6" t="e">
        <f>SUMIF(CSV!$B:$B,$A353,CSV!L:L)/$C353</f>
        <v>#DIV/0!</v>
      </c>
      <c r="Q353" s="10" t="e">
        <f>(SUMIF(CSV!$A:$A,$A353,CSV!H:H) +SUMIF(CSV!$B:$B,$A353,CSV!J:J))/$D353</f>
        <v>#DIV/0!</v>
      </c>
      <c r="R353" s="6" t="e">
        <f>SUMIF(CSV!$A:$A,$A353,CSV!H:H)/$B353</f>
        <v>#DIV/0!</v>
      </c>
      <c r="S353" s="6" t="e">
        <f>SUMIF(CSV!$B:$B,$A353,CSV!J:J)/$C353</f>
        <v>#DIV/0!</v>
      </c>
      <c r="T353" s="10" t="e">
        <f>(SUMIF(CSV!$A:$A,$A353,CSV!I:I) +SUMIF(CSV!$B:$B,$A353,CSV!K:K))/$D353</f>
        <v>#DIV/0!</v>
      </c>
      <c r="U353" s="6" t="e">
        <f>SUMIF(CSV!$A:$A,$A353,CSV!I:I)/$B353</f>
        <v>#DIV/0!</v>
      </c>
      <c r="V353" s="6" t="e">
        <f>SUMIF(CSV!$B:$B,$A353,CSV!K:K)/$C353</f>
        <v>#DIV/0!</v>
      </c>
      <c r="W353" s="10" t="e">
        <f>(SUMIF(CSV!$A:$A,$A353,CSV!Q:Q) +SUMIF(CSV!$B:$B,$A353,CSV!Q:Q))/$D353</f>
        <v>#DIV/0!</v>
      </c>
      <c r="X353" s="6" t="e">
        <f>SUMIF(CSV!$A:$A,$A353,CSV!Q:Q)/$B353</f>
        <v>#DIV/0!</v>
      </c>
      <c r="Y353" s="6" t="e">
        <f>SUMIF(CSV!$B:$B,$A353,CSV!Q:Q)/$C353</f>
        <v>#DIV/0!</v>
      </c>
      <c r="Z353" s="10" t="e">
        <f>(SUMIF(CSV!$A:$A,$A353,CSV!M:M) +SUMIF(CSV!$B:$B,$A353,CSV!O:O))/$D353</f>
        <v>#DIV/0!</v>
      </c>
      <c r="AA353" s="6" t="e">
        <f>SUMIF(CSV!$A:$A,$A353,CSV!M:M)/$B353</f>
        <v>#DIV/0!</v>
      </c>
      <c r="AB353" s="6" t="e">
        <f>SUMIF(CSV!$B:$B,$A353,CSV!O:O)/$C353</f>
        <v>#DIV/0!</v>
      </c>
      <c r="AC353" s="10" t="e">
        <f>(SUMIF(CSV!$A:$A,$A353,CSV!N:N) +SUMIF(CSV!$B:$B,$A353,CSV!P:P))/$D353</f>
        <v>#DIV/0!</v>
      </c>
      <c r="AD353" s="6" t="e">
        <f>SUMIF(CSV!$A:$A,$A353,CSV!N:N)/$B353</f>
        <v>#DIV/0!</v>
      </c>
      <c r="AE353" s="14" t="e">
        <f>SUMIF(CSV!$B:$B,$A353,CSV!P:P)/$C353</f>
        <v>#DIV/0!</v>
      </c>
    </row>
    <row r="354" spans="1:31" x14ac:dyDescent="0.3">
      <c r="A354" t="s">
        <v>440</v>
      </c>
      <c r="B354" s="9">
        <f>COUNTIF(CSV!A:A,A354)</f>
        <v>0</v>
      </c>
      <c r="C354" s="4">
        <f>COUNTIF(CSV!B:B,A354)</f>
        <v>0</v>
      </c>
      <c r="D354" s="4">
        <f t="shared" si="10"/>
        <v>0</v>
      </c>
      <c r="E354" s="10" t="e">
        <f>(SUMIF(CSV!$A:$A,$A354,CSV!F:F) +SUMIF(CSV!$B:$B,$A354,CSV!F:F))/$D354</f>
        <v>#DIV/0!</v>
      </c>
      <c r="F354" s="6" t="e">
        <f>SUMIF(CSV!$A:$A,$A354,CSV!F:F)/$B354</f>
        <v>#DIV/0!</v>
      </c>
      <c r="G354" s="6" t="e">
        <f>SUMIF(CSV!$B:$B,$A354,CSV!F:F)/$C354</f>
        <v>#DIV/0!</v>
      </c>
      <c r="H354" s="10" t="e">
        <f>(SUMIF(CSV!$A:$A,$A354,CSV!D:D) +SUMIF(CSV!$B:$B,$A354,CSV!E:E))/$D354</f>
        <v>#DIV/0!</v>
      </c>
      <c r="I354" s="6" t="e">
        <f>SUMIF(CSV!$A:$A,$A354,CSV!D:D)/$B354</f>
        <v>#DIV/0!</v>
      </c>
      <c r="J354" s="6" t="e">
        <f>SUMIF(CSV!$B:$B,$A354,CSV!E:E)/$C354</f>
        <v>#DIV/0!</v>
      </c>
      <c r="K354" s="10" t="e">
        <f>(SUMIF(CSV!$A:$A,$A354,CSV!E:E) +SUMIF(CSV!$B:$B,$A354,CSV!D:D))/$D354</f>
        <v>#DIV/0!</v>
      </c>
      <c r="L354" s="6" t="e">
        <f>SUMIF(CSV!$A:$A,$A354,CSV!E:E)/$B354</f>
        <v>#DIV/0!</v>
      </c>
      <c r="M354" s="6" t="e">
        <f>SUMIF(CSV!$B:$B,$A354,CSV!D:D)/$C354</f>
        <v>#DIV/0!</v>
      </c>
      <c r="N354" s="10" t="e">
        <f>(SUMIF(CSV!$A:$A,$A354,CSV!L:L) +SUMIF(CSV!$B:$B,$A354,CSV!L:L))/$D354</f>
        <v>#DIV/0!</v>
      </c>
      <c r="O354" s="6" t="e">
        <f>SUMIF(CSV!$A:$A,$A354,CSV!L:L)/$B354</f>
        <v>#DIV/0!</v>
      </c>
      <c r="P354" s="6" t="e">
        <f>SUMIF(CSV!$B:$B,$A354,CSV!L:L)/$C354</f>
        <v>#DIV/0!</v>
      </c>
      <c r="Q354" s="10" t="e">
        <f>(SUMIF(CSV!$A:$A,$A354,CSV!H:H) +SUMIF(CSV!$B:$B,$A354,CSV!J:J))/$D354</f>
        <v>#DIV/0!</v>
      </c>
      <c r="R354" s="6" t="e">
        <f>SUMIF(CSV!$A:$A,$A354,CSV!H:H)/$B354</f>
        <v>#DIV/0!</v>
      </c>
      <c r="S354" s="6" t="e">
        <f>SUMIF(CSV!$B:$B,$A354,CSV!J:J)/$C354</f>
        <v>#DIV/0!</v>
      </c>
      <c r="T354" s="10" t="e">
        <f>(SUMIF(CSV!$A:$A,$A354,CSV!I:I) +SUMIF(CSV!$B:$B,$A354,CSV!K:K))/$D354</f>
        <v>#DIV/0!</v>
      </c>
      <c r="U354" s="6" t="e">
        <f>SUMIF(CSV!$A:$A,$A354,CSV!I:I)/$B354</f>
        <v>#DIV/0!</v>
      </c>
      <c r="V354" s="6" t="e">
        <f>SUMIF(CSV!$B:$B,$A354,CSV!K:K)/$C354</f>
        <v>#DIV/0!</v>
      </c>
      <c r="W354" s="10" t="e">
        <f>(SUMIF(CSV!$A:$A,$A354,CSV!Q:Q) +SUMIF(CSV!$B:$B,$A354,CSV!Q:Q))/$D354</f>
        <v>#DIV/0!</v>
      </c>
      <c r="X354" s="6" t="e">
        <f>SUMIF(CSV!$A:$A,$A354,CSV!Q:Q)/$B354</f>
        <v>#DIV/0!</v>
      </c>
      <c r="Y354" s="6" t="e">
        <f>SUMIF(CSV!$B:$B,$A354,CSV!Q:Q)/$C354</f>
        <v>#DIV/0!</v>
      </c>
      <c r="Z354" s="10" t="e">
        <f>(SUMIF(CSV!$A:$A,$A354,CSV!M:M) +SUMIF(CSV!$B:$B,$A354,CSV!O:O))/$D354</f>
        <v>#DIV/0!</v>
      </c>
      <c r="AA354" s="6" t="e">
        <f>SUMIF(CSV!$A:$A,$A354,CSV!M:M)/$B354</f>
        <v>#DIV/0!</v>
      </c>
      <c r="AB354" s="6" t="e">
        <f>SUMIF(CSV!$B:$B,$A354,CSV!O:O)/$C354</f>
        <v>#DIV/0!</v>
      </c>
      <c r="AC354" s="10" t="e">
        <f>(SUMIF(CSV!$A:$A,$A354,CSV!N:N) +SUMIF(CSV!$B:$B,$A354,CSV!P:P))/$D354</f>
        <v>#DIV/0!</v>
      </c>
      <c r="AD354" s="6" t="e">
        <f>SUMIF(CSV!$A:$A,$A354,CSV!N:N)/$B354</f>
        <v>#DIV/0!</v>
      </c>
      <c r="AE354" s="14" t="e">
        <f>SUMIF(CSV!$B:$B,$A354,CSV!P:P)/$C354</f>
        <v>#DIV/0!</v>
      </c>
    </row>
    <row r="355" spans="1:31" x14ac:dyDescent="0.3">
      <c r="A355" t="s">
        <v>444</v>
      </c>
      <c r="B355" s="9">
        <f>COUNTIF(CSV!A:A,A355)</f>
        <v>0</v>
      </c>
      <c r="C355" s="4">
        <f>COUNTIF(CSV!B:B,A355)</f>
        <v>0</v>
      </c>
      <c r="D355" s="4">
        <f t="shared" si="10"/>
        <v>0</v>
      </c>
      <c r="E355" s="10" t="e">
        <f>(SUMIF(CSV!$A:$A,$A355,CSV!F:F) +SUMIF(CSV!$B:$B,$A355,CSV!F:F))/$D355</f>
        <v>#DIV/0!</v>
      </c>
      <c r="F355" s="6" t="e">
        <f>SUMIF(CSV!$A:$A,$A355,CSV!F:F)/$B355</f>
        <v>#DIV/0!</v>
      </c>
      <c r="G355" s="6" t="e">
        <f>SUMIF(CSV!$B:$B,$A355,CSV!F:F)/$C355</f>
        <v>#DIV/0!</v>
      </c>
      <c r="H355" s="10" t="e">
        <f>(SUMIF(CSV!$A:$A,$A355,CSV!D:D) +SUMIF(CSV!$B:$B,$A355,CSV!E:E))/$D355</f>
        <v>#DIV/0!</v>
      </c>
      <c r="I355" s="6" t="e">
        <f>SUMIF(CSV!$A:$A,$A355,CSV!D:D)/$B355</f>
        <v>#DIV/0!</v>
      </c>
      <c r="J355" s="6" t="e">
        <f>SUMIF(CSV!$B:$B,$A355,CSV!E:E)/$C355</f>
        <v>#DIV/0!</v>
      </c>
      <c r="K355" s="10" t="e">
        <f>(SUMIF(CSV!$A:$A,$A355,CSV!E:E) +SUMIF(CSV!$B:$B,$A355,CSV!D:D))/$D355</f>
        <v>#DIV/0!</v>
      </c>
      <c r="L355" s="6" t="e">
        <f>SUMIF(CSV!$A:$A,$A355,CSV!E:E)/$B355</f>
        <v>#DIV/0!</v>
      </c>
      <c r="M355" s="6" t="e">
        <f>SUMIF(CSV!$B:$B,$A355,CSV!D:D)/$C355</f>
        <v>#DIV/0!</v>
      </c>
      <c r="N355" s="10" t="e">
        <f>(SUMIF(CSV!$A:$A,$A355,CSV!L:L) +SUMIF(CSV!$B:$B,$A355,CSV!L:L))/$D355</f>
        <v>#DIV/0!</v>
      </c>
      <c r="O355" s="6" t="e">
        <f>SUMIF(CSV!$A:$A,$A355,CSV!L:L)/$B355</f>
        <v>#DIV/0!</v>
      </c>
      <c r="P355" s="6" t="e">
        <f>SUMIF(CSV!$B:$B,$A355,CSV!L:L)/$C355</f>
        <v>#DIV/0!</v>
      </c>
      <c r="Q355" s="10" t="e">
        <f>(SUMIF(CSV!$A:$A,$A355,CSV!H:H) +SUMIF(CSV!$B:$B,$A355,CSV!J:J))/$D355</f>
        <v>#DIV/0!</v>
      </c>
      <c r="R355" s="6" t="e">
        <f>SUMIF(CSV!$A:$A,$A355,CSV!H:H)/$B355</f>
        <v>#DIV/0!</v>
      </c>
      <c r="S355" s="6" t="e">
        <f>SUMIF(CSV!$B:$B,$A355,CSV!J:J)/$C355</f>
        <v>#DIV/0!</v>
      </c>
      <c r="T355" s="10" t="e">
        <f>(SUMIF(CSV!$A:$A,$A355,CSV!I:I) +SUMIF(CSV!$B:$B,$A355,CSV!K:K))/$D355</f>
        <v>#DIV/0!</v>
      </c>
      <c r="U355" s="6" t="e">
        <f>SUMIF(CSV!$A:$A,$A355,CSV!I:I)/$B355</f>
        <v>#DIV/0!</v>
      </c>
      <c r="V355" s="6" t="e">
        <f>SUMIF(CSV!$B:$B,$A355,CSV!K:K)/$C355</f>
        <v>#DIV/0!</v>
      </c>
      <c r="W355" s="10" t="e">
        <f>(SUMIF(CSV!$A:$A,$A355,CSV!Q:Q) +SUMIF(CSV!$B:$B,$A355,CSV!Q:Q))/$D355</f>
        <v>#DIV/0!</v>
      </c>
      <c r="X355" s="6" t="e">
        <f>SUMIF(CSV!$A:$A,$A355,CSV!Q:Q)/$B355</f>
        <v>#DIV/0!</v>
      </c>
      <c r="Y355" s="6" t="e">
        <f>SUMIF(CSV!$B:$B,$A355,CSV!Q:Q)/$C355</f>
        <v>#DIV/0!</v>
      </c>
      <c r="Z355" s="10" t="e">
        <f>(SUMIF(CSV!$A:$A,$A355,CSV!M:M) +SUMIF(CSV!$B:$B,$A355,CSV!O:O))/$D355</f>
        <v>#DIV/0!</v>
      </c>
      <c r="AA355" s="6" t="e">
        <f>SUMIF(CSV!$A:$A,$A355,CSV!M:M)/$B355</f>
        <v>#DIV/0!</v>
      </c>
      <c r="AB355" s="6" t="e">
        <f>SUMIF(CSV!$B:$B,$A355,CSV!O:O)/$C355</f>
        <v>#DIV/0!</v>
      </c>
      <c r="AC355" s="10" t="e">
        <f>(SUMIF(CSV!$A:$A,$A355,CSV!N:N) +SUMIF(CSV!$B:$B,$A355,CSV!P:P))/$D355</f>
        <v>#DIV/0!</v>
      </c>
      <c r="AD355" s="6" t="e">
        <f>SUMIF(CSV!$A:$A,$A355,CSV!N:N)/$B355</f>
        <v>#DIV/0!</v>
      </c>
      <c r="AE355" s="14" t="e">
        <f>SUMIF(CSV!$B:$B,$A355,CSV!P:P)/$C355</f>
        <v>#DIV/0!</v>
      </c>
    </row>
    <row r="356" spans="1:31" x14ac:dyDescent="0.3">
      <c r="A356" t="s">
        <v>438</v>
      </c>
      <c r="B356" s="9">
        <f>COUNTIF(CSV!A:A,A356)</f>
        <v>0</v>
      </c>
      <c r="C356" s="4">
        <f>COUNTIF(CSV!B:B,A356)</f>
        <v>0</v>
      </c>
      <c r="D356" s="4">
        <f t="shared" si="10"/>
        <v>0</v>
      </c>
      <c r="E356" s="10" t="e">
        <f>(SUMIF(CSV!$A:$A,$A356,CSV!F:F) +SUMIF(CSV!$B:$B,$A356,CSV!F:F))/$D356</f>
        <v>#DIV/0!</v>
      </c>
      <c r="F356" s="6" t="e">
        <f>SUMIF(CSV!$A:$A,$A356,CSV!F:F)/$B356</f>
        <v>#DIV/0!</v>
      </c>
      <c r="G356" s="6" t="e">
        <f>SUMIF(CSV!$B:$B,$A356,CSV!F:F)/$C356</f>
        <v>#DIV/0!</v>
      </c>
      <c r="H356" s="10" t="e">
        <f>(SUMIF(CSV!$A:$A,$A356,CSV!D:D) +SUMIF(CSV!$B:$B,$A356,CSV!E:E))/$D356</f>
        <v>#DIV/0!</v>
      </c>
      <c r="I356" s="6" t="e">
        <f>SUMIF(CSV!$A:$A,$A356,CSV!D:D)/$B356</f>
        <v>#DIV/0!</v>
      </c>
      <c r="J356" s="6" t="e">
        <f>SUMIF(CSV!$B:$B,$A356,CSV!E:E)/$C356</f>
        <v>#DIV/0!</v>
      </c>
      <c r="K356" s="10" t="e">
        <f>(SUMIF(CSV!$A:$A,$A356,CSV!E:E) +SUMIF(CSV!$B:$B,$A356,CSV!D:D))/$D356</f>
        <v>#DIV/0!</v>
      </c>
      <c r="L356" s="6" t="e">
        <f>SUMIF(CSV!$A:$A,$A356,CSV!E:E)/$B356</f>
        <v>#DIV/0!</v>
      </c>
      <c r="M356" s="6" t="e">
        <f>SUMIF(CSV!$B:$B,$A356,CSV!D:D)/$C356</f>
        <v>#DIV/0!</v>
      </c>
      <c r="N356" s="10" t="e">
        <f>(SUMIF(CSV!$A:$A,$A356,CSV!L:L) +SUMIF(CSV!$B:$B,$A356,CSV!L:L))/$D356</f>
        <v>#DIV/0!</v>
      </c>
      <c r="O356" s="6" t="e">
        <f>SUMIF(CSV!$A:$A,$A356,CSV!L:L)/$B356</f>
        <v>#DIV/0!</v>
      </c>
      <c r="P356" s="6" t="e">
        <f>SUMIF(CSV!$B:$B,$A356,CSV!L:L)/$C356</f>
        <v>#DIV/0!</v>
      </c>
      <c r="Q356" s="10" t="e">
        <f>(SUMIF(CSV!$A:$A,$A356,CSV!H:H) +SUMIF(CSV!$B:$B,$A356,CSV!J:J))/$D356</f>
        <v>#DIV/0!</v>
      </c>
      <c r="R356" s="6" t="e">
        <f>SUMIF(CSV!$A:$A,$A356,CSV!H:H)/$B356</f>
        <v>#DIV/0!</v>
      </c>
      <c r="S356" s="6" t="e">
        <f>SUMIF(CSV!$B:$B,$A356,CSV!J:J)/$C356</f>
        <v>#DIV/0!</v>
      </c>
      <c r="T356" s="10" t="e">
        <f>(SUMIF(CSV!$A:$A,$A356,CSV!I:I) +SUMIF(CSV!$B:$B,$A356,CSV!K:K))/$D356</f>
        <v>#DIV/0!</v>
      </c>
      <c r="U356" s="6" t="e">
        <f>SUMIF(CSV!$A:$A,$A356,CSV!I:I)/$B356</f>
        <v>#DIV/0!</v>
      </c>
      <c r="V356" s="6" t="e">
        <f>SUMIF(CSV!$B:$B,$A356,CSV!K:K)/$C356</f>
        <v>#DIV/0!</v>
      </c>
      <c r="W356" s="10" t="e">
        <f>(SUMIF(CSV!$A:$A,$A356,CSV!Q:Q) +SUMIF(CSV!$B:$B,$A356,CSV!Q:Q))/$D356</f>
        <v>#DIV/0!</v>
      </c>
      <c r="X356" s="6" t="e">
        <f>SUMIF(CSV!$A:$A,$A356,CSV!Q:Q)/$B356</f>
        <v>#DIV/0!</v>
      </c>
      <c r="Y356" s="6" t="e">
        <f>SUMIF(CSV!$B:$B,$A356,CSV!Q:Q)/$C356</f>
        <v>#DIV/0!</v>
      </c>
      <c r="Z356" s="10" t="e">
        <f>(SUMIF(CSV!$A:$A,$A356,CSV!M:M) +SUMIF(CSV!$B:$B,$A356,CSV!O:O))/$D356</f>
        <v>#DIV/0!</v>
      </c>
      <c r="AA356" s="6" t="e">
        <f>SUMIF(CSV!$A:$A,$A356,CSV!M:M)/$B356</f>
        <v>#DIV/0!</v>
      </c>
      <c r="AB356" s="6" t="e">
        <f>SUMIF(CSV!$B:$B,$A356,CSV!O:O)/$C356</f>
        <v>#DIV/0!</v>
      </c>
      <c r="AC356" s="10" t="e">
        <f>(SUMIF(CSV!$A:$A,$A356,CSV!N:N) +SUMIF(CSV!$B:$B,$A356,CSV!P:P))/$D356</f>
        <v>#DIV/0!</v>
      </c>
      <c r="AD356" s="6" t="e">
        <f>SUMIF(CSV!$A:$A,$A356,CSV!N:N)/$B356</f>
        <v>#DIV/0!</v>
      </c>
      <c r="AE356" s="14" t="e">
        <f>SUMIF(CSV!$B:$B,$A356,CSV!P:P)/$C356</f>
        <v>#DIV/0!</v>
      </c>
    </row>
    <row r="357" spans="1:31" x14ac:dyDescent="0.3">
      <c r="A357" t="s">
        <v>441</v>
      </c>
      <c r="B357" s="9">
        <f>COUNTIF(CSV!A:A,A357)</f>
        <v>0</v>
      </c>
      <c r="C357" s="4">
        <f>COUNTIF(CSV!B:B,A357)</f>
        <v>0</v>
      </c>
      <c r="D357" s="4">
        <f t="shared" si="10"/>
        <v>0</v>
      </c>
      <c r="E357" s="10" t="e">
        <f>(SUMIF(CSV!$A:$A,$A357,CSV!F:F) +SUMIF(CSV!$B:$B,$A357,CSV!F:F))/$D357</f>
        <v>#DIV/0!</v>
      </c>
      <c r="F357" s="6" t="e">
        <f>SUMIF(CSV!$A:$A,$A357,CSV!F:F)/$B357</f>
        <v>#DIV/0!</v>
      </c>
      <c r="G357" s="6" t="e">
        <f>SUMIF(CSV!$B:$B,$A357,CSV!F:F)/$C357</f>
        <v>#DIV/0!</v>
      </c>
      <c r="H357" s="10" t="e">
        <f>(SUMIF(CSV!$A:$A,$A357,CSV!D:D) +SUMIF(CSV!$B:$B,$A357,CSV!E:E))/$D357</f>
        <v>#DIV/0!</v>
      </c>
      <c r="I357" s="6" t="e">
        <f>SUMIF(CSV!$A:$A,$A357,CSV!D:D)/$B357</f>
        <v>#DIV/0!</v>
      </c>
      <c r="J357" s="6" t="e">
        <f>SUMIF(CSV!$B:$B,$A357,CSV!E:E)/$C357</f>
        <v>#DIV/0!</v>
      </c>
      <c r="K357" s="10" t="e">
        <f>(SUMIF(CSV!$A:$A,$A357,CSV!E:E) +SUMIF(CSV!$B:$B,$A357,CSV!D:D))/$D357</f>
        <v>#DIV/0!</v>
      </c>
      <c r="L357" s="6" t="e">
        <f>SUMIF(CSV!$A:$A,$A357,CSV!E:E)/$B357</f>
        <v>#DIV/0!</v>
      </c>
      <c r="M357" s="6" t="e">
        <f>SUMIF(CSV!$B:$B,$A357,CSV!D:D)/$C357</f>
        <v>#DIV/0!</v>
      </c>
      <c r="N357" s="10" t="e">
        <f>(SUMIF(CSV!$A:$A,$A357,CSV!L:L) +SUMIF(CSV!$B:$B,$A357,CSV!L:L))/$D357</f>
        <v>#DIV/0!</v>
      </c>
      <c r="O357" s="6" t="e">
        <f>SUMIF(CSV!$A:$A,$A357,CSV!L:L)/$B357</f>
        <v>#DIV/0!</v>
      </c>
      <c r="P357" s="6" t="e">
        <f>SUMIF(CSV!$B:$B,$A357,CSV!L:L)/$C357</f>
        <v>#DIV/0!</v>
      </c>
      <c r="Q357" s="10" t="e">
        <f>(SUMIF(CSV!$A:$A,$A357,CSV!H:H) +SUMIF(CSV!$B:$B,$A357,CSV!J:J))/$D357</f>
        <v>#DIV/0!</v>
      </c>
      <c r="R357" s="6" t="e">
        <f>SUMIF(CSV!$A:$A,$A357,CSV!H:H)/$B357</f>
        <v>#DIV/0!</v>
      </c>
      <c r="S357" s="6" t="e">
        <f>SUMIF(CSV!$B:$B,$A357,CSV!J:J)/$C357</f>
        <v>#DIV/0!</v>
      </c>
      <c r="T357" s="10" t="e">
        <f>(SUMIF(CSV!$A:$A,$A357,CSV!I:I) +SUMIF(CSV!$B:$B,$A357,CSV!K:K))/$D357</f>
        <v>#DIV/0!</v>
      </c>
      <c r="U357" s="6" t="e">
        <f>SUMIF(CSV!$A:$A,$A357,CSV!I:I)/$B357</f>
        <v>#DIV/0!</v>
      </c>
      <c r="V357" s="6" t="e">
        <f>SUMIF(CSV!$B:$B,$A357,CSV!K:K)/$C357</f>
        <v>#DIV/0!</v>
      </c>
      <c r="W357" s="10" t="e">
        <f>(SUMIF(CSV!$A:$A,$A357,CSV!Q:Q) +SUMIF(CSV!$B:$B,$A357,CSV!Q:Q))/$D357</f>
        <v>#DIV/0!</v>
      </c>
      <c r="X357" s="6" t="e">
        <f>SUMIF(CSV!$A:$A,$A357,CSV!Q:Q)/$B357</f>
        <v>#DIV/0!</v>
      </c>
      <c r="Y357" s="6" t="e">
        <f>SUMIF(CSV!$B:$B,$A357,CSV!Q:Q)/$C357</f>
        <v>#DIV/0!</v>
      </c>
      <c r="Z357" s="10" t="e">
        <f>(SUMIF(CSV!$A:$A,$A357,CSV!M:M) +SUMIF(CSV!$B:$B,$A357,CSV!O:O))/$D357</f>
        <v>#DIV/0!</v>
      </c>
      <c r="AA357" s="6" t="e">
        <f>SUMIF(CSV!$A:$A,$A357,CSV!M:M)/$B357</f>
        <v>#DIV/0!</v>
      </c>
      <c r="AB357" s="6" t="e">
        <f>SUMIF(CSV!$B:$B,$A357,CSV!O:O)/$C357</f>
        <v>#DIV/0!</v>
      </c>
      <c r="AC357" s="10" t="e">
        <f>(SUMIF(CSV!$A:$A,$A357,CSV!N:N) +SUMIF(CSV!$B:$B,$A357,CSV!P:P))/$D357</f>
        <v>#DIV/0!</v>
      </c>
      <c r="AD357" s="6" t="e">
        <f>SUMIF(CSV!$A:$A,$A357,CSV!N:N)/$B357</f>
        <v>#DIV/0!</v>
      </c>
      <c r="AE357" s="14" t="e">
        <f>SUMIF(CSV!$B:$B,$A357,CSV!P:P)/$C357</f>
        <v>#DIV/0!</v>
      </c>
    </row>
    <row r="358" spans="1:31" x14ac:dyDescent="0.3">
      <c r="A358" t="s">
        <v>442</v>
      </c>
      <c r="B358" s="9">
        <f>COUNTIF(CSV!A:A,A358)</f>
        <v>0</v>
      </c>
      <c r="C358" s="4">
        <f>COUNTIF(CSV!B:B,A358)</f>
        <v>0</v>
      </c>
      <c r="D358" s="4">
        <f t="shared" si="10"/>
        <v>0</v>
      </c>
      <c r="E358" s="10" t="e">
        <f>(SUMIF(CSV!$A:$A,$A358,CSV!F:F) +SUMIF(CSV!$B:$B,$A358,CSV!F:F))/$D358</f>
        <v>#DIV/0!</v>
      </c>
      <c r="F358" s="6" t="e">
        <f>SUMIF(CSV!$A:$A,$A358,CSV!F:F)/$B358</f>
        <v>#DIV/0!</v>
      </c>
      <c r="G358" s="6" t="e">
        <f>SUMIF(CSV!$B:$B,$A358,CSV!F:F)/$C358</f>
        <v>#DIV/0!</v>
      </c>
      <c r="H358" s="10" t="e">
        <f>(SUMIF(CSV!$A:$A,$A358,CSV!D:D) +SUMIF(CSV!$B:$B,$A358,CSV!E:E))/$D358</f>
        <v>#DIV/0!</v>
      </c>
      <c r="I358" s="6" t="e">
        <f>SUMIF(CSV!$A:$A,$A358,CSV!D:D)/$B358</f>
        <v>#DIV/0!</v>
      </c>
      <c r="J358" s="6" t="e">
        <f>SUMIF(CSV!$B:$B,$A358,CSV!E:E)/$C358</f>
        <v>#DIV/0!</v>
      </c>
      <c r="K358" s="10" t="e">
        <f>(SUMIF(CSV!$A:$A,$A358,CSV!E:E) +SUMIF(CSV!$B:$B,$A358,CSV!D:D))/$D358</f>
        <v>#DIV/0!</v>
      </c>
      <c r="L358" s="6" t="e">
        <f>SUMIF(CSV!$A:$A,$A358,CSV!E:E)/$B358</f>
        <v>#DIV/0!</v>
      </c>
      <c r="M358" s="6" t="e">
        <f>SUMIF(CSV!$B:$B,$A358,CSV!D:D)/$C358</f>
        <v>#DIV/0!</v>
      </c>
      <c r="N358" s="10" t="e">
        <f>(SUMIF(CSV!$A:$A,$A358,CSV!L:L) +SUMIF(CSV!$B:$B,$A358,CSV!L:L))/$D358</f>
        <v>#DIV/0!</v>
      </c>
      <c r="O358" s="6" t="e">
        <f>SUMIF(CSV!$A:$A,$A358,CSV!L:L)/$B358</f>
        <v>#DIV/0!</v>
      </c>
      <c r="P358" s="6" t="e">
        <f>SUMIF(CSV!$B:$B,$A358,CSV!L:L)/$C358</f>
        <v>#DIV/0!</v>
      </c>
      <c r="Q358" s="10" t="e">
        <f>(SUMIF(CSV!$A:$A,$A358,CSV!H:H) +SUMIF(CSV!$B:$B,$A358,CSV!J:J))/$D358</f>
        <v>#DIV/0!</v>
      </c>
      <c r="R358" s="6" t="e">
        <f>SUMIF(CSV!$A:$A,$A358,CSV!H:H)/$B358</f>
        <v>#DIV/0!</v>
      </c>
      <c r="S358" s="6" t="e">
        <f>SUMIF(CSV!$B:$B,$A358,CSV!J:J)/$C358</f>
        <v>#DIV/0!</v>
      </c>
      <c r="T358" s="10" t="e">
        <f>(SUMIF(CSV!$A:$A,$A358,CSV!I:I) +SUMIF(CSV!$B:$B,$A358,CSV!K:K))/$D358</f>
        <v>#DIV/0!</v>
      </c>
      <c r="U358" s="6" t="e">
        <f>SUMIF(CSV!$A:$A,$A358,CSV!I:I)/$B358</f>
        <v>#DIV/0!</v>
      </c>
      <c r="V358" s="6" t="e">
        <f>SUMIF(CSV!$B:$B,$A358,CSV!K:K)/$C358</f>
        <v>#DIV/0!</v>
      </c>
      <c r="W358" s="10" t="e">
        <f>(SUMIF(CSV!$A:$A,$A358,CSV!Q:Q) +SUMIF(CSV!$B:$B,$A358,CSV!Q:Q))/$D358</f>
        <v>#DIV/0!</v>
      </c>
      <c r="X358" s="6" t="e">
        <f>SUMIF(CSV!$A:$A,$A358,CSV!Q:Q)/$B358</f>
        <v>#DIV/0!</v>
      </c>
      <c r="Y358" s="6" t="e">
        <f>SUMIF(CSV!$B:$B,$A358,CSV!Q:Q)/$C358</f>
        <v>#DIV/0!</v>
      </c>
      <c r="Z358" s="10" t="e">
        <f>(SUMIF(CSV!$A:$A,$A358,CSV!M:M) +SUMIF(CSV!$B:$B,$A358,CSV!O:O))/$D358</f>
        <v>#DIV/0!</v>
      </c>
      <c r="AA358" s="6" t="e">
        <f>SUMIF(CSV!$A:$A,$A358,CSV!M:M)/$B358</f>
        <v>#DIV/0!</v>
      </c>
      <c r="AB358" s="6" t="e">
        <f>SUMIF(CSV!$B:$B,$A358,CSV!O:O)/$C358</f>
        <v>#DIV/0!</v>
      </c>
      <c r="AC358" s="10" t="e">
        <f>(SUMIF(CSV!$A:$A,$A358,CSV!N:N) +SUMIF(CSV!$B:$B,$A358,CSV!P:P))/$D358</f>
        <v>#DIV/0!</v>
      </c>
      <c r="AD358" s="6" t="e">
        <f>SUMIF(CSV!$A:$A,$A358,CSV!N:N)/$B358</f>
        <v>#DIV/0!</v>
      </c>
      <c r="AE358" s="14" t="e">
        <f>SUMIF(CSV!$B:$B,$A358,CSV!P:P)/$C358</f>
        <v>#DIV/0!</v>
      </c>
    </row>
    <row r="359" spans="1:31" x14ac:dyDescent="0.3">
      <c r="A359" t="s">
        <v>445</v>
      </c>
      <c r="B359" s="9">
        <f>COUNTIF(CSV!A:A,A359)</f>
        <v>0</v>
      </c>
      <c r="C359" s="4">
        <f>COUNTIF(CSV!B:B,A359)</f>
        <v>0</v>
      </c>
      <c r="D359" s="4">
        <f t="shared" si="10"/>
        <v>0</v>
      </c>
      <c r="E359" s="10" t="e">
        <f>(SUMIF(CSV!$A:$A,$A359,CSV!F:F) +SUMIF(CSV!$B:$B,$A359,CSV!F:F))/$D359</f>
        <v>#DIV/0!</v>
      </c>
      <c r="F359" s="6" t="e">
        <f>SUMIF(CSV!$A:$A,$A359,CSV!F:F)/$B359</f>
        <v>#DIV/0!</v>
      </c>
      <c r="G359" s="6" t="e">
        <f>SUMIF(CSV!$B:$B,$A359,CSV!F:F)/$C359</f>
        <v>#DIV/0!</v>
      </c>
      <c r="H359" s="10" t="e">
        <f>(SUMIF(CSV!$A:$A,$A359,CSV!D:D) +SUMIF(CSV!$B:$B,$A359,CSV!E:E))/$D359</f>
        <v>#DIV/0!</v>
      </c>
      <c r="I359" s="6" t="e">
        <f>SUMIF(CSV!$A:$A,$A359,CSV!D:D)/$B359</f>
        <v>#DIV/0!</v>
      </c>
      <c r="J359" s="6" t="e">
        <f>SUMIF(CSV!$B:$B,$A359,CSV!E:E)/$C359</f>
        <v>#DIV/0!</v>
      </c>
      <c r="K359" s="10" t="e">
        <f>(SUMIF(CSV!$A:$A,$A359,CSV!E:E) +SUMIF(CSV!$B:$B,$A359,CSV!D:D))/$D359</f>
        <v>#DIV/0!</v>
      </c>
      <c r="L359" s="6" t="e">
        <f>SUMIF(CSV!$A:$A,$A359,CSV!E:E)/$B359</f>
        <v>#DIV/0!</v>
      </c>
      <c r="M359" s="6" t="e">
        <f>SUMIF(CSV!$B:$B,$A359,CSV!D:D)/$C359</f>
        <v>#DIV/0!</v>
      </c>
      <c r="N359" s="10" t="e">
        <f>(SUMIF(CSV!$A:$A,$A359,CSV!L:L) +SUMIF(CSV!$B:$B,$A359,CSV!L:L))/$D359</f>
        <v>#DIV/0!</v>
      </c>
      <c r="O359" s="6" t="e">
        <f>SUMIF(CSV!$A:$A,$A359,CSV!L:L)/$B359</f>
        <v>#DIV/0!</v>
      </c>
      <c r="P359" s="6" t="e">
        <f>SUMIF(CSV!$B:$B,$A359,CSV!L:L)/$C359</f>
        <v>#DIV/0!</v>
      </c>
      <c r="Q359" s="10" t="e">
        <f>(SUMIF(CSV!$A:$A,$A359,CSV!H:H) +SUMIF(CSV!$B:$B,$A359,CSV!J:J))/$D359</f>
        <v>#DIV/0!</v>
      </c>
      <c r="R359" s="6" t="e">
        <f>SUMIF(CSV!$A:$A,$A359,CSV!H:H)/$B359</f>
        <v>#DIV/0!</v>
      </c>
      <c r="S359" s="6" t="e">
        <f>SUMIF(CSV!$B:$B,$A359,CSV!J:J)/$C359</f>
        <v>#DIV/0!</v>
      </c>
      <c r="T359" s="10" t="e">
        <f>(SUMIF(CSV!$A:$A,$A359,CSV!I:I) +SUMIF(CSV!$B:$B,$A359,CSV!K:K))/$D359</f>
        <v>#DIV/0!</v>
      </c>
      <c r="U359" s="6" t="e">
        <f>SUMIF(CSV!$A:$A,$A359,CSV!I:I)/$B359</f>
        <v>#DIV/0!</v>
      </c>
      <c r="V359" s="6" t="e">
        <f>SUMIF(CSV!$B:$B,$A359,CSV!K:K)/$C359</f>
        <v>#DIV/0!</v>
      </c>
      <c r="W359" s="10" t="e">
        <f>(SUMIF(CSV!$A:$A,$A359,CSV!Q:Q) +SUMIF(CSV!$B:$B,$A359,CSV!Q:Q))/$D359</f>
        <v>#DIV/0!</v>
      </c>
      <c r="X359" s="6" t="e">
        <f>SUMIF(CSV!$A:$A,$A359,CSV!Q:Q)/$B359</f>
        <v>#DIV/0!</v>
      </c>
      <c r="Y359" s="6" t="e">
        <f>SUMIF(CSV!$B:$B,$A359,CSV!Q:Q)/$C359</f>
        <v>#DIV/0!</v>
      </c>
      <c r="Z359" s="10" t="e">
        <f>(SUMIF(CSV!$A:$A,$A359,CSV!M:M) +SUMIF(CSV!$B:$B,$A359,CSV!O:O))/$D359</f>
        <v>#DIV/0!</v>
      </c>
      <c r="AA359" s="6" t="e">
        <f>SUMIF(CSV!$A:$A,$A359,CSV!M:M)/$B359</f>
        <v>#DIV/0!</v>
      </c>
      <c r="AB359" s="6" t="e">
        <f>SUMIF(CSV!$B:$B,$A359,CSV!O:O)/$C359</f>
        <v>#DIV/0!</v>
      </c>
      <c r="AC359" s="10" t="e">
        <f>(SUMIF(CSV!$A:$A,$A359,CSV!N:N) +SUMIF(CSV!$B:$B,$A359,CSV!P:P))/$D359</f>
        <v>#DIV/0!</v>
      </c>
      <c r="AD359" s="6" t="e">
        <f>SUMIF(CSV!$A:$A,$A359,CSV!N:N)/$B359</f>
        <v>#DIV/0!</v>
      </c>
      <c r="AE359" s="14" t="e">
        <f>SUMIF(CSV!$B:$B,$A359,CSV!P:P)/$C359</f>
        <v>#DIV/0!</v>
      </c>
    </row>
    <row r="360" spans="1:31" x14ac:dyDescent="0.3">
      <c r="A360" t="s">
        <v>443</v>
      </c>
      <c r="B360" s="9">
        <f>COUNTIF(CSV!A:A,A360)</f>
        <v>0</v>
      </c>
      <c r="C360" s="4">
        <f>COUNTIF(CSV!B:B,A360)</f>
        <v>0</v>
      </c>
      <c r="D360" s="4">
        <f t="shared" si="10"/>
        <v>0</v>
      </c>
      <c r="E360" s="10" t="e">
        <f>(SUMIF(CSV!$A:$A,$A360,CSV!F:F) +SUMIF(CSV!$B:$B,$A360,CSV!F:F))/$D360</f>
        <v>#DIV/0!</v>
      </c>
      <c r="F360" s="6" t="e">
        <f>SUMIF(CSV!$A:$A,$A360,CSV!F:F)/$B360</f>
        <v>#DIV/0!</v>
      </c>
      <c r="G360" s="6" t="e">
        <f>SUMIF(CSV!$B:$B,$A360,CSV!F:F)/$C360</f>
        <v>#DIV/0!</v>
      </c>
      <c r="H360" s="10" t="e">
        <f>(SUMIF(CSV!$A:$A,$A360,CSV!D:D) +SUMIF(CSV!$B:$B,$A360,CSV!E:E))/$D360</f>
        <v>#DIV/0!</v>
      </c>
      <c r="I360" s="6" t="e">
        <f>SUMIF(CSV!$A:$A,$A360,CSV!D:D)/$B360</f>
        <v>#DIV/0!</v>
      </c>
      <c r="J360" s="6" t="e">
        <f>SUMIF(CSV!$B:$B,$A360,CSV!E:E)/$C360</f>
        <v>#DIV/0!</v>
      </c>
      <c r="K360" s="10" t="e">
        <f>(SUMIF(CSV!$A:$A,$A360,CSV!E:E) +SUMIF(CSV!$B:$B,$A360,CSV!D:D))/$D360</f>
        <v>#DIV/0!</v>
      </c>
      <c r="L360" s="6" t="e">
        <f>SUMIF(CSV!$A:$A,$A360,CSV!E:E)/$B360</f>
        <v>#DIV/0!</v>
      </c>
      <c r="M360" s="6" t="e">
        <f>SUMIF(CSV!$B:$B,$A360,CSV!D:D)/$C360</f>
        <v>#DIV/0!</v>
      </c>
      <c r="N360" s="10" t="e">
        <f>(SUMIF(CSV!$A:$A,$A360,CSV!L:L) +SUMIF(CSV!$B:$B,$A360,CSV!L:L))/$D360</f>
        <v>#DIV/0!</v>
      </c>
      <c r="O360" s="6" t="e">
        <f>SUMIF(CSV!$A:$A,$A360,CSV!L:L)/$B360</f>
        <v>#DIV/0!</v>
      </c>
      <c r="P360" s="6" t="e">
        <f>SUMIF(CSV!$B:$B,$A360,CSV!L:L)/$C360</f>
        <v>#DIV/0!</v>
      </c>
      <c r="Q360" s="10" t="e">
        <f>(SUMIF(CSV!$A:$A,$A360,CSV!H:H) +SUMIF(CSV!$B:$B,$A360,CSV!J:J))/$D360</f>
        <v>#DIV/0!</v>
      </c>
      <c r="R360" s="6" t="e">
        <f>SUMIF(CSV!$A:$A,$A360,CSV!H:H)/$B360</f>
        <v>#DIV/0!</v>
      </c>
      <c r="S360" s="6" t="e">
        <f>SUMIF(CSV!$B:$B,$A360,CSV!J:J)/$C360</f>
        <v>#DIV/0!</v>
      </c>
      <c r="T360" s="10" t="e">
        <f>(SUMIF(CSV!$A:$A,$A360,CSV!I:I) +SUMIF(CSV!$B:$B,$A360,CSV!K:K))/$D360</f>
        <v>#DIV/0!</v>
      </c>
      <c r="U360" s="6" t="e">
        <f>SUMIF(CSV!$A:$A,$A360,CSV!I:I)/$B360</f>
        <v>#DIV/0!</v>
      </c>
      <c r="V360" s="6" t="e">
        <f>SUMIF(CSV!$B:$B,$A360,CSV!K:K)/$C360</f>
        <v>#DIV/0!</v>
      </c>
      <c r="W360" s="10" t="e">
        <f>(SUMIF(CSV!$A:$A,$A360,CSV!Q:Q) +SUMIF(CSV!$B:$B,$A360,CSV!Q:Q))/$D360</f>
        <v>#DIV/0!</v>
      </c>
      <c r="X360" s="6" t="e">
        <f>SUMIF(CSV!$A:$A,$A360,CSV!Q:Q)/$B360</f>
        <v>#DIV/0!</v>
      </c>
      <c r="Y360" s="6" t="e">
        <f>SUMIF(CSV!$B:$B,$A360,CSV!Q:Q)/$C360</f>
        <v>#DIV/0!</v>
      </c>
      <c r="Z360" s="10" t="e">
        <f>(SUMIF(CSV!$A:$A,$A360,CSV!M:M) +SUMIF(CSV!$B:$B,$A360,CSV!O:O))/$D360</f>
        <v>#DIV/0!</v>
      </c>
      <c r="AA360" s="6" t="e">
        <f>SUMIF(CSV!$A:$A,$A360,CSV!M:M)/$B360</f>
        <v>#DIV/0!</v>
      </c>
      <c r="AB360" s="6" t="e">
        <f>SUMIF(CSV!$B:$B,$A360,CSV!O:O)/$C360</f>
        <v>#DIV/0!</v>
      </c>
      <c r="AC360" s="10" t="e">
        <f>(SUMIF(CSV!$A:$A,$A360,CSV!N:N) +SUMIF(CSV!$B:$B,$A360,CSV!P:P))/$D360</f>
        <v>#DIV/0!</v>
      </c>
      <c r="AD360" s="6" t="e">
        <f>SUMIF(CSV!$A:$A,$A360,CSV!N:N)/$B360</f>
        <v>#DIV/0!</v>
      </c>
      <c r="AE360" s="14" t="e">
        <f>SUMIF(CSV!$B:$B,$A360,CSV!P:P)/$C360</f>
        <v>#DIV/0!</v>
      </c>
    </row>
    <row r="361" spans="1:31" x14ac:dyDescent="0.3">
      <c r="A361" t="s">
        <v>458</v>
      </c>
      <c r="B361" s="9">
        <f>COUNTIF(CSV!A:A,A361)</f>
        <v>0</v>
      </c>
      <c r="C361" s="4">
        <f>COUNTIF(CSV!B:B,A361)</f>
        <v>0</v>
      </c>
      <c r="D361" s="4">
        <f t="shared" si="10"/>
        <v>0</v>
      </c>
      <c r="E361" s="10" t="e">
        <f>(SUMIF(CSV!$A:$A,$A361,CSV!F:F) +SUMIF(CSV!$B:$B,$A361,CSV!F:F))/$D361</f>
        <v>#DIV/0!</v>
      </c>
      <c r="F361" s="6" t="e">
        <f>SUMIF(CSV!$A:$A,$A361,CSV!F:F)/$B361</f>
        <v>#DIV/0!</v>
      </c>
      <c r="G361" s="6" t="e">
        <f>SUMIF(CSV!$B:$B,$A361,CSV!F:F)/$C361</f>
        <v>#DIV/0!</v>
      </c>
      <c r="H361" s="10" t="e">
        <f>(SUMIF(CSV!$A:$A,$A361,CSV!D:D) +SUMIF(CSV!$B:$B,$A361,CSV!E:E))/$D361</f>
        <v>#DIV/0!</v>
      </c>
      <c r="I361" s="6" t="e">
        <f>SUMIF(CSV!$A:$A,$A361,CSV!D:D)/$B361</f>
        <v>#DIV/0!</v>
      </c>
      <c r="J361" s="6" t="e">
        <f>SUMIF(CSV!$B:$B,$A361,CSV!E:E)/$C361</f>
        <v>#DIV/0!</v>
      </c>
      <c r="K361" s="10" t="e">
        <f>(SUMIF(CSV!$A:$A,$A361,CSV!E:E) +SUMIF(CSV!$B:$B,$A361,CSV!D:D))/$D361</f>
        <v>#DIV/0!</v>
      </c>
      <c r="L361" s="6" t="e">
        <f>SUMIF(CSV!$A:$A,$A361,CSV!E:E)/$B361</f>
        <v>#DIV/0!</v>
      </c>
      <c r="M361" s="6" t="e">
        <f>SUMIF(CSV!$B:$B,$A361,CSV!D:D)/$C361</f>
        <v>#DIV/0!</v>
      </c>
      <c r="N361" s="10" t="e">
        <f>(SUMIF(CSV!$A:$A,$A361,CSV!L:L) +SUMIF(CSV!$B:$B,$A361,CSV!L:L))/$D361</f>
        <v>#DIV/0!</v>
      </c>
      <c r="O361" s="6" t="e">
        <f>SUMIF(CSV!$A:$A,$A361,CSV!L:L)/$B361</f>
        <v>#DIV/0!</v>
      </c>
      <c r="P361" s="6" t="e">
        <f>SUMIF(CSV!$B:$B,$A361,CSV!L:L)/$C361</f>
        <v>#DIV/0!</v>
      </c>
      <c r="Q361" s="10" t="e">
        <f>(SUMIF(CSV!$A:$A,$A361,CSV!H:H) +SUMIF(CSV!$B:$B,$A361,CSV!J:J))/$D361</f>
        <v>#DIV/0!</v>
      </c>
      <c r="R361" s="6" t="e">
        <f>SUMIF(CSV!$A:$A,$A361,CSV!H:H)/$B361</f>
        <v>#DIV/0!</v>
      </c>
      <c r="S361" s="6" t="e">
        <f>SUMIF(CSV!$B:$B,$A361,CSV!J:J)/$C361</f>
        <v>#DIV/0!</v>
      </c>
      <c r="T361" s="10" t="e">
        <f>(SUMIF(CSV!$A:$A,$A361,CSV!I:I) +SUMIF(CSV!$B:$B,$A361,CSV!K:K))/$D361</f>
        <v>#DIV/0!</v>
      </c>
      <c r="U361" s="6" t="e">
        <f>SUMIF(CSV!$A:$A,$A361,CSV!I:I)/$B361</f>
        <v>#DIV/0!</v>
      </c>
      <c r="V361" s="6" t="e">
        <f>SUMIF(CSV!$B:$B,$A361,CSV!K:K)/$C361</f>
        <v>#DIV/0!</v>
      </c>
      <c r="W361" s="10" t="e">
        <f>(SUMIF(CSV!$A:$A,$A361,CSV!Q:Q) +SUMIF(CSV!$B:$B,$A361,CSV!Q:Q))/$D361</f>
        <v>#DIV/0!</v>
      </c>
      <c r="X361" s="6" t="e">
        <f>SUMIF(CSV!$A:$A,$A361,CSV!Q:Q)/$B361</f>
        <v>#DIV/0!</v>
      </c>
      <c r="Y361" s="6" t="e">
        <f>SUMIF(CSV!$B:$B,$A361,CSV!Q:Q)/$C361</f>
        <v>#DIV/0!</v>
      </c>
      <c r="Z361" s="10" t="e">
        <f>(SUMIF(CSV!$A:$A,$A361,CSV!M:M) +SUMIF(CSV!$B:$B,$A361,CSV!O:O))/$D361</f>
        <v>#DIV/0!</v>
      </c>
      <c r="AA361" s="6" t="e">
        <f>SUMIF(CSV!$A:$A,$A361,CSV!M:M)/$B361</f>
        <v>#DIV/0!</v>
      </c>
      <c r="AB361" s="6" t="e">
        <f>SUMIF(CSV!$B:$B,$A361,CSV!O:O)/$C361</f>
        <v>#DIV/0!</v>
      </c>
      <c r="AC361" s="10" t="e">
        <f>(SUMIF(CSV!$A:$A,$A361,CSV!N:N) +SUMIF(CSV!$B:$B,$A361,CSV!P:P))/$D361</f>
        <v>#DIV/0!</v>
      </c>
      <c r="AD361" s="6" t="e">
        <f>SUMIF(CSV!$A:$A,$A361,CSV!N:N)/$B361</f>
        <v>#DIV/0!</v>
      </c>
      <c r="AE361" s="14" t="e">
        <f>SUMIF(CSV!$B:$B,$A361,CSV!P:P)/$C361</f>
        <v>#DIV/0!</v>
      </c>
    </row>
    <row r="362" spans="1:31" x14ac:dyDescent="0.3">
      <c r="A362" t="s">
        <v>455</v>
      </c>
      <c r="B362" s="9">
        <f>COUNTIF(CSV!A:A,A362)</f>
        <v>0</v>
      </c>
      <c r="C362" s="4">
        <f>COUNTIF(CSV!B:B,A362)</f>
        <v>0</v>
      </c>
      <c r="D362" s="4">
        <f t="shared" si="10"/>
        <v>0</v>
      </c>
      <c r="E362" s="10" t="e">
        <f>(SUMIF(CSV!$A:$A,$A362,CSV!F:F) +SUMIF(CSV!$B:$B,$A362,CSV!F:F))/$D362</f>
        <v>#DIV/0!</v>
      </c>
      <c r="F362" s="6" t="e">
        <f>SUMIF(CSV!$A:$A,$A362,CSV!F:F)/$B362</f>
        <v>#DIV/0!</v>
      </c>
      <c r="G362" s="6" t="e">
        <f>SUMIF(CSV!$B:$B,$A362,CSV!F:F)/$C362</f>
        <v>#DIV/0!</v>
      </c>
      <c r="H362" s="10" t="e">
        <f>(SUMIF(CSV!$A:$A,$A362,CSV!D:D) +SUMIF(CSV!$B:$B,$A362,CSV!E:E))/$D362</f>
        <v>#DIV/0!</v>
      </c>
      <c r="I362" s="6" t="e">
        <f>SUMIF(CSV!$A:$A,$A362,CSV!D:D)/$B362</f>
        <v>#DIV/0!</v>
      </c>
      <c r="J362" s="6" t="e">
        <f>SUMIF(CSV!$B:$B,$A362,CSV!E:E)/$C362</f>
        <v>#DIV/0!</v>
      </c>
      <c r="K362" s="10" t="e">
        <f>(SUMIF(CSV!$A:$A,$A362,CSV!E:E) +SUMIF(CSV!$B:$B,$A362,CSV!D:D))/$D362</f>
        <v>#DIV/0!</v>
      </c>
      <c r="L362" s="6" t="e">
        <f>SUMIF(CSV!$A:$A,$A362,CSV!E:E)/$B362</f>
        <v>#DIV/0!</v>
      </c>
      <c r="M362" s="6" t="e">
        <f>SUMIF(CSV!$B:$B,$A362,CSV!D:D)/$C362</f>
        <v>#DIV/0!</v>
      </c>
      <c r="N362" s="10" t="e">
        <f>(SUMIF(CSV!$A:$A,$A362,CSV!L:L) +SUMIF(CSV!$B:$B,$A362,CSV!L:L))/$D362</f>
        <v>#DIV/0!</v>
      </c>
      <c r="O362" s="6" t="e">
        <f>SUMIF(CSV!$A:$A,$A362,CSV!L:L)/$B362</f>
        <v>#DIV/0!</v>
      </c>
      <c r="P362" s="6" t="e">
        <f>SUMIF(CSV!$B:$B,$A362,CSV!L:L)/$C362</f>
        <v>#DIV/0!</v>
      </c>
      <c r="Q362" s="10" t="e">
        <f>(SUMIF(CSV!$A:$A,$A362,CSV!H:H) +SUMIF(CSV!$B:$B,$A362,CSV!J:J))/$D362</f>
        <v>#DIV/0!</v>
      </c>
      <c r="R362" s="6" t="e">
        <f>SUMIF(CSV!$A:$A,$A362,CSV!H:H)/$B362</f>
        <v>#DIV/0!</v>
      </c>
      <c r="S362" s="6" t="e">
        <f>SUMIF(CSV!$B:$B,$A362,CSV!J:J)/$C362</f>
        <v>#DIV/0!</v>
      </c>
      <c r="T362" s="10" t="e">
        <f>(SUMIF(CSV!$A:$A,$A362,CSV!I:I) +SUMIF(CSV!$B:$B,$A362,CSV!K:K))/$D362</f>
        <v>#DIV/0!</v>
      </c>
      <c r="U362" s="6" t="e">
        <f>SUMIF(CSV!$A:$A,$A362,CSV!I:I)/$B362</f>
        <v>#DIV/0!</v>
      </c>
      <c r="V362" s="6" t="e">
        <f>SUMIF(CSV!$B:$B,$A362,CSV!K:K)/$C362</f>
        <v>#DIV/0!</v>
      </c>
      <c r="W362" s="10" t="e">
        <f>(SUMIF(CSV!$A:$A,$A362,CSV!Q:Q) +SUMIF(CSV!$B:$B,$A362,CSV!Q:Q))/$D362</f>
        <v>#DIV/0!</v>
      </c>
      <c r="X362" s="6" t="e">
        <f>SUMIF(CSV!$A:$A,$A362,CSV!Q:Q)/$B362</f>
        <v>#DIV/0!</v>
      </c>
      <c r="Y362" s="6" t="e">
        <f>SUMIF(CSV!$B:$B,$A362,CSV!Q:Q)/$C362</f>
        <v>#DIV/0!</v>
      </c>
      <c r="Z362" s="10" t="e">
        <f>(SUMIF(CSV!$A:$A,$A362,CSV!M:M) +SUMIF(CSV!$B:$B,$A362,CSV!O:O))/$D362</f>
        <v>#DIV/0!</v>
      </c>
      <c r="AA362" s="6" t="e">
        <f>SUMIF(CSV!$A:$A,$A362,CSV!M:M)/$B362</f>
        <v>#DIV/0!</v>
      </c>
      <c r="AB362" s="6" t="e">
        <f>SUMIF(CSV!$B:$B,$A362,CSV!O:O)/$C362</f>
        <v>#DIV/0!</v>
      </c>
      <c r="AC362" s="10" t="e">
        <f>(SUMIF(CSV!$A:$A,$A362,CSV!N:N) +SUMIF(CSV!$B:$B,$A362,CSV!P:P))/$D362</f>
        <v>#DIV/0!</v>
      </c>
      <c r="AD362" s="6" t="e">
        <f>SUMIF(CSV!$A:$A,$A362,CSV!N:N)/$B362</f>
        <v>#DIV/0!</v>
      </c>
      <c r="AE362" s="14" t="e">
        <f>SUMIF(CSV!$B:$B,$A362,CSV!P:P)/$C362</f>
        <v>#DIV/0!</v>
      </c>
    </row>
    <row r="363" spans="1:31" x14ac:dyDescent="0.3">
      <c r="A363" t="s">
        <v>454</v>
      </c>
      <c r="B363" s="9">
        <f>COUNTIF(CSV!A:A,A363)</f>
        <v>0</v>
      </c>
      <c r="C363" s="4">
        <f>COUNTIF(CSV!B:B,A363)</f>
        <v>0</v>
      </c>
      <c r="D363" s="4">
        <f t="shared" si="10"/>
        <v>0</v>
      </c>
      <c r="E363" s="10" t="e">
        <f>(SUMIF(CSV!$A:$A,$A363,CSV!F:F) +SUMIF(CSV!$B:$B,$A363,CSV!F:F))/$D363</f>
        <v>#DIV/0!</v>
      </c>
      <c r="F363" s="6" t="e">
        <f>SUMIF(CSV!$A:$A,$A363,CSV!F:F)/$B363</f>
        <v>#DIV/0!</v>
      </c>
      <c r="G363" s="6" t="e">
        <f>SUMIF(CSV!$B:$B,$A363,CSV!F:F)/$C363</f>
        <v>#DIV/0!</v>
      </c>
      <c r="H363" s="10" t="e">
        <f>(SUMIF(CSV!$A:$A,$A363,CSV!D:D) +SUMIF(CSV!$B:$B,$A363,CSV!E:E))/$D363</f>
        <v>#DIV/0!</v>
      </c>
      <c r="I363" s="6" t="e">
        <f>SUMIF(CSV!$A:$A,$A363,CSV!D:D)/$B363</f>
        <v>#DIV/0!</v>
      </c>
      <c r="J363" s="6" t="e">
        <f>SUMIF(CSV!$B:$B,$A363,CSV!E:E)/$C363</f>
        <v>#DIV/0!</v>
      </c>
      <c r="K363" s="10" t="e">
        <f>(SUMIF(CSV!$A:$A,$A363,CSV!E:E) +SUMIF(CSV!$B:$B,$A363,CSV!D:D))/$D363</f>
        <v>#DIV/0!</v>
      </c>
      <c r="L363" s="6" t="e">
        <f>SUMIF(CSV!$A:$A,$A363,CSV!E:E)/$B363</f>
        <v>#DIV/0!</v>
      </c>
      <c r="M363" s="6" t="e">
        <f>SUMIF(CSV!$B:$B,$A363,CSV!D:D)/$C363</f>
        <v>#DIV/0!</v>
      </c>
      <c r="N363" s="10" t="e">
        <f>(SUMIF(CSV!$A:$A,$A363,CSV!L:L) +SUMIF(CSV!$B:$B,$A363,CSV!L:L))/$D363</f>
        <v>#DIV/0!</v>
      </c>
      <c r="O363" s="6" t="e">
        <f>SUMIF(CSV!$A:$A,$A363,CSV!L:L)/$B363</f>
        <v>#DIV/0!</v>
      </c>
      <c r="P363" s="6" t="e">
        <f>SUMIF(CSV!$B:$B,$A363,CSV!L:L)/$C363</f>
        <v>#DIV/0!</v>
      </c>
      <c r="Q363" s="10" t="e">
        <f>(SUMIF(CSV!$A:$A,$A363,CSV!H:H) +SUMIF(CSV!$B:$B,$A363,CSV!J:J))/$D363</f>
        <v>#DIV/0!</v>
      </c>
      <c r="R363" s="6" t="e">
        <f>SUMIF(CSV!$A:$A,$A363,CSV!H:H)/$B363</f>
        <v>#DIV/0!</v>
      </c>
      <c r="S363" s="6" t="e">
        <f>SUMIF(CSV!$B:$B,$A363,CSV!J:J)/$C363</f>
        <v>#DIV/0!</v>
      </c>
      <c r="T363" s="10" t="e">
        <f>(SUMIF(CSV!$A:$A,$A363,CSV!I:I) +SUMIF(CSV!$B:$B,$A363,CSV!K:K))/$D363</f>
        <v>#DIV/0!</v>
      </c>
      <c r="U363" s="6" t="e">
        <f>SUMIF(CSV!$A:$A,$A363,CSV!I:I)/$B363</f>
        <v>#DIV/0!</v>
      </c>
      <c r="V363" s="6" t="e">
        <f>SUMIF(CSV!$B:$B,$A363,CSV!K:K)/$C363</f>
        <v>#DIV/0!</v>
      </c>
      <c r="W363" s="10" t="e">
        <f>(SUMIF(CSV!$A:$A,$A363,CSV!Q:Q) +SUMIF(CSV!$B:$B,$A363,CSV!Q:Q))/$D363</f>
        <v>#DIV/0!</v>
      </c>
      <c r="X363" s="6" t="e">
        <f>SUMIF(CSV!$A:$A,$A363,CSV!Q:Q)/$B363</f>
        <v>#DIV/0!</v>
      </c>
      <c r="Y363" s="6" t="e">
        <f>SUMIF(CSV!$B:$B,$A363,CSV!Q:Q)/$C363</f>
        <v>#DIV/0!</v>
      </c>
      <c r="Z363" s="10" t="e">
        <f>(SUMIF(CSV!$A:$A,$A363,CSV!M:M) +SUMIF(CSV!$B:$B,$A363,CSV!O:O))/$D363</f>
        <v>#DIV/0!</v>
      </c>
      <c r="AA363" s="6" t="e">
        <f>SUMIF(CSV!$A:$A,$A363,CSV!M:M)/$B363</f>
        <v>#DIV/0!</v>
      </c>
      <c r="AB363" s="6" t="e">
        <f>SUMIF(CSV!$B:$B,$A363,CSV!O:O)/$C363</f>
        <v>#DIV/0!</v>
      </c>
      <c r="AC363" s="10" t="e">
        <f>(SUMIF(CSV!$A:$A,$A363,CSV!N:N) +SUMIF(CSV!$B:$B,$A363,CSV!P:P))/$D363</f>
        <v>#DIV/0!</v>
      </c>
      <c r="AD363" s="6" t="e">
        <f>SUMIF(CSV!$A:$A,$A363,CSV!N:N)/$B363</f>
        <v>#DIV/0!</v>
      </c>
      <c r="AE363" s="14" t="e">
        <f>SUMIF(CSV!$B:$B,$A363,CSV!P:P)/$C363</f>
        <v>#DIV/0!</v>
      </c>
    </row>
    <row r="364" spans="1:31" x14ac:dyDescent="0.3">
      <c r="A364" t="s">
        <v>461</v>
      </c>
      <c r="B364" s="9">
        <f>COUNTIF(CSV!A:A,A364)</f>
        <v>0</v>
      </c>
      <c r="C364" s="4">
        <f>COUNTIF(CSV!B:B,A364)</f>
        <v>0</v>
      </c>
      <c r="D364" s="4">
        <f t="shared" si="10"/>
        <v>0</v>
      </c>
      <c r="E364" s="10" t="e">
        <f>(SUMIF(CSV!$A:$A,$A364,CSV!F:F) +SUMIF(CSV!$B:$B,$A364,CSV!F:F))/$D364</f>
        <v>#DIV/0!</v>
      </c>
      <c r="F364" s="6" t="e">
        <f>SUMIF(CSV!$A:$A,$A364,CSV!F:F)/$B364</f>
        <v>#DIV/0!</v>
      </c>
      <c r="G364" s="6" t="e">
        <f>SUMIF(CSV!$B:$B,$A364,CSV!F:F)/$C364</f>
        <v>#DIV/0!</v>
      </c>
      <c r="H364" s="10" t="e">
        <f>(SUMIF(CSV!$A:$A,$A364,CSV!D:D) +SUMIF(CSV!$B:$B,$A364,CSV!E:E))/$D364</f>
        <v>#DIV/0!</v>
      </c>
      <c r="I364" s="6" t="e">
        <f>SUMIF(CSV!$A:$A,$A364,CSV!D:D)/$B364</f>
        <v>#DIV/0!</v>
      </c>
      <c r="J364" s="6" t="e">
        <f>SUMIF(CSV!$B:$B,$A364,CSV!E:E)/$C364</f>
        <v>#DIV/0!</v>
      </c>
      <c r="K364" s="10" t="e">
        <f>(SUMIF(CSV!$A:$A,$A364,CSV!E:E) +SUMIF(CSV!$B:$B,$A364,CSV!D:D))/$D364</f>
        <v>#DIV/0!</v>
      </c>
      <c r="L364" s="6" t="e">
        <f>SUMIF(CSV!$A:$A,$A364,CSV!E:E)/$B364</f>
        <v>#DIV/0!</v>
      </c>
      <c r="M364" s="6" t="e">
        <f>SUMIF(CSV!$B:$B,$A364,CSV!D:D)/$C364</f>
        <v>#DIV/0!</v>
      </c>
      <c r="N364" s="10" t="e">
        <f>(SUMIF(CSV!$A:$A,$A364,CSV!L:L) +SUMIF(CSV!$B:$B,$A364,CSV!L:L))/$D364</f>
        <v>#DIV/0!</v>
      </c>
      <c r="O364" s="6" t="e">
        <f>SUMIF(CSV!$A:$A,$A364,CSV!L:L)/$B364</f>
        <v>#DIV/0!</v>
      </c>
      <c r="P364" s="6" t="e">
        <f>SUMIF(CSV!$B:$B,$A364,CSV!L:L)/$C364</f>
        <v>#DIV/0!</v>
      </c>
      <c r="Q364" s="10" t="e">
        <f>(SUMIF(CSV!$A:$A,$A364,CSV!H:H) +SUMIF(CSV!$B:$B,$A364,CSV!J:J))/$D364</f>
        <v>#DIV/0!</v>
      </c>
      <c r="R364" s="6" t="e">
        <f>SUMIF(CSV!$A:$A,$A364,CSV!H:H)/$B364</f>
        <v>#DIV/0!</v>
      </c>
      <c r="S364" s="6" t="e">
        <f>SUMIF(CSV!$B:$B,$A364,CSV!J:J)/$C364</f>
        <v>#DIV/0!</v>
      </c>
      <c r="T364" s="10" t="e">
        <f>(SUMIF(CSV!$A:$A,$A364,CSV!I:I) +SUMIF(CSV!$B:$B,$A364,CSV!K:K))/$D364</f>
        <v>#DIV/0!</v>
      </c>
      <c r="U364" s="6" t="e">
        <f>SUMIF(CSV!$A:$A,$A364,CSV!I:I)/$B364</f>
        <v>#DIV/0!</v>
      </c>
      <c r="V364" s="6" t="e">
        <f>SUMIF(CSV!$B:$B,$A364,CSV!K:K)/$C364</f>
        <v>#DIV/0!</v>
      </c>
      <c r="W364" s="10" t="e">
        <f>(SUMIF(CSV!$A:$A,$A364,CSV!Q:Q) +SUMIF(CSV!$B:$B,$A364,CSV!Q:Q))/$D364</f>
        <v>#DIV/0!</v>
      </c>
      <c r="X364" s="6" t="e">
        <f>SUMIF(CSV!$A:$A,$A364,CSV!Q:Q)/$B364</f>
        <v>#DIV/0!</v>
      </c>
      <c r="Y364" s="6" t="e">
        <f>SUMIF(CSV!$B:$B,$A364,CSV!Q:Q)/$C364</f>
        <v>#DIV/0!</v>
      </c>
      <c r="Z364" s="10" t="e">
        <f>(SUMIF(CSV!$A:$A,$A364,CSV!M:M) +SUMIF(CSV!$B:$B,$A364,CSV!O:O))/$D364</f>
        <v>#DIV/0!</v>
      </c>
      <c r="AA364" s="6" t="e">
        <f>SUMIF(CSV!$A:$A,$A364,CSV!M:M)/$B364</f>
        <v>#DIV/0!</v>
      </c>
      <c r="AB364" s="6" t="e">
        <f>SUMIF(CSV!$B:$B,$A364,CSV!O:O)/$C364</f>
        <v>#DIV/0!</v>
      </c>
      <c r="AC364" s="10" t="e">
        <f>(SUMIF(CSV!$A:$A,$A364,CSV!N:N) +SUMIF(CSV!$B:$B,$A364,CSV!P:P))/$D364</f>
        <v>#DIV/0!</v>
      </c>
      <c r="AD364" s="6" t="e">
        <f>SUMIF(CSV!$A:$A,$A364,CSV!N:N)/$B364</f>
        <v>#DIV/0!</v>
      </c>
      <c r="AE364" s="14" t="e">
        <f>SUMIF(CSV!$B:$B,$A364,CSV!P:P)/$C364</f>
        <v>#DIV/0!</v>
      </c>
    </row>
    <row r="365" spans="1:31" x14ac:dyDescent="0.3">
      <c r="A365" t="s">
        <v>459</v>
      </c>
      <c r="B365" s="9">
        <f>COUNTIF(CSV!A:A,A365)</f>
        <v>0</v>
      </c>
      <c r="C365" s="4">
        <f>COUNTIF(CSV!B:B,A365)</f>
        <v>0</v>
      </c>
      <c r="D365" s="4">
        <f t="shared" si="10"/>
        <v>0</v>
      </c>
      <c r="E365" s="10" t="e">
        <f>(SUMIF(CSV!$A:$A,$A365,CSV!F:F) +SUMIF(CSV!$B:$B,$A365,CSV!F:F))/$D365</f>
        <v>#DIV/0!</v>
      </c>
      <c r="F365" s="6" t="e">
        <f>SUMIF(CSV!$A:$A,$A365,CSV!F:F)/$B365</f>
        <v>#DIV/0!</v>
      </c>
      <c r="G365" s="6" t="e">
        <f>SUMIF(CSV!$B:$B,$A365,CSV!F:F)/$C365</f>
        <v>#DIV/0!</v>
      </c>
      <c r="H365" s="10" t="e">
        <f>(SUMIF(CSV!$A:$A,$A365,CSV!D:D) +SUMIF(CSV!$B:$B,$A365,CSV!E:E))/$D365</f>
        <v>#DIV/0!</v>
      </c>
      <c r="I365" s="6" t="e">
        <f>SUMIF(CSV!$A:$A,$A365,CSV!D:D)/$B365</f>
        <v>#DIV/0!</v>
      </c>
      <c r="J365" s="6" t="e">
        <f>SUMIF(CSV!$B:$B,$A365,CSV!E:E)/$C365</f>
        <v>#DIV/0!</v>
      </c>
      <c r="K365" s="10" t="e">
        <f>(SUMIF(CSV!$A:$A,$A365,CSV!E:E) +SUMIF(CSV!$B:$B,$A365,CSV!D:D))/$D365</f>
        <v>#DIV/0!</v>
      </c>
      <c r="L365" s="6" t="e">
        <f>SUMIF(CSV!$A:$A,$A365,CSV!E:E)/$B365</f>
        <v>#DIV/0!</v>
      </c>
      <c r="M365" s="6" t="e">
        <f>SUMIF(CSV!$B:$B,$A365,CSV!D:D)/$C365</f>
        <v>#DIV/0!</v>
      </c>
      <c r="N365" s="10" t="e">
        <f>(SUMIF(CSV!$A:$A,$A365,CSV!L:L) +SUMIF(CSV!$B:$B,$A365,CSV!L:L))/$D365</f>
        <v>#DIV/0!</v>
      </c>
      <c r="O365" s="6" t="e">
        <f>SUMIF(CSV!$A:$A,$A365,CSV!L:L)/$B365</f>
        <v>#DIV/0!</v>
      </c>
      <c r="P365" s="6" t="e">
        <f>SUMIF(CSV!$B:$B,$A365,CSV!L:L)/$C365</f>
        <v>#DIV/0!</v>
      </c>
      <c r="Q365" s="10" t="e">
        <f>(SUMIF(CSV!$A:$A,$A365,CSV!H:H) +SUMIF(CSV!$B:$B,$A365,CSV!J:J))/$D365</f>
        <v>#DIV/0!</v>
      </c>
      <c r="R365" s="6" t="e">
        <f>SUMIF(CSV!$A:$A,$A365,CSV!H:H)/$B365</f>
        <v>#DIV/0!</v>
      </c>
      <c r="S365" s="6" t="e">
        <f>SUMIF(CSV!$B:$B,$A365,CSV!J:J)/$C365</f>
        <v>#DIV/0!</v>
      </c>
      <c r="T365" s="10" t="e">
        <f>(SUMIF(CSV!$A:$A,$A365,CSV!I:I) +SUMIF(CSV!$B:$B,$A365,CSV!K:K))/$D365</f>
        <v>#DIV/0!</v>
      </c>
      <c r="U365" s="6" t="e">
        <f>SUMIF(CSV!$A:$A,$A365,CSV!I:I)/$B365</f>
        <v>#DIV/0!</v>
      </c>
      <c r="V365" s="6" t="e">
        <f>SUMIF(CSV!$B:$B,$A365,CSV!K:K)/$C365</f>
        <v>#DIV/0!</v>
      </c>
      <c r="W365" s="10" t="e">
        <f>(SUMIF(CSV!$A:$A,$A365,CSV!Q:Q) +SUMIF(CSV!$B:$B,$A365,CSV!Q:Q))/$D365</f>
        <v>#DIV/0!</v>
      </c>
      <c r="X365" s="6" t="e">
        <f>SUMIF(CSV!$A:$A,$A365,CSV!Q:Q)/$B365</f>
        <v>#DIV/0!</v>
      </c>
      <c r="Y365" s="6" t="e">
        <f>SUMIF(CSV!$B:$B,$A365,CSV!Q:Q)/$C365</f>
        <v>#DIV/0!</v>
      </c>
      <c r="Z365" s="10" t="e">
        <f>(SUMIF(CSV!$A:$A,$A365,CSV!M:M) +SUMIF(CSV!$B:$B,$A365,CSV!O:O))/$D365</f>
        <v>#DIV/0!</v>
      </c>
      <c r="AA365" s="6" t="e">
        <f>SUMIF(CSV!$A:$A,$A365,CSV!M:M)/$B365</f>
        <v>#DIV/0!</v>
      </c>
      <c r="AB365" s="6" t="e">
        <f>SUMIF(CSV!$B:$B,$A365,CSV!O:O)/$C365</f>
        <v>#DIV/0!</v>
      </c>
      <c r="AC365" s="10" t="e">
        <f>(SUMIF(CSV!$A:$A,$A365,CSV!N:N) +SUMIF(CSV!$B:$B,$A365,CSV!P:P))/$D365</f>
        <v>#DIV/0!</v>
      </c>
      <c r="AD365" s="6" t="e">
        <f>SUMIF(CSV!$A:$A,$A365,CSV!N:N)/$B365</f>
        <v>#DIV/0!</v>
      </c>
      <c r="AE365" s="14" t="e">
        <f>SUMIF(CSV!$B:$B,$A365,CSV!P:P)/$C365</f>
        <v>#DIV/0!</v>
      </c>
    </row>
    <row r="366" spans="1:31" x14ac:dyDescent="0.3">
      <c r="A366" t="s">
        <v>452</v>
      </c>
      <c r="B366" s="9">
        <f>COUNTIF(CSV!A:A,A366)</f>
        <v>0</v>
      </c>
      <c r="C366" s="4">
        <f>COUNTIF(CSV!B:B,A366)</f>
        <v>0</v>
      </c>
      <c r="D366" s="4">
        <f t="shared" si="10"/>
        <v>0</v>
      </c>
      <c r="E366" s="10" t="e">
        <f>(SUMIF(CSV!$A:$A,$A366,CSV!F:F) +SUMIF(CSV!$B:$B,$A366,CSV!F:F))/$D366</f>
        <v>#DIV/0!</v>
      </c>
      <c r="F366" s="6" t="e">
        <f>SUMIF(CSV!$A:$A,$A366,CSV!F:F)/$B366</f>
        <v>#DIV/0!</v>
      </c>
      <c r="G366" s="6" t="e">
        <f>SUMIF(CSV!$B:$B,$A366,CSV!F:F)/$C366</f>
        <v>#DIV/0!</v>
      </c>
      <c r="H366" s="10" t="e">
        <f>(SUMIF(CSV!$A:$A,$A366,CSV!D:D) +SUMIF(CSV!$B:$B,$A366,CSV!E:E))/$D366</f>
        <v>#DIV/0!</v>
      </c>
      <c r="I366" s="6" t="e">
        <f>SUMIF(CSV!$A:$A,$A366,CSV!D:D)/$B366</f>
        <v>#DIV/0!</v>
      </c>
      <c r="J366" s="6" t="e">
        <f>SUMIF(CSV!$B:$B,$A366,CSV!E:E)/$C366</f>
        <v>#DIV/0!</v>
      </c>
      <c r="K366" s="10" t="e">
        <f>(SUMIF(CSV!$A:$A,$A366,CSV!E:E) +SUMIF(CSV!$B:$B,$A366,CSV!D:D))/$D366</f>
        <v>#DIV/0!</v>
      </c>
      <c r="L366" s="6" t="e">
        <f>SUMIF(CSV!$A:$A,$A366,CSV!E:E)/$B366</f>
        <v>#DIV/0!</v>
      </c>
      <c r="M366" s="6" t="e">
        <f>SUMIF(CSV!$B:$B,$A366,CSV!D:D)/$C366</f>
        <v>#DIV/0!</v>
      </c>
      <c r="N366" s="10" t="e">
        <f>(SUMIF(CSV!$A:$A,$A366,CSV!L:L) +SUMIF(CSV!$B:$B,$A366,CSV!L:L))/$D366</f>
        <v>#DIV/0!</v>
      </c>
      <c r="O366" s="6" t="e">
        <f>SUMIF(CSV!$A:$A,$A366,CSV!L:L)/$B366</f>
        <v>#DIV/0!</v>
      </c>
      <c r="P366" s="6" t="e">
        <f>SUMIF(CSV!$B:$B,$A366,CSV!L:L)/$C366</f>
        <v>#DIV/0!</v>
      </c>
      <c r="Q366" s="10" t="e">
        <f>(SUMIF(CSV!$A:$A,$A366,CSV!H:H) +SUMIF(CSV!$B:$B,$A366,CSV!J:J))/$D366</f>
        <v>#DIV/0!</v>
      </c>
      <c r="R366" s="6" t="e">
        <f>SUMIF(CSV!$A:$A,$A366,CSV!H:H)/$B366</f>
        <v>#DIV/0!</v>
      </c>
      <c r="S366" s="6" t="e">
        <f>SUMIF(CSV!$B:$B,$A366,CSV!J:J)/$C366</f>
        <v>#DIV/0!</v>
      </c>
      <c r="T366" s="10" t="e">
        <f>(SUMIF(CSV!$A:$A,$A366,CSV!I:I) +SUMIF(CSV!$B:$B,$A366,CSV!K:K))/$D366</f>
        <v>#DIV/0!</v>
      </c>
      <c r="U366" s="6" t="e">
        <f>SUMIF(CSV!$A:$A,$A366,CSV!I:I)/$B366</f>
        <v>#DIV/0!</v>
      </c>
      <c r="V366" s="6" t="e">
        <f>SUMIF(CSV!$B:$B,$A366,CSV!K:K)/$C366</f>
        <v>#DIV/0!</v>
      </c>
      <c r="W366" s="10" t="e">
        <f>(SUMIF(CSV!$A:$A,$A366,CSV!Q:Q) +SUMIF(CSV!$B:$B,$A366,CSV!Q:Q))/$D366</f>
        <v>#DIV/0!</v>
      </c>
      <c r="X366" s="6" t="e">
        <f>SUMIF(CSV!$A:$A,$A366,CSV!Q:Q)/$B366</f>
        <v>#DIV/0!</v>
      </c>
      <c r="Y366" s="6" t="e">
        <f>SUMIF(CSV!$B:$B,$A366,CSV!Q:Q)/$C366</f>
        <v>#DIV/0!</v>
      </c>
      <c r="Z366" s="10" t="e">
        <f>(SUMIF(CSV!$A:$A,$A366,CSV!M:M) +SUMIF(CSV!$B:$B,$A366,CSV!O:O))/$D366</f>
        <v>#DIV/0!</v>
      </c>
      <c r="AA366" s="6" t="e">
        <f>SUMIF(CSV!$A:$A,$A366,CSV!M:M)/$B366</f>
        <v>#DIV/0!</v>
      </c>
      <c r="AB366" s="6" t="e">
        <f>SUMIF(CSV!$B:$B,$A366,CSV!O:O)/$C366</f>
        <v>#DIV/0!</v>
      </c>
      <c r="AC366" s="10" t="e">
        <f>(SUMIF(CSV!$A:$A,$A366,CSV!N:N) +SUMIF(CSV!$B:$B,$A366,CSV!P:P))/$D366</f>
        <v>#DIV/0!</v>
      </c>
      <c r="AD366" s="6" t="e">
        <f>SUMIF(CSV!$A:$A,$A366,CSV!N:N)/$B366</f>
        <v>#DIV/0!</v>
      </c>
      <c r="AE366" s="14" t="e">
        <f>SUMIF(CSV!$B:$B,$A366,CSV!P:P)/$C366</f>
        <v>#DIV/0!</v>
      </c>
    </row>
    <row r="367" spans="1:31" x14ac:dyDescent="0.3">
      <c r="A367" t="s">
        <v>460</v>
      </c>
      <c r="B367" s="9">
        <f>COUNTIF(CSV!A:A,A367)</f>
        <v>0</v>
      </c>
      <c r="C367" s="4">
        <f>COUNTIF(CSV!B:B,A367)</f>
        <v>0</v>
      </c>
      <c r="D367" s="4">
        <f t="shared" si="10"/>
        <v>0</v>
      </c>
      <c r="E367" s="10" t="e">
        <f>(SUMIF(CSV!$A:$A,$A367,CSV!F:F) +SUMIF(CSV!$B:$B,$A367,CSV!F:F))/$D367</f>
        <v>#DIV/0!</v>
      </c>
      <c r="F367" s="6" t="e">
        <f>SUMIF(CSV!$A:$A,$A367,CSV!F:F)/$B367</f>
        <v>#DIV/0!</v>
      </c>
      <c r="G367" s="6" t="e">
        <f>SUMIF(CSV!$B:$B,$A367,CSV!F:F)/$C367</f>
        <v>#DIV/0!</v>
      </c>
      <c r="H367" s="10" t="e">
        <f>(SUMIF(CSV!$A:$A,$A367,CSV!D:D) +SUMIF(CSV!$B:$B,$A367,CSV!E:E))/$D367</f>
        <v>#DIV/0!</v>
      </c>
      <c r="I367" s="6" t="e">
        <f>SUMIF(CSV!$A:$A,$A367,CSV!D:D)/$B367</f>
        <v>#DIV/0!</v>
      </c>
      <c r="J367" s="6" t="e">
        <f>SUMIF(CSV!$B:$B,$A367,CSV!E:E)/$C367</f>
        <v>#DIV/0!</v>
      </c>
      <c r="K367" s="10" t="e">
        <f>(SUMIF(CSV!$A:$A,$A367,CSV!E:E) +SUMIF(CSV!$B:$B,$A367,CSV!D:D))/$D367</f>
        <v>#DIV/0!</v>
      </c>
      <c r="L367" s="6" t="e">
        <f>SUMIF(CSV!$A:$A,$A367,CSV!E:E)/$B367</f>
        <v>#DIV/0!</v>
      </c>
      <c r="M367" s="6" t="e">
        <f>SUMIF(CSV!$B:$B,$A367,CSV!D:D)/$C367</f>
        <v>#DIV/0!</v>
      </c>
      <c r="N367" s="10" t="e">
        <f>(SUMIF(CSV!$A:$A,$A367,CSV!L:L) +SUMIF(CSV!$B:$B,$A367,CSV!L:L))/$D367</f>
        <v>#DIV/0!</v>
      </c>
      <c r="O367" s="6" t="e">
        <f>SUMIF(CSV!$A:$A,$A367,CSV!L:L)/$B367</f>
        <v>#DIV/0!</v>
      </c>
      <c r="P367" s="6" t="e">
        <f>SUMIF(CSV!$B:$B,$A367,CSV!L:L)/$C367</f>
        <v>#DIV/0!</v>
      </c>
      <c r="Q367" s="10" t="e">
        <f>(SUMIF(CSV!$A:$A,$A367,CSV!H:H) +SUMIF(CSV!$B:$B,$A367,CSV!J:J))/$D367</f>
        <v>#DIV/0!</v>
      </c>
      <c r="R367" s="6" t="e">
        <f>SUMIF(CSV!$A:$A,$A367,CSV!H:H)/$B367</f>
        <v>#DIV/0!</v>
      </c>
      <c r="S367" s="6" t="e">
        <f>SUMIF(CSV!$B:$B,$A367,CSV!J:J)/$C367</f>
        <v>#DIV/0!</v>
      </c>
      <c r="T367" s="10" t="e">
        <f>(SUMIF(CSV!$A:$A,$A367,CSV!I:I) +SUMIF(CSV!$B:$B,$A367,CSV!K:K))/$D367</f>
        <v>#DIV/0!</v>
      </c>
      <c r="U367" s="6" t="e">
        <f>SUMIF(CSV!$A:$A,$A367,CSV!I:I)/$B367</f>
        <v>#DIV/0!</v>
      </c>
      <c r="V367" s="6" t="e">
        <f>SUMIF(CSV!$B:$B,$A367,CSV!K:K)/$C367</f>
        <v>#DIV/0!</v>
      </c>
      <c r="W367" s="10" t="e">
        <f>(SUMIF(CSV!$A:$A,$A367,CSV!Q:Q) +SUMIF(CSV!$B:$B,$A367,CSV!Q:Q))/$D367</f>
        <v>#DIV/0!</v>
      </c>
      <c r="X367" s="6" t="e">
        <f>SUMIF(CSV!$A:$A,$A367,CSV!Q:Q)/$B367</f>
        <v>#DIV/0!</v>
      </c>
      <c r="Y367" s="6" t="e">
        <f>SUMIF(CSV!$B:$B,$A367,CSV!Q:Q)/$C367</f>
        <v>#DIV/0!</v>
      </c>
      <c r="Z367" s="10" t="e">
        <f>(SUMIF(CSV!$A:$A,$A367,CSV!M:M) +SUMIF(CSV!$B:$B,$A367,CSV!O:O))/$D367</f>
        <v>#DIV/0!</v>
      </c>
      <c r="AA367" s="6" t="e">
        <f>SUMIF(CSV!$A:$A,$A367,CSV!M:M)/$B367</f>
        <v>#DIV/0!</v>
      </c>
      <c r="AB367" s="6" t="e">
        <f>SUMIF(CSV!$B:$B,$A367,CSV!O:O)/$C367</f>
        <v>#DIV/0!</v>
      </c>
      <c r="AC367" s="10" t="e">
        <f>(SUMIF(CSV!$A:$A,$A367,CSV!N:N) +SUMIF(CSV!$B:$B,$A367,CSV!P:P))/$D367</f>
        <v>#DIV/0!</v>
      </c>
      <c r="AD367" s="6" t="e">
        <f>SUMIF(CSV!$A:$A,$A367,CSV!N:N)/$B367</f>
        <v>#DIV/0!</v>
      </c>
      <c r="AE367" s="14" t="e">
        <f>SUMIF(CSV!$B:$B,$A367,CSV!P:P)/$C367</f>
        <v>#DIV/0!</v>
      </c>
    </row>
    <row r="368" spans="1:31" x14ac:dyDescent="0.3">
      <c r="A368" t="s">
        <v>456</v>
      </c>
      <c r="B368" s="9">
        <f>COUNTIF(CSV!A:A,A368)</f>
        <v>0</v>
      </c>
      <c r="C368" s="4">
        <f>COUNTIF(CSV!B:B,A368)</f>
        <v>0</v>
      </c>
      <c r="D368" s="4">
        <f t="shared" si="10"/>
        <v>0</v>
      </c>
      <c r="E368" s="10" t="e">
        <f>(SUMIF(CSV!$A:$A,$A368,CSV!F:F) +SUMIF(CSV!$B:$B,$A368,CSV!F:F))/$D368</f>
        <v>#DIV/0!</v>
      </c>
      <c r="F368" s="6" t="e">
        <f>SUMIF(CSV!$A:$A,$A368,CSV!F:F)/$B368</f>
        <v>#DIV/0!</v>
      </c>
      <c r="G368" s="6" t="e">
        <f>SUMIF(CSV!$B:$B,$A368,CSV!F:F)/$C368</f>
        <v>#DIV/0!</v>
      </c>
      <c r="H368" s="10" t="e">
        <f>(SUMIF(CSV!$A:$A,$A368,CSV!D:D) +SUMIF(CSV!$B:$B,$A368,CSV!E:E))/$D368</f>
        <v>#DIV/0!</v>
      </c>
      <c r="I368" s="6" t="e">
        <f>SUMIF(CSV!$A:$A,$A368,CSV!D:D)/$B368</f>
        <v>#DIV/0!</v>
      </c>
      <c r="J368" s="6" t="e">
        <f>SUMIF(CSV!$B:$B,$A368,CSV!E:E)/$C368</f>
        <v>#DIV/0!</v>
      </c>
      <c r="K368" s="10" t="e">
        <f>(SUMIF(CSV!$A:$A,$A368,CSV!E:E) +SUMIF(CSV!$B:$B,$A368,CSV!D:D))/$D368</f>
        <v>#DIV/0!</v>
      </c>
      <c r="L368" s="6" t="e">
        <f>SUMIF(CSV!$A:$A,$A368,CSV!E:E)/$B368</f>
        <v>#DIV/0!</v>
      </c>
      <c r="M368" s="6" t="e">
        <f>SUMIF(CSV!$B:$B,$A368,CSV!D:D)/$C368</f>
        <v>#DIV/0!</v>
      </c>
      <c r="N368" s="10" t="e">
        <f>(SUMIF(CSV!$A:$A,$A368,CSV!L:L) +SUMIF(CSV!$B:$B,$A368,CSV!L:L))/$D368</f>
        <v>#DIV/0!</v>
      </c>
      <c r="O368" s="6" t="e">
        <f>SUMIF(CSV!$A:$A,$A368,CSV!L:L)/$B368</f>
        <v>#DIV/0!</v>
      </c>
      <c r="P368" s="6" t="e">
        <f>SUMIF(CSV!$B:$B,$A368,CSV!L:L)/$C368</f>
        <v>#DIV/0!</v>
      </c>
      <c r="Q368" s="10" t="e">
        <f>(SUMIF(CSV!$A:$A,$A368,CSV!H:H) +SUMIF(CSV!$B:$B,$A368,CSV!J:J))/$D368</f>
        <v>#DIV/0!</v>
      </c>
      <c r="R368" s="6" t="e">
        <f>SUMIF(CSV!$A:$A,$A368,CSV!H:H)/$B368</f>
        <v>#DIV/0!</v>
      </c>
      <c r="S368" s="6" t="e">
        <f>SUMIF(CSV!$B:$B,$A368,CSV!J:J)/$C368</f>
        <v>#DIV/0!</v>
      </c>
      <c r="T368" s="10" t="e">
        <f>(SUMIF(CSV!$A:$A,$A368,CSV!I:I) +SUMIF(CSV!$B:$B,$A368,CSV!K:K))/$D368</f>
        <v>#DIV/0!</v>
      </c>
      <c r="U368" s="6" t="e">
        <f>SUMIF(CSV!$A:$A,$A368,CSV!I:I)/$B368</f>
        <v>#DIV/0!</v>
      </c>
      <c r="V368" s="6" t="e">
        <f>SUMIF(CSV!$B:$B,$A368,CSV!K:K)/$C368</f>
        <v>#DIV/0!</v>
      </c>
      <c r="W368" s="10" t="e">
        <f>(SUMIF(CSV!$A:$A,$A368,CSV!Q:Q) +SUMIF(CSV!$B:$B,$A368,CSV!Q:Q))/$D368</f>
        <v>#DIV/0!</v>
      </c>
      <c r="X368" s="6" t="e">
        <f>SUMIF(CSV!$A:$A,$A368,CSV!Q:Q)/$B368</f>
        <v>#DIV/0!</v>
      </c>
      <c r="Y368" s="6" t="e">
        <f>SUMIF(CSV!$B:$B,$A368,CSV!Q:Q)/$C368</f>
        <v>#DIV/0!</v>
      </c>
      <c r="Z368" s="10" t="e">
        <f>(SUMIF(CSV!$A:$A,$A368,CSV!M:M) +SUMIF(CSV!$B:$B,$A368,CSV!O:O))/$D368</f>
        <v>#DIV/0!</v>
      </c>
      <c r="AA368" s="6" t="e">
        <f>SUMIF(CSV!$A:$A,$A368,CSV!M:M)/$B368</f>
        <v>#DIV/0!</v>
      </c>
      <c r="AB368" s="6" t="e">
        <f>SUMIF(CSV!$B:$B,$A368,CSV!O:O)/$C368</f>
        <v>#DIV/0!</v>
      </c>
      <c r="AC368" s="10" t="e">
        <f>(SUMIF(CSV!$A:$A,$A368,CSV!N:N) +SUMIF(CSV!$B:$B,$A368,CSV!P:P))/$D368</f>
        <v>#DIV/0!</v>
      </c>
      <c r="AD368" s="6" t="e">
        <f>SUMIF(CSV!$A:$A,$A368,CSV!N:N)/$B368</f>
        <v>#DIV/0!</v>
      </c>
      <c r="AE368" s="14" t="e">
        <f>SUMIF(CSV!$B:$B,$A368,CSV!P:P)/$C368</f>
        <v>#DIV/0!</v>
      </c>
    </row>
    <row r="369" spans="1:31" x14ac:dyDescent="0.3">
      <c r="A369" t="s">
        <v>453</v>
      </c>
      <c r="B369" s="9">
        <f>COUNTIF(CSV!A:A,A369)</f>
        <v>0</v>
      </c>
      <c r="C369" s="4">
        <f>COUNTIF(CSV!B:B,A369)</f>
        <v>0</v>
      </c>
      <c r="D369" s="4">
        <f t="shared" si="10"/>
        <v>0</v>
      </c>
      <c r="E369" s="10" t="e">
        <f>(SUMIF(CSV!$A:$A,$A369,CSV!F:F) +SUMIF(CSV!$B:$B,$A369,CSV!F:F))/$D369</f>
        <v>#DIV/0!</v>
      </c>
      <c r="F369" s="6" t="e">
        <f>SUMIF(CSV!$A:$A,$A369,CSV!F:F)/$B369</f>
        <v>#DIV/0!</v>
      </c>
      <c r="G369" s="6" t="e">
        <f>SUMIF(CSV!$B:$B,$A369,CSV!F:F)/$C369</f>
        <v>#DIV/0!</v>
      </c>
      <c r="H369" s="10" t="e">
        <f>(SUMIF(CSV!$A:$A,$A369,CSV!D:D) +SUMIF(CSV!$B:$B,$A369,CSV!E:E))/$D369</f>
        <v>#DIV/0!</v>
      </c>
      <c r="I369" s="6" t="e">
        <f>SUMIF(CSV!$A:$A,$A369,CSV!D:D)/$B369</f>
        <v>#DIV/0!</v>
      </c>
      <c r="J369" s="6" t="e">
        <f>SUMIF(CSV!$B:$B,$A369,CSV!E:E)/$C369</f>
        <v>#DIV/0!</v>
      </c>
      <c r="K369" s="10" t="e">
        <f>(SUMIF(CSV!$A:$A,$A369,CSV!E:E) +SUMIF(CSV!$B:$B,$A369,CSV!D:D))/$D369</f>
        <v>#DIV/0!</v>
      </c>
      <c r="L369" s="6" t="e">
        <f>SUMIF(CSV!$A:$A,$A369,CSV!E:E)/$B369</f>
        <v>#DIV/0!</v>
      </c>
      <c r="M369" s="6" t="e">
        <f>SUMIF(CSV!$B:$B,$A369,CSV!D:D)/$C369</f>
        <v>#DIV/0!</v>
      </c>
      <c r="N369" s="10" t="e">
        <f>(SUMIF(CSV!$A:$A,$A369,CSV!L:L) +SUMIF(CSV!$B:$B,$A369,CSV!L:L))/$D369</f>
        <v>#DIV/0!</v>
      </c>
      <c r="O369" s="6" t="e">
        <f>SUMIF(CSV!$A:$A,$A369,CSV!L:L)/$B369</f>
        <v>#DIV/0!</v>
      </c>
      <c r="P369" s="6" t="e">
        <f>SUMIF(CSV!$B:$B,$A369,CSV!L:L)/$C369</f>
        <v>#DIV/0!</v>
      </c>
      <c r="Q369" s="10" t="e">
        <f>(SUMIF(CSV!$A:$A,$A369,CSV!H:H) +SUMIF(CSV!$B:$B,$A369,CSV!J:J))/$D369</f>
        <v>#DIV/0!</v>
      </c>
      <c r="R369" s="6" t="e">
        <f>SUMIF(CSV!$A:$A,$A369,CSV!H:H)/$B369</f>
        <v>#DIV/0!</v>
      </c>
      <c r="S369" s="6" t="e">
        <f>SUMIF(CSV!$B:$B,$A369,CSV!J:J)/$C369</f>
        <v>#DIV/0!</v>
      </c>
      <c r="T369" s="10" t="e">
        <f>(SUMIF(CSV!$A:$A,$A369,CSV!I:I) +SUMIF(CSV!$B:$B,$A369,CSV!K:K))/$D369</f>
        <v>#DIV/0!</v>
      </c>
      <c r="U369" s="6" t="e">
        <f>SUMIF(CSV!$A:$A,$A369,CSV!I:I)/$B369</f>
        <v>#DIV/0!</v>
      </c>
      <c r="V369" s="6" t="e">
        <f>SUMIF(CSV!$B:$B,$A369,CSV!K:K)/$C369</f>
        <v>#DIV/0!</v>
      </c>
      <c r="W369" s="10" t="e">
        <f>(SUMIF(CSV!$A:$A,$A369,CSV!Q:Q) +SUMIF(CSV!$B:$B,$A369,CSV!Q:Q))/$D369</f>
        <v>#DIV/0!</v>
      </c>
      <c r="X369" s="6" t="e">
        <f>SUMIF(CSV!$A:$A,$A369,CSV!Q:Q)/$B369</f>
        <v>#DIV/0!</v>
      </c>
      <c r="Y369" s="6" t="e">
        <f>SUMIF(CSV!$B:$B,$A369,CSV!Q:Q)/$C369</f>
        <v>#DIV/0!</v>
      </c>
      <c r="Z369" s="10" t="e">
        <f>(SUMIF(CSV!$A:$A,$A369,CSV!M:M) +SUMIF(CSV!$B:$B,$A369,CSV!O:O))/$D369</f>
        <v>#DIV/0!</v>
      </c>
      <c r="AA369" s="6" t="e">
        <f>SUMIF(CSV!$A:$A,$A369,CSV!M:M)/$B369</f>
        <v>#DIV/0!</v>
      </c>
      <c r="AB369" s="6" t="e">
        <f>SUMIF(CSV!$B:$B,$A369,CSV!O:O)/$C369</f>
        <v>#DIV/0!</v>
      </c>
      <c r="AC369" s="10" t="e">
        <f>(SUMIF(CSV!$A:$A,$A369,CSV!N:N) +SUMIF(CSV!$B:$B,$A369,CSV!P:P))/$D369</f>
        <v>#DIV/0!</v>
      </c>
      <c r="AD369" s="6" t="e">
        <f>SUMIF(CSV!$A:$A,$A369,CSV!N:N)/$B369</f>
        <v>#DIV/0!</v>
      </c>
      <c r="AE369" s="14" t="e">
        <f>SUMIF(CSV!$B:$B,$A369,CSV!P:P)/$C369</f>
        <v>#DIV/0!</v>
      </c>
    </row>
    <row r="370" spans="1:31" x14ac:dyDescent="0.3">
      <c r="A370" t="s">
        <v>457</v>
      </c>
      <c r="B370" s="9">
        <f>COUNTIF(CSV!A:A,A370)</f>
        <v>0</v>
      </c>
      <c r="C370" s="4">
        <f>COUNTIF(CSV!B:B,A370)</f>
        <v>0</v>
      </c>
      <c r="D370" s="4">
        <f t="shared" si="10"/>
        <v>0</v>
      </c>
      <c r="E370" s="10" t="e">
        <f>(SUMIF(CSV!$A:$A,$A370,CSV!F:F) +SUMIF(CSV!$B:$B,$A370,CSV!F:F))/$D370</f>
        <v>#DIV/0!</v>
      </c>
      <c r="F370" s="6" t="e">
        <f>SUMIF(CSV!$A:$A,$A370,CSV!F:F)/$B370</f>
        <v>#DIV/0!</v>
      </c>
      <c r="G370" s="6" t="e">
        <f>SUMIF(CSV!$B:$B,$A370,CSV!F:F)/$C370</f>
        <v>#DIV/0!</v>
      </c>
      <c r="H370" s="10" t="e">
        <f>(SUMIF(CSV!$A:$A,$A370,CSV!D:D) +SUMIF(CSV!$B:$B,$A370,CSV!E:E))/$D370</f>
        <v>#DIV/0!</v>
      </c>
      <c r="I370" s="6" t="e">
        <f>SUMIF(CSV!$A:$A,$A370,CSV!D:D)/$B370</f>
        <v>#DIV/0!</v>
      </c>
      <c r="J370" s="6" t="e">
        <f>SUMIF(CSV!$B:$B,$A370,CSV!E:E)/$C370</f>
        <v>#DIV/0!</v>
      </c>
      <c r="K370" s="10" t="e">
        <f>(SUMIF(CSV!$A:$A,$A370,CSV!E:E) +SUMIF(CSV!$B:$B,$A370,CSV!D:D))/$D370</f>
        <v>#DIV/0!</v>
      </c>
      <c r="L370" s="6" t="e">
        <f>SUMIF(CSV!$A:$A,$A370,CSV!E:E)/$B370</f>
        <v>#DIV/0!</v>
      </c>
      <c r="M370" s="6" t="e">
        <f>SUMIF(CSV!$B:$B,$A370,CSV!D:D)/$C370</f>
        <v>#DIV/0!</v>
      </c>
      <c r="N370" s="10" t="e">
        <f>(SUMIF(CSV!$A:$A,$A370,CSV!L:L) +SUMIF(CSV!$B:$B,$A370,CSV!L:L))/$D370</f>
        <v>#DIV/0!</v>
      </c>
      <c r="O370" s="6" t="e">
        <f>SUMIF(CSV!$A:$A,$A370,CSV!L:L)/$B370</f>
        <v>#DIV/0!</v>
      </c>
      <c r="P370" s="6" t="e">
        <f>SUMIF(CSV!$B:$B,$A370,CSV!L:L)/$C370</f>
        <v>#DIV/0!</v>
      </c>
      <c r="Q370" s="10" t="e">
        <f>(SUMIF(CSV!$A:$A,$A370,CSV!H:H) +SUMIF(CSV!$B:$B,$A370,CSV!J:J))/$D370</f>
        <v>#DIV/0!</v>
      </c>
      <c r="R370" s="6" t="e">
        <f>SUMIF(CSV!$A:$A,$A370,CSV!H:H)/$B370</f>
        <v>#DIV/0!</v>
      </c>
      <c r="S370" s="6" t="e">
        <f>SUMIF(CSV!$B:$B,$A370,CSV!J:J)/$C370</f>
        <v>#DIV/0!</v>
      </c>
      <c r="T370" s="10" t="e">
        <f>(SUMIF(CSV!$A:$A,$A370,CSV!I:I) +SUMIF(CSV!$B:$B,$A370,CSV!K:K))/$D370</f>
        <v>#DIV/0!</v>
      </c>
      <c r="U370" s="6" t="e">
        <f>SUMIF(CSV!$A:$A,$A370,CSV!I:I)/$B370</f>
        <v>#DIV/0!</v>
      </c>
      <c r="V370" s="6" t="e">
        <f>SUMIF(CSV!$B:$B,$A370,CSV!K:K)/$C370</f>
        <v>#DIV/0!</v>
      </c>
      <c r="W370" s="10" t="e">
        <f>(SUMIF(CSV!$A:$A,$A370,CSV!Q:Q) +SUMIF(CSV!$B:$B,$A370,CSV!Q:Q))/$D370</f>
        <v>#DIV/0!</v>
      </c>
      <c r="X370" s="6" t="e">
        <f>SUMIF(CSV!$A:$A,$A370,CSV!Q:Q)/$B370</f>
        <v>#DIV/0!</v>
      </c>
      <c r="Y370" s="6" t="e">
        <f>SUMIF(CSV!$B:$B,$A370,CSV!Q:Q)/$C370</f>
        <v>#DIV/0!</v>
      </c>
      <c r="Z370" s="10" t="e">
        <f>(SUMIF(CSV!$A:$A,$A370,CSV!M:M) +SUMIF(CSV!$B:$B,$A370,CSV!O:O))/$D370</f>
        <v>#DIV/0!</v>
      </c>
      <c r="AA370" s="6" t="e">
        <f>SUMIF(CSV!$A:$A,$A370,CSV!M:M)/$B370</f>
        <v>#DIV/0!</v>
      </c>
      <c r="AB370" s="6" t="e">
        <f>SUMIF(CSV!$B:$B,$A370,CSV!O:O)/$C370</f>
        <v>#DIV/0!</v>
      </c>
      <c r="AC370" s="10" t="e">
        <f>(SUMIF(CSV!$A:$A,$A370,CSV!N:N) +SUMIF(CSV!$B:$B,$A370,CSV!P:P))/$D370</f>
        <v>#DIV/0!</v>
      </c>
      <c r="AD370" s="6" t="e">
        <f>SUMIF(CSV!$A:$A,$A370,CSV!N:N)/$B370</f>
        <v>#DIV/0!</v>
      </c>
      <c r="AE370" s="14" t="e">
        <f>SUMIF(CSV!$B:$B,$A370,CSV!P:P)/$C370</f>
        <v>#DIV/0!</v>
      </c>
    </row>
    <row r="371" spans="1:31" x14ac:dyDescent="0.3">
      <c r="A371" t="s">
        <v>464</v>
      </c>
      <c r="B371" s="9">
        <f>COUNTIF(CSV!A:A,A371)</f>
        <v>0</v>
      </c>
      <c r="C371" s="4">
        <f>COUNTIF(CSV!B:B,A371)</f>
        <v>0</v>
      </c>
      <c r="D371" s="4">
        <f t="shared" ref="D371:D380" si="11">B371+C371</f>
        <v>0</v>
      </c>
      <c r="E371" s="10" t="e">
        <f>(SUMIF(CSV!$A:$A,$A371,CSV!F:F) +SUMIF(CSV!$B:$B,$A371,CSV!F:F))/$D371</f>
        <v>#DIV/0!</v>
      </c>
      <c r="F371" s="6" t="e">
        <f>SUMIF(CSV!$A:$A,$A371,CSV!F:F)/$B371</f>
        <v>#DIV/0!</v>
      </c>
      <c r="G371" s="6" t="e">
        <f>SUMIF(CSV!$B:$B,$A371,CSV!F:F)/$C371</f>
        <v>#DIV/0!</v>
      </c>
      <c r="H371" s="10" t="e">
        <f>(SUMIF(CSV!$A:$A,$A371,CSV!D:D) +SUMIF(CSV!$B:$B,$A371,CSV!E:E))/$D371</f>
        <v>#DIV/0!</v>
      </c>
      <c r="I371" s="6" t="e">
        <f>SUMIF(CSV!$A:$A,$A371,CSV!D:D)/$B371</f>
        <v>#DIV/0!</v>
      </c>
      <c r="J371" s="6" t="e">
        <f>SUMIF(CSV!$B:$B,$A371,CSV!E:E)/$C371</f>
        <v>#DIV/0!</v>
      </c>
      <c r="K371" s="10" t="e">
        <f>(SUMIF(CSV!$A:$A,$A371,CSV!E:E) +SUMIF(CSV!$B:$B,$A371,CSV!D:D))/$D371</f>
        <v>#DIV/0!</v>
      </c>
      <c r="L371" s="6" t="e">
        <f>SUMIF(CSV!$A:$A,$A371,CSV!E:E)/$B371</f>
        <v>#DIV/0!</v>
      </c>
      <c r="M371" s="6" t="e">
        <f>SUMIF(CSV!$B:$B,$A371,CSV!D:D)/$C371</f>
        <v>#DIV/0!</v>
      </c>
      <c r="N371" s="10" t="e">
        <f>(SUMIF(CSV!$A:$A,$A371,CSV!L:L) +SUMIF(CSV!$B:$B,$A371,CSV!L:L))/$D371</f>
        <v>#DIV/0!</v>
      </c>
      <c r="O371" s="6" t="e">
        <f>SUMIF(CSV!$A:$A,$A371,CSV!L:L)/$B371</f>
        <v>#DIV/0!</v>
      </c>
      <c r="P371" s="6" t="e">
        <f>SUMIF(CSV!$B:$B,$A371,CSV!L:L)/$C371</f>
        <v>#DIV/0!</v>
      </c>
      <c r="Q371" s="10" t="e">
        <f>(SUMIF(CSV!$A:$A,$A371,CSV!H:H) +SUMIF(CSV!$B:$B,$A371,CSV!J:J))/$D371</f>
        <v>#DIV/0!</v>
      </c>
      <c r="R371" s="6" t="e">
        <f>SUMIF(CSV!$A:$A,$A371,CSV!H:H)/$B371</f>
        <v>#DIV/0!</v>
      </c>
      <c r="S371" s="6" t="e">
        <f>SUMIF(CSV!$B:$B,$A371,CSV!J:J)/$C371</f>
        <v>#DIV/0!</v>
      </c>
      <c r="T371" s="10" t="e">
        <f>(SUMIF(CSV!$A:$A,$A371,CSV!I:I) +SUMIF(CSV!$B:$B,$A371,CSV!K:K))/$D371</f>
        <v>#DIV/0!</v>
      </c>
      <c r="U371" s="6" t="e">
        <f>SUMIF(CSV!$A:$A,$A371,CSV!I:I)/$B371</f>
        <v>#DIV/0!</v>
      </c>
      <c r="V371" s="6" t="e">
        <f>SUMIF(CSV!$B:$B,$A371,CSV!K:K)/$C371</f>
        <v>#DIV/0!</v>
      </c>
      <c r="W371" s="10" t="e">
        <f>(SUMIF(CSV!$A:$A,$A371,CSV!Q:Q) +SUMIF(CSV!$B:$B,$A371,CSV!Q:Q))/$D371</f>
        <v>#DIV/0!</v>
      </c>
      <c r="X371" s="6" t="e">
        <f>SUMIF(CSV!$A:$A,$A371,CSV!Q:Q)/$B371</f>
        <v>#DIV/0!</v>
      </c>
      <c r="Y371" s="6" t="e">
        <f>SUMIF(CSV!$B:$B,$A371,CSV!Q:Q)/$C371</f>
        <v>#DIV/0!</v>
      </c>
      <c r="Z371" s="10" t="e">
        <f>(SUMIF(CSV!$A:$A,$A371,CSV!M:M) +SUMIF(CSV!$B:$B,$A371,CSV!O:O))/$D371</f>
        <v>#DIV/0!</v>
      </c>
      <c r="AA371" s="6" t="e">
        <f>SUMIF(CSV!$A:$A,$A371,CSV!M:M)/$B371</f>
        <v>#DIV/0!</v>
      </c>
      <c r="AB371" s="6" t="e">
        <f>SUMIF(CSV!$B:$B,$A371,CSV!O:O)/$C371</f>
        <v>#DIV/0!</v>
      </c>
      <c r="AC371" s="10" t="e">
        <f>(SUMIF(CSV!$A:$A,$A371,CSV!N:N) +SUMIF(CSV!$B:$B,$A371,CSV!P:P))/$D371</f>
        <v>#DIV/0!</v>
      </c>
      <c r="AD371" s="6" t="e">
        <f>SUMIF(CSV!$A:$A,$A371,CSV!N:N)/$B371</f>
        <v>#DIV/0!</v>
      </c>
      <c r="AE371" s="14" t="e">
        <f>SUMIF(CSV!$B:$B,$A371,CSV!P:P)/$C371</f>
        <v>#DIV/0!</v>
      </c>
    </row>
    <row r="372" spans="1:31" x14ac:dyDescent="0.3">
      <c r="A372" t="s">
        <v>471</v>
      </c>
      <c r="B372" s="9">
        <f>COUNTIF(CSV!A:A,A372)</f>
        <v>0</v>
      </c>
      <c r="C372" s="4">
        <f>COUNTIF(CSV!B:B,A372)</f>
        <v>0</v>
      </c>
      <c r="D372" s="4">
        <f t="shared" si="11"/>
        <v>0</v>
      </c>
      <c r="E372" s="10" t="e">
        <f>(SUMIF(CSV!$A:$A,$A372,CSV!F:F) +SUMIF(CSV!$B:$B,$A372,CSV!F:F))/$D372</f>
        <v>#DIV/0!</v>
      </c>
      <c r="F372" s="6" t="e">
        <f>SUMIF(CSV!$A:$A,$A372,CSV!F:F)/$B372</f>
        <v>#DIV/0!</v>
      </c>
      <c r="G372" s="6" t="e">
        <f>SUMIF(CSV!$B:$B,$A372,CSV!F:F)/$C372</f>
        <v>#DIV/0!</v>
      </c>
      <c r="H372" s="10" t="e">
        <f>(SUMIF(CSV!$A:$A,$A372,CSV!D:D) +SUMIF(CSV!$B:$B,$A372,CSV!E:E))/$D372</f>
        <v>#DIV/0!</v>
      </c>
      <c r="I372" s="6" t="e">
        <f>SUMIF(CSV!$A:$A,$A372,CSV!D:D)/$B372</f>
        <v>#DIV/0!</v>
      </c>
      <c r="J372" s="6" t="e">
        <f>SUMIF(CSV!$B:$B,$A372,CSV!E:E)/$C372</f>
        <v>#DIV/0!</v>
      </c>
      <c r="K372" s="10" t="e">
        <f>(SUMIF(CSV!$A:$A,$A372,CSV!E:E) +SUMIF(CSV!$B:$B,$A372,CSV!D:D))/$D372</f>
        <v>#DIV/0!</v>
      </c>
      <c r="L372" s="6" t="e">
        <f>SUMIF(CSV!$A:$A,$A372,CSV!E:E)/$B372</f>
        <v>#DIV/0!</v>
      </c>
      <c r="M372" s="6" t="e">
        <f>SUMIF(CSV!$B:$B,$A372,CSV!D:D)/$C372</f>
        <v>#DIV/0!</v>
      </c>
      <c r="N372" s="10" t="e">
        <f>(SUMIF(CSV!$A:$A,$A372,CSV!L:L) +SUMIF(CSV!$B:$B,$A372,CSV!L:L))/$D372</f>
        <v>#DIV/0!</v>
      </c>
      <c r="O372" s="6" t="e">
        <f>SUMIF(CSV!$A:$A,$A372,CSV!L:L)/$B372</f>
        <v>#DIV/0!</v>
      </c>
      <c r="P372" s="6" t="e">
        <f>SUMIF(CSV!$B:$B,$A372,CSV!L:L)/$C372</f>
        <v>#DIV/0!</v>
      </c>
      <c r="Q372" s="10" t="e">
        <f>(SUMIF(CSV!$A:$A,$A372,CSV!H:H) +SUMIF(CSV!$B:$B,$A372,CSV!J:J))/$D372</f>
        <v>#DIV/0!</v>
      </c>
      <c r="R372" s="6" t="e">
        <f>SUMIF(CSV!$A:$A,$A372,CSV!H:H)/$B372</f>
        <v>#DIV/0!</v>
      </c>
      <c r="S372" s="6" t="e">
        <f>SUMIF(CSV!$B:$B,$A372,CSV!J:J)/$C372</f>
        <v>#DIV/0!</v>
      </c>
      <c r="T372" s="10" t="e">
        <f>(SUMIF(CSV!$A:$A,$A372,CSV!I:I) +SUMIF(CSV!$B:$B,$A372,CSV!K:K))/$D372</f>
        <v>#DIV/0!</v>
      </c>
      <c r="U372" s="6" t="e">
        <f>SUMIF(CSV!$A:$A,$A372,CSV!I:I)/$B372</f>
        <v>#DIV/0!</v>
      </c>
      <c r="V372" s="6" t="e">
        <f>SUMIF(CSV!$B:$B,$A372,CSV!K:K)/$C372</f>
        <v>#DIV/0!</v>
      </c>
      <c r="W372" s="10" t="e">
        <f>(SUMIF(CSV!$A:$A,$A372,CSV!Q:Q) +SUMIF(CSV!$B:$B,$A372,CSV!Q:Q))/$D372</f>
        <v>#DIV/0!</v>
      </c>
      <c r="X372" s="6" t="e">
        <f>SUMIF(CSV!$A:$A,$A372,CSV!Q:Q)/$B372</f>
        <v>#DIV/0!</v>
      </c>
      <c r="Y372" s="6" t="e">
        <f>SUMIF(CSV!$B:$B,$A372,CSV!Q:Q)/$C372</f>
        <v>#DIV/0!</v>
      </c>
      <c r="Z372" s="10" t="e">
        <f>(SUMIF(CSV!$A:$A,$A372,CSV!M:M) +SUMIF(CSV!$B:$B,$A372,CSV!O:O))/$D372</f>
        <v>#DIV/0!</v>
      </c>
      <c r="AA372" s="6" t="e">
        <f>SUMIF(CSV!$A:$A,$A372,CSV!M:M)/$B372</f>
        <v>#DIV/0!</v>
      </c>
      <c r="AB372" s="6" t="e">
        <f>SUMIF(CSV!$B:$B,$A372,CSV!O:O)/$C372</f>
        <v>#DIV/0!</v>
      </c>
      <c r="AC372" s="10" t="e">
        <f>(SUMIF(CSV!$A:$A,$A372,CSV!N:N) +SUMIF(CSV!$B:$B,$A372,CSV!P:P))/$D372</f>
        <v>#DIV/0!</v>
      </c>
      <c r="AD372" s="6" t="e">
        <f>SUMIF(CSV!$A:$A,$A372,CSV!N:N)/$B372</f>
        <v>#DIV/0!</v>
      </c>
      <c r="AE372" s="14" t="e">
        <f>SUMIF(CSV!$B:$B,$A372,CSV!P:P)/$C372</f>
        <v>#DIV/0!</v>
      </c>
    </row>
    <row r="373" spans="1:31" x14ac:dyDescent="0.3">
      <c r="A373" t="s">
        <v>472</v>
      </c>
      <c r="B373" s="9">
        <f>COUNTIF(CSV!A:A,A373)</f>
        <v>0</v>
      </c>
      <c r="C373" s="4">
        <f>COUNTIF(CSV!B:B,A373)</f>
        <v>0</v>
      </c>
      <c r="D373" s="4">
        <f t="shared" si="11"/>
        <v>0</v>
      </c>
      <c r="E373" s="10" t="e">
        <f>(SUMIF(CSV!$A:$A,$A373,CSV!F:F) +SUMIF(CSV!$B:$B,$A373,CSV!F:F))/$D373</f>
        <v>#DIV/0!</v>
      </c>
      <c r="F373" s="6" t="e">
        <f>SUMIF(CSV!$A:$A,$A373,CSV!F:F)/$B373</f>
        <v>#DIV/0!</v>
      </c>
      <c r="G373" s="6" t="e">
        <f>SUMIF(CSV!$B:$B,$A373,CSV!F:F)/$C373</f>
        <v>#DIV/0!</v>
      </c>
      <c r="H373" s="10" t="e">
        <f>(SUMIF(CSV!$A:$A,$A373,CSV!D:D) +SUMIF(CSV!$B:$B,$A373,CSV!E:E))/$D373</f>
        <v>#DIV/0!</v>
      </c>
      <c r="I373" s="6" t="e">
        <f>SUMIF(CSV!$A:$A,$A373,CSV!D:D)/$B373</f>
        <v>#DIV/0!</v>
      </c>
      <c r="J373" s="6" t="e">
        <f>SUMIF(CSV!$B:$B,$A373,CSV!E:E)/$C373</f>
        <v>#DIV/0!</v>
      </c>
      <c r="K373" s="10" t="e">
        <f>(SUMIF(CSV!$A:$A,$A373,CSV!E:E) +SUMIF(CSV!$B:$B,$A373,CSV!D:D))/$D373</f>
        <v>#DIV/0!</v>
      </c>
      <c r="L373" s="6" t="e">
        <f>SUMIF(CSV!$A:$A,$A373,CSV!E:E)/$B373</f>
        <v>#DIV/0!</v>
      </c>
      <c r="M373" s="6" t="e">
        <f>SUMIF(CSV!$B:$B,$A373,CSV!D:D)/$C373</f>
        <v>#DIV/0!</v>
      </c>
      <c r="N373" s="10" t="e">
        <f>(SUMIF(CSV!$A:$A,$A373,CSV!L:L) +SUMIF(CSV!$B:$B,$A373,CSV!L:L))/$D373</f>
        <v>#DIV/0!</v>
      </c>
      <c r="O373" s="6" t="e">
        <f>SUMIF(CSV!$A:$A,$A373,CSV!L:L)/$B373</f>
        <v>#DIV/0!</v>
      </c>
      <c r="P373" s="6" t="e">
        <f>SUMIF(CSV!$B:$B,$A373,CSV!L:L)/$C373</f>
        <v>#DIV/0!</v>
      </c>
      <c r="Q373" s="10" t="e">
        <f>(SUMIF(CSV!$A:$A,$A373,CSV!H:H) +SUMIF(CSV!$B:$B,$A373,CSV!J:J))/$D373</f>
        <v>#DIV/0!</v>
      </c>
      <c r="R373" s="6" t="e">
        <f>SUMIF(CSV!$A:$A,$A373,CSV!H:H)/$B373</f>
        <v>#DIV/0!</v>
      </c>
      <c r="S373" s="6" t="e">
        <f>SUMIF(CSV!$B:$B,$A373,CSV!J:J)/$C373</f>
        <v>#DIV/0!</v>
      </c>
      <c r="T373" s="10" t="e">
        <f>(SUMIF(CSV!$A:$A,$A373,CSV!I:I) +SUMIF(CSV!$B:$B,$A373,CSV!K:K))/$D373</f>
        <v>#DIV/0!</v>
      </c>
      <c r="U373" s="6" t="e">
        <f>SUMIF(CSV!$A:$A,$A373,CSV!I:I)/$B373</f>
        <v>#DIV/0!</v>
      </c>
      <c r="V373" s="6" t="e">
        <f>SUMIF(CSV!$B:$B,$A373,CSV!K:K)/$C373</f>
        <v>#DIV/0!</v>
      </c>
      <c r="W373" s="10" t="e">
        <f>(SUMIF(CSV!$A:$A,$A373,CSV!Q:Q) +SUMIF(CSV!$B:$B,$A373,CSV!Q:Q))/$D373</f>
        <v>#DIV/0!</v>
      </c>
      <c r="X373" s="6" t="e">
        <f>SUMIF(CSV!$A:$A,$A373,CSV!Q:Q)/$B373</f>
        <v>#DIV/0!</v>
      </c>
      <c r="Y373" s="6" t="e">
        <f>SUMIF(CSV!$B:$B,$A373,CSV!Q:Q)/$C373</f>
        <v>#DIV/0!</v>
      </c>
      <c r="Z373" s="10" t="e">
        <f>(SUMIF(CSV!$A:$A,$A373,CSV!M:M) +SUMIF(CSV!$B:$B,$A373,CSV!O:O))/$D373</f>
        <v>#DIV/0!</v>
      </c>
      <c r="AA373" s="6" t="e">
        <f>SUMIF(CSV!$A:$A,$A373,CSV!M:M)/$B373</f>
        <v>#DIV/0!</v>
      </c>
      <c r="AB373" s="6" t="e">
        <f>SUMIF(CSV!$B:$B,$A373,CSV!O:O)/$C373</f>
        <v>#DIV/0!</v>
      </c>
      <c r="AC373" s="10" t="e">
        <f>(SUMIF(CSV!$A:$A,$A373,CSV!N:N) +SUMIF(CSV!$B:$B,$A373,CSV!P:P))/$D373</f>
        <v>#DIV/0!</v>
      </c>
      <c r="AD373" s="6" t="e">
        <f>SUMIF(CSV!$A:$A,$A373,CSV!N:N)/$B373</f>
        <v>#DIV/0!</v>
      </c>
      <c r="AE373" s="14" t="e">
        <f>SUMIF(CSV!$B:$B,$A373,CSV!P:P)/$C373</f>
        <v>#DIV/0!</v>
      </c>
    </row>
    <row r="374" spans="1:31" x14ac:dyDescent="0.3">
      <c r="A374" t="s">
        <v>467</v>
      </c>
      <c r="B374" s="9">
        <f>COUNTIF(CSV!A:A,A374)</f>
        <v>0</v>
      </c>
      <c r="C374" s="4">
        <f>COUNTIF(CSV!B:B,A374)</f>
        <v>0</v>
      </c>
      <c r="D374" s="4">
        <f t="shared" si="11"/>
        <v>0</v>
      </c>
      <c r="E374" s="10" t="e">
        <f>(SUMIF(CSV!$A:$A,$A374,CSV!F:F) +SUMIF(CSV!$B:$B,$A374,CSV!F:F))/$D374</f>
        <v>#DIV/0!</v>
      </c>
      <c r="F374" s="6" t="e">
        <f>SUMIF(CSV!$A:$A,$A374,CSV!F:F)/$B374</f>
        <v>#DIV/0!</v>
      </c>
      <c r="G374" s="6" t="e">
        <f>SUMIF(CSV!$B:$B,$A374,CSV!F:F)/$C374</f>
        <v>#DIV/0!</v>
      </c>
      <c r="H374" s="10" t="e">
        <f>(SUMIF(CSV!$A:$A,$A374,CSV!D:D) +SUMIF(CSV!$B:$B,$A374,CSV!E:E))/$D374</f>
        <v>#DIV/0!</v>
      </c>
      <c r="I374" s="6" t="e">
        <f>SUMIF(CSV!$A:$A,$A374,CSV!D:D)/$B374</f>
        <v>#DIV/0!</v>
      </c>
      <c r="J374" s="6" t="e">
        <f>SUMIF(CSV!$B:$B,$A374,CSV!E:E)/$C374</f>
        <v>#DIV/0!</v>
      </c>
      <c r="K374" s="10" t="e">
        <f>(SUMIF(CSV!$A:$A,$A374,CSV!E:E) +SUMIF(CSV!$B:$B,$A374,CSV!D:D))/$D374</f>
        <v>#DIV/0!</v>
      </c>
      <c r="L374" s="6" t="e">
        <f>SUMIF(CSV!$A:$A,$A374,CSV!E:E)/$B374</f>
        <v>#DIV/0!</v>
      </c>
      <c r="M374" s="6" t="e">
        <f>SUMIF(CSV!$B:$B,$A374,CSV!D:D)/$C374</f>
        <v>#DIV/0!</v>
      </c>
      <c r="N374" s="10" t="e">
        <f>(SUMIF(CSV!$A:$A,$A374,CSV!L:L) +SUMIF(CSV!$B:$B,$A374,CSV!L:L))/$D374</f>
        <v>#DIV/0!</v>
      </c>
      <c r="O374" s="6" t="e">
        <f>SUMIF(CSV!$A:$A,$A374,CSV!L:L)/$B374</f>
        <v>#DIV/0!</v>
      </c>
      <c r="P374" s="6" t="e">
        <f>SUMIF(CSV!$B:$B,$A374,CSV!L:L)/$C374</f>
        <v>#DIV/0!</v>
      </c>
      <c r="Q374" s="10" t="e">
        <f>(SUMIF(CSV!$A:$A,$A374,CSV!H:H) +SUMIF(CSV!$B:$B,$A374,CSV!J:J))/$D374</f>
        <v>#DIV/0!</v>
      </c>
      <c r="R374" s="6" t="e">
        <f>SUMIF(CSV!$A:$A,$A374,CSV!H:H)/$B374</f>
        <v>#DIV/0!</v>
      </c>
      <c r="S374" s="6" t="e">
        <f>SUMIF(CSV!$B:$B,$A374,CSV!J:J)/$C374</f>
        <v>#DIV/0!</v>
      </c>
      <c r="T374" s="10" t="e">
        <f>(SUMIF(CSV!$A:$A,$A374,CSV!I:I) +SUMIF(CSV!$B:$B,$A374,CSV!K:K))/$D374</f>
        <v>#DIV/0!</v>
      </c>
      <c r="U374" s="6" t="e">
        <f>SUMIF(CSV!$A:$A,$A374,CSV!I:I)/$B374</f>
        <v>#DIV/0!</v>
      </c>
      <c r="V374" s="6" t="e">
        <f>SUMIF(CSV!$B:$B,$A374,CSV!K:K)/$C374</f>
        <v>#DIV/0!</v>
      </c>
      <c r="W374" s="10" t="e">
        <f>(SUMIF(CSV!$A:$A,$A374,CSV!Q:Q) +SUMIF(CSV!$B:$B,$A374,CSV!Q:Q))/$D374</f>
        <v>#DIV/0!</v>
      </c>
      <c r="X374" s="6" t="e">
        <f>SUMIF(CSV!$A:$A,$A374,CSV!Q:Q)/$B374</f>
        <v>#DIV/0!</v>
      </c>
      <c r="Y374" s="6" t="e">
        <f>SUMIF(CSV!$B:$B,$A374,CSV!Q:Q)/$C374</f>
        <v>#DIV/0!</v>
      </c>
      <c r="Z374" s="10" t="e">
        <f>(SUMIF(CSV!$A:$A,$A374,CSV!M:M) +SUMIF(CSV!$B:$B,$A374,CSV!O:O))/$D374</f>
        <v>#DIV/0!</v>
      </c>
      <c r="AA374" s="6" t="e">
        <f>SUMIF(CSV!$A:$A,$A374,CSV!M:M)/$B374</f>
        <v>#DIV/0!</v>
      </c>
      <c r="AB374" s="6" t="e">
        <f>SUMIF(CSV!$B:$B,$A374,CSV!O:O)/$C374</f>
        <v>#DIV/0!</v>
      </c>
      <c r="AC374" s="10" t="e">
        <f>(SUMIF(CSV!$A:$A,$A374,CSV!N:N) +SUMIF(CSV!$B:$B,$A374,CSV!P:P))/$D374</f>
        <v>#DIV/0!</v>
      </c>
      <c r="AD374" s="6" t="e">
        <f>SUMIF(CSV!$A:$A,$A374,CSV!N:N)/$B374</f>
        <v>#DIV/0!</v>
      </c>
      <c r="AE374" s="14" t="e">
        <f>SUMIF(CSV!$B:$B,$A374,CSV!P:P)/$C374</f>
        <v>#DIV/0!</v>
      </c>
    </row>
    <row r="375" spans="1:31" x14ac:dyDescent="0.3">
      <c r="A375" t="s">
        <v>469</v>
      </c>
      <c r="B375" s="9">
        <f>COUNTIF(CSV!A:A,A375)</f>
        <v>0</v>
      </c>
      <c r="C375" s="4">
        <f>COUNTIF(CSV!B:B,A375)</f>
        <v>0</v>
      </c>
      <c r="D375" s="4">
        <f t="shared" si="11"/>
        <v>0</v>
      </c>
      <c r="E375" s="10" t="e">
        <f>(SUMIF(CSV!$A:$A,$A375,CSV!F:F) +SUMIF(CSV!$B:$B,$A375,CSV!F:F))/$D375</f>
        <v>#DIV/0!</v>
      </c>
      <c r="F375" s="6" t="e">
        <f>SUMIF(CSV!$A:$A,$A375,CSV!F:F)/$B375</f>
        <v>#DIV/0!</v>
      </c>
      <c r="G375" s="6" t="e">
        <f>SUMIF(CSV!$B:$B,$A375,CSV!F:F)/$C375</f>
        <v>#DIV/0!</v>
      </c>
      <c r="H375" s="10" t="e">
        <f>(SUMIF(CSV!$A:$A,$A375,CSV!D:D) +SUMIF(CSV!$B:$B,$A375,CSV!E:E))/$D375</f>
        <v>#DIV/0!</v>
      </c>
      <c r="I375" s="6" t="e">
        <f>SUMIF(CSV!$A:$A,$A375,CSV!D:D)/$B375</f>
        <v>#DIV/0!</v>
      </c>
      <c r="J375" s="6" t="e">
        <f>SUMIF(CSV!$B:$B,$A375,CSV!E:E)/$C375</f>
        <v>#DIV/0!</v>
      </c>
      <c r="K375" s="10" t="e">
        <f>(SUMIF(CSV!$A:$A,$A375,CSV!E:E) +SUMIF(CSV!$B:$B,$A375,CSV!D:D))/$D375</f>
        <v>#DIV/0!</v>
      </c>
      <c r="L375" s="6" t="e">
        <f>SUMIF(CSV!$A:$A,$A375,CSV!E:E)/$B375</f>
        <v>#DIV/0!</v>
      </c>
      <c r="M375" s="6" t="e">
        <f>SUMIF(CSV!$B:$B,$A375,CSV!D:D)/$C375</f>
        <v>#DIV/0!</v>
      </c>
      <c r="N375" s="10" t="e">
        <f>(SUMIF(CSV!$A:$A,$A375,CSV!L:L) +SUMIF(CSV!$B:$B,$A375,CSV!L:L))/$D375</f>
        <v>#DIV/0!</v>
      </c>
      <c r="O375" s="6" t="e">
        <f>SUMIF(CSV!$A:$A,$A375,CSV!L:L)/$B375</f>
        <v>#DIV/0!</v>
      </c>
      <c r="P375" s="6" t="e">
        <f>SUMIF(CSV!$B:$B,$A375,CSV!L:L)/$C375</f>
        <v>#DIV/0!</v>
      </c>
      <c r="Q375" s="10" t="e">
        <f>(SUMIF(CSV!$A:$A,$A375,CSV!H:H) +SUMIF(CSV!$B:$B,$A375,CSV!J:J))/$D375</f>
        <v>#DIV/0!</v>
      </c>
      <c r="R375" s="6" t="e">
        <f>SUMIF(CSV!$A:$A,$A375,CSV!H:H)/$B375</f>
        <v>#DIV/0!</v>
      </c>
      <c r="S375" s="6" t="e">
        <f>SUMIF(CSV!$B:$B,$A375,CSV!J:J)/$C375</f>
        <v>#DIV/0!</v>
      </c>
      <c r="T375" s="10" t="e">
        <f>(SUMIF(CSV!$A:$A,$A375,CSV!I:I) +SUMIF(CSV!$B:$B,$A375,CSV!K:K))/$D375</f>
        <v>#DIV/0!</v>
      </c>
      <c r="U375" s="6" t="e">
        <f>SUMIF(CSV!$A:$A,$A375,CSV!I:I)/$B375</f>
        <v>#DIV/0!</v>
      </c>
      <c r="V375" s="6" t="e">
        <f>SUMIF(CSV!$B:$B,$A375,CSV!K:K)/$C375</f>
        <v>#DIV/0!</v>
      </c>
      <c r="W375" s="10" t="e">
        <f>(SUMIF(CSV!$A:$A,$A375,CSV!Q:Q) +SUMIF(CSV!$B:$B,$A375,CSV!Q:Q))/$D375</f>
        <v>#DIV/0!</v>
      </c>
      <c r="X375" s="6" t="e">
        <f>SUMIF(CSV!$A:$A,$A375,CSV!Q:Q)/$B375</f>
        <v>#DIV/0!</v>
      </c>
      <c r="Y375" s="6" t="e">
        <f>SUMIF(CSV!$B:$B,$A375,CSV!Q:Q)/$C375</f>
        <v>#DIV/0!</v>
      </c>
      <c r="Z375" s="10" t="e">
        <f>(SUMIF(CSV!$A:$A,$A375,CSV!M:M) +SUMIF(CSV!$B:$B,$A375,CSV!O:O))/$D375</f>
        <v>#DIV/0!</v>
      </c>
      <c r="AA375" s="6" t="e">
        <f>SUMIF(CSV!$A:$A,$A375,CSV!M:M)/$B375</f>
        <v>#DIV/0!</v>
      </c>
      <c r="AB375" s="6" t="e">
        <f>SUMIF(CSV!$B:$B,$A375,CSV!O:O)/$C375</f>
        <v>#DIV/0!</v>
      </c>
      <c r="AC375" s="10" t="e">
        <f>(SUMIF(CSV!$A:$A,$A375,CSV!N:N) +SUMIF(CSV!$B:$B,$A375,CSV!P:P))/$D375</f>
        <v>#DIV/0!</v>
      </c>
      <c r="AD375" s="6" t="e">
        <f>SUMIF(CSV!$A:$A,$A375,CSV!N:N)/$B375</f>
        <v>#DIV/0!</v>
      </c>
      <c r="AE375" s="14" t="e">
        <f>SUMIF(CSV!$B:$B,$A375,CSV!P:P)/$C375</f>
        <v>#DIV/0!</v>
      </c>
    </row>
    <row r="376" spans="1:31" x14ac:dyDescent="0.3">
      <c r="A376" t="s">
        <v>466</v>
      </c>
      <c r="B376" s="9">
        <f>COUNTIF(CSV!A:A,A376)</f>
        <v>0</v>
      </c>
      <c r="C376" s="4">
        <f>COUNTIF(CSV!B:B,A376)</f>
        <v>0</v>
      </c>
      <c r="D376" s="4">
        <f t="shared" si="11"/>
        <v>0</v>
      </c>
      <c r="E376" s="10" t="e">
        <f>(SUMIF(CSV!$A:$A,$A376,CSV!F:F) +SUMIF(CSV!$B:$B,$A376,CSV!F:F))/$D376</f>
        <v>#DIV/0!</v>
      </c>
      <c r="F376" s="6" t="e">
        <f>SUMIF(CSV!$A:$A,$A376,CSV!F:F)/$B376</f>
        <v>#DIV/0!</v>
      </c>
      <c r="G376" s="6" t="e">
        <f>SUMIF(CSV!$B:$B,$A376,CSV!F:F)/$C376</f>
        <v>#DIV/0!</v>
      </c>
      <c r="H376" s="10" t="e">
        <f>(SUMIF(CSV!$A:$A,$A376,CSV!D:D) +SUMIF(CSV!$B:$B,$A376,CSV!E:E))/$D376</f>
        <v>#DIV/0!</v>
      </c>
      <c r="I376" s="6" t="e">
        <f>SUMIF(CSV!$A:$A,$A376,CSV!D:D)/$B376</f>
        <v>#DIV/0!</v>
      </c>
      <c r="J376" s="6" t="e">
        <f>SUMIF(CSV!$B:$B,$A376,CSV!E:E)/$C376</f>
        <v>#DIV/0!</v>
      </c>
      <c r="K376" s="10" t="e">
        <f>(SUMIF(CSV!$A:$A,$A376,CSV!E:E) +SUMIF(CSV!$B:$B,$A376,CSV!D:D))/$D376</f>
        <v>#DIV/0!</v>
      </c>
      <c r="L376" s="6" t="e">
        <f>SUMIF(CSV!$A:$A,$A376,CSV!E:E)/$B376</f>
        <v>#DIV/0!</v>
      </c>
      <c r="M376" s="6" t="e">
        <f>SUMIF(CSV!$B:$B,$A376,CSV!D:D)/$C376</f>
        <v>#DIV/0!</v>
      </c>
      <c r="N376" s="10" t="e">
        <f>(SUMIF(CSV!$A:$A,$A376,CSV!L:L) +SUMIF(CSV!$B:$B,$A376,CSV!L:L))/$D376</f>
        <v>#DIV/0!</v>
      </c>
      <c r="O376" s="6" t="e">
        <f>SUMIF(CSV!$A:$A,$A376,CSV!L:L)/$B376</f>
        <v>#DIV/0!</v>
      </c>
      <c r="P376" s="6" t="e">
        <f>SUMIF(CSV!$B:$B,$A376,CSV!L:L)/$C376</f>
        <v>#DIV/0!</v>
      </c>
      <c r="Q376" s="10" t="e">
        <f>(SUMIF(CSV!$A:$A,$A376,CSV!H:H) +SUMIF(CSV!$B:$B,$A376,CSV!J:J))/$D376</f>
        <v>#DIV/0!</v>
      </c>
      <c r="R376" s="6" t="e">
        <f>SUMIF(CSV!$A:$A,$A376,CSV!H:H)/$B376</f>
        <v>#DIV/0!</v>
      </c>
      <c r="S376" s="6" t="e">
        <f>SUMIF(CSV!$B:$B,$A376,CSV!J:J)/$C376</f>
        <v>#DIV/0!</v>
      </c>
      <c r="T376" s="10" t="e">
        <f>(SUMIF(CSV!$A:$A,$A376,CSV!I:I) +SUMIF(CSV!$B:$B,$A376,CSV!K:K))/$D376</f>
        <v>#DIV/0!</v>
      </c>
      <c r="U376" s="6" t="e">
        <f>SUMIF(CSV!$A:$A,$A376,CSV!I:I)/$B376</f>
        <v>#DIV/0!</v>
      </c>
      <c r="V376" s="6" t="e">
        <f>SUMIF(CSV!$B:$B,$A376,CSV!K:K)/$C376</f>
        <v>#DIV/0!</v>
      </c>
      <c r="W376" s="10" t="e">
        <f>(SUMIF(CSV!$A:$A,$A376,CSV!Q:Q) +SUMIF(CSV!$B:$B,$A376,CSV!Q:Q))/$D376</f>
        <v>#DIV/0!</v>
      </c>
      <c r="X376" s="6" t="e">
        <f>SUMIF(CSV!$A:$A,$A376,CSV!Q:Q)/$B376</f>
        <v>#DIV/0!</v>
      </c>
      <c r="Y376" s="6" t="e">
        <f>SUMIF(CSV!$B:$B,$A376,CSV!Q:Q)/$C376</f>
        <v>#DIV/0!</v>
      </c>
      <c r="Z376" s="10" t="e">
        <f>(SUMIF(CSV!$A:$A,$A376,CSV!M:M) +SUMIF(CSV!$B:$B,$A376,CSV!O:O))/$D376</f>
        <v>#DIV/0!</v>
      </c>
      <c r="AA376" s="6" t="e">
        <f>SUMIF(CSV!$A:$A,$A376,CSV!M:M)/$B376</f>
        <v>#DIV/0!</v>
      </c>
      <c r="AB376" s="6" t="e">
        <f>SUMIF(CSV!$B:$B,$A376,CSV!O:O)/$C376</f>
        <v>#DIV/0!</v>
      </c>
      <c r="AC376" s="10" t="e">
        <f>(SUMIF(CSV!$A:$A,$A376,CSV!N:N) +SUMIF(CSV!$B:$B,$A376,CSV!P:P))/$D376</f>
        <v>#DIV/0!</v>
      </c>
      <c r="AD376" s="6" t="e">
        <f>SUMIF(CSV!$A:$A,$A376,CSV!N:N)/$B376</f>
        <v>#DIV/0!</v>
      </c>
      <c r="AE376" s="14" t="e">
        <f>SUMIF(CSV!$B:$B,$A376,CSV!P:P)/$C376</f>
        <v>#DIV/0!</v>
      </c>
    </row>
    <row r="377" spans="1:31" x14ac:dyDescent="0.3">
      <c r="A377" t="s">
        <v>468</v>
      </c>
      <c r="B377" s="9">
        <f>COUNTIF(CSV!A:A,A377)</f>
        <v>0</v>
      </c>
      <c r="C377" s="4">
        <f>COUNTIF(CSV!B:B,A377)</f>
        <v>0</v>
      </c>
      <c r="D377" s="4">
        <f t="shared" si="11"/>
        <v>0</v>
      </c>
      <c r="E377" s="10" t="e">
        <f>(SUMIF(CSV!$A:$A,$A377,CSV!F:F) +SUMIF(CSV!$B:$B,$A377,CSV!F:F))/$D377</f>
        <v>#DIV/0!</v>
      </c>
      <c r="F377" s="6" t="e">
        <f>SUMIF(CSV!$A:$A,$A377,CSV!F:F)/$B377</f>
        <v>#DIV/0!</v>
      </c>
      <c r="G377" s="6" t="e">
        <f>SUMIF(CSV!$B:$B,$A377,CSV!F:F)/$C377</f>
        <v>#DIV/0!</v>
      </c>
      <c r="H377" s="10" t="e">
        <f>(SUMIF(CSV!$A:$A,$A377,CSV!D:D) +SUMIF(CSV!$B:$B,$A377,CSV!E:E))/$D377</f>
        <v>#DIV/0!</v>
      </c>
      <c r="I377" s="6" t="e">
        <f>SUMIF(CSV!$A:$A,$A377,CSV!D:D)/$B377</f>
        <v>#DIV/0!</v>
      </c>
      <c r="J377" s="6" t="e">
        <f>SUMIF(CSV!$B:$B,$A377,CSV!E:E)/$C377</f>
        <v>#DIV/0!</v>
      </c>
      <c r="K377" s="10" t="e">
        <f>(SUMIF(CSV!$A:$A,$A377,CSV!E:E) +SUMIF(CSV!$B:$B,$A377,CSV!D:D))/$D377</f>
        <v>#DIV/0!</v>
      </c>
      <c r="L377" s="6" t="e">
        <f>SUMIF(CSV!$A:$A,$A377,CSV!E:E)/$B377</f>
        <v>#DIV/0!</v>
      </c>
      <c r="M377" s="6" t="e">
        <f>SUMIF(CSV!$B:$B,$A377,CSV!D:D)/$C377</f>
        <v>#DIV/0!</v>
      </c>
      <c r="N377" s="10" t="e">
        <f>(SUMIF(CSV!$A:$A,$A377,CSV!L:L) +SUMIF(CSV!$B:$B,$A377,CSV!L:L))/$D377</f>
        <v>#DIV/0!</v>
      </c>
      <c r="O377" s="6" t="e">
        <f>SUMIF(CSV!$A:$A,$A377,CSV!L:L)/$B377</f>
        <v>#DIV/0!</v>
      </c>
      <c r="P377" s="6" t="e">
        <f>SUMIF(CSV!$B:$B,$A377,CSV!L:L)/$C377</f>
        <v>#DIV/0!</v>
      </c>
      <c r="Q377" s="10" t="e">
        <f>(SUMIF(CSV!$A:$A,$A377,CSV!H:H) +SUMIF(CSV!$B:$B,$A377,CSV!J:J))/$D377</f>
        <v>#DIV/0!</v>
      </c>
      <c r="R377" s="6" t="e">
        <f>SUMIF(CSV!$A:$A,$A377,CSV!H:H)/$B377</f>
        <v>#DIV/0!</v>
      </c>
      <c r="S377" s="6" t="e">
        <f>SUMIF(CSV!$B:$B,$A377,CSV!J:J)/$C377</f>
        <v>#DIV/0!</v>
      </c>
      <c r="T377" s="10" t="e">
        <f>(SUMIF(CSV!$A:$A,$A377,CSV!I:I) +SUMIF(CSV!$B:$B,$A377,CSV!K:K))/$D377</f>
        <v>#DIV/0!</v>
      </c>
      <c r="U377" s="6" t="e">
        <f>SUMIF(CSV!$A:$A,$A377,CSV!I:I)/$B377</f>
        <v>#DIV/0!</v>
      </c>
      <c r="V377" s="6" t="e">
        <f>SUMIF(CSV!$B:$B,$A377,CSV!K:K)/$C377</f>
        <v>#DIV/0!</v>
      </c>
      <c r="W377" s="10" t="e">
        <f>(SUMIF(CSV!$A:$A,$A377,CSV!Q:Q) +SUMIF(CSV!$B:$B,$A377,CSV!Q:Q))/$D377</f>
        <v>#DIV/0!</v>
      </c>
      <c r="X377" s="6" t="e">
        <f>SUMIF(CSV!$A:$A,$A377,CSV!Q:Q)/$B377</f>
        <v>#DIV/0!</v>
      </c>
      <c r="Y377" s="6" t="e">
        <f>SUMIF(CSV!$B:$B,$A377,CSV!Q:Q)/$C377</f>
        <v>#DIV/0!</v>
      </c>
      <c r="Z377" s="10" t="e">
        <f>(SUMIF(CSV!$A:$A,$A377,CSV!M:M) +SUMIF(CSV!$B:$B,$A377,CSV!O:O))/$D377</f>
        <v>#DIV/0!</v>
      </c>
      <c r="AA377" s="6" t="e">
        <f>SUMIF(CSV!$A:$A,$A377,CSV!M:M)/$B377</f>
        <v>#DIV/0!</v>
      </c>
      <c r="AB377" s="6" t="e">
        <f>SUMIF(CSV!$B:$B,$A377,CSV!O:O)/$C377</f>
        <v>#DIV/0!</v>
      </c>
      <c r="AC377" s="10" t="e">
        <f>(SUMIF(CSV!$A:$A,$A377,CSV!N:N) +SUMIF(CSV!$B:$B,$A377,CSV!P:P))/$D377</f>
        <v>#DIV/0!</v>
      </c>
      <c r="AD377" s="6" t="e">
        <f>SUMIF(CSV!$A:$A,$A377,CSV!N:N)/$B377</f>
        <v>#DIV/0!</v>
      </c>
      <c r="AE377" s="14" t="e">
        <f>SUMIF(CSV!$B:$B,$A377,CSV!P:P)/$C377</f>
        <v>#DIV/0!</v>
      </c>
    </row>
    <row r="378" spans="1:31" x14ac:dyDescent="0.3">
      <c r="A378" t="s">
        <v>465</v>
      </c>
      <c r="B378" s="9">
        <f>COUNTIF(CSV!A:A,A378)</f>
        <v>0</v>
      </c>
      <c r="C378" s="4">
        <f>COUNTIF(CSV!B:B,A378)</f>
        <v>0</v>
      </c>
      <c r="D378" s="4">
        <f t="shared" si="11"/>
        <v>0</v>
      </c>
      <c r="E378" s="10" t="e">
        <f>(SUMIF(CSV!$A:$A,$A378,CSV!F:F) +SUMIF(CSV!$B:$B,$A378,CSV!F:F))/$D378</f>
        <v>#DIV/0!</v>
      </c>
      <c r="F378" s="6" t="e">
        <f>SUMIF(CSV!$A:$A,$A378,CSV!F:F)/$B378</f>
        <v>#DIV/0!</v>
      </c>
      <c r="G378" s="6" t="e">
        <f>SUMIF(CSV!$B:$B,$A378,CSV!F:F)/$C378</f>
        <v>#DIV/0!</v>
      </c>
      <c r="H378" s="10" t="e">
        <f>(SUMIF(CSV!$A:$A,$A378,CSV!D:D) +SUMIF(CSV!$B:$B,$A378,CSV!E:E))/$D378</f>
        <v>#DIV/0!</v>
      </c>
      <c r="I378" s="6" t="e">
        <f>SUMIF(CSV!$A:$A,$A378,CSV!D:D)/$B378</f>
        <v>#DIV/0!</v>
      </c>
      <c r="J378" s="6" t="e">
        <f>SUMIF(CSV!$B:$B,$A378,CSV!E:E)/$C378</f>
        <v>#DIV/0!</v>
      </c>
      <c r="K378" s="10" t="e">
        <f>(SUMIF(CSV!$A:$A,$A378,CSV!E:E) +SUMIF(CSV!$B:$B,$A378,CSV!D:D))/$D378</f>
        <v>#DIV/0!</v>
      </c>
      <c r="L378" s="6" t="e">
        <f>SUMIF(CSV!$A:$A,$A378,CSV!E:E)/$B378</f>
        <v>#DIV/0!</v>
      </c>
      <c r="M378" s="6" t="e">
        <f>SUMIF(CSV!$B:$B,$A378,CSV!D:D)/$C378</f>
        <v>#DIV/0!</v>
      </c>
      <c r="N378" s="10" t="e">
        <f>(SUMIF(CSV!$A:$A,$A378,CSV!L:L) +SUMIF(CSV!$B:$B,$A378,CSV!L:L))/$D378</f>
        <v>#DIV/0!</v>
      </c>
      <c r="O378" s="6" t="e">
        <f>SUMIF(CSV!$A:$A,$A378,CSV!L:L)/$B378</f>
        <v>#DIV/0!</v>
      </c>
      <c r="P378" s="6" t="e">
        <f>SUMIF(CSV!$B:$B,$A378,CSV!L:L)/$C378</f>
        <v>#DIV/0!</v>
      </c>
      <c r="Q378" s="10" t="e">
        <f>(SUMIF(CSV!$A:$A,$A378,CSV!H:H) +SUMIF(CSV!$B:$B,$A378,CSV!J:J))/$D378</f>
        <v>#DIV/0!</v>
      </c>
      <c r="R378" s="6" t="e">
        <f>SUMIF(CSV!$A:$A,$A378,CSV!H:H)/$B378</f>
        <v>#DIV/0!</v>
      </c>
      <c r="S378" s="6" t="e">
        <f>SUMIF(CSV!$B:$B,$A378,CSV!J:J)/$C378</f>
        <v>#DIV/0!</v>
      </c>
      <c r="T378" s="10" t="e">
        <f>(SUMIF(CSV!$A:$A,$A378,CSV!I:I) +SUMIF(CSV!$B:$B,$A378,CSV!K:K))/$D378</f>
        <v>#DIV/0!</v>
      </c>
      <c r="U378" s="6" t="e">
        <f>SUMIF(CSV!$A:$A,$A378,CSV!I:I)/$B378</f>
        <v>#DIV/0!</v>
      </c>
      <c r="V378" s="6" t="e">
        <f>SUMIF(CSV!$B:$B,$A378,CSV!K:K)/$C378</f>
        <v>#DIV/0!</v>
      </c>
      <c r="W378" s="10" t="e">
        <f>(SUMIF(CSV!$A:$A,$A378,CSV!Q:Q) +SUMIF(CSV!$B:$B,$A378,CSV!Q:Q))/$D378</f>
        <v>#DIV/0!</v>
      </c>
      <c r="X378" s="6" t="e">
        <f>SUMIF(CSV!$A:$A,$A378,CSV!Q:Q)/$B378</f>
        <v>#DIV/0!</v>
      </c>
      <c r="Y378" s="6" t="e">
        <f>SUMIF(CSV!$B:$B,$A378,CSV!Q:Q)/$C378</f>
        <v>#DIV/0!</v>
      </c>
      <c r="Z378" s="10" t="e">
        <f>(SUMIF(CSV!$A:$A,$A378,CSV!M:M) +SUMIF(CSV!$B:$B,$A378,CSV!O:O))/$D378</f>
        <v>#DIV/0!</v>
      </c>
      <c r="AA378" s="6" t="e">
        <f>SUMIF(CSV!$A:$A,$A378,CSV!M:M)/$B378</f>
        <v>#DIV/0!</v>
      </c>
      <c r="AB378" s="6" t="e">
        <f>SUMIF(CSV!$B:$B,$A378,CSV!O:O)/$C378</f>
        <v>#DIV/0!</v>
      </c>
      <c r="AC378" s="10" t="e">
        <f>(SUMIF(CSV!$A:$A,$A378,CSV!N:N) +SUMIF(CSV!$B:$B,$A378,CSV!P:P))/$D378</f>
        <v>#DIV/0!</v>
      </c>
      <c r="AD378" s="6" t="e">
        <f>SUMIF(CSV!$A:$A,$A378,CSV!N:N)/$B378</f>
        <v>#DIV/0!</v>
      </c>
      <c r="AE378" s="14" t="e">
        <f>SUMIF(CSV!$B:$B,$A378,CSV!P:P)/$C378</f>
        <v>#DIV/0!</v>
      </c>
    </row>
    <row r="379" spans="1:31" x14ac:dyDescent="0.3">
      <c r="A379" t="s">
        <v>470</v>
      </c>
      <c r="B379" s="9">
        <f>COUNTIF(CSV!A:A,A379)</f>
        <v>0</v>
      </c>
      <c r="C379" s="4">
        <f>COUNTIF(CSV!B:B,A379)</f>
        <v>0</v>
      </c>
      <c r="D379" s="4">
        <f t="shared" si="11"/>
        <v>0</v>
      </c>
      <c r="E379" s="10" t="e">
        <f>(SUMIF(CSV!$A:$A,$A379,CSV!F:F) +SUMIF(CSV!$B:$B,$A379,CSV!F:F))/$D379</f>
        <v>#DIV/0!</v>
      </c>
      <c r="F379" s="6" t="e">
        <f>SUMIF(CSV!$A:$A,$A379,CSV!F:F)/$B379</f>
        <v>#DIV/0!</v>
      </c>
      <c r="G379" s="6" t="e">
        <f>SUMIF(CSV!$B:$B,$A379,CSV!F:F)/$C379</f>
        <v>#DIV/0!</v>
      </c>
      <c r="H379" s="10" t="e">
        <f>(SUMIF(CSV!$A:$A,$A379,CSV!D:D) +SUMIF(CSV!$B:$B,$A379,CSV!E:E))/$D379</f>
        <v>#DIV/0!</v>
      </c>
      <c r="I379" s="6" t="e">
        <f>SUMIF(CSV!$A:$A,$A379,CSV!D:D)/$B379</f>
        <v>#DIV/0!</v>
      </c>
      <c r="J379" s="6" t="e">
        <f>SUMIF(CSV!$B:$B,$A379,CSV!E:E)/$C379</f>
        <v>#DIV/0!</v>
      </c>
      <c r="K379" s="10" t="e">
        <f>(SUMIF(CSV!$A:$A,$A379,CSV!E:E) +SUMIF(CSV!$B:$B,$A379,CSV!D:D))/$D379</f>
        <v>#DIV/0!</v>
      </c>
      <c r="L379" s="6" t="e">
        <f>SUMIF(CSV!$A:$A,$A379,CSV!E:E)/$B379</f>
        <v>#DIV/0!</v>
      </c>
      <c r="M379" s="6" t="e">
        <f>SUMIF(CSV!$B:$B,$A379,CSV!D:D)/$C379</f>
        <v>#DIV/0!</v>
      </c>
      <c r="N379" s="10" t="e">
        <f>(SUMIF(CSV!$A:$A,$A379,CSV!L:L) +SUMIF(CSV!$B:$B,$A379,CSV!L:L))/$D379</f>
        <v>#DIV/0!</v>
      </c>
      <c r="O379" s="6" t="e">
        <f>SUMIF(CSV!$A:$A,$A379,CSV!L:L)/$B379</f>
        <v>#DIV/0!</v>
      </c>
      <c r="P379" s="6" t="e">
        <f>SUMIF(CSV!$B:$B,$A379,CSV!L:L)/$C379</f>
        <v>#DIV/0!</v>
      </c>
      <c r="Q379" s="10" t="e">
        <f>(SUMIF(CSV!$A:$A,$A379,CSV!H:H) +SUMIF(CSV!$B:$B,$A379,CSV!J:J))/$D379</f>
        <v>#DIV/0!</v>
      </c>
      <c r="R379" s="6" t="e">
        <f>SUMIF(CSV!$A:$A,$A379,CSV!H:H)/$B379</f>
        <v>#DIV/0!</v>
      </c>
      <c r="S379" s="6" t="e">
        <f>SUMIF(CSV!$B:$B,$A379,CSV!J:J)/$C379</f>
        <v>#DIV/0!</v>
      </c>
      <c r="T379" s="10" t="e">
        <f>(SUMIF(CSV!$A:$A,$A379,CSV!I:I) +SUMIF(CSV!$B:$B,$A379,CSV!K:K))/$D379</f>
        <v>#DIV/0!</v>
      </c>
      <c r="U379" s="6" t="e">
        <f>SUMIF(CSV!$A:$A,$A379,CSV!I:I)/$B379</f>
        <v>#DIV/0!</v>
      </c>
      <c r="V379" s="6" t="e">
        <f>SUMIF(CSV!$B:$B,$A379,CSV!K:K)/$C379</f>
        <v>#DIV/0!</v>
      </c>
      <c r="W379" s="10" t="e">
        <f>(SUMIF(CSV!$A:$A,$A379,CSV!Q:Q) +SUMIF(CSV!$B:$B,$A379,CSV!Q:Q))/$D379</f>
        <v>#DIV/0!</v>
      </c>
      <c r="X379" s="6" t="e">
        <f>SUMIF(CSV!$A:$A,$A379,CSV!Q:Q)/$B379</f>
        <v>#DIV/0!</v>
      </c>
      <c r="Y379" s="6" t="e">
        <f>SUMIF(CSV!$B:$B,$A379,CSV!Q:Q)/$C379</f>
        <v>#DIV/0!</v>
      </c>
      <c r="Z379" s="10" t="e">
        <f>(SUMIF(CSV!$A:$A,$A379,CSV!M:M) +SUMIF(CSV!$B:$B,$A379,CSV!O:O))/$D379</f>
        <v>#DIV/0!</v>
      </c>
      <c r="AA379" s="6" t="e">
        <f>SUMIF(CSV!$A:$A,$A379,CSV!M:M)/$B379</f>
        <v>#DIV/0!</v>
      </c>
      <c r="AB379" s="6" t="e">
        <f>SUMIF(CSV!$B:$B,$A379,CSV!O:O)/$C379</f>
        <v>#DIV/0!</v>
      </c>
      <c r="AC379" s="10" t="e">
        <f>(SUMIF(CSV!$A:$A,$A379,CSV!N:N) +SUMIF(CSV!$B:$B,$A379,CSV!P:P))/$D379</f>
        <v>#DIV/0!</v>
      </c>
      <c r="AD379" s="6" t="e">
        <f>SUMIF(CSV!$A:$A,$A379,CSV!N:N)/$B379</f>
        <v>#DIV/0!</v>
      </c>
      <c r="AE379" s="14" t="e">
        <f>SUMIF(CSV!$B:$B,$A379,CSV!P:P)/$C379</f>
        <v>#DIV/0!</v>
      </c>
    </row>
    <row r="380" spans="1:31" x14ac:dyDescent="0.3">
      <c r="A380" t="s">
        <v>473</v>
      </c>
      <c r="B380" s="9">
        <f>COUNTIF(CSV!A:A,A380)</f>
        <v>0</v>
      </c>
      <c r="C380" s="4">
        <f>COUNTIF(CSV!B:B,A380)</f>
        <v>0</v>
      </c>
      <c r="D380" s="4">
        <f t="shared" si="11"/>
        <v>0</v>
      </c>
      <c r="E380" s="10" t="e">
        <f>(SUMIF(CSV!$A:$A,$A380,CSV!F:F) +SUMIF(CSV!$B:$B,$A380,CSV!F:F))/$D380</f>
        <v>#DIV/0!</v>
      </c>
      <c r="F380" s="6" t="e">
        <f>SUMIF(CSV!$A:$A,$A380,CSV!F:F)/$B380</f>
        <v>#DIV/0!</v>
      </c>
      <c r="G380" s="6" t="e">
        <f>SUMIF(CSV!$B:$B,$A380,CSV!F:F)/$C380</f>
        <v>#DIV/0!</v>
      </c>
      <c r="H380" s="10" t="e">
        <f>(SUMIF(CSV!$A:$A,$A380,CSV!D:D) +SUMIF(CSV!$B:$B,$A380,CSV!E:E))/$D380</f>
        <v>#DIV/0!</v>
      </c>
      <c r="I380" s="6" t="e">
        <f>SUMIF(CSV!$A:$A,$A380,CSV!D:D)/$B380</f>
        <v>#DIV/0!</v>
      </c>
      <c r="J380" s="6" t="e">
        <f>SUMIF(CSV!$B:$B,$A380,CSV!E:E)/$C380</f>
        <v>#DIV/0!</v>
      </c>
      <c r="K380" s="10" t="e">
        <f>(SUMIF(CSV!$A:$A,$A380,CSV!E:E) +SUMIF(CSV!$B:$B,$A380,CSV!D:D))/$D380</f>
        <v>#DIV/0!</v>
      </c>
      <c r="L380" s="6" t="e">
        <f>SUMIF(CSV!$A:$A,$A380,CSV!E:E)/$B380</f>
        <v>#DIV/0!</v>
      </c>
      <c r="M380" s="6" t="e">
        <f>SUMIF(CSV!$B:$B,$A380,CSV!D:D)/$C380</f>
        <v>#DIV/0!</v>
      </c>
      <c r="N380" s="10" t="e">
        <f>(SUMIF(CSV!$A:$A,$A380,CSV!L:L) +SUMIF(CSV!$B:$B,$A380,CSV!L:L))/$D380</f>
        <v>#DIV/0!</v>
      </c>
      <c r="O380" s="6" t="e">
        <f>SUMIF(CSV!$A:$A,$A380,CSV!L:L)/$B380</f>
        <v>#DIV/0!</v>
      </c>
      <c r="P380" s="6" t="e">
        <f>SUMIF(CSV!$B:$B,$A380,CSV!L:L)/$C380</f>
        <v>#DIV/0!</v>
      </c>
      <c r="Q380" s="10" t="e">
        <f>(SUMIF(CSV!$A:$A,$A380,CSV!H:H) +SUMIF(CSV!$B:$B,$A380,CSV!J:J))/$D380</f>
        <v>#DIV/0!</v>
      </c>
      <c r="R380" s="6" t="e">
        <f>SUMIF(CSV!$A:$A,$A380,CSV!H:H)/$B380</f>
        <v>#DIV/0!</v>
      </c>
      <c r="S380" s="6" t="e">
        <f>SUMIF(CSV!$B:$B,$A380,CSV!J:J)/$C380</f>
        <v>#DIV/0!</v>
      </c>
      <c r="T380" s="10" t="e">
        <f>(SUMIF(CSV!$A:$A,$A380,CSV!I:I) +SUMIF(CSV!$B:$B,$A380,CSV!K:K))/$D380</f>
        <v>#DIV/0!</v>
      </c>
      <c r="U380" s="6" t="e">
        <f>SUMIF(CSV!$A:$A,$A380,CSV!I:I)/$B380</f>
        <v>#DIV/0!</v>
      </c>
      <c r="V380" s="6" t="e">
        <f>SUMIF(CSV!$B:$B,$A380,CSV!K:K)/$C380</f>
        <v>#DIV/0!</v>
      </c>
      <c r="W380" s="10" t="e">
        <f>(SUMIF(CSV!$A:$A,$A380,CSV!Q:Q) +SUMIF(CSV!$B:$B,$A380,CSV!Q:Q))/$D380</f>
        <v>#DIV/0!</v>
      </c>
      <c r="X380" s="6" t="e">
        <f>SUMIF(CSV!$A:$A,$A380,CSV!Q:Q)/$B380</f>
        <v>#DIV/0!</v>
      </c>
      <c r="Y380" s="6" t="e">
        <f>SUMIF(CSV!$B:$B,$A380,CSV!Q:Q)/$C380</f>
        <v>#DIV/0!</v>
      </c>
      <c r="Z380" s="10" t="e">
        <f>(SUMIF(CSV!$A:$A,$A380,CSV!M:M) +SUMIF(CSV!$B:$B,$A380,CSV!O:O))/$D380</f>
        <v>#DIV/0!</v>
      </c>
      <c r="AA380" s="6" t="e">
        <f>SUMIF(CSV!$A:$A,$A380,CSV!M:M)/$B380</f>
        <v>#DIV/0!</v>
      </c>
      <c r="AB380" s="6" t="e">
        <f>SUMIF(CSV!$B:$B,$A380,CSV!O:O)/$C380</f>
        <v>#DIV/0!</v>
      </c>
      <c r="AC380" s="10" t="e">
        <f>(SUMIF(CSV!$A:$A,$A380,CSV!N:N) +SUMIF(CSV!$B:$B,$A380,CSV!P:P))/$D380</f>
        <v>#DIV/0!</v>
      </c>
      <c r="AD380" s="6" t="e">
        <f>SUMIF(CSV!$A:$A,$A380,CSV!N:N)/$B380</f>
        <v>#DIV/0!</v>
      </c>
      <c r="AE380" s="14" t="e">
        <f>SUMIF(CSV!$B:$B,$A380,CSV!P:P)/$C380</f>
        <v>#DIV/0!</v>
      </c>
    </row>
  </sheetData>
  <mergeCells count="11">
    <mergeCell ref="AC1:AE1"/>
    <mergeCell ref="K1:M1"/>
    <mergeCell ref="N1:P1"/>
    <mergeCell ref="Q1:S1"/>
    <mergeCell ref="T1:V1"/>
    <mergeCell ref="W1:Y1"/>
    <mergeCell ref="A1:A2"/>
    <mergeCell ref="B1:D1"/>
    <mergeCell ref="E1:G1"/>
    <mergeCell ref="H1:J1"/>
    <mergeCell ref="Z1:AB1"/>
  </mergeCells>
  <conditionalFormatting sqref="E1:G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G380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380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380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380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380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380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Y380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AB380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:AE380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B890-C34C-47AE-BE2D-FC99BC544345}">
  <sheetPr filterMode="1"/>
  <dimension ref="A1:AM220"/>
  <sheetViews>
    <sheetView zoomScale="80" zoomScaleNormal="80" workbookViewId="0">
      <selection activeCell="T1" sqref="T1"/>
    </sheetView>
  </sheetViews>
  <sheetFormatPr defaultColWidth="6" defaultRowHeight="13.8" x14ac:dyDescent="0.3"/>
  <cols>
    <col min="1" max="18" width="6" style="49"/>
    <col min="19" max="19" width="14.77734375" style="49" customWidth="1"/>
    <col min="20" max="20" width="10.88671875" style="49" customWidth="1"/>
    <col min="21" max="21" width="14.77734375" style="49" customWidth="1"/>
    <col min="22" max="16384" width="6" style="49"/>
  </cols>
  <sheetData>
    <row r="1" spans="1:39" s="52" customFormat="1" ht="56.4" thickTop="1" thickBot="1" x14ac:dyDescent="0.35">
      <c r="A1" s="55" t="s">
        <v>26</v>
      </c>
      <c r="B1" s="56" t="s">
        <v>25</v>
      </c>
      <c r="C1" s="56" t="s">
        <v>31</v>
      </c>
      <c r="D1" s="56" t="s">
        <v>25</v>
      </c>
      <c r="E1" s="56" t="s">
        <v>76</v>
      </c>
      <c r="F1" s="56" t="s">
        <v>25</v>
      </c>
      <c r="G1" s="56" t="s">
        <v>33</v>
      </c>
      <c r="H1" s="56" t="s">
        <v>25</v>
      </c>
      <c r="I1" s="56" t="s">
        <v>34</v>
      </c>
      <c r="J1" s="56" t="s">
        <v>25</v>
      </c>
      <c r="K1" s="56" t="s">
        <v>35</v>
      </c>
      <c r="L1" s="56" t="s">
        <v>25</v>
      </c>
      <c r="M1" s="56" t="s">
        <v>36</v>
      </c>
      <c r="N1" s="56" t="s">
        <v>25</v>
      </c>
      <c r="O1" s="56" t="s">
        <v>37</v>
      </c>
      <c r="P1" s="56" t="s">
        <v>25</v>
      </c>
      <c r="Q1" s="56" t="s">
        <v>38</v>
      </c>
      <c r="R1" s="56" t="s">
        <v>25</v>
      </c>
      <c r="S1" s="55" t="s">
        <v>0</v>
      </c>
      <c r="T1" s="55" t="s">
        <v>243</v>
      </c>
      <c r="U1" s="55" t="s">
        <v>1</v>
      </c>
      <c r="V1" s="55" t="s">
        <v>26</v>
      </c>
      <c r="W1" s="56" t="s">
        <v>30</v>
      </c>
      <c r="X1" s="56" t="s">
        <v>31</v>
      </c>
      <c r="Y1" s="56" t="s">
        <v>30</v>
      </c>
      <c r="Z1" s="56" t="s">
        <v>76</v>
      </c>
      <c r="AA1" s="56" t="s">
        <v>30</v>
      </c>
      <c r="AB1" s="56" t="s">
        <v>33</v>
      </c>
      <c r="AC1" s="56" t="s">
        <v>30</v>
      </c>
      <c r="AD1" s="56" t="s">
        <v>34</v>
      </c>
      <c r="AE1" s="56" t="s">
        <v>30</v>
      </c>
      <c r="AF1" s="56" t="s">
        <v>35</v>
      </c>
      <c r="AG1" s="56" t="s">
        <v>30</v>
      </c>
      <c r="AH1" s="56" t="s">
        <v>36</v>
      </c>
      <c r="AI1" s="56" t="s">
        <v>30</v>
      </c>
      <c r="AJ1" s="56" t="s">
        <v>37</v>
      </c>
      <c r="AK1" s="56" t="s">
        <v>30</v>
      </c>
      <c r="AL1" s="56" t="s">
        <v>38</v>
      </c>
      <c r="AM1" s="56" t="s">
        <v>30</v>
      </c>
    </row>
    <row r="2" spans="1:39" ht="14.4" hidden="1" thickTop="1" x14ac:dyDescent="0.3">
      <c r="A2" s="51">
        <f>VLOOKUP($S2,AvgGoalStats!$A$3:$AE$998,5,FALSE)</f>
        <v>2.48</v>
      </c>
      <c r="B2" s="50">
        <f>VLOOKUP($S2,AvgGoalStats!$A$3:$AE$998,6,FALSE)</f>
        <v>2.5</v>
      </c>
      <c r="C2" s="50">
        <f>VLOOKUP($S2,AvgGoalStats!$A$3:$AE$998,8,FALSE)</f>
        <v>0.96</v>
      </c>
      <c r="D2" s="50">
        <f>VLOOKUP($S2,AvgGoalStats!$A$3:$AE$998,9,FALSE)</f>
        <v>0.9</v>
      </c>
      <c r="E2" s="50">
        <f>VLOOKUP($S2,AvgGoalStats!$A$3:$AE$998,11,FALSE)</f>
        <v>1.52</v>
      </c>
      <c r="F2" s="50">
        <f>VLOOKUP($S2,AvgGoalStats!$A$3:$AE$998,12,FALSE)</f>
        <v>1.6</v>
      </c>
      <c r="G2" s="50">
        <f>VLOOKUP($S2,AvgGoalStats!$A$3:$AE$998,14,FALSE)</f>
        <v>1.04</v>
      </c>
      <c r="H2" s="50">
        <f>VLOOKUP($S2,AvgGoalStats!$A$3:$AE$998,15,FALSE)</f>
        <v>1.3</v>
      </c>
      <c r="I2" s="50">
        <f>VLOOKUP($S2,AvgGoalStats!$A$3:$AE$998,17,FALSE)</f>
        <v>0.48</v>
      </c>
      <c r="J2" s="50">
        <f>VLOOKUP($S2,AvgGoalStats!$A$3:$AE$998,18,FALSE)</f>
        <v>0.4</v>
      </c>
      <c r="K2" s="50">
        <f>VLOOKUP($S2,AvgGoalStats!$A$3:$AE$998,20,FALSE)</f>
        <v>0.56000000000000005</v>
      </c>
      <c r="L2" s="50">
        <f>VLOOKUP($S2,AvgGoalStats!$A$3:$AE$998,21,FALSE)</f>
        <v>0.9</v>
      </c>
      <c r="M2" s="50">
        <f>VLOOKUP($S2,AvgGoalStats!$A$3:$AE$998,23,FALSE)</f>
        <v>1.44</v>
      </c>
      <c r="N2" s="50">
        <f>VLOOKUP($S2,AvgGoalStats!$A$3:$AE$998,24,FALSE)</f>
        <v>1.2</v>
      </c>
      <c r="O2" s="50">
        <f>VLOOKUP($S2,AvgGoalStats!$A$3:$AE$998,26,FALSE)</f>
        <v>0.48</v>
      </c>
      <c r="P2" s="50">
        <f>VLOOKUP($S2,AvgGoalStats!$A$3:$AE$998,27,FALSE)</f>
        <v>0.5</v>
      </c>
      <c r="Q2" s="50">
        <f>VLOOKUP($S2,AvgGoalStats!$A$3:$AE$998,29,FALSE)</f>
        <v>0.96</v>
      </c>
      <c r="R2" s="50">
        <f>VLOOKUP($S2,AvgGoalStats!$A$3:$AE$998,30,FALSE)</f>
        <v>0.7</v>
      </c>
      <c r="S2" s="53" t="str">
        <f>Fixtures!A2</f>
        <v>Maidstone United</v>
      </c>
      <c r="T2" s="54">
        <f>Fixtures!D2</f>
        <v>43484</v>
      </c>
      <c r="U2" s="53" t="str">
        <f>Fixtures!B2</f>
        <v>Dagenham &amp; Redbridge</v>
      </c>
      <c r="V2" s="51">
        <f>VLOOKUP($U2,AvgGoalStats!$A$3:$AE$998,5,FALSE)</f>
        <v>2.52</v>
      </c>
      <c r="W2" s="50">
        <f>VLOOKUP($U2,AvgGoalStats!$A$3:$AE$998,7,FALSE)</f>
        <v>1.9</v>
      </c>
      <c r="X2" s="50">
        <f>VLOOKUP($U2,AvgGoalStats!$A$3:$AE$998,8,FALSE)</f>
        <v>1.24</v>
      </c>
      <c r="Y2" s="50">
        <f>VLOOKUP($U2,AvgGoalStats!$A$3:$AE$998,10,FALSE)</f>
        <v>0.9</v>
      </c>
      <c r="Z2" s="50">
        <f>VLOOKUP($U2,AvgGoalStats!$A$3:$AE$998,11,FALSE)</f>
        <v>1.28</v>
      </c>
      <c r="AA2" s="50">
        <f>VLOOKUP($U2,AvgGoalStats!$A$3:$AE$998,13,FALSE)</f>
        <v>1</v>
      </c>
      <c r="AB2" s="50">
        <f>VLOOKUP($U2,AvgGoalStats!$A$3:$AE$998,14,FALSE)</f>
        <v>1.28</v>
      </c>
      <c r="AC2" s="50">
        <f>VLOOKUP($U2,AvgGoalStats!$A$3:$AE$998,16,FALSE)</f>
        <v>1.1000000000000001</v>
      </c>
      <c r="AD2" s="50">
        <f>VLOOKUP($U2,AvgGoalStats!$A$3:$AE$998,17,FALSE)</f>
        <v>0.64</v>
      </c>
      <c r="AE2" s="50">
        <f>VLOOKUP($U2,AvgGoalStats!$A$3:$AE$998,19,FALSE)</f>
        <v>0.6</v>
      </c>
      <c r="AF2" s="50">
        <f>VLOOKUP($U2,AvgGoalStats!$A$3:$AE$998,20,FALSE)</f>
        <v>0.64</v>
      </c>
      <c r="AG2" s="50">
        <f>VLOOKUP($U2,AvgGoalStats!$A$3:$AE$998,22,FALSE)</f>
        <v>0.5</v>
      </c>
      <c r="AH2" s="50">
        <f>VLOOKUP($U2,AvgGoalStats!$A$3:$AE$998,23,FALSE)</f>
        <v>1.24</v>
      </c>
      <c r="AI2" s="50">
        <f>VLOOKUP($U2,AvgGoalStats!$A$3:$AE$998,25,FALSE)</f>
        <v>0.8</v>
      </c>
      <c r="AJ2" s="50">
        <f>VLOOKUP($U2,AvgGoalStats!$A$3:$AE$998,26,FALSE)</f>
        <v>0.6</v>
      </c>
      <c r="AK2" s="50">
        <f>VLOOKUP($U2,AvgGoalStats!$A$3:$AE$998,28,FALSE)</f>
        <v>0.3</v>
      </c>
      <c r="AL2" s="50">
        <f>VLOOKUP($U2,AvgGoalStats!$A$3:$AE$998,29,FALSE)</f>
        <v>0.64</v>
      </c>
      <c r="AM2" s="50">
        <f>VLOOKUP($U2,AvgGoalStats!$A$3:$AE$998,31,FALSE)</f>
        <v>0.5</v>
      </c>
    </row>
    <row r="3" spans="1:39" ht="14.4" hidden="1" thickTop="1" x14ac:dyDescent="0.3">
      <c r="A3" s="51" t="e">
        <f>VLOOKUP($S3,AvgGoalStats!$A$3:$AE$998,5,FALSE)</f>
        <v>#N/A</v>
      </c>
      <c r="B3" s="50" t="e">
        <f>VLOOKUP($S3,AvgGoalStats!$A$3:$AE$998,6,FALSE)</f>
        <v>#N/A</v>
      </c>
      <c r="C3" s="50" t="e">
        <f>VLOOKUP($S3,AvgGoalStats!$A$3:$AE$998,8,FALSE)</f>
        <v>#N/A</v>
      </c>
      <c r="D3" s="50" t="e">
        <f>VLOOKUP($S3,AvgGoalStats!$A$3:$AE$998,9,FALSE)</f>
        <v>#N/A</v>
      </c>
      <c r="E3" s="50" t="e">
        <f>VLOOKUP($S3,AvgGoalStats!$A$3:$AE$998,11,FALSE)</f>
        <v>#N/A</v>
      </c>
      <c r="F3" s="50" t="e">
        <f>VLOOKUP($S3,AvgGoalStats!$A$3:$AE$998,12,FALSE)</f>
        <v>#N/A</v>
      </c>
      <c r="G3" s="50" t="e">
        <f>VLOOKUP($S3,AvgGoalStats!$A$3:$AE$998,14,FALSE)</f>
        <v>#N/A</v>
      </c>
      <c r="H3" s="50" t="e">
        <f>VLOOKUP($S3,AvgGoalStats!$A$3:$AE$998,15,FALSE)</f>
        <v>#N/A</v>
      </c>
      <c r="I3" s="50" t="e">
        <f>VLOOKUP($S3,AvgGoalStats!$A$3:$AE$998,17,FALSE)</f>
        <v>#N/A</v>
      </c>
      <c r="J3" s="50" t="e">
        <f>VLOOKUP($S3,AvgGoalStats!$A$3:$AE$998,18,FALSE)</f>
        <v>#N/A</v>
      </c>
      <c r="K3" s="50" t="e">
        <f>VLOOKUP($S3,AvgGoalStats!$A$3:$AE$998,20,FALSE)</f>
        <v>#N/A</v>
      </c>
      <c r="L3" s="50" t="e">
        <f>VLOOKUP($S3,AvgGoalStats!$A$3:$AE$998,21,FALSE)</f>
        <v>#N/A</v>
      </c>
      <c r="M3" s="50" t="e">
        <f>VLOOKUP($S3,AvgGoalStats!$A$3:$AE$998,23,FALSE)</f>
        <v>#N/A</v>
      </c>
      <c r="N3" s="50" t="e">
        <f>VLOOKUP($S3,AvgGoalStats!$A$3:$AE$998,24,FALSE)</f>
        <v>#N/A</v>
      </c>
      <c r="O3" s="50" t="e">
        <f>VLOOKUP($S3,AvgGoalStats!$A$3:$AE$998,26,FALSE)</f>
        <v>#N/A</v>
      </c>
      <c r="P3" s="50" t="e">
        <f>VLOOKUP($S3,AvgGoalStats!$A$3:$AE$998,27,FALSE)</f>
        <v>#N/A</v>
      </c>
      <c r="Q3" s="50" t="e">
        <f>VLOOKUP($S3,AvgGoalStats!$A$3:$AE$998,29,FALSE)</f>
        <v>#N/A</v>
      </c>
      <c r="R3" s="50" t="e">
        <f>VLOOKUP($S3,AvgGoalStats!$A$3:$AE$998,30,FALSE)</f>
        <v>#N/A</v>
      </c>
      <c r="S3" s="53" t="str">
        <f>Fixtures!A3</f>
        <v>Apollon Smirnis</v>
      </c>
      <c r="T3" s="54">
        <f>Fixtures!D3</f>
        <v>43484</v>
      </c>
      <c r="U3" s="53" t="str">
        <f>Fixtures!B3</f>
        <v>Levadiakos</v>
      </c>
      <c r="V3" s="51" t="e">
        <f>VLOOKUP($U3,AvgGoalStats!$A$3:$AE$998,5,FALSE)</f>
        <v>#N/A</v>
      </c>
      <c r="W3" s="50" t="e">
        <f>VLOOKUP($U3,AvgGoalStats!$A$3:$AE$998,7,FALSE)</f>
        <v>#N/A</v>
      </c>
      <c r="X3" s="50" t="e">
        <f>VLOOKUP($U3,AvgGoalStats!$A$3:$AE$998,8,FALSE)</f>
        <v>#N/A</v>
      </c>
      <c r="Y3" s="50" t="e">
        <f>VLOOKUP($U3,AvgGoalStats!$A$3:$AE$998,10,FALSE)</f>
        <v>#N/A</v>
      </c>
      <c r="Z3" s="50" t="e">
        <f>VLOOKUP($U3,AvgGoalStats!$A$3:$AE$998,11,FALSE)</f>
        <v>#N/A</v>
      </c>
      <c r="AA3" s="50" t="e">
        <f>VLOOKUP($U3,AvgGoalStats!$A$3:$AE$998,13,FALSE)</f>
        <v>#N/A</v>
      </c>
      <c r="AB3" s="50" t="e">
        <f>VLOOKUP($U3,AvgGoalStats!$A$3:$AE$998,14,FALSE)</f>
        <v>#N/A</v>
      </c>
      <c r="AC3" s="50" t="e">
        <f>VLOOKUP($U3,AvgGoalStats!$A$3:$AE$998,16,FALSE)</f>
        <v>#N/A</v>
      </c>
      <c r="AD3" s="50" t="e">
        <f>VLOOKUP($U3,AvgGoalStats!$A$3:$AE$998,17,FALSE)</f>
        <v>#N/A</v>
      </c>
      <c r="AE3" s="50" t="e">
        <f>VLOOKUP($U3,AvgGoalStats!$A$3:$AE$998,19,FALSE)</f>
        <v>#N/A</v>
      </c>
      <c r="AF3" s="50" t="e">
        <f>VLOOKUP($U3,AvgGoalStats!$A$3:$AE$998,20,FALSE)</f>
        <v>#N/A</v>
      </c>
      <c r="AG3" s="50" t="e">
        <f>VLOOKUP($U3,AvgGoalStats!$A$3:$AE$998,22,FALSE)</f>
        <v>#N/A</v>
      </c>
      <c r="AH3" s="50" t="e">
        <f>VLOOKUP($U3,AvgGoalStats!$A$3:$AE$998,23,FALSE)</f>
        <v>#N/A</v>
      </c>
      <c r="AI3" s="50" t="e">
        <f>VLOOKUP($U3,AvgGoalStats!$A$3:$AE$998,25,FALSE)</f>
        <v>#N/A</v>
      </c>
      <c r="AJ3" s="50" t="e">
        <f>VLOOKUP($U3,AvgGoalStats!$A$3:$AE$998,26,FALSE)</f>
        <v>#N/A</v>
      </c>
      <c r="AK3" s="50" t="e">
        <f>VLOOKUP($U3,AvgGoalStats!$A$3:$AE$998,28,FALSE)</f>
        <v>#N/A</v>
      </c>
      <c r="AL3" s="50" t="e">
        <f>VLOOKUP($U3,AvgGoalStats!$A$3:$AE$998,29,FALSE)</f>
        <v>#N/A</v>
      </c>
      <c r="AM3" s="50" t="e">
        <f>VLOOKUP($U3,AvgGoalStats!$A$3:$AE$998,31,FALSE)</f>
        <v>#N/A</v>
      </c>
    </row>
    <row r="4" spans="1:39" ht="14.4" hidden="1" thickTop="1" x14ac:dyDescent="0.3">
      <c r="A4" s="51" t="e">
        <f>VLOOKUP($S4,AvgGoalStats!$A$3:$AE$998,5,FALSE)</f>
        <v>#N/A</v>
      </c>
      <c r="B4" s="50" t="e">
        <f>VLOOKUP($S4,AvgGoalStats!$A$3:$AE$998,6,FALSE)</f>
        <v>#N/A</v>
      </c>
      <c r="C4" s="50" t="e">
        <f>VLOOKUP($S4,AvgGoalStats!$A$3:$AE$998,8,FALSE)</f>
        <v>#N/A</v>
      </c>
      <c r="D4" s="50" t="e">
        <f>VLOOKUP($S4,AvgGoalStats!$A$3:$AE$998,9,FALSE)</f>
        <v>#N/A</v>
      </c>
      <c r="E4" s="50" t="e">
        <f>VLOOKUP($S4,AvgGoalStats!$A$3:$AE$998,11,FALSE)</f>
        <v>#N/A</v>
      </c>
      <c r="F4" s="50" t="e">
        <f>VLOOKUP($S4,AvgGoalStats!$A$3:$AE$998,12,FALSE)</f>
        <v>#N/A</v>
      </c>
      <c r="G4" s="50" t="e">
        <f>VLOOKUP($S4,AvgGoalStats!$A$3:$AE$998,14,FALSE)</f>
        <v>#N/A</v>
      </c>
      <c r="H4" s="50" t="e">
        <f>VLOOKUP($S4,AvgGoalStats!$A$3:$AE$998,15,FALSE)</f>
        <v>#N/A</v>
      </c>
      <c r="I4" s="50" t="e">
        <f>VLOOKUP($S4,AvgGoalStats!$A$3:$AE$998,17,FALSE)</f>
        <v>#N/A</v>
      </c>
      <c r="J4" s="50" t="e">
        <f>VLOOKUP($S4,AvgGoalStats!$A$3:$AE$998,18,FALSE)</f>
        <v>#N/A</v>
      </c>
      <c r="K4" s="50" t="e">
        <f>VLOOKUP($S4,AvgGoalStats!$A$3:$AE$998,20,FALSE)</f>
        <v>#N/A</v>
      </c>
      <c r="L4" s="50" t="e">
        <f>VLOOKUP($S4,AvgGoalStats!$A$3:$AE$998,21,FALSE)</f>
        <v>#N/A</v>
      </c>
      <c r="M4" s="50" t="e">
        <f>VLOOKUP($S4,AvgGoalStats!$A$3:$AE$998,23,FALSE)</f>
        <v>#N/A</v>
      </c>
      <c r="N4" s="50" t="e">
        <f>VLOOKUP($S4,AvgGoalStats!$A$3:$AE$998,24,FALSE)</f>
        <v>#N/A</v>
      </c>
      <c r="O4" s="50" t="e">
        <f>VLOOKUP($S4,AvgGoalStats!$A$3:$AE$998,26,FALSE)</f>
        <v>#N/A</v>
      </c>
      <c r="P4" s="50" t="e">
        <f>VLOOKUP($S4,AvgGoalStats!$A$3:$AE$998,27,FALSE)</f>
        <v>#N/A</v>
      </c>
      <c r="Q4" s="50" t="e">
        <f>VLOOKUP($S4,AvgGoalStats!$A$3:$AE$998,29,FALSE)</f>
        <v>#N/A</v>
      </c>
      <c r="R4" s="50" t="e">
        <f>VLOOKUP($S4,AvgGoalStats!$A$3:$AE$998,30,FALSE)</f>
        <v>#N/A</v>
      </c>
      <c r="S4" s="53" t="str">
        <f>Fixtures!A4</f>
        <v>PAS Giannina</v>
      </c>
      <c r="T4" s="54">
        <f>Fixtures!D4</f>
        <v>43484</v>
      </c>
      <c r="U4" s="53" t="str">
        <f>Fixtures!B4</f>
        <v>Olympiakos Piraeus</v>
      </c>
      <c r="V4" s="51" t="e">
        <f>VLOOKUP($U4,AvgGoalStats!$A$3:$AE$998,5,FALSE)</f>
        <v>#N/A</v>
      </c>
      <c r="W4" s="50" t="e">
        <f>VLOOKUP($U4,AvgGoalStats!$A$3:$AE$998,7,FALSE)</f>
        <v>#N/A</v>
      </c>
      <c r="X4" s="50" t="e">
        <f>VLOOKUP($U4,AvgGoalStats!$A$3:$AE$998,8,FALSE)</f>
        <v>#N/A</v>
      </c>
      <c r="Y4" s="50" t="e">
        <f>VLOOKUP($U4,AvgGoalStats!$A$3:$AE$998,10,FALSE)</f>
        <v>#N/A</v>
      </c>
      <c r="Z4" s="50" t="e">
        <f>VLOOKUP($U4,AvgGoalStats!$A$3:$AE$998,11,FALSE)</f>
        <v>#N/A</v>
      </c>
      <c r="AA4" s="50" t="e">
        <f>VLOOKUP($U4,AvgGoalStats!$A$3:$AE$998,13,FALSE)</f>
        <v>#N/A</v>
      </c>
      <c r="AB4" s="50" t="e">
        <f>VLOOKUP($U4,AvgGoalStats!$A$3:$AE$998,14,FALSE)</f>
        <v>#N/A</v>
      </c>
      <c r="AC4" s="50" t="e">
        <f>VLOOKUP($U4,AvgGoalStats!$A$3:$AE$998,16,FALSE)</f>
        <v>#N/A</v>
      </c>
      <c r="AD4" s="50" t="e">
        <f>VLOOKUP($U4,AvgGoalStats!$A$3:$AE$998,17,FALSE)</f>
        <v>#N/A</v>
      </c>
      <c r="AE4" s="50" t="e">
        <f>VLOOKUP($U4,AvgGoalStats!$A$3:$AE$998,19,FALSE)</f>
        <v>#N/A</v>
      </c>
      <c r="AF4" s="50" t="e">
        <f>VLOOKUP($U4,AvgGoalStats!$A$3:$AE$998,20,FALSE)</f>
        <v>#N/A</v>
      </c>
      <c r="AG4" s="50" t="e">
        <f>VLOOKUP($U4,AvgGoalStats!$A$3:$AE$998,22,FALSE)</f>
        <v>#N/A</v>
      </c>
      <c r="AH4" s="50" t="e">
        <f>VLOOKUP($U4,AvgGoalStats!$A$3:$AE$998,23,FALSE)</f>
        <v>#N/A</v>
      </c>
      <c r="AI4" s="50" t="e">
        <f>VLOOKUP($U4,AvgGoalStats!$A$3:$AE$998,25,FALSE)</f>
        <v>#N/A</v>
      </c>
      <c r="AJ4" s="50" t="e">
        <f>VLOOKUP($U4,AvgGoalStats!$A$3:$AE$998,26,FALSE)</f>
        <v>#N/A</v>
      </c>
      <c r="AK4" s="50" t="e">
        <f>VLOOKUP($U4,AvgGoalStats!$A$3:$AE$998,28,FALSE)</f>
        <v>#N/A</v>
      </c>
      <c r="AL4" s="50" t="e">
        <f>VLOOKUP($U4,AvgGoalStats!$A$3:$AE$998,29,FALSE)</f>
        <v>#N/A</v>
      </c>
      <c r="AM4" s="50" t="e">
        <f>VLOOKUP($U4,AvgGoalStats!$A$3:$AE$998,31,FALSE)</f>
        <v>#N/A</v>
      </c>
    </row>
    <row r="5" spans="1:39" ht="14.4" hidden="1" thickTop="1" x14ac:dyDescent="0.3">
      <c r="A5" s="51">
        <f>VLOOKUP($S5,AvgGoalStats!$A$3:$AE$998,5,FALSE)</f>
        <v>3.1363636363636362</v>
      </c>
      <c r="B5" s="50">
        <f>VLOOKUP($S5,AvgGoalStats!$A$3:$AE$998,6,FALSE)</f>
        <v>3.1</v>
      </c>
      <c r="C5" s="50">
        <f>VLOOKUP($S5,AvgGoalStats!$A$3:$AE$998,8,FALSE)</f>
        <v>0.90909090909090906</v>
      </c>
      <c r="D5" s="50">
        <f>VLOOKUP($S5,AvgGoalStats!$A$3:$AE$998,9,FALSE)</f>
        <v>1.2</v>
      </c>
      <c r="E5" s="50">
        <f>VLOOKUP($S5,AvgGoalStats!$A$3:$AE$998,11,FALSE)</f>
        <v>2.2272727272727271</v>
      </c>
      <c r="F5" s="50">
        <f>VLOOKUP($S5,AvgGoalStats!$A$3:$AE$998,12,FALSE)</f>
        <v>1.9</v>
      </c>
      <c r="G5" s="50">
        <f>VLOOKUP($S5,AvgGoalStats!$A$3:$AE$998,14,FALSE)</f>
        <v>1.5454545454545454</v>
      </c>
      <c r="H5" s="50">
        <f>VLOOKUP($S5,AvgGoalStats!$A$3:$AE$998,15,FALSE)</f>
        <v>1.6</v>
      </c>
      <c r="I5" s="50">
        <f>VLOOKUP($S5,AvgGoalStats!$A$3:$AE$998,17,FALSE)</f>
        <v>0.5</v>
      </c>
      <c r="J5" s="50">
        <f>VLOOKUP($S5,AvgGoalStats!$A$3:$AE$998,18,FALSE)</f>
        <v>0.7</v>
      </c>
      <c r="K5" s="50">
        <f>VLOOKUP($S5,AvgGoalStats!$A$3:$AE$998,20,FALSE)</f>
        <v>1.0454545454545454</v>
      </c>
      <c r="L5" s="50">
        <f>VLOOKUP($S5,AvgGoalStats!$A$3:$AE$998,21,FALSE)</f>
        <v>0.9</v>
      </c>
      <c r="M5" s="50">
        <f>VLOOKUP($S5,AvgGoalStats!$A$3:$AE$998,23,FALSE)</f>
        <v>1.5909090909090908</v>
      </c>
      <c r="N5" s="50">
        <f>VLOOKUP($S5,AvgGoalStats!$A$3:$AE$998,24,FALSE)</f>
        <v>1.5</v>
      </c>
      <c r="O5" s="50">
        <f>VLOOKUP($S5,AvgGoalStats!$A$3:$AE$998,26,FALSE)</f>
        <v>0.40909090909090912</v>
      </c>
      <c r="P5" s="50">
        <f>VLOOKUP($S5,AvgGoalStats!$A$3:$AE$998,27,FALSE)</f>
        <v>0.5</v>
      </c>
      <c r="Q5" s="50">
        <f>VLOOKUP($S5,AvgGoalStats!$A$3:$AE$998,29,FALSE)</f>
        <v>1.1818181818181819</v>
      </c>
      <c r="R5" s="50">
        <f>VLOOKUP($S5,AvgGoalStats!$A$3:$AE$998,30,FALSE)</f>
        <v>1</v>
      </c>
      <c r="S5" s="53" t="str">
        <f>Fixtures!A5</f>
        <v>Fulham</v>
      </c>
      <c r="T5" s="54">
        <f>Fixtures!D5</f>
        <v>43485</v>
      </c>
      <c r="U5" s="53" t="str">
        <f>Fixtures!B5</f>
        <v>Tottenham Hotspur</v>
      </c>
      <c r="V5" s="51">
        <f>VLOOKUP($U5,AvgGoalStats!$A$3:$AE$998,5,FALSE)</f>
        <v>3.0909090909090908</v>
      </c>
      <c r="W5" s="50">
        <f>VLOOKUP($U5,AvgGoalStats!$A$3:$AE$998,7,FALSE)</f>
        <v>3.3333333333333335</v>
      </c>
      <c r="X5" s="50">
        <f>VLOOKUP($U5,AvgGoalStats!$A$3:$AE$998,8,FALSE)</f>
        <v>2.0909090909090908</v>
      </c>
      <c r="Y5" s="50">
        <f>VLOOKUP($U5,AvgGoalStats!$A$3:$AE$998,10,FALSE)</f>
        <v>2.3333333333333335</v>
      </c>
      <c r="Z5" s="50">
        <f>VLOOKUP($U5,AvgGoalStats!$A$3:$AE$998,11,FALSE)</f>
        <v>1</v>
      </c>
      <c r="AA5" s="50">
        <f>VLOOKUP($U5,AvgGoalStats!$A$3:$AE$998,13,FALSE)</f>
        <v>1</v>
      </c>
      <c r="AB5" s="50">
        <f>VLOOKUP($U5,AvgGoalStats!$A$3:$AE$998,14,FALSE)</f>
        <v>1.4545454545454546</v>
      </c>
      <c r="AC5" s="50">
        <f>VLOOKUP($U5,AvgGoalStats!$A$3:$AE$998,16,FALSE)</f>
        <v>1.6666666666666667</v>
      </c>
      <c r="AD5" s="50">
        <f>VLOOKUP($U5,AvgGoalStats!$A$3:$AE$998,17,FALSE)</f>
        <v>1.1818181818181819</v>
      </c>
      <c r="AE5" s="50">
        <f>VLOOKUP($U5,AvgGoalStats!$A$3:$AE$998,19,FALSE)</f>
        <v>1.4166666666666667</v>
      </c>
      <c r="AF5" s="50">
        <f>VLOOKUP($U5,AvgGoalStats!$A$3:$AE$998,20,FALSE)</f>
        <v>0.27272727272727271</v>
      </c>
      <c r="AG5" s="50">
        <f>VLOOKUP($U5,AvgGoalStats!$A$3:$AE$998,22,FALSE)</f>
        <v>0.25</v>
      </c>
      <c r="AH5" s="50">
        <f>VLOOKUP($U5,AvgGoalStats!$A$3:$AE$998,23,FALSE)</f>
        <v>1.6363636363636365</v>
      </c>
      <c r="AI5" s="50">
        <f>VLOOKUP($U5,AvgGoalStats!$A$3:$AE$998,25,FALSE)</f>
        <v>1.6666666666666667</v>
      </c>
      <c r="AJ5" s="50">
        <f>VLOOKUP($U5,AvgGoalStats!$A$3:$AE$998,26,FALSE)</f>
        <v>0.90909090909090906</v>
      </c>
      <c r="AK5" s="50">
        <f>VLOOKUP($U5,AvgGoalStats!$A$3:$AE$998,28,FALSE)</f>
        <v>0.91666666666666663</v>
      </c>
      <c r="AL5" s="50">
        <f>VLOOKUP($U5,AvgGoalStats!$A$3:$AE$998,29,FALSE)</f>
        <v>0.72727272727272729</v>
      </c>
      <c r="AM5" s="50">
        <f>VLOOKUP($U5,AvgGoalStats!$A$3:$AE$998,31,FALSE)</f>
        <v>0.75</v>
      </c>
    </row>
    <row r="6" spans="1:39" ht="14.4" hidden="1" thickTop="1" x14ac:dyDescent="0.3">
      <c r="A6" s="51">
        <f>VLOOKUP($S6,AvgGoalStats!$A$3:$AE$998,5,FALSE)</f>
        <v>2.2727272727272729</v>
      </c>
      <c r="B6" s="50">
        <f>VLOOKUP($S6,AvgGoalStats!$A$3:$AE$998,6,FALSE)</f>
        <v>1.9090909090909092</v>
      </c>
      <c r="C6" s="50">
        <f>VLOOKUP($S6,AvgGoalStats!$A$3:$AE$998,8,FALSE)</f>
        <v>0.59090909090909094</v>
      </c>
      <c r="D6" s="50">
        <f>VLOOKUP($S6,AvgGoalStats!$A$3:$AE$998,9,FALSE)</f>
        <v>0.45454545454545453</v>
      </c>
      <c r="E6" s="50">
        <f>VLOOKUP($S6,AvgGoalStats!$A$3:$AE$998,11,FALSE)</f>
        <v>1.6818181818181819</v>
      </c>
      <c r="F6" s="50">
        <f>VLOOKUP($S6,AvgGoalStats!$A$3:$AE$998,12,FALSE)</f>
        <v>1.4545454545454546</v>
      </c>
      <c r="G6" s="50">
        <f>VLOOKUP($S6,AvgGoalStats!$A$3:$AE$998,14,FALSE)</f>
        <v>1.3636363636363635</v>
      </c>
      <c r="H6" s="50">
        <f>VLOOKUP($S6,AvgGoalStats!$A$3:$AE$998,15,FALSE)</f>
        <v>1.2727272727272727</v>
      </c>
      <c r="I6" s="50">
        <f>VLOOKUP($S6,AvgGoalStats!$A$3:$AE$998,17,FALSE)</f>
        <v>0.40909090909090912</v>
      </c>
      <c r="J6" s="50">
        <f>VLOOKUP($S6,AvgGoalStats!$A$3:$AE$998,18,FALSE)</f>
        <v>0.36363636363636365</v>
      </c>
      <c r="K6" s="50">
        <f>VLOOKUP($S6,AvgGoalStats!$A$3:$AE$998,20,FALSE)</f>
        <v>0.95454545454545459</v>
      </c>
      <c r="L6" s="50">
        <f>VLOOKUP($S6,AvgGoalStats!$A$3:$AE$998,21,FALSE)</f>
        <v>0.90909090909090906</v>
      </c>
      <c r="M6" s="50">
        <f>VLOOKUP($S6,AvgGoalStats!$A$3:$AE$998,23,FALSE)</f>
        <v>0.90909090909090906</v>
      </c>
      <c r="N6" s="50">
        <f>VLOOKUP($S6,AvgGoalStats!$A$3:$AE$998,24,FALSE)</f>
        <v>0.63636363636363635</v>
      </c>
      <c r="O6" s="50">
        <f>VLOOKUP($S6,AvgGoalStats!$A$3:$AE$998,26,FALSE)</f>
        <v>0.18181818181818182</v>
      </c>
      <c r="P6" s="50">
        <f>VLOOKUP($S6,AvgGoalStats!$A$3:$AE$998,27,FALSE)</f>
        <v>9.0909090909090912E-2</v>
      </c>
      <c r="Q6" s="50">
        <f>VLOOKUP($S6,AvgGoalStats!$A$3:$AE$998,29,FALSE)</f>
        <v>0.72727272727272729</v>
      </c>
      <c r="R6" s="50">
        <f>VLOOKUP($S6,AvgGoalStats!$A$3:$AE$998,30,FALSE)</f>
        <v>0.54545454545454541</v>
      </c>
      <c r="S6" s="53" t="str">
        <f>Fixtures!A6</f>
        <v>Huddersfield Town</v>
      </c>
      <c r="T6" s="54">
        <f>Fixtures!D6</f>
        <v>43485</v>
      </c>
      <c r="U6" s="53" t="str">
        <f>Fixtures!B6</f>
        <v>Manchester City</v>
      </c>
      <c r="V6" s="51">
        <f>VLOOKUP($U6,AvgGoalStats!$A$3:$AE$998,5,FALSE)</f>
        <v>3.4545454545454546</v>
      </c>
      <c r="W6" s="50">
        <f>VLOOKUP($U6,AvgGoalStats!$A$3:$AE$998,7,FALSE)</f>
        <v>2.6</v>
      </c>
      <c r="X6" s="50">
        <f>VLOOKUP($U6,AvgGoalStats!$A$3:$AE$998,8,FALSE)</f>
        <v>2.6818181818181817</v>
      </c>
      <c r="Y6" s="50">
        <f>VLOOKUP($U6,AvgGoalStats!$A$3:$AE$998,10,FALSE)</f>
        <v>1.9</v>
      </c>
      <c r="Z6" s="50">
        <f>VLOOKUP($U6,AvgGoalStats!$A$3:$AE$998,11,FALSE)</f>
        <v>0.77272727272727271</v>
      </c>
      <c r="AA6" s="50">
        <f>VLOOKUP($U6,AvgGoalStats!$A$3:$AE$998,13,FALSE)</f>
        <v>0.7</v>
      </c>
      <c r="AB6" s="50">
        <f>VLOOKUP($U6,AvgGoalStats!$A$3:$AE$998,14,FALSE)</f>
        <v>1.8636363636363635</v>
      </c>
      <c r="AC6" s="50">
        <f>VLOOKUP($U6,AvgGoalStats!$A$3:$AE$998,16,FALSE)</f>
        <v>1.6</v>
      </c>
      <c r="AD6" s="50">
        <f>VLOOKUP($U6,AvgGoalStats!$A$3:$AE$998,17,FALSE)</f>
        <v>1.4545454545454546</v>
      </c>
      <c r="AE6" s="50">
        <f>VLOOKUP($U6,AvgGoalStats!$A$3:$AE$998,19,FALSE)</f>
        <v>1.3</v>
      </c>
      <c r="AF6" s="50">
        <f>VLOOKUP($U6,AvgGoalStats!$A$3:$AE$998,20,FALSE)</f>
        <v>0.40909090909090912</v>
      </c>
      <c r="AG6" s="50">
        <f>VLOOKUP($U6,AvgGoalStats!$A$3:$AE$998,22,FALSE)</f>
        <v>0.3</v>
      </c>
      <c r="AH6" s="50">
        <f>VLOOKUP($U6,AvgGoalStats!$A$3:$AE$998,23,FALSE)</f>
        <v>1.5909090909090908</v>
      </c>
      <c r="AI6" s="50">
        <f>VLOOKUP($U6,AvgGoalStats!$A$3:$AE$998,25,FALSE)</f>
        <v>1</v>
      </c>
      <c r="AJ6" s="50">
        <f>VLOOKUP($U6,AvgGoalStats!$A$3:$AE$998,26,FALSE)</f>
        <v>1.2272727272727273</v>
      </c>
      <c r="AK6" s="50">
        <f>VLOOKUP($U6,AvgGoalStats!$A$3:$AE$998,28,FALSE)</f>
        <v>0.6</v>
      </c>
      <c r="AL6" s="50">
        <f>VLOOKUP($U6,AvgGoalStats!$A$3:$AE$998,29,FALSE)</f>
        <v>0.36363636363636365</v>
      </c>
      <c r="AM6" s="50">
        <f>VLOOKUP($U6,AvgGoalStats!$A$3:$AE$998,31,FALSE)</f>
        <v>0.4</v>
      </c>
    </row>
    <row r="7" spans="1:39" ht="14.4" hidden="1" thickTop="1" x14ac:dyDescent="0.3">
      <c r="A7" s="51">
        <f>VLOOKUP($S7,AvgGoalStats!$A$3:$AE$998,5,FALSE)</f>
        <v>2.5789473684210527</v>
      </c>
      <c r="B7" s="50">
        <f>VLOOKUP($S7,AvgGoalStats!$A$3:$AE$998,6,FALSE)</f>
        <v>2.4444444444444446</v>
      </c>
      <c r="C7" s="50">
        <f>VLOOKUP($S7,AvgGoalStats!$A$3:$AE$998,8,FALSE)</f>
        <v>0.63157894736842102</v>
      </c>
      <c r="D7" s="50">
        <f>VLOOKUP($S7,AvgGoalStats!$A$3:$AE$998,9,FALSE)</f>
        <v>0.66666666666666663</v>
      </c>
      <c r="E7" s="50">
        <f>VLOOKUP($S7,AvgGoalStats!$A$3:$AE$998,11,FALSE)</f>
        <v>1.9473684210526316</v>
      </c>
      <c r="F7" s="50">
        <f>VLOOKUP($S7,AvgGoalStats!$A$3:$AE$998,12,FALSE)</f>
        <v>1.7777777777777777</v>
      </c>
      <c r="G7" s="50">
        <f>VLOOKUP($S7,AvgGoalStats!$A$3:$AE$998,14,FALSE)</f>
        <v>0.94736842105263153</v>
      </c>
      <c r="H7" s="50">
        <f>VLOOKUP($S7,AvgGoalStats!$A$3:$AE$998,15,FALSE)</f>
        <v>0.88888888888888884</v>
      </c>
      <c r="I7" s="50">
        <f>VLOOKUP($S7,AvgGoalStats!$A$3:$AE$998,17,FALSE)</f>
        <v>0.21052631578947367</v>
      </c>
      <c r="J7" s="50">
        <f>VLOOKUP($S7,AvgGoalStats!$A$3:$AE$998,18,FALSE)</f>
        <v>0.33333333333333331</v>
      </c>
      <c r="K7" s="50">
        <f>VLOOKUP($S7,AvgGoalStats!$A$3:$AE$998,20,FALSE)</f>
        <v>0.73684210526315785</v>
      </c>
      <c r="L7" s="50">
        <f>VLOOKUP($S7,AvgGoalStats!$A$3:$AE$998,21,FALSE)</f>
        <v>0.55555555555555558</v>
      </c>
      <c r="M7" s="50">
        <f>VLOOKUP($S7,AvgGoalStats!$A$3:$AE$998,23,FALSE)</f>
        <v>1.631578947368421</v>
      </c>
      <c r="N7" s="50">
        <f>VLOOKUP($S7,AvgGoalStats!$A$3:$AE$998,24,FALSE)</f>
        <v>1.5555555555555556</v>
      </c>
      <c r="O7" s="50">
        <f>VLOOKUP($S7,AvgGoalStats!$A$3:$AE$998,26,FALSE)</f>
        <v>0.42105263157894735</v>
      </c>
      <c r="P7" s="50">
        <f>VLOOKUP($S7,AvgGoalStats!$A$3:$AE$998,27,FALSE)</f>
        <v>0.33333333333333331</v>
      </c>
      <c r="Q7" s="50">
        <f>VLOOKUP($S7,AvgGoalStats!$A$3:$AE$998,29,FALSE)</f>
        <v>1.2105263157894737</v>
      </c>
      <c r="R7" s="50">
        <f>VLOOKUP($S7,AvgGoalStats!$A$3:$AE$998,30,FALSE)</f>
        <v>1.2222222222222223</v>
      </c>
      <c r="S7" s="53" t="str">
        <f>Fixtures!A7</f>
        <v>Frosinone</v>
      </c>
      <c r="T7" s="54">
        <f>Fixtures!D7</f>
        <v>43485</v>
      </c>
      <c r="U7" s="53" t="str">
        <f>Fixtures!B7</f>
        <v>Atalanta</v>
      </c>
      <c r="V7" s="51">
        <f>VLOOKUP($U7,AvgGoalStats!$A$3:$AE$998,5,FALSE)</f>
        <v>3.4736842105263159</v>
      </c>
      <c r="W7" s="50">
        <f>VLOOKUP($U7,AvgGoalStats!$A$3:$AE$998,7,FALSE)</f>
        <v>4.4000000000000004</v>
      </c>
      <c r="X7" s="50">
        <f>VLOOKUP($U7,AvgGoalStats!$A$3:$AE$998,8,FALSE)</f>
        <v>2.0526315789473686</v>
      </c>
      <c r="Y7" s="50">
        <f>VLOOKUP($U7,AvgGoalStats!$A$3:$AE$998,10,FALSE)</f>
        <v>2.4</v>
      </c>
      <c r="Z7" s="50">
        <f>VLOOKUP($U7,AvgGoalStats!$A$3:$AE$998,11,FALSE)</f>
        <v>1.4210526315789473</v>
      </c>
      <c r="AA7" s="50">
        <f>VLOOKUP($U7,AvgGoalStats!$A$3:$AE$998,13,FALSE)</f>
        <v>2</v>
      </c>
      <c r="AB7" s="50">
        <f>VLOOKUP($U7,AvgGoalStats!$A$3:$AE$998,14,FALSE)</f>
        <v>1.2105263157894737</v>
      </c>
      <c r="AC7" s="50">
        <f>VLOOKUP($U7,AvgGoalStats!$A$3:$AE$998,16,FALSE)</f>
        <v>1.6</v>
      </c>
      <c r="AD7" s="50">
        <f>VLOOKUP($U7,AvgGoalStats!$A$3:$AE$998,17,FALSE)</f>
        <v>0.73684210526315785</v>
      </c>
      <c r="AE7" s="50">
        <f>VLOOKUP($U7,AvgGoalStats!$A$3:$AE$998,19,FALSE)</f>
        <v>1</v>
      </c>
      <c r="AF7" s="50">
        <f>VLOOKUP($U7,AvgGoalStats!$A$3:$AE$998,20,FALSE)</f>
        <v>0.47368421052631576</v>
      </c>
      <c r="AG7" s="50">
        <f>VLOOKUP($U7,AvgGoalStats!$A$3:$AE$998,22,FALSE)</f>
        <v>0.6</v>
      </c>
      <c r="AH7" s="50">
        <f>VLOOKUP($U7,AvgGoalStats!$A$3:$AE$998,23,FALSE)</f>
        <v>2.263157894736842</v>
      </c>
      <c r="AI7" s="50">
        <f>VLOOKUP($U7,AvgGoalStats!$A$3:$AE$998,25,FALSE)</f>
        <v>2.8</v>
      </c>
      <c r="AJ7" s="50">
        <f>VLOOKUP($U7,AvgGoalStats!$A$3:$AE$998,26,FALSE)</f>
        <v>1.3157894736842106</v>
      </c>
      <c r="AK7" s="50">
        <f>VLOOKUP($U7,AvgGoalStats!$A$3:$AE$998,28,FALSE)</f>
        <v>1.4</v>
      </c>
      <c r="AL7" s="50">
        <f>VLOOKUP($U7,AvgGoalStats!$A$3:$AE$998,29,FALSE)</f>
        <v>0.94736842105263153</v>
      </c>
      <c r="AM7" s="50">
        <f>VLOOKUP($U7,AvgGoalStats!$A$3:$AE$998,31,FALSE)</f>
        <v>1.4</v>
      </c>
    </row>
    <row r="8" spans="1:39" ht="14.4" hidden="1" thickTop="1" x14ac:dyDescent="0.3">
      <c r="A8" s="51">
        <f>VLOOKUP($S8,AvgGoalStats!$A$3:$AE$998,5,FALSE)</f>
        <v>2.2105263157894739</v>
      </c>
      <c r="B8" s="50">
        <f>VLOOKUP($S8,AvgGoalStats!$A$3:$AE$998,6,FALSE)</f>
        <v>2.1111111111111112</v>
      </c>
      <c r="C8" s="50">
        <f>VLOOKUP($S8,AvgGoalStats!$A$3:$AE$998,8,FALSE)</f>
        <v>0.78947368421052633</v>
      </c>
      <c r="D8" s="50">
        <f>VLOOKUP($S8,AvgGoalStats!$A$3:$AE$998,9,FALSE)</f>
        <v>0.88888888888888884</v>
      </c>
      <c r="E8" s="50">
        <f>VLOOKUP($S8,AvgGoalStats!$A$3:$AE$998,11,FALSE)</f>
        <v>1.4210526315789473</v>
      </c>
      <c r="F8" s="50">
        <f>VLOOKUP($S8,AvgGoalStats!$A$3:$AE$998,12,FALSE)</f>
        <v>1.2222222222222223</v>
      </c>
      <c r="G8" s="50">
        <f>VLOOKUP($S8,AvgGoalStats!$A$3:$AE$998,14,FALSE)</f>
        <v>1.0526315789473684</v>
      </c>
      <c r="H8" s="50">
        <f>VLOOKUP($S8,AvgGoalStats!$A$3:$AE$998,15,FALSE)</f>
        <v>0.66666666666666663</v>
      </c>
      <c r="I8" s="50">
        <f>VLOOKUP($S8,AvgGoalStats!$A$3:$AE$998,17,FALSE)</f>
        <v>0.36842105263157893</v>
      </c>
      <c r="J8" s="50">
        <f>VLOOKUP($S8,AvgGoalStats!$A$3:$AE$998,18,FALSE)</f>
        <v>0.22222222222222221</v>
      </c>
      <c r="K8" s="50">
        <f>VLOOKUP($S8,AvgGoalStats!$A$3:$AE$998,20,FALSE)</f>
        <v>0.68421052631578949</v>
      </c>
      <c r="L8" s="50">
        <f>VLOOKUP($S8,AvgGoalStats!$A$3:$AE$998,21,FALSE)</f>
        <v>0.44444444444444442</v>
      </c>
      <c r="M8" s="50">
        <f>VLOOKUP($S8,AvgGoalStats!$A$3:$AE$998,23,FALSE)</f>
        <v>1.1578947368421053</v>
      </c>
      <c r="N8" s="50">
        <f>VLOOKUP($S8,AvgGoalStats!$A$3:$AE$998,24,FALSE)</f>
        <v>1.4444444444444444</v>
      </c>
      <c r="O8" s="50">
        <f>VLOOKUP($S8,AvgGoalStats!$A$3:$AE$998,26,FALSE)</f>
        <v>0.42105263157894735</v>
      </c>
      <c r="P8" s="50">
        <f>VLOOKUP($S8,AvgGoalStats!$A$3:$AE$998,27,FALSE)</f>
        <v>0.66666666666666663</v>
      </c>
      <c r="Q8" s="50">
        <f>VLOOKUP($S8,AvgGoalStats!$A$3:$AE$998,29,FALSE)</f>
        <v>0.73684210526315785</v>
      </c>
      <c r="R8" s="50">
        <f>VLOOKUP($S8,AvgGoalStats!$A$3:$AE$998,30,FALSE)</f>
        <v>0.77777777777777779</v>
      </c>
      <c r="S8" s="53" t="str">
        <f>Fixtures!A8</f>
        <v>SPAL</v>
      </c>
      <c r="T8" s="54">
        <f>Fixtures!D8</f>
        <v>43485</v>
      </c>
      <c r="U8" s="53" t="str">
        <f>Fixtures!B8</f>
        <v>Bologna</v>
      </c>
      <c r="V8" s="51">
        <f>VLOOKUP($U8,AvgGoalStats!$A$3:$AE$998,5,FALSE)</f>
        <v>2.3157894736842106</v>
      </c>
      <c r="W8" s="50">
        <f>VLOOKUP($U8,AvgGoalStats!$A$3:$AE$998,7,FALSE)</f>
        <v>2.6</v>
      </c>
      <c r="X8" s="50">
        <f>VLOOKUP($U8,AvgGoalStats!$A$3:$AE$998,8,FALSE)</f>
        <v>0.78947368421052633</v>
      </c>
      <c r="Y8" s="50">
        <f>VLOOKUP($U8,AvgGoalStats!$A$3:$AE$998,10,FALSE)</f>
        <v>0.8</v>
      </c>
      <c r="Z8" s="50">
        <f>VLOOKUP($U8,AvgGoalStats!$A$3:$AE$998,11,FALSE)</f>
        <v>1.5263157894736843</v>
      </c>
      <c r="AA8" s="50">
        <f>VLOOKUP($U8,AvgGoalStats!$A$3:$AE$998,13,FALSE)</f>
        <v>1.8</v>
      </c>
      <c r="AB8" s="50">
        <f>VLOOKUP($U8,AvgGoalStats!$A$3:$AE$998,14,FALSE)</f>
        <v>1.1578947368421053</v>
      </c>
      <c r="AC8" s="50">
        <f>VLOOKUP($U8,AvgGoalStats!$A$3:$AE$998,16,FALSE)</f>
        <v>1.6</v>
      </c>
      <c r="AD8" s="50">
        <f>VLOOKUP($U8,AvgGoalStats!$A$3:$AE$998,17,FALSE)</f>
        <v>0.42105263157894735</v>
      </c>
      <c r="AE8" s="50">
        <f>VLOOKUP($U8,AvgGoalStats!$A$3:$AE$998,19,FALSE)</f>
        <v>0.5</v>
      </c>
      <c r="AF8" s="50">
        <f>VLOOKUP($U8,AvgGoalStats!$A$3:$AE$998,20,FALSE)</f>
        <v>0.73684210526315785</v>
      </c>
      <c r="AG8" s="50">
        <f>VLOOKUP($U8,AvgGoalStats!$A$3:$AE$998,22,FALSE)</f>
        <v>1.1000000000000001</v>
      </c>
      <c r="AH8" s="50">
        <f>VLOOKUP($U8,AvgGoalStats!$A$3:$AE$998,23,FALSE)</f>
        <v>1.1578947368421053</v>
      </c>
      <c r="AI8" s="50">
        <f>VLOOKUP($U8,AvgGoalStats!$A$3:$AE$998,25,FALSE)</f>
        <v>1</v>
      </c>
      <c r="AJ8" s="50">
        <f>VLOOKUP($U8,AvgGoalStats!$A$3:$AE$998,26,FALSE)</f>
        <v>0.36842105263157893</v>
      </c>
      <c r="AK8" s="50">
        <f>VLOOKUP($U8,AvgGoalStats!$A$3:$AE$998,28,FALSE)</f>
        <v>0.3</v>
      </c>
      <c r="AL8" s="50">
        <f>VLOOKUP($U8,AvgGoalStats!$A$3:$AE$998,29,FALSE)</f>
        <v>0.78947368421052633</v>
      </c>
      <c r="AM8" s="50">
        <f>VLOOKUP($U8,AvgGoalStats!$A$3:$AE$998,31,FALSE)</f>
        <v>0.7</v>
      </c>
    </row>
    <row r="9" spans="1:39" ht="14.4" hidden="1" thickTop="1" x14ac:dyDescent="0.3">
      <c r="A9" s="51">
        <f>VLOOKUP($S9,AvgGoalStats!$A$3:$AE$998,5,FALSE)</f>
        <v>2.2105263157894739</v>
      </c>
      <c r="B9" s="50">
        <f>VLOOKUP($S9,AvgGoalStats!$A$3:$AE$998,6,FALSE)</f>
        <v>1.8888888888888888</v>
      </c>
      <c r="C9" s="50">
        <f>VLOOKUP($S9,AvgGoalStats!$A$3:$AE$998,8,FALSE)</f>
        <v>0.89473684210526316</v>
      </c>
      <c r="D9" s="50">
        <f>VLOOKUP($S9,AvgGoalStats!$A$3:$AE$998,9,FALSE)</f>
        <v>1.1111111111111112</v>
      </c>
      <c r="E9" s="50">
        <f>VLOOKUP($S9,AvgGoalStats!$A$3:$AE$998,11,FALSE)</f>
        <v>1.3157894736842106</v>
      </c>
      <c r="F9" s="50">
        <f>VLOOKUP($S9,AvgGoalStats!$A$3:$AE$998,12,FALSE)</f>
        <v>0.77777777777777779</v>
      </c>
      <c r="G9" s="50">
        <f>VLOOKUP($S9,AvgGoalStats!$A$3:$AE$998,14,FALSE)</f>
        <v>1</v>
      </c>
      <c r="H9" s="50">
        <f>VLOOKUP($S9,AvgGoalStats!$A$3:$AE$998,15,FALSE)</f>
        <v>0.77777777777777779</v>
      </c>
      <c r="I9" s="50">
        <f>VLOOKUP($S9,AvgGoalStats!$A$3:$AE$998,17,FALSE)</f>
        <v>0.36842105263157893</v>
      </c>
      <c r="J9" s="50">
        <f>VLOOKUP($S9,AvgGoalStats!$A$3:$AE$998,18,FALSE)</f>
        <v>0.55555555555555558</v>
      </c>
      <c r="K9" s="50">
        <f>VLOOKUP($S9,AvgGoalStats!$A$3:$AE$998,20,FALSE)</f>
        <v>0.63157894736842102</v>
      </c>
      <c r="L9" s="50">
        <f>VLOOKUP($S9,AvgGoalStats!$A$3:$AE$998,21,FALSE)</f>
        <v>0.22222222222222221</v>
      </c>
      <c r="M9" s="50">
        <f>VLOOKUP($S9,AvgGoalStats!$A$3:$AE$998,23,FALSE)</f>
        <v>1.2105263157894737</v>
      </c>
      <c r="N9" s="50">
        <f>VLOOKUP($S9,AvgGoalStats!$A$3:$AE$998,24,FALSE)</f>
        <v>1.1111111111111112</v>
      </c>
      <c r="O9" s="50">
        <f>VLOOKUP($S9,AvgGoalStats!$A$3:$AE$998,26,FALSE)</f>
        <v>0.52631578947368418</v>
      </c>
      <c r="P9" s="50">
        <f>VLOOKUP($S9,AvgGoalStats!$A$3:$AE$998,27,FALSE)</f>
        <v>0.55555555555555558</v>
      </c>
      <c r="Q9" s="50">
        <f>VLOOKUP($S9,AvgGoalStats!$A$3:$AE$998,29,FALSE)</f>
        <v>0.68421052631578949</v>
      </c>
      <c r="R9" s="50">
        <f>VLOOKUP($S9,AvgGoalStats!$A$3:$AE$998,30,FALSE)</f>
        <v>0.55555555555555558</v>
      </c>
      <c r="S9" s="53" t="str">
        <f>Fixtures!A9</f>
        <v>Cagliari</v>
      </c>
      <c r="T9" s="54">
        <f>Fixtures!D9</f>
        <v>43485</v>
      </c>
      <c r="U9" s="53" t="str">
        <f>Fixtures!B9</f>
        <v>Empoli</v>
      </c>
      <c r="V9" s="51">
        <f>VLOOKUP($U9,AvgGoalStats!$A$3:$AE$998,5,FALSE)</f>
        <v>3.1052631578947367</v>
      </c>
      <c r="W9" s="50">
        <f>VLOOKUP($U9,AvgGoalStats!$A$3:$AE$998,7,FALSE)</f>
        <v>3.4444444444444446</v>
      </c>
      <c r="X9" s="50">
        <f>VLOOKUP($U9,AvgGoalStats!$A$3:$AE$998,8,FALSE)</f>
        <v>1.1578947368421053</v>
      </c>
      <c r="Y9" s="50">
        <f>VLOOKUP($U9,AvgGoalStats!$A$3:$AE$998,10,FALSE)</f>
        <v>1</v>
      </c>
      <c r="Z9" s="50">
        <f>VLOOKUP($U9,AvgGoalStats!$A$3:$AE$998,11,FALSE)</f>
        <v>1.9473684210526316</v>
      </c>
      <c r="AA9" s="50">
        <f>VLOOKUP($U9,AvgGoalStats!$A$3:$AE$998,13,FALSE)</f>
        <v>2.4444444444444446</v>
      </c>
      <c r="AB9" s="50">
        <f>VLOOKUP($U9,AvgGoalStats!$A$3:$AE$998,14,FALSE)</f>
        <v>1.4210526315789473</v>
      </c>
      <c r="AC9" s="50">
        <f>VLOOKUP($U9,AvgGoalStats!$A$3:$AE$998,16,FALSE)</f>
        <v>1.6666666666666667</v>
      </c>
      <c r="AD9" s="50">
        <f>VLOOKUP($U9,AvgGoalStats!$A$3:$AE$998,17,FALSE)</f>
        <v>0.57894736842105265</v>
      </c>
      <c r="AE9" s="50">
        <f>VLOOKUP($U9,AvgGoalStats!$A$3:$AE$998,19,FALSE)</f>
        <v>0.55555555555555558</v>
      </c>
      <c r="AF9" s="50">
        <f>VLOOKUP($U9,AvgGoalStats!$A$3:$AE$998,20,FALSE)</f>
        <v>0.84210526315789469</v>
      </c>
      <c r="AG9" s="50">
        <f>VLOOKUP($U9,AvgGoalStats!$A$3:$AE$998,22,FALSE)</f>
        <v>1.1111111111111112</v>
      </c>
      <c r="AH9" s="50">
        <f>VLOOKUP($U9,AvgGoalStats!$A$3:$AE$998,23,FALSE)</f>
        <v>1.6842105263157894</v>
      </c>
      <c r="AI9" s="50">
        <f>VLOOKUP($U9,AvgGoalStats!$A$3:$AE$998,25,FALSE)</f>
        <v>1.7777777777777777</v>
      </c>
      <c r="AJ9" s="50">
        <f>VLOOKUP($U9,AvgGoalStats!$A$3:$AE$998,26,FALSE)</f>
        <v>0.57894736842105265</v>
      </c>
      <c r="AK9" s="50">
        <f>VLOOKUP($U9,AvgGoalStats!$A$3:$AE$998,28,FALSE)</f>
        <v>0.44444444444444442</v>
      </c>
      <c r="AL9" s="50">
        <f>VLOOKUP($U9,AvgGoalStats!$A$3:$AE$998,29,FALSE)</f>
        <v>1.1052631578947369</v>
      </c>
      <c r="AM9" s="50">
        <f>VLOOKUP($U9,AvgGoalStats!$A$3:$AE$998,31,FALSE)</f>
        <v>1.3333333333333333</v>
      </c>
    </row>
    <row r="10" spans="1:39" ht="14.4" hidden="1" thickTop="1" x14ac:dyDescent="0.3">
      <c r="A10" s="51">
        <f>VLOOKUP($S10,AvgGoalStats!$A$3:$AE$998,5,FALSE)</f>
        <v>2.8421052631578947</v>
      </c>
      <c r="B10" s="50">
        <f>VLOOKUP($S10,AvgGoalStats!$A$3:$AE$998,6,FALSE)</f>
        <v>2.9</v>
      </c>
      <c r="C10" s="50">
        <f>VLOOKUP($S10,AvgGoalStats!$A$3:$AE$998,8,FALSE)</f>
        <v>1.9473684210526316</v>
      </c>
      <c r="D10" s="50">
        <f>VLOOKUP($S10,AvgGoalStats!$A$3:$AE$998,9,FALSE)</f>
        <v>2.2999999999999998</v>
      </c>
      <c r="E10" s="50">
        <f>VLOOKUP($S10,AvgGoalStats!$A$3:$AE$998,11,FALSE)</f>
        <v>0.89473684210526316</v>
      </c>
      <c r="F10" s="50">
        <f>VLOOKUP($S10,AvgGoalStats!$A$3:$AE$998,12,FALSE)</f>
        <v>0.6</v>
      </c>
      <c r="G10" s="50">
        <f>VLOOKUP($S10,AvgGoalStats!$A$3:$AE$998,14,FALSE)</f>
        <v>1.1578947368421053</v>
      </c>
      <c r="H10" s="50">
        <f>VLOOKUP($S10,AvgGoalStats!$A$3:$AE$998,15,FALSE)</f>
        <v>1.1000000000000001</v>
      </c>
      <c r="I10" s="50">
        <f>VLOOKUP($S10,AvgGoalStats!$A$3:$AE$998,17,FALSE)</f>
        <v>0.73684210526315785</v>
      </c>
      <c r="J10" s="50">
        <f>VLOOKUP($S10,AvgGoalStats!$A$3:$AE$998,18,FALSE)</f>
        <v>0.8</v>
      </c>
      <c r="K10" s="50">
        <f>VLOOKUP($S10,AvgGoalStats!$A$3:$AE$998,20,FALSE)</f>
        <v>0.42105263157894735</v>
      </c>
      <c r="L10" s="50">
        <f>VLOOKUP($S10,AvgGoalStats!$A$3:$AE$998,21,FALSE)</f>
        <v>0.3</v>
      </c>
      <c r="M10" s="50">
        <f>VLOOKUP($S10,AvgGoalStats!$A$3:$AE$998,23,FALSE)</f>
        <v>1.6842105263157894</v>
      </c>
      <c r="N10" s="50">
        <f>VLOOKUP($S10,AvgGoalStats!$A$3:$AE$998,24,FALSE)</f>
        <v>1.8</v>
      </c>
      <c r="O10" s="50">
        <f>VLOOKUP($S10,AvgGoalStats!$A$3:$AE$998,26,FALSE)</f>
        <v>1.2105263157894737</v>
      </c>
      <c r="P10" s="50">
        <f>VLOOKUP($S10,AvgGoalStats!$A$3:$AE$998,27,FALSE)</f>
        <v>1.5</v>
      </c>
      <c r="Q10" s="50">
        <f>VLOOKUP($S10,AvgGoalStats!$A$3:$AE$998,29,FALSE)</f>
        <v>0.47368421052631576</v>
      </c>
      <c r="R10" s="50">
        <f>VLOOKUP($S10,AvgGoalStats!$A$3:$AE$998,30,FALSE)</f>
        <v>0.3</v>
      </c>
      <c r="S10" s="53" t="str">
        <f>Fixtures!A10</f>
        <v>Napoli</v>
      </c>
      <c r="T10" s="54">
        <f>Fixtures!D10</f>
        <v>43485</v>
      </c>
      <c r="U10" s="53" t="str">
        <f>Fixtures!B10</f>
        <v>Lazio</v>
      </c>
      <c r="V10" s="51">
        <f>VLOOKUP($U10,AvgGoalStats!$A$3:$AE$998,5,FALSE)</f>
        <v>2.5789473684210527</v>
      </c>
      <c r="W10" s="50">
        <f>VLOOKUP($U10,AvgGoalStats!$A$3:$AE$998,7,FALSE)</f>
        <v>2.1111111111111112</v>
      </c>
      <c r="X10" s="50">
        <f>VLOOKUP($U10,AvgGoalStats!$A$3:$AE$998,8,FALSE)</f>
        <v>1.4736842105263157</v>
      </c>
      <c r="Y10" s="50">
        <f>VLOOKUP($U10,AvgGoalStats!$A$3:$AE$998,10,FALSE)</f>
        <v>1.1111111111111112</v>
      </c>
      <c r="Z10" s="50">
        <f>VLOOKUP($U10,AvgGoalStats!$A$3:$AE$998,11,FALSE)</f>
        <v>1.1052631578947369</v>
      </c>
      <c r="AA10" s="50">
        <f>VLOOKUP($U10,AvgGoalStats!$A$3:$AE$998,13,FALSE)</f>
        <v>1</v>
      </c>
      <c r="AB10" s="50">
        <f>VLOOKUP($U10,AvgGoalStats!$A$3:$AE$998,14,FALSE)</f>
        <v>1.1052631578947369</v>
      </c>
      <c r="AC10" s="50">
        <f>VLOOKUP($U10,AvgGoalStats!$A$3:$AE$998,16,FALSE)</f>
        <v>0.77777777777777779</v>
      </c>
      <c r="AD10" s="50">
        <f>VLOOKUP($U10,AvgGoalStats!$A$3:$AE$998,17,FALSE)</f>
        <v>0.52631578947368418</v>
      </c>
      <c r="AE10" s="50">
        <f>VLOOKUP($U10,AvgGoalStats!$A$3:$AE$998,19,FALSE)</f>
        <v>0.22222222222222221</v>
      </c>
      <c r="AF10" s="50">
        <f>VLOOKUP($U10,AvgGoalStats!$A$3:$AE$998,20,FALSE)</f>
        <v>0.57894736842105265</v>
      </c>
      <c r="AG10" s="50">
        <f>VLOOKUP($U10,AvgGoalStats!$A$3:$AE$998,22,FALSE)</f>
        <v>0.55555555555555558</v>
      </c>
      <c r="AH10" s="50">
        <f>VLOOKUP($U10,AvgGoalStats!$A$3:$AE$998,23,FALSE)</f>
        <v>1.4736842105263157</v>
      </c>
      <c r="AI10" s="50">
        <f>VLOOKUP($U10,AvgGoalStats!$A$3:$AE$998,25,FALSE)</f>
        <v>1.3333333333333333</v>
      </c>
      <c r="AJ10" s="50">
        <f>VLOOKUP($U10,AvgGoalStats!$A$3:$AE$998,26,FALSE)</f>
        <v>0.94736842105263153</v>
      </c>
      <c r="AK10" s="50">
        <f>VLOOKUP($U10,AvgGoalStats!$A$3:$AE$998,28,FALSE)</f>
        <v>0.88888888888888884</v>
      </c>
      <c r="AL10" s="50">
        <f>VLOOKUP($U10,AvgGoalStats!$A$3:$AE$998,29,FALSE)</f>
        <v>0.52631578947368418</v>
      </c>
      <c r="AM10" s="50">
        <f>VLOOKUP($U10,AvgGoalStats!$A$3:$AE$998,31,FALSE)</f>
        <v>0.44444444444444442</v>
      </c>
    </row>
    <row r="11" spans="1:39" ht="14.4" hidden="1" thickTop="1" x14ac:dyDescent="0.3">
      <c r="A11" s="51">
        <f>VLOOKUP($S11,AvgGoalStats!$A$3:$AE$998,5,FALSE)</f>
        <v>2.263157894736842</v>
      </c>
      <c r="B11" s="50">
        <f>VLOOKUP($S11,AvgGoalStats!$A$3:$AE$998,6,FALSE)</f>
        <v>2.7777777777777777</v>
      </c>
      <c r="C11" s="50">
        <f>VLOOKUP($S11,AvgGoalStats!$A$3:$AE$998,8,FALSE)</f>
        <v>1.3157894736842106</v>
      </c>
      <c r="D11" s="50">
        <f>VLOOKUP($S11,AvgGoalStats!$A$3:$AE$998,9,FALSE)</f>
        <v>1.8888888888888888</v>
      </c>
      <c r="E11" s="50">
        <f>VLOOKUP($S11,AvgGoalStats!$A$3:$AE$998,11,FALSE)</f>
        <v>0.94736842105263153</v>
      </c>
      <c r="F11" s="50">
        <f>VLOOKUP($S11,AvgGoalStats!$A$3:$AE$998,12,FALSE)</f>
        <v>0.88888888888888884</v>
      </c>
      <c r="G11" s="50">
        <f>VLOOKUP($S11,AvgGoalStats!$A$3:$AE$998,14,FALSE)</f>
        <v>0.73684210526315785</v>
      </c>
      <c r="H11" s="50">
        <f>VLOOKUP($S11,AvgGoalStats!$A$3:$AE$998,15,FALSE)</f>
        <v>1</v>
      </c>
      <c r="I11" s="50">
        <f>VLOOKUP($S11,AvgGoalStats!$A$3:$AE$998,17,FALSE)</f>
        <v>0.42105263157894735</v>
      </c>
      <c r="J11" s="50">
        <f>VLOOKUP($S11,AvgGoalStats!$A$3:$AE$998,18,FALSE)</f>
        <v>0.66666666666666663</v>
      </c>
      <c r="K11" s="50">
        <f>VLOOKUP($S11,AvgGoalStats!$A$3:$AE$998,20,FALSE)</f>
        <v>0.31578947368421051</v>
      </c>
      <c r="L11" s="50">
        <f>VLOOKUP($S11,AvgGoalStats!$A$3:$AE$998,21,FALSE)</f>
        <v>0.33333333333333331</v>
      </c>
      <c r="M11" s="50">
        <f>VLOOKUP($S11,AvgGoalStats!$A$3:$AE$998,23,FALSE)</f>
        <v>1.5263157894736843</v>
      </c>
      <c r="N11" s="50">
        <f>VLOOKUP($S11,AvgGoalStats!$A$3:$AE$998,24,FALSE)</f>
        <v>1.7777777777777777</v>
      </c>
      <c r="O11" s="50">
        <f>VLOOKUP($S11,AvgGoalStats!$A$3:$AE$998,26,FALSE)</f>
        <v>0.89473684210526316</v>
      </c>
      <c r="P11" s="50">
        <f>VLOOKUP($S11,AvgGoalStats!$A$3:$AE$998,27,FALSE)</f>
        <v>1.2222222222222223</v>
      </c>
      <c r="Q11" s="50">
        <f>VLOOKUP($S11,AvgGoalStats!$A$3:$AE$998,29,FALSE)</f>
        <v>0.63157894736842102</v>
      </c>
      <c r="R11" s="50">
        <f>VLOOKUP($S11,AvgGoalStats!$A$3:$AE$998,30,FALSE)</f>
        <v>0.55555555555555558</v>
      </c>
      <c r="S11" s="53" t="str">
        <f>Fixtures!A11</f>
        <v>Fiorentina</v>
      </c>
      <c r="T11" s="54">
        <f>Fixtures!D11</f>
        <v>43485</v>
      </c>
      <c r="U11" s="53" t="str">
        <f>Fixtures!B11</f>
        <v>Sampdoria</v>
      </c>
      <c r="V11" s="51">
        <f>VLOOKUP($U11,AvgGoalStats!$A$3:$AE$998,5,FALSE)</f>
        <v>2.8947368421052633</v>
      </c>
      <c r="W11" s="50">
        <f>VLOOKUP($U11,AvgGoalStats!$A$3:$AE$998,7,FALSE)</f>
        <v>3.2</v>
      </c>
      <c r="X11" s="50">
        <f>VLOOKUP($U11,AvgGoalStats!$A$3:$AE$998,8,FALSE)</f>
        <v>1.6842105263157894</v>
      </c>
      <c r="Y11" s="50">
        <f>VLOOKUP($U11,AvgGoalStats!$A$3:$AE$998,10,FALSE)</f>
        <v>1.7</v>
      </c>
      <c r="Z11" s="50">
        <f>VLOOKUP($U11,AvgGoalStats!$A$3:$AE$998,11,FALSE)</f>
        <v>1.2105263157894737</v>
      </c>
      <c r="AA11" s="50">
        <f>VLOOKUP($U11,AvgGoalStats!$A$3:$AE$998,13,FALSE)</f>
        <v>1.5</v>
      </c>
      <c r="AB11" s="50">
        <f>VLOOKUP($U11,AvgGoalStats!$A$3:$AE$998,14,FALSE)</f>
        <v>1.3157894736842106</v>
      </c>
      <c r="AC11" s="50">
        <f>VLOOKUP($U11,AvgGoalStats!$A$3:$AE$998,16,FALSE)</f>
        <v>1.4</v>
      </c>
      <c r="AD11" s="50">
        <f>VLOOKUP($U11,AvgGoalStats!$A$3:$AE$998,17,FALSE)</f>
        <v>0.68421052631578949</v>
      </c>
      <c r="AE11" s="50">
        <f>VLOOKUP($U11,AvgGoalStats!$A$3:$AE$998,19,FALSE)</f>
        <v>0.7</v>
      </c>
      <c r="AF11" s="50">
        <f>VLOOKUP($U11,AvgGoalStats!$A$3:$AE$998,20,FALSE)</f>
        <v>0.63157894736842102</v>
      </c>
      <c r="AG11" s="50">
        <f>VLOOKUP($U11,AvgGoalStats!$A$3:$AE$998,22,FALSE)</f>
        <v>0.7</v>
      </c>
      <c r="AH11" s="50">
        <f>VLOOKUP($U11,AvgGoalStats!$A$3:$AE$998,23,FALSE)</f>
        <v>1.5789473684210527</v>
      </c>
      <c r="AI11" s="50">
        <f>VLOOKUP($U11,AvgGoalStats!$A$3:$AE$998,25,FALSE)</f>
        <v>1.8</v>
      </c>
      <c r="AJ11" s="50">
        <f>VLOOKUP($U11,AvgGoalStats!$A$3:$AE$998,26,FALSE)</f>
        <v>1</v>
      </c>
      <c r="AK11" s="50">
        <f>VLOOKUP($U11,AvgGoalStats!$A$3:$AE$998,28,FALSE)</f>
        <v>1</v>
      </c>
      <c r="AL11" s="50">
        <f>VLOOKUP($U11,AvgGoalStats!$A$3:$AE$998,29,FALSE)</f>
        <v>0.57894736842105265</v>
      </c>
      <c r="AM11" s="50">
        <f>VLOOKUP($U11,AvgGoalStats!$A$3:$AE$998,31,FALSE)</f>
        <v>0.8</v>
      </c>
    </row>
    <row r="12" spans="1:39" ht="14.4" hidden="1" thickTop="1" x14ac:dyDescent="0.3">
      <c r="A12" s="51">
        <f>VLOOKUP($S12,AvgGoalStats!$A$3:$AE$998,5,FALSE)</f>
        <v>3.5294117647058822</v>
      </c>
      <c r="B12" s="50">
        <f>VLOOKUP($S12,AvgGoalStats!$A$3:$AE$998,6,FALSE)</f>
        <v>3.25</v>
      </c>
      <c r="C12" s="50">
        <f>VLOOKUP($S12,AvgGoalStats!$A$3:$AE$998,8,FALSE)</f>
        <v>1.5294117647058822</v>
      </c>
      <c r="D12" s="50">
        <f>VLOOKUP($S12,AvgGoalStats!$A$3:$AE$998,9,FALSE)</f>
        <v>1.25</v>
      </c>
      <c r="E12" s="50">
        <f>VLOOKUP($S12,AvgGoalStats!$A$3:$AE$998,11,FALSE)</f>
        <v>2</v>
      </c>
      <c r="F12" s="50">
        <f>VLOOKUP($S12,AvgGoalStats!$A$3:$AE$998,12,FALSE)</f>
        <v>2</v>
      </c>
      <c r="G12" s="50">
        <f>VLOOKUP($S12,AvgGoalStats!$A$3:$AE$998,14,FALSE)</f>
        <v>1.8823529411764706</v>
      </c>
      <c r="H12" s="50">
        <f>VLOOKUP($S12,AvgGoalStats!$A$3:$AE$998,15,FALSE)</f>
        <v>1.5</v>
      </c>
      <c r="I12" s="50">
        <f>VLOOKUP($S12,AvgGoalStats!$A$3:$AE$998,17,FALSE)</f>
        <v>0.82352941176470584</v>
      </c>
      <c r="J12" s="50">
        <f>VLOOKUP($S12,AvgGoalStats!$A$3:$AE$998,18,FALSE)</f>
        <v>0.5</v>
      </c>
      <c r="K12" s="50">
        <f>VLOOKUP($S12,AvgGoalStats!$A$3:$AE$998,20,FALSE)</f>
        <v>1.0588235294117647</v>
      </c>
      <c r="L12" s="50">
        <f>VLOOKUP($S12,AvgGoalStats!$A$3:$AE$998,21,FALSE)</f>
        <v>1</v>
      </c>
      <c r="M12" s="50">
        <f>VLOOKUP($S12,AvgGoalStats!$A$3:$AE$998,23,FALSE)</f>
        <v>1.6470588235294117</v>
      </c>
      <c r="N12" s="50">
        <f>VLOOKUP($S12,AvgGoalStats!$A$3:$AE$998,24,FALSE)</f>
        <v>1.75</v>
      </c>
      <c r="O12" s="50">
        <f>VLOOKUP($S12,AvgGoalStats!$A$3:$AE$998,26,FALSE)</f>
        <v>0.70588235294117652</v>
      </c>
      <c r="P12" s="50">
        <f>VLOOKUP($S12,AvgGoalStats!$A$3:$AE$998,27,FALSE)</f>
        <v>0.75</v>
      </c>
      <c r="Q12" s="50">
        <f>VLOOKUP($S12,AvgGoalStats!$A$3:$AE$998,29,FALSE)</f>
        <v>0.94117647058823528</v>
      </c>
      <c r="R12" s="50">
        <f>VLOOKUP($S12,AvgGoalStats!$A$3:$AE$998,30,FALSE)</f>
        <v>1</v>
      </c>
      <c r="S12" s="53" t="str">
        <f>Fixtures!A12</f>
        <v>Willem II</v>
      </c>
      <c r="T12" s="54">
        <f>Fixtures!D12</f>
        <v>43485</v>
      </c>
      <c r="U12" s="53" t="str">
        <f>Fixtures!B12</f>
        <v>NAC Breda</v>
      </c>
      <c r="V12" s="51">
        <f>VLOOKUP($U12,AvgGoalStats!$A$3:$AE$998,5,FALSE)</f>
        <v>3.4705882352941178</v>
      </c>
      <c r="W12" s="50">
        <f>VLOOKUP($U12,AvgGoalStats!$A$3:$AE$998,7,FALSE)</f>
        <v>3.5</v>
      </c>
      <c r="X12" s="50">
        <f>VLOOKUP($U12,AvgGoalStats!$A$3:$AE$998,8,FALSE)</f>
        <v>1.2352941176470589</v>
      </c>
      <c r="Y12" s="50">
        <f>VLOOKUP($U12,AvgGoalStats!$A$3:$AE$998,10,FALSE)</f>
        <v>0.75</v>
      </c>
      <c r="Z12" s="50">
        <f>VLOOKUP($U12,AvgGoalStats!$A$3:$AE$998,11,FALSE)</f>
        <v>2.2352941176470589</v>
      </c>
      <c r="AA12" s="50">
        <f>VLOOKUP($U12,AvgGoalStats!$A$3:$AE$998,13,FALSE)</f>
        <v>2.75</v>
      </c>
      <c r="AB12" s="50">
        <f>VLOOKUP($U12,AvgGoalStats!$A$3:$AE$998,14,FALSE)</f>
        <v>1.4705882352941178</v>
      </c>
      <c r="AC12" s="50">
        <f>VLOOKUP($U12,AvgGoalStats!$A$3:$AE$998,16,FALSE)</f>
        <v>1.5</v>
      </c>
      <c r="AD12" s="50">
        <f>VLOOKUP($U12,AvgGoalStats!$A$3:$AE$998,17,FALSE)</f>
        <v>0.52941176470588236</v>
      </c>
      <c r="AE12" s="50">
        <f>VLOOKUP($U12,AvgGoalStats!$A$3:$AE$998,19,FALSE)</f>
        <v>0.375</v>
      </c>
      <c r="AF12" s="50">
        <f>VLOOKUP($U12,AvgGoalStats!$A$3:$AE$998,20,FALSE)</f>
        <v>0.94117647058823528</v>
      </c>
      <c r="AG12" s="50">
        <f>VLOOKUP($U12,AvgGoalStats!$A$3:$AE$998,22,FALSE)</f>
        <v>1.125</v>
      </c>
      <c r="AH12" s="50">
        <f>VLOOKUP($U12,AvgGoalStats!$A$3:$AE$998,23,FALSE)</f>
        <v>2</v>
      </c>
      <c r="AI12" s="50">
        <f>VLOOKUP($U12,AvgGoalStats!$A$3:$AE$998,25,FALSE)</f>
        <v>2</v>
      </c>
      <c r="AJ12" s="50">
        <f>VLOOKUP($U12,AvgGoalStats!$A$3:$AE$998,26,FALSE)</f>
        <v>0.70588235294117652</v>
      </c>
      <c r="AK12" s="50">
        <f>VLOOKUP($U12,AvgGoalStats!$A$3:$AE$998,28,FALSE)</f>
        <v>0.375</v>
      </c>
      <c r="AL12" s="50">
        <f>VLOOKUP($U12,AvgGoalStats!$A$3:$AE$998,29,FALSE)</f>
        <v>1.2941176470588236</v>
      </c>
      <c r="AM12" s="50">
        <f>VLOOKUP($U12,AvgGoalStats!$A$3:$AE$998,31,FALSE)</f>
        <v>1.625</v>
      </c>
    </row>
    <row r="13" spans="1:39" ht="14.4" hidden="1" thickTop="1" x14ac:dyDescent="0.3">
      <c r="A13" s="51">
        <f>VLOOKUP($S13,AvgGoalStats!$A$3:$AE$998,5,FALSE)</f>
        <v>3.3529411764705883</v>
      </c>
      <c r="B13" s="50">
        <f>VLOOKUP($S13,AvgGoalStats!$A$3:$AE$998,6,FALSE)</f>
        <v>3.3333333333333335</v>
      </c>
      <c r="C13" s="50">
        <f>VLOOKUP($S13,AvgGoalStats!$A$3:$AE$998,8,FALSE)</f>
        <v>0.82352941176470584</v>
      </c>
      <c r="D13" s="50">
        <f>VLOOKUP($S13,AvgGoalStats!$A$3:$AE$998,9,FALSE)</f>
        <v>1.3333333333333333</v>
      </c>
      <c r="E13" s="50">
        <f>VLOOKUP($S13,AvgGoalStats!$A$3:$AE$998,11,FALSE)</f>
        <v>2.5294117647058822</v>
      </c>
      <c r="F13" s="50">
        <f>VLOOKUP($S13,AvgGoalStats!$A$3:$AE$998,12,FALSE)</f>
        <v>2</v>
      </c>
      <c r="G13" s="50">
        <f>VLOOKUP($S13,AvgGoalStats!$A$3:$AE$998,14,FALSE)</f>
        <v>1.5294117647058822</v>
      </c>
      <c r="H13" s="50">
        <f>VLOOKUP($S13,AvgGoalStats!$A$3:$AE$998,15,FALSE)</f>
        <v>1.8888888888888888</v>
      </c>
      <c r="I13" s="50">
        <f>VLOOKUP($S13,AvgGoalStats!$A$3:$AE$998,17,FALSE)</f>
        <v>0.29411764705882354</v>
      </c>
      <c r="J13" s="50">
        <f>VLOOKUP($S13,AvgGoalStats!$A$3:$AE$998,18,FALSE)</f>
        <v>0.55555555555555558</v>
      </c>
      <c r="K13" s="50">
        <f>VLOOKUP($S13,AvgGoalStats!$A$3:$AE$998,20,FALSE)</f>
        <v>1.2352941176470589</v>
      </c>
      <c r="L13" s="50">
        <f>VLOOKUP($S13,AvgGoalStats!$A$3:$AE$998,21,FALSE)</f>
        <v>1.3333333333333333</v>
      </c>
      <c r="M13" s="50">
        <f>VLOOKUP($S13,AvgGoalStats!$A$3:$AE$998,23,FALSE)</f>
        <v>1.8235294117647058</v>
      </c>
      <c r="N13" s="50">
        <f>VLOOKUP($S13,AvgGoalStats!$A$3:$AE$998,24,FALSE)</f>
        <v>1.4444444444444444</v>
      </c>
      <c r="O13" s="50">
        <f>VLOOKUP($S13,AvgGoalStats!$A$3:$AE$998,26,FALSE)</f>
        <v>0.52941176470588236</v>
      </c>
      <c r="P13" s="50">
        <f>VLOOKUP($S13,AvgGoalStats!$A$3:$AE$998,27,FALSE)</f>
        <v>0.77777777777777779</v>
      </c>
      <c r="Q13" s="50">
        <f>VLOOKUP($S13,AvgGoalStats!$A$3:$AE$998,29,FALSE)</f>
        <v>1.2941176470588236</v>
      </c>
      <c r="R13" s="50">
        <f>VLOOKUP($S13,AvgGoalStats!$A$3:$AE$998,30,FALSE)</f>
        <v>0.66666666666666663</v>
      </c>
      <c r="S13" s="53" t="str">
        <f>Fixtures!A13</f>
        <v>De Graafschap</v>
      </c>
      <c r="T13" s="54">
        <f>Fixtures!D13</f>
        <v>43485</v>
      </c>
      <c r="U13" s="53" t="str">
        <f>Fixtures!B13</f>
        <v>Fortuna Sittard</v>
      </c>
      <c r="V13" s="51">
        <f>VLOOKUP($U13,AvgGoalStats!$A$3:$AE$998,5,FALSE)</f>
        <v>3.4705882352941178</v>
      </c>
      <c r="W13" s="50">
        <f>VLOOKUP($U13,AvgGoalStats!$A$3:$AE$998,7,FALSE)</f>
        <v>3.875</v>
      </c>
      <c r="X13" s="50">
        <f>VLOOKUP($U13,AvgGoalStats!$A$3:$AE$998,8,FALSE)</f>
        <v>1.7058823529411764</v>
      </c>
      <c r="Y13" s="50">
        <f>VLOOKUP($U13,AvgGoalStats!$A$3:$AE$998,10,FALSE)</f>
        <v>1.75</v>
      </c>
      <c r="Z13" s="50">
        <f>VLOOKUP($U13,AvgGoalStats!$A$3:$AE$998,11,FALSE)</f>
        <v>1.7647058823529411</v>
      </c>
      <c r="AA13" s="50">
        <f>VLOOKUP($U13,AvgGoalStats!$A$3:$AE$998,13,FALSE)</f>
        <v>2.125</v>
      </c>
      <c r="AB13" s="50">
        <f>VLOOKUP($U13,AvgGoalStats!$A$3:$AE$998,14,FALSE)</f>
        <v>1.2941176470588236</v>
      </c>
      <c r="AC13" s="50">
        <f>VLOOKUP($U13,AvgGoalStats!$A$3:$AE$998,16,FALSE)</f>
        <v>1.5</v>
      </c>
      <c r="AD13" s="50">
        <f>VLOOKUP($U13,AvgGoalStats!$A$3:$AE$998,17,FALSE)</f>
        <v>0.52941176470588236</v>
      </c>
      <c r="AE13" s="50">
        <f>VLOOKUP($U13,AvgGoalStats!$A$3:$AE$998,19,FALSE)</f>
        <v>0.375</v>
      </c>
      <c r="AF13" s="50">
        <f>VLOOKUP($U13,AvgGoalStats!$A$3:$AE$998,20,FALSE)</f>
        <v>0.76470588235294112</v>
      </c>
      <c r="AG13" s="50">
        <f>VLOOKUP($U13,AvgGoalStats!$A$3:$AE$998,22,FALSE)</f>
        <v>1.125</v>
      </c>
      <c r="AH13" s="50">
        <f>VLOOKUP($U13,AvgGoalStats!$A$3:$AE$998,23,FALSE)</f>
        <v>2.1764705882352939</v>
      </c>
      <c r="AI13" s="50">
        <f>VLOOKUP($U13,AvgGoalStats!$A$3:$AE$998,25,FALSE)</f>
        <v>2.375</v>
      </c>
      <c r="AJ13" s="50">
        <f>VLOOKUP($U13,AvgGoalStats!$A$3:$AE$998,26,FALSE)</f>
        <v>1.1764705882352942</v>
      </c>
      <c r="AK13" s="50">
        <f>VLOOKUP($U13,AvgGoalStats!$A$3:$AE$998,28,FALSE)</f>
        <v>1.375</v>
      </c>
      <c r="AL13" s="50">
        <f>VLOOKUP($U13,AvgGoalStats!$A$3:$AE$998,29,FALSE)</f>
        <v>1</v>
      </c>
      <c r="AM13" s="50">
        <f>VLOOKUP($U13,AvgGoalStats!$A$3:$AE$998,31,FALSE)</f>
        <v>1</v>
      </c>
    </row>
    <row r="14" spans="1:39" ht="14.4" hidden="1" thickTop="1" x14ac:dyDescent="0.3">
      <c r="A14" s="51">
        <f>VLOOKUP($S14,AvgGoalStats!$A$3:$AE$998,5,FALSE)</f>
        <v>3.2352941176470589</v>
      </c>
      <c r="B14" s="50">
        <f>VLOOKUP($S14,AvgGoalStats!$A$3:$AE$998,6,FALSE)</f>
        <v>3.1111111111111112</v>
      </c>
      <c r="C14" s="50">
        <f>VLOOKUP($S14,AvgGoalStats!$A$3:$AE$998,8,FALSE)</f>
        <v>1.1176470588235294</v>
      </c>
      <c r="D14" s="50">
        <f>VLOOKUP($S14,AvgGoalStats!$A$3:$AE$998,9,FALSE)</f>
        <v>1.1111111111111112</v>
      </c>
      <c r="E14" s="50">
        <f>VLOOKUP($S14,AvgGoalStats!$A$3:$AE$998,11,FALSE)</f>
        <v>2.1176470588235294</v>
      </c>
      <c r="F14" s="50">
        <f>VLOOKUP($S14,AvgGoalStats!$A$3:$AE$998,12,FALSE)</f>
        <v>2</v>
      </c>
      <c r="G14" s="50">
        <f>VLOOKUP($S14,AvgGoalStats!$A$3:$AE$998,14,FALSE)</f>
        <v>1.2352941176470589</v>
      </c>
      <c r="H14" s="50">
        <f>VLOOKUP($S14,AvgGoalStats!$A$3:$AE$998,15,FALSE)</f>
        <v>0.88888888888888884</v>
      </c>
      <c r="I14" s="50">
        <f>VLOOKUP($S14,AvgGoalStats!$A$3:$AE$998,17,FALSE)</f>
        <v>0.23529411764705882</v>
      </c>
      <c r="J14" s="50">
        <f>VLOOKUP($S14,AvgGoalStats!$A$3:$AE$998,18,FALSE)</f>
        <v>0.22222222222222221</v>
      </c>
      <c r="K14" s="50">
        <f>VLOOKUP($S14,AvgGoalStats!$A$3:$AE$998,20,FALSE)</f>
        <v>1</v>
      </c>
      <c r="L14" s="50">
        <f>VLOOKUP($S14,AvgGoalStats!$A$3:$AE$998,21,FALSE)</f>
        <v>0.66666666666666663</v>
      </c>
      <c r="M14" s="50">
        <f>VLOOKUP($S14,AvgGoalStats!$A$3:$AE$998,23,FALSE)</f>
        <v>2</v>
      </c>
      <c r="N14" s="50">
        <f>VLOOKUP($S14,AvgGoalStats!$A$3:$AE$998,24,FALSE)</f>
        <v>2.2222222222222223</v>
      </c>
      <c r="O14" s="50">
        <f>VLOOKUP($S14,AvgGoalStats!$A$3:$AE$998,26,FALSE)</f>
        <v>0.88235294117647056</v>
      </c>
      <c r="P14" s="50">
        <f>VLOOKUP($S14,AvgGoalStats!$A$3:$AE$998,27,FALSE)</f>
        <v>0.88888888888888884</v>
      </c>
      <c r="Q14" s="50">
        <f>VLOOKUP($S14,AvgGoalStats!$A$3:$AE$998,29,FALSE)</f>
        <v>1.1176470588235294</v>
      </c>
      <c r="R14" s="50">
        <f>VLOOKUP($S14,AvgGoalStats!$A$3:$AE$998,30,FALSE)</f>
        <v>1.3333333333333333</v>
      </c>
      <c r="S14" s="53" t="str">
        <f>Fixtures!A14</f>
        <v>Emmen</v>
      </c>
      <c r="T14" s="54">
        <f>Fixtures!D14</f>
        <v>43485</v>
      </c>
      <c r="U14" s="53" t="str">
        <f>Fixtures!B14</f>
        <v>PSV</v>
      </c>
      <c r="V14" s="51">
        <f>VLOOKUP($U14,AvgGoalStats!$A$3:$AE$998,5,FALSE)</f>
        <v>4</v>
      </c>
      <c r="W14" s="50">
        <f>VLOOKUP($U14,AvgGoalStats!$A$3:$AE$998,7,FALSE)</f>
        <v>3.75</v>
      </c>
      <c r="X14" s="50">
        <f>VLOOKUP($U14,AvgGoalStats!$A$3:$AE$998,8,FALSE)</f>
        <v>3.5294117647058822</v>
      </c>
      <c r="Y14" s="50">
        <f>VLOOKUP($U14,AvgGoalStats!$A$3:$AE$998,10,FALSE)</f>
        <v>3</v>
      </c>
      <c r="Z14" s="50">
        <f>VLOOKUP($U14,AvgGoalStats!$A$3:$AE$998,11,FALSE)</f>
        <v>0.47058823529411764</v>
      </c>
      <c r="AA14" s="50">
        <f>VLOOKUP($U14,AvgGoalStats!$A$3:$AE$998,13,FALSE)</f>
        <v>0.75</v>
      </c>
      <c r="AB14" s="50">
        <f>VLOOKUP($U14,AvgGoalStats!$A$3:$AE$998,14,FALSE)</f>
        <v>1.8235294117647058</v>
      </c>
      <c r="AC14" s="50">
        <f>VLOOKUP($U14,AvgGoalStats!$A$3:$AE$998,16,FALSE)</f>
        <v>1.625</v>
      </c>
      <c r="AD14" s="50">
        <f>VLOOKUP($U14,AvgGoalStats!$A$3:$AE$998,17,FALSE)</f>
        <v>1.5294117647058822</v>
      </c>
      <c r="AE14" s="50">
        <f>VLOOKUP($U14,AvgGoalStats!$A$3:$AE$998,19,FALSE)</f>
        <v>1.125</v>
      </c>
      <c r="AF14" s="50">
        <f>VLOOKUP($U14,AvgGoalStats!$A$3:$AE$998,20,FALSE)</f>
        <v>0.29411764705882354</v>
      </c>
      <c r="AG14" s="50">
        <f>VLOOKUP($U14,AvgGoalStats!$A$3:$AE$998,22,FALSE)</f>
        <v>0.5</v>
      </c>
      <c r="AH14" s="50">
        <f>VLOOKUP($U14,AvgGoalStats!$A$3:$AE$998,23,FALSE)</f>
        <v>2.1764705882352939</v>
      </c>
      <c r="AI14" s="50">
        <f>VLOOKUP($U14,AvgGoalStats!$A$3:$AE$998,25,FALSE)</f>
        <v>2.125</v>
      </c>
      <c r="AJ14" s="50">
        <f>VLOOKUP($U14,AvgGoalStats!$A$3:$AE$998,26,FALSE)</f>
        <v>2</v>
      </c>
      <c r="AK14" s="50">
        <f>VLOOKUP($U14,AvgGoalStats!$A$3:$AE$998,28,FALSE)</f>
        <v>1.875</v>
      </c>
      <c r="AL14" s="50">
        <f>VLOOKUP($U14,AvgGoalStats!$A$3:$AE$998,29,FALSE)</f>
        <v>0.17647058823529413</v>
      </c>
      <c r="AM14" s="50">
        <f>VLOOKUP($U14,AvgGoalStats!$A$3:$AE$998,31,FALSE)</f>
        <v>0.25</v>
      </c>
    </row>
    <row r="15" spans="1:39" ht="14.4" hidden="1" thickTop="1" x14ac:dyDescent="0.3">
      <c r="A15" s="51">
        <f>VLOOKUP($S15,AvgGoalStats!$A$3:$AE$998,5,FALSE)</f>
        <v>4</v>
      </c>
      <c r="B15" s="50">
        <f>VLOOKUP($S15,AvgGoalStats!$A$3:$AE$998,6,FALSE)</f>
        <v>4.25</v>
      </c>
      <c r="C15" s="50">
        <f>VLOOKUP($S15,AvgGoalStats!$A$3:$AE$998,8,FALSE)</f>
        <v>3.5294117647058822</v>
      </c>
      <c r="D15" s="50">
        <f>VLOOKUP($S15,AvgGoalStats!$A$3:$AE$998,9,FALSE)</f>
        <v>4</v>
      </c>
      <c r="E15" s="50">
        <f>VLOOKUP($S15,AvgGoalStats!$A$3:$AE$998,11,FALSE)</f>
        <v>0.47058823529411764</v>
      </c>
      <c r="F15" s="50">
        <f>VLOOKUP($S15,AvgGoalStats!$A$3:$AE$998,12,FALSE)</f>
        <v>0.25</v>
      </c>
      <c r="G15" s="50">
        <f>VLOOKUP($S15,AvgGoalStats!$A$3:$AE$998,14,FALSE)</f>
        <v>1.7647058823529411</v>
      </c>
      <c r="H15" s="50">
        <f>VLOOKUP($S15,AvgGoalStats!$A$3:$AE$998,15,FALSE)</f>
        <v>1.875</v>
      </c>
      <c r="I15" s="50">
        <f>VLOOKUP($S15,AvgGoalStats!$A$3:$AE$998,17,FALSE)</f>
        <v>1.4705882352941178</v>
      </c>
      <c r="J15" s="50">
        <f>VLOOKUP($S15,AvgGoalStats!$A$3:$AE$998,18,FALSE)</f>
        <v>1.75</v>
      </c>
      <c r="K15" s="50">
        <f>VLOOKUP($S15,AvgGoalStats!$A$3:$AE$998,20,FALSE)</f>
        <v>0.29411764705882354</v>
      </c>
      <c r="L15" s="50">
        <f>VLOOKUP($S15,AvgGoalStats!$A$3:$AE$998,21,FALSE)</f>
        <v>0.125</v>
      </c>
      <c r="M15" s="50">
        <f>VLOOKUP($S15,AvgGoalStats!$A$3:$AE$998,23,FALSE)</f>
        <v>2.2352941176470589</v>
      </c>
      <c r="N15" s="50">
        <f>VLOOKUP($S15,AvgGoalStats!$A$3:$AE$998,24,FALSE)</f>
        <v>2.375</v>
      </c>
      <c r="O15" s="50">
        <f>VLOOKUP($S15,AvgGoalStats!$A$3:$AE$998,26,FALSE)</f>
        <v>2.0588235294117645</v>
      </c>
      <c r="P15" s="50">
        <f>VLOOKUP($S15,AvgGoalStats!$A$3:$AE$998,27,FALSE)</f>
        <v>2.25</v>
      </c>
      <c r="Q15" s="50">
        <f>VLOOKUP($S15,AvgGoalStats!$A$3:$AE$998,29,FALSE)</f>
        <v>0.17647058823529413</v>
      </c>
      <c r="R15" s="50">
        <f>VLOOKUP($S15,AvgGoalStats!$A$3:$AE$998,30,FALSE)</f>
        <v>0.125</v>
      </c>
      <c r="S15" s="53" t="str">
        <f>Fixtures!A15</f>
        <v>Ajax</v>
      </c>
      <c r="T15" s="54">
        <f>Fixtures!D15</f>
        <v>43485</v>
      </c>
      <c r="U15" s="53" t="str">
        <f>Fixtures!B15</f>
        <v>Heerenveen</v>
      </c>
      <c r="V15" s="51">
        <f>VLOOKUP($U15,AvgGoalStats!$A$3:$AE$998,5,FALSE)</f>
        <v>4.4117647058823533</v>
      </c>
      <c r="W15" s="50">
        <f>VLOOKUP($U15,AvgGoalStats!$A$3:$AE$998,7,FALSE)</f>
        <v>4.4444444444444446</v>
      </c>
      <c r="X15" s="50">
        <f>VLOOKUP($U15,AvgGoalStats!$A$3:$AE$998,8,FALSE)</f>
        <v>2.1176470588235294</v>
      </c>
      <c r="Y15" s="50">
        <f>VLOOKUP($U15,AvgGoalStats!$A$3:$AE$998,10,FALSE)</f>
        <v>2.4444444444444446</v>
      </c>
      <c r="Z15" s="50">
        <f>VLOOKUP($U15,AvgGoalStats!$A$3:$AE$998,11,FALSE)</f>
        <v>2.2941176470588234</v>
      </c>
      <c r="AA15" s="50">
        <f>VLOOKUP($U15,AvgGoalStats!$A$3:$AE$998,13,FALSE)</f>
        <v>2</v>
      </c>
      <c r="AB15" s="50">
        <f>VLOOKUP($U15,AvgGoalStats!$A$3:$AE$998,14,FALSE)</f>
        <v>2.1764705882352939</v>
      </c>
      <c r="AC15" s="50">
        <f>VLOOKUP($U15,AvgGoalStats!$A$3:$AE$998,16,FALSE)</f>
        <v>2.4444444444444446</v>
      </c>
      <c r="AD15" s="50">
        <f>VLOOKUP($U15,AvgGoalStats!$A$3:$AE$998,17,FALSE)</f>
        <v>1.0588235294117647</v>
      </c>
      <c r="AE15" s="50">
        <f>VLOOKUP($U15,AvgGoalStats!$A$3:$AE$998,19,FALSE)</f>
        <v>1.4444444444444444</v>
      </c>
      <c r="AF15" s="50">
        <f>VLOOKUP($U15,AvgGoalStats!$A$3:$AE$998,20,FALSE)</f>
        <v>1.1176470588235294</v>
      </c>
      <c r="AG15" s="50">
        <f>VLOOKUP($U15,AvgGoalStats!$A$3:$AE$998,22,FALSE)</f>
        <v>1</v>
      </c>
      <c r="AH15" s="50">
        <f>VLOOKUP($U15,AvgGoalStats!$A$3:$AE$998,23,FALSE)</f>
        <v>2.2352941176470589</v>
      </c>
      <c r="AI15" s="50">
        <f>VLOOKUP($U15,AvgGoalStats!$A$3:$AE$998,25,FALSE)</f>
        <v>2</v>
      </c>
      <c r="AJ15" s="50">
        <f>VLOOKUP($U15,AvgGoalStats!$A$3:$AE$998,26,FALSE)</f>
        <v>1.0588235294117647</v>
      </c>
      <c r="AK15" s="50">
        <f>VLOOKUP($U15,AvgGoalStats!$A$3:$AE$998,28,FALSE)</f>
        <v>1</v>
      </c>
      <c r="AL15" s="50">
        <f>VLOOKUP($U15,AvgGoalStats!$A$3:$AE$998,29,FALSE)</f>
        <v>1.1764705882352942</v>
      </c>
      <c r="AM15" s="50">
        <f>VLOOKUP($U15,AvgGoalStats!$A$3:$AE$998,31,FALSE)</f>
        <v>1</v>
      </c>
    </row>
    <row r="16" spans="1:39" ht="14.4" hidden="1" thickTop="1" x14ac:dyDescent="0.3">
      <c r="A16" s="51">
        <f>VLOOKUP($S16,AvgGoalStats!$A$3:$AE$998,5,FALSE)</f>
        <v>3.8421052631578947</v>
      </c>
      <c r="B16" s="50">
        <f>VLOOKUP($S16,AvgGoalStats!$A$3:$AE$998,6,FALSE)</f>
        <v>4.5</v>
      </c>
      <c r="C16" s="50">
        <f>VLOOKUP($S16,AvgGoalStats!$A$3:$AE$998,8,FALSE)</f>
        <v>2.7894736842105261</v>
      </c>
      <c r="D16" s="50">
        <f>VLOOKUP($S16,AvgGoalStats!$A$3:$AE$998,9,FALSE)</f>
        <v>3.3</v>
      </c>
      <c r="E16" s="50">
        <f>VLOOKUP($S16,AvgGoalStats!$A$3:$AE$998,11,FALSE)</f>
        <v>1.0526315789473684</v>
      </c>
      <c r="F16" s="50">
        <f>VLOOKUP($S16,AvgGoalStats!$A$3:$AE$998,12,FALSE)</f>
        <v>1.2</v>
      </c>
      <c r="G16" s="50">
        <f>VLOOKUP($S16,AvgGoalStats!$A$3:$AE$998,14,FALSE)</f>
        <v>1.6842105263157894</v>
      </c>
      <c r="H16" s="50">
        <f>VLOOKUP($S16,AvgGoalStats!$A$3:$AE$998,15,FALSE)</f>
        <v>1.8</v>
      </c>
      <c r="I16" s="50">
        <f>VLOOKUP($S16,AvgGoalStats!$A$3:$AE$998,17,FALSE)</f>
        <v>1.1578947368421053</v>
      </c>
      <c r="J16" s="50">
        <f>VLOOKUP($S16,AvgGoalStats!$A$3:$AE$998,18,FALSE)</f>
        <v>1.2</v>
      </c>
      <c r="K16" s="50">
        <f>VLOOKUP($S16,AvgGoalStats!$A$3:$AE$998,20,FALSE)</f>
        <v>0.52631578947368418</v>
      </c>
      <c r="L16" s="50">
        <f>VLOOKUP($S16,AvgGoalStats!$A$3:$AE$998,21,FALSE)</f>
        <v>0.6</v>
      </c>
      <c r="M16" s="50">
        <f>VLOOKUP($S16,AvgGoalStats!$A$3:$AE$998,23,FALSE)</f>
        <v>2.1578947368421053</v>
      </c>
      <c r="N16" s="50">
        <f>VLOOKUP($S16,AvgGoalStats!$A$3:$AE$998,24,FALSE)</f>
        <v>2.7</v>
      </c>
      <c r="O16" s="50">
        <f>VLOOKUP($S16,AvgGoalStats!$A$3:$AE$998,26,FALSE)</f>
        <v>1.631578947368421</v>
      </c>
      <c r="P16" s="50">
        <f>VLOOKUP($S16,AvgGoalStats!$A$3:$AE$998,27,FALSE)</f>
        <v>2.1</v>
      </c>
      <c r="Q16" s="50">
        <f>VLOOKUP($S16,AvgGoalStats!$A$3:$AE$998,29,FALSE)</f>
        <v>0.52631578947368418</v>
      </c>
      <c r="R16" s="50">
        <f>VLOOKUP($S16,AvgGoalStats!$A$3:$AE$998,30,FALSE)</f>
        <v>0.6</v>
      </c>
      <c r="S16" s="53" t="str">
        <f>Fixtures!A16</f>
        <v>Barcelona</v>
      </c>
      <c r="T16" s="54">
        <f>Fixtures!D16</f>
        <v>43485</v>
      </c>
      <c r="U16" s="53" t="str">
        <f>Fixtures!B16</f>
        <v>Leganés</v>
      </c>
      <c r="V16" s="51">
        <f>VLOOKUP($U16,AvgGoalStats!$A$3:$AE$998,5,FALSE)</f>
        <v>2</v>
      </c>
      <c r="W16" s="50">
        <f>VLOOKUP($U16,AvgGoalStats!$A$3:$AE$998,7,FALSE)</f>
        <v>2.1</v>
      </c>
      <c r="X16" s="50">
        <f>VLOOKUP($U16,AvgGoalStats!$A$3:$AE$998,8,FALSE)</f>
        <v>0.89473684210526316</v>
      </c>
      <c r="Y16" s="50">
        <f>VLOOKUP($U16,AvgGoalStats!$A$3:$AE$998,10,FALSE)</f>
        <v>0.7</v>
      </c>
      <c r="Z16" s="50">
        <f>VLOOKUP($U16,AvgGoalStats!$A$3:$AE$998,11,FALSE)</f>
        <v>1.1052631578947369</v>
      </c>
      <c r="AA16" s="50">
        <f>VLOOKUP($U16,AvgGoalStats!$A$3:$AE$998,13,FALSE)</f>
        <v>1.4</v>
      </c>
      <c r="AB16" s="50">
        <f>VLOOKUP($U16,AvgGoalStats!$A$3:$AE$998,14,FALSE)</f>
        <v>0.78947368421052633</v>
      </c>
      <c r="AC16" s="50">
        <f>VLOOKUP($U16,AvgGoalStats!$A$3:$AE$998,16,FALSE)</f>
        <v>0.8</v>
      </c>
      <c r="AD16" s="50">
        <f>VLOOKUP($U16,AvgGoalStats!$A$3:$AE$998,17,FALSE)</f>
        <v>0.36842105263157893</v>
      </c>
      <c r="AE16" s="50">
        <f>VLOOKUP($U16,AvgGoalStats!$A$3:$AE$998,19,FALSE)</f>
        <v>0.4</v>
      </c>
      <c r="AF16" s="50">
        <f>VLOOKUP($U16,AvgGoalStats!$A$3:$AE$998,20,FALSE)</f>
        <v>0.42105263157894735</v>
      </c>
      <c r="AG16" s="50">
        <f>VLOOKUP($U16,AvgGoalStats!$A$3:$AE$998,22,FALSE)</f>
        <v>0.4</v>
      </c>
      <c r="AH16" s="50">
        <f>VLOOKUP($U16,AvgGoalStats!$A$3:$AE$998,23,FALSE)</f>
        <v>1.2105263157894737</v>
      </c>
      <c r="AI16" s="50">
        <f>VLOOKUP($U16,AvgGoalStats!$A$3:$AE$998,25,FALSE)</f>
        <v>1.3</v>
      </c>
      <c r="AJ16" s="50">
        <f>VLOOKUP($U16,AvgGoalStats!$A$3:$AE$998,26,FALSE)</f>
        <v>0.52631578947368418</v>
      </c>
      <c r="AK16" s="50">
        <f>VLOOKUP($U16,AvgGoalStats!$A$3:$AE$998,28,FALSE)</f>
        <v>0.3</v>
      </c>
      <c r="AL16" s="50">
        <f>VLOOKUP($U16,AvgGoalStats!$A$3:$AE$998,29,FALSE)</f>
        <v>0.68421052631578949</v>
      </c>
      <c r="AM16" s="50">
        <f>VLOOKUP($U16,AvgGoalStats!$A$3:$AE$998,31,FALSE)</f>
        <v>1</v>
      </c>
    </row>
    <row r="17" spans="1:39" ht="14.4" hidden="1" thickTop="1" x14ac:dyDescent="0.3">
      <c r="A17" s="51">
        <f>VLOOKUP($S17,AvgGoalStats!$A$3:$AE$998,5,FALSE)</f>
        <v>2.3684210526315788</v>
      </c>
      <c r="B17" s="50">
        <f>VLOOKUP($S17,AvgGoalStats!$A$3:$AE$998,6,FALSE)</f>
        <v>2.4</v>
      </c>
      <c r="C17" s="50">
        <f>VLOOKUP($S17,AvgGoalStats!$A$3:$AE$998,8,FALSE)</f>
        <v>1.1578947368421053</v>
      </c>
      <c r="D17" s="50">
        <f>VLOOKUP($S17,AvgGoalStats!$A$3:$AE$998,9,FALSE)</f>
        <v>1.2</v>
      </c>
      <c r="E17" s="50">
        <f>VLOOKUP($S17,AvgGoalStats!$A$3:$AE$998,11,FALSE)</f>
        <v>1.2105263157894737</v>
      </c>
      <c r="F17" s="50">
        <f>VLOOKUP($S17,AvgGoalStats!$A$3:$AE$998,12,FALSE)</f>
        <v>1.2</v>
      </c>
      <c r="G17" s="50">
        <f>VLOOKUP($S17,AvgGoalStats!$A$3:$AE$998,14,FALSE)</f>
        <v>0.63157894736842102</v>
      </c>
      <c r="H17" s="50">
        <f>VLOOKUP($S17,AvgGoalStats!$A$3:$AE$998,15,FALSE)</f>
        <v>0.8</v>
      </c>
      <c r="I17" s="50">
        <f>VLOOKUP($S17,AvgGoalStats!$A$3:$AE$998,17,FALSE)</f>
        <v>0.31578947368421051</v>
      </c>
      <c r="J17" s="50">
        <f>VLOOKUP($S17,AvgGoalStats!$A$3:$AE$998,18,FALSE)</f>
        <v>0.3</v>
      </c>
      <c r="K17" s="50">
        <f>VLOOKUP($S17,AvgGoalStats!$A$3:$AE$998,20,FALSE)</f>
        <v>0.31578947368421051</v>
      </c>
      <c r="L17" s="50">
        <f>VLOOKUP($S17,AvgGoalStats!$A$3:$AE$998,21,FALSE)</f>
        <v>0.5</v>
      </c>
      <c r="M17" s="50">
        <f>VLOOKUP($S17,AvgGoalStats!$A$3:$AE$998,23,FALSE)</f>
        <v>1.736842105263158</v>
      </c>
      <c r="N17" s="50">
        <f>VLOOKUP($S17,AvgGoalStats!$A$3:$AE$998,24,FALSE)</f>
        <v>1.6</v>
      </c>
      <c r="O17" s="50">
        <f>VLOOKUP($S17,AvgGoalStats!$A$3:$AE$998,26,FALSE)</f>
        <v>0.84210526315789469</v>
      </c>
      <c r="P17" s="50">
        <f>VLOOKUP($S17,AvgGoalStats!$A$3:$AE$998,27,FALSE)</f>
        <v>0.9</v>
      </c>
      <c r="Q17" s="50">
        <f>VLOOKUP($S17,AvgGoalStats!$A$3:$AE$998,29,FALSE)</f>
        <v>0.89473684210526316</v>
      </c>
      <c r="R17" s="50">
        <f>VLOOKUP($S17,AvgGoalStats!$A$3:$AE$998,30,FALSE)</f>
        <v>0.7</v>
      </c>
      <c r="S17" s="53" t="str">
        <f>Fixtures!A17</f>
        <v>Real Betis</v>
      </c>
      <c r="T17" s="54">
        <f>Fixtures!D17</f>
        <v>43485</v>
      </c>
      <c r="U17" s="53" t="str">
        <f>Fixtures!B17</f>
        <v>Girona</v>
      </c>
      <c r="V17" s="51">
        <f>VLOOKUP($U17,AvgGoalStats!$A$3:$AE$998,5,FALSE)</f>
        <v>2.3157894736842106</v>
      </c>
      <c r="W17" s="50">
        <f>VLOOKUP($U17,AvgGoalStats!$A$3:$AE$998,7,FALSE)</f>
        <v>2.1111111111111112</v>
      </c>
      <c r="X17" s="50">
        <f>VLOOKUP($U17,AvgGoalStats!$A$3:$AE$998,8,FALSE)</f>
        <v>1.1052631578947369</v>
      </c>
      <c r="Y17" s="50">
        <f>VLOOKUP($U17,AvgGoalStats!$A$3:$AE$998,10,FALSE)</f>
        <v>1.1111111111111112</v>
      </c>
      <c r="Z17" s="50">
        <f>VLOOKUP($U17,AvgGoalStats!$A$3:$AE$998,11,FALSE)</f>
        <v>1.2105263157894737</v>
      </c>
      <c r="AA17" s="50">
        <f>VLOOKUP($U17,AvgGoalStats!$A$3:$AE$998,13,FALSE)</f>
        <v>1</v>
      </c>
      <c r="AB17" s="50">
        <f>VLOOKUP($U17,AvgGoalStats!$A$3:$AE$998,14,FALSE)</f>
        <v>1</v>
      </c>
      <c r="AC17" s="50">
        <f>VLOOKUP($U17,AvgGoalStats!$A$3:$AE$998,16,FALSE)</f>
        <v>0.66666666666666663</v>
      </c>
      <c r="AD17" s="50">
        <f>VLOOKUP($U17,AvgGoalStats!$A$3:$AE$998,17,FALSE)</f>
        <v>0.73684210526315785</v>
      </c>
      <c r="AE17" s="50">
        <f>VLOOKUP($U17,AvgGoalStats!$A$3:$AE$998,19,FALSE)</f>
        <v>0.55555555555555558</v>
      </c>
      <c r="AF17" s="50">
        <f>VLOOKUP($U17,AvgGoalStats!$A$3:$AE$998,20,FALSE)</f>
        <v>0.26315789473684209</v>
      </c>
      <c r="AG17" s="50">
        <f>VLOOKUP($U17,AvgGoalStats!$A$3:$AE$998,22,FALSE)</f>
        <v>0.1111111111111111</v>
      </c>
      <c r="AH17" s="50">
        <f>VLOOKUP($U17,AvgGoalStats!$A$3:$AE$998,23,FALSE)</f>
        <v>1.3157894736842106</v>
      </c>
      <c r="AI17" s="50">
        <f>VLOOKUP($U17,AvgGoalStats!$A$3:$AE$998,25,FALSE)</f>
        <v>1.4444444444444444</v>
      </c>
      <c r="AJ17" s="50">
        <f>VLOOKUP($U17,AvgGoalStats!$A$3:$AE$998,26,FALSE)</f>
        <v>0.36842105263157893</v>
      </c>
      <c r="AK17" s="50">
        <f>VLOOKUP($U17,AvgGoalStats!$A$3:$AE$998,28,FALSE)</f>
        <v>0.55555555555555558</v>
      </c>
      <c r="AL17" s="50">
        <f>VLOOKUP($U17,AvgGoalStats!$A$3:$AE$998,29,FALSE)</f>
        <v>0.94736842105263153</v>
      </c>
      <c r="AM17" s="50">
        <f>VLOOKUP($U17,AvgGoalStats!$A$3:$AE$998,31,FALSE)</f>
        <v>0.88888888888888884</v>
      </c>
    </row>
    <row r="18" spans="1:39" ht="14.4" hidden="1" thickTop="1" x14ac:dyDescent="0.3">
      <c r="A18" s="51">
        <f>VLOOKUP($S18,AvgGoalStats!$A$3:$AE$998,5,FALSE)</f>
        <v>3.4210526315789473</v>
      </c>
      <c r="B18" s="50">
        <f>VLOOKUP($S18,AvgGoalStats!$A$3:$AE$998,6,FALSE)</f>
        <v>4</v>
      </c>
      <c r="C18" s="50">
        <f>VLOOKUP($S18,AvgGoalStats!$A$3:$AE$998,8,FALSE)</f>
        <v>1.5789473684210527</v>
      </c>
      <c r="D18" s="50">
        <f>VLOOKUP($S18,AvgGoalStats!$A$3:$AE$998,9,FALSE)</f>
        <v>1.6666666666666667</v>
      </c>
      <c r="E18" s="50">
        <f>VLOOKUP($S18,AvgGoalStats!$A$3:$AE$998,11,FALSE)</f>
        <v>1.8421052631578947</v>
      </c>
      <c r="F18" s="50">
        <f>VLOOKUP($S18,AvgGoalStats!$A$3:$AE$998,12,FALSE)</f>
        <v>2.3333333333333335</v>
      </c>
      <c r="G18" s="50">
        <f>VLOOKUP($S18,AvgGoalStats!$A$3:$AE$998,14,FALSE)</f>
        <v>1.4736842105263157</v>
      </c>
      <c r="H18" s="50">
        <f>VLOOKUP($S18,AvgGoalStats!$A$3:$AE$998,15,FALSE)</f>
        <v>2.1111111111111112</v>
      </c>
      <c r="I18" s="50">
        <f>VLOOKUP($S18,AvgGoalStats!$A$3:$AE$998,17,FALSE)</f>
        <v>0.73684210526315785</v>
      </c>
      <c r="J18" s="50">
        <f>VLOOKUP($S18,AvgGoalStats!$A$3:$AE$998,18,FALSE)</f>
        <v>0.88888888888888884</v>
      </c>
      <c r="K18" s="50">
        <f>VLOOKUP($S18,AvgGoalStats!$A$3:$AE$998,20,FALSE)</f>
        <v>0.73684210526315785</v>
      </c>
      <c r="L18" s="50">
        <f>VLOOKUP($S18,AvgGoalStats!$A$3:$AE$998,21,FALSE)</f>
        <v>1.2222222222222223</v>
      </c>
      <c r="M18" s="50">
        <f>VLOOKUP($S18,AvgGoalStats!$A$3:$AE$998,23,FALSE)</f>
        <v>1.9473684210526316</v>
      </c>
      <c r="N18" s="50">
        <f>VLOOKUP($S18,AvgGoalStats!$A$3:$AE$998,24,FALSE)</f>
        <v>1.8888888888888888</v>
      </c>
      <c r="O18" s="50">
        <f>VLOOKUP($S18,AvgGoalStats!$A$3:$AE$998,26,FALSE)</f>
        <v>0.84210526315789469</v>
      </c>
      <c r="P18" s="50">
        <f>VLOOKUP($S18,AvgGoalStats!$A$3:$AE$998,27,FALSE)</f>
        <v>0.77777777777777779</v>
      </c>
      <c r="Q18" s="50">
        <f>VLOOKUP($S18,AvgGoalStats!$A$3:$AE$998,29,FALSE)</f>
        <v>1.1052631578947369</v>
      </c>
      <c r="R18" s="50">
        <f>VLOOKUP($S18,AvgGoalStats!$A$3:$AE$998,30,FALSE)</f>
        <v>1.1111111111111112</v>
      </c>
      <c r="S18" s="53" t="str">
        <f>Fixtures!A18</f>
        <v>Levante</v>
      </c>
      <c r="T18" s="54">
        <f>Fixtures!D18</f>
        <v>43485</v>
      </c>
      <c r="U18" s="53" t="str">
        <f>Fixtures!B18</f>
        <v>Real Valladolid</v>
      </c>
      <c r="V18" s="51">
        <f>VLOOKUP($U18,AvgGoalStats!$A$3:$AE$998,5,FALSE)</f>
        <v>2</v>
      </c>
      <c r="W18" s="50">
        <f>VLOOKUP($U18,AvgGoalStats!$A$3:$AE$998,7,FALSE)</f>
        <v>1.8</v>
      </c>
      <c r="X18" s="50">
        <f>VLOOKUP($U18,AvgGoalStats!$A$3:$AE$998,8,FALSE)</f>
        <v>0.89473684210526316</v>
      </c>
      <c r="Y18" s="50">
        <f>VLOOKUP($U18,AvgGoalStats!$A$3:$AE$998,10,FALSE)</f>
        <v>0.9</v>
      </c>
      <c r="Z18" s="50">
        <f>VLOOKUP($U18,AvgGoalStats!$A$3:$AE$998,11,FALSE)</f>
        <v>1.1052631578947369</v>
      </c>
      <c r="AA18" s="50">
        <f>VLOOKUP($U18,AvgGoalStats!$A$3:$AE$998,13,FALSE)</f>
        <v>0.9</v>
      </c>
      <c r="AB18" s="50">
        <f>VLOOKUP($U18,AvgGoalStats!$A$3:$AE$998,14,FALSE)</f>
        <v>0.73684210526315785</v>
      </c>
      <c r="AC18" s="50">
        <f>VLOOKUP($U18,AvgGoalStats!$A$3:$AE$998,16,FALSE)</f>
        <v>0.7</v>
      </c>
      <c r="AD18" s="50">
        <f>VLOOKUP($U18,AvgGoalStats!$A$3:$AE$998,17,FALSE)</f>
        <v>0.21052631578947367</v>
      </c>
      <c r="AE18" s="50">
        <f>VLOOKUP($U18,AvgGoalStats!$A$3:$AE$998,19,FALSE)</f>
        <v>0.3</v>
      </c>
      <c r="AF18" s="50">
        <f>VLOOKUP($U18,AvgGoalStats!$A$3:$AE$998,20,FALSE)</f>
        <v>0.52631578947368418</v>
      </c>
      <c r="AG18" s="50">
        <f>VLOOKUP($U18,AvgGoalStats!$A$3:$AE$998,22,FALSE)</f>
        <v>0.4</v>
      </c>
      <c r="AH18" s="50">
        <f>VLOOKUP($U18,AvgGoalStats!$A$3:$AE$998,23,FALSE)</f>
        <v>1.263157894736842</v>
      </c>
      <c r="AI18" s="50">
        <f>VLOOKUP($U18,AvgGoalStats!$A$3:$AE$998,25,FALSE)</f>
        <v>1.1000000000000001</v>
      </c>
      <c r="AJ18" s="50">
        <f>VLOOKUP($U18,AvgGoalStats!$A$3:$AE$998,26,FALSE)</f>
        <v>0.68421052631578949</v>
      </c>
      <c r="AK18" s="50">
        <f>VLOOKUP($U18,AvgGoalStats!$A$3:$AE$998,28,FALSE)</f>
        <v>0.6</v>
      </c>
      <c r="AL18" s="50">
        <f>VLOOKUP($U18,AvgGoalStats!$A$3:$AE$998,29,FALSE)</f>
        <v>0.57894736842105265</v>
      </c>
      <c r="AM18" s="50">
        <f>VLOOKUP($U18,AvgGoalStats!$A$3:$AE$998,31,FALSE)</f>
        <v>0.5</v>
      </c>
    </row>
    <row r="19" spans="1:39" ht="14.4" hidden="1" thickTop="1" x14ac:dyDescent="0.3">
      <c r="A19" s="51">
        <f>VLOOKUP($S19,AvgGoalStats!$A$3:$AE$998,5,FALSE)</f>
        <v>2.9473684210526314</v>
      </c>
      <c r="B19" s="50">
        <f>VLOOKUP($S19,AvgGoalStats!$A$3:$AE$998,6,FALSE)</f>
        <v>3.9</v>
      </c>
      <c r="C19" s="50">
        <f>VLOOKUP($S19,AvgGoalStats!$A$3:$AE$998,8,FALSE)</f>
        <v>1.1578947368421053</v>
      </c>
      <c r="D19" s="50">
        <f>VLOOKUP($S19,AvgGoalStats!$A$3:$AE$998,9,FALSE)</f>
        <v>1.7</v>
      </c>
      <c r="E19" s="50">
        <f>VLOOKUP($S19,AvgGoalStats!$A$3:$AE$998,11,FALSE)</f>
        <v>1.7894736842105263</v>
      </c>
      <c r="F19" s="50">
        <f>VLOOKUP($S19,AvgGoalStats!$A$3:$AE$998,12,FALSE)</f>
        <v>2.2000000000000002</v>
      </c>
      <c r="G19" s="50">
        <f>VLOOKUP($S19,AvgGoalStats!$A$3:$AE$998,14,FALSE)</f>
        <v>1.5263157894736843</v>
      </c>
      <c r="H19" s="50">
        <f>VLOOKUP($S19,AvgGoalStats!$A$3:$AE$998,15,FALSE)</f>
        <v>1.9</v>
      </c>
      <c r="I19" s="50">
        <f>VLOOKUP($S19,AvgGoalStats!$A$3:$AE$998,17,FALSE)</f>
        <v>0.63157894736842102</v>
      </c>
      <c r="J19" s="50">
        <f>VLOOKUP($S19,AvgGoalStats!$A$3:$AE$998,18,FALSE)</f>
        <v>0.8</v>
      </c>
      <c r="K19" s="50">
        <f>VLOOKUP($S19,AvgGoalStats!$A$3:$AE$998,20,FALSE)</f>
        <v>0.89473684210526316</v>
      </c>
      <c r="L19" s="50">
        <f>VLOOKUP($S19,AvgGoalStats!$A$3:$AE$998,21,FALSE)</f>
        <v>1.1000000000000001</v>
      </c>
      <c r="M19" s="50">
        <f>VLOOKUP($S19,AvgGoalStats!$A$3:$AE$998,23,FALSE)</f>
        <v>1.4210526315789473</v>
      </c>
      <c r="N19" s="50">
        <f>VLOOKUP($S19,AvgGoalStats!$A$3:$AE$998,24,FALSE)</f>
        <v>2</v>
      </c>
      <c r="O19" s="50">
        <f>VLOOKUP($S19,AvgGoalStats!$A$3:$AE$998,26,FALSE)</f>
        <v>0.52631578947368418</v>
      </c>
      <c r="P19" s="50">
        <f>VLOOKUP($S19,AvgGoalStats!$A$3:$AE$998,27,FALSE)</f>
        <v>0.9</v>
      </c>
      <c r="Q19" s="50">
        <f>VLOOKUP($S19,AvgGoalStats!$A$3:$AE$998,29,FALSE)</f>
        <v>0.89473684210526316</v>
      </c>
      <c r="R19" s="50">
        <f>VLOOKUP($S19,AvgGoalStats!$A$3:$AE$998,30,FALSE)</f>
        <v>1.1000000000000001</v>
      </c>
      <c r="S19" s="53" t="str">
        <f>Fixtures!A19</f>
        <v>Rayo Vallecano</v>
      </c>
      <c r="T19" s="54">
        <f>Fixtures!D19</f>
        <v>43485</v>
      </c>
      <c r="U19" s="53" t="str">
        <f>Fixtures!B19</f>
        <v>Real Sociedad</v>
      </c>
      <c r="V19" s="51">
        <f>VLOOKUP($U19,AvgGoalStats!$A$3:$AE$998,5,FALSE)</f>
        <v>2.3684210526315788</v>
      </c>
      <c r="W19" s="50">
        <f>VLOOKUP($U19,AvgGoalStats!$A$3:$AE$998,7,FALSE)</f>
        <v>2.5</v>
      </c>
      <c r="X19" s="50">
        <f>VLOOKUP($U19,AvgGoalStats!$A$3:$AE$998,8,FALSE)</f>
        <v>1.2105263157894737</v>
      </c>
      <c r="Y19" s="50">
        <f>VLOOKUP($U19,AvgGoalStats!$A$3:$AE$998,10,FALSE)</f>
        <v>1.4</v>
      </c>
      <c r="Z19" s="50">
        <f>VLOOKUP($U19,AvgGoalStats!$A$3:$AE$998,11,FALSE)</f>
        <v>1.1578947368421053</v>
      </c>
      <c r="AA19" s="50">
        <f>VLOOKUP($U19,AvgGoalStats!$A$3:$AE$998,13,FALSE)</f>
        <v>1.1000000000000001</v>
      </c>
      <c r="AB19" s="50">
        <f>VLOOKUP($U19,AvgGoalStats!$A$3:$AE$998,14,FALSE)</f>
        <v>1.3157894736842106</v>
      </c>
      <c r="AC19" s="50">
        <f>VLOOKUP($U19,AvgGoalStats!$A$3:$AE$998,16,FALSE)</f>
        <v>1.3</v>
      </c>
      <c r="AD19" s="50">
        <f>VLOOKUP($U19,AvgGoalStats!$A$3:$AE$998,17,FALSE)</f>
        <v>0.57894736842105265</v>
      </c>
      <c r="AE19" s="50">
        <f>VLOOKUP($U19,AvgGoalStats!$A$3:$AE$998,19,FALSE)</f>
        <v>0.6</v>
      </c>
      <c r="AF19" s="50">
        <f>VLOOKUP($U19,AvgGoalStats!$A$3:$AE$998,20,FALSE)</f>
        <v>0.73684210526315785</v>
      </c>
      <c r="AG19" s="50">
        <f>VLOOKUP($U19,AvgGoalStats!$A$3:$AE$998,22,FALSE)</f>
        <v>0.7</v>
      </c>
      <c r="AH19" s="50">
        <f>VLOOKUP($U19,AvgGoalStats!$A$3:$AE$998,23,FALSE)</f>
        <v>1.0526315789473684</v>
      </c>
      <c r="AI19" s="50">
        <f>VLOOKUP($U19,AvgGoalStats!$A$3:$AE$998,25,FALSE)</f>
        <v>1.2</v>
      </c>
      <c r="AJ19" s="50">
        <f>VLOOKUP($U19,AvgGoalStats!$A$3:$AE$998,26,FALSE)</f>
        <v>0.63157894736842102</v>
      </c>
      <c r="AK19" s="50">
        <f>VLOOKUP($U19,AvgGoalStats!$A$3:$AE$998,28,FALSE)</f>
        <v>0.8</v>
      </c>
      <c r="AL19" s="50">
        <f>VLOOKUP($U19,AvgGoalStats!$A$3:$AE$998,29,FALSE)</f>
        <v>0.42105263157894735</v>
      </c>
      <c r="AM19" s="50">
        <f>VLOOKUP($U19,AvgGoalStats!$A$3:$AE$998,31,FALSE)</f>
        <v>0.4</v>
      </c>
    </row>
    <row r="20" spans="1:39" ht="14.4" hidden="1" thickTop="1" x14ac:dyDescent="0.3">
      <c r="A20" s="51">
        <f>VLOOKUP($S20,AvgGoalStats!$A$3:$AE$998,5,FALSE)</f>
        <v>2.3684210526315788</v>
      </c>
      <c r="B20" s="50">
        <f>VLOOKUP($S20,AvgGoalStats!$A$3:$AE$998,6,FALSE)</f>
        <v>2.4</v>
      </c>
      <c r="C20" s="50">
        <f>VLOOKUP($S20,AvgGoalStats!$A$3:$AE$998,8,FALSE)</f>
        <v>1.0526315789473684</v>
      </c>
      <c r="D20" s="50">
        <f>VLOOKUP($S20,AvgGoalStats!$A$3:$AE$998,9,FALSE)</f>
        <v>1</v>
      </c>
      <c r="E20" s="50">
        <f>VLOOKUP($S20,AvgGoalStats!$A$3:$AE$998,11,FALSE)</f>
        <v>1.3157894736842106</v>
      </c>
      <c r="F20" s="50">
        <f>VLOOKUP($S20,AvgGoalStats!$A$3:$AE$998,12,FALSE)</f>
        <v>1.4</v>
      </c>
      <c r="G20" s="50">
        <f>VLOOKUP($S20,AvgGoalStats!$A$3:$AE$998,14,FALSE)</f>
        <v>0.68421052631578949</v>
      </c>
      <c r="H20" s="50">
        <f>VLOOKUP($S20,AvgGoalStats!$A$3:$AE$998,15,FALSE)</f>
        <v>0.6</v>
      </c>
      <c r="I20" s="50">
        <f>VLOOKUP($S20,AvgGoalStats!$A$3:$AE$998,17,FALSE)</f>
        <v>0.26315789473684209</v>
      </c>
      <c r="J20" s="50">
        <f>VLOOKUP($S20,AvgGoalStats!$A$3:$AE$998,18,FALSE)</f>
        <v>0.2</v>
      </c>
      <c r="K20" s="50">
        <f>VLOOKUP($S20,AvgGoalStats!$A$3:$AE$998,20,FALSE)</f>
        <v>0.42105263157894735</v>
      </c>
      <c r="L20" s="50">
        <f>VLOOKUP($S20,AvgGoalStats!$A$3:$AE$998,21,FALSE)</f>
        <v>0.4</v>
      </c>
      <c r="M20" s="50">
        <f>VLOOKUP($S20,AvgGoalStats!$A$3:$AE$998,23,FALSE)</f>
        <v>1.6842105263157894</v>
      </c>
      <c r="N20" s="50">
        <f>VLOOKUP($S20,AvgGoalStats!$A$3:$AE$998,24,FALSE)</f>
        <v>1.8</v>
      </c>
      <c r="O20" s="50">
        <f>VLOOKUP($S20,AvgGoalStats!$A$3:$AE$998,26,FALSE)</f>
        <v>0.78947368421052633</v>
      </c>
      <c r="P20" s="50">
        <f>VLOOKUP($S20,AvgGoalStats!$A$3:$AE$998,27,FALSE)</f>
        <v>0.8</v>
      </c>
      <c r="Q20" s="50">
        <f>VLOOKUP($S20,AvgGoalStats!$A$3:$AE$998,29,FALSE)</f>
        <v>0.89473684210526316</v>
      </c>
      <c r="R20" s="50">
        <f>VLOOKUP($S20,AvgGoalStats!$A$3:$AE$998,30,FALSE)</f>
        <v>1</v>
      </c>
      <c r="S20" s="53" t="str">
        <f>Fixtures!A20</f>
        <v>Villarreal</v>
      </c>
      <c r="T20" s="54">
        <f>Fixtures!D20</f>
        <v>43485</v>
      </c>
      <c r="U20" s="53" t="str">
        <f>Fixtures!B20</f>
        <v>Athletic Club</v>
      </c>
      <c r="V20" s="51">
        <f>VLOOKUP($U20,AvgGoalStats!$A$3:$AE$998,5,FALSE)</f>
        <v>2.3684210526315788</v>
      </c>
      <c r="W20" s="50">
        <f>VLOOKUP($U20,AvgGoalStats!$A$3:$AE$998,7,FALSE)</f>
        <v>2.4444444444444446</v>
      </c>
      <c r="X20" s="50">
        <f>VLOOKUP($U20,AvgGoalStats!$A$3:$AE$998,8,FALSE)</f>
        <v>1.0526315789473684</v>
      </c>
      <c r="Y20" s="50">
        <f>VLOOKUP($U20,AvgGoalStats!$A$3:$AE$998,10,FALSE)</f>
        <v>1</v>
      </c>
      <c r="Z20" s="50">
        <f>VLOOKUP($U20,AvgGoalStats!$A$3:$AE$998,11,FALSE)</f>
        <v>1.3157894736842106</v>
      </c>
      <c r="AA20" s="50">
        <f>VLOOKUP($U20,AvgGoalStats!$A$3:$AE$998,13,FALSE)</f>
        <v>1.4444444444444444</v>
      </c>
      <c r="AB20" s="50">
        <f>VLOOKUP($U20,AvgGoalStats!$A$3:$AE$998,14,FALSE)</f>
        <v>0.94736842105263153</v>
      </c>
      <c r="AC20" s="50">
        <f>VLOOKUP($U20,AvgGoalStats!$A$3:$AE$998,16,FALSE)</f>
        <v>1.2222222222222223</v>
      </c>
      <c r="AD20" s="50">
        <f>VLOOKUP($U20,AvgGoalStats!$A$3:$AE$998,17,FALSE)</f>
        <v>0.57894736842105265</v>
      </c>
      <c r="AE20" s="50">
        <f>VLOOKUP($U20,AvgGoalStats!$A$3:$AE$998,19,FALSE)</f>
        <v>0.66666666666666663</v>
      </c>
      <c r="AF20" s="50">
        <f>VLOOKUP($U20,AvgGoalStats!$A$3:$AE$998,20,FALSE)</f>
        <v>0.36842105263157893</v>
      </c>
      <c r="AG20" s="50">
        <f>VLOOKUP($U20,AvgGoalStats!$A$3:$AE$998,22,FALSE)</f>
        <v>0.55555555555555558</v>
      </c>
      <c r="AH20" s="50">
        <f>VLOOKUP($U20,AvgGoalStats!$A$3:$AE$998,23,FALSE)</f>
        <v>1.4210526315789473</v>
      </c>
      <c r="AI20" s="50">
        <f>VLOOKUP($U20,AvgGoalStats!$A$3:$AE$998,25,FALSE)</f>
        <v>1.2222222222222223</v>
      </c>
      <c r="AJ20" s="50">
        <f>VLOOKUP($U20,AvgGoalStats!$A$3:$AE$998,26,FALSE)</f>
        <v>0.47368421052631576</v>
      </c>
      <c r="AK20" s="50">
        <f>VLOOKUP($U20,AvgGoalStats!$A$3:$AE$998,28,FALSE)</f>
        <v>0.33333333333333331</v>
      </c>
      <c r="AL20" s="50">
        <f>VLOOKUP($U20,AvgGoalStats!$A$3:$AE$998,29,FALSE)</f>
        <v>0.94736842105263153</v>
      </c>
      <c r="AM20" s="50">
        <f>VLOOKUP($U20,AvgGoalStats!$A$3:$AE$998,31,FALSE)</f>
        <v>0.88888888888888884</v>
      </c>
    </row>
    <row r="21" spans="1:39" ht="14.4" hidden="1" thickTop="1" x14ac:dyDescent="0.3">
      <c r="A21" s="51">
        <f>VLOOKUP($S21,AvgGoalStats!$A$3:$AE$998,5,FALSE)</f>
        <v>2.3684210526315788</v>
      </c>
      <c r="B21" s="50">
        <f>VLOOKUP($S21,AvgGoalStats!$A$3:$AE$998,6,FALSE)</f>
        <v>2.4</v>
      </c>
      <c r="C21" s="50">
        <f>VLOOKUP($S21,AvgGoalStats!$A$3:$AE$998,8,FALSE)</f>
        <v>1.1052631578947369</v>
      </c>
      <c r="D21" s="50">
        <f>VLOOKUP($S21,AvgGoalStats!$A$3:$AE$998,9,FALSE)</f>
        <v>1.1000000000000001</v>
      </c>
      <c r="E21" s="50">
        <f>VLOOKUP($S21,AvgGoalStats!$A$3:$AE$998,11,FALSE)</f>
        <v>1.263157894736842</v>
      </c>
      <c r="F21" s="50">
        <f>VLOOKUP($S21,AvgGoalStats!$A$3:$AE$998,12,FALSE)</f>
        <v>1.3</v>
      </c>
      <c r="G21" s="50">
        <f>VLOOKUP($S21,AvgGoalStats!$A$3:$AE$998,14,FALSE)</f>
        <v>1.0526315789473684</v>
      </c>
      <c r="H21" s="50">
        <f>VLOOKUP($S21,AvgGoalStats!$A$3:$AE$998,15,FALSE)</f>
        <v>0.7</v>
      </c>
      <c r="I21" s="50">
        <f>VLOOKUP($S21,AvgGoalStats!$A$3:$AE$998,17,FALSE)</f>
        <v>0.57894736842105265</v>
      </c>
      <c r="J21" s="50">
        <f>VLOOKUP($S21,AvgGoalStats!$A$3:$AE$998,18,FALSE)</f>
        <v>0.2</v>
      </c>
      <c r="K21" s="50">
        <f>VLOOKUP($S21,AvgGoalStats!$A$3:$AE$998,20,FALSE)</f>
        <v>0.47368421052631576</v>
      </c>
      <c r="L21" s="50">
        <f>VLOOKUP($S21,AvgGoalStats!$A$3:$AE$998,21,FALSE)</f>
        <v>0.5</v>
      </c>
      <c r="M21" s="50">
        <f>VLOOKUP($S21,AvgGoalStats!$A$3:$AE$998,23,FALSE)</f>
        <v>1.3157894736842106</v>
      </c>
      <c r="N21" s="50">
        <f>VLOOKUP($S21,AvgGoalStats!$A$3:$AE$998,24,FALSE)</f>
        <v>1.7</v>
      </c>
      <c r="O21" s="50">
        <f>VLOOKUP($S21,AvgGoalStats!$A$3:$AE$998,26,FALSE)</f>
        <v>0.52631578947368418</v>
      </c>
      <c r="P21" s="50">
        <f>VLOOKUP($S21,AvgGoalStats!$A$3:$AE$998,27,FALSE)</f>
        <v>0.9</v>
      </c>
      <c r="Q21" s="50">
        <f>VLOOKUP($S21,AvgGoalStats!$A$3:$AE$998,29,FALSE)</f>
        <v>0.78947368421052633</v>
      </c>
      <c r="R21" s="50">
        <f>VLOOKUP($S21,AvgGoalStats!$A$3:$AE$998,30,FALSE)</f>
        <v>0.8</v>
      </c>
      <c r="S21" s="53" t="str">
        <f>Fixtures!A21</f>
        <v>Angers SCO</v>
      </c>
      <c r="T21" s="54">
        <f>Fixtures!D21</f>
        <v>43485</v>
      </c>
      <c r="U21" s="53" t="str">
        <f>Fixtures!B21</f>
        <v>Nantes</v>
      </c>
      <c r="V21" s="51">
        <f>VLOOKUP($U21,AvgGoalStats!$A$3:$AE$998,5,FALSE)</f>
        <v>2.65</v>
      </c>
      <c r="W21" s="50">
        <f>VLOOKUP($U21,AvgGoalStats!$A$3:$AE$998,7,FALSE)</f>
        <v>2.5</v>
      </c>
      <c r="X21" s="50">
        <f>VLOOKUP($U21,AvgGoalStats!$A$3:$AE$998,8,FALSE)</f>
        <v>1.3</v>
      </c>
      <c r="Y21" s="50">
        <f>VLOOKUP($U21,AvgGoalStats!$A$3:$AE$998,10,FALSE)</f>
        <v>0.8</v>
      </c>
      <c r="Z21" s="50">
        <f>VLOOKUP($U21,AvgGoalStats!$A$3:$AE$998,11,FALSE)</f>
        <v>1.35</v>
      </c>
      <c r="AA21" s="50">
        <f>VLOOKUP($U21,AvgGoalStats!$A$3:$AE$998,13,FALSE)</f>
        <v>1.7</v>
      </c>
      <c r="AB21" s="50">
        <f>VLOOKUP($U21,AvgGoalStats!$A$3:$AE$998,14,FALSE)</f>
        <v>1.1499999999999999</v>
      </c>
      <c r="AC21" s="50">
        <f>VLOOKUP($U21,AvgGoalStats!$A$3:$AE$998,16,FALSE)</f>
        <v>1.2</v>
      </c>
      <c r="AD21" s="50">
        <f>VLOOKUP($U21,AvgGoalStats!$A$3:$AE$998,17,FALSE)</f>
        <v>0.45</v>
      </c>
      <c r="AE21" s="50">
        <f>VLOOKUP($U21,AvgGoalStats!$A$3:$AE$998,19,FALSE)</f>
        <v>0.4</v>
      </c>
      <c r="AF21" s="50">
        <f>VLOOKUP($U21,AvgGoalStats!$A$3:$AE$998,20,FALSE)</f>
        <v>0.7</v>
      </c>
      <c r="AG21" s="50">
        <f>VLOOKUP($U21,AvgGoalStats!$A$3:$AE$998,22,FALSE)</f>
        <v>0.8</v>
      </c>
      <c r="AH21" s="50">
        <f>VLOOKUP($U21,AvgGoalStats!$A$3:$AE$998,23,FALSE)</f>
        <v>1.5</v>
      </c>
      <c r="AI21" s="50">
        <f>VLOOKUP($U21,AvgGoalStats!$A$3:$AE$998,25,FALSE)</f>
        <v>1.3</v>
      </c>
      <c r="AJ21" s="50">
        <f>VLOOKUP($U21,AvgGoalStats!$A$3:$AE$998,26,FALSE)</f>
        <v>0.85</v>
      </c>
      <c r="AK21" s="50">
        <f>VLOOKUP($U21,AvgGoalStats!$A$3:$AE$998,28,FALSE)</f>
        <v>0.4</v>
      </c>
      <c r="AL21" s="50">
        <f>VLOOKUP($U21,AvgGoalStats!$A$3:$AE$998,29,FALSE)</f>
        <v>0.65</v>
      </c>
      <c r="AM21" s="50">
        <f>VLOOKUP($U21,AvgGoalStats!$A$3:$AE$998,31,FALSE)</f>
        <v>0.9</v>
      </c>
    </row>
    <row r="22" spans="1:39" ht="14.4" hidden="1" thickTop="1" x14ac:dyDescent="0.3">
      <c r="A22" s="51">
        <f>VLOOKUP($S22,AvgGoalStats!$A$3:$AE$998,5,FALSE)</f>
        <v>2.3157894736842106</v>
      </c>
      <c r="B22" s="50">
        <f>VLOOKUP($S22,AvgGoalStats!$A$3:$AE$998,6,FALSE)</f>
        <v>2.7</v>
      </c>
      <c r="C22" s="50">
        <f>VLOOKUP($S22,AvgGoalStats!$A$3:$AE$998,8,FALSE)</f>
        <v>1.1578947368421053</v>
      </c>
      <c r="D22" s="50">
        <f>VLOOKUP($S22,AvgGoalStats!$A$3:$AE$998,9,FALSE)</f>
        <v>1.5</v>
      </c>
      <c r="E22" s="50">
        <f>VLOOKUP($S22,AvgGoalStats!$A$3:$AE$998,11,FALSE)</f>
        <v>1.1578947368421053</v>
      </c>
      <c r="F22" s="50">
        <f>VLOOKUP($S22,AvgGoalStats!$A$3:$AE$998,12,FALSE)</f>
        <v>1.2</v>
      </c>
      <c r="G22" s="50">
        <f>VLOOKUP($S22,AvgGoalStats!$A$3:$AE$998,14,FALSE)</f>
        <v>0.94736842105263153</v>
      </c>
      <c r="H22" s="50">
        <f>VLOOKUP($S22,AvgGoalStats!$A$3:$AE$998,15,FALSE)</f>
        <v>1.1000000000000001</v>
      </c>
      <c r="I22" s="50">
        <f>VLOOKUP($S22,AvgGoalStats!$A$3:$AE$998,17,FALSE)</f>
        <v>0.42105263157894735</v>
      </c>
      <c r="J22" s="50">
        <f>VLOOKUP($S22,AvgGoalStats!$A$3:$AE$998,18,FALSE)</f>
        <v>0.7</v>
      </c>
      <c r="K22" s="50">
        <f>VLOOKUP($S22,AvgGoalStats!$A$3:$AE$998,20,FALSE)</f>
        <v>0.52631578947368418</v>
      </c>
      <c r="L22" s="50">
        <f>VLOOKUP($S22,AvgGoalStats!$A$3:$AE$998,21,FALSE)</f>
        <v>0.4</v>
      </c>
      <c r="M22" s="50">
        <f>VLOOKUP($S22,AvgGoalStats!$A$3:$AE$998,23,FALSE)</f>
        <v>1.368421052631579</v>
      </c>
      <c r="N22" s="50">
        <f>VLOOKUP($S22,AvgGoalStats!$A$3:$AE$998,24,FALSE)</f>
        <v>1.6</v>
      </c>
      <c r="O22" s="50">
        <f>VLOOKUP($S22,AvgGoalStats!$A$3:$AE$998,26,FALSE)</f>
        <v>0.73684210526315785</v>
      </c>
      <c r="P22" s="50">
        <f>VLOOKUP($S22,AvgGoalStats!$A$3:$AE$998,27,FALSE)</f>
        <v>0.8</v>
      </c>
      <c r="Q22" s="50">
        <f>VLOOKUP($S22,AvgGoalStats!$A$3:$AE$998,29,FALSE)</f>
        <v>0.63157894736842102</v>
      </c>
      <c r="R22" s="50">
        <f>VLOOKUP($S22,AvgGoalStats!$A$3:$AE$998,30,FALSE)</f>
        <v>0.8</v>
      </c>
      <c r="S22" s="53" t="str">
        <f>Fixtures!A22</f>
        <v>Bordeaux</v>
      </c>
      <c r="T22" s="54">
        <f>Fixtures!D22</f>
        <v>43485</v>
      </c>
      <c r="U22" s="53" t="str">
        <f>Fixtures!B22</f>
        <v>Dijon</v>
      </c>
      <c r="V22" s="51">
        <f>VLOOKUP($U22,AvgGoalStats!$A$3:$AE$998,5,FALSE)</f>
        <v>2.5789473684210527</v>
      </c>
      <c r="W22" s="50">
        <f>VLOOKUP($U22,AvgGoalStats!$A$3:$AE$998,7,FALSE)</f>
        <v>2.6</v>
      </c>
      <c r="X22" s="50">
        <f>VLOOKUP($U22,AvgGoalStats!$A$3:$AE$998,8,FALSE)</f>
        <v>0.89473684210526316</v>
      </c>
      <c r="Y22" s="50">
        <f>VLOOKUP($U22,AvgGoalStats!$A$3:$AE$998,10,FALSE)</f>
        <v>1</v>
      </c>
      <c r="Z22" s="50">
        <f>VLOOKUP($U22,AvgGoalStats!$A$3:$AE$998,11,FALSE)</f>
        <v>1.6842105263157894</v>
      </c>
      <c r="AA22" s="50">
        <f>VLOOKUP($U22,AvgGoalStats!$A$3:$AE$998,13,FALSE)</f>
        <v>1.6</v>
      </c>
      <c r="AB22" s="50">
        <f>VLOOKUP($U22,AvgGoalStats!$A$3:$AE$998,14,FALSE)</f>
        <v>1.1578947368421053</v>
      </c>
      <c r="AC22" s="50">
        <f>VLOOKUP($U22,AvgGoalStats!$A$3:$AE$998,16,FALSE)</f>
        <v>0.8</v>
      </c>
      <c r="AD22" s="50">
        <f>VLOOKUP($U22,AvgGoalStats!$A$3:$AE$998,17,FALSE)</f>
        <v>0.26315789473684209</v>
      </c>
      <c r="AE22" s="50">
        <f>VLOOKUP($U22,AvgGoalStats!$A$3:$AE$998,19,FALSE)</f>
        <v>0.2</v>
      </c>
      <c r="AF22" s="50">
        <f>VLOOKUP($U22,AvgGoalStats!$A$3:$AE$998,20,FALSE)</f>
        <v>0.89473684210526316</v>
      </c>
      <c r="AG22" s="50">
        <f>VLOOKUP($U22,AvgGoalStats!$A$3:$AE$998,22,FALSE)</f>
        <v>0.6</v>
      </c>
      <c r="AH22" s="50">
        <f>VLOOKUP($U22,AvgGoalStats!$A$3:$AE$998,23,FALSE)</f>
        <v>1.4210526315789473</v>
      </c>
      <c r="AI22" s="50">
        <f>VLOOKUP($U22,AvgGoalStats!$A$3:$AE$998,25,FALSE)</f>
        <v>1.8</v>
      </c>
      <c r="AJ22" s="50">
        <f>VLOOKUP($U22,AvgGoalStats!$A$3:$AE$998,26,FALSE)</f>
        <v>0.63157894736842102</v>
      </c>
      <c r="AK22" s="50">
        <f>VLOOKUP($U22,AvgGoalStats!$A$3:$AE$998,28,FALSE)</f>
        <v>0.8</v>
      </c>
      <c r="AL22" s="50">
        <f>VLOOKUP($U22,AvgGoalStats!$A$3:$AE$998,29,FALSE)</f>
        <v>0.78947368421052633</v>
      </c>
      <c r="AM22" s="50">
        <f>VLOOKUP($U22,AvgGoalStats!$A$3:$AE$998,31,FALSE)</f>
        <v>1</v>
      </c>
    </row>
    <row r="23" spans="1:39" ht="14.4" hidden="1" thickTop="1" x14ac:dyDescent="0.3">
      <c r="A23" s="51">
        <f>VLOOKUP($S23,AvgGoalStats!$A$3:$AE$998,5,FALSE)</f>
        <v>2.5263157894736841</v>
      </c>
      <c r="B23" s="50">
        <f>VLOOKUP($S23,AvgGoalStats!$A$3:$AE$998,6,FALSE)</f>
        <v>2.7777777777777777</v>
      </c>
      <c r="C23" s="50">
        <f>VLOOKUP($S23,AvgGoalStats!$A$3:$AE$998,8,FALSE)</f>
        <v>1.0526315789473684</v>
      </c>
      <c r="D23" s="50">
        <f>VLOOKUP($S23,AvgGoalStats!$A$3:$AE$998,9,FALSE)</f>
        <v>1.2222222222222223</v>
      </c>
      <c r="E23" s="50">
        <f>VLOOKUP($S23,AvgGoalStats!$A$3:$AE$998,11,FALSE)</f>
        <v>1.4736842105263157</v>
      </c>
      <c r="F23" s="50">
        <f>VLOOKUP($S23,AvgGoalStats!$A$3:$AE$998,12,FALSE)</f>
        <v>1.5555555555555556</v>
      </c>
      <c r="G23" s="50">
        <f>VLOOKUP($S23,AvgGoalStats!$A$3:$AE$998,14,FALSE)</f>
        <v>1.1578947368421053</v>
      </c>
      <c r="H23" s="50">
        <f>VLOOKUP($S23,AvgGoalStats!$A$3:$AE$998,15,FALSE)</f>
        <v>1</v>
      </c>
      <c r="I23" s="50">
        <f>VLOOKUP($S23,AvgGoalStats!$A$3:$AE$998,17,FALSE)</f>
        <v>0.47368421052631576</v>
      </c>
      <c r="J23" s="50">
        <f>VLOOKUP($S23,AvgGoalStats!$A$3:$AE$998,18,FALSE)</f>
        <v>0.33333333333333331</v>
      </c>
      <c r="K23" s="50">
        <f>VLOOKUP($S23,AvgGoalStats!$A$3:$AE$998,20,FALSE)</f>
        <v>0.68421052631578949</v>
      </c>
      <c r="L23" s="50">
        <f>VLOOKUP($S23,AvgGoalStats!$A$3:$AE$998,21,FALSE)</f>
        <v>0.66666666666666663</v>
      </c>
      <c r="M23" s="50">
        <f>VLOOKUP($S23,AvgGoalStats!$A$3:$AE$998,23,FALSE)</f>
        <v>1.368421052631579</v>
      </c>
      <c r="N23" s="50">
        <f>VLOOKUP($S23,AvgGoalStats!$A$3:$AE$998,24,FALSE)</f>
        <v>1.7777777777777777</v>
      </c>
      <c r="O23" s="50">
        <f>VLOOKUP($S23,AvgGoalStats!$A$3:$AE$998,26,FALSE)</f>
        <v>0.57894736842105265</v>
      </c>
      <c r="P23" s="50">
        <f>VLOOKUP($S23,AvgGoalStats!$A$3:$AE$998,27,FALSE)</f>
        <v>0.88888888888888884</v>
      </c>
      <c r="Q23" s="50">
        <f>VLOOKUP($S23,AvgGoalStats!$A$3:$AE$998,29,FALSE)</f>
        <v>0.78947368421052633</v>
      </c>
      <c r="R23" s="50">
        <f>VLOOKUP($S23,AvgGoalStats!$A$3:$AE$998,30,FALSE)</f>
        <v>0.88888888888888884</v>
      </c>
      <c r="S23" s="53" t="str">
        <f>Fixtures!A23</f>
        <v>Caen</v>
      </c>
      <c r="T23" s="54">
        <f>Fixtures!D23</f>
        <v>43485</v>
      </c>
      <c r="U23" s="53" t="str">
        <f>Fixtures!B23</f>
        <v>Olympique Marseille</v>
      </c>
      <c r="V23" s="51">
        <f>VLOOKUP($U23,AvgGoalStats!$A$3:$AE$998,5,FALSE)</f>
        <v>3.2105263157894739</v>
      </c>
      <c r="W23" s="50">
        <f>VLOOKUP($U23,AvgGoalStats!$A$3:$AE$998,7,FALSE)</f>
        <v>3.6</v>
      </c>
      <c r="X23" s="50">
        <f>VLOOKUP($U23,AvgGoalStats!$A$3:$AE$998,8,FALSE)</f>
        <v>1.6842105263157894</v>
      </c>
      <c r="Y23" s="50">
        <f>VLOOKUP($U23,AvgGoalStats!$A$3:$AE$998,10,FALSE)</f>
        <v>1.4</v>
      </c>
      <c r="Z23" s="50">
        <f>VLOOKUP($U23,AvgGoalStats!$A$3:$AE$998,11,FALSE)</f>
        <v>1.5263157894736843</v>
      </c>
      <c r="AA23" s="50">
        <f>VLOOKUP($U23,AvgGoalStats!$A$3:$AE$998,13,FALSE)</f>
        <v>2.2000000000000002</v>
      </c>
      <c r="AB23" s="50">
        <f>VLOOKUP($U23,AvgGoalStats!$A$3:$AE$998,14,FALSE)</f>
        <v>1.263157894736842</v>
      </c>
      <c r="AC23" s="50">
        <f>VLOOKUP($U23,AvgGoalStats!$A$3:$AE$998,16,FALSE)</f>
        <v>1.3</v>
      </c>
      <c r="AD23" s="50">
        <f>VLOOKUP($U23,AvgGoalStats!$A$3:$AE$998,17,FALSE)</f>
        <v>0.73684210526315785</v>
      </c>
      <c r="AE23" s="50">
        <f>VLOOKUP($U23,AvgGoalStats!$A$3:$AE$998,19,FALSE)</f>
        <v>0.7</v>
      </c>
      <c r="AF23" s="50">
        <f>VLOOKUP($U23,AvgGoalStats!$A$3:$AE$998,20,FALSE)</f>
        <v>0.52631578947368418</v>
      </c>
      <c r="AG23" s="50">
        <f>VLOOKUP($U23,AvgGoalStats!$A$3:$AE$998,22,FALSE)</f>
        <v>0.6</v>
      </c>
      <c r="AH23" s="50">
        <f>VLOOKUP($U23,AvgGoalStats!$A$3:$AE$998,23,FALSE)</f>
        <v>1.9473684210526316</v>
      </c>
      <c r="AI23" s="50">
        <f>VLOOKUP($U23,AvgGoalStats!$A$3:$AE$998,25,FALSE)</f>
        <v>2.2999999999999998</v>
      </c>
      <c r="AJ23" s="50">
        <f>VLOOKUP($U23,AvgGoalStats!$A$3:$AE$998,26,FALSE)</f>
        <v>0.94736842105263153</v>
      </c>
      <c r="AK23" s="50">
        <f>VLOOKUP($U23,AvgGoalStats!$A$3:$AE$998,28,FALSE)</f>
        <v>0.7</v>
      </c>
      <c r="AL23" s="50">
        <f>VLOOKUP($U23,AvgGoalStats!$A$3:$AE$998,29,FALSE)</f>
        <v>1</v>
      </c>
      <c r="AM23" s="50">
        <f>VLOOKUP($U23,AvgGoalStats!$A$3:$AE$998,31,FALSE)</f>
        <v>1.6</v>
      </c>
    </row>
    <row r="24" spans="1:39" ht="14.4" hidden="1" thickTop="1" x14ac:dyDescent="0.3">
      <c r="A24" s="51">
        <f>VLOOKUP($S24,AvgGoalStats!$A$3:$AE$998,5,FALSE)</f>
        <v>2.8</v>
      </c>
      <c r="B24" s="50">
        <f>VLOOKUP($S24,AvgGoalStats!$A$3:$AE$998,6,FALSE)</f>
        <v>2.6666666666666665</v>
      </c>
      <c r="C24" s="50">
        <f>VLOOKUP($S24,AvgGoalStats!$A$3:$AE$998,8,FALSE)</f>
        <v>1.45</v>
      </c>
      <c r="D24" s="50">
        <f>VLOOKUP($S24,AvgGoalStats!$A$3:$AE$998,9,FALSE)</f>
        <v>1.4444444444444444</v>
      </c>
      <c r="E24" s="50">
        <f>VLOOKUP($S24,AvgGoalStats!$A$3:$AE$998,11,FALSE)</f>
        <v>1.35</v>
      </c>
      <c r="F24" s="50">
        <f>VLOOKUP($S24,AvgGoalStats!$A$3:$AE$998,12,FALSE)</f>
        <v>1.2222222222222223</v>
      </c>
      <c r="G24" s="50">
        <f>VLOOKUP($S24,AvgGoalStats!$A$3:$AE$998,14,FALSE)</f>
        <v>1.25</v>
      </c>
      <c r="H24" s="50">
        <f>VLOOKUP($S24,AvgGoalStats!$A$3:$AE$998,15,FALSE)</f>
        <v>1.3333333333333333</v>
      </c>
      <c r="I24" s="50">
        <f>VLOOKUP($S24,AvgGoalStats!$A$3:$AE$998,17,FALSE)</f>
        <v>0.8</v>
      </c>
      <c r="J24" s="50">
        <f>VLOOKUP($S24,AvgGoalStats!$A$3:$AE$998,18,FALSE)</f>
        <v>0.77777777777777779</v>
      </c>
      <c r="K24" s="50">
        <f>VLOOKUP($S24,AvgGoalStats!$A$3:$AE$998,20,FALSE)</f>
        <v>0.45</v>
      </c>
      <c r="L24" s="50">
        <f>VLOOKUP($S24,AvgGoalStats!$A$3:$AE$998,21,FALSE)</f>
        <v>0.55555555555555558</v>
      </c>
      <c r="M24" s="50">
        <f>VLOOKUP($S24,AvgGoalStats!$A$3:$AE$998,23,FALSE)</f>
        <v>1.55</v>
      </c>
      <c r="N24" s="50">
        <f>VLOOKUP($S24,AvgGoalStats!$A$3:$AE$998,24,FALSE)</f>
        <v>1.3333333333333333</v>
      </c>
      <c r="O24" s="50">
        <f>VLOOKUP($S24,AvgGoalStats!$A$3:$AE$998,26,FALSE)</f>
        <v>0.65</v>
      </c>
      <c r="P24" s="50">
        <f>VLOOKUP($S24,AvgGoalStats!$A$3:$AE$998,27,FALSE)</f>
        <v>0.66666666666666663</v>
      </c>
      <c r="Q24" s="50">
        <f>VLOOKUP($S24,AvgGoalStats!$A$3:$AE$998,29,FALSE)</f>
        <v>0.9</v>
      </c>
      <c r="R24" s="50">
        <f>VLOOKUP($S24,AvgGoalStats!$A$3:$AE$998,30,FALSE)</f>
        <v>0.66666666666666663</v>
      </c>
      <c r="S24" s="53" t="str">
        <f>Fixtures!A24</f>
        <v>Rennes</v>
      </c>
      <c r="T24" s="54">
        <f>Fixtures!D24</f>
        <v>43485</v>
      </c>
      <c r="U24" s="53" t="str">
        <f>Fixtures!B24</f>
        <v>Montpellier</v>
      </c>
      <c r="V24" s="51">
        <f>VLOOKUP($U24,AvgGoalStats!$A$3:$AE$998,5,FALSE)</f>
        <v>2.2105263157894739</v>
      </c>
      <c r="W24" s="50">
        <f>VLOOKUP($U24,AvgGoalStats!$A$3:$AE$998,7,FALSE)</f>
        <v>2.3333333333333335</v>
      </c>
      <c r="X24" s="50">
        <f>VLOOKUP($U24,AvgGoalStats!$A$3:$AE$998,8,FALSE)</f>
        <v>1.368421052631579</v>
      </c>
      <c r="Y24" s="50">
        <f>VLOOKUP($U24,AvgGoalStats!$A$3:$AE$998,10,FALSE)</f>
        <v>1.3333333333333333</v>
      </c>
      <c r="Z24" s="50">
        <f>VLOOKUP($U24,AvgGoalStats!$A$3:$AE$998,11,FALSE)</f>
        <v>0.84210526315789469</v>
      </c>
      <c r="AA24" s="50">
        <f>VLOOKUP($U24,AvgGoalStats!$A$3:$AE$998,13,FALSE)</f>
        <v>1</v>
      </c>
      <c r="AB24" s="50">
        <f>VLOOKUP($U24,AvgGoalStats!$A$3:$AE$998,14,FALSE)</f>
        <v>0.73684210526315785</v>
      </c>
      <c r="AC24" s="50">
        <f>VLOOKUP($U24,AvgGoalStats!$A$3:$AE$998,16,FALSE)</f>
        <v>0.66666666666666663</v>
      </c>
      <c r="AD24" s="50">
        <f>VLOOKUP($U24,AvgGoalStats!$A$3:$AE$998,17,FALSE)</f>
        <v>0.52631578947368418</v>
      </c>
      <c r="AE24" s="50">
        <f>VLOOKUP($U24,AvgGoalStats!$A$3:$AE$998,19,FALSE)</f>
        <v>0.44444444444444442</v>
      </c>
      <c r="AF24" s="50">
        <f>VLOOKUP($U24,AvgGoalStats!$A$3:$AE$998,20,FALSE)</f>
        <v>0.21052631578947367</v>
      </c>
      <c r="AG24" s="50">
        <f>VLOOKUP($U24,AvgGoalStats!$A$3:$AE$998,22,FALSE)</f>
        <v>0.22222222222222221</v>
      </c>
      <c r="AH24" s="50">
        <f>VLOOKUP($U24,AvgGoalStats!$A$3:$AE$998,23,FALSE)</f>
        <v>1.4736842105263157</v>
      </c>
      <c r="AI24" s="50">
        <f>VLOOKUP($U24,AvgGoalStats!$A$3:$AE$998,25,FALSE)</f>
        <v>1.6666666666666667</v>
      </c>
      <c r="AJ24" s="50">
        <f>VLOOKUP($U24,AvgGoalStats!$A$3:$AE$998,26,FALSE)</f>
        <v>0.84210526315789469</v>
      </c>
      <c r="AK24" s="50">
        <f>VLOOKUP($U24,AvgGoalStats!$A$3:$AE$998,28,FALSE)</f>
        <v>0.88888888888888884</v>
      </c>
      <c r="AL24" s="50">
        <f>VLOOKUP($U24,AvgGoalStats!$A$3:$AE$998,29,FALSE)</f>
        <v>0.63157894736842102</v>
      </c>
      <c r="AM24" s="50">
        <f>VLOOKUP($U24,AvgGoalStats!$A$3:$AE$998,31,FALSE)</f>
        <v>0.77777777777777779</v>
      </c>
    </row>
    <row r="25" spans="1:39" ht="14.4" hidden="1" thickTop="1" x14ac:dyDescent="0.3">
      <c r="A25" s="51">
        <f>VLOOKUP($S25,AvgGoalStats!$A$3:$AE$998,5,FALSE)</f>
        <v>2.7</v>
      </c>
      <c r="B25" s="50">
        <f>VLOOKUP($S25,AvgGoalStats!$A$3:$AE$998,6,FALSE)</f>
        <v>2.8</v>
      </c>
      <c r="C25" s="50">
        <f>VLOOKUP($S25,AvgGoalStats!$A$3:$AE$998,8,FALSE)</f>
        <v>1.55</v>
      </c>
      <c r="D25" s="50">
        <f>VLOOKUP($S25,AvgGoalStats!$A$3:$AE$998,9,FALSE)</f>
        <v>2.1</v>
      </c>
      <c r="E25" s="50">
        <f>VLOOKUP($S25,AvgGoalStats!$A$3:$AE$998,11,FALSE)</f>
        <v>1.1499999999999999</v>
      </c>
      <c r="F25" s="50">
        <f>VLOOKUP($S25,AvgGoalStats!$A$3:$AE$998,12,FALSE)</f>
        <v>0.7</v>
      </c>
      <c r="G25" s="50">
        <f>VLOOKUP($S25,AvgGoalStats!$A$3:$AE$998,14,FALSE)</f>
        <v>1.05</v>
      </c>
      <c r="H25" s="50">
        <f>VLOOKUP($S25,AvgGoalStats!$A$3:$AE$998,15,FALSE)</f>
        <v>1.3</v>
      </c>
      <c r="I25" s="50">
        <f>VLOOKUP($S25,AvgGoalStats!$A$3:$AE$998,17,FALSE)</f>
        <v>0.65</v>
      </c>
      <c r="J25" s="50">
        <f>VLOOKUP($S25,AvgGoalStats!$A$3:$AE$998,18,FALSE)</f>
        <v>0.8</v>
      </c>
      <c r="K25" s="50">
        <f>VLOOKUP($S25,AvgGoalStats!$A$3:$AE$998,20,FALSE)</f>
        <v>0.4</v>
      </c>
      <c r="L25" s="50">
        <f>VLOOKUP($S25,AvgGoalStats!$A$3:$AE$998,21,FALSE)</f>
        <v>0.5</v>
      </c>
      <c r="M25" s="50">
        <f>VLOOKUP($S25,AvgGoalStats!$A$3:$AE$998,23,FALSE)</f>
        <v>1.65</v>
      </c>
      <c r="N25" s="50">
        <f>VLOOKUP($S25,AvgGoalStats!$A$3:$AE$998,24,FALSE)</f>
        <v>1.5</v>
      </c>
      <c r="O25" s="50">
        <f>VLOOKUP($S25,AvgGoalStats!$A$3:$AE$998,26,FALSE)</f>
        <v>0.9</v>
      </c>
      <c r="P25" s="50">
        <f>VLOOKUP($S25,AvgGoalStats!$A$3:$AE$998,27,FALSE)</f>
        <v>1.3</v>
      </c>
      <c r="Q25" s="50">
        <f>VLOOKUP($S25,AvgGoalStats!$A$3:$AE$998,29,FALSE)</f>
        <v>0.75</v>
      </c>
      <c r="R25" s="50">
        <f>VLOOKUP($S25,AvgGoalStats!$A$3:$AE$998,30,FALSE)</f>
        <v>0.2</v>
      </c>
      <c r="S25" s="53" t="str">
        <f>Fixtures!A25</f>
        <v>Saint-Étienne</v>
      </c>
      <c r="T25" s="54">
        <f>Fixtures!D25</f>
        <v>43485</v>
      </c>
      <c r="U25" s="53" t="str">
        <f>Fixtures!B25</f>
        <v>Olympique Lyonnais</v>
      </c>
      <c r="V25" s="51">
        <f>VLOOKUP($U25,AvgGoalStats!$A$3:$AE$998,5,FALSE)</f>
        <v>2.85</v>
      </c>
      <c r="W25" s="50">
        <f>VLOOKUP($U25,AvgGoalStats!$A$3:$AE$998,7,FALSE)</f>
        <v>3.5555555555555554</v>
      </c>
      <c r="X25" s="50">
        <f>VLOOKUP($U25,AvgGoalStats!$A$3:$AE$998,8,FALSE)</f>
        <v>1.65</v>
      </c>
      <c r="Y25" s="50">
        <f>VLOOKUP($U25,AvgGoalStats!$A$3:$AE$998,10,FALSE)</f>
        <v>1.7777777777777777</v>
      </c>
      <c r="Z25" s="50">
        <f>VLOOKUP($U25,AvgGoalStats!$A$3:$AE$998,11,FALSE)</f>
        <v>1.2</v>
      </c>
      <c r="AA25" s="50">
        <f>VLOOKUP($U25,AvgGoalStats!$A$3:$AE$998,13,FALSE)</f>
        <v>1.7777777777777777</v>
      </c>
      <c r="AB25" s="50">
        <f>VLOOKUP($U25,AvgGoalStats!$A$3:$AE$998,14,FALSE)</f>
        <v>1.1000000000000001</v>
      </c>
      <c r="AC25" s="50">
        <f>VLOOKUP($U25,AvgGoalStats!$A$3:$AE$998,16,FALSE)</f>
        <v>1.1111111111111112</v>
      </c>
      <c r="AD25" s="50">
        <f>VLOOKUP($U25,AvgGoalStats!$A$3:$AE$998,17,FALSE)</f>
        <v>0.6</v>
      </c>
      <c r="AE25" s="50">
        <f>VLOOKUP($U25,AvgGoalStats!$A$3:$AE$998,19,FALSE)</f>
        <v>0.44444444444444442</v>
      </c>
      <c r="AF25" s="50">
        <f>VLOOKUP($U25,AvgGoalStats!$A$3:$AE$998,20,FALSE)</f>
        <v>0.5</v>
      </c>
      <c r="AG25" s="50">
        <f>VLOOKUP($U25,AvgGoalStats!$A$3:$AE$998,22,FALSE)</f>
        <v>0.66666666666666663</v>
      </c>
      <c r="AH25" s="50">
        <f>VLOOKUP($U25,AvgGoalStats!$A$3:$AE$998,23,FALSE)</f>
        <v>1.75</v>
      </c>
      <c r="AI25" s="50">
        <f>VLOOKUP($U25,AvgGoalStats!$A$3:$AE$998,25,FALSE)</f>
        <v>2.4444444444444446</v>
      </c>
      <c r="AJ25" s="50">
        <f>VLOOKUP($U25,AvgGoalStats!$A$3:$AE$998,26,FALSE)</f>
        <v>1.05</v>
      </c>
      <c r="AK25" s="50">
        <f>VLOOKUP($U25,AvgGoalStats!$A$3:$AE$998,28,FALSE)</f>
        <v>1.3333333333333333</v>
      </c>
      <c r="AL25" s="50">
        <f>VLOOKUP($U25,AvgGoalStats!$A$3:$AE$998,29,FALSE)</f>
        <v>0.7</v>
      </c>
      <c r="AM25" s="50">
        <f>VLOOKUP($U25,AvgGoalStats!$A$3:$AE$998,31,FALSE)</f>
        <v>1.1111111111111112</v>
      </c>
    </row>
    <row r="26" spans="1:39" ht="14.4" hidden="1" thickTop="1" x14ac:dyDescent="0.3">
      <c r="A26" s="51">
        <f>VLOOKUP($S26,AvgGoalStats!$A$3:$AE$998,5,FALSE)</f>
        <v>2.625</v>
      </c>
      <c r="B26" s="50">
        <f>VLOOKUP($S26,AvgGoalStats!$A$3:$AE$998,6,FALSE)</f>
        <v>3</v>
      </c>
      <c r="C26" s="50">
        <f>VLOOKUP($S26,AvgGoalStats!$A$3:$AE$998,8,FALSE)</f>
        <v>1.1875</v>
      </c>
      <c r="D26" s="50">
        <f>VLOOKUP($S26,AvgGoalStats!$A$3:$AE$998,9,FALSE)</f>
        <v>1.375</v>
      </c>
      <c r="E26" s="50">
        <f>VLOOKUP($S26,AvgGoalStats!$A$3:$AE$998,11,FALSE)</f>
        <v>1.4375</v>
      </c>
      <c r="F26" s="50">
        <f>VLOOKUP($S26,AvgGoalStats!$A$3:$AE$998,12,FALSE)</f>
        <v>1.625</v>
      </c>
      <c r="G26" s="50">
        <f>VLOOKUP($S26,AvgGoalStats!$A$3:$AE$998,14,FALSE)</f>
        <v>0.875</v>
      </c>
      <c r="H26" s="50">
        <f>VLOOKUP($S26,AvgGoalStats!$A$3:$AE$998,15,FALSE)</f>
        <v>1.375</v>
      </c>
      <c r="I26" s="50">
        <f>VLOOKUP($S26,AvgGoalStats!$A$3:$AE$998,17,FALSE)</f>
        <v>0.3125</v>
      </c>
      <c r="J26" s="50">
        <f>VLOOKUP($S26,AvgGoalStats!$A$3:$AE$998,18,FALSE)</f>
        <v>0.5</v>
      </c>
      <c r="K26" s="50">
        <f>VLOOKUP($S26,AvgGoalStats!$A$3:$AE$998,20,FALSE)</f>
        <v>0.5625</v>
      </c>
      <c r="L26" s="50">
        <f>VLOOKUP($S26,AvgGoalStats!$A$3:$AE$998,21,FALSE)</f>
        <v>0.875</v>
      </c>
      <c r="M26" s="50">
        <f>VLOOKUP($S26,AvgGoalStats!$A$3:$AE$998,23,FALSE)</f>
        <v>1.75</v>
      </c>
      <c r="N26" s="50">
        <f>VLOOKUP($S26,AvgGoalStats!$A$3:$AE$998,24,FALSE)</f>
        <v>1.625</v>
      </c>
      <c r="O26" s="50">
        <f>VLOOKUP($S26,AvgGoalStats!$A$3:$AE$998,26,FALSE)</f>
        <v>0.875</v>
      </c>
      <c r="P26" s="50">
        <f>VLOOKUP($S26,AvgGoalStats!$A$3:$AE$998,27,FALSE)</f>
        <v>0.875</v>
      </c>
      <c r="Q26" s="50">
        <f>VLOOKUP($S26,AvgGoalStats!$A$3:$AE$998,29,FALSE)</f>
        <v>0.875</v>
      </c>
      <c r="R26" s="50">
        <f>VLOOKUP($S26,AvgGoalStats!$A$3:$AE$998,30,FALSE)</f>
        <v>0.75</v>
      </c>
      <c r="S26" s="53" t="str">
        <f>Fixtures!A26</f>
        <v>Schalke 04</v>
      </c>
      <c r="T26" s="54">
        <f>Fixtures!D26</f>
        <v>43485</v>
      </c>
      <c r="U26" s="53" t="str">
        <f>Fixtures!B26</f>
        <v>Wolfsburg</v>
      </c>
      <c r="V26" s="51">
        <f>VLOOKUP($U26,AvgGoalStats!$A$3:$AE$998,5,FALSE)</f>
        <v>2.8823529411764706</v>
      </c>
      <c r="W26" s="50">
        <f>VLOOKUP($U26,AvgGoalStats!$A$3:$AE$998,7,FALSE)</f>
        <v>2.75</v>
      </c>
      <c r="X26" s="50">
        <f>VLOOKUP($U26,AvgGoalStats!$A$3:$AE$998,8,FALSE)</f>
        <v>1.588235294117647</v>
      </c>
      <c r="Y26" s="50">
        <f>VLOOKUP($U26,AvgGoalStats!$A$3:$AE$998,10,FALSE)</f>
        <v>1.75</v>
      </c>
      <c r="Z26" s="50">
        <f>VLOOKUP($U26,AvgGoalStats!$A$3:$AE$998,11,FALSE)</f>
        <v>1.2941176470588236</v>
      </c>
      <c r="AA26" s="50">
        <f>VLOOKUP($U26,AvgGoalStats!$A$3:$AE$998,13,FALSE)</f>
        <v>1</v>
      </c>
      <c r="AB26" s="50">
        <f>VLOOKUP($U26,AvgGoalStats!$A$3:$AE$998,14,FALSE)</f>
        <v>1.1764705882352942</v>
      </c>
      <c r="AC26" s="50">
        <f>VLOOKUP($U26,AvgGoalStats!$A$3:$AE$998,16,FALSE)</f>
        <v>1</v>
      </c>
      <c r="AD26" s="50">
        <f>VLOOKUP($U26,AvgGoalStats!$A$3:$AE$998,17,FALSE)</f>
        <v>0.6470588235294118</v>
      </c>
      <c r="AE26" s="50">
        <f>VLOOKUP($U26,AvgGoalStats!$A$3:$AE$998,19,FALSE)</f>
        <v>0.625</v>
      </c>
      <c r="AF26" s="50">
        <f>VLOOKUP($U26,AvgGoalStats!$A$3:$AE$998,20,FALSE)</f>
        <v>0.52941176470588236</v>
      </c>
      <c r="AG26" s="50">
        <f>VLOOKUP($U26,AvgGoalStats!$A$3:$AE$998,22,FALSE)</f>
        <v>0.375</v>
      </c>
      <c r="AH26" s="50">
        <f>VLOOKUP($U26,AvgGoalStats!$A$3:$AE$998,23,FALSE)</f>
        <v>1.7058823529411764</v>
      </c>
      <c r="AI26" s="50">
        <f>VLOOKUP($U26,AvgGoalStats!$A$3:$AE$998,25,FALSE)</f>
        <v>1.75</v>
      </c>
      <c r="AJ26" s="50">
        <f>VLOOKUP($U26,AvgGoalStats!$A$3:$AE$998,26,FALSE)</f>
        <v>0.94117647058823528</v>
      </c>
      <c r="AK26" s="50">
        <f>VLOOKUP($U26,AvgGoalStats!$A$3:$AE$998,28,FALSE)</f>
        <v>1.125</v>
      </c>
      <c r="AL26" s="50">
        <f>VLOOKUP($U26,AvgGoalStats!$A$3:$AE$998,29,FALSE)</f>
        <v>0.76470588235294112</v>
      </c>
      <c r="AM26" s="50">
        <f>VLOOKUP($U26,AvgGoalStats!$A$3:$AE$998,31,FALSE)</f>
        <v>0.625</v>
      </c>
    </row>
    <row r="27" spans="1:39" ht="14.4" hidden="1" thickTop="1" x14ac:dyDescent="0.3">
      <c r="A27" s="51">
        <f>VLOOKUP($S27,AvgGoalStats!$A$3:$AE$998,5,FALSE)</f>
        <v>3.0588235294117645</v>
      </c>
      <c r="B27" s="50">
        <f>VLOOKUP($S27,AvgGoalStats!$A$3:$AE$998,6,FALSE)</f>
        <v>2.2222222222222223</v>
      </c>
      <c r="C27" s="50">
        <f>VLOOKUP($S27,AvgGoalStats!$A$3:$AE$998,8,FALSE)</f>
        <v>0.82352941176470584</v>
      </c>
      <c r="D27" s="50">
        <f>VLOOKUP($S27,AvgGoalStats!$A$3:$AE$998,9,FALSE)</f>
        <v>1</v>
      </c>
      <c r="E27" s="50">
        <f>VLOOKUP($S27,AvgGoalStats!$A$3:$AE$998,11,FALSE)</f>
        <v>2.2352941176470589</v>
      </c>
      <c r="F27" s="50">
        <f>VLOOKUP($S27,AvgGoalStats!$A$3:$AE$998,12,FALSE)</f>
        <v>1.2222222222222223</v>
      </c>
      <c r="G27" s="50">
        <f>VLOOKUP($S27,AvgGoalStats!$A$3:$AE$998,14,FALSE)</f>
        <v>1.1176470588235294</v>
      </c>
      <c r="H27" s="50">
        <f>VLOOKUP($S27,AvgGoalStats!$A$3:$AE$998,15,FALSE)</f>
        <v>0.55555555555555558</v>
      </c>
      <c r="I27" s="50">
        <f>VLOOKUP($S27,AvgGoalStats!$A$3:$AE$998,17,FALSE)</f>
        <v>0.17647058823529413</v>
      </c>
      <c r="J27" s="50">
        <f>VLOOKUP($S27,AvgGoalStats!$A$3:$AE$998,18,FALSE)</f>
        <v>0.22222222222222221</v>
      </c>
      <c r="K27" s="50">
        <f>VLOOKUP($S27,AvgGoalStats!$A$3:$AE$998,20,FALSE)</f>
        <v>0.94117647058823528</v>
      </c>
      <c r="L27" s="50">
        <f>VLOOKUP($S27,AvgGoalStats!$A$3:$AE$998,21,FALSE)</f>
        <v>0.33333333333333331</v>
      </c>
      <c r="M27" s="50">
        <f>VLOOKUP($S27,AvgGoalStats!$A$3:$AE$998,23,FALSE)</f>
        <v>1.9411764705882353</v>
      </c>
      <c r="N27" s="50">
        <f>VLOOKUP($S27,AvgGoalStats!$A$3:$AE$998,24,FALSE)</f>
        <v>1.6666666666666667</v>
      </c>
      <c r="O27" s="50">
        <f>VLOOKUP($S27,AvgGoalStats!$A$3:$AE$998,26,FALSE)</f>
        <v>0.6470588235294118</v>
      </c>
      <c r="P27" s="50">
        <f>VLOOKUP($S27,AvgGoalStats!$A$3:$AE$998,27,FALSE)</f>
        <v>0.77777777777777779</v>
      </c>
      <c r="Q27" s="50">
        <f>VLOOKUP($S27,AvgGoalStats!$A$3:$AE$998,29,FALSE)</f>
        <v>1.2941176470588236</v>
      </c>
      <c r="R27" s="50">
        <f>VLOOKUP($S27,AvgGoalStats!$A$3:$AE$998,30,FALSE)</f>
        <v>0.88888888888888884</v>
      </c>
      <c r="S27" s="53" t="str">
        <f>Fixtures!A27</f>
        <v>Nürnberg</v>
      </c>
      <c r="T27" s="54">
        <f>Fixtures!D27</f>
        <v>43485</v>
      </c>
      <c r="U27" s="53" t="str">
        <f>Fixtures!B27</f>
        <v>Hertha BSC</v>
      </c>
      <c r="V27" s="51">
        <f>VLOOKUP($U27,AvgGoalStats!$A$3:$AE$998,5,FALSE)</f>
        <v>3.1333333333333333</v>
      </c>
      <c r="W27" s="50">
        <f>VLOOKUP($U27,AvgGoalStats!$A$3:$AE$998,7,FALSE)</f>
        <v>3.125</v>
      </c>
      <c r="X27" s="50">
        <f>VLOOKUP($U27,AvgGoalStats!$A$3:$AE$998,8,FALSE)</f>
        <v>1.6666666666666667</v>
      </c>
      <c r="Y27" s="50">
        <f>VLOOKUP($U27,AvgGoalStats!$A$3:$AE$998,10,FALSE)</f>
        <v>1.375</v>
      </c>
      <c r="Z27" s="50">
        <f>VLOOKUP($U27,AvgGoalStats!$A$3:$AE$998,11,FALSE)</f>
        <v>1.4666666666666666</v>
      </c>
      <c r="AA27" s="50">
        <f>VLOOKUP($U27,AvgGoalStats!$A$3:$AE$998,13,FALSE)</f>
        <v>1.75</v>
      </c>
      <c r="AB27" s="50">
        <f>VLOOKUP($U27,AvgGoalStats!$A$3:$AE$998,14,FALSE)</f>
        <v>1.6666666666666667</v>
      </c>
      <c r="AC27" s="50">
        <f>VLOOKUP($U27,AvgGoalStats!$A$3:$AE$998,16,FALSE)</f>
        <v>1.125</v>
      </c>
      <c r="AD27" s="50">
        <f>VLOOKUP($U27,AvgGoalStats!$A$3:$AE$998,17,FALSE)</f>
        <v>0.93333333333333335</v>
      </c>
      <c r="AE27" s="50">
        <f>VLOOKUP($U27,AvgGoalStats!$A$3:$AE$998,19,FALSE)</f>
        <v>0.5</v>
      </c>
      <c r="AF27" s="50">
        <f>VLOOKUP($U27,AvgGoalStats!$A$3:$AE$998,20,FALSE)</f>
        <v>0.73333333333333328</v>
      </c>
      <c r="AG27" s="50">
        <f>VLOOKUP($U27,AvgGoalStats!$A$3:$AE$998,22,FALSE)</f>
        <v>0.625</v>
      </c>
      <c r="AH27" s="50">
        <f>VLOOKUP($U27,AvgGoalStats!$A$3:$AE$998,23,FALSE)</f>
        <v>1.4666666666666666</v>
      </c>
      <c r="AI27" s="50">
        <f>VLOOKUP($U27,AvgGoalStats!$A$3:$AE$998,25,FALSE)</f>
        <v>2</v>
      </c>
      <c r="AJ27" s="50">
        <f>VLOOKUP($U27,AvgGoalStats!$A$3:$AE$998,26,FALSE)</f>
        <v>0.73333333333333328</v>
      </c>
      <c r="AK27" s="50">
        <f>VLOOKUP($U27,AvgGoalStats!$A$3:$AE$998,28,FALSE)</f>
        <v>0.875</v>
      </c>
      <c r="AL27" s="50">
        <f>VLOOKUP($U27,AvgGoalStats!$A$3:$AE$998,29,FALSE)</f>
        <v>0.73333333333333328</v>
      </c>
      <c r="AM27" s="50">
        <f>VLOOKUP($U27,AvgGoalStats!$A$3:$AE$998,31,FALSE)</f>
        <v>1.125</v>
      </c>
    </row>
    <row r="28" spans="1:39" ht="14.4" hidden="1" thickTop="1" x14ac:dyDescent="0.3">
      <c r="A28" s="51">
        <f>VLOOKUP($S28,AvgGoalStats!$A$3:$AE$998,5,FALSE)</f>
        <v>1.9333333333333333</v>
      </c>
      <c r="B28" s="50">
        <f>VLOOKUP($S28,AvgGoalStats!$A$3:$AE$998,6,FALSE)</f>
        <v>1.5</v>
      </c>
      <c r="C28" s="50">
        <f>VLOOKUP($S28,AvgGoalStats!$A$3:$AE$998,8,FALSE)</f>
        <v>0.73333333333333328</v>
      </c>
      <c r="D28" s="50">
        <f>VLOOKUP($S28,AvgGoalStats!$A$3:$AE$998,9,FALSE)</f>
        <v>0.66666666666666663</v>
      </c>
      <c r="E28" s="50">
        <f>VLOOKUP($S28,AvgGoalStats!$A$3:$AE$998,11,FALSE)</f>
        <v>1.2</v>
      </c>
      <c r="F28" s="50">
        <f>VLOOKUP($S28,AvgGoalStats!$A$3:$AE$998,12,FALSE)</f>
        <v>0.83333333333333337</v>
      </c>
      <c r="G28" s="50">
        <f>VLOOKUP($S28,AvgGoalStats!$A$3:$AE$998,14,FALSE)</f>
        <v>0.93333333333333335</v>
      </c>
      <c r="H28" s="50">
        <f>VLOOKUP($S28,AvgGoalStats!$A$3:$AE$998,15,FALSE)</f>
        <v>0.66666666666666663</v>
      </c>
      <c r="I28" s="50">
        <f>VLOOKUP($S28,AvgGoalStats!$A$3:$AE$998,17,FALSE)</f>
        <v>0.33333333333333331</v>
      </c>
      <c r="J28" s="50">
        <f>VLOOKUP($S28,AvgGoalStats!$A$3:$AE$998,18,FALSE)</f>
        <v>0.33333333333333331</v>
      </c>
      <c r="K28" s="50">
        <f>VLOOKUP($S28,AvgGoalStats!$A$3:$AE$998,20,FALSE)</f>
        <v>0.6</v>
      </c>
      <c r="L28" s="50">
        <f>VLOOKUP($S28,AvgGoalStats!$A$3:$AE$998,21,FALSE)</f>
        <v>0.33333333333333331</v>
      </c>
      <c r="M28" s="50">
        <f>VLOOKUP($S28,AvgGoalStats!$A$3:$AE$998,23,FALSE)</f>
        <v>1</v>
      </c>
      <c r="N28" s="50">
        <f>VLOOKUP($S28,AvgGoalStats!$A$3:$AE$998,24,FALSE)</f>
        <v>0.83333333333333337</v>
      </c>
      <c r="O28" s="50">
        <f>VLOOKUP($S28,AvgGoalStats!$A$3:$AE$998,26,FALSE)</f>
        <v>0.4</v>
      </c>
      <c r="P28" s="50">
        <f>VLOOKUP($S28,AvgGoalStats!$A$3:$AE$998,27,FALSE)</f>
        <v>0.33333333333333331</v>
      </c>
      <c r="Q28" s="50">
        <f>VLOOKUP($S28,AvgGoalStats!$A$3:$AE$998,29,FALSE)</f>
        <v>0.6</v>
      </c>
      <c r="R28" s="50">
        <f>VLOOKUP($S28,AvgGoalStats!$A$3:$AE$998,30,FALSE)</f>
        <v>0.5</v>
      </c>
      <c r="S28" s="53" t="str">
        <f>Fixtures!A28</f>
        <v>Boavista</v>
      </c>
      <c r="T28" s="54">
        <f>Fixtures!D28</f>
        <v>43485</v>
      </c>
      <c r="U28" s="53" t="str">
        <f>Fixtures!B28</f>
        <v>Portimonense</v>
      </c>
      <c r="V28" s="51">
        <f>VLOOKUP($U28,AvgGoalStats!$A$3:$AE$998,5,FALSE)</f>
        <v>2.6428571428571428</v>
      </c>
      <c r="W28" s="50">
        <f>VLOOKUP($U28,AvgGoalStats!$A$3:$AE$998,7,FALSE)</f>
        <v>2.1428571428571428</v>
      </c>
      <c r="X28" s="50">
        <f>VLOOKUP($U28,AvgGoalStats!$A$3:$AE$998,8,FALSE)</f>
        <v>1.1428571428571428</v>
      </c>
      <c r="Y28" s="50">
        <f>VLOOKUP($U28,AvgGoalStats!$A$3:$AE$998,10,FALSE)</f>
        <v>0.5714285714285714</v>
      </c>
      <c r="Z28" s="50">
        <f>VLOOKUP($U28,AvgGoalStats!$A$3:$AE$998,11,FALSE)</f>
        <v>1.5</v>
      </c>
      <c r="AA28" s="50">
        <f>VLOOKUP($U28,AvgGoalStats!$A$3:$AE$998,13,FALSE)</f>
        <v>1.5714285714285714</v>
      </c>
      <c r="AB28" s="50">
        <f>VLOOKUP($U28,AvgGoalStats!$A$3:$AE$998,14,FALSE)</f>
        <v>1.1428571428571428</v>
      </c>
      <c r="AC28" s="50">
        <f>VLOOKUP($U28,AvgGoalStats!$A$3:$AE$998,16,FALSE)</f>
        <v>1</v>
      </c>
      <c r="AD28" s="50">
        <f>VLOOKUP($U28,AvgGoalStats!$A$3:$AE$998,17,FALSE)</f>
        <v>0.6428571428571429</v>
      </c>
      <c r="AE28" s="50">
        <f>VLOOKUP($U28,AvgGoalStats!$A$3:$AE$998,19,FALSE)</f>
        <v>0.2857142857142857</v>
      </c>
      <c r="AF28" s="50">
        <f>VLOOKUP($U28,AvgGoalStats!$A$3:$AE$998,20,FALSE)</f>
        <v>0.5</v>
      </c>
      <c r="AG28" s="50">
        <f>VLOOKUP($U28,AvgGoalStats!$A$3:$AE$998,22,FALSE)</f>
        <v>0.7142857142857143</v>
      </c>
      <c r="AH28" s="50">
        <f>VLOOKUP($U28,AvgGoalStats!$A$3:$AE$998,23,FALSE)</f>
        <v>1.5</v>
      </c>
      <c r="AI28" s="50">
        <f>VLOOKUP($U28,AvgGoalStats!$A$3:$AE$998,25,FALSE)</f>
        <v>1.1428571428571428</v>
      </c>
      <c r="AJ28" s="50">
        <f>VLOOKUP($U28,AvgGoalStats!$A$3:$AE$998,26,FALSE)</f>
        <v>0.5</v>
      </c>
      <c r="AK28" s="50">
        <f>VLOOKUP($U28,AvgGoalStats!$A$3:$AE$998,28,FALSE)</f>
        <v>0.2857142857142857</v>
      </c>
      <c r="AL28" s="50">
        <f>VLOOKUP($U28,AvgGoalStats!$A$3:$AE$998,29,FALSE)</f>
        <v>1</v>
      </c>
      <c r="AM28" s="50">
        <f>VLOOKUP($U28,AvgGoalStats!$A$3:$AE$998,31,FALSE)</f>
        <v>0.8571428571428571</v>
      </c>
    </row>
    <row r="29" spans="1:39" ht="14.4" hidden="1" thickTop="1" x14ac:dyDescent="0.3">
      <c r="A29" s="51">
        <f>VLOOKUP($S29,AvgGoalStats!$A$3:$AE$998,5,FALSE)</f>
        <v>2.9285714285714284</v>
      </c>
      <c r="B29" s="50">
        <f>VLOOKUP($S29,AvgGoalStats!$A$3:$AE$998,6,FALSE)</f>
        <v>2.75</v>
      </c>
      <c r="C29" s="50">
        <f>VLOOKUP($S29,AvgGoalStats!$A$3:$AE$998,8,FALSE)</f>
        <v>1.1428571428571428</v>
      </c>
      <c r="D29" s="50">
        <f>VLOOKUP($S29,AvgGoalStats!$A$3:$AE$998,9,FALSE)</f>
        <v>1.375</v>
      </c>
      <c r="E29" s="50">
        <f>VLOOKUP($S29,AvgGoalStats!$A$3:$AE$998,11,FALSE)</f>
        <v>1.7857142857142858</v>
      </c>
      <c r="F29" s="50">
        <f>VLOOKUP($S29,AvgGoalStats!$A$3:$AE$998,12,FALSE)</f>
        <v>1.375</v>
      </c>
      <c r="G29" s="50">
        <f>VLOOKUP($S29,AvgGoalStats!$A$3:$AE$998,14,FALSE)</f>
        <v>1.4285714285714286</v>
      </c>
      <c r="H29" s="50">
        <f>VLOOKUP($S29,AvgGoalStats!$A$3:$AE$998,15,FALSE)</f>
        <v>1.625</v>
      </c>
      <c r="I29" s="50">
        <f>VLOOKUP($S29,AvgGoalStats!$A$3:$AE$998,17,FALSE)</f>
        <v>0.6428571428571429</v>
      </c>
      <c r="J29" s="50">
        <f>VLOOKUP($S29,AvgGoalStats!$A$3:$AE$998,18,FALSE)</f>
        <v>0.75</v>
      </c>
      <c r="K29" s="50">
        <f>VLOOKUP($S29,AvgGoalStats!$A$3:$AE$998,20,FALSE)</f>
        <v>0.7857142857142857</v>
      </c>
      <c r="L29" s="50">
        <f>VLOOKUP($S29,AvgGoalStats!$A$3:$AE$998,21,FALSE)</f>
        <v>0.875</v>
      </c>
      <c r="M29" s="50">
        <f>VLOOKUP($S29,AvgGoalStats!$A$3:$AE$998,23,FALSE)</f>
        <v>1.5</v>
      </c>
      <c r="N29" s="50">
        <f>VLOOKUP($S29,AvgGoalStats!$A$3:$AE$998,24,FALSE)</f>
        <v>1.125</v>
      </c>
      <c r="O29" s="50">
        <f>VLOOKUP($S29,AvgGoalStats!$A$3:$AE$998,26,FALSE)</f>
        <v>0.5</v>
      </c>
      <c r="P29" s="50">
        <f>VLOOKUP($S29,AvgGoalStats!$A$3:$AE$998,27,FALSE)</f>
        <v>0.625</v>
      </c>
      <c r="Q29" s="50">
        <f>VLOOKUP($S29,AvgGoalStats!$A$3:$AE$998,29,FALSE)</f>
        <v>1</v>
      </c>
      <c r="R29" s="50">
        <f>VLOOKUP($S29,AvgGoalStats!$A$3:$AE$998,30,FALSE)</f>
        <v>0.5</v>
      </c>
      <c r="S29" s="53" t="str">
        <f>Fixtures!A29</f>
        <v>Desportivo Aves</v>
      </c>
      <c r="T29" s="54">
        <f>Fixtures!D29</f>
        <v>43485</v>
      </c>
      <c r="U29" s="53" t="str">
        <f>Fixtures!B29</f>
        <v>Vitória Setúbal</v>
      </c>
      <c r="V29" s="51">
        <f>VLOOKUP($U29,AvgGoalStats!$A$3:$AE$998,5,FALSE)</f>
        <v>1.9375</v>
      </c>
      <c r="W29" s="50">
        <f>VLOOKUP($U29,AvgGoalStats!$A$3:$AE$998,7,FALSE)</f>
        <v>1.875</v>
      </c>
      <c r="X29" s="50">
        <f>VLOOKUP($U29,AvgGoalStats!$A$3:$AE$998,8,FALSE)</f>
        <v>0.9375</v>
      </c>
      <c r="Y29" s="50">
        <f>VLOOKUP($U29,AvgGoalStats!$A$3:$AE$998,10,FALSE)</f>
        <v>0.875</v>
      </c>
      <c r="Z29" s="50">
        <f>VLOOKUP($U29,AvgGoalStats!$A$3:$AE$998,11,FALSE)</f>
        <v>1</v>
      </c>
      <c r="AA29" s="50">
        <f>VLOOKUP($U29,AvgGoalStats!$A$3:$AE$998,13,FALSE)</f>
        <v>1</v>
      </c>
      <c r="AB29" s="50">
        <f>VLOOKUP($U29,AvgGoalStats!$A$3:$AE$998,14,FALSE)</f>
        <v>0.9375</v>
      </c>
      <c r="AC29" s="50">
        <f>VLOOKUP($U29,AvgGoalStats!$A$3:$AE$998,16,FALSE)</f>
        <v>0.875</v>
      </c>
      <c r="AD29" s="50">
        <f>VLOOKUP($U29,AvgGoalStats!$A$3:$AE$998,17,FALSE)</f>
        <v>0.375</v>
      </c>
      <c r="AE29" s="50">
        <f>VLOOKUP($U29,AvgGoalStats!$A$3:$AE$998,19,FALSE)</f>
        <v>0.375</v>
      </c>
      <c r="AF29" s="50">
        <f>VLOOKUP($U29,AvgGoalStats!$A$3:$AE$998,20,FALSE)</f>
        <v>0.5625</v>
      </c>
      <c r="AG29" s="50">
        <f>VLOOKUP($U29,AvgGoalStats!$A$3:$AE$998,22,FALSE)</f>
        <v>0.5</v>
      </c>
      <c r="AH29" s="50">
        <f>VLOOKUP($U29,AvgGoalStats!$A$3:$AE$998,23,FALSE)</f>
        <v>1</v>
      </c>
      <c r="AI29" s="50">
        <f>VLOOKUP($U29,AvgGoalStats!$A$3:$AE$998,25,FALSE)</f>
        <v>1</v>
      </c>
      <c r="AJ29" s="50">
        <f>VLOOKUP($U29,AvgGoalStats!$A$3:$AE$998,26,FALSE)</f>
        <v>0.5625</v>
      </c>
      <c r="AK29" s="50">
        <f>VLOOKUP($U29,AvgGoalStats!$A$3:$AE$998,28,FALSE)</f>
        <v>0.5</v>
      </c>
      <c r="AL29" s="50">
        <f>VLOOKUP($U29,AvgGoalStats!$A$3:$AE$998,29,FALSE)</f>
        <v>0.4375</v>
      </c>
      <c r="AM29" s="50">
        <f>VLOOKUP($U29,AvgGoalStats!$A$3:$AE$998,31,FALSE)</f>
        <v>0.5</v>
      </c>
    </row>
    <row r="30" spans="1:39" ht="14.4" hidden="1" thickTop="1" x14ac:dyDescent="0.3">
      <c r="A30" s="51">
        <f>VLOOKUP($S30,AvgGoalStats!$A$3:$AE$998,5,FALSE)</f>
        <v>3.2857142857142856</v>
      </c>
      <c r="B30" s="50">
        <f>VLOOKUP($S30,AvgGoalStats!$A$3:$AE$998,6,FALSE)</f>
        <v>3.25</v>
      </c>
      <c r="C30" s="50">
        <f>VLOOKUP($S30,AvgGoalStats!$A$3:$AE$998,8,FALSE)</f>
        <v>1.5714285714285714</v>
      </c>
      <c r="D30" s="50">
        <f>VLOOKUP($S30,AvgGoalStats!$A$3:$AE$998,9,FALSE)</f>
        <v>1.75</v>
      </c>
      <c r="E30" s="50">
        <f>VLOOKUP($S30,AvgGoalStats!$A$3:$AE$998,11,FALSE)</f>
        <v>1.7142857142857142</v>
      </c>
      <c r="F30" s="50">
        <f>VLOOKUP($S30,AvgGoalStats!$A$3:$AE$998,12,FALSE)</f>
        <v>1.5</v>
      </c>
      <c r="G30" s="50">
        <f>VLOOKUP($S30,AvgGoalStats!$A$3:$AE$998,14,FALSE)</f>
        <v>1.7857142857142858</v>
      </c>
      <c r="H30" s="50">
        <f>VLOOKUP($S30,AvgGoalStats!$A$3:$AE$998,15,FALSE)</f>
        <v>1.625</v>
      </c>
      <c r="I30" s="50">
        <f>VLOOKUP($S30,AvgGoalStats!$A$3:$AE$998,17,FALSE)</f>
        <v>0.9285714285714286</v>
      </c>
      <c r="J30" s="50">
        <f>VLOOKUP($S30,AvgGoalStats!$A$3:$AE$998,18,FALSE)</f>
        <v>1.125</v>
      </c>
      <c r="K30" s="50">
        <f>VLOOKUP($S30,AvgGoalStats!$A$3:$AE$998,20,FALSE)</f>
        <v>0.8571428571428571</v>
      </c>
      <c r="L30" s="50">
        <f>VLOOKUP($S30,AvgGoalStats!$A$3:$AE$998,21,FALSE)</f>
        <v>0.5</v>
      </c>
      <c r="M30" s="50">
        <f>VLOOKUP($S30,AvgGoalStats!$A$3:$AE$998,23,FALSE)</f>
        <v>1.5</v>
      </c>
      <c r="N30" s="50">
        <f>VLOOKUP($S30,AvgGoalStats!$A$3:$AE$998,24,FALSE)</f>
        <v>1.625</v>
      </c>
      <c r="O30" s="50">
        <f>VLOOKUP($S30,AvgGoalStats!$A$3:$AE$998,26,FALSE)</f>
        <v>0.6428571428571429</v>
      </c>
      <c r="P30" s="50">
        <f>VLOOKUP($S30,AvgGoalStats!$A$3:$AE$998,27,FALSE)</f>
        <v>0.625</v>
      </c>
      <c r="Q30" s="50">
        <f>VLOOKUP($S30,AvgGoalStats!$A$3:$AE$998,29,FALSE)</f>
        <v>0.8571428571428571</v>
      </c>
      <c r="R30" s="50">
        <f>VLOOKUP($S30,AvgGoalStats!$A$3:$AE$998,30,FALSE)</f>
        <v>1</v>
      </c>
      <c r="S30" s="53" t="str">
        <f>Fixtures!A30</f>
        <v>Rio Ave</v>
      </c>
      <c r="T30" s="54">
        <f>Fixtures!D30</f>
        <v>43485</v>
      </c>
      <c r="U30" s="53" t="str">
        <f>Fixtures!B30</f>
        <v>Feirense</v>
      </c>
      <c r="V30" s="51">
        <f>VLOOKUP($U30,AvgGoalStats!$A$3:$AE$998,5,FALSE)</f>
        <v>2.2142857142857144</v>
      </c>
      <c r="W30" s="50">
        <f>VLOOKUP($U30,AvgGoalStats!$A$3:$AE$998,7,FALSE)</f>
        <v>2</v>
      </c>
      <c r="X30" s="50">
        <f>VLOOKUP($U30,AvgGoalStats!$A$3:$AE$998,8,FALSE)</f>
        <v>0.6428571428571429</v>
      </c>
      <c r="Y30" s="50">
        <f>VLOOKUP($U30,AvgGoalStats!$A$3:$AE$998,10,FALSE)</f>
        <v>0.25</v>
      </c>
      <c r="Z30" s="50">
        <f>VLOOKUP($U30,AvgGoalStats!$A$3:$AE$998,11,FALSE)</f>
        <v>1.5714285714285714</v>
      </c>
      <c r="AA30" s="50">
        <f>VLOOKUP($U30,AvgGoalStats!$A$3:$AE$998,13,FALSE)</f>
        <v>1.75</v>
      </c>
      <c r="AB30" s="50">
        <f>VLOOKUP($U30,AvgGoalStats!$A$3:$AE$998,14,FALSE)</f>
        <v>0.7857142857142857</v>
      </c>
      <c r="AC30" s="50">
        <f>VLOOKUP($U30,AvgGoalStats!$A$3:$AE$998,16,FALSE)</f>
        <v>0.625</v>
      </c>
      <c r="AD30" s="50">
        <f>VLOOKUP($U30,AvgGoalStats!$A$3:$AE$998,17,FALSE)</f>
        <v>0.2857142857142857</v>
      </c>
      <c r="AE30" s="50">
        <f>VLOOKUP($U30,AvgGoalStats!$A$3:$AE$998,19,FALSE)</f>
        <v>0.125</v>
      </c>
      <c r="AF30" s="50">
        <f>VLOOKUP($U30,AvgGoalStats!$A$3:$AE$998,20,FALSE)</f>
        <v>0.5</v>
      </c>
      <c r="AG30" s="50">
        <f>VLOOKUP($U30,AvgGoalStats!$A$3:$AE$998,22,FALSE)</f>
        <v>0.5</v>
      </c>
      <c r="AH30" s="50">
        <f>VLOOKUP($U30,AvgGoalStats!$A$3:$AE$998,23,FALSE)</f>
        <v>1.4285714285714286</v>
      </c>
      <c r="AI30" s="50">
        <f>VLOOKUP($U30,AvgGoalStats!$A$3:$AE$998,25,FALSE)</f>
        <v>1.375</v>
      </c>
      <c r="AJ30" s="50">
        <f>VLOOKUP($U30,AvgGoalStats!$A$3:$AE$998,26,FALSE)</f>
        <v>0.35714285714285715</v>
      </c>
      <c r="AK30" s="50">
        <f>VLOOKUP($U30,AvgGoalStats!$A$3:$AE$998,28,FALSE)</f>
        <v>0.125</v>
      </c>
      <c r="AL30" s="50">
        <f>VLOOKUP($U30,AvgGoalStats!$A$3:$AE$998,29,FALSE)</f>
        <v>1.0714285714285714</v>
      </c>
      <c r="AM30" s="50">
        <f>VLOOKUP($U30,AvgGoalStats!$A$3:$AE$998,31,FALSE)</f>
        <v>1.25</v>
      </c>
    </row>
    <row r="31" spans="1:39" ht="14.4" hidden="1" thickTop="1" x14ac:dyDescent="0.3">
      <c r="A31" s="51">
        <f>VLOOKUP($S31,AvgGoalStats!$A$3:$AE$998,5,FALSE)</f>
        <v>2.1428571428571428</v>
      </c>
      <c r="B31" s="50">
        <f>VLOOKUP($S31,AvgGoalStats!$A$3:$AE$998,6,FALSE)</f>
        <v>2.5</v>
      </c>
      <c r="C31" s="50">
        <f>VLOOKUP($S31,AvgGoalStats!$A$3:$AE$998,8,FALSE)</f>
        <v>0.7142857142857143</v>
      </c>
      <c r="D31" s="50">
        <f>VLOOKUP($S31,AvgGoalStats!$A$3:$AE$998,9,FALSE)</f>
        <v>1</v>
      </c>
      <c r="E31" s="50">
        <f>VLOOKUP($S31,AvgGoalStats!$A$3:$AE$998,11,FALSE)</f>
        <v>1.4285714285714286</v>
      </c>
      <c r="F31" s="50">
        <f>VLOOKUP($S31,AvgGoalStats!$A$3:$AE$998,12,FALSE)</f>
        <v>1.5</v>
      </c>
      <c r="G31" s="50">
        <f>VLOOKUP($S31,AvgGoalStats!$A$3:$AE$998,14,FALSE)</f>
        <v>1.1428571428571428</v>
      </c>
      <c r="H31" s="50">
        <f>VLOOKUP($S31,AvgGoalStats!$A$3:$AE$998,15,FALSE)</f>
        <v>1.5</v>
      </c>
      <c r="I31" s="50">
        <f>VLOOKUP($S31,AvgGoalStats!$A$3:$AE$998,17,FALSE)</f>
        <v>0.42857142857142855</v>
      </c>
      <c r="J31" s="50">
        <f>VLOOKUP($S31,AvgGoalStats!$A$3:$AE$998,18,FALSE)</f>
        <v>0.5</v>
      </c>
      <c r="K31" s="50">
        <f>VLOOKUP($S31,AvgGoalStats!$A$3:$AE$998,20,FALSE)</f>
        <v>0.7142857142857143</v>
      </c>
      <c r="L31" s="50">
        <f>VLOOKUP($S31,AvgGoalStats!$A$3:$AE$998,21,FALSE)</f>
        <v>1</v>
      </c>
      <c r="M31" s="50">
        <f>VLOOKUP($S31,AvgGoalStats!$A$3:$AE$998,23,FALSE)</f>
        <v>1</v>
      </c>
      <c r="N31" s="50">
        <f>VLOOKUP($S31,AvgGoalStats!$A$3:$AE$998,24,FALSE)</f>
        <v>1</v>
      </c>
      <c r="O31" s="50">
        <f>VLOOKUP($S31,AvgGoalStats!$A$3:$AE$998,26,FALSE)</f>
        <v>0.2857142857142857</v>
      </c>
      <c r="P31" s="50">
        <f>VLOOKUP($S31,AvgGoalStats!$A$3:$AE$998,27,FALSE)</f>
        <v>0.5</v>
      </c>
      <c r="Q31" s="50">
        <f>VLOOKUP($S31,AvgGoalStats!$A$3:$AE$998,29,FALSE)</f>
        <v>0.7142857142857143</v>
      </c>
      <c r="R31" s="50">
        <f>VLOOKUP($S31,AvgGoalStats!$A$3:$AE$998,30,FALSE)</f>
        <v>0.5</v>
      </c>
      <c r="S31" s="53" t="str">
        <f>Fixtures!A31</f>
        <v>Cosenza</v>
      </c>
      <c r="T31" s="54">
        <f>Fixtures!D31</f>
        <v>43485</v>
      </c>
      <c r="U31" s="53" t="str">
        <f>Fixtures!B31</f>
        <v>Ascoli</v>
      </c>
      <c r="V31" s="51">
        <f>VLOOKUP($U31,AvgGoalStats!$A$3:$AE$998,5,FALSE)</f>
        <v>2</v>
      </c>
      <c r="W31" s="50">
        <f>VLOOKUP($U31,AvgGoalStats!$A$3:$AE$998,7,FALSE)</f>
        <v>1.5</v>
      </c>
      <c r="X31" s="50">
        <f>VLOOKUP($U31,AvgGoalStats!$A$3:$AE$998,8,FALSE)</f>
        <v>1.2</v>
      </c>
      <c r="Y31" s="50">
        <f>VLOOKUP($U31,AvgGoalStats!$A$3:$AE$998,10,FALSE)</f>
        <v>0.5</v>
      </c>
      <c r="Z31" s="50">
        <f>VLOOKUP($U31,AvgGoalStats!$A$3:$AE$998,11,FALSE)</f>
        <v>0.8</v>
      </c>
      <c r="AA31" s="50">
        <f>VLOOKUP($U31,AvgGoalStats!$A$3:$AE$998,13,FALSE)</f>
        <v>1</v>
      </c>
      <c r="AB31" s="50">
        <f>VLOOKUP($U31,AvgGoalStats!$A$3:$AE$998,14,FALSE)</f>
        <v>0.8</v>
      </c>
      <c r="AC31" s="50">
        <f>VLOOKUP($U31,AvgGoalStats!$A$3:$AE$998,16,FALSE)</f>
        <v>1</v>
      </c>
      <c r="AD31" s="50">
        <f>VLOOKUP($U31,AvgGoalStats!$A$3:$AE$998,17,FALSE)</f>
        <v>0.4</v>
      </c>
      <c r="AE31" s="50">
        <f>VLOOKUP($U31,AvgGoalStats!$A$3:$AE$998,19,FALSE)</f>
        <v>0.5</v>
      </c>
      <c r="AF31" s="50">
        <f>VLOOKUP($U31,AvgGoalStats!$A$3:$AE$998,20,FALSE)</f>
        <v>0.4</v>
      </c>
      <c r="AG31" s="50">
        <f>VLOOKUP($U31,AvgGoalStats!$A$3:$AE$998,22,FALSE)</f>
        <v>0.5</v>
      </c>
      <c r="AH31" s="50">
        <f>VLOOKUP($U31,AvgGoalStats!$A$3:$AE$998,23,FALSE)</f>
        <v>1.2</v>
      </c>
      <c r="AI31" s="50">
        <f>VLOOKUP($U31,AvgGoalStats!$A$3:$AE$998,25,FALSE)</f>
        <v>0.5</v>
      </c>
      <c r="AJ31" s="50">
        <f>VLOOKUP($U31,AvgGoalStats!$A$3:$AE$998,26,FALSE)</f>
        <v>0.8</v>
      </c>
      <c r="AK31" s="50">
        <f>VLOOKUP($U31,AvgGoalStats!$A$3:$AE$998,28,FALSE)</f>
        <v>0</v>
      </c>
      <c r="AL31" s="50">
        <f>VLOOKUP($U31,AvgGoalStats!$A$3:$AE$998,29,FALSE)</f>
        <v>0.4</v>
      </c>
      <c r="AM31" s="50">
        <f>VLOOKUP($U31,AvgGoalStats!$A$3:$AE$998,31,FALSE)</f>
        <v>0.5</v>
      </c>
    </row>
    <row r="32" spans="1:39" ht="14.4" hidden="1" thickTop="1" x14ac:dyDescent="0.3">
      <c r="A32" s="51">
        <f>VLOOKUP($S32,AvgGoalStats!$A$3:$AE$998,5,FALSE)</f>
        <v>2.6666666666666665</v>
      </c>
      <c r="B32" s="50">
        <f>VLOOKUP($S32,AvgGoalStats!$A$3:$AE$998,6,FALSE)</f>
        <v>1.75</v>
      </c>
      <c r="C32" s="50">
        <f>VLOOKUP($S32,AvgGoalStats!$A$3:$AE$998,8,FALSE)</f>
        <v>1.6666666666666667</v>
      </c>
      <c r="D32" s="50">
        <f>VLOOKUP($S32,AvgGoalStats!$A$3:$AE$998,9,FALSE)</f>
        <v>1.25</v>
      </c>
      <c r="E32" s="50">
        <f>VLOOKUP($S32,AvgGoalStats!$A$3:$AE$998,11,FALSE)</f>
        <v>1</v>
      </c>
      <c r="F32" s="50">
        <f>VLOOKUP($S32,AvgGoalStats!$A$3:$AE$998,12,FALSE)</f>
        <v>0.5</v>
      </c>
      <c r="G32" s="50">
        <f>VLOOKUP($S32,AvgGoalStats!$A$3:$AE$998,14,FALSE)</f>
        <v>1.1111111111111112</v>
      </c>
      <c r="H32" s="50">
        <f>VLOOKUP($S32,AvgGoalStats!$A$3:$AE$998,15,FALSE)</f>
        <v>0.25</v>
      </c>
      <c r="I32" s="50">
        <f>VLOOKUP($S32,AvgGoalStats!$A$3:$AE$998,17,FALSE)</f>
        <v>0.44444444444444442</v>
      </c>
      <c r="J32" s="50">
        <f>VLOOKUP($S32,AvgGoalStats!$A$3:$AE$998,18,FALSE)</f>
        <v>0.25</v>
      </c>
      <c r="K32" s="50">
        <f>VLOOKUP($S32,AvgGoalStats!$A$3:$AE$998,20,FALSE)</f>
        <v>0.66666666666666663</v>
      </c>
      <c r="L32" s="50">
        <f>VLOOKUP($S32,AvgGoalStats!$A$3:$AE$998,21,FALSE)</f>
        <v>0</v>
      </c>
      <c r="M32" s="50">
        <f>VLOOKUP($S32,AvgGoalStats!$A$3:$AE$998,23,FALSE)</f>
        <v>1.5555555555555556</v>
      </c>
      <c r="N32" s="50">
        <f>VLOOKUP($S32,AvgGoalStats!$A$3:$AE$998,24,FALSE)</f>
        <v>1.5</v>
      </c>
      <c r="O32" s="50">
        <f>VLOOKUP($S32,AvgGoalStats!$A$3:$AE$998,26,FALSE)</f>
        <v>1.2222222222222223</v>
      </c>
      <c r="P32" s="50">
        <f>VLOOKUP($S32,AvgGoalStats!$A$3:$AE$998,27,FALSE)</f>
        <v>1</v>
      </c>
      <c r="Q32" s="50">
        <f>VLOOKUP($S32,AvgGoalStats!$A$3:$AE$998,29,FALSE)</f>
        <v>0.33333333333333331</v>
      </c>
      <c r="R32" s="50">
        <f>VLOOKUP($S32,AvgGoalStats!$A$3:$AE$998,30,FALSE)</f>
        <v>0.5</v>
      </c>
      <c r="S32" s="53" t="str">
        <f>Fixtures!A32</f>
        <v>Pescara</v>
      </c>
      <c r="T32" s="54">
        <f>Fixtures!D32</f>
        <v>43485</v>
      </c>
      <c r="U32" s="53" t="str">
        <f>Fixtures!B32</f>
        <v>Cremonese</v>
      </c>
      <c r="V32" s="51">
        <f>VLOOKUP($U32,AvgGoalStats!$A$3:$AE$998,5,FALSE)</f>
        <v>1.875</v>
      </c>
      <c r="W32" s="50">
        <f>VLOOKUP($U32,AvgGoalStats!$A$3:$AE$998,7,FALSE)</f>
        <v>2.5</v>
      </c>
      <c r="X32" s="50">
        <f>VLOOKUP($U32,AvgGoalStats!$A$3:$AE$998,8,FALSE)</f>
        <v>1.25</v>
      </c>
      <c r="Y32" s="50">
        <f>VLOOKUP($U32,AvgGoalStats!$A$3:$AE$998,10,FALSE)</f>
        <v>1</v>
      </c>
      <c r="Z32" s="50">
        <f>VLOOKUP($U32,AvgGoalStats!$A$3:$AE$998,11,FALSE)</f>
        <v>0.625</v>
      </c>
      <c r="AA32" s="50">
        <f>VLOOKUP($U32,AvgGoalStats!$A$3:$AE$998,13,FALSE)</f>
        <v>1.5</v>
      </c>
      <c r="AB32" s="50">
        <f>VLOOKUP($U32,AvgGoalStats!$A$3:$AE$998,14,FALSE)</f>
        <v>1</v>
      </c>
      <c r="AC32" s="50">
        <f>VLOOKUP($U32,AvgGoalStats!$A$3:$AE$998,16,FALSE)</f>
        <v>1.5</v>
      </c>
      <c r="AD32" s="50">
        <f>VLOOKUP($U32,AvgGoalStats!$A$3:$AE$998,17,FALSE)</f>
        <v>0.625</v>
      </c>
      <c r="AE32" s="50">
        <f>VLOOKUP($U32,AvgGoalStats!$A$3:$AE$998,19,FALSE)</f>
        <v>0</v>
      </c>
      <c r="AF32" s="50">
        <f>VLOOKUP($U32,AvgGoalStats!$A$3:$AE$998,20,FALSE)</f>
        <v>0.375</v>
      </c>
      <c r="AG32" s="50">
        <f>VLOOKUP($U32,AvgGoalStats!$A$3:$AE$998,22,FALSE)</f>
        <v>1.5</v>
      </c>
      <c r="AH32" s="50">
        <f>VLOOKUP($U32,AvgGoalStats!$A$3:$AE$998,23,FALSE)</f>
        <v>0.875</v>
      </c>
      <c r="AI32" s="50">
        <f>VLOOKUP($U32,AvgGoalStats!$A$3:$AE$998,25,FALSE)</f>
        <v>1</v>
      </c>
      <c r="AJ32" s="50">
        <f>VLOOKUP($U32,AvgGoalStats!$A$3:$AE$998,26,FALSE)</f>
        <v>0.625</v>
      </c>
      <c r="AK32" s="50">
        <f>VLOOKUP($U32,AvgGoalStats!$A$3:$AE$998,28,FALSE)</f>
        <v>1</v>
      </c>
      <c r="AL32" s="50">
        <f>VLOOKUP($U32,AvgGoalStats!$A$3:$AE$998,29,FALSE)</f>
        <v>0.25</v>
      </c>
      <c r="AM32" s="50">
        <f>VLOOKUP($U32,AvgGoalStats!$A$3:$AE$998,31,FALSE)</f>
        <v>0</v>
      </c>
    </row>
    <row r="33" spans="1:39" ht="14.4" hidden="1" thickTop="1" x14ac:dyDescent="0.3">
      <c r="A33" s="51">
        <f>VLOOKUP($S33,AvgGoalStats!$A$3:$AE$998,5,FALSE)</f>
        <v>2.375</v>
      </c>
      <c r="B33" s="50">
        <f>VLOOKUP($S33,AvgGoalStats!$A$3:$AE$998,6,FALSE)</f>
        <v>2</v>
      </c>
      <c r="C33" s="50">
        <f>VLOOKUP($S33,AvgGoalStats!$A$3:$AE$998,8,FALSE)</f>
        <v>0.75</v>
      </c>
      <c r="D33" s="50">
        <f>VLOOKUP($S33,AvgGoalStats!$A$3:$AE$998,9,FALSE)</f>
        <v>0.66666666666666663</v>
      </c>
      <c r="E33" s="50">
        <f>VLOOKUP($S33,AvgGoalStats!$A$3:$AE$998,11,FALSE)</f>
        <v>1.625</v>
      </c>
      <c r="F33" s="50">
        <f>VLOOKUP($S33,AvgGoalStats!$A$3:$AE$998,12,FALSE)</f>
        <v>1.3333333333333333</v>
      </c>
      <c r="G33" s="50">
        <f>VLOOKUP($S33,AvgGoalStats!$A$3:$AE$998,14,FALSE)</f>
        <v>1.125</v>
      </c>
      <c r="H33" s="50">
        <f>VLOOKUP($S33,AvgGoalStats!$A$3:$AE$998,15,FALSE)</f>
        <v>1</v>
      </c>
      <c r="I33" s="50">
        <f>VLOOKUP($S33,AvgGoalStats!$A$3:$AE$998,17,FALSE)</f>
        <v>0.75</v>
      </c>
      <c r="J33" s="50">
        <f>VLOOKUP($S33,AvgGoalStats!$A$3:$AE$998,18,FALSE)</f>
        <v>0.66666666666666663</v>
      </c>
      <c r="K33" s="50">
        <f>VLOOKUP($S33,AvgGoalStats!$A$3:$AE$998,20,FALSE)</f>
        <v>0.375</v>
      </c>
      <c r="L33" s="50">
        <f>VLOOKUP($S33,AvgGoalStats!$A$3:$AE$998,21,FALSE)</f>
        <v>0.33333333333333331</v>
      </c>
      <c r="M33" s="50">
        <f>VLOOKUP($S33,AvgGoalStats!$A$3:$AE$998,23,FALSE)</f>
        <v>1.25</v>
      </c>
      <c r="N33" s="50">
        <f>VLOOKUP($S33,AvgGoalStats!$A$3:$AE$998,24,FALSE)</f>
        <v>1</v>
      </c>
      <c r="O33" s="50">
        <f>VLOOKUP($S33,AvgGoalStats!$A$3:$AE$998,26,FALSE)</f>
        <v>0</v>
      </c>
      <c r="P33" s="50">
        <f>VLOOKUP($S33,AvgGoalStats!$A$3:$AE$998,27,FALSE)</f>
        <v>0</v>
      </c>
      <c r="Q33" s="50">
        <f>VLOOKUP($S33,AvgGoalStats!$A$3:$AE$998,29,FALSE)</f>
        <v>1.25</v>
      </c>
      <c r="R33" s="50">
        <f>VLOOKUP($S33,AvgGoalStats!$A$3:$AE$998,30,FALSE)</f>
        <v>1</v>
      </c>
      <c r="S33" s="53" t="str">
        <f>Fixtures!A33</f>
        <v>Calcio Padova</v>
      </c>
      <c r="T33" s="54">
        <f>Fixtures!D33</f>
        <v>43485</v>
      </c>
      <c r="U33" s="53" t="str">
        <f>Fixtures!B33</f>
        <v>Hellas Verona</v>
      </c>
      <c r="V33" s="51">
        <f>VLOOKUP($U33,AvgGoalStats!$A$3:$AE$998,5,FALSE)</f>
        <v>2.7</v>
      </c>
      <c r="W33" s="50">
        <f>VLOOKUP($U33,AvgGoalStats!$A$3:$AE$998,7,FALSE)</f>
        <v>2.3333333333333335</v>
      </c>
      <c r="X33" s="50">
        <f>VLOOKUP($U33,AvgGoalStats!$A$3:$AE$998,8,FALSE)</f>
        <v>1.8</v>
      </c>
      <c r="Y33" s="50">
        <f>VLOOKUP($U33,AvgGoalStats!$A$3:$AE$998,10,FALSE)</f>
        <v>1.5</v>
      </c>
      <c r="Z33" s="50">
        <f>VLOOKUP($U33,AvgGoalStats!$A$3:$AE$998,11,FALSE)</f>
        <v>0.9</v>
      </c>
      <c r="AA33" s="50">
        <f>VLOOKUP($U33,AvgGoalStats!$A$3:$AE$998,13,FALSE)</f>
        <v>0.83333333333333337</v>
      </c>
      <c r="AB33" s="50">
        <f>VLOOKUP($U33,AvgGoalStats!$A$3:$AE$998,14,FALSE)</f>
        <v>1.6</v>
      </c>
      <c r="AC33" s="50">
        <f>VLOOKUP($U33,AvgGoalStats!$A$3:$AE$998,16,FALSE)</f>
        <v>1.3333333333333333</v>
      </c>
      <c r="AD33" s="50">
        <f>VLOOKUP($U33,AvgGoalStats!$A$3:$AE$998,17,FALSE)</f>
        <v>1.2</v>
      </c>
      <c r="AE33" s="50">
        <f>VLOOKUP($U33,AvgGoalStats!$A$3:$AE$998,19,FALSE)</f>
        <v>1.1666666666666667</v>
      </c>
      <c r="AF33" s="50">
        <f>VLOOKUP($U33,AvgGoalStats!$A$3:$AE$998,20,FALSE)</f>
        <v>0.4</v>
      </c>
      <c r="AG33" s="50">
        <f>VLOOKUP($U33,AvgGoalStats!$A$3:$AE$998,22,FALSE)</f>
        <v>0.16666666666666666</v>
      </c>
      <c r="AH33" s="50">
        <f>VLOOKUP($U33,AvgGoalStats!$A$3:$AE$998,23,FALSE)</f>
        <v>1.1000000000000001</v>
      </c>
      <c r="AI33" s="50">
        <f>VLOOKUP($U33,AvgGoalStats!$A$3:$AE$998,25,FALSE)</f>
        <v>1</v>
      </c>
      <c r="AJ33" s="50">
        <f>VLOOKUP($U33,AvgGoalStats!$A$3:$AE$998,26,FALSE)</f>
        <v>0.6</v>
      </c>
      <c r="AK33" s="50">
        <f>VLOOKUP($U33,AvgGoalStats!$A$3:$AE$998,28,FALSE)</f>
        <v>0.33333333333333331</v>
      </c>
      <c r="AL33" s="50">
        <f>VLOOKUP($U33,AvgGoalStats!$A$3:$AE$998,29,FALSE)</f>
        <v>0.5</v>
      </c>
      <c r="AM33" s="50">
        <f>VLOOKUP($U33,AvgGoalStats!$A$3:$AE$998,31,FALSE)</f>
        <v>0.66666666666666663</v>
      </c>
    </row>
    <row r="34" spans="1:39" ht="14.4" hidden="1" thickTop="1" x14ac:dyDescent="0.3">
      <c r="A34" s="51">
        <f>VLOOKUP($S34,AvgGoalStats!$A$3:$AE$998,5,FALSE)</f>
        <v>1.5</v>
      </c>
      <c r="B34" s="50">
        <f>VLOOKUP($S34,AvgGoalStats!$A$3:$AE$998,6,FALSE)</f>
        <v>1.5</v>
      </c>
      <c r="C34" s="50">
        <f>VLOOKUP($S34,AvgGoalStats!$A$3:$AE$998,8,FALSE)</f>
        <v>1.5</v>
      </c>
      <c r="D34" s="50">
        <f>VLOOKUP($S34,AvgGoalStats!$A$3:$AE$998,9,FALSE)</f>
        <v>1.5</v>
      </c>
      <c r="E34" s="50">
        <f>VLOOKUP($S34,AvgGoalStats!$A$3:$AE$998,11,FALSE)</f>
        <v>0</v>
      </c>
      <c r="F34" s="50">
        <f>VLOOKUP($S34,AvgGoalStats!$A$3:$AE$998,12,FALSE)</f>
        <v>0</v>
      </c>
      <c r="G34" s="50">
        <f>VLOOKUP($S34,AvgGoalStats!$A$3:$AE$998,14,FALSE)</f>
        <v>0.5</v>
      </c>
      <c r="H34" s="50">
        <f>VLOOKUP($S34,AvgGoalStats!$A$3:$AE$998,15,FALSE)</f>
        <v>0.5</v>
      </c>
      <c r="I34" s="50">
        <f>VLOOKUP($S34,AvgGoalStats!$A$3:$AE$998,17,FALSE)</f>
        <v>0.5</v>
      </c>
      <c r="J34" s="50">
        <f>VLOOKUP($S34,AvgGoalStats!$A$3:$AE$998,18,FALSE)</f>
        <v>0.5</v>
      </c>
      <c r="K34" s="50">
        <f>VLOOKUP($S34,AvgGoalStats!$A$3:$AE$998,20,FALSE)</f>
        <v>0</v>
      </c>
      <c r="L34" s="50">
        <f>VLOOKUP($S34,AvgGoalStats!$A$3:$AE$998,21,FALSE)</f>
        <v>0</v>
      </c>
      <c r="M34" s="50">
        <f>VLOOKUP($S34,AvgGoalStats!$A$3:$AE$998,23,FALSE)</f>
        <v>1</v>
      </c>
      <c r="N34" s="50">
        <f>VLOOKUP($S34,AvgGoalStats!$A$3:$AE$998,24,FALSE)</f>
        <v>1</v>
      </c>
      <c r="O34" s="50">
        <f>VLOOKUP($S34,AvgGoalStats!$A$3:$AE$998,26,FALSE)</f>
        <v>1</v>
      </c>
      <c r="P34" s="50">
        <f>VLOOKUP($S34,AvgGoalStats!$A$3:$AE$998,27,FALSE)</f>
        <v>1</v>
      </c>
      <c r="Q34" s="50">
        <f>VLOOKUP($S34,AvgGoalStats!$A$3:$AE$998,29,FALSE)</f>
        <v>0</v>
      </c>
      <c r="R34" s="50">
        <f>VLOOKUP($S34,AvgGoalStats!$A$3:$AE$998,30,FALSE)</f>
        <v>0</v>
      </c>
      <c r="S34" s="53" t="str">
        <f>Fixtures!A34</f>
        <v>Mafra</v>
      </c>
      <c r="T34" s="54">
        <f>Fixtures!D34</f>
        <v>43485</v>
      </c>
      <c r="U34" s="53" t="str">
        <f>Fixtures!B34</f>
        <v>Varzim</v>
      </c>
      <c r="V34" s="51">
        <f>VLOOKUP($U34,AvgGoalStats!$A$3:$AE$998,5,FALSE)</f>
        <v>7</v>
      </c>
      <c r="W34" s="50" t="e">
        <f>VLOOKUP($U34,AvgGoalStats!$A$3:$AE$998,7,FALSE)</f>
        <v>#DIV/0!</v>
      </c>
      <c r="X34" s="50">
        <f>VLOOKUP($U34,AvgGoalStats!$A$3:$AE$998,8,FALSE)</f>
        <v>3</v>
      </c>
      <c r="Y34" s="50" t="e">
        <f>VLOOKUP($U34,AvgGoalStats!$A$3:$AE$998,10,FALSE)</f>
        <v>#DIV/0!</v>
      </c>
      <c r="Z34" s="50">
        <f>VLOOKUP($U34,AvgGoalStats!$A$3:$AE$998,11,FALSE)</f>
        <v>4</v>
      </c>
      <c r="AA34" s="50" t="e">
        <f>VLOOKUP($U34,AvgGoalStats!$A$3:$AE$998,13,FALSE)</f>
        <v>#DIV/0!</v>
      </c>
      <c r="AB34" s="50">
        <f>VLOOKUP($U34,AvgGoalStats!$A$3:$AE$998,14,FALSE)</f>
        <v>3</v>
      </c>
      <c r="AC34" s="50" t="e">
        <f>VLOOKUP($U34,AvgGoalStats!$A$3:$AE$998,16,FALSE)</f>
        <v>#DIV/0!</v>
      </c>
      <c r="AD34" s="50">
        <f>VLOOKUP($U34,AvgGoalStats!$A$3:$AE$998,17,FALSE)</f>
        <v>2</v>
      </c>
      <c r="AE34" s="50" t="e">
        <f>VLOOKUP($U34,AvgGoalStats!$A$3:$AE$998,19,FALSE)</f>
        <v>#DIV/0!</v>
      </c>
      <c r="AF34" s="50">
        <f>VLOOKUP($U34,AvgGoalStats!$A$3:$AE$998,20,FALSE)</f>
        <v>1</v>
      </c>
      <c r="AG34" s="50" t="e">
        <f>VLOOKUP($U34,AvgGoalStats!$A$3:$AE$998,22,FALSE)</f>
        <v>#DIV/0!</v>
      </c>
      <c r="AH34" s="50">
        <f>VLOOKUP($U34,AvgGoalStats!$A$3:$AE$998,23,FALSE)</f>
        <v>4</v>
      </c>
      <c r="AI34" s="50" t="e">
        <f>VLOOKUP($U34,AvgGoalStats!$A$3:$AE$998,25,FALSE)</f>
        <v>#DIV/0!</v>
      </c>
      <c r="AJ34" s="50">
        <f>VLOOKUP($U34,AvgGoalStats!$A$3:$AE$998,26,FALSE)</f>
        <v>1</v>
      </c>
      <c r="AK34" s="50" t="e">
        <f>VLOOKUP($U34,AvgGoalStats!$A$3:$AE$998,28,FALSE)</f>
        <v>#DIV/0!</v>
      </c>
      <c r="AL34" s="50">
        <f>VLOOKUP($U34,AvgGoalStats!$A$3:$AE$998,29,FALSE)</f>
        <v>3</v>
      </c>
      <c r="AM34" s="50" t="e">
        <f>VLOOKUP($U34,AvgGoalStats!$A$3:$AE$998,31,FALSE)</f>
        <v>#DIV/0!</v>
      </c>
    </row>
    <row r="35" spans="1:39" ht="14.4" hidden="1" thickTop="1" x14ac:dyDescent="0.3">
      <c r="A35" s="51" t="e">
        <f>VLOOKUP($S35,AvgGoalStats!$A$3:$AE$998,5,FALSE)</f>
        <v>#DIV/0!</v>
      </c>
      <c r="B35" s="50" t="e">
        <f>VLOOKUP($S35,AvgGoalStats!$A$3:$AE$998,6,FALSE)</f>
        <v>#DIV/0!</v>
      </c>
      <c r="C35" s="50" t="e">
        <f>VLOOKUP($S35,AvgGoalStats!$A$3:$AE$998,8,FALSE)</f>
        <v>#DIV/0!</v>
      </c>
      <c r="D35" s="50" t="e">
        <f>VLOOKUP($S35,AvgGoalStats!$A$3:$AE$998,9,FALSE)</f>
        <v>#DIV/0!</v>
      </c>
      <c r="E35" s="50" t="e">
        <f>VLOOKUP($S35,AvgGoalStats!$A$3:$AE$998,11,FALSE)</f>
        <v>#DIV/0!</v>
      </c>
      <c r="F35" s="50" t="e">
        <f>VLOOKUP($S35,AvgGoalStats!$A$3:$AE$998,12,FALSE)</f>
        <v>#DIV/0!</v>
      </c>
      <c r="G35" s="50" t="e">
        <f>VLOOKUP($S35,AvgGoalStats!$A$3:$AE$998,14,FALSE)</f>
        <v>#DIV/0!</v>
      </c>
      <c r="H35" s="50" t="e">
        <f>VLOOKUP($S35,AvgGoalStats!$A$3:$AE$998,15,FALSE)</f>
        <v>#DIV/0!</v>
      </c>
      <c r="I35" s="50" t="e">
        <f>VLOOKUP($S35,AvgGoalStats!$A$3:$AE$998,17,FALSE)</f>
        <v>#DIV/0!</v>
      </c>
      <c r="J35" s="50" t="e">
        <f>VLOOKUP($S35,AvgGoalStats!$A$3:$AE$998,18,FALSE)</f>
        <v>#DIV/0!</v>
      </c>
      <c r="K35" s="50" t="e">
        <f>VLOOKUP($S35,AvgGoalStats!$A$3:$AE$998,20,FALSE)</f>
        <v>#DIV/0!</v>
      </c>
      <c r="L35" s="50" t="e">
        <f>VLOOKUP($S35,AvgGoalStats!$A$3:$AE$998,21,FALSE)</f>
        <v>#DIV/0!</v>
      </c>
      <c r="M35" s="50" t="e">
        <f>VLOOKUP($S35,AvgGoalStats!$A$3:$AE$998,23,FALSE)</f>
        <v>#DIV/0!</v>
      </c>
      <c r="N35" s="50" t="e">
        <f>VLOOKUP($S35,AvgGoalStats!$A$3:$AE$998,24,FALSE)</f>
        <v>#DIV/0!</v>
      </c>
      <c r="O35" s="50" t="e">
        <f>VLOOKUP($S35,AvgGoalStats!$A$3:$AE$998,26,FALSE)</f>
        <v>#DIV/0!</v>
      </c>
      <c r="P35" s="50" t="e">
        <f>VLOOKUP($S35,AvgGoalStats!$A$3:$AE$998,27,FALSE)</f>
        <v>#DIV/0!</v>
      </c>
      <c r="Q35" s="50" t="e">
        <f>VLOOKUP($S35,AvgGoalStats!$A$3:$AE$998,29,FALSE)</f>
        <v>#DIV/0!</v>
      </c>
      <c r="R35" s="50" t="e">
        <f>VLOOKUP($S35,AvgGoalStats!$A$3:$AE$998,30,FALSE)</f>
        <v>#DIV/0!</v>
      </c>
      <c r="S35" s="53" t="str">
        <f>Fixtures!A35</f>
        <v>Arouca</v>
      </c>
      <c r="T35" s="54">
        <f>Fixtures!D35</f>
        <v>43485</v>
      </c>
      <c r="U35" s="53" t="str">
        <f>Fixtures!B35</f>
        <v>Penafiel</v>
      </c>
      <c r="V35" s="51">
        <f>VLOOKUP($U35,AvgGoalStats!$A$3:$AE$998,5,FALSE)</f>
        <v>3.25</v>
      </c>
      <c r="W35" s="50">
        <f>VLOOKUP($U35,AvgGoalStats!$A$3:$AE$998,7,FALSE)</f>
        <v>3.3333333333333335</v>
      </c>
      <c r="X35" s="50">
        <f>VLOOKUP($U35,AvgGoalStats!$A$3:$AE$998,8,FALSE)</f>
        <v>1.75</v>
      </c>
      <c r="Y35" s="50">
        <f>VLOOKUP($U35,AvgGoalStats!$A$3:$AE$998,10,FALSE)</f>
        <v>1.6666666666666667</v>
      </c>
      <c r="Z35" s="50">
        <f>VLOOKUP($U35,AvgGoalStats!$A$3:$AE$998,11,FALSE)</f>
        <v>1.5</v>
      </c>
      <c r="AA35" s="50">
        <f>VLOOKUP($U35,AvgGoalStats!$A$3:$AE$998,13,FALSE)</f>
        <v>1.6666666666666667</v>
      </c>
      <c r="AB35" s="50">
        <f>VLOOKUP($U35,AvgGoalStats!$A$3:$AE$998,14,FALSE)</f>
        <v>1.25</v>
      </c>
      <c r="AC35" s="50">
        <f>VLOOKUP($U35,AvgGoalStats!$A$3:$AE$998,16,FALSE)</f>
        <v>1</v>
      </c>
      <c r="AD35" s="50">
        <f>VLOOKUP($U35,AvgGoalStats!$A$3:$AE$998,17,FALSE)</f>
        <v>0.5</v>
      </c>
      <c r="AE35" s="50">
        <f>VLOOKUP($U35,AvgGoalStats!$A$3:$AE$998,19,FALSE)</f>
        <v>0.33333333333333331</v>
      </c>
      <c r="AF35" s="50">
        <f>VLOOKUP($U35,AvgGoalStats!$A$3:$AE$998,20,FALSE)</f>
        <v>0.75</v>
      </c>
      <c r="AG35" s="50">
        <f>VLOOKUP($U35,AvgGoalStats!$A$3:$AE$998,22,FALSE)</f>
        <v>0.66666666666666663</v>
      </c>
      <c r="AH35" s="50">
        <f>VLOOKUP($U35,AvgGoalStats!$A$3:$AE$998,23,FALSE)</f>
        <v>2</v>
      </c>
      <c r="AI35" s="50">
        <f>VLOOKUP($U35,AvgGoalStats!$A$3:$AE$998,25,FALSE)</f>
        <v>2.3333333333333335</v>
      </c>
      <c r="AJ35" s="50">
        <f>VLOOKUP($U35,AvgGoalStats!$A$3:$AE$998,26,FALSE)</f>
        <v>1.25</v>
      </c>
      <c r="AK35" s="50">
        <f>VLOOKUP($U35,AvgGoalStats!$A$3:$AE$998,28,FALSE)</f>
        <v>1.3333333333333333</v>
      </c>
      <c r="AL35" s="50">
        <f>VLOOKUP($U35,AvgGoalStats!$A$3:$AE$998,29,FALSE)</f>
        <v>0.75</v>
      </c>
      <c r="AM35" s="50">
        <f>VLOOKUP($U35,AvgGoalStats!$A$3:$AE$998,31,FALSE)</f>
        <v>1</v>
      </c>
    </row>
    <row r="36" spans="1:39" ht="14.4" hidden="1" thickTop="1" x14ac:dyDescent="0.3">
      <c r="A36" s="51">
        <f>VLOOKUP($S36,AvgGoalStats!$A$3:$AE$998,5,FALSE)</f>
        <v>2.5</v>
      </c>
      <c r="B36" s="50" t="e">
        <f>VLOOKUP($S36,AvgGoalStats!$A$3:$AE$998,6,FALSE)</f>
        <v>#DIV/0!</v>
      </c>
      <c r="C36" s="50">
        <f>VLOOKUP($S36,AvgGoalStats!$A$3:$AE$998,8,FALSE)</f>
        <v>1</v>
      </c>
      <c r="D36" s="50" t="e">
        <f>VLOOKUP($S36,AvgGoalStats!$A$3:$AE$998,9,FALSE)</f>
        <v>#DIV/0!</v>
      </c>
      <c r="E36" s="50">
        <f>VLOOKUP($S36,AvgGoalStats!$A$3:$AE$998,11,FALSE)</f>
        <v>1.5</v>
      </c>
      <c r="F36" s="50" t="e">
        <f>VLOOKUP($S36,AvgGoalStats!$A$3:$AE$998,12,FALSE)</f>
        <v>#DIV/0!</v>
      </c>
      <c r="G36" s="50">
        <f>VLOOKUP($S36,AvgGoalStats!$A$3:$AE$998,14,FALSE)</f>
        <v>1.5</v>
      </c>
      <c r="H36" s="50" t="e">
        <f>VLOOKUP($S36,AvgGoalStats!$A$3:$AE$998,15,FALSE)</f>
        <v>#DIV/0!</v>
      </c>
      <c r="I36" s="50">
        <f>VLOOKUP($S36,AvgGoalStats!$A$3:$AE$998,17,FALSE)</f>
        <v>1</v>
      </c>
      <c r="J36" s="50" t="e">
        <f>VLOOKUP($S36,AvgGoalStats!$A$3:$AE$998,18,FALSE)</f>
        <v>#DIV/0!</v>
      </c>
      <c r="K36" s="50">
        <f>VLOOKUP($S36,AvgGoalStats!$A$3:$AE$998,20,FALSE)</f>
        <v>0.5</v>
      </c>
      <c r="L36" s="50" t="e">
        <f>VLOOKUP($S36,AvgGoalStats!$A$3:$AE$998,21,FALSE)</f>
        <v>#DIV/0!</v>
      </c>
      <c r="M36" s="50">
        <f>VLOOKUP($S36,AvgGoalStats!$A$3:$AE$998,23,FALSE)</f>
        <v>1</v>
      </c>
      <c r="N36" s="50" t="e">
        <f>VLOOKUP($S36,AvgGoalStats!$A$3:$AE$998,24,FALSE)</f>
        <v>#DIV/0!</v>
      </c>
      <c r="O36" s="50">
        <f>VLOOKUP($S36,AvgGoalStats!$A$3:$AE$998,26,FALSE)</f>
        <v>0</v>
      </c>
      <c r="P36" s="50" t="e">
        <f>VLOOKUP($S36,AvgGoalStats!$A$3:$AE$998,27,FALSE)</f>
        <v>#DIV/0!</v>
      </c>
      <c r="Q36" s="50">
        <f>VLOOKUP($S36,AvgGoalStats!$A$3:$AE$998,29,FALSE)</f>
        <v>1</v>
      </c>
      <c r="R36" s="50" t="e">
        <f>VLOOKUP($S36,AvgGoalStats!$A$3:$AE$998,30,FALSE)</f>
        <v>#DIV/0!</v>
      </c>
      <c r="S36" s="53" t="str">
        <f>Fixtures!A36</f>
        <v>Académica</v>
      </c>
      <c r="T36" s="54">
        <f>Fixtures!D36</f>
        <v>43485</v>
      </c>
      <c r="U36" s="53" t="str">
        <f>Fixtures!B36</f>
        <v>UD Oliveirense</v>
      </c>
      <c r="V36" s="51">
        <f>VLOOKUP($U36,AvgGoalStats!$A$3:$AE$998,5,FALSE)</f>
        <v>2.6666666666666665</v>
      </c>
      <c r="W36" s="50">
        <f>VLOOKUP($U36,AvgGoalStats!$A$3:$AE$998,7,FALSE)</f>
        <v>4</v>
      </c>
      <c r="X36" s="50">
        <f>VLOOKUP($U36,AvgGoalStats!$A$3:$AE$998,8,FALSE)</f>
        <v>1.3333333333333333</v>
      </c>
      <c r="Y36" s="50">
        <f>VLOOKUP($U36,AvgGoalStats!$A$3:$AE$998,10,FALSE)</f>
        <v>1</v>
      </c>
      <c r="Z36" s="50">
        <f>VLOOKUP($U36,AvgGoalStats!$A$3:$AE$998,11,FALSE)</f>
        <v>1.3333333333333333</v>
      </c>
      <c r="AA36" s="50">
        <f>VLOOKUP($U36,AvgGoalStats!$A$3:$AE$998,13,FALSE)</f>
        <v>3</v>
      </c>
      <c r="AB36" s="50">
        <f>VLOOKUP($U36,AvgGoalStats!$A$3:$AE$998,14,FALSE)</f>
        <v>1</v>
      </c>
      <c r="AC36" s="50">
        <f>VLOOKUP($U36,AvgGoalStats!$A$3:$AE$998,16,FALSE)</f>
        <v>1</v>
      </c>
      <c r="AD36" s="50">
        <f>VLOOKUP($U36,AvgGoalStats!$A$3:$AE$998,17,FALSE)</f>
        <v>0.33333333333333331</v>
      </c>
      <c r="AE36" s="50">
        <f>VLOOKUP($U36,AvgGoalStats!$A$3:$AE$998,19,FALSE)</f>
        <v>0</v>
      </c>
      <c r="AF36" s="50">
        <f>VLOOKUP($U36,AvgGoalStats!$A$3:$AE$998,20,FALSE)</f>
        <v>0.66666666666666663</v>
      </c>
      <c r="AG36" s="50">
        <f>VLOOKUP($U36,AvgGoalStats!$A$3:$AE$998,22,FALSE)</f>
        <v>1</v>
      </c>
      <c r="AH36" s="50">
        <f>VLOOKUP($U36,AvgGoalStats!$A$3:$AE$998,23,FALSE)</f>
        <v>1.6666666666666667</v>
      </c>
      <c r="AI36" s="50">
        <f>VLOOKUP($U36,AvgGoalStats!$A$3:$AE$998,25,FALSE)</f>
        <v>3</v>
      </c>
      <c r="AJ36" s="50">
        <f>VLOOKUP($U36,AvgGoalStats!$A$3:$AE$998,26,FALSE)</f>
        <v>1</v>
      </c>
      <c r="AK36" s="50">
        <f>VLOOKUP($U36,AvgGoalStats!$A$3:$AE$998,28,FALSE)</f>
        <v>1</v>
      </c>
      <c r="AL36" s="50">
        <f>VLOOKUP($U36,AvgGoalStats!$A$3:$AE$998,29,FALSE)</f>
        <v>0.66666666666666663</v>
      </c>
      <c r="AM36" s="50">
        <f>VLOOKUP($U36,AvgGoalStats!$A$3:$AE$998,31,FALSE)</f>
        <v>2</v>
      </c>
    </row>
    <row r="37" spans="1:39" ht="14.4" hidden="1" thickTop="1" x14ac:dyDescent="0.3">
      <c r="A37" s="51">
        <f>VLOOKUP($S37,AvgGoalStats!$A$3:$AE$998,5,FALSE)</f>
        <v>1.3333333333333333</v>
      </c>
      <c r="B37" s="50">
        <f>VLOOKUP($S37,AvgGoalStats!$A$3:$AE$998,6,FALSE)</f>
        <v>3</v>
      </c>
      <c r="C37" s="50">
        <f>VLOOKUP($S37,AvgGoalStats!$A$3:$AE$998,8,FALSE)</f>
        <v>0.66666666666666663</v>
      </c>
      <c r="D37" s="50">
        <f>VLOOKUP($S37,AvgGoalStats!$A$3:$AE$998,9,FALSE)</f>
        <v>2</v>
      </c>
      <c r="E37" s="50">
        <f>VLOOKUP($S37,AvgGoalStats!$A$3:$AE$998,11,FALSE)</f>
        <v>0.66666666666666663</v>
      </c>
      <c r="F37" s="50">
        <f>VLOOKUP($S37,AvgGoalStats!$A$3:$AE$998,12,FALSE)</f>
        <v>1</v>
      </c>
      <c r="G37" s="50">
        <f>VLOOKUP($S37,AvgGoalStats!$A$3:$AE$998,14,FALSE)</f>
        <v>0</v>
      </c>
      <c r="H37" s="50">
        <f>VLOOKUP($S37,AvgGoalStats!$A$3:$AE$998,15,FALSE)</f>
        <v>0</v>
      </c>
      <c r="I37" s="50">
        <f>VLOOKUP($S37,AvgGoalStats!$A$3:$AE$998,17,FALSE)</f>
        <v>0</v>
      </c>
      <c r="J37" s="50">
        <f>VLOOKUP($S37,AvgGoalStats!$A$3:$AE$998,18,FALSE)</f>
        <v>0</v>
      </c>
      <c r="K37" s="50">
        <f>VLOOKUP($S37,AvgGoalStats!$A$3:$AE$998,20,FALSE)</f>
        <v>0</v>
      </c>
      <c r="L37" s="50">
        <f>VLOOKUP($S37,AvgGoalStats!$A$3:$AE$998,21,FALSE)</f>
        <v>0</v>
      </c>
      <c r="M37" s="50">
        <f>VLOOKUP($S37,AvgGoalStats!$A$3:$AE$998,23,FALSE)</f>
        <v>1.3333333333333333</v>
      </c>
      <c r="N37" s="50">
        <f>VLOOKUP($S37,AvgGoalStats!$A$3:$AE$998,24,FALSE)</f>
        <v>3</v>
      </c>
      <c r="O37" s="50">
        <f>VLOOKUP($S37,AvgGoalStats!$A$3:$AE$998,26,FALSE)</f>
        <v>0.66666666666666663</v>
      </c>
      <c r="P37" s="50">
        <f>VLOOKUP($S37,AvgGoalStats!$A$3:$AE$998,27,FALSE)</f>
        <v>2</v>
      </c>
      <c r="Q37" s="50">
        <f>VLOOKUP($S37,AvgGoalStats!$A$3:$AE$998,29,FALSE)</f>
        <v>0.66666666666666663</v>
      </c>
      <c r="R37" s="50">
        <f>VLOOKUP($S37,AvgGoalStats!$A$3:$AE$998,30,FALSE)</f>
        <v>1</v>
      </c>
      <c r="S37" s="53" t="str">
        <f>Fixtures!A37</f>
        <v>Leixões</v>
      </c>
      <c r="T37" s="54">
        <f>Fixtures!D37</f>
        <v>43485</v>
      </c>
      <c r="U37" s="53" t="str">
        <f>Fixtures!B37</f>
        <v>Benfica II</v>
      </c>
      <c r="V37" s="51" t="e">
        <f>VLOOKUP($U37,AvgGoalStats!$A$3:$AE$998,5,FALSE)</f>
        <v>#DIV/0!</v>
      </c>
      <c r="W37" s="50" t="e">
        <f>VLOOKUP($U37,AvgGoalStats!$A$3:$AE$998,7,FALSE)</f>
        <v>#DIV/0!</v>
      </c>
      <c r="X37" s="50" t="e">
        <f>VLOOKUP($U37,AvgGoalStats!$A$3:$AE$998,8,FALSE)</f>
        <v>#DIV/0!</v>
      </c>
      <c r="Y37" s="50" t="e">
        <f>VLOOKUP($U37,AvgGoalStats!$A$3:$AE$998,10,FALSE)</f>
        <v>#DIV/0!</v>
      </c>
      <c r="Z37" s="50" t="e">
        <f>VLOOKUP($U37,AvgGoalStats!$A$3:$AE$998,11,FALSE)</f>
        <v>#DIV/0!</v>
      </c>
      <c r="AA37" s="50" t="e">
        <f>VLOOKUP($U37,AvgGoalStats!$A$3:$AE$998,13,FALSE)</f>
        <v>#DIV/0!</v>
      </c>
      <c r="AB37" s="50" t="e">
        <f>VLOOKUP($U37,AvgGoalStats!$A$3:$AE$998,14,FALSE)</f>
        <v>#DIV/0!</v>
      </c>
      <c r="AC37" s="50" t="e">
        <f>VLOOKUP($U37,AvgGoalStats!$A$3:$AE$998,16,FALSE)</f>
        <v>#DIV/0!</v>
      </c>
      <c r="AD37" s="50" t="e">
        <f>VLOOKUP($U37,AvgGoalStats!$A$3:$AE$998,17,FALSE)</f>
        <v>#DIV/0!</v>
      </c>
      <c r="AE37" s="50" t="e">
        <f>VLOOKUP($U37,AvgGoalStats!$A$3:$AE$998,19,FALSE)</f>
        <v>#DIV/0!</v>
      </c>
      <c r="AF37" s="50" t="e">
        <f>VLOOKUP($U37,AvgGoalStats!$A$3:$AE$998,20,FALSE)</f>
        <v>#DIV/0!</v>
      </c>
      <c r="AG37" s="50" t="e">
        <f>VLOOKUP($U37,AvgGoalStats!$A$3:$AE$998,22,FALSE)</f>
        <v>#DIV/0!</v>
      </c>
      <c r="AH37" s="50" t="e">
        <f>VLOOKUP($U37,AvgGoalStats!$A$3:$AE$998,23,FALSE)</f>
        <v>#DIV/0!</v>
      </c>
      <c r="AI37" s="50" t="e">
        <f>VLOOKUP($U37,AvgGoalStats!$A$3:$AE$998,25,FALSE)</f>
        <v>#DIV/0!</v>
      </c>
      <c r="AJ37" s="50" t="e">
        <f>VLOOKUP($U37,AvgGoalStats!$A$3:$AE$998,26,FALSE)</f>
        <v>#DIV/0!</v>
      </c>
      <c r="AK37" s="50" t="e">
        <f>VLOOKUP($U37,AvgGoalStats!$A$3:$AE$998,28,FALSE)</f>
        <v>#DIV/0!</v>
      </c>
      <c r="AL37" s="50" t="e">
        <f>VLOOKUP($U37,AvgGoalStats!$A$3:$AE$998,29,FALSE)</f>
        <v>#DIV/0!</v>
      </c>
      <c r="AM37" s="50" t="e">
        <f>VLOOKUP($U37,AvgGoalStats!$A$3:$AE$998,31,FALSE)</f>
        <v>#DIV/0!</v>
      </c>
    </row>
    <row r="38" spans="1:39" ht="14.4" hidden="1" thickTop="1" x14ac:dyDescent="0.3">
      <c r="A38" s="51">
        <f>VLOOKUP($S38,AvgGoalStats!$A$3:$AE$998,5,FALSE)</f>
        <v>2</v>
      </c>
      <c r="B38" s="50">
        <f>VLOOKUP($S38,AvgGoalStats!$A$3:$AE$998,6,FALSE)</f>
        <v>2</v>
      </c>
      <c r="C38" s="50">
        <f>VLOOKUP($S38,AvgGoalStats!$A$3:$AE$998,8,FALSE)</f>
        <v>1</v>
      </c>
      <c r="D38" s="50">
        <f>VLOOKUP($S38,AvgGoalStats!$A$3:$AE$998,9,FALSE)</f>
        <v>1.5</v>
      </c>
      <c r="E38" s="50">
        <f>VLOOKUP($S38,AvgGoalStats!$A$3:$AE$998,11,FALSE)</f>
        <v>1</v>
      </c>
      <c r="F38" s="50">
        <f>VLOOKUP($S38,AvgGoalStats!$A$3:$AE$998,12,FALSE)</f>
        <v>0.5</v>
      </c>
      <c r="G38" s="50">
        <f>VLOOKUP($S38,AvgGoalStats!$A$3:$AE$998,14,FALSE)</f>
        <v>0.66666666666666663</v>
      </c>
      <c r="H38" s="50">
        <f>VLOOKUP($S38,AvgGoalStats!$A$3:$AE$998,15,FALSE)</f>
        <v>0.5</v>
      </c>
      <c r="I38" s="50">
        <f>VLOOKUP($S38,AvgGoalStats!$A$3:$AE$998,17,FALSE)</f>
        <v>0.33333333333333331</v>
      </c>
      <c r="J38" s="50">
        <f>VLOOKUP($S38,AvgGoalStats!$A$3:$AE$998,18,FALSE)</f>
        <v>0.5</v>
      </c>
      <c r="K38" s="50">
        <f>VLOOKUP($S38,AvgGoalStats!$A$3:$AE$998,20,FALSE)</f>
        <v>0.33333333333333331</v>
      </c>
      <c r="L38" s="50">
        <f>VLOOKUP($S38,AvgGoalStats!$A$3:$AE$998,21,FALSE)</f>
        <v>0</v>
      </c>
      <c r="M38" s="50">
        <f>VLOOKUP($S38,AvgGoalStats!$A$3:$AE$998,23,FALSE)</f>
        <v>1.3333333333333333</v>
      </c>
      <c r="N38" s="50">
        <f>VLOOKUP($S38,AvgGoalStats!$A$3:$AE$998,24,FALSE)</f>
        <v>1.5</v>
      </c>
      <c r="O38" s="50">
        <f>VLOOKUP($S38,AvgGoalStats!$A$3:$AE$998,26,FALSE)</f>
        <v>0.66666666666666663</v>
      </c>
      <c r="P38" s="50">
        <f>VLOOKUP($S38,AvgGoalStats!$A$3:$AE$998,27,FALSE)</f>
        <v>1</v>
      </c>
      <c r="Q38" s="50">
        <f>VLOOKUP($S38,AvgGoalStats!$A$3:$AE$998,29,FALSE)</f>
        <v>0.66666666666666663</v>
      </c>
      <c r="R38" s="50">
        <f>VLOOKUP($S38,AvgGoalStats!$A$3:$AE$998,30,FALSE)</f>
        <v>0.5</v>
      </c>
      <c r="S38" s="53" t="str">
        <f>Fixtures!A38</f>
        <v>Academico Viseu</v>
      </c>
      <c r="T38" s="54">
        <f>Fixtures!D38</f>
        <v>43485</v>
      </c>
      <c r="U38" s="53" t="str">
        <f>Fixtures!B38</f>
        <v>Sporting Covilhã</v>
      </c>
      <c r="V38" s="51">
        <f>VLOOKUP($U38,AvgGoalStats!$A$3:$AE$998,5,FALSE)</f>
        <v>3</v>
      </c>
      <c r="W38" s="50">
        <f>VLOOKUP($U38,AvgGoalStats!$A$3:$AE$998,7,FALSE)</f>
        <v>6</v>
      </c>
      <c r="X38" s="50">
        <f>VLOOKUP($U38,AvgGoalStats!$A$3:$AE$998,8,FALSE)</f>
        <v>2</v>
      </c>
      <c r="Y38" s="50">
        <f>VLOOKUP($U38,AvgGoalStats!$A$3:$AE$998,10,FALSE)</f>
        <v>4</v>
      </c>
      <c r="Z38" s="50">
        <f>VLOOKUP($U38,AvgGoalStats!$A$3:$AE$998,11,FALSE)</f>
        <v>1</v>
      </c>
      <c r="AA38" s="50">
        <f>VLOOKUP($U38,AvgGoalStats!$A$3:$AE$998,13,FALSE)</f>
        <v>2</v>
      </c>
      <c r="AB38" s="50">
        <f>VLOOKUP($U38,AvgGoalStats!$A$3:$AE$998,14,FALSE)</f>
        <v>2</v>
      </c>
      <c r="AC38" s="50">
        <f>VLOOKUP($U38,AvgGoalStats!$A$3:$AE$998,16,FALSE)</f>
        <v>4</v>
      </c>
      <c r="AD38" s="50">
        <f>VLOOKUP($U38,AvgGoalStats!$A$3:$AE$998,17,FALSE)</f>
        <v>1.5</v>
      </c>
      <c r="AE38" s="50">
        <f>VLOOKUP($U38,AvgGoalStats!$A$3:$AE$998,19,FALSE)</f>
        <v>3</v>
      </c>
      <c r="AF38" s="50">
        <f>VLOOKUP($U38,AvgGoalStats!$A$3:$AE$998,20,FALSE)</f>
        <v>0.5</v>
      </c>
      <c r="AG38" s="50">
        <f>VLOOKUP($U38,AvgGoalStats!$A$3:$AE$998,22,FALSE)</f>
        <v>1</v>
      </c>
      <c r="AH38" s="50">
        <f>VLOOKUP($U38,AvgGoalStats!$A$3:$AE$998,23,FALSE)</f>
        <v>1</v>
      </c>
      <c r="AI38" s="50">
        <f>VLOOKUP($U38,AvgGoalStats!$A$3:$AE$998,25,FALSE)</f>
        <v>2</v>
      </c>
      <c r="AJ38" s="50">
        <f>VLOOKUP($U38,AvgGoalStats!$A$3:$AE$998,26,FALSE)</f>
        <v>0.5</v>
      </c>
      <c r="AK38" s="50">
        <f>VLOOKUP($U38,AvgGoalStats!$A$3:$AE$998,28,FALSE)</f>
        <v>1</v>
      </c>
      <c r="AL38" s="50">
        <f>VLOOKUP($U38,AvgGoalStats!$A$3:$AE$998,29,FALSE)</f>
        <v>0.5</v>
      </c>
      <c r="AM38" s="50">
        <f>VLOOKUP($U38,AvgGoalStats!$A$3:$AE$998,31,FALSE)</f>
        <v>1</v>
      </c>
    </row>
    <row r="39" spans="1:39" ht="14.4" hidden="1" thickTop="1" x14ac:dyDescent="0.3">
      <c r="A39" s="51" t="e">
        <f>VLOOKUP($S39,AvgGoalStats!$A$3:$AE$998,5,FALSE)</f>
        <v>#DIV/0!</v>
      </c>
      <c r="B39" s="50" t="e">
        <f>VLOOKUP($S39,AvgGoalStats!$A$3:$AE$998,6,FALSE)</f>
        <v>#DIV/0!</v>
      </c>
      <c r="C39" s="50" t="e">
        <f>VLOOKUP($S39,AvgGoalStats!$A$3:$AE$998,8,FALSE)</f>
        <v>#DIV/0!</v>
      </c>
      <c r="D39" s="50" t="e">
        <f>VLOOKUP($S39,AvgGoalStats!$A$3:$AE$998,9,FALSE)</f>
        <v>#DIV/0!</v>
      </c>
      <c r="E39" s="50" t="e">
        <f>VLOOKUP($S39,AvgGoalStats!$A$3:$AE$998,11,FALSE)</f>
        <v>#DIV/0!</v>
      </c>
      <c r="F39" s="50" t="e">
        <f>VLOOKUP($S39,AvgGoalStats!$A$3:$AE$998,12,FALSE)</f>
        <v>#DIV/0!</v>
      </c>
      <c r="G39" s="50" t="e">
        <f>VLOOKUP($S39,AvgGoalStats!$A$3:$AE$998,14,FALSE)</f>
        <v>#DIV/0!</v>
      </c>
      <c r="H39" s="50" t="e">
        <f>VLOOKUP($S39,AvgGoalStats!$A$3:$AE$998,15,FALSE)</f>
        <v>#DIV/0!</v>
      </c>
      <c r="I39" s="50" t="e">
        <f>VLOOKUP($S39,AvgGoalStats!$A$3:$AE$998,17,FALSE)</f>
        <v>#DIV/0!</v>
      </c>
      <c r="J39" s="50" t="e">
        <f>VLOOKUP($S39,AvgGoalStats!$A$3:$AE$998,18,FALSE)</f>
        <v>#DIV/0!</v>
      </c>
      <c r="K39" s="50" t="e">
        <f>VLOOKUP($S39,AvgGoalStats!$A$3:$AE$998,20,FALSE)</f>
        <v>#DIV/0!</v>
      </c>
      <c r="L39" s="50" t="e">
        <f>VLOOKUP($S39,AvgGoalStats!$A$3:$AE$998,21,FALSE)</f>
        <v>#DIV/0!</v>
      </c>
      <c r="M39" s="50" t="e">
        <f>VLOOKUP($S39,AvgGoalStats!$A$3:$AE$998,23,FALSE)</f>
        <v>#DIV/0!</v>
      </c>
      <c r="N39" s="50" t="e">
        <f>VLOOKUP($S39,AvgGoalStats!$A$3:$AE$998,24,FALSE)</f>
        <v>#DIV/0!</v>
      </c>
      <c r="O39" s="50" t="e">
        <f>VLOOKUP($S39,AvgGoalStats!$A$3:$AE$998,26,FALSE)</f>
        <v>#DIV/0!</v>
      </c>
      <c r="P39" s="50" t="e">
        <f>VLOOKUP($S39,AvgGoalStats!$A$3:$AE$998,27,FALSE)</f>
        <v>#DIV/0!</v>
      </c>
      <c r="Q39" s="50" t="e">
        <f>VLOOKUP($S39,AvgGoalStats!$A$3:$AE$998,29,FALSE)</f>
        <v>#DIV/0!</v>
      </c>
      <c r="R39" s="50" t="e">
        <f>VLOOKUP($S39,AvgGoalStats!$A$3:$AE$998,30,FALSE)</f>
        <v>#DIV/0!</v>
      </c>
      <c r="S39" s="53" t="str">
        <f>Fixtures!A39</f>
        <v>Extremadura UD</v>
      </c>
      <c r="T39" s="54">
        <f>Fixtures!D39</f>
        <v>43485</v>
      </c>
      <c r="U39" s="53" t="str">
        <f>Fixtures!B39</f>
        <v>Real Oviedo</v>
      </c>
      <c r="V39" s="51" t="e">
        <f>VLOOKUP($U39,AvgGoalStats!$A$3:$AE$998,5,FALSE)</f>
        <v>#DIV/0!</v>
      </c>
      <c r="W39" s="50" t="e">
        <f>VLOOKUP($U39,AvgGoalStats!$A$3:$AE$998,7,FALSE)</f>
        <v>#DIV/0!</v>
      </c>
      <c r="X39" s="50" t="e">
        <f>VLOOKUP($U39,AvgGoalStats!$A$3:$AE$998,8,FALSE)</f>
        <v>#DIV/0!</v>
      </c>
      <c r="Y39" s="50" t="e">
        <f>VLOOKUP($U39,AvgGoalStats!$A$3:$AE$998,10,FALSE)</f>
        <v>#DIV/0!</v>
      </c>
      <c r="Z39" s="50" t="e">
        <f>VLOOKUP($U39,AvgGoalStats!$A$3:$AE$998,11,FALSE)</f>
        <v>#DIV/0!</v>
      </c>
      <c r="AA39" s="50" t="e">
        <f>VLOOKUP($U39,AvgGoalStats!$A$3:$AE$998,13,FALSE)</f>
        <v>#DIV/0!</v>
      </c>
      <c r="AB39" s="50" t="e">
        <f>VLOOKUP($U39,AvgGoalStats!$A$3:$AE$998,14,FALSE)</f>
        <v>#DIV/0!</v>
      </c>
      <c r="AC39" s="50" t="e">
        <f>VLOOKUP($U39,AvgGoalStats!$A$3:$AE$998,16,FALSE)</f>
        <v>#DIV/0!</v>
      </c>
      <c r="AD39" s="50" t="e">
        <f>VLOOKUP($U39,AvgGoalStats!$A$3:$AE$998,17,FALSE)</f>
        <v>#DIV/0!</v>
      </c>
      <c r="AE39" s="50" t="e">
        <f>VLOOKUP($U39,AvgGoalStats!$A$3:$AE$998,19,FALSE)</f>
        <v>#DIV/0!</v>
      </c>
      <c r="AF39" s="50" t="e">
        <f>VLOOKUP($U39,AvgGoalStats!$A$3:$AE$998,20,FALSE)</f>
        <v>#DIV/0!</v>
      </c>
      <c r="AG39" s="50" t="e">
        <f>VLOOKUP($U39,AvgGoalStats!$A$3:$AE$998,22,FALSE)</f>
        <v>#DIV/0!</v>
      </c>
      <c r="AH39" s="50" t="e">
        <f>VLOOKUP($U39,AvgGoalStats!$A$3:$AE$998,23,FALSE)</f>
        <v>#DIV/0!</v>
      </c>
      <c r="AI39" s="50" t="e">
        <f>VLOOKUP($U39,AvgGoalStats!$A$3:$AE$998,25,FALSE)</f>
        <v>#DIV/0!</v>
      </c>
      <c r="AJ39" s="50" t="e">
        <f>VLOOKUP($U39,AvgGoalStats!$A$3:$AE$998,26,FALSE)</f>
        <v>#DIV/0!</v>
      </c>
      <c r="AK39" s="50" t="e">
        <f>VLOOKUP($U39,AvgGoalStats!$A$3:$AE$998,28,FALSE)</f>
        <v>#DIV/0!</v>
      </c>
      <c r="AL39" s="50" t="e">
        <f>VLOOKUP($U39,AvgGoalStats!$A$3:$AE$998,29,FALSE)</f>
        <v>#DIV/0!</v>
      </c>
      <c r="AM39" s="50" t="e">
        <f>VLOOKUP($U39,AvgGoalStats!$A$3:$AE$998,31,FALSE)</f>
        <v>#DIV/0!</v>
      </c>
    </row>
    <row r="40" spans="1:39" ht="14.4" hidden="1" thickTop="1" x14ac:dyDescent="0.3">
      <c r="A40" s="51">
        <f>VLOOKUP($S40,AvgGoalStats!$A$3:$AE$998,5,FALSE)</f>
        <v>4</v>
      </c>
      <c r="B40" s="50" t="e">
        <f>VLOOKUP($S40,AvgGoalStats!$A$3:$AE$998,6,FALSE)</f>
        <v>#DIV/0!</v>
      </c>
      <c r="C40" s="50">
        <f>VLOOKUP($S40,AvgGoalStats!$A$3:$AE$998,8,FALSE)</f>
        <v>2</v>
      </c>
      <c r="D40" s="50" t="e">
        <f>VLOOKUP($S40,AvgGoalStats!$A$3:$AE$998,9,FALSE)</f>
        <v>#DIV/0!</v>
      </c>
      <c r="E40" s="50">
        <f>VLOOKUP($S40,AvgGoalStats!$A$3:$AE$998,11,FALSE)</f>
        <v>2</v>
      </c>
      <c r="F40" s="50" t="e">
        <f>VLOOKUP($S40,AvgGoalStats!$A$3:$AE$998,12,FALSE)</f>
        <v>#DIV/0!</v>
      </c>
      <c r="G40" s="50">
        <f>VLOOKUP($S40,AvgGoalStats!$A$3:$AE$998,14,FALSE)</f>
        <v>1</v>
      </c>
      <c r="H40" s="50" t="e">
        <f>VLOOKUP($S40,AvgGoalStats!$A$3:$AE$998,15,FALSE)</f>
        <v>#DIV/0!</v>
      </c>
      <c r="I40" s="50">
        <f>VLOOKUP($S40,AvgGoalStats!$A$3:$AE$998,17,FALSE)</f>
        <v>1</v>
      </c>
      <c r="J40" s="50" t="e">
        <f>VLOOKUP($S40,AvgGoalStats!$A$3:$AE$998,18,FALSE)</f>
        <v>#DIV/0!</v>
      </c>
      <c r="K40" s="50">
        <f>VLOOKUP($S40,AvgGoalStats!$A$3:$AE$998,20,FALSE)</f>
        <v>0</v>
      </c>
      <c r="L40" s="50" t="e">
        <f>VLOOKUP($S40,AvgGoalStats!$A$3:$AE$998,21,FALSE)</f>
        <v>#DIV/0!</v>
      </c>
      <c r="M40" s="50">
        <f>VLOOKUP($S40,AvgGoalStats!$A$3:$AE$998,23,FALSE)</f>
        <v>3</v>
      </c>
      <c r="N40" s="50" t="e">
        <f>VLOOKUP($S40,AvgGoalStats!$A$3:$AE$998,24,FALSE)</f>
        <v>#DIV/0!</v>
      </c>
      <c r="O40" s="50">
        <f>VLOOKUP($S40,AvgGoalStats!$A$3:$AE$998,26,FALSE)</f>
        <v>1</v>
      </c>
      <c r="P40" s="50" t="e">
        <f>VLOOKUP($S40,AvgGoalStats!$A$3:$AE$998,27,FALSE)</f>
        <v>#DIV/0!</v>
      </c>
      <c r="Q40" s="50">
        <f>VLOOKUP($S40,AvgGoalStats!$A$3:$AE$998,29,FALSE)</f>
        <v>2</v>
      </c>
      <c r="R40" s="50" t="e">
        <f>VLOOKUP($S40,AvgGoalStats!$A$3:$AE$998,30,FALSE)</f>
        <v>#DIV/0!</v>
      </c>
      <c r="S40" s="53" t="str">
        <f>Fixtures!A40</f>
        <v>Deportivo La Coruña</v>
      </c>
      <c r="T40" s="54">
        <f>Fixtures!D40</f>
        <v>43485</v>
      </c>
      <c r="U40" s="53" t="str">
        <f>Fixtures!B40</f>
        <v>Albacete</v>
      </c>
      <c r="V40" s="51" t="e">
        <f>VLOOKUP($U40,AvgGoalStats!$A$3:$AE$998,5,FALSE)</f>
        <v>#DIV/0!</v>
      </c>
      <c r="W40" s="50" t="e">
        <f>VLOOKUP($U40,AvgGoalStats!$A$3:$AE$998,7,FALSE)</f>
        <v>#DIV/0!</v>
      </c>
      <c r="X40" s="50" t="e">
        <f>VLOOKUP($U40,AvgGoalStats!$A$3:$AE$998,8,FALSE)</f>
        <v>#DIV/0!</v>
      </c>
      <c r="Y40" s="50" t="e">
        <f>VLOOKUP($U40,AvgGoalStats!$A$3:$AE$998,10,FALSE)</f>
        <v>#DIV/0!</v>
      </c>
      <c r="Z40" s="50" t="e">
        <f>VLOOKUP($U40,AvgGoalStats!$A$3:$AE$998,11,FALSE)</f>
        <v>#DIV/0!</v>
      </c>
      <c r="AA40" s="50" t="e">
        <f>VLOOKUP($U40,AvgGoalStats!$A$3:$AE$998,13,FALSE)</f>
        <v>#DIV/0!</v>
      </c>
      <c r="AB40" s="50" t="e">
        <f>VLOOKUP($U40,AvgGoalStats!$A$3:$AE$998,14,FALSE)</f>
        <v>#DIV/0!</v>
      </c>
      <c r="AC40" s="50" t="e">
        <f>VLOOKUP($U40,AvgGoalStats!$A$3:$AE$998,16,FALSE)</f>
        <v>#DIV/0!</v>
      </c>
      <c r="AD40" s="50" t="e">
        <f>VLOOKUP($U40,AvgGoalStats!$A$3:$AE$998,17,FALSE)</f>
        <v>#DIV/0!</v>
      </c>
      <c r="AE40" s="50" t="e">
        <f>VLOOKUP($U40,AvgGoalStats!$A$3:$AE$998,19,FALSE)</f>
        <v>#DIV/0!</v>
      </c>
      <c r="AF40" s="50" t="e">
        <f>VLOOKUP($U40,AvgGoalStats!$A$3:$AE$998,20,FALSE)</f>
        <v>#DIV/0!</v>
      </c>
      <c r="AG40" s="50" t="e">
        <f>VLOOKUP($U40,AvgGoalStats!$A$3:$AE$998,22,FALSE)</f>
        <v>#DIV/0!</v>
      </c>
      <c r="AH40" s="50" t="e">
        <f>VLOOKUP($U40,AvgGoalStats!$A$3:$AE$998,23,FALSE)</f>
        <v>#DIV/0!</v>
      </c>
      <c r="AI40" s="50" t="e">
        <f>VLOOKUP($U40,AvgGoalStats!$A$3:$AE$998,25,FALSE)</f>
        <v>#DIV/0!</v>
      </c>
      <c r="AJ40" s="50" t="e">
        <f>VLOOKUP($U40,AvgGoalStats!$A$3:$AE$998,26,FALSE)</f>
        <v>#DIV/0!</v>
      </c>
      <c r="AK40" s="50" t="e">
        <f>VLOOKUP($U40,AvgGoalStats!$A$3:$AE$998,28,FALSE)</f>
        <v>#DIV/0!</v>
      </c>
      <c r="AL40" s="50" t="e">
        <f>VLOOKUP($U40,AvgGoalStats!$A$3:$AE$998,29,FALSE)</f>
        <v>#DIV/0!</v>
      </c>
      <c r="AM40" s="50" t="e">
        <f>VLOOKUP($U40,AvgGoalStats!$A$3:$AE$998,31,FALSE)</f>
        <v>#DIV/0!</v>
      </c>
    </row>
    <row r="41" spans="1:39" ht="14.4" hidden="1" thickTop="1" x14ac:dyDescent="0.3">
      <c r="A41" s="51" t="e">
        <f>VLOOKUP($S41,AvgGoalStats!$A$3:$AE$998,5,FALSE)</f>
        <v>#DIV/0!</v>
      </c>
      <c r="B41" s="50" t="e">
        <f>VLOOKUP($S41,AvgGoalStats!$A$3:$AE$998,6,FALSE)</f>
        <v>#DIV/0!</v>
      </c>
      <c r="C41" s="50" t="e">
        <f>VLOOKUP($S41,AvgGoalStats!$A$3:$AE$998,8,FALSE)</f>
        <v>#DIV/0!</v>
      </c>
      <c r="D41" s="50" t="e">
        <f>VLOOKUP($S41,AvgGoalStats!$A$3:$AE$998,9,FALSE)</f>
        <v>#DIV/0!</v>
      </c>
      <c r="E41" s="50" t="e">
        <f>VLOOKUP($S41,AvgGoalStats!$A$3:$AE$998,11,FALSE)</f>
        <v>#DIV/0!</v>
      </c>
      <c r="F41" s="50" t="e">
        <f>VLOOKUP($S41,AvgGoalStats!$A$3:$AE$998,12,FALSE)</f>
        <v>#DIV/0!</v>
      </c>
      <c r="G41" s="50" t="e">
        <f>VLOOKUP($S41,AvgGoalStats!$A$3:$AE$998,14,FALSE)</f>
        <v>#DIV/0!</v>
      </c>
      <c r="H41" s="50" t="e">
        <f>VLOOKUP($S41,AvgGoalStats!$A$3:$AE$998,15,FALSE)</f>
        <v>#DIV/0!</v>
      </c>
      <c r="I41" s="50" t="e">
        <f>VLOOKUP($S41,AvgGoalStats!$A$3:$AE$998,17,FALSE)</f>
        <v>#DIV/0!</v>
      </c>
      <c r="J41" s="50" t="e">
        <f>VLOOKUP($S41,AvgGoalStats!$A$3:$AE$998,18,FALSE)</f>
        <v>#DIV/0!</v>
      </c>
      <c r="K41" s="50" t="e">
        <f>VLOOKUP($S41,AvgGoalStats!$A$3:$AE$998,20,FALSE)</f>
        <v>#DIV/0!</v>
      </c>
      <c r="L41" s="50" t="e">
        <f>VLOOKUP($S41,AvgGoalStats!$A$3:$AE$998,21,FALSE)</f>
        <v>#DIV/0!</v>
      </c>
      <c r="M41" s="50" t="e">
        <f>VLOOKUP($S41,AvgGoalStats!$A$3:$AE$998,23,FALSE)</f>
        <v>#DIV/0!</v>
      </c>
      <c r="N41" s="50" t="e">
        <f>VLOOKUP($S41,AvgGoalStats!$A$3:$AE$998,24,FALSE)</f>
        <v>#DIV/0!</v>
      </c>
      <c r="O41" s="50" t="e">
        <f>VLOOKUP($S41,AvgGoalStats!$A$3:$AE$998,26,FALSE)</f>
        <v>#DIV/0!</v>
      </c>
      <c r="P41" s="50" t="e">
        <f>VLOOKUP($S41,AvgGoalStats!$A$3:$AE$998,27,FALSE)</f>
        <v>#DIV/0!</v>
      </c>
      <c r="Q41" s="50" t="e">
        <f>VLOOKUP($S41,AvgGoalStats!$A$3:$AE$998,29,FALSE)</f>
        <v>#DIV/0!</v>
      </c>
      <c r="R41" s="50" t="e">
        <f>VLOOKUP($S41,AvgGoalStats!$A$3:$AE$998,30,FALSE)</f>
        <v>#DIV/0!</v>
      </c>
      <c r="S41" s="53" t="str">
        <f>Fixtures!A41</f>
        <v>Sporting Gijón</v>
      </c>
      <c r="T41" s="54">
        <f>Fixtures!D41</f>
        <v>43485</v>
      </c>
      <c r="U41" s="53" t="str">
        <f>Fixtures!B41</f>
        <v>Alcorcón</v>
      </c>
      <c r="V41" s="51" t="e">
        <f>VLOOKUP($U41,AvgGoalStats!$A$3:$AE$998,5,FALSE)</f>
        <v>#DIV/0!</v>
      </c>
      <c r="W41" s="50" t="e">
        <f>VLOOKUP($U41,AvgGoalStats!$A$3:$AE$998,7,FALSE)</f>
        <v>#DIV/0!</v>
      </c>
      <c r="X41" s="50" t="e">
        <f>VLOOKUP($U41,AvgGoalStats!$A$3:$AE$998,8,FALSE)</f>
        <v>#DIV/0!</v>
      </c>
      <c r="Y41" s="50" t="e">
        <f>VLOOKUP($U41,AvgGoalStats!$A$3:$AE$998,10,FALSE)</f>
        <v>#DIV/0!</v>
      </c>
      <c r="Z41" s="50" t="e">
        <f>VLOOKUP($U41,AvgGoalStats!$A$3:$AE$998,11,FALSE)</f>
        <v>#DIV/0!</v>
      </c>
      <c r="AA41" s="50" t="e">
        <f>VLOOKUP($U41,AvgGoalStats!$A$3:$AE$998,13,FALSE)</f>
        <v>#DIV/0!</v>
      </c>
      <c r="AB41" s="50" t="e">
        <f>VLOOKUP($U41,AvgGoalStats!$A$3:$AE$998,14,FALSE)</f>
        <v>#DIV/0!</v>
      </c>
      <c r="AC41" s="50" t="e">
        <f>VLOOKUP($U41,AvgGoalStats!$A$3:$AE$998,16,FALSE)</f>
        <v>#DIV/0!</v>
      </c>
      <c r="AD41" s="50" t="e">
        <f>VLOOKUP($U41,AvgGoalStats!$A$3:$AE$998,17,FALSE)</f>
        <v>#DIV/0!</v>
      </c>
      <c r="AE41" s="50" t="e">
        <f>VLOOKUP($U41,AvgGoalStats!$A$3:$AE$998,19,FALSE)</f>
        <v>#DIV/0!</v>
      </c>
      <c r="AF41" s="50" t="e">
        <f>VLOOKUP($U41,AvgGoalStats!$A$3:$AE$998,20,FALSE)</f>
        <v>#DIV/0!</v>
      </c>
      <c r="AG41" s="50" t="e">
        <f>VLOOKUP($U41,AvgGoalStats!$A$3:$AE$998,22,FALSE)</f>
        <v>#DIV/0!</v>
      </c>
      <c r="AH41" s="50" t="e">
        <f>VLOOKUP($U41,AvgGoalStats!$A$3:$AE$998,23,FALSE)</f>
        <v>#DIV/0!</v>
      </c>
      <c r="AI41" s="50" t="e">
        <f>VLOOKUP($U41,AvgGoalStats!$A$3:$AE$998,25,FALSE)</f>
        <v>#DIV/0!</v>
      </c>
      <c r="AJ41" s="50" t="e">
        <f>VLOOKUP($U41,AvgGoalStats!$A$3:$AE$998,26,FALSE)</f>
        <v>#DIV/0!</v>
      </c>
      <c r="AK41" s="50" t="e">
        <f>VLOOKUP($U41,AvgGoalStats!$A$3:$AE$998,28,FALSE)</f>
        <v>#DIV/0!</v>
      </c>
      <c r="AL41" s="50" t="e">
        <f>VLOOKUP($U41,AvgGoalStats!$A$3:$AE$998,29,FALSE)</f>
        <v>#DIV/0!</v>
      </c>
      <c r="AM41" s="50" t="e">
        <f>VLOOKUP($U41,AvgGoalStats!$A$3:$AE$998,31,FALSE)</f>
        <v>#DIV/0!</v>
      </c>
    </row>
    <row r="42" spans="1:39" ht="14.4" hidden="1" thickTop="1" x14ac:dyDescent="0.3">
      <c r="A42" s="51" t="e">
        <f>VLOOKUP($S42,AvgGoalStats!$A$3:$AE$998,5,FALSE)</f>
        <v>#DIV/0!</v>
      </c>
      <c r="B42" s="50" t="e">
        <f>VLOOKUP($S42,AvgGoalStats!$A$3:$AE$998,6,FALSE)</f>
        <v>#DIV/0!</v>
      </c>
      <c r="C42" s="50" t="e">
        <f>VLOOKUP($S42,AvgGoalStats!$A$3:$AE$998,8,FALSE)</f>
        <v>#DIV/0!</v>
      </c>
      <c r="D42" s="50" t="e">
        <f>VLOOKUP($S42,AvgGoalStats!$A$3:$AE$998,9,FALSE)</f>
        <v>#DIV/0!</v>
      </c>
      <c r="E42" s="50" t="e">
        <f>VLOOKUP($S42,AvgGoalStats!$A$3:$AE$998,11,FALSE)</f>
        <v>#DIV/0!</v>
      </c>
      <c r="F42" s="50" t="e">
        <f>VLOOKUP($S42,AvgGoalStats!$A$3:$AE$998,12,FALSE)</f>
        <v>#DIV/0!</v>
      </c>
      <c r="G42" s="50" t="e">
        <f>VLOOKUP($S42,AvgGoalStats!$A$3:$AE$998,14,FALSE)</f>
        <v>#DIV/0!</v>
      </c>
      <c r="H42" s="50" t="e">
        <f>VLOOKUP($S42,AvgGoalStats!$A$3:$AE$998,15,FALSE)</f>
        <v>#DIV/0!</v>
      </c>
      <c r="I42" s="50" t="e">
        <f>VLOOKUP($S42,AvgGoalStats!$A$3:$AE$998,17,FALSE)</f>
        <v>#DIV/0!</v>
      </c>
      <c r="J42" s="50" t="e">
        <f>VLOOKUP($S42,AvgGoalStats!$A$3:$AE$998,18,FALSE)</f>
        <v>#DIV/0!</v>
      </c>
      <c r="K42" s="50" t="e">
        <f>VLOOKUP($S42,AvgGoalStats!$A$3:$AE$998,20,FALSE)</f>
        <v>#DIV/0!</v>
      </c>
      <c r="L42" s="50" t="e">
        <f>VLOOKUP($S42,AvgGoalStats!$A$3:$AE$998,21,FALSE)</f>
        <v>#DIV/0!</v>
      </c>
      <c r="M42" s="50" t="e">
        <f>VLOOKUP($S42,AvgGoalStats!$A$3:$AE$998,23,FALSE)</f>
        <v>#DIV/0!</v>
      </c>
      <c r="N42" s="50" t="e">
        <f>VLOOKUP($S42,AvgGoalStats!$A$3:$AE$998,24,FALSE)</f>
        <v>#DIV/0!</v>
      </c>
      <c r="O42" s="50" t="e">
        <f>VLOOKUP($S42,AvgGoalStats!$A$3:$AE$998,26,FALSE)</f>
        <v>#DIV/0!</v>
      </c>
      <c r="P42" s="50" t="e">
        <f>VLOOKUP($S42,AvgGoalStats!$A$3:$AE$998,27,FALSE)</f>
        <v>#DIV/0!</v>
      </c>
      <c r="Q42" s="50" t="e">
        <f>VLOOKUP($S42,AvgGoalStats!$A$3:$AE$998,29,FALSE)</f>
        <v>#DIV/0!</v>
      </c>
      <c r="R42" s="50" t="e">
        <f>VLOOKUP($S42,AvgGoalStats!$A$3:$AE$998,30,FALSE)</f>
        <v>#DIV/0!</v>
      </c>
      <c r="S42" s="53" t="str">
        <f>Fixtures!A42</f>
        <v>Osasuna</v>
      </c>
      <c r="T42" s="54">
        <f>Fixtures!D42</f>
        <v>43485</v>
      </c>
      <c r="U42" s="53" t="str">
        <f>Fixtures!B42</f>
        <v>Mallorca</v>
      </c>
      <c r="V42" s="51" t="e">
        <f>VLOOKUP($U42,AvgGoalStats!$A$3:$AE$998,5,FALSE)</f>
        <v>#DIV/0!</v>
      </c>
      <c r="W42" s="50" t="e">
        <f>VLOOKUP($U42,AvgGoalStats!$A$3:$AE$998,7,FALSE)</f>
        <v>#DIV/0!</v>
      </c>
      <c r="X42" s="50" t="e">
        <f>VLOOKUP($U42,AvgGoalStats!$A$3:$AE$998,8,FALSE)</f>
        <v>#DIV/0!</v>
      </c>
      <c r="Y42" s="50" t="e">
        <f>VLOOKUP($U42,AvgGoalStats!$A$3:$AE$998,10,FALSE)</f>
        <v>#DIV/0!</v>
      </c>
      <c r="Z42" s="50" t="e">
        <f>VLOOKUP($U42,AvgGoalStats!$A$3:$AE$998,11,FALSE)</f>
        <v>#DIV/0!</v>
      </c>
      <c r="AA42" s="50" t="e">
        <f>VLOOKUP($U42,AvgGoalStats!$A$3:$AE$998,13,FALSE)</f>
        <v>#DIV/0!</v>
      </c>
      <c r="AB42" s="50" t="e">
        <f>VLOOKUP($U42,AvgGoalStats!$A$3:$AE$998,14,FALSE)</f>
        <v>#DIV/0!</v>
      </c>
      <c r="AC42" s="50" t="e">
        <f>VLOOKUP($U42,AvgGoalStats!$A$3:$AE$998,16,FALSE)</f>
        <v>#DIV/0!</v>
      </c>
      <c r="AD42" s="50" t="e">
        <f>VLOOKUP($U42,AvgGoalStats!$A$3:$AE$998,17,FALSE)</f>
        <v>#DIV/0!</v>
      </c>
      <c r="AE42" s="50" t="e">
        <f>VLOOKUP($U42,AvgGoalStats!$A$3:$AE$998,19,FALSE)</f>
        <v>#DIV/0!</v>
      </c>
      <c r="AF42" s="50" t="e">
        <f>VLOOKUP($U42,AvgGoalStats!$A$3:$AE$998,20,FALSE)</f>
        <v>#DIV/0!</v>
      </c>
      <c r="AG42" s="50" t="e">
        <f>VLOOKUP($U42,AvgGoalStats!$A$3:$AE$998,22,FALSE)</f>
        <v>#DIV/0!</v>
      </c>
      <c r="AH42" s="50" t="e">
        <f>VLOOKUP($U42,AvgGoalStats!$A$3:$AE$998,23,FALSE)</f>
        <v>#DIV/0!</v>
      </c>
      <c r="AI42" s="50" t="e">
        <f>VLOOKUP($U42,AvgGoalStats!$A$3:$AE$998,25,FALSE)</f>
        <v>#DIV/0!</v>
      </c>
      <c r="AJ42" s="50" t="e">
        <f>VLOOKUP($U42,AvgGoalStats!$A$3:$AE$998,26,FALSE)</f>
        <v>#DIV/0!</v>
      </c>
      <c r="AK42" s="50" t="e">
        <f>VLOOKUP($U42,AvgGoalStats!$A$3:$AE$998,28,FALSE)</f>
        <v>#DIV/0!</v>
      </c>
      <c r="AL42" s="50" t="e">
        <f>VLOOKUP($U42,AvgGoalStats!$A$3:$AE$998,29,FALSE)</f>
        <v>#DIV/0!</v>
      </c>
      <c r="AM42" s="50" t="e">
        <f>VLOOKUP($U42,AvgGoalStats!$A$3:$AE$998,31,FALSE)</f>
        <v>#DIV/0!</v>
      </c>
    </row>
    <row r="43" spans="1:39" ht="14.4" hidden="1" thickTop="1" x14ac:dyDescent="0.3">
      <c r="A43" s="51">
        <f>VLOOKUP($S43,AvgGoalStats!$A$3:$AE$998,5,FALSE)</f>
        <v>4</v>
      </c>
      <c r="B43" s="50">
        <f>VLOOKUP($S43,AvgGoalStats!$A$3:$AE$998,6,FALSE)</f>
        <v>4</v>
      </c>
      <c r="C43" s="50">
        <f>VLOOKUP($S43,AvgGoalStats!$A$3:$AE$998,8,FALSE)</f>
        <v>2</v>
      </c>
      <c r="D43" s="50">
        <f>VLOOKUP($S43,AvgGoalStats!$A$3:$AE$998,9,FALSE)</f>
        <v>2</v>
      </c>
      <c r="E43" s="50">
        <f>VLOOKUP($S43,AvgGoalStats!$A$3:$AE$998,11,FALSE)</f>
        <v>2</v>
      </c>
      <c r="F43" s="50">
        <f>VLOOKUP($S43,AvgGoalStats!$A$3:$AE$998,12,FALSE)</f>
        <v>2</v>
      </c>
      <c r="G43" s="50">
        <f>VLOOKUP($S43,AvgGoalStats!$A$3:$AE$998,14,FALSE)</f>
        <v>1</v>
      </c>
      <c r="H43" s="50">
        <f>VLOOKUP($S43,AvgGoalStats!$A$3:$AE$998,15,FALSE)</f>
        <v>1</v>
      </c>
      <c r="I43" s="50">
        <f>VLOOKUP($S43,AvgGoalStats!$A$3:$AE$998,17,FALSE)</f>
        <v>0</v>
      </c>
      <c r="J43" s="50">
        <f>VLOOKUP($S43,AvgGoalStats!$A$3:$AE$998,18,FALSE)</f>
        <v>0</v>
      </c>
      <c r="K43" s="50">
        <f>VLOOKUP($S43,AvgGoalStats!$A$3:$AE$998,20,FALSE)</f>
        <v>1</v>
      </c>
      <c r="L43" s="50">
        <f>VLOOKUP($S43,AvgGoalStats!$A$3:$AE$998,21,FALSE)</f>
        <v>1</v>
      </c>
      <c r="M43" s="50">
        <f>VLOOKUP($S43,AvgGoalStats!$A$3:$AE$998,23,FALSE)</f>
        <v>3</v>
      </c>
      <c r="N43" s="50">
        <f>VLOOKUP($S43,AvgGoalStats!$A$3:$AE$998,24,FALSE)</f>
        <v>3</v>
      </c>
      <c r="O43" s="50">
        <f>VLOOKUP($S43,AvgGoalStats!$A$3:$AE$998,26,FALSE)</f>
        <v>2</v>
      </c>
      <c r="P43" s="50">
        <f>VLOOKUP($S43,AvgGoalStats!$A$3:$AE$998,27,FALSE)</f>
        <v>2</v>
      </c>
      <c r="Q43" s="50">
        <f>VLOOKUP($S43,AvgGoalStats!$A$3:$AE$998,29,FALSE)</f>
        <v>1</v>
      </c>
      <c r="R43" s="50">
        <f>VLOOKUP($S43,AvgGoalStats!$A$3:$AE$998,30,FALSE)</f>
        <v>1</v>
      </c>
      <c r="S43" s="53" t="str">
        <f>Fixtures!A43</f>
        <v>Tenerife</v>
      </c>
      <c r="T43" s="54">
        <f>Fixtures!D43</f>
        <v>43485</v>
      </c>
      <c r="U43" s="53" t="str">
        <f>Fixtures!B43</f>
        <v>Gimnàstic Tarragona</v>
      </c>
      <c r="V43" s="51" t="e">
        <f>VLOOKUP($U43,AvgGoalStats!$A$3:$AE$998,5,FALSE)</f>
        <v>#DIV/0!</v>
      </c>
      <c r="W43" s="50" t="e">
        <f>VLOOKUP($U43,AvgGoalStats!$A$3:$AE$998,7,FALSE)</f>
        <v>#DIV/0!</v>
      </c>
      <c r="X43" s="50" t="e">
        <f>VLOOKUP($U43,AvgGoalStats!$A$3:$AE$998,8,FALSE)</f>
        <v>#DIV/0!</v>
      </c>
      <c r="Y43" s="50" t="e">
        <f>VLOOKUP($U43,AvgGoalStats!$A$3:$AE$998,10,FALSE)</f>
        <v>#DIV/0!</v>
      </c>
      <c r="Z43" s="50" t="e">
        <f>VLOOKUP($U43,AvgGoalStats!$A$3:$AE$998,11,FALSE)</f>
        <v>#DIV/0!</v>
      </c>
      <c r="AA43" s="50" t="e">
        <f>VLOOKUP($U43,AvgGoalStats!$A$3:$AE$998,13,FALSE)</f>
        <v>#DIV/0!</v>
      </c>
      <c r="AB43" s="50" t="e">
        <f>VLOOKUP($U43,AvgGoalStats!$A$3:$AE$998,14,FALSE)</f>
        <v>#DIV/0!</v>
      </c>
      <c r="AC43" s="50" t="e">
        <f>VLOOKUP($U43,AvgGoalStats!$A$3:$AE$998,16,FALSE)</f>
        <v>#DIV/0!</v>
      </c>
      <c r="AD43" s="50" t="e">
        <f>VLOOKUP($U43,AvgGoalStats!$A$3:$AE$998,17,FALSE)</f>
        <v>#DIV/0!</v>
      </c>
      <c r="AE43" s="50" t="e">
        <f>VLOOKUP($U43,AvgGoalStats!$A$3:$AE$998,19,FALSE)</f>
        <v>#DIV/0!</v>
      </c>
      <c r="AF43" s="50" t="e">
        <f>VLOOKUP($U43,AvgGoalStats!$A$3:$AE$998,20,FALSE)</f>
        <v>#DIV/0!</v>
      </c>
      <c r="AG43" s="50" t="e">
        <f>VLOOKUP($U43,AvgGoalStats!$A$3:$AE$998,22,FALSE)</f>
        <v>#DIV/0!</v>
      </c>
      <c r="AH43" s="50" t="e">
        <f>VLOOKUP($U43,AvgGoalStats!$A$3:$AE$998,23,FALSE)</f>
        <v>#DIV/0!</v>
      </c>
      <c r="AI43" s="50" t="e">
        <f>VLOOKUP($U43,AvgGoalStats!$A$3:$AE$998,25,FALSE)</f>
        <v>#DIV/0!</v>
      </c>
      <c r="AJ43" s="50" t="e">
        <f>VLOOKUP($U43,AvgGoalStats!$A$3:$AE$998,26,FALSE)</f>
        <v>#DIV/0!</v>
      </c>
      <c r="AK43" s="50" t="e">
        <f>VLOOKUP($U43,AvgGoalStats!$A$3:$AE$998,28,FALSE)</f>
        <v>#DIV/0!</v>
      </c>
      <c r="AL43" s="50" t="e">
        <f>VLOOKUP($U43,AvgGoalStats!$A$3:$AE$998,29,FALSE)</f>
        <v>#DIV/0!</v>
      </c>
      <c r="AM43" s="50" t="e">
        <f>VLOOKUP($U43,AvgGoalStats!$A$3:$AE$998,31,FALSE)</f>
        <v>#DIV/0!</v>
      </c>
    </row>
    <row r="44" spans="1:39" ht="14.4" hidden="1" thickTop="1" x14ac:dyDescent="0.3">
      <c r="A44" s="51" t="e">
        <f>VLOOKUP($S44,AvgGoalStats!$A$3:$AE$998,5,FALSE)</f>
        <v>#DIV/0!</v>
      </c>
      <c r="B44" s="50" t="e">
        <f>VLOOKUP($S44,AvgGoalStats!$A$3:$AE$998,6,FALSE)</f>
        <v>#DIV/0!</v>
      </c>
      <c r="C44" s="50" t="e">
        <f>VLOOKUP($S44,AvgGoalStats!$A$3:$AE$998,8,FALSE)</f>
        <v>#DIV/0!</v>
      </c>
      <c r="D44" s="50" t="e">
        <f>VLOOKUP($S44,AvgGoalStats!$A$3:$AE$998,9,FALSE)</f>
        <v>#DIV/0!</v>
      </c>
      <c r="E44" s="50" t="e">
        <f>VLOOKUP($S44,AvgGoalStats!$A$3:$AE$998,11,FALSE)</f>
        <v>#DIV/0!</v>
      </c>
      <c r="F44" s="50" t="e">
        <f>VLOOKUP($S44,AvgGoalStats!$A$3:$AE$998,12,FALSE)</f>
        <v>#DIV/0!</v>
      </c>
      <c r="G44" s="50" t="e">
        <f>VLOOKUP($S44,AvgGoalStats!$A$3:$AE$998,14,FALSE)</f>
        <v>#DIV/0!</v>
      </c>
      <c r="H44" s="50" t="e">
        <f>VLOOKUP($S44,AvgGoalStats!$A$3:$AE$998,15,FALSE)</f>
        <v>#DIV/0!</v>
      </c>
      <c r="I44" s="50" t="e">
        <f>VLOOKUP($S44,AvgGoalStats!$A$3:$AE$998,17,FALSE)</f>
        <v>#DIV/0!</v>
      </c>
      <c r="J44" s="50" t="e">
        <f>VLOOKUP($S44,AvgGoalStats!$A$3:$AE$998,18,FALSE)</f>
        <v>#DIV/0!</v>
      </c>
      <c r="K44" s="50" t="e">
        <f>VLOOKUP($S44,AvgGoalStats!$A$3:$AE$998,20,FALSE)</f>
        <v>#DIV/0!</v>
      </c>
      <c r="L44" s="50" t="e">
        <f>VLOOKUP($S44,AvgGoalStats!$A$3:$AE$998,21,FALSE)</f>
        <v>#DIV/0!</v>
      </c>
      <c r="M44" s="50" t="e">
        <f>VLOOKUP($S44,AvgGoalStats!$A$3:$AE$998,23,FALSE)</f>
        <v>#DIV/0!</v>
      </c>
      <c r="N44" s="50" t="e">
        <f>VLOOKUP($S44,AvgGoalStats!$A$3:$AE$998,24,FALSE)</f>
        <v>#DIV/0!</v>
      </c>
      <c r="O44" s="50" t="e">
        <f>VLOOKUP($S44,AvgGoalStats!$A$3:$AE$998,26,FALSE)</f>
        <v>#DIV/0!</v>
      </c>
      <c r="P44" s="50" t="e">
        <f>VLOOKUP($S44,AvgGoalStats!$A$3:$AE$998,27,FALSE)</f>
        <v>#DIV/0!</v>
      </c>
      <c r="Q44" s="50" t="e">
        <f>VLOOKUP($S44,AvgGoalStats!$A$3:$AE$998,29,FALSE)</f>
        <v>#DIV/0!</v>
      </c>
      <c r="R44" s="50" t="e">
        <f>VLOOKUP($S44,AvgGoalStats!$A$3:$AE$998,30,FALSE)</f>
        <v>#DIV/0!</v>
      </c>
      <c r="S44" s="53" t="str">
        <f>Fixtures!A44</f>
        <v>Melbourne Victory</v>
      </c>
      <c r="T44" s="54">
        <f>Fixtures!D44</f>
        <v>43485</v>
      </c>
      <c r="U44" s="53" t="str">
        <f>Fixtures!B44</f>
        <v>Wellington Phoenix</v>
      </c>
      <c r="V44" s="51" t="e">
        <f>VLOOKUP($U44,AvgGoalStats!$A$3:$AE$998,5,FALSE)</f>
        <v>#DIV/0!</v>
      </c>
      <c r="W44" s="50" t="e">
        <f>VLOOKUP($U44,AvgGoalStats!$A$3:$AE$998,7,FALSE)</f>
        <v>#DIV/0!</v>
      </c>
      <c r="X44" s="50" t="e">
        <f>VLOOKUP($U44,AvgGoalStats!$A$3:$AE$998,8,FALSE)</f>
        <v>#DIV/0!</v>
      </c>
      <c r="Y44" s="50" t="e">
        <f>VLOOKUP($U44,AvgGoalStats!$A$3:$AE$998,10,FALSE)</f>
        <v>#DIV/0!</v>
      </c>
      <c r="Z44" s="50" t="e">
        <f>VLOOKUP($U44,AvgGoalStats!$A$3:$AE$998,11,FALSE)</f>
        <v>#DIV/0!</v>
      </c>
      <c r="AA44" s="50" t="e">
        <f>VLOOKUP($U44,AvgGoalStats!$A$3:$AE$998,13,FALSE)</f>
        <v>#DIV/0!</v>
      </c>
      <c r="AB44" s="50" t="e">
        <f>VLOOKUP($U44,AvgGoalStats!$A$3:$AE$998,14,FALSE)</f>
        <v>#DIV/0!</v>
      </c>
      <c r="AC44" s="50" t="e">
        <f>VLOOKUP($U44,AvgGoalStats!$A$3:$AE$998,16,FALSE)</f>
        <v>#DIV/0!</v>
      </c>
      <c r="AD44" s="50" t="e">
        <f>VLOOKUP($U44,AvgGoalStats!$A$3:$AE$998,17,FALSE)</f>
        <v>#DIV/0!</v>
      </c>
      <c r="AE44" s="50" t="e">
        <f>VLOOKUP($U44,AvgGoalStats!$A$3:$AE$998,19,FALSE)</f>
        <v>#DIV/0!</v>
      </c>
      <c r="AF44" s="50" t="e">
        <f>VLOOKUP($U44,AvgGoalStats!$A$3:$AE$998,20,FALSE)</f>
        <v>#DIV/0!</v>
      </c>
      <c r="AG44" s="50" t="e">
        <f>VLOOKUP($U44,AvgGoalStats!$A$3:$AE$998,22,FALSE)</f>
        <v>#DIV/0!</v>
      </c>
      <c r="AH44" s="50" t="e">
        <f>VLOOKUP($U44,AvgGoalStats!$A$3:$AE$998,23,FALSE)</f>
        <v>#DIV/0!</v>
      </c>
      <c r="AI44" s="50" t="e">
        <f>VLOOKUP($U44,AvgGoalStats!$A$3:$AE$998,25,FALSE)</f>
        <v>#DIV/0!</v>
      </c>
      <c r="AJ44" s="50" t="e">
        <f>VLOOKUP($U44,AvgGoalStats!$A$3:$AE$998,26,FALSE)</f>
        <v>#DIV/0!</v>
      </c>
      <c r="AK44" s="50" t="e">
        <f>VLOOKUP($U44,AvgGoalStats!$A$3:$AE$998,28,FALSE)</f>
        <v>#DIV/0!</v>
      </c>
      <c r="AL44" s="50" t="e">
        <f>VLOOKUP($U44,AvgGoalStats!$A$3:$AE$998,29,FALSE)</f>
        <v>#DIV/0!</v>
      </c>
      <c r="AM44" s="50" t="e">
        <f>VLOOKUP($U44,AvgGoalStats!$A$3:$AE$998,31,FALSE)</f>
        <v>#DIV/0!</v>
      </c>
    </row>
    <row r="45" spans="1:39" ht="14.4" hidden="1" thickTop="1" x14ac:dyDescent="0.3">
      <c r="A45" s="51" t="e">
        <f>VLOOKUP($S45,AvgGoalStats!$A$3:$AE$998,5,FALSE)</f>
        <v>#DIV/0!</v>
      </c>
      <c r="B45" s="50" t="e">
        <f>VLOOKUP($S45,AvgGoalStats!$A$3:$AE$998,6,FALSE)</f>
        <v>#DIV/0!</v>
      </c>
      <c r="C45" s="50" t="e">
        <f>VLOOKUP($S45,AvgGoalStats!$A$3:$AE$998,8,FALSE)</f>
        <v>#DIV/0!</v>
      </c>
      <c r="D45" s="50" t="e">
        <f>VLOOKUP($S45,AvgGoalStats!$A$3:$AE$998,9,FALSE)</f>
        <v>#DIV/0!</v>
      </c>
      <c r="E45" s="50" t="e">
        <f>VLOOKUP($S45,AvgGoalStats!$A$3:$AE$998,11,FALSE)</f>
        <v>#DIV/0!</v>
      </c>
      <c r="F45" s="50" t="e">
        <f>VLOOKUP($S45,AvgGoalStats!$A$3:$AE$998,12,FALSE)</f>
        <v>#DIV/0!</v>
      </c>
      <c r="G45" s="50" t="e">
        <f>VLOOKUP($S45,AvgGoalStats!$A$3:$AE$998,14,FALSE)</f>
        <v>#DIV/0!</v>
      </c>
      <c r="H45" s="50" t="e">
        <f>VLOOKUP($S45,AvgGoalStats!$A$3:$AE$998,15,FALSE)</f>
        <v>#DIV/0!</v>
      </c>
      <c r="I45" s="50" t="e">
        <f>VLOOKUP($S45,AvgGoalStats!$A$3:$AE$998,17,FALSE)</f>
        <v>#DIV/0!</v>
      </c>
      <c r="J45" s="50" t="e">
        <f>VLOOKUP($S45,AvgGoalStats!$A$3:$AE$998,18,FALSE)</f>
        <v>#DIV/0!</v>
      </c>
      <c r="K45" s="50" t="e">
        <f>VLOOKUP($S45,AvgGoalStats!$A$3:$AE$998,20,FALSE)</f>
        <v>#DIV/0!</v>
      </c>
      <c r="L45" s="50" t="e">
        <f>VLOOKUP($S45,AvgGoalStats!$A$3:$AE$998,21,FALSE)</f>
        <v>#DIV/0!</v>
      </c>
      <c r="M45" s="50" t="e">
        <f>VLOOKUP($S45,AvgGoalStats!$A$3:$AE$998,23,FALSE)</f>
        <v>#DIV/0!</v>
      </c>
      <c r="N45" s="50" t="e">
        <f>VLOOKUP($S45,AvgGoalStats!$A$3:$AE$998,24,FALSE)</f>
        <v>#DIV/0!</v>
      </c>
      <c r="O45" s="50" t="e">
        <f>VLOOKUP($S45,AvgGoalStats!$A$3:$AE$998,26,FALSE)</f>
        <v>#DIV/0!</v>
      </c>
      <c r="P45" s="50" t="e">
        <f>VLOOKUP($S45,AvgGoalStats!$A$3:$AE$998,27,FALSE)</f>
        <v>#DIV/0!</v>
      </c>
      <c r="Q45" s="50" t="e">
        <f>VLOOKUP($S45,AvgGoalStats!$A$3:$AE$998,29,FALSE)</f>
        <v>#DIV/0!</v>
      </c>
      <c r="R45" s="50" t="e">
        <f>VLOOKUP($S45,AvgGoalStats!$A$3:$AE$998,30,FALSE)</f>
        <v>#DIV/0!</v>
      </c>
      <c r="S45" s="53" t="str">
        <f>Fixtures!A45</f>
        <v>Central Coast Mariners</v>
      </c>
      <c r="T45" s="54">
        <f>Fixtures!D45</f>
        <v>43485</v>
      </c>
      <c r="U45" s="53" t="str">
        <f>Fixtures!B45</f>
        <v>Brisbane Roar</v>
      </c>
      <c r="V45" s="51" t="e">
        <f>VLOOKUP($U45,AvgGoalStats!$A$3:$AE$998,5,FALSE)</f>
        <v>#DIV/0!</v>
      </c>
      <c r="W45" s="50" t="e">
        <f>VLOOKUP($U45,AvgGoalStats!$A$3:$AE$998,7,FALSE)</f>
        <v>#DIV/0!</v>
      </c>
      <c r="X45" s="50" t="e">
        <f>VLOOKUP($U45,AvgGoalStats!$A$3:$AE$998,8,FALSE)</f>
        <v>#DIV/0!</v>
      </c>
      <c r="Y45" s="50" t="e">
        <f>VLOOKUP($U45,AvgGoalStats!$A$3:$AE$998,10,FALSE)</f>
        <v>#DIV/0!</v>
      </c>
      <c r="Z45" s="50" t="e">
        <f>VLOOKUP($U45,AvgGoalStats!$A$3:$AE$998,11,FALSE)</f>
        <v>#DIV/0!</v>
      </c>
      <c r="AA45" s="50" t="e">
        <f>VLOOKUP($U45,AvgGoalStats!$A$3:$AE$998,13,FALSE)</f>
        <v>#DIV/0!</v>
      </c>
      <c r="AB45" s="50" t="e">
        <f>VLOOKUP($U45,AvgGoalStats!$A$3:$AE$998,14,FALSE)</f>
        <v>#DIV/0!</v>
      </c>
      <c r="AC45" s="50" t="e">
        <f>VLOOKUP($U45,AvgGoalStats!$A$3:$AE$998,16,FALSE)</f>
        <v>#DIV/0!</v>
      </c>
      <c r="AD45" s="50" t="e">
        <f>VLOOKUP($U45,AvgGoalStats!$A$3:$AE$998,17,FALSE)</f>
        <v>#DIV/0!</v>
      </c>
      <c r="AE45" s="50" t="e">
        <f>VLOOKUP($U45,AvgGoalStats!$A$3:$AE$998,19,FALSE)</f>
        <v>#DIV/0!</v>
      </c>
      <c r="AF45" s="50" t="e">
        <f>VLOOKUP($U45,AvgGoalStats!$A$3:$AE$998,20,FALSE)</f>
        <v>#DIV/0!</v>
      </c>
      <c r="AG45" s="50" t="e">
        <f>VLOOKUP($U45,AvgGoalStats!$A$3:$AE$998,22,FALSE)</f>
        <v>#DIV/0!</v>
      </c>
      <c r="AH45" s="50" t="e">
        <f>VLOOKUP($U45,AvgGoalStats!$A$3:$AE$998,23,FALSE)</f>
        <v>#DIV/0!</v>
      </c>
      <c r="AI45" s="50" t="e">
        <f>VLOOKUP($U45,AvgGoalStats!$A$3:$AE$998,25,FALSE)</f>
        <v>#DIV/0!</v>
      </c>
      <c r="AJ45" s="50" t="e">
        <f>VLOOKUP($U45,AvgGoalStats!$A$3:$AE$998,26,FALSE)</f>
        <v>#DIV/0!</v>
      </c>
      <c r="AK45" s="50" t="e">
        <f>VLOOKUP($U45,AvgGoalStats!$A$3:$AE$998,28,FALSE)</f>
        <v>#DIV/0!</v>
      </c>
      <c r="AL45" s="50" t="e">
        <f>VLOOKUP($U45,AvgGoalStats!$A$3:$AE$998,29,FALSE)</f>
        <v>#DIV/0!</v>
      </c>
      <c r="AM45" s="50" t="e">
        <f>VLOOKUP($U45,AvgGoalStats!$A$3:$AE$998,31,FALSE)</f>
        <v>#DIV/0!</v>
      </c>
    </row>
    <row r="46" spans="1:39" ht="14.4" hidden="1" thickTop="1" x14ac:dyDescent="0.3">
      <c r="A46" s="51" t="e">
        <f>VLOOKUP($S46,AvgGoalStats!$A$3:$AE$998,5,FALSE)</f>
        <v>#N/A</v>
      </c>
      <c r="B46" s="50" t="e">
        <f>VLOOKUP($S46,AvgGoalStats!$A$3:$AE$998,6,FALSE)</f>
        <v>#N/A</v>
      </c>
      <c r="C46" s="50" t="e">
        <f>VLOOKUP($S46,AvgGoalStats!$A$3:$AE$998,8,FALSE)</f>
        <v>#N/A</v>
      </c>
      <c r="D46" s="50" t="e">
        <f>VLOOKUP($S46,AvgGoalStats!$A$3:$AE$998,9,FALSE)</f>
        <v>#N/A</v>
      </c>
      <c r="E46" s="50" t="e">
        <f>VLOOKUP($S46,AvgGoalStats!$A$3:$AE$998,11,FALSE)</f>
        <v>#N/A</v>
      </c>
      <c r="F46" s="50" t="e">
        <f>VLOOKUP($S46,AvgGoalStats!$A$3:$AE$998,12,FALSE)</f>
        <v>#N/A</v>
      </c>
      <c r="G46" s="50" t="e">
        <f>VLOOKUP($S46,AvgGoalStats!$A$3:$AE$998,14,FALSE)</f>
        <v>#N/A</v>
      </c>
      <c r="H46" s="50" t="e">
        <f>VLOOKUP($S46,AvgGoalStats!$A$3:$AE$998,15,FALSE)</f>
        <v>#N/A</v>
      </c>
      <c r="I46" s="50" t="e">
        <f>VLOOKUP($S46,AvgGoalStats!$A$3:$AE$998,17,FALSE)</f>
        <v>#N/A</v>
      </c>
      <c r="J46" s="50" t="e">
        <f>VLOOKUP($S46,AvgGoalStats!$A$3:$AE$998,18,FALSE)</f>
        <v>#N/A</v>
      </c>
      <c r="K46" s="50" t="e">
        <f>VLOOKUP($S46,AvgGoalStats!$A$3:$AE$998,20,FALSE)</f>
        <v>#N/A</v>
      </c>
      <c r="L46" s="50" t="e">
        <f>VLOOKUP($S46,AvgGoalStats!$A$3:$AE$998,21,FALSE)</f>
        <v>#N/A</v>
      </c>
      <c r="M46" s="50" t="e">
        <f>VLOOKUP($S46,AvgGoalStats!$A$3:$AE$998,23,FALSE)</f>
        <v>#N/A</v>
      </c>
      <c r="N46" s="50" t="e">
        <f>VLOOKUP($S46,AvgGoalStats!$A$3:$AE$998,24,FALSE)</f>
        <v>#N/A</v>
      </c>
      <c r="O46" s="50" t="e">
        <f>VLOOKUP($S46,AvgGoalStats!$A$3:$AE$998,26,FALSE)</f>
        <v>#N/A</v>
      </c>
      <c r="P46" s="50" t="e">
        <f>VLOOKUP($S46,AvgGoalStats!$A$3:$AE$998,27,FALSE)</f>
        <v>#N/A</v>
      </c>
      <c r="Q46" s="50" t="e">
        <f>VLOOKUP($S46,AvgGoalStats!$A$3:$AE$998,29,FALSE)</f>
        <v>#N/A</v>
      </c>
      <c r="R46" s="50" t="e">
        <f>VLOOKUP($S46,AvgGoalStats!$A$3:$AE$998,30,FALSE)</f>
        <v>#N/A</v>
      </c>
      <c r="S46" s="53" t="str">
        <f>Fixtures!A46</f>
        <v>AEK Athens</v>
      </c>
      <c r="T46" s="54">
        <f>Fixtures!D46</f>
        <v>43485</v>
      </c>
      <c r="U46" s="53" t="str">
        <f>Fixtures!B46</f>
        <v>Asteras Tripolis</v>
      </c>
      <c r="V46" s="51" t="e">
        <f>VLOOKUP($U46,AvgGoalStats!$A$3:$AE$998,5,FALSE)</f>
        <v>#N/A</v>
      </c>
      <c r="W46" s="50" t="e">
        <f>VLOOKUP($U46,AvgGoalStats!$A$3:$AE$998,7,FALSE)</f>
        <v>#N/A</v>
      </c>
      <c r="X46" s="50" t="e">
        <f>VLOOKUP($U46,AvgGoalStats!$A$3:$AE$998,8,FALSE)</f>
        <v>#N/A</v>
      </c>
      <c r="Y46" s="50" t="e">
        <f>VLOOKUP($U46,AvgGoalStats!$A$3:$AE$998,10,FALSE)</f>
        <v>#N/A</v>
      </c>
      <c r="Z46" s="50" t="e">
        <f>VLOOKUP($U46,AvgGoalStats!$A$3:$AE$998,11,FALSE)</f>
        <v>#N/A</v>
      </c>
      <c r="AA46" s="50" t="e">
        <f>VLOOKUP($U46,AvgGoalStats!$A$3:$AE$998,13,FALSE)</f>
        <v>#N/A</v>
      </c>
      <c r="AB46" s="50" t="e">
        <f>VLOOKUP($U46,AvgGoalStats!$A$3:$AE$998,14,FALSE)</f>
        <v>#N/A</v>
      </c>
      <c r="AC46" s="50" t="e">
        <f>VLOOKUP($U46,AvgGoalStats!$A$3:$AE$998,16,FALSE)</f>
        <v>#N/A</v>
      </c>
      <c r="AD46" s="50" t="e">
        <f>VLOOKUP($U46,AvgGoalStats!$A$3:$AE$998,17,FALSE)</f>
        <v>#N/A</v>
      </c>
      <c r="AE46" s="50" t="e">
        <f>VLOOKUP($U46,AvgGoalStats!$A$3:$AE$998,19,FALSE)</f>
        <v>#N/A</v>
      </c>
      <c r="AF46" s="50" t="e">
        <f>VLOOKUP($U46,AvgGoalStats!$A$3:$AE$998,20,FALSE)</f>
        <v>#N/A</v>
      </c>
      <c r="AG46" s="50" t="e">
        <f>VLOOKUP($U46,AvgGoalStats!$A$3:$AE$998,22,FALSE)</f>
        <v>#N/A</v>
      </c>
      <c r="AH46" s="50" t="e">
        <f>VLOOKUP($U46,AvgGoalStats!$A$3:$AE$998,23,FALSE)</f>
        <v>#N/A</v>
      </c>
      <c r="AI46" s="50" t="e">
        <f>VLOOKUP($U46,AvgGoalStats!$A$3:$AE$998,25,FALSE)</f>
        <v>#N/A</v>
      </c>
      <c r="AJ46" s="50" t="e">
        <f>VLOOKUP($U46,AvgGoalStats!$A$3:$AE$998,26,FALSE)</f>
        <v>#N/A</v>
      </c>
      <c r="AK46" s="50" t="e">
        <f>VLOOKUP($U46,AvgGoalStats!$A$3:$AE$998,28,FALSE)</f>
        <v>#N/A</v>
      </c>
      <c r="AL46" s="50" t="e">
        <f>VLOOKUP($U46,AvgGoalStats!$A$3:$AE$998,29,FALSE)</f>
        <v>#N/A</v>
      </c>
      <c r="AM46" s="50" t="e">
        <f>VLOOKUP($U46,AvgGoalStats!$A$3:$AE$998,31,FALSE)</f>
        <v>#N/A</v>
      </c>
    </row>
    <row r="47" spans="1:39" ht="14.4" hidden="1" thickTop="1" x14ac:dyDescent="0.3">
      <c r="A47" s="51" t="e">
        <f>VLOOKUP($S47,AvgGoalStats!$A$3:$AE$998,5,FALSE)</f>
        <v>#N/A</v>
      </c>
      <c r="B47" s="50" t="e">
        <f>VLOOKUP($S47,AvgGoalStats!$A$3:$AE$998,6,FALSE)</f>
        <v>#N/A</v>
      </c>
      <c r="C47" s="50" t="e">
        <f>VLOOKUP($S47,AvgGoalStats!$A$3:$AE$998,8,FALSE)</f>
        <v>#N/A</v>
      </c>
      <c r="D47" s="50" t="e">
        <f>VLOOKUP($S47,AvgGoalStats!$A$3:$AE$998,9,FALSE)</f>
        <v>#N/A</v>
      </c>
      <c r="E47" s="50" t="e">
        <f>VLOOKUP($S47,AvgGoalStats!$A$3:$AE$998,11,FALSE)</f>
        <v>#N/A</v>
      </c>
      <c r="F47" s="50" t="e">
        <f>VLOOKUP($S47,AvgGoalStats!$A$3:$AE$998,12,FALSE)</f>
        <v>#N/A</v>
      </c>
      <c r="G47" s="50" t="e">
        <f>VLOOKUP($S47,AvgGoalStats!$A$3:$AE$998,14,FALSE)</f>
        <v>#N/A</v>
      </c>
      <c r="H47" s="50" t="e">
        <f>VLOOKUP($S47,AvgGoalStats!$A$3:$AE$998,15,FALSE)</f>
        <v>#N/A</v>
      </c>
      <c r="I47" s="50" t="e">
        <f>VLOOKUP($S47,AvgGoalStats!$A$3:$AE$998,17,FALSE)</f>
        <v>#N/A</v>
      </c>
      <c r="J47" s="50" t="e">
        <f>VLOOKUP($S47,AvgGoalStats!$A$3:$AE$998,18,FALSE)</f>
        <v>#N/A</v>
      </c>
      <c r="K47" s="50" t="e">
        <f>VLOOKUP($S47,AvgGoalStats!$A$3:$AE$998,20,FALSE)</f>
        <v>#N/A</v>
      </c>
      <c r="L47" s="50" t="e">
        <f>VLOOKUP($S47,AvgGoalStats!$A$3:$AE$998,21,FALSE)</f>
        <v>#N/A</v>
      </c>
      <c r="M47" s="50" t="e">
        <f>VLOOKUP($S47,AvgGoalStats!$A$3:$AE$998,23,FALSE)</f>
        <v>#N/A</v>
      </c>
      <c r="N47" s="50" t="e">
        <f>VLOOKUP($S47,AvgGoalStats!$A$3:$AE$998,24,FALSE)</f>
        <v>#N/A</v>
      </c>
      <c r="O47" s="50" t="e">
        <f>VLOOKUP($S47,AvgGoalStats!$A$3:$AE$998,26,FALSE)</f>
        <v>#N/A</v>
      </c>
      <c r="P47" s="50" t="e">
        <f>VLOOKUP($S47,AvgGoalStats!$A$3:$AE$998,27,FALSE)</f>
        <v>#N/A</v>
      </c>
      <c r="Q47" s="50" t="e">
        <f>VLOOKUP($S47,AvgGoalStats!$A$3:$AE$998,29,FALSE)</f>
        <v>#N/A</v>
      </c>
      <c r="R47" s="50" t="e">
        <f>VLOOKUP($S47,AvgGoalStats!$A$3:$AE$998,30,FALSE)</f>
        <v>#N/A</v>
      </c>
      <c r="S47" s="53" t="str">
        <f>Fixtures!A47</f>
        <v>Larissa</v>
      </c>
      <c r="T47" s="54">
        <f>Fixtures!D47</f>
        <v>43485</v>
      </c>
      <c r="U47" s="53" t="str">
        <f>Fixtures!B47</f>
        <v>Aris</v>
      </c>
      <c r="V47" s="51" t="e">
        <f>VLOOKUP($U47,AvgGoalStats!$A$3:$AE$998,5,FALSE)</f>
        <v>#N/A</v>
      </c>
      <c r="W47" s="50" t="e">
        <f>VLOOKUP($U47,AvgGoalStats!$A$3:$AE$998,7,FALSE)</f>
        <v>#N/A</v>
      </c>
      <c r="X47" s="50" t="e">
        <f>VLOOKUP($U47,AvgGoalStats!$A$3:$AE$998,8,FALSE)</f>
        <v>#N/A</v>
      </c>
      <c r="Y47" s="50" t="e">
        <f>VLOOKUP($U47,AvgGoalStats!$A$3:$AE$998,10,FALSE)</f>
        <v>#N/A</v>
      </c>
      <c r="Z47" s="50" t="e">
        <f>VLOOKUP($U47,AvgGoalStats!$A$3:$AE$998,11,FALSE)</f>
        <v>#N/A</v>
      </c>
      <c r="AA47" s="50" t="e">
        <f>VLOOKUP($U47,AvgGoalStats!$A$3:$AE$998,13,FALSE)</f>
        <v>#N/A</v>
      </c>
      <c r="AB47" s="50" t="e">
        <f>VLOOKUP($U47,AvgGoalStats!$A$3:$AE$998,14,FALSE)</f>
        <v>#N/A</v>
      </c>
      <c r="AC47" s="50" t="e">
        <f>VLOOKUP($U47,AvgGoalStats!$A$3:$AE$998,16,FALSE)</f>
        <v>#N/A</v>
      </c>
      <c r="AD47" s="50" t="e">
        <f>VLOOKUP($U47,AvgGoalStats!$A$3:$AE$998,17,FALSE)</f>
        <v>#N/A</v>
      </c>
      <c r="AE47" s="50" t="e">
        <f>VLOOKUP($U47,AvgGoalStats!$A$3:$AE$998,19,FALSE)</f>
        <v>#N/A</v>
      </c>
      <c r="AF47" s="50" t="e">
        <f>VLOOKUP($U47,AvgGoalStats!$A$3:$AE$998,20,FALSE)</f>
        <v>#N/A</v>
      </c>
      <c r="AG47" s="50" t="e">
        <f>VLOOKUP($U47,AvgGoalStats!$A$3:$AE$998,22,FALSE)</f>
        <v>#N/A</v>
      </c>
      <c r="AH47" s="50" t="e">
        <f>VLOOKUP($U47,AvgGoalStats!$A$3:$AE$998,23,FALSE)</f>
        <v>#N/A</v>
      </c>
      <c r="AI47" s="50" t="e">
        <f>VLOOKUP($U47,AvgGoalStats!$A$3:$AE$998,25,FALSE)</f>
        <v>#N/A</v>
      </c>
      <c r="AJ47" s="50" t="e">
        <f>VLOOKUP($U47,AvgGoalStats!$A$3:$AE$998,26,FALSE)</f>
        <v>#N/A</v>
      </c>
      <c r="AK47" s="50" t="e">
        <f>VLOOKUP($U47,AvgGoalStats!$A$3:$AE$998,28,FALSE)</f>
        <v>#N/A</v>
      </c>
      <c r="AL47" s="50" t="e">
        <f>VLOOKUP($U47,AvgGoalStats!$A$3:$AE$998,29,FALSE)</f>
        <v>#N/A</v>
      </c>
      <c r="AM47" s="50" t="e">
        <f>VLOOKUP($U47,AvgGoalStats!$A$3:$AE$998,31,FALSE)</f>
        <v>#N/A</v>
      </c>
    </row>
    <row r="48" spans="1:39" ht="14.4" hidden="1" thickTop="1" x14ac:dyDescent="0.3">
      <c r="A48" s="51" t="e">
        <f>VLOOKUP($S48,AvgGoalStats!$A$3:$AE$998,5,FALSE)</f>
        <v>#N/A</v>
      </c>
      <c r="B48" s="50" t="e">
        <f>VLOOKUP($S48,AvgGoalStats!$A$3:$AE$998,6,FALSE)</f>
        <v>#N/A</v>
      </c>
      <c r="C48" s="50" t="e">
        <f>VLOOKUP($S48,AvgGoalStats!$A$3:$AE$998,8,FALSE)</f>
        <v>#N/A</v>
      </c>
      <c r="D48" s="50" t="e">
        <f>VLOOKUP($S48,AvgGoalStats!$A$3:$AE$998,9,FALSE)</f>
        <v>#N/A</v>
      </c>
      <c r="E48" s="50" t="e">
        <f>VLOOKUP($S48,AvgGoalStats!$A$3:$AE$998,11,FALSE)</f>
        <v>#N/A</v>
      </c>
      <c r="F48" s="50" t="e">
        <f>VLOOKUP($S48,AvgGoalStats!$A$3:$AE$998,12,FALSE)</f>
        <v>#N/A</v>
      </c>
      <c r="G48" s="50" t="e">
        <f>VLOOKUP($S48,AvgGoalStats!$A$3:$AE$998,14,FALSE)</f>
        <v>#N/A</v>
      </c>
      <c r="H48" s="50" t="e">
        <f>VLOOKUP($S48,AvgGoalStats!$A$3:$AE$998,15,FALSE)</f>
        <v>#N/A</v>
      </c>
      <c r="I48" s="50" t="e">
        <f>VLOOKUP($S48,AvgGoalStats!$A$3:$AE$998,17,FALSE)</f>
        <v>#N/A</v>
      </c>
      <c r="J48" s="50" t="e">
        <f>VLOOKUP($S48,AvgGoalStats!$A$3:$AE$998,18,FALSE)</f>
        <v>#N/A</v>
      </c>
      <c r="K48" s="50" t="e">
        <f>VLOOKUP($S48,AvgGoalStats!$A$3:$AE$998,20,FALSE)</f>
        <v>#N/A</v>
      </c>
      <c r="L48" s="50" t="e">
        <f>VLOOKUP($S48,AvgGoalStats!$A$3:$AE$998,21,FALSE)</f>
        <v>#N/A</v>
      </c>
      <c r="M48" s="50" t="e">
        <f>VLOOKUP($S48,AvgGoalStats!$A$3:$AE$998,23,FALSE)</f>
        <v>#N/A</v>
      </c>
      <c r="N48" s="50" t="e">
        <f>VLOOKUP($S48,AvgGoalStats!$A$3:$AE$998,24,FALSE)</f>
        <v>#N/A</v>
      </c>
      <c r="O48" s="50" t="e">
        <f>VLOOKUP($S48,AvgGoalStats!$A$3:$AE$998,26,FALSE)</f>
        <v>#N/A</v>
      </c>
      <c r="P48" s="50" t="e">
        <f>VLOOKUP($S48,AvgGoalStats!$A$3:$AE$998,27,FALSE)</f>
        <v>#N/A</v>
      </c>
      <c r="Q48" s="50" t="e">
        <f>VLOOKUP($S48,AvgGoalStats!$A$3:$AE$998,29,FALSE)</f>
        <v>#N/A</v>
      </c>
      <c r="R48" s="50" t="e">
        <f>VLOOKUP($S48,AvgGoalStats!$A$3:$AE$998,30,FALSE)</f>
        <v>#N/A</v>
      </c>
      <c r="S48" s="53" t="str">
        <f>Fixtures!A48</f>
        <v>Xanthi</v>
      </c>
      <c r="T48" s="54">
        <f>Fixtures!D48</f>
        <v>43485</v>
      </c>
      <c r="U48" s="53" t="str">
        <f>Fixtures!B48</f>
        <v>Atromitos</v>
      </c>
      <c r="V48" s="51" t="e">
        <f>VLOOKUP($U48,AvgGoalStats!$A$3:$AE$998,5,FALSE)</f>
        <v>#N/A</v>
      </c>
      <c r="W48" s="50" t="e">
        <f>VLOOKUP($U48,AvgGoalStats!$A$3:$AE$998,7,FALSE)</f>
        <v>#N/A</v>
      </c>
      <c r="X48" s="50" t="e">
        <f>VLOOKUP($U48,AvgGoalStats!$A$3:$AE$998,8,FALSE)</f>
        <v>#N/A</v>
      </c>
      <c r="Y48" s="50" t="e">
        <f>VLOOKUP($U48,AvgGoalStats!$A$3:$AE$998,10,FALSE)</f>
        <v>#N/A</v>
      </c>
      <c r="Z48" s="50" t="e">
        <f>VLOOKUP($U48,AvgGoalStats!$A$3:$AE$998,11,FALSE)</f>
        <v>#N/A</v>
      </c>
      <c r="AA48" s="50" t="e">
        <f>VLOOKUP($U48,AvgGoalStats!$A$3:$AE$998,13,FALSE)</f>
        <v>#N/A</v>
      </c>
      <c r="AB48" s="50" t="e">
        <f>VLOOKUP($U48,AvgGoalStats!$A$3:$AE$998,14,FALSE)</f>
        <v>#N/A</v>
      </c>
      <c r="AC48" s="50" t="e">
        <f>VLOOKUP($U48,AvgGoalStats!$A$3:$AE$998,16,FALSE)</f>
        <v>#N/A</v>
      </c>
      <c r="AD48" s="50" t="e">
        <f>VLOOKUP($U48,AvgGoalStats!$A$3:$AE$998,17,FALSE)</f>
        <v>#N/A</v>
      </c>
      <c r="AE48" s="50" t="e">
        <f>VLOOKUP($U48,AvgGoalStats!$A$3:$AE$998,19,FALSE)</f>
        <v>#N/A</v>
      </c>
      <c r="AF48" s="50" t="e">
        <f>VLOOKUP($U48,AvgGoalStats!$A$3:$AE$998,20,FALSE)</f>
        <v>#N/A</v>
      </c>
      <c r="AG48" s="50" t="e">
        <f>VLOOKUP($U48,AvgGoalStats!$A$3:$AE$998,22,FALSE)</f>
        <v>#N/A</v>
      </c>
      <c r="AH48" s="50" t="e">
        <f>VLOOKUP($U48,AvgGoalStats!$A$3:$AE$998,23,FALSE)</f>
        <v>#N/A</v>
      </c>
      <c r="AI48" s="50" t="e">
        <f>VLOOKUP($U48,AvgGoalStats!$A$3:$AE$998,25,FALSE)</f>
        <v>#N/A</v>
      </c>
      <c r="AJ48" s="50" t="e">
        <f>VLOOKUP($U48,AvgGoalStats!$A$3:$AE$998,26,FALSE)</f>
        <v>#N/A</v>
      </c>
      <c r="AK48" s="50" t="e">
        <f>VLOOKUP($U48,AvgGoalStats!$A$3:$AE$998,28,FALSE)</f>
        <v>#N/A</v>
      </c>
      <c r="AL48" s="50" t="e">
        <f>VLOOKUP($U48,AvgGoalStats!$A$3:$AE$998,29,FALSE)</f>
        <v>#N/A</v>
      </c>
      <c r="AM48" s="50" t="e">
        <f>VLOOKUP($U48,AvgGoalStats!$A$3:$AE$998,31,FALSE)</f>
        <v>#N/A</v>
      </c>
    </row>
    <row r="49" spans="1:39" ht="14.4" hidden="1" thickTop="1" x14ac:dyDescent="0.3">
      <c r="A49" s="51" t="e">
        <f>VLOOKUP($S49,AvgGoalStats!$A$3:$AE$998,5,FALSE)</f>
        <v>#N/A</v>
      </c>
      <c r="B49" s="50" t="e">
        <f>VLOOKUP($S49,AvgGoalStats!$A$3:$AE$998,6,FALSE)</f>
        <v>#N/A</v>
      </c>
      <c r="C49" s="50" t="e">
        <f>VLOOKUP($S49,AvgGoalStats!$A$3:$AE$998,8,FALSE)</f>
        <v>#N/A</v>
      </c>
      <c r="D49" s="50" t="e">
        <f>VLOOKUP($S49,AvgGoalStats!$A$3:$AE$998,9,FALSE)</f>
        <v>#N/A</v>
      </c>
      <c r="E49" s="50" t="e">
        <f>VLOOKUP($S49,AvgGoalStats!$A$3:$AE$998,11,FALSE)</f>
        <v>#N/A</v>
      </c>
      <c r="F49" s="50" t="e">
        <f>VLOOKUP($S49,AvgGoalStats!$A$3:$AE$998,12,FALSE)</f>
        <v>#N/A</v>
      </c>
      <c r="G49" s="50" t="e">
        <f>VLOOKUP($S49,AvgGoalStats!$A$3:$AE$998,14,FALSE)</f>
        <v>#N/A</v>
      </c>
      <c r="H49" s="50" t="e">
        <f>VLOOKUP($S49,AvgGoalStats!$A$3:$AE$998,15,FALSE)</f>
        <v>#N/A</v>
      </c>
      <c r="I49" s="50" t="e">
        <f>VLOOKUP($S49,AvgGoalStats!$A$3:$AE$998,17,FALSE)</f>
        <v>#N/A</v>
      </c>
      <c r="J49" s="50" t="e">
        <f>VLOOKUP($S49,AvgGoalStats!$A$3:$AE$998,18,FALSE)</f>
        <v>#N/A</v>
      </c>
      <c r="K49" s="50" t="e">
        <f>VLOOKUP($S49,AvgGoalStats!$A$3:$AE$998,20,FALSE)</f>
        <v>#N/A</v>
      </c>
      <c r="L49" s="50" t="e">
        <f>VLOOKUP($S49,AvgGoalStats!$A$3:$AE$998,21,FALSE)</f>
        <v>#N/A</v>
      </c>
      <c r="M49" s="50" t="e">
        <f>VLOOKUP($S49,AvgGoalStats!$A$3:$AE$998,23,FALSE)</f>
        <v>#N/A</v>
      </c>
      <c r="N49" s="50" t="e">
        <f>VLOOKUP($S49,AvgGoalStats!$A$3:$AE$998,24,FALSE)</f>
        <v>#N/A</v>
      </c>
      <c r="O49" s="50" t="e">
        <f>VLOOKUP($S49,AvgGoalStats!$A$3:$AE$998,26,FALSE)</f>
        <v>#N/A</v>
      </c>
      <c r="P49" s="50" t="e">
        <f>VLOOKUP($S49,AvgGoalStats!$A$3:$AE$998,27,FALSE)</f>
        <v>#N/A</v>
      </c>
      <c r="Q49" s="50" t="e">
        <f>VLOOKUP($S49,AvgGoalStats!$A$3:$AE$998,29,FALSE)</f>
        <v>#N/A</v>
      </c>
      <c r="R49" s="50" t="e">
        <f>VLOOKUP($S49,AvgGoalStats!$A$3:$AE$998,30,FALSE)</f>
        <v>#N/A</v>
      </c>
      <c r="S49" s="53" t="str">
        <f>Fixtures!A49</f>
        <v>OFI</v>
      </c>
      <c r="T49" s="54">
        <f>Fixtures!D49</f>
        <v>43485</v>
      </c>
      <c r="U49" s="53" t="str">
        <f>Fixtures!B49</f>
        <v>Panaitolikos</v>
      </c>
      <c r="V49" s="51" t="e">
        <f>VLOOKUP($U49,AvgGoalStats!$A$3:$AE$998,5,FALSE)</f>
        <v>#N/A</v>
      </c>
      <c r="W49" s="50" t="e">
        <f>VLOOKUP($U49,AvgGoalStats!$A$3:$AE$998,7,FALSE)</f>
        <v>#N/A</v>
      </c>
      <c r="X49" s="50" t="e">
        <f>VLOOKUP($U49,AvgGoalStats!$A$3:$AE$998,8,FALSE)</f>
        <v>#N/A</v>
      </c>
      <c r="Y49" s="50" t="e">
        <f>VLOOKUP($U49,AvgGoalStats!$A$3:$AE$998,10,FALSE)</f>
        <v>#N/A</v>
      </c>
      <c r="Z49" s="50" t="e">
        <f>VLOOKUP($U49,AvgGoalStats!$A$3:$AE$998,11,FALSE)</f>
        <v>#N/A</v>
      </c>
      <c r="AA49" s="50" t="e">
        <f>VLOOKUP($U49,AvgGoalStats!$A$3:$AE$998,13,FALSE)</f>
        <v>#N/A</v>
      </c>
      <c r="AB49" s="50" t="e">
        <f>VLOOKUP($U49,AvgGoalStats!$A$3:$AE$998,14,FALSE)</f>
        <v>#N/A</v>
      </c>
      <c r="AC49" s="50" t="e">
        <f>VLOOKUP($U49,AvgGoalStats!$A$3:$AE$998,16,FALSE)</f>
        <v>#N/A</v>
      </c>
      <c r="AD49" s="50" t="e">
        <f>VLOOKUP($U49,AvgGoalStats!$A$3:$AE$998,17,FALSE)</f>
        <v>#N/A</v>
      </c>
      <c r="AE49" s="50" t="e">
        <f>VLOOKUP($U49,AvgGoalStats!$A$3:$AE$998,19,FALSE)</f>
        <v>#N/A</v>
      </c>
      <c r="AF49" s="50" t="e">
        <f>VLOOKUP($U49,AvgGoalStats!$A$3:$AE$998,20,FALSE)</f>
        <v>#N/A</v>
      </c>
      <c r="AG49" s="50" t="e">
        <f>VLOOKUP($U49,AvgGoalStats!$A$3:$AE$998,22,FALSE)</f>
        <v>#N/A</v>
      </c>
      <c r="AH49" s="50" t="e">
        <f>VLOOKUP($U49,AvgGoalStats!$A$3:$AE$998,23,FALSE)</f>
        <v>#N/A</v>
      </c>
      <c r="AI49" s="50" t="e">
        <f>VLOOKUP($U49,AvgGoalStats!$A$3:$AE$998,25,FALSE)</f>
        <v>#N/A</v>
      </c>
      <c r="AJ49" s="50" t="e">
        <f>VLOOKUP($U49,AvgGoalStats!$A$3:$AE$998,26,FALSE)</f>
        <v>#N/A</v>
      </c>
      <c r="AK49" s="50" t="e">
        <f>VLOOKUP($U49,AvgGoalStats!$A$3:$AE$998,28,FALSE)</f>
        <v>#N/A</v>
      </c>
      <c r="AL49" s="50" t="e">
        <f>VLOOKUP($U49,AvgGoalStats!$A$3:$AE$998,29,FALSE)</f>
        <v>#N/A</v>
      </c>
      <c r="AM49" s="50" t="e">
        <f>VLOOKUP($U49,AvgGoalStats!$A$3:$AE$998,31,FALSE)</f>
        <v>#N/A</v>
      </c>
    </row>
    <row r="50" spans="1:39" ht="14.4" hidden="1" thickTop="1" x14ac:dyDescent="0.3">
      <c r="A50" s="51" t="e">
        <f>VLOOKUP($S50,AvgGoalStats!$A$3:$AE$998,5,FALSE)</f>
        <v>#N/A</v>
      </c>
      <c r="B50" s="50" t="e">
        <f>VLOOKUP($S50,AvgGoalStats!$A$3:$AE$998,6,FALSE)</f>
        <v>#N/A</v>
      </c>
      <c r="C50" s="50" t="e">
        <f>VLOOKUP($S50,AvgGoalStats!$A$3:$AE$998,8,FALSE)</f>
        <v>#N/A</v>
      </c>
      <c r="D50" s="50" t="e">
        <f>VLOOKUP($S50,AvgGoalStats!$A$3:$AE$998,9,FALSE)</f>
        <v>#N/A</v>
      </c>
      <c r="E50" s="50" t="e">
        <f>VLOOKUP($S50,AvgGoalStats!$A$3:$AE$998,11,FALSE)</f>
        <v>#N/A</v>
      </c>
      <c r="F50" s="50" t="e">
        <f>VLOOKUP($S50,AvgGoalStats!$A$3:$AE$998,12,FALSE)</f>
        <v>#N/A</v>
      </c>
      <c r="G50" s="50" t="e">
        <f>VLOOKUP($S50,AvgGoalStats!$A$3:$AE$998,14,FALSE)</f>
        <v>#N/A</v>
      </c>
      <c r="H50" s="50" t="e">
        <f>VLOOKUP($S50,AvgGoalStats!$A$3:$AE$998,15,FALSE)</f>
        <v>#N/A</v>
      </c>
      <c r="I50" s="50" t="e">
        <f>VLOOKUP($S50,AvgGoalStats!$A$3:$AE$998,17,FALSE)</f>
        <v>#N/A</v>
      </c>
      <c r="J50" s="50" t="e">
        <f>VLOOKUP($S50,AvgGoalStats!$A$3:$AE$998,18,FALSE)</f>
        <v>#N/A</v>
      </c>
      <c r="K50" s="50" t="e">
        <f>VLOOKUP($S50,AvgGoalStats!$A$3:$AE$998,20,FALSE)</f>
        <v>#N/A</v>
      </c>
      <c r="L50" s="50" t="e">
        <f>VLOOKUP($S50,AvgGoalStats!$A$3:$AE$998,21,FALSE)</f>
        <v>#N/A</v>
      </c>
      <c r="M50" s="50" t="e">
        <f>VLOOKUP($S50,AvgGoalStats!$A$3:$AE$998,23,FALSE)</f>
        <v>#N/A</v>
      </c>
      <c r="N50" s="50" t="e">
        <f>VLOOKUP($S50,AvgGoalStats!$A$3:$AE$998,24,FALSE)</f>
        <v>#N/A</v>
      </c>
      <c r="O50" s="50" t="e">
        <f>VLOOKUP($S50,AvgGoalStats!$A$3:$AE$998,26,FALSE)</f>
        <v>#N/A</v>
      </c>
      <c r="P50" s="50" t="e">
        <f>VLOOKUP($S50,AvgGoalStats!$A$3:$AE$998,27,FALSE)</f>
        <v>#N/A</v>
      </c>
      <c r="Q50" s="50" t="e">
        <f>VLOOKUP($S50,AvgGoalStats!$A$3:$AE$998,29,FALSE)</f>
        <v>#N/A</v>
      </c>
      <c r="R50" s="50" t="e">
        <f>VLOOKUP($S50,AvgGoalStats!$A$3:$AE$998,30,FALSE)</f>
        <v>#N/A</v>
      </c>
      <c r="S50" s="53" t="str">
        <f>Fixtures!A50</f>
        <v>Gent</v>
      </c>
      <c r="T50" s="54">
        <f>Fixtures!D50</f>
        <v>43485</v>
      </c>
      <c r="U50" s="53" t="str">
        <f>Fixtures!B50</f>
        <v>Anderlecht</v>
      </c>
      <c r="V50" s="51" t="e">
        <f>VLOOKUP($U50,AvgGoalStats!$A$3:$AE$998,5,FALSE)</f>
        <v>#N/A</v>
      </c>
      <c r="W50" s="50" t="e">
        <f>VLOOKUP($U50,AvgGoalStats!$A$3:$AE$998,7,FALSE)</f>
        <v>#N/A</v>
      </c>
      <c r="X50" s="50" t="e">
        <f>VLOOKUP($U50,AvgGoalStats!$A$3:$AE$998,8,FALSE)</f>
        <v>#N/A</v>
      </c>
      <c r="Y50" s="50" t="e">
        <f>VLOOKUP($U50,AvgGoalStats!$A$3:$AE$998,10,FALSE)</f>
        <v>#N/A</v>
      </c>
      <c r="Z50" s="50" t="e">
        <f>VLOOKUP($U50,AvgGoalStats!$A$3:$AE$998,11,FALSE)</f>
        <v>#N/A</v>
      </c>
      <c r="AA50" s="50" t="e">
        <f>VLOOKUP($U50,AvgGoalStats!$A$3:$AE$998,13,FALSE)</f>
        <v>#N/A</v>
      </c>
      <c r="AB50" s="50" t="e">
        <f>VLOOKUP($U50,AvgGoalStats!$A$3:$AE$998,14,FALSE)</f>
        <v>#N/A</v>
      </c>
      <c r="AC50" s="50" t="e">
        <f>VLOOKUP($U50,AvgGoalStats!$A$3:$AE$998,16,FALSE)</f>
        <v>#N/A</v>
      </c>
      <c r="AD50" s="50" t="e">
        <f>VLOOKUP($U50,AvgGoalStats!$A$3:$AE$998,17,FALSE)</f>
        <v>#N/A</v>
      </c>
      <c r="AE50" s="50" t="e">
        <f>VLOOKUP($U50,AvgGoalStats!$A$3:$AE$998,19,FALSE)</f>
        <v>#N/A</v>
      </c>
      <c r="AF50" s="50" t="e">
        <f>VLOOKUP($U50,AvgGoalStats!$A$3:$AE$998,20,FALSE)</f>
        <v>#N/A</v>
      </c>
      <c r="AG50" s="50" t="e">
        <f>VLOOKUP($U50,AvgGoalStats!$A$3:$AE$998,22,FALSE)</f>
        <v>#N/A</v>
      </c>
      <c r="AH50" s="50" t="e">
        <f>VLOOKUP($U50,AvgGoalStats!$A$3:$AE$998,23,FALSE)</f>
        <v>#N/A</v>
      </c>
      <c r="AI50" s="50" t="e">
        <f>VLOOKUP($U50,AvgGoalStats!$A$3:$AE$998,25,FALSE)</f>
        <v>#N/A</v>
      </c>
      <c r="AJ50" s="50" t="e">
        <f>VLOOKUP($U50,AvgGoalStats!$A$3:$AE$998,26,FALSE)</f>
        <v>#N/A</v>
      </c>
      <c r="AK50" s="50" t="e">
        <f>VLOOKUP($U50,AvgGoalStats!$A$3:$AE$998,28,FALSE)</f>
        <v>#N/A</v>
      </c>
      <c r="AL50" s="50" t="e">
        <f>VLOOKUP($U50,AvgGoalStats!$A$3:$AE$998,29,FALSE)</f>
        <v>#N/A</v>
      </c>
      <c r="AM50" s="50" t="e">
        <f>VLOOKUP($U50,AvgGoalStats!$A$3:$AE$998,31,FALSE)</f>
        <v>#N/A</v>
      </c>
    </row>
    <row r="51" spans="1:39" ht="14.4" hidden="1" thickTop="1" x14ac:dyDescent="0.3">
      <c r="A51" s="51" t="e">
        <f>VLOOKUP($S51,AvgGoalStats!$A$3:$AE$998,5,FALSE)</f>
        <v>#N/A</v>
      </c>
      <c r="B51" s="50" t="e">
        <f>VLOOKUP($S51,AvgGoalStats!$A$3:$AE$998,6,FALSE)</f>
        <v>#N/A</v>
      </c>
      <c r="C51" s="50" t="e">
        <f>VLOOKUP($S51,AvgGoalStats!$A$3:$AE$998,8,FALSE)</f>
        <v>#N/A</v>
      </c>
      <c r="D51" s="50" t="e">
        <f>VLOOKUP($S51,AvgGoalStats!$A$3:$AE$998,9,FALSE)</f>
        <v>#N/A</v>
      </c>
      <c r="E51" s="50" t="e">
        <f>VLOOKUP($S51,AvgGoalStats!$A$3:$AE$998,11,FALSE)</f>
        <v>#N/A</v>
      </c>
      <c r="F51" s="50" t="e">
        <f>VLOOKUP($S51,AvgGoalStats!$A$3:$AE$998,12,FALSE)</f>
        <v>#N/A</v>
      </c>
      <c r="G51" s="50" t="e">
        <f>VLOOKUP($S51,AvgGoalStats!$A$3:$AE$998,14,FALSE)</f>
        <v>#N/A</v>
      </c>
      <c r="H51" s="50" t="e">
        <f>VLOOKUP($S51,AvgGoalStats!$A$3:$AE$998,15,FALSE)</f>
        <v>#N/A</v>
      </c>
      <c r="I51" s="50" t="e">
        <f>VLOOKUP($S51,AvgGoalStats!$A$3:$AE$998,17,FALSE)</f>
        <v>#N/A</v>
      </c>
      <c r="J51" s="50" t="e">
        <f>VLOOKUP($S51,AvgGoalStats!$A$3:$AE$998,18,FALSE)</f>
        <v>#N/A</v>
      </c>
      <c r="K51" s="50" t="e">
        <f>VLOOKUP($S51,AvgGoalStats!$A$3:$AE$998,20,FALSE)</f>
        <v>#N/A</v>
      </c>
      <c r="L51" s="50" t="e">
        <f>VLOOKUP($S51,AvgGoalStats!$A$3:$AE$998,21,FALSE)</f>
        <v>#N/A</v>
      </c>
      <c r="M51" s="50" t="e">
        <f>VLOOKUP($S51,AvgGoalStats!$A$3:$AE$998,23,FALSE)</f>
        <v>#N/A</v>
      </c>
      <c r="N51" s="50" t="e">
        <f>VLOOKUP($S51,AvgGoalStats!$A$3:$AE$998,24,FALSE)</f>
        <v>#N/A</v>
      </c>
      <c r="O51" s="50" t="e">
        <f>VLOOKUP($S51,AvgGoalStats!$A$3:$AE$998,26,FALSE)</f>
        <v>#N/A</v>
      </c>
      <c r="P51" s="50" t="e">
        <f>VLOOKUP($S51,AvgGoalStats!$A$3:$AE$998,27,FALSE)</f>
        <v>#N/A</v>
      </c>
      <c r="Q51" s="50" t="e">
        <f>VLOOKUP($S51,AvgGoalStats!$A$3:$AE$998,29,FALSE)</f>
        <v>#N/A</v>
      </c>
      <c r="R51" s="50" t="e">
        <f>VLOOKUP($S51,AvgGoalStats!$A$3:$AE$998,30,FALSE)</f>
        <v>#N/A</v>
      </c>
      <c r="S51" s="53" t="str">
        <f>Fixtures!A51</f>
        <v>Royal Excel Mouscron</v>
      </c>
      <c r="T51" s="54">
        <f>Fixtures!D51</f>
        <v>43485</v>
      </c>
      <c r="U51" s="53" t="str">
        <f>Fixtures!B51</f>
        <v>KV Oostende</v>
      </c>
      <c r="V51" s="51" t="e">
        <f>VLOOKUP($U51,AvgGoalStats!$A$3:$AE$998,5,FALSE)</f>
        <v>#N/A</v>
      </c>
      <c r="W51" s="50" t="e">
        <f>VLOOKUP($U51,AvgGoalStats!$A$3:$AE$998,7,FALSE)</f>
        <v>#N/A</v>
      </c>
      <c r="X51" s="50" t="e">
        <f>VLOOKUP($U51,AvgGoalStats!$A$3:$AE$998,8,FALSE)</f>
        <v>#N/A</v>
      </c>
      <c r="Y51" s="50" t="e">
        <f>VLOOKUP($U51,AvgGoalStats!$A$3:$AE$998,10,FALSE)</f>
        <v>#N/A</v>
      </c>
      <c r="Z51" s="50" t="e">
        <f>VLOOKUP($U51,AvgGoalStats!$A$3:$AE$998,11,FALSE)</f>
        <v>#N/A</v>
      </c>
      <c r="AA51" s="50" t="e">
        <f>VLOOKUP($U51,AvgGoalStats!$A$3:$AE$998,13,FALSE)</f>
        <v>#N/A</v>
      </c>
      <c r="AB51" s="50" t="e">
        <f>VLOOKUP($U51,AvgGoalStats!$A$3:$AE$998,14,FALSE)</f>
        <v>#N/A</v>
      </c>
      <c r="AC51" s="50" t="e">
        <f>VLOOKUP($U51,AvgGoalStats!$A$3:$AE$998,16,FALSE)</f>
        <v>#N/A</v>
      </c>
      <c r="AD51" s="50" t="e">
        <f>VLOOKUP($U51,AvgGoalStats!$A$3:$AE$998,17,FALSE)</f>
        <v>#N/A</v>
      </c>
      <c r="AE51" s="50" t="e">
        <f>VLOOKUP($U51,AvgGoalStats!$A$3:$AE$998,19,FALSE)</f>
        <v>#N/A</v>
      </c>
      <c r="AF51" s="50" t="e">
        <f>VLOOKUP($U51,AvgGoalStats!$A$3:$AE$998,20,FALSE)</f>
        <v>#N/A</v>
      </c>
      <c r="AG51" s="50" t="e">
        <f>VLOOKUP($U51,AvgGoalStats!$A$3:$AE$998,22,FALSE)</f>
        <v>#N/A</v>
      </c>
      <c r="AH51" s="50" t="e">
        <f>VLOOKUP($U51,AvgGoalStats!$A$3:$AE$998,23,FALSE)</f>
        <v>#N/A</v>
      </c>
      <c r="AI51" s="50" t="e">
        <f>VLOOKUP($U51,AvgGoalStats!$A$3:$AE$998,25,FALSE)</f>
        <v>#N/A</v>
      </c>
      <c r="AJ51" s="50" t="e">
        <f>VLOOKUP($U51,AvgGoalStats!$A$3:$AE$998,26,FALSE)</f>
        <v>#N/A</v>
      </c>
      <c r="AK51" s="50" t="e">
        <f>VLOOKUP($U51,AvgGoalStats!$A$3:$AE$998,28,FALSE)</f>
        <v>#N/A</v>
      </c>
      <c r="AL51" s="50" t="e">
        <f>VLOOKUP($U51,AvgGoalStats!$A$3:$AE$998,29,FALSE)</f>
        <v>#N/A</v>
      </c>
      <c r="AM51" s="50" t="e">
        <f>VLOOKUP($U51,AvgGoalStats!$A$3:$AE$998,31,FALSE)</f>
        <v>#N/A</v>
      </c>
    </row>
    <row r="52" spans="1:39" ht="14.4" hidden="1" thickTop="1" x14ac:dyDescent="0.3">
      <c r="A52" s="51">
        <f>VLOOKUP($S52,AvgGoalStats!$A$3:$AE$998,5,FALSE)</f>
        <v>2.5789473684210527</v>
      </c>
      <c r="B52" s="50">
        <f>VLOOKUP($S52,AvgGoalStats!$A$3:$AE$998,6,FALSE)</f>
        <v>2.4</v>
      </c>
      <c r="C52" s="50">
        <f>VLOOKUP($S52,AvgGoalStats!$A$3:$AE$998,8,FALSE)</f>
        <v>2</v>
      </c>
      <c r="D52" s="50">
        <f>VLOOKUP($S52,AvgGoalStats!$A$3:$AE$998,9,FALSE)</f>
        <v>1.9</v>
      </c>
      <c r="E52" s="50">
        <f>VLOOKUP($S52,AvgGoalStats!$A$3:$AE$998,11,FALSE)</f>
        <v>0.57894736842105265</v>
      </c>
      <c r="F52" s="50">
        <f>VLOOKUP($S52,AvgGoalStats!$A$3:$AE$998,12,FALSE)</f>
        <v>0.5</v>
      </c>
      <c r="G52" s="50">
        <f>VLOOKUP($S52,AvgGoalStats!$A$3:$AE$998,14,FALSE)</f>
        <v>1.263157894736842</v>
      </c>
      <c r="H52" s="50">
        <f>VLOOKUP($S52,AvgGoalStats!$A$3:$AE$998,15,FALSE)</f>
        <v>1.3</v>
      </c>
      <c r="I52" s="50">
        <f>VLOOKUP($S52,AvgGoalStats!$A$3:$AE$998,17,FALSE)</f>
        <v>0.89473684210526316</v>
      </c>
      <c r="J52" s="50">
        <f>VLOOKUP($S52,AvgGoalStats!$A$3:$AE$998,18,FALSE)</f>
        <v>1</v>
      </c>
      <c r="K52" s="50">
        <f>VLOOKUP($S52,AvgGoalStats!$A$3:$AE$998,20,FALSE)</f>
        <v>0.36842105263157893</v>
      </c>
      <c r="L52" s="50">
        <f>VLOOKUP($S52,AvgGoalStats!$A$3:$AE$998,21,FALSE)</f>
        <v>0.3</v>
      </c>
      <c r="M52" s="50">
        <f>VLOOKUP($S52,AvgGoalStats!$A$3:$AE$998,23,FALSE)</f>
        <v>1.3157894736842106</v>
      </c>
      <c r="N52" s="50">
        <f>VLOOKUP($S52,AvgGoalStats!$A$3:$AE$998,24,FALSE)</f>
        <v>1.1000000000000001</v>
      </c>
      <c r="O52" s="50">
        <f>VLOOKUP($S52,AvgGoalStats!$A$3:$AE$998,26,FALSE)</f>
        <v>1.1052631578947369</v>
      </c>
      <c r="P52" s="50">
        <f>VLOOKUP($S52,AvgGoalStats!$A$3:$AE$998,27,FALSE)</f>
        <v>0.9</v>
      </c>
      <c r="Q52" s="50">
        <f>VLOOKUP($S52,AvgGoalStats!$A$3:$AE$998,29,FALSE)</f>
        <v>0.21052631578947367</v>
      </c>
      <c r="R52" s="50">
        <f>VLOOKUP($S52,AvgGoalStats!$A$3:$AE$998,30,FALSE)</f>
        <v>0.2</v>
      </c>
      <c r="S52" s="53" t="str">
        <f>Fixtures!A52</f>
        <v>Juventus</v>
      </c>
      <c r="T52" s="54">
        <f>Fixtures!D52</f>
        <v>43486</v>
      </c>
      <c r="U52" s="53" t="str">
        <f>Fixtures!B52</f>
        <v>Chievo</v>
      </c>
      <c r="V52" s="51">
        <f>VLOOKUP($U52,AvgGoalStats!$A$3:$AE$998,5,FALSE)</f>
        <v>2.5789473684210527</v>
      </c>
      <c r="W52" s="50">
        <f>VLOOKUP($U52,AvgGoalStats!$A$3:$AE$998,7,FALSE)</f>
        <v>2.6666666666666665</v>
      </c>
      <c r="X52" s="50">
        <f>VLOOKUP($U52,AvgGoalStats!$A$3:$AE$998,8,FALSE)</f>
        <v>0.73684210526315785</v>
      </c>
      <c r="Y52" s="50">
        <f>VLOOKUP($U52,AvgGoalStats!$A$3:$AE$998,10,FALSE)</f>
        <v>0.66666666666666663</v>
      </c>
      <c r="Z52" s="50">
        <f>VLOOKUP($U52,AvgGoalStats!$A$3:$AE$998,11,FALSE)</f>
        <v>1.8421052631578947</v>
      </c>
      <c r="AA52" s="50">
        <f>VLOOKUP($U52,AvgGoalStats!$A$3:$AE$998,13,FALSE)</f>
        <v>2</v>
      </c>
      <c r="AB52" s="50">
        <f>VLOOKUP($U52,AvgGoalStats!$A$3:$AE$998,14,FALSE)</f>
        <v>0.94736842105263153</v>
      </c>
      <c r="AC52" s="50">
        <f>VLOOKUP($U52,AvgGoalStats!$A$3:$AE$998,16,FALSE)</f>
        <v>0.88888888888888884</v>
      </c>
      <c r="AD52" s="50">
        <f>VLOOKUP($U52,AvgGoalStats!$A$3:$AE$998,17,FALSE)</f>
        <v>0.21052631578947367</v>
      </c>
      <c r="AE52" s="50">
        <f>VLOOKUP($U52,AvgGoalStats!$A$3:$AE$998,19,FALSE)</f>
        <v>0</v>
      </c>
      <c r="AF52" s="50">
        <f>VLOOKUP($U52,AvgGoalStats!$A$3:$AE$998,20,FALSE)</f>
        <v>0.73684210526315785</v>
      </c>
      <c r="AG52" s="50">
        <f>VLOOKUP($U52,AvgGoalStats!$A$3:$AE$998,22,FALSE)</f>
        <v>0.88888888888888884</v>
      </c>
      <c r="AH52" s="50">
        <f>VLOOKUP($U52,AvgGoalStats!$A$3:$AE$998,23,FALSE)</f>
        <v>1.631578947368421</v>
      </c>
      <c r="AI52" s="50">
        <f>VLOOKUP($U52,AvgGoalStats!$A$3:$AE$998,25,FALSE)</f>
        <v>1.7777777777777777</v>
      </c>
      <c r="AJ52" s="50">
        <f>VLOOKUP($U52,AvgGoalStats!$A$3:$AE$998,26,FALSE)</f>
        <v>0.52631578947368418</v>
      </c>
      <c r="AK52" s="50">
        <f>VLOOKUP($U52,AvgGoalStats!$A$3:$AE$998,28,FALSE)</f>
        <v>0.66666666666666663</v>
      </c>
      <c r="AL52" s="50">
        <f>VLOOKUP($U52,AvgGoalStats!$A$3:$AE$998,29,FALSE)</f>
        <v>1.1052631578947369</v>
      </c>
      <c r="AM52" s="50">
        <f>VLOOKUP($U52,AvgGoalStats!$A$3:$AE$998,31,FALSE)</f>
        <v>1.1111111111111112</v>
      </c>
    </row>
    <row r="53" spans="1:39" ht="14.4" hidden="1" thickTop="1" x14ac:dyDescent="0.3">
      <c r="A53" s="51">
        <f>VLOOKUP($S53,AvgGoalStats!$A$3:$AE$998,5,FALSE)</f>
        <v>3.1578947368421053</v>
      </c>
      <c r="B53" s="50">
        <f>VLOOKUP($S53,AvgGoalStats!$A$3:$AE$998,6,FALSE)</f>
        <v>2.5</v>
      </c>
      <c r="C53" s="50">
        <f>VLOOKUP($S53,AvgGoalStats!$A$3:$AE$998,8,FALSE)</f>
        <v>1.3157894736842106</v>
      </c>
      <c r="D53" s="50">
        <f>VLOOKUP($S53,AvgGoalStats!$A$3:$AE$998,9,FALSE)</f>
        <v>1.4</v>
      </c>
      <c r="E53" s="50">
        <f>VLOOKUP($S53,AvgGoalStats!$A$3:$AE$998,11,FALSE)</f>
        <v>1.8421052631578947</v>
      </c>
      <c r="F53" s="50">
        <f>VLOOKUP($S53,AvgGoalStats!$A$3:$AE$998,12,FALSE)</f>
        <v>1.1000000000000001</v>
      </c>
      <c r="G53" s="50">
        <f>VLOOKUP($S53,AvgGoalStats!$A$3:$AE$998,14,FALSE)</f>
        <v>1.8947368421052631</v>
      </c>
      <c r="H53" s="50">
        <f>VLOOKUP($S53,AvgGoalStats!$A$3:$AE$998,15,FALSE)</f>
        <v>1.4</v>
      </c>
      <c r="I53" s="50">
        <f>VLOOKUP($S53,AvgGoalStats!$A$3:$AE$998,17,FALSE)</f>
        <v>0.78947368421052633</v>
      </c>
      <c r="J53" s="50">
        <f>VLOOKUP($S53,AvgGoalStats!$A$3:$AE$998,18,FALSE)</f>
        <v>0.9</v>
      </c>
      <c r="K53" s="50">
        <f>VLOOKUP($S53,AvgGoalStats!$A$3:$AE$998,20,FALSE)</f>
        <v>1.1052631578947369</v>
      </c>
      <c r="L53" s="50">
        <f>VLOOKUP($S53,AvgGoalStats!$A$3:$AE$998,21,FALSE)</f>
        <v>0.5</v>
      </c>
      <c r="M53" s="50">
        <f>VLOOKUP($S53,AvgGoalStats!$A$3:$AE$998,23,FALSE)</f>
        <v>1.263157894736842</v>
      </c>
      <c r="N53" s="50">
        <f>VLOOKUP($S53,AvgGoalStats!$A$3:$AE$998,24,FALSE)</f>
        <v>1.1000000000000001</v>
      </c>
      <c r="O53" s="50">
        <f>VLOOKUP($S53,AvgGoalStats!$A$3:$AE$998,26,FALSE)</f>
        <v>0.52631578947368418</v>
      </c>
      <c r="P53" s="50">
        <f>VLOOKUP($S53,AvgGoalStats!$A$3:$AE$998,27,FALSE)</f>
        <v>0.5</v>
      </c>
      <c r="Q53" s="50">
        <f>VLOOKUP($S53,AvgGoalStats!$A$3:$AE$998,29,FALSE)</f>
        <v>0.73684210526315785</v>
      </c>
      <c r="R53" s="50">
        <f>VLOOKUP($S53,AvgGoalStats!$A$3:$AE$998,30,FALSE)</f>
        <v>0.6</v>
      </c>
      <c r="S53" s="53" t="str">
        <f>Fixtures!A53</f>
        <v>Genoa</v>
      </c>
      <c r="T53" s="54">
        <f>Fixtures!D53</f>
        <v>43486</v>
      </c>
      <c r="U53" s="53" t="str">
        <f>Fixtures!B53</f>
        <v>Milan</v>
      </c>
      <c r="V53" s="51">
        <f>VLOOKUP($U53,AvgGoalStats!$A$3:$AE$998,5,FALSE)</f>
        <v>2.4210526315789473</v>
      </c>
      <c r="W53" s="50">
        <f>VLOOKUP($U53,AvgGoalStats!$A$3:$AE$998,7,FALSE)</f>
        <v>2</v>
      </c>
      <c r="X53" s="50">
        <f>VLOOKUP($U53,AvgGoalStats!$A$3:$AE$998,8,FALSE)</f>
        <v>1.368421052631579</v>
      </c>
      <c r="Y53" s="50">
        <f>VLOOKUP($U53,AvgGoalStats!$A$3:$AE$998,10,FALSE)</f>
        <v>1.1111111111111112</v>
      </c>
      <c r="Z53" s="50">
        <f>VLOOKUP($U53,AvgGoalStats!$A$3:$AE$998,11,FALSE)</f>
        <v>1.0526315789473684</v>
      </c>
      <c r="AA53" s="50">
        <f>VLOOKUP($U53,AvgGoalStats!$A$3:$AE$998,13,FALSE)</f>
        <v>0.88888888888888884</v>
      </c>
      <c r="AB53" s="50">
        <f>VLOOKUP($U53,AvgGoalStats!$A$3:$AE$998,14,FALSE)</f>
        <v>0.84210526315789469</v>
      </c>
      <c r="AC53" s="50">
        <f>VLOOKUP($U53,AvgGoalStats!$A$3:$AE$998,16,FALSE)</f>
        <v>0.44444444444444442</v>
      </c>
      <c r="AD53" s="50">
        <f>VLOOKUP($U53,AvgGoalStats!$A$3:$AE$998,17,FALSE)</f>
        <v>0.57894736842105265</v>
      </c>
      <c r="AE53" s="50">
        <f>VLOOKUP($U53,AvgGoalStats!$A$3:$AE$998,19,FALSE)</f>
        <v>0.33333333333333331</v>
      </c>
      <c r="AF53" s="50">
        <f>VLOOKUP($U53,AvgGoalStats!$A$3:$AE$998,20,FALSE)</f>
        <v>0.26315789473684209</v>
      </c>
      <c r="AG53" s="50">
        <f>VLOOKUP($U53,AvgGoalStats!$A$3:$AE$998,22,FALSE)</f>
        <v>0.1111111111111111</v>
      </c>
      <c r="AH53" s="50">
        <f>VLOOKUP($U53,AvgGoalStats!$A$3:$AE$998,23,FALSE)</f>
        <v>1.5789473684210527</v>
      </c>
      <c r="AI53" s="50">
        <f>VLOOKUP($U53,AvgGoalStats!$A$3:$AE$998,25,FALSE)</f>
        <v>1.5555555555555556</v>
      </c>
      <c r="AJ53" s="50">
        <f>VLOOKUP($U53,AvgGoalStats!$A$3:$AE$998,26,FALSE)</f>
        <v>0.78947368421052633</v>
      </c>
      <c r="AK53" s="50">
        <f>VLOOKUP($U53,AvgGoalStats!$A$3:$AE$998,28,FALSE)</f>
        <v>0.77777777777777779</v>
      </c>
      <c r="AL53" s="50">
        <f>VLOOKUP($U53,AvgGoalStats!$A$3:$AE$998,29,FALSE)</f>
        <v>0.78947368421052633</v>
      </c>
      <c r="AM53" s="50">
        <f>VLOOKUP($U53,AvgGoalStats!$A$3:$AE$998,31,FALSE)</f>
        <v>0.77777777777777779</v>
      </c>
    </row>
    <row r="54" spans="1:39" ht="14.4" hidden="1" thickTop="1" x14ac:dyDescent="0.3">
      <c r="A54" s="51">
        <f>VLOOKUP($S54,AvgGoalStats!$A$3:$AE$998,5,FALSE)</f>
        <v>2.1481481481481484</v>
      </c>
      <c r="B54" s="50">
        <f>VLOOKUP($S54,AvgGoalStats!$A$3:$AE$998,6,FALSE)</f>
        <v>1.8461538461538463</v>
      </c>
      <c r="C54" s="50">
        <f>VLOOKUP($S54,AvgGoalStats!$A$3:$AE$998,8,FALSE)</f>
        <v>0.66666666666666663</v>
      </c>
      <c r="D54" s="50">
        <f>VLOOKUP($S54,AvgGoalStats!$A$3:$AE$998,9,FALSE)</f>
        <v>0.61538461538461542</v>
      </c>
      <c r="E54" s="50">
        <f>VLOOKUP($S54,AvgGoalStats!$A$3:$AE$998,11,FALSE)</f>
        <v>1.4814814814814814</v>
      </c>
      <c r="F54" s="50">
        <f>VLOOKUP($S54,AvgGoalStats!$A$3:$AE$998,12,FALSE)</f>
        <v>1.2307692307692308</v>
      </c>
      <c r="G54" s="50">
        <f>VLOOKUP($S54,AvgGoalStats!$A$3:$AE$998,14,FALSE)</f>
        <v>0.88888888888888884</v>
      </c>
      <c r="H54" s="50">
        <f>VLOOKUP($S54,AvgGoalStats!$A$3:$AE$998,15,FALSE)</f>
        <v>0.92307692307692313</v>
      </c>
      <c r="I54" s="50">
        <f>VLOOKUP($S54,AvgGoalStats!$A$3:$AE$998,17,FALSE)</f>
        <v>0.25925925925925924</v>
      </c>
      <c r="J54" s="50">
        <f>VLOOKUP($S54,AvgGoalStats!$A$3:$AE$998,18,FALSE)</f>
        <v>0.23076923076923078</v>
      </c>
      <c r="K54" s="50">
        <f>VLOOKUP($S54,AvgGoalStats!$A$3:$AE$998,20,FALSE)</f>
        <v>0.62962962962962965</v>
      </c>
      <c r="L54" s="50">
        <f>VLOOKUP($S54,AvgGoalStats!$A$3:$AE$998,21,FALSE)</f>
        <v>0.69230769230769229</v>
      </c>
      <c r="M54" s="50">
        <f>VLOOKUP($S54,AvgGoalStats!$A$3:$AE$998,23,FALSE)</f>
        <v>1.2592592592592593</v>
      </c>
      <c r="N54" s="50">
        <f>VLOOKUP($S54,AvgGoalStats!$A$3:$AE$998,24,FALSE)</f>
        <v>0.92307692307692313</v>
      </c>
      <c r="O54" s="50">
        <f>VLOOKUP($S54,AvgGoalStats!$A$3:$AE$998,26,FALSE)</f>
        <v>0.40740740740740738</v>
      </c>
      <c r="P54" s="50">
        <f>VLOOKUP($S54,AvgGoalStats!$A$3:$AE$998,27,FALSE)</f>
        <v>0.38461538461538464</v>
      </c>
      <c r="Q54" s="50">
        <f>VLOOKUP($S54,AvgGoalStats!$A$3:$AE$998,29,FALSE)</f>
        <v>0.85185185185185186</v>
      </c>
      <c r="R54" s="50">
        <f>VLOOKUP($S54,AvgGoalStats!$A$3:$AE$998,30,FALSE)</f>
        <v>0.53846153846153844</v>
      </c>
      <c r="S54" s="53" t="str">
        <f>Fixtures!A54</f>
        <v>Bolton Wanderers</v>
      </c>
      <c r="T54" s="54">
        <f>Fixtures!D54</f>
        <v>43486</v>
      </c>
      <c r="U54" s="53" t="str">
        <f>Fixtures!B54</f>
        <v>West Bromwich Albion</v>
      </c>
      <c r="V54" s="51">
        <f>VLOOKUP($U54,AvgGoalStats!$A$3:$AE$998,5,FALSE)</f>
        <v>3.3333333333333335</v>
      </c>
      <c r="W54" s="50">
        <f>VLOOKUP($U54,AvgGoalStats!$A$3:$AE$998,7,FALSE)</f>
        <v>3</v>
      </c>
      <c r="X54" s="50">
        <f>VLOOKUP($U54,AvgGoalStats!$A$3:$AE$998,8,FALSE)</f>
        <v>2.0370370370370372</v>
      </c>
      <c r="Y54" s="50">
        <f>VLOOKUP($U54,AvgGoalStats!$A$3:$AE$998,10,FALSE)</f>
        <v>1.6923076923076923</v>
      </c>
      <c r="Z54" s="50">
        <f>VLOOKUP($U54,AvgGoalStats!$A$3:$AE$998,11,FALSE)</f>
        <v>1.2962962962962963</v>
      </c>
      <c r="AA54" s="50">
        <f>VLOOKUP($U54,AvgGoalStats!$A$3:$AE$998,13,FALSE)</f>
        <v>1.3076923076923077</v>
      </c>
      <c r="AB54" s="50">
        <f>VLOOKUP($U54,AvgGoalStats!$A$3:$AE$998,14,FALSE)</f>
        <v>1.2222222222222223</v>
      </c>
      <c r="AC54" s="50">
        <f>VLOOKUP($U54,AvgGoalStats!$A$3:$AE$998,16,FALSE)</f>
        <v>1.2307692307692308</v>
      </c>
      <c r="AD54" s="50">
        <f>VLOOKUP($U54,AvgGoalStats!$A$3:$AE$998,17,FALSE)</f>
        <v>0.70370370370370372</v>
      </c>
      <c r="AE54" s="50">
        <f>VLOOKUP($U54,AvgGoalStats!$A$3:$AE$998,19,FALSE)</f>
        <v>0.69230769230769229</v>
      </c>
      <c r="AF54" s="50">
        <f>VLOOKUP($U54,AvgGoalStats!$A$3:$AE$998,20,FALSE)</f>
        <v>0.51851851851851849</v>
      </c>
      <c r="AG54" s="50">
        <f>VLOOKUP($U54,AvgGoalStats!$A$3:$AE$998,22,FALSE)</f>
        <v>0.53846153846153844</v>
      </c>
      <c r="AH54" s="50">
        <f>VLOOKUP($U54,AvgGoalStats!$A$3:$AE$998,23,FALSE)</f>
        <v>2.1111111111111112</v>
      </c>
      <c r="AI54" s="50">
        <f>VLOOKUP($U54,AvgGoalStats!$A$3:$AE$998,25,FALSE)</f>
        <v>1.7692307692307692</v>
      </c>
      <c r="AJ54" s="50">
        <f>VLOOKUP($U54,AvgGoalStats!$A$3:$AE$998,26,FALSE)</f>
        <v>1.3333333333333333</v>
      </c>
      <c r="AK54" s="50">
        <f>VLOOKUP($U54,AvgGoalStats!$A$3:$AE$998,28,FALSE)</f>
        <v>1</v>
      </c>
      <c r="AL54" s="50">
        <f>VLOOKUP($U54,AvgGoalStats!$A$3:$AE$998,29,FALSE)</f>
        <v>0.77777777777777779</v>
      </c>
      <c r="AM54" s="50">
        <f>VLOOKUP($U54,AvgGoalStats!$A$3:$AE$998,31,FALSE)</f>
        <v>0.76923076923076927</v>
      </c>
    </row>
    <row r="55" spans="1:39" ht="14.4" hidden="1" thickTop="1" x14ac:dyDescent="0.3">
      <c r="A55" s="51">
        <f>VLOOKUP($S55,AvgGoalStats!$A$3:$AE$998,5,FALSE)</f>
        <v>2.5789473684210527</v>
      </c>
      <c r="B55" s="50">
        <f>VLOOKUP($S55,AvgGoalStats!$A$3:$AE$998,6,FALSE)</f>
        <v>2.9</v>
      </c>
      <c r="C55" s="50">
        <f>VLOOKUP($S55,AvgGoalStats!$A$3:$AE$998,8,FALSE)</f>
        <v>1.1052631578947369</v>
      </c>
      <c r="D55" s="50">
        <f>VLOOKUP($S55,AvgGoalStats!$A$3:$AE$998,9,FALSE)</f>
        <v>1.6</v>
      </c>
      <c r="E55" s="50">
        <f>VLOOKUP($S55,AvgGoalStats!$A$3:$AE$998,11,FALSE)</f>
        <v>1.4736842105263157</v>
      </c>
      <c r="F55" s="50">
        <f>VLOOKUP($S55,AvgGoalStats!$A$3:$AE$998,12,FALSE)</f>
        <v>1.3</v>
      </c>
      <c r="G55" s="50">
        <f>VLOOKUP($S55,AvgGoalStats!$A$3:$AE$998,14,FALSE)</f>
        <v>1.1052631578947369</v>
      </c>
      <c r="H55" s="50">
        <f>VLOOKUP($S55,AvgGoalStats!$A$3:$AE$998,15,FALSE)</f>
        <v>1.2</v>
      </c>
      <c r="I55" s="50">
        <f>VLOOKUP($S55,AvgGoalStats!$A$3:$AE$998,17,FALSE)</f>
        <v>0.31578947368421051</v>
      </c>
      <c r="J55" s="50">
        <f>VLOOKUP($S55,AvgGoalStats!$A$3:$AE$998,18,FALSE)</f>
        <v>0.4</v>
      </c>
      <c r="K55" s="50">
        <f>VLOOKUP($S55,AvgGoalStats!$A$3:$AE$998,20,FALSE)</f>
        <v>0.78947368421052633</v>
      </c>
      <c r="L55" s="50">
        <f>VLOOKUP($S55,AvgGoalStats!$A$3:$AE$998,21,FALSE)</f>
        <v>0.8</v>
      </c>
      <c r="M55" s="50">
        <f>VLOOKUP($S55,AvgGoalStats!$A$3:$AE$998,23,FALSE)</f>
        <v>1.4736842105263157</v>
      </c>
      <c r="N55" s="50">
        <f>VLOOKUP($S55,AvgGoalStats!$A$3:$AE$998,24,FALSE)</f>
        <v>1.7</v>
      </c>
      <c r="O55" s="50">
        <f>VLOOKUP($S55,AvgGoalStats!$A$3:$AE$998,26,FALSE)</f>
        <v>0.78947368421052633</v>
      </c>
      <c r="P55" s="50">
        <f>VLOOKUP($S55,AvgGoalStats!$A$3:$AE$998,27,FALSE)</f>
        <v>1.2</v>
      </c>
      <c r="Q55" s="50">
        <f>VLOOKUP($S55,AvgGoalStats!$A$3:$AE$998,29,FALSE)</f>
        <v>0.68421052631578949</v>
      </c>
      <c r="R55" s="50">
        <f>VLOOKUP($S55,AvgGoalStats!$A$3:$AE$998,30,FALSE)</f>
        <v>0.5</v>
      </c>
      <c r="S55" s="53" t="str">
        <f>Fixtures!A55</f>
        <v>Eibar</v>
      </c>
      <c r="T55" s="54">
        <f>Fixtures!D55</f>
        <v>43486</v>
      </c>
      <c r="U55" s="53" t="str">
        <f>Fixtures!B55</f>
        <v>Espanyol</v>
      </c>
      <c r="V55" s="51">
        <f>VLOOKUP($U55,AvgGoalStats!$A$3:$AE$998,5,FALSE)</f>
        <v>2.5263157894736841</v>
      </c>
      <c r="W55" s="50">
        <f>VLOOKUP($U55,AvgGoalStats!$A$3:$AE$998,7,FALSE)</f>
        <v>2.6</v>
      </c>
      <c r="X55" s="50">
        <f>VLOOKUP($U55,AvgGoalStats!$A$3:$AE$998,8,FALSE)</f>
        <v>1.1052631578947369</v>
      </c>
      <c r="Y55" s="50">
        <f>VLOOKUP($U55,AvgGoalStats!$A$3:$AE$998,10,FALSE)</f>
        <v>1</v>
      </c>
      <c r="Z55" s="50">
        <f>VLOOKUP($U55,AvgGoalStats!$A$3:$AE$998,11,FALSE)</f>
        <v>1.4210526315789473</v>
      </c>
      <c r="AA55" s="50">
        <f>VLOOKUP($U55,AvgGoalStats!$A$3:$AE$998,13,FALSE)</f>
        <v>1.6</v>
      </c>
      <c r="AB55" s="50">
        <f>VLOOKUP($U55,AvgGoalStats!$A$3:$AE$998,14,FALSE)</f>
        <v>1.263157894736842</v>
      </c>
      <c r="AC55" s="50">
        <f>VLOOKUP($U55,AvgGoalStats!$A$3:$AE$998,16,FALSE)</f>
        <v>1.3</v>
      </c>
      <c r="AD55" s="50">
        <f>VLOOKUP($U55,AvgGoalStats!$A$3:$AE$998,17,FALSE)</f>
        <v>0.68421052631578949</v>
      </c>
      <c r="AE55" s="50">
        <f>VLOOKUP($U55,AvgGoalStats!$A$3:$AE$998,19,FALSE)</f>
        <v>0.9</v>
      </c>
      <c r="AF55" s="50">
        <f>VLOOKUP($U55,AvgGoalStats!$A$3:$AE$998,20,FALSE)</f>
        <v>0.57894736842105265</v>
      </c>
      <c r="AG55" s="50">
        <f>VLOOKUP($U55,AvgGoalStats!$A$3:$AE$998,22,FALSE)</f>
        <v>0.4</v>
      </c>
      <c r="AH55" s="50">
        <f>VLOOKUP($U55,AvgGoalStats!$A$3:$AE$998,23,FALSE)</f>
        <v>1.263157894736842</v>
      </c>
      <c r="AI55" s="50">
        <f>VLOOKUP($U55,AvgGoalStats!$A$3:$AE$998,25,FALSE)</f>
        <v>1.3</v>
      </c>
      <c r="AJ55" s="50">
        <f>VLOOKUP($U55,AvgGoalStats!$A$3:$AE$998,26,FALSE)</f>
        <v>0.42105263157894735</v>
      </c>
      <c r="AK55" s="50">
        <f>VLOOKUP($U55,AvgGoalStats!$A$3:$AE$998,28,FALSE)</f>
        <v>0.1</v>
      </c>
      <c r="AL55" s="50">
        <f>VLOOKUP($U55,AvgGoalStats!$A$3:$AE$998,29,FALSE)</f>
        <v>0.84210526315789469</v>
      </c>
      <c r="AM55" s="50">
        <f>VLOOKUP($U55,AvgGoalStats!$A$3:$AE$998,31,FALSE)</f>
        <v>1.2</v>
      </c>
    </row>
    <row r="56" spans="1:39" ht="14.4" hidden="1" thickTop="1" x14ac:dyDescent="0.3">
      <c r="A56" s="51">
        <f>VLOOKUP($S56,AvgGoalStats!$A$3:$AE$998,5,FALSE)</f>
        <v>3.8461538461538463</v>
      </c>
      <c r="B56" s="50">
        <f>VLOOKUP($S56,AvgGoalStats!$A$3:$AE$998,6,FALSE)</f>
        <v>2.8571428571428572</v>
      </c>
      <c r="C56" s="50">
        <f>VLOOKUP($S56,AvgGoalStats!$A$3:$AE$998,8,FALSE)</f>
        <v>2</v>
      </c>
      <c r="D56" s="50">
        <f>VLOOKUP($S56,AvgGoalStats!$A$3:$AE$998,9,FALSE)</f>
        <v>1.7142857142857142</v>
      </c>
      <c r="E56" s="50">
        <f>VLOOKUP($S56,AvgGoalStats!$A$3:$AE$998,11,FALSE)</f>
        <v>1.8461538461538463</v>
      </c>
      <c r="F56" s="50">
        <f>VLOOKUP($S56,AvgGoalStats!$A$3:$AE$998,12,FALSE)</f>
        <v>1.1428571428571428</v>
      </c>
      <c r="G56" s="50">
        <f>VLOOKUP($S56,AvgGoalStats!$A$3:$AE$998,14,FALSE)</f>
        <v>1.9230769230769231</v>
      </c>
      <c r="H56" s="50">
        <f>VLOOKUP($S56,AvgGoalStats!$A$3:$AE$998,15,FALSE)</f>
        <v>1.2857142857142858</v>
      </c>
      <c r="I56" s="50">
        <f>VLOOKUP($S56,AvgGoalStats!$A$3:$AE$998,17,FALSE)</f>
        <v>1.2307692307692308</v>
      </c>
      <c r="J56" s="50">
        <f>VLOOKUP($S56,AvgGoalStats!$A$3:$AE$998,18,FALSE)</f>
        <v>1</v>
      </c>
      <c r="K56" s="50">
        <f>VLOOKUP($S56,AvgGoalStats!$A$3:$AE$998,20,FALSE)</f>
        <v>0.69230769230769229</v>
      </c>
      <c r="L56" s="50">
        <f>VLOOKUP($S56,AvgGoalStats!$A$3:$AE$998,21,FALSE)</f>
        <v>0.2857142857142857</v>
      </c>
      <c r="M56" s="50">
        <f>VLOOKUP($S56,AvgGoalStats!$A$3:$AE$998,23,FALSE)</f>
        <v>1.9230769230769231</v>
      </c>
      <c r="N56" s="50">
        <f>VLOOKUP($S56,AvgGoalStats!$A$3:$AE$998,24,FALSE)</f>
        <v>1.5714285714285714</v>
      </c>
      <c r="O56" s="50">
        <f>VLOOKUP($S56,AvgGoalStats!$A$3:$AE$998,26,FALSE)</f>
        <v>0.76923076923076927</v>
      </c>
      <c r="P56" s="50">
        <f>VLOOKUP($S56,AvgGoalStats!$A$3:$AE$998,27,FALSE)</f>
        <v>0.7142857142857143</v>
      </c>
      <c r="Q56" s="50">
        <f>VLOOKUP($S56,AvgGoalStats!$A$3:$AE$998,29,FALSE)</f>
        <v>1.1538461538461537</v>
      </c>
      <c r="R56" s="50">
        <f>VLOOKUP($S56,AvgGoalStats!$A$3:$AE$998,30,FALSE)</f>
        <v>0.8571428571428571</v>
      </c>
      <c r="S56" s="53" t="str">
        <f>Fixtures!A56</f>
        <v>PSV II</v>
      </c>
      <c r="T56" s="54">
        <f>Fixtures!D56</f>
        <v>43486</v>
      </c>
      <c r="U56" s="53" t="str">
        <f>Fixtures!B56</f>
        <v>MVV</v>
      </c>
      <c r="V56" s="51">
        <f>VLOOKUP($U56,AvgGoalStats!$A$3:$AE$998,5,FALSE)</f>
        <v>2.4285714285714284</v>
      </c>
      <c r="W56" s="50">
        <f>VLOOKUP($U56,AvgGoalStats!$A$3:$AE$998,7,FALSE)</f>
        <v>2.4285714285714284</v>
      </c>
      <c r="X56" s="50">
        <f>VLOOKUP($U56,AvgGoalStats!$A$3:$AE$998,8,FALSE)</f>
        <v>0.8571428571428571</v>
      </c>
      <c r="Y56" s="50">
        <f>VLOOKUP($U56,AvgGoalStats!$A$3:$AE$998,10,FALSE)</f>
        <v>1.1428571428571428</v>
      </c>
      <c r="Z56" s="50">
        <f>VLOOKUP($U56,AvgGoalStats!$A$3:$AE$998,11,FALSE)</f>
        <v>1.5714285714285714</v>
      </c>
      <c r="AA56" s="50">
        <f>VLOOKUP($U56,AvgGoalStats!$A$3:$AE$998,13,FALSE)</f>
        <v>1.2857142857142858</v>
      </c>
      <c r="AB56" s="50">
        <f>VLOOKUP($U56,AvgGoalStats!$A$3:$AE$998,14,FALSE)</f>
        <v>1</v>
      </c>
      <c r="AC56" s="50">
        <f>VLOOKUP($U56,AvgGoalStats!$A$3:$AE$998,16,FALSE)</f>
        <v>0.8571428571428571</v>
      </c>
      <c r="AD56" s="50">
        <f>VLOOKUP($U56,AvgGoalStats!$A$3:$AE$998,17,FALSE)</f>
        <v>0.35714285714285715</v>
      </c>
      <c r="AE56" s="50">
        <f>VLOOKUP($U56,AvgGoalStats!$A$3:$AE$998,19,FALSE)</f>
        <v>0.42857142857142855</v>
      </c>
      <c r="AF56" s="50">
        <f>VLOOKUP($U56,AvgGoalStats!$A$3:$AE$998,20,FALSE)</f>
        <v>0.6428571428571429</v>
      </c>
      <c r="AG56" s="50">
        <f>VLOOKUP($U56,AvgGoalStats!$A$3:$AE$998,22,FALSE)</f>
        <v>0.42857142857142855</v>
      </c>
      <c r="AH56" s="50">
        <f>VLOOKUP($U56,AvgGoalStats!$A$3:$AE$998,23,FALSE)</f>
        <v>1.4285714285714286</v>
      </c>
      <c r="AI56" s="50">
        <f>VLOOKUP($U56,AvgGoalStats!$A$3:$AE$998,25,FALSE)</f>
        <v>1.5714285714285714</v>
      </c>
      <c r="AJ56" s="50">
        <f>VLOOKUP($U56,AvgGoalStats!$A$3:$AE$998,26,FALSE)</f>
        <v>0.5</v>
      </c>
      <c r="AK56" s="50">
        <f>VLOOKUP($U56,AvgGoalStats!$A$3:$AE$998,28,FALSE)</f>
        <v>0.7142857142857143</v>
      </c>
      <c r="AL56" s="50">
        <f>VLOOKUP($U56,AvgGoalStats!$A$3:$AE$998,29,FALSE)</f>
        <v>0.9285714285714286</v>
      </c>
      <c r="AM56" s="50">
        <f>VLOOKUP($U56,AvgGoalStats!$A$3:$AE$998,31,FALSE)</f>
        <v>0.8571428571428571</v>
      </c>
    </row>
    <row r="57" spans="1:39" ht="14.4" hidden="1" thickTop="1" x14ac:dyDescent="0.3">
      <c r="A57" s="51">
        <f>VLOOKUP($S57,AvgGoalStats!$A$3:$AE$998,5,FALSE)</f>
        <v>2.1428571428571428</v>
      </c>
      <c r="B57" s="50">
        <f>VLOOKUP($S57,AvgGoalStats!$A$3:$AE$998,6,FALSE)</f>
        <v>2.3333333333333335</v>
      </c>
      <c r="C57" s="50">
        <f>VLOOKUP($S57,AvgGoalStats!$A$3:$AE$998,8,FALSE)</f>
        <v>0.7142857142857143</v>
      </c>
      <c r="D57" s="50">
        <f>VLOOKUP($S57,AvgGoalStats!$A$3:$AE$998,9,FALSE)</f>
        <v>1</v>
      </c>
      <c r="E57" s="50">
        <f>VLOOKUP($S57,AvgGoalStats!$A$3:$AE$998,11,FALSE)</f>
        <v>1.4285714285714286</v>
      </c>
      <c r="F57" s="50">
        <f>VLOOKUP($S57,AvgGoalStats!$A$3:$AE$998,12,FALSE)</f>
        <v>1.3333333333333333</v>
      </c>
      <c r="G57" s="50">
        <f>VLOOKUP($S57,AvgGoalStats!$A$3:$AE$998,14,FALSE)</f>
        <v>1.1428571428571428</v>
      </c>
      <c r="H57" s="50">
        <f>VLOOKUP($S57,AvgGoalStats!$A$3:$AE$998,15,FALSE)</f>
        <v>1.3333333333333333</v>
      </c>
      <c r="I57" s="50">
        <f>VLOOKUP($S57,AvgGoalStats!$A$3:$AE$998,17,FALSE)</f>
        <v>0.42857142857142855</v>
      </c>
      <c r="J57" s="50">
        <f>VLOOKUP($S57,AvgGoalStats!$A$3:$AE$998,18,FALSE)</f>
        <v>0.66666666666666663</v>
      </c>
      <c r="K57" s="50">
        <f>VLOOKUP($S57,AvgGoalStats!$A$3:$AE$998,20,FALSE)</f>
        <v>0.7142857142857143</v>
      </c>
      <c r="L57" s="50">
        <f>VLOOKUP($S57,AvgGoalStats!$A$3:$AE$998,21,FALSE)</f>
        <v>0.66666666666666663</v>
      </c>
      <c r="M57" s="50">
        <f>VLOOKUP($S57,AvgGoalStats!$A$3:$AE$998,23,FALSE)</f>
        <v>1</v>
      </c>
      <c r="N57" s="50">
        <f>VLOOKUP($S57,AvgGoalStats!$A$3:$AE$998,24,FALSE)</f>
        <v>1</v>
      </c>
      <c r="O57" s="50">
        <f>VLOOKUP($S57,AvgGoalStats!$A$3:$AE$998,26,FALSE)</f>
        <v>0.2857142857142857</v>
      </c>
      <c r="P57" s="50">
        <f>VLOOKUP($S57,AvgGoalStats!$A$3:$AE$998,27,FALSE)</f>
        <v>0.33333333333333331</v>
      </c>
      <c r="Q57" s="50">
        <f>VLOOKUP($S57,AvgGoalStats!$A$3:$AE$998,29,FALSE)</f>
        <v>0.7142857142857143</v>
      </c>
      <c r="R57" s="50">
        <f>VLOOKUP($S57,AvgGoalStats!$A$3:$AE$998,30,FALSE)</f>
        <v>0.66666666666666663</v>
      </c>
      <c r="S57" s="53" t="str">
        <f>Fixtures!A57</f>
        <v>Spezia</v>
      </c>
      <c r="T57" s="54">
        <f>Fixtures!D57</f>
        <v>43486</v>
      </c>
      <c r="U57" s="53" t="str">
        <f>Fixtures!B57</f>
        <v>Venezia</v>
      </c>
      <c r="V57" s="51">
        <f>VLOOKUP($U57,AvgGoalStats!$A$3:$AE$998,5,FALSE)</f>
        <v>2.25</v>
      </c>
      <c r="W57" s="50">
        <f>VLOOKUP($U57,AvgGoalStats!$A$3:$AE$998,7,FALSE)</f>
        <v>2</v>
      </c>
      <c r="X57" s="50">
        <f>VLOOKUP($U57,AvgGoalStats!$A$3:$AE$998,8,FALSE)</f>
        <v>1.125</v>
      </c>
      <c r="Y57" s="50">
        <f>VLOOKUP($U57,AvgGoalStats!$A$3:$AE$998,10,FALSE)</f>
        <v>1</v>
      </c>
      <c r="Z57" s="50">
        <f>VLOOKUP($U57,AvgGoalStats!$A$3:$AE$998,11,FALSE)</f>
        <v>1.125</v>
      </c>
      <c r="AA57" s="50">
        <f>VLOOKUP($U57,AvgGoalStats!$A$3:$AE$998,13,FALSE)</f>
        <v>1</v>
      </c>
      <c r="AB57" s="50">
        <f>VLOOKUP($U57,AvgGoalStats!$A$3:$AE$998,14,FALSE)</f>
        <v>0.875</v>
      </c>
      <c r="AC57" s="50">
        <f>VLOOKUP($U57,AvgGoalStats!$A$3:$AE$998,16,FALSE)</f>
        <v>0.5</v>
      </c>
      <c r="AD57" s="50">
        <f>VLOOKUP($U57,AvgGoalStats!$A$3:$AE$998,17,FALSE)</f>
        <v>0.25</v>
      </c>
      <c r="AE57" s="50">
        <f>VLOOKUP($U57,AvgGoalStats!$A$3:$AE$998,19,FALSE)</f>
        <v>0.25</v>
      </c>
      <c r="AF57" s="50">
        <f>VLOOKUP($U57,AvgGoalStats!$A$3:$AE$998,20,FALSE)</f>
        <v>0.625</v>
      </c>
      <c r="AG57" s="50">
        <f>VLOOKUP($U57,AvgGoalStats!$A$3:$AE$998,22,FALSE)</f>
        <v>0.25</v>
      </c>
      <c r="AH57" s="50">
        <f>VLOOKUP($U57,AvgGoalStats!$A$3:$AE$998,23,FALSE)</f>
        <v>1.375</v>
      </c>
      <c r="AI57" s="50">
        <f>VLOOKUP($U57,AvgGoalStats!$A$3:$AE$998,25,FALSE)</f>
        <v>1.5</v>
      </c>
      <c r="AJ57" s="50">
        <f>VLOOKUP($U57,AvgGoalStats!$A$3:$AE$998,26,FALSE)</f>
        <v>0.875</v>
      </c>
      <c r="AK57" s="50">
        <f>VLOOKUP($U57,AvgGoalStats!$A$3:$AE$998,28,FALSE)</f>
        <v>0.75</v>
      </c>
      <c r="AL57" s="50">
        <f>VLOOKUP($U57,AvgGoalStats!$A$3:$AE$998,29,FALSE)</f>
        <v>0.5</v>
      </c>
      <c r="AM57" s="50">
        <f>VLOOKUP($U57,AvgGoalStats!$A$3:$AE$998,31,FALSE)</f>
        <v>0.75</v>
      </c>
    </row>
    <row r="58" spans="1:39" ht="14.4" hidden="1" thickTop="1" x14ac:dyDescent="0.3">
      <c r="A58" s="51">
        <f>VLOOKUP($S58,AvgGoalStats!$A$3:$AE$998,5,FALSE)</f>
        <v>2</v>
      </c>
      <c r="B58" s="50">
        <f>VLOOKUP($S58,AvgGoalStats!$A$3:$AE$998,6,FALSE)</f>
        <v>2</v>
      </c>
      <c r="C58" s="50">
        <f>VLOOKUP($S58,AvgGoalStats!$A$3:$AE$998,8,FALSE)</f>
        <v>1</v>
      </c>
      <c r="D58" s="50">
        <f>VLOOKUP($S58,AvgGoalStats!$A$3:$AE$998,9,FALSE)</f>
        <v>1</v>
      </c>
      <c r="E58" s="50">
        <f>VLOOKUP($S58,AvgGoalStats!$A$3:$AE$998,11,FALSE)</f>
        <v>1</v>
      </c>
      <c r="F58" s="50">
        <f>VLOOKUP($S58,AvgGoalStats!$A$3:$AE$998,12,FALSE)</f>
        <v>1</v>
      </c>
      <c r="G58" s="50">
        <f>VLOOKUP($S58,AvgGoalStats!$A$3:$AE$998,14,FALSE)</f>
        <v>1</v>
      </c>
      <c r="H58" s="50">
        <f>VLOOKUP($S58,AvgGoalStats!$A$3:$AE$998,15,FALSE)</f>
        <v>1</v>
      </c>
      <c r="I58" s="50">
        <f>VLOOKUP($S58,AvgGoalStats!$A$3:$AE$998,17,FALSE)</f>
        <v>0.5</v>
      </c>
      <c r="J58" s="50">
        <f>VLOOKUP($S58,AvgGoalStats!$A$3:$AE$998,18,FALSE)</f>
        <v>0.5</v>
      </c>
      <c r="K58" s="50">
        <f>VLOOKUP($S58,AvgGoalStats!$A$3:$AE$998,20,FALSE)</f>
        <v>0.5</v>
      </c>
      <c r="L58" s="50">
        <f>VLOOKUP($S58,AvgGoalStats!$A$3:$AE$998,21,FALSE)</f>
        <v>0.5</v>
      </c>
      <c r="M58" s="50">
        <f>VLOOKUP($S58,AvgGoalStats!$A$3:$AE$998,23,FALSE)</f>
        <v>1</v>
      </c>
      <c r="N58" s="50">
        <f>VLOOKUP($S58,AvgGoalStats!$A$3:$AE$998,24,FALSE)</f>
        <v>1</v>
      </c>
      <c r="O58" s="50">
        <f>VLOOKUP($S58,AvgGoalStats!$A$3:$AE$998,26,FALSE)</f>
        <v>0.5</v>
      </c>
      <c r="P58" s="50">
        <f>VLOOKUP($S58,AvgGoalStats!$A$3:$AE$998,27,FALSE)</f>
        <v>0.5</v>
      </c>
      <c r="Q58" s="50">
        <f>VLOOKUP($S58,AvgGoalStats!$A$3:$AE$998,29,FALSE)</f>
        <v>0.5</v>
      </c>
      <c r="R58" s="50">
        <f>VLOOKUP($S58,AvgGoalStats!$A$3:$AE$998,30,FALSE)</f>
        <v>0.5</v>
      </c>
      <c r="S58" s="53" t="str">
        <f>Fixtures!A58</f>
        <v>Le Havre</v>
      </c>
      <c r="T58" s="54">
        <f>Fixtures!D58</f>
        <v>43486</v>
      </c>
      <c r="U58" s="53" t="str">
        <f>Fixtures!B58</f>
        <v>Red Star</v>
      </c>
      <c r="V58" s="51">
        <f>VLOOKUP($U58,AvgGoalStats!$A$3:$AE$998,5,FALSE)</f>
        <v>1.6666666666666667</v>
      </c>
      <c r="W58" s="50">
        <f>VLOOKUP($U58,AvgGoalStats!$A$3:$AE$998,7,FALSE)</f>
        <v>1</v>
      </c>
      <c r="X58" s="50">
        <f>VLOOKUP($U58,AvgGoalStats!$A$3:$AE$998,8,FALSE)</f>
        <v>0.33333333333333331</v>
      </c>
      <c r="Y58" s="50">
        <f>VLOOKUP($U58,AvgGoalStats!$A$3:$AE$998,10,FALSE)</f>
        <v>0</v>
      </c>
      <c r="Z58" s="50">
        <f>VLOOKUP($U58,AvgGoalStats!$A$3:$AE$998,11,FALSE)</f>
        <v>1.3333333333333333</v>
      </c>
      <c r="AA58" s="50">
        <f>VLOOKUP($U58,AvgGoalStats!$A$3:$AE$998,13,FALSE)</f>
        <v>1</v>
      </c>
      <c r="AB58" s="50">
        <f>VLOOKUP($U58,AvgGoalStats!$A$3:$AE$998,14,FALSE)</f>
        <v>1.3333333333333333</v>
      </c>
      <c r="AC58" s="50">
        <f>VLOOKUP($U58,AvgGoalStats!$A$3:$AE$998,16,FALSE)</f>
        <v>1</v>
      </c>
      <c r="AD58" s="50">
        <f>VLOOKUP($U58,AvgGoalStats!$A$3:$AE$998,17,FALSE)</f>
        <v>0.33333333333333331</v>
      </c>
      <c r="AE58" s="50">
        <f>VLOOKUP($U58,AvgGoalStats!$A$3:$AE$998,19,FALSE)</f>
        <v>0</v>
      </c>
      <c r="AF58" s="50">
        <f>VLOOKUP($U58,AvgGoalStats!$A$3:$AE$998,20,FALSE)</f>
        <v>1</v>
      </c>
      <c r="AG58" s="50">
        <f>VLOOKUP($U58,AvgGoalStats!$A$3:$AE$998,22,FALSE)</f>
        <v>1</v>
      </c>
      <c r="AH58" s="50">
        <f>VLOOKUP($U58,AvgGoalStats!$A$3:$AE$998,23,FALSE)</f>
        <v>0.33333333333333331</v>
      </c>
      <c r="AI58" s="50">
        <f>VLOOKUP($U58,AvgGoalStats!$A$3:$AE$998,25,FALSE)</f>
        <v>0</v>
      </c>
      <c r="AJ58" s="50">
        <f>VLOOKUP($U58,AvgGoalStats!$A$3:$AE$998,26,FALSE)</f>
        <v>0</v>
      </c>
      <c r="AK58" s="50">
        <f>VLOOKUP($U58,AvgGoalStats!$A$3:$AE$998,28,FALSE)</f>
        <v>0</v>
      </c>
      <c r="AL58" s="50">
        <f>VLOOKUP($U58,AvgGoalStats!$A$3:$AE$998,29,FALSE)</f>
        <v>0.33333333333333331</v>
      </c>
      <c r="AM58" s="50">
        <f>VLOOKUP($U58,AvgGoalStats!$A$3:$AE$998,31,FALSE)</f>
        <v>0</v>
      </c>
    </row>
    <row r="59" spans="1:39" ht="14.4" hidden="1" thickTop="1" x14ac:dyDescent="0.3">
      <c r="A59" s="51">
        <f>VLOOKUP($S59,AvgGoalStats!$A$3:$AE$998,5,FALSE)</f>
        <v>1.2</v>
      </c>
      <c r="B59" s="50">
        <f>VLOOKUP($S59,AvgGoalStats!$A$3:$AE$998,6,FALSE)</f>
        <v>1.3333333333333333</v>
      </c>
      <c r="C59" s="50">
        <f>VLOOKUP($S59,AvgGoalStats!$A$3:$AE$998,8,FALSE)</f>
        <v>1.2</v>
      </c>
      <c r="D59" s="50">
        <f>VLOOKUP($S59,AvgGoalStats!$A$3:$AE$998,9,FALSE)</f>
        <v>1.3333333333333333</v>
      </c>
      <c r="E59" s="50">
        <f>VLOOKUP($S59,AvgGoalStats!$A$3:$AE$998,11,FALSE)</f>
        <v>0</v>
      </c>
      <c r="F59" s="50">
        <f>VLOOKUP($S59,AvgGoalStats!$A$3:$AE$998,12,FALSE)</f>
        <v>0</v>
      </c>
      <c r="G59" s="50">
        <f>VLOOKUP($S59,AvgGoalStats!$A$3:$AE$998,14,FALSE)</f>
        <v>0.2</v>
      </c>
      <c r="H59" s="50">
        <f>VLOOKUP($S59,AvgGoalStats!$A$3:$AE$998,15,FALSE)</f>
        <v>0.33333333333333331</v>
      </c>
      <c r="I59" s="50">
        <f>VLOOKUP($S59,AvgGoalStats!$A$3:$AE$998,17,FALSE)</f>
        <v>0.2</v>
      </c>
      <c r="J59" s="50">
        <f>VLOOKUP($S59,AvgGoalStats!$A$3:$AE$998,18,FALSE)</f>
        <v>0.33333333333333331</v>
      </c>
      <c r="K59" s="50">
        <f>VLOOKUP($S59,AvgGoalStats!$A$3:$AE$998,20,FALSE)</f>
        <v>0</v>
      </c>
      <c r="L59" s="50">
        <f>VLOOKUP($S59,AvgGoalStats!$A$3:$AE$998,21,FALSE)</f>
        <v>0</v>
      </c>
      <c r="M59" s="50">
        <f>VLOOKUP($S59,AvgGoalStats!$A$3:$AE$998,23,FALSE)</f>
        <v>1</v>
      </c>
      <c r="N59" s="50">
        <f>VLOOKUP($S59,AvgGoalStats!$A$3:$AE$998,24,FALSE)</f>
        <v>1</v>
      </c>
      <c r="O59" s="50">
        <f>VLOOKUP($S59,AvgGoalStats!$A$3:$AE$998,26,FALSE)</f>
        <v>1</v>
      </c>
      <c r="P59" s="50">
        <f>VLOOKUP($S59,AvgGoalStats!$A$3:$AE$998,27,FALSE)</f>
        <v>1</v>
      </c>
      <c r="Q59" s="50">
        <f>VLOOKUP($S59,AvgGoalStats!$A$3:$AE$998,29,FALSE)</f>
        <v>0</v>
      </c>
      <c r="R59" s="50">
        <f>VLOOKUP($S59,AvgGoalStats!$A$3:$AE$998,30,FALSE)</f>
        <v>0</v>
      </c>
      <c r="S59" s="53" t="str">
        <f>Fixtures!A59</f>
        <v>Paris</v>
      </c>
      <c r="T59" s="54">
        <f>Fixtures!D59</f>
        <v>43486</v>
      </c>
      <c r="U59" s="53" t="str">
        <f>Fixtures!B59</f>
        <v>Brest</v>
      </c>
      <c r="V59" s="51">
        <f>VLOOKUP($U59,AvgGoalStats!$A$3:$AE$998,5,FALSE)</f>
        <v>3.5</v>
      </c>
      <c r="W59" s="50">
        <f>VLOOKUP($U59,AvgGoalStats!$A$3:$AE$998,7,FALSE)</f>
        <v>3.5</v>
      </c>
      <c r="X59" s="50">
        <f>VLOOKUP($U59,AvgGoalStats!$A$3:$AE$998,8,FALSE)</f>
        <v>2.5</v>
      </c>
      <c r="Y59" s="50">
        <f>VLOOKUP($U59,AvgGoalStats!$A$3:$AE$998,10,FALSE)</f>
        <v>2</v>
      </c>
      <c r="Z59" s="50">
        <f>VLOOKUP($U59,AvgGoalStats!$A$3:$AE$998,11,FALSE)</f>
        <v>1</v>
      </c>
      <c r="AA59" s="50">
        <f>VLOOKUP($U59,AvgGoalStats!$A$3:$AE$998,13,FALSE)</f>
        <v>1.5</v>
      </c>
      <c r="AB59" s="50">
        <f>VLOOKUP($U59,AvgGoalStats!$A$3:$AE$998,14,FALSE)</f>
        <v>2.5</v>
      </c>
      <c r="AC59" s="50">
        <f>VLOOKUP($U59,AvgGoalStats!$A$3:$AE$998,16,FALSE)</f>
        <v>3</v>
      </c>
      <c r="AD59" s="50">
        <f>VLOOKUP($U59,AvgGoalStats!$A$3:$AE$998,17,FALSE)</f>
        <v>1.75</v>
      </c>
      <c r="AE59" s="50">
        <f>VLOOKUP($U59,AvgGoalStats!$A$3:$AE$998,19,FALSE)</f>
        <v>2</v>
      </c>
      <c r="AF59" s="50">
        <f>VLOOKUP($U59,AvgGoalStats!$A$3:$AE$998,20,FALSE)</f>
        <v>0.75</v>
      </c>
      <c r="AG59" s="50">
        <f>VLOOKUP($U59,AvgGoalStats!$A$3:$AE$998,22,FALSE)</f>
        <v>1</v>
      </c>
      <c r="AH59" s="50">
        <f>VLOOKUP($U59,AvgGoalStats!$A$3:$AE$998,23,FALSE)</f>
        <v>1</v>
      </c>
      <c r="AI59" s="50">
        <f>VLOOKUP($U59,AvgGoalStats!$A$3:$AE$998,25,FALSE)</f>
        <v>0.5</v>
      </c>
      <c r="AJ59" s="50">
        <f>VLOOKUP($U59,AvgGoalStats!$A$3:$AE$998,26,FALSE)</f>
        <v>0.75</v>
      </c>
      <c r="AK59" s="50">
        <f>VLOOKUP($U59,AvgGoalStats!$A$3:$AE$998,28,FALSE)</f>
        <v>0</v>
      </c>
      <c r="AL59" s="50">
        <f>VLOOKUP($U59,AvgGoalStats!$A$3:$AE$998,29,FALSE)</f>
        <v>0.25</v>
      </c>
      <c r="AM59" s="50">
        <f>VLOOKUP($U59,AvgGoalStats!$A$3:$AE$998,31,FALSE)</f>
        <v>0.5</v>
      </c>
    </row>
    <row r="60" spans="1:39" ht="14.4" hidden="1" thickTop="1" x14ac:dyDescent="0.3">
      <c r="A60" s="51" t="e">
        <f>VLOOKUP($S60,AvgGoalStats!$A$3:$AE$998,5,FALSE)</f>
        <v>#DIV/0!</v>
      </c>
      <c r="B60" s="50" t="e">
        <f>VLOOKUP($S60,AvgGoalStats!$A$3:$AE$998,6,FALSE)</f>
        <v>#DIV/0!</v>
      </c>
      <c r="C60" s="50" t="e">
        <f>VLOOKUP($S60,AvgGoalStats!$A$3:$AE$998,8,FALSE)</f>
        <v>#DIV/0!</v>
      </c>
      <c r="D60" s="50" t="e">
        <f>VLOOKUP($S60,AvgGoalStats!$A$3:$AE$998,9,FALSE)</f>
        <v>#DIV/0!</v>
      </c>
      <c r="E60" s="50" t="e">
        <f>VLOOKUP($S60,AvgGoalStats!$A$3:$AE$998,11,FALSE)</f>
        <v>#DIV/0!</v>
      </c>
      <c r="F60" s="50" t="e">
        <f>VLOOKUP($S60,AvgGoalStats!$A$3:$AE$998,12,FALSE)</f>
        <v>#DIV/0!</v>
      </c>
      <c r="G60" s="50" t="e">
        <f>VLOOKUP($S60,AvgGoalStats!$A$3:$AE$998,14,FALSE)</f>
        <v>#DIV/0!</v>
      </c>
      <c r="H60" s="50" t="e">
        <f>VLOOKUP($S60,AvgGoalStats!$A$3:$AE$998,15,FALSE)</f>
        <v>#DIV/0!</v>
      </c>
      <c r="I60" s="50" t="e">
        <f>VLOOKUP($S60,AvgGoalStats!$A$3:$AE$998,17,FALSE)</f>
        <v>#DIV/0!</v>
      </c>
      <c r="J60" s="50" t="e">
        <f>VLOOKUP($S60,AvgGoalStats!$A$3:$AE$998,18,FALSE)</f>
        <v>#DIV/0!</v>
      </c>
      <c r="K60" s="50" t="e">
        <f>VLOOKUP($S60,AvgGoalStats!$A$3:$AE$998,20,FALSE)</f>
        <v>#DIV/0!</v>
      </c>
      <c r="L60" s="50" t="e">
        <f>VLOOKUP($S60,AvgGoalStats!$A$3:$AE$998,21,FALSE)</f>
        <v>#DIV/0!</v>
      </c>
      <c r="M60" s="50" t="e">
        <f>VLOOKUP($S60,AvgGoalStats!$A$3:$AE$998,23,FALSE)</f>
        <v>#DIV/0!</v>
      </c>
      <c r="N60" s="50" t="e">
        <f>VLOOKUP($S60,AvgGoalStats!$A$3:$AE$998,24,FALSE)</f>
        <v>#DIV/0!</v>
      </c>
      <c r="O60" s="50" t="e">
        <f>VLOOKUP($S60,AvgGoalStats!$A$3:$AE$998,26,FALSE)</f>
        <v>#DIV/0!</v>
      </c>
      <c r="P60" s="50" t="e">
        <f>VLOOKUP($S60,AvgGoalStats!$A$3:$AE$998,27,FALSE)</f>
        <v>#DIV/0!</v>
      </c>
      <c r="Q60" s="50" t="e">
        <f>VLOOKUP($S60,AvgGoalStats!$A$3:$AE$998,29,FALSE)</f>
        <v>#DIV/0!</v>
      </c>
      <c r="R60" s="50" t="e">
        <f>VLOOKUP($S60,AvgGoalStats!$A$3:$AE$998,30,FALSE)</f>
        <v>#DIV/0!</v>
      </c>
      <c r="S60" s="53" t="str">
        <f>Fixtures!A60</f>
        <v>Granada</v>
      </c>
      <c r="T60" s="54">
        <f>Fixtures!D60</f>
        <v>43486</v>
      </c>
      <c r="U60" s="53" t="str">
        <f>Fixtures!B60</f>
        <v>Elche</v>
      </c>
      <c r="V60" s="51" t="e">
        <f>VLOOKUP($U60,AvgGoalStats!$A$3:$AE$998,5,FALSE)</f>
        <v>#DIV/0!</v>
      </c>
      <c r="W60" s="50" t="e">
        <f>VLOOKUP($U60,AvgGoalStats!$A$3:$AE$998,7,FALSE)</f>
        <v>#DIV/0!</v>
      </c>
      <c r="X60" s="50" t="e">
        <f>VLOOKUP($U60,AvgGoalStats!$A$3:$AE$998,8,FALSE)</f>
        <v>#DIV/0!</v>
      </c>
      <c r="Y60" s="50" t="e">
        <f>VLOOKUP($U60,AvgGoalStats!$A$3:$AE$998,10,FALSE)</f>
        <v>#DIV/0!</v>
      </c>
      <c r="Z60" s="50" t="e">
        <f>VLOOKUP($U60,AvgGoalStats!$A$3:$AE$998,11,FALSE)</f>
        <v>#DIV/0!</v>
      </c>
      <c r="AA60" s="50" t="e">
        <f>VLOOKUP($U60,AvgGoalStats!$A$3:$AE$998,13,FALSE)</f>
        <v>#DIV/0!</v>
      </c>
      <c r="AB60" s="50" t="e">
        <f>VLOOKUP($U60,AvgGoalStats!$A$3:$AE$998,14,FALSE)</f>
        <v>#DIV/0!</v>
      </c>
      <c r="AC60" s="50" t="e">
        <f>VLOOKUP($U60,AvgGoalStats!$A$3:$AE$998,16,FALSE)</f>
        <v>#DIV/0!</v>
      </c>
      <c r="AD60" s="50" t="e">
        <f>VLOOKUP($U60,AvgGoalStats!$A$3:$AE$998,17,FALSE)</f>
        <v>#DIV/0!</v>
      </c>
      <c r="AE60" s="50" t="e">
        <f>VLOOKUP($U60,AvgGoalStats!$A$3:$AE$998,19,FALSE)</f>
        <v>#DIV/0!</v>
      </c>
      <c r="AF60" s="50" t="e">
        <f>VLOOKUP($U60,AvgGoalStats!$A$3:$AE$998,20,FALSE)</f>
        <v>#DIV/0!</v>
      </c>
      <c r="AG60" s="50" t="e">
        <f>VLOOKUP($U60,AvgGoalStats!$A$3:$AE$998,22,FALSE)</f>
        <v>#DIV/0!</v>
      </c>
      <c r="AH60" s="50" t="e">
        <f>VLOOKUP($U60,AvgGoalStats!$A$3:$AE$998,23,FALSE)</f>
        <v>#DIV/0!</v>
      </c>
      <c r="AI60" s="50" t="e">
        <f>VLOOKUP($U60,AvgGoalStats!$A$3:$AE$998,25,FALSE)</f>
        <v>#DIV/0!</v>
      </c>
      <c r="AJ60" s="50" t="e">
        <f>VLOOKUP($U60,AvgGoalStats!$A$3:$AE$998,26,FALSE)</f>
        <v>#DIV/0!</v>
      </c>
      <c r="AK60" s="50" t="e">
        <f>VLOOKUP($U60,AvgGoalStats!$A$3:$AE$998,28,FALSE)</f>
        <v>#DIV/0!</v>
      </c>
      <c r="AL60" s="50" t="e">
        <f>VLOOKUP($U60,AvgGoalStats!$A$3:$AE$998,29,FALSE)</f>
        <v>#DIV/0!</v>
      </c>
      <c r="AM60" s="50" t="e">
        <f>VLOOKUP($U60,AvgGoalStats!$A$3:$AE$998,31,FALSE)</f>
        <v>#DIV/0!</v>
      </c>
    </row>
    <row r="61" spans="1:39" ht="14.4" hidden="1" thickTop="1" x14ac:dyDescent="0.3">
      <c r="A61" s="51" t="e">
        <f>VLOOKUP($S61,AvgGoalStats!$A$3:$AE$998,5,FALSE)</f>
        <v>#N/A</v>
      </c>
      <c r="B61" s="50" t="e">
        <f>VLOOKUP($S61,AvgGoalStats!$A$3:$AE$998,6,FALSE)</f>
        <v>#N/A</v>
      </c>
      <c r="C61" s="50" t="e">
        <f>VLOOKUP($S61,AvgGoalStats!$A$3:$AE$998,8,FALSE)</f>
        <v>#N/A</v>
      </c>
      <c r="D61" s="50" t="e">
        <f>VLOOKUP($S61,AvgGoalStats!$A$3:$AE$998,9,FALSE)</f>
        <v>#N/A</v>
      </c>
      <c r="E61" s="50" t="e">
        <f>VLOOKUP($S61,AvgGoalStats!$A$3:$AE$998,11,FALSE)</f>
        <v>#N/A</v>
      </c>
      <c r="F61" s="50" t="e">
        <f>VLOOKUP($S61,AvgGoalStats!$A$3:$AE$998,12,FALSE)</f>
        <v>#N/A</v>
      </c>
      <c r="G61" s="50" t="e">
        <f>VLOOKUP($S61,AvgGoalStats!$A$3:$AE$998,14,FALSE)</f>
        <v>#N/A</v>
      </c>
      <c r="H61" s="50" t="e">
        <f>VLOOKUP($S61,AvgGoalStats!$A$3:$AE$998,15,FALSE)</f>
        <v>#N/A</v>
      </c>
      <c r="I61" s="50" t="e">
        <f>VLOOKUP($S61,AvgGoalStats!$A$3:$AE$998,17,FALSE)</f>
        <v>#N/A</v>
      </c>
      <c r="J61" s="50" t="e">
        <f>VLOOKUP($S61,AvgGoalStats!$A$3:$AE$998,18,FALSE)</f>
        <v>#N/A</v>
      </c>
      <c r="K61" s="50" t="e">
        <f>VLOOKUP($S61,AvgGoalStats!$A$3:$AE$998,20,FALSE)</f>
        <v>#N/A</v>
      </c>
      <c r="L61" s="50" t="e">
        <f>VLOOKUP($S61,AvgGoalStats!$A$3:$AE$998,21,FALSE)</f>
        <v>#N/A</v>
      </c>
      <c r="M61" s="50" t="e">
        <f>VLOOKUP($S61,AvgGoalStats!$A$3:$AE$998,23,FALSE)</f>
        <v>#N/A</v>
      </c>
      <c r="N61" s="50" t="e">
        <f>VLOOKUP($S61,AvgGoalStats!$A$3:$AE$998,24,FALSE)</f>
        <v>#N/A</v>
      </c>
      <c r="O61" s="50" t="e">
        <f>VLOOKUP($S61,AvgGoalStats!$A$3:$AE$998,26,FALSE)</f>
        <v>#N/A</v>
      </c>
      <c r="P61" s="50" t="e">
        <f>VLOOKUP($S61,AvgGoalStats!$A$3:$AE$998,27,FALSE)</f>
        <v>#N/A</v>
      </c>
      <c r="Q61" s="50" t="e">
        <f>VLOOKUP($S61,AvgGoalStats!$A$3:$AE$998,29,FALSE)</f>
        <v>#N/A</v>
      </c>
      <c r="R61" s="50" t="e">
        <f>VLOOKUP($S61,AvgGoalStats!$A$3:$AE$998,30,FALSE)</f>
        <v>#N/A</v>
      </c>
      <c r="S61" s="53" t="str">
        <f>Fixtures!A61</f>
        <v>Lamia</v>
      </c>
      <c r="T61" s="54">
        <f>Fixtures!D61</f>
        <v>43486</v>
      </c>
      <c r="U61" s="53" t="str">
        <f>Fixtures!B61</f>
        <v>Panathinaikos</v>
      </c>
      <c r="V61" s="51" t="e">
        <f>VLOOKUP($U61,AvgGoalStats!$A$3:$AE$998,5,FALSE)</f>
        <v>#N/A</v>
      </c>
      <c r="W61" s="50" t="e">
        <f>VLOOKUP($U61,AvgGoalStats!$A$3:$AE$998,7,FALSE)</f>
        <v>#N/A</v>
      </c>
      <c r="X61" s="50" t="e">
        <f>VLOOKUP($U61,AvgGoalStats!$A$3:$AE$998,8,FALSE)</f>
        <v>#N/A</v>
      </c>
      <c r="Y61" s="50" t="e">
        <f>VLOOKUP($U61,AvgGoalStats!$A$3:$AE$998,10,FALSE)</f>
        <v>#N/A</v>
      </c>
      <c r="Z61" s="50" t="e">
        <f>VLOOKUP($U61,AvgGoalStats!$A$3:$AE$998,11,FALSE)</f>
        <v>#N/A</v>
      </c>
      <c r="AA61" s="50" t="e">
        <f>VLOOKUP($U61,AvgGoalStats!$A$3:$AE$998,13,FALSE)</f>
        <v>#N/A</v>
      </c>
      <c r="AB61" s="50" t="e">
        <f>VLOOKUP($U61,AvgGoalStats!$A$3:$AE$998,14,FALSE)</f>
        <v>#N/A</v>
      </c>
      <c r="AC61" s="50" t="e">
        <f>VLOOKUP($U61,AvgGoalStats!$A$3:$AE$998,16,FALSE)</f>
        <v>#N/A</v>
      </c>
      <c r="AD61" s="50" t="e">
        <f>VLOOKUP($U61,AvgGoalStats!$A$3:$AE$998,17,FALSE)</f>
        <v>#N/A</v>
      </c>
      <c r="AE61" s="50" t="e">
        <f>VLOOKUP($U61,AvgGoalStats!$A$3:$AE$998,19,FALSE)</f>
        <v>#N/A</v>
      </c>
      <c r="AF61" s="50" t="e">
        <f>VLOOKUP($U61,AvgGoalStats!$A$3:$AE$998,20,FALSE)</f>
        <v>#N/A</v>
      </c>
      <c r="AG61" s="50" t="e">
        <f>VLOOKUP($U61,AvgGoalStats!$A$3:$AE$998,22,FALSE)</f>
        <v>#N/A</v>
      </c>
      <c r="AH61" s="50" t="e">
        <f>VLOOKUP($U61,AvgGoalStats!$A$3:$AE$998,23,FALSE)</f>
        <v>#N/A</v>
      </c>
      <c r="AI61" s="50" t="e">
        <f>VLOOKUP($U61,AvgGoalStats!$A$3:$AE$998,25,FALSE)</f>
        <v>#N/A</v>
      </c>
      <c r="AJ61" s="50" t="e">
        <f>VLOOKUP($U61,AvgGoalStats!$A$3:$AE$998,26,FALSE)</f>
        <v>#N/A</v>
      </c>
      <c r="AK61" s="50" t="e">
        <f>VLOOKUP($U61,AvgGoalStats!$A$3:$AE$998,28,FALSE)</f>
        <v>#N/A</v>
      </c>
      <c r="AL61" s="50" t="e">
        <f>VLOOKUP($U61,AvgGoalStats!$A$3:$AE$998,29,FALSE)</f>
        <v>#N/A</v>
      </c>
      <c r="AM61" s="50" t="e">
        <f>VLOOKUP($U61,AvgGoalStats!$A$3:$AE$998,31,FALSE)</f>
        <v>#N/A</v>
      </c>
    </row>
    <row r="62" spans="1:39" ht="14.4" hidden="1" thickTop="1" x14ac:dyDescent="0.3">
      <c r="A62" s="51">
        <f>VLOOKUP($S62,AvgGoalStats!$A$3:$AE$998,5,FALSE)</f>
        <v>2.2962962962962963</v>
      </c>
      <c r="B62" s="50">
        <f>VLOOKUP($S62,AvgGoalStats!$A$3:$AE$998,6,FALSE)</f>
        <v>2.3571428571428572</v>
      </c>
      <c r="C62" s="50">
        <f>VLOOKUP($S62,AvgGoalStats!$A$3:$AE$998,8,FALSE)</f>
        <v>1.1111111111111112</v>
      </c>
      <c r="D62" s="50">
        <f>VLOOKUP($S62,AvgGoalStats!$A$3:$AE$998,9,FALSE)</f>
        <v>0.9285714285714286</v>
      </c>
      <c r="E62" s="50">
        <f>VLOOKUP($S62,AvgGoalStats!$A$3:$AE$998,11,FALSE)</f>
        <v>1.1851851851851851</v>
      </c>
      <c r="F62" s="50">
        <f>VLOOKUP($S62,AvgGoalStats!$A$3:$AE$998,12,FALSE)</f>
        <v>1.4285714285714286</v>
      </c>
      <c r="G62" s="50">
        <f>VLOOKUP($S62,AvgGoalStats!$A$3:$AE$998,14,FALSE)</f>
        <v>1</v>
      </c>
      <c r="H62" s="50">
        <f>VLOOKUP($S62,AvgGoalStats!$A$3:$AE$998,15,FALSE)</f>
        <v>1.1428571428571428</v>
      </c>
      <c r="I62" s="50">
        <f>VLOOKUP($S62,AvgGoalStats!$A$3:$AE$998,17,FALSE)</f>
        <v>0.48148148148148145</v>
      </c>
      <c r="J62" s="50">
        <f>VLOOKUP($S62,AvgGoalStats!$A$3:$AE$998,18,FALSE)</f>
        <v>0.42857142857142855</v>
      </c>
      <c r="K62" s="50">
        <f>VLOOKUP($S62,AvgGoalStats!$A$3:$AE$998,20,FALSE)</f>
        <v>0.51851851851851849</v>
      </c>
      <c r="L62" s="50">
        <f>VLOOKUP($S62,AvgGoalStats!$A$3:$AE$998,21,FALSE)</f>
        <v>0.7142857142857143</v>
      </c>
      <c r="M62" s="50">
        <f>VLOOKUP($S62,AvgGoalStats!$A$3:$AE$998,23,FALSE)</f>
        <v>1.2962962962962963</v>
      </c>
      <c r="N62" s="50">
        <f>VLOOKUP($S62,AvgGoalStats!$A$3:$AE$998,24,FALSE)</f>
        <v>1.2142857142857142</v>
      </c>
      <c r="O62" s="50">
        <f>VLOOKUP($S62,AvgGoalStats!$A$3:$AE$998,26,FALSE)</f>
        <v>0.62962962962962965</v>
      </c>
      <c r="P62" s="50">
        <f>VLOOKUP($S62,AvgGoalStats!$A$3:$AE$998,27,FALSE)</f>
        <v>0.5</v>
      </c>
      <c r="Q62" s="50">
        <f>VLOOKUP($S62,AvgGoalStats!$A$3:$AE$998,29,FALSE)</f>
        <v>0.66666666666666663</v>
      </c>
      <c r="R62" s="50">
        <f>VLOOKUP($S62,AvgGoalStats!$A$3:$AE$998,30,FALSE)</f>
        <v>0.7142857142857143</v>
      </c>
      <c r="S62" s="53" t="str">
        <f>Fixtures!A62</f>
        <v>Yeovil Town</v>
      </c>
      <c r="T62" s="54">
        <f>Fixtures!D62</f>
        <v>43487</v>
      </c>
      <c r="U62" s="53" t="str">
        <f>Fixtures!B62</f>
        <v>Lincoln City</v>
      </c>
      <c r="V62" s="51">
        <f>VLOOKUP($U62,AvgGoalStats!$A$3:$AE$998,5,FALSE)</f>
        <v>2.7407407407407409</v>
      </c>
      <c r="W62" s="50">
        <f>VLOOKUP($U62,AvgGoalStats!$A$3:$AE$998,7,FALSE)</f>
        <v>2.6153846153846154</v>
      </c>
      <c r="X62" s="50">
        <f>VLOOKUP($U62,AvgGoalStats!$A$3:$AE$998,8,FALSE)</f>
        <v>1.7777777777777777</v>
      </c>
      <c r="Y62" s="50">
        <f>VLOOKUP($U62,AvgGoalStats!$A$3:$AE$998,10,FALSE)</f>
        <v>1.6923076923076923</v>
      </c>
      <c r="Z62" s="50">
        <f>VLOOKUP($U62,AvgGoalStats!$A$3:$AE$998,11,FALSE)</f>
        <v>0.96296296296296291</v>
      </c>
      <c r="AA62" s="50">
        <f>VLOOKUP($U62,AvgGoalStats!$A$3:$AE$998,13,FALSE)</f>
        <v>0.92307692307692313</v>
      </c>
      <c r="AB62" s="50">
        <f>VLOOKUP($U62,AvgGoalStats!$A$3:$AE$998,14,FALSE)</f>
        <v>1.2962962962962963</v>
      </c>
      <c r="AC62" s="50">
        <f>VLOOKUP($U62,AvgGoalStats!$A$3:$AE$998,16,FALSE)</f>
        <v>0.92307692307692313</v>
      </c>
      <c r="AD62" s="50">
        <f>VLOOKUP($U62,AvgGoalStats!$A$3:$AE$998,17,FALSE)</f>
        <v>0.85185185185185186</v>
      </c>
      <c r="AE62" s="50">
        <f>VLOOKUP($U62,AvgGoalStats!$A$3:$AE$998,19,FALSE)</f>
        <v>0.69230769230769229</v>
      </c>
      <c r="AF62" s="50">
        <f>VLOOKUP($U62,AvgGoalStats!$A$3:$AE$998,20,FALSE)</f>
        <v>0.44444444444444442</v>
      </c>
      <c r="AG62" s="50">
        <f>VLOOKUP($U62,AvgGoalStats!$A$3:$AE$998,22,FALSE)</f>
        <v>0.23076923076923078</v>
      </c>
      <c r="AH62" s="50">
        <f>VLOOKUP($U62,AvgGoalStats!$A$3:$AE$998,23,FALSE)</f>
        <v>1.4444444444444444</v>
      </c>
      <c r="AI62" s="50">
        <f>VLOOKUP($U62,AvgGoalStats!$A$3:$AE$998,25,FALSE)</f>
        <v>1.6923076923076923</v>
      </c>
      <c r="AJ62" s="50">
        <f>VLOOKUP($U62,AvgGoalStats!$A$3:$AE$998,26,FALSE)</f>
        <v>0.92592592592592593</v>
      </c>
      <c r="AK62" s="50">
        <f>VLOOKUP($U62,AvgGoalStats!$A$3:$AE$998,28,FALSE)</f>
        <v>1</v>
      </c>
      <c r="AL62" s="50">
        <f>VLOOKUP($U62,AvgGoalStats!$A$3:$AE$998,29,FALSE)</f>
        <v>0.51851851851851849</v>
      </c>
      <c r="AM62" s="50">
        <f>VLOOKUP($U62,AvgGoalStats!$A$3:$AE$998,31,FALSE)</f>
        <v>0.69230769230769229</v>
      </c>
    </row>
    <row r="63" spans="1:39" ht="14.4" hidden="1" thickTop="1" x14ac:dyDescent="0.3">
      <c r="A63" s="51">
        <f>VLOOKUP($S63,AvgGoalStats!$A$3:$AE$998,5,FALSE)</f>
        <v>2.4814814814814814</v>
      </c>
      <c r="B63" s="50">
        <f>VLOOKUP($S63,AvgGoalStats!$A$3:$AE$998,6,FALSE)</f>
        <v>1.8461538461538463</v>
      </c>
      <c r="C63" s="50">
        <f>VLOOKUP($S63,AvgGoalStats!$A$3:$AE$998,8,FALSE)</f>
        <v>1.4814814814814814</v>
      </c>
      <c r="D63" s="50">
        <f>VLOOKUP($S63,AvgGoalStats!$A$3:$AE$998,9,FALSE)</f>
        <v>1</v>
      </c>
      <c r="E63" s="50">
        <f>VLOOKUP($S63,AvgGoalStats!$A$3:$AE$998,11,FALSE)</f>
        <v>1</v>
      </c>
      <c r="F63" s="50">
        <f>VLOOKUP($S63,AvgGoalStats!$A$3:$AE$998,12,FALSE)</f>
        <v>0.84615384615384615</v>
      </c>
      <c r="G63" s="50">
        <f>VLOOKUP($S63,AvgGoalStats!$A$3:$AE$998,14,FALSE)</f>
        <v>0.96296296296296291</v>
      </c>
      <c r="H63" s="50">
        <f>VLOOKUP($S63,AvgGoalStats!$A$3:$AE$998,15,FALSE)</f>
        <v>1</v>
      </c>
      <c r="I63" s="50">
        <f>VLOOKUP($S63,AvgGoalStats!$A$3:$AE$998,17,FALSE)</f>
        <v>0.62962962962962965</v>
      </c>
      <c r="J63" s="50">
        <f>VLOOKUP($S63,AvgGoalStats!$A$3:$AE$998,18,FALSE)</f>
        <v>0.69230769230769229</v>
      </c>
      <c r="K63" s="50">
        <f>VLOOKUP($S63,AvgGoalStats!$A$3:$AE$998,20,FALSE)</f>
        <v>0.33333333333333331</v>
      </c>
      <c r="L63" s="50">
        <f>VLOOKUP($S63,AvgGoalStats!$A$3:$AE$998,21,FALSE)</f>
        <v>0.30769230769230771</v>
      </c>
      <c r="M63" s="50">
        <f>VLOOKUP($S63,AvgGoalStats!$A$3:$AE$998,23,FALSE)</f>
        <v>1.5185185185185186</v>
      </c>
      <c r="N63" s="50">
        <f>VLOOKUP($S63,AvgGoalStats!$A$3:$AE$998,24,FALSE)</f>
        <v>0.84615384615384615</v>
      </c>
      <c r="O63" s="50">
        <f>VLOOKUP($S63,AvgGoalStats!$A$3:$AE$998,26,FALSE)</f>
        <v>0.85185185185185186</v>
      </c>
      <c r="P63" s="50">
        <f>VLOOKUP($S63,AvgGoalStats!$A$3:$AE$998,27,FALSE)</f>
        <v>0.30769230769230771</v>
      </c>
      <c r="Q63" s="50">
        <f>VLOOKUP($S63,AvgGoalStats!$A$3:$AE$998,29,FALSE)</f>
        <v>0.66666666666666663</v>
      </c>
      <c r="R63" s="50">
        <f>VLOOKUP($S63,AvgGoalStats!$A$3:$AE$998,30,FALSE)</f>
        <v>0.53846153846153844</v>
      </c>
      <c r="S63" s="53" t="str">
        <f>Fixtures!A63</f>
        <v>Forest Green Rovers</v>
      </c>
      <c r="T63" s="54">
        <f>Fixtures!D63</f>
        <v>43487</v>
      </c>
      <c r="U63" s="53" t="str">
        <f>Fixtures!B63</f>
        <v>Grimsby Town</v>
      </c>
      <c r="V63" s="51">
        <f>VLOOKUP($U63,AvgGoalStats!$A$3:$AE$998,5,FALSE)</f>
        <v>2.2857142857142856</v>
      </c>
      <c r="W63" s="50">
        <f>VLOOKUP($U63,AvgGoalStats!$A$3:$AE$998,7,FALSE)</f>
        <v>2.0714285714285716</v>
      </c>
      <c r="X63" s="50">
        <f>VLOOKUP($U63,AvgGoalStats!$A$3:$AE$998,8,FALSE)</f>
        <v>1.0357142857142858</v>
      </c>
      <c r="Y63" s="50">
        <f>VLOOKUP($U63,AvgGoalStats!$A$3:$AE$998,10,FALSE)</f>
        <v>0.7857142857142857</v>
      </c>
      <c r="Z63" s="50">
        <f>VLOOKUP($U63,AvgGoalStats!$A$3:$AE$998,11,FALSE)</f>
        <v>1.25</v>
      </c>
      <c r="AA63" s="50">
        <f>VLOOKUP($U63,AvgGoalStats!$A$3:$AE$998,13,FALSE)</f>
        <v>1.2857142857142858</v>
      </c>
      <c r="AB63" s="50">
        <f>VLOOKUP($U63,AvgGoalStats!$A$3:$AE$998,14,FALSE)</f>
        <v>0.9285714285714286</v>
      </c>
      <c r="AC63" s="50">
        <f>VLOOKUP($U63,AvgGoalStats!$A$3:$AE$998,16,FALSE)</f>
        <v>0.8571428571428571</v>
      </c>
      <c r="AD63" s="50">
        <f>VLOOKUP($U63,AvgGoalStats!$A$3:$AE$998,17,FALSE)</f>
        <v>0.5357142857142857</v>
      </c>
      <c r="AE63" s="50">
        <f>VLOOKUP($U63,AvgGoalStats!$A$3:$AE$998,19,FALSE)</f>
        <v>0.42857142857142855</v>
      </c>
      <c r="AF63" s="50">
        <f>VLOOKUP($U63,AvgGoalStats!$A$3:$AE$998,20,FALSE)</f>
        <v>0.39285714285714285</v>
      </c>
      <c r="AG63" s="50">
        <f>VLOOKUP($U63,AvgGoalStats!$A$3:$AE$998,22,FALSE)</f>
        <v>0.42857142857142855</v>
      </c>
      <c r="AH63" s="50">
        <f>VLOOKUP($U63,AvgGoalStats!$A$3:$AE$998,23,FALSE)</f>
        <v>1.3571428571428572</v>
      </c>
      <c r="AI63" s="50">
        <f>VLOOKUP($U63,AvgGoalStats!$A$3:$AE$998,25,FALSE)</f>
        <v>1.2142857142857142</v>
      </c>
      <c r="AJ63" s="50">
        <f>VLOOKUP($U63,AvgGoalStats!$A$3:$AE$998,26,FALSE)</f>
        <v>0.5</v>
      </c>
      <c r="AK63" s="50">
        <f>VLOOKUP($U63,AvgGoalStats!$A$3:$AE$998,28,FALSE)</f>
        <v>0.35714285714285715</v>
      </c>
      <c r="AL63" s="50">
        <f>VLOOKUP($U63,AvgGoalStats!$A$3:$AE$998,29,FALSE)</f>
        <v>0.8571428571428571</v>
      </c>
      <c r="AM63" s="50">
        <f>VLOOKUP($U63,AvgGoalStats!$A$3:$AE$998,31,FALSE)</f>
        <v>0.8571428571428571</v>
      </c>
    </row>
    <row r="64" spans="1:39" ht="14.4" hidden="1" thickTop="1" x14ac:dyDescent="0.3">
      <c r="A64" s="51">
        <f>VLOOKUP($S64,AvgGoalStats!$A$3:$AE$998,5,FALSE)</f>
        <v>2.2857142857142856</v>
      </c>
      <c r="B64" s="50">
        <f>VLOOKUP($S64,AvgGoalStats!$A$3:$AE$998,6,FALSE)</f>
        <v>2.6428571428571428</v>
      </c>
      <c r="C64" s="50">
        <f>VLOOKUP($S64,AvgGoalStats!$A$3:$AE$998,8,FALSE)</f>
        <v>0.7857142857142857</v>
      </c>
      <c r="D64" s="50">
        <f>VLOOKUP($S64,AvgGoalStats!$A$3:$AE$998,9,FALSE)</f>
        <v>1</v>
      </c>
      <c r="E64" s="50">
        <f>VLOOKUP($S64,AvgGoalStats!$A$3:$AE$998,11,FALSE)</f>
        <v>1.5</v>
      </c>
      <c r="F64" s="50">
        <f>VLOOKUP($S64,AvgGoalStats!$A$3:$AE$998,12,FALSE)</f>
        <v>1.6428571428571428</v>
      </c>
      <c r="G64" s="50">
        <f>VLOOKUP($S64,AvgGoalStats!$A$3:$AE$998,14,FALSE)</f>
        <v>0.9642857142857143</v>
      </c>
      <c r="H64" s="50">
        <f>VLOOKUP($S64,AvgGoalStats!$A$3:$AE$998,15,FALSE)</f>
        <v>1.2857142857142858</v>
      </c>
      <c r="I64" s="50">
        <f>VLOOKUP($S64,AvgGoalStats!$A$3:$AE$998,17,FALSE)</f>
        <v>0.35714285714285715</v>
      </c>
      <c r="J64" s="50">
        <f>VLOOKUP($S64,AvgGoalStats!$A$3:$AE$998,18,FALSE)</f>
        <v>0.5</v>
      </c>
      <c r="K64" s="50">
        <f>VLOOKUP($S64,AvgGoalStats!$A$3:$AE$998,20,FALSE)</f>
        <v>0.6071428571428571</v>
      </c>
      <c r="L64" s="50">
        <f>VLOOKUP($S64,AvgGoalStats!$A$3:$AE$998,21,FALSE)</f>
        <v>0.7857142857142857</v>
      </c>
      <c r="M64" s="50">
        <f>VLOOKUP($S64,AvgGoalStats!$A$3:$AE$998,23,FALSE)</f>
        <v>1.3214285714285714</v>
      </c>
      <c r="N64" s="50">
        <f>VLOOKUP($S64,AvgGoalStats!$A$3:$AE$998,24,FALSE)</f>
        <v>1.3571428571428572</v>
      </c>
      <c r="O64" s="50">
        <f>VLOOKUP($S64,AvgGoalStats!$A$3:$AE$998,26,FALSE)</f>
        <v>0.42857142857142855</v>
      </c>
      <c r="P64" s="50">
        <f>VLOOKUP($S64,AvgGoalStats!$A$3:$AE$998,27,FALSE)</f>
        <v>0.5</v>
      </c>
      <c r="Q64" s="50">
        <f>VLOOKUP($S64,AvgGoalStats!$A$3:$AE$998,29,FALSE)</f>
        <v>0.8928571428571429</v>
      </c>
      <c r="R64" s="50">
        <f>VLOOKUP($S64,AvgGoalStats!$A$3:$AE$998,30,FALSE)</f>
        <v>0.8571428571428571</v>
      </c>
      <c r="S64" s="53" t="str">
        <f>Fixtures!A64</f>
        <v>AFC Wimbledon</v>
      </c>
      <c r="T64" s="54">
        <f>Fixtures!D64</f>
        <v>43487</v>
      </c>
      <c r="U64" s="53" t="str">
        <f>Fixtures!B64</f>
        <v>Fleetwood Town</v>
      </c>
      <c r="V64" s="51">
        <f>VLOOKUP($U64,AvgGoalStats!$A$3:$AE$998,5,FALSE)</f>
        <v>2.5357142857142856</v>
      </c>
      <c r="W64" s="50">
        <f>VLOOKUP($U64,AvgGoalStats!$A$3:$AE$998,7,FALSE)</f>
        <v>2.0714285714285716</v>
      </c>
      <c r="X64" s="50">
        <f>VLOOKUP($U64,AvgGoalStats!$A$3:$AE$998,8,FALSE)</f>
        <v>1.3571428571428572</v>
      </c>
      <c r="Y64" s="50">
        <f>VLOOKUP($U64,AvgGoalStats!$A$3:$AE$998,10,FALSE)</f>
        <v>1.0714285714285714</v>
      </c>
      <c r="Z64" s="50">
        <f>VLOOKUP($U64,AvgGoalStats!$A$3:$AE$998,11,FALSE)</f>
        <v>1.1785714285714286</v>
      </c>
      <c r="AA64" s="50">
        <f>VLOOKUP($U64,AvgGoalStats!$A$3:$AE$998,13,FALSE)</f>
        <v>1</v>
      </c>
      <c r="AB64" s="50">
        <f>VLOOKUP($U64,AvgGoalStats!$A$3:$AE$998,14,FALSE)</f>
        <v>1.25</v>
      </c>
      <c r="AC64" s="50">
        <f>VLOOKUP($U64,AvgGoalStats!$A$3:$AE$998,16,FALSE)</f>
        <v>1.1428571428571428</v>
      </c>
      <c r="AD64" s="50">
        <f>VLOOKUP($U64,AvgGoalStats!$A$3:$AE$998,17,FALSE)</f>
        <v>0.8928571428571429</v>
      </c>
      <c r="AE64" s="50">
        <f>VLOOKUP($U64,AvgGoalStats!$A$3:$AE$998,19,FALSE)</f>
        <v>0.7857142857142857</v>
      </c>
      <c r="AF64" s="50">
        <f>VLOOKUP($U64,AvgGoalStats!$A$3:$AE$998,20,FALSE)</f>
        <v>0.35714285714285715</v>
      </c>
      <c r="AG64" s="50">
        <f>VLOOKUP($U64,AvgGoalStats!$A$3:$AE$998,22,FALSE)</f>
        <v>0.35714285714285715</v>
      </c>
      <c r="AH64" s="50">
        <f>VLOOKUP($U64,AvgGoalStats!$A$3:$AE$998,23,FALSE)</f>
        <v>1.2857142857142858</v>
      </c>
      <c r="AI64" s="50">
        <f>VLOOKUP($U64,AvgGoalStats!$A$3:$AE$998,25,FALSE)</f>
        <v>0.9285714285714286</v>
      </c>
      <c r="AJ64" s="50">
        <f>VLOOKUP($U64,AvgGoalStats!$A$3:$AE$998,26,FALSE)</f>
        <v>0.4642857142857143</v>
      </c>
      <c r="AK64" s="50">
        <f>VLOOKUP($U64,AvgGoalStats!$A$3:$AE$998,28,FALSE)</f>
        <v>0.2857142857142857</v>
      </c>
      <c r="AL64" s="50">
        <f>VLOOKUP($U64,AvgGoalStats!$A$3:$AE$998,29,FALSE)</f>
        <v>0.8214285714285714</v>
      </c>
      <c r="AM64" s="50">
        <f>VLOOKUP($U64,AvgGoalStats!$A$3:$AE$998,31,FALSE)</f>
        <v>0.6428571428571429</v>
      </c>
    </row>
    <row r="65" spans="1:39" ht="14.4" hidden="1" thickTop="1" x14ac:dyDescent="0.3">
      <c r="A65" s="51">
        <f>VLOOKUP($S65,AvgGoalStats!$A$3:$AE$998,5,FALSE)</f>
        <v>3.0714285714285716</v>
      </c>
      <c r="B65" s="50">
        <f>VLOOKUP($S65,AvgGoalStats!$A$3:$AE$998,6,FALSE)</f>
        <v>3.2857142857142856</v>
      </c>
      <c r="C65" s="50">
        <f>VLOOKUP($S65,AvgGoalStats!$A$3:$AE$998,8,FALSE)</f>
        <v>1.2857142857142858</v>
      </c>
      <c r="D65" s="50">
        <f>VLOOKUP($S65,AvgGoalStats!$A$3:$AE$998,9,FALSE)</f>
        <v>1.5</v>
      </c>
      <c r="E65" s="50">
        <f>VLOOKUP($S65,AvgGoalStats!$A$3:$AE$998,11,FALSE)</f>
        <v>1.7857142857142858</v>
      </c>
      <c r="F65" s="50">
        <f>VLOOKUP($S65,AvgGoalStats!$A$3:$AE$998,12,FALSE)</f>
        <v>1.7857142857142858</v>
      </c>
      <c r="G65" s="50">
        <f>VLOOKUP($S65,AvgGoalStats!$A$3:$AE$998,14,FALSE)</f>
        <v>1.3928571428571428</v>
      </c>
      <c r="H65" s="50">
        <f>VLOOKUP($S65,AvgGoalStats!$A$3:$AE$998,15,FALSE)</f>
        <v>1.3571428571428572</v>
      </c>
      <c r="I65" s="50">
        <f>VLOOKUP($S65,AvgGoalStats!$A$3:$AE$998,17,FALSE)</f>
        <v>0.6071428571428571</v>
      </c>
      <c r="J65" s="50">
        <f>VLOOKUP($S65,AvgGoalStats!$A$3:$AE$998,18,FALSE)</f>
        <v>0.7142857142857143</v>
      </c>
      <c r="K65" s="50">
        <f>VLOOKUP($S65,AvgGoalStats!$A$3:$AE$998,20,FALSE)</f>
        <v>0.7857142857142857</v>
      </c>
      <c r="L65" s="50">
        <f>VLOOKUP($S65,AvgGoalStats!$A$3:$AE$998,21,FALSE)</f>
        <v>0.6428571428571429</v>
      </c>
      <c r="M65" s="50">
        <f>VLOOKUP($S65,AvgGoalStats!$A$3:$AE$998,23,FALSE)</f>
        <v>1.6785714285714286</v>
      </c>
      <c r="N65" s="50">
        <f>VLOOKUP($S65,AvgGoalStats!$A$3:$AE$998,24,FALSE)</f>
        <v>1.9285714285714286</v>
      </c>
      <c r="O65" s="50">
        <f>VLOOKUP($S65,AvgGoalStats!$A$3:$AE$998,26,FALSE)</f>
        <v>0.6785714285714286</v>
      </c>
      <c r="P65" s="50">
        <f>VLOOKUP($S65,AvgGoalStats!$A$3:$AE$998,27,FALSE)</f>
        <v>0.7857142857142857</v>
      </c>
      <c r="Q65" s="50">
        <f>VLOOKUP($S65,AvgGoalStats!$A$3:$AE$998,29,FALSE)</f>
        <v>1</v>
      </c>
      <c r="R65" s="50">
        <f>VLOOKUP($S65,AvgGoalStats!$A$3:$AE$998,30,FALSE)</f>
        <v>1.1428571428571428</v>
      </c>
      <c r="S65" s="53" t="str">
        <f>Fixtures!A65</f>
        <v>Plymouth Argyle</v>
      </c>
      <c r="T65" s="54">
        <f>Fixtures!D65</f>
        <v>43487</v>
      </c>
      <c r="U65" s="53" t="str">
        <f>Fixtures!B65</f>
        <v>Walsall</v>
      </c>
      <c r="V65" s="51">
        <f>VLOOKUP($U65,AvgGoalStats!$A$3:$AE$998,5,FALSE)</f>
        <v>2.6785714285714284</v>
      </c>
      <c r="W65" s="50">
        <f>VLOOKUP($U65,AvgGoalStats!$A$3:$AE$998,7,FALSE)</f>
        <v>2.4285714285714284</v>
      </c>
      <c r="X65" s="50">
        <f>VLOOKUP($U65,AvgGoalStats!$A$3:$AE$998,8,FALSE)</f>
        <v>1.1428571428571428</v>
      </c>
      <c r="Y65" s="50">
        <f>VLOOKUP($U65,AvgGoalStats!$A$3:$AE$998,10,FALSE)</f>
        <v>1.0714285714285714</v>
      </c>
      <c r="Z65" s="50">
        <f>VLOOKUP($U65,AvgGoalStats!$A$3:$AE$998,11,FALSE)</f>
        <v>1.5357142857142858</v>
      </c>
      <c r="AA65" s="50">
        <f>VLOOKUP($U65,AvgGoalStats!$A$3:$AE$998,13,FALSE)</f>
        <v>1.3571428571428572</v>
      </c>
      <c r="AB65" s="50">
        <f>VLOOKUP($U65,AvgGoalStats!$A$3:$AE$998,14,FALSE)</f>
        <v>1.0357142857142858</v>
      </c>
      <c r="AC65" s="50">
        <f>VLOOKUP($U65,AvgGoalStats!$A$3:$AE$998,16,FALSE)</f>
        <v>0.8571428571428571</v>
      </c>
      <c r="AD65" s="50">
        <f>VLOOKUP($U65,AvgGoalStats!$A$3:$AE$998,17,FALSE)</f>
        <v>0.4642857142857143</v>
      </c>
      <c r="AE65" s="50">
        <f>VLOOKUP($U65,AvgGoalStats!$A$3:$AE$998,19,FALSE)</f>
        <v>0.42857142857142855</v>
      </c>
      <c r="AF65" s="50">
        <f>VLOOKUP($U65,AvgGoalStats!$A$3:$AE$998,20,FALSE)</f>
        <v>0.5714285714285714</v>
      </c>
      <c r="AG65" s="50">
        <f>VLOOKUP($U65,AvgGoalStats!$A$3:$AE$998,22,FALSE)</f>
        <v>0.42857142857142855</v>
      </c>
      <c r="AH65" s="50">
        <f>VLOOKUP($U65,AvgGoalStats!$A$3:$AE$998,23,FALSE)</f>
        <v>1.6428571428571428</v>
      </c>
      <c r="AI65" s="50">
        <f>VLOOKUP($U65,AvgGoalStats!$A$3:$AE$998,25,FALSE)</f>
        <v>1.5714285714285714</v>
      </c>
      <c r="AJ65" s="50">
        <f>VLOOKUP($U65,AvgGoalStats!$A$3:$AE$998,26,FALSE)</f>
        <v>0.6785714285714286</v>
      </c>
      <c r="AK65" s="50">
        <f>VLOOKUP($U65,AvgGoalStats!$A$3:$AE$998,28,FALSE)</f>
        <v>0.6428571428571429</v>
      </c>
      <c r="AL65" s="50">
        <f>VLOOKUP($U65,AvgGoalStats!$A$3:$AE$998,29,FALSE)</f>
        <v>0.9642857142857143</v>
      </c>
      <c r="AM65" s="50">
        <f>VLOOKUP($U65,AvgGoalStats!$A$3:$AE$998,31,FALSE)</f>
        <v>0.9285714285714286</v>
      </c>
    </row>
    <row r="66" spans="1:39" ht="14.4" hidden="1" thickTop="1" x14ac:dyDescent="0.3">
      <c r="A66" s="51" t="e">
        <f>VLOOKUP($S66,AvgGoalStats!$A$3:$AE$998,5,FALSE)</f>
        <v>#DIV/0!</v>
      </c>
      <c r="B66" s="50" t="e">
        <f>VLOOKUP($S66,AvgGoalStats!$A$3:$AE$998,6,FALSE)</f>
        <v>#DIV/0!</v>
      </c>
      <c r="C66" s="50" t="e">
        <f>VLOOKUP($S66,AvgGoalStats!$A$3:$AE$998,8,FALSE)</f>
        <v>#DIV/0!</v>
      </c>
      <c r="D66" s="50" t="e">
        <f>VLOOKUP($S66,AvgGoalStats!$A$3:$AE$998,9,FALSE)</f>
        <v>#DIV/0!</v>
      </c>
      <c r="E66" s="50" t="e">
        <f>VLOOKUP($S66,AvgGoalStats!$A$3:$AE$998,11,FALSE)</f>
        <v>#DIV/0!</v>
      </c>
      <c r="F66" s="50" t="e">
        <f>VLOOKUP($S66,AvgGoalStats!$A$3:$AE$998,12,FALSE)</f>
        <v>#DIV/0!</v>
      </c>
      <c r="G66" s="50" t="e">
        <f>VLOOKUP($S66,AvgGoalStats!$A$3:$AE$998,14,FALSE)</f>
        <v>#DIV/0!</v>
      </c>
      <c r="H66" s="50" t="e">
        <f>VLOOKUP($S66,AvgGoalStats!$A$3:$AE$998,15,FALSE)</f>
        <v>#DIV/0!</v>
      </c>
      <c r="I66" s="50" t="e">
        <f>VLOOKUP($S66,AvgGoalStats!$A$3:$AE$998,17,FALSE)</f>
        <v>#DIV/0!</v>
      </c>
      <c r="J66" s="50" t="e">
        <f>VLOOKUP($S66,AvgGoalStats!$A$3:$AE$998,18,FALSE)</f>
        <v>#DIV/0!</v>
      </c>
      <c r="K66" s="50" t="e">
        <f>VLOOKUP($S66,AvgGoalStats!$A$3:$AE$998,20,FALSE)</f>
        <v>#DIV/0!</v>
      </c>
      <c r="L66" s="50" t="e">
        <f>VLOOKUP($S66,AvgGoalStats!$A$3:$AE$998,21,FALSE)</f>
        <v>#DIV/0!</v>
      </c>
      <c r="M66" s="50" t="e">
        <f>VLOOKUP($S66,AvgGoalStats!$A$3:$AE$998,23,FALSE)</f>
        <v>#DIV/0!</v>
      </c>
      <c r="N66" s="50" t="e">
        <f>VLOOKUP($S66,AvgGoalStats!$A$3:$AE$998,24,FALSE)</f>
        <v>#DIV/0!</v>
      </c>
      <c r="O66" s="50" t="e">
        <f>VLOOKUP($S66,AvgGoalStats!$A$3:$AE$998,26,FALSE)</f>
        <v>#DIV/0!</v>
      </c>
      <c r="P66" s="50" t="e">
        <f>VLOOKUP($S66,AvgGoalStats!$A$3:$AE$998,27,FALSE)</f>
        <v>#DIV/0!</v>
      </c>
      <c r="Q66" s="50" t="e">
        <f>VLOOKUP($S66,AvgGoalStats!$A$3:$AE$998,29,FALSE)</f>
        <v>#DIV/0!</v>
      </c>
      <c r="R66" s="50" t="e">
        <f>VLOOKUP($S66,AvgGoalStats!$A$3:$AE$998,30,FALSE)</f>
        <v>#DIV/0!</v>
      </c>
      <c r="S66" s="53" t="str">
        <f>Fixtures!A66</f>
        <v>Melbourne City</v>
      </c>
      <c r="T66" s="54">
        <f>Fixtures!D66</f>
        <v>43487</v>
      </c>
      <c r="U66" s="53" t="str">
        <f>Fixtures!B66</f>
        <v>Western Sydney Wanderers</v>
      </c>
      <c r="V66" s="51" t="e">
        <f>VLOOKUP($U66,AvgGoalStats!$A$3:$AE$998,5,FALSE)</f>
        <v>#DIV/0!</v>
      </c>
      <c r="W66" s="50" t="e">
        <f>VLOOKUP($U66,AvgGoalStats!$A$3:$AE$998,7,FALSE)</f>
        <v>#DIV/0!</v>
      </c>
      <c r="X66" s="50" t="e">
        <f>VLOOKUP($U66,AvgGoalStats!$A$3:$AE$998,8,FALSE)</f>
        <v>#DIV/0!</v>
      </c>
      <c r="Y66" s="50" t="e">
        <f>VLOOKUP($U66,AvgGoalStats!$A$3:$AE$998,10,FALSE)</f>
        <v>#DIV/0!</v>
      </c>
      <c r="Z66" s="50" t="e">
        <f>VLOOKUP($U66,AvgGoalStats!$A$3:$AE$998,11,FALSE)</f>
        <v>#DIV/0!</v>
      </c>
      <c r="AA66" s="50" t="e">
        <f>VLOOKUP($U66,AvgGoalStats!$A$3:$AE$998,13,FALSE)</f>
        <v>#DIV/0!</v>
      </c>
      <c r="AB66" s="50" t="e">
        <f>VLOOKUP($U66,AvgGoalStats!$A$3:$AE$998,14,FALSE)</f>
        <v>#DIV/0!</v>
      </c>
      <c r="AC66" s="50" t="e">
        <f>VLOOKUP($U66,AvgGoalStats!$A$3:$AE$998,16,FALSE)</f>
        <v>#DIV/0!</v>
      </c>
      <c r="AD66" s="50" t="e">
        <f>VLOOKUP($U66,AvgGoalStats!$A$3:$AE$998,17,FALSE)</f>
        <v>#DIV/0!</v>
      </c>
      <c r="AE66" s="50" t="e">
        <f>VLOOKUP($U66,AvgGoalStats!$A$3:$AE$998,19,FALSE)</f>
        <v>#DIV/0!</v>
      </c>
      <c r="AF66" s="50" t="e">
        <f>VLOOKUP($U66,AvgGoalStats!$A$3:$AE$998,20,FALSE)</f>
        <v>#DIV/0!</v>
      </c>
      <c r="AG66" s="50" t="e">
        <f>VLOOKUP($U66,AvgGoalStats!$A$3:$AE$998,22,FALSE)</f>
        <v>#DIV/0!</v>
      </c>
      <c r="AH66" s="50" t="e">
        <f>VLOOKUP($U66,AvgGoalStats!$A$3:$AE$998,23,FALSE)</f>
        <v>#DIV/0!</v>
      </c>
      <c r="AI66" s="50" t="e">
        <f>VLOOKUP($U66,AvgGoalStats!$A$3:$AE$998,25,FALSE)</f>
        <v>#DIV/0!</v>
      </c>
      <c r="AJ66" s="50" t="e">
        <f>VLOOKUP($U66,AvgGoalStats!$A$3:$AE$998,26,FALSE)</f>
        <v>#DIV/0!</v>
      </c>
      <c r="AK66" s="50" t="e">
        <f>VLOOKUP($U66,AvgGoalStats!$A$3:$AE$998,28,FALSE)</f>
        <v>#DIV/0!</v>
      </c>
      <c r="AL66" s="50" t="e">
        <f>VLOOKUP($U66,AvgGoalStats!$A$3:$AE$998,29,FALSE)</f>
        <v>#DIV/0!</v>
      </c>
      <c r="AM66" s="50" t="e">
        <f>VLOOKUP($U66,AvgGoalStats!$A$3:$AE$998,31,FALSE)</f>
        <v>#DIV/0!</v>
      </c>
    </row>
    <row r="67" spans="1:39" ht="14.4" hidden="1" thickTop="1" x14ac:dyDescent="0.3">
      <c r="A67" s="51">
        <f>VLOOKUP($S67,AvgGoalStats!$A$3:$AE$998,5,FALSE)</f>
        <v>2.8</v>
      </c>
      <c r="B67" s="50">
        <f>VLOOKUP($S67,AvgGoalStats!$A$3:$AE$998,6,FALSE)</f>
        <v>2.2999999999999998</v>
      </c>
      <c r="C67" s="50">
        <f>VLOOKUP($S67,AvgGoalStats!$A$3:$AE$998,8,FALSE)</f>
        <v>1.35</v>
      </c>
      <c r="D67" s="50">
        <f>VLOOKUP($S67,AvgGoalStats!$A$3:$AE$998,9,FALSE)</f>
        <v>1.2</v>
      </c>
      <c r="E67" s="50">
        <f>VLOOKUP($S67,AvgGoalStats!$A$3:$AE$998,11,FALSE)</f>
        <v>1.45</v>
      </c>
      <c r="F67" s="50">
        <f>VLOOKUP($S67,AvgGoalStats!$A$3:$AE$998,12,FALSE)</f>
        <v>1.1000000000000001</v>
      </c>
      <c r="G67" s="50">
        <f>VLOOKUP($S67,AvgGoalStats!$A$3:$AE$998,14,FALSE)</f>
        <v>1.1499999999999999</v>
      </c>
      <c r="H67" s="50">
        <f>VLOOKUP($S67,AvgGoalStats!$A$3:$AE$998,15,FALSE)</f>
        <v>0.8</v>
      </c>
      <c r="I67" s="50">
        <f>VLOOKUP($S67,AvgGoalStats!$A$3:$AE$998,17,FALSE)</f>
        <v>0.45</v>
      </c>
      <c r="J67" s="50">
        <f>VLOOKUP($S67,AvgGoalStats!$A$3:$AE$998,18,FALSE)</f>
        <v>0.2</v>
      </c>
      <c r="K67" s="50">
        <f>VLOOKUP($S67,AvgGoalStats!$A$3:$AE$998,20,FALSE)</f>
        <v>0.7</v>
      </c>
      <c r="L67" s="50">
        <f>VLOOKUP($S67,AvgGoalStats!$A$3:$AE$998,21,FALSE)</f>
        <v>0.6</v>
      </c>
      <c r="M67" s="50">
        <f>VLOOKUP($S67,AvgGoalStats!$A$3:$AE$998,23,FALSE)</f>
        <v>1.65</v>
      </c>
      <c r="N67" s="50">
        <f>VLOOKUP($S67,AvgGoalStats!$A$3:$AE$998,24,FALSE)</f>
        <v>1.5</v>
      </c>
      <c r="O67" s="50">
        <f>VLOOKUP($S67,AvgGoalStats!$A$3:$AE$998,26,FALSE)</f>
        <v>0.9</v>
      </c>
      <c r="P67" s="50">
        <f>VLOOKUP($S67,AvgGoalStats!$A$3:$AE$998,27,FALSE)</f>
        <v>1</v>
      </c>
      <c r="Q67" s="50">
        <f>VLOOKUP($S67,AvgGoalStats!$A$3:$AE$998,29,FALSE)</f>
        <v>0.75</v>
      </c>
      <c r="R67" s="50">
        <f>VLOOKUP($S67,AvgGoalStats!$A$3:$AE$998,30,FALSE)</f>
        <v>0.5</v>
      </c>
      <c r="S67" s="53" t="str">
        <f>Fixtures!A67</f>
        <v>Nîmes</v>
      </c>
      <c r="T67" s="54">
        <f>Fixtures!D67</f>
        <v>43488</v>
      </c>
      <c r="U67" s="53" t="str">
        <f>Fixtures!B67</f>
        <v>Angers SCO</v>
      </c>
      <c r="V67" s="51">
        <f>VLOOKUP($U67,AvgGoalStats!$A$3:$AE$998,5,FALSE)</f>
        <v>2.3684210526315788</v>
      </c>
      <c r="W67" s="50">
        <f>VLOOKUP($U67,AvgGoalStats!$A$3:$AE$998,7,FALSE)</f>
        <v>2.3333333333333335</v>
      </c>
      <c r="X67" s="50">
        <f>VLOOKUP($U67,AvgGoalStats!$A$3:$AE$998,8,FALSE)</f>
        <v>1.1052631578947369</v>
      </c>
      <c r="Y67" s="50">
        <f>VLOOKUP($U67,AvgGoalStats!$A$3:$AE$998,10,FALSE)</f>
        <v>1.1111111111111112</v>
      </c>
      <c r="Z67" s="50">
        <f>VLOOKUP($U67,AvgGoalStats!$A$3:$AE$998,11,FALSE)</f>
        <v>1.263157894736842</v>
      </c>
      <c r="AA67" s="50">
        <f>VLOOKUP($U67,AvgGoalStats!$A$3:$AE$998,13,FALSE)</f>
        <v>1.2222222222222223</v>
      </c>
      <c r="AB67" s="50">
        <f>VLOOKUP($U67,AvgGoalStats!$A$3:$AE$998,14,FALSE)</f>
        <v>1.0526315789473684</v>
      </c>
      <c r="AC67" s="50">
        <f>VLOOKUP($U67,AvgGoalStats!$A$3:$AE$998,16,FALSE)</f>
        <v>1.4444444444444444</v>
      </c>
      <c r="AD67" s="50">
        <f>VLOOKUP($U67,AvgGoalStats!$A$3:$AE$998,17,FALSE)</f>
        <v>0.57894736842105265</v>
      </c>
      <c r="AE67" s="50">
        <f>VLOOKUP($U67,AvgGoalStats!$A$3:$AE$998,19,FALSE)</f>
        <v>1</v>
      </c>
      <c r="AF67" s="50">
        <f>VLOOKUP($U67,AvgGoalStats!$A$3:$AE$998,20,FALSE)</f>
        <v>0.47368421052631576</v>
      </c>
      <c r="AG67" s="50">
        <f>VLOOKUP($U67,AvgGoalStats!$A$3:$AE$998,22,FALSE)</f>
        <v>0.44444444444444442</v>
      </c>
      <c r="AH67" s="50">
        <f>VLOOKUP($U67,AvgGoalStats!$A$3:$AE$998,23,FALSE)</f>
        <v>1.3157894736842106</v>
      </c>
      <c r="AI67" s="50">
        <f>VLOOKUP($U67,AvgGoalStats!$A$3:$AE$998,25,FALSE)</f>
        <v>0.88888888888888884</v>
      </c>
      <c r="AJ67" s="50">
        <f>VLOOKUP($U67,AvgGoalStats!$A$3:$AE$998,26,FALSE)</f>
        <v>0.52631578947368418</v>
      </c>
      <c r="AK67" s="50">
        <f>VLOOKUP($U67,AvgGoalStats!$A$3:$AE$998,28,FALSE)</f>
        <v>0.1111111111111111</v>
      </c>
      <c r="AL67" s="50">
        <f>VLOOKUP($U67,AvgGoalStats!$A$3:$AE$998,29,FALSE)</f>
        <v>0.78947368421052633</v>
      </c>
      <c r="AM67" s="50">
        <f>VLOOKUP($U67,AvgGoalStats!$A$3:$AE$998,31,FALSE)</f>
        <v>0.77777777777777779</v>
      </c>
    </row>
    <row r="68" spans="1:39" ht="14.4" hidden="1" thickTop="1" x14ac:dyDescent="0.3">
      <c r="A68" s="51" t="e">
        <f>VLOOKUP($S68,AvgGoalStats!$A$3:$AE$998,5,FALSE)</f>
        <v>#DIV/0!</v>
      </c>
      <c r="B68" s="50" t="e">
        <f>VLOOKUP($S68,AvgGoalStats!$A$3:$AE$998,6,FALSE)</f>
        <v>#DIV/0!</v>
      </c>
      <c r="C68" s="50" t="e">
        <f>VLOOKUP($S68,AvgGoalStats!$A$3:$AE$998,8,FALSE)</f>
        <v>#DIV/0!</v>
      </c>
      <c r="D68" s="50" t="e">
        <f>VLOOKUP($S68,AvgGoalStats!$A$3:$AE$998,9,FALSE)</f>
        <v>#DIV/0!</v>
      </c>
      <c r="E68" s="50" t="e">
        <f>VLOOKUP($S68,AvgGoalStats!$A$3:$AE$998,11,FALSE)</f>
        <v>#DIV/0!</v>
      </c>
      <c r="F68" s="50" t="e">
        <f>VLOOKUP($S68,AvgGoalStats!$A$3:$AE$998,12,FALSE)</f>
        <v>#DIV/0!</v>
      </c>
      <c r="G68" s="50" t="e">
        <f>VLOOKUP($S68,AvgGoalStats!$A$3:$AE$998,14,FALSE)</f>
        <v>#DIV/0!</v>
      </c>
      <c r="H68" s="50" t="e">
        <f>VLOOKUP($S68,AvgGoalStats!$A$3:$AE$998,15,FALSE)</f>
        <v>#DIV/0!</v>
      </c>
      <c r="I68" s="50" t="e">
        <f>VLOOKUP($S68,AvgGoalStats!$A$3:$AE$998,17,FALSE)</f>
        <v>#DIV/0!</v>
      </c>
      <c r="J68" s="50" t="e">
        <f>VLOOKUP($S68,AvgGoalStats!$A$3:$AE$998,18,FALSE)</f>
        <v>#DIV/0!</v>
      </c>
      <c r="K68" s="50" t="e">
        <f>VLOOKUP($S68,AvgGoalStats!$A$3:$AE$998,20,FALSE)</f>
        <v>#DIV/0!</v>
      </c>
      <c r="L68" s="50" t="e">
        <f>VLOOKUP($S68,AvgGoalStats!$A$3:$AE$998,21,FALSE)</f>
        <v>#DIV/0!</v>
      </c>
      <c r="M68" s="50" t="e">
        <f>VLOOKUP($S68,AvgGoalStats!$A$3:$AE$998,23,FALSE)</f>
        <v>#DIV/0!</v>
      </c>
      <c r="N68" s="50" t="e">
        <f>VLOOKUP($S68,AvgGoalStats!$A$3:$AE$998,24,FALSE)</f>
        <v>#DIV/0!</v>
      </c>
      <c r="O68" s="50" t="e">
        <f>VLOOKUP($S68,AvgGoalStats!$A$3:$AE$998,26,FALSE)</f>
        <v>#DIV/0!</v>
      </c>
      <c r="P68" s="50" t="e">
        <f>VLOOKUP($S68,AvgGoalStats!$A$3:$AE$998,27,FALSE)</f>
        <v>#DIV/0!</v>
      </c>
      <c r="Q68" s="50" t="e">
        <f>VLOOKUP($S68,AvgGoalStats!$A$3:$AE$998,29,FALSE)</f>
        <v>#DIV/0!</v>
      </c>
      <c r="R68" s="50" t="e">
        <f>VLOOKUP($S68,AvgGoalStats!$A$3:$AE$998,30,FALSE)</f>
        <v>#DIV/0!</v>
      </c>
      <c r="S68" s="53" t="str">
        <f>Fixtures!A68</f>
        <v>Kilmarnock</v>
      </c>
      <c r="T68" s="54">
        <f>Fixtures!D68</f>
        <v>43488</v>
      </c>
      <c r="U68" s="53" t="str">
        <f>Fixtures!B68</f>
        <v>Rangers</v>
      </c>
      <c r="V68" s="51" t="e">
        <f>VLOOKUP($U68,AvgGoalStats!$A$3:$AE$998,5,FALSE)</f>
        <v>#DIV/0!</v>
      </c>
      <c r="W68" s="50" t="e">
        <f>VLOOKUP($U68,AvgGoalStats!$A$3:$AE$998,7,FALSE)</f>
        <v>#DIV/0!</v>
      </c>
      <c r="X68" s="50" t="e">
        <f>VLOOKUP($U68,AvgGoalStats!$A$3:$AE$998,8,FALSE)</f>
        <v>#DIV/0!</v>
      </c>
      <c r="Y68" s="50" t="e">
        <f>VLOOKUP($U68,AvgGoalStats!$A$3:$AE$998,10,FALSE)</f>
        <v>#DIV/0!</v>
      </c>
      <c r="Z68" s="50" t="e">
        <f>VLOOKUP($U68,AvgGoalStats!$A$3:$AE$998,11,FALSE)</f>
        <v>#DIV/0!</v>
      </c>
      <c r="AA68" s="50" t="e">
        <f>VLOOKUP($U68,AvgGoalStats!$A$3:$AE$998,13,FALSE)</f>
        <v>#DIV/0!</v>
      </c>
      <c r="AB68" s="50" t="e">
        <f>VLOOKUP($U68,AvgGoalStats!$A$3:$AE$998,14,FALSE)</f>
        <v>#DIV/0!</v>
      </c>
      <c r="AC68" s="50" t="e">
        <f>VLOOKUP($U68,AvgGoalStats!$A$3:$AE$998,16,FALSE)</f>
        <v>#DIV/0!</v>
      </c>
      <c r="AD68" s="50" t="e">
        <f>VLOOKUP($U68,AvgGoalStats!$A$3:$AE$998,17,FALSE)</f>
        <v>#DIV/0!</v>
      </c>
      <c r="AE68" s="50" t="e">
        <f>VLOOKUP($U68,AvgGoalStats!$A$3:$AE$998,19,FALSE)</f>
        <v>#DIV/0!</v>
      </c>
      <c r="AF68" s="50" t="e">
        <f>VLOOKUP($U68,AvgGoalStats!$A$3:$AE$998,20,FALSE)</f>
        <v>#DIV/0!</v>
      </c>
      <c r="AG68" s="50" t="e">
        <f>VLOOKUP($U68,AvgGoalStats!$A$3:$AE$998,22,FALSE)</f>
        <v>#DIV/0!</v>
      </c>
      <c r="AH68" s="50" t="e">
        <f>VLOOKUP($U68,AvgGoalStats!$A$3:$AE$998,23,FALSE)</f>
        <v>#DIV/0!</v>
      </c>
      <c r="AI68" s="50" t="e">
        <f>VLOOKUP($U68,AvgGoalStats!$A$3:$AE$998,25,FALSE)</f>
        <v>#DIV/0!</v>
      </c>
      <c r="AJ68" s="50" t="e">
        <f>VLOOKUP($U68,AvgGoalStats!$A$3:$AE$998,26,FALSE)</f>
        <v>#DIV/0!</v>
      </c>
      <c r="AK68" s="50" t="e">
        <f>VLOOKUP($U68,AvgGoalStats!$A$3:$AE$998,28,FALSE)</f>
        <v>#DIV/0!</v>
      </c>
      <c r="AL68" s="50" t="e">
        <f>VLOOKUP($U68,AvgGoalStats!$A$3:$AE$998,29,FALSE)</f>
        <v>#DIV/0!</v>
      </c>
      <c r="AM68" s="50" t="e">
        <f>VLOOKUP($U68,AvgGoalStats!$A$3:$AE$998,31,FALSE)</f>
        <v>#DIV/0!</v>
      </c>
    </row>
    <row r="69" spans="1:39" ht="14.4" hidden="1" thickTop="1" x14ac:dyDescent="0.3">
      <c r="A69" s="51" t="e">
        <f>VLOOKUP($S69,AvgGoalStats!$A$3:$AE$998,5,FALSE)</f>
        <v>#DIV/0!</v>
      </c>
      <c r="B69" s="50" t="e">
        <f>VLOOKUP($S69,AvgGoalStats!$A$3:$AE$998,6,FALSE)</f>
        <v>#DIV/0!</v>
      </c>
      <c r="C69" s="50" t="e">
        <f>VLOOKUP($S69,AvgGoalStats!$A$3:$AE$998,8,FALSE)</f>
        <v>#DIV/0!</v>
      </c>
      <c r="D69" s="50" t="e">
        <f>VLOOKUP($S69,AvgGoalStats!$A$3:$AE$998,9,FALSE)</f>
        <v>#DIV/0!</v>
      </c>
      <c r="E69" s="50" t="e">
        <f>VLOOKUP($S69,AvgGoalStats!$A$3:$AE$998,11,FALSE)</f>
        <v>#DIV/0!</v>
      </c>
      <c r="F69" s="50" t="e">
        <f>VLOOKUP($S69,AvgGoalStats!$A$3:$AE$998,12,FALSE)</f>
        <v>#DIV/0!</v>
      </c>
      <c r="G69" s="50" t="e">
        <f>VLOOKUP($S69,AvgGoalStats!$A$3:$AE$998,14,FALSE)</f>
        <v>#DIV/0!</v>
      </c>
      <c r="H69" s="50" t="e">
        <f>VLOOKUP($S69,AvgGoalStats!$A$3:$AE$998,15,FALSE)</f>
        <v>#DIV/0!</v>
      </c>
      <c r="I69" s="50" t="e">
        <f>VLOOKUP($S69,AvgGoalStats!$A$3:$AE$998,17,FALSE)</f>
        <v>#DIV/0!</v>
      </c>
      <c r="J69" s="50" t="e">
        <f>VLOOKUP($S69,AvgGoalStats!$A$3:$AE$998,18,FALSE)</f>
        <v>#DIV/0!</v>
      </c>
      <c r="K69" s="50" t="e">
        <f>VLOOKUP($S69,AvgGoalStats!$A$3:$AE$998,20,FALSE)</f>
        <v>#DIV/0!</v>
      </c>
      <c r="L69" s="50" t="e">
        <f>VLOOKUP($S69,AvgGoalStats!$A$3:$AE$998,21,FALSE)</f>
        <v>#DIV/0!</v>
      </c>
      <c r="M69" s="50" t="e">
        <f>VLOOKUP($S69,AvgGoalStats!$A$3:$AE$998,23,FALSE)</f>
        <v>#DIV/0!</v>
      </c>
      <c r="N69" s="50" t="e">
        <f>VLOOKUP($S69,AvgGoalStats!$A$3:$AE$998,24,FALSE)</f>
        <v>#DIV/0!</v>
      </c>
      <c r="O69" s="50" t="e">
        <f>VLOOKUP($S69,AvgGoalStats!$A$3:$AE$998,26,FALSE)</f>
        <v>#DIV/0!</v>
      </c>
      <c r="P69" s="50" t="e">
        <f>VLOOKUP($S69,AvgGoalStats!$A$3:$AE$998,27,FALSE)</f>
        <v>#DIV/0!</v>
      </c>
      <c r="Q69" s="50" t="e">
        <f>VLOOKUP($S69,AvgGoalStats!$A$3:$AE$998,29,FALSE)</f>
        <v>#DIV/0!</v>
      </c>
      <c r="R69" s="50" t="e">
        <f>VLOOKUP($S69,AvgGoalStats!$A$3:$AE$998,30,FALSE)</f>
        <v>#DIV/0!</v>
      </c>
      <c r="S69" s="53" t="str">
        <f>Fixtures!A69</f>
        <v>Hearts</v>
      </c>
      <c r="T69" s="54">
        <f>Fixtures!D69</f>
        <v>43488</v>
      </c>
      <c r="U69" s="53" t="str">
        <f>Fixtures!B69</f>
        <v>Dundee</v>
      </c>
      <c r="V69" s="51" t="e">
        <f>VLOOKUP($U69,AvgGoalStats!$A$3:$AE$998,5,FALSE)</f>
        <v>#DIV/0!</v>
      </c>
      <c r="W69" s="50" t="e">
        <f>VLOOKUP($U69,AvgGoalStats!$A$3:$AE$998,7,FALSE)</f>
        <v>#DIV/0!</v>
      </c>
      <c r="X69" s="50" t="e">
        <f>VLOOKUP($U69,AvgGoalStats!$A$3:$AE$998,8,FALSE)</f>
        <v>#DIV/0!</v>
      </c>
      <c r="Y69" s="50" t="e">
        <f>VLOOKUP($U69,AvgGoalStats!$A$3:$AE$998,10,FALSE)</f>
        <v>#DIV/0!</v>
      </c>
      <c r="Z69" s="50" t="e">
        <f>VLOOKUP($U69,AvgGoalStats!$A$3:$AE$998,11,FALSE)</f>
        <v>#DIV/0!</v>
      </c>
      <c r="AA69" s="50" t="e">
        <f>VLOOKUP($U69,AvgGoalStats!$A$3:$AE$998,13,FALSE)</f>
        <v>#DIV/0!</v>
      </c>
      <c r="AB69" s="50" t="e">
        <f>VLOOKUP($U69,AvgGoalStats!$A$3:$AE$998,14,FALSE)</f>
        <v>#DIV/0!</v>
      </c>
      <c r="AC69" s="50" t="e">
        <f>VLOOKUP($U69,AvgGoalStats!$A$3:$AE$998,16,FALSE)</f>
        <v>#DIV/0!</v>
      </c>
      <c r="AD69" s="50" t="e">
        <f>VLOOKUP($U69,AvgGoalStats!$A$3:$AE$998,17,FALSE)</f>
        <v>#DIV/0!</v>
      </c>
      <c r="AE69" s="50" t="e">
        <f>VLOOKUP($U69,AvgGoalStats!$A$3:$AE$998,19,FALSE)</f>
        <v>#DIV/0!</v>
      </c>
      <c r="AF69" s="50" t="e">
        <f>VLOOKUP($U69,AvgGoalStats!$A$3:$AE$998,20,FALSE)</f>
        <v>#DIV/0!</v>
      </c>
      <c r="AG69" s="50" t="e">
        <f>VLOOKUP($U69,AvgGoalStats!$A$3:$AE$998,22,FALSE)</f>
        <v>#DIV/0!</v>
      </c>
      <c r="AH69" s="50" t="e">
        <f>VLOOKUP($U69,AvgGoalStats!$A$3:$AE$998,23,FALSE)</f>
        <v>#DIV/0!</v>
      </c>
      <c r="AI69" s="50" t="e">
        <f>VLOOKUP($U69,AvgGoalStats!$A$3:$AE$998,25,FALSE)</f>
        <v>#DIV/0!</v>
      </c>
      <c r="AJ69" s="50" t="e">
        <f>VLOOKUP($U69,AvgGoalStats!$A$3:$AE$998,26,FALSE)</f>
        <v>#DIV/0!</v>
      </c>
      <c r="AK69" s="50" t="e">
        <f>VLOOKUP($U69,AvgGoalStats!$A$3:$AE$998,28,FALSE)</f>
        <v>#DIV/0!</v>
      </c>
      <c r="AL69" s="50" t="e">
        <f>VLOOKUP($U69,AvgGoalStats!$A$3:$AE$998,29,FALSE)</f>
        <v>#DIV/0!</v>
      </c>
      <c r="AM69" s="50" t="e">
        <f>VLOOKUP($U69,AvgGoalStats!$A$3:$AE$998,31,FALSE)</f>
        <v>#DIV/0!</v>
      </c>
    </row>
    <row r="70" spans="1:39" ht="14.4" hidden="1" thickTop="1" x14ac:dyDescent="0.3">
      <c r="A70" s="51" t="e">
        <f>VLOOKUP($S70,AvgGoalStats!$A$3:$AE$998,5,FALSE)</f>
        <v>#DIV/0!</v>
      </c>
      <c r="B70" s="50" t="e">
        <f>VLOOKUP($S70,AvgGoalStats!$A$3:$AE$998,6,FALSE)</f>
        <v>#DIV/0!</v>
      </c>
      <c r="C70" s="50" t="e">
        <f>VLOOKUP($S70,AvgGoalStats!$A$3:$AE$998,8,FALSE)</f>
        <v>#DIV/0!</v>
      </c>
      <c r="D70" s="50" t="e">
        <f>VLOOKUP($S70,AvgGoalStats!$A$3:$AE$998,9,FALSE)</f>
        <v>#DIV/0!</v>
      </c>
      <c r="E70" s="50" t="e">
        <f>VLOOKUP($S70,AvgGoalStats!$A$3:$AE$998,11,FALSE)</f>
        <v>#DIV/0!</v>
      </c>
      <c r="F70" s="50" t="e">
        <f>VLOOKUP($S70,AvgGoalStats!$A$3:$AE$998,12,FALSE)</f>
        <v>#DIV/0!</v>
      </c>
      <c r="G70" s="50" t="e">
        <f>VLOOKUP($S70,AvgGoalStats!$A$3:$AE$998,14,FALSE)</f>
        <v>#DIV/0!</v>
      </c>
      <c r="H70" s="50" t="e">
        <f>VLOOKUP($S70,AvgGoalStats!$A$3:$AE$998,15,FALSE)</f>
        <v>#DIV/0!</v>
      </c>
      <c r="I70" s="50" t="e">
        <f>VLOOKUP($S70,AvgGoalStats!$A$3:$AE$998,17,FALSE)</f>
        <v>#DIV/0!</v>
      </c>
      <c r="J70" s="50" t="e">
        <f>VLOOKUP($S70,AvgGoalStats!$A$3:$AE$998,18,FALSE)</f>
        <v>#DIV/0!</v>
      </c>
      <c r="K70" s="50" t="e">
        <f>VLOOKUP($S70,AvgGoalStats!$A$3:$AE$998,20,FALSE)</f>
        <v>#DIV/0!</v>
      </c>
      <c r="L70" s="50" t="e">
        <f>VLOOKUP($S70,AvgGoalStats!$A$3:$AE$998,21,FALSE)</f>
        <v>#DIV/0!</v>
      </c>
      <c r="M70" s="50" t="e">
        <f>VLOOKUP($S70,AvgGoalStats!$A$3:$AE$998,23,FALSE)</f>
        <v>#DIV/0!</v>
      </c>
      <c r="N70" s="50" t="e">
        <f>VLOOKUP($S70,AvgGoalStats!$A$3:$AE$998,24,FALSE)</f>
        <v>#DIV/0!</v>
      </c>
      <c r="O70" s="50" t="e">
        <f>VLOOKUP($S70,AvgGoalStats!$A$3:$AE$998,26,FALSE)</f>
        <v>#DIV/0!</v>
      </c>
      <c r="P70" s="50" t="e">
        <f>VLOOKUP($S70,AvgGoalStats!$A$3:$AE$998,27,FALSE)</f>
        <v>#DIV/0!</v>
      </c>
      <c r="Q70" s="50" t="e">
        <f>VLOOKUP($S70,AvgGoalStats!$A$3:$AE$998,29,FALSE)</f>
        <v>#DIV/0!</v>
      </c>
      <c r="R70" s="50" t="e">
        <f>VLOOKUP($S70,AvgGoalStats!$A$3:$AE$998,30,FALSE)</f>
        <v>#DIV/0!</v>
      </c>
      <c r="S70" s="53" t="str">
        <f>Fixtures!A70</f>
        <v>Celtic</v>
      </c>
      <c r="T70" s="54">
        <f>Fixtures!D70</f>
        <v>43488</v>
      </c>
      <c r="U70" s="53" t="str">
        <f>Fixtures!B70</f>
        <v>St. Mirren</v>
      </c>
      <c r="V70" s="51" t="e">
        <f>VLOOKUP($U70,AvgGoalStats!$A$3:$AE$998,5,FALSE)</f>
        <v>#DIV/0!</v>
      </c>
      <c r="W70" s="50" t="e">
        <f>VLOOKUP($U70,AvgGoalStats!$A$3:$AE$998,7,FALSE)</f>
        <v>#DIV/0!</v>
      </c>
      <c r="X70" s="50" t="e">
        <f>VLOOKUP($U70,AvgGoalStats!$A$3:$AE$998,8,FALSE)</f>
        <v>#DIV/0!</v>
      </c>
      <c r="Y70" s="50" t="e">
        <f>VLOOKUP($U70,AvgGoalStats!$A$3:$AE$998,10,FALSE)</f>
        <v>#DIV/0!</v>
      </c>
      <c r="Z70" s="50" t="e">
        <f>VLOOKUP($U70,AvgGoalStats!$A$3:$AE$998,11,FALSE)</f>
        <v>#DIV/0!</v>
      </c>
      <c r="AA70" s="50" t="e">
        <f>VLOOKUP($U70,AvgGoalStats!$A$3:$AE$998,13,FALSE)</f>
        <v>#DIV/0!</v>
      </c>
      <c r="AB70" s="50" t="e">
        <f>VLOOKUP($U70,AvgGoalStats!$A$3:$AE$998,14,FALSE)</f>
        <v>#DIV/0!</v>
      </c>
      <c r="AC70" s="50" t="e">
        <f>VLOOKUP($U70,AvgGoalStats!$A$3:$AE$998,16,FALSE)</f>
        <v>#DIV/0!</v>
      </c>
      <c r="AD70" s="50" t="e">
        <f>VLOOKUP($U70,AvgGoalStats!$A$3:$AE$998,17,FALSE)</f>
        <v>#DIV/0!</v>
      </c>
      <c r="AE70" s="50" t="e">
        <f>VLOOKUP($U70,AvgGoalStats!$A$3:$AE$998,19,FALSE)</f>
        <v>#DIV/0!</v>
      </c>
      <c r="AF70" s="50" t="e">
        <f>VLOOKUP($U70,AvgGoalStats!$A$3:$AE$998,20,FALSE)</f>
        <v>#DIV/0!</v>
      </c>
      <c r="AG70" s="50" t="e">
        <f>VLOOKUP($U70,AvgGoalStats!$A$3:$AE$998,22,FALSE)</f>
        <v>#DIV/0!</v>
      </c>
      <c r="AH70" s="50" t="e">
        <f>VLOOKUP($U70,AvgGoalStats!$A$3:$AE$998,23,FALSE)</f>
        <v>#DIV/0!</v>
      </c>
      <c r="AI70" s="50" t="e">
        <f>VLOOKUP($U70,AvgGoalStats!$A$3:$AE$998,25,FALSE)</f>
        <v>#DIV/0!</v>
      </c>
      <c r="AJ70" s="50" t="e">
        <f>VLOOKUP($U70,AvgGoalStats!$A$3:$AE$998,26,FALSE)</f>
        <v>#DIV/0!</v>
      </c>
      <c r="AK70" s="50" t="e">
        <f>VLOOKUP($U70,AvgGoalStats!$A$3:$AE$998,28,FALSE)</f>
        <v>#DIV/0!</v>
      </c>
      <c r="AL70" s="50" t="e">
        <f>VLOOKUP($U70,AvgGoalStats!$A$3:$AE$998,29,FALSE)</f>
        <v>#DIV/0!</v>
      </c>
      <c r="AM70" s="50" t="e">
        <f>VLOOKUP($U70,AvgGoalStats!$A$3:$AE$998,31,FALSE)</f>
        <v>#DIV/0!</v>
      </c>
    </row>
    <row r="71" spans="1:39" ht="14.4" hidden="1" thickTop="1" x14ac:dyDescent="0.3">
      <c r="A71" s="51" t="e">
        <f>VLOOKUP($S71,AvgGoalStats!$A$3:$AE$998,5,FALSE)</f>
        <v>#DIV/0!</v>
      </c>
      <c r="B71" s="50" t="e">
        <f>VLOOKUP($S71,AvgGoalStats!$A$3:$AE$998,6,FALSE)</f>
        <v>#DIV/0!</v>
      </c>
      <c r="C71" s="50" t="e">
        <f>VLOOKUP($S71,AvgGoalStats!$A$3:$AE$998,8,FALSE)</f>
        <v>#DIV/0!</v>
      </c>
      <c r="D71" s="50" t="e">
        <f>VLOOKUP($S71,AvgGoalStats!$A$3:$AE$998,9,FALSE)</f>
        <v>#DIV/0!</v>
      </c>
      <c r="E71" s="50" t="e">
        <f>VLOOKUP($S71,AvgGoalStats!$A$3:$AE$998,11,FALSE)</f>
        <v>#DIV/0!</v>
      </c>
      <c r="F71" s="50" t="e">
        <f>VLOOKUP($S71,AvgGoalStats!$A$3:$AE$998,12,FALSE)</f>
        <v>#DIV/0!</v>
      </c>
      <c r="G71" s="50" t="e">
        <f>VLOOKUP($S71,AvgGoalStats!$A$3:$AE$998,14,FALSE)</f>
        <v>#DIV/0!</v>
      </c>
      <c r="H71" s="50" t="e">
        <f>VLOOKUP($S71,AvgGoalStats!$A$3:$AE$998,15,FALSE)</f>
        <v>#DIV/0!</v>
      </c>
      <c r="I71" s="50" t="e">
        <f>VLOOKUP($S71,AvgGoalStats!$A$3:$AE$998,17,FALSE)</f>
        <v>#DIV/0!</v>
      </c>
      <c r="J71" s="50" t="e">
        <f>VLOOKUP($S71,AvgGoalStats!$A$3:$AE$998,18,FALSE)</f>
        <v>#DIV/0!</v>
      </c>
      <c r="K71" s="50" t="e">
        <f>VLOOKUP($S71,AvgGoalStats!$A$3:$AE$998,20,FALSE)</f>
        <v>#DIV/0!</v>
      </c>
      <c r="L71" s="50" t="e">
        <f>VLOOKUP($S71,AvgGoalStats!$A$3:$AE$998,21,FALSE)</f>
        <v>#DIV/0!</v>
      </c>
      <c r="M71" s="50" t="e">
        <f>VLOOKUP($S71,AvgGoalStats!$A$3:$AE$998,23,FALSE)</f>
        <v>#DIV/0!</v>
      </c>
      <c r="N71" s="50" t="e">
        <f>VLOOKUP($S71,AvgGoalStats!$A$3:$AE$998,24,FALSE)</f>
        <v>#DIV/0!</v>
      </c>
      <c r="O71" s="50" t="e">
        <f>VLOOKUP($S71,AvgGoalStats!$A$3:$AE$998,26,FALSE)</f>
        <v>#DIV/0!</v>
      </c>
      <c r="P71" s="50" t="e">
        <f>VLOOKUP($S71,AvgGoalStats!$A$3:$AE$998,27,FALSE)</f>
        <v>#DIV/0!</v>
      </c>
      <c r="Q71" s="50" t="e">
        <f>VLOOKUP($S71,AvgGoalStats!$A$3:$AE$998,29,FALSE)</f>
        <v>#DIV/0!</v>
      </c>
      <c r="R71" s="50" t="e">
        <f>VLOOKUP($S71,AvgGoalStats!$A$3:$AE$998,30,FALSE)</f>
        <v>#DIV/0!</v>
      </c>
      <c r="S71" s="53" t="str">
        <f>Fixtures!A71</f>
        <v>Hamilton Academical</v>
      </c>
      <c r="T71" s="54">
        <f>Fixtures!D71</f>
        <v>43488</v>
      </c>
      <c r="U71" s="53" t="str">
        <f>Fixtures!B71</f>
        <v>Aberdeen</v>
      </c>
      <c r="V71" s="51" t="e">
        <f>VLOOKUP($U71,AvgGoalStats!$A$3:$AE$998,5,FALSE)</f>
        <v>#DIV/0!</v>
      </c>
      <c r="W71" s="50" t="e">
        <f>VLOOKUP($U71,AvgGoalStats!$A$3:$AE$998,7,FALSE)</f>
        <v>#DIV/0!</v>
      </c>
      <c r="X71" s="50" t="e">
        <f>VLOOKUP($U71,AvgGoalStats!$A$3:$AE$998,8,FALSE)</f>
        <v>#DIV/0!</v>
      </c>
      <c r="Y71" s="50" t="e">
        <f>VLOOKUP($U71,AvgGoalStats!$A$3:$AE$998,10,FALSE)</f>
        <v>#DIV/0!</v>
      </c>
      <c r="Z71" s="50" t="e">
        <f>VLOOKUP($U71,AvgGoalStats!$A$3:$AE$998,11,FALSE)</f>
        <v>#DIV/0!</v>
      </c>
      <c r="AA71" s="50" t="e">
        <f>VLOOKUP($U71,AvgGoalStats!$A$3:$AE$998,13,FALSE)</f>
        <v>#DIV/0!</v>
      </c>
      <c r="AB71" s="50" t="e">
        <f>VLOOKUP($U71,AvgGoalStats!$A$3:$AE$998,14,FALSE)</f>
        <v>#DIV/0!</v>
      </c>
      <c r="AC71" s="50" t="e">
        <f>VLOOKUP($U71,AvgGoalStats!$A$3:$AE$998,16,FALSE)</f>
        <v>#DIV/0!</v>
      </c>
      <c r="AD71" s="50" t="e">
        <f>VLOOKUP($U71,AvgGoalStats!$A$3:$AE$998,17,FALSE)</f>
        <v>#DIV/0!</v>
      </c>
      <c r="AE71" s="50" t="e">
        <f>VLOOKUP($U71,AvgGoalStats!$A$3:$AE$998,19,FALSE)</f>
        <v>#DIV/0!</v>
      </c>
      <c r="AF71" s="50" t="e">
        <f>VLOOKUP($U71,AvgGoalStats!$A$3:$AE$998,20,FALSE)</f>
        <v>#DIV/0!</v>
      </c>
      <c r="AG71" s="50" t="e">
        <f>VLOOKUP($U71,AvgGoalStats!$A$3:$AE$998,22,FALSE)</f>
        <v>#DIV/0!</v>
      </c>
      <c r="AH71" s="50" t="e">
        <f>VLOOKUP($U71,AvgGoalStats!$A$3:$AE$998,23,FALSE)</f>
        <v>#DIV/0!</v>
      </c>
      <c r="AI71" s="50" t="e">
        <f>VLOOKUP($U71,AvgGoalStats!$A$3:$AE$998,25,FALSE)</f>
        <v>#DIV/0!</v>
      </c>
      <c r="AJ71" s="50" t="e">
        <f>VLOOKUP($U71,AvgGoalStats!$A$3:$AE$998,26,FALSE)</f>
        <v>#DIV/0!</v>
      </c>
      <c r="AK71" s="50" t="e">
        <f>VLOOKUP($U71,AvgGoalStats!$A$3:$AE$998,28,FALSE)</f>
        <v>#DIV/0!</v>
      </c>
      <c r="AL71" s="50" t="e">
        <f>VLOOKUP($U71,AvgGoalStats!$A$3:$AE$998,29,FALSE)</f>
        <v>#DIV/0!</v>
      </c>
      <c r="AM71" s="50" t="e">
        <f>VLOOKUP($U71,AvgGoalStats!$A$3:$AE$998,31,FALSE)</f>
        <v>#DIV/0!</v>
      </c>
    </row>
    <row r="72" spans="1:39" ht="14.4" hidden="1" thickTop="1" x14ac:dyDescent="0.3">
      <c r="A72" s="51" t="e">
        <f>VLOOKUP($S72,AvgGoalStats!$A$3:$AE$998,5,FALSE)</f>
        <v>#DIV/0!</v>
      </c>
      <c r="B72" s="50" t="e">
        <f>VLOOKUP($S72,AvgGoalStats!$A$3:$AE$998,6,FALSE)</f>
        <v>#DIV/0!</v>
      </c>
      <c r="C72" s="50" t="e">
        <f>VLOOKUP($S72,AvgGoalStats!$A$3:$AE$998,8,FALSE)</f>
        <v>#DIV/0!</v>
      </c>
      <c r="D72" s="50" t="e">
        <f>VLOOKUP($S72,AvgGoalStats!$A$3:$AE$998,9,FALSE)</f>
        <v>#DIV/0!</v>
      </c>
      <c r="E72" s="50" t="e">
        <f>VLOOKUP($S72,AvgGoalStats!$A$3:$AE$998,11,FALSE)</f>
        <v>#DIV/0!</v>
      </c>
      <c r="F72" s="50" t="e">
        <f>VLOOKUP($S72,AvgGoalStats!$A$3:$AE$998,12,FALSE)</f>
        <v>#DIV/0!</v>
      </c>
      <c r="G72" s="50" t="e">
        <f>VLOOKUP($S72,AvgGoalStats!$A$3:$AE$998,14,FALSE)</f>
        <v>#DIV/0!</v>
      </c>
      <c r="H72" s="50" t="e">
        <f>VLOOKUP($S72,AvgGoalStats!$A$3:$AE$998,15,FALSE)</f>
        <v>#DIV/0!</v>
      </c>
      <c r="I72" s="50" t="e">
        <f>VLOOKUP($S72,AvgGoalStats!$A$3:$AE$998,17,FALSE)</f>
        <v>#DIV/0!</v>
      </c>
      <c r="J72" s="50" t="e">
        <f>VLOOKUP($S72,AvgGoalStats!$A$3:$AE$998,18,FALSE)</f>
        <v>#DIV/0!</v>
      </c>
      <c r="K72" s="50" t="e">
        <f>VLOOKUP($S72,AvgGoalStats!$A$3:$AE$998,20,FALSE)</f>
        <v>#DIV/0!</v>
      </c>
      <c r="L72" s="50" t="e">
        <f>VLOOKUP($S72,AvgGoalStats!$A$3:$AE$998,21,FALSE)</f>
        <v>#DIV/0!</v>
      </c>
      <c r="M72" s="50" t="e">
        <f>VLOOKUP($S72,AvgGoalStats!$A$3:$AE$998,23,FALSE)</f>
        <v>#DIV/0!</v>
      </c>
      <c r="N72" s="50" t="e">
        <f>VLOOKUP($S72,AvgGoalStats!$A$3:$AE$998,24,FALSE)</f>
        <v>#DIV/0!</v>
      </c>
      <c r="O72" s="50" t="e">
        <f>VLOOKUP($S72,AvgGoalStats!$A$3:$AE$998,26,FALSE)</f>
        <v>#DIV/0!</v>
      </c>
      <c r="P72" s="50" t="e">
        <f>VLOOKUP($S72,AvgGoalStats!$A$3:$AE$998,27,FALSE)</f>
        <v>#DIV/0!</v>
      </c>
      <c r="Q72" s="50" t="e">
        <f>VLOOKUP($S72,AvgGoalStats!$A$3:$AE$998,29,FALSE)</f>
        <v>#DIV/0!</v>
      </c>
      <c r="R72" s="50" t="e">
        <f>VLOOKUP($S72,AvgGoalStats!$A$3:$AE$998,30,FALSE)</f>
        <v>#DIV/0!</v>
      </c>
      <c r="S72" s="53" t="str">
        <f>Fixtures!A72</f>
        <v>St. Johnstone</v>
      </c>
      <c r="T72" s="54">
        <f>Fixtures!D72</f>
        <v>43488</v>
      </c>
      <c r="U72" s="53" t="str">
        <f>Fixtures!B72</f>
        <v>Livingston</v>
      </c>
      <c r="V72" s="51" t="e">
        <f>VLOOKUP($U72,AvgGoalStats!$A$3:$AE$998,5,FALSE)</f>
        <v>#DIV/0!</v>
      </c>
      <c r="W72" s="50" t="e">
        <f>VLOOKUP($U72,AvgGoalStats!$A$3:$AE$998,7,FALSE)</f>
        <v>#DIV/0!</v>
      </c>
      <c r="X72" s="50" t="e">
        <f>VLOOKUP($U72,AvgGoalStats!$A$3:$AE$998,8,FALSE)</f>
        <v>#DIV/0!</v>
      </c>
      <c r="Y72" s="50" t="e">
        <f>VLOOKUP($U72,AvgGoalStats!$A$3:$AE$998,10,FALSE)</f>
        <v>#DIV/0!</v>
      </c>
      <c r="Z72" s="50" t="e">
        <f>VLOOKUP($U72,AvgGoalStats!$A$3:$AE$998,11,FALSE)</f>
        <v>#DIV/0!</v>
      </c>
      <c r="AA72" s="50" t="e">
        <f>VLOOKUP($U72,AvgGoalStats!$A$3:$AE$998,13,FALSE)</f>
        <v>#DIV/0!</v>
      </c>
      <c r="AB72" s="50" t="e">
        <f>VLOOKUP($U72,AvgGoalStats!$A$3:$AE$998,14,FALSE)</f>
        <v>#DIV/0!</v>
      </c>
      <c r="AC72" s="50" t="e">
        <f>VLOOKUP($U72,AvgGoalStats!$A$3:$AE$998,16,FALSE)</f>
        <v>#DIV/0!</v>
      </c>
      <c r="AD72" s="50" t="e">
        <f>VLOOKUP($U72,AvgGoalStats!$A$3:$AE$998,17,FALSE)</f>
        <v>#DIV/0!</v>
      </c>
      <c r="AE72" s="50" t="e">
        <f>VLOOKUP($U72,AvgGoalStats!$A$3:$AE$998,19,FALSE)</f>
        <v>#DIV/0!</v>
      </c>
      <c r="AF72" s="50" t="e">
        <f>VLOOKUP($U72,AvgGoalStats!$A$3:$AE$998,20,FALSE)</f>
        <v>#DIV/0!</v>
      </c>
      <c r="AG72" s="50" t="e">
        <f>VLOOKUP($U72,AvgGoalStats!$A$3:$AE$998,22,FALSE)</f>
        <v>#DIV/0!</v>
      </c>
      <c r="AH72" s="50" t="e">
        <f>VLOOKUP($U72,AvgGoalStats!$A$3:$AE$998,23,FALSE)</f>
        <v>#DIV/0!</v>
      </c>
      <c r="AI72" s="50" t="e">
        <f>VLOOKUP($U72,AvgGoalStats!$A$3:$AE$998,25,FALSE)</f>
        <v>#DIV/0!</v>
      </c>
      <c r="AJ72" s="50" t="e">
        <f>VLOOKUP($U72,AvgGoalStats!$A$3:$AE$998,26,FALSE)</f>
        <v>#DIV/0!</v>
      </c>
      <c r="AK72" s="50" t="e">
        <f>VLOOKUP($U72,AvgGoalStats!$A$3:$AE$998,28,FALSE)</f>
        <v>#DIV/0!</v>
      </c>
      <c r="AL72" s="50" t="e">
        <f>VLOOKUP($U72,AvgGoalStats!$A$3:$AE$998,29,FALSE)</f>
        <v>#DIV/0!</v>
      </c>
      <c r="AM72" s="50" t="e">
        <f>VLOOKUP($U72,AvgGoalStats!$A$3:$AE$998,31,FALSE)</f>
        <v>#DIV/0!</v>
      </c>
    </row>
    <row r="73" spans="1:39" ht="14.4" hidden="1" thickTop="1" x14ac:dyDescent="0.3">
      <c r="A73" s="51" t="e">
        <f>VLOOKUP($S73,AvgGoalStats!$A$3:$AE$998,5,FALSE)</f>
        <v>#DIV/0!</v>
      </c>
      <c r="B73" s="50" t="e">
        <f>VLOOKUP($S73,AvgGoalStats!$A$3:$AE$998,6,FALSE)</f>
        <v>#DIV/0!</v>
      </c>
      <c r="C73" s="50" t="e">
        <f>VLOOKUP($S73,AvgGoalStats!$A$3:$AE$998,8,FALSE)</f>
        <v>#DIV/0!</v>
      </c>
      <c r="D73" s="50" t="e">
        <f>VLOOKUP($S73,AvgGoalStats!$A$3:$AE$998,9,FALSE)</f>
        <v>#DIV/0!</v>
      </c>
      <c r="E73" s="50" t="e">
        <f>VLOOKUP($S73,AvgGoalStats!$A$3:$AE$998,11,FALSE)</f>
        <v>#DIV/0!</v>
      </c>
      <c r="F73" s="50" t="e">
        <f>VLOOKUP($S73,AvgGoalStats!$A$3:$AE$998,12,FALSE)</f>
        <v>#DIV/0!</v>
      </c>
      <c r="G73" s="50" t="e">
        <f>VLOOKUP($S73,AvgGoalStats!$A$3:$AE$998,14,FALSE)</f>
        <v>#DIV/0!</v>
      </c>
      <c r="H73" s="50" t="e">
        <f>VLOOKUP($S73,AvgGoalStats!$A$3:$AE$998,15,FALSE)</f>
        <v>#DIV/0!</v>
      </c>
      <c r="I73" s="50" t="e">
        <f>VLOOKUP($S73,AvgGoalStats!$A$3:$AE$998,17,FALSE)</f>
        <v>#DIV/0!</v>
      </c>
      <c r="J73" s="50" t="e">
        <f>VLOOKUP($S73,AvgGoalStats!$A$3:$AE$998,18,FALSE)</f>
        <v>#DIV/0!</v>
      </c>
      <c r="K73" s="50" t="e">
        <f>VLOOKUP($S73,AvgGoalStats!$A$3:$AE$998,20,FALSE)</f>
        <v>#DIV/0!</v>
      </c>
      <c r="L73" s="50" t="e">
        <f>VLOOKUP($S73,AvgGoalStats!$A$3:$AE$998,21,FALSE)</f>
        <v>#DIV/0!</v>
      </c>
      <c r="M73" s="50" t="e">
        <f>VLOOKUP($S73,AvgGoalStats!$A$3:$AE$998,23,FALSE)</f>
        <v>#DIV/0!</v>
      </c>
      <c r="N73" s="50" t="e">
        <f>VLOOKUP($S73,AvgGoalStats!$A$3:$AE$998,24,FALSE)</f>
        <v>#DIV/0!</v>
      </c>
      <c r="O73" s="50" t="e">
        <f>VLOOKUP($S73,AvgGoalStats!$A$3:$AE$998,26,FALSE)</f>
        <v>#DIV/0!</v>
      </c>
      <c r="P73" s="50" t="e">
        <f>VLOOKUP($S73,AvgGoalStats!$A$3:$AE$998,27,FALSE)</f>
        <v>#DIV/0!</v>
      </c>
      <c r="Q73" s="50" t="e">
        <f>VLOOKUP($S73,AvgGoalStats!$A$3:$AE$998,29,FALSE)</f>
        <v>#DIV/0!</v>
      </c>
      <c r="R73" s="50" t="e">
        <f>VLOOKUP($S73,AvgGoalStats!$A$3:$AE$998,30,FALSE)</f>
        <v>#DIV/0!</v>
      </c>
      <c r="S73" s="53" t="str">
        <f>Fixtures!A73</f>
        <v>Motherwell</v>
      </c>
      <c r="T73" s="54">
        <f>Fixtures!D73</f>
        <v>43488</v>
      </c>
      <c r="U73" s="53" t="str">
        <f>Fixtures!B73</f>
        <v>Hibernian</v>
      </c>
      <c r="V73" s="51" t="e">
        <f>VLOOKUP($U73,AvgGoalStats!$A$3:$AE$998,5,FALSE)</f>
        <v>#DIV/0!</v>
      </c>
      <c r="W73" s="50" t="e">
        <f>VLOOKUP($U73,AvgGoalStats!$A$3:$AE$998,7,FALSE)</f>
        <v>#DIV/0!</v>
      </c>
      <c r="X73" s="50" t="e">
        <f>VLOOKUP($U73,AvgGoalStats!$A$3:$AE$998,8,FALSE)</f>
        <v>#DIV/0!</v>
      </c>
      <c r="Y73" s="50" t="e">
        <f>VLOOKUP($U73,AvgGoalStats!$A$3:$AE$998,10,FALSE)</f>
        <v>#DIV/0!</v>
      </c>
      <c r="Z73" s="50" t="e">
        <f>VLOOKUP($U73,AvgGoalStats!$A$3:$AE$998,11,FALSE)</f>
        <v>#DIV/0!</v>
      </c>
      <c r="AA73" s="50" t="e">
        <f>VLOOKUP($U73,AvgGoalStats!$A$3:$AE$998,13,FALSE)</f>
        <v>#DIV/0!</v>
      </c>
      <c r="AB73" s="50" t="e">
        <f>VLOOKUP($U73,AvgGoalStats!$A$3:$AE$998,14,FALSE)</f>
        <v>#DIV/0!</v>
      </c>
      <c r="AC73" s="50" t="e">
        <f>VLOOKUP($U73,AvgGoalStats!$A$3:$AE$998,16,FALSE)</f>
        <v>#DIV/0!</v>
      </c>
      <c r="AD73" s="50" t="e">
        <f>VLOOKUP($U73,AvgGoalStats!$A$3:$AE$998,17,FALSE)</f>
        <v>#DIV/0!</v>
      </c>
      <c r="AE73" s="50" t="e">
        <f>VLOOKUP($U73,AvgGoalStats!$A$3:$AE$998,19,FALSE)</f>
        <v>#DIV/0!</v>
      </c>
      <c r="AF73" s="50" t="e">
        <f>VLOOKUP($U73,AvgGoalStats!$A$3:$AE$998,20,FALSE)</f>
        <v>#DIV/0!</v>
      </c>
      <c r="AG73" s="50" t="e">
        <f>VLOOKUP($U73,AvgGoalStats!$A$3:$AE$998,22,FALSE)</f>
        <v>#DIV/0!</v>
      </c>
      <c r="AH73" s="50" t="e">
        <f>VLOOKUP($U73,AvgGoalStats!$A$3:$AE$998,23,FALSE)</f>
        <v>#DIV/0!</v>
      </c>
      <c r="AI73" s="50" t="e">
        <f>VLOOKUP($U73,AvgGoalStats!$A$3:$AE$998,25,FALSE)</f>
        <v>#DIV/0!</v>
      </c>
      <c r="AJ73" s="50" t="e">
        <f>VLOOKUP($U73,AvgGoalStats!$A$3:$AE$998,26,FALSE)</f>
        <v>#DIV/0!</v>
      </c>
      <c r="AK73" s="50" t="e">
        <f>VLOOKUP($U73,AvgGoalStats!$A$3:$AE$998,28,FALSE)</f>
        <v>#DIV/0!</v>
      </c>
      <c r="AL73" s="50" t="e">
        <f>VLOOKUP($U73,AvgGoalStats!$A$3:$AE$998,29,FALSE)</f>
        <v>#DIV/0!</v>
      </c>
      <c r="AM73" s="50" t="e">
        <f>VLOOKUP($U73,AvgGoalStats!$A$3:$AE$998,31,FALSE)</f>
        <v>#DIV/0!</v>
      </c>
    </row>
    <row r="74" spans="1:39" ht="14.4" hidden="1" thickTop="1" x14ac:dyDescent="0.3">
      <c r="A74" s="51" t="e">
        <f>VLOOKUP($S74,AvgGoalStats!$A$3:$AE$998,5,FALSE)</f>
        <v>#DIV/0!</v>
      </c>
      <c r="B74" s="50" t="e">
        <f>VLOOKUP($S74,AvgGoalStats!$A$3:$AE$998,6,FALSE)</f>
        <v>#DIV/0!</v>
      </c>
      <c r="C74" s="50" t="e">
        <f>VLOOKUP($S74,AvgGoalStats!$A$3:$AE$998,8,FALSE)</f>
        <v>#DIV/0!</v>
      </c>
      <c r="D74" s="50" t="e">
        <f>VLOOKUP($S74,AvgGoalStats!$A$3:$AE$998,9,FALSE)</f>
        <v>#DIV/0!</v>
      </c>
      <c r="E74" s="50" t="e">
        <f>VLOOKUP($S74,AvgGoalStats!$A$3:$AE$998,11,FALSE)</f>
        <v>#DIV/0!</v>
      </c>
      <c r="F74" s="50" t="e">
        <f>VLOOKUP($S74,AvgGoalStats!$A$3:$AE$998,12,FALSE)</f>
        <v>#DIV/0!</v>
      </c>
      <c r="G74" s="50" t="e">
        <f>VLOOKUP($S74,AvgGoalStats!$A$3:$AE$998,14,FALSE)</f>
        <v>#DIV/0!</v>
      </c>
      <c r="H74" s="50" t="e">
        <f>VLOOKUP($S74,AvgGoalStats!$A$3:$AE$998,15,FALSE)</f>
        <v>#DIV/0!</v>
      </c>
      <c r="I74" s="50" t="e">
        <f>VLOOKUP($S74,AvgGoalStats!$A$3:$AE$998,17,FALSE)</f>
        <v>#DIV/0!</v>
      </c>
      <c r="J74" s="50" t="e">
        <f>VLOOKUP($S74,AvgGoalStats!$A$3:$AE$998,18,FALSE)</f>
        <v>#DIV/0!</v>
      </c>
      <c r="K74" s="50" t="e">
        <f>VLOOKUP($S74,AvgGoalStats!$A$3:$AE$998,20,FALSE)</f>
        <v>#DIV/0!</v>
      </c>
      <c r="L74" s="50" t="e">
        <f>VLOOKUP($S74,AvgGoalStats!$A$3:$AE$998,21,FALSE)</f>
        <v>#DIV/0!</v>
      </c>
      <c r="M74" s="50" t="e">
        <f>VLOOKUP($S74,AvgGoalStats!$A$3:$AE$998,23,FALSE)</f>
        <v>#DIV/0!</v>
      </c>
      <c r="N74" s="50" t="e">
        <f>VLOOKUP($S74,AvgGoalStats!$A$3:$AE$998,24,FALSE)</f>
        <v>#DIV/0!</v>
      </c>
      <c r="O74" s="50" t="e">
        <f>VLOOKUP($S74,AvgGoalStats!$A$3:$AE$998,26,FALSE)</f>
        <v>#DIV/0!</v>
      </c>
      <c r="P74" s="50" t="e">
        <f>VLOOKUP($S74,AvgGoalStats!$A$3:$AE$998,27,FALSE)</f>
        <v>#DIV/0!</v>
      </c>
      <c r="Q74" s="50" t="e">
        <f>VLOOKUP($S74,AvgGoalStats!$A$3:$AE$998,29,FALSE)</f>
        <v>#DIV/0!</v>
      </c>
      <c r="R74" s="50" t="e">
        <f>VLOOKUP($S74,AvgGoalStats!$A$3:$AE$998,30,FALSE)</f>
        <v>#DIV/0!</v>
      </c>
      <c r="S74" s="53" t="str">
        <f>Fixtures!A74</f>
        <v>Newcastle Jets</v>
      </c>
      <c r="T74" s="54">
        <f>Fixtures!D74</f>
        <v>43488</v>
      </c>
      <c r="U74" s="53" t="str">
        <f>Fixtures!B74</f>
        <v>Central Coast Mariners</v>
      </c>
      <c r="V74" s="51" t="e">
        <f>VLOOKUP($U74,AvgGoalStats!$A$3:$AE$998,5,FALSE)</f>
        <v>#DIV/0!</v>
      </c>
      <c r="W74" s="50" t="e">
        <f>VLOOKUP($U74,AvgGoalStats!$A$3:$AE$998,7,FALSE)</f>
        <v>#DIV/0!</v>
      </c>
      <c r="X74" s="50" t="e">
        <f>VLOOKUP($U74,AvgGoalStats!$A$3:$AE$998,8,FALSE)</f>
        <v>#DIV/0!</v>
      </c>
      <c r="Y74" s="50" t="e">
        <f>VLOOKUP($U74,AvgGoalStats!$A$3:$AE$998,10,FALSE)</f>
        <v>#DIV/0!</v>
      </c>
      <c r="Z74" s="50" t="e">
        <f>VLOOKUP($U74,AvgGoalStats!$A$3:$AE$998,11,FALSE)</f>
        <v>#DIV/0!</v>
      </c>
      <c r="AA74" s="50" t="e">
        <f>VLOOKUP($U74,AvgGoalStats!$A$3:$AE$998,13,FALSE)</f>
        <v>#DIV/0!</v>
      </c>
      <c r="AB74" s="50" t="e">
        <f>VLOOKUP($U74,AvgGoalStats!$A$3:$AE$998,14,FALSE)</f>
        <v>#DIV/0!</v>
      </c>
      <c r="AC74" s="50" t="e">
        <f>VLOOKUP($U74,AvgGoalStats!$A$3:$AE$998,16,FALSE)</f>
        <v>#DIV/0!</v>
      </c>
      <c r="AD74" s="50" t="e">
        <f>VLOOKUP($U74,AvgGoalStats!$A$3:$AE$998,17,FALSE)</f>
        <v>#DIV/0!</v>
      </c>
      <c r="AE74" s="50" t="e">
        <f>VLOOKUP($U74,AvgGoalStats!$A$3:$AE$998,19,FALSE)</f>
        <v>#DIV/0!</v>
      </c>
      <c r="AF74" s="50" t="e">
        <f>VLOOKUP($U74,AvgGoalStats!$A$3:$AE$998,20,FALSE)</f>
        <v>#DIV/0!</v>
      </c>
      <c r="AG74" s="50" t="e">
        <f>VLOOKUP($U74,AvgGoalStats!$A$3:$AE$998,22,FALSE)</f>
        <v>#DIV/0!</v>
      </c>
      <c r="AH74" s="50" t="e">
        <f>VLOOKUP($U74,AvgGoalStats!$A$3:$AE$998,23,FALSE)</f>
        <v>#DIV/0!</v>
      </c>
      <c r="AI74" s="50" t="e">
        <f>VLOOKUP($U74,AvgGoalStats!$A$3:$AE$998,25,FALSE)</f>
        <v>#DIV/0!</v>
      </c>
      <c r="AJ74" s="50" t="e">
        <f>VLOOKUP($U74,AvgGoalStats!$A$3:$AE$998,26,FALSE)</f>
        <v>#DIV/0!</v>
      </c>
      <c r="AK74" s="50" t="e">
        <f>VLOOKUP($U74,AvgGoalStats!$A$3:$AE$998,28,FALSE)</f>
        <v>#DIV/0!</v>
      </c>
      <c r="AL74" s="50" t="e">
        <f>VLOOKUP($U74,AvgGoalStats!$A$3:$AE$998,29,FALSE)</f>
        <v>#DIV/0!</v>
      </c>
      <c r="AM74" s="50" t="e">
        <f>VLOOKUP($U74,AvgGoalStats!$A$3:$AE$998,31,FALSE)</f>
        <v>#DIV/0!</v>
      </c>
    </row>
    <row r="75" spans="1:39" ht="14.4" hidden="1" thickTop="1" x14ac:dyDescent="0.3">
      <c r="A75" s="51" t="e">
        <f>VLOOKUP($S75,AvgGoalStats!$A$3:$AE$998,5,FALSE)</f>
        <v>#DIV/0!</v>
      </c>
      <c r="B75" s="50" t="e">
        <f>VLOOKUP($S75,AvgGoalStats!$A$3:$AE$998,6,FALSE)</f>
        <v>#DIV/0!</v>
      </c>
      <c r="C75" s="50" t="e">
        <f>VLOOKUP($S75,AvgGoalStats!$A$3:$AE$998,8,FALSE)</f>
        <v>#DIV/0!</v>
      </c>
      <c r="D75" s="50" t="e">
        <f>VLOOKUP($S75,AvgGoalStats!$A$3:$AE$998,9,FALSE)</f>
        <v>#DIV/0!</v>
      </c>
      <c r="E75" s="50" t="e">
        <f>VLOOKUP($S75,AvgGoalStats!$A$3:$AE$998,11,FALSE)</f>
        <v>#DIV/0!</v>
      </c>
      <c r="F75" s="50" t="e">
        <f>VLOOKUP($S75,AvgGoalStats!$A$3:$AE$998,12,FALSE)</f>
        <v>#DIV/0!</v>
      </c>
      <c r="G75" s="50" t="e">
        <f>VLOOKUP($S75,AvgGoalStats!$A$3:$AE$998,14,FALSE)</f>
        <v>#DIV/0!</v>
      </c>
      <c r="H75" s="50" t="e">
        <f>VLOOKUP($S75,AvgGoalStats!$A$3:$AE$998,15,FALSE)</f>
        <v>#DIV/0!</v>
      </c>
      <c r="I75" s="50" t="e">
        <f>VLOOKUP($S75,AvgGoalStats!$A$3:$AE$998,17,FALSE)</f>
        <v>#DIV/0!</v>
      </c>
      <c r="J75" s="50" t="e">
        <f>VLOOKUP($S75,AvgGoalStats!$A$3:$AE$998,18,FALSE)</f>
        <v>#DIV/0!</v>
      </c>
      <c r="K75" s="50" t="e">
        <f>VLOOKUP($S75,AvgGoalStats!$A$3:$AE$998,20,FALSE)</f>
        <v>#DIV/0!</v>
      </c>
      <c r="L75" s="50" t="e">
        <f>VLOOKUP($S75,AvgGoalStats!$A$3:$AE$998,21,FALSE)</f>
        <v>#DIV/0!</v>
      </c>
      <c r="M75" s="50" t="e">
        <f>VLOOKUP($S75,AvgGoalStats!$A$3:$AE$998,23,FALSE)</f>
        <v>#DIV/0!</v>
      </c>
      <c r="N75" s="50" t="e">
        <f>VLOOKUP($S75,AvgGoalStats!$A$3:$AE$998,24,FALSE)</f>
        <v>#DIV/0!</v>
      </c>
      <c r="O75" s="50" t="e">
        <f>VLOOKUP($S75,AvgGoalStats!$A$3:$AE$998,26,FALSE)</f>
        <v>#DIV/0!</v>
      </c>
      <c r="P75" s="50" t="e">
        <f>VLOOKUP($S75,AvgGoalStats!$A$3:$AE$998,27,FALSE)</f>
        <v>#DIV/0!</v>
      </c>
      <c r="Q75" s="50" t="e">
        <f>VLOOKUP($S75,AvgGoalStats!$A$3:$AE$998,29,FALSE)</f>
        <v>#DIV/0!</v>
      </c>
      <c r="R75" s="50" t="e">
        <f>VLOOKUP($S75,AvgGoalStats!$A$3:$AE$998,30,FALSE)</f>
        <v>#DIV/0!</v>
      </c>
      <c r="S75" s="53" t="str">
        <f>Fixtures!A75</f>
        <v>Wellington Phoenix</v>
      </c>
      <c r="T75" s="54">
        <f>Fixtures!D75</f>
        <v>43488</v>
      </c>
      <c r="U75" s="53" t="str">
        <f>Fixtures!B75</f>
        <v>Sydney</v>
      </c>
      <c r="V75" s="51" t="e">
        <f>VLOOKUP($U75,AvgGoalStats!$A$3:$AE$998,5,FALSE)</f>
        <v>#DIV/0!</v>
      </c>
      <c r="W75" s="50" t="e">
        <f>VLOOKUP($U75,AvgGoalStats!$A$3:$AE$998,7,FALSE)</f>
        <v>#DIV/0!</v>
      </c>
      <c r="X75" s="50" t="e">
        <f>VLOOKUP($U75,AvgGoalStats!$A$3:$AE$998,8,FALSE)</f>
        <v>#DIV/0!</v>
      </c>
      <c r="Y75" s="50" t="e">
        <f>VLOOKUP($U75,AvgGoalStats!$A$3:$AE$998,10,FALSE)</f>
        <v>#DIV/0!</v>
      </c>
      <c r="Z75" s="50" t="e">
        <f>VLOOKUP($U75,AvgGoalStats!$A$3:$AE$998,11,FALSE)</f>
        <v>#DIV/0!</v>
      </c>
      <c r="AA75" s="50" t="e">
        <f>VLOOKUP($U75,AvgGoalStats!$A$3:$AE$998,13,FALSE)</f>
        <v>#DIV/0!</v>
      </c>
      <c r="AB75" s="50" t="e">
        <f>VLOOKUP($U75,AvgGoalStats!$A$3:$AE$998,14,FALSE)</f>
        <v>#DIV/0!</v>
      </c>
      <c r="AC75" s="50" t="e">
        <f>VLOOKUP($U75,AvgGoalStats!$A$3:$AE$998,16,FALSE)</f>
        <v>#DIV/0!</v>
      </c>
      <c r="AD75" s="50" t="e">
        <f>VLOOKUP($U75,AvgGoalStats!$A$3:$AE$998,17,FALSE)</f>
        <v>#DIV/0!</v>
      </c>
      <c r="AE75" s="50" t="e">
        <f>VLOOKUP($U75,AvgGoalStats!$A$3:$AE$998,19,FALSE)</f>
        <v>#DIV/0!</v>
      </c>
      <c r="AF75" s="50" t="e">
        <f>VLOOKUP($U75,AvgGoalStats!$A$3:$AE$998,20,FALSE)</f>
        <v>#DIV/0!</v>
      </c>
      <c r="AG75" s="50" t="e">
        <f>VLOOKUP($U75,AvgGoalStats!$A$3:$AE$998,22,FALSE)</f>
        <v>#DIV/0!</v>
      </c>
      <c r="AH75" s="50" t="e">
        <f>VLOOKUP($U75,AvgGoalStats!$A$3:$AE$998,23,FALSE)</f>
        <v>#DIV/0!</v>
      </c>
      <c r="AI75" s="50" t="e">
        <f>VLOOKUP($U75,AvgGoalStats!$A$3:$AE$998,25,FALSE)</f>
        <v>#DIV/0!</v>
      </c>
      <c r="AJ75" s="50" t="e">
        <f>VLOOKUP($U75,AvgGoalStats!$A$3:$AE$998,26,FALSE)</f>
        <v>#DIV/0!</v>
      </c>
      <c r="AK75" s="50" t="e">
        <f>VLOOKUP($U75,AvgGoalStats!$A$3:$AE$998,28,FALSE)</f>
        <v>#DIV/0!</v>
      </c>
      <c r="AL75" s="50" t="e">
        <f>VLOOKUP($U75,AvgGoalStats!$A$3:$AE$998,29,FALSE)</f>
        <v>#DIV/0!</v>
      </c>
      <c r="AM75" s="50" t="e">
        <f>VLOOKUP($U75,AvgGoalStats!$A$3:$AE$998,31,FALSE)</f>
        <v>#DIV/0!</v>
      </c>
    </row>
    <row r="76" spans="1:39" ht="14.4" hidden="1" thickTop="1" x14ac:dyDescent="0.3">
      <c r="A76" s="51" t="e">
        <f>VLOOKUP($S76,AvgGoalStats!$A$3:$AE$998,5,FALSE)</f>
        <v>#DIV/0!</v>
      </c>
      <c r="B76" s="50" t="e">
        <f>VLOOKUP($S76,AvgGoalStats!$A$3:$AE$998,6,FALSE)</f>
        <v>#DIV/0!</v>
      </c>
      <c r="C76" s="50" t="e">
        <f>VLOOKUP($S76,AvgGoalStats!$A$3:$AE$998,8,FALSE)</f>
        <v>#DIV/0!</v>
      </c>
      <c r="D76" s="50" t="e">
        <f>VLOOKUP($S76,AvgGoalStats!$A$3:$AE$998,9,FALSE)</f>
        <v>#DIV/0!</v>
      </c>
      <c r="E76" s="50" t="e">
        <f>VLOOKUP($S76,AvgGoalStats!$A$3:$AE$998,11,FALSE)</f>
        <v>#DIV/0!</v>
      </c>
      <c r="F76" s="50" t="e">
        <f>VLOOKUP($S76,AvgGoalStats!$A$3:$AE$998,12,FALSE)</f>
        <v>#DIV/0!</v>
      </c>
      <c r="G76" s="50" t="e">
        <f>VLOOKUP($S76,AvgGoalStats!$A$3:$AE$998,14,FALSE)</f>
        <v>#DIV/0!</v>
      </c>
      <c r="H76" s="50" t="e">
        <f>VLOOKUP($S76,AvgGoalStats!$A$3:$AE$998,15,FALSE)</f>
        <v>#DIV/0!</v>
      </c>
      <c r="I76" s="50" t="e">
        <f>VLOOKUP($S76,AvgGoalStats!$A$3:$AE$998,17,FALSE)</f>
        <v>#DIV/0!</v>
      </c>
      <c r="J76" s="50" t="e">
        <f>VLOOKUP($S76,AvgGoalStats!$A$3:$AE$998,18,FALSE)</f>
        <v>#DIV/0!</v>
      </c>
      <c r="K76" s="50" t="e">
        <f>VLOOKUP($S76,AvgGoalStats!$A$3:$AE$998,20,FALSE)</f>
        <v>#DIV/0!</v>
      </c>
      <c r="L76" s="50" t="e">
        <f>VLOOKUP($S76,AvgGoalStats!$A$3:$AE$998,21,FALSE)</f>
        <v>#DIV/0!</v>
      </c>
      <c r="M76" s="50" t="e">
        <f>VLOOKUP($S76,AvgGoalStats!$A$3:$AE$998,23,FALSE)</f>
        <v>#DIV/0!</v>
      </c>
      <c r="N76" s="50" t="e">
        <f>VLOOKUP($S76,AvgGoalStats!$A$3:$AE$998,24,FALSE)</f>
        <v>#DIV/0!</v>
      </c>
      <c r="O76" s="50" t="e">
        <f>VLOOKUP($S76,AvgGoalStats!$A$3:$AE$998,26,FALSE)</f>
        <v>#DIV/0!</v>
      </c>
      <c r="P76" s="50" t="e">
        <f>VLOOKUP($S76,AvgGoalStats!$A$3:$AE$998,27,FALSE)</f>
        <v>#DIV/0!</v>
      </c>
      <c r="Q76" s="50" t="e">
        <f>VLOOKUP($S76,AvgGoalStats!$A$3:$AE$998,29,FALSE)</f>
        <v>#DIV/0!</v>
      </c>
      <c r="R76" s="50" t="e">
        <f>VLOOKUP($S76,AvgGoalStats!$A$3:$AE$998,30,FALSE)</f>
        <v>#DIV/0!</v>
      </c>
      <c r="S76" s="53" t="str">
        <f>Fixtures!A76</f>
        <v>Perth Glory</v>
      </c>
      <c r="T76" s="54">
        <f>Fixtures!D76</f>
        <v>43488</v>
      </c>
      <c r="U76" s="53" t="str">
        <f>Fixtures!B76</f>
        <v>Adelaide United</v>
      </c>
      <c r="V76" s="51" t="e">
        <f>VLOOKUP($U76,AvgGoalStats!$A$3:$AE$998,5,FALSE)</f>
        <v>#DIV/0!</v>
      </c>
      <c r="W76" s="50" t="e">
        <f>VLOOKUP($U76,AvgGoalStats!$A$3:$AE$998,7,FALSE)</f>
        <v>#DIV/0!</v>
      </c>
      <c r="X76" s="50" t="e">
        <f>VLOOKUP($U76,AvgGoalStats!$A$3:$AE$998,8,FALSE)</f>
        <v>#DIV/0!</v>
      </c>
      <c r="Y76" s="50" t="e">
        <f>VLOOKUP($U76,AvgGoalStats!$A$3:$AE$998,10,FALSE)</f>
        <v>#DIV/0!</v>
      </c>
      <c r="Z76" s="50" t="e">
        <f>VLOOKUP($U76,AvgGoalStats!$A$3:$AE$998,11,FALSE)</f>
        <v>#DIV/0!</v>
      </c>
      <c r="AA76" s="50" t="e">
        <f>VLOOKUP($U76,AvgGoalStats!$A$3:$AE$998,13,FALSE)</f>
        <v>#DIV/0!</v>
      </c>
      <c r="AB76" s="50" t="e">
        <f>VLOOKUP($U76,AvgGoalStats!$A$3:$AE$998,14,FALSE)</f>
        <v>#DIV/0!</v>
      </c>
      <c r="AC76" s="50" t="e">
        <f>VLOOKUP($U76,AvgGoalStats!$A$3:$AE$998,16,FALSE)</f>
        <v>#DIV/0!</v>
      </c>
      <c r="AD76" s="50" t="e">
        <f>VLOOKUP($U76,AvgGoalStats!$A$3:$AE$998,17,FALSE)</f>
        <v>#DIV/0!</v>
      </c>
      <c r="AE76" s="50" t="e">
        <f>VLOOKUP($U76,AvgGoalStats!$A$3:$AE$998,19,FALSE)</f>
        <v>#DIV/0!</v>
      </c>
      <c r="AF76" s="50" t="e">
        <f>VLOOKUP($U76,AvgGoalStats!$A$3:$AE$998,20,FALSE)</f>
        <v>#DIV/0!</v>
      </c>
      <c r="AG76" s="50" t="e">
        <f>VLOOKUP($U76,AvgGoalStats!$A$3:$AE$998,22,FALSE)</f>
        <v>#DIV/0!</v>
      </c>
      <c r="AH76" s="50" t="e">
        <f>VLOOKUP($U76,AvgGoalStats!$A$3:$AE$998,23,FALSE)</f>
        <v>#DIV/0!</v>
      </c>
      <c r="AI76" s="50" t="e">
        <f>VLOOKUP($U76,AvgGoalStats!$A$3:$AE$998,25,FALSE)</f>
        <v>#DIV/0!</v>
      </c>
      <c r="AJ76" s="50" t="e">
        <f>VLOOKUP($U76,AvgGoalStats!$A$3:$AE$998,26,FALSE)</f>
        <v>#DIV/0!</v>
      </c>
      <c r="AK76" s="50" t="e">
        <f>VLOOKUP($U76,AvgGoalStats!$A$3:$AE$998,28,FALSE)</f>
        <v>#DIV/0!</v>
      </c>
      <c r="AL76" s="50" t="e">
        <f>VLOOKUP($U76,AvgGoalStats!$A$3:$AE$998,29,FALSE)</f>
        <v>#DIV/0!</v>
      </c>
      <c r="AM76" s="50" t="e">
        <f>VLOOKUP($U76,AvgGoalStats!$A$3:$AE$998,31,FALSE)</f>
        <v>#DIV/0!</v>
      </c>
    </row>
    <row r="77" spans="1:39" ht="14.4" hidden="1" thickTop="1" x14ac:dyDescent="0.3">
      <c r="A77" s="51">
        <f>VLOOKUP($S77,AvgGoalStats!$A$3:$AE$998,5,FALSE)</f>
        <v>3.4705882352941178</v>
      </c>
      <c r="B77" s="50">
        <f>VLOOKUP($S77,AvgGoalStats!$A$3:$AE$998,6,FALSE)</f>
        <v>3.4444444444444446</v>
      </c>
      <c r="C77" s="50">
        <f>VLOOKUP($S77,AvgGoalStats!$A$3:$AE$998,8,FALSE)</f>
        <v>1.2352941176470589</v>
      </c>
      <c r="D77" s="50">
        <f>VLOOKUP($S77,AvgGoalStats!$A$3:$AE$998,9,FALSE)</f>
        <v>1.6666666666666667</v>
      </c>
      <c r="E77" s="50">
        <f>VLOOKUP($S77,AvgGoalStats!$A$3:$AE$998,11,FALSE)</f>
        <v>2.2352941176470589</v>
      </c>
      <c r="F77" s="50">
        <f>VLOOKUP($S77,AvgGoalStats!$A$3:$AE$998,12,FALSE)</f>
        <v>1.7777777777777777</v>
      </c>
      <c r="G77" s="50">
        <f>VLOOKUP($S77,AvgGoalStats!$A$3:$AE$998,14,FALSE)</f>
        <v>1.4705882352941178</v>
      </c>
      <c r="H77" s="50">
        <f>VLOOKUP($S77,AvgGoalStats!$A$3:$AE$998,15,FALSE)</f>
        <v>1.4444444444444444</v>
      </c>
      <c r="I77" s="50">
        <f>VLOOKUP($S77,AvgGoalStats!$A$3:$AE$998,17,FALSE)</f>
        <v>0.52941176470588236</v>
      </c>
      <c r="J77" s="50">
        <f>VLOOKUP($S77,AvgGoalStats!$A$3:$AE$998,18,FALSE)</f>
        <v>0.66666666666666663</v>
      </c>
      <c r="K77" s="50">
        <f>VLOOKUP($S77,AvgGoalStats!$A$3:$AE$998,20,FALSE)</f>
        <v>0.94117647058823528</v>
      </c>
      <c r="L77" s="50">
        <f>VLOOKUP($S77,AvgGoalStats!$A$3:$AE$998,21,FALSE)</f>
        <v>0.77777777777777779</v>
      </c>
      <c r="M77" s="50">
        <f>VLOOKUP($S77,AvgGoalStats!$A$3:$AE$998,23,FALSE)</f>
        <v>2</v>
      </c>
      <c r="N77" s="50">
        <f>VLOOKUP($S77,AvgGoalStats!$A$3:$AE$998,24,FALSE)</f>
        <v>2</v>
      </c>
      <c r="O77" s="50">
        <f>VLOOKUP($S77,AvgGoalStats!$A$3:$AE$998,26,FALSE)</f>
        <v>0.70588235294117652</v>
      </c>
      <c r="P77" s="50">
        <f>VLOOKUP($S77,AvgGoalStats!$A$3:$AE$998,27,FALSE)</f>
        <v>1</v>
      </c>
      <c r="Q77" s="50">
        <f>VLOOKUP($S77,AvgGoalStats!$A$3:$AE$998,29,FALSE)</f>
        <v>1.2941176470588236</v>
      </c>
      <c r="R77" s="50">
        <f>VLOOKUP($S77,AvgGoalStats!$A$3:$AE$998,30,FALSE)</f>
        <v>1</v>
      </c>
      <c r="S77" s="53" t="str">
        <f>Fixtures!A77</f>
        <v>NAC Breda</v>
      </c>
      <c r="T77" s="54">
        <f>Fixtures!D77</f>
        <v>43490</v>
      </c>
      <c r="U77" s="53" t="str">
        <f>Fixtures!B77</f>
        <v>ADO Den Haag</v>
      </c>
      <c r="V77" s="51">
        <f>VLOOKUP($U77,AvgGoalStats!$A$3:$AE$998,5,FALSE)</f>
        <v>3.5</v>
      </c>
      <c r="W77" s="50">
        <f>VLOOKUP($U77,AvgGoalStats!$A$3:$AE$998,7,FALSE)</f>
        <v>3.8888888888888888</v>
      </c>
      <c r="X77" s="50">
        <f>VLOOKUP($U77,AvgGoalStats!$A$3:$AE$998,8,FALSE)</f>
        <v>1.3888888888888888</v>
      </c>
      <c r="Y77" s="50">
        <f>VLOOKUP($U77,AvgGoalStats!$A$3:$AE$998,10,FALSE)</f>
        <v>1.6666666666666667</v>
      </c>
      <c r="Z77" s="50">
        <f>VLOOKUP($U77,AvgGoalStats!$A$3:$AE$998,11,FALSE)</f>
        <v>2.1111111111111112</v>
      </c>
      <c r="AA77" s="50">
        <f>VLOOKUP($U77,AvgGoalStats!$A$3:$AE$998,13,FALSE)</f>
        <v>2.2222222222222223</v>
      </c>
      <c r="AB77" s="50">
        <f>VLOOKUP($U77,AvgGoalStats!$A$3:$AE$998,14,FALSE)</f>
        <v>1.8888888888888888</v>
      </c>
      <c r="AC77" s="50">
        <f>VLOOKUP($U77,AvgGoalStats!$A$3:$AE$998,16,FALSE)</f>
        <v>2.3333333333333335</v>
      </c>
      <c r="AD77" s="50">
        <f>VLOOKUP($U77,AvgGoalStats!$A$3:$AE$998,17,FALSE)</f>
        <v>0.83333333333333337</v>
      </c>
      <c r="AE77" s="50">
        <f>VLOOKUP($U77,AvgGoalStats!$A$3:$AE$998,19,FALSE)</f>
        <v>1</v>
      </c>
      <c r="AF77" s="50">
        <f>VLOOKUP($U77,AvgGoalStats!$A$3:$AE$998,20,FALSE)</f>
        <v>1.0555555555555556</v>
      </c>
      <c r="AG77" s="50">
        <f>VLOOKUP($U77,AvgGoalStats!$A$3:$AE$998,22,FALSE)</f>
        <v>1.3333333333333333</v>
      </c>
      <c r="AH77" s="50">
        <f>VLOOKUP($U77,AvgGoalStats!$A$3:$AE$998,23,FALSE)</f>
        <v>1.6111111111111112</v>
      </c>
      <c r="AI77" s="50">
        <f>VLOOKUP($U77,AvgGoalStats!$A$3:$AE$998,25,FALSE)</f>
        <v>1.5555555555555556</v>
      </c>
      <c r="AJ77" s="50">
        <f>VLOOKUP($U77,AvgGoalStats!$A$3:$AE$998,26,FALSE)</f>
        <v>0.55555555555555558</v>
      </c>
      <c r="AK77" s="50">
        <f>VLOOKUP($U77,AvgGoalStats!$A$3:$AE$998,28,FALSE)</f>
        <v>0.66666666666666663</v>
      </c>
      <c r="AL77" s="50">
        <f>VLOOKUP($U77,AvgGoalStats!$A$3:$AE$998,29,FALSE)</f>
        <v>1.0555555555555556</v>
      </c>
      <c r="AM77" s="50">
        <f>VLOOKUP($U77,AvgGoalStats!$A$3:$AE$998,31,FALSE)</f>
        <v>0.88888888888888884</v>
      </c>
    </row>
    <row r="78" spans="1:39" ht="14.4" hidden="1" thickTop="1" x14ac:dyDescent="0.3">
      <c r="A78" s="51">
        <f>VLOOKUP($S78,AvgGoalStats!$A$3:$AE$998,5,FALSE)</f>
        <v>3.2105263157894739</v>
      </c>
      <c r="B78" s="50">
        <f>VLOOKUP($S78,AvgGoalStats!$A$3:$AE$998,6,FALSE)</f>
        <v>2.7777777777777777</v>
      </c>
      <c r="C78" s="50">
        <f>VLOOKUP($S78,AvgGoalStats!$A$3:$AE$998,8,FALSE)</f>
        <v>1.6842105263157894</v>
      </c>
      <c r="D78" s="50">
        <f>VLOOKUP($S78,AvgGoalStats!$A$3:$AE$998,9,FALSE)</f>
        <v>2</v>
      </c>
      <c r="E78" s="50">
        <f>VLOOKUP($S78,AvgGoalStats!$A$3:$AE$998,11,FALSE)</f>
        <v>1.5263157894736843</v>
      </c>
      <c r="F78" s="50">
        <f>VLOOKUP($S78,AvgGoalStats!$A$3:$AE$998,12,FALSE)</f>
        <v>0.77777777777777779</v>
      </c>
      <c r="G78" s="50">
        <f>VLOOKUP($S78,AvgGoalStats!$A$3:$AE$998,14,FALSE)</f>
        <v>1.263157894736842</v>
      </c>
      <c r="H78" s="50">
        <f>VLOOKUP($S78,AvgGoalStats!$A$3:$AE$998,15,FALSE)</f>
        <v>1.2222222222222223</v>
      </c>
      <c r="I78" s="50">
        <f>VLOOKUP($S78,AvgGoalStats!$A$3:$AE$998,17,FALSE)</f>
        <v>0.73684210526315785</v>
      </c>
      <c r="J78" s="50">
        <f>VLOOKUP($S78,AvgGoalStats!$A$3:$AE$998,18,FALSE)</f>
        <v>0.77777777777777779</v>
      </c>
      <c r="K78" s="50">
        <f>VLOOKUP($S78,AvgGoalStats!$A$3:$AE$998,20,FALSE)</f>
        <v>0.52631578947368418</v>
      </c>
      <c r="L78" s="50">
        <f>VLOOKUP($S78,AvgGoalStats!$A$3:$AE$998,21,FALSE)</f>
        <v>0.44444444444444442</v>
      </c>
      <c r="M78" s="50">
        <f>VLOOKUP($S78,AvgGoalStats!$A$3:$AE$998,23,FALSE)</f>
        <v>1.9473684210526316</v>
      </c>
      <c r="N78" s="50">
        <f>VLOOKUP($S78,AvgGoalStats!$A$3:$AE$998,24,FALSE)</f>
        <v>1.5555555555555556</v>
      </c>
      <c r="O78" s="50">
        <f>VLOOKUP($S78,AvgGoalStats!$A$3:$AE$998,26,FALSE)</f>
        <v>0.94736842105263153</v>
      </c>
      <c r="P78" s="50">
        <f>VLOOKUP($S78,AvgGoalStats!$A$3:$AE$998,27,FALSE)</f>
        <v>1.2222222222222223</v>
      </c>
      <c r="Q78" s="50">
        <f>VLOOKUP($S78,AvgGoalStats!$A$3:$AE$998,29,FALSE)</f>
        <v>1</v>
      </c>
      <c r="R78" s="50">
        <f>VLOOKUP($S78,AvgGoalStats!$A$3:$AE$998,30,FALSE)</f>
        <v>0.33333333333333331</v>
      </c>
      <c r="S78" s="53" t="str">
        <f>Fixtures!A78</f>
        <v>Olympique Marseille</v>
      </c>
      <c r="T78" s="54">
        <f>Fixtures!D78</f>
        <v>43490</v>
      </c>
      <c r="U78" s="53" t="str">
        <f>Fixtures!B78</f>
        <v>Lille</v>
      </c>
      <c r="V78" s="51">
        <f>VLOOKUP($U78,AvgGoalStats!$A$3:$AE$998,5,FALSE)</f>
        <v>2.6190476190476191</v>
      </c>
      <c r="W78" s="50">
        <f>VLOOKUP($U78,AvgGoalStats!$A$3:$AE$998,7,FALSE)</f>
        <v>2.5</v>
      </c>
      <c r="X78" s="50">
        <f>VLOOKUP($U78,AvgGoalStats!$A$3:$AE$998,8,FALSE)</f>
        <v>1.6190476190476191</v>
      </c>
      <c r="Y78" s="50">
        <f>VLOOKUP($U78,AvgGoalStats!$A$3:$AE$998,10,FALSE)</f>
        <v>1.3</v>
      </c>
      <c r="Z78" s="50">
        <f>VLOOKUP($U78,AvgGoalStats!$A$3:$AE$998,11,FALSE)</f>
        <v>1</v>
      </c>
      <c r="AA78" s="50">
        <f>VLOOKUP($U78,AvgGoalStats!$A$3:$AE$998,13,FALSE)</f>
        <v>1.2</v>
      </c>
      <c r="AB78" s="50">
        <f>VLOOKUP($U78,AvgGoalStats!$A$3:$AE$998,14,FALSE)</f>
        <v>1.0476190476190477</v>
      </c>
      <c r="AC78" s="50">
        <f>VLOOKUP($U78,AvgGoalStats!$A$3:$AE$998,16,FALSE)</f>
        <v>1</v>
      </c>
      <c r="AD78" s="50">
        <f>VLOOKUP($U78,AvgGoalStats!$A$3:$AE$998,17,FALSE)</f>
        <v>0.80952380952380953</v>
      </c>
      <c r="AE78" s="50">
        <f>VLOOKUP($U78,AvgGoalStats!$A$3:$AE$998,19,FALSE)</f>
        <v>0.8</v>
      </c>
      <c r="AF78" s="50">
        <f>VLOOKUP($U78,AvgGoalStats!$A$3:$AE$998,20,FALSE)</f>
        <v>0.23809523809523808</v>
      </c>
      <c r="AG78" s="50">
        <f>VLOOKUP($U78,AvgGoalStats!$A$3:$AE$998,22,FALSE)</f>
        <v>0.2</v>
      </c>
      <c r="AH78" s="50">
        <f>VLOOKUP($U78,AvgGoalStats!$A$3:$AE$998,23,FALSE)</f>
        <v>1.5714285714285714</v>
      </c>
      <c r="AI78" s="50">
        <f>VLOOKUP($U78,AvgGoalStats!$A$3:$AE$998,25,FALSE)</f>
        <v>1.5</v>
      </c>
      <c r="AJ78" s="50">
        <f>VLOOKUP($U78,AvgGoalStats!$A$3:$AE$998,26,FALSE)</f>
        <v>0.80952380952380953</v>
      </c>
      <c r="AK78" s="50">
        <f>VLOOKUP($U78,AvgGoalStats!$A$3:$AE$998,28,FALSE)</f>
        <v>0.5</v>
      </c>
      <c r="AL78" s="50">
        <f>VLOOKUP($U78,AvgGoalStats!$A$3:$AE$998,29,FALSE)</f>
        <v>0.76190476190476186</v>
      </c>
      <c r="AM78" s="50">
        <f>VLOOKUP($U78,AvgGoalStats!$A$3:$AE$998,31,FALSE)</f>
        <v>1</v>
      </c>
    </row>
    <row r="79" spans="1:39" ht="14.4" hidden="1" thickTop="1" x14ac:dyDescent="0.3">
      <c r="A79" s="51">
        <f>VLOOKUP($S79,AvgGoalStats!$A$3:$AE$998,5,FALSE)</f>
        <v>3.1333333333333333</v>
      </c>
      <c r="B79" s="50">
        <f>VLOOKUP($S79,AvgGoalStats!$A$3:$AE$998,6,FALSE)</f>
        <v>3.1428571428571428</v>
      </c>
      <c r="C79" s="50">
        <f>VLOOKUP($S79,AvgGoalStats!$A$3:$AE$998,8,FALSE)</f>
        <v>1.6666666666666667</v>
      </c>
      <c r="D79" s="50">
        <f>VLOOKUP($S79,AvgGoalStats!$A$3:$AE$998,9,FALSE)</f>
        <v>2</v>
      </c>
      <c r="E79" s="50">
        <f>VLOOKUP($S79,AvgGoalStats!$A$3:$AE$998,11,FALSE)</f>
        <v>1.4666666666666666</v>
      </c>
      <c r="F79" s="50">
        <f>VLOOKUP($S79,AvgGoalStats!$A$3:$AE$998,12,FALSE)</f>
        <v>1.1428571428571428</v>
      </c>
      <c r="G79" s="50">
        <f>VLOOKUP($S79,AvgGoalStats!$A$3:$AE$998,14,FALSE)</f>
        <v>1.6666666666666667</v>
      </c>
      <c r="H79" s="50">
        <f>VLOOKUP($S79,AvgGoalStats!$A$3:$AE$998,15,FALSE)</f>
        <v>2.2857142857142856</v>
      </c>
      <c r="I79" s="50">
        <f>VLOOKUP($S79,AvgGoalStats!$A$3:$AE$998,17,FALSE)</f>
        <v>0.93333333333333335</v>
      </c>
      <c r="J79" s="50">
        <f>VLOOKUP($S79,AvgGoalStats!$A$3:$AE$998,18,FALSE)</f>
        <v>1.4285714285714286</v>
      </c>
      <c r="K79" s="50">
        <f>VLOOKUP($S79,AvgGoalStats!$A$3:$AE$998,20,FALSE)</f>
        <v>0.73333333333333328</v>
      </c>
      <c r="L79" s="50">
        <f>VLOOKUP($S79,AvgGoalStats!$A$3:$AE$998,21,FALSE)</f>
        <v>0.8571428571428571</v>
      </c>
      <c r="M79" s="50">
        <f>VLOOKUP($S79,AvgGoalStats!$A$3:$AE$998,23,FALSE)</f>
        <v>1.4666666666666666</v>
      </c>
      <c r="N79" s="50">
        <f>VLOOKUP($S79,AvgGoalStats!$A$3:$AE$998,24,FALSE)</f>
        <v>0.8571428571428571</v>
      </c>
      <c r="O79" s="50">
        <f>VLOOKUP($S79,AvgGoalStats!$A$3:$AE$998,26,FALSE)</f>
        <v>0.73333333333333328</v>
      </c>
      <c r="P79" s="50">
        <f>VLOOKUP($S79,AvgGoalStats!$A$3:$AE$998,27,FALSE)</f>
        <v>0.5714285714285714</v>
      </c>
      <c r="Q79" s="50">
        <f>VLOOKUP($S79,AvgGoalStats!$A$3:$AE$998,29,FALSE)</f>
        <v>0.73333333333333328</v>
      </c>
      <c r="R79" s="50">
        <f>VLOOKUP($S79,AvgGoalStats!$A$3:$AE$998,30,FALSE)</f>
        <v>0.2857142857142857</v>
      </c>
      <c r="S79" s="53" t="str">
        <f>Fixtures!A79</f>
        <v>Hertha BSC</v>
      </c>
      <c r="T79" s="54">
        <f>Fixtures!D79</f>
        <v>43490</v>
      </c>
      <c r="U79" s="53" t="str">
        <f>Fixtures!B79</f>
        <v>Schalke 04</v>
      </c>
      <c r="V79" s="51">
        <f>VLOOKUP($U79,AvgGoalStats!$A$3:$AE$998,5,FALSE)</f>
        <v>2.625</v>
      </c>
      <c r="W79" s="50">
        <f>VLOOKUP($U79,AvgGoalStats!$A$3:$AE$998,7,FALSE)</f>
        <v>2.25</v>
      </c>
      <c r="X79" s="50">
        <f>VLOOKUP($U79,AvgGoalStats!$A$3:$AE$998,8,FALSE)</f>
        <v>1.1875</v>
      </c>
      <c r="Y79" s="50">
        <f>VLOOKUP($U79,AvgGoalStats!$A$3:$AE$998,10,FALSE)</f>
        <v>1</v>
      </c>
      <c r="Z79" s="50">
        <f>VLOOKUP($U79,AvgGoalStats!$A$3:$AE$998,11,FALSE)</f>
        <v>1.4375</v>
      </c>
      <c r="AA79" s="50">
        <f>VLOOKUP($U79,AvgGoalStats!$A$3:$AE$998,13,FALSE)</f>
        <v>1.25</v>
      </c>
      <c r="AB79" s="50">
        <f>VLOOKUP($U79,AvgGoalStats!$A$3:$AE$998,14,FALSE)</f>
        <v>0.875</v>
      </c>
      <c r="AC79" s="50">
        <f>VLOOKUP($U79,AvgGoalStats!$A$3:$AE$998,16,FALSE)</f>
        <v>0.375</v>
      </c>
      <c r="AD79" s="50">
        <f>VLOOKUP($U79,AvgGoalStats!$A$3:$AE$998,17,FALSE)</f>
        <v>0.3125</v>
      </c>
      <c r="AE79" s="50">
        <f>VLOOKUP($U79,AvgGoalStats!$A$3:$AE$998,19,FALSE)</f>
        <v>0.125</v>
      </c>
      <c r="AF79" s="50">
        <f>VLOOKUP($U79,AvgGoalStats!$A$3:$AE$998,20,FALSE)</f>
        <v>0.5625</v>
      </c>
      <c r="AG79" s="50">
        <f>VLOOKUP($U79,AvgGoalStats!$A$3:$AE$998,22,FALSE)</f>
        <v>0.25</v>
      </c>
      <c r="AH79" s="50">
        <f>VLOOKUP($U79,AvgGoalStats!$A$3:$AE$998,23,FALSE)</f>
        <v>1.75</v>
      </c>
      <c r="AI79" s="50">
        <f>VLOOKUP($U79,AvgGoalStats!$A$3:$AE$998,25,FALSE)</f>
        <v>1.875</v>
      </c>
      <c r="AJ79" s="50">
        <f>VLOOKUP($U79,AvgGoalStats!$A$3:$AE$998,26,FALSE)</f>
        <v>0.875</v>
      </c>
      <c r="AK79" s="50">
        <f>VLOOKUP($U79,AvgGoalStats!$A$3:$AE$998,28,FALSE)</f>
        <v>0.875</v>
      </c>
      <c r="AL79" s="50">
        <f>VLOOKUP($U79,AvgGoalStats!$A$3:$AE$998,29,FALSE)</f>
        <v>0.875</v>
      </c>
      <c r="AM79" s="50">
        <f>VLOOKUP($U79,AvgGoalStats!$A$3:$AE$998,31,FALSE)</f>
        <v>1</v>
      </c>
    </row>
    <row r="80" spans="1:39" ht="14.4" hidden="1" thickTop="1" x14ac:dyDescent="0.3">
      <c r="A80" s="51">
        <f>VLOOKUP($S80,AvgGoalStats!$A$3:$AE$998,5,FALSE)</f>
        <v>2.6153846153846154</v>
      </c>
      <c r="B80" s="50">
        <f>VLOOKUP($S80,AvgGoalStats!$A$3:$AE$998,6,FALSE)</f>
        <v>2.3333333333333335</v>
      </c>
      <c r="C80" s="50">
        <f>VLOOKUP($S80,AvgGoalStats!$A$3:$AE$998,8,FALSE)</f>
        <v>1.3076923076923077</v>
      </c>
      <c r="D80" s="50">
        <f>VLOOKUP($S80,AvgGoalStats!$A$3:$AE$998,9,FALSE)</f>
        <v>1.1666666666666667</v>
      </c>
      <c r="E80" s="50">
        <f>VLOOKUP($S80,AvgGoalStats!$A$3:$AE$998,11,FALSE)</f>
        <v>1.3076923076923077</v>
      </c>
      <c r="F80" s="50">
        <f>VLOOKUP($S80,AvgGoalStats!$A$3:$AE$998,12,FALSE)</f>
        <v>1.1666666666666667</v>
      </c>
      <c r="G80" s="50">
        <f>VLOOKUP($S80,AvgGoalStats!$A$3:$AE$998,14,FALSE)</f>
        <v>0.84615384615384615</v>
      </c>
      <c r="H80" s="50">
        <f>VLOOKUP($S80,AvgGoalStats!$A$3:$AE$998,15,FALSE)</f>
        <v>1</v>
      </c>
      <c r="I80" s="50">
        <f>VLOOKUP($S80,AvgGoalStats!$A$3:$AE$998,17,FALSE)</f>
        <v>0.38461538461538464</v>
      </c>
      <c r="J80" s="50">
        <f>VLOOKUP($S80,AvgGoalStats!$A$3:$AE$998,18,FALSE)</f>
        <v>0.66666666666666663</v>
      </c>
      <c r="K80" s="50">
        <f>VLOOKUP($S80,AvgGoalStats!$A$3:$AE$998,20,FALSE)</f>
        <v>0.46153846153846156</v>
      </c>
      <c r="L80" s="50">
        <f>VLOOKUP($S80,AvgGoalStats!$A$3:$AE$998,21,FALSE)</f>
        <v>0.33333333333333331</v>
      </c>
      <c r="M80" s="50">
        <f>VLOOKUP($S80,AvgGoalStats!$A$3:$AE$998,23,FALSE)</f>
        <v>1.7692307692307692</v>
      </c>
      <c r="N80" s="50">
        <f>VLOOKUP($S80,AvgGoalStats!$A$3:$AE$998,24,FALSE)</f>
        <v>1.3333333333333333</v>
      </c>
      <c r="O80" s="50">
        <f>VLOOKUP($S80,AvgGoalStats!$A$3:$AE$998,26,FALSE)</f>
        <v>0.92307692307692313</v>
      </c>
      <c r="P80" s="50">
        <f>VLOOKUP($S80,AvgGoalStats!$A$3:$AE$998,27,FALSE)</f>
        <v>0.5</v>
      </c>
      <c r="Q80" s="50">
        <f>VLOOKUP($S80,AvgGoalStats!$A$3:$AE$998,29,FALSE)</f>
        <v>0.84615384615384615</v>
      </c>
      <c r="R80" s="50">
        <f>VLOOKUP($S80,AvgGoalStats!$A$3:$AE$998,30,FALSE)</f>
        <v>0.83333333333333337</v>
      </c>
      <c r="S80" s="53" t="str">
        <f>Fixtures!A80</f>
        <v>Cambuur</v>
      </c>
      <c r="T80" s="54">
        <f>Fixtures!D80</f>
        <v>43490</v>
      </c>
      <c r="U80" s="53" t="str">
        <f>Fixtures!B80</f>
        <v>Go Ahead Eagles</v>
      </c>
      <c r="V80" s="51">
        <f>VLOOKUP($U80,AvgGoalStats!$A$3:$AE$998,5,FALSE)</f>
        <v>3.2142857142857144</v>
      </c>
      <c r="W80" s="50">
        <f>VLOOKUP($U80,AvgGoalStats!$A$3:$AE$998,7,FALSE)</f>
        <v>3.5</v>
      </c>
      <c r="X80" s="50">
        <f>VLOOKUP($U80,AvgGoalStats!$A$3:$AE$998,8,FALSE)</f>
        <v>1.9285714285714286</v>
      </c>
      <c r="Y80" s="50">
        <f>VLOOKUP($U80,AvgGoalStats!$A$3:$AE$998,10,FALSE)</f>
        <v>1.3333333333333333</v>
      </c>
      <c r="Z80" s="50">
        <f>VLOOKUP($U80,AvgGoalStats!$A$3:$AE$998,11,FALSE)</f>
        <v>1.2857142857142858</v>
      </c>
      <c r="AA80" s="50">
        <f>VLOOKUP($U80,AvgGoalStats!$A$3:$AE$998,13,FALSE)</f>
        <v>2.1666666666666665</v>
      </c>
      <c r="AB80" s="50">
        <f>VLOOKUP($U80,AvgGoalStats!$A$3:$AE$998,14,FALSE)</f>
        <v>1.5714285714285714</v>
      </c>
      <c r="AC80" s="50">
        <f>VLOOKUP($U80,AvgGoalStats!$A$3:$AE$998,16,FALSE)</f>
        <v>1.8333333333333333</v>
      </c>
      <c r="AD80" s="50">
        <f>VLOOKUP($U80,AvgGoalStats!$A$3:$AE$998,17,FALSE)</f>
        <v>0.7857142857142857</v>
      </c>
      <c r="AE80" s="50">
        <f>VLOOKUP($U80,AvgGoalStats!$A$3:$AE$998,19,FALSE)</f>
        <v>0.5</v>
      </c>
      <c r="AF80" s="50">
        <f>VLOOKUP($U80,AvgGoalStats!$A$3:$AE$998,20,FALSE)</f>
        <v>0.7857142857142857</v>
      </c>
      <c r="AG80" s="50">
        <f>VLOOKUP($U80,AvgGoalStats!$A$3:$AE$998,22,FALSE)</f>
        <v>1.3333333333333333</v>
      </c>
      <c r="AH80" s="50">
        <f>VLOOKUP($U80,AvgGoalStats!$A$3:$AE$998,23,FALSE)</f>
        <v>1.6428571428571428</v>
      </c>
      <c r="AI80" s="50">
        <f>VLOOKUP($U80,AvgGoalStats!$A$3:$AE$998,25,FALSE)</f>
        <v>1.6666666666666667</v>
      </c>
      <c r="AJ80" s="50">
        <f>VLOOKUP($U80,AvgGoalStats!$A$3:$AE$998,26,FALSE)</f>
        <v>1.1428571428571428</v>
      </c>
      <c r="AK80" s="50">
        <f>VLOOKUP($U80,AvgGoalStats!$A$3:$AE$998,28,FALSE)</f>
        <v>0.83333333333333337</v>
      </c>
      <c r="AL80" s="50">
        <f>VLOOKUP($U80,AvgGoalStats!$A$3:$AE$998,29,FALSE)</f>
        <v>0.5</v>
      </c>
      <c r="AM80" s="50">
        <f>VLOOKUP($U80,AvgGoalStats!$A$3:$AE$998,31,FALSE)</f>
        <v>0.83333333333333337</v>
      </c>
    </row>
    <row r="81" spans="1:39" ht="14.4" hidden="1" thickTop="1" x14ac:dyDescent="0.3">
      <c r="A81" s="51">
        <f>VLOOKUP($S81,AvgGoalStats!$A$3:$AE$998,5,FALSE)</f>
        <v>3.4117647058823528</v>
      </c>
      <c r="B81" s="50">
        <f>VLOOKUP($S81,AvgGoalStats!$A$3:$AE$998,6,FALSE)</f>
        <v>3.6666666666666665</v>
      </c>
      <c r="C81" s="50">
        <f>VLOOKUP($S81,AvgGoalStats!$A$3:$AE$998,8,FALSE)</f>
        <v>1.2941176470588236</v>
      </c>
      <c r="D81" s="50">
        <f>VLOOKUP($S81,AvgGoalStats!$A$3:$AE$998,9,FALSE)</f>
        <v>1.5</v>
      </c>
      <c r="E81" s="50">
        <f>VLOOKUP($S81,AvgGoalStats!$A$3:$AE$998,11,FALSE)</f>
        <v>2.1176470588235294</v>
      </c>
      <c r="F81" s="50">
        <f>VLOOKUP($S81,AvgGoalStats!$A$3:$AE$998,12,FALSE)</f>
        <v>2.1666666666666665</v>
      </c>
      <c r="G81" s="50">
        <f>VLOOKUP($S81,AvgGoalStats!$A$3:$AE$998,14,FALSE)</f>
        <v>1.3529411764705883</v>
      </c>
      <c r="H81" s="50">
        <f>VLOOKUP($S81,AvgGoalStats!$A$3:$AE$998,15,FALSE)</f>
        <v>1.3333333333333333</v>
      </c>
      <c r="I81" s="50">
        <f>VLOOKUP($S81,AvgGoalStats!$A$3:$AE$998,17,FALSE)</f>
        <v>0.47058823529411764</v>
      </c>
      <c r="J81" s="50">
        <f>VLOOKUP($S81,AvgGoalStats!$A$3:$AE$998,18,FALSE)</f>
        <v>0.66666666666666663</v>
      </c>
      <c r="K81" s="50">
        <f>VLOOKUP($S81,AvgGoalStats!$A$3:$AE$998,20,FALSE)</f>
        <v>0.88235294117647056</v>
      </c>
      <c r="L81" s="50">
        <f>VLOOKUP($S81,AvgGoalStats!$A$3:$AE$998,21,FALSE)</f>
        <v>0.66666666666666663</v>
      </c>
      <c r="M81" s="50">
        <f>VLOOKUP($S81,AvgGoalStats!$A$3:$AE$998,23,FALSE)</f>
        <v>2.0588235294117645</v>
      </c>
      <c r="N81" s="50">
        <f>VLOOKUP($S81,AvgGoalStats!$A$3:$AE$998,24,FALSE)</f>
        <v>2.3333333333333335</v>
      </c>
      <c r="O81" s="50">
        <f>VLOOKUP($S81,AvgGoalStats!$A$3:$AE$998,26,FALSE)</f>
        <v>0.82352941176470584</v>
      </c>
      <c r="P81" s="50">
        <f>VLOOKUP($S81,AvgGoalStats!$A$3:$AE$998,27,FALSE)</f>
        <v>0.83333333333333337</v>
      </c>
      <c r="Q81" s="50">
        <f>VLOOKUP($S81,AvgGoalStats!$A$3:$AE$998,29,FALSE)</f>
        <v>1.2352941176470589</v>
      </c>
      <c r="R81" s="50">
        <f>VLOOKUP($S81,AvgGoalStats!$A$3:$AE$998,30,FALSE)</f>
        <v>1.5</v>
      </c>
      <c r="S81" s="53" t="str">
        <f>Fixtures!A81</f>
        <v>Dordrecht</v>
      </c>
      <c r="T81" s="54">
        <f>Fixtures!D81</f>
        <v>43490</v>
      </c>
      <c r="U81" s="53" t="str">
        <f>Fixtures!B81</f>
        <v>PSV II</v>
      </c>
      <c r="V81" s="51">
        <f>VLOOKUP($U81,AvgGoalStats!$A$3:$AE$998,5,FALSE)</f>
        <v>3.8461538461538463</v>
      </c>
      <c r="W81" s="50">
        <f>VLOOKUP($U81,AvgGoalStats!$A$3:$AE$998,7,FALSE)</f>
        <v>5</v>
      </c>
      <c r="X81" s="50">
        <f>VLOOKUP($U81,AvgGoalStats!$A$3:$AE$998,8,FALSE)</f>
        <v>2</v>
      </c>
      <c r="Y81" s="50">
        <f>VLOOKUP($U81,AvgGoalStats!$A$3:$AE$998,10,FALSE)</f>
        <v>2.3333333333333335</v>
      </c>
      <c r="Z81" s="50">
        <f>VLOOKUP($U81,AvgGoalStats!$A$3:$AE$998,11,FALSE)</f>
        <v>1.8461538461538463</v>
      </c>
      <c r="AA81" s="50">
        <f>VLOOKUP($U81,AvgGoalStats!$A$3:$AE$998,13,FALSE)</f>
        <v>2.6666666666666665</v>
      </c>
      <c r="AB81" s="50">
        <f>VLOOKUP($U81,AvgGoalStats!$A$3:$AE$998,14,FALSE)</f>
        <v>1.9230769230769231</v>
      </c>
      <c r="AC81" s="50">
        <f>VLOOKUP($U81,AvgGoalStats!$A$3:$AE$998,16,FALSE)</f>
        <v>2.6666666666666665</v>
      </c>
      <c r="AD81" s="50">
        <f>VLOOKUP($U81,AvgGoalStats!$A$3:$AE$998,17,FALSE)</f>
        <v>1.2307692307692308</v>
      </c>
      <c r="AE81" s="50">
        <f>VLOOKUP($U81,AvgGoalStats!$A$3:$AE$998,19,FALSE)</f>
        <v>1.5</v>
      </c>
      <c r="AF81" s="50">
        <f>VLOOKUP($U81,AvgGoalStats!$A$3:$AE$998,20,FALSE)</f>
        <v>0.69230769230769229</v>
      </c>
      <c r="AG81" s="50">
        <f>VLOOKUP($U81,AvgGoalStats!$A$3:$AE$998,22,FALSE)</f>
        <v>1.1666666666666667</v>
      </c>
      <c r="AH81" s="50">
        <f>VLOOKUP($U81,AvgGoalStats!$A$3:$AE$998,23,FALSE)</f>
        <v>1.9230769230769231</v>
      </c>
      <c r="AI81" s="50">
        <f>VLOOKUP($U81,AvgGoalStats!$A$3:$AE$998,25,FALSE)</f>
        <v>2.3333333333333335</v>
      </c>
      <c r="AJ81" s="50">
        <f>VLOOKUP($U81,AvgGoalStats!$A$3:$AE$998,26,FALSE)</f>
        <v>0.76923076923076927</v>
      </c>
      <c r="AK81" s="50">
        <f>VLOOKUP($U81,AvgGoalStats!$A$3:$AE$998,28,FALSE)</f>
        <v>0.83333333333333337</v>
      </c>
      <c r="AL81" s="50">
        <f>VLOOKUP($U81,AvgGoalStats!$A$3:$AE$998,29,FALSE)</f>
        <v>1.1538461538461537</v>
      </c>
      <c r="AM81" s="50">
        <f>VLOOKUP($U81,AvgGoalStats!$A$3:$AE$998,31,FALSE)</f>
        <v>1.5</v>
      </c>
    </row>
    <row r="82" spans="1:39" ht="14.4" hidden="1" thickTop="1" x14ac:dyDescent="0.3">
      <c r="A82" s="51">
        <f>VLOOKUP($S82,AvgGoalStats!$A$3:$AE$998,5,FALSE)</f>
        <v>2.4285714285714284</v>
      </c>
      <c r="B82" s="50">
        <f>VLOOKUP($S82,AvgGoalStats!$A$3:$AE$998,6,FALSE)</f>
        <v>2.4285714285714284</v>
      </c>
      <c r="C82" s="50">
        <f>VLOOKUP($S82,AvgGoalStats!$A$3:$AE$998,8,FALSE)</f>
        <v>0.8571428571428571</v>
      </c>
      <c r="D82" s="50">
        <f>VLOOKUP($S82,AvgGoalStats!$A$3:$AE$998,9,FALSE)</f>
        <v>0.5714285714285714</v>
      </c>
      <c r="E82" s="50">
        <f>VLOOKUP($S82,AvgGoalStats!$A$3:$AE$998,11,FALSE)</f>
        <v>1.5714285714285714</v>
      </c>
      <c r="F82" s="50">
        <f>VLOOKUP($S82,AvgGoalStats!$A$3:$AE$998,12,FALSE)</f>
        <v>1.8571428571428572</v>
      </c>
      <c r="G82" s="50">
        <f>VLOOKUP($S82,AvgGoalStats!$A$3:$AE$998,14,FALSE)</f>
        <v>1</v>
      </c>
      <c r="H82" s="50">
        <f>VLOOKUP($S82,AvgGoalStats!$A$3:$AE$998,15,FALSE)</f>
        <v>1.1428571428571428</v>
      </c>
      <c r="I82" s="50">
        <f>VLOOKUP($S82,AvgGoalStats!$A$3:$AE$998,17,FALSE)</f>
        <v>0.35714285714285715</v>
      </c>
      <c r="J82" s="50">
        <f>VLOOKUP($S82,AvgGoalStats!$A$3:$AE$998,18,FALSE)</f>
        <v>0.2857142857142857</v>
      </c>
      <c r="K82" s="50">
        <f>VLOOKUP($S82,AvgGoalStats!$A$3:$AE$998,20,FALSE)</f>
        <v>0.6428571428571429</v>
      </c>
      <c r="L82" s="50">
        <f>VLOOKUP($S82,AvgGoalStats!$A$3:$AE$998,21,FALSE)</f>
        <v>0.8571428571428571</v>
      </c>
      <c r="M82" s="50">
        <f>VLOOKUP($S82,AvgGoalStats!$A$3:$AE$998,23,FALSE)</f>
        <v>1.4285714285714286</v>
      </c>
      <c r="N82" s="50">
        <f>VLOOKUP($S82,AvgGoalStats!$A$3:$AE$998,24,FALSE)</f>
        <v>1.2857142857142858</v>
      </c>
      <c r="O82" s="50">
        <f>VLOOKUP($S82,AvgGoalStats!$A$3:$AE$998,26,FALSE)</f>
        <v>0.5</v>
      </c>
      <c r="P82" s="50">
        <f>VLOOKUP($S82,AvgGoalStats!$A$3:$AE$998,27,FALSE)</f>
        <v>0.2857142857142857</v>
      </c>
      <c r="Q82" s="50">
        <f>VLOOKUP($S82,AvgGoalStats!$A$3:$AE$998,29,FALSE)</f>
        <v>0.9285714285714286</v>
      </c>
      <c r="R82" s="50">
        <f>VLOOKUP($S82,AvgGoalStats!$A$3:$AE$998,30,FALSE)</f>
        <v>1</v>
      </c>
      <c r="S82" s="53" t="str">
        <f>Fixtures!A82</f>
        <v>MVV</v>
      </c>
      <c r="T82" s="54">
        <f>Fixtures!D82</f>
        <v>43490</v>
      </c>
      <c r="U82" s="53" t="str">
        <f>Fixtures!B82</f>
        <v>Helmond Sport</v>
      </c>
      <c r="V82" s="51">
        <f>VLOOKUP($U82,AvgGoalStats!$A$3:$AE$998,5,FALSE)</f>
        <v>2.5384615384615383</v>
      </c>
      <c r="W82" s="50">
        <f>VLOOKUP($U82,AvgGoalStats!$A$3:$AE$998,7,FALSE)</f>
        <v>1.8</v>
      </c>
      <c r="X82" s="50">
        <f>VLOOKUP($U82,AvgGoalStats!$A$3:$AE$998,8,FALSE)</f>
        <v>1.1538461538461537</v>
      </c>
      <c r="Y82" s="50">
        <f>VLOOKUP($U82,AvgGoalStats!$A$3:$AE$998,10,FALSE)</f>
        <v>0.8</v>
      </c>
      <c r="Z82" s="50">
        <f>VLOOKUP($U82,AvgGoalStats!$A$3:$AE$998,11,FALSE)</f>
        <v>1.3846153846153846</v>
      </c>
      <c r="AA82" s="50">
        <f>VLOOKUP($U82,AvgGoalStats!$A$3:$AE$998,13,FALSE)</f>
        <v>1</v>
      </c>
      <c r="AB82" s="50">
        <f>VLOOKUP($U82,AvgGoalStats!$A$3:$AE$998,14,FALSE)</f>
        <v>1</v>
      </c>
      <c r="AC82" s="50">
        <f>VLOOKUP($U82,AvgGoalStats!$A$3:$AE$998,16,FALSE)</f>
        <v>0.8</v>
      </c>
      <c r="AD82" s="50">
        <f>VLOOKUP($U82,AvgGoalStats!$A$3:$AE$998,17,FALSE)</f>
        <v>0.38461538461538464</v>
      </c>
      <c r="AE82" s="50">
        <f>VLOOKUP($U82,AvgGoalStats!$A$3:$AE$998,19,FALSE)</f>
        <v>0.4</v>
      </c>
      <c r="AF82" s="50">
        <f>VLOOKUP($U82,AvgGoalStats!$A$3:$AE$998,20,FALSE)</f>
        <v>0.61538461538461542</v>
      </c>
      <c r="AG82" s="50">
        <f>VLOOKUP($U82,AvgGoalStats!$A$3:$AE$998,22,FALSE)</f>
        <v>0.4</v>
      </c>
      <c r="AH82" s="50">
        <f>VLOOKUP($U82,AvgGoalStats!$A$3:$AE$998,23,FALSE)</f>
        <v>1.5384615384615385</v>
      </c>
      <c r="AI82" s="50">
        <f>VLOOKUP($U82,AvgGoalStats!$A$3:$AE$998,25,FALSE)</f>
        <v>1</v>
      </c>
      <c r="AJ82" s="50">
        <f>VLOOKUP($U82,AvgGoalStats!$A$3:$AE$998,26,FALSE)</f>
        <v>0.76923076923076927</v>
      </c>
      <c r="AK82" s="50">
        <f>VLOOKUP($U82,AvgGoalStats!$A$3:$AE$998,28,FALSE)</f>
        <v>0.4</v>
      </c>
      <c r="AL82" s="50">
        <f>VLOOKUP($U82,AvgGoalStats!$A$3:$AE$998,29,FALSE)</f>
        <v>0.76923076923076927</v>
      </c>
      <c r="AM82" s="50">
        <f>VLOOKUP($U82,AvgGoalStats!$A$3:$AE$998,31,FALSE)</f>
        <v>0.6</v>
      </c>
    </row>
    <row r="83" spans="1:39" ht="14.4" hidden="1" thickTop="1" x14ac:dyDescent="0.3">
      <c r="A83" s="51">
        <f>VLOOKUP($S83,AvgGoalStats!$A$3:$AE$998,5,FALSE)</f>
        <v>2.7333333333333334</v>
      </c>
      <c r="B83" s="50">
        <f>VLOOKUP($S83,AvgGoalStats!$A$3:$AE$998,6,FALSE)</f>
        <v>2.7142857142857144</v>
      </c>
      <c r="C83" s="50">
        <f>VLOOKUP($S83,AvgGoalStats!$A$3:$AE$998,8,FALSE)</f>
        <v>1.2</v>
      </c>
      <c r="D83" s="50">
        <f>VLOOKUP($S83,AvgGoalStats!$A$3:$AE$998,9,FALSE)</f>
        <v>1</v>
      </c>
      <c r="E83" s="50">
        <f>VLOOKUP($S83,AvgGoalStats!$A$3:$AE$998,11,FALSE)</f>
        <v>1.5333333333333334</v>
      </c>
      <c r="F83" s="50">
        <f>VLOOKUP($S83,AvgGoalStats!$A$3:$AE$998,12,FALSE)</f>
        <v>1.7142857142857142</v>
      </c>
      <c r="G83" s="50">
        <f>VLOOKUP($S83,AvgGoalStats!$A$3:$AE$998,14,FALSE)</f>
        <v>1.3333333333333333</v>
      </c>
      <c r="H83" s="50">
        <f>VLOOKUP($S83,AvgGoalStats!$A$3:$AE$998,15,FALSE)</f>
        <v>1.1428571428571428</v>
      </c>
      <c r="I83" s="50">
        <f>VLOOKUP($S83,AvgGoalStats!$A$3:$AE$998,17,FALSE)</f>
        <v>0.66666666666666663</v>
      </c>
      <c r="J83" s="50">
        <f>VLOOKUP($S83,AvgGoalStats!$A$3:$AE$998,18,FALSE)</f>
        <v>0.5714285714285714</v>
      </c>
      <c r="K83" s="50">
        <f>VLOOKUP($S83,AvgGoalStats!$A$3:$AE$998,20,FALSE)</f>
        <v>0.66666666666666663</v>
      </c>
      <c r="L83" s="50">
        <f>VLOOKUP($S83,AvgGoalStats!$A$3:$AE$998,21,FALSE)</f>
        <v>0.5714285714285714</v>
      </c>
      <c r="M83" s="50">
        <f>VLOOKUP($S83,AvgGoalStats!$A$3:$AE$998,23,FALSE)</f>
        <v>1.4</v>
      </c>
      <c r="N83" s="50">
        <f>VLOOKUP($S83,AvgGoalStats!$A$3:$AE$998,24,FALSE)</f>
        <v>1.5714285714285714</v>
      </c>
      <c r="O83" s="50">
        <f>VLOOKUP($S83,AvgGoalStats!$A$3:$AE$998,26,FALSE)</f>
        <v>0.53333333333333333</v>
      </c>
      <c r="P83" s="50">
        <f>VLOOKUP($S83,AvgGoalStats!$A$3:$AE$998,27,FALSE)</f>
        <v>0.42857142857142855</v>
      </c>
      <c r="Q83" s="50">
        <f>VLOOKUP($S83,AvgGoalStats!$A$3:$AE$998,29,FALSE)</f>
        <v>0.8666666666666667</v>
      </c>
      <c r="R83" s="50">
        <f>VLOOKUP($S83,AvgGoalStats!$A$3:$AE$998,30,FALSE)</f>
        <v>1.1428571428571428</v>
      </c>
      <c r="S83" s="53" t="str">
        <f>Fixtures!A83</f>
        <v>Eindhoven</v>
      </c>
      <c r="T83" s="54">
        <f>Fixtures!D83</f>
        <v>43490</v>
      </c>
      <c r="U83" s="53" t="str">
        <f>Fixtures!B83</f>
        <v>Den Bosch</v>
      </c>
      <c r="V83" s="51">
        <f>VLOOKUP($U83,AvgGoalStats!$A$3:$AE$998,5,FALSE)</f>
        <v>3.3125</v>
      </c>
      <c r="W83" s="50">
        <f>VLOOKUP($U83,AvgGoalStats!$A$3:$AE$998,7,FALSE)</f>
        <v>3.1666666666666665</v>
      </c>
      <c r="X83" s="50">
        <f>VLOOKUP($U83,AvgGoalStats!$A$3:$AE$998,8,FALSE)</f>
        <v>2.1875</v>
      </c>
      <c r="Y83" s="50">
        <f>VLOOKUP($U83,AvgGoalStats!$A$3:$AE$998,10,FALSE)</f>
        <v>2.5</v>
      </c>
      <c r="Z83" s="50">
        <f>VLOOKUP($U83,AvgGoalStats!$A$3:$AE$998,11,FALSE)</f>
        <v>1.125</v>
      </c>
      <c r="AA83" s="50">
        <f>VLOOKUP($U83,AvgGoalStats!$A$3:$AE$998,13,FALSE)</f>
        <v>0.66666666666666663</v>
      </c>
      <c r="AB83" s="50">
        <f>VLOOKUP($U83,AvgGoalStats!$A$3:$AE$998,14,FALSE)</f>
        <v>1.3125</v>
      </c>
      <c r="AC83" s="50">
        <f>VLOOKUP($U83,AvgGoalStats!$A$3:$AE$998,16,FALSE)</f>
        <v>1.1666666666666667</v>
      </c>
      <c r="AD83" s="50">
        <f>VLOOKUP($U83,AvgGoalStats!$A$3:$AE$998,17,FALSE)</f>
        <v>0.8125</v>
      </c>
      <c r="AE83" s="50">
        <f>VLOOKUP($U83,AvgGoalStats!$A$3:$AE$998,19,FALSE)</f>
        <v>0.66666666666666663</v>
      </c>
      <c r="AF83" s="50">
        <f>VLOOKUP($U83,AvgGoalStats!$A$3:$AE$998,20,FALSE)</f>
        <v>0.5</v>
      </c>
      <c r="AG83" s="50">
        <f>VLOOKUP($U83,AvgGoalStats!$A$3:$AE$998,22,FALSE)</f>
        <v>0.5</v>
      </c>
      <c r="AH83" s="50">
        <f>VLOOKUP($U83,AvgGoalStats!$A$3:$AE$998,23,FALSE)</f>
        <v>2</v>
      </c>
      <c r="AI83" s="50">
        <f>VLOOKUP($U83,AvgGoalStats!$A$3:$AE$998,25,FALSE)</f>
        <v>2</v>
      </c>
      <c r="AJ83" s="50">
        <f>VLOOKUP($U83,AvgGoalStats!$A$3:$AE$998,26,FALSE)</f>
        <v>1.375</v>
      </c>
      <c r="AK83" s="50">
        <f>VLOOKUP($U83,AvgGoalStats!$A$3:$AE$998,28,FALSE)</f>
        <v>1.8333333333333333</v>
      </c>
      <c r="AL83" s="50">
        <f>VLOOKUP($U83,AvgGoalStats!$A$3:$AE$998,29,FALSE)</f>
        <v>0.625</v>
      </c>
      <c r="AM83" s="50">
        <f>VLOOKUP($U83,AvgGoalStats!$A$3:$AE$998,31,FALSE)</f>
        <v>0.16666666666666666</v>
      </c>
    </row>
    <row r="84" spans="1:39" ht="14.4" hidden="1" thickTop="1" x14ac:dyDescent="0.3">
      <c r="A84" s="51">
        <f>VLOOKUP($S84,AvgGoalStats!$A$3:$AE$998,5,FALSE)</f>
        <v>3.2857142857142856</v>
      </c>
      <c r="B84" s="50">
        <f>VLOOKUP($S84,AvgGoalStats!$A$3:$AE$998,6,FALSE)</f>
        <v>3.4285714285714284</v>
      </c>
      <c r="C84" s="50">
        <f>VLOOKUP($S84,AvgGoalStats!$A$3:$AE$998,8,FALSE)</f>
        <v>2</v>
      </c>
      <c r="D84" s="50">
        <f>VLOOKUP($S84,AvgGoalStats!$A$3:$AE$998,9,FALSE)</f>
        <v>2</v>
      </c>
      <c r="E84" s="50">
        <f>VLOOKUP($S84,AvgGoalStats!$A$3:$AE$998,11,FALSE)</f>
        <v>1.2857142857142858</v>
      </c>
      <c r="F84" s="50">
        <f>VLOOKUP($S84,AvgGoalStats!$A$3:$AE$998,12,FALSE)</f>
        <v>1.4285714285714286</v>
      </c>
      <c r="G84" s="50">
        <f>VLOOKUP($S84,AvgGoalStats!$A$3:$AE$998,14,FALSE)</f>
        <v>1.5714285714285714</v>
      </c>
      <c r="H84" s="50">
        <f>VLOOKUP($S84,AvgGoalStats!$A$3:$AE$998,15,FALSE)</f>
        <v>1.8571428571428572</v>
      </c>
      <c r="I84" s="50">
        <f>VLOOKUP($S84,AvgGoalStats!$A$3:$AE$998,17,FALSE)</f>
        <v>1.0714285714285714</v>
      </c>
      <c r="J84" s="50">
        <f>VLOOKUP($S84,AvgGoalStats!$A$3:$AE$998,18,FALSE)</f>
        <v>1.4285714285714286</v>
      </c>
      <c r="K84" s="50">
        <f>VLOOKUP($S84,AvgGoalStats!$A$3:$AE$998,20,FALSE)</f>
        <v>0.5</v>
      </c>
      <c r="L84" s="50">
        <f>VLOOKUP($S84,AvgGoalStats!$A$3:$AE$998,21,FALSE)</f>
        <v>0.42857142857142855</v>
      </c>
      <c r="M84" s="50">
        <f>VLOOKUP($S84,AvgGoalStats!$A$3:$AE$998,23,FALSE)</f>
        <v>1.7142857142857142</v>
      </c>
      <c r="N84" s="50">
        <f>VLOOKUP($S84,AvgGoalStats!$A$3:$AE$998,24,FALSE)</f>
        <v>1.5714285714285714</v>
      </c>
      <c r="O84" s="50">
        <f>VLOOKUP($S84,AvgGoalStats!$A$3:$AE$998,26,FALSE)</f>
        <v>0.9285714285714286</v>
      </c>
      <c r="P84" s="50">
        <f>VLOOKUP($S84,AvgGoalStats!$A$3:$AE$998,27,FALSE)</f>
        <v>0.5714285714285714</v>
      </c>
      <c r="Q84" s="50">
        <f>VLOOKUP($S84,AvgGoalStats!$A$3:$AE$998,29,FALSE)</f>
        <v>0.7857142857142857</v>
      </c>
      <c r="R84" s="50">
        <f>VLOOKUP($S84,AvgGoalStats!$A$3:$AE$998,30,FALSE)</f>
        <v>1</v>
      </c>
      <c r="S84" s="53" t="str">
        <f>Fixtures!A84</f>
        <v>Roda JC</v>
      </c>
      <c r="T84" s="54">
        <f>Fixtures!D84</f>
        <v>43490</v>
      </c>
      <c r="U84" s="53" t="str">
        <f>Fixtures!B84</f>
        <v>AZ II</v>
      </c>
      <c r="V84" s="51">
        <f>VLOOKUP($U84,AvgGoalStats!$A$3:$AE$998,5,FALSE)</f>
        <v>3.1538461538461537</v>
      </c>
      <c r="W84" s="50">
        <f>VLOOKUP($U84,AvgGoalStats!$A$3:$AE$998,7,FALSE)</f>
        <v>3.4285714285714284</v>
      </c>
      <c r="X84" s="50">
        <f>VLOOKUP($U84,AvgGoalStats!$A$3:$AE$998,8,FALSE)</f>
        <v>1</v>
      </c>
      <c r="Y84" s="50">
        <f>VLOOKUP($U84,AvgGoalStats!$A$3:$AE$998,10,FALSE)</f>
        <v>1</v>
      </c>
      <c r="Z84" s="50">
        <f>VLOOKUP($U84,AvgGoalStats!$A$3:$AE$998,11,FALSE)</f>
        <v>2.1538461538461537</v>
      </c>
      <c r="AA84" s="50">
        <f>VLOOKUP($U84,AvgGoalStats!$A$3:$AE$998,13,FALSE)</f>
        <v>2.4285714285714284</v>
      </c>
      <c r="AB84" s="50">
        <f>VLOOKUP($U84,AvgGoalStats!$A$3:$AE$998,14,FALSE)</f>
        <v>1.2307692307692308</v>
      </c>
      <c r="AC84" s="50">
        <f>VLOOKUP($U84,AvgGoalStats!$A$3:$AE$998,16,FALSE)</f>
        <v>1.2857142857142858</v>
      </c>
      <c r="AD84" s="50">
        <f>VLOOKUP($U84,AvgGoalStats!$A$3:$AE$998,17,FALSE)</f>
        <v>0.23076923076923078</v>
      </c>
      <c r="AE84" s="50">
        <f>VLOOKUP($U84,AvgGoalStats!$A$3:$AE$998,19,FALSE)</f>
        <v>0.2857142857142857</v>
      </c>
      <c r="AF84" s="50">
        <f>VLOOKUP($U84,AvgGoalStats!$A$3:$AE$998,20,FALSE)</f>
        <v>1</v>
      </c>
      <c r="AG84" s="50">
        <f>VLOOKUP($U84,AvgGoalStats!$A$3:$AE$998,22,FALSE)</f>
        <v>1</v>
      </c>
      <c r="AH84" s="50">
        <f>VLOOKUP($U84,AvgGoalStats!$A$3:$AE$998,23,FALSE)</f>
        <v>1.9230769230769231</v>
      </c>
      <c r="AI84" s="50">
        <f>VLOOKUP($U84,AvgGoalStats!$A$3:$AE$998,25,FALSE)</f>
        <v>2.1428571428571428</v>
      </c>
      <c r="AJ84" s="50">
        <f>VLOOKUP($U84,AvgGoalStats!$A$3:$AE$998,26,FALSE)</f>
        <v>0.76923076923076927</v>
      </c>
      <c r="AK84" s="50">
        <f>VLOOKUP($U84,AvgGoalStats!$A$3:$AE$998,28,FALSE)</f>
        <v>0.7142857142857143</v>
      </c>
      <c r="AL84" s="50">
        <f>VLOOKUP($U84,AvgGoalStats!$A$3:$AE$998,29,FALSE)</f>
        <v>1.1538461538461537</v>
      </c>
      <c r="AM84" s="50">
        <f>VLOOKUP($U84,AvgGoalStats!$A$3:$AE$998,31,FALSE)</f>
        <v>1.4285714285714286</v>
      </c>
    </row>
    <row r="85" spans="1:39" ht="14.4" hidden="1" thickTop="1" x14ac:dyDescent="0.3">
      <c r="A85" s="51">
        <f>VLOOKUP($S85,AvgGoalStats!$A$3:$AE$998,5,FALSE)</f>
        <v>2.7142857142857144</v>
      </c>
      <c r="B85" s="50">
        <f>VLOOKUP($S85,AvgGoalStats!$A$3:$AE$998,6,FALSE)</f>
        <v>3.1428571428571428</v>
      </c>
      <c r="C85" s="50">
        <f>VLOOKUP($S85,AvgGoalStats!$A$3:$AE$998,8,FALSE)</f>
        <v>1.3571428571428572</v>
      </c>
      <c r="D85" s="50">
        <f>VLOOKUP($S85,AvgGoalStats!$A$3:$AE$998,9,FALSE)</f>
        <v>1.4285714285714286</v>
      </c>
      <c r="E85" s="50">
        <f>VLOOKUP($S85,AvgGoalStats!$A$3:$AE$998,11,FALSE)</f>
        <v>1.3571428571428572</v>
      </c>
      <c r="F85" s="50">
        <f>VLOOKUP($S85,AvgGoalStats!$A$3:$AE$998,12,FALSE)</f>
        <v>1.7142857142857142</v>
      </c>
      <c r="G85" s="50">
        <f>VLOOKUP($S85,AvgGoalStats!$A$3:$AE$998,14,FALSE)</f>
        <v>1.1428571428571428</v>
      </c>
      <c r="H85" s="50">
        <f>VLOOKUP($S85,AvgGoalStats!$A$3:$AE$998,15,FALSE)</f>
        <v>1.4285714285714286</v>
      </c>
      <c r="I85" s="50">
        <f>VLOOKUP($S85,AvgGoalStats!$A$3:$AE$998,17,FALSE)</f>
        <v>0.6428571428571429</v>
      </c>
      <c r="J85" s="50">
        <f>VLOOKUP($S85,AvgGoalStats!$A$3:$AE$998,18,FALSE)</f>
        <v>0.8571428571428571</v>
      </c>
      <c r="K85" s="50">
        <f>VLOOKUP($S85,AvgGoalStats!$A$3:$AE$998,20,FALSE)</f>
        <v>0.5</v>
      </c>
      <c r="L85" s="50">
        <f>VLOOKUP($S85,AvgGoalStats!$A$3:$AE$998,21,FALSE)</f>
        <v>0.5714285714285714</v>
      </c>
      <c r="M85" s="50">
        <f>VLOOKUP($S85,AvgGoalStats!$A$3:$AE$998,23,FALSE)</f>
        <v>1.5714285714285714</v>
      </c>
      <c r="N85" s="50">
        <f>VLOOKUP($S85,AvgGoalStats!$A$3:$AE$998,24,FALSE)</f>
        <v>1.7142857142857142</v>
      </c>
      <c r="O85" s="50">
        <f>VLOOKUP($S85,AvgGoalStats!$A$3:$AE$998,26,FALSE)</f>
        <v>0.7142857142857143</v>
      </c>
      <c r="P85" s="50">
        <f>VLOOKUP($S85,AvgGoalStats!$A$3:$AE$998,27,FALSE)</f>
        <v>0.5714285714285714</v>
      </c>
      <c r="Q85" s="50">
        <f>VLOOKUP($S85,AvgGoalStats!$A$3:$AE$998,29,FALSE)</f>
        <v>0.8571428571428571</v>
      </c>
      <c r="R85" s="50">
        <f>VLOOKUP($S85,AvgGoalStats!$A$3:$AE$998,30,FALSE)</f>
        <v>1.1428571428571428</v>
      </c>
      <c r="S85" s="53" t="str">
        <f>Fixtures!A85</f>
        <v>TOP Oss</v>
      </c>
      <c r="T85" s="54">
        <f>Fixtures!D85</f>
        <v>43490</v>
      </c>
      <c r="U85" s="53" t="str">
        <f>Fixtures!B85</f>
        <v>NEC</v>
      </c>
      <c r="V85" s="51">
        <f>VLOOKUP($U85,AvgGoalStats!$A$3:$AE$998,5,FALSE)</f>
        <v>3.7692307692307692</v>
      </c>
      <c r="W85" s="50">
        <f>VLOOKUP($U85,AvgGoalStats!$A$3:$AE$998,7,FALSE)</f>
        <v>4</v>
      </c>
      <c r="X85" s="50">
        <f>VLOOKUP($U85,AvgGoalStats!$A$3:$AE$998,8,FALSE)</f>
        <v>2</v>
      </c>
      <c r="Y85" s="50">
        <f>VLOOKUP($U85,AvgGoalStats!$A$3:$AE$998,10,FALSE)</f>
        <v>2</v>
      </c>
      <c r="Z85" s="50">
        <f>VLOOKUP($U85,AvgGoalStats!$A$3:$AE$998,11,FALSE)</f>
        <v>1.7692307692307692</v>
      </c>
      <c r="AA85" s="50">
        <f>VLOOKUP($U85,AvgGoalStats!$A$3:$AE$998,13,FALSE)</f>
        <v>2</v>
      </c>
      <c r="AB85" s="50">
        <f>VLOOKUP($U85,AvgGoalStats!$A$3:$AE$998,14,FALSE)</f>
        <v>1.5384615384615385</v>
      </c>
      <c r="AC85" s="50">
        <f>VLOOKUP($U85,AvgGoalStats!$A$3:$AE$998,16,FALSE)</f>
        <v>1.8333333333333333</v>
      </c>
      <c r="AD85" s="50">
        <f>VLOOKUP($U85,AvgGoalStats!$A$3:$AE$998,17,FALSE)</f>
        <v>0.76923076923076927</v>
      </c>
      <c r="AE85" s="50">
        <f>VLOOKUP($U85,AvgGoalStats!$A$3:$AE$998,19,FALSE)</f>
        <v>0.83333333333333337</v>
      </c>
      <c r="AF85" s="50">
        <f>VLOOKUP($U85,AvgGoalStats!$A$3:$AE$998,20,FALSE)</f>
        <v>0.76923076923076927</v>
      </c>
      <c r="AG85" s="50">
        <f>VLOOKUP($U85,AvgGoalStats!$A$3:$AE$998,22,FALSE)</f>
        <v>1</v>
      </c>
      <c r="AH85" s="50">
        <f>VLOOKUP($U85,AvgGoalStats!$A$3:$AE$998,23,FALSE)</f>
        <v>2.2307692307692308</v>
      </c>
      <c r="AI85" s="50">
        <f>VLOOKUP($U85,AvgGoalStats!$A$3:$AE$998,25,FALSE)</f>
        <v>2.1666666666666665</v>
      </c>
      <c r="AJ85" s="50">
        <f>VLOOKUP($U85,AvgGoalStats!$A$3:$AE$998,26,FALSE)</f>
        <v>1.2307692307692308</v>
      </c>
      <c r="AK85" s="50">
        <f>VLOOKUP($U85,AvgGoalStats!$A$3:$AE$998,28,FALSE)</f>
        <v>1.1666666666666667</v>
      </c>
      <c r="AL85" s="50">
        <f>VLOOKUP($U85,AvgGoalStats!$A$3:$AE$998,29,FALSE)</f>
        <v>1</v>
      </c>
      <c r="AM85" s="50">
        <f>VLOOKUP($U85,AvgGoalStats!$A$3:$AE$998,31,FALSE)</f>
        <v>1</v>
      </c>
    </row>
    <row r="86" spans="1:39" ht="14.4" hidden="1" thickTop="1" x14ac:dyDescent="0.3">
      <c r="A86" s="51">
        <f>VLOOKUP($S86,AvgGoalStats!$A$3:$AE$998,5,FALSE)</f>
        <v>2.6</v>
      </c>
      <c r="B86" s="50">
        <f>VLOOKUP($S86,AvgGoalStats!$A$3:$AE$998,6,FALSE)</f>
        <v>2.1428571428571428</v>
      </c>
      <c r="C86" s="50">
        <f>VLOOKUP($S86,AvgGoalStats!$A$3:$AE$998,8,FALSE)</f>
        <v>1.2666666666666666</v>
      </c>
      <c r="D86" s="50">
        <f>VLOOKUP($S86,AvgGoalStats!$A$3:$AE$998,9,FALSE)</f>
        <v>1.1428571428571428</v>
      </c>
      <c r="E86" s="50">
        <f>VLOOKUP($S86,AvgGoalStats!$A$3:$AE$998,11,FALSE)</f>
        <v>1.3333333333333333</v>
      </c>
      <c r="F86" s="50">
        <f>VLOOKUP($S86,AvgGoalStats!$A$3:$AE$998,12,FALSE)</f>
        <v>1</v>
      </c>
      <c r="G86" s="50">
        <f>VLOOKUP($S86,AvgGoalStats!$A$3:$AE$998,14,FALSE)</f>
        <v>1.1333333333333333</v>
      </c>
      <c r="H86" s="50">
        <f>VLOOKUP($S86,AvgGoalStats!$A$3:$AE$998,15,FALSE)</f>
        <v>0.5714285714285714</v>
      </c>
      <c r="I86" s="50">
        <f>VLOOKUP($S86,AvgGoalStats!$A$3:$AE$998,17,FALSE)</f>
        <v>0.46666666666666667</v>
      </c>
      <c r="J86" s="50">
        <f>VLOOKUP($S86,AvgGoalStats!$A$3:$AE$998,18,FALSE)</f>
        <v>0.2857142857142857</v>
      </c>
      <c r="K86" s="50">
        <f>VLOOKUP($S86,AvgGoalStats!$A$3:$AE$998,20,FALSE)</f>
        <v>0.66666666666666663</v>
      </c>
      <c r="L86" s="50">
        <f>VLOOKUP($S86,AvgGoalStats!$A$3:$AE$998,21,FALSE)</f>
        <v>0.2857142857142857</v>
      </c>
      <c r="M86" s="50">
        <f>VLOOKUP($S86,AvgGoalStats!$A$3:$AE$998,23,FALSE)</f>
        <v>1.4666666666666666</v>
      </c>
      <c r="N86" s="50">
        <f>VLOOKUP($S86,AvgGoalStats!$A$3:$AE$998,24,FALSE)</f>
        <v>1.5714285714285714</v>
      </c>
      <c r="O86" s="50">
        <f>VLOOKUP($S86,AvgGoalStats!$A$3:$AE$998,26,FALSE)</f>
        <v>0.8</v>
      </c>
      <c r="P86" s="50">
        <f>VLOOKUP($S86,AvgGoalStats!$A$3:$AE$998,27,FALSE)</f>
        <v>0.8571428571428571</v>
      </c>
      <c r="Q86" s="50">
        <f>VLOOKUP($S86,AvgGoalStats!$A$3:$AE$998,29,FALSE)</f>
        <v>0.66666666666666663</v>
      </c>
      <c r="R86" s="50">
        <f>VLOOKUP($S86,AvgGoalStats!$A$3:$AE$998,30,FALSE)</f>
        <v>0.7142857142857143</v>
      </c>
      <c r="S86" s="53" t="str">
        <f>Fixtures!A86</f>
        <v>Telstar</v>
      </c>
      <c r="T86" s="54">
        <f>Fixtures!D86</f>
        <v>43490</v>
      </c>
      <c r="U86" s="53" t="str">
        <f>Fixtures!B86</f>
        <v>Sparta Rotterdam</v>
      </c>
      <c r="V86" s="51">
        <f>VLOOKUP($U86,AvgGoalStats!$A$3:$AE$998,5,FALSE)</f>
        <v>3.5</v>
      </c>
      <c r="W86" s="50">
        <f>VLOOKUP($U86,AvgGoalStats!$A$3:$AE$998,7,FALSE)</f>
        <v>2.1666666666666665</v>
      </c>
      <c r="X86" s="50">
        <f>VLOOKUP($U86,AvgGoalStats!$A$3:$AE$998,8,FALSE)</f>
        <v>2.3571428571428572</v>
      </c>
      <c r="Y86" s="50">
        <f>VLOOKUP($U86,AvgGoalStats!$A$3:$AE$998,10,FALSE)</f>
        <v>1</v>
      </c>
      <c r="Z86" s="50">
        <f>VLOOKUP($U86,AvgGoalStats!$A$3:$AE$998,11,FALSE)</f>
        <v>1.1428571428571428</v>
      </c>
      <c r="AA86" s="50">
        <f>VLOOKUP($U86,AvgGoalStats!$A$3:$AE$998,13,FALSE)</f>
        <v>1.1666666666666667</v>
      </c>
      <c r="AB86" s="50">
        <f>VLOOKUP($U86,AvgGoalStats!$A$3:$AE$998,14,FALSE)</f>
        <v>1.7857142857142858</v>
      </c>
      <c r="AC86" s="50">
        <f>VLOOKUP($U86,AvgGoalStats!$A$3:$AE$998,16,FALSE)</f>
        <v>1.1666666666666667</v>
      </c>
      <c r="AD86" s="50">
        <f>VLOOKUP($U86,AvgGoalStats!$A$3:$AE$998,17,FALSE)</f>
        <v>1.0714285714285714</v>
      </c>
      <c r="AE86" s="50">
        <f>VLOOKUP($U86,AvgGoalStats!$A$3:$AE$998,19,FALSE)</f>
        <v>0.5</v>
      </c>
      <c r="AF86" s="50">
        <f>VLOOKUP($U86,AvgGoalStats!$A$3:$AE$998,20,FALSE)</f>
        <v>0.7142857142857143</v>
      </c>
      <c r="AG86" s="50">
        <f>VLOOKUP($U86,AvgGoalStats!$A$3:$AE$998,22,FALSE)</f>
        <v>0.66666666666666663</v>
      </c>
      <c r="AH86" s="50">
        <f>VLOOKUP($U86,AvgGoalStats!$A$3:$AE$998,23,FALSE)</f>
        <v>1.7142857142857142</v>
      </c>
      <c r="AI86" s="50">
        <f>VLOOKUP($U86,AvgGoalStats!$A$3:$AE$998,25,FALSE)</f>
        <v>1</v>
      </c>
      <c r="AJ86" s="50">
        <f>VLOOKUP($U86,AvgGoalStats!$A$3:$AE$998,26,FALSE)</f>
        <v>1.2857142857142858</v>
      </c>
      <c r="AK86" s="50">
        <f>VLOOKUP($U86,AvgGoalStats!$A$3:$AE$998,28,FALSE)</f>
        <v>0.5</v>
      </c>
      <c r="AL86" s="50">
        <f>VLOOKUP($U86,AvgGoalStats!$A$3:$AE$998,29,FALSE)</f>
        <v>0.42857142857142855</v>
      </c>
      <c r="AM86" s="50">
        <f>VLOOKUP($U86,AvgGoalStats!$A$3:$AE$998,31,FALSE)</f>
        <v>0.5</v>
      </c>
    </row>
    <row r="87" spans="1:39" ht="14.4" hidden="1" thickTop="1" x14ac:dyDescent="0.3">
      <c r="A87" s="51">
        <f>VLOOKUP($S87,AvgGoalStats!$A$3:$AE$998,5,FALSE)</f>
        <v>3.1111111111111112</v>
      </c>
      <c r="B87" s="50">
        <f>VLOOKUP($S87,AvgGoalStats!$A$3:$AE$998,6,FALSE)</f>
        <v>3.8</v>
      </c>
      <c r="C87" s="50">
        <f>VLOOKUP($S87,AvgGoalStats!$A$3:$AE$998,8,FALSE)</f>
        <v>1.6666666666666667</v>
      </c>
      <c r="D87" s="50">
        <f>VLOOKUP($S87,AvgGoalStats!$A$3:$AE$998,9,FALSE)</f>
        <v>2.2000000000000002</v>
      </c>
      <c r="E87" s="50">
        <f>VLOOKUP($S87,AvgGoalStats!$A$3:$AE$998,11,FALSE)</f>
        <v>1.4444444444444444</v>
      </c>
      <c r="F87" s="50">
        <f>VLOOKUP($S87,AvgGoalStats!$A$3:$AE$998,12,FALSE)</f>
        <v>1.6</v>
      </c>
      <c r="G87" s="50">
        <f>VLOOKUP($S87,AvgGoalStats!$A$3:$AE$998,14,FALSE)</f>
        <v>1.4444444444444444</v>
      </c>
      <c r="H87" s="50">
        <f>VLOOKUP($S87,AvgGoalStats!$A$3:$AE$998,15,FALSE)</f>
        <v>1.6</v>
      </c>
      <c r="I87" s="50">
        <f>VLOOKUP($S87,AvgGoalStats!$A$3:$AE$998,17,FALSE)</f>
        <v>0.77777777777777779</v>
      </c>
      <c r="J87" s="50">
        <f>VLOOKUP($S87,AvgGoalStats!$A$3:$AE$998,18,FALSE)</f>
        <v>0.8</v>
      </c>
      <c r="K87" s="50">
        <f>VLOOKUP($S87,AvgGoalStats!$A$3:$AE$998,20,FALSE)</f>
        <v>0.66666666666666663</v>
      </c>
      <c r="L87" s="50">
        <f>VLOOKUP($S87,AvgGoalStats!$A$3:$AE$998,21,FALSE)</f>
        <v>0.8</v>
      </c>
      <c r="M87" s="50">
        <f>VLOOKUP($S87,AvgGoalStats!$A$3:$AE$998,23,FALSE)</f>
        <v>1.6666666666666667</v>
      </c>
      <c r="N87" s="50">
        <f>VLOOKUP($S87,AvgGoalStats!$A$3:$AE$998,24,FALSE)</f>
        <v>2.2000000000000002</v>
      </c>
      <c r="O87" s="50">
        <f>VLOOKUP($S87,AvgGoalStats!$A$3:$AE$998,26,FALSE)</f>
        <v>0.88888888888888884</v>
      </c>
      <c r="P87" s="50">
        <f>VLOOKUP($S87,AvgGoalStats!$A$3:$AE$998,27,FALSE)</f>
        <v>1.4</v>
      </c>
      <c r="Q87" s="50">
        <f>VLOOKUP($S87,AvgGoalStats!$A$3:$AE$998,29,FALSE)</f>
        <v>0.77777777777777779</v>
      </c>
      <c r="R87" s="50">
        <f>VLOOKUP($S87,AvgGoalStats!$A$3:$AE$998,30,FALSE)</f>
        <v>0.8</v>
      </c>
      <c r="S87" s="53" t="str">
        <f>Fixtures!A87</f>
        <v>Foggia</v>
      </c>
      <c r="T87" s="54">
        <f>Fixtures!D87</f>
        <v>43490</v>
      </c>
      <c r="U87" s="53" t="str">
        <f>Fixtures!B87</f>
        <v>Crotone</v>
      </c>
      <c r="V87" s="51">
        <f>VLOOKUP($U87,AvgGoalStats!$A$3:$AE$998,5,FALSE)</f>
        <v>1.8571428571428572</v>
      </c>
      <c r="W87" s="50">
        <f>VLOOKUP($U87,AvgGoalStats!$A$3:$AE$998,7,FALSE)</f>
        <v>2</v>
      </c>
      <c r="X87" s="50">
        <f>VLOOKUP($U87,AvgGoalStats!$A$3:$AE$998,8,FALSE)</f>
        <v>0.5714285714285714</v>
      </c>
      <c r="Y87" s="50">
        <f>VLOOKUP($U87,AvgGoalStats!$A$3:$AE$998,10,FALSE)</f>
        <v>0.5</v>
      </c>
      <c r="Z87" s="50">
        <f>VLOOKUP($U87,AvgGoalStats!$A$3:$AE$998,11,FALSE)</f>
        <v>1.2857142857142858</v>
      </c>
      <c r="AA87" s="50">
        <f>VLOOKUP($U87,AvgGoalStats!$A$3:$AE$998,13,FALSE)</f>
        <v>1.5</v>
      </c>
      <c r="AB87" s="50">
        <f>VLOOKUP($U87,AvgGoalStats!$A$3:$AE$998,14,FALSE)</f>
        <v>0.42857142857142855</v>
      </c>
      <c r="AC87" s="50">
        <f>VLOOKUP($U87,AvgGoalStats!$A$3:$AE$998,16,FALSE)</f>
        <v>0.5</v>
      </c>
      <c r="AD87" s="50">
        <f>VLOOKUP($U87,AvgGoalStats!$A$3:$AE$998,17,FALSE)</f>
        <v>0</v>
      </c>
      <c r="AE87" s="50">
        <f>VLOOKUP($U87,AvgGoalStats!$A$3:$AE$998,19,FALSE)</f>
        <v>0</v>
      </c>
      <c r="AF87" s="50">
        <f>VLOOKUP($U87,AvgGoalStats!$A$3:$AE$998,20,FALSE)</f>
        <v>0.42857142857142855</v>
      </c>
      <c r="AG87" s="50">
        <f>VLOOKUP($U87,AvgGoalStats!$A$3:$AE$998,22,FALSE)</f>
        <v>0.5</v>
      </c>
      <c r="AH87" s="50">
        <f>VLOOKUP($U87,AvgGoalStats!$A$3:$AE$998,23,FALSE)</f>
        <v>1.4285714285714286</v>
      </c>
      <c r="AI87" s="50">
        <f>VLOOKUP($U87,AvgGoalStats!$A$3:$AE$998,25,FALSE)</f>
        <v>1.5</v>
      </c>
      <c r="AJ87" s="50">
        <f>VLOOKUP($U87,AvgGoalStats!$A$3:$AE$998,26,FALSE)</f>
        <v>0.5714285714285714</v>
      </c>
      <c r="AK87" s="50">
        <f>VLOOKUP($U87,AvgGoalStats!$A$3:$AE$998,28,FALSE)</f>
        <v>0.5</v>
      </c>
      <c r="AL87" s="50">
        <f>VLOOKUP($U87,AvgGoalStats!$A$3:$AE$998,29,FALSE)</f>
        <v>0.8571428571428571</v>
      </c>
      <c r="AM87" s="50">
        <f>VLOOKUP($U87,AvgGoalStats!$A$3:$AE$998,31,FALSE)</f>
        <v>1</v>
      </c>
    </row>
    <row r="88" spans="1:39" ht="14.4" hidden="1" thickTop="1" x14ac:dyDescent="0.3">
      <c r="A88" s="51">
        <f>VLOOKUP($S88,AvgGoalStats!$A$3:$AE$998,5,FALSE)</f>
        <v>2.4</v>
      </c>
      <c r="B88" s="50">
        <f>VLOOKUP($S88,AvgGoalStats!$A$3:$AE$998,6,FALSE)</f>
        <v>2.5</v>
      </c>
      <c r="C88" s="50">
        <f>VLOOKUP($S88,AvgGoalStats!$A$3:$AE$998,8,FALSE)</f>
        <v>1</v>
      </c>
      <c r="D88" s="50">
        <f>VLOOKUP($S88,AvgGoalStats!$A$3:$AE$998,9,FALSE)</f>
        <v>1</v>
      </c>
      <c r="E88" s="50">
        <f>VLOOKUP($S88,AvgGoalStats!$A$3:$AE$998,11,FALSE)</f>
        <v>1.4</v>
      </c>
      <c r="F88" s="50">
        <f>VLOOKUP($S88,AvgGoalStats!$A$3:$AE$998,12,FALSE)</f>
        <v>1.5</v>
      </c>
      <c r="G88" s="50">
        <f>VLOOKUP($S88,AvgGoalStats!$A$3:$AE$998,14,FALSE)</f>
        <v>1.2</v>
      </c>
      <c r="H88" s="50">
        <f>VLOOKUP($S88,AvgGoalStats!$A$3:$AE$998,15,FALSE)</f>
        <v>0.5</v>
      </c>
      <c r="I88" s="50">
        <f>VLOOKUP($S88,AvgGoalStats!$A$3:$AE$998,17,FALSE)</f>
        <v>0.6</v>
      </c>
      <c r="J88" s="50">
        <f>VLOOKUP($S88,AvgGoalStats!$A$3:$AE$998,18,FALSE)</f>
        <v>0</v>
      </c>
      <c r="K88" s="50">
        <f>VLOOKUP($S88,AvgGoalStats!$A$3:$AE$998,20,FALSE)</f>
        <v>0.6</v>
      </c>
      <c r="L88" s="50">
        <f>VLOOKUP($S88,AvgGoalStats!$A$3:$AE$998,21,FALSE)</f>
        <v>0.5</v>
      </c>
      <c r="M88" s="50">
        <f>VLOOKUP($S88,AvgGoalStats!$A$3:$AE$998,23,FALSE)</f>
        <v>1.2</v>
      </c>
      <c r="N88" s="50">
        <f>VLOOKUP($S88,AvgGoalStats!$A$3:$AE$998,24,FALSE)</f>
        <v>2</v>
      </c>
      <c r="O88" s="50">
        <f>VLOOKUP($S88,AvgGoalStats!$A$3:$AE$998,26,FALSE)</f>
        <v>0.4</v>
      </c>
      <c r="P88" s="50">
        <f>VLOOKUP($S88,AvgGoalStats!$A$3:$AE$998,27,FALSE)</f>
        <v>1</v>
      </c>
      <c r="Q88" s="50">
        <f>VLOOKUP($S88,AvgGoalStats!$A$3:$AE$998,29,FALSE)</f>
        <v>0.8</v>
      </c>
      <c r="R88" s="50">
        <f>VLOOKUP($S88,AvgGoalStats!$A$3:$AE$998,30,FALSE)</f>
        <v>1</v>
      </c>
      <c r="S88" s="53" t="str">
        <f>Fixtures!A88</f>
        <v>Ajaccio</v>
      </c>
      <c r="T88" s="54">
        <f>Fixtures!D88</f>
        <v>43490</v>
      </c>
      <c r="U88" s="53" t="str">
        <f>Fixtures!B88</f>
        <v>Metz</v>
      </c>
      <c r="V88" s="51">
        <f>VLOOKUP($U88,AvgGoalStats!$A$3:$AE$998,5,FALSE)</f>
        <v>3.6</v>
      </c>
      <c r="W88" s="50">
        <f>VLOOKUP($U88,AvgGoalStats!$A$3:$AE$998,7,FALSE)</f>
        <v>3</v>
      </c>
      <c r="X88" s="50">
        <f>VLOOKUP($U88,AvgGoalStats!$A$3:$AE$998,8,FALSE)</f>
        <v>2.6</v>
      </c>
      <c r="Y88" s="50">
        <f>VLOOKUP($U88,AvgGoalStats!$A$3:$AE$998,10,FALSE)</f>
        <v>2</v>
      </c>
      <c r="Z88" s="50">
        <f>VLOOKUP($U88,AvgGoalStats!$A$3:$AE$998,11,FALSE)</f>
        <v>1</v>
      </c>
      <c r="AA88" s="50">
        <f>VLOOKUP($U88,AvgGoalStats!$A$3:$AE$998,13,FALSE)</f>
        <v>1</v>
      </c>
      <c r="AB88" s="50">
        <f>VLOOKUP($U88,AvgGoalStats!$A$3:$AE$998,14,FALSE)</f>
        <v>1.2</v>
      </c>
      <c r="AC88" s="50">
        <f>VLOOKUP($U88,AvgGoalStats!$A$3:$AE$998,16,FALSE)</f>
        <v>1</v>
      </c>
      <c r="AD88" s="50">
        <f>VLOOKUP($U88,AvgGoalStats!$A$3:$AE$998,17,FALSE)</f>
        <v>0.8</v>
      </c>
      <c r="AE88" s="50">
        <f>VLOOKUP($U88,AvgGoalStats!$A$3:$AE$998,19,FALSE)</f>
        <v>0.5</v>
      </c>
      <c r="AF88" s="50">
        <f>VLOOKUP($U88,AvgGoalStats!$A$3:$AE$998,20,FALSE)</f>
        <v>0.4</v>
      </c>
      <c r="AG88" s="50">
        <f>VLOOKUP($U88,AvgGoalStats!$A$3:$AE$998,22,FALSE)</f>
        <v>0.5</v>
      </c>
      <c r="AH88" s="50">
        <f>VLOOKUP($U88,AvgGoalStats!$A$3:$AE$998,23,FALSE)</f>
        <v>2.4</v>
      </c>
      <c r="AI88" s="50">
        <f>VLOOKUP($U88,AvgGoalStats!$A$3:$AE$998,25,FALSE)</f>
        <v>2</v>
      </c>
      <c r="AJ88" s="50">
        <f>VLOOKUP($U88,AvgGoalStats!$A$3:$AE$998,26,FALSE)</f>
        <v>1.8</v>
      </c>
      <c r="AK88" s="50">
        <f>VLOOKUP($U88,AvgGoalStats!$A$3:$AE$998,28,FALSE)</f>
        <v>1.5</v>
      </c>
      <c r="AL88" s="50">
        <f>VLOOKUP($U88,AvgGoalStats!$A$3:$AE$998,29,FALSE)</f>
        <v>0.6</v>
      </c>
      <c r="AM88" s="50">
        <f>VLOOKUP($U88,AvgGoalStats!$A$3:$AE$998,31,FALSE)</f>
        <v>0.5</v>
      </c>
    </row>
    <row r="89" spans="1:39" ht="14.4" hidden="1" thickTop="1" x14ac:dyDescent="0.3">
      <c r="A89" s="51">
        <f>VLOOKUP($S89,AvgGoalStats!$A$3:$AE$998,5,FALSE)</f>
        <v>2.75</v>
      </c>
      <c r="B89" s="50">
        <f>VLOOKUP($S89,AvgGoalStats!$A$3:$AE$998,6,FALSE)</f>
        <v>3</v>
      </c>
      <c r="C89" s="50">
        <f>VLOOKUP($S89,AvgGoalStats!$A$3:$AE$998,8,FALSE)</f>
        <v>1</v>
      </c>
      <c r="D89" s="50">
        <f>VLOOKUP($S89,AvgGoalStats!$A$3:$AE$998,9,FALSE)</f>
        <v>1</v>
      </c>
      <c r="E89" s="50">
        <f>VLOOKUP($S89,AvgGoalStats!$A$3:$AE$998,11,FALSE)</f>
        <v>1.75</v>
      </c>
      <c r="F89" s="50">
        <f>VLOOKUP($S89,AvgGoalStats!$A$3:$AE$998,12,FALSE)</f>
        <v>2</v>
      </c>
      <c r="G89" s="50">
        <f>VLOOKUP($S89,AvgGoalStats!$A$3:$AE$998,14,FALSE)</f>
        <v>0.75</v>
      </c>
      <c r="H89" s="50">
        <f>VLOOKUP($S89,AvgGoalStats!$A$3:$AE$998,15,FALSE)</f>
        <v>1</v>
      </c>
      <c r="I89" s="50">
        <f>VLOOKUP($S89,AvgGoalStats!$A$3:$AE$998,17,FALSE)</f>
        <v>0.5</v>
      </c>
      <c r="J89" s="50">
        <f>VLOOKUP($S89,AvgGoalStats!$A$3:$AE$998,18,FALSE)</f>
        <v>0</v>
      </c>
      <c r="K89" s="50">
        <f>VLOOKUP($S89,AvgGoalStats!$A$3:$AE$998,20,FALSE)</f>
        <v>0.25</v>
      </c>
      <c r="L89" s="50">
        <f>VLOOKUP($S89,AvgGoalStats!$A$3:$AE$998,21,FALSE)</f>
        <v>1</v>
      </c>
      <c r="M89" s="50">
        <f>VLOOKUP($S89,AvgGoalStats!$A$3:$AE$998,23,FALSE)</f>
        <v>2</v>
      </c>
      <c r="N89" s="50">
        <f>VLOOKUP($S89,AvgGoalStats!$A$3:$AE$998,24,FALSE)</f>
        <v>2</v>
      </c>
      <c r="O89" s="50">
        <f>VLOOKUP($S89,AvgGoalStats!$A$3:$AE$998,26,FALSE)</f>
        <v>0.5</v>
      </c>
      <c r="P89" s="50">
        <f>VLOOKUP($S89,AvgGoalStats!$A$3:$AE$998,27,FALSE)</f>
        <v>1</v>
      </c>
      <c r="Q89" s="50">
        <f>VLOOKUP($S89,AvgGoalStats!$A$3:$AE$998,29,FALSE)</f>
        <v>1.5</v>
      </c>
      <c r="R89" s="50">
        <f>VLOOKUP($S89,AvgGoalStats!$A$3:$AE$998,30,FALSE)</f>
        <v>1</v>
      </c>
      <c r="S89" s="53" t="str">
        <f>Fixtures!A89</f>
        <v>Nancy</v>
      </c>
      <c r="T89" s="54">
        <f>Fixtures!D89</f>
        <v>43490</v>
      </c>
      <c r="U89" s="53" t="str">
        <f>Fixtures!B89</f>
        <v>Auxerre</v>
      </c>
      <c r="V89" s="51">
        <f>VLOOKUP($U89,AvgGoalStats!$A$3:$AE$998,5,FALSE)</f>
        <v>2.8</v>
      </c>
      <c r="W89" s="50">
        <f>VLOOKUP($U89,AvgGoalStats!$A$3:$AE$998,7,FALSE)</f>
        <v>2</v>
      </c>
      <c r="X89" s="50">
        <f>VLOOKUP($U89,AvgGoalStats!$A$3:$AE$998,8,FALSE)</f>
        <v>1.2</v>
      </c>
      <c r="Y89" s="50">
        <f>VLOOKUP($U89,AvgGoalStats!$A$3:$AE$998,10,FALSE)</f>
        <v>0.5</v>
      </c>
      <c r="Z89" s="50">
        <f>VLOOKUP($U89,AvgGoalStats!$A$3:$AE$998,11,FALSE)</f>
        <v>1.6</v>
      </c>
      <c r="AA89" s="50">
        <f>VLOOKUP($U89,AvgGoalStats!$A$3:$AE$998,13,FALSE)</f>
        <v>1.5</v>
      </c>
      <c r="AB89" s="50">
        <f>VLOOKUP($U89,AvgGoalStats!$A$3:$AE$998,14,FALSE)</f>
        <v>1.4</v>
      </c>
      <c r="AC89" s="50">
        <f>VLOOKUP($U89,AvgGoalStats!$A$3:$AE$998,16,FALSE)</f>
        <v>1.5</v>
      </c>
      <c r="AD89" s="50">
        <f>VLOOKUP($U89,AvgGoalStats!$A$3:$AE$998,17,FALSE)</f>
        <v>0.6</v>
      </c>
      <c r="AE89" s="50">
        <f>VLOOKUP($U89,AvgGoalStats!$A$3:$AE$998,19,FALSE)</f>
        <v>0.5</v>
      </c>
      <c r="AF89" s="50">
        <f>VLOOKUP($U89,AvgGoalStats!$A$3:$AE$998,20,FALSE)</f>
        <v>0.8</v>
      </c>
      <c r="AG89" s="50">
        <f>VLOOKUP($U89,AvgGoalStats!$A$3:$AE$998,22,FALSE)</f>
        <v>1</v>
      </c>
      <c r="AH89" s="50">
        <f>VLOOKUP($U89,AvgGoalStats!$A$3:$AE$998,23,FALSE)</f>
        <v>1.4</v>
      </c>
      <c r="AI89" s="50">
        <f>VLOOKUP($U89,AvgGoalStats!$A$3:$AE$998,25,FALSE)</f>
        <v>0.5</v>
      </c>
      <c r="AJ89" s="50">
        <f>VLOOKUP($U89,AvgGoalStats!$A$3:$AE$998,26,FALSE)</f>
        <v>0.6</v>
      </c>
      <c r="AK89" s="50">
        <f>VLOOKUP($U89,AvgGoalStats!$A$3:$AE$998,28,FALSE)</f>
        <v>0</v>
      </c>
      <c r="AL89" s="50">
        <f>VLOOKUP($U89,AvgGoalStats!$A$3:$AE$998,29,FALSE)</f>
        <v>0.8</v>
      </c>
      <c r="AM89" s="50">
        <f>VLOOKUP($U89,AvgGoalStats!$A$3:$AE$998,31,FALSE)</f>
        <v>0.5</v>
      </c>
    </row>
    <row r="90" spans="1:39" ht="14.4" hidden="1" thickTop="1" x14ac:dyDescent="0.3">
      <c r="A90" s="51">
        <f>VLOOKUP($S90,AvgGoalStats!$A$3:$AE$998,5,FALSE)</f>
        <v>1.6666666666666667</v>
      </c>
      <c r="B90" s="50">
        <f>VLOOKUP($S90,AvgGoalStats!$A$3:$AE$998,6,FALSE)</f>
        <v>2</v>
      </c>
      <c r="C90" s="50">
        <f>VLOOKUP($S90,AvgGoalStats!$A$3:$AE$998,8,FALSE)</f>
        <v>0.33333333333333331</v>
      </c>
      <c r="D90" s="50">
        <f>VLOOKUP($S90,AvgGoalStats!$A$3:$AE$998,9,FALSE)</f>
        <v>0.5</v>
      </c>
      <c r="E90" s="50">
        <f>VLOOKUP($S90,AvgGoalStats!$A$3:$AE$998,11,FALSE)</f>
        <v>1.3333333333333333</v>
      </c>
      <c r="F90" s="50">
        <f>VLOOKUP($S90,AvgGoalStats!$A$3:$AE$998,12,FALSE)</f>
        <v>1.5</v>
      </c>
      <c r="G90" s="50">
        <f>VLOOKUP($S90,AvgGoalStats!$A$3:$AE$998,14,FALSE)</f>
        <v>1.3333333333333333</v>
      </c>
      <c r="H90" s="50">
        <f>VLOOKUP($S90,AvgGoalStats!$A$3:$AE$998,15,FALSE)</f>
        <v>1.5</v>
      </c>
      <c r="I90" s="50">
        <f>VLOOKUP($S90,AvgGoalStats!$A$3:$AE$998,17,FALSE)</f>
        <v>0.33333333333333331</v>
      </c>
      <c r="J90" s="50">
        <f>VLOOKUP($S90,AvgGoalStats!$A$3:$AE$998,18,FALSE)</f>
        <v>0.5</v>
      </c>
      <c r="K90" s="50">
        <f>VLOOKUP($S90,AvgGoalStats!$A$3:$AE$998,20,FALSE)</f>
        <v>1</v>
      </c>
      <c r="L90" s="50">
        <f>VLOOKUP($S90,AvgGoalStats!$A$3:$AE$998,21,FALSE)</f>
        <v>1</v>
      </c>
      <c r="M90" s="50">
        <f>VLOOKUP($S90,AvgGoalStats!$A$3:$AE$998,23,FALSE)</f>
        <v>0.33333333333333331</v>
      </c>
      <c r="N90" s="50">
        <f>VLOOKUP($S90,AvgGoalStats!$A$3:$AE$998,24,FALSE)</f>
        <v>0.5</v>
      </c>
      <c r="O90" s="50">
        <f>VLOOKUP($S90,AvgGoalStats!$A$3:$AE$998,26,FALSE)</f>
        <v>0</v>
      </c>
      <c r="P90" s="50">
        <f>VLOOKUP($S90,AvgGoalStats!$A$3:$AE$998,27,FALSE)</f>
        <v>0</v>
      </c>
      <c r="Q90" s="50">
        <f>VLOOKUP($S90,AvgGoalStats!$A$3:$AE$998,29,FALSE)</f>
        <v>0.33333333333333331</v>
      </c>
      <c r="R90" s="50">
        <f>VLOOKUP($S90,AvgGoalStats!$A$3:$AE$998,30,FALSE)</f>
        <v>0.5</v>
      </c>
      <c r="S90" s="53" t="str">
        <f>Fixtures!A90</f>
        <v>Red Star</v>
      </c>
      <c r="T90" s="54">
        <f>Fixtures!D90</f>
        <v>43490</v>
      </c>
      <c r="U90" s="53" t="str">
        <f>Fixtures!B90</f>
        <v>Châteauroux</v>
      </c>
      <c r="V90" s="51">
        <f>VLOOKUP($U90,AvgGoalStats!$A$3:$AE$998,5,FALSE)</f>
        <v>2</v>
      </c>
      <c r="W90" s="50">
        <f>VLOOKUP($U90,AvgGoalStats!$A$3:$AE$998,7,FALSE)</f>
        <v>0</v>
      </c>
      <c r="X90" s="50">
        <f>VLOOKUP($U90,AvgGoalStats!$A$3:$AE$998,8,FALSE)</f>
        <v>1</v>
      </c>
      <c r="Y90" s="50">
        <f>VLOOKUP($U90,AvgGoalStats!$A$3:$AE$998,10,FALSE)</f>
        <v>0</v>
      </c>
      <c r="Z90" s="50">
        <f>VLOOKUP($U90,AvgGoalStats!$A$3:$AE$998,11,FALSE)</f>
        <v>1</v>
      </c>
      <c r="AA90" s="50">
        <f>VLOOKUP($U90,AvgGoalStats!$A$3:$AE$998,13,FALSE)</f>
        <v>0</v>
      </c>
      <c r="AB90" s="50">
        <f>VLOOKUP($U90,AvgGoalStats!$A$3:$AE$998,14,FALSE)</f>
        <v>0.8</v>
      </c>
      <c r="AC90" s="50">
        <f>VLOOKUP($U90,AvgGoalStats!$A$3:$AE$998,16,FALSE)</f>
        <v>0</v>
      </c>
      <c r="AD90" s="50">
        <f>VLOOKUP($U90,AvgGoalStats!$A$3:$AE$998,17,FALSE)</f>
        <v>0.2</v>
      </c>
      <c r="AE90" s="50">
        <f>VLOOKUP($U90,AvgGoalStats!$A$3:$AE$998,19,FALSE)</f>
        <v>0</v>
      </c>
      <c r="AF90" s="50">
        <f>VLOOKUP($U90,AvgGoalStats!$A$3:$AE$998,20,FALSE)</f>
        <v>0.6</v>
      </c>
      <c r="AG90" s="50">
        <f>VLOOKUP($U90,AvgGoalStats!$A$3:$AE$998,22,FALSE)</f>
        <v>0</v>
      </c>
      <c r="AH90" s="50">
        <f>VLOOKUP($U90,AvgGoalStats!$A$3:$AE$998,23,FALSE)</f>
        <v>1.2</v>
      </c>
      <c r="AI90" s="50">
        <f>VLOOKUP($U90,AvgGoalStats!$A$3:$AE$998,25,FALSE)</f>
        <v>0</v>
      </c>
      <c r="AJ90" s="50">
        <f>VLOOKUP($U90,AvgGoalStats!$A$3:$AE$998,26,FALSE)</f>
        <v>0.8</v>
      </c>
      <c r="AK90" s="50">
        <f>VLOOKUP($U90,AvgGoalStats!$A$3:$AE$998,28,FALSE)</f>
        <v>0</v>
      </c>
      <c r="AL90" s="50">
        <f>VLOOKUP($U90,AvgGoalStats!$A$3:$AE$998,29,FALSE)</f>
        <v>0.4</v>
      </c>
      <c r="AM90" s="50">
        <f>VLOOKUP($U90,AvgGoalStats!$A$3:$AE$998,31,FALSE)</f>
        <v>0</v>
      </c>
    </row>
    <row r="91" spans="1:39" ht="14.4" hidden="1" thickTop="1" x14ac:dyDescent="0.3">
      <c r="A91" s="51">
        <f>VLOOKUP($S91,AvgGoalStats!$A$3:$AE$998,5,FALSE)</f>
        <v>2.5</v>
      </c>
      <c r="B91" s="50">
        <f>VLOOKUP($S91,AvgGoalStats!$A$3:$AE$998,6,FALSE)</f>
        <v>2.5</v>
      </c>
      <c r="C91" s="50">
        <f>VLOOKUP($S91,AvgGoalStats!$A$3:$AE$998,8,FALSE)</f>
        <v>0.83333333333333337</v>
      </c>
      <c r="D91" s="50">
        <f>VLOOKUP($S91,AvgGoalStats!$A$3:$AE$998,9,FALSE)</f>
        <v>0.5</v>
      </c>
      <c r="E91" s="50">
        <f>VLOOKUP($S91,AvgGoalStats!$A$3:$AE$998,11,FALSE)</f>
        <v>1.6666666666666667</v>
      </c>
      <c r="F91" s="50">
        <f>VLOOKUP($S91,AvgGoalStats!$A$3:$AE$998,12,FALSE)</f>
        <v>2</v>
      </c>
      <c r="G91" s="50">
        <f>VLOOKUP($S91,AvgGoalStats!$A$3:$AE$998,14,FALSE)</f>
        <v>1.3333333333333333</v>
      </c>
      <c r="H91" s="50">
        <f>VLOOKUP($S91,AvgGoalStats!$A$3:$AE$998,15,FALSE)</f>
        <v>1.5</v>
      </c>
      <c r="I91" s="50">
        <f>VLOOKUP($S91,AvgGoalStats!$A$3:$AE$998,17,FALSE)</f>
        <v>0.5</v>
      </c>
      <c r="J91" s="50">
        <f>VLOOKUP($S91,AvgGoalStats!$A$3:$AE$998,18,FALSE)</f>
        <v>0</v>
      </c>
      <c r="K91" s="50">
        <f>VLOOKUP($S91,AvgGoalStats!$A$3:$AE$998,20,FALSE)</f>
        <v>0.83333333333333337</v>
      </c>
      <c r="L91" s="50">
        <f>VLOOKUP($S91,AvgGoalStats!$A$3:$AE$998,21,FALSE)</f>
        <v>1.5</v>
      </c>
      <c r="M91" s="50">
        <f>VLOOKUP($S91,AvgGoalStats!$A$3:$AE$998,23,FALSE)</f>
        <v>1.1666666666666667</v>
      </c>
      <c r="N91" s="50">
        <f>VLOOKUP($S91,AvgGoalStats!$A$3:$AE$998,24,FALSE)</f>
        <v>1</v>
      </c>
      <c r="O91" s="50">
        <f>VLOOKUP($S91,AvgGoalStats!$A$3:$AE$998,26,FALSE)</f>
        <v>0.33333333333333331</v>
      </c>
      <c r="P91" s="50">
        <f>VLOOKUP($S91,AvgGoalStats!$A$3:$AE$998,27,FALSE)</f>
        <v>0.5</v>
      </c>
      <c r="Q91" s="50">
        <f>VLOOKUP($S91,AvgGoalStats!$A$3:$AE$998,29,FALSE)</f>
        <v>0.83333333333333337</v>
      </c>
      <c r="R91" s="50">
        <f>VLOOKUP($S91,AvgGoalStats!$A$3:$AE$998,30,FALSE)</f>
        <v>0.5</v>
      </c>
      <c r="S91" s="53" t="str">
        <f>Fixtures!A91</f>
        <v>Valenciennes</v>
      </c>
      <c r="T91" s="54">
        <f>Fixtures!D91</f>
        <v>43490</v>
      </c>
      <c r="U91" s="53" t="str">
        <f>Fixtures!B91</f>
        <v>Lorient</v>
      </c>
      <c r="V91" s="51">
        <f>VLOOKUP($U91,AvgGoalStats!$A$3:$AE$998,5,FALSE)</f>
        <v>3</v>
      </c>
      <c r="W91" s="50">
        <f>VLOOKUP($U91,AvgGoalStats!$A$3:$AE$998,7,FALSE)</f>
        <v>3.5</v>
      </c>
      <c r="X91" s="50">
        <f>VLOOKUP($U91,AvgGoalStats!$A$3:$AE$998,8,FALSE)</f>
        <v>1.75</v>
      </c>
      <c r="Y91" s="50">
        <f>VLOOKUP($U91,AvgGoalStats!$A$3:$AE$998,10,FALSE)</f>
        <v>2.5</v>
      </c>
      <c r="Z91" s="50">
        <f>VLOOKUP($U91,AvgGoalStats!$A$3:$AE$998,11,FALSE)</f>
        <v>1.25</v>
      </c>
      <c r="AA91" s="50">
        <f>VLOOKUP($U91,AvgGoalStats!$A$3:$AE$998,13,FALSE)</f>
        <v>1</v>
      </c>
      <c r="AB91" s="50">
        <f>VLOOKUP($U91,AvgGoalStats!$A$3:$AE$998,14,FALSE)</f>
        <v>1.25</v>
      </c>
      <c r="AC91" s="50">
        <f>VLOOKUP($U91,AvgGoalStats!$A$3:$AE$998,16,FALSE)</f>
        <v>1</v>
      </c>
      <c r="AD91" s="50">
        <f>VLOOKUP($U91,AvgGoalStats!$A$3:$AE$998,17,FALSE)</f>
        <v>0.75</v>
      </c>
      <c r="AE91" s="50">
        <f>VLOOKUP($U91,AvgGoalStats!$A$3:$AE$998,19,FALSE)</f>
        <v>0.5</v>
      </c>
      <c r="AF91" s="50">
        <f>VLOOKUP($U91,AvgGoalStats!$A$3:$AE$998,20,FALSE)</f>
        <v>0.5</v>
      </c>
      <c r="AG91" s="50">
        <f>VLOOKUP($U91,AvgGoalStats!$A$3:$AE$998,22,FALSE)</f>
        <v>0.5</v>
      </c>
      <c r="AH91" s="50">
        <f>VLOOKUP($U91,AvgGoalStats!$A$3:$AE$998,23,FALSE)</f>
        <v>1.75</v>
      </c>
      <c r="AI91" s="50">
        <f>VLOOKUP($U91,AvgGoalStats!$A$3:$AE$998,25,FALSE)</f>
        <v>2.5</v>
      </c>
      <c r="AJ91" s="50">
        <f>VLOOKUP($U91,AvgGoalStats!$A$3:$AE$998,26,FALSE)</f>
        <v>1</v>
      </c>
      <c r="AK91" s="50">
        <f>VLOOKUP($U91,AvgGoalStats!$A$3:$AE$998,28,FALSE)</f>
        <v>2</v>
      </c>
      <c r="AL91" s="50">
        <f>VLOOKUP($U91,AvgGoalStats!$A$3:$AE$998,29,FALSE)</f>
        <v>0.75</v>
      </c>
      <c r="AM91" s="50">
        <f>VLOOKUP($U91,AvgGoalStats!$A$3:$AE$998,31,FALSE)</f>
        <v>0.5</v>
      </c>
    </row>
    <row r="92" spans="1:39" ht="14.4" hidden="1" thickTop="1" x14ac:dyDescent="0.3">
      <c r="A92" s="51" t="e">
        <f>VLOOKUP($S92,AvgGoalStats!$A$3:$AE$998,5,FALSE)</f>
        <v>#DIV/0!</v>
      </c>
      <c r="B92" s="50" t="e">
        <f>VLOOKUP($S92,AvgGoalStats!$A$3:$AE$998,6,FALSE)</f>
        <v>#DIV/0!</v>
      </c>
      <c r="C92" s="50" t="e">
        <f>VLOOKUP($S92,AvgGoalStats!$A$3:$AE$998,8,FALSE)</f>
        <v>#DIV/0!</v>
      </c>
      <c r="D92" s="50" t="e">
        <f>VLOOKUP($S92,AvgGoalStats!$A$3:$AE$998,9,FALSE)</f>
        <v>#DIV/0!</v>
      </c>
      <c r="E92" s="50" t="e">
        <f>VLOOKUP($S92,AvgGoalStats!$A$3:$AE$998,11,FALSE)</f>
        <v>#DIV/0!</v>
      </c>
      <c r="F92" s="50" t="e">
        <f>VLOOKUP($S92,AvgGoalStats!$A$3:$AE$998,12,FALSE)</f>
        <v>#DIV/0!</v>
      </c>
      <c r="G92" s="50" t="e">
        <f>VLOOKUP($S92,AvgGoalStats!$A$3:$AE$998,14,FALSE)</f>
        <v>#DIV/0!</v>
      </c>
      <c r="H92" s="50" t="e">
        <f>VLOOKUP($S92,AvgGoalStats!$A$3:$AE$998,15,FALSE)</f>
        <v>#DIV/0!</v>
      </c>
      <c r="I92" s="50" t="e">
        <f>VLOOKUP($S92,AvgGoalStats!$A$3:$AE$998,17,FALSE)</f>
        <v>#DIV/0!</v>
      </c>
      <c r="J92" s="50" t="e">
        <f>VLOOKUP($S92,AvgGoalStats!$A$3:$AE$998,18,FALSE)</f>
        <v>#DIV/0!</v>
      </c>
      <c r="K92" s="50" t="e">
        <f>VLOOKUP($S92,AvgGoalStats!$A$3:$AE$998,20,FALSE)</f>
        <v>#DIV/0!</v>
      </c>
      <c r="L92" s="50" t="e">
        <f>VLOOKUP($S92,AvgGoalStats!$A$3:$AE$998,21,FALSE)</f>
        <v>#DIV/0!</v>
      </c>
      <c r="M92" s="50" t="e">
        <f>VLOOKUP($S92,AvgGoalStats!$A$3:$AE$998,23,FALSE)</f>
        <v>#DIV/0!</v>
      </c>
      <c r="N92" s="50" t="e">
        <f>VLOOKUP($S92,AvgGoalStats!$A$3:$AE$998,24,FALSE)</f>
        <v>#DIV/0!</v>
      </c>
      <c r="O92" s="50" t="e">
        <f>VLOOKUP($S92,AvgGoalStats!$A$3:$AE$998,26,FALSE)</f>
        <v>#DIV/0!</v>
      </c>
      <c r="P92" s="50" t="e">
        <f>VLOOKUP($S92,AvgGoalStats!$A$3:$AE$998,27,FALSE)</f>
        <v>#DIV/0!</v>
      </c>
      <c r="Q92" s="50" t="e">
        <f>VLOOKUP($S92,AvgGoalStats!$A$3:$AE$998,29,FALSE)</f>
        <v>#DIV/0!</v>
      </c>
      <c r="R92" s="50" t="e">
        <f>VLOOKUP($S92,AvgGoalStats!$A$3:$AE$998,30,FALSE)</f>
        <v>#DIV/0!</v>
      </c>
      <c r="S92" s="53" t="str">
        <f>Fixtures!A92</f>
        <v>Real Zaragoza</v>
      </c>
      <c r="T92" s="54">
        <f>Fixtures!D92</f>
        <v>43490</v>
      </c>
      <c r="U92" s="53" t="str">
        <f>Fixtures!B92</f>
        <v>Real Oviedo</v>
      </c>
      <c r="V92" s="51" t="e">
        <f>VLOOKUP($U92,AvgGoalStats!$A$3:$AE$998,5,FALSE)</f>
        <v>#DIV/0!</v>
      </c>
      <c r="W92" s="50" t="e">
        <f>VLOOKUP($U92,AvgGoalStats!$A$3:$AE$998,7,FALSE)</f>
        <v>#DIV/0!</v>
      </c>
      <c r="X92" s="50" t="e">
        <f>VLOOKUP($U92,AvgGoalStats!$A$3:$AE$998,8,FALSE)</f>
        <v>#DIV/0!</v>
      </c>
      <c r="Y92" s="50" t="e">
        <f>VLOOKUP($U92,AvgGoalStats!$A$3:$AE$998,10,FALSE)</f>
        <v>#DIV/0!</v>
      </c>
      <c r="Z92" s="50" t="e">
        <f>VLOOKUP($U92,AvgGoalStats!$A$3:$AE$998,11,FALSE)</f>
        <v>#DIV/0!</v>
      </c>
      <c r="AA92" s="50" t="e">
        <f>VLOOKUP($U92,AvgGoalStats!$A$3:$AE$998,13,FALSE)</f>
        <v>#DIV/0!</v>
      </c>
      <c r="AB92" s="50" t="e">
        <f>VLOOKUP($U92,AvgGoalStats!$A$3:$AE$998,14,FALSE)</f>
        <v>#DIV/0!</v>
      </c>
      <c r="AC92" s="50" t="e">
        <f>VLOOKUP($U92,AvgGoalStats!$A$3:$AE$998,16,FALSE)</f>
        <v>#DIV/0!</v>
      </c>
      <c r="AD92" s="50" t="e">
        <f>VLOOKUP($U92,AvgGoalStats!$A$3:$AE$998,17,FALSE)</f>
        <v>#DIV/0!</v>
      </c>
      <c r="AE92" s="50" t="e">
        <f>VLOOKUP($U92,AvgGoalStats!$A$3:$AE$998,19,FALSE)</f>
        <v>#DIV/0!</v>
      </c>
      <c r="AF92" s="50" t="e">
        <f>VLOOKUP($U92,AvgGoalStats!$A$3:$AE$998,20,FALSE)</f>
        <v>#DIV/0!</v>
      </c>
      <c r="AG92" s="50" t="e">
        <f>VLOOKUP($U92,AvgGoalStats!$A$3:$AE$998,22,FALSE)</f>
        <v>#DIV/0!</v>
      </c>
      <c r="AH92" s="50" t="e">
        <f>VLOOKUP($U92,AvgGoalStats!$A$3:$AE$998,23,FALSE)</f>
        <v>#DIV/0!</v>
      </c>
      <c r="AI92" s="50" t="e">
        <f>VLOOKUP($U92,AvgGoalStats!$A$3:$AE$998,25,FALSE)</f>
        <v>#DIV/0!</v>
      </c>
      <c r="AJ92" s="50" t="e">
        <f>VLOOKUP($U92,AvgGoalStats!$A$3:$AE$998,26,FALSE)</f>
        <v>#DIV/0!</v>
      </c>
      <c r="AK92" s="50" t="e">
        <f>VLOOKUP($U92,AvgGoalStats!$A$3:$AE$998,28,FALSE)</f>
        <v>#DIV/0!</v>
      </c>
      <c r="AL92" s="50" t="e">
        <f>VLOOKUP($U92,AvgGoalStats!$A$3:$AE$998,29,FALSE)</f>
        <v>#DIV/0!</v>
      </c>
      <c r="AM92" s="50" t="e">
        <f>VLOOKUP($U92,AvgGoalStats!$A$3:$AE$998,31,FALSE)</f>
        <v>#DIV/0!</v>
      </c>
    </row>
    <row r="93" spans="1:39" ht="14.4" hidden="1" thickTop="1" x14ac:dyDescent="0.3">
      <c r="A93" s="51" t="e">
        <f>VLOOKUP($S93,AvgGoalStats!$A$3:$AE$998,5,FALSE)</f>
        <v>#DIV/0!</v>
      </c>
      <c r="B93" s="50" t="e">
        <f>VLOOKUP($S93,AvgGoalStats!$A$3:$AE$998,6,FALSE)</f>
        <v>#DIV/0!</v>
      </c>
      <c r="C93" s="50" t="e">
        <f>VLOOKUP($S93,AvgGoalStats!$A$3:$AE$998,8,FALSE)</f>
        <v>#DIV/0!</v>
      </c>
      <c r="D93" s="50" t="e">
        <f>VLOOKUP($S93,AvgGoalStats!$A$3:$AE$998,9,FALSE)</f>
        <v>#DIV/0!</v>
      </c>
      <c r="E93" s="50" t="e">
        <f>VLOOKUP($S93,AvgGoalStats!$A$3:$AE$998,11,FALSE)</f>
        <v>#DIV/0!</v>
      </c>
      <c r="F93" s="50" t="e">
        <f>VLOOKUP($S93,AvgGoalStats!$A$3:$AE$998,12,FALSE)</f>
        <v>#DIV/0!</v>
      </c>
      <c r="G93" s="50" t="e">
        <f>VLOOKUP($S93,AvgGoalStats!$A$3:$AE$998,14,FALSE)</f>
        <v>#DIV/0!</v>
      </c>
      <c r="H93" s="50" t="e">
        <f>VLOOKUP($S93,AvgGoalStats!$A$3:$AE$998,15,FALSE)</f>
        <v>#DIV/0!</v>
      </c>
      <c r="I93" s="50" t="e">
        <f>VLOOKUP($S93,AvgGoalStats!$A$3:$AE$998,17,FALSE)</f>
        <v>#DIV/0!</v>
      </c>
      <c r="J93" s="50" t="e">
        <f>VLOOKUP($S93,AvgGoalStats!$A$3:$AE$998,18,FALSE)</f>
        <v>#DIV/0!</v>
      </c>
      <c r="K93" s="50" t="e">
        <f>VLOOKUP($S93,AvgGoalStats!$A$3:$AE$998,20,FALSE)</f>
        <v>#DIV/0!</v>
      </c>
      <c r="L93" s="50" t="e">
        <f>VLOOKUP($S93,AvgGoalStats!$A$3:$AE$998,21,FALSE)</f>
        <v>#DIV/0!</v>
      </c>
      <c r="M93" s="50" t="e">
        <f>VLOOKUP($S93,AvgGoalStats!$A$3:$AE$998,23,FALSE)</f>
        <v>#DIV/0!</v>
      </c>
      <c r="N93" s="50" t="e">
        <f>VLOOKUP($S93,AvgGoalStats!$A$3:$AE$998,24,FALSE)</f>
        <v>#DIV/0!</v>
      </c>
      <c r="O93" s="50" t="e">
        <f>VLOOKUP($S93,AvgGoalStats!$A$3:$AE$998,26,FALSE)</f>
        <v>#DIV/0!</v>
      </c>
      <c r="P93" s="50" t="e">
        <f>VLOOKUP($S93,AvgGoalStats!$A$3:$AE$998,27,FALSE)</f>
        <v>#DIV/0!</v>
      </c>
      <c r="Q93" s="50" t="e">
        <f>VLOOKUP($S93,AvgGoalStats!$A$3:$AE$998,29,FALSE)</f>
        <v>#DIV/0!</v>
      </c>
      <c r="R93" s="50" t="e">
        <f>VLOOKUP($S93,AvgGoalStats!$A$3:$AE$998,30,FALSE)</f>
        <v>#DIV/0!</v>
      </c>
      <c r="S93" s="53" t="str">
        <f>Fixtures!A93</f>
        <v>Ayr United</v>
      </c>
      <c r="T93" s="54">
        <f>Fixtures!D93</f>
        <v>43490</v>
      </c>
      <c r="U93" s="53" t="str">
        <f>Fixtures!B93</f>
        <v>Dundee United</v>
      </c>
      <c r="V93" s="51" t="e">
        <f>VLOOKUP($U93,AvgGoalStats!$A$3:$AE$998,5,FALSE)</f>
        <v>#DIV/0!</v>
      </c>
      <c r="W93" s="50" t="e">
        <f>VLOOKUP($U93,AvgGoalStats!$A$3:$AE$998,7,FALSE)</f>
        <v>#DIV/0!</v>
      </c>
      <c r="X93" s="50" t="e">
        <f>VLOOKUP($U93,AvgGoalStats!$A$3:$AE$998,8,FALSE)</f>
        <v>#DIV/0!</v>
      </c>
      <c r="Y93" s="50" t="e">
        <f>VLOOKUP($U93,AvgGoalStats!$A$3:$AE$998,10,FALSE)</f>
        <v>#DIV/0!</v>
      </c>
      <c r="Z93" s="50" t="e">
        <f>VLOOKUP($U93,AvgGoalStats!$A$3:$AE$998,11,FALSE)</f>
        <v>#DIV/0!</v>
      </c>
      <c r="AA93" s="50" t="e">
        <f>VLOOKUP($U93,AvgGoalStats!$A$3:$AE$998,13,FALSE)</f>
        <v>#DIV/0!</v>
      </c>
      <c r="AB93" s="50" t="e">
        <f>VLOOKUP($U93,AvgGoalStats!$A$3:$AE$998,14,FALSE)</f>
        <v>#DIV/0!</v>
      </c>
      <c r="AC93" s="50" t="e">
        <f>VLOOKUP($U93,AvgGoalStats!$A$3:$AE$998,16,FALSE)</f>
        <v>#DIV/0!</v>
      </c>
      <c r="AD93" s="50" t="e">
        <f>VLOOKUP($U93,AvgGoalStats!$A$3:$AE$998,17,FALSE)</f>
        <v>#DIV/0!</v>
      </c>
      <c r="AE93" s="50" t="e">
        <f>VLOOKUP($U93,AvgGoalStats!$A$3:$AE$998,19,FALSE)</f>
        <v>#DIV/0!</v>
      </c>
      <c r="AF93" s="50" t="e">
        <f>VLOOKUP($U93,AvgGoalStats!$A$3:$AE$998,20,FALSE)</f>
        <v>#DIV/0!</v>
      </c>
      <c r="AG93" s="50" t="e">
        <f>VLOOKUP($U93,AvgGoalStats!$A$3:$AE$998,22,FALSE)</f>
        <v>#DIV/0!</v>
      </c>
      <c r="AH93" s="50" t="e">
        <f>VLOOKUP($U93,AvgGoalStats!$A$3:$AE$998,23,FALSE)</f>
        <v>#DIV/0!</v>
      </c>
      <c r="AI93" s="50" t="e">
        <f>VLOOKUP($U93,AvgGoalStats!$A$3:$AE$998,25,FALSE)</f>
        <v>#DIV/0!</v>
      </c>
      <c r="AJ93" s="50" t="e">
        <f>VLOOKUP($U93,AvgGoalStats!$A$3:$AE$998,26,FALSE)</f>
        <v>#DIV/0!</v>
      </c>
      <c r="AK93" s="50" t="e">
        <f>VLOOKUP($U93,AvgGoalStats!$A$3:$AE$998,28,FALSE)</f>
        <v>#DIV/0!</v>
      </c>
      <c r="AL93" s="50" t="e">
        <f>VLOOKUP($U93,AvgGoalStats!$A$3:$AE$998,29,FALSE)</f>
        <v>#DIV/0!</v>
      </c>
      <c r="AM93" s="50" t="e">
        <f>VLOOKUP($U93,AvgGoalStats!$A$3:$AE$998,31,FALSE)</f>
        <v>#DIV/0!</v>
      </c>
    </row>
    <row r="94" spans="1:39" ht="14.4" hidden="1" thickTop="1" x14ac:dyDescent="0.3">
      <c r="A94" s="51" t="e">
        <f>VLOOKUP($S94,AvgGoalStats!$A$3:$AE$998,5,FALSE)</f>
        <v>#DIV/0!</v>
      </c>
      <c r="B94" s="50" t="e">
        <f>VLOOKUP($S94,AvgGoalStats!$A$3:$AE$998,6,FALSE)</f>
        <v>#DIV/0!</v>
      </c>
      <c r="C94" s="50" t="e">
        <f>VLOOKUP($S94,AvgGoalStats!$A$3:$AE$998,8,FALSE)</f>
        <v>#DIV/0!</v>
      </c>
      <c r="D94" s="50" t="e">
        <f>VLOOKUP($S94,AvgGoalStats!$A$3:$AE$998,9,FALSE)</f>
        <v>#DIV/0!</v>
      </c>
      <c r="E94" s="50" t="e">
        <f>VLOOKUP($S94,AvgGoalStats!$A$3:$AE$998,11,FALSE)</f>
        <v>#DIV/0!</v>
      </c>
      <c r="F94" s="50" t="e">
        <f>VLOOKUP($S94,AvgGoalStats!$A$3:$AE$998,12,FALSE)</f>
        <v>#DIV/0!</v>
      </c>
      <c r="G94" s="50" t="e">
        <f>VLOOKUP($S94,AvgGoalStats!$A$3:$AE$998,14,FALSE)</f>
        <v>#DIV/0!</v>
      </c>
      <c r="H94" s="50" t="e">
        <f>VLOOKUP($S94,AvgGoalStats!$A$3:$AE$998,15,FALSE)</f>
        <v>#DIV/0!</v>
      </c>
      <c r="I94" s="50" t="e">
        <f>VLOOKUP($S94,AvgGoalStats!$A$3:$AE$998,17,FALSE)</f>
        <v>#DIV/0!</v>
      </c>
      <c r="J94" s="50" t="e">
        <f>VLOOKUP($S94,AvgGoalStats!$A$3:$AE$998,18,FALSE)</f>
        <v>#DIV/0!</v>
      </c>
      <c r="K94" s="50" t="e">
        <f>VLOOKUP($S94,AvgGoalStats!$A$3:$AE$998,20,FALSE)</f>
        <v>#DIV/0!</v>
      </c>
      <c r="L94" s="50" t="e">
        <f>VLOOKUP($S94,AvgGoalStats!$A$3:$AE$998,21,FALSE)</f>
        <v>#DIV/0!</v>
      </c>
      <c r="M94" s="50" t="e">
        <f>VLOOKUP($S94,AvgGoalStats!$A$3:$AE$998,23,FALSE)</f>
        <v>#DIV/0!</v>
      </c>
      <c r="N94" s="50" t="e">
        <f>VLOOKUP($S94,AvgGoalStats!$A$3:$AE$998,24,FALSE)</f>
        <v>#DIV/0!</v>
      </c>
      <c r="O94" s="50" t="e">
        <f>VLOOKUP($S94,AvgGoalStats!$A$3:$AE$998,26,FALSE)</f>
        <v>#DIV/0!</v>
      </c>
      <c r="P94" s="50" t="e">
        <f>VLOOKUP($S94,AvgGoalStats!$A$3:$AE$998,27,FALSE)</f>
        <v>#DIV/0!</v>
      </c>
      <c r="Q94" s="50" t="e">
        <f>VLOOKUP($S94,AvgGoalStats!$A$3:$AE$998,29,FALSE)</f>
        <v>#DIV/0!</v>
      </c>
      <c r="R94" s="50" t="e">
        <f>VLOOKUP($S94,AvgGoalStats!$A$3:$AE$998,30,FALSE)</f>
        <v>#DIV/0!</v>
      </c>
      <c r="S94" s="53" t="str">
        <f>Fixtures!A94</f>
        <v>Brisbane Roar</v>
      </c>
      <c r="T94" s="54">
        <f>Fixtures!D94</f>
        <v>43490</v>
      </c>
      <c r="U94" s="53" t="str">
        <f>Fixtures!B94</f>
        <v>Western Sydney Wanderers</v>
      </c>
      <c r="V94" s="51" t="e">
        <f>VLOOKUP($U94,AvgGoalStats!$A$3:$AE$998,5,FALSE)</f>
        <v>#DIV/0!</v>
      </c>
      <c r="W94" s="50" t="e">
        <f>VLOOKUP($U94,AvgGoalStats!$A$3:$AE$998,7,FALSE)</f>
        <v>#DIV/0!</v>
      </c>
      <c r="X94" s="50" t="e">
        <f>VLOOKUP($U94,AvgGoalStats!$A$3:$AE$998,8,FALSE)</f>
        <v>#DIV/0!</v>
      </c>
      <c r="Y94" s="50" t="e">
        <f>VLOOKUP($U94,AvgGoalStats!$A$3:$AE$998,10,FALSE)</f>
        <v>#DIV/0!</v>
      </c>
      <c r="Z94" s="50" t="e">
        <f>VLOOKUP($U94,AvgGoalStats!$A$3:$AE$998,11,FALSE)</f>
        <v>#DIV/0!</v>
      </c>
      <c r="AA94" s="50" t="e">
        <f>VLOOKUP($U94,AvgGoalStats!$A$3:$AE$998,13,FALSE)</f>
        <v>#DIV/0!</v>
      </c>
      <c r="AB94" s="50" t="e">
        <f>VLOOKUP($U94,AvgGoalStats!$A$3:$AE$998,14,FALSE)</f>
        <v>#DIV/0!</v>
      </c>
      <c r="AC94" s="50" t="e">
        <f>VLOOKUP($U94,AvgGoalStats!$A$3:$AE$998,16,FALSE)</f>
        <v>#DIV/0!</v>
      </c>
      <c r="AD94" s="50" t="e">
        <f>VLOOKUP($U94,AvgGoalStats!$A$3:$AE$998,17,FALSE)</f>
        <v>#DIV/0!</v>
      </c>
      <c r="AE94" s="50" t="e">
        <f>VLOOKUP($U94,AvgGoalStats!$A$3:$AE$998,19,FALSE)</f>
        <v>#DIV/0!</v>
      </c>
      <c r="AF94" s="50" t="e">
        <f>VLOOKUP($U94,AvgGoalStats!$A$3:$AE$998,20,FALSE)</f>
        <v>#DIV/0!</v>
      </c>
      <c r="AG94" s="50" t="e">
        <f>VLOOKUP($U94,AvgGoalStats!$A$3:$AE$998,22,FALSE)</f>
        <v>#DIV/0!</v>
      </c>
      <c r="AH94" s="50" t="e">
        <f>VLOOKUP($U94,AvgGoalStats!$A$3:$AE$998,23,FALSE)</f>
        <v>#DIV/0!</v>
      </c>
      <c r="AI94" s="50" t="e">
        <f>VLOOKUP($U94,AvgGoalStats!$A$3:$AE$998,25,FALSE)</f>
        <v>#DIV/0!</v>
      </c>
      <c r="AJ94" s="50" t="e">
        <f>VLOOKUP($U94,AvgGoalStats!$A$3:$AE$998,26,FALSE)</f>
        <v>#DIV/0!</v>
      </c>
      <c r="AK94" s="50" t="e">
        <f>VLOOKUP($U94,AvgGoalStats!$A$3:$AE$998,28,FALSE)</f>
        <v>#DIV/0!</v>
      </c>
      <c r="AL94" s="50" t="e">
        <f>VLOOKUP($U94,AvgGoalStats!$A$3:$AE$998,29,FALSE)</f>
        <v>#DIV/0!</v>
      </c>
      <c r="AM94" s="50" t="e">
        <f>VLOOKUP($U94,AvgGoalStats!$A$3:$AE$998,31,FALSE)</f>
        <v>#DIV/0!</v>
      </c>
    </row>
    <row r="95" spans="1:39" ht="14.4" hidden="1" thickTop="1" x14ac:dyDescent="0.3">
      <c r="A95" s="51" t="e">
        <f>VLOOKUP($S95,AvgGoalStats!$A$3:$AE$998,5,FALSE)</f>
        <v>#N/A</v>
      </c>
      <c r="B95" s="50" t="e">
        <f>VLOOKUP($S95,AvgGoalStats!$A$3:$AE$998,6,FALSE)</f>
        <v>#N/A</v>
      </c>
      <c r="C95" s="50" t="e">
        <f>VLOOKUP($S95,AvgGoalStats!$A$3:$AE$998,8,FALSE)</f>
        <v>#N/A</v>
      </c>
      <c r="D95" s="50" t="e">
        <f>VLOOKUP($S95,AvgGoalStats!$A$3:$AE$998,9,FALSE)</f>
        <v>#N/A</v>
      </c>
      <c r="E95" s="50" t="e">
        <f>VLOOKUP($S95,AvgGoalStats!$A$3:$AE$998,11,FALSE)</f>
        <v>#N/A</v>
      </c>
      <c r="F95" s="50" t="e">
        <f>VLOOKUP($S95,AvgGoalStats!$A$3:$AE$998,12,FALSE)</f>
        <v>#N/A</v>
      </c>
      <c r="G95" s="50" t="e">
        <f>VLOOKUP($S95,AvgGoalStats!$A$3:$AE$998,14,FALSE)</f>
        <v>#N/A</v>
      </c>
      <c r="H95" s="50" t="e">
        <f>VLOOKUP($S95,AvgGoalStats!$A$3:$AE$998,15,FALSE)</f>
        <v>#N/A</v>
      </c>
      <c r="I95" s="50" t="e">
        <f>VLOOKUP($S95,AvgGoalStats!$A$3:$AE$998,17,FALSE)</f>
        <v>#N/A</v>
      </c>
      <c r="J95" s="50" t="e">
        <f>VLOOKUP($S95,AvgGoalStats!$A$3:$AE$998,18,FALSE)</f>
        <v>#N/A</v>
      </c>
      <c r="K95" s="50" t="e">
        <f>VLOOKUP($S95,AvgGoalStats!$A$3:$AE$998,20,FALSE)</f>
        <v>#N/A</v>
      </c>
      <c r="L95" s="50" t="e">
        <f>VLOOKUP($S95,AvgGoalStats!$A$3:$AE$998,21,FALSE)</f>
        <v>#N/A</v>
      </c>
      <c r="M95" s="50" t="e">
        <f>VLOOKUP($S95,AvgGoalStats!$A$3:$AE$998,23,FALSE)</f>
        <v>#N/A</v>
      </c>
      <c r="N95" s="50" t="e">
        <f>VLOOKUP($S95,AvgGoalStats!$A$3:$AE$998,24,FALSE)</f>
        <v>#N/A</v>
      </c>
      <c r="O95" s="50" t="e">
        <f>VLOOKUP($S95,AvgGoalStats!$A$3:$AE$998,26,FALSE)</f>
        <v>#N/A</v>
      </c>
      <c r="P95" s="50" t="e">
        <f>VLOOKUP($S95,AvgGoalStats!$A$3:$AE$998,27,FALSE)</f>
        <v>#N/A</v>
      </c>
      <c r="Q95" s="50" t="e">
        <f>VLOOKUP($S95,AvgGoalStats!$A$3:$AE$998,29,FALSE)</f>
        <v>#N/A</v>
      </c>
      <c r="R95" s="50" t="e">
        <f>VLOOKUP($S95,AvgGoalStats!$A$3:$AE$998,30,FALSE)</f>
        <v>#N/A</v>
      </c>
      <c r="S95" s="53" t="str">
        <f>Fixtures!A95</f>
        <v>Antwerp</v>
      </c>
      <c r="T95" s="54">
        <f>Fixtures!D95</f>
        <v>43490</v>
      </c>
      <c r="U95" s="53" t="str">
        <f>Fixtures!B95</f>
        <v>Standard Liège</v>
      </c>
      <c r="V95" s="51" t="e">
        <f>VLOOKUP($U95,AvgGoalStats!$A$3:$AE$998,5,FALSE)</f>
        <v>#N/A</v>
      </c>
      <c r="W95" s="50" t="e">
        <f>VLOOKUP($U95,AvgGoalStats!$A$3:$AE$998,7,FALSE)</f>
        <v>#N/A</v>
      </c>
      <c r="X95" s="50" t="e">
        <f>VLOOKUP($U95,AvgGoalStats!$A$3:$AE$998,8,FALSE)</f>
        <v>#N/A</v>
      </c>
      <c r="Y95" s="50" t="e">
        <f>VLOOKUP($U95,AvgGoalStats!$A$3:$AE$998,10,FALSE)</f>
        <v>#N/A</v>
      </c>
      <c r="Z95" s="50" t="e">
        <f>VLOOKUP($U95,AvgGoalStats!$A$3:$AE$998,11,FALSE)</f>
        <v>#N/A</v>
      </c>
      <c r="AA95" s="50" t="e">
        <f>VLOOKUP($U95,AvgGoalStats!$A$3:$AE$998,13,FALSE)</f>
        <v>#N/A</v>
      </c>
      <c r="AB95" s="50" t="e">
        <f>VLOOKUP($U95,AvgGoalStats!$A$3:$AE$998,14,FALSE)</f>
        <v>#N/A</v>
      </c>
      <c r="AC95" s="50" t="e">
        <f>VLOOKUP($U95,AvgGoalStats!$A$3:$AE$998,16,FALSE)</f>
        <v>#N/A</v>
      </c>
      <c r="AD95" s="50" t="e">
        <f>VLOOKUP($U95,AvgGoalStats!$A$3:$AE$998,17,FALSE)</f>
        <v>#N/A</v>
      </c>
      <c r="AE95" s="50" t="e">
        <f>VLOOKUP($U95,AvgGoalStats!$A$3:$AE$998,19,FALSE)</f>
        <v>#N/A</v>
      </c>
      <c r="AF95" s="50" t="e">
        <f>VLOOKUP($U95,AvgGoalStats!$A$3:$AE$998,20,FALSE)</f>
        <v>#N/A</v>
      </c>
      <c r="AG95" s="50" t="e">
        <f>VLOOKUP($U95,AvgGoalStats!$A$3:$AE$998,22,FALSE)</f>
        <v>#N/A</v>
      </c>
      <c r="AH95" s="50" t="e">
        <f>VLOOKUP($U95,AvgGoalStats!$A$3:$AE$998,23,FALSE)</f>
        <v>#N/A</v>
      </c>
      <c r="AI95" s="50" t="e">
        <f>VLOOKUP($U95,AvgGoalStats!$A$3:$AE$998,25,FALSE)</f>
        <v>#N/A</v>
      </c>
      <c r="AJ95" s="50" t="e">
        <f>VLOOKUP($U95,AvgGoalStats!$A$3:$AE$998,26,FALSE)</f>
        <v>#N/A</v>
      </c>
      <c r="AK95" s="50" t="e">
        <f>VLOOKUP($U95,AvgGoalStats!$A$3:$AE$998,28,FALSE)</f>
        <v>#N/A</v>
      </c>
      <c r="AL95" s="50" t="e">
        <f>VLOOKUP($U95,AvgGoalStats!$A$3:$AE$998,29,FALSE)</f>
        <v>#N/A</v>
      </c>
      <c r="AM95" s="50" t="e">
        <f>VLOOKUP($U95,AvgGoalStats!$A$3:$AE$998,31,FALSE)</f>
        <v>#N/A</v>
      </c>
    </row>
    <row r="96" spans="1:39" ht="14.4" hidden="1" thickTop="1" x14ac:dyDescent="0.3">
      <c r="A96" s="51">
        <f>VLOOKUP($S96,AvgGoalStats!$A$3:$AE$998,5,FALSE)</f>
        <v>3.1</v>
      </c>
      <c r="B96" s="50">
        <f>VLOOKUP($S96,AvgGoalStats!$A$3:$AE$998,6,FALSE)</f>
        <v>4</v>
      </c>
      <c r="C96" s="50">
        <f>VLOOKUP($S96,AvgGoalStats!$A$3:$AE$998,8,FALSE)</f>
        <v>1.5</v>
      </c>
      <c r="D96" s="50">
        <f>VLOOKUP($S96,AvgGoalStats!$A$3:$AE$998,9,FALSE)</f>
        <v>1.9</v>
      </c>
      <c r="E96" s="50">
        <f>VLOOKUP($S96,AvgGoalStats!$A$3:$AE$998,11,FALSE)</f>
        <v>1.6</v>
      </c>
      <c r="F96" s="50">
        <f>VLOOKUP($S96,AvgGoalStats!$A$3:$AE$998,12,FALSE)</f>
        <v>2.1</v>
      </c>
      <c r="G96" s="50">
        <f>VLOOKUP($S96,AvgGoalStats!$A$3:$AE$998,14,FALSE)</f>
        <v>1.2</v>
      </c>
      <c r="H96" s="50">
        <f>VLOOKUP($S96,AvgGoalStats!$A$3:$AE$998,15,FALSE)</f>
        <v>1.5</v>
      </c>
      <c r="I96" s="50">
        <f>VLOOKUP($S96,AvgGoalStats!$A$3:$AE$998,17,FALSE)</f>
        <v>0.55000000000000004</v>
      </c>
      <c r="J96" s="50">
        <f>VLOOKUP($S96,AvgGoalStats!$A$3:$AE$998,18,FALSE)</f>
        <v>0.8</v>
      </c>
      <c r="K96" s="50">
        <f>VLOOKUP($S96,AvgGoalStats!$A$3:$AE$998,20,FALSE)</f>
        <v>0.65</v>
      </c>
      <c r="L96" s="50">
        <f>VLOOKUP($S96,AvgGoalStats!$A$3:$AE$998,21,FALSE)</f>
        <v>0.7</v>
      </c>
      <c r="M96" s="50">
        <f>VLOOKUP($S96,AvgGoalStats!$A$3:$AE$998,23,FALSE)</f>
        <v>1.9</v>
      </c>
      <c r="N96" s="50">
        <f>VLOOKUP($S96,AvgGoalStats!$A$3:$AE$998,24,FALSE)</f>
        <v>2.5</v>
      </c>
      <c r="O96" s="50">
        <f>VLOOKUP($S96,AvgGoalStats!$A$3:$AE$998,26,FALSE)</f>
        <v>0.95</v>
      </c>
      <c r="P96" s="50">
        <f>VLOOKUP($S96,AvgGoalStats!$A$3:$AE$998,27,FALSE)</f>
        <v>1.1000000000000001</v>
      </c>
      <c r="Q96" s="50">
        <f>VLOOKUP($S96,AvgGoalStats!$A$3:$AE$998,29,FALSE)</f>
        <v>0.95</v>
      </c>
      <c r="R96" s="50">
        <f>VLOOKUP($S96,AvgGoalStats!$A$3:$AE$998,30,FALSE)</f>
        <v>1.4</v>
      </c>
      <c r="S96" s="53" t="str">
        <f>Fixtures!A96</f>
        <v>Sassuolo</v>
      </c>
      <c r="T96" s="54">
        <f>Fixtures!D96</f>
        <v>43491</v>
      </c>
      <c r="U96" s="53" t="str">
        <f>Fixtures!B96</f>
        <v>Cagliari</v>
      </c>
      <c r="V96" s="51">
        <f>VLOOKUP($U96,AvgGoalStats!$A$3:$AE$998,5,FALSE)</f>
        <v>2.2105263157894739</v>
      </c>
      <c r="W96" s="50">
        <f>VLOOKUP($U96,AvgGoalStats!$A$3:$AE$998,7,FALSE)</f>
        <v>2.5</v>
      </c>
      <c r="X96" s="50">
        <f>VLOOKUP($U96,AvgGoalStats!$A$3:$AE$998,8,FALSE)</f>
        <v>0.89473684210526316</v>
      </c>
      <c r="Y96" s="50">
        <f>VLOOKUP($U96,AvgGoalStats!$A$3:$AE$998,10,FALSE)</f>
        <v>0.7</v>
      </c>
      <c r="Z96" s="50">
        <f>VLOOKUP($U96,AvgGoalStats!$A$3:$AE$998,11,FALSE)</f>
        <v>1.3157894736842106</v>
      </c>
      <c r="AA96" s="50">
        <f>VLOOKUP($U96,AvgGoalStats!$A$3:$AE$998,13,FALSE)</f>
        <v>1.8</v>
      </c>
      <c r="AB96" s="50">
        <f>VLOOKUP($U96,AvgGoalStats!$A$3:$AE$998,14,FALSE)</f>
        <v>1</v>
      </c>
      <c r="AC96" s="50">
        <f>VLOOKUP($U96,AvgGoalStats!$A$3:$AE$998,16,FALSE)</f>
        <v>1.2</v>
      </c>
      <c r="AD96" s="50">
        <f>VLOOKUP($U96,AvgGoalStats!$A$3:$AE$998,17,FALSE)</f>
        <v>0.36842105263157893</v>
      </c>
      <c r="AE96" s="50">
        <f>VLOOKUP($U96,AvgGoalStats!$A$3:$AE$998,19,FALSE)</f>
        <v>0.2</v>
      </c>
      <c r="AF96" s="50">
        <f>VLOOKUP($U96,AvgGoalStats!$A$3:$AE$998,20,FALSE)</f>
        <v>0.63157894736842102</v>
      </c>
      <c r="AG96" s="50">
        <f>VLOOKUP($U96,AvgGoalStats!$A$3:$AE$998,22,FALSE)</f>
        <v>1</v>
      </c>
      <c r="AH96" s="50">
        <f>VLOOKUP($U96,AvgGoalStats!$A$3:$AE$998,23,FALSE)</f>
        <v>1.2105263157894737</v>
      </c>
      <c r="AI96" s="50">
        <f>VLOOKUP($U96,AvgGoalStats!$A$3:$AE$998,25,FALSE)</f>
        <v>1.3</v>
      </c>
      <c r="AJ96" s="50">
        <f>VLOOKUP($U96,AvgGoalStats!$A$3:$AE$998,26,FALSE)</f>
        <v>0.52631578947368418</v>
      </c>
      <c r="AK96" s="50">
        <f>VLOOKUP($U96,AvgGoalStats!$A$3:$AE$998,28,FALSE)</f>
        <v>0.5</v>
      </c>
      <c r="AL96" s="50">
        <f>VLOOKUP($U96,AvgGoalStats!$A$3:$AE$998,29,FALSE)</f>
        <v>0.68421052631578949</v>
      </c>
      <c r="AM96" s="50">
        <f>VLOOKUP($U96,AvgGoalStats!$A$3:$AE$998,31,FALSE)</f>
        <v>0.8</v>
      </c>
    </row>
    <row r="97" spans="1:39" ht="14.4" hidden="1" thickTop="1" x14ac:dyDescent="0.3">
      <c r="A97" s="51">
        <f>VLOOKUP($S97,AvgGoalStats!$A$3:$AE$998,5,FALSE)</f>
        <v>2.4210526315789473</v>
      </c>
      <c r="B97" s="50">
        <f>VLOOKUP($S97,AvgGoalStats!$A$3:$AE$998,6,FALSE)</f>
        <v>2.8</v>
      </c>
      <c r="C97" s="50">
        <f>VLOOKUP($S97,AvgGoalStats!$A$3:$AE$998,8,FALSE)</f>
        <v>1.368421052631579</v>
      </c>
      <c r="D97" s="50">
        <f>VLOOKUP($S97,AvgGoalStats!$A$3:$AE$998,9,FALSE)</f>
        <v>1.6</v>
      </c>
      <c r="E97" s="50">
        <f>VLOOKUP($S97,AvgGoalStats!$A$3:$AE$998,11,FALSE)</f>
        <v>1.0526315789473684</v>
      </c>
      <c r="F97" s="50">
        <f>VLOOKUP($S97,AvgGoalStats!$A$3:$AE$998,12,FALSE)</f>
        <v>1.2</v>
      </c>
      <c r="G97" s="50">
        <f>VLOOKUP($S97,AvgGoalStats!$A$3:$AE$998,14,FALSE)</f>
        <v>0.84210526315789469</v>
      </c>
      <c r="H97" s="50">
        <f>VLOOKUP($S97,AvgGoalStats!$A$3:$AE$998,15,FALSE)</f>
        <v>1.2</v>
      </c>
      <c r="I97" s="50">
        <f>VLOOKUP($S97,AvgGoalStats!$A$3:$AE$998,17,FALSE)</f>
        <v>0.57894736842105265</v>
      </c>
      <c r="J97" s="50">
        <f>VLOOKUP($S97,AvgGoalStats!$A$3:$AE$998,18,FALSE)</f>
        <v>0.8</v>
      </c>
      <c r="K97" s="50">
        <f>VLOOKUP($S97,AvgGoalStats!$A$3:$AE$998,20,FALSE)</f>
        <v>0.26315789473684209</v>
      </c>
      <c r="L97" s="50">
        <f>VLOOKUP($S97,AvgGoalStats!$A$3:$AE$998,21,FALSE)</f>
        <v>0.4</v>
      </c>
      <c r="M97" s="50">
        <f>VLOOKUP($S97,AvgGoalStats!$A$3:$AE$998,23,FALSE)</f>
        <v>1.5789473684210527</v>
      </c>
      <c r="N97" s="50">
        <f>VLOOKUP($S97,AvgGoalStats!$A$3:$AE$998,24,FALSE)</f>
        <v>1.6</v>
      </c>
      <c r="O97" s="50">
        <f>VLOOKUP($S97,AvgGoalStats!$A$3:$AE$998,26,FALSE)</f>
        <v>0.78947368421052633</v>
      </c>
      <c r="P97" s="50">
        <f>VLOOKUP($S97,AvgGoalStats!$A$3:$AE$998,27,FALSE)</f>
        <v>0.8</v>
      </c>
      <c r="Q97" s="50">
        <f>VLOOKUP($S97,AvgGoalStats!$A$3:$AE$998,29,FALSE)</f>
        <v>0.78947368421052633</v>
      </c>
      <c r="R97" s="50">
        <f>VLOOKUP($S97,AvgGoalStats!$A$3:$AE$998,30,FALSE)</f>
        <v>0.8</v>
      </c>
      <c r="S97" s="53" t="str">
        <f>Fixtures!A97</f>
        <v>Milan</v>
      </c>
      <c r="T97" s="54">
        <f>Fixtures!D97</f>
        <v>43491</v>
      </c>
      <c r="U97" s="53" t="str">
        <f>Fixtures!B97</f>
        <v>Napoli</v>
      </c>
      <c r="V97" s="51">
        <f>VLOOKUP($U97,AvgGoalStats!$A$3:$AE$998,5,FALSE)</f>
        <v>2.8421052631578947</v>
      </c>
      <c r="W97" s="50">
        <f>VLOOKUP($U97,AvgGoalStats!$A$3:$AE$998,7,FALSE)</f>
        <v>2.7777777777777777</v>
      </c>
      <c r="X97" s="50">
        <f>VLOOKUP($U97,AvgGoalStats!$A$3:$AE$998,8,FALSE)</f>
        <v>1.9473684210526316</v>
      </c>
      <c r="Y97" s="50">
        <f>VLOOKUP($U97,AvgGoalStats!$A$3:$AE$998,10,FALSE)</f>
        <v>1.5555555555555556</v>
      </c>
      <c r="Z97" s="50">
        <f>VLOOKUP($U97,AvgGoalStats!$A$3:$AE$998,11,FALSE)</f>
        <v>0.89473684210526316</v>
      </c>
      <c r="AA97" s="50">
        <f>VLOOKUP($U97,AvgGoalStats!$A$3:$AE$998,13,FALSE)</f>
        <v>1.2222222222222223</v>
      </c>
      <c r="AB97" s="50">
        <f>VLOOKUP($U97,AvgGoalStats!$A$3:$AE$998,14,FALSE)</f>
        <v>1.1578947368421053</v>
      </c>
      <c r="AC97" s="50">
        <f>VLOOKUP($U97,AvgGoalStats!$A$3:$AE$998,16,FALSE)</f>
        <v>1.2222222222222223</v>
      </c>
      <c r="AD97" s="50">
        <f>VLOOKUP($U97,AvgGoalStats!$A$3:$AE$998,17,FALSE)</f>
        <v>0.73684210526315785</v>
      </c>
      <c r="AE97" s="50">
        <f>VLOOKUP($U97,AvgGoalStats!$A$3:$AE$998,19,FALSE)</f>
        <v>0.66666666666666663</v>
      </c>
      <c r="AF97" s="50">
        <f>VLOOKUP($U97,AvgGoalStats!$A$3:$AE$998,20,FALSE)</f>
        <v>0.42105263157894735</v>
      </c>
      <c r="AG97" s="50">
        <f>VLOOKUP($U97,AvgGoalStats!$A$3:$AE$998,22,FALSE)</f>
        <v>0.55555555555555558</v>
      </c>
      <c r="AH97" s="50">
        <f>VLOOKUP($U97,AvgGoalStats!$A$3:$AE$998,23,FALSE)</f>
        <v>1.6842105263157894</v>
      </c>
      <c r="AI97" s="50">
        <f>VLOOKUP($U97,AvgGoalStats!$A$3:$AE$998,25,FALSE)</f>
        <v>1.5555555555555556</v>
      </c>
      <c r="AJ97" s="50">
        <f>VLOOKUP($U97,AvgGoalStats!$A$3:$AE$998,26,FALSE)</f>
        <v>1.2105263157894737</v>
      </c>
      <c r="AK97" s="50">
        <f>VLOOKUP($U97,AvgGoalStats!$A$3:$AE$998,28,FALSE)</f>
        <v>0.88888888888888884</v>
      </c>
      <c r="AL97" s="50">
        <f>VLOOKUP($U97,AvgGoalStats!$A$3:$AE$998,29,FALSE)</f>
        <v>0.47368421052631576</v>
      </c>
      <c r="AM97" s="50">
        <f>VLOOKUP($U97,AvgGoalStats!$A$3:$AE$998,31,FALSE)</f>
        <v>0.66666666666666663</v>
      </c>
    </row>
    <row r="98" spans="1:39" ht="14.4" hidden="1" thickTop="1" x14ac:dyDescent="0.3">
      <c r="A98" s="51">
        <f>VLOOKUP($S98,AvgGoalStats!$A$3:$AE$998,5,FALSE)</f>
        <v>2.8947368421052633</v>
      </c>
      <c r="B98" s="50">
        <f>VLOOKUP($S98,AvgGoalStats!$A$3:$AE$998,6,FALSE)</f>
        <v>2.5555555555555554</v>
      </c>
      <c r="C98" s="50">
        <f>VLOOKUP($S98,AvgGoalStats!$A$3:$AE$998,8,FALSE)</f>
        <v>1.6842105263157894</v>
      </c>
      <c r="D98" s="50">
        <f>VLOOKUP($S98,AvgGoalStats!$A$3:$AE$998,9,FALSE)</f>
        <v>1.6666666666666667</v>
      </c>
      <c r="E98" s="50">
        <f>VLOOKUP($S98,AvgGoalStats!$A$3:$AE$998,11,FALSE)</f>
        <v>1.2105263157894737</v>
      </c>
      <c r="F98" s="50">
        <f>VLOOKUP($S98,AvgGoalStats!$A$3:$AE$998,12,FALSE)</f>
        <v>0.88888888888888884</v>
      </c>
      <c r="G98" s="50">
        <f>VLOOKUP($S98,AvgGoalStats!$A$3:$AE$998,14,FALSE)</f>
        <v>1.3157894736842106</v>
      </c>
      <c r="H98" s="50">
        <f>VLOOKUP($S98,AvgGoalStats!$A$3:$AE$998,15,FALSE)</f>
        <v>1.2222222222222223</v>
      </c>
      <c r="I98" s="50">
        <f>VLOOKUP($S98,AvgGoalStats!$A$3:$AE$998,17,FALSE)</f>
        <v>0.68421052631578949</v>
      </c>
      <c r="J98" s="50">
        <f>VLOOKUP($S98,AvgGoalStats!$A$3:$AE$998,18,FALSE)</f>
        <v>0.66666666666666663</v>
      </c>
      <c r="K98" s="50">
        <f>VLOOKUP($S98,AvgGoalStats!$A$3:$AE$998,20,FALSE)</f>
        <v>0.63157894736842102</v>
      </c>
      <c r="L98" s="50">
        <f>VLOOKUP($S98,AvgGoalStats!$A$3:$AE$998,21,FALSE)</f>
        <v>0.55555555555555558</v>
      </c>
      <c r="M98" s="50">
        <f>VLOOKUP($S98,AvgGoalStats!$A$3:$AE$998,23,FALSE)</f>
        <v>1.5789473684210527</v>
      </c>
      <c r="N98" s="50">
        <f>VLOOKUP($S98,AvgGoalStats!$A$3:$AE$998,24,FALSE)</f>
        <v>1.3333333333333333</v>
      </c>
      <c r="O98" s="50">
        <f>VLOOKUP($S98,AvgGoalStats!$A$3:$AE$998,26,FALSE)</f>
        <v>1</v>
      </c>
      <c r="P98" s="50">
        <f>VLOOKUP($S98,AvgGoalStats!$A$3:$AE$998,27,FALSE)</f>
        <v>1</v>
      </c>
      <c r="Q98" s="50">
        <f>VLOOKUP($S98,AvgGoalStats!$A$3:$AE$998,29,FALSE)</f>
        <v>0.57894736842105265</v>
      </c>
      <c r="R98" s="50">
        <f>VLOOKUP($S98,AvgGoalStats!$A$3:$AE$998,30,FALSE)</f>
        <v>0.33333333333333331</v>
      </c>
      <c r="S98" s="53" t="str">
        <f>Fixtures!A98</f>
        <v>Sampdoria</v>
      </c>
      <c r="T98" s="54">
        <f>Fixtures!D98</f>
        <v>43491</v>
      </c>
      <c r="U98" s="53" t="str">
        <f>Fixtures!B98</f>
        <v>Udinese</v>
      </c>
      <c r="V98" s="51">
        <f>VLOOKUP($U98,AvgGoalStats!$A$3:$AE$998,5,FALSE)</f>
        <v>2.1</v>
      </c>
      <c r="W98" s="50">
        <f>VLOOKUP($U98,AvgGoalStats!$A$3:$AE$998,7,FALSE)</f>
        <v>2</v>
      </c>
      <c r="X98" s="50">
        <f>VLOOKUP($U98,AvgGoalStats!$A$3:$AE$998,8,FALSE)</f>
        <v>0.85</v>
      </c>
      <c r="Y98" s="50">
        <f>VLOOKUP($U98,AvgGoalStats!$A$3:$AE$998,10,FALSE)</f>
        <v>0.88888888888888884</v>
      </c>
      <c r="Z98" s="50">
        <f>VLOOKUP($U98,AvgGoalStats!$A$3:$AE$998,11,FALSE)</f>
        <v>1.25</v>
      </c>
      <c r="AA98" s="50">
        <f>VLOOKUP($U98,AvgGoalStats!$A$3:$AE$998,13,FALSE)</f>
        <v>1.1111111111111112</v>
      </c>
      <c r="AB98" s="50">
        <f>VLOOKUP($U98,AvgGoalStats!$A$3:$AE$998,14,FALSE)</f>
        <v>0.75</v>
      </c>
      <c r="AC98" s="50">
        <f>VLOOKUP($U98,AvgGoalStats!$A$3:$AE$998,16,FALSE)</f>
        <v>0.55555555555555558</v>
      </c>
      <c r="AD98" s="50">
        <f>VLOOKUP($U98,AvgGoalStats!$A$3:$AE$998,17,FALSE)</f>
        <v>0.3</v>
      </c>
      <c r="AE98" s="50">
        <f>VLOOKUP($U98,AvgGoalStats!$A$3:$AE$998,19,FALSE)</f>
        <v>0.1111111111111111</v>
      </c>
      <c r="AF98" s="50">
        <f>VLOOKUP($U98,AvgGoalStats!$A$3:$AE$998,20,FALSE)</f>
        <v>0.45</v>
      </c>
      <c r="AG98" s="50">
        <f>VLOOKUP($U98,AvgGoalStats!$A$3:$AE$998,22,FALSE)</f>
        <v>0.44444444444444442</v>
      </c>
      <c r="AH98" s="50">
        <f>VLOOKUP($U98,AvgGoalStats!$A$3:$AE$998,23,FALSE)</f>
        <v>1.35</v>
      </c>
      <c r="AI98" s="50">
        <f>VLOOKUP($U98,AvgGoalStats!$A$3:$AE$998,25,FALSE)</f>
        <v>1.4444444444444444</v>
      </c>
      <c r="AJ98" s="50">
        <f>VLOOKUP($U98,AvgGoalStats!$A$3:$AE$998,26,FALSE)</f>
        <v>0.55000000000000004</v>
      </c>
      <c r="AK98" s="50">
        <f>VLOOKUP($U98,AvgGoalStats!$A$3:$AE$998,28,FALSE)</f>
        <v>0.77777777777777779</v>
      </c>
      <c r="AL98" s="50">
        <f>VLOOKUP($U98,AvgGoalStats!$A$3:$AE$998,29,FALSE)</f>
        <v>0.8</v>
      </c>
      <c r="AM98" s="50">
        <f>VLOOKUP($U98,AvgGoalStats!$A$3:$AE$998,31,FALSE)</f>
        <v>0.66666666666666663</v>
      </c>
    </row>
    <row r="99" spans="1:39" ht="14.4" hidden="1" thickTop="1" x14ac:dyDescent="0.3">
      <c r="A99" s="51">
        <f>VLOOKUP($S99,AvgGoalStats!$A$3:$AE$998,5,FALSE)</f>
        <v>3.9444444444444446</v>
      </c>
      <c r="B99" s="50">
        <f>VLOOKUP($S99,AvgGoalStats!$A$3:$AE$998,6,FALSE)</f>
        <v>4.25</v>
      </c>
      <c r="C99" s="50">
        <f>VLOOKUP($S99,AvgGoalStats!$A$3:$AE$998,8,FALSE)</f>
        <v>1.8333333333333333</v>
      </c>
      <c r="D99" s="50">
        <f>VLOOKUP($S99,AvgGoalStats!$A$3:$AE$998,9,FALSE)</f>
        <v>2.625</v>
      </c>
      <c r="E99" s="50">
        <f>VLOOKUP($S99,AvgGoalStats!$A$3:$AE$998,11,FALSE)</f>
        <v>2.1111111111111112</v>
      </c>
      <c r="F99" s="50">
        <f>VLOOKUP($S99,AvgGoalStats!$A$3:$AE$998,12,FALSE)</f>
        <v>1.625</v>
      </c>
      <c r="G99" s="50">
        <f>VLOOKUP($S99,AvgGoalStats!$A$3:$AE$998,14,FALSE)</f>
        <v>1.7777777777777777</v>
      </c>
      <c r="H99" s="50">
        <f>VLOOKUP($S99,AvgGoalStats!$A$3:$AE$998,15,FALSE)</f>
        <v>1.875</v>
      </c>
      <c r="I99" s="50">
        <f>VLOOKUP($S99,AvgGoalStats!$A$3:$AE$998,17,FALSE)</f>
        <v>0.72222222222222221</v>
      </c>
      <c r="J99" s="50">
        <f>VLOOKUP($S99,AvgGoalStats!$A$3:$AE$998,18,FALSE)</f>
        <v>1.125</v>
      </c>
      <c r="K99" s="50">
        <f>VLOOKUP($S99,AvgGoalStats!$A$3:$AE$998,20,FALSE)</f>
        <v>1.0555555555555556</v>
      </c>
      <c r="L99" s="50">
        <f>VLOOKUP($S99,AvgGoalStats!$A$3:$AE$998,21,FALSE)</f>
        <v>0.75</v>
      </c>
      <c r="M99" s="50">
        <f>VLOOKUP($S99,AvgGoalStats!$A$3:$AE$998,23,FALSE)</f>
        <v>2.1666666666666665</v>
      </c>
      <c r="N99" s="50">
        <f>VLOOKUP($S99,AvgGoalStats!$A$3:$AE$998,24,FALSE)</f>
        <v>2.375</v>
      </c>
      <c r="O99" s="50">
        <f>VLOOKUP($S99,AvgGoalStats!$A$3:$AE$998,26,FALSE)</f>
        <v>1.1111111111111112</v>
      </c>
      <c r="P99" s="50">
        <f>VLOOKUP($S99,AvgGoalStats!$A$3:$AE$998,27,FALSE)</f>
        <v>1.5</v>
      </c>
      <c r="Q99" s="50">
        <f>VLOOKUP($S99,AvgGoalStats!$A$3:$AE$998,29,FALSE)</f>
        <v>1.0555555555555556</v>
      </c>
      <c r="R99" s="50">
        <f>VLOOKUP($S99,AvgGoalStats!$A$3:$AE$998,30,FALSE)</f>
        <v>0.875</v>
      </c>
      <c r="S99" s="53" t="str">
        <f>Fixtures!A99</f>
        <v>Heracles</v>
      </c>
      <c r="T99" s="54">
        <f>Fixtures!D99</f>
        <v>43491</v>
      </c>
      <c r="U99" s="53" t="str">
        <f>Fixtures!B99</f>
        <v>PEC Zwolle</v>
      </c>
      <c r="V99" s="51">
        <f>VLOOKUP($U99,AvgGoalStats!$A$3:$AE$998,5,FALSE)</f>
        <v>2.8333333333333335</v>
      </c>
      <c r="W99" s="50">
        <f>VLOOKUP($U99,AvgGoalStats!$A$3:$AE$998,7,FALSE)</f>
        <v>2.25</v>
      </c>
      <c r="X99" s="50">
        <f>VLOOKUP($U99,AvgGoalStats!$A$3:$AE$998,8,FALSE)</f>
        <v>1.1111111111111112</v>
      </c>
      <c r="Y99" s="50">
        <f>VLOOKUP($U99,AvgGoalStats!$A$3:$AE$998,10,FALSE)</f>
        <v>0.75</v>
      </c>
      <c r="Z99" s="50">
        <f>VLOOKUP($U99,AvgGoalStats!$A$3:$AE$998,11,FALSE)</f>
        <v>1.7222222222222223</v>
      </c>
      <c r="AA99" s="50">
        <f>VLOOKUP($U99,AvgGoalStats!$A$3:$AE$998,13,FALSE)</f>
        <v>1.5</v>
      </c>
      <c r="AB99" s="50">
        <f>VLOOKUP($U99,AvgGoalStats!$A$3:$AE$998,14,FALSE)</f>
        <v>1.6666666666666667</v>
      </c>
      <c r="AC99" s="50">
        <f>VLOOKUP($U99,AvgGoalStats!$A$3:$AE$998,16,FALSE)</f>
        <v>1.25</v>
      </c>
      <c r="AD99" s="50">
        <f>VLOOKUP($U99,AvgGoalStats!$A$3:$AE$998,17,FALSE)</f>
        <v>0.5</v>
      </c>
      <c r="AE99" s="50">
        <f>VLOOKUP($U99,AvgGoalStats!$A$3:$AE$998,19,FALSE)</f>
        <v>0.375</v>
      </c>
      <c r="AF99" s="50">
        <f>VLOOKUP($U99,AvgGoalStats!$A$3:$AE$998,20,FALSE)</f>
        <v>1.1666666666666667</v>
      </c>
      <c r="AG99" s="50">
        <f>VLOOKUP($U99,AvgGoalStats!$A$3:$AE$998,22,FALSE)</f>
        <v>0.875</v>
      </c>
      <c r="AH99" s="50">
        <f>VLOOKUP($U99,AvgGoalStats!$A$3:$AE$998,23,FALSE)</f>
        <v>1.1666666666666667</v>
      </c>
      <c r="AI99" s="50">
        <f>VLOOKUP($U99,AvgGoalStats!$A$3:$AE$998,25,FALSE)</f>
        <v>1</v>
      </c>
      <c r="AJ99" s="50">
        <f>VLOOKUP($U99,AvgGoalStats!$A$3:$AE$998,26,FALSE)</f>
        <v>0.61111111111111116</v>
      </c>
      <c r="AK99" s="50">
        <f>VLOOKUP($U99,AvgGoalStats!$A$3:$AE$998,28,FALSE)</f>
        <v>0.375</v>
      </c>
      <c r="AL99" s="50">
        <f>VLOOKUP($U99,AvgGoalStats!$A$3:$AE$998,29,FALSE)</f>
        <v>0.55555555555555558</v>
      </c>
      <c r="AM99" s="50">
        <f>VLOOKUP($U99,AvgGoalStats!$A$3:$AE$998,31,FALSE)</f>
        <v>0.625</v>
      </c>
    </row>
    <row r="100" spans="1:39" ht="14.4" hidden="1" thickTop="1" x14ac:dyDescent="0.3">
      <c r="A100" s="51">
        <f>VLOOKUP($S100,AvgGoalStats!$A$3:$AE$998,5,FALSE)</f>
        <v>4.0555555555555554</v>
      </c>
      <c r="B100" s="50">
        <f>VLOOKUP($S100,AvgGoalStats!$A$3:$AE$998,6,FALSE)</f>
        <v>4.4444444444444446</v>
      </c>
      <c r="C100" s="50">
        <f>VLOOKUP($S100,AvgGoalStats!$A$3:$AE$998,8,FALSE)</f>
        <v>1.3888888888888888</v>
      </c>
      <c r="D100" s="50">
        <f>VLOOKUP($S100,AvgGoalStats!$A$3:$AE$998,9,FALSE)</f>
        <v>1.6666666666666667</v>
      </c>
      <c r="E100" s="50">
        <f>VLOOKUP($S100,AvgGoalStats!$A$3:$AE$998,11,FALSE)</f>
        <v>2.6666666666666665</v>
      </c>
      <c r="F100" s="50">
        <f>VLOOKUP($S100,AvgGoalStats!$A$3:$AE$998,12,FALSE)</f>
        <v>2.7777777777777777</v>
      </c>
      <c r="G100" s="50">
        <f>VLOOKUP($S100,AvgGoalStats!$A$3:$AE$998,14,FALSE)</f>
        <v>1.6111111111111112</v>
      </c>
      <c r="H100" s="50">
        <f>VLOOKUP($S100,AvgGoalStats!$A$3:$AE$998,15,FALSE)</f>
        <v>1.8888888888888888</v>
      </c>
      <c r="I100" s="50">
        <f>VLOOKUP($S100,AvgGoalStats!$A$3:$AE$998,17,FALSE)</f>
        <v>0.72222222222222221</v>
      </c>
      <c r="J100" s="50">
        <f>VLOOKUP($S100,AvgGoalStats!$A$3:$AE$998,18,FALSE)</f>
        <v>1</v>
      </c>
      <c r="K100" s="50">
        <f>VLOOKUP($S100,AvgGoalStats!$A$3:$AE$998,20,FALSE)</f>
        <v>0.88888888888888884</v>
      </c>
      <c r="L100" s="50">
        <f>VLOOKUP($S100,AvgGoalStats!$A$3:$AE$998,21,FALSE)</f>
        <v>0.88888888888888884</v>
      </c>
      <c r="M100" s="50">
        <f>VLOOKUP($S100,AvgGoalStats!$A$3:$AE$998,23,FALSE)</f>
        <v>2.4444444444444446</v>
      </c>
      <c r="N100" s="50">
        <f>VLOOKUP($S100,AvgGoalStats!$A$3:$AE$998,24,FALSE)</f>
        <v>2.5555555555555554</v>
      </c>
      <c r="O100" s="50">
        <f>VLOOKUP($S100,AvgGoalStats!$A$3:$AE$998,26,FALSE)</f>
        <v>0.66666666666666663</v>
      </c>
      <c r="P100" s="50">
        <f>VLOOKUP($S100,AvgGoalStats!$A$3:$AE$998,27,FALSE)</f>
        <v>0.66666666666666663</v>
      </c>
      <c r="Q100" s="50">
        <f>VLOOKUP($S100,AvgGoalStats!$A$3:$AE$998,29,FALSE)</f>
        <v>1.7777777777777777</v>
      </c>
      <c r="R100" s="50">
        <f>VLOOKUP($S100,AvgGoalStats!$A$3:$AE$998,30,FALSE)</f>
        <v>1.8888888888888888</v>
      </c>
      <c r="S100" s="53" t="str">
        <f>Fixtures!A100</f>
        <v>Excelsior</v>
      </c>
      <c r="T100" s="54">
        <f>Fixtures!D100</f>
        <v>43491</v>
      </c>
      <c r="U100" s="53" t="str">
        <f>Fixtures!B100</f>
        <v>De Graafschap</v>
      </c>
      <c r="V100" s="51">
        <f>VLOOKUP($U100,AvgGoalStats!$A$3:$AE$998,5,FALSE)</f>
        <v>3.3529411764705883</v>
      </c>
      <c r="W100" s="50">
        <f>VLOOKUP($U100,AvgGoalStats!$A$3:$AE$998,7,FALSE)</f>
        <v>3.375</v>
      </c>
      <c r="X100" s="50">
        <f>VLOOKUP($U100,AvgGoalStats!$A$3:$AE$998,8,FALSE)</f>
        <v>0.82352941176470584</v>
      </c>
      <c r="Y100" s="50">
        <f>VLOOKUP($U100,AvgGoalStats!$A$3:$AE$998,10,FALSE)</f>
        <v>0.25</v>
      </c>
      <c r="Z100" s="50">
        <f>VLOOKUP($U100,AvgGoalStats!$A$3:$AE$998,11,FALSE)</f>
        <v>2.5294117647058822</v>
      </c>
      <c r="AA100" s="50">
        <f>VLOOKUP($U100,AvgGoalStats!$A$3:$AE$998,13,FALSE)</f>
        <v>3.125</v>
      </c>
      <c r="AB100" s="50">
        <f>VLOOKUP($U100,AvgGoalStats!$A$3:$AE$998,14,FALSE)</f>
        <v>1.5294117647058822</v>
      </c>
      <c r="AC100" s="50">
        <f>VLOOKUP($U100,AvgGoalStats!$A$3:$AE$998,16,FALSE)</f>
        <v>1.125</v>
      </c>
      <c r="AD100" s="50">
        <f>VLOOKUP($U100,AvgGoalStats!$A$3:$AE$998,17,FALSE)</f>
        <v>0.29411764705882354</v>
      </c>
      <c r="AE100" s="50">
        <f>VLOOKUP($U100,AvgGoalStats!$A$3:$AE$998,19,FALSE)</f>
        <v>0</v>
      </c>
      <c r="AF100" s="50">
        <f>VLOOKUP($U100,AvgGoalStats!$A$3:$AE$998,20,FALSE)</f>
        <v>1.2352941176470589</v>
      </c>
      <c r="AG100" s="50">
        <f>VLOOKUP($U100,AvgGoalStats!$A$3:$AE$998,22,FALSE)</f>
        <v>1.125</v>
      </c>
      <c r="AH100" s="50">
        <f>VLOOKUP($U100,AvgGoalStats!$A$3:$AE$998,23,FALSE)</f>
        <v>1.8235294117647058</v>
      </c>
      <c r="AI100" s="50">
        <f>VLOOKUP($U100,AvgGoalStats!$A$3:$AE$998,25,FALSE)</f>
        <v>2.25</v>
      </c>
      <c r="AJ100" s="50">
        <f>VLOOKUP($U100,AvgGoalStats!$A$3:$AE$998,26,FALSE)</f>
        <v>0.52941176470588236</v>
      </c>
      <c r="AK100" s="50">
        <f>VLOOKUP($U100,AvgGoalStats!$A$3:$AE$998,28,FALSE)</f>
        <v>0.25</v>
      </c>
      <c r="AL100" s="50">
        <f>VLOOKUP($U100,AvgGoalStats!$A$3:$AE$998,29,FALSE)</f>
        <v>1.2941176470588236</v>
      </c>
      <c r="AM100" s="50">
        <f>VLOOKUP($U100,AvgGoalStats!$A$3:$AE$998,31,FALSE)</f>
        <v>2</v>
      </c>
    </row>
    <row r="101" spans="1:39" ht="14.4" hidden="1" thickTop="1" x14ac:dyDescent="0.3">
      <c r="A101" s="51">
        <f>VLOOKUP($S101,AvgGoalStats!$A$3:$AE$998,5,FALSE)</f>
        <v>2.8333333333333335</v>
      </c>
      <c r="B101" s="50">
        <f>VLOOKUP($S101,AvgGoalStats!$A$3:$AE$998,6,FALSE)</f>
        <v>2.375</v>
      </c>
      <c r="C101" s="50">
        <f>VLOOKUP($S101,AvgGoalStats!$A$3:$AE$998,8,FALSE)</f>
        <v>1.3888888888888888</v>
      </c>
      <c r="D101" s="50">
        <f>VLOOKUP($S101,AvgGoalStats!$A$3:$AE$998,9,FALSE)</f>
        <v>1.625</v>
      </c>
      <c r="E101" s="50">
        <f>VLOOKUP($S101,AvgGoalStats!$A$3:$AE$998,11,FALSE)</f>
        <v>1.4444444444444444</v>
      </c>
      <c r="F101" s="50">
        <f>VLOOKUP($S101,AvgGoalStats!$A$3:$AE$998,12,FALSE)</f>
        <v>0.75</v>
      </c>
      <c r="G101" s="50">
        <f>VLOOKUP($S101,AvgGoalStats!$A$3:$AE$998,14,FALSE)</f>
        <v>1.3333333333333333</v>
      </c>
      <c r="H101" s="50">
        <f>VLOOKUP($S101,AvgGoalStats!$A$3:$AE$998,15,FALSE)</f>
        <v>1.375</v>
      </c>
      <c r="I101" s="50">
        <f>VLOOKUP($S101,AvgGoalStats!$A$3:$AE$998,17,FALSE)</f>
        <v>0.66666666666666663</v>
      </c>
      <c r="J101" s="50">
        <f>VLOOKUP($S101,AvgGoalStats!$A$3:$AE$998,18,FALSE)</f>
        <v>0.875</v>
      </c>
      <c r="K101" s="50">
        <f>VLOOKUP($S101,AvgGoalStats!$A$3:$AE$998,20,FALSE)</f>
        <v>0.66666666666666663</v>
      </c>
      <c r="L101" s="50">
        <f>VLOOKUP($S101,AvgGoalStats!$A$3:$AE$998,21,FALSE)</f>
        <v>0.5</v>
      </c>
      <c r="M101" s="50">
        <f>VLOOKUP($S101,AvgGoalStats!$A$3:$AE$998,23,FALSE)</f>
        <v>1.5</v>
      </c>
      <c r="N101" s="50">
        <f>VLOOKUP($S101,AvgGoalStats!$A$3:$AE$998,24,FALSE)</f>
        <v>1</v>
      </c>
      <c r="O101" s="50">
        <f>VLOOKUP($S101,AvgGoalStats!$A$3:$AE$998,26,FALSE)</f>
        <v>0.72222222222222221</v>
      </c>
      <c r="P101" s="50">
        <f>VLOOKUP($S101,AvgGoalStats!$A$3:$AE$998,27,FALSE)</f>
        <v>0.75</v>
      </c>
      <c r="Q101" s="50">
        <f>VLOOKUP($S101,AvgGoalStats!$A$3:$AE$998,29,FALSE)</f>
        <v>0.77777777777777779</v>
      </c>
      <c r="R101" s="50">
        <f>VLOOKUP($S101,AvgGoalStats!$A$3:$AE$998,30,FALSE)</f>
        <v>0.25</v>
      </c>
      <c r="S101" s="53" t="str">
        <f>Fixtures!A101</f>
        <v>VVV</v>
      </c>
      <c r="T101" s="54">
        <f>Fixtures!D101</f>
        <v>43491</v>
      </c>
      <c r="U101" s="53" t="str">
        <f>Fixtures!B101</f>
        <v>Emmen</v>
      </c>
      <c r="V101" s="51">
        <f>VLOOKUP($U101,AvgGoalStats!$A$3:$AE$998,5,FALSE)</f>
        <v>3.2352941176470589</v>
      </c>
      <c r="W101" s="50">
        <f>VLOOKUP($U101,AvgGoalStats!$A$3:$AE$998,7,FALSE)</f>
        <v>3.375</v>
      </c>
      <c r="X101" s="50">
        <f>VLOOKUP($U101,AvgGoalStats!$A$3:$AE$998,8,FALSE)</f>
        <v>1.1176470588235294</v>
      </c>
      <c r="Y101" s="50">
        <f>VLOOKUP($U101,AvgGoalStats!$A$3:$AE$998,10,FALSE)</f>
        <v>1.125</v>
      </c>
      <c r="Z101" s="50">
        <f>VLOOKUP($U101,AvgGoalStats!$A$3:$AE$998,11,FALSE)</f>
        <v>2.1176470588235294</v>
      </c>
      <c r="AA101" s="50">
        <f>VLOOKUP($U101,AvgGoalStats!$A$3:$AE$998,13,FALSE)</f>
        <v>2.25</v>
      </c>
      <c r="AB101" s="50">
        <f>VLOOKUP($U101,AvgGoalStats!$A$3:$AE$998,14,FALSE)</f>
        <v>1.2352941176470589</v>
      </c>
      <c r="AC101" s="50">
        <f>VLOOKUP($U101,AvgGoalStats!$A$3:$AE$998,16,FALSE)</f>
        <v>1.625</v>
      </c>
      <c r="AD101" s="50">
        <f>VLOOKUP($U101,AvgGoalStats!$A$3:$AE$998,17,FALSE)</f>
        <v>0.23529411764705882</v>
      </c>
      <c r="AE101" s="50">
        <f>VLOOKUP($U101,AvgGoalStats!$A$3:$AE$998,19,FALSE)</f>
        <v>0.25</v>
      </c>
      <c r="AF101" s="50">
        <f>VLOOKUP($U101,AvgGoalStats!$A$3:$AE$998,20,FALSE)</f>
        <v>1</v>
      </c>
      <c r="AG101" s="50">
        <f>VLOOKUP($U101,AvgGoalStats!$A$3:$AE$998,22,FALSE)</f>
        <v>1.375</v>
      </c>
      <c r="AH101" s="50">
        <f>VLOOKUP($U101,AvgGoalStats!$A$3:$AE$998,23,FALSE)</f>
        <v>2</v>
      </c>
      <c r="AI101" s="50">
        <f>VLOOKUP($U101,AvgGoalStats!$A$3:$AE$998,25,FALSE)</f>
        <v>1.75</v>
      </c>
      <c r="AJ101" s="50">
        <f>VLOOKUP($U101,AvgGoalStats!$A$3:$AE$998,26,FALSE)</f>
        <v>0.88235294117647056</v>
      </c>
      <c r="AK101" s="50">
        <f>VLOOKUP($U101,AvgGoalStats!$A$3:$AE$998,28,FALSE)</f>
        <v>0.875</v>
      </c>
      <c r="AL101" s="50">
        <f>VLOOKUP($U101,AvgGoalStats!$A$3:$AE$998,29,FALSE)</f>
        <v>1.1176470588235294</v>
      </c>
      <c r="AM101" s="50">
        <f>VLOOKUP($U101,AvgGoalStats!$A$3:$AE$998,31,FALSE)</f>
        <v>0.875</v>
      </c>
    </row>
    <row r="102" spans="1:39" ht="14.4" hidden="1" thickTop="1" x14ac:dyDescent="0.3">
      <c r="A102" s="51">
        <f>VLOOKUP($S102,AvgGoalStats!$A$3:$AE$998,5,FALSE)</f>
        <v>4</v>
      </c>
      <c r="B102" s="50">
        <f>VLOOKUP($S102,AvgGoalStats!$A$3:$AE$998,6,FALSE)</f>
        <v>4.2222222222222223</v>
      </c>
      <c r="C102" s="50">
        <f>VLOOKUP($S102,AvgGoalStats!$A$3:$AE$998,8,FALSE)</f>
        <v>3.5294117647058822</v>
      </c>
      <c r="D102" s="50">
        <f>VLOOKUP($S102,AvgGoalStats!$A$3:$AE$998,9,FALSE)</f>
        <v>4</v>
      </c>
      <c r="E102" s="50">
        <f>VLOOKUP($S102,AvgGoalStats!$A$3:$AE$998,11,FALSE)</f>
        <v>0.47058823529411764</v>
      </c>
      <c r="F102" s="50">
        <f>VLOOKUP($S102,AvgGoalStats!$A$3:$AE$998,12,FALSE)</f>
        <v>0.22222222222222221</v>
      </c>
      <c r="G102" s="50">
        <f>VLOOKUP($S102,AvgGoalStats!$A$3:$AE$998,14,FALSE)</f>
        <v>1.8235294117647058</v>
      </c>
      <c r="H102" s="50">
        <f>VLOOKUP($S102,AvgGoalStats!$A$3:$AE$998,15,FALSE)</f>
        <v>2</v>
      </c>
      <c r="I102" s="50">
        <f>VLOOKUP($S102,AvgGoalStats!$A$3:$AE$998,17,FALSE)</f>
        <v>1.5294117647058822</v>
      </c>
      <c r="J102" s="50">
        <f>VLOOKUP($S102,AvgGoalStats!$A$3:$AE$998,18,FALSE)</f>
        <v>1.8888888888888888</v>
      </c>
      <c r="K102" s="50">
        <f>VLOOKUP($S102,AvgGoalStats!$A$3:$AE$998,20,FALSE)</f>
        <v>0.29411764705882354</v>
      </c>
      <c r="L102" s="50">
        <f>VLOOKUP($S102,AvgGoalStats!$A$3:$AE$998,21,FALSE)</f>
        <v>0.1111111111111111</v>
      </c>
      <c r="M102" s="50">
        <f>VLOOKUP($S102,AvgGoalStats!$A$3:$AE$998,23,FALSE)</f>
        <v>2.1764705882352939</v>
      </c>
      <c r="N102" s="50">
        <f>VLOOKUP($S102,AvgGoalStats!$A$3:$AE$998,24,FALSE)</f>
        <v>2.2222222222222223</v>
      </c>
      <c r="O102" s="50">
        <f>VLOOKUP($S102,AvgGoalStats!$A$3:$AE$998,26,FALSE)</f>
        <v>2</v>
      </c>
      <c r="P102" s="50">
        <f>VLOOKUP($S102,AvgGoalStats!$A$3:$AE$998,27,FALSE)</f>
        <v>2.1111111111111112</v>
      </c>
      <c r="Q102" s="50">
        <f>VLOOKUP($S102,AvgGoalStats!$A$3:$AE$998,29,FALSE)</f>
        <v>0.17647058823529413</v>
      </c>
      <c r="R102" s="50">
        <f>VLOOKUP($S102,AvgGoalStats!$A$3:$AE$998,30,FALSE)</f>
        <v>0.1111111111111111</v>
      </c>
      <c r="S102" s="53" t="str">
        <f>Fixtures!A102</f>
        <v>PSV</v>
      </c>
      <c r="T102" s="54">
        <f>Fixtures!D102</f>
        <v>43491</v>
      </c>
      <c r="U102" s="53" t="str">
        <f>Fixtures!B102</f>
        <v>Groningen</v>
      </c>
      <c r="V102" s="51">
        <f>VLOOKUP($U102,AvgGoalStats!$A$3:$AE$998,5,FALSE)</f>
        <v>2.7222222222222223</v>
      </c>
      <c r="W102" s="50">
        <f>VLOOKUP($U102,AvgGoalStats!$A$3:$AE$998,7,FALSE)</f>
        <v>2.5555555555555554</v>
      </c>
      <c r="X102" s="50">
        <f>VLOOKUP($U102,AvgGoalStats!$A$3:$AE$998,8,FALSE)</f>
        <v>1.1666666666666667</v>
      </c>
      <c r="Y102" s="50">
        <f>VLOOKUP($U102,AvgGoalStats!$A$3:$AE$998,10,FALSE)</f>
        <v>0.77777777777777779</v>
      </c>
      <c r="Z102" s="50">
        <f>VLOOKUP($U102,AvgGoalStats!$A$3:$AE$998,11,FALSE)</f>
        <v>1.5555555555555556</v>
      </c>
      <c r="AA102" s="50">
        <f>VLOOKUP($U102,AvgGoalStats!$A$3:$AE$998,13,FALSE)</f>
        <v>1.7777777777777777</v>
      </c>
      <c r="AB102" s="50">
        <f>VLOOKUP($U102,AvgGoalStats!$A$3:$AE$998,14,FALSE)</f>
        <v>1.2777777777777777</v>
      </c>
      <c r="AC102" s="50">
        <f>VLOOKUP($U102,AvgGoalStats!$A$3:$AE$998,16,FALSE)</f>
        <v>1.3333333333333333</v>
      </c>
      <c r="AD102" s="50">
        <f>VLOOKUP($U102,AvgGoalStats!$A$3:$AE$998,17,FALSE)</f>
        <v>0.61111111111111116</v>
      </c>
      <c r="AE102" s="50">
        <f>VLOOKUP($U102,AvgGoalStats!$A$3:$AE$998,19,FALSE)</f>
        <v>0.55555555555555558</v>
      </c>
      <c r="AF102" s="50">
        <f>VLOOKUP($U102,AvgGoalStats!$A$3:$AE$998,20,FALSE)</f>
        <v>0.66666666666666663</v>
      </c>
      <c r="AG102" s="50">
        <f>VLOOKUP($U102,AvgGoalStats!$A$3:$AE$998,22,FALSE)</f>
        <v>0.77777777777777779</v>
      </c>
      <c r="AH102" s="50">
        <f>VLOOKUP($U102,AvgGoalStats!$A$3:$AE$998,23,FALSE)</f>
        <v>1.4444444444444444</v>
      </c>
      <c r="AI102" s="50">
        <f>VLOOKUP($U102,AvgGoalStats!$A$3:$AE$998,25,FALSE)</f>
        <v>1.2222222222222223</v>
      </c>
      <c r="AJ102" s="50">
        <f>VLOOKUP($U102,AvgGoalStats!$A$3:$AE$998,26,FALSE)</f>
        <v>0.55555555555555558</v>
      </c>
      <c r="AK102" s="50">
        <f>VLOOKUP($U102,AvgGoalStats!$A$3:$AE$998,28,FALSE)</f>
        <v>0.22222222222222221</v>
      </c>
      <c r="AL102" s="50">
        <f>VLOOKUP($U102,AvgGoalStats!$A$3:$AE$998,29,FALSE)</f>
        <v>0.88888888888888884</v>
      </c>
      <c r="AM102" s="50">
        <f>VLOOKUP($U102,AvgGoalStats!$A$3:$AE$998,31,FALSE)</f>
        <v>1</v>
      </c>
    </row>
    <row r="103" spans="1:39" ht="14.4" hidden="1" thickTop="1" x14ac:dyDescent="0.3">
      <c r="A103" s="51">
        <f>VLOOKUP($S103,AvgGoalStats!$A$3:$AE$998,5,FALSE)</f>
        <v>3.0344827586206895</v>
      </c>
      <c r="B103" s="50">
        <f>VLOOKUP($S103,AvgGoalStats!$A$3:$AE$998,6,FALSE)</f>
        <v>3.4285714285714284</v>
      </c>
      <c r="C103" s="50">
        <f>VLOOKUP($S103,AvgGoalStats!$A$3:$AE$998,8,FALSE)</f>
        <v>1.896551724137931</v>
      </c>
      <c r="D103" s="50">
        <f>VLOOKUP($S103,AvgGoalStats!$A$3:$AE$998,9,FALSE)</f>
        <v>2.5</v>
      </c>
      <c r="E103" s="50">
        <f>VLOOKUP($S103,AvgGoalStats!$A$3:$AE$998,11,FALSE)</f>
        <v>1.1379310344827587</v>
      </c>
      <c r="F103" s="50">
        <f>VLOOKUP($S103,AvgGoalStats!$A$3:$AE$998,12,FALSE)</f>
        <v>0.9285714285714286</v>
      </c>
      <c r="G103" s="50">
        <f>VLOOKUP($S103,AvgGoalStats!$A$3:$AE$998,14,FALSE)</f>
        <v>1.2068965517241379</v>
      </c>
      <c r="H103" s="50">
        <f>VLOOKUP($S103,AvgGoalStats!$A$3:$AE$998,15,FALSE)</f>
        <v>1.2857142857142858</v>
      </c>
      <c r="I103" s="50">
        <f>VLOOKUP($S103,AvgGoalStats!$A$3:$AE$998,17,FALSE)</f>
        <v>0.68965517241379315</v>
      </c>
      <c r="J103" s="50">
        <f>VLOOKUP($S103,AvgGoalStats!$A$3:$AE$998,18,FALSE)</f>
        <v>0.7857142857142857</v>
      </c>
      <c r="K103" s="50">
        <f>VLOOKUP($S103,AvgGoalStats!$A$3:$AE$998,20,FALSE)</f>
        <v>0.51724137931034486</v>
      </c>
      <c r="L103" s="50">
        <f>VLOOKUP($S103,AvgGoalStats!$A$3:$AE$998,21,FALSE)</f>
        <v>0.5</v>
      </c>
      <c r="M103" s="50">
        <f>VLOOKUP($S103,AvgGoalStats!$A$3:$AE$998,23,FALSE)</f>
        <v>1.8275862068965518</v>
      </c>
      <c r="N103" s="50">
        <f>VLOOKUP($S103,AvgGoalStats!$A$3:$AE$998,24,FALSE)</f>
        <v>2.1428571428571428</v>
      </c>
      <c r="O103" s="50">
        <f>VLOOKUP($S103,AvgGoalStats!$A$3:$AE$998,26,FALSE)</f>
        <v>1.2068965517241379</v>
      </c>
      <c r="P103" s="50">
        <f>VLOOKUP($S103,AvgGoalStats!$A$3:$AE$998,27,FALSE)</f>
        <v>1.7142857142857142</v>
      </c>
      <c r="Q103" s="50">
        <f>VLOOKUP($S103,AvgGoalStats!$A$3:$AE$998,29,FALSE)</f>
        <v>0.62068965517241381</v>
      </c>
      <c r="R103" s="50">
        <f>VLOOKUP($S103,AvgGoalStats!$A$3:$AE$998,30,FALSE)</f>
        <v>0.42857142857142855</v>
      </c>
      <c r="S103" s="53" t="str">
        <f>Fixtures!A103</f>
        <v>Bury</v>
      </c>
      <c r="T103" s="54">
        <f>Fixtures!D103</f>
        <v>43491</v>
      </c>
      <c r="U103" s="53" t="str">
        <f>Fixtures!B103</f>
        <v>Lincoln City</v>
      </c>
      <c r="V103" s="51">
        <f>VLOOKUP($U103,AvgGoalStats!$A$3:$AE$998,5,FALSE)</f>
        <v>2.7407407407407409</v>
      </c>
      <c r="W103" s="50">
        <f>VLOOKUP($U103,AvgGoalStats!$A$3:$AE$998,7,FALSE)</f>
        <v>2.6153846153846154</v>
      </c>
      <c r="X103" s="50">
        <f>VLOOKUP($U103,AvgGoalStats!$A$3:$AE$998,8,FALSE)</f>
        <v>1.7777777777777777</v>
      </c>
      <c r="Y103" s="50">
        <f>VLOOKUP($U103,AvgGoalStats!$A$3:$AE$998,10,FALSE)</f>
        <v>1.6923076923076923</v>
      </c>
      <c r="Z103" s="50">
        <f>VLOOKUP($U103,AvgGoalStats!$A$3:$AE$998,11,FALSE)</f>
        <v>0.96296296296296291</v>
      </c>
      <c r="AA103" s="50">
        <f>VLOOKUP($U103,AvgGoalStats!$A$3:$AE$998,13,FALSE)</f>
        <v>0.92307692307692313</v>
      </c>
      <c r="AB103" s="50">
        <f>VLOOKUP($U103,AvgGoalStats!$A$3:$AE$998,14,FALSE)</f>
        <v>1.2962962962962963</v>
      </c>
      <c r="AC103" s="50">
        <f>VLOOKUP($U103,AvgGoalStats!$A$3:$AE$998,16,FALSE)</f>
        <v>0.92307692307692313</v>
      </c>
      <c r="AD103" s="50">
        <f>VLOOKUP($U103,AvgGoalStats!$A$3:$AE$998,17,FALSE)</f>
        <v>0.85185185185185186</v>
      </c>
      <c r="AE103" s="50">
        <f>VLOOKUP($U103,AvgGoalStats!$A$3:$AE$998,19,FALSE)</f>
        <v>0.69230769230769229</v>
      </c>
      <c r="AF103" s="50">
        <f>VLOOKUP($U103,AvgGoalStats!$A$3:$AE$998,20,FALSE)</f>
        <v>0.44444444444444442</v>
      </c>
      <c r="AG103" s="50">
        <f>VLOOKUP($U103,AvgGoalStats!$A$3:$AE$998,22,FALSE)</f>
        <v>0.23076923076923078</v>
      </c>
      <c r="AH103" s="50">
        <f>VLOOKUP($U103,AvgGoalStats!$A$3:$AE$998,23,FALSE)</f>
        <v>1.4444444444444444</v>
      </c>
      <c r="AI103" s="50">
        <f>VLOOKUP($U103,AvgGoalStats!$A$3:$AE$998,25,FALSE)</f>
        <v>1.6923076923076923</v>
      </c>
      <c r="AJ103" s="50">
        <f>VLOOKUP($U103,AvgGoalStats!$A$3:$AE$998,26,FALSE)</f>
        <v>0.92592592592592593</v>
      </c>
      <c r="AK103" s="50">
        <f>VLOOKUP($U103,AvgGoalStats!$A$3:$AE$998,28,FALSE)</f>
        <v>1</v>
      </c>
      <c r="AL103" s="50">
        <f>VLOOKUP($U103,AvgGoalStats!$A$3:$AE$998,29,FALSE)</f>
        <v>0.51851851851851849</v>
      </c>
      <c r="AM103" s="50">
        <f>VLOOKUP($U103,AvgGoalStats!$A$3:$AE$998,31,FALSE)</f>
        <v>0.69230769230769229</v>
      </c>
    </row>
    <row r="104" spans="1:39" ht="14.4" hidden="1" thickTop="1" x14ac:dyDescent="0.3">
      <c r="A104" s="51">
        <f>VLOOKUP($S104,AvgGoalStats!$A$3:$AE$998,5,FALSE)</f>
        <v>2.6785714285714284</v>
      </c>
      <c r="B104" s="50">
        <f>VLOOKUP($S104,AvgGoalStats!$A$3:$AE$998,6,FALSE)</f>
        <v>2.7692307692307692</v>
      </c>
      <c r="C104" s="50">
        <f>VLOOKUP($S104,AvgGoalStats!$A$3:$AE$998,8,FALSE)</f>
        <v>1.1428571428571428</v>
      </c>
      <c r="D104" s="50">
        <f>VLOOKUP($S104,AvgGoalStats!$A$3:$AE$998,9,FALSE)</f>
        <v>1.1538461538461537</v>
      </c>
      <c r="E104" s="50">
        <f>VLOOKUP($S104,AvgGoalStats!$A$3:$AE$998,11,FALSE)</f>
        <v>1.5357142857142858</v>
      </c>
      <c r="F104" s="50">
        <f>VLOOKUP($S104,AvgGoalStats!$A$3:$AE$998,12,FALSE)</f>
        <v>1.6153846153846154</v>
      </c>
      <c r="G104" s="50">
        <f>VLOOKUP($S104,AvgGoalStats!$A$3:$AE$998,14,FALSE)</f>
        <v>1.1428571428571428</v>
      </c>
      <c r="H104" s="50">
        <f>VLOOKUP($S104,AvgGoalStats!$A$3:$AE$998,15,FALSE)</f>
        <v>1.3076923076923077</v>
      </c>
      <c r="I104" s="50">
        <f>VLOOKUP($S104,AvgGoalStats!$A$3:$AE$998,17,FALSE)</f>
        <v>0.6071428571428571</v>
      </c>
      <c r="J104" s="50">
        <f>VLOOKUP($S104,AvgGoalStats!$A$3:$AE$998,18,FALSE)</f>
        <v>0.69230769230769229</v>
      </c>
      <c r="K104" s="50">
        <f>VLOOKUP($S104,AvgGoalStats!$A$3:$AE$998,20,FALSE)</f>
        <v>0.5357142857142857</v>
      </c>
      <c r="L104" s="50">
        <f>VLOOKUP($S104,AvgGoalStats!$A$3:$AE$998,21,FALSE)</f>
        <v>0.61538461538461542</v>
      </c>
      <c r="M104" s="50">
        <f>VLOOKUP($S104,AvgGoalStats!$A$3:$AE$998,23,FALSE)</f>
        <v>1.5357142857142858</v>
      </c>
      <c r="N104" s="50">
        <f>VLOOKUP($S104,AvgGoalStats!$A$3:$AE$998,24,FALSE)</f>
        <v>1.4615384615384615</v>
      </c>
      <c r="O104" s="50">
        <f>VLOOKUP($S104,AvgGoalStats!$A$3:$AE$998,26,FALSE)</f>
        <v>0.5357142857142857</v>
      </c>
      <c r="P104" s="50">
        <f>VLOOKUP($S104,AvgGoalStats!$A$3:$AE$998,27,FALSE)</f>
        <v>0.46153846153846156</v>
      </c>
      <c r="Q104" s="50">
        <f>VLOOKUP($S104,AvgGoalStats!$A$3:$AE$998,29,FALSE)</f>
        <v>1</v>
      </c>
      <c r="R104" s="50">
        <f>VLOOKUP($S104,AvgGoalStats!$A$3:$AE$998,30,FALSE)</f>
        <v>1</v>
      </c>
      <c r="S104" s="53" t="str">
        <f>Fixtures!A104</f>
        <v>Cheltenham Town</v>
      </c>
      <c r="T104" s="54">
        <f>Fixtures!D104</f>
        <v>43491</v>
      </c>
      <c r="U104" s="53" t="str">
        <f>Fixtures!B104</f>
        <v>Macclesfield Town</v>
      </c>
      <c r="V104" s="51">
        <f>VLOOKUP($U104,AvgGoalStats!$A$3:$AE$998,5,FALSE)</f>
        <v>2.4827586206896552</v>
      </c>
      <c r="W104" s="50">
        <f>VLOOKUP($U104,AvgGoalStats!$A$3:$AE$998,7,FALSE)</f>
        <v>2.5714285714285716</v>
      </c>
      <c r="X104" s="50">
        <f>VLOOKUP($U104,AvgGoalStats!$A$3:$AE$998,8,FALSE)</f>
        <v>0.93103448275862066</v>
      </c>
      <c r="Y104" s="50">
        <f>VLOOKUP($U104,AvgGoalStats!$A$3:$AE$998,10,FALSE)</f>
        <v>0.9285714285714286</v>
      </c>
      <c r="Z104" s="50">
        <f>VLOOKUP($U104,AvgGoalStats!$A$3:$AE$998,11,FALSE)</f>
        <v>1.5517241379310345</v>
      </c>
      <c r="AA104" s="50">
        <f>VLOOKUP($U104,AvgGoalStats!$A$3:$AE$998,13,FALSE)</f>
        <v>1.6428571428571428</v>
      </c>
      <c r="AB104" s="50">
        <f>VLOOKUP($U104,AvgGoalStats!$A$3:$AE$998,14,FALSE)</f>
        <v>1.103448275862069</v>
      </c>
      <c r="AC104" s="50">
        <f>VLOOKUP($U104,AvgGoalStats!$A$3:$AE$998,16,FALSE)</f>
        <v>0.9285714285714286</v>
      </c>
      <c r="AD104" s="50">
        <f>VLOOKUP($U104,AvgGoalStats!$A$3:$AE$998,17,FALSE)</f>
        <v>0.41379310344827586</v>
      </c>
      <c r="AE104" s="50">
        <f>VLOOKUP($U104,AvgGoalStats!$A$3:$AE$998,19,FALSE)</f>
        <v>0.42857142857142855</v>
      </c>
      <c r="AF104" s="50">
        <f>VLOOKUP($U104,AvgGoalStats!$A$3:$AE$998,20,FALSE)</f>
        <v>0.68965517241379315</v>
      </c>
      <c r="AG104" s="50">
        <f>VLOOKUP($U104,AvgGoalStats!$A$3:$AE$998,22,FALSE)</f>
        <v>0.5</v>
      </c>
      <c r="AH104" s="50">
        <f>VLOOKUP($U104,AvgGoalStats!$A$3:$AE$998,23,FALSE)</f>
        <v>1.3793103448275863</v>
      </c>
      <c r="AI104" s="50">
        <f>VLOOKUP($U104,AvgGoalStats!$A$3:$AE$998,25,FALSE)</f>
        <v>1.6428571428571428</v>
      </c>
      <c r="AJ104" s="50">
        <f>VLOOKUP($U104,AvgGoalStats!$A$3:$AE$998,26,FALSE)</f>
        <v>0.51724137931034486</v>
      </c>
      <c r="AK104" s="50">
        <f>VLOOKUP($U104,AvgGoalStats!$A$3:$AE$998,28,FALSE)</f>
        <v>0.5</v>
      </c>
      <c r="AL104" s="50">
        <f>VLOOKUP($U104,AvgGoalStats!$A$3:$AE$998,29,FALSE)</f>
        <v>0.86206896551724133</v>
      </c>
      <c r="AM104" s="50">
        <f>VLOOKUP($U104,AvgGoalStats!$A$3:$AE$998,31,FALSE)</f>
        <v>1.1428571428571428</v>
      </c>
    </row>
    <row r="105" spans="1:39" ht="14.4" hidden="1" thickTop="1" x14ac:dyDescent="0.3">
      <c r="A105" s="51">
        <f>VLOOKUP($S105,AvgGoalStats!$A$3:$AE$998,5,FALSE)</f>
        <v>2.3103448275862069</v>
      </c>
      <c r="B105" s="50">
        <f>VLOOKUP($S105,AvgGoalStats!$A$3:$AE$998,6,FALSE)</f>
        <v>2.5714285714285716</v>
      </c>
      <c r="C105" s="50">
        <f>VLOOKUP($S105,AvgGoalStats!$A$3:$AE$998,8,FALSE)</f>
        <v>1.0689655172413792</v>
      </c>
      <c r="D105" s="50">
        <f>VLOOKUP($S105,AvgGoalStats!$A$3:$AE$998,9,FALSE)</f>
        <v>1.7142857142857142</v>
      </c>
      <c r="E105" s="50">
        <f>VLOOKUP($S105,AvgGoalStats!$A$3:$AE$998,11,FALSE)</f>
        <v>1.2413793103448276</v>
      </c>
      <c r="F105" s="50">
        <f>VLOOKUP($S105,AvgGoalStats!$A$3:$AE$998,12,FALSE)</f>
        <v>0.8571428571428571</v>
      </c>
      <c r="G105" s="50">
        <f>VLOOKUP($S105,AvgGoalStats!$A$3:$AE$998,14,FALSE)</f>
        <v>1.0344827586206897</v>
      </c>
      <c r="H105" s="50">
        <f>VLOOKUP($S105,AvgGoalStats!$A$3:$AE$998,15,FALSE)</f>
        <v>1.0714285714285714</v>
      </c>
      <c r="I105" s="50">
        <f>VLOOKUP($S105,AvgGoalStats!$A$3:$AE$998,17,FALSE)</f>
        <v>0.51724137931034486</v>
      </c>
      <c r="J105" s="50">
        <f>VLOOKUP($S105,AvgGoalStats!$A$3:$AE$998,18,FALSE)</f>
        <v>0.7142857142857143</v>
      </c>
      <c r="K105" s="50">
        <f>VLOOKUP($S105,AvgGoalStats!$A$3:$AE$998,20,FALSE)</f>
        <v>0.51724137931034486</v>
      </c>
      <c r="L105" s="50">
        <f>VLOOKUP($S105,AvgGoalStats!$A$3:$AE$998,21,FALSE)</f>
        <v>0.35714285714285715</v>
      </c>
      <c r="M105" s="50">
        <f>VLOOKUP($S105,AvgGoalStats!$A$3:$AE$998,23,FALSE)</f>
        <v>1.2758620689655173</v>
      </c>
      <c r="N105" s="50">
        <f>VLOOKUP($S105,AvgGoalStats!$A$3:$AE$998,24,FALSE)</f>
        <v>1.5</v>
      </c>
      <c r="O105" s="50">
        <f>VLOOKUP($S105,AvgGoalStats!$A$3:$AE$998,26,FALSE)</f>
        <v>0.55172413793103448</v>
      </c>
      <c r="P105" s="50">
        <f>VLOOKUP($S105,AvgGoalStats!$A$3:$AE$998,27,FALSE)</f>
        <v>1</v>
      </c>
      <c r="Q105" s="50">
        <f>VLOOKUP($S105,AvgGoalStats!$A$3:$AE$998,29,FALSE)</f>
        <v>0.72413793103448276</v>
      </c>
      <c r="R105" s="50">
        <f>VLOOKUP($S105,AvgGoalStats!$A$3:$AE$998,30,FALSE)</f>
        <v>0.5</v>
      </c>
      <c r="S105" s="53" t="str">
        <f>Fixtures!A105</f>
        <v>Crewe Alexandra</v>
      </c>
      <c r="T105" s="54">
        <f>Fixtures!D105</f>
        <v>43491</v>
      </c>
      <c r="U105" s="53" t="str">
        <f>Fixtures!B105</f>
        <v>Colchester United</v>
      </c>
      <c r="V105" s="51">
        <f>VLOOKUP($U105,AvgGoalStats!$A$3:$AE$998,5,FALSE)</f>
        <v>2.6551724137931036</v>
      </c>
      <c r="W105" s="50">
        <f>VLOOKUP($U105,AvgGoalStats!$A$3:$AE$998,7,FALSE)</f>
        <v>2.3571428571428572</v>
      </c>
      <c r="X105" s="50">
        <f>VLOOKUP($U105,AvgGoalStats!$A$3:$AE$998,8,FALSE)</f>
        <v>1.5172413793103448</v>
      </c>
      <c r="Y105" s="50">
        <f>VLOOKUP($U105,AvgGoalStats!$A$3:$AE$998,10,FALSE)</f>
        <v>1.0714285714285714</v>
      </c>
      <c r="Z105" s="50">
        <f>VLOOKUP($U105,AvgGoalStats!$A$3:$AE$998,11,FALSE)</f>
        <v>1.1379310344827587</v>
      </c>
      <c r="AA105" s="50">
        <f>VLOOKUP($U105,AvgGoalStats!$A$3:$AE$998,13,FALSE)</f>
        <v>1.2857142857142858</v>
      </c>
      <c r="AB105" s="50">
        <f>VLOOKUP($U105,AvgGoalStats!$A$3:$AE$998,14,FALSE)</f>
        <v>1.2068965517241379</v>
      </c>
      <c r="AC105" s="50">
        <f>VLOOKUP($U105,AvgGoalStats!$A$3:$AE$998,16,FALSE)</f>
        <v>0.8571428571428571</v>
      </c>
      <c r="AD105" s="50">
        <f>VLOOKUP($U105,AvgGoalStats!$A$3:$AE$998,17,FALSE)</f>
        <v>0.86206896551724133</v>
      </c>
      <c r="AE105" s="50">
        <f>VLOOKUP($U105,AvgGoalStats!$A$3:$AE$998,19,FALSE)</f>
        <v>0.6428571428571429</v>
      </c>
      <c r="AF105" s="50">
        <f>VLOOKUP($U105,AvgGoalStats!$A$3:$AE$998,20,FALSE)</f>
        <v>0.34482758620689657</v>
      </c>
      <c r="AG105" s="50">
        <f>VLOOKUP($U105,AvgGoalStats!$A$3:$AE$998,22,FALSE)</f>
        <v>0.21428571428571427</v>
      </c>
      <c r="AH105" s="50">
        <f>VLOOKUP($U105,AvgGoalStats!$A$3:$AE$998,23,FALSE)</f>
        <v>1.4482758620689655</v>
      </c>
      <c r="AI105" s="50">
        <f>VLOOKUP($U105,AvgGoalStats!$A$3:$AE$998,25,FALSE)</f>
        <v>1.5</v>
      </c>
      <c r="AJ105" s="50">
        <f>VLOOKUP($U105,AvgGoalStats!$A$3:$AE$998,26,FALSE)</f>
        <v>0.65517241379310343</v>
      </c>
      <c r="AK105" s="50">
        <f>VLOOKUP($U105,AvgGoalStats!$A$3:$AE$998,28,FALSE)</f>
        <v>0.42857142857142855</v>
      </c>
      <c r="AL105" s="50">
        <f>VLOOKUP($U105,AvgGoalStats!$A$3:$AE$998,29,FALSE)</f>
        <v>0.7931034482758621</v>
      </c>
      <c r="AM105" s="50">
        <f>VLOOKUP($U105,AvgGoalStats!$A$3:$AE$998,31,FALSE)</f>
        <v>1.0714285714285714</v>
      </c>
    </row>
    <row r="106" spans="1:39" ht="14.4" hidden="1" thickTop="1" x14ac:dyDescent="0.3">
      <c r="A106" s="51">
        <f>VLOOKUP($S106,AvgGoalStats!$A$3:$AE$998,5,FALSE)</f>
        <v>2.3928571428571428</v>
      </c>
      <c r="B106" s="50">
        <f>VLOOKUP($S106,AvgGoalStats!$A$3:$AE$998,6,FALSE)</f>
        <v>2.6428571428571428</v>
      </c>
      <c r="C106" s="50">
        <f>VLOOKUP($S106,AvgGoalStats!$A$3:$AE$998,8,FALSE)</f>
        <v>1.3571428571428572</v>
      </c>
      <c r="D106" s="50">
        <f>VLOOKUP($S106,AvgGoalStats!$A$3:$AE$998,9,FALSE)</f>
        <v>1.5714285714285714</v>
      </c>
      <c r="E106" s="50">
        <f>VLOOKUP($S106,AvgGoalStats!$A$3:$AE$998,11,FALSE)</f>
        <v>1.0357142857142858</v>
      </c>
      <c r="F106" s="50">
        <f>VLOOKUP($S106,AvgGoalStats!$A$3:$AE$998,12,FALSE)</f>
        <v>1.0714285714285714</v>
      </c>
      <c r="G106" s="50">
        <f>VLOOKUP($S106,AvgGoalStats!$A$3:$AE$998,14,FALSE)</f>
        <v>1</v>
      </c>
      <c r="H106" s="50">
        <f>VLOOKUP($S106,AvgGoalStats!$A$3:$AE$998,15,FALSE)</f>
        <v>1.2857142857142858</v>
      </c>
      <c r="I106" s="50">
        <f>VLOOKUP($S106,AvgGoalStats!$A$3:$AE$998,17,FALSE)</f>
        <v>0.6428571428571429</v>
      </c>
      <c r="J106" s="50">
        <f>VLOOKUP($S106,AvgGoalStats!$A$3:$AE$998,18,FALSE)</f>
        <v>0.7857142857142857</v>
      </c>
      <c r="K106" s="50">
        <f>VLOOKUP($S106,AvgGoalStats!$A$3:$AE$998,20,FALSE)</f>
        <v>0.35714285714285715</v>
      </c>
      <c r="L106" s="50">
        <f>VLOOKUP($S106,AvgGoalStats!$A$3:$AE$998,21,FALSE)</f>
        <v>0.5</v>
      </c>
      <c r="M106" s="50">
        <f>VLOOKUP($S106,AvgGoalStats!$A$3:$AE$998,23,FALSE)</f>
        <v>1.3928571428571428</v>
      </c>
      <c r="N106" s="50">
        <f>VLOOKUP($S106,AvgGoalStats!$A$3:$AE$998,24,FALSE)</f>
        <v>1.3571428571428572</v>
      </c>
      <c r="O106" s="50">
        <f>VLOOKUP($S106,AvgGoalStats!$A$3:$AE$998,26,FALSE)</f>
        <v>0.7142857142857143</v>
      </c>
      <c r="P106" s="50">
        <f>VLOOKUP($S106,AvgGoalStats!$A$3:$AE$998,27,FALSE)</f>
        <v>0.7857142857142857</v>
      </c>
      <c r="Q106" s="50">
        <f>VLOOKUP($S106,AvgGoalStats!$A$3:$AE$998,29,FALSE)</f>
        <v>0.6785714285714286</v>
      </c>
      <c r="R106" s="50">
        <f>VLOOKUP($S106,AvgGoalStats!$A$3:$AE$998,30,FALSE)</f>
        <v>0.5714285714285714</v>
      </c>
      <c r="S106" s="53" t="str">
        <f>Fixtures!A106</f>
        <v>Exeter City</v>
      </c>
      <c r="T106" s="54">
        <f>Fixtures!D106</f>
        <v>43491</v>
      </c>
      <c r="U106" s="53" t="str">
        <f>Fixtures!B106</f>
        <v>Cambridge United</v>
      </c>
      <c r="V106" s="51">
        <f>VLOOKUP($U106,AvgGoalStats!$A$3:$AE$998,5,FALSE)</f>
        <v>2.6551724137931036</v>
      </c>
      <c r="W106" s="50">
        <f>VLOOKUP($U106,AvgGoalStats!$A$3:$AE$998,7,FALSE)</f>
        <v>2.8571428571428572</v>
      </c>
      <c r="X106" s="50">
        <f>VLOOKUP($U106,AvgGoalStats!$A$3:$AE$998,8,FALSE)</f>
        <v>0.96551724137931039</v>
      </c>
      <c r="Y106" s="50">
        <f>VLOOKUP($U106,AvgGoalStats!$A$3:$AE$998,10,FALSE)</f>
        <v>0.7142857142857143</v>
      </c>
      <c r="Z106" s="50">
        <f>VLOOKUP($U106,AvgGoalStats!$A$3:$AE$998,11,FALSE)</f>
        <v>1.6896551724137931</v>
      </c>
      <c r="AA106" s="50">
        <f>VLOOKUP($U106,AvgGoalStats!$A$3:$AE$998,13,FALSE)</f>
        <v>2.1428571428571428</v>
      </c>
      <c r="AB106" s="50">
        <f>VLOOKUP($U106,AvgGoalStats!$A$3:$AE$998,14,FALSE)</f>
        <v>1.2413793103448276</v>
      </c>
      <c r="AC106" s="50">
        <f>VLOOKUP($U106,AvgGoalStats!$A$3:$AE$998,16,FALSE)</f>
        <v>1.2142857142857142</v>
      </c>
      <c r="AD106" s="50">
        <f>VLOOKUP($U106,AvgGoalStats!$A$3:$AE$998,17,FALSE)</f>
        <v>0.55172413793103448</v>
      </c>
      <c r="AE106" s="50">
        <f>VLOOKUP($U106,AvgGoalStats!$A$3:$AE$998,19,FALSE)</f>
        <v>0.5714285714285714</v>
      </c>
      <c r="AF106" s="50">
        <f>VLOOKUP($U106,AvgGoalStats!$A$3:$AE$998,20,FALSE)</f>
        <v>0.68965517241379315</v>
      </c>
      <c r="AG106" s="50">
        <f>VLOOKUP($U106,AvgGoalStats!$A$3:$AE$998,22,FALSE)</f>
        <v>0.6428571428571429</v>
      </c>
      <c r="AH106" s="50">
        <f>VLOOKUP($U106,AvgGoalStats!$A$3:$AE$998,23,FALSE)</f>
        <v>1.4137931034482758</v>
      </c>
      <c r="AI106" s="50">
        <f>VLOOKUP($U106,AvgGoalStats!$A$3:$AE$998,25,FALSE)</f>
        <v>1.6428571428571428</v>
      </c>
      <c r="AJ106" s="50">
        <f>VLOOKUP($U106,AvgGoalStats!$A$3:$AE$998,26,FALSE)</f>
        <v>0.41379310344827586</v>
      </c>
      <c r="AK106" s="50">
        <f>VLOOKUP($U106,AvgGoalStats!$A$3:$AE$998,28,FALSE)</f>
        <v>0.14285714285714285</v>
      </c>
      <c r="AL106" s="50">
        <f>VLOOKUP($U106,AvgGoalStats!$A$3:$AE$998,29,FALSE)</f>
        <v>1</v>
      </c>
      <c r="AM106" s="50">
        <f>VLOOKUP($U106,AvgGoalStats!$A$3:$AE$998,31,FALSE)</f>
        <v>1.5</v>
      </c>
    </row>
    <row r="107" spans="1:39" ht="14.4" hidden="1" thickTop="1" x14ac:dyDescent="0.3">
      <c r="A107" s="51">
        <f>VLOOKUP($S107,AvgGoalStats!$A$3:$AE$998,5,FALSE)</f>
        <v>2.2857142857142856</v>
      </c>
      <c r="B107" s="50">
        <f>VLOOKUP($S107,AvgGoalStats!$A$3:$AE$998,6,FALSE)</f>
        <v>2.5</v>
      </c>
      <c r="C107" s="50">
        <f>VLOOKUP($S107,AvgGoalStats!$A$3:$AE$998,8,FALSE)</f>
        <v>1.0357142857142858</v>
      </c>
      <c r="D107" s="50">
        <f>VLOOKUP($S107,AvgGoalStats!$A$3:$AE$998,9,FALSE)</f>
        <v>1.2857142857142858</v>
      </c>
      <c r="E107" s="50">
        <f>VLOOKUP($S107,AvgGoalStats!$A$3:$AE$998,11,FALSE)</f>
        <v>1.25</v>
      </c>
      <c r="F107" s="50">
        <f>VLOOKUP($S107,AvgGoalStats!$A$3:$AE$998,12,FALSE)</f>
        <v>1.2142857142857142</v>
      </c>
      <c r="G107" s="50">
        <f>VLOOKUP($S107,AvgGoalStats!$A$3:$AE$998,14,FALSE)</f>
        <v>0.9285714285714286</v>
      </c>
      <c r="H107" s="50">
        <f>VLOOKUP($S107,AvgGoalStats!$A$3:$AE$998,15,FALSE)</f>
        <v>1</v>
      </c>
      <c r="I107" s="50">
        <f>VLOOKUP($S107,AvgGoalStats!$A$3:$AE$998,17,FALSE)</f>
        <v>0.5357142857142857</v>
      </c>
      <c r="J107" s="50">
        <f>VLOOKUP($S107,AvgGoalStats!$A$3:$AE$998,18,FALSE)</f>
        <v>0.6428571428571429</v>
      </c>
      <c r="K107" s="50">
        <f>VLOOKUP($S107,AvgGoalStats!$A$3:$AE$998,20,FALSE)</f>
        <v>0.39285714285714285</v>
      </c>
      <c r="L107" s="50">
        <f>VLOOKUP($S107,AvgGoalStats!$A$3:$AE$998,21,FALSE)</f>
        <v>0.35714285714285715</v>
      </c>
      <c r="M107" s="50">
        <f>VLOOKUP($S107,AvgGoalStats!$A$3:$AE$998,23,FALSE)</f>
        <v>1.3571428571428572</v>
      </c>
      <c r="N107" s="50">
        <f>VLOOKUP($S107,AvgGoalStats!$A$3:$AE$998,24,FALSE)</f>
        <v>1.5</v>
      </c>
      <c r="O107" s="50">
        <f>VLOOKUP($S107,AvgGoalStats!$A$3:$AE$998,26,FALSE)</f>
        <v>0.5</v>
      </c>
      <c r="P107" s="50">
        <f>VLOOKUP($S107,AvgGoalStats!$A$3:$AE$998,27,FALSE)</f>
        <v>0.6428571428571429</v>
      </c>
      <c r="Q107" s="50">
        <f>VLOOKUP($S107,AvgGoalStats!$A$3:$AE$998,29,FALSE)</f>
        <v>0.8571428571428571</v>
      </c>
      <c r="R107" s="50">
        <f>VLOOKUP($S107,AvgGoalStats!$A$3:$AE$998,30,FALSE)</f>
        <v>0.8571428571428571</v>
      </c>
      <c r="S107" s="53" t="str">
        <f>Fixtures!A107</f>
        <v>Grimsby Town</v>
      </c>
      <c r="T107" s="54">
        <f>Fixtures!D107</f>
        <v>43491</v>
      </c>
      <c r="U107" s="53" t="str">
        <f>Fixtures!B107</f>
        <v>Milton Keynes Dons</v>
      </c>
      <c r="V107" s="51">
        <f>VLOOKUP($U107,AvgGoalStats!$A$3:$AE$998,5,FALSE)</f>
        <v>2.5185185185185186</v>
      </c>
      <c r="W107" s="50">
        <f>VLOOKUP($U107,AvgGoalStats!$A$3:$AE$998,7,FALSE)</f>
        <v>3</v>
      </c>
      <c r="X107" s="50">
        <f>VLOOKUP($U107,AvgGoalStats!$A$3:$AE$998,8,FALSE)</f>
        <v>1.6296296296296295</v>
      </c>
      <c r="Y107" s="50">
        <f>VLOOKUP($U107,AvgGoalStats!$A$3:$AE$998,10,FALSE)</f>
        <v>1.6153846153846154</v>
      </c>
      <c r="Z107" s="50">
        <f>VLOOKUP($U107,AvgGoalStats!$A$3:$AE$998,11,FALSE)</f>
        <v>0.88888888888888884</v>
      </c>
      <c r="AA107" s="50">
        <f>VLOOKUP($U107,AvgGoalStats!$A$3:$AE$998,13,FALSE)</f>
        <v>1.3846153846153846</v>
      </c>
      <c r="AB107" s="50">
        <f>VLOOKUP($U107,AvgGoalStats!$A$3:$AE$998,14,FALSE)</f>
        <v>1.2592592592592593</v>
      </c>
      <c r="AC107" s="50">
        <f>VLOOKUP($U107,AvgGoalStats!$A$3:$AE$998,16,FALSE)</f>
        <v>1.6923076923076923</v>
      </c>
      <c r="AD107" s="50">
        <f>VLOOKUP($U107,AvgGoalStats!$A$3:$AE$998,17,FALSE)</f>
        <v>0.85185185185185186</v>
      </c>
      <c r="AE107" s="50">
        <f>VLOOKUP($U107,AvgGoalStats!$A$3:$AE$998,19,FALSE)</f>
        <v>1.2307692307692308</v>
      </c>
      <c r="AF107" s="50">
        <f>VLOOKUP($U107,AvgGoalStats!$A$3:$AE$998,20,FALSE)</f>
        <v>0.40740740740740738</v>
      </c>
      <c r="AG107" s="50">
        <f>VLOOKUP($U107,AvgGoalStats!$A$3:$AE$998,22,FALSE)</f>
        <v>0.46153846153846156</v>
      </c>
      <c r="AH107" s="50">
        <f>VLOOKUP($U107,AvgGoalStats!$A$3:$AE$998,23,FALSE)</f>
        <v>1.2592592592592593</v>
      </c>
      <c r="AI107" s="50">
        <f>VLOOKUP($U107,AvgGoalStats!$A$3:$AE$998,25,FALSE)</f>
        <v>1.3076923076923077</v>
      </c>
      <c r="AJ107" s="50">
        <f>VLOOKUP($U107,AvgGoalStats!$A$3:$AE$998,26,FALSE)</f>
        <v>0.77777777777777779</v>
      </c>
      <c r="AK107" s="50">
        <f>VLOOKUP($U107,AvgGoalStats!$A$3:$AE$998,28,FALSE)</f>
        <v>0.38461538461538464</v>
      </c>
      <c r="AL107" s="50">
        <f>VLOOKUP($U107,AvgGoalStats!$A$3:$AE$998,29,FALSE)</f>
        <v>0.48148148148148145</v>
      </c>
      <c r="AM107" s="50">
        <f>VLOOKUP($U107,AvgGoalStats!$A$3:$AE$998,31,FALSE)</f>
        <v>0.92307692307692313</v>
      </c>
    </row>
    <row r="108" spans="1:39" ht="14.4" hidden="1" thickTop="1" x14ac:dyDescent="0.3">
      <c r="A108" s="51">
        <f>VLOOKUP($S108,AvgGoalStats!$A$3:$AE$998,5,FALSE)</f>
        <v>2.25</v>
      </c>
      <c r="B108" s="50">
        <f>VLOOKUP($S108,AvgGoalStats!$A$3:$AE$998,6,FALSE)</f>
        <v>1.8571428571428572</v>
      </c>
      <c r="C108" s="50">
        <f>VLOOKUP($S108,AvgGoalStats!$A$3:$AE$998,8,FALSE)</f>
        <v>1.4642857142857142</v>
      </c>
      <c r="D108" s="50">
        <f>VLOOKUP($S108,AvgGoalStats!$A$3:$AE$998,9,FALSE)</f>
        <v>1.3571428571428572</v>
      </c>
      <c r="E108" s="50">
        <f>VLOOKUP($S108,AvgGoalStats!$A$3:$AE$998,11,FALSE)</f>
        <v>0.7857142857142857</v>
      </c>
      <c r="F108" s="50">
        <f>VLOOKUP($S108,AvgGoalStats!$A$3:$AE$998,12,FALSE)</f>
        <v>0.5</v>
      </c>
      <c r="G108" s="50">
        <f>VLOOKUP($S108,AvgGoalStats!$A$3:$AE$998,14,FALSE)</f>
        <v>1</v>
      </c>
      <c r="H108" s="50">
        <f>VLOOKUP($S108,AvgGoalStats!$A$3:$AE$998,15,FALSE)</f>
        <v>0.6428571428571429</v>
      </c>
      <c r="I108" s="50">
        <f>VLOOKUP($S108,AvgGoalStats!$A$3:$AE$998,17,FALSE)</f>
        <v>0.5357142857142857</v>
      </c>
      <c r="J108" s="50">
        <f>VLOOKUP($S108,AvgGoalStats!$A$3:$AE$998,18,FALSE)</f>
        <v>0.35714285714285715</v>
      </c>
      <c r="K108" s="50">
        <f>VLOOKUP($S108,AvgGoalStats!$A$3:$AE$998,20,FALSE)</f>
        <v>0.4642857142857143</v>
      </c>
      <c r="L108" s="50">
        <f>VLOOKUP($S108,AvgGoalStats!$A$3:$AE$998,21,FALSE)</f>
        <v>0.2857142857142857</v>
      </c>
      <c r="M108" s="50">
        <f>VLOOKUP($S108,AvgGoalStats!$A$3:$AE$998,23,FALSE)</f>
        <v>1.25</v>
      </c>
      <c r="N108" s="50">
        <f>VLOOKUP($S108,AvgGoalStats!$A$3:$AE$998,24,FALSE)</f>
        <v>1.2142857142857142</v>
      </c>
      <c r="O108" s="50">
        <f>VLOOKUP($S108,AvgGoalStats!$A$3:$AE$998,26,FALSE)</f>
        <v>0.9285714285714286</v>
      </c>
      <c r="P108" s="50">
        <f>VLOOKUP($S108,AvgGoalStats!$A$3:$AE$998,27,FALSE)</f>
        <v>1</v>
      </c>
      <c r="Q108" s="50">
        <f>VLOOKUP($S108,AvgGoalStats!$A$3:$AE$998,29,FALSE)</f>
        <v>0.32142857142857145</v>
      </c>
      <c r="R108" s="50">
        <f>VLOOKUP($S108,AvgGoalStats!$A$3:$AE$998,30,FALSE)</f>
        <v>0.21428571428571427</v>
      </c>
      <c r="S108" s="53" t="str">
        <f>Fixtures!A108</f>
        <v>Mansfield Town</v>
      </c>
      <c r="T108" s="54">
        <f>Fixtures!D108</f>
        <v>43491</v>
      </c>
      <c r="U108" s="53" t="str">
        <f>Fixtures!B108</f>
        <v>Tranmere Rovers</v>
      </c>
      <c r="V108" s="51">
        <f>VLOOKUP($U108,AvgGoalStats!$A$3:$AE$998,5,FALSE)</f>
        <v>2.75</v>
      </c>
      <c r="W108" s="50">
        <f>VLOOKUP($U108,AvgGoalStats!$A$3:$AE$998,7,FALSE)</f>
        <v>3.7142857142857144</v>
      </c>
      <c r="X108" s="50">
        <f>VLOOKUP($U108,AvgGoalStats!$A$3:$AE$998,8,FALSE)</f>
        <v>1.5</v>
      </c>
      <c r="Y108" s="50">
        <f>VLOOKUP($U108,AvgGoalStats!$A$3:$AE$998,10,FALSE)</f>
        <v>1.7142857142857142</v>
      </c>
      <c r="Z108" s="50">
        <f>VLOOKUP($U108,AvgGoalStats!$A$3:$AE$998,11,FALSE)</f>
        <v>1.25</v>
      </c>
      <c r="AA108" s="50">
        <f>VLOOKUP($U108,AvgGoalStats!$A$3:$AE$998,13,FALSE)</f>
        <v>2</v>
      </c>
      <c r="AB108" s="50">
        <f>VLOOKUP($U108,AvgGoalStats!$A$3:$AE$998,14,FALSE)</f>
        <v>1.2857142857142858</v>
      </c>
      <c r="AC108" s="50">
        <f>VLOOKUP($U108,AvgGoalStats!$A$3:$AE$998,16,FALSE)</f>
        <v>1.7142857142857142</v>
      </c>
      <c r="AD108" s="50">
        <f>VLOOKUP($U108,AvgGoalStats!$A$3:$AE$998,17,FALSE)</f>
        <v>0.6428571428571429</v>
      </c>
      <c r="AE108" s="50">
        <f>VLOOKUP($U108,AvgGoalStats!$A$3:$AE$998,19,FALSE)</f>
        <v>0.7142857142857143</v>
      </c>
      <c r="AF108" s="50">
        <f>VLOOKUP($U108,AvgGoalStats!$A$3:$AE$998,20,FALSE)</f>
        <v>0.6428571428571429</v>
      </c>
      <c r="AG108" s="50">
        <f>VLOOKUP($U108,AvgGoalStats!$A$3:$AE$998,22,FALSE)</f>
        <v>1</v>
      </c>
      <c r="AH108" s="50">
        <f>VLOOKUP($U108,AvgGoalStats!$A$3:$AE$998,23,FALSE)</f>
        <v>1.4642857142857142</v>
      </c>
      <c r="AI108" s="50">
        <f>VLOOKUP($U108,AvgGoalStats!$A$3:$AE$998,25,FALSE)</f>
        <v>2</v>
      </c>
      <c r="AJ108" s="50">
        <f>VLOOKUP($U108,AvgGoalStats!$A$3:$AE$998,26,FALSE)</f>
        <v>0.8571428571428571</v>
      </c>
      <c r="AK108" s="50">
        <f>VLOOKUP($U108,AvgGoalStats!$A$3:$AE$998,28,FALSE)</f>
        <v>1</v>
      </c>
      <c r="AL108" s="50">
        <f>VLOOKUP($U108,AvgGoalStats!$A$3:$AE$998,29,FALSE)</f>
        <v>0.6071428571428571</v>
      </c>
      <c r="AM108" s="50">
        <f>VLOOKUP($U108,AvgGoalStats!$A$3:$AE$998,31,FALSE)</f>
        <v>1</v>
      </c>
    </row>
    <row r="109" spans="1:39" ht="14.4" hidden="1" thickTop="1" x14ac:dyDescent="0.3">
      <c r="A109" s="51">
        <f>VLOOKUP($S109,AvgGoalStats!$A$3:$AE$998,5,FALSE)</f>
        <v>2.6785714285714284</v>
      </c>
      <c r="B109" s="50">
        <f>VLOOKUP($S109,AvgGoalStats!$A$3:$AE$998,6,FALSE)</f>
        <v>2.4285714285714284</v>
      </c>
      <c r="C109" s="50">
        <f>VLOOKUP($S109,AvgGoalStats!$A$3:$AE$998,8,FALSE)</f>
        <v>1.3214285714285714</v>
      </c>
      <c r="D109" s="50">
        <f>VLOOKUP($S109,AvgGoalStats!$A$3:$AE$998,9,FALSE)</f>
        <v>1.3571428571428572</v>
      </c>
      <c r="E109" s="50">
        <f>VLOOKUP($S109,AvgGoalStats!$A$3:$AE$998,11,FALSE)</f>
        <v>1.3571428571428572</v>
      </c>
      <c r="F109" s="50">
        <f>VLOOKUP($S109,AvgGoalStats!$A$3:$AE$998,12,FALSE)</f>
        <v>1.0714285714285714</v>
      </c>
      <c r="G109" s="50">
        <f>VLOOKUP($S109,AvgGoalStats!$A$3:$AE$998,14,FALSE)</f>
        <v>1.0714285714285714</v>
      </c>
      <c r="H109" s="50">
        <f>VLOOKUP($S109,AvgGoalStats!$A$3:$AE$998,15,FALSE)</f>
        <v>0.7142857142857143</v>
      </c>
      <c r="I109" s="50">
        <f>VLOOKUP($S109,AvgGoalStats!$A$3:$AE$998,17,FALSE)</f>
        <v>0.5</v>
      </c>
      <c r="J109" s="50">
        <f>VLOOKUP($S109,AvgGoalStats!$A$3:$AE$998,18,FALSE)</f>
        <v>0.42857142857142855</v>
      </c>
      <c r="K109" s="50">
        <f>VLOOKUP($S109,AvgGoalStats!$A$3:$AE$998,20,FALSE)</f>
        <v>0.5714285714285714</v>
      </c>
      <c r="L109" s="50">
        <f>VLOOKUP($S109,AvgGoalStats!$A$3:$AE$998,21,FALSE)</f>
        <v>0.2857142857142857</v>
      </c>
      <c r="M109" s="50">
        <f>VLOOKUP($S109,AvgGoalStats!$A$3:$AE$998,23,FALSE)</f>
        <v>1.6071428571428572</v>
      </c>
      <c r="N109" s="50">
        <f>VLOOKUP($S109,AvgGoalStats!$A$3:$AE$998,24,FALSE)</f>
        <v>1.7142857142857142</v>
      </c>
      <c r="O109" s="50">
        <f>VLOOKUP($S109,AvgGoalStats!$A$3:$AE$998,26,FALSE)</f>
        <v>0.8214285714285714</v>
      </c>
      <c r="P109" s="50">
        <f>VLOOKUP($S109,AvgGoalStats!$A$3:$AE$998,27,FALSE)</f>
        <v>0.9285714285714286</v>
      </c>
      <c r="Q109" s="50">
        <f>VLOOKUP($S109,AvgGoalStats!$A$3:$AE$998,29,FALSE)</f>
        <v>0.7857142857142857</v>
      </c>
      <c r="R109" s="50">
        <f>VLOOKUP($S109,AvgGoalStats!$A$3:$AE$998,30,FALSE)</f>
        <v>0.7857142857142857</v>
      </c>
      <c r="S109" s="53" t="str">
        <f>Fixtures!A109</f>
        <v>Northampton Town</v>
      </c>
      <c r="T109" s="54">
        <f>Fixtures!D109</f>
        <v>43491</v>
      </c>
      <c r="U109" s="53" t="str">
        <f>Fixtures!B109</f>
        <v>Morecambe</v>
      </c>
      <c r="V109" s="51">
        <f>VLOOKUP($U109,AvgGoalStats!$A$3:$AE$998,5,FALSE)</f>
        <v>2.5862068965517242</v>
      </c>
      <c r="W109" s="50">
        <f>VLOOKUP($U109,AvgGoalStats!$A$3:$AE$998,7,FALSE)</f>
        <v>2.5714285714285716</v>
      </c>
      <c r="X109" s="50">
        <f>VLOOKUP($U109,AvgGoalStats!$A$3:$AE$998,8,FALSE)</f>
        <v>1</v>
      </c>
      <c r="Y109" s="50">
        <f>VLOOKUP($U109,AvgGoalStats!$A$3:$AE$998,10,FALSE)</f>
        <v>0.8571428571428571</v>
      </c>
      <c r="Z109" s="50">
        <f>VLOOKUP($U109,AvgGoalStats!$A$3:$AE$998,11,FALSE)</f>
        <v>1.5862068965517242</v>
      </c>
      <c r="AA109" s="50">
        <f>VLOOKUP($U109,AvgGoalStats!$A$3:$AE$998,13,FALSE)</f>
        <v>1.7142857142857142</v>
      </c>
      <c r="AB109" s="50">
        <f>VLOOKUP($U109,AvgGoalStats!$A$3:$AE$998,14,FALSE)</f>
        <v>1.1724137931034482</v>
      </c>
      <c r="AC109" s="50">
        <f>VLOOKUP($U109,AvgGoalStats!$A$3:$AE$998,16,FALSE)</f>
        <v>1.2857142857142858</v>
      </c>
      <c r="AD109" s="50">
        <f>VLOOKUP($U109,AvgGoalStats!$A$3:$AE$998,17,FALSE)</f>
        <v>0.31034482758620691</v>
      </c>
      <c r="AE109" s="50">
        <f>VLOOKUP($U109,AvgGoalStats!$A$3:$AE$998,19,FALSE)</f>
        <v>0.2857142857142857</v>
      </c>
      <c r="AF109" s="50">
        <f>VLOOKUP($U109,AvgGoalStats!$A$3:$AE$998,20,FALSE)</f>
        <v>0.86206896551724133</v>
      </c>
      <c r="AG109" s="50">
        <f>VLOOKUP($U109,AvgGoalStats!$A$3:$AE$998,22,FALSE)</f>
        <v>1</v>
      </c>
      <c r="AH109" s="50">
        <f>VLOOKUP($U109,AvgGoalStats!$A$3:$AE$998,23,FALSE)</f>
        <v>1.4137931034482758</v>
      </c>
      <c r="AI109" s="50">
        <f>VLOOKUP($U109,AvgGoalStats!$A$3:$AE$998,25,FALSE)</f>
        <v>1.2857142857142858</v>
      </c>
      <c r="AJ109" s="50">
        <f>VLOOKUP($U109,AvgGoalStats!$A$3:$AE$998,26,FALSE)</f>
        <v>0.68965517241379315</v>
      </c>
      <c r="AK109" s="50">
        <f>VLOOKUP($U109,AvgGoalStats!$A$3:$AE$998,28,FALSE)</f>
        <v>0.5714285714285714</v>
      </c>
      <c r="AL109" s="50">
        <f>VLOOKUP($U109,AvgGoalStats!$A$3:$AE$998,29,FALSE)</f>
        <v>0.72413793103448276</v>
      </c>
      <c r="AM109" s="50">
        <f>VLOOKUP($U109,AvgGoalStats!$A$3:$AE$998,31,FALSE)</f>
        <v>0.7142857142857143</v>
      </c>
    </row>
    <row r="110" spans="1:39" ht="14.4" hidden="1" thickTop="1" x14ac:dyDescent="0.3">
      <c r="A110" s="51">
        <f>VLOOKUP($S110,AvgGoalStats!$A$3:$AE$998,5,FALSE)</f>
        <v>2.25</v>
      </c>
      <c r="B110" s="50">
        <f>VLOOKUP($S110,AvgGoalStats!$A$3:$AE$998,6,FALSE)</f>
        <v>2.8571428571428572</v>
      </c>
      <c r="C110" s="50">
        <f>VLOOKUP($S110,AvgGoalStats!$A$3:$AE$998,8,FALSE)</f>
        <v>0.9642857142857143</v>
      </c>
      <c r="D110" s="50">
        <f>VLOOKUP($S110,AvgGoalStats!$A$3:$AE$998,9,FALSE)</f>
        <v>1.1428571428571428</v>
      </c>
      <c r="E110" s="50">
        <f>VLOOKUP($S110,AvgGoalStats!$A$3:$AE$998,11,FALSE)</f>
        <v>1.2857142857142858</v>
      </c>
      <c r="F110" s="50">
        <f>VLOOKUP($S110,AvgGoalStats!$A$3:$AE$998,12,FALSE)</f>
        <v>1.7142857142857142</v>
      </c>
      <c r="G110" s="50">
        <f>VLOOKUP($S110,AvgGoalStats!$A$3:$AE$998,14,FALSE)</f>
        <v>1.1071428571428572</v>
      </c>
      <c r="H110" s="50">
        <f>VLOOKUP($S110,AvgGoalStats!$A$3:$AE$998,15,FALSE)</f>
        <v>1.3571428571428572</v>
      </c>
      <c r="I110" s="50">
        <f>VLOOKUP($S110,AvgGoalStats!$A$3:$AE$998,17,FALSE)</f>
        <v>0.39285714285714285</v>
      </c>
      <c r="J110" s="50">
        <f>VLOOKUP($S110,AvgGoalStats!$A$3:$AE$998,18,FALSE)</f>
        <v>0.5</v>
      </c>
      <c r="K110" s="50">
        <f>VLOOKUP($S110,AvgGoalStats!$A$3:$AE$998,20,FALSE)</f>
        <v>0.7142857142857143</v>
      </c>
      <c r="L110" s="50">
        <f>VLOOKUP($S110,AvgGoalStats!$A$3:$AE$998,21,FALSE)</f>
        <v>0.8571428571428571</v>
      </c>
      <c r="M110" s="50">
        <f>VLOOKUP($S110,AvgGoalStats!$A$3:$AE$998,23,FALSE)</f>
        <v>1.1428571428571428</v>
      </c>
      <c r="N110" s="50">
        <f>VLOOKUP($S110,AvgGoalStats!$A$3:$AE$998,24,FALSE)</f>
        <v>1.5</v>
      </c>
      <c r="O110" s="50">
        <f>VLOOKUP($S110,AvgGoalStats!$A$3:$AE$998,26,FALSE)</f>
        <v>0.5714285714285714</v>
      </c>
      <c r="P110" s="50">
        <f>VLOOKUP($S110,AvgGoalStats!$A$3:$AE$998,27,FALSE)</f>
        <v>0.6428571428571429</v>
      </c>
      <c r="Q110" s="50">
        <f>VLOOKUP($S110,AvgGoalStats!$A$3:$AE$998,29,FALSE)</f>
        <v>0.5714285714285714</v>
      </c>
      <c r="R110" s="50">
        <f>VLOOKUP($S110,AvgGoalStats!$A$3:$AE$998,30,FALSE)</f>
        <v>0.8571428571428571</v>
      </c>
      <c r="S110" s="53" t="str">
        <f>Fixtures!A110</f>
        <v>Port Vale</v>
      </c>
      <c r="T110" s="54">
        <f>Fixtures!D110</f>
        <v>43491</v>
      </c>
      <c r="U110" s="53" t="str">
        <f>Fixtures!B110</f>
        <v>Carlisle United</v>
      </c>
      <c r="V110" s="51">
        <f>VLOOKUP($U110,AvgGoalStats!$A$3:$AE$998,5,FALSE)</f>
        <v>2.8275862068965516</v>
      </c>
      <c r="W110" s="50">
        <f>VLOOKUP($U110,AvgGoalStats!$A$3:$AE$998,7,FALSE)</f>
        <v>2.7857142857142856</v>
      </c>
      <c r="X110" s="50">
        <f>VLOOKUP($U110,AvgGoalStats!$A$3:$AE$998,8,FALSE)</f>
        <v>1.6206896551724137</v>
      </c>
      <c r="Y110" s="50">
        <f>VLOOKUP($U110,AvgGoalStats!$A$3:$AE$998,10,FALSE)</f>
        <v>1.5</v>
      </c>
      <c r="Z110" s="50">
        <f>VLOOKUP($U110,AvgGoalStats!$A$3:$AE$998,11,FALSE)</f>
        <v>1.2068965517241379</v>
      </c>
      <c r="AA110" s="50">
        <f>VLOOKUP($U110,AvgGoalStats!$A$3:$AE$998,13,FALSE)</f>
        <v>1.2857142857142858</v>
      </c>
      <c r="AB110" s="50">
        <f>VLOOKUP($U110,AvgGoalStats!$A$3:$AE$998,14,FALSE)</f>
        <v>1.1724137931034482</v>
      </c>
      <c r="AC110" s="50">
        <f>VLOOKUP($U110,AvgGoalStats!$A$3:$AE$998,16,FALSE)</f>
        <v>1.2142857142857142</v>
      </c>
      <c r="AD110" s="50">
        <f>VLOOKUP($U110,AvgGoalStats!$A$3:$AE$998,17,FALSE)</f>
        <v>0.68965517241379315</v>
      </c>
      <c r="AE110" s="50">
        <f>VLOOKUP($U110,AvgGoalStats!$A$3:$AE$998,19,FALSE)</f>
        <v>0.7142857142857143</v>
      </c>
      <c r="AF110" s="50">
        <f>VLOOKUP($U110,AvgGoalStats!$A$3:$AE$998,20,FALSE)</f>
        <v>0.48275862068965519</v>
      </c>
      <c r="AG110" s="50">
        <f>VLOOKUP($U110,AvgGoalStats!$A$3:$AE$998,22,FALSE)</f>
        <v>0.5</v>
      </c>
      <c r="AH110" s="50">
        <f>VLOOKUP($U110,AvgGoalStats!$A$3:$AE$998,23,FALSE)</f>
        <v>1.6551724137931034</v>
      </c>
      <c r="AI110" s="50">
        <f>VLOOKUP($U110,AvgGoalStats!$A$3:$AE$998,25,FALSE)</f>
        <v>1.5714285714285714</v>
      </c>
      <c r="AJ110" s="50">
        <f>VLOOKUP($U110,AvgGoalStats!$A$3:$AE$998,26,FALSE)</f>
        <v>0.93103448275862066</v>
      </c>
      <c r="AK110" s="50">
        <f>VLOOKUP($U110,AvgGoalStats!$A$3:$AE$998,28,FALSE)</f>
        <v>0.7857142857142857</v>
      </c>
      <c r="AL110" s="50">
        <f>VLOOKUP($U110,AvgGoalStats!$A$3:$AE$998,29,FALSE)</f>
        <v>0.72413793103448276</v>
      </c>
      <c r="AM110" s="50">
        <f>VLOOKUP($U110,AvgGoalStats!$A$3:$AE$998,31,FALSE)</f>
        <v>0.7857142857142857</v>
      </c>
    </row>
    <row r="111" spans="1:39" ht="14.4" hidden="1" thickTop="1" x14ac:dyDescent="0.3">
      <c r="A111" s="51">
        <f>VLOOKUP($S111,AvgGoalStats!$A$3:$AE$998,5,FALSE)</f>
        <v>2.4482758620689653</v>
      </c>
      <c r="B111" s="50">
        <f>VLOOKUP($S111,AvgGoalStats!$A$3:$AE$998,6,FALSE)</f>
        <v>2.2857142857142856</v>
      </c>
      <c r="C111" s="50">
        <f>VLOOKUP($S111,AvgGoalStats!$A$3:$AE$998,8,FALSE)</f>
        <v>1.2068965517241379</v>
      </c>
      <c r="D111" s="50">
        <f>VLOOKUP($S111,AvgGoalStats!$A$3:$AE$998,9,FALSE)</f>
        <v>1.2857142857142858</v>
      </c>
      <c r="E111" s="50">
        <f>VLOOKUP($S111,AvgGoalStats!$A$3:$AE$998,11,FALSE)</f>
        <v>1.2413793103448276</v>
      </c>
      <c r="F111" s="50">
        <f>VLOOKUP($S111,AvgGoalStats!$A$3:$AE$998,12,FALSE)</f>
        <v>1</v>
      </c>
      <c r="G111" s="50">
        <f>VLOOKUP($S111,AvgGoalStats!$A$3:$AE$998,14,FALSE)</f>
        <v>1.3448275862068966</v>
      </c>
      <c r="H111" s="50">
        <f>VLOOKUP($S111,AvgGoalStats!$A$3:$AE$998,15,FALSE)</f>
        <v>1.2142857142857142</v>
      </c>
      <c r="I111" s="50">
        <f>VLOOKUP($S111,AvgGoalStats!$A$3:$AE$998,17,FALSE)</f>
        <v>0.65517241379310343</v>
      </c>
      <c r="J111" s="50">
        <f>VLOOKUP($S111,AvgGoalStats!$A$3:$AE$998,18,FALSE)</f>
        <v>0.7142857142857143</v>
      </c>
      <c r="K111" s="50">
        <f>VLOOKUP($S111,AvgGoalStats!$A$3:$AE$998,20,FALSE)</f>
        <v>0.68965517241379315</v>
      </c>
      <c r="L111" s="50">
        <f>VLOOKUP($S111,AvgGoalStats!$A$3:$AE$998,21,FALSE)</f>
        <v>0.5</v>
      </c>
      <c r="M111" s="50">
        <f>VLOOKUP($S111,AvgGoalStats!$A$3:$AE$998,23,FALSE)</f>
        <v>1.103448275862069</v>
      </c>
      <c r="N111" s="50">
        <f>VLOOKUP($S111,AvgGoalStats!$A$3:$AE$998,24,FALSE)</f>
        <v>1.0714285714285714</v>
      </c>
      <c r="O111" s="50">
        <f>VLOOKUP($S111,AvgGoalStats!$A$3:$AE$998,26,FALSE)</f>
        <v>0.55172413793103448</v>
      </c>
      <c r="P111" s="50">
        <f>VLOOKUP($S111,AvgGoalStats!$A$3:$AE$998,27,FALSE)</f>
        <v>0.5714285714285714</v>
      </c>
      <c r="Q111" s="50">
        <f>VLOOKUP($S111,AvgGoalStats!$A$3:$AE$998,29,FALSE)</f>
        <v>0.55172413793103448</v>
      </c>
      <c r="R111" s="50">
        <f>VLOOKUP($S111,AvgGoalStats!$A$3:$AE$998,30,FALSE)</f>
        <v>0.5</v>
      </c>
      <c r="S111" s="53" t="str">
        <f>Fixtures!A111</f>
        <v>Stevenage</v>
      </c>
      <c r="T111" s="54">
        <f>Fixtures!D111</f>
        <v>43491</v>
      </c>
      <c r="U111" s="53" t="str">
        <f>Fixtures!B111</f>
        <v>Forest Green Rovers</v>
      </c>
      <c r="V111" s="51">
        <f>VLOOKUP($U111,AvgGoalStats!$A$3:$AE$998,5,FALSE)</f>
        <v>2.4814814814814814</v>
      </c>
      <c r="W111" s="50">
        <f>VLOOKUP($U111,AvgGoalStats!$A$3:$AE$998,7,FALSE)</f>
        <v>3.0714285714285716</v>
      </c>
      <c r="X111" s="50">
        <f>VLOOKUP($U111,AvgGoalStats!$A$3:$AE$998,8,FALSE)</f>
        <v>1.4814814814814814</v>
      </c>
      <c r="Y111" s="50">
        <f>VLOOKUP($U111,AvgGoalStats!$A$3:$AE$998,10,FALSE)</f>
        <v>1.9285714285714286</v>
      </c>
      <c r="Z111" s="50">
        <f>VLOOKUP($U111,AvgGoalStats!$A$3:$AE$998,11,FALSE)</f>
        <v>1</v>
      </c>
      <c r="AA111" s="50">
        <f>VLOOKUP($U111,AvgGoalStats!$A$3:$AE$998,13,FALSE)</f>
        <v>1.1428571428571428</v>
      </c>
      <c r="AB111" s="50">
        <f>VLOOKUP($U111,AvgGoalStats!$A$3:$AE$998,14,FALSE)</f>
        <v>0.96296296296296291</v>
      </c>
      <c r="AC111" s="50">
        <f>VLOOKUP($U111,AvgGoalStats!$A$3:$AE$998,16,FALSE)</f>
        <v>0.9285714285714286</v>
      </c>
      <c r="AD111" s="50">
        <f>VLOOKUP($U111,AvgGoalStats!$A$3:$AE$998,17,FALSE)</f>
        <v>0.62962962962962965</v>
      </c>
      <c r="AE111" s="50">
        <f>VLOOKUP($U111,AvgGoalStats!$A$3:$AE$998,19,FALSE)</f>
        <v>0.5714285714285714</v>
      </c>
      <c r="AF111" s="50">
        <f>VLOOKUP($U111,AvgGoalStats!$A$3:$AE$998,20,FALSE)</f>
        <v>0.33333333333333331</v>
      </c>
      <c r="AG111" s="50">
        <f>VLOOKUP($U111,AvgGoalStats!$A$3:$AE$998,22,FALSE)</f>
        <v>0.35714285714285715</v>
      </c>
      <c r="AH111" s="50">
        <f>VLOOKUP($U111,AvgGoalStats!$A$3:$AE$998,23,FALSE)</f>
        <v>1.5185185185185186</v>
      </c>
      <c r="AI111" s="50">
        <f>VLOOKUP($U111,AvgGoalStats!$A$3:$AE$998,25,FALSE)</f>
        <v>2.1428571428571428</v>
      </c>
      <c r="AJ111" s="50">
        <f>VLOOKUP($U111,AvgGoalStats!$A$3:$AE$998,26,FALSE)</f>
        <v>0.85185185185185186</v>
      </c>
      <c r="AK111" s="50">
        <f>VLOOKUP($U111,AvgGoalStats!$A$3:$AE$998,28,FALSE)</f>
        <v>1.3571428571428572</v>
      </c>
      <c r="AL111" s="50">
        <f>VLOOKUP($U111,AvgGoalStats!$A$3:$AE$998,29,FALSE)</f>
        <v>0.66666666666666663</v>
      </c>
      <c r="AM111" s="50">
        <f>VLOOKUP($U111,AvgGoalStats!$A$3:$AE$998,31,FALSE)</f>
        <v>0.7857142857142857</v>
      </c>
    </row>
    <row r="112" spans="1:39" ht="14.4" hidden="1" thickTop="1" x14ac:dyDescent="0.3">
      <c r="A112" s="51">
        <f>VLOOKUP($S112,AvgGoalStats!$A$3:$AE$998,5,FALSE)</f>
        <v>2.4482758620689653</v>
      </c>
      <c r="B112" s="50">
        <f>VLOOKUP($S112,AvgGoalStats!$A$3:$AE$998,6,FALSE)</f>
        <v>2.6428571428571428</v>
      </c>
      <c r="C112" s="50">
        <f>VLOOKUP($S112,AvgGoalStats!$A$3:$AE$998,8,FALSE)</f>
        <v>1.1379310344827587</v>
      </c>
      <c r="D112" s="50">
        <f>VLOOKUP($S112,AvgGoalStats!$A$3:$AE$998,9,FALSE)</f>
        <v>1.1428571428571428</v>
      </c>
      <c r="E112" s="50">
        <f>VLOOKUP($S112,AvgGoalStats!$A$3:$AE$998,11,FALSE)</f>
        <v>1.3103448275862069</v>
      </c>
      <c r="F112" s="50">
        <f>VLOOKUP($S112,AvgGoalStats!$A$3:$AE$998,12,FALSE)</f>
        <v>1.5</v>
      </c>
      <c r="G112" s="50">
        <f>VLOOKUP($S112,AvgGoalStats!$A$3:$AE$998,14,FALSE)</f>
        <v>1.2413793103448276</v>
      </c>
      <c r="H112" s="50">
        <f>VLOOKUP($S112,AvgGoalStats!$A$3:$AE$998,15,FALSE)</f>
        <v>1.1428571428571428</v>
      </c>
      <c r="I112" s="50">
        <f>VLOOKUP($S112,AvgGoalStats!$A$3:$AE$998,17,FALSE)</f>
        <v>0.51724137931034486</v>
      </c>
      <c r="J112" s="50">
        <f>VLOOKUP($S112,AvgGoalStats!$A$3:$AE$998,18,FALSE)</f>
        <v>0.35714285714285715</v>
      </c>
      <c r="K112" s="50">
        <f>VLOOKUP($S112,AvgGoalStats!$A$3:$AE$998,20,FALSE)</f>
        <v>0.72413793103448276</v>
      </c>
      <c r="L112" s="50">
        <f>VLOOKUP($S112,AvgGoalStats!$A$3:$AE$998,21,FALSE)</f>
        <v>0.7857142857142857</v>
      </c>
      <c r="M112" s="50">
        <f>VLOOKUP($S112,AvgGoalStats!$A$3:$AE$998,23,FALSE)</f>
        <v>1.2068965517241379</v>
      </c>
      <c r="N112" s="50">
        <f>VLOOKUP($S112,AvgGoalStats!$A$3:$AE$998,24,FALSE)</f>
        <v>1.5</v>
      </c>
      <c r="O112" s="50">
        <f>VLOOKUP($S112,AvgGoalStats!$A$3:$AE$998,26,FALSE)</f>
        <v>0.62068965517241381</v>
      </c>
      <c r="P112" s="50">
        <f>VLOOKUP($S112,AvgGoalStats!$A$3:$AE$998,27,FALSE)</f>
        <v>0.7857142857142857</v>
      </c>
      <c r="Q112" s="50">
        <f>VLOOKUP($S112,AvgGoalStats!$A$3:$AE$998,29,FALSE)</f>
        <v>0.58620689655172409</v>
      </c>
      <c r="R112" s="50">
        <f>VLOOKUP($S112,AvgGoalStats!$A$3:$AE$998,30,FALSE)</f>
        <v>0.7142857142857143</v>
      </c>
      <c r="S112" s="53" t="str">
        <f>Fixtures!A112</f>
        <v>Swindon Town</v>
      </c>
      <c r="T112" s="54">
        <f>Fixtures!D112</f>
        <v>43491</v>
      </c>
      <c r="U112" s="53" t="str">
        <f>Fixtures!B112</f>
        <v>Crawley Town</v>
      </c>
      <c r="V112" s="51">
        <f>VLOOKUP($U112,AvgGoalStats!$A$3:$AE$998,5,FALSE)</f>
        <v>2.6206896551724137</v>
      </c>
      <c r="W112" s="50">
        <f>VLOOKUP($U112,AvgGoalStats!$A$3:$AE$998,7,FALSE)</f>
        <v>2.2142857142857144</v>
      </c>
      <c r="X112" s="50">
        <f>VLOOKUP($U112,AvgGoalStats!$A$3:$AE$998,8,FALSE)</f>
        <v>1.1724137931034482</v>
      </c>
      <c r="Y112" s="50">
        <f>VLOOKUP($U112,AvgGoalStats!$A$3:$AE$998,10,FALSE)</f>
        <v>0.5714285714285714</v>
      </c>
      <c r="Z112" s="50">
        <f>VLOOKUP($U112,AvgGoalStats!$A$3:$AE$998,11,FALSE)</f>
        <v>1.4482758620689655</v>
      </c>
      <c r="AA112" s="50">
        <f>VLOOKUP($U112,AvgGoalStats!$A$3:$AE$998,13,FALSE)</f>
        <v>1.6428571428571428</v>
      </c>
      <c r="AB112" s="50">
        <f>VLOOKUP($U112,AvgGoalStats!$A$3:$AE$998,14,FALSE)</f>
        <v>1.103448275862069</v>
      </c>
      <c r="AC112" s="50">
        <f>VLOOKUP($U112,AvgGoalStats!$A$3:$AE$998,16,FALSE)</f>
        <v>1.1428571428571428</v>
      </c>
      <c r="AD112" s="50">
        <f>VLOOKUP($U112,AvgGoalStats!$A$3:$AE$998,17,FALSE)</f>
        <v>0.41379310344827586</v>
      </c>
      <c r="AE112" s="50">
        <f>VLOOKUP($U112,AvgGoalStats!$A$3:$AE$998,19,FALSE)</f>
        <v>0.35714285714285715</v>
      </c>
      <c r="AF112" s="50">
        <f>VLOOKUP($U112,AvgGoalStats!$A$3:$AE$998,20,FALSE)</f>
        <v>0.68965517241379315</v>
      </c>
      <c r="AG112" s="50">
        <f>VLOOKUP($U112,AvgGoalStats!$A$3:$AE$998,22,FALSE)</f>
        <v>0.7857142857142857</v>
      </c>
      <c r="AH112" s="50">
        <f>VLOOKUP($U112,AvgGoalStats!$A$3:$AE$998,23,FALSE)</f>
        <v>1.5172413793103448</v>
      </c>
      <c r="AI112" s="50">
        <f>VLOOKUP($U112,AvgGoalStats!$A$3:$AE$998,25,FALSE)</f>
        <v>1.0714285714285714</v>
      </c>
      <c r="AJ112" s="50">
        <f>VLOOKUP($U112,AvgGoalStats!$A$3:$AE$998,26,FALSE)</f>
        <v>0.75862068965517238</v>
      </c>
      <c r="AK112" s="50">
        <f>VLOOKUP($U112,AvgGoalStats!$A$3:$AE$998,28,FALSE)</f>
        <v>0.21428571428571427</v>
      </c>
      <c r="AL112" s="50">
        <f>VLOOKUP($U112,AvgGoalStats!$A$3:$AE$998,29,FALSE)</f>
        <v>0.75862068965517238</v>
      </c>
      <c r="AM112" s="50">
        <f>VLOOKUP($U112,AvgGoalStats!$A$3:$AE$998,31,FALSE)</f>
        <v>0.8571428571428571</v>
      </c>
    </row>
    <row r="113" spans="1:39" ht="14.4" hidden="1" thickTop="1" x14ac:dyDescent="0.3">
      <c r="A113" s="51">
        <f>VLOOKUP($S113,AvgGoalStats!$A$3:$AE$998,5,FALSE)</f>
        <v>3.4285714285714284</v>
      </c>
      <c r="B113" s="50">
        <f>VLOOKUP($S113,AvgGoalStats!$A$3:$AE$998,6,FALSE)</f>
        <v>4.1428571428571432</v>
      </c>
      <c r="C113" s="50">
        <f>VLOOKUP($S113,AvgGoalStats!$A$3:$AE$998,8,FALSE)</f>
        <v>1.8214285714285714</v>
      </c>
      <c r="D113" s="50">
        <f>VLOOKUP($S113,AvgGoalStats!$A$3:$AE$998,9,FALSE)</f>
        <v>2.2857142857142856</v>
      </c>
      <c r="E113" s="50">
        <f>VLOOKUP($S113,AvgGoalStats!$A$3:$AE$998,11,FALSE)</f>
        <v>1.6071428571428572</v>
      </c>
      <c r="F113" s="50">
        <f>VLOOKUP($S113,AvgGoalStats!$A$3:$AE$998,12,FALSE)</f>
        <v>1.8571428571428572</v>
      </c>
      <c r="G113" s="50">
        <f>VLOOKUP($S113,AvgGoalStats!$A$3:$AE$998,14,FALSE)</f>
        <v>1.5357142857142858</v>
      </c>
      <c r="H113" s="50">
        <f>VLOOKUP($S113,AvgGoalStats!$A$3:$AE$998,15,FALSE)</f>
        <v>1.7857142857142858</v>
      </c>
      <c r="I113" s="50">
        <f>VLOOKUP($S113,AvgGoalStats!$A$3:$AE$998,17,FALSE)</f>
        <v>0.8571428571428571</v>
      </c>
      <c r="J113" s="50">
        <f>VLOOKUP($S113,AvgGoalStats!$A$3:$AE$998,18,FALSE)</f>
        <v>1.1428571428571428</v>
      </c>
      <c r="K113" s="50">
        <f>VLOOKUP($S113,AvgGoalStats!$A$3:$AE$998,20,FALSE)</f>
        <v>0.6785714285714286</v>
      </c>
      <c r="L113" s="50">
        <f>VLOOKUP($S113,AvgGoalStats!$A$3:$AE$998,21,FALSE)</f>
        <v>0.6428571428571429</v>
      </c>
      <c r="M113" s="50">
        <f>VLOOKUP($S113,AvgGoalStats!$A$3:$AE$998,23,FALSE)</f>
        <v>1.8928571428571428</v>
      </c>
      <c r="N113" s="50">
        <f>VLOOKUP($S113,AvgGoalStats!$A$3:$AE$998,24,FALSE)</f>
        <v>2.3571428571428572</v>
      </c>
      <c r="O113" s="50">
        <f>VLOOKUP($S113,AvgGoalStats!$A$3:$AE$998,26,FALSE)</f>
        <v>0.9642857142857143</v>
      </c>
      <c r="P113" s="50">
        <f>VLOOKUP($S113,AvgGoalStats!$A$3:$AE$998,27,FALSE)</f>
        <v>1.1428571428571428</v>
      </c>
      <c r="Q113" s="50">
        <f>VLOOKUP($S113,AvgGoalStats!$A$3:$AE$998,29,FALSE)</f>
        <v>0.9285714285714286</v>
      </c>
      <c r="R113" s="50">
        <f>VLOOKUP($S113,AvgGoalStats!$A$3:$AE$998,30,FALSE)</f>
        <v>1.2142857142857142</v>
      </c>
      <c r="S113" s="53" t="str">
        <f>Fixtures!A113</f>
        <v>Aston Villa</v>
      </c>
      <c r="T113" s="54">
        <f>Fixtures!D113</f>
        <v>43491</v>
      </c>
      <c r="U113" s="53" t="str">
        <f>Fixtures!B113</f>
        <v>Ipswich Town</v>
      </c>
      <c r="V113" s="51">
        <f>VLOOKUP($U113,AvgGoalStats!$A$3:$AE$998,5,FALSE)</f>
        <v>2.5</v>
      </c>
      <c r="W113" s="50">
        <f>VLOOKUP($U113,AvgGoalStats!$A$3:$AE$998,7,FALSE)</f>
        <v>2.6428571428571428</v>
      </c>
      <c r="X113" s="50">
        <f>VLOOKUP($U113,AvgGoalStats!$A$3:$AE$998,8,FALSE)</f>
        <v>0.7857142857142857</v>
      </c>
      <c r="Y113" s="50">
        <f>VLOOKUP($U113,AvgGoalStats!$A$3:$AE$998,10,FALSE)</f>
        <v>0.5714285714285714</v>
      </c>
      <c r="Z113" s="50">
        <f>VLOOKUP($U113,AvgGoalStats!$A$3:$AE$998,11,FALSE)</f>
        <v>1.7142857142857142</v>
      </c>
      <c r="AA113" s="50">
        <f>VLOOKUP($U113,AvgGoalStats!$A$3:$AE$998,13,FALSE)</f>
        <v>2.0714285714285716</v>
      </c>
      <c r="AB113" s="50">
        <f>VLOOKUP($U113,AvgGoalStats!$A$3:$AE$998,14,FALSE)</f>
        <v>1.25</v>
      </c>
      <c r="AC113" s="50">
        <f>VLOOKUP($U113,AvgGoalStats!$A$3:$AE$998,16,FALSE)</f>
        <v>1.3571428571428572</v>
      </c>
      <c r="AD113" s="50">
        <f>VLOOKUP($U113,AvgGoalStats!$A$3:$AE$998,17,FALSE)</f>
        <v>0.5</v>
      </c>
      <c r="AE113" s="50">
        <f>VLOOKUP($U113,AvgGoalStats!$A$3:$AE$998,19,FALSE)</f>
        <v>0.5</v>
      </c>
      <c r="AF113" s="50">
        <f>VLOOKUP($U113,AvgGoalStats!$A$3:$AE$998,20,FALSE)</f>
        <v>0.75</v>
      </c>
      <c r="AG113" s="50">
        <f>VLOOKUP($U113,AvgGoalStats!$A$3:$AE$998,22,FALSE)</f>
        <v>0.8571428571428571</v>
      </c>
      <c r="AH113" s="50">
        <f>VLOOKUP($U113,AvgGoalStats!$A$3:$AE$998,23,FALSE)</f>
        <v>1.25</v>
      </c>
      <c r="AI113" s="50">
        <f>VLOOKUP($U113,AvgGoalStats!$A$3:$AE$998,25,FALSE)</f>
        <v>1.2857142857142858</v>
      </c>
      <c r="AJ113" s="50">
        <f>VLOOKUP($U113,AvgGoalStats!$A$3:$AE$998,26,FALSE)</f>
        <v>0.2857142857142857</v>
      </c>
      <c r="AK113" s="50">
        <f>VLOOKUP($U113,AvgGoalStats!$A$3:$AE$998,28,FALSE)</f>
        <v>7.1428571428571425E-2</v>
      </c>
      <c r="AL113" s="50">
        <f>VLOOKUP($U113,AvgGoalStats!$A$3:$AE$998,29,FALSE)</f>
        <v>0.9642857142857143</v>
      </c>
      <c r="AM113" s="50">
        <f>VLOOKUP($U113,AvgGoalStats!$A$3:$AE$998,31,FALSE)</f>
        <v>1.2142857142857142</v>
      </c>
    </row>
    <row r="114" spans="1:39" ht="14.4" hidden="1" thickTop="1" x14ac:dyDescent="0.3">
      <c r="A114" s="51">
        <f>VLOOKUP($S114,AvgGoalStats!$A$3:$AE$998,5,FALSE)</f>
        <v>2.7857142857142856</v>
      </c>
      <c r="B114" s="50">
        <f>VLOOKUP($S114,AvgGoalStats!$A$3:$AE$998,6,FALSE)</f>
        <v>2.5</v>
      </c>
      <c r="C114" s="50">
        <f>VLOOKUP($S114,AvgGoalStats!$A$3:$AE$998,8,FALSE)</f>
        <v>1.3214285714285714</v>
      </c>
      <c r="D114" s="50">
        <f>VLOOKUP($S114,AvgGoalStats!$A$3:$AE$998,9,FALSE)</f>
        <v>1.4285714285714286</v>
      </c>
      <c r="E114" s="50">
        <f>VLOOKUP($S114,AvgGoalStats!$A$3:$AE$998,11,FALSE)</f>
        <v>1.4642857142857142</v>
      </c>
      <c r="F114" s="50">
        <f>VLOOKUP($S114,AvgGoalStats!$A$3:$AE$998,12,FALSE)</f>
        <v>1.0714285714285714</v>
      </c>
      <c r="G114" s="50">
        <f>VLOOKUP($S114,AvgGoalStats!$A$3:$AE$998,14,FALSE)</f>
        <v>0.7857142857142857</v>
      </c>
      <c r="H114" s="50">
        <f>VLOOKUP($S114,AvgGoalStats!$A$3:$AE$998,15,FALSE)</f>
        <v>0.42857142857142855</v>
      </c>
      <c r="I114" s="50">
        <f>VLOOKUP($S114,AvgGoalStats!$A$3:$AE$998,17,FALSE)</f>
        <v>0.42857142857142855</v>
      </c>
      <c r="J114" s="50">
        <f>VLOOKUP($S114,AvgGoalStats!$A$3:$AE$998,18,FALSE)</f>
        <v>0.21428571428571427</v>
      </c>
      <c r="K114" s="50">
        <f>VLOOKUP($S114,AvgGoalStats!$A$3:$AE$998,20,FALSE)</f>
        <v>0.35714285714285715</v>
      </c>
      <c r="L114" s="50">
        <f>VLOOKUP($S114,AvgGoalStats!$A$3:$AE$998,21,FALSE)</f>
        <v>0.21428571428571427</v>
      </c>
      <c r="M114" s="50">
        <f>VLOOKUP($S114,AvgGoalStats!$A$3:$AE$998,23,FALSE)</f>
        <v>2</v>
      </c>
      <c r="N114" s="50">
        <f>VLOOKUP($S114,AvgGoalStats!$A$3:$AE$998,24,FALSE)</f>
        <v>2.0714285714285716</v>
      </c>
      <c r="O114" s="50">
        <f>VLOOKUP($S114,AvgGoalStats!$A$3:$AE$998,26,FALSE)</f>
        <v>0.8928571428571429</v>
      </c>
      <c r="P114" s="50">
        <f>VLOOKUP($S114,AvgGoalStats!$A$3:$AE$998,27,FALSE)</f>
        <v>1.2142857142857142</v>
      </c>
      <c r="Q114" s="50">
        <f>VLOOKUP($S114,AvgGoalStats!$A$3:$AE$998,29,FALSE)</f>
        <v>1.1071428571428572</v>
      </c>
      <c r="R114" s="50">
        <f>VLOOKUP($S114,AvgGoalStats!$A$3:$AE$998,30,FALSE)</f>
        <v>0.8571428571428571</v>
      </c>
      <c r="S114" s="53" t="str">
        <f>Fixtures!A114</f>
        <v>Blackburn Rovers</v>
      </c>
      <c r="T114" s="54">
        <f>Fixtures!D114</f>
        <v>43491</v>
      </c>
      <c r="U114" s="53" t="str">
        <f>Fixtures!B114</f>
        <v>Hull City</v>
      </c>
      <c r="V114" s="51">
        <f>VLOOKUP($U114,AvgGoalStats!$A$3:$AE$998,5,FALSE)</f>
        <v>2.7142857142857144</v>
      </c>
      <c r="W114" s="50">
        <f>VLOOKUP($U114,AvgGoalStats!$A$3:$AE$998,7,FALSE)</f>
        <v>3</v>
      </c>
      <c r="X114" s="50">
        <f>VLOOKUP($U114,AvgGoalStats!$A$3:$AE$998,8,FALSE)</f>
        <v>1.4642857142857142</v>
      </c>
      <c r="Y114" s="50">
        <f>VLOOKUP($U114,AvgGoalStats!$A$3:$AE$998,10,FALSE)</f>
        <v>1.4285714285714286</v>
      </c>
      <c r="Z114" s="50">
        <f>VLOOKUP($U114,AvgGoalStats!$A$3:$AE$998,11,FALSE)</f>
        <v>1.25</v>
      </c>
      <c r="AA114" s="50">
        <f>VLOOKUP($U114,AvgGoalStats!$A$3:$AE$998,13,FALSE)</f>
        <v>1.5714285714285714</v>
      </c>
      <c r="AB114" s="50">
        <f>VLOOKUP($U114,AvgGoalStats!$A$3:$AE$998,14,FALSE)</f>
        <v>1.1785714285714286</v>
      </c>
      <c r="AC114" s="50">
        <f>VLOOKUP($U114,AvgGoalStats!$A$3:$AE$998,16,FALSE)</f>
        <v>1.5714285714285714</v>
      </c>
      <c r="AD114" s="50">
        <f>VLOOKUP($U114,AvgGoalStats!$A$3:$AE$998,17,FALSE)</f>
        <v>0.6785714285714286</v>
      </c>
      <c r="AE114" s="50">
        <f>VLOOKUP($U114,AvgGoalStats!$A$3:$AE$998,19,FALSE)</f>
        <v>0.8571428571428571</v>
      </c>
      <c r="AF114" s="50">
        <f>VLOOKUP($U114,AvgGoalStats!$A$3:$AE$998,20,FALSE)</f>
        <v>0.5</v>
      </c>
      <c r="AG114" s="50">
        <f>VLOOKUP($U114,AvgGoalStats!$A$3:$AE$998,22,FALSE)</f>
        <v>0.7142857142857143</v>
      </c>
      <c r="AH114" s="50">
        <f>VLOOKUP($U114,AvgGoalStats!$A$3:$AE$998,23,FALSE)</f>
        <v>1.5357142857142858</v>
      </c>
      <c r="AI114" s="50">
        <f>VLOOKUP($U114,AvgGoalStats!$A$3:$AE$998,25,FALSE)</f>
        <v>1.4285714285714286</v>
      </c>
      <c r="AJ114" s="50">
        <f>VLOOKUP($U114,AvgGoalStats!$A$3:$AE$998,26,FALSE)</f>
        <v>0.7857142857142857</v>
      </c>
      <c r="AK114" s="50">
        <f>VLOOKUP($U114,AvgGoalStats!$A$3:$AE$998,28,FALSE)</f>
        <v>0.5714285714285714</v>
      </c>
      <c r="AL114" s="50">
        <f>VLOOKUP($U114,AvgGoalStats!$A$3:$AE$998,29,FALSE)</f>
        <v>0.75</v>
      </c>
      <c r="AM114" s="50">
        <f>VLOOKUP($U114,AvgGoalStats!$A$3:$AE$998,31,FALSE)</f>
        <v>0.8571428571428571</v>
      </c>
    </row>
    <row r="115" spans="1:39" ht="14.4" hidden="1" thickTop="1" x14ac:dyDescent="0.3">
      <c r="A115" s="51">
        <f>VLOOKUP($S115,AvgGoalStats!$A$3:$AE$998,5,FALSE)</f>
        <v>3.1428571428571428</v>
      </c>
      <c r="B115" s="50">
        <f>VLOOKUP($S115,AvgGoalStats!$A$3:$AE$998,6,FALSE)</f>
        <v>3.7142857142857144</v>
      </c>
      <c r="C115" s="50">
        <f>VLOOKUP($S115,AvgGoalStats!$A$3:$AE$998,8,FALSE)</f>
        <v>1.8571428571428572</v>
      </c>
      <c r="D115" s="50">
        <f>VLOOKUP($S115,AvgGoalStats!$A$3:$AE$998,9,FALSE)</f>
        <v>2.0714285714285716</v>
      </c>
      <c r="E115" s="50">
        <f>VLOOKUP($S115,AvgGoalStats!$A$3:$AE$998,11,FALSE)</f>
        <v>1.2857142857142858</v>
      </c>
      <c r="F115" s="50">
        <f>VLOOKUP($S115,AvgGoalStats!$A$3:$AE$998,12,FALSE)</f>
        <v>1.6428571428571428</v>
      </c>
      <c r="G115" s="50">
        <f>VLOOKUP($S115,AvgGoalStats!$A$3:$AE$998,14,FALSE)</f>
        <v>1.1071428571428572</v>
      </c>
      <c r="H115" s="50">
        <f>VLOOKUP($S115,AvgGoalStats!$A$3:$AE$998,15,FALSE)</f>
        <v>1.3571428571428572</v>
      </c>
      <c r="I115" s="50">
        <f>VLOOKUP($S115,AvgGoalStats!$A$3:$AE$998,17,FALSE)</f>
        <v>0.5</v>
      </c>
      <c r="J115" s="50">
        <f>VLOOKUP($S115,AvgGoalStats!$A$3:$AE$998,18,FALSE)</f>
        <v>0.5714285714285714</v>
      </c>
      <c r="K115" s="50">
        <f>VLOOKUP($S115,AvgGoalStats!$A$3:$AE$998,20,FALSE)</f>
        <v>0.6071428571428571</v>
      </c>
      <c r="L115" s="50">
        <f>VLOOKUP($S115,AvgGoalStats!$A$3:$AE$998,21,FALSE)</f>
        <v>0.7857142857142857</v>
      </c>
      <c r="M115" s="50">
        <f>VLOOKUP($S115,AvgGoalStats!$A$3:$AE$998,23,FALSE)</f>
        <v>2.0357142857142856</v>
      </c>
      <c r="N115" s="50">
        <f>VLOOKUP($S115,AvgGoalStats!$A$3:$AE$998,24,FALSE)</f>
        <v>2.3571428571428572</v>
      </c>
      <c r="O115" s="50">
        <f>VLOOKUP($S115,AvgGoalStats!$A$3:$AE$998,26,FALSE)</f>
        <v>1.3571428571428572</v>
      </c>
      <c r="P115" s="50">
        <f>VLOOKUP($S115,AvgGoalStats!$A$3:$AE$998,27,FALSE)</f>
        <v>1.5</v>
      </c>
      <c r="Q115" s="50">
        <f>VLOOKUP($S115,AvgGoalStats!$A$3:$AE$998,29,FALSE)</f>
        <v>0.6785714285714286</v>
      </c>
      <c r="R115" s="50">
        <f>VLOOKUP($S115,AvgGoalStats!$A$3:$AE$998,30,FALSE)</f>
        <v>0.8571428571428571</v>
      </c>
      <c r="S115" s="53" t="str">
        <f>Fixtures!A115</f>
        <v>Norwich City</v>
      </c>
      <c r="T115" s="54">
        <f>Fixtures!D115</f>
        <v>43491</v>
      </c>
      <c r="U115" s="53" t="str">
        <f>Fixtures!B115</f>
        <v>Sheffield United</v>
      </c>
      <c r="V115" s="51">
        <f>VLOOKUP($U115,AvgGoalStats!$A$3:$AE$998,5,FALSE)</f>
        <v>2.6785714285714284</v>
      </c>
      <c r="W115" s="50">
        <f>VLOOKUP($U115,AvgGoalStats!$A$3:$AE$998,7,FALSE)</f>
        <v>2.7142857142857144</v>
      </c>
      <c r="X115" s="50">
        <f>VLOOKUP($U115,AvgGoalStats!$A$3:$AE$998,8,FALSE)</f>
        <v>1.6428571428571428</v>
      </c>
      <c r="Y115" s="50">
        <f>VLOOKUP($U115,AvgGoalStats!$A$3:$AE$998,10,FALSE)</f>
        <v>1.5714285714285714</v>
      </c>
      <c r="Z115" s="50">
        <f>VLOOKUP($U115,AvgGoalStats!$A$3:$AE$998,11,FALSE)</f>
        <v>1.0357142857142858</v>
      </c>
      <c r="AA115" s="50">
        <f>VLOOKUP($U115,AvgGoalStats!$A$3:$AE$998,13,FALSE)</f>
        <v>1.1428571428571428</v>
      </c>
      <c r="AB115" s="50">
        <f>VLOOKUP($U115,AvgGoalStats!$A$3:$AE$998,14,FALSE)</f>
        <v>1.0357142857142858</v>
      </c>
      <c r="AC115" s="50">
        <f>VLOOKUP($U115,AvgGoalStats!$A$3:$AE$998,16,FALSE)</f>
        <v>1.1428571428571428</v>
      </c>
      <c r="AD115" s="50">
        <f>VLOOKUP($U115,AvgGoalStats!$A$3:$AE$998,17,FALSE)</f>
        <v>0.6785714285714286</v>
      </c>
      <c r="AE115" s="50">
        <f>VLOOKUP($U115,AvgGoalStats!$A$3:$AE$998,19,FALSE)</f>
        <v>0.6428571428571429</v>
      </c>
      <c r="AF115" s="50">
        <f>VLOOKUP($U115,AvgGoalStats!$A$3:$AE$998,20,FALSE)</f>
        <v>0.35714285714285715</v>
      </c>
      <c r="AG115" s="50">
        <f>VLOOKUP($U115,AvgGoalStats!$A$3:$AE$998,22,FALSE)</f>
        <v>0.5</v>
      </c>
      <c r="AH115" s="50">
        <f>VLOOKUP($U115,AvgGoalStats!$A$3:$AE$998,23,FALSE)</f>
        <v>1.6428571428571428</v>
      </c>
      <c r="AI115" s="50">
        <f>VLOOKUP($U115,AvgGoalStats!$A$3:$AE$998,25,FALSE)</f>
        <v>1.5714285714285714</v>
      </c>
      <c r="AJ115" s="50">
        <f>VLOOKUP($U115,AvgGoalStats!$A$3:$AE$998,26,FALSE)</f>
        <v>0.9642857142857143</v>
      </c>
      <c r="AK115" s="50">
        <f>VLOOKUP($U115,AvgGoalStats!$A$3:$AE$998,28,FALSE)</f>
        <v>0.9285714285714286</v>
      </c>
      <c r="AL115" s="50">
        <f>VLOOKUP($U115,AvgGoalStats!$A$3:$AE$998,29,FALSE)</f>
        <v>0.6785714285714286</v>
      </c>
      <c r="AM115" s="50">
        <f>VLOOKUP($U115,AvgGoalStats!$A$3:$AE$998,31,FALSE)</f>
        <v>0.6428571428571429</v>
      </c>
    </row>
    <row r="116" spans="1:39" ht="14.4" hidden="1" thickTop="1" x14ac:dyDescent="0.3">
      <c r="A116" s="51">
        <f>VLOOKUP($S116,AvgGoalStats!$A$3:$AE$998,5,FALSE)</f>
        <v>2.5357142857142856</v>
      </c>
      <c r="B116" s="50">
        <f>VLOOKUP($S116,AvgGoalStats!$A$3:$AE$998,6,FALSE)</f>
        <v>2.1428571428571428</v>
      </c>
      <c r="C116" s="50">
        <f>VLOOKUP($S116,AvgGoalStats!$A$3:$AE$998,8,FALSE)</f>
        <v>1.3928571428571428</v>
      </c>
      <c r="D116" s="50">
        <f>VLOOKUP($S116,AvgGoalStats!$A$3:$AE$998,9,FALSE)</f>
        <v>1.2142857142857142</v>
      </c>
      <c r="E116" s="50">
        <f>VLOOKUP($S116,AvgGoalStats!$A$3:$AE$998,11,FALSE)</f>
        <v>1.1428571428571428</v>
      </c>
      <c r="F116" s="50">
        <f>VLOOKUP($S116,AvgGoalStats!$A$3:$AE$998,12,FALSE)</f>
        <v>0.9285714285714286</v>
      </c>
      <c r="G116" s="50">
        <f>VLOOKUP($S116,AvgGoalStats!$A$3:$AE$998,14,FALSE)</f>
        <v>0.8571428571428571</v>
      </c>
      <c r="H116" s="50">
        <f>VLOOKUP($S116,AvgGoalStats!$A$3:$AE$998,15,FALSE)</f>
        <v>0.5714285714285714</v>
      </c>
      <c r="I116" s="50">
        <f>VLOOKUP($S116,AvgGoalStats!$A$3:$AE$998,17,FALSE)</f>
        <v>0.4642857142857143</v>
      </c>
      <c r="J116" s="50">
        <f>VLOOKUP($S116,AvgGoalStats!$A$3:$AE$998,18,FALSE)</f>
        <v>0.42857142857142855</v>
      </c>
      <c r="K116" s="50">
        <f>VLOOKUP($S116,AvgGoalStats!$A$3:$AE$998,20,FALSE)</f>
        <v>0.39285714285714285</v>
      </c>
      <c r="L116" s="50">
        <f>VLOOKUP($S116,AvgGoalStats!$A$3:$AE$998,21,FALSE)</f>
        <v>0.14285714285714285</v>
      </c>
      <c r="M116" s="50">
        <f>VLOOKUP($S116,AvgGoalStats!$A$3:$AE$998,23,FALSE)</f>
        <v>1.6785714285714286</v>
      </c>
      <c r="N116" s="50">
        <f>VLOOKUP($S116,AvgGoalStats!$A$3:$AE$998,24,FALSE)</f>
        <v>1.5714285714285714</v>
      </c>
      <c r="O116" s="50">
        <f>VLOOKUP($S116,AvgGoalStats!$A$3:$AE$998,26,FALSE)</f>
        <v>0.9285714285714286</v>
      </c>
      <c r="P116" s="50">
        <f>VLOOKUP($S116,AvgGoalStats!$A$3:$AE$998,27,FALSE)</f>
        <v>0.7857142857142857</v>
      </c>
      <c r="Q116" s="50">
        <f>VLOOKUP($S116,AvgGoalStats!$A$3:$AE$998,29,FALSE)</f>
        <v>0.75</v>
      </c>
      <c r="R116" s="50">
        <f>VLOOKUP($S116,AvgGoalStats!$A$3:$AE$998,30,FALSE)</f>
        <v>0.7857142857142857</v>
      </c>
      <c r="S116" s="53" t="str">
        <f>Fixtures!A116</f>
        <v>Nottingham Forest</v>
      </c>
      <c r="T116" s="54">
        <f>Fixtures!D116</f>
        <v>43491</v>
      </c>
      <c r="U116" s="53" t="str">
        <f>Fixtures!B116</f>
        <v>Wigan Athletic</v>
      </c>
      <c r="V116" s="51">
        <f>VLOOKUP($U116,AvgGoalStats!$A$3:$AE$998,5,FALSE)</f>
        <v>2.4642857142857144</v>
      </c>
      <c r="W116" s="50">
        <f>VLOOKUP($U116,AvgGoalStats!$A$3:$AE$998,7,FALSE)</f>
        <v>2.6428571428571428</v>
      </c>
      <c r="X116" s="50">
        <f>VLOOKUP($U116,AvgGoalStats!$A$3:$AE$998,8,FALSE)</f>
        <v>1</v>
      </c>
      <c r="Y116" s="50">
        <f>VLOOKUP($U116,AvgGoalStats!$A$3:$AE$998,10,FALSE)</f>
        <v>0.7857142857142857</v>
      </c>
      <c r="Z116" s="50">
        <f>VLOOKUP($U116,AvgGoalStats!$A$3:$AE$998,11,FALSE)</f>
        <v>1.4642857142857142</v>
      </c>
      <c r="AA116" s="50">
        <f>VLOOKUP($U116,AvgGoalStats!$A$3:$AE$998,13,FALSE)</f>
        <v>1.8571428571428572</v>
      </c>
      <c r="AB116" s="50">
        <f>VLOOKUP($U116,AvgGoalStats!$A$3:$AE$998,14,FALSE)</f>
        <v>1.25</v>
      </c>
      <c r="AC116" s="50">
        <f>VLOOKUP($U116,AvgGoalStats!$A$3:$AE$998,16,FALSE)</f>
        <v>1.2857142857142858</v>
      </c>
      <c r="AD116" s="50">
        <f>VLOOKUP($U116,AvgGoalStats!$A$3:$AE$998,17,FALSE)</f>
        <v>0.6071428571428571</v>
      </c>
      <c r="AE116" s="50">
        <f>VLOOKUP($U116,AvgGoalStats!$A$3:$AE$998,19,FALSE)</f>
        <v>0.5714285714285714</v>
      </c>
      <c r="AF116" s="50">
        <f>VLOOKUP($U116,AvgGoalStats!$A$3:$AE$998,20,FALSE)</f>
        <v>0.6428571428571429</v>
      </c>
      <c r="AG116" s="50">
        <f>VLOOKUP($U116,AvgGoalStats!$A$3:$AE$998,22,FALSE)</f>
        <v>0.7142857142857143</v>
      </c>
      <c r="AH116" s="50">
        <f>VLOOKUP($U116,AvgGoalStats!$A$3:$AE$998,23,FALSE)</f>
        <v>1.2142857142857142</v>
      </c>
      <c r="AI116" s="50">
        <f>VLOOKUP($U116,AvgGoalStats!$A$3:$AE$998,25,FALSE)</f>
        <v>1.3571428571428572</v>
      </c>
      <c r="AJ116" s="50">
        <f>VLOOKUP($U116,AvgGoalStats!$A$3:$AE$998,26,FALSE)</f>
        <v>0.39285714285714285</v>
      </c>
      <c r="AK116" s="50">
        <f>VLOOKUP($U116,AvgGoalStats!$A$3:$AE$998,28,FALSE)</f>
        <v>0.21428571428571427</v>
      </c>
      <c r="AL116" s="50">
        <f>VLOOKUP($U116,AvgGoalStats!$A$3:$AE$998,29,FALSE)</f>
        <v>0.8214285714285714</v>
      </c>
      <c r="AM116" s="50">
        <f>VLOOKUP($U116,AvgGoalStats!$A$3:$AE$998,31,FALSE)</f>
        <v>1.1428571428571428</v>
      </c>
    </row>
    <row r="117" spans="1:39" ht="14.4" hidden="1" thickTop="1" x14ac:dyDescent="0.3">
      <c r="A117" s="51">
        <f>VLOOKUP($S117,AvgGoalStats!$A$3:$AE$998,5,FALSE)</f>
        <v>2.6071428571428572</v>
      </c>
      <c r="B117" s="50">
        <f>VLOOKUP($S117,AvgGoalStats!$A$3:$AE$998,6,FALSE)</f>
        <v>2.8571428571428572</v>
      </c>
      <c r="C117" s="50">
        <f>VLOOKUP($S117,AvgGoalStats!$A$3:$AE$998,8,FALSE)</f>
        <v>0.9642857142857143</v>
      </c>
      <c r="D117" s="50">
        <f>VLOOKUP($S117,AvgGoalStats!$A$3:$AE$998,9,FALSE)</f>
        <v>1.3571428571428572</v>
      </c>
      <c r="E117" s="50">
        <f>VLOOKUP($S117,AvgGoalStats!$A$3:$AE$998,11,FALSE)</f>
        <v>1.6428571428571428</v>
      </c>
      <c r="F117" s="50">
        <f>VLOOKUP($S117,AvgGoalStats!$A$3:$AE$998,12,FALSE)</f>
        <v>1.5</v>
      </c>
      <c r="G117" s="50">
        <f>VLOOKUP($S117,AvgGoalStats!$A$3:$AE$998,14,FALSE)</f>
        <v>0.9642857142857143</v>
      </c>
      <c r="H117" s="50">
        <f>VLOOKUP($S117,AvgGoalStats!$A$3:$AE$998,15,FALSE)</f>
        <v>1.1428571428571428</v>
      </c>
      <c r="I117" s="50">
        <f>VLOOKUP($S117,AvgGoalStats!$A$3:$AE$998,17,FALSE)</f>
        <v>0.2857142857142857</v>
      </c>
      <c r="J117" s="50">
        <f>VLOOKUP($S117,AvgGoalStats!$A$3:$AE$998,18,FALSE)</f>
        <v>0.42857142857142855</v>
      </c>
      <c r="K117" s="50">
        <f>VLOOKUP($S117,AvgGoalStats!$A$3:$AE$998,20,FALSE)</f>
        <v>0.6785714285714286</v>
      </c>
      <c r="L117" s="50">
        <f>VLOOKUP($S117,AvgGoalStats!$A$3:$AE$998,21,FALSE)</f>
        <v>0.7142857142857143</v>
      </c>
      <c r="M117" s="50">
        <f>VLOOKUP($S117,AvgGoalStats!$A$3:$AE$998,23,FALSE)</f>
        <v>1.6428571428571428</v>
      </c>
      <c r="N117" s="50">
        <f>VLOOKUP($S117,AvgGoalStats!$A$3:$AE$998,24,FALSE)</f>
        <v>1.7142857142857142</v>
      </c>
      <c r="O117" s="50">
        <f>VLOOKUP($S117,AvgGoalStats!$A$3:$AE$998,26,FALSE)</f>
        <v>0.6785714285714286</v>
      </c>
      <c r="P117" s="50">
        <f>VLOOKUP($S117,AvgGoalStats!$A$3:$AE$998,27,FALSE)</f>
        <v>0.9285714285714286</v>
      </c>
      <c r="Q117" s="50">
        <f>VLOOKUP($S117,AvgGoalStats!$A$3:$AE$998,29,FALSE)</f>
        <v>0.9642857142857143</v>
      </c>
      <c r="R117" s="50">
        <f>VLOOKUP($S117,AvgGoalStats!$A$3:$AE$998,30,FALSE)</f>
        <v>0.7857142857142857</v>
      </c>
      <c r="S117" s="53" t="str">
        <f>Fixtures!A117</f>
        <v>Rotherham United</v>
      </c>
      <c r="T117" s="54">
        <f>Fixtures!D117</f>
        <v>43491</v>
      </c>
      <c r="U117" s="53" t="str">
        <f>Fixtures!B117</f>
        <v>Leeds United</v>
      </c>
      <c r="V117" s="51">
        <f>VLOOKUP($U117,AvgGoalStats!$A$3:$AE$998,5,FALSE)</f>
        <v>2.75</v>
      </c>
      <c r="W117" s="50">
        <f>VLOOKUP($U117,AvgGoalStats!$A$3:$AE$998,7,FALSE)</f>
        <v>3.1428571428571428</v>
      </c>
      <c r="X117" s="50">
        <f>VLOOKUP($U117,AvgGoalStats!$A$3:$AE$998,8,FALSE)</f>
        <v>1.6785714285714286</v>
      </c>
      <c r="Y117" s="50">
        <f>VLOOKUP($U117,AvgGoalStats!$A$3:$AE$998,10,FALSE)</f>
        <v>1.7142857142857142</v>
      </c>
      <c r="Z117" s="50">
        <f>VLOOKUP($U117,AvgGoalStats!$A$3:$AE$998,11,FALSE)</f>
        <v>1.0714285714285714</v>
      </c>
      <c r="AA117" s="50">
        <f>VLOOKUP($U117,AvgGoalStats!$A$3:$AE$998,13,FALSE)</f>
        <v>1.4285714285714286</v>
      </c>
      <c r="AB117" s="50">
        <f>VLOOKUP($U117,AvgGoalStats!$A$3:$AE$998,14,FALSE)</f>
        <v>0.9642857142857143</v>
      </c>
      <c r="AC117" s="50">
        <f>VLOOKUP($U117,AvgGoalStats!$A$3:$AE$998,16,FALSE)</f>
        <v>1.0714285714285714</v>
      </c>
      <c r="AD117" s="50">
        <f>VLOOKUP($U117,AvgGoalStats!$A$3:$AE$998,17,FALSE)</f>
        <v>0.5</v>
      </c>
      <c r="AE117" s="50">
        <f>VLOOKUP($U117,AvgGoalStats!$A$3:$AE$998,19,FALSE)</f>
        <v>0.5</v>
      </c>
      <c r="AF117" s="50">
        <f>VLOOKUP($U117,AvgGoalStats!$A$3:$AE$998,20,FALSE)</f>
        <v>0.4642857142857143</v>
      </c>
      <c r="AG117" s="50">
        <f>VLOOKUP($U117,AvgGoalStats!$A$3:$AE$998,22,FALSE)</f>
        <v>0.5714285714285714</v>
      </c>
      <c r="AH117" s="50">
        <f>VLOOKUP($U117,AvgGoalStats!$A$3:$AE$998,23,FALSE)</f>
        <v>1.7857142857142858</v>
      </c>
      <c r="AI117" s="50">
        <f>VLOOKUP($U117,AvgGoalStats!$A$3:$AE$998,25,FALSE)</f>
        <v>2.0714285714285716</v>
      </c>
      <c r="AJ117" s="50">
        <f>VLOOKUP($U117,AvgGoalStats!$A$3:$AE$998,26,FALSE)</f>
        <v>1.1785714285714286</v>
      </c>
      <c r="AK117" s="50">
        <f>VLOOKUP($U117,AvgGoalStats!$A$3:$AE$998,28,FALSE)</f>
        <v>1.2142857142857142</v>
      </c>
      <c r="AL117" s="50">
        <f>VLOOKUP($U117,AvgGoalStats!$A$3:$AE$998,29,FALSE)</f>
        <v>0.6071428571428571</v>
      </c>
      <c r="AM117" s="50">
        <f>VLOOKUP($U117,AvgGoalStats!$A$3:$AE$998,31,FALSE)</f>
        <v>0.8571428571428571</v>
      </c>
    </row>
    <row r="118" spans="1:39" ht="14.4" hidden="1" thickTop="1" x14ac:dyDescent="0.3">
      <c r="A118" s="51">
        <f>VLOOKUP($S118,AvgGoalStats!$A$3:$AE$998,5,FALSE)</f>
        <v>2.4285714285714284</v>
      </c>
      <c r="B118" s="50">
        <f>VLOOKUP($S118,AvgGoalStats!$A$3:$AE$998,6,FALSE)</f>
        <v>2.2142857142857144</v>
      </c>
      <c r="C118" s="50">
        <f>VLOOKUP($S118,AvgGoalStats!$A$3:$AE$998,8,FALSE)</f>
        <v>1.1785714285714286</v>
      </c>
      <c r="D118" s="50">
        <f>VLOOKUP($S118,AvgGoalStats!$A$3:$AE$998,9,FALSE)</f>
        <v>1.2142857142857142</v>
      </c>
      <c r="E118" s="50">
        <f>VLOOKUP($S118,AvgGoalStats!$A$3:$AE$998,11,FALSE)</f>
        <v>1.25</v>
      </c>
      <c r="F118" s="50">
        <f>VLOOKUP($S118,AvgGoalStats!$A$3:$AE$998,12,FALSE)</f>
        <v>1</v>
      </c>
      <c r="G118" s="50">
        <f>VLOOKUP($S118,AvgGoalStats!$A$3:$AE$998,14,FALSE)</f>
        <v>1</v>
      </c>
      <c r="H118" s="50">
        <f>VLOOKUP($S118,AvgGoalStats!$A$3:$AE$998,15,FALSE)</f>
        <v>0.8571428571428571</v>
      </c>
      <c r="I118" s="50">
        <f>VLOOKUP($S118,AvgGoalStats!$A$3:$AE$998,17,FALSE)</f>
        <v>0.42857142857142855</v>
      </c>
      <c r="J118" s="50">
        <f>VLOOKUP($S118,AvgGoalStats!$A$3:$AE$998,18,FALSE)</f>
        <v>0.42857142857142855</v>
      </c>
      <c r="K118" s="50">
        <f>VLOOKUP($S118,AvgGoalStats!$A$3:$AE$998,20,FALSE)</f>
        <v>0.5714285714285714</v>
      </c>
      <c r="L118" s="50">
        <f>VLOOKUP($S118,AvgGoalStats!$A$3:$AE$998,21,FALSE)</f>
        <v>0.42857142857142855</v>
      </c>
      <c r="M118" s="50">
        <f>VLOOKUP($S118,AvgGoalStats!$A$3:$AE$998,23,FALSE)</f>
        <v>1.4285714285714286</v>
      </c>
      <c r="N118" s="50">
        <f>VLOOKUP($S118,AvgGoalStats!$A$3:$AE$998,24,FALSE)</f>
        <v>1.3571428571428572</v>
      </c>
      <c r="O118" s="50">
        <f>VLOOKUP($S118,AvgGoalStats!$A$3:$AE$998,26,FALSE)</f>
        <v>0.75</v>
      </c>
      <c r="P118" s="50">
        <f>VLOOKUP($S118,AvgGoalStats!$A$3:$AE$998,27,FALSE)</f>
        <v>0.7857142857142857</v>
      </c>
      <c r="Q118" s="50">
        <f>VLOOKUP($S118,AvgGoalStats!$A$3:$AE$998,29,FALSE)</f>
        <v>0.6785714285714286</v>
      </c>
      <c r="R118" s="50">
        <f>VLOOKUP($S118,AvgGoalStats!$A$3:$AE$998,30,FALSE)</f>
        <v>0.5714285714285714</v>
      </c>
      <c r="S118" s="53" t="str">
        <f>Fixtures!A118</f>
        <v>Stoke City</v>
      </c>
      <c r="T118" s="54">
        <f>Fixtures!D118</f>
        <v>43491</v>
      </c>
      <c r="U118" s="53" t="str">
        <f>Fixtures!B118</f>
        <v>Preston North End</v>
      </c>
      <c r="V118" s="51">
        <f>VLOOKUP($U118,AvgGoalStats!$A$3:$AE$998,5,FALSE)</f>
        <v>3.1428571428571428</v>
      </c>
      <c r="W118" s="50">
        <f>VLOOKUP($U118,AvgGoalStats!$A$3:$AE$998,7,FALSE)</f>
        <v>2.6428571428571428</v>
      </c>
      <c r="X118" s="50">
        <f>VLOOKUP($U118,AvgGoalStats!$A$3:$AE$998,8,FALSE)</f>
        <v>1.5357142857142858</v>
      </c>
      <c r="Y118" s="50">
        <f>VLOOKUP($U118,AvgGoalStats!$A$3:$AE$998,10,FALSE)</f>
        <v>1</v>
      </c>
      <c r="Z118" s="50">
        <f>VLOOKUP($U118,AvgGoalStats!$A$3:$AE$998,11,FALSE)</f>
        <v>1.6071428571428572</v>
      </c>
      <c r="AA118" s="50">
        <f>VLOOKUP($U118,AvgGoalStats!$A$3:$AE$998,13,FALSE)</f>
        <v>1.6428571428571428</v>
      </c>
      <c r="AB118" s="50">
        <f>VLOOKUP($U118,AvgGoalStats!$A$3:$AE$998,14,FALSE)</f>
        <v>1.1428571428571428</v>
      </c>
      <c r="AC118" s="50">
        <f>VLOOKUP($U118,AvgGoalStats!$A$3:$AE$998,16,FALSE)</f>
        <v>0.7142857142857143</v>
      </c>
      <c r="AD118" s="50">
        <f>VLOOKUP($U118,AvgGoalStats!$A$3:$AE$998,17,FALSE)</f>
        <v>0.6071428571428571</v>
      </c>
      <c r="AE118" s="50">
        <f>VLOOKUP($U118,AvgGoalStats!$A$3:$AE$998,19,FALSE)</f>
        <v>0.14285714285714285</v>
      </c>
      <c r="AF118" s="50">
        <f>VLOOKUP($U118,AvgGoalStats!$A$3:$AE$998,20,FALSE)</f>
        <v>0.5357142857142857</v>
      </c>
      <c r="AG118" s="50">
        <f>VLOOKUP($U118,AvgGoalStats!$A$3:$AE$998,22,FALSE)</f>
        <v>0.5714285714285714</v>
      </c>
      <c r="AH118" s="50">
        <f>VLOOKUP($U118,AvgGoalStats!$A$3:$AE$998,23,FALSE)</f>
        <v>2</v>
      </c>
      <c r="AI118" s="50">
        <f>VLOOKUP($U118,AvgGoalStats!$A$3:$AE$998,25,FALSE)</f>
        <v>1.9285714285714286</v>
      </c>
      <c r="AJ118" s="50">
        <f>VLOOKUP($U118,AvgGoalStats!$A$3:$AE$998,26,FALSE)</f>
        <v>0.9285714285714286</v>
      </c>
      <c r="AK118" s="50">
        <f>VLOOKUP($U118,AvgGoalStats!$A$3:$AE$998,28,FALSE)</f>
        <v>0.8571428571428571</v>
      </c>
      <c r="AL118" s="50">
        <f>VLOOKUP($U118,AvgGoalStats!$A$3:$AE$998,29,FALSE)</f>
        <v>1.0714285714285714</v>
      </c>
      <c r="AM118" s="50">
        <f>VLOOKUP($U118,AvgGoalStats!$A$3:$AE$998,31,FALSE)</f>
        <v>1.0714285714285714</v>
      </c>
    </row>
    <row r="119" spans="1:39" ht="14.4" hidden="1" thickTop="1" x14ac:dyDescent="0.3">
      <c r="A119" s="51">
        <f>VLOOKUP($S119,AvgGoalStats!$A$3:$AE$998,5,FALSE)</f>
        <v>2.5925925925925926</v>
      </c>
      <c r="B119" s="50">
        <f>VLOOKUP($S119,AvgGoalStats!$A$3:$AE$998,6,FALSE)</f>
        <v>2.3076923076923075</v>
      </c>
      <c r="C119" s="50">
        <f>VLOOKUP($S119,AvgGoalStats!$A$3:$AE$998,8,FALSE)</f>
        <v>1.7407407407407407</v>
      </c>
      <c r="D119" s="50">
        <f>VLOOKUP($S119,AvgGoalStats!$A$3:$AE$998,9,FALSE)</f>
        <v>1.6923076923076923</v>
      </c>
      <c r="E119" s="50">
        <f>VLOOKUP($S119,AvgGoalStats!$A$3:$AE$998,11,FALSE)</f>
        <v>0.85185185185185186</v>
      </c>
      <c r="F119" s="50">
        <f>VLOOKUP($S119,AvgGoalStats!$A$3:$AE$998,12,FALSE)</f>
        <v>0.61538461538461542</v>
      </c>
      <c r="G119" s="50">
        <f>VLOOKUP($S119,AvgGoalStats!$A$3:$AE$998,14,FALSE)</f>
        <v>1.2962962962962963</v>
      </c>
      <c r="H119" s="50">
        <f>VLOOKUP($S119,AvgGoalStats!$A$3:$AE$998,15,FALSE)</f>
        <v>1.2307692307692308</v>
      </c>
      <c r="I119" s="50">
        <f>VLOOKUP($S119,AvgGoalStats!$A$3:$AE$998,17,FALSE)</f>
        <v>0.85185185185185186</v>
      </c>
      <c r="J119" s="50">
        <f>VLOOKUP($S119,AvgGoalStats!$A$3:$AE$998,18,FALSE)</f>
        <v>1</v>
      </c>
      <c r="K119" s="50">
        <f>VLOOKUP($S119,AvgGoalStats!$A$3:$AE$998,20,FALSE)</f>
        <v>0.44444444444444442</v>
      </c>
      <c r="L119" s="50">
        <f>VLOOKUP($S119,AvgGoalStats!$A$3:$AE$998,21,FALSE)</f>
        <v>0.23076923076923078</v>
      </c>
      <c r="M119" s="50">
        <f>VLOOKUP($S119,AvgGoalStats!$A$3:$AE$998,23,FALSE)</f>
        <v>1.2962962962962963</v>
      </c>
      <c r="N119" s="50">
        <f>VLOOKUP($S119,AvgGoalStats!$A$3:$AE$998,24,FALSE)</f>
        <v>1.0769230769230769</v>
      </c>
      <c r="O119" s="50">
        <f>VLOOKUP($S119,AvgGoalStats!$A$3:$AE$998,26,FALSE)</f>
        <v>0.88888888888888884</v>
      </c>
      <c r="P119" s="50">
        <f>VLOOKUP($S119,AvgGoalStats!$A$3:$AE$998,27,FALSE)</f>
        <v>0.69230769230769229</v>
      </c>
      <c r="Q119" s="50">
        <f>VLOOKUP($S119,AvgGoalStats!$A$3:$AE$998,29,FALSE)</f>
        <v>0.40740740740740738</v>
      </c>
      <c r="R119" s="50">
        <f>VLOOKUP($S119,AvgGoalStats!$A$3:$AE$998,30,FALSE)</f>
        <v>0.38461538461538464</v>
      </c>
      <c r="S119" s="53" t="str">
        <f>Fixtures!A119</f>
        <v>Barnsley</v>
      </c>
      <c r="T119" s="54">
        <f>Fixtures!D119</f>
        <v>43491</v>
      </c>
      <c r="U119" s="53" t="str">
        <f>Fixtures!B119</f>
        <v>Rochdale</v>
      </c>
      <c r="V119" s="51">
        <f>VLOOKUP($U119,AvgGoalStats!$A$3:$AE$998,5,FALSE)</f>
        <v>3.2413793103448274</v>
      </c>
      <c r="W119" s="50">
        <f>VLOOKUP($U119,AvgGoalStats!$A$3:$AE$998,7,FALSE)</f>
        <v>3.7142857142857144</v>
      </c>
      <c r="X119" s="50">
        <f>VLOOKUP($U119,AvgGoalStats!$A$3:$AE$998,8,FALSE)</f>
        <v>1.2068965517241379</v>
      </c>
      <c r="Y119" s="50">
        <f>VLOOKUP($U119,AvgGoalStats!$A$3:$AE$998,10,FALSE)</f>
        <v>1.5</v>
      </c>
      <c r="Z119" s="50">
        <f>VLOOKUP($U119,AvgGoalStats!$A$3:$AE$998,11,FALSE)</f>
        <v>2.0344827586206895</v>
      </c>
      <c r="AA119" s="50">
        <f>VLOOKUP($U119,AvgGoalStats!$A$3:$AE$998,13,FALSE)</f>
        <v>2.2142857142857144</v>
      </c>
      <c r="AB119" s="50">
        <f>VLOOKUP($U119,AvgGoalStats!$A$3:$AE$998,14,FALSE)</f>
        <v>1.4482758620689655</v>
      </c>
      <c r="AC119" s="50">
        <f>VLOOKUP($U119,AvgGoalStats!$A$3:$AE$998,16,FALSE)</f>
        <v>1.6428571428571428</v>
      </c>
      <c r="AD119" s="50">
        <f>VLOOKUP($U119,AvgGoalStats!$A$3:$AE$998,17,FALSE)</f>
        <v>0.44827586206896552</v>
      </c>
      <c r="AE119" s="50">
        <f>VLOOKUP($U119,AvgGoalStats!$A$3:$AE$998,19,FALSE)</f>
        <v>0.5</v>
      </c>
      <c r="AF119" s="50">
        <f>VLOOKUP($U119,AvgGoalStats!$A$3:$AE$998,20,FALSE)</f>
        <v>1</v>
      </c>
      <c r="AG119" s="50">
        <f>VLOOKUP($U119,AvgGoalStats!$A$3:$AE$998,22,FALSE)</f>
        <v>1.1428571428571428</v>
      </c>
      <c r="AH119" s="50">
        <f>VLOOKUP($U119,AvgGoalStats!$A$3:$AE$998,23,FALSE)</f>
        <v>1.7931034482758621</v>
      </c>
      <c r="AI119" s="50">
        <f>VLOOKUP($U119,AvgGoalStats!$A$3:$AE$998,25,FALSE)</f>
        <v>2.0714285714285716</v>
      </c>
      <c r="AJ119" s="50">
        <f>VLOOKUP($U119,AvgGoalStats!$A$3:$AE$998,26,FALSE)</f>
        <v>0.75862068965517238</v>
      </c>
      <c r="AK119" s="50">
        <f>VLOOKUP($U119,AvgGoalStats!$A$3:$AE$998,28,FALSE)</f>
        <v>1</v>
      </c>
      <c r="AL119" s="50">
        <f>VLOOKUP($U119,AvgGoalStats!$A$3:$AE$998,29,FALSE)</f>
        <v>1.0344827586206897</v>
      </c>
      <c r="AM119" s="50">
        <f>VLOOKUP($U119,AvgGoalStats!$A$3:$AE$998,31,FALSE)</f>
        <v>1.0714285714285714</v>
      </c>
    </row>
    <row r="120" spans="1:39" ht="14.4" hidden="1" thickTop="1" x14ac:dyDescent="0.3">
      <c r="A120" s="51">
        <f>VLOOKUP($S120,AvgGoalStats!$A$3:$AE$998,5,FALSE)</f>
        <v>2.7142857142857144</v>
      </c>
      <c r="B120" s="50">
        <f>VLOOKUP($S120,AvgGoalStats!$A$3:$AE$998,6,FALSE)</f>
        <v>2.5</v>
      </c>
      <c r="C120" s="50">
        <f>VLOOKUP($S120,AvgGoalStats!$A$3:$AE$998,8,FALSE)</f>
        <v>1.3571428571428572</v>
      </c>
      <c r="D120" s="50">
        <f>VLOOKUP($S120,AvgGoalStats!$A$3:$AE$998,9,FALSE)</f>
        <v>1.4285714285714286</v>
      </c>
      <c r="E120" s="50">
        <f>VLOOKUP($S120,AvgGoalStats!$A$3:$AE$998,11,FALSE)</f>
        <v>1.3571428571428572</v>
      </c>
      <c r="F120" s="50">
        <f>VLOOKUP($S120,AvgGoalStats!$A$3:$AE$998,12,FALSE)</f>
        <v>1.0714285714285714</v>
      </c>
      <c r="G120" s="50">
        <f>VLOOKUP($S120,AvgGoalStats!$A$3:$AE$998,14,FALSE)</f>
        <v>1.2857142857142858</v>
      </c>
      <c r="H120" s="50">
        <f>VLOOKUP($S120,AvgGoalStats!$A$3:$AE$998,15,FALSE)</f>
        <v>1.2142857142857142</v>
      </c>
      <c r="I120" s="50">
        <f>VLOOKUP($S120,AvgGoalStats!$A$3:$AE$998,17,FALSE)</f>
        <v>0.7142857142857143</v>
      </c>
      <c r="J120" s="50">
        <f>VLOOKUP($S120,AvgGoalStats!$A$3:$AE$998,18,FALSE)</f>
        <v>0.7142857142857143</v>
      </c>
      <c r="K120" s="50">
        <f>VLOOKUP($S120,AvgGoalStats!$A$3:$AE$998,20,FALSE)</f>
        <v>0.5714285714285714</v>
      </c>
      <c r="L120" s="50">
        <f>VLOOKUP($S120,AvgGoalStats!$A$3:$AE$998,21,FALSE)</f>
        <v>0.5</v>
      </c>
      <c r="M120" s="50">
        <f>VLOOKUP($S120,AvgGoalStats!$A$3:$AE$998,23,FALSE)</f>
        <v>1.4285714285714286</v>
      </c>
      <c r="N120" s="50">
        <f>VLOOKUP($S120,AvgGoalStats!$A$3:$AE$998,24,FALSE)</f>
        <v>1.2857142857142858</v>
      </c>
      <c r="O120" s="50">
        <f>VLOOKUP($S120,AvgGoalStats!$A$3:$AE$998,26,FALSE)</f>
        <v>0.6428571428571429</v>
      </c>
      <c r="P120" s="50">
        <f>VLOOKUP($S120,AvgGoalStats!$A$3:$AE$998,27,FALSE)</f>
        <v>0.7142857142857143</v>
      </c>
      <c r="Q120" s="50">
        <f>VLOOKUP($S120,AvgGoalStats!$A$3:$AE$998,29,FALSE)</f>
        <v>0.7857142857142857</v>
      </c>
      <c r="R120" s="50">
        <f>VLOOKUP($S120,AvgGoalStats!$A$3:$AE$998,30,FALSE)</f>
        <v>0.5714285714285714</v>
      </c>
      <c r="S120" s="53" t="str">
        <f>Fixtures!A120</f>
        <v>Burton Albion</v>
      </c>
      <c r="T120" s="54">
        <f>Fixtures!D120</f>
        <v>43491</v>
      </c>
      <c r="U120" s="53" t="str">
        <f>Fixtures!B120</f>
        <v>Bradford City</v>
      </c>
      <c r="V120" s="51">
        <f>VLOOKUP($U120,AvgGoalStats!$A$3:$AE$998,5,FALSE)</f>
        <v>2.7857142857142856</v>
      </c>
      <c r="W120" s="50">
        <f>VLOOKUP($U120,AvgGoalStats!$A$3:$AE$998,7,FALSE)</f>
        <v>3.0714285714285716</v>
      </c>
      <c r="X120" s="50">
        <f>VLOOKUP($U120,AvgGoalStats!$A$3:$AE$998,8,FALSE)</f>
        <v>1.1071428571428572</v>
      </c>
      <c r="Y120" s="50">
        <f>VLOOKUP($U120,AvgGoalStats!$A$3:$AE$998,10,FALSE)</f>
        <v>1.0714285714285714</v>
      </c>
      <c r="Z120" s="50">
        <f>VLOOKUP($U120,AvgGoalStats!$A$3:$AE$998,11,FALSE)</f>
        <v>1.6785714285714286</v>
      </c>
      <c r="AA120" s="50">
        <f>VLOOKUP($U120,AvgGoalStats!$A$3:$AE$998,13,FALSE)</f>
        <v>2</v>
      </c>
      <c r="AB120" s="50">
        <f>VLOOKUP($U120,AvgGoalStats!$A$3:$AE$998,14,FALSE)</f>
        <v>1.2142857142857142</v>
      </c>
      <c r="AC120" s="50">
        <f>VLOOKUP($U120,AvgGoalStats!$A$3:$AE$998,16,FALSE)</f>
        <v>1.2142857142857142</v>
      </c>
      <c r="AD120" s="50">
        <f>VLOOKUP($U120,AvgGoalStats!$A$3:$AE$998,17,FALSE)</f>
        <v>0.5357142857142857</v>
      </c>
      <c r="AE120" s="50">
        <f>VLOOKUP($U120,AvgGoalStats!$A$3:$AE$998,19,FALSE)</f>
        <v>0.5</v>
      </c>
      <c r="AF120" s="50">
        <f>VLOOKUP($U120,AvgGoalStats!$A$3:$AE$998,20,FALSE)</f>
        <v>0.6785714285714286</v>
      </c>
      <c r="AG120" s="50">
        <f>VLOOKUP($U120,AvgGoalStats!$A$3:$AE$998,22,FALSE)</f>
        <v>0.7142857142857143</v>
      </c>
      <c r="AH120" s="50">
        <f>VLOOKUP($U120,AvgGoalStats!$A$3:$AE$998,23,FALSE)</f>
        <v>1.5714285714285714</v>
      </c>
      <c r="AI120" s="50">
        <f>VLOOKUP($U120,AvgGoalStats!$A$3:$AE$998,25,FALSE)</f>
        <v>1.8571428571428572</v>
      </c>
      <c r="AJ120" s="50">
        <f>VLOOKUP($U120,AvgGoalStats!$A$3:$AE$998,26,FALSE)</f>
        <v>0.5714285714285714</v>
      </c>
      <c r="AK120" s="50">
        <f>VLOOKUP($U120,AvgGoalStats!$A$3:$AE$998,28,FALSE)</f>
        <v>0.5714285714285714</v>
      </c>
      <c r="AL120" s="50">
        <f>VLOOKUP($U120,AvgGoalStats!$A$3:$AE$998,29,FALSE)</f>
        <v>1</v>
      </c>
      <c r="AM120" s="50">
        <f>VLOOKUP($U120,AvgGoalStats!$A$3:$AE$998,31,FALSE)</f>
        <v>1.2857142857142858</v>
      </c>
    </row>
    <row r="121" spans="1:39" ht="14.4" hidden="1" thickTop="1" x14ac:dyDescent="0.3">
      <c r="A121" s="51">
        <f>VLOOKUP($S121,AvgGoalStats!$A$3:$AE$998,5,FALSE)</f>
        <v>2.2413793103448274</v>
      </c>
      <c r="B121" s="50">
        <f>VLOOKUP($S121,AvgGoalStats!$A$3:$AE$998,6,FALSE)</f>
        <v>1.8571428571428572</v>
      </c>
      <c r="C121" s="50">
        <f>VLOOKUP($S121,AvgGoalStats!$A$3:$AE$998,8,FALSE)</f>
        <v>1.0689655172413792</v>
      </c>
      <c r="D121" s="50">
        <f>VLOOKUP($S121,AvgGoalStats!$A$3:$AE$998,9,FALSE)</f>
        <v>1</v>
      </c>
      <c r="E121" s="50">
        <f>VLOOKUP($S121,AvgGoalStats!$A$3:$AE$998,11,FALSE)</f>
        <v>1.1724137931034482</v>
      </c>
      <c r="F121" s="50">
        <f>VLOOKUP($S121,AvgGoalStats!$A$3:$AE$998,12,FALSE)</f>
        <v>0.8571428571428571</v>
      </c>
      <c r="G121" s="50">
        <f>VLOOKUP($S121,AvgGoalStats!$A$3:$AE$998,14,FALSE)</f>
        <v>0.58620689655172409</v>
      </c>
      <c r="H121" s="50">
        <f>VLOOKUP($S121,AvgGoalStats!$A$3:$AE$998,15,FALSE)</f>
        <v>0.5</v>
      </c>
      <c r="I121" s="50">
        <f>VLOOKUP($S121,AvgGoalStats!$A$3:$AE$998,17,FALSE)</f>
        <v>0.34482758620689657</v>
      </c>
      <c r="J121" s="50">
        <f>VLOOKUP($S121,AvgGoalStats!$A$3:$AE$998,18,FALSE)</f>
        <v>0.2857142857142857</v>
      </c>
      <c r="K121" s="50">
        <f>VLOOKUP($S121,AvgGoalStats!$A$3:$AE$998,20,FALSE)</f>
        <v>0.2413793103448276</v>
      </c>
      <c r="L121" s="50">
        <f>VLOOKUP($S121,AvgGoalStats!$A$3:$AE$998,21,FALSE)</f>
        <v>0.21428571428571427</v>
      </c>
      <c r="M121" s="50">
        <f>VLOOKUP($S121,AvgGoalStats!$A$3:$AE$998,23,FALSE)</f>
        <v>1.6551724137931034</v>
      </c>
      <c r="N121" s="50">
        <f>VLOOKUP($S121,AvgGoalStats!$A$3:$AE$998,24,FALSE)</f>
        <v>1.3571428571428572</v>
      </c>
      <c r="O121" s="50">
        <f>VLOOKUP($S121,AvgGoalStats!$A$3:$AE$998,26,FALSE)</f>
        <v>0.72413793103448276</v>
      </c>
      <c r="P121" s="50">
        <f>VLOOKUP($S121,AvgGoalStats!$A$3:$AE$998,27,FALSE)</f>
        <v>0.7142857142857143</v>
      </c>
      <c r="Q121" s="50">
        <f>VLOOKUP($S121,AvgGoalStats!$A$3:$AE$998,29,FALSE)</f>
        <v>0.93103448275862066</v>
      </c>
      <c r="R121" s="50">
        <f>VLOOKUP($S121,AvgGoalStats!$A$3:$AE$998,30,FALSE)</f>
        <v>0.6428571428571429</v>
      </c>
      <c r="S121" s="53" t="str">
        <f>Fixtures!A121</f>
        <v>Coventry City</v>
      </c>
      <c r="T121" s="54">
        <f>Fixtures!D121</f>
        <v>43491</v>
      </c>
      <c r="U121" s="53" t="str">
        <f>Fixtures!B121</f>
        <v>Blackpool</v>
      </c>
      <c r="V121" s="51">
        <f>VLOOKUP($U121,AvgGoalStats!$A$3:$AE$998,5,FALSE)</f>
        <v>1.9259259259259258</v>
      </c>
      <c r="W121" s="50">
        <f>VLOOKUP($U121,AvgGoalStats!$A$3:$AE$998,7,FALSE)</f>
        <v>1.6923076923076923</v>
      </c>
      <c r="X121" s="50">
        <f>VLOOKUP($U121,AvgGoalStats!$A$3:$AE$998,8,FALSE)</f>
        <v>1</v>
      </c>
      <c r="Y121" s="50">
        <f>VLOOKUP($U121,AvgGoalStats!$A$3:$AE$998,10,FALSE)</f>
        <v>0.76923076923076927</v>
      </c>
      <c r="Z121" s="50">
        <f>VLOOKUP($U121,AvgGoalStats!$A$3:$AE$998,11,FALSE)</f>
        <v>0.92592592592592593</v>
      </c>
      <c r="AA121" s="50">
        <f>VLOOKUP($U121,AvgGoalStats!$A$3:$AE$998,13,FALSE)</f>
        <v>0.92307692307692313</v>
      </c>
      <c r="AB121" s="50">
        <f>VLOOKUP($U121,AvgGoalStats!$A$3:$AE$998,14,FALSE)</f>
        <v>0.70370370370370372</v>
      </c>
      <c r="AC121" s="50">
        <f>VLOOKUP($U121,AvgGoalStats!$A$3:$AE$998,16,FALSE)</f>
        <v>0.84615384615384615</v>
      </c>
      <c r="AD121" s="50">
        <f>VLOOKUP($U121,AvgGoalStats!$A$3:$AE$998,17,FALSE)</f>
        <v>0.33333333333333331</v>
      </c>
      <c r="AE121" s="50">
        <f>VLOOKUP($U121,AvgGoalStats!$A$3:$AE$998,19,FALSE)</f>
        <v>0.30769230769230771</v>
      </c>
      <c r="AF121" s="50">
        <f>VLOOKUP($U121,AvgGoalStats!$A$3:$AE$998,20,FALSE)</f>
        <v>0.37037037037037035</v>
      </c>
      <c r="AG121" s="50">
        <f>VLOOKUP($U121,AvgGoalStats!$A$3:$AE$998,22,FALSE)</f>
        <v>0.53846153846153844</v>
      </c>
      <c r="AH121" s="50">
        <f>VLOOKUP($U121,AvgGoalStats!$A$3:$AE$998,23,FALSE)</f>
        <v>1.2222222222222223</v>
      </c>
      <c r="AI121" s="50">
        <f>VLOOKUP($U121,AvgGoalStats!$A$3:$AE$998,25,FALSE)</f>
        <v>0.84615384615384615</v>
      </c>
      <c r="AJ121" s="50">
        <f>VLOOKUP($U121,AvgGoalStats!$A$3:$AE$998,26,FALSE)</f>
        <v>0.66666666666666663</v>
      </c>
      <c r="AK121" s="50">
        <f>VLOOKUP($U121,AvgGoalStats!$A$3:$AE$998,28,FALSE)</f>
        <v>0.46153846153846156</v>
      </c>
      <c r="AL121" s="50">
        <f>VLOOKUP($U121,AvgGoalStats!$A$3:$AE$998,29,FALSE)</f>
        <v>0.55555555555555558</v>
      </c>
      <c r="AM121" s="50">
        <f>VLOOKUP($U121,AvgGoalStats!$A$3:$AE$998,31,FALSE)</f>
        <v>0.38461538461538464</v>
      </c>
    </row>
    <row r="122" spans="1:39" ht="14.4" hidden="1" thickTop="1" x14ac:dyDescent="0.3">
      <c r="A122" s="51">
        <f>VLOOKUP($S122,AvgGoalStats!$A$3:$AE$998,5,FALSE)</f>
        <v>2.5357142857142856</v>
      </c>
      <c r="B122" s="50">
        <f>VLOOKUP($S122,AvgGoalStats!$A$3:$AE$998,6,FALSE)</f>
        <v>3</v>
      </c>
      <c r="C122" s="50">
        <f>VLOOKUP($S122,AvgGoalStats!$A$3:$AE$998,8,FALSE)</f>
        <v>1.3571428571428572</v>
      </c>
      <c r="D122" s="50">
        <f>VLOOKUP($S122,AvgGoalStats!$A$3:$AE$998,9,FALSE)</f>
        <v>1.6428571428571428</v>
      </c>
      <c r="E122" s="50">
        <f>VLOOKUP($S122,AvgGoalStats!$A$3:$AE$998,11,FALSE)</f>
        <v>1.1785714285714286</v>
      </c>
      <c r="F122" s="50">
        <f>VLOOKUP($S122,AvgGoalStats!$A$3:$AE$998,12,FALSE)</f>
        <v>1.3571428571428572</v>
      </c>
      <c r="G122" s="50">
        <f>VLOOKUP($S122,AvgGoalStats!$A$3:$AE$998,14,FALSE)</f>
        <v>1.25</v>
      </c>
      <c r="H122" s="50">
        <f>VLOOKUP($S122,AvgGoalStats!$A$3:$AE$998,15,FALSE)</f>
        <v>1.3571428571428572</v>
      </c>
      <c r="I122" s="50">
        <f>VLOOKUP($S122,AvgGoalStats!$A$3:$AE$998,17,FALSE)</f>
        <v>0.8928571428571429</v>
      </c>
      <c r="J122" s="50">
        <f>VLOOKUP($S122,AvgGoalStats!$A$3:$AE$998,18,FALSE)</f>
        <v>1</v>
      </c>
      <c r="K122" s="50">
        <f>VLOOKUP($S122,AvgGoalStats!$A$3:$AE$998,20,FALSE)</f>
        <v>0.35714285714285715</v>
      </c>
      <c r="L122" s="50">
        <f>VLOOKUP($S122,AvgGoalStats!$A$3:$AE$998,21,FALSE)</f>
        <v>0.35714285714285715</v>
      </c>
      <c r="M122" s="50">
        <f>VLOOKUP($S122,AvgGoalStats!$A$3:$AE$998,23,FALSE)</f>
        <v>1.2857142857142858</v>
      </c>
      <c r="N122" s="50">
        <f>VLOOKUP($S122,AvgGoalStats!$A$3:$AE$998,24,FALSE)</f>
        <v>1.6428571428571428</v>
      </c>
      <c r="O122" s="50">
        <f>VLOOKUP($S122,AvgGoalStats!$A$3:$AE$998,26,FALSE)</f>
        <v>0.4642857142857143</v>
      </c>
      <c r="P122" s="50">
        <f>VLOOKUP($S122,AvgGoalStats!$A$3:$AE$998,27,FALSE)</f>
        <v>0.6428571428571429</v>
      </c>
      <c r="Q122" s="50">
        <f>VLOOKUP($S122,AvgGoalStats!$A$3:$AE$998,29,FALSE)</f>
        <v>0.8214285714285714</v>
      </c>
      <c r="R122" s="50">
        <f>VLOOKUP($S122,AvgGoalStats!$A$3:$AE$998,30,FALSE)</f>
        <v>1</v>
      </c>
      <c r="S122" s="53" t="str">
        <f>Fixtures!A122</f>
        <v>Fleetwood Town</v>
      </c>
      <c r="T122" s="54">
        <f>Fixtures!D122</f>
        <v>43491</v>
      </c>
      <c r="U122" s="53" t="str">
        <f>Fixtures!B122</f>
        <v>Scunthorpe United</v>
      </c>
      <c r="V122" s="51">
        <f>VLOOKUP($U122,AvgGoalStats!$A$3:$AE$998,5,FALSE)</f>
        <v>3.1379310344827585</v>
      </c>
      <c r="W122" s="50">
        <f>VLOOKUP($U122,AvgGoalStats!$A$3:$AE$998,7,FALSE)</f>
        <v>2.7857142857142856</v>
      </c>
      <c r="X122" s="50">
        <f>VLOOKUP($U122,AvgGoalStats!$A$3:$AE$998,8,FALSE)</f>
        <v>1.2758620689655173</v>
      </c>
      <c r="Y122" s="50">
        <f>VLOOKUP($U122,AvgGoalStats!$A$3:$AE$998,10,FALSE)</f>
        <v>1.1428571428571428</v>
      </c>
      <c r="Z122" s="50">
        <f>VLOOKUP($U122,AvgGoalStats!$A$3:$AE$998,11,FALSE)</f>
        <v>1.8620689655172413</v>
      </c>
      <c r="AA122" s="50">
        <f>VLOOKUP($U122,AvgGoalStats!$A$3:$AE$998,13,FALSE)</f>
        <v>1.6428571428571428</v>
      </c>
      <c r="AB122" s="50">
        <f>VLOOKUP($U122,AvgGoalStats!$A$3:$AE$998,14,FALSE)</f>
        <v>1.3793103448275863</v>
      </c>
      <c r="AC122" s="50">
        <f>VLOOKUP($U122,AvgGoalStats!$A$3:$AE$998,16,FALSE)</f>
        <v>1.5</v>
      </c>
      <c r="AD122" s="50">
        <f>VLOOKUP($U122,AvgGoalStats!$A$3:$AE$998,17,FALSE)</f>
        <v>0.51724137931034486</v>
      </c>
      <c r="AE122" s="50">
        <f>VLOOKUP($U122,AvgGoalStats!$A$3:$AE$998,19,FALSE)</f>
        <v>0.5714285714285714</v>
      </c>
      <c r="AF122" s="50">
        <f>VLOOKUP($U122,AvgGoalStats!$A$3:$AE$998,20,FALSE)</f>
        <v>0.86206896551724133</v>
      </c>
      <c r="AG122" s="50">
        <f>VLOOKUP($U122,AvgGoalStats!$A$3:$AE$998,22,FALSE)</f>
        <v>0.9285714285714286</v>
      </c>
      <c r="AH122" s="50">
        <f>VLOOKUP($U122,AvgGoalStats!$A$3:$AE$998,23,FALSE)</f>
        <v>1.7586206896551724</v>
      </c>
      <c r="AI122" s="50">
        <f>VLOOKUP($U122,AvgGoalStats!$A$3:$AE$998,25,FALSE)</f>
        <v>1.2857142857142858</v>
      </c>
      <c r="AJ122" s="50">
        <f>VLOOKUP($U122,AvgGoalStats!$A$3:$AE$998,26,FALSE)</f>
        <v>0.75862068965517238</v>
      </c>
      <c r="AK122" s="50">
        <f>VLOOKUP($U122,AvgGoalStats!$A$3:$AE$998,28,FALSE)</f>
        <v>0.5714285714285714</v>
      </c>
      <c r="AL122" s="50">
        <f>VLOOKUP($U122,AvgGoalStats!$A$3:$AE$998,29,FALSE)</f>
        <v>1</v>
      </c>
      <c r="AM122" s="50">
        <f>VLOOKUP($U122,AvgGoalStats!$A$3:$AE$998,31,FALSE)</f>
        <v>0.7142857142857143</v>
      </c>
    </row>
    <row r="123" spans="1:39" ht="14.4" hidden="1" thickTop="1" x14ac:dyDescent="0.3">
      <c r="A123" s="51">
        <f>VLOOKUP($S123,AvgGoalStats!$A$3:$AE$998,5,FALSE)</f>
        <v>3.0357142857142856</v>
      </c>
      <c r="B123" s="50">
        <f>VLOOKUP($S123,AvgGoalStats!$A$3:$AE$998,6,FALSE)</f>
        <v>2.5714285714285716</v>
      </c>
      <c r="C123" s="50">
        <f>VLOOKUP($S123,AvgGoalStats!$A$3:$AE$998,8,FALSE)</f>
        <v>1.6785714285714286</v>
      </c>
      <c r="D123" s="50">
        <f>VLOOKUP($S123,AvgGoalStats!$A$3:$AE$998,9,FALSE)</f>
        <v>1.2142857142857142</v>
      </c>
      <c r="E123" s="50">
        <f>VLOOKUP($S123,AvgGoalStats!$A$3:$AE$998,11,FALSE)</f>
        <v>1.3571428571428572</v>
      </c>
      <c r="F123" s="50">
        <f>VLOOKUP($S123,AvgGoalStats!$A$3:$AE$998,12,FALSE)</f>
        <v>1.3571428571428572</v>
      </c>
      <c r="G123" s="50">
        <f>VLOOKUP($S123,AvgGoalStats!$A$3:$AE$998,14,FALSE)</f>
        <v>1.1785714285714286</v>
      </c>
      <c r="H123" s="50">
        <f>VLOOKUP($S123,AvgGoalStats!$A$3:$AE$998,15,FALSE)</f>
        <v>1.1428571428571428</v>
      </c>
      <c r="I123" s="50">
        <f>VLOOKUP($S123,AvgGoalStats!$A$3:$AE$998,17,FALSE)</f>
        <v>0.6785714285714286</v>
      </c>
      <c r="J123" s="50">
        <f>VLOOKUP($S123,AvgGoalStats!$A$3:$AE$998,18,FALSE)</f>
        <v>0.5714285714285714</v>
      </c>
      <c r="K123" s="50">
        <f>VLOOKUP($S123,AvgGoalStats!$A$3:$AE$998,20,FALSE)</f>
        <v>0.5</v>
      </c>
      <c r="L123" s="50">
        <f>VLOOKUP($S123,AvgGoalStats!$A$3:$AE$998,21,FALSE)</f>
        <v>0.5714285714285714</v>
      </c>
      <c r="M123" s="50">
        <f>VLOOKUP($S123,AvgGoalStats!$A$3:$AE$998,23,FALSE)</f>
        <v>1.8571428571428572</v>
      </c>
      <c r="N123" s="50">
        <f>VLOOKUP($S123,AvgGoalStats!$A$3:$AE$998,24,FALSE)</f>
        <v>1.4285714285714286</v>
      </c>
      <c r="O123" s="50">
        <f>VLOOKUP($S123,AvgGoalStats!$A$3:$AE$998,26,FALSE)</f>
        <v>1</v>
      </c>
      <c r="P123" s="50">
        <f>VLOOKUP($S123,AvgGoalStats!$A$3:$AE$998,27,FALSE)</f>
        <v>0.6428571428571429</v>
      </c>
      <c r="Q123" s="50">
        <f>VLOOKUP($S123,AvgGoalStats!$A$3:$AE$998,29,FALSE)</f>
        <v>0.8571428571428571</v>
      </c>
      <c r="R123" s="50">
        <f>VLOOKUP($S123,AvgGoalStats!$A$3:$AE$998,30,FALSE)</f>
        <v>0.7857142857142857</v>
      </c>
      <c r="S123" s="53" t="str">
        <f>Fixtures!A123</f>
        <v>Peterborough United</v>
      </c>
      <c r="T123" s="54">
        <f>Fixtures!D123</f>
        <v>43491</v>
      </c>
      <c r="U123" s="53" t="str">
        <f>Fixtures!B123</f>
        <v>Charlton Athletic</v>
      </c>
      <c r="V123" s="51">
        <f>VLOOKUP($U123,AvgGoalStats!$A$3:$AE$998,5,FALSE)</f>
        <v>2.6896551724137931</v>
      </c>
      <c r="W123" s="50">
        <f>VLOOKUP($U123,AvgGoalStats!$A$3:$AE$998,7,FALSE)</f>
        <v>3.0714285714285716</v>
      </c>
      <c r="X123" s="50">
        <f>VLOOKUP($U123,AvgGoalStats!$A$3:$AE$998,8,FALSE)</f>
        <v>1.6206896551724137</v>
      </c>
      <c r="Y123" s="50">
        <f>VLOOKUP($U123,AvgGoalStats!$A$3:$AE$998,10,FALSE)</f>
        <v>1.6428571428571428</v>
      </c>
      <c r="Z123" s="50">
        <f>VLOOKUP($U123,AvgGoalStats!$A$3:$AE$998,11,FALSE)</f>
        <v>1.0689655172413792</v>
      </c>
      <c r="AA123" s="50">
        <f>VLOOKUP($U123,AvgGoalStats!$A$3:$AE$998,13,FALSE)</f>
        <v>1.4285714285714286</v>
      </c>
      <c r="AB123" s="50">
        <f>VLOOKUP($U123,AvgGoalStats!$A$3:$AE$998,14,FALSE)</f>
        <v>1.2758620689655173</v>
      </c>
      <c r="AC123" s="50">
        <f>VLOOKUP($U123,AvgGoalStats!$A$3:$AE$998,16,FALSE)</f>
        <v>1.4285714285714286</v>
      </c>
      <c r="AD123" s="50">
        <f>VLOOKUP($U123,AvgGoalStats!$A$3:$AE$998,17,FALSE)</f>
        <v>0.82758620689655171</v>
      </c>
      <c r="AE123" s="50">
        <f>VLOOKUP($U123,AvgGoalStats!$A$3:$AE$998,19,FALSE)</f>
        <v>0.7857142857142857</v>
      </c>
      <c r="AF123" s="50">
        <f>VLOOKUP($U123,AvgGoalStats!$A$3:$AE$998,20,FALSE)</f>
        <v>0.44827586206896552</v>
      </c>
      <c r="AG123" s="50">
        <f>VLOOKUP($U123,AvgGoalStats!$A$3:$AE$998,22,FALSE)</f>
        <v>0.6428571428571429</v>
      </c>
      <c r="AH123" s="50">
        <f>VLOOKUP($U123,AvgGoalStats!$A$3:$AE$998,23,FALSE)</f>
        <v>1.4137931034482758</v>
      </c>
      <c r="AI123" s="50">
        <f>VLOOKUP($U123,AvgGoalStats!$A$3:$AE$998,25,FALSE)</f>
        <v>1.6428571428571428</v>
      </c>
      <c r="AJ123" s="50">
        <f>VLOOKUP($U123,AvgGoalStats!$A$3:$AE$998,26,FALSE)</f>
        <v>0.7931034482758621</v>
      </c>
      <c r="AK123" s="50">
        <f>VLOOKUP($U123,AvgGoalStats!$A$3:$AE$998,28,FALSE)</f>
        <v>0.8571428571428571</v>
      </c>
      <c r="AL123" s="50">
        <f>VLOOKUP($U123,AvgGoalStats!$A$3:$AE$998,29,FALSE)</f>
        <v>0.62068965517241381</v>
      </c>
      <c r="AM123" s="50">
        <f>VLOOKUP($U123,AvgGoalStats!$A$3:$AE$998,31,FALSE)</f>
        <v>0.7857142857142857</v>
      </c>
    </row>
    <row r="124" spans="1:39" ht="14.4" hidden="1" thickTop="1" x14ac:dyDescent="0.3">
      <c r="A124" s="51">
        <f>VLOOKUP($S124,AvgGoalStats!$A$3:$AE$998,5,FALSE)</f>
        <v>2.5714285714285716</v>
      </c>
      <c r="B124" s="50">
        <f>VLOOKUP($S124,AvgGoalStats!$A$3:$AE$998,6,FALSE)</f>
        <v>2.8571428571428572</v>
      </c>
      <c r="C124" s="50">
        <f>VLOOKUP($S124,AvgGoalStats!$A$3:$AE$998,8,FALSE)</f>
        <v>1.3571428571428572</v>
      </c>
      <c r="D124" s="50">
        <f>VLOOKUP($S124,AvgGoalStats!$A$3:$AE$998,9,FALSE)</f>
        <v>1.6428571428571428</v>
      </c>
      <c r="E124" s="50">
        <f>VLOOKUP($S124,AvgGoalStats!$A$3:$AE$998,11,FALSE)</f>
        <v>1.2142857142857142</v>
      </c>
      <c r="F124" s="50">
        <f>VLOOKUP($S124,AvgGoalStats!$A$3:$AE$998,12,FALSE)</f>
        <v>1.2142857142857142</v>
      </c>
      <c r="G124" s="50">
        <f>VLOOKUP($S124,AvgGoalStats!$A$3:$AE$998,14,FALSE)</f>
        <v>0.9285714285714286</v>
      </c>
      <c r="H124" s="50">
        <f>VLOOKUP($S124,AvgGoalStats!$A$3:$AE$998,15,FALSE)</f>
        <v>0.7142857142857143</v>
      </c>
      <c r="I124" s="50">
        <f>VLOOKUP($S124,AvgGoalStats!$A$3:$AE$998,17,FALSE)</f>
        <v>0.39285714285714285</v>
      </c>
      <c r="J124" s="50">
        <f>VLOOKUP($S124,AvgGoalStats!$A$3:$AE$998,18,FALSE)</f>
        <v>0.35714285714285715</v>
      </c>
      <c r="K124" s="50">
        <f>VLOOKUP($S124,AvgGoalStats!$A$3:$AE$998,20,FALSE)</f>
        <v>0.5357142857142857</v>
      </c>
      <c r="L124" s="50">
        <f>VLOOKUP($S124,AvgGoalStats!$A$3:$AE$998,21,FALSE)</f>
        <v>0.35714285714285715</v>
      </c>
      <c r="M124" s="50">
        <f>VLOOKUP($S124,AvgGoalStats!$A$3:$AE$998,23,FALSE)</f>
        <v>1.6428571428571428</v>
      </c>
      <c r="N124" s="50">
        <f>VLOOKUP($S124,AvgGoalStats!$A$3:$AE$998,24,FALSE)</f>
        <v>2.1428571428571428</v>
      </c>
      <c r="O124" s="50">
        <f>VLOOKUP($S124,AvgGoalStats!$A$3:$AE$998,26,FALSE)</f>
        <v>0.9642857142857143</v>
      </c>
      <c r="P124" s="50">
        <f>VLOOKUP($S124,AvgGoalStats!$A$3:$AE$998,27,FALSE)</f>
        <v>1.2857142857142858</v>
      </c>
      <c r="Q124" s="50">
        <f>VLOOKUP($S124,AvgGoalStats!$A$3:$AE$998,29,FALSE)</f>
        <v>0.6785714285714286</v>
      </c>
      <c r="R124" s="50">
        <f>VLOOKUP($S124,AvgGoalStats!$A$3:$AE$998,30,FALSE)</f>
        <v>0.8571428571428571</v>
      </c>
      <c r="S124" s="53" t="str">
        <f>Fixtures!A124</f>
        <v>Southend United</v>
      </c>
      <c r="T124" s="54">
        <f>Fixtures!D124</f>
        <v>43491</v>
      </c>
      <c r="U124" s="53" t="str">
        <f>Fixtures!B124</f>
        <v>Luton Town</v>
      </c>
      <c r="V124" s="51">
        <f>VLOOKUP($U124,AvgGoalStats!$A$3:$AE$998,5,FALSE)</f>
        <v>2.8214285714285716</v>
      </c>
      <c r="W124" s="50">
        <f>VLOOKUP($U124,AvgGoalStats!$A$3:$AE$998,7,FALSE)</f>
        <v>2.5</v>
      </c>
      <c r="X124" s="50">
        <f>VLOOKUP($U124,AvgGoalStats!$A$3:$AE$998,8,FALSE)</f>
        <v>1.9285714285714286</v>
      </c>
      <c r="Y124" s="50">
        <f>VLOOKUP($U124,AvgGoalStats!$A$3:$AE$998,10,FALSE)</f>
        <v>1.3571428571428572</v>
      </c>
      <c r="Z124" s="50">
        <f>VLOOKUP($U124,AvgGoalStats!$A$3:$AE$998,11,FALSE)</f>
        <v>0.8928571428571429</v>
      </c>
      <c r="AA124" s="50">
        <f>VLOOKUP($U124,AvgGoalStats!$A$3:$AE$998,13,FALSE)</f>
        <v>1.1428571428571428</v>
      </c>
      <c r="AB124" s="50">
        <f>VLOOKUP($U124,AvgGoalStats!$A$3:$AE$998,14,FALSE)</f>
        <v>1.3214285714285714</v>
      </c>
      <c r="AC124" s="50">
        <f>VLOOKUP($U124,AvgGoalStats!$A$3:$AE$998,16,FALSE)</f>
        <v>1.0714285714285714</v>
      </c>
      <c r="AD124" s="50">
        <f>VLOOKUP($U124,AvgGoalStats!$A$3:$AE$998,17,FALSE)</f>
        <v>0.7857142857142857</v>
      </c>
      <c r="AE124" s="50">
        <f>VLOOKUP($U124,AvgGoalStats!$A$3:$AE$998,19,FALSE)</f>
        <v>0.35714285714285715</v>
      </c>
      <c r="AF124" s="50">
        <f>VLOOKUP($U124,AvgGoalStats!$A$3:$AE$998,20,FALSE)</f>
        <v>0.5357142857142857</v>
      </c>
      <c r="AG124" s="50">
        <f>VLOOKUP($U124,AvgGoalStats!$A$3:$AE$998,22,FALSE)</f>
        <v>0.7142857142857143</v>
      </c>
      <c r="AH124" s="50">
        <f>VLOOKUP($U124,AvgGoalStats!$A$3:$AE$998,23,FALSE)</f>
        <v>1.5</v>
      </c>
      <c r="AI124" s="50">
        <f>VLOOKUP($U124,AvgGoalStats!$A$3:$AE$998,25,FALSE)</f>
        <v>1.4285714285714286</v>
      </c>
      <c r="AJ124" s="50">
        <f>VLOOKUP($U124,AvgGoalStats!$A$3:$AE$998,26,FALSE)</f>
        <v>1.1428571428571428</v>
      </c>
      <c r="AK124" s="50">
        <f>VLOOKUP($U124,AvgGoalStats!$A$3:$AE$998,28,FALSE)</f>
        <v>1</v>
      </c>
      <c r="AL124" s="50">
        <f>VLOOKUP($U124,AvgGoalStats!$A$3:$AE$998,29,FALSE)</f>
        <v>0.35714285714285715</v>
      </c>
      <c r="AM124" s="50">
        <f>VLOOKUP($U124,AvgGoalStats!$A$3:$AE$998,31,FALSE)</f>
        <v>0.42857142857142855</v>
      </c>
    </row>
    <row r="125" spans="1:39" ht="14.4" hidden="1" thickTop="1" x14ac:dyDescent="0.3">
      <c r="A125" s="51">
        <f>VLOOKUP($S125,AvgGoalStats!$A$3:$AE$998,5,FALSE)</f>
        <v>2.7857142857142856</v>
      </c>
      <c r="B125" s="50">
        <f>VLOOKUP($S125,AvgGoalStats!$A$3:$AE$998,6,FALSE)</f>
        <v>2.7142857142857144</v>
      </c>
      <c r="C125" s="50">
        <f>VLOOKUP($S125,AvgGoalStats!$A$3:$AE$998,8,FALSE)</f>
        <v>1.3571428571428572</v>
      </c>
      <c r="D125" s="50">
        <f>VLOOKUP($S125,AvgGoalStats!$A$3:$AE$998,9,FALSE)</f>
        <v>1.5</v>
      </c>
      <c r="E125" s="50">
        <f>VLOOKUP($S125,AvgGoalStats!$A$3:$AE$998,11,FALSE)</f>
        <v>1.4285714285714286</v>
      </c>
      <c r="F125" s="50">
        <f>VLOOKUP($S125,AvgGoalStats!$A$3:$AE$998,12,FALSE)</f>
        <v>1.2142857142857142</v>
      </c>
      <c r="G125" s="50">
        <f>VLOOKUP($S125,AvgGoalStats!$A$3:$AE$998,14,FALSE)</f>
        <v>1.0714285714285714</v>
      </c>
      <c r="H125" s="50">
        <f>VLOOKUP($S125,AvgGoalStats!$A$3:$AE$998,15,FALSE)</f>
        <v>1.0714285714285714</v>
      </c>
      <c r="I125" s="50">
        <f>VLOOKUP($S125,AvgGoalStats!$A$3:$AE$998,17,FALSE)</f>
        <v>0.4642857142857143</v>
      </c>
      <c r="J125" s="50">
        <f>VLOOKUP($S125,AvgGoalStats!$A$3:$AE$998,18,FALSE)</f>
        <v>0.5</v>
      </c>
      <c r="K125" s="50">
        <f>VLOOKUP($S125,AvgGoalStats!$A$3:$AE$998,20,FALSE)</f>
        <v>0.6071428571428571</v>
      </c>
      <c r="L125" s="50">
        <f>VLOOKUP($S125,AvgGoalStats!$A$3:$AE$998,21,FALSE)</f>
        <v>0.5714285714285714</v>
      </c>
      <c r="M125" s="50">
        <f>VLOOKUP($S125,AvgGoalStats!$A$3:$AE$998,23,FALSE)</f>
        <v>1.7142857142857142</v>
      </c>
      <c r="N125" s="50">
        <f>VLOOKUP($S125,AvgGoalStats!$A$3:$AE$998,24,FALSE)</f>
        <v>1.6428571428571428</v>
      </c>
      <c r="O125" s="50">
        <f>VLOOKUP($S125,AvgGoalStats!$A$3:$AE$998,26,FALSE)</f>
        <v>0.8928571428571429</v>
      </c>
      <c r="P125" s="50">
        <f>VLOOKUP($S125,AvgGoalStats!$A$3:$AE$998,27,FALSE)</f>
        <v>1</v>
      </c>
      <c r="Q125" s="50">
        <f>VLOOKUP($S125,AvgGoalStats!$A$3:$AE$998,29,FALSE)</f>
        <v>0.8214285714285714</v>
      </c>
      <c r="R125" s="50">
        <f>VLOOKUP($S125,AvgGoalStats!$A$3:$AE$998,30,FALSE)</f>
        <v>0.6428571428571429</v>
      </c>
      <c r="S125" s="53" t="str">
        <f>Fixtures!A125</f>
        <v>Wycombe Wanderers</v>
      </c>
      <c r="T125" s="54">
        <f>Fixtures!D125</f>
        <v>43491</v>
      </c>
      <c r="U125" s="53" t="str">
        <f>Fixtures!B125</f>
        <v>Plymouth Argyle</v>
      </c>
      <c r="V125" s="51">
        <f>VLOOKUP($U125,AvgGoalStats!$A$3:$AE$998,5,FALSE)</f>
        <v>3.0714285714285716</v>
      </c>
      <c r="W125" s="50">
        <f>VLOOKUP($U125,AvgGoalStats!$A$3:$AE$998,7,FALSE)</f>
        <v>2.8571428571428572</v>
      </c>
      <c r="X125" s="50">
        <f>VLOOKUP($U125,AvgGoalStats!$A$3:$AE$998,8,FALSE)</f>
        <v>1.2857142857142858</v>
      </c>
      <c r="Y125" s="50">
        <f>VLOOKUP($U125,AvgGoalStats!$A$3:$AE$998,10,FALSE)</f>
        <v>1.0714285714285714</v>
      </c>
      <c r="Z125" s="50">
        <f>VLOOKUP($U125,AvgGoalStats!$A$3:$AE$998,11,FALSE)</f>
        <v>1.7857142857142858</v>
      </c>
      <c r="AA125" s="50">
        <f>VLOOKUP($U125,AvgGoalStats!$A$3:$AE$998,13,FALSE)</f>
        <v>1.7857142857142858</v>
      </c>
      <c r="AB125" s="50">
        <f>VLOOKUP($U125,AvgGoalStats!$A$3:$AE$998,14,FALSE)</f>
        <v>1.3928571428571428</v>
      </c>
      <c r="AC125" s="50">
        <f>VLOOKUP($U125,AvgGoalStats!$A$3:$AE$998,16,FALSE)</f>
        <v>1.4285714285714286</v>
      </c>
      <c r="AD125" s="50">
        <f>VLOOKUP($U125,AvgGoalStats!$A$3:$AE$998,17,FALSE)</f>
        <v>0.6071428571428571</v>
      </c>
      <c r="AE125" s="50">
        <f>VLOOKUP($U125,AvgGoalStats!$A$3:$AE$998,19,FALSE)</f>
        <v>0.5</v>
      </c>
      <c r="AF125" s="50">
        <f>VLOOKUP($U125,AvgGoalStats!$A$3:$AE$998,20,FALSE)</f>
        <v>0.7857142857142857</v>
      </c>
      <c r="AG125" s="50">
        <f>VLOOKUP($U125,AvgGoalStats!$A$3:$AE$998,22,FALSE)</f>
        <v>0.9285714285714286</v>
      </c>
      <c r="AH125" s="50">
        <f>VLOOKUP($U125,AvgGoalStats!$A$3:$AE$998,23,FALSE)</f>
        <v>1.6785714285714286</v>
      </c>
      <c r="AI125" s="50">
        <f>VLOOKUP($U125,AvgGoalStats!$A$3:$AE$998,25,FALSE)</f>
        <v>1.4285714285714286</v>
      </c>
      <c r="AJ125" s="50">
        <f>VLOOKUP($U125,AvgGoalStats!$A$3:$AE$998,26,FALSE)</f>
        <v>0.6785714285714286</v>
      </c>
      <c r="AK125" s="50">
        <f>VLOOKUP($U125,AvgGoalStats!$A$3:$AE$998,28,FALSE)</f>
        <v>0.5714285714285714</v>
      </c>
      <c r="AL125" s="50">
        <f>VLOOKUP($U125,AvgGoalStats!$A$3:$AE$998,29,FALSE)</f>
        <v>1</v>
      </c>
      <c r="AM125" s="50">
        <f>VLOOKUP($U125,AvgGoalStats!$A$3:$AE$998,31,FALSE)</f>
        <v>0.8571428571428571</v>
      </c>
    </row>
    <row r="126" spans="1:39" ht="14.4" hidden="1" thickTop="1" x14ac:dyDescent="0.3">
      <c r="A126" s="51">
        <f>VLOOKUP($S126,AvgGoalStats!$A$3:$AE$998,5,FALSE)</f>
        <v>2.15</v>
      </c>
      <c r="B126" s="50">
        <f>VLOOKUP($S126,AvgGoalStats!$A$3:$AE$998,6,FALSE)</f>
        <v>2.1</v>
      </c>
      <c r="C126" s="50">
        <f>VLOOKUP($S126,AvgGoalStats!$A$3:$AE$998,8,FALSE)</f>
        <v>1.5</v>
      </c>
      <c r="D126" s="50">
        <f>VLOOKUP($S126,AvgGoalStats!$A$3:$AE$998,9,FALSE)</f>
        <v>1.7</v>
      </c>
      <c r="E126" s="50">
        <f>VLOOKUP($S126,AvgGoalStats!$A$3:$AE$998,11,FALSE)</f>
        <v>0.65</v>
      </c>
      <c r="F126" s="50">
        <f>VLOOKUP($S126,AvgGoalStats!$A$3:$AE$998,12,FALSE)</f>
        <v>0.4</v>
      </c>
      <c r="G126" s="50">
        <f>VLOOKUP($S126,AvgGoalStats!$A$3:$AE$998,14,FALSE)</f>
        <v>0.7</v>
      </c>
      <c r="H126" s="50">
        <f>VLOOKUP($S126,AvgGoalStats!$A$3:$AE$998,15,FALSE)</f>
        <v>0.6</v>
      </c>
      <c r="I126" s="50">
        <f>VLOOKUP($S126,AvgGoalStats!$A$3:$AE$998,17,FALSE)</f>
        <v>0.55000000000000004</v>
      </c>
      <c r="J126" s="50">
        <f>VLOOKUP($S126,AvgGoalStats!$A$3:$AE$998,18,FALSE)</f>
        <v>0.5</v>
      </c>
      <c r="K126" s="50">
        <f>VLOOKUP($S126,AvgGoalStats!$A$3:$AE$998,20,FALSE)</f>
        <v>0.15</v>
      </c>
      <c r="L126" s="50">
        <f>VLOOKUP($S126,AvgGoalStats!$A$3:$AE$998,21,FALSE)</f>
        <v>0.1</v>
      </c>
      <c r="M126" s="50">
        <f>VLOOKUP($S126,AvgGoalStats!$A$3:$AE$998,23,FALSE)</f>
        <v>1.45</v>
      </c>
      <c r="N126" s="50">
        <f>VLOOKUP($S126,AvgGoalStats!$A$3:$AE$998,24,FALSE)</f>
        <v>1.5</v>
      </c>
      <c r="O126" s="50">
        <f>VLOOKUP($S126,AvgGoalStats!$A$3:$AE$998,26,FALSE)</f>
        <v>0.95</v>
      </c>
      <c r="P126" s="50">
        <f>VLOOKUP($S126,AvgGoalStats!$A$3:$AE$998,27,FALSE)</f>
        <v>1.2</v>
      </c>
      <c r="Q126" s="50">
        <f>VLOOKUP($S126,AvgGoalStats!$A$3:$AE$998,29,FALSE)</f>
        <v>0.5</v>
      </c>
      <c r="R126" s="50">
        <f>VLOOKUP($S126,AvgGoalStats!$A$3:$AE$998,30,FALSE)</f>
        <v>0.3</v>
      </c>
      <c r="S126" s="53" t="str">
        <f>Fixtures!A126</f>
        <v>Atlético Madrid</v>
      </c>
      <c r="T126" s="54">
        <f>Fixtures!D126</f>
        <v>43491</v>
      </c>
      <c r="U126" s="53" t="str">
        <f>Fixtures!B126</f>
        <v>Getafe</v>
      </c>
      <c r="V126" s="51">
        <f>VLOOKUP($U126,AvgGoalStats!$A$3:$AE$998,5,FALSE)</f>
        <v>2.0499999999999998</v>
      </c>
      <c r="W126" s="50">
        <f>VLOOKUP($U126,AvgGoalStats!$A$3:$AE$998,7,FALSE)</f>
        <v>2.2000000000000002</v>
      </c>
      <c r="X126" s="50">
        <f>VLOOKUP($U126,AvgGoalStats!$A$3:$AE$998,8,FALSE)</f>
        <v>1.25</v>
      </c>
      <c r="Y126" s="50">
        <f>VLOOKUP($U126,AvgGoalStats!$A$3:$AE$998,10,FALSE)</f>
        <v>1.2</v>
      </c>
      <c r="Z126" s="50">
        <f>VLOOKUP($U126,AvgGoalStats!$A$3:$AE$998,11,FALSE)</f>
        <v>0.8</v>
      </c>
      <c r="AA126" s="50">
        <f>VLOOKUP($U126,AvgGoalStats!$A$3:$AE$998,13,FALSE)</f>
        <v>1</v>
      </c>
      <c r="AB126" s="50">
        <f>VLOOKUP($U126,AvgGoalStats!$A$3:$AE$998,14,FALSE)</f>
        <v>0.6</v>
      </c>
      <c r="AC126" s="50">
        <f>VLOOKUP($U126,AvgGoalStats!$A$3:$AE$998,16,FALSE)</f>
        <v>0.5</v>
      </c>
      <c r="AD126" s="50">
        <f>VLOOKUP($U126,AvgGoalStats!$A$3:$AE$998,17,FALSE)</f>
        <v>0.35</v>
      </c>
      <c r="AE126" s="50">
        <f>VLOOKUP($U126,AvgGoalStats!$A$3:$AE$998,19,FALSE)</f>
        <v>0.3</v>
      </c>
      <c r="AF126" s="50">
        <f>VLOOKUP($U126,AvgGoalStats!$A$3:$AE$998,20,FALSE)</f>
        <v>0.25</v>
      </c>
      <c r="AG126" s="50">
        <f>VLOOKUP($U126,AvgGoalStats!$A$3:$AE$998,22,FALSE)</f>
        <v>0.2</v>
      </c>
      <c r="AH126" s="50">
        <f>VLOOKUP($U126,AvgGoalStats!$A$3:$AE$998,23,FALSE)</f>
        <v>1.45</v>
      </c>
      <c r="AI126" s="50">
        <f>VLOOKUP($U126,AvgGoalStats!$A$3:$AE$998,25,FALSE)</f>
        <v>1.7</v>
      </c>
      <c r="AJ126" s="50">
        <f>VLOOKUP($U126,AvgGoalStats!$A$3:$AE$998,26,FALSE)</f>
        <v>0.9</v>
      </c>
      <c r="AK126" s="50">
        <f>VLOOKUP($U126,AvgGoalStats!$A$3:$AE$998,28,FALSE)</f>
        <v>0.9</v>
      </c>
      <c r="AL126" s="50">
        <f>VLOOKUP($U126,AvgGoalStats!$A$3:$AE$998,29,FALSE)</f>
        <v>0.55000000000000004</v>
      </c>
      <c r="AM126" s="50">
        <f>VLOOKUP($U126,AvgGoalStats!$A$3:$AE$998,31,FALSE)</f>
        <v>0.8</v>
      </c>
    </row>
    <row r="127" spans="1:39" ht="14.4" hidden="1" thickTop="1" x14ac:dyDescent="0.3">
      <c r="A127" s="51">
        <f>VLOOKUP($S127,AvgGoalStats!$A$3:$AE$998,5,FALSE)</f>
        <v>1.85</v>
      </c>
      <c r="B127" s="50">
        <f>VLOOKUP($S127,AvgGoalStats!$A$3:$AE$998,6,FALSE)</f>
        <v>1.9</v>
      </c>
      <c r="C127" s="50">
        <f>VLOOKUP($S127,AvgGoalStats!$A$3:$AE$998,8,FALSE)</f>
        <v>0.95</v>
      </c>
      <c r="D127" s="50">
        <f>VLOOKUP($S127,AvgGoalStats!$A$3:$AE$998,9,FALSE)</f>
        <v>1.1000000000000001</v>
      </c>
      <c r="E127" s="50">
        <f>VLOOKUP($S127,AvgGoalStats!$A$3:$AE$998,11,FALSE)</f>
        <v>0.9</v>
      </c>
      <c r="F127" s="50">
        <f>VLOOKUP($S127,AvgGoalStats!$A$3:$AE$998,12,FALSE)</f>
        <v>0.8</v>
      </c>
      <c r="G127" s="50">
        <f>VLOOKUP($S127,AvgGoalStats!$A$3:$AE$998,14,FALSE)</f>
        <v>0.8</v>
      </c>
      <c r="H127" s="50">
        <f>VLOOKUP($S127,AvgGoalStats!$A$3:$AE$998,15,FALSE)</f>
        <v>0.6</v>
      </c>
      <c r="I127" s="50">
        <f>VLOOKUP($S127,AvgGoalStats!$A$3:$AE$998,17,FALSE)</f>
        <v>0.4</v>
      </c>
      <c r="J127" s="50">
        <f>VLOOKUP($S127,AvgGoalStats!$A$3:$AE$998,18,FALSE)</f>
        <v>0.4</v>
      </c>
      <c r="K127" s="50">
        <f>VLOOKUP($S127,AvgGoalStats!$A$3:$AE$998,20,FALSE)</f>
        <v>0.4</v>
      </c>
      <c r="L127" s="50">
        <f>VLOOKUP($S127,AvgGoalStats!$A$3:$AE$998,21,FALSE)</f>
        <v>0.2</v>
      </c>
      <c r="M127" s="50">
        <f>VLOOKUP($S127,AvgGoalStats!$A$3:$AE$998,23,FALSE)</f>
        <v>1.05</v>
      </c>
      <c r="N127" s="50">
        <f>VLOOKUP($S127,AvgGoalStats!$A$3:$AE$998,24,FALSE)</f>
        <v>1.3</v>
      </c>
      <c r="O127" s="50">
        <f>VLOOKUP($S127,AvgGoalStats!$A$3:$AE$998,26,FALSE)</f>
        <v>0.55000000000000004</v>
      </c>
      <c r="P127" s="50">
        <f>VLOOKUP($S127,AvgGoalStats!$A$3:$AE$998,27,FALSE)</f>
        <v>0.7</v>
      </c>
      <c r="Q127" s="50">
        <f>VLOOKUP($S127,AvgGoalStats!$A$3:$AE$998,29,FALSE)</f>
        <v>0.5</v>
      </c>
      <c r="R127" s="50">
        <f>VLOOKUP($S127,AvgGoalStats!$A$3:$AE$998,30,FALSE)</f>
        <v>0.6</v>
      </c>
      <c r="S127" s="53" t="str">
        <f>Fixtures!A127</f>
        <v>Valencia</v>
      </c>
      <c r="T127" s="54">
        <f>Fixtures!D127</f>
        <v>43491</v>
      </c>
      <c r="U127" s="53" t="str">
        <f>Fixtures!B127</f>
        <v>Villarreal</v>
      </c>
      <c r="V127" s="51">
        <f>VLOOKUP($U127,AvgGoalStats!$A$3:$AE$998,5,FALSE)</f>
        <v>2.3684210526315788</v>
      </c>
      <c r="W127" s="50">
        <f>VLOOKUP($U127,AvgGoalStats!$A$3:$AE$998,7,FALSE)</f>
        <v>2.3333333333333335</v>
      </c>
      <c r="X127" s="50">
        <f>VLOOKUP($U127,AvgGoalStats!$A$3:$AE$998,8,FALSE)</f>
        <v>1.0526315789473684</v>
      </c>
      <c r="Y127" s="50">
        <f>VLOOKUP($U127,AvgGoalStats!$A$3:$AE$998,10,FALSE)</f>
        <v>1.1111111111111112</v>
      </c>
      <c r="Z127" s="50">
        <f>VLOOKUP($U127,AvgGoalStats!$A$3:$AE$998,11,FALSE)</f>
        <v>1.3157894736842106</v>
      </c>
      <c r="AA127" s="50">
        <f>VLOOKUP($U127,AvgGoalStats!$A$3:$AE$998,13,FALSE)</f>
        <v>1.2222222222222223</v>
      </c>
      <c r="AB127" s="50">
        <f>VLOOKUP($U127,AvgGoalStats!$A$3:$AE$998,14,FALSE)</f>
        <v>0.68421052631578949</v>
      </c>
      <c r="AC127" s="50">
        <f>VLOOKUP($U127,AvgGoalStats!$A$3:$AE$998,16,FALSE)</f>
        <v>0.77777777777777779</v>
      </c>
      <c r="AD127" s="50">
        <f>VLOOKUP($U127,AvgGoalStats!$A$3:$AE$998,17,FALSE)</f>
        <v>0.26315789473684209</v>
      </c>
      <c r="AE127" s="50">
        <f>VLOOKUP($U127,AvgGoalStats!$A$3:$AE$998,19,FALSE)</f>
        <v>0.33333333333333331</v>
      </c>
      <c r="AF127" s="50">
        <f>VLOOKUP($U127,AvgGoalStats!$A$3:$AE$998,20,FALSE)</f>
        <v>0.42105263157894735</v>
      </c>
      <c r="AG127" s="50">
        <f>VLOOKUP($U127,AvgGoalStats!$A$3:$AE$998,22,FALSE)</f>
        <v>0.44444444444444442</v>
      </c>
      <c r="AH127" s="50">
        <f>VLOOKUP($U127,AvgGoalStats!$A$3:$AE$998,23,FALSE)</f>
        <v>1.6842105263157894</v>
      </c>
      <c r="AI127" s="50">
        <f>VLOOKUP($U127,AvgGoalStats!$A$3:$AE$998,25,FALSE)</f>
        <v>1.5555555555555556</v>
      </c>
      <c r="AJ127" s="50">
        <f>VLOOKUP($U127,AvgGoalStats!$A$3:$AE$998,26,FALSE)</f>
        <v>0.78947368421052633</v>
      </c>
      <c r="AK127" s="50">
        <f>VLOOKUP($U127,AvgGoalStats!$A$3:$AE$998,28,FALSE)</f>
        <v>0.77777777777777779</v>
      </c>
      <c r="AL127" s="50">
        <f>VLOOKUP($U127,AvgGoalStats!$A$3:$AE$998,29,FALSE)</f>
        <v>0.89473684210526316</v>
      </c>
      <c r="AM127" s="50">
        <f>VLOOKUP($U127,AvgGoalStats!$A$3:$AE$998,31,FALSE)</f>
        <v>0.77777777777777779</v>
      </c>
    </row>
    <row r="128" spans="1:39" ht="14.4" hidden="1" thickTop="1" x14ac:dyDescent="0.3">
      <c r="A128" s="51">
        <f>VLOOKUP($S128,AvgGoalStats!$A$3:$AE$998,5,FALSE)</f>
        <v>2</v>
      </c>
      <c r="B128" s="50">
        <f>VLOOKUP($S128,AvgGoalStats!$A$3:$AE$998,6,FALSE)</f>
        <v>1.8888888888888888</v>
      </c>
      <c r="C128" s="50">
        <f>VLOOKUP($S128,AvgGoalStats!$A$3:$AE$998,8,FALSE)</f>
        <v>0.89473684210526316</v>
      </c>
      <c r="D128" s="50">
        <f>VLOOKUP($S128,AvgGoalStats!$A$3:$AE$998,9,FALSE)</f>
        <v>1.1111111111111112</v>
      </c>
      <c r="E128" s="50">
        <f>VLOOKUP($S128,AvgGoalStats!$A$3:$AE$998,11,FALSE)</f>
        <v>1.1052631578947369</v>
      </c>
      <c r="F128" s="50">
        <f>VLOOKUP($S128,AvgGoalStats!$A$3:$AE$998,12,FALSE)</f>
        <v>0.77777777777777779</v>
      </c>
      <c r="G128" s="50">
        <f>VLOOKUP($S128,AvgGoalStats!$A$3:$AE$998,14,FALSE)</f>
        <v>0.78947368421052633</v>
      </c>
      <c r="H128" s="50">
        <f>VLOOKUP($S128,AvgGoalStats!$A$3:$AE$998,15,FALSE)</f>
        <v>0.77777777777777779</v>
      </c>
      <c r="I128" s="50">
        <f>VLOOKUP($S128,AvgGoalStats!$A$3:$AE$998,17,FALSE)</f>
        <v>0.36842105263157893</v>
      </c>
      <c r="J128" s="50">
        <f>VLOOKUP($S128,AvgGoalStats!$A$3:$AE$998,18,FALSE)</f>
        <v>0.33333333333333331</v>
      </c>
      <c r="K128" s="50">
        <f>VLOOKUP($S128,AvgGoalStats!$A$3:$AE$998,20,FALSE)</f>
        <v>0.42105263157894735</v>
      </c>
      <c r="L128" s="50">
        <f>VLOOKUP($S128,AvgGoalStats!$A$3:$AE$998,21,FALSE)</f>
        <v>0.44444444444444442</v>
      </c>
      <c r="M128" s="50">
        <f>VLOOKUP($S128,AvgGoalStats!$A$3:$AE$998,23,FALSE)</f>
        <v>1.2105263157894737</v>
      </c>
      <c r="N128" s="50">
        <f>VLOOKUP($S128,AvgGoalStats!$A$3:$AE$998,24,FALSE)</f>
        <v>1.1111111111111112</v>
      </c>
      <c r="O128" s="50">
        <f>VLOOKUP($S128,AvgGoalStats!$A$3:$AE$998,26,FALSE)</f>
        <v>0.52631578947368418</v>
      </c>
      <c r="P128" s="50">
        <f>VLOOKUP($S128,AvgGoalStats!$A$3:$AE$998,27,FALSE)</f>
        <v>0.77777777777777779</v>
      </c>
      <c r="Q128" s="50">
        <f>VLOOKUP($S128,AvgGoalStats!$A$3:$AE$998,29,FALSE)</f>
        <v>0.68421052631578949</v>
      </c>
      <c r="R128" s="50">
        <f>VLOOKUP($S128,AvgGoalStats!$A$3:$AE$998,30,FALSE)</f>
        <v>0.33333333333333331</v>
      </c>
      <c r="S128" s="53" t="str">
        <f>Fixtures!A128</f>
        <v>Leganés</v>
      </c>
      <c r="T128" s="54">
        <f>Fixtures!D128</f>
        <v>43491</v>
      </c>
      <c r="U128" s="53" t="str">
        <f>Fixtures!B128</f>
        <v>Eibar</v>
      </c>
      <c r="V128" s="51">
        <f>VLOOKUP($U128,AvgGoalStats!$A$3:$AE$998,5,FALSE)</f>
        <v>2.5789473684210527</v>
      </c>
      <c r="W128" s="50">
        <f>VLOOKUP($U128,AvgGoalStats!$A$3:$AE$998,7,FALSE)</f>
        <v>2.2222222222222223</v>
      </c>
      <c r="X128" s="50">
        <f>VLOOKUP($U128,AvgGoalStats!$A$3:$AE$998,8,FALSE)</f>
        <v>1.1052631578947369</v>
      </c>
      <c r="Y128" s="50">
        <f>VLOOKUP($U128,AvgGoalStats!$A$3:$AE$998,10,FALSE)</f>
        <v>0.55555555555555558</v>
      </c>
      <c r="Z128" s="50">
        <f>VLOOKUP($U128,AvgGoalStats!$A$3:$AE$998,11,FALSE)</f>
        <v>1.4736842105263157</v>
      </c>
      <c r="AA128" s="50">
        <f>VLOOKUP($U128,AvgGoalStats!$A$3:$AE$998,13,FALSE)</f>
        <v>1.6666666666666667</v>
      </c>
      <c r="AB128" s="50">
        <f>VLOOKUP($U128,AvgGoalStats!$A$3:$AE$998,14,FALSE)</f>
        <v>1.1052631578947369</v>
      </c>
      <c r="AC128" s="50">
        <f>VLOOKUP($U128,AvgGoalStats!$A$3:$AE$998,16,FALSE)</f>
        <v>1</v>
      </c>
      <c r="AD128" s="50">
        <f>VLOOKUP($U128,AvgGoalStats!$A$3:$AE$998,17,FALSE)</f>
        <v>0.31578947368421051</v>
      </c>
      <c r="AE128" s="50">
        <f>VLOOKUP($U128,AvgGoalStats!$A$3:$AE$998,19,FALSE)</f>
        <v>0.22222222222222221</v>
      </c>
      <c r="AF128" s="50">
        <f>VLOOKUP($U128,AvgGoalStats!$A$3:$AE$998,20,FALSE)</f>
        <v>0.78947368421052633</v>
      </c>
      <c r="AG128" s="50">
        <f>VLOOKUP($U128,AvgGoalStats!$A$3:$AE$998,22,FALSE)</f>
        <v>0.77777777777777779</v>
      </c>
      <c r="AH128" s="50">
        <f>VLOOKUP($U128,AvgGoalStats!$A$3:$AE$998,23,FALSE)</f>
        <v>1.4736842105263157</v>
      </c>
      <c r="AI128" s="50">
        <f>VLOOKUP($U128,AvgGoalStats!$A$3:$AE$998,25,FALSE)</f>
        <v>1.2222222222222223</v>
      </c>
      <c r="AJ128" s="50">
        <f>VLOOKUP($U128,AvgGoalStats!$A$3:$AE$998,26,FALSE)</f>
        <v>0.78947368421052633</v>
      </c>
      <c r="AK128" s="50">
        <f>VLOOKUP($U128,AvgGoalStats!$A$3:$AE$998,28,FALSE)</f>
        <v>0.33333333333333331</v>
      </c>
      <c r="AL128" s="50">
        <f>VLOOKUP($U128,AvgGoalStats!$A$3:$AE$998,29,FALSE)</f>
        <v>0.68421052631578949</v>
      </c>
      <c r="AM128" s="50">
        <f>VLOOKUP($U128,AvgGoalStats!$A$3:$AE$998,31,FALSE)</f>
        <v>0.88888888888888884</v>
      </c>
    </row>
    <row r="129" spans="1:39" ht="14.4" hidden="1" thickTop="1" x14ac:dyDescent="0.3">
      <c r="A129" s="51">
        <f>VLOOKUP($S129,AvgGoalStats!$A$3:$AE$998,5,FALSE)</f>
        <v>2.65</v>
      </c>
      <c r="B129" s="50">
        <f>VLOOKUP($S129,AvgGoalStats!$A$3:$AE$998,6,FALSE)</f>
        <v>2.1111111111111112</v>
      </c>
      <c r="C129" s="50">
        <f>VLOOKUP($S129,AvgGoalStats!$A$3:$AE$998,8,FALSE)</f>
        <v>1.55</v>
      </c>
      <c r="D129" s="50">
        <f>VLOOKUP($S129,AvgGoalStats!$A$3:$AE$998,9,FALSE)</f>
        <v>1.4444444444444444</v>
      </c>
      <c r="E129" s="50">
        <f>VLOOKUP($S129,AvgGoalStats!$A$3:$AE$998,11,FALSE)</f>
        <v>1.1000000000000001</v>
      </c>
      <c r="F129" s="50">
        <f>VLOOKUP($S129,AvgGoalStats!$A$3:$AE$998,12,FALSE)</f>
        <v>0.66666666666666663</v>
      </c>
      <c r="G129" s="50">
        <f>VLOOKUP($S129,AvgGoalStats!$A$3:$AE$998,14,FALSE)</f>
        <v>1.1499999999999999</v>
      </c>
      <c r="H129" s="50">
        <f>VLOOKUP($S129,AvgGoalStats!$A$3:$AE$998,15,FALSE)</f>
        <v>1.1111111111111112</v>
      </c>
      <c r="I129" s="50">
        <f>VLOOKUP($S129,AvgGoalStats!$A$3:$AE$998,17,FALSE)</f>
        <v>0.65</v>
      </c>
      <c r="J129" s="50">
        <f>VLOOKUP($S129,AvgGoalStats!$A$3:$AE$998,18,FALSE)</f>
        <v>0.66666666666666663</v>
      </c>
      <c r="K129" s="50">
        <f>VLOOKUP($S129,AvgGoalStats!$A$3:$AE$998,20,FALSE)</f>
        <v>0.5</v>
      </c>
      <c r="L129" s="50">
        <f>VLOOKUP($S129,AvgGoalStats!$A$3:$AE$998,21,FALSE)</f>
        <v>0.44444444444444442</v>
      </c>
      <c r="M129" s="50">
        <f>VLOOKUP($S129,AvgGoalStats!$A$3:$AE$998,23,FALSE)</f>
        <v>1.5</v>
      </c>
      <c r="N129" s="50">
        <f>VLOOKUP($S129,AvgGoalStats!$A$3:$AE$998,24,FALSE)</f>
        <v>1</v>
      </c>
      <c r="O129" s="50">
        <f>VLOOKUP($S129,AvgGoalStats!$A$3:$AE$998,26,FALSE)</f>
        <v>0.9</v>
      </c>
      <c r="P129" s="50">
        <f>VLOOKUP($S129,AvgGoalStats!$A$3:$AE$998,27,FALSE)</f>
        <v>0.77777777777777779</v>
      </c>
      <c r="Q129" s="50">
        <f>VLOOKUP($S129,AvgGoalStats!$A$3:$AE$998,29,FALSE)</f>
        <v>0.6</v>
      </c>
      <c r="R129" s="50">
        <f>VLOOKUP($S129,AvgGoalStats!$A$3:$AE$998,30,FALSE)</f>
        <v>0.22222222222222221</v>
      </c>
      <c r="S129" s="53" t="str">
        <f>Fixtures!A129</f>
        <v>Sevilla</v>
      </c>
      <c r="T129" s="54">
        <f>Fixtures!D129</f>
        <v>43491</v>
      </c>
      <c r="U129" s="53" t="str">
        <f>Fixtures!B129</f>
        <v>Levante</v>
      </c>
      <c r="V129" s="51">
        <f>VLOOKUP($U129,AvgGoalStats!$A$3:$AE$998,5,FALSE)</f>
        <v>3.4210526315789473</v>
      </c>
      <c r="W129" s="50">
        <f>VLOOKUP($U129,AvgGoalStats!$A$3:$AE$998,7,FALSE)</f>
        <v>2.9</v>
      </c>
      <c r="X129" s="50">
        <f>VLOOKUP($U129,AvgGoalStats!$A$3:$AE$998,8,FALSE)</f>
        <v>1.5789473684210527</v>
      </c>
      <c r="Y129" s="50">
        <f>VLOOKUP($U129,AvgGoalStats!$A$3:$AE$998,10,FALSE)</f>
        <v>1.5</v>
      </c>
      <c r="Z129" s="50">
        <f>VLOOKUP($U129,AvgGoalStats!$A$3:$AE$998,11,FALSE)</f>
        <v>1.8421052631578947</v>
      </c>
      <c r="AA129" s="50">
        <f>VLOOKUP($U129,AvgGoalStats!$A$3:$AE$998,13,FALSE)</f>
        <v>1.4</v>
      </c>
      <c r="AB129" s="50">
        <f>VLOOKUP($U129,AvgGoalStats!$A$3:$AE$998,14,FALSE)</f>
        <v>1.4736842105263157</v>
      </c>
      <c r="AC129" s="50">
        <f>VLOOKUP($U129,AvgGoalStats!$A$3:$AE$998,16,FALSE)</f>
        <v>0.9</v>
      </c>
      <c r="AD129" s="50">
        <f>VLOOKUP($U129,AvgGoalStats!$A$3:$AE$998,17,FALSE)</f>
        <v>0.73684210526315785</v>
      </c>
      <c r="AE129" s="50">
        <f>VLOOKUP($U129,AvgGoalStats!$A$3:$AE$998,19,FALSE)</f>
        <v>0.6</v>
      </c>
      <c r="AF129" s="50">
        <f>VLOOKUP($U129,AvgGoalStats!$A$3:$AE$998,20,FALSE)</f>
        <v>0.73684210526315785</v>
      </c>
      <c r="AG129" s="50">
        <f>VLOOKUP($U129,AvgGoalStats!$A$3:$AE$998,22,FALSE)</f>
        <v>0.3</v>
      </c>
      <c r="AH129" s="50">
        <f>VLOOKUP($U129,AvgGoalStats!$A$3:$AE$998,23,FALSE)</f>
        <v>1.9473684210526316</v>
      </c>
      <c r="AI129" s="50">
        <f>VLOOKUP($U129,AvgGoalStats!$A$3:$AE$998,25,FALSE)</f>
        <v>2</v>
      </c>
      <c r="AJ129" s="50">
        <f>VLOOKUP($U129,AvgGoalStats!$A$3:$AE$998,26,FALSE)</f>
        <v>0.84210526315789469</v>
      </c>
      <c r="AK129" s="50">
        <f>VLOOKUP($U129,AvgGoalStats!$A$3:$AE$998,28,FALSE)</f>
        <v>0.9</v>
      </c>
      <c r="AL129" s="50">
        <f>VLOOKUP($U129,AvgGoalStats!$A$3:$AE$998,29,FALSE)</f>
        <v>1.1052631578947369</v>
      </c>
      <c r="AM129" s="50">
        <f>VLOOKUP($U129,AvgGoalStats!$A$3:$AE$998,31,FALSE)</f>
        <v>1.1000000000000001</v>
      </c>
    </row>
    <row r="130" spans="1:39" ht="14.4" hidden="1" thickTop="1" x14ac:dyDescent="0.3">
      <c r="A130" s="51">
        <f>VLOOKUP($S130,AvgGoalStats!$A$3:$AE$998,5,FALSE)</f>
        <v>2.5789473684210527</v>
      </c>
      <c r="B130" s="50">
        <f>VLOOKUP($S130,AvgGoalStats!$A$3:$AE$998,6,FALSE)</f>
        <v>2.5555555555555554</v>
      </c>
      <c r="C130" s="50">
        <f>VLOOKUP($S130,AvgGoalStats!$A$3:$AE$998,8,FALSE)</f>
        <v>0.89473684210526316</v>
      </c>
      <c r="D130" s="50">
        <f>VLOOKUP($S130,AvgGoalStats!$A$3:$AE$998,9,FALSE)</f>
        <v>0.77777777777777779</v>
      </c>
      <c r="E130" s="50">
        <f>VLOOKUP($S130,AvgGoalStats!$A$3:$AE$998,11,FALSE)</f>
        <v>1.6842105263157894</v>
      </c>
      <c r="F130" s="50">
        <f>VLOOKUP($S130,AvgGoalStats!$A$3:$AE$998,12,FALSE)</f>
        <v>1.7777777777777777</v>
      </c>
      <c r="G130" s="50">
        <f>VLOOKUP($S130,AvgGoalStats!$A$3:$AE$998,14,FALSE)</f>
        <v>1.1578947368421053</v>
      </c>
      <c r="H130" s="50">
        <f>VLOOKUP($S130,AvgGoalStats!$A$3:$AE$998,15,FALSE)</f>
        <v>1.5555555555555556</v>
      </c>
      <c r="I130" s="50">
        <f>VLOOKUP($S130,AvgGoalStats!$A$3:$AE$998,17,FALSE)</f>
        <v>0.26315789473684209</v>
      </c>
      <c r="J130" s="50">
        <f>VLOOKUP($S130,AvgGoalStats!$A$3:$AE$998,18,FALSE)</f>
        <v>0.33333333333333331</v>
      </c>
      <c r="K130" s="50">
        <f>VLOOKUP($S130,AvgGoalStats!$A$3:$AE$998,20,FALSE)</f>
        <v>0.89473684210526316</v>
      </c>
      <c r="L130" s="50">
        <f>VLOOKUP($S130,AvgGoalStats!$A$3:$AE$998,21,FALSE)</f>
        <v>1.2222222222222223</v>
      </c>
      <c r="M130" s="50">
        <f>VLOOKUP($S130,AvgGoalStats!$A$3:$AE$998,23,FALSE)</f>
        <v>1.4210526315789473</v>
      </c>
      <c r="N130" s="50">
        <f>VLOOKUP($S130,AvgGoalStats!$A$3:$AE$998,24,FALSE)</f>
        <v>1</v>
      </c>
      <c r="O130" s="50">
        <f>VLOOKUP($S130,AvgGoalStats!$A$3:$AE$998,26,FALSE)</f>
        <v>0.63157894736842102</v>
      </c>
      <c r="P130" s="50">
        <f>VLOOKUP($S130,AvgGoalStats!$A$3:$AE$998,27,FALSE)</f>
        <v>0.44444444444444442</v>
      </c>
      <c r="Q130" s="50">
        <f>VLOOKUP($S130,AvgGoalStats!$A$3:$AE$998,29,FALSE)</f>
        <v>0.78947368421052633</v>
      </c>
      <c r="R130" s="50">
        <f>VLOOKUP($S130,AvgGoalStats!$A$3:$AE$998,30,FALSE)</f>
        <v>0.55555555555555558</v>
      </c>
      <c r="S130" s="53" t="str">
        <f>Fixtures!A130</f>
        <v>Dijon</v>
      </c>
      <c r="T130" s="54">
        <f>Fixtures!D130</f>
        <v>43491</v>
      </c>
      <c r="U130" s="53" t="str">
        <f>Fixtures!B130</f>
        <v>Monaco</v>
      </c>
      <c r="V130" s="51">
        <f>VLOOKUP($U130,AvgGoalStats!$A$3:$AE$998,5,FALSE)</f>
        <v>2.6190476190476191</v>
      </c>
      <c r="W130" s="50">
        <f>VLOOKUP($U130,AvgGoalStats!$A$3:$AE$998,7,FALSE)</f>
        <v>2.2999999999999998</v>
      </c>
      <c r="X130" s="50">
        <f>VLOOKUP($U130,AvgGoalStats!$A$3:$AE$998,8,FALSE)</f>
        <v>0.90476190476190477</v>
      </c>
      <c r="Y130" s="50">
        <f>VLOOKUP($U130,AvgGoalStats!$A$3:$AE$998,10,FALSE)</f>
        <v>1</v>
      </c>
      <c r="Z130" s="50">
        <f>VLOOKUP($U130,AvgGoalStats!$A$3:$AE$998,11,FALSE)</f>
        <v>1.7142857142857142</v>
      </c>
      <c r="AA130" s="50">
        <f>VLOOKUP($U130,AvgGoalStats!$A$3:$AE$998,13,FALSE)</f>
        <v>1.3</v>
      </c>
      <c r="AB130" s="50">
        <f>VLOOKUP($U130,AvgGoalStats!$A$3:$AE$998,14,FALSE)</f>
        <v>1.0476190476190477</v>
      </c>
      <c r="AC130" s="50">
        <f>VLOOKUP($U130,AvgGoalStats!$A$3:$AE$998,16,FALSE)</f>
        <v>0.8</v>
      </c>
      <c r="AD130" s="50">
        <f>VLOOKUP($U130,AvgGoalStats!$A$3:$AE$998,17,FALSE)</f>
        <v>0.2857142857142857</v>
      </c>
      <c r="AE130" s="50">
        <f>VLOOKUP($U130,AvgGoalStats!$A$3:$AE$998,19,FALSE)</f>
        <v>0.2</v>
      </c>
      <c r="AF130" s="50">
        <f>VLOOKUP($U130,AvgGoalStats!$A$3:$AE$998,20,FALSE)</f>
        <v>0.76190476190476186</v>
      </c>
      <c r="AG130" s="50">
        <f>VLOOKUP($U130,AvgGoalStats!$A$3:$AE$998,22,FALSE)</f>
        <v>0.6</v>
      </c>
      <c r="AH130" s="50">
        <f>VLOOKUP($U130,AvgGoalStats!$A$3:$AE$998,23,FALSE)</f>
        <v>1.5714285714285714</v>
      </c>
      <c r="AI130" s="50">
        <f>VLOOKUP($U130,AvgGoalStats!$A$3:$AE$998,25,FALSE)</f>
        <v>1.5</v>
      </c>
      <c r="AJ130" s="50">
        <f>VLOOKUP($U130,AvgGoalStats!$A$3:$AE$998,26,FALSE)</f>
        <v>0.61904761904761907</v>
      </c>
      <c r="AK130" s="50">
        <f>VLOOKUP($U130,AvgGoalStats!$A$3:$AE$998,28,FALSE)</f>
        <v>0.8</v>
      </c>
      <c r="AL130" s="50">
        <f>VLOOKUP($U130,AvgGoalStats!$A$3:$AE$998,29,FALSE)</f>
        <v>0.95238095238095233</v>
      </c>
      <c r="AM130" s="50">
        <f>VLOOKUP($U130,AvgGoalStats!$A$3:$AE$998,31,FALSE)</f>
        <v>0.7</v>
      </c>
    </row>
    <row r="131" spans="1:39" ht="14.4" hidden="1" thickTop="1" x14ac:dyDescent="0.3">
      <c r="A131" s="51">
        <f>VLOOKUP($S131,AvgGoalStats!$A$3:$AE$998,5,FALSE)</f>
        <v>3.05</v>
      </c>
      <c r="B131" s="50">
        <f>VLOOKUP($S131,AvgGoalStats!$A$3:$AE$998,6,FALSE)</f>
        <v>2.8</v>
      </c>
      <c r="C131" s="50">
        <f>VLOOKUP($S131,AvgGoalStats!$A$3:$AE$998,8,FALSE)</f>
        <v>0.8</v>
      </c>
      <c r="D131" s="50">
        <f>VLOOKUP($S131,AvgGoalStats!$A$3:$AE$998,9,FALSE)</f>
        <v>1</v>
      </c>
      <c r="E131" s="50">
        <f>VLOOKUP($S131,AvgGoalStats!$A$3:$AE$998,11,FALSE)</f>
        <v>2.25</v>
      </c>
      <c r="F131" s="50">
        <f>VLOOKUP($S131,AvgGoalStats!$A$3:$AE$998,12,FALSE)</f>
        <v>1.8</v>
      </c>
      <c r="G131" s="50">
        <f>VLOOKUP($S131,AvgGoalStats!$A$3:$AE$998,14,FALSE)</f>
        <v>0.95</v>
      </c>
      <c r="H131" s="50">
        <f>VLOOKUP($S131,AvgGoalStats!$A$3:$AE$998,15,FALSE)</f>
        <v>0.9</v>
      </c>
      <c r="I131" s="50">
        <f>VLOOKUP($S131,AvgGoalStats!$A$3:$AE$998,17,FALSE)</f>
        <v>0.3</v>
      </c>
      <c r="J131" s="50">
        <f>VLOOKUP($S131,AvgGoalStats!$A$3:$AE$998,18,FALSE)</f>
        <v>0.5</v>
      </c>
      <c r="K131" s="50">
        <f>VLOOKUP($S131,AvgGoalStats!$A$3:$AE$998,20,FALSE)</f>
        <v>0.65</v>
      </c>
      <c r="L131" s="50">
        <f>VLOOKUP($S131,AvgGoalStats!$A$3:$AE$998,21,FALSE)</f>
        <v>0.4</v>
      </c>
      <c r="M131" s="50">
        <f>VLOOKUP($S131,AvgGoalStats!$A$3:$AE$998,23,FALSE)</f>
        <v>2.1</v>
      </c>
      <c r="N131" s="50">
        <f>VLOOKUP($S131,AvgGoalStats!$A$3:$AE$998,24,FALSE)</f>
        <v>1.9</v>
      </c>
      <c r="O131" s="50">
        <f>VLOOKUP($S131,AvgGoalStats!$A$3:$AE$998,26,FALSE)</f>
        <v>0.5</v>
      </c>
      <c r="P131" s="50">
        <f>VLOOKUP($S131,AvgGoalStats!$A$3:$AE$998,27,FALSE)</f>
        <v>0.5</v>
      </c>
      <c r="Q131" s="50">
        <f>VLOOKUP($S131,AvgGoalStats!$A$3:$AE$998,29,FALSE)</f>
        <v>1.6</v>
      </c>
      <c r="R131" s="50">
        <f>VLOOKUP($S131,AvgGoalStats!$A$3:$AE$998,30,FALSE)</f>
        <v>1.4</v>
      </c>
      <c r="S131" s="53" t="str">
        <f>Fixtures!A131</f>
        <v>Guingamp</v>
      </c>
      <c r="T131" s="54">
        <f>Fixtures!D131</f>
        <v>43491</v>
      </c>
      <c r="U131" s="53" t="str">
        <f>Fixtures!B131</f>
        <v>Reims</v>
      </c>
      <c r="V131" s="51">
        <f>VLOOKUP($U131,AvgGoalStats!$A$3:$AE$998,5,FALSE)</f>
        <v>1.7619047619047619</v>
      </c>
      <c r="W131" s="50">
        <f>VLOOKUP($U131,AvgGoalStats!$A$3:$AE$998,7,FALSE)</f>
        <v>1.9</v>
      </c>
      <c r="X131" s="50">
        <f>VLOOKUP($U131,AvgGoalStats!$A$3:$AE$998,8,FALSE)</f>
        <v>0.80952380952380953</v>
      </c>
      <c r="Y131" s="50">
        <f>VLOOKUP($U131,AvgGoalStats!$A$3:$AE$998,10,FALSE)</f>
        <v>0.7</v>
      </c>
      <c r="Z131" s="50">
        <f>VLOOKUP($U131,AvgGoalStats!$A$3:$AE$998,11,FALSE)</f>
        <v>0.95238095238095233</v>
      </c>
      <c r="AA131" s="50">
        <f>VLOOKUP($U131,AvgGoalStats!$A$3:$AE$998,13,FALSE)</f>
        <v>1.2</v>
      </c>
      <c r="AB131" s="50">
        <f>VLOOKUP($U131,AvgGoalStats!$A$3:$AE$998,14,FALSE)</f>
        <v>0.95238095238095233</v>
      </c>
      <c r="AC131" s="50">
        <f>VLOOKUP($U131,AvgGoalStats!$A$3:$AE$998,16,FALSE)</f>
        <v>1</v>
      </c>
      <c r="AD131" s="50">
        <f>VLOOKUP($U131,AvgGoalStats!$A$3:$AE$998,17,FALSE)</f>
        <v>0.47619047619047616</v>
      </c>
      <c r="AE131" s="50">
        <f>VLOOKUP($U131,AvgGoalStats!$A$3:$AE$998,19,FALSE)</f>
        <v>0.4</v>
      </c>
      <c r="AF131" s="50">
        <f>VLOOKUP($U131,AvgGoalStats!$A$3:$AE$998,20,FALSE)</f>
        <v>0.47619047619047616</v>
      </c>
      <c r="AG131" s="50">
        <f>VLOOKUP($U131,AvgGoalStats!$A$3:$AE$998,22,FALSE)</f>
        <v>0.6</v>
      </c>
      <c r="AH131" s="50">
        <f>VLOOKUP($U131,AvgGoalStats!$A$3:$AE$998,23,FALSE)</f>
        <v>0.80952380952380953</v>
      </c>
      <c r="AI131" s="50">
        <f>VLOOKUP($U131,AvgGoalStats!$A$3:$AE$998,25,FALSE)</f>
        <v>0.9</v>
      </c>
      <c r="AJ131" s="50">
        <f>VLOOKUP($U131,AvgGoalStats!$A$3:$AE$998,26,FALSE)</f>
        <v>0.33333333333333331</v>
      </c>
      <c r="AK131" s="50">
        <f>VLOOKUP($U131,AvgGoalStats!$A$3:$AE$998,28,FALSE)</f>
        <v>0.3</v>
      </c>
      <c r="AL131" s="50">
        <f>VLOOKUP($U131,AvgGoalStats!$A$3:$AE$998,29,FALSE)</f>
        <v>0.47619047619047616</v>
      </c>
      <c r="AM131" s="50">
        <f>VLOOKUP($U131,AvgGoalStats!$A$3:$AE$998,31,FALSE)</f>
        <v>0.6</v>
      </c>
    </row>
    <row r="132" spans="1:39" ht="14.4" hidden="1" thickTop="1" x14ac:dyDescent="0.3">
      <c r="A132" s="51">
        <f>VLOOKUP($S132,AvgGoalStats!$A$3:$AE$998,5,FALSE)</f>
        <v>2.65</v>
      </c>
      <c r="B132" s="50">
        <f>VLOOKUP($S132,AvgGoalStats!$A$3:$AE$998,6,FALSE)</f>
        <v>2.8</v>
      </c>
      <c r="C132" s="50">
        <f>VLOOKUP($S132,AvgGoalStats!$A$3:$AE$998,8,FALSE)</f>
        <v>1.3</v>
      </c>
      <c r="D132" s="50">
        <f>VLOOKUP($S132,AvgGoalStats!$A$3:$AE$998,9,FALSE)</f>
        <v>1.8</v>
      </c>
      <c r="E132" s="50">
        <f>VLOOKUP($S132,AvgGoalStats!$A$3:$AE$998,11,FALSE)</f>
        <v>1.35</v>
      </c>
      <c r="F132" s="50">
        <f>VLOOKUP($S132,AvgGoalStats!$A$3:$AE$998,12,FALSE)</f>
        <v>1</v>
      </c>
      <c r="G132" s="50">
        <f>VLOOKUP($S132,AvgGoalStats!$A$3:$AE$998,14,FALSE)</f>
        <v>1.1499999999999999</v>
      </c>
      <c r="H132" s="50">
        <f>VLOOKUP($S132,AvgGoalStats!$A$3:$AE$998,15,FALSE)</f>
        <v>1.1000000000000001</v>
      </c>
      <c r="I132" s="50">
        <f>VLOOKUP($S132,AvgGoalStats!$A$3:$AE$998,17,FALSE)</f>
        <v>0.45</v>
      </c>
      <c r="J132" s="50">
        <f>VLOOKUP($S132,AvgGoalStats!$A$3:$AE$998,18,FALSE)</f>
        <v>0.5</v>
      </c>
      <c r="K132" s="50">
        <f>VLOOKUP($S132,AvgGoalStats!$A$3:$AE$998,20,FALSE)</f>
        <v>0.7</v>
      </c>
      <c r="L132" s="50">
        <f>VLOOKUP($S132,AvgGoalStats!$A$3:$AE$998,21,FALSE)</f>
        <v>0.6</v>
      </c>
      <c r="M132" s="50">
        <f>VLOOKUP($S132,AvgGoalStats!$A$3:$AE$998,23,FALSE)</f>
        <v>1.5</v>
      </c>
      <c r="N132" s="50">
        <f>VLOOKUP($S132,AvgGoalStats!$A$3:$AE$998,24,FALSE)</f>
        <v>1.7</v>
      </c>
      <c r="O132" s="50">
        <f>VLOOKUP($S132,AvgGoalStats!$A$3:$AE$998,26,FALSE)</f>
        <v>0.85</v>
      </c>
      <c r="P132" s="50">
        <f>VLOOKUP($S132,AvgGoalStats!$A$3:$AE$998,27,FALSE)</f>
        <v>1.3</v>
      </c>
      <c r="Q132" s="50">
        <f>VLOOKUP($S132,AvgGoalStats!$A$3:$AE$998,29,FALSE)</f>
        <v>0.65</v>
      </c>
      <c r="R132" s="50">
        <f>VLOOKUP($S132,AvgGoalStats!$A$3:$AE$998,30,FALSE)</f>
        <v>0.4</v>
      </c>
      <c r="S132" s="53" t="str">
        <f>Fixtures!A132</f>
        <v>Nantes</v>
      </c>
      <c r="T132" s="54">
        <f>Fixtures!D132</f>
        <v>43491</v>
      </c>
      <c r="U132" s="53" t="str">
        <f>Fixtures!B132</f>
        <v>Saint-Étienne</v>
      </c>
      <c r="V132" s="51">
        <f>VLOOKUP($U132,AvgGoalStats!$A$3:$AE$998,5,FALSE)</f>
        <v>2.7</v>
      </c>
      <c r="W132" s="50">
        <f>VLOOKUP($U132,AvgGoalStats!$A$3:$AE$998,7,FALSE)</f>
        <v>2.6</v>
      </c>
      <c r="X132" s="50">
        <f>VLOOKUP($U132,AvgGoalStats!$A$3:$AE$998,8,FALSE)</f>
        <v>1.55</v>
      </c>
      <c r="Y132" s="50">
        <f>VLOOKUP($U132,AvgGoalStats!$A$3:$AE$998,10,FALSE)</f>
        <v>1</v>
      </c>
      <c r="Z132" s="50">
        <f>VLOOKUP($U132,AvgGoalStats!$A$3:$AE$998,11,FALSE)</f>
        <v>1.1499999999999999</v>
      </c>
      <c r="AA132" s="50">
        <f>VLOOKUP($U132,AvgGoalStats!$A$3:$AE$998,13,FALSE)</f>
        <v>1.6</v>
      </c>
      <c r="AB132" s="50">
        <f>VLOOKUP($U132,AvgGoalStats!$A$3:$AE$998,14,FALSE)</f>
        <v>1.05</v>
      </c>
      <c r="AC132" s="50">
        <f>VLOOKUP($U132,AvgGoalStats!$A$3:$AE$998,16,FALSE)</f>
        <v>0.8</v>
      </c>
      <c r="AD132" s="50">
        <f>VLOOKUP($U132,AvgGoalStats!$A$3:$AE$998,17,FALSE)</f>
        <v>0.65</v>
      </c>
      <c r="AE132" s="50">
        <f>VLOOKUP($U132,AvgGoalStats!$A$3:$AE$998,19,FALSE)</f>
        <v>0.5</v>
      </c>
      <c r="AF132" s="50">
        <f>VLOOKUP($U132,AvgGoalStats!$A$3:$AE$998,20,FALSE)</f>
        <v>0.4</v>
      </c>
      <c r="AG132" s="50">
        <f>VLOOKUP($U132,AvgGoalStats!$A$3:$AE$998,22,FALSE)</f>
        <v>0.3</v>
      </c>
      <c r="AH132" s="50">
        <f>VLOOKUP($U132,AvgGoalStats!$A$3:$AE$998,23,FALSE)</f>
        <v>1.65</v>
      </c>
      <c r="AI132" s="50">
        <f>VLOOKUP($U132,AvgGoalStats!$A$3:$AE$998,25,FALSE)</f>
        <v>1.8</v>
      </c>
      <c r="AJ132" s="50">
        <f>VLOOKUP($U132,AvgGoalStats!$A$3:$AE$998,26,FALSE)</f>
        <v>0.9</v>
      </c>
      <c r="AK132" s="50">
        <f>VLOOKUP($U132,AvgGoalStats!$A$3:$AE$998,28,FALSE)</f>
        <v>0.5</v>
      </c>
      <c r="AL132" s="50">
        <f>VLOOKUP($U132,AvgGoalStats!$A$3:$AE$998,29,FALSE)</f>
        <v>0.75</v>
      </c>
      <c r="AM132" s="50">
        <f>VLOOKUP($U132,AvgGoalStats!$A$3:$AE$998,31,FALSE)</f>
        <v>1.3</v>
      </c>
    </row>
    <row r="133" spans="1:39" ht="14.4" hidden="1" thickTop="1" x14ac:dyDescent="0.3">
      <c r="A133" s="51">
        <f>VLOOKUP($S133,AvgGoalStats!$A$3:$AE$998,5,FALSE)</f>
        <v>1.6666666666666667</v>
      </c>
      <c r="B133" s="50">
        <f>VLOOKUP($S133,AvgGoalStats!$A$3:$AE$998,6,FALSE)</f>
        <v>1.8</v>
      </c>
      <c r="C133" s="50">
        <f>VLOOKUP($S133,AvgGoalStats!$A$3:$AE$998,8,FALSE)</f>
        <v>0.76190476190476186</v>
      </c>
      <c r="D133" s="50">
        <f>VLOOKUP($S133,AvgGoalStats!$A$3:$AE$998,9,FALSE)</f>
        <v>0.7</v>
      </c>
      <c r="E133" s="50">
        <f>VLOOKUP($S133,AvgGoalStats!$A$3:$AE$998,11,FALSE)</f>
        <v>0.90476190476190477</v>
      </c>
      <c r="F133" s="50">
        <f>VLOOKUP($S133,AvgGoalStats!$A$3:$AE$998,12,FALSE)</f>
        <v>1.1000000000000001</v>
      </c>
      <c r="G133" s="50">
        <f>VLOOKUP($S133,AvgGoalStats!$A$3:$AE$998,14,FALSE)</f>
        <v>0.61904761904761907</v>
      </c>
      <c r="H133" s="50">
        <f>VLOOKUP($S133,AvgGoalStats!$A$3:$AE$998,15,FALSE)</f>
        <v>0.6</v>
      </c>
      <c r="I133" s="50">
        <f>VLOOKUP($S133,AvgGoalStats!$A$3:$AE$998,17,FALSE)</f>
        <v>0.2857142857142857</v>
      </c>
      <c r="J133" s="50">
        <f>VLOOKUP($S133,AvgGoalStats!$A$3:$AE$998,18,FALSE)</f>
        <v>0.3</v>
      </c>
      <c r="K133" s="50">
        <f>VLOOKUP($S133,AvgGoalStats!$A$3:$AE$998,20,FALSE)</f>
        <v>0.33333333333333331</v>
      </c>
      <c r="L133" s="50">
        <f>VLOOKUP($S133,AvgGoalStats!$A$3:$AE$998,21,FALSE)</f>
        <v>0.3</v>
      </c>
      <c r="M133" s="50">
        <f>VLOOKUP($S133,AvgGoalStats!$A$3:$AE$998,23,FALSE)</f>
        <v>1.0476190476190477</v>
      </c>
      <c r="N133" s="50">
        <f>VLOOKUP($S133,AvgGoalStats!$A$3:$AE$998,24,FALSE)</f>
        <v>1.2</v>
      </c>
      <c r="O133" s="50">
        <f>VLOOKUP($S133,AvgGoalStats!$A$3:$AE$998,26,FALSE)</f>
        <v>0.47619047619047616</v>
      </c>
      <c r="P133" s="50">
        <f>VLOOKUP($S133,AvgGoalStats!$A$3:$AE$998,27,FALSE)</f>
        <v>0.4</v>
      </c>
      <c r="Q133" s="50">
        <f>VLOOKUP($S133,AvgGoalStats!$A$3:$AE$998,29,FALSE)</f>
        <v>0.5714285714285714</v>
      </c>
      <c r="R133" s="50">
        <f>VLOOKUP($S133,AvgGoalStats!$A$3:$AE$998,30,FALSE)</f>
        <v>0.8</v>
      </c>
      <c r="S133" s="53" t="str">
        <f>Fixtures!A133</f>
        <v>Nice</v>
      </c>
      <c r="T133" s="54">
        <f>Fixtures!D133</f>
        <v>43491</v>
      </c>
      <c r="U133" s="53" t="str">
        <f>Fixtures!B133</f>
        <v>Nîmes</v>
      </c>
      <c r="V133" s="51">
        <f>VLOOKUP($U133,AvgGoalStats!$A$3:$AE$998,5,FALSE)</f>
        <v>2.8</v>
      </c>
      <c r="W133" s="50">
        <f>VLOOKUP($U133,AvgGoalStats!$A$3:$AE$998,7,FALSE)</f>
        <v>3.3</v>
      </c>
      <c r="X133" s="50">
        <f>VLOOKUP($U133,AvgGoalStats!$A$3:$AE$998,8,FALSE)</f>
        <v>1.35</v>
      </c>
      <c r="Y133" s="50">
        <f>VLOOKUP($U133,AvgGoalStats!$A$3:$AE$998,10,FALSE)</f>
        <v>1.5</v>
      </c>
      <c r="Z133" s="50">
        <f>VLOOKUP($U133,AvgGoalStats!$A$3:$AE$998,11,FALSE)</f>
        <v>1.45</v>
      </c>
      <c r="AA133" s="50">
        <f>VLOOKUP($U133,AvgGoalStats!$A$3:$AE$998,13,FALSE)</f>
        <v>1.8</v>
      </c>
      <c r="AB133" s="50">
        <f>VLOOKUP($U133,AvgGoalStats!$A$3:$AE$998,14,FALSE)</f>
        <v>1.1499999999999999</v>
      </c>
      <c r="AC133" s="50">
        <f>VLOOKUP($U133,AvgGoalStats!$A$3:$AE$998,16,FALSE)</f>
        <v>1.5</v>
      </c>
      <c r="AD133" s="50">
        <f>VLOOKUP($U133,AvgGoalStats!$A$3:$AE$998,17,FALSE)</f>
        <v>0.45</v>
      </c>
      <c r="AE133" s="50">
        <f>VLOOKUP($U133,AvgGoalStats!$A$3:$AE$998,19,FALSE)</f>
        <v>0.7</v>
      </c>
      <c r="AF133" s="50">
        <f>VLOOKUP($U133,AvgGoalStats!$A$3:$AE$998,20,FALSE)</f>
        <v>0.7</v>
      </c>
      <c r="AG133" s="50">
        <f>VLOOKUP($U133,AvgGoalStats!$A$3:$AE$998,22,FALSE)</f>
        <v>0.8</v>
      </c>
      <c r="AH133" s="50">
        <f>VLOOKUP($U133,AvgGoalStats!$A$3:$AE$998,23,FALSE)</f>
        <v>1.65</v>
      </c>
      <c r="AI133" s="50">
        <f>VLOOKUP($U133,AvgGoalStats!$A$3:$AE$998,25,FALSE)</f>
        <v>1.8</v>
      </c>
      <c r="AJ133" s="50">
        <f>VLOOKUP($U133,AvgGoalStats!$A$3:$AE$998,26,FALSE)</f>
        <v>0.9</v>
      </c>
      <c r="AK133" s="50">
        <f>VLOOKUP($U133,AvgGoalStats!$A$3:$AE$998,28,FALSE)</f>
        <v>0.8</v>
      </c>
      <c r="AL133" s="50">
        <f>VLOOKUP($U133,AvgGoalStats!$A$3:$AE$998,29,FALSE)</f>
        <v>0.75</v>
      </c>
      <c r="AM133" s="50">
        <f>VLOOKUP($U133,AvgGoalStats!$A$3:$AE$998,31,FALSE)</f>
        <v>1</v>
      </c>
    </row>
    <row r="134" spans="1:39" ht="14.4" hidden="1" thickTop="1" x14ac:dyDescent="0.3">
      <c r="A134" s="51">
        <f>VLOOKUP($S134,AvgGoalStats!$A$3:$AE$998,5,FALSE)</f>
        <v>2.9523809523809526</v>
      </c>
      <c r="B134" s="50">
        <f>VLOOKUP($S134,AvgGoalStats!$A$3:$AE$998,6,FALSE)</f>
        <v>2.8</v>
      </c>
      <c r="C134" s="50">
        <f>VLOOKUP($S134,AvgGoalStats!$A$3:$AE$998,8,FALSE)</f>
        <v>1.7619047619047619</v>
      </c>
      <c r="D134" s="50">
        <f>VLOOKUP($S134,AvgGoalStats!$A$3:$AE$998,9,FALSE)</f>
        <v>1.7</v>
      </c>
      <c r="E134" s="50">
        <f>VLOOKUP($S134,AvgGoalStats!$A$3:$AE$998,11,FALSE)</f>
        <v>1.1904761904761905</v>
      </c>
      <c r="F134" s="50">
        <f>VLOOKUP($S134,AvgGoalStats!$A$3:$AE$998,12,FALSE)</f>
        <v>1.1000000000000001</v>
      </c>
      <c r="G134" s="50">
        <f>VLOOKUP($S134,AvgGoalStats!$A$3:$AE$998,14,FALSE)</f>
        <v>1.3333333333333333</v>
      </c>
      <c r="H134" s="50">
        <f>VLOOKUP($S134,AvgGoalStats!$A$3:$AE$998,15,FALSE)</f>
        <v>1.2</v>
      </c>
      <c r="I134" s="50">
        <f>VLOOKUP($S134,AvgGoalStats!$A$3:$AE$998,17,FALSE)</f>
        <v>0.76190476190476186</v>
      </c>
      <c r="J134" s="50">
        <f>VLOOKUP($S134,AvgGoalStats!$A$3:$AE$998,18,FALSE)</f>
        <v>0.8</v>
      </c>
      <c r="K134" s="50">
        <f>VLOOKUP($S134,AvgGoalStats!$A$3:$AE$998,20,FALSE)</f>
        <v>0.5714285714285714</v>
      </c>
      <c r="L134" s="50">
        <f>VLOOKUP($S134,AvgGoalStats!$A$3:$AE$998,21,FALSE)</f>
        <v>0.4</v>
      </c>
      <c r="M134" s="50">
        <f>VLOOKUP($S134,AvgGoalStats!$A$3:$AE$998,23,FALSE)</f>
        <v>1.6190476190476191</v>
      </c>
      <c r="N134" s="50">
        <f>VLOOKUP($S134,AvgGoalStats!$A$3:$AE$998,24,FALSE)</f>
        <v>1.6</v>
      </c>
      <c r="O134" s="50">
        <f>VLOOKUP($S134,AvgGoalStats!$A$3:$AE$998,26,FALSE)</f>
        <v>1</v>
      </c>
      <c r="P134" s="50">
        <f>VLOOKUP($S134,AvgGoalStats!$A$3:$AE$998,27,FALSE)</f>
        <v>0.9</v>
      </c>
      <c r="Q134" s="50">
        <f>VLOOKUP($S134,AvgGoalStats!$A$3:$AE$998,29,FALSE)</f>
        <v>0.61904761904761907</v>
      </c>
      <c r="R134" s="50">
        <f>VLOOKUP($S134,AvgGoalStats!$A$3:$AE$998,30,FALSE)</f>
        <v>0.7</v>
      </c>
      <c r="S134" s="53" t="str">
        <f>Fixtures!A134</f>
        <v>Strasbourg</v>
      </c>
      <c r="T134" s="54">
        <f>Fixtures!D134</f>
        <v>43491</v>
      </c>
      <c r="U134" s="53" t="str">
        <f>Fixtures!B134</f>
        <v>Bordeaux</v>
      </c>
      <c r="V134" s="51">
        <f>VLOOKUP($U134,AvgGoalStats!$A$3:$AE$998,5,FALSE)</f>
        <v>2.3157894736842106</v>
      </c>
      <c r="W134" s="50">
        <f>VLOOKUP($U134,AvgGoalStats!$A$3:$AE$998,7,FALSE)</f>
        <v>1.8888888888888888</v>
      </c>
      <c r="X134" s="50">
        <f>VLOOKUP($U134,AvgGoalStats!$A$3:$AE$998,8,FALSE)</f>
        <v>1.1578947368421053</v>
      </c>
      <c r="Y134" s="50">
        <f>VLOOKUP($U134,AvgGoalStats!$A$3:$AE$998,10,FALSE)</f>
        <v>0.77777777777777779</v>
      </c>
      <c r="Z134" s="50">
        <f>VLOOKUP($U134,AvgGoalStats!$A$3:$AE$998,11,FALSE)</f>
        <v>1.1578947368421053</v>
      </c>
      <c r="AA134" s="50">
        <f>VLOOKUP($U134,AvgGoalStats!$A$3:$AE$998,13,FALSE)</f>
        <v>1.1111111111111112</v>
      </c>
      <c r="AB134" s="50">
        <f>VLOOKUP($U134,AvgGoalStats!$A$3:$AE$998,14,FALSE)</f>
        <v>0.94736842105263153</v>
      </c>
      <c r="AC134" s="50">
        <f>VLOOKUP($U134,AvgGoalStats!$A$3:$AE$998,16,FALSE)</f>
        <v>0.77777777777777779</v>
      </c>
      <c r="AD134" s="50">
        <f>VLOOKUP($U134,AvgGoalStats!$A$3:$AE$998,17,FALSE)</f>
        <v>0.42105263157894735</v>
      </c>
      <c r="AE134" s="50">
        <f>VLOOKUP($U134,AvgGoalStats!$A$3:$AE$998,19,FALSE)</f>
        <v>0.1111111111111111</v>
      </c>
      <c r="AF134" s="50">
        <f>VLOOKUP($U134,AvgGoalStats!$A$3:$AE$998,20,FALSE)</f>
        <v>0.52631578947368418</v>
      </c>
      <c r="AG134" s="50">
        <f>VLOOKUP($U134,AvgGoalStats!$A$3:$AE$998,22,FALSE)</f>
        <v>0.66666666666666663</v>
      </c>
      <c r="AH134" s="50">
        <f>VLOOKUP($U134,AvgGoalStats!$A$3:$AE$998,23,FALSE)</f>
        <v>1.368421052631579</v>
      </c>
      <c r="AI134" s="50">
        <f>VLOOKUP($U134,AvgGoalStats!$A$3:$AE$998,25,FALSE)</f>
        <v>1.1111111111111112</v>
      </c>
      <c r="AJ134" s="50">
        <f>VLOOKUP($U134,AvgGoalStats!$A$3:$AE$998,26,FALSE)</f>
        <v>0.73684210526315785</v>
      </c>
      <c r="AK134" s="50">
        <f>VLOOKUP($U134,AvgGoalStats!$A$3:$AE$998,28,FALSE)</f>
        <v>0.66666666666666663</v>
      </c>
      <c r="AL134" s="50">
        <f>VLOOKUP($U134,AvgGoalStats!$A$3:$AE$998,29,FALSE)</f>
        <v>0.63157894736842102</v>
      </c>
      <c r="AM134" s="50">
        <f>VLOOKUP($U134,AvgGoalStats!$A$3:$AE$998,31,FALSE)</f>
        <v>0.44444444444444442</v>
      </c>
    </row>
    <row r="135" spans="1:39" ht="14.4" thickTop="1" x14ac:dyDescent="0.3">
      <c r="A135" s="51">
        <f>VLOOKUP($S135,AvgGoalStats!$A$3:$AE$998,5,FALSE)</f>
        <v>3.5</v>
      </c>
      <c r="B135" s="50">
        <f>VLOOKUP($S135,AvgGoalStats!$A$3:$AE$998,6,FALSE)</f>
        <v>4.4444444444444446</v>
      </c>
      <c r="C135" s="50">
        <f>VLOOKUP($S135,AvgGoalStats!$A$3:$AE$998,8,FALSE)</f>
        <v>2.5</v>
      </c>
      <c r="D135" s="50">
        <f>VLOOKUP($S135,AvgGoalStats!$A$3:$AE$998,9,FALSE)</f>
        <v>3.2222222222222223</v>
      </c>
      <c r="E135" s="50">
        <f>VLOOKUP($S135,AvgGoalStats!$A$3:$AE$998,11,FALSE)</f>
        <v>1</v>
      </c>
      <c r="F135" s="50">
        <f>VLOOKUP($S135,AvgGoalStats!$A$3:$AE$998,12,FALSE)</f>
        <v>1.2222222222222223</v>
      </c>
      <c r="G135" s="50">
        <f>VLOOKUP($S135,AvgGoalStats!$A$3:$AE$998,14,FALSE)</f>
        <v>1.5</v>
      </c>
      <c r="H135" s="50">
        <f>VLOOKUP($S135,AvgGoalStats!$A$3:$AE$998,15,FALSE)</f>
        <v>1.8888888888888888</v>
      </c>
      <c r="I135" s="50">
        <f>VLOOKUP($S135,AvgGoalStats!$A$3:$AE$998,17,FALSE)</f>
        <v>0.94444444444444442</v>
      </c>
      <c r="J135" s="50">
        <f>VLOOKUP($S135,AvgGoalStats!$A$3:$AE$998,18,FALSE)</f>
        <v>1.2222222222222223</v>
      </c>
      <c r="K135" s="50">
        <f>VLOOKUP($S135,AvgGoalStats!$A$3:$AE$998,20,FALSE)</f>
        <v>0.55555555555555558</v>
      </c>
      <c r="L135" s="50">
        <f>VLOOKUP($S135,AvgGoalStats!$A$3:$AE$998,21,FALSE)</f>
        <v>0.66666666666666663</v>
      </c>
      <c r="M135" s="50">
        <f>VLOOKUP($S135,AvgGoalStats!$A$3:$AE$998,23,FALSE)</f>
        <v>2</v>
      </c>
      <c r="N135" s="50">
        <f>VLOOKUP($S135,AvgGoalStats!$A$3:$AE$998,24,FALSE)</f>
        <v>2.5555555555555554</v>
      </c>
      <c r="O135" s="50">
        <f>VLOOKUP($S135,AvgGoalStats!$A$3:$AE$998,26,FALSE)</f>
        <v>1.5555555555555556</v>
      </c>
      <c r="P135" s="50">
        <f>VLOOKUP($S135,AvgGoalStats!$A$3:$AE$998,27,FALSE)</f>
        <v>2</v>
      </c>
      <c r="Q135" s="50">
        <f>VLOOKUP($S135,AvgGoalStats!$A$3:$AE$998,29,FALSE)</f>
        <v>0.44444444444444442</v>
      </c>
      <c r="R135" s="50">
        <f>VLOOKUP($S135,AvgGoalStats!$A$3:$AE$998,30,FALSE)</f>
        <v>0.55555555555555558</v>
      </c>
      <c r="S135" s="53" t="str">
        <f>Fixtures!A135</f>
        <v>Borussia Dortmund</v>
      </c>
      <c r="T135" s="54">
        <f>Fixtures!D135</f>
        <v>43491</v>
      </c>
      <c r="U135" s="53" t="str">
        <f>Fixtures!B135</f>
        <v>Hannover 96</v>
      </c>
      <c r="V135" s="51">
        <f>VLOOKUP($U135,AvgGoalStats!$A$3:$AE$998,5,FALSE)</f>
        <v>2.8823529411764706</v>
      </c>
      <c r="W135" s="50">
        <f>VLOOKUP($U135,AvgGoalStats!$A$3:$AE$998,7,FALSE)</f>
        <v>3.4444444444444446</v>
      </c>
      <c r="X135" s="50">
        <f>VLOOKUP($U135,AvgGoalStats!$A$3:$AE$998,8,FALSE)</f>
        <v>1</v>
      </c>
      <c r="Y135" s="50">
        <f>VLOOKUP($U135,AvgGoalStats!$A$3:$AE$998,10,FALSE)</f>
        <v>1.1111111111111112</v>
      </c>
      <c r="Z135" s="50">
        <f>VLOOKUP($U135,AvgGoalStats!$A$3:$AE$998,11,FALSE)</f>
        <v>1.8823529411764706</v>
      </c>
      <c r="AA135" s="50">
        <f>VLOOKUP($U135,AvgGoalStats!$A$3:$AE$998,13,FALSE)</f>
        <v>2.3333333333333335</v>
      </c>
      <c r="AB135" s="50">
        <f>VLOOKUP($U135,AvgGoalStats!$A$3:$AE$998,14,FALSE)</f>
        <v>1.1764705882352942</v>
      </c>
      <c r="AC135" s="50">
        <f>VLOOKUP($U135,AvgGoalStats!$A$3:$AE$998,16,FALSE)</f>
        <v>1.4444444444444444</v>
      </c>
      <c r="AD135" s="50">
        <f>VLOOKUP($U135,AvgGoalStats!$A$3:$AE$998,17,FALSE)</f>
        <v>0.47058823529411764</v>
      </c>
      <c r="AE135" s="50">
        <f>VLOOKUP($U135,AvgGoalStats!$A$3:$AE$998,19,FALSE)</f>
        <v>0.55555555555555558</v>
      </c>
      <c r="AF135" s="50">
        <f>VLOOKUP($U135,AvgGoalStats!$A$3:$AE$998,20,FALSE)</f>
        <v>0.70588235294117652</v>
      </c>
      <c r="AG135" s="50">
        <f>VLOOKUP($U135,AvgGoalStats!$A$3:$AE$998,22,FALSE)</f>
        <v>0.88888888888888884</v>
      </c>
      <c r="AH135" s="50">
        <f>VLOOKUP($U135,AvgGoalStats!$A$3:$AE$998,23,FALSE)</f>
        <v>1.7058823529411764</v>
      </c>
      <c r="AI135" s="50">
        <f>VLOOKUP($U135,AvgGoalStats!$A$3:$AE$998,25,FALSE)</f>
        <v>2</v>
      </c>
      <c r="AJ135" s="50">
        <f>VLOOKUP($U135,AvgGoalStats!$A$3:$AE$998,26,FALSE)</f>
        <v>0.52941176470588236</v>
      </c>
      <c r="AK135" s="50">
        <f>VLOOKUP($U135,AvgGoalStats!$A$3:$AE$998,28,FALSE)</f>
        <v>0.55555555555555558</v>
      </c>
      <c r="AL135" s="50">
        <f>VLOOKUP($U135,AvgGoalStats!$A$3:$AE$998,29,FALSE)</f>
        <v>1.1764705882352942</v>
      </c>
      <c r="AM135" s="50">
        <f>VLOOKUP($U135,AvgGoalStats!$A$3:$AE$998,31,FALSE)</f>
        <v>1.4444444444444444</v>
      </c>
    </row>
    <row r="136" spans="1:39" x14ac:dyDescent="0.3">
      <c r="A136" s="51">
        <f>VLOOKUP($S136,AvgGoalStats!$A$3:$AE$998,5,FALSE)</f>
        <v>3.0588235294117645</v>
      </c>
      <c r="B136" s="50">
        <f>VLOOKUP($S136,AvgGoalStats!$A$3:$AE$998,6,FALSE)</f>
        <v>3.2857142857142856</v>
      </c>
      <c r="C136" s="50">
        <f>VLOOKUP($S136,AvgGoalStats!$A$3:$AE$998,8,FALSE)</f>
        <v>2</v>
      </c>
      <c r="D136" s="50">
        <f>VLOOKUP($S136,AvgGoalStats!$A$3:$AE$998,9,FALSE)</f>
        <v>2.8571428571428572</v>
      </c>
      <c r="E136" s="50">
        <f>VLOOKUP($S136,AvgGoalStats!$A$3:$AE$998,11,FALSE)</f>
        <v>1.0588235294117647</v>
      </c>
      <c r="F136" s="50">
        <f>VLOOKUP($S136,AvgGoalStats!$A$3:$AE$998,12,FALSE)</f>
        <v>0.42857142857142855</v>
      </c>
      <c r="G136" s="50">
        <f>VLOOKUP($S136,AvgGoalStats!$A$3:$AE$998,14,FALSE)</f>
        <v>1.2352941176470589</v>
      </c>
      <c r="H136" s="50">
        <f>VLOOKUP($S136,AvgGoalStats!$A$3:$AE$998,15,FALSE)</f>
        <v>0.7142857142857143</v>
      </c>
      <c r="I136" s="50">
        <f>VLOOKUP($S136,AvgGoalStats!$A$3:$AE$998,17,FALSE)</f>
        <v>0.70588235294117652</v>
      </c>
      <c r="J136" s="50">
        <f>VLOOKUP($S136,AvgGoalStats!$A$3:$AE$998,18,FALSE)</f>
        <v>0.5714285714285714</v>
      </c>
      <c r="K136" s="50">
        <f>VLOOKUP($S136,AvgGoalStats!$A$3:$AE$998,20,FALSE)</f>
        <v>0.52941176470588236</v>
      </c>
      <c r="L136" s="50">
        <f>VLOOKUP($S136,AvgGoalStats!$A$3:$AE$998,21,FALSE)</f>
        <v>0.14285714285714285</v>
      </c>
      <c r="M136" s="50">
        <f>VLOOKUP($S136,AvgGoalStats!$A$3:$AE$998,23,FALSE)</f>
        <v>1.8235294117647058</v>
      </c>
      <c r="N136" s="50">
        <f>VLOOKUP($S136,AvgGoalStats!$A$3:$AE$998,24,FALSE)</f>
        <v>2.5714285714285716</v>
      </c>
      <c r="O136" s="50">
        <f>VLOOKUP($S136,AvgGoalStats!$A$3:$AE$998,26,FALSE)</f>
        <v>1.2941176470588236</v>
      </c>
      <c r="P136" s="50">
        <f>VLOOKUP($S136,AvgGoalStats!$A$3:$AE$998,27,FALSE)</f>
        <v>2.2857142857142856</v>
      </c>
      <c r="Q136" s="50">
        <f>VLOOKUP($S136,AvgGoalStats!$A$3:$AE$998,29,FALSE)</f>
        <v>0.52941176470588236</v>
      </c>
      <c r="R136" s="50">
        <f>VLOOKUP($S136,AvgGoalStats!$A$3:$AE$998,30,FALSE)</f>
        <v>0.2857142857142857</v>
      </c>
      <c r="S136" s="53" t="str">
        <f>Fixtures!A136</f>
        <v>Borussia M'gladbach</v>
      </c>
      <c r="T136" s="54">
        <f>Fixtures!D136</f>
        <v>43491</v>
      </c>
      <c r="U136" s="53" t="str">
        <f>Fixtures!B136</f>
        <v>Augsburg</v>
      </c>
      <c r="V136" s="51">
        <f>VLOOKUP($U136,AvgGoalStats!$A$3:$AE$998,5,FALSE)</f>
        <v>3.2352941176470589</v>
      </c>
      <c r="W136" s="50">
        <f>VLOOKUP($U136,AvgGoalStats!$A$3:$AE$998,7,FALSE)</f>
        <v>3</v>
      </c>
      <c r="X136" s="50">
        <f>VLOOKUP($U136,AvgGoalStats!$A$3:$AE$998,8,FALSE)</f>
        <v>1.4705882352941178</v>
      </c>
      <c r="Y136" s="50">
        <f>VLOOKUP($U136,AvgGoalStats!$A$3:$AE$998,10,FALSE)</f>
        <v>1.3333333333333333</v>
      </c>
      <c r="Z136" s="50">
        <f>VLOOKUP($U136,AvgGoalStats!$A$3:$AE$998,11,FALSE)</f>
        <v>1.7647058823529411</v>
      </c>
      <c r="AA136" s="50">
        <f>VLOOKUP($U136,AvgGoalStats!$A$3:$AE$998,13,FALSE)</f>
        <v>1.6666666666666667</v>
      </c>
      <c r="AB136" s="50">
        <f>VLOOKUP($U136,AvgGoalStats!$A$3:$AE$998,14,FALSE)</f>
        <v>1.1176470588235294</v>
      </c>
      <c r="AC136" s="50">
        <f>VLOOKUP($U136,AvgGoalStats!$A$3:$AE$998,16,FALSE)</f>
        <v>0.88888888888888884</v>
      </c>
      <c r="AD136" s="50">
        <f>VLOOKUP($U136,AvgGoalStats!$A$3:$AE$998,17,FALSE)</f>
        <v>0.52941176470588236</v>
      </c>
      <c r="AE136" s="50">
        <f>VLOOKUP($U136,AvgGoalStats!$A$3:$AE$998,19,FALSE)</f>
        <v>0.44444444444444442</v>
      </c>
      <c r="AF136" s="50">
        <f>VLOOKUP($U136,AvgGoalStats!$A$3:$AE$998,20,FALSE)</f>
        <v>0.58823529411764708</v>
      </c>
      <c r="AG136" s="50">
        <f>VLOOKUP($U136,AvgGoalStats!$A$3:$AE$998,22,FALSE)</f>
        <v>0.44444444444444442</v>
      </c>
      <c r="AH136" s="50">
        <f>VLOOKUP($U136,AvgGoalStats!$A$3:$AE$998,23,FALSE)</f>
        <v>2.1176470588235294</v>
      </c>
      <c r="AI136" s="50">
        <f>VLOOKUP($U136,AvgGoalStats!$A$3:$AE$998,25,FALSE)</f>
        <v>2.1111111111111112</v>
      </c>
      <c r="AJ136" s="50">
        <f>VLOOKUP($U136,AvgGoalStats!$A$3:$AE$998,26,FALSE)</f>
        <v>0.94117647058823528</v>
      </c>
      <c r="AK136" s="50">
        <f>VLOOKUP($U136,AvgGoalStats!$A$3:$AE$998,28,FALSE)</f>
        <v>0.88888888888888884</v>
      </c>
      <c r="AL136" s="50">
        <f>VLOOKUP($U136,AvgGoalStats!$A$3:$AE$998,29,FALSE)</f>
        <v>1.1764705882352942</v>
      </c>
      <c r="AM136" s="50">
        <f>VLOOKUP($U136,AvgGoalStats!$A$3:$AE$998,31,FALSE)</f>
        <v>1.2222222222222223</v>
      </c>
    </row>
    <row r="137" spans="1:39" x14ac:dyDescent="0.3">
      <c r="A137" s="51">
        <f>VLOOKUP($S137,AvgGoalStats!$A$3:$AE$998,5,FALSE)</f>
        <v>3.2222222222222223</v>
      </c>
      <c r="B137" s="50">
        <f>VLOOKUP($S137,AvgGoalStats!$A$3:$AE$998,6,FALSE)</f>
        <v>3.4444444444444446</v>
      </c>
      <c r="C137" s="50">
        <f>VLOOKUP($S137,AvgGoalStats!$A$3:$AE$998,8,FALSE)</f>
        <v>1.6111111111111112</v>
      </c>
      <c r="D137" s="50">
        <f>VLOOKUP($S137,AvgGoalStats!$A$3:$AE$998,9,FALSE)</f>
        <v>1.6666666666666667</v>
      </c>
      <c r="E137" s="50">
        <f>VLOOKUP($S137,AvgGoalStats!$A$3:$AE$998,11,FALSE)</f>
        <v>1.6111111111111112</v>
      </c>
      <c r="F137" s="50">
        <f>VLOOKUP($S137,AvgGoalStats!$A$3:$AE$998,12,FALSE)</f>
        <v>1.7777777777777777</v>
      </c>
      <c r="G137" s="50">
        <f>VLOOKUP($S137,AvgGoalStats!$A$3:$AE$998,14,FALSE)</f>
        <v>1.5</v>
      </c>
      <c r="H137" s="50">
        <f>VLOOKUP($S137,AvgGoalStats!$A$3:$AE$998,15,FALSE)</f>
        <v>1.4444444444444444</v>
      </c>
      <c r="I137" s="50">
        <f>VLOOKUP($S137,AvgGoalStats!$A$3:$AE$998,17,FALSE)</f>
        <v>0.66666666666666663</v>
      </c>
      <c r="J137" s="50">
        <f>VLOOKUP($S137,AvgGoalStats!$A$3:$AE$998,18,FALSE)</f>
        <v>0.66666666666666663</v>
      </c>
      <c r="K137" s="50">
        <f>VLOOKUP($S137,AvgGoalStats!$A$3:$AE$998,20,FALSE)</f>
        <v>0.83333333333333337</v>
      </c>
      <c r="L137" s="50">
        <f>VLOOKUP($S137,AvgGoalStats!$A$3:$AE$998,21,FALSE)</f>
        <v>0.77777777777777779</v>
      </c>
      <c r="M137" s="50">
        <f>VLOOKUP($S137,AvgGoalStats!$A$3:$AE$998,23,FALSE)</f>
        <v>1.7222222222222223</v>
      </c>
      <c r="N137" s="50">
        <f>VLOOKUP($S137,AvgGoalStats!$A$3:$AE$998,24,FALSE)</f>
        <v>2</v>
      </c>
      <c r="O137" s="50">
        <f>VLOOKUP($S137,AvgGoalStats!$A$3:$AE$998,26,FALSE)</f>
        <v>0.94444444444444442</v>
      </c>
      <c r="P137" s="50">
        <f>VLOOKUP($S137,AvgGoalStats!$A$3:$AE$998,27,FALSE)</f>
        <v>1</v>
      </c>
      <c r="Q137" s="50">
        <f>VLOOKUP($S137,AvgGoalStats!$A$3:$AE$998,29,FALSE)</f>
        <v>0.77777777777777779</v>
      </c>
      <c r="R137" s="50">
        <f>VLOOKUP($S137,AvgGoalStats!$A$3:$AE$998,30,FALSE)</f>
        <v>1</v>
      </c>
      <c r="S137" s="53" t="str">
        <f>Fixtures!A137</f>
        <v>Werder Bremen</v>
      </c>
      <c r="T137" s="54">
        <f>Fixtures!D137</f>
        <v>43491</v>
      </c>
      <c r="U137" s="53" t="str">
        <f>Fixtures!B137</f>
        <v>Eintracht Frankfurt</v>
      </c>
      <c r="V137" s="51">
        <f>VLOOKUP($U137,AvgGoalStats!$A$3:$AE$998,5,FALSE)</f>
        <v>3.4375</v>
      </c>
      <c r="W137" s="50">
        <f>VLOOKUP($U137,AvgGoalStats!$A$3:$AE$998,7,FALSE)</f>
        <v>3</v>
      </c>
      <c r="X137" s="50">
        <f>VLOOKUP($U137,AvgGoalStats!$A$3:$AE$998,8,FALSE)</f>
        <v>2</v>
      </c>
      <c r="Y137" s="50">
        <f>VLOOKUP($U137,AvgGoalStats!$A$3:$AE$998,10,FALSE)</f>
        <v>1.5</v>
      </c>
      <c r="Z137" s="50">
        <f>VLOOKUP($U137,AvgGoalStats!$A$3:$AE$998,11,FALSE)</f>
        <v>1.4375</v>
      </c>
      <c r="AA137" s="50">
        <f>VLOOKUP($U137,AvgGoalStats!$A$3:$AE$998,13,FALSE)</f>
        <v>1.5</v>
      </c>
      <c r="AB137" s="50">
        <f>VLOOKUP($U137,AvgGoalStats!$A$3:$AE$998,14,FALSE)</f>
        <v>1.3125</v>
      </c>
      <c r="AC137" s="50">
        <f>VLOOKUP($U137,AvgGoalStats!$A$3:$AE$998,16,FALSE)</f>
        <v>1.125</v>
      </c>
      <c r="AD137" s="50">
        <f>VLOOKUP($U137,AvgGoalStats!$A$3:$AE$998,17,FALSE)</f>
        <v>0.875</v>
      </c>
      <c r="AE137" s="50">
        <f>VLOOKUP($U137,AvgGoalStats!$A$3:$AE$998,19,FALSE)</f>
        <v>0.625</v>
      </c>
      <c r="AF137" s="50">
        <f>VLOOKUP($U137,AvgGoalStats!$A$3:$AE$998,20,FALSE)</f>
        <v>0.4375</v>
      </c>
      <c r="AG137" s="50">
        <f>VLOOKUP($U137,AvgGoalStats!$A$3:$AE$998,22,FALSE)</f>
        <v>0.5</v>
      </c>
      <c r="AH137" s="50">
        <f>VLOOKUP($U137,AvgGoalStats!$A$3:$AE$998,23,FALSE)</f>
        <v>2.125</v>
      </c>
      <c r="AI137" s="50">
        <f>VLOOKUP($U137,AvgGoalStats!$A$3:$AE$998,25,FALSE)</f>
        <v>1.875</v>
      </c>
      <c r="AJ137" s="50">
        <f>VLOOKUP($U137,AvgGoalStats!$A$3:$AE$998,26,FALSE)</f>
        <v>1.125</v>
      </c>
      <c r="AK137" s="50">
        <f>VLOOKUP($U137,AvgGoalStats!$A$3:$AE$998,28,FALSE)</f>
        <v>0.875</v>
      </c>
      <c r="AL137" s="50">
        <f>VLOOKUP($U137,AvgGoalStats!$A$3:$AE$998,29,FALSE)</f>
        <v>1</v>
      </c>
      <c r="AM137" s="50">
        <f>VLOOKUP($U137,AvgGoalStats!$A$3:$AE$998,31,FALSE)</f>
        <v>1</v>
      </c>
    </row>
    <row r="138" spans="1:39" x14ac:dyDescent="0.3">
      <c r="A138" s="51">
        <f>VLOOKUP($S138,AvgGoalStats!$A$3:$AE$998,5,FALSE)</f>
        <v>2.8235294117647061</v>
      </c>
      <c r="B138" s="50">
        <f>VLOOKUP($S138,AvgGoalStats!$A$3:$AE$998,6,FALSE)</f>
        <v>2.6666666666666665</v>
      </c>
      <c r="C138" s="50">
        <f>VLOOKUP($S138,AvgGoalStats!$A$3:$AE$998,8,FALSE)</f>
        <v>1.2941176470588236</v>
      </c>
      <c r="D138" s="50">
        <f>VLOOKUP($S138,AvgGoalStats!$A$3:$AE$998,9,FALSE)</f>
        <v>1.4444444444444444</v>
      </c>
      <c r="E138" s="50">
        <f>VLOOKUP($S138,AvgGoalStats!$A$3:$AE$998,11,FALSE)</f>
        <v>1.5294117647058822</v>
      </c>
      <c r="F138" s="50">
        <f>VLOOKUP($S138,AvgGoalStats!$A$3:$AE$998,12,FALSE)</f>
        <v>1.2222222222222223</v>
      </c>
      <c r="G138" s="50">
        <f>VLOOKUP($S138,AvgGoalStats!$A$3:$AE$998,14,FALSE)</f>
        <v>1.411764705882353</v>
      </c>
      <c r="H138" s="50">
        <f>VLOOKUP($S138,AvgGoalStats!$A$3:$AE$998,15,FALSE)</f>
        <v>1.3333333333333333</v>
      </c>
      <c r="I138" s="50">
        <f>VLOOKUP($S138,AvgGoalStats!$A$3:$AE$998,17,FALSE)</f>
        <v>0.6470588235294118</v>
      </c>
      <c r="J138" s="50">
        <f>VLOOKUP($S138,AvgGoalStats!$A$3:$AE$998,18,FALSE)</f>
        <v>0.66666666666666663</v>
      </c>
      <c r="K138" s="50">
        <f>VLOOKUP($S138,AvgGoalStats!$A$3:$AE$998,20,FALSE)</f>
        <v>0.76470588235294112</v>
      </c>
      <c r="L138" s="50">
        <f>VLOOKUP($S138,AvgGoalStats!$A$3:$AE$998,21,FALSE)</f>
        <v>0.66666666666666663</v>
      </c>
      <c r="M138" s="50">
        <f>VLOOKUP($S138,AvgGoalStats!$A$3:$AE$998,23,FALSE)</f>
        <v>1.411764705882353</v>
      </c>
      <c r="N138" s="50">
        <f>VLOOKUP($S138,AvgGoalStats!$A$3:$AE$998,24,FALSE)</f>
        <v>1.3333333333333333</v>
      </c>
      <c r="O138" s="50">
        <f>VLOOKUP($S138,AvgGoalStats!$A$3:$AE$998,26,FALSE)</f>
        <v>0.6470588235294118</v>
      </c>
      <c r="P138" s="50">
        <f>VLOOKUP($S138,AvgGoalStats!$A$3:$AE$998,27,FALSE)</f>
        <v>0.77777777777777779</v>
      </c>
      <c r="Q138" s="50">
        <f>VLOOKUP($S138,AvgGoalStats!$A$3:$AE$998,29,FALSE)</f>
        <v>0.76470588235294112</v>
      </c>
      <c r="R138" s="50">
        <f>VLOOKUP($S138,AvgGoalStats!$A$3:$AE$998,30,FALSE)</f>
        <v>0.55555555555555558</v>
      </c>
      <c r="S138" s="53" t="str">
        <f>Fixtures!A138</f>
        <v>Freiburg</v>
      </c>
      <c r="T138" s="54">
        <f>Fixtures!D138</f>
        <v>43491</v>
      </c>
      <c r="U138" s="53" t="str">
        <f>Fixtures!B138</f>
        <v>Hoffenheim</v>
      </c>
      <c r="V138" s="51">
        <f>VLOOKUP($U138,AvgGoalStats!$A$3:$AE$998,5,FALSE)</f>
        <v>3.1764705882352939</v>
      </c>
      <c r="W138" s="50">
        <f>VLOOKUP($U138,AvgGoalStats!$A$3:$AE$998,7,FALSE)</f>
        <v>3.8571428571428572</v>
      </c>
      <c r="X138" s="50">
        <f>VLOOKUP($U138,AvgGoalStats!$A$3:$AE$998,8,FALSE)</f>
        <v>1.7058823529411764</v>
      </c>
      <c r="Y138" s="50">
        <f>VLOOKUP($U138,AvgGoalStats!$A$3:$AE$998,10,FALSE)</f>
        <v>2</v>
      </c>
      <c r="Z138" s="50">
        <f>VLOOKUP($U138,AvgGoalStats!$A$3:$AE$998,11,FALSE)</f>
        <v>1.4705882352941178</v>
      </c>
      <c r="AA138" s="50">
        <f>VLOOKUP($U138,AvgGoalStats!$A$3:$AE$998,13,FALSE)</f>
        <v>1.8571428571428572</v>
      </c>
      <c r="AB138" s="50">
        <f>VLOOKUP($U138,AvgGoalStats!$A$3:$AE$998,14,FALSE)</f>
        <v>1.0588235294117647</v>
      </c>
      <c r="AC138" s="50">
        <f>VLOOKUP($U138,AvgGoalStats!$A$3:$AE$998,16,FALSE)</f>
        <v>1.5714285714285714</v>
      </c>
      <c r="AD138" s="50">
        <f>VLOOKUP($U138,AvgGoalStats!$A$3:$AE$998,17,FALSE)</f>
        <v>0.41176470588235292</v>
      </c>
      <c r="AE138" s="50">
        <f>VLOOKUP($U138,AvgGoalStats!$A$3:$AE$998,19,FALSE)</f>
        <v>0.7142857142857143</v>
      </c>
      <c r="AF138" s="50">
        <f>VLOOKUP($U138,AvgGoalStats!$A$3:$AE$998,20,FALSE)</f>
        <v>0.6470588235294118</v>
      </c>
      <c r="AG138" s="50">
        <f>VLOOKUP($U138,AvgGoalStats!$A$3:$AE$998,22,FALSE)</f>
        <v>0.8571428571428571</v>
      </c>
      <c r="AH138" s="50">
        <f>VLOOKUP($U138,AvgGoalStats!$A$3:$AE$998,23,FALSE)</f>
        <v>2.1176470588235294</v>
      </c>
      <c r="AI138" s="50">
        <f>VLOOKUP($U138,AvgGoalStats!$A$3:$AE$998,25,FALSE)</f>
        <v>2.2857142857142856</v>
      </c>
      <c r="AJ138" s="50">
        <f>VLOOKUP($U138,AvgGoalStats!$A$3:$AE$998,26,FALSE)</f>
        <v>1.2941176470588236</v>
      </c>
      <c r="AK138" s="50">
        <f>VLOOKUP($U138,AvgGoalStats!$A$3:$AE$998,28,FALSE)</f>
        <v>1.2857142857142858</v>
      </c>
      <c r="AL138" s="50">
        <f>VLOOKUP($U138,AvgGoalStats!$A$3:$AE$998,29,FALSE)</f>
        <v>0.82352941176470584</v>
      </c>
      <c r="AM138" s="50">
        <f>VLOOKUP($U138,AvgGoalStats!$A$3:$AE$998,31,FALSE)</f>
        <v>1</v>
      </c>
    </row>
    <row r="139" spans="1:39" x14ac:dyDescent="0.3">
      <c r="A139" s="51">
        <f>VLOOKUP($S139,AvgGoalStats!$A$3:$AE$998,5,FALSE)</f>
        <v>2.4444444444444446</v>
      </c>
      <c r="B139" s="50">
        <f>VLOOKUP($S139,AvgGoalStats!$A$3:$AE$998,6,FALSE)</f>
        <v>2.1111111111111112</v>
      </c>
      <c r="C139" s="50">
        <f>VLOOKUP($S139,AvgGoalStats!$A$3:$AE$998,8,FALSE)</f>
        <v>1.1111111111111112</v>
      </c>
      <c r="D139" s="50">
        <f>VLOOKUP($S139,AvgGoalStats!$A$3:$AE$998,9,FALSE)</f>
        <v>1.1111111111111112</v>
      </c>
      <c r="E139" s="50">
        <f>VLOOKUP($S139,AvgGoalStats!$A$3:$AE$998,11,FALSE)</f>
        <v>1.3333333333333333</v>
      </c>
      <c r="F139" s="50">
        <f>VLOOKUP($S139,AvgGoalStats!$A$3:$AE$998,12,FALSE)</f>
        <v>1</v>
      </c>
      <c r="G139" s="50">
        <f>VLOOKUP($S139,AvgGoalStats!$A$3:$AE$998,14,FALSE)</f>
        <v>1.0555555555555556</v>
      </c>
      <c r="H139" s="50">
        <f>VLOOKUP($S139,AvgGoalStats!$A$3:$AE$998,15,FALSE)</f>
        <v>0.77777777777777779</v>
      </c>
      <c r="I139" s="50">
        <f>VLOOKUP($S139,AvgGoalStats!$A$3:$AE$998,17,FALSE)</f>
        <v>0.55555555555555558</v>
      </c>
      <c r="J139" s="50">
        <f>VLOOKUP($S139,AvgGoalStats!$A$3:$AE$998,18,FALSE)</f>
        <v>0.33333333333333331</v>
      </c>
      <c r="K139" s="50">
        <f>VLOOKUP($S139,AvgGoalStats!$A$3:$AE$998,20,FALSE)</f>
        <v>0.5</v>
      </c>
      <c r="L139" s="50">
        <f>VLOOKUP($S139,AvgGoalStats!$A$3:$AE$998,21,FALSE)</f>
        <v>0.44444444444444442</v>
      </c>
      <c r="M139" s="50">
        <f>VLOOKUP($S139,AvgGoalStats!$A$3:$AE$998,23,FALSE)</f>
        <v>1.3888888888888888</v>
      </c>
      <c r="N139" s="50">
        <f>VLOOKUP($S139,AvgGoalStats!$A$3:$AE$998,24,FALSE)</f>
        <v>1.3333333333333333</v>
      </c>
      <c r="O139" s="50">
        <f>VLOOKUP($S139,AvgGoalStats!$A$3:$AE$998,26,FALSE)</f>
        <v>0.55555555555555558</v>
      </c>
      <c r="P139" s="50">
        <f>VLOOKUP($S139,AvgGoalStats!$A$3:$AE$998,27,FALSE)</f>
        <v>0.77777777777777779</v>
      </c>
      <c r="Q139" s="50">
        <f>VLOOKUP($S139,AvgGoalStats!$A$3:$AE$998,29,FALSE)</f>
        <v>0.83333333333333337</v>
      </c>
      <c r="R139" s="50">
        <f>VLOOKUP($S139,AvgGoalStats!$A$3:$AE$998,30,FALSE)</f>
        <v>0.55555555555555558</v>
      </c>
      <c r="S139" s="53" t="str">
        <f>Fixtures!A139</f>
        <v>Mainz 05</v>
      </c>
      <c r="T139" s="54">
        <f>Fixtures!D139</f>
        <v>43491</v>
      </c>
      <c r="U139" s="53" t="str">
        <f>Fixtures!B139</f>
        <v>Nürnberg</v>
      </c>
      <c r="V139" s="51">
        <f>VLOOKUP($U139,AvgGoalStats!$A$3:$AE$998,5,FALSE)</f>
        <v>3.0588235294117645</v>
      </c>
      <c r="W139" s="50">
        <f>VLOOKUP($U139,AvgGoalStats!$A$3:$AE$998,7,FALSE)</f>
        <v>4</v>
      </c>
      <c r="X139" s="50">
        <f>VLOOKUP($U139,AvgGoalStats!$A$3:$AE$998,8,FALSE)</f>
        <v>0.82352941176470584</v>
      </c>
      <c r="Y139" s="50">
        <f>VLOOKUP($U139,AvgGoalStats!$A$3:$AE$998,10,FALSE)</f>
        <v>0.625</v>
      </c>
      <c r="Z139" s="50">
        <f>VLOOKUP($U139,AvgGoalStats!$A$3:$AE$998,11,FALSE)</f>
        <v>2.2352941176470589</v>
      </c>
      <c r="AA139" s="50">
        <f>VLOOKUP($U139,AvgGoalStats!$A$3:$AE$998,13,FALSE)</f>
        <v>3.375</v>
      </c>
      <c r="AB139" s="50">
        <f>VLOOKUP($U139,AvgGoalStats!$A$3:$AE$998,14,FALSE)</f>
        <v>1.1176470588235294</v>
      </c>
      <c r="AC139" s="50">
        <f>VLOOKUP($U139,AvgGoalStats!$A$3:$AE$998,16,FALSE)</f>
        <v>1.75</v>
      </c>
      <c r="AD139" s="50">
        <f>VLOOKUP($U139,AvgGoalStats!$A$3:$AE$998,17,FALSE)</f>
        <v>0.17647058823529413</v>
      </c>
      <c r="AE139" s="50">
        <f>VLOOKUP($U139,AvgGoalStats!$A$3:$AE$998,19,FALSE)</f>
        <v>0.125</v>
      </c>
      <c r="AF139" s="50">
        <f>VLOOKUP($U139,AvgGoalStats!$A$3:$AE$998,20,FALSE)</f>
        <v>0.94117647058823528</v>
      </c>
      <c r="AG139" s="50">
        <f>VLOOKUP($U139,AvgGoalStats!$A$3:$AE$998,22,FALSE)</f>
        <v>1.625</v>
      </c>
      <c r="AH139" s="50">
        <f>VLOOKUP($U139,AvgGoalStats!$A$3:$AE$998,23,FALSE)</f>
        <v>1.9411764705882353</v>
      </c>
      <c r="AI139" s="50">
        <f>VLOOKUP($U139,AvgGoalStats!$A$3:$AE$998,25,FALSE)</f>
        <v>2.25</v>
      </c>
      <c r="AJ139" s="50">
        <f>VLOOKUP($U139,AvgGoalStats!$A$3:$AE$998,26,FALSE)</f>
        <v>0.6470588235294118</v>
      </c>
      <c r="AK139" s="50">
        <f>VLOOKUP($U139,AvgGoalStats!$A$3:$AE$998,28,FALSE)</f>
        <v>0.5</v>
      </c>
      <c r="AL139" s="50">
        <f>VLOOKUP($U139,AvgGoalStats!$A$3:$AE$998,29,FALSE)</f>
        <v>1.2941176470588236</v>
      </c>
      <c r="AM139" s="50">
        <f>VLOOKUP($U139,AvgGoalStats!$A$3:$AE$998,31,FALSE)</f>
        <v>1.75</v>
      </c>
    </row>
    <row r="140" spans="1:39" hidden="1" x14ac:dyDescent="0.3">
      <c r="A140" s="51">
        <f>VLOOKUP($S140,AvgGoalStats!$A$3:$AE$998,5,FALSE)</f>
        <v>2.8823529411764706</v>
      </c>
      <c r="B140" s="50">
        <f>VLOOKUP($S140,AvgGoalStats!$A$3:$AE$998,6,FALSE)</f>
        <v>3</v>
      </c>
      <c r="C140" s="50">
        <f>VLOOKUP($S140,AvgGoalStats!$A$3:$AE$998,8,FALSE)</f>
        <v>1.588235294117647</v>
      </c>
      <c r="D140" s="50">
        <f>VLOOKUP($S140,AvgGoalStats!$A$3:$AE$998,9,FALSE)</f>
        <v>1.4444444444444444</v>
      </c>
      <c r="E140" s="50">
        <f>VLOOKUP($S140,AvgGoalStats!$A$3:$AE$998,11,FALSE)</f>
        <v>1.2941176470588236</v>
      </c>
      <c r="F140" s="50">
        <f>VLOOKUP($S140,AvgGoalStats!$A$3:$AE$998,12,FALSE)</f>
        <v>1.5555555555555556</v>
      </c>
      <c r="G140" s="50">
        <f>VLOOKUP($S140,AvgGoalStats!$A$3:$AE$998,14,FALSE)</f>
        <v>1.1764705882352942</v>
      </c>
      <c r="H140" s="50">
        <f>VLOOKUP($S140,AvgGoalStats!$A$3:$AE$998,15,FALSE)</f>
        <v>1.3333333333333333</v>
      </c>
      <c r="I140" s="50">
        <f>VLOOKUP($S140,AvgGoalStats!$A$3:$AE$998,17,FALSE)</f>
        <v>0.6470588235294118</v>
      </c>
      <c r="J140" s="50">
        <f>VLOOKUP($S140,AvgGoalStats!$A$3:$AE$998,18,FALSE)</f>
        <v>0.66666666666666663</v>
      </c>
      <c r="K140" s="50">
        <f>VLOOKUP($S140,AvgGoalStats!$A$3:$AE$998,20,FALSE)</f>
        <v>0.52941176470588236</v>
      </c>
      <c r="L140" s="50">
        <f>VLOOKUP($S140,AvgGoalStats!$A$3:$AE$998,21,FALSE)</f>
        <v>0.66666666666666663</v>
      </c>
      <c r="M140" s="50">
        <f>VLOOKUP($S140,AvgGoalStats!$A$3:$AE$998,23,FALSE)</f>
        <v>1.7058823529411764</v>
      </c>
      <c r="N140" s="50">
        <f>VLOOKUP($S140,AvgGoalStats!$A$3:$AE$998,24,FALSE)</f>
        <v>1.6666666666666667</v>
      </c>
      <c r="O140" s="50">
        <f>VLOOKUP($S140,AvgGoalStats!$A$3:$AE$998,26,FALSE)</f>
        <v>0.94117647058823528</v>
      </c>
      <c r="P140" s="50">
        <f>VLOOKUP($S140,AvgGoalStats!$A$3:$AE$998,27,FALSE)</f>
        <v>0.77777777777777779</v>
      </c>
      <c r="Q140" s="50">
        <f>VLOOKUP($S140,AvgGoalStats!$A$3:$AE$998,29,FALSE)</f>
        <v>0.76470588235294112</v>
      </c>
      <c r="R140" s="50">
        <f>VLOOKUP($S140,AvgGoalStats!$A$3:$AE$998,30,FALSE)</f>
        <v>0.88888888888888884</v>
      </c>
      <c r="S140" s="53" t="str">
        <f>Fixtures!A140</f>
        <v>Wolfsburg</v>
      </c>
      <c r="T140" s="54">
        <f>Fixtures!D140</f>
        <v>43491</v>
      </c>
      <c r="U140" s="53" t="str">
        <f>Fixtures!B140</f>
        <v>Bayer Leverkusen</v>
      </c>
      <c r="V140" s="51">
        <f>VLOOKUP($U140,AvgGoalStats!$A$3:$AE$998,5,FALSE)</f>
        <v>3</v>
      </c>
      <c r="W140" s="50">
        <f>VLOOKUP($U140,AvgGoalStats!$A$3:$AE$998,7,FALSE)</f>
        <v>3.125</v>
      </c>
      <c r="X140" s="50">
        <f>VLOOKUP($U140,AvgGoalStats!$A$3:$AE$998,8,FALSE)</f>
        <v>1.5</v>
      </c>
      <c r="Y140" s="50">
        <f>VLOOKUP($U140,AvgGoalStats!$A$3:$AE$998,10,FALSE)</f>
        <v>1.5</v>
      </c>
      <c r="Z140" s="50">
        <f>VLOOKUP($U140,AvgGoalStats!$A$3:$AE$998,11,FALSE)</f>
        <v>1.5</v>
      </c>
      <c r="AA140" s="50">
        <f>VLOOKUP($U140,AvgGoalStats!$A$3:$AE$998,13,FALSE)</f>
        <v>1.625</v>
      </c>
      <c r="AB140" s="50">
        <f>VLOOKUP($U140,AvgGoalStats!$A$3:$AE$998,14,FALSE)</f>
        <v>1.3125</v>
      </c>
      <c r="AC140" s="50">
        <f>VLOOKUP($U140,AvgGoalStats!$A$3:$AE$998,16,FALSE)</f>
        <v>1.375</v>
      </c>
      <c r="AD140" s="50">
        <f>VLOOKUP($U140,AvgGoalStats!$A$3:$AE$998,17,FALSE)</f>
        <v>0.8125</v>
      </c>
      <c r="AE140" s="50">
        <f>VLOOKUP($U140,AvgGoalStats!$A$3:$AE$998,19,FALSE)</f>
        <v>0.875</v>
      </c>
      <c r="AF140" s="50">
        <f>VLOOKUP($U140,AvgGoalStats!$A$3:$AE$998,20,FALSE)</f>
        <v>0.5</v>
      </c>
      <c r="AG140" s="50">
        <f>VLOOKUP($U140,AvgGoalStats!$A$3:$AE$998,22,FALSE)</f>
        <v>0.5</v>
      </c>
      <c r="AH140" s="50">
        <f>VLOOKUP($U140,AvgGoalStats!$A$3:$AE$998,23,FALSE)</f>
        <v>1.6875</v>
      </c>
      <c r="AI140" s="50">
        <f>VLOOKUP($U140,AvgGoalStats!$A$3:$AE$998,25,FALSE)</f>
        <v>1.75</v>
      </c>
      <c r="AJ140" s="50">
        <f>VLOOKUP($U140,AvgGoalStats!$A$3:$AE$998,26,FALSE)</f>
        <v>0.6875</v>
      </c>
      <c r="AK140" s="50">
        <f>VLOOKUP($U140,AvgGoalStats!$A$3:$AE$998,28,FALSE)</f>
        <v>0.625</v>
      </c>
      <c r="AL140" s="50">
        <f>VLOOKUP($U140,AvgGoalStats!$A$3:$AE$998,29,FALSE)</f>
        <v>1</v>
      </c>
      <c r="AM140" s="50">
        <f>VLOOKUP($U140,AvgGoalStats!$A$3:$AE$998,31,FALSE)</f>
        <v>1.125</v>
      </c>
    </row>
    <row r="141" spans="1:39" hidden="1" x14ac:dyDescent="0.3">
      <c r="A141" s="51">
        <f>VLOOKUP($S141,AvgGoalStats!$A$3:$AE$998,5,FALSE)</f>
        <v>3</v>
      </c>
      <c r="B141" s="50">
        <f>VLOOKUP($S141,AvgGoalStats!$A$3:$AE$998,6,FALSE)</f>
        <v>3</v>
      </c>
      <c r="C141" s="50">
        <f>VLOOKUP($S141,AvgGoalStats!$A$3:$AE$998,8,FALSE)</f>
        <v>1.3703703703703705</v>
      </c>
      <c r="D141" s="50">
        <f>VLOOKUP($S141,AvgGoalStats!$A$3:$AE$998,9,FALSE)</f>
        <v>1.7142857142857142</v>
      </c>
      <c r="E141" s="50">
        <f>VLOOKUP($S141,AvgGoalStats!$A$3:$AE$998,11,FALSE)</f>
        <v>1.6296296296296295</v>
      </c>
      <c r="F141" s="50">
        <f>VLOOKUP($S141,AvgGoalStats!$A$3:$AE$998,12,FALSE)</f>
        <v>1.2857142857142858</v>
      </c>
      <c r="G141" s="50">
        <f>VLOOKUP($S141,AvgGoalStats!$A$3:$AE$998,14,FALSE)</f>
        <v>1.4814814814814814</v>
      </c>
      <c r="H141" s="50">
        <f>VLOOKUP($S141,AvgGoalStats!$A$3:$AE$998,15,FALSE)</f>
        <v>1.4285714285714286</v>
      </c>
      <c r="I141" s="50">
        <f>VLOOKUP($S141,AvgGoalStats!$A$3:$AE$998,17,FALSE)</f>
        <v>0.7407407407407407</v>
      </c>
      <c r="J141" s="50">
        <f>VLOOKUP($S141,AvgGoalStats!$A$3:$AE$998,18,FALSE)</f>
        <v>0.8571428571428571</v>
      </c>
      <c r="K141" s="50">
        <f>VLOOKUP($S141,AvgGoalStats!$A$3:$AE$998,20,FALSE)</f>
        <v>0.7407407407407407</v>
      </c>
      <c r="L141" s="50">
        <f>VLOOKUP($S141,AvgGoalStats!$A$3:$AE$998,21,FALSE)</f>
        <v>0.5714285714285714</v>
      </c>
      <c r="M141" s="50">
        <f>VLOOKUP($S141,AvgGoalStats!$A$3:$AE$998,23,FALSE)</f>
        <v>1.5185185185185186</v>
      </c>
      <c r="N141" s="50">
        <f>VLOOKUP($S141,AvgGoalStats!$A$3:$AE$998,24,FALSE)</f>
        <v>1.5714285714285714</v>
      </c>
      <c r="O141" s="50">
        <f>VLOOKUP($S141,AvgGoalStats!$A$3:$AE$998,26,FALSE)</f>
        <v>0.62962962962962965</v>
      </c>
      <c r="P141" s="50">
        <f>VLOOKUP($S141,AvgGoalStats!$A$3:$AE$998,27,FALSE)</f>
        <v>0.8571428571428571</v>
      </c>
      <c r="Q141" s="50">
        <f>VLOOKUP($S141,AvgGoalStats!$A$3:$AE$998,29,FALSE)</f>
        <v>0.88888888888888884</v>
      </c>
      <c r="R141" s="50">
        <f>VLOOKUP($S141,AvgGoalStats!$A$3:$AE$998,30,FALSE)</f>
        <v>0.7142857142857143</v>
      </c>
      <c r="S141" s="53" t="str">
        <f>Fixtures!A141</f>
        <v>Bromley</v>
      </c>
      <c r="T141" s="54">
        <f>Fixtures!D141</f>
        <v>43491</v>
      </c>
      <c r="U141" s="53" t="str">
        <f>Fixtures!B141</f>
        <v>Eastleigh</v>
      </c>
      <c r="V141" s="51">
        <f>VLOOKUP($U141,AvgGoalStats!$A$3:$AE$998,5,FALSE)</f>
        <v>2.4615384615384617</v>
      </c>
      <c r="W141" s="50">
        <f>VLOOKUP($U141,AvgGoalStats!$A$3:$AE$998,7,FALSE)</f>
        <v>2.6923076923076925</v>
      </c>
      <c r="X141" s="50">
        <f>VLOOKUP($U141,AvgGoalStats!$A$3:$AE$998,8,FALSE)</f>
        <v>1.1923076923076923</v>
      </c>
      <c r="Y141" s="50">
        <f>VLOOKUP($U141,AvgGoalStats!$A$3:$AE$998,10,FALSE)</f>
        <v>1.2307692307692308</v>
      </c>
      <c r="Z141" s="50">
        <f>VLOOKUP($U141,AvgGoalStats!$A$3:$AE$998,11,FALSE)</f>
        <v>1.2692307692307692</v>
      </c>
      <c r="AA141" s="50">
        <f>VLOOKUP($U141,AvgGoalStats!$A$3:$AE$998,13,FALSE)</f>
        <v>1.4615384615384615</v>
      </c>
      <c r="AB141" s="50">
        <f>VLOOKUP($U141,AvgGoalStats!$A$3:$AE$998,14,FALSE)</f>
        <v>1.1538461538461537</v>
      </c>
      <c r="AC141" s="50">
        <f>VLOOKUP($U141,AvgGoalStats!$A$3:$AE$998,16,FALSE)</f>
        <v>1.2307692307692308</v>
      </c>
      <c r="AD141" s="50">
        <f>VLOOKUP($U141,AvgGoalStats!$A$3:$AE$998,17,FALSE)</f>
        <v>0.53846153846153844</v>
      </c>
      <c r="AE141" s="50">
        <f>VLOOKUP($U141,AvgGoalStats!$A$3:$AE$998,19,FALSE)</f>
        <v>0.61538461538461542</v>
      </c>
      <c r="AF141" s="50">
        <f>VLOOKUP($U141,AvgGoalStats!$A$3:$AE$998,20,FALSE)</f>
        <v>0.61538461538461542</v>
      </c>
      <c r="AG141" s="50">
        <f>VLOOKUP($U141,AvgGoalStats!$A$3:$AE$998,22,FALSE)</f>
        <v>0.61538461538461542</v>
      </c>
      <c r="AH141" s="50">
        <f>VLOOKUP($U141,AvgGoalStats!$A$3:$AE$998,23,FALSE)</f>
        <v>1.3076923076923077</v>
      </c>
      <c r="AI141" s="50">
        <f>VLOOKUP($U141,AvgGoalStats!$A$3:$AE$998,25,FALSE)</f>
        <v>1.4615384615384615</v>
      </c>
      <c r="AJ141" s="50">
        <f>VLOOKUP($U141,AvgGoalStats!$A$3:$AE$998,26,FALSE)</f>
        <v>0.65384615384615385</v>
      </c>
      <c r="AK141" s="50">
        <f>VLOOKUP($U141,AvgGoalStats!$A$3:$AE$998,28,FALSE)</f>
        <v>0.61538461538461542</v>
      </c>
      <c r="AL141" s="50">
        <f>VLOOKUP($U141,AvgGoalStats!$A$3:$AE$998,29,FALSE)</f>
        <v>0.65384615384615385</v>
      </c>
      <c r="AM141" s="50">
        <f>VLOOKUP($U141,AvgGoalStats!$A$3:$AE$998,31,FALSE)</f>
        <v>0.84615384615384615</v>
      </c>
    </row>
    <row r="142" spans="1:39" hidden="1" x14ac:dyDescent="0.3">
      <c r="A142" s="51">
        <f>VLOOKUP($S142,AvgGoalStats!$A$3:$AE$998,5,FALSE)</f>
        <v>2.3199999999999998</v>
      </c>
      <c r="B142" s="50">
        <f>VLOOKUP($S142,AvgGoalStats!$A$3:$AE$998,6,FALSE)</f>
        <v>2.2142857142857144</v>
      </c>
      <c r="C142" s="50">
        <f>VLOOKUP($S142,AvgGoalStats!$A$3:$AE$998,8,FALSE)</f>
        <v>1.04</v>
      </c>
      <c r="D142" s="50">
        <f>VLOOKUP($S142,AvgGoalStats!$A$3:$AE$998,9,FALSE)</f>
        <v>0.9285714285714286</v>
      </c>
      <c r="E142" s="50">
        <f>VLOOKUP($S142,AvgGoalStats!$A$3:$AE$998,11,FALSE)</f>
        <v>1.28</v>
      </c>
      <c r="F142" s="50">
        <f>VLOOKUP($S142,AvgGoalStats!$A$3:$AE$998,12,FALSE)</f>
        <v>1.2857142857142858</v>
      </c>
      <c r="G142" s="50">
        <f>VLOOKUP($S142,AvgGoalStats!$A$3:$AE$998,14,FALSE)</f>
        <v>1.04</v>
      </c>
      <c r="H142" s="50">
        <f>VLOOKUP($S142,AvgGoalStats!$A$3:$AE$998,15,FALSE)</f>
        <v>1</v>
      </c>
      <c r="I142" s="50">
        <f>VLOOKUP($S142,AvgGoalStats!$A$3:$AE$998,17,FALSE)</f>
        <v>0.32</v>
      </c>
      <c r="J142" s="50">
        <f>VLOOKUP($S142,AvgGoalStats!$A$3:$AE$998,18,FALSE)</f>
        <v>0.21428571428571427</v>
      </c>
      <c r="K142" s="50">
        <f>VLOOKUP($S142,AvgGoalStats!$A$3:$AE$998,20,FALSE)</f>
        <v>0.72</v>
      </c>
      <c r="L142" s="50">
        <f>VLOOKUP($S142,AvgGoalStats!$A$3:$AE$998,21,FALSE)</f>
        <v>0.7857142857142857</v>
      </c>
      <c r="M142" s="50">
        <f>VLOOKUP($S142,AvgGoalStats!$A$3:$AE$998,23,FALSE)</f>
        <v>1.28</v>
      </c>
      <c r="N142" s="50">
        <f>VLOOKUP($S142,AvgGoalStats!$A$3:$AE$998,24,FALSE)</f>
        <v>1.2142857142857142</v>
      </c>
      <c r="O142" s="50">
        <f>VLOOKUP($S142,AvgGoalStats!$A$3:$AE$998,26,FALSE)</f>
        <v>0.72</v>
      </c>
      <c r="P142" s="50">
        <f>VLOOKUP($S142,AvgGoalStats!$A$3:$AE$998,27,FALSE)</f>
        <v>0.7142857142857143</v>
      </c>
      <c r="Q142" s="50">
        <f>VLOOKUP($S142,AvgGoalStats!$A$3:$AE$998,29,FALSE)</f>
        <v>0.56000000000000005</v>
      </c>
      <c r="R142" s="50">
        <f>VLOOKUP($S142,AvgGoalStats!$A$3:$AE$998,30,FALSE)</f>
        <v>0.5</v>
      </c>
      <c r="S142" s="53" t="str">
        <f>Fixtures!A142</f>
        <v>Chesterfield</v>
      </c>
      <c r="T142" s="54">
        <f>Fixtures!D142</f>
        <v>43491</v>
      </c>
      <c r="U142" s="53" t="str">
        <f>Fixtures!B142</f>
        <v>Barrow</v>
      </c>
      <c r="V142" s="51">
        <f>VLOOKUP($U142,AvgGoalStats!$A$3:$AE$998,5,FALSE)</f>
        <v>2</v>
      </c>
      <c r="W142" s="50">
        <f>VLOOKUP($U142,AvgGoalStats!$A$3:$AE$998,7,FALSE)</f>
        <v>2.0833333333333335</v>
      </c>
      <c r="X142" s="50">
        <f>VLOOKUP($U142,AvgGoalStats!$A$3:$AE$998,8,FALSE)</f>
        <v>0.95833333333333337</v>
      </c>
      <c r="Y142" s="50">
        <f>VLOOKUP($U142,AvgGoalStats!$A$3:$AE$998,10,FALSE)</f>
        <v>0.91666666666666663</v>
      </c>
      <c r="Z142" s="50">
        <f>VLOOKUP($U142,AvgGoalStats!$A$3:$AE$998,11,FALSE)</f>
        <v>1.0416666666666667</v>
      </c>
      <c r="AA142" s="50">
        <f>VLOOKUP($U142,AvgGoalStats!$A$3:$AE$998,13,FALSE)</f>
        <v>1.1666666666666667</v>
      </c>
      <c r="AB142" s="50">
        <f>VLOOKUP($U142,AvgGoalStats!$A$3:$AE$998,14,FALSE)</f>
        <v>0.66666666666666663</v>
      </c>
      <c r="AC142" s="50">
        <f>VLOOKUP($U142,AvgGoalStats!$A$3:$AE$998,16,FALSE)</f>
        <v>0.5</v>
      </c>
      <c r="AD142" s="50">
        <f>VLOOKUP($U142,AvgGoalStats!$A$3:$AE$998,17,FALSE)</f>
        <v>0.33333333333333331</v>
      </c>
      <c r="AE142" s="50">
        <f>VLOOKUP($U142,AvgGoalStats!$A$3:$AE$998,19,FALSE)</f>
        <v>0.25</v>
      </c>
      <c r="AF142" s="50">
        <f>VLOOKUP($U142,AvgGoalStats!$A$3:$AE$998,20,FALSE)</f>
        <v>0.33333333333333331</v>
      </c>
      <c r="AG142" s="50">
        <f>VLOOKUP($U142,AvgGoalStats!$A$3:$AE$998,22,FALSE)</f>
        <v>0.25</v>
      </c>
      <c r="AH142" s="50">
        <f>VLOOKUP($U142,AvgGoalStats!$A$3:$AE$998,23,FALSE)</f>
        <v>1.3333333333333333</v>
      </c>
      <c r="AI142" s="50">
        <f>VLOOKUP($U142,AvgGoalStats!$A$3:$AE$998,25,FALSE)</f>
        <v>1.5833333333333333</v>
      </c>
      <c r="AJ142" s="50">
        <f>VLOOKUP($U142,AvgGoalStats!$A$3:$AE$998,26,FALSE)</f>
        <v>0.625</v>
      </c>
      <c r="AK142" s="50">
        <f>VLOOKUP($U142,AvgGoalStats!$A$3:$AE$998,28,FALSE)</f>
        <v>0.66666666666666663</v>
      </c>
      <c r="AL142" s="50">
        <f>VLOOKUP($U142,AvgGoalStats!$A$3:$AE$998,29,FALSE)</f>
        <v>0.70833333333333337</v>
      </c>
      <c r="AM142" s="50">
        <f>VLOOKUP($U142,AvgGoalStats!$A$3:$AE$998,31,FALSE)</f>
        <v>0.91666666666666663</v>
      </c>
    </row>
    <row r="143" spans="1:39" hidden="1" x14ac:dyDescent="0.3">
      <c r="A143" s="51">
        <f>VLOOKUP($S143,AvgGoalStats!$A$3:$AE$998,5,FALSE)</f>
        <v>2.52</v>
      </c>
      <c r="B143" s="50">
        <f>VLOOKUP($S143,AvgGoalStats!$A$3:$AE$998,6,FALSE)</f>
        <v>2.9333333333333331</v>
      </c>
      <c r="C143" s="50">
        <f>VLOOKUP($S143,AvgGoalStats!$A$3:$AE$998,8,FALSE)</f>
        <v>1.24</v>
      </c>
      <c r="D143" s="50">
        <f>VLOOKUP($S143,AvgGoalStats!$A$3:$AE$998,9,FALSE)</f>
        <v>1.4666666666666666</v>
      </c>
      <c r="E143" s="50">
        <f>VLOOKUP($S143,AvgGoalStats!$A$3:$AE$998,11,FALSE)</f>
        <v>1.28</v>
      </c>
      <c r="F143" s="50">
        <f>VLOOKUP($S143,AvgGoalStats!$A$3:$AE$998,12,FALSE)</f>
        <v>1.4666666666666666</v>
      </c>
      <c r="G143" s="50">
        <f>VLOOKUP($S143,AvgGoalStats!$A$3:$AE$998,14,FALSE)</f>
        <v>1.28</v>
      </c>
      <c r="H143" s="50">
        <f>VLOOKUP($S143,AvgGoalStats!$A$3:$AE$998,15,FALSE)</f>
        <v>1.4</v>
      </c>
      <c r="I143" s="50">
        <f>VLOOKUP($S143,AvgGoalStats!$A$3:$AE$998,17,FALSE)</f>
        <v>0.64</v>
      </c>
      <c r="J143" s="50">
        <f>VLOOKUP($S143,AvgGoalStats!$A$3:$AE$998,18,FALSE)</f>
        <v>0.66666666666666663</v>
      </c>
      <c r="K143" s="50">
        <f>VLOOKUP($S143,AvgGoalStats!$A$3:$AE$998,20,FALSE)</f>
        <v>0.64</v>
      </c>
      <c r="L143" s="50">
        <f>VLOOKUP($S143,AvgGoalStats!$A$3:$AE$998,21,FALSE)</f>
        <v>0.73333333333333328</v>
      </c>
      <c r="M143" s="50">
        <f>VLOOKUP($S143,AvgGoalStats!$A$3:$AE$998,23,FALSE)</f>
        <v>1.24</v>
      </c>
      <c r="N143" s="50">
        <f>VLOOKUP($S143,AvgGoalStats!$A$3:$AE$998,24,FALSE)</f>
        <v>1.5333333333333334</v>
      </c>
      <c r="O143" s="50">
        <f>VLOOKUP($S143,AvgGoalStats!$A$3:$AE$998,26,FALSE)</f>
        <v>0.6</v>
      </c>
      <c r="P143" s="50">
        <f>VLOOKUP($S143,AvgGoalStats!$A$3:$AE$998,27,FALSE)</f>
        <v>0.8</v>
      </c>
      <c r="Q143" s="50">
        <f>VLOOKUP($S143,AvgGoalStats!$A$3:$AE$998,29,FALSE)</f>
        <v>0.64</v>
      </c>
      <c r="R143" s="50">
        <f>VLOOKUP($S143,AvgGoalStats!$A$3:$AE$998,30,FALSE)</f>
        <v>0.73333333333333328</v>
      </c>
      <c r="S143" s="53" t="str">
        <f>Fixtures!A143</f>
        <v>Dagenham &amp; Redbridge</v>
      </c>
      <c r="T143" s="54">
        <f>Fixtures!D143</f>
        <v>43491</v>
      </c>
      <c r="U143" s="53" t="str">
        <f>Fixtures!B143</f>
        <v>Aldershot Town</v>
      </c>
      <c r="V143" s="51">
        <f>VLOOKUP($U143,AvgGoalStats!$A$3:$AE$998,5,FALSE)</f>
        <v>2.4230769230769229</v>
      </c>
      <c r="W143" s="50">
        <f>VLOOKUP($U143,AvgGoalStats!$A$3:$AE$998,7,FALSE)</f>
        <v>3.0714285714285716</v>
      </c>
      <c r="X143" s="50">
        <f>VLOOKUP($U143,AvgGoalStats!$A$3:$AE$998,8,FALSE)</f>
        <v>0.65384615384615385</v>
      </c>
      <c r="Y143" s="50">
        <f>VLOOKUP($U143,AvgGoalStats!$A$3:$AE$998,10,FALSE)</f>
        <v>0.7142857142857143</v>
      </c>
      <c r="Z143" s="50">
        <f>VLOOKUP($U143,AvgGoalStats!$A$3:$AE$998,11,FALSE)</f>
        <v>1.7692307692307692</v>
      </c>
      <c r="AA143" s="50">
        <f>VLOOKUP($U143,AvgGoalStats!$A$3:$AE$998,13,FALSE)</f>
        <v>2.3571428571428572</v>
      </c>
      <c r="AB143" s="50">
        <f>VLOOKUP($U143,AvgGoalStats!$A$3:$AE$998,14,FALSE)</f>
        <v>1.1538461538461537</v>
      </c>
      <c r="AC143" s="50">
        <f>VLOOKUP($U143,AvgGoalStats!$A$3:$AE$998,16,FALSE)</f>
        <v>1.5714285714285714</v>
      </c>
      <c r="AD143" s="50">
        <f>VLOOKUP($U143,AvgGoalStats!$A$3:$AE$998,17,FALSE)</f>
        <v>0.34615384615384615</v>
      </c>
      <c r="AE143" s="50">
        <f>VLOOKUP($U143,AvgGoalStats!$A$3:$AE$998,19,FALSE)</f>
        <v>0.42857142857142855</v>
      </c>
      <c r="AF143" s="50">
        <f>VLOOKUP($U143,AvgGoalStats!$A$3:$AE$998,20,FALSE)</f>
        <v>0.80769230769230771</v>
      </c>
      <c r="AG143" s="50">
        <f>VLOOKUP($U143,AvgGoalStats!$A$3:$AE$998,22,FALSE)</f>
        <v>1.1428571428571428</v>
      </c>
      <c r="AH143" s="50">
        <f>VLOOKUP($U143,AvgGoalStats!$A$3:$AE$998,23,FALSE)</f>
        <v>1.2692307692307692</v>
      </c>
      <c r="AI143" s="50">
        <f>VLOOKUP($U143,AvgGoalStats!$A$3:$AE$998,25,FALSE)</f>
        <v>1.5</v>
      </c>
      <c r="AJ143" s="50">
        <f>VLOOKUP($U143,AvgGoalStats!$A$3:$AE$998,26,FALSE)</f>
        <v>0.30769230769230771</v>
      </c>
      <c r="AK143" s="50">
        <f>VLOOKUP($U143,AvgGoalStats!$A$3:$AE$998,28,FALSE)</f>
        <v>0.2857142857142857</v>
      </c>
      <c r="AL143" s="50">
        <f>VLOOKUP($U143,AvgGoalStats!$A$3:$AE$998,29,FALSE)</f>
        <v>0.96153846153846156</v>
      </c>
      <c r="AM143" s="50">
        <f>VLOOKUP($U143,AvgGoalStats!$A$3:$AE$998,31,FALSE)</f>
        <v>1.2142857142857142</v>
      </c>
    </row>
    <row r="144" spans="1:39" hidden="1" x14ac:dyDescent="0.3">
      <c r="A144" s="51">
        <f>VLOOKUP($S144,AvgGoalStats!$A$3:$AE$998,5,FALSE)</f>
        <v>1.8333333333333333</v>
      </c>
      <c r="B144" s="50">
        <f>VLOOKUP($S144,AvgGoalStats!$A$3:$AE$998,6,FALSE)</f>
        <v>1.6153846153846154</v>
      </c>
      <c r="C144" s="50">
        <f>VLOOKUP($S144,AvgGoalStats!$A$3:$AE$998,8,FALSE)</f>
        <v>0.95833333333333337</v>
      </c>
      <c r="D144" s="50">
        <f>VLOOKUP($S144,AvgGoalStats!$A$3:$AE$998,9,FALSE)</f>
        <v>1</v>
      </c>
      <c r="E144" s="50">
        <f>VLOOKUP($S144,AvgGoalStats!$A$3:$AE$998,11,FALSE)</f>
        <v>0.875</v>
      </c>
      <c r="F144" s="50">
        <f>VLOOKUP($S144,AvgGoalStats!$A$3:$AE$998,12,FALSE)</f>
        <v>0.61538461538461542</v>
      </c>
      <c r="G144" s="50">
        <f>VLOOKUP($S144,AvgGoalStats!$A$3:$AE$998,14,FALSE)</f>
        <v>0.5</v>
      </c>
      <c r="H144" s="50">
        <f>VLOOKUP($S144,AvgGoalStats!$A$3:$AE$998,15,FALSE)</f>
        <v>0.53846153846153844</v>
      </c>
      <c r="I144" s="50">
        <f>VLOOKUP($S144,AvgGoalStats!$A$3:$AE$998,17,FALSE)</f>
        <v>0.25</v>
      </c>
      <c r="J144" s="50">
        <f>VLOOKUP($S144,AvgGoalStats!$A$3:$AE$998,18,FALSE)</f>
        <v>0.38461538461538464</v>
      </c>
      <c r="K144" s="50">
        <f>VLOOKUP($S144,AvgGoalStats!$A$3:$AE$998,20,FALSE)</f>
        <v>0.25</v>
      </c>
      <c r="L144" s="50">
        <f>VLOOKUP($S144,AvgGoalStats!$A$3:$AE$998,21,FALSE)</f>
        <v>0.15384615384615385</v>
      </c>
      <c r="M144" s="50">
        <f>VLOOKUP($S144,AvgGoalStats!$A$3:$AE$998,23,FALSE)</f>
        <v>1.3333333333333333</v>
      </c>
      <c r="N144" s="50">
        <f>VLOOKUP($S144,AvgGoalStats!$A$3:$AE$998,24,FALSE)</f>
        <v>1.0769230769230769</v>
      </c>
      <c r="O144" s="50">
        <f>VLOOKUP($S144,AvgGoalStats!$A$3:$AE$998,26,FALSE)</f>
        <v>0.70833333333333337</v>
      </c>
      <c r="P144" s="50">
        <f>VLOOKUP($S144,AvgGoalStats!$A$3:$AE$998,27,FALSE)</f>
        <v>0.61538461538461542</v>
      </c>
      <c r="Q144" s="50">
        <f>VLOOKUP($S144,AvgGoalStats!$A$3:$AE$998,29,FALSE)</f>
        <v>0.625</v>
      </c>
      <c r="R144" s="50">
        <f>VLOOKUP($S144,AvgGoalStats!$A$3:$AE$998,30,FALSE)</f>
        <v>0.46153846153846156</v>
      </c>
      <c r="S144" s="53" t="str">
        <f>Fixtures!A144</f>
        <v>Halifax Town</v>
      </c>
      <c r="T144" s="54">
        <f>Fixtures!D144</f>
        <v>43491</v>
      </c>
      <c r="U144" s="53" t="str">
        <f>Fixtures!B144</f>
        <v>Salford City</v>
      </c>
      <c r="V144" s="51">
        <f>VLOOKUP($U144,AvgGoalStats!$A$3:$AE$998,5,FALSE)</f>
        <v>2.8888888888888888</v>
      </c>
      <c r="W144" s="50">
        <f>VLOOKUP($U144,AvgGoalStats!$A$3:$AE$998,7,FALSE)</f>
        <v>2.6923076923076925</v>
      </c>
      <c r="X144" s="50">
        <f>VLOOKUP($U144,AvgGoalStats!$A$3:$AE$998,8,FALSE)</f>
        <v>1.8148148148148149</v>
      </c>
      <c r="Y144" s="50">
        <f>VLOOKUP($U144,AvgGoalStats!$A$3:$AE$998,10,FALSE)</f>
        <v>1.4615384615384615</v>
      </c>
      <c r="Z144" s="50">
        <f>VLOOKUP($U144,AvgGoalStats!$A$3:$AE$998,11,FALSE)</f>
        <v>1.0740740740740742</v>
      </c>
      <c r="AA144" s="50">
        <f>VLOOKUP($U144,AvgGoalStats!$A$3:$AE$998,13,FALSE)</f>
        <v>1.2307692307692308</v>
      </c>
      <c r="AB144" s="50">
        <f>VLOOKUP($U144,AvgGoalStats!$A$3:$AE$998,14,FALSE)</f>
        <v>1.5185185185185186</v>
      </c>
      <c r="AC144" s="50">
        <f>VLOOKUP($U144,AvgGoalStats!$A$3:$AE$998,16,FALSE)</f>
        <v>1.4615384615384615</v>
      </c>
      <c r="AD144" s="50">
        <f>VLOOKUP($U144,AvgGoalStats!$A$3:$AE$998,17,FALSE)</f>
        <v>0.92592592592592593</v>
      </c>
      <c r="AE144" s="50">
        <f>VLOOKUP($U144,AvgGoalStats!$A$3:$AE$998,19,FALSE)</f>
        <v>0.76923076923076927</v>
      </c>
      <c r="AF144" s="50">
        <f>VLOOKUP($U144,AvgGoalStats!$A$3:$AE$998,20,FALSE)</f>
        <v>0.59259259259259256</v>
      </c>
      <c r="AG144" s="50">
        <f>VLOOKUP($U144,AvgGoalStats!$A$3:$AE$998,22,FALSE)</f>
        <v>0.69230769230769229</v>
      </c>
      <c r="AH144" s="50">
        <f>VLOOKUP($U144,AvgGoalStats!$A$3:$AE$998,23,FALSE)</f>
        <v>1.3703703703703705</v>
      </c>
      <c r="AI144" s="50">
        <f>VLOOKUP($U144,AvgGoalStats!$A$3:$AE$998,25,FALSE)</f>
        <v>1.2307692307692308</v>
      </c>
      <c r="AJ144" s="50">
        <f>VLOOKUP($U144,AvgGoalStats!$A$3:$AE$998,26,FALSE)</f>
        <v>0.88888888888888884</v>
      </c>
      <c r="AK144" s="50">
        <f>VLOOKUP($U144,AvgGoalStats!$A$3:$AE$998,28,FALSE)</f>
        <v>0.69230769230769229</v>
      </c>
      <c r="AL144" s="50">
        <f>VLOOKUP($U144,AvgGoalStats!$A$3:$AE$998,29,FALSE)</f>
        <v>0.48148148148148145</v>
      </c>
      <c r="AM144" s="50">
        <f>VLOOKUP($U144,AvgGoalStats!$A$3:$AE$998,31,FALSE)</f>
        <v>0.53846153846153844</v>
      </c>
    </row>
    <row r="145" spans="1:39" hidden="1" x14ac:dyDescent="0.3">
      <c r="A145" s="51">
        <f>VLOOKUP($S145,AvgGoalStats!$A$3:$AE$998,5,FALSE)</f>
        <v>2.2962962962962963</v>
      </c>
      <c r="B145" s="50">
        <f>VLOOKUP($S145,AvgGoalStats!$A$3:$AE$998,6,FALSE)</f>
        <v>2.1538461538461537</v>
      </c>
      <c r="C145" s="50">
        <f>VLOOKUP($S145,AvgGoalStats!$A$3:$AE$998,8,FALSE)</f>
        <v>1.2962962962962963</v>
      </c>
      <c r="D145" s="50">
        <f>VLOOKUP($S145,AvgGoalStats!$A$3:$AE$998,9,FALSE)</f>
        <v>1.2307692307692308</v>
      </c>
      <c r="E145" s="50">
        <f>VLOOKUP($S145,AvgGoalStats!$A$3:$AE$998,11,FALSE)</f>
        <v>1</v>
      </c>
      <c r="F145" s="50">
        <f>VLOOKUP($S145,AvgGoalStats!$A$3:$AE$998,12,FALSE)</f>
        <v>0.92307692307692313</v>
      </c>
      <c r="G145" s="50">
        <f>VLOOKUP($S145,AvgGoalStats!$A$3:$AE$998,14,FALSE)</f>
        <v>1</v>
      </c>
      <c r="H145" s="50">
        <f>VLOOKUP($S145,AvgGoalStats!$A$3:$AE$998,15,FALSE)</f>
        <v>1</v>
      </c>
      <c r="I145" s="50">
        <f>VLOOKUP($S145,AvgGoalStats!$A$3:$AE$998,17,FALSE)</f>
        <v>0.59259259259259256</v>
      </c>
      <c r="J145" s="50">
        <f>VLOOKUP($S145,AvgGoalStats!$A$3:$AE$998,18,FALSE)</f>
        <v>0.61538461538461542</v>
      </c>
      <c r="K145" s="50">
        <f>VLOOKUP($S145,AvgGoalStats!$A$3:$AE$998,20,FALSE)</f>
        <v>0.40740740740740738</v>
      </c>
      <c r="L145" s="50">
        <f>VLOOKUP($S145,AvgGoalStats!$A$3:$AE$998,21,FALSE)</f>
        <v>0.38461538461538464</v>
      </c>
      <c r="M145" s="50">
        <f>VLOOKUP($S145,AvgGoalStats!$A$3:$AE$998,23,FALSE)</f>
        <v>1.2962962962962963</v>
      </c>
      <c r="N145" s="50">
        <f>VLOOKUP($S145,AvgGoalStats!$A$3:$AE$998,24,FALSE)</f>
        <v>1.1538461538461537</v>
      </c>
      <c r="O145" s="50">
        <f>VLOOKUP($S145,AvgGoalStats!$A$3:$AE$998,26,FALSE)</f>
        <v>0.70370370370370372</v>
      </c>
      <c r="P145" s="50">
        <f>VLOOKUP($S145,AvgGoalStats!$A$3:$AE$998,27,FALSE)</f>
        <v>0.61538461538461542</v>
      </c>
      <c r="Q145" s="50">
        <f>VLOOKUP($S145,AvgGoalStats!$A$3:$AE$998,29,FALSE)</f>
        <v>0.59259259259259256</v>
      </c>
      <c r="R145" s="50">
        <f>VLOOKUP($S145,AvgGoalStats!$A$3:$AE$998,30,FALSE)</f>
        <v>0.53846153846153844</v>
      </c>
      <c r="S145" s="53" t="str">
        <f>Fixtures!A145</f>
        <v>Gateshead</v>
      </c>
      <c r="T145" s="54">
        <f>Fixtures!D145</f>
        <v>43491</v>
      </c>
      <c r="U145" s="53" t="str">
        <f>Fixtures!B145</f>
        <v>Boreham Wood</v>
      </c>
      <c r="V145" s="51">
        <f>VLOOKUP($U145,AvgGoalStats!$A$3:$AE$998,5,FALSE)</f>
        <v>2.375</v>
      </c>
      <c r="W145" s="50">
        <f>VLOOKUP($U145,AvgGoalStats!$A$3:$AE$998,7,FALSE)</f>
        <v>2.7</v>
      </c>
      <c r="X145" s="50">
        <f>VLOOKUP($U145,AvgGoalStats!$A$3:$AE$998,8,FALSE)</f>
        <v>1.2083333333333333</v>
      </c>
      <c r="Y145" s="50">
        <f>VLOOKUP($U145,AvgGoalStats!$A$3:$AE$998,10,FALSE)</f>
        <v>1.3</v>
      </c>
      <c r="Z145" s="50">
        <f>VLOOKUP($U145,AvgGoalStats!$A$3:$AE$998,11,FALSE)</f>
        <v>1.1666666666666667</v>
      </c>
      <c r="AA145" s="50">
        <f>VLOOKUP($U145,AvgGoalStats!$A$3:$AE$998,13,FALSE)</f>
        <v>1.4</v>
      </c>
      <c r="AB145" s="50">
        <f>VLOOKUP($U145,AvgGoalStats!$A$3:$AE$998,14,FALSE)</f>
        <v>1</v>
      </c>
      <c r="AC145" s="50">
        <f>VLOOKUP($U145,AvgGoalStats!$A$3:$AE$998,16,FALSE)</f>
        <v>1.3</v>
      </c>
      <c r="AD145" s="50">
        <f>VLOOKUP($U145,AvgGoalStats!$A$3:$AE$998,17,FALSE)</f>
        <v>0.5</v>
      </c>
      <c r="AE145" s="50">
        <f>VLOOKUP($U145,AvgGoalStats!$A$3:$AE$998,19,FALSE)</f>
        <v>0.6</v>
      </c>
      <c r="AF145" s="50">
        <f>VLOOKUP($U145,AvgGoalStats!$A$3:$AE$998,20,FALSE)</f>
        <v>0.5</v>
      </c>
      <c r="AG145" s="50">
        <f>VLOOKUP($U145,AvgGoalStats!$A$3:$AE$998,22,FALSE)</f>
        <v>0.7</v>
      </c>
      <c r="AH145" s="50">
        <f>VLOOKUP($U145,AvgGoalStats!$A$3:$AE$998,23,FALSE)</f>
        <v>1.375</v>
      </c>
      <c r="AI145" s="50">
        <f>VLOOKUP($U145,AvgGoalStats!$A$3:$AE$998,25,FALSE)</f>
        <v>1.4</v>
      </c>
      <c r="AJ145" s="50">
        <f>VLOOKUP($U145,AvgGoalStats!$A$3:$AE$998,26,FALSE)</f>
        <v>0.70833333333333337</v>
      </c>
      <c r="AK145" s="50">
        <f>VLOOKUP($U145,AvgGoalStats!$A$3:$AE$998,28,FALSE)</f>
        <v>0.7</v>
      </c>
      <c r="AL145" s="50">
        <f>VLOOKUP($U145,AvgGoalStats!$A$3:$AE$998,29,FALSE)</f>
        <v>0.66666666666666663</v>
      </c>
      <c r="AM145" s="50">
        <f>VLOOKUP($U145,AvgGoalStats!$A$3:$AE$998,31,FALSE)</f>
        <v>0.7</v>
      </c>
    </row>
    <row r="146" spans="1:39" hidden="1" x14ac:dyDescent="0.3">
      <c r="A146" s="51">
        <f>VLOOKUP($S146,AvgGoalStats!$A$3:$AE$998,5,FALSE)</f>
        <v>2.4814814814814814</v>
      </c>
      <c r="B146" s="50">
        <f>VLOOKUP($S146,AvgGoalStats!$A$3:$AE$998,6,FALSE)</f>
        <v>2.6666666666666665</v>
      </c>
      <c r="C146" s="50">
        <f>VLOOKUP($S146,AvgGoalStats!$A$3:$AE$998,8,FALSE)</f>
        <v>1.037037037037037</v>
      </c>
      <c r="D146" s="50">
        <f>VLOOKUP($S146,AvgGoalStats!$A$3:$AE$998,9,FALSE)</f>
        <v>1.1666666666666667</v>
      </c>
      <c r="E146" s="50">
        <f>VLOOKUP($S146,AvgGoalStats!$A$3:$AE$998,11,FALSE)</f>
        <v>1.4444444444444444</v>
      </c>
      <c r="F146" s="50">
        <f>VLOOKUP($S146,AvgGoalStats!$A$3:$AE$998,12,FALSE)</f>
        <v>1.5</v>
      </c>
      <c r="G146" s="50">
        <f>VLOOKUP($S146,AvgGoalStats!$A$3:$AE$998,14,FALSE)</f>
        <v>1</v>
      </c>
      <c r="H146" s="50">
        <f>VLOOKUP($S146,AvgGoalStats!$A$3:$AE$998,15,FALSE)</f>
        <v>1.0833333333333333</v>
      </c>
      <c r="I146" s="50">
        <f>VLOOKUP($S146,AvgGoalStats!$A$3:$AE$998,17,FALSE)</f>
        <v>0.40740740740740738</v>
      </c>
      <c r="J146" s="50">
        <f>VLOOKUP($S146,AvgGoalStats!$A$3:$AE$998,18,FALSE)</f>
        <v>0.5</v>
      </c>
      <c r="K146" s="50">
        <f>VLOOKUP($S146,AvgGoalStats!$A$3:$AE$998,20,FALSE)</f>
        <v>0.59259259259259256</v>
      </c>
      <c r="L146" s="50">
        <f>VLOOKUP($S146,AvgGoalStats!$A$3:$AE$998,21,FALSE)</f>
        <v>0.58333333333333337</v>
      </c>
      <c r="M146" s="50">
        <f>VLOOKUP($S146,AvgGoalStats!$A$3:$AE$998,23,FALSE)</f>
        <v>1.4814814814814814</v>
      </c>
      <c r="N146" s="50">
        <f>VLOOKUP($S146,AvgGoalStats!$A$3:$AE$998,24,FALSE)</f>
        <v>1.5833333333333333</v>
      </c>
      <c r="O146" s="50">
        <f>VLOOKUP($S146,AvgGoalStats!$A$3:$AE$998,26,FALSE)</f>
        <v>0.62962962962962965</v>
      </c>
      <c r="P146" s="50">
        <f>VLOOKUP($S146,AvgGoalStats!$A$3:$AE$998,27,FALSE)</f>
        <v>0.66666666666666663</v>
      </c>
      <c r="Q146" s="50">
        <f>VLOOKUP($S146,AvgGoalStats!$A$3:$AE$998,29,FALSE)</f>
        <v>0.85185185185185186</v>
      </c>
      <c r="R146" s="50">
        <f>VLOOKUP($S146,AvgGoalStats!$A$3:$AE$998,30,FALSE)</f>
        <v>0.91666666666666663</v>
      </c>
      <c r="S146" s="53" t="str">
        <f>Fixtures!A146</f>
        <v>Hartlepool United</v>
      </c>
      <c r="T146" s="54">
        <f>Fixtures!D146</f>
        <v>43491</v>
      </c>
      <c r="U146" s="53" t="str">
        <f>Fixtures!B146</f>
        <v>Braintree Town</v>
      </c>
      <c r="V146" s="51">
        <f>VLOOKUP($U146,AvgGoalStats!$A$3:$AE$998,5,FALSE)</f>
        <v>2.7777777777777777</v>
      </c>
      <c r="W146" s="50">
        <f>VLOOKUP($U146,AvgGoalStats!$A$3:$AE$998,7,FALSE)</f>
        <v>2.4285714285714284</v>
      </c>
      <c r="X146" s="50">
        <f>VLOOKUP($U146,AvgGoalStats!$A$3:$AE$998,8,FALSE)</f>
        <v>1</v>
      </c>
      <c r="Y146" s="50">
        <f>VLOOKUP($U146,AvgGoalStats!$A$3:$AE$998,10,FALSE)</f>
        <v>0.9285714285714286</v>
      </c>
      <c r="Z146" s="50">
        <f>VLOOKUP($U146,AvgGoalStats!$A$3:$AE$998,11,FALSE)</f>
        <v>1.7777777777777777</v>
      </c>
      <c r="AA146" s="50">
        <f>VLOOKUP($U146,AvgGoalStats!$A$3:$AE$998,13,FALSE)</f>
        <v>1.5</v>
      </c>
      <c r="AB146" s="50">
        <f>VLOOKUP($U146,AvgGoalStats!$A$3:$AE$998,14,FALSE)</f>
        <v>1.1851851851851851</v>
      </c>
      <c r="AC146" s="50">
        <f>VLOOKUP($U146,AvgGoalStats!$A$3:$AE$998,16,FALSE)</f>
        <v>1</v>
      </c>
      <c r="AD146" s="50">
        <f>VLOOKUP($U146,AvgGoalStats!$A$3:$AE$998,17,FALSE)</f>
        <v>0.51851851851851849</v>
      </c>
      <c r="AE146" s="50">
        <f>VLOOKUP($U146,AvgGoalStats!$A$3:$AE$998,19,FALSE)</f>
        <v>0.42857142857142855</v>
      </c>
      <c r="AF146" s="50">
        <f>VLOOKUP($U146,AvgGoalStats!$A$3:$AE$998,20,FALSE)</f>
        <v>0.66666666666666663</v>
      </c>
      <c r="AG146" s="50">
        <f>VLOOKUP($U146,AvgGoalStats!$A$3:$AE$998,22,FALSE)</f>
        <v>0.5714285714285714</v>
      </c>
      <c r="AH146" s="50">
        <f>VLOOKUP($U146,AvgGoalStats!$A$3:$AE$998,23,FALSE)</f>
        <v>1.5925925925925926</v>
      </c>
      <c r="AI146" s="50">
        <f>VLOOKUP($U146,AvgGoalStats!$A$3:$AE$998,25,FALSE)</f>
        <v>1.4285714285714286</v>
      </c>
      <c r="AJ146" s="50">
        <f>VLOOKUP($U146,AvgGoalStats!$A$3:$AE$998,26,FALSE)</f>
        <v>0.48148148148148145</v>
      </c>
      <c r="AK146" s="50">
        <f>VLOOKUP($U146,AvgGoalStats!$A$3:$AE$998,28,FALSE)</f>
        <v>0.5</v>
      </c>
      <c r="AL146" s="50">
        <f>VLOOKUP($U146,AvgGoalStats!$A$3:$AE$998,29,FALSE)</f>
        <v>1.1111111111111112</v>
      </c>
      <c r="AM146" s="50">
        <f>VLOOKUP($U146,AvgGoalStats!$A$3:$AE$998,31,FALSE)</f>
        <v>0.9285714285714286</v>
      </c>
    </row>
    <row r="147" spans="1:39" hidden="1" x14ac:dyDescent="0.3">
      <c r="A147" s="51">
        <f>VLOOKUP($S147,AvgGoalStats!$A$3:$AE$998,5,FALSE)</f>
        <v>3.3461538461538463</v>
      </c>
      <c r="B147" s="50">
        <f>VLOOKUP($S147,AvgGoalStats!$A$3:$AE$998,6,FALSE)</f>
        <v>2.9166666666666665</v>
      </c>
      <c r="C147" s="50">
        <f>VLOOKUP($S147,AvgGoalStats!$A$3:$AE$998,8,FALSE)</f>
        <v>1.5769230769230769</v>
      </c>
      <c r="D147" s="50">
        <f>VLOOKUP($S147,AvgGoalStats!$A$3:$AE$998,9,FALSE)</f>
        <v>1.9166666666666667</v>
      </c>
      <c r="E147" s="50">
        <f>VLOOKUP($S147,AvgGoalStats!$A$3:$AE$998,11,FALSE)</f>
        <v>1.7692307692307692</v>
      </c>
      <c r="F147" s="50">
        <f>VLOOKUP($S147,AvgGoalStats!$A$3:$AE$998,12,FALSE)</f>
        <v>1</v>
      </c>
      <c r="G147" s="50">
        <f>VLOOKUP($S147,AvgGoalStats!$A$3:$AE$998,14,FALSE)</f>
        <v>1.3076923076923077</v>
      </c>
      <c r="H147" s="50">
        <f>VLOOKUP($S147,AvgGoalStats!$A$3:$AE$998,15,FALSE)</f>
        <v>0.91666666666666663</v>
      </c>
      <c r="I147" s="50">
        <f>VLOOKUP($S147,AvgGoalStats!$A$3:$AE$998,17,FALSE)</f>
        <v>0.5</v>
      </c>
      <c r="J147" s="50">
        <f>VLOOKUP($S147,AvgGoalStats!$A$3:$AE$998,18,FALSE)</f>
        <v>0.5</v>
      </c>
      <c r="K147" s="50">
        <f>VLOOKUP($S147,AvgGoalStats!$A$3:$AE$998,20,FALSE)</f>
        <v>0.80769230769230771</v>
      </c>
      <c r="L147" s="50">
        <f>VLOOKUP($S147,AvgGoalStats!$A$3:$AE$998,21,FALSE)</f>
        <v>0.41666666666666669</v>
      </c>
      <c r="M147" s="50">
        <f>VLOOKUP($S147,AvgGoalStats!$A$3:$AE$998,23,FALSE)</f>
        <v>2.0384615384615383</v>
      </c>
      <c r="N147" s="50">
        <f>VLOOKUP($S147,AvgGoalStats!$A$3:$AE$998,24,FALSE)</f>
        <v>2</v>
      </c>
      <c r="O147" s="50">
        <f>VLOOKUP($S147,AvgGoalStats!$A$3:$AE$998,26,FALSE)</f>
        <v>1.0769230769230769</v>
      </c>
      <c r="P147" s="50">
        <f>VLOOKUP($S147,AvgGoalStats!$A$3:$AE$998,27,FALSE)</f>
        <v>1.4166666666666667</v>
      </c>
      <c r="Q147" s="50">
        <f>VLOOKUP($S147,AvgGoalStats!$A$3:$AE$998,29,FALSE)</f>
        <v>0.96153846153846156</v>
      </c>
      <c r="R147" s="50">
        <f>VLOOKUP($S147,AvgGoalStats!$A$3:$AE$998,30,FALSE)</f>
        <v>0.58333333333333337</v>
      </c>
      <c r="S147" s="53" t="str">
        <f>Fixtures!A147</f>
        <v>Havant &amp; Waterlooville</v>
      </c>
      <c r="T147" s="54">
        <f>Fixtures!D147</f>
        <v>43491</v>
      </c>
      <c r="U147" s="53" t="str">
        <f>Fixtures!B147</f>
        <v>Dover Athletic</v>
      </c>
      <c r="V147" s="51">
        <f>VLOOKUP($U147,AvgGoalStats!$A$3:$AE$998,5,FALSE)</f>
        <v>2.5833333333333335</v>
      </c>
      <c r="W147" s="50">
        <f>VLOOKUP($U147,AvgGoalStats!$A$3:$AE$998,7,FALSE)</f>
        <v>2.3333333333333335</v>
      </c>
      <c r="X147" s="50">
        <f>VLOOKUP($U147,AvgGoalStats!$A$3:$AE$998,8,FALSE)</f>
        <v>1.0833333333333333</v>
      </c>
      <c r="Y147" s="50">
        <f>VLOOKUP($U147,AvgGoalStats!$A$3:$AE$998,10,FALSE)</f>
        <v>0.91666666666666663</v>
      </c>
      <c r="Z147" s="50">
        <f>VLOOKUP($U147,AvgGoalStats!$A$3:$AE$998,11,FALSE)</f>
        <v>1.5</v>
      </c>
      <c r="AA147" s="50">
        <f>VLOOKUP($U147,AvgGoalStats!$A$3:$AE$998,13,FALSE)</f>
        <v>1.4166666666666667</v>
      </c>
      <c r="AB147" s="50">
        <f>VLOOKUP($U147,AvgGoalStats!$A$3:$AE$998,14,FALSE)</f>
        <v>1.125</v>
      </c>
      <c r="AC147" s="50">
        <f>VLOOKUP($U147,AvgGoalStats!$A$3:$AE$998,16,FALSE)</f>
        <v>0.91666666666666663</v>
      </c>
      <c r="AD147" s="50">
        <f>VLOOKUP($U147,AvgGoalStats!$A$3:$AE$998,17,FALSE)</f>
        <v>0.33333333333333331</v>
      </c>
      <c r="AE147" s="50">
        <f>VLOOKUP($U147,AvgGoalStats!$A$3:$AE$998,19,FALSE)</f>
        <v>0.25</v>
      </c>
      <c r="AF147" s="50">
        <f>VLOOKUP($U147,AvgGoalStats!$A$3:$AE$998,20,FALSE)</f>
        <v>0.79166666666666663</v>
      </c>
      <c r="AG147" s="50">
        <f>VLOOKUP($U147,AvgGoalStats!$A$3:$AE$998,22,FALSE)</f>
        <v>0.66666666666666663</v>
      </c>
      <c r="AH147" s="50">
        <f>VLOOKUP($U147,AvgGoalStats!$A$3:$AE$998,23,FALSE)</f>
        <v>1.4583333333333333</v>
      </c>
      <c r="AI147" s="50">
        <f>VLOOKUP($U147,AvgGoalStats!$A$3:$AE$998,25,FALSE)</f>
        <v>1.4166666666666667</v>
      </c>
      <c r="AJ147" s="50">
        <f>VLOOKUP($U147,AvgGoalStats!$A$3:$AE$998,26,FALSE)</f>
        <v>0.75</v>
      </c>
      <c r="AK147" s="50">
        <f>VLOOKUP($U147,AvgGoalStats!$A$3:$AE$998,28,FALSE)</f>
        <v>0.66666666666666663</v>
      </c>
      <c r="AL147" s="50">
        <f>VLOOKUP($U147,AvgGoalStats!$A$3:$AE$998,29,FALSE)</f>
        <v>0.70833333333333337</v>
      </c>
      <c r="AM147" s="50">
        <f>VLOOKUP($U147,AvgGoalStats!$A$3:$AE$998,31,FALSE)</f>
        <v>0.75</v>
      </c>
    </row>
    <row r="148" spans="1:39" hidden="1" x14ac:dyDescent="0.3">
      <c r="A148" s="51">
        <f>VLOOKUP($S148,AvgGoalStats!$A$3:$AE$998,5,FALSE)</f>
        <v>2.4</v>
      </c>
      <c r="B148" s="50">
        <f>VLOOKUP($S148,AvgGoalStats!$A$3:$AE$998,6,FALSE)</f>
        <v>2.25</v>
      </c>
      <c r="C148" s="50">
        <f>VLOOKUP($S148,AvgGoalStats!$A$3:$AE$998,8,FALSE)</f>
        <v>1.56</v>
      </c>
      <c r="D148" s="50">
        <f>VLOOKUP($S148,AvgGoalStats!$A$3:$AE$998,9,FALSE)</f>
        <v>1.5</v>
      </c>
      <c r="E148" s="50">
        <f>VLOOKUP($S148,AvgGoalStats!$A$3:$AE$998,11,FALSE)</f>
        <v>0.84</v>
      </c>
      <c r="F148" s="50">
        <f>VLOOKUP($S148,AvgGoalStats!$A$3:$AE$998,12,FALSE)</f>
        <v>0.75</v>
      </c>
      <c r="G148" s="50">
        <f>VLOOKUP($S148,AvgGoalStats!$A$3:$AE$998,14,FALSE)</f>
        <v>1</v>
      </c>
      <c r="H148" s="50">
        <f>VLOOKUP($S148,AvgGoalStats!$A$3:$AE$998,15,FALSE)</f>
        <v>1</v>
      </c>
      <c r="I148" s="50">
        <f>VLOOKUP($S148,AvgGoalStats!$A$3:$AE$998,17,FALSE)</f>
        <v>0.6</v>
      </c>
      <c r="J148" s="50">
        <f>VLOOKUP($S148,AvgGoalStats!$A$3:$AE$998,18,FALSE)</f>
        <v>0.58333333333333337</v>
      </c>
      <c r="K148" s="50">
        <f>VLOOKUP($S148,AvgGoalStats!$A$3:$AE$998,20,FALSE)</f>
        <v>0.4</v>
      </c>
      <c r="L148" s="50">
        <f>VLOOKUP($S148,AvgGoalStats!$A$3:$AE$998,21,FALSE)</f>
        <v>0.41666666666666669</v>
      </c>
      <c r="M148" s="50">
        <f>VLOOKUP($S148,AvgGoalStats!$A$3:$AE$998,23,FALSE)</f>
        <v>1.4</v>
      </c>
      <c r="N148" s="50">
        <f>VLOOKUP($S148,AvgGoalStats!$A$3:$AE$998,24,FALSE)</f>
        <v>1.25</v>
      </c>
      <c r="O148" s="50">
        <f>VLOOKUP($S148,AvgGoalStats!$A$3:$AE$998,26,FALSE)</f>
        <v>0.96</v>
      </c>
      <c r="P148" s="50">
        <f>VLOOKUP($S148,AvgGoalStats!$A$3:$AE$998,27,FALSE)</f>
        <v>0.91666666666666663</v>
      </c>
      <c r="Q148" s="50">
        <f>VLOOKUP($S148,AvgGoalStats!$A$3:$AE$998,29,FALSE)</f>
        <v>0.44</v>
      </c>
      <c r="R148" s="50">
        <f>VLOOKUP($S148,AvgGoalStats!$A$3:$AE$998,30,FALSE)</f>
        <v>0.33333333333333331</v>
      </c>
      <c r="S148" s="53" t="str">
        <f>Fixtures!A148</f>
        <v>Leyton Orient</v>
      </c>
      <c r="T148" s="54">
        <f>Fixtures!D148</f>
        <v>43491</v>
      </c>
      <c r="U148" s="53" t="str">
        <f>Fixtures!B148</f>
        <v>Maidstone United</v>
      </c>
      <c r="V148" s="51">
        <f>VLOOKUP($U148,AvgGoalStats!$A$3:$AE$998,5,FALSE)</f>
        <v>2.48</v>
      </c>
      <c r="W148" s="50">
        <f>VLOOKUP($U148,AvgGoalStats!$A$3:$AE$998,7,FALSE)</f>
        <v>2.4666666666666668</v>
      </c>
      <c r="X148" s="50">
        <f>VLOOKUP($U148,AvgGoalStats!$A$3:$AE$998,8,FALSE)</f>
        <v>0.96</v>
      </c>
      <c r="Y148" s="50">
        <f>VLOOKUP($U148,AvgGoalStats!$A$3:$AE$998,10,FALSE)</f>
        <v>1</v>
      </c>
      <c r="Z148" s="50">
        <f>VLOOKUP($U148,AvgGoalStats!$A$3:$AE$998,11,FALSE)</f>
        <v>1.52</v>
      </c>
      <c r="AA148" s="50">
        <f>VLOOKUP($U148,AvgGoalStats!$A$3:$AE$998,13,FALSE)</f>
        <v>1.4666666666666666</v>
      </c>
      <c r="AB148" s="50">
        <f>VLOOKUP($U148,AvgGoalStats!$A$3:$AE$998,14,FALSE)</f>
        <v>1.04</v>
      </c>
      <c r="AC148" s="50">
        <f>VLOOKUP($U148,AvgGoalStats!$A$3:$AE$998,16,FALSE)</f>
        <v>0.8666666666666667</v>
      </c>
      <c r="AD148" s="50">
        <f>VLOOKUP($U148,AvgGoalStats!$A$3:$AE$998,17,FALSE)</f>
        <v>0.48</v>
      </c>
      <c r="AE148" s="50">
        <f>VLOOKUP($U148,AvgGoalStats!$A$3:$AE$998,19,FALSE)</f>
        <v>0.53333333333333333</v>
      </c>
      <c r="AF148" s="50">
        <f>VLOOKUP($U148,AvgGoalStats!$A$3:$AE$998,20,FALSE)</f>
        <v>0.56000000000000005</v>
      </c>
      <c r="AG148" s="50">
        <f>VLOOKUP($U148,AvgGoalStats!$A$3:$AE$998,22,FALSE)</f>
        <v>0.33333333333333331</v>
      </c>
      <c r="AH148" s="50">
        <f>VLOOKUP($U148,AvgGoalStats!$A$3:$AE$998,23,FALSE)</f>
        <v>1.44</v>
      </c>
      <c r="AI148" s="50">
        <f>VLOOKUP($U148,AvgGoalStats!$A$3:$AE$998,25,FALSE)</f>
        <v>1.6</v>
      </c>
      <c r="AJ148" s="50">
        <f>VLOOKUP($U148,AvgGoalStats!$A$3:$AE$998,26,FALSE)</f>
        <v>0.48</v>
      </c>
      <c r="AK148" s="50">
        <f>VLOOKUP($U148,AvgGoalStats!$A$3:$AE$998,28,FALSE)</f>
        <v>0.46666666666666667</v>
      </c>
      <c r="AL148" s="50">
        <f>VLOOKUP($U148,AvgGoalStats!$A$3:$AE$998,29,FALSE)</f>
        <v>0.96</v>
      </c>
      <c r="AM148" s="50">
        <f>VLOOKUP($U148,AvgGoalStats!$A$3:$AE$998,31,FALSE)</f>
        <v>1.1333333333333333</v>
      </c>
    </row>
    <row r="149" spans="1:39" hidden="1" x14ac:dyDescent="0.3">
      <c r="A149" s="51">
        <f>VLOOKUP($S149,AvgGoalStats!$A$3:$AE$998,5,FALSE)</f>
        <v>2.56</v>
      </c>
      <c r="B149" s="50">
        <f>VLOOKUP($S149,AvgGoalStats!$A$3:$AE$998,6,FALSE)</f>
        <v>2.2307692307692308</v>
      </c>
      <c r="C149" s="50">
        <f>VLOOKUP($S149,AvgGoalStats!$A$3:$AE$998,8,FALSE)</f>
        <v>1.72</v>
      </c>
      <c r="D149" s="50">
        <f>VLOOKUP($S149,AvgGoalStats!$A$3:$AE$998,9,FALSE)</f>
        <v>1.6153846153846154</v>
      </c>
      <c r="E149" s="50">
        <f>VLOOKUP($S149,AvgGoalStats!$A$3:$AE$998,11,FALSE)</f>
        <v>0.84</v>
      </c>
      <c r="F149" s="50">
        <f>VLOOKUP($S149,AvgGoalStats!$A$3:$AE$998,12,FALSE)</f>
        <v>0.61538461538461542</v>
      </c>
      <c r="G149" s="50">
        <f>VLOOKUP($S149,AvgGoalStats!$A$3:$AE$998,14,FALSE)</f>
        <v>1</v>
      </c>
      <c r="H149" s="50">
        <f>VLOOKUP($S149,AvgGoalStats!$A$3:$AE$998,15,FALSE)</f>
        <v>0.92307692307692313</v>
      </c>
      <c r="I149" s="50">
        <f>VLOOKUP($S149,AvgGoalStats!$A$3:$AE$998,17,FALSE)</f>
        <v>0.76</v>
      </c>
      <c r="J149" s="50">
        <f>VLOOKUP($S149,AvgGoalStats!$A$3:$AE$998,18,FALSE)</f>
        <v>0.84615384615384615</v>
      </c>
      <c r="K149" s="50">
        <f>VLOOKUP($S149,AvgGoalStats!$A$3:$AE$998,20,FALSE)</f>
        <v>0.24</v>
      </c>
      <c r="L149" s="50">
        <f>VLOOKUP($S149,AvgGoalStats!$A$3:$AE$998,21,FALSE)</f>
        <v>7.6923076923076927E-2</v>
      </c>
      <c r="M149" s="50">
        <f>VLOOKUP($S149,AvgGoalStats!$A$3:$AE$998,23,FALSE)</f>
        <v>1.56</v>
      </c>
      <c r="N149" s="50">
        <f>VLOOKUP($S149,AvgGoalStats!$A$3:$AE$998,24,FALSE)</f>
        <v>1.3076923076923077</v>
      </c>
      <c r="O149" s="50">
        <f>VLOOKUP($S149,AvgGoalStats!$A$3:$AE$998,26,FALSE)</f>
        <v>0.96</v>
      </c>
      <c r="P149" s="50">
        <f>VLOOKUP($S149,AvgGoalStats!$A$3:$AE$998,27,FALSE)</f>
        <v>0.76923076923076927</v>
      </c>
      <c r="Q149" s="50">
        <f>VLOOKUP($S149,AvgGoalStats!$A$3:$AE$998,29,FALSE)</f>
        <v>0.6</v>
      </c>
      <c r="R149" s="50">
        <f>VLOOKUP($S149,AvgGoalStats!$A$3:$AE$998,30,FALSE)</f>
        <v>0.53846153846153844</v>
      </c>
      <c r="S149" s="53" t="str">
        <f>Fixtures!A149</f>
        <v>Solihull Moors</v>
      </c>
      <c r="T149" s="54">
        <f>Fixtures!D149</f>
        <v>43491</v>
      </c>
      <c r="U149" s="53" t="str">
        <f>Fixtures!B149</f>
        <v>Fylde</v>
      </c>
      <c r="V149" s="51">
        <f>VLOOKUP($U149,AvgGoalStats!$A$3:$AE$998,5,FALSE)</f>
        <v>2.3333333333333335</v>
      </c>
      <c r="W149" s="50">
        <f>VLOOKUP($U149,AvgGoalStats!$A$3:$AE$998,7,FALSE)</f>
        <v>2.3076923076923075</v>
      </c>
      <c r="X149" s="50">
        <f>VLOOKUP($U149,AvgGoalStats!$A$3:$AE$998,8,FALSE)</f>
        <v>1.5555555555555556</v>
      </c>
      <c r="Y149" s="50">
        <f>VLOOKUP($U149,AvgGoalStats!$A$3:$AE$998,10,FALSE)</f>
        <v>1.3846153846153846</v>
      </c>
      <c r="Z149" s="50">
        <f>VLOOKUP($U149,AvgGoalStats!$A$3:$AE$998,11,FALSE)</f>
        <v>0.77777777777777779</v>
      </c>
      <c r="AA149" s="50">
        <f>VLOOKUP($U149,AvgGoalStats!$A$3:$AE$998,13,FALSE)</f>
        <v>0.92307692307692313</v>
      </c>
      <c r="AB149" s="50">
        <f>VLOOKUP($U149,AvgGoalStats!$A$3:$AE$998,14,FALSE)</f>
        <v>0.92592592592592593</v>
      </c>
      <c r="AC149" s="50">
        <f>VLOOKUP($U149,AvgGoalStats!$A$3:$AE$998,16,FALSE)</f>
        <v>1</v>
      </c>
      <c r="AD149" s="50">
        <f>VLOOKUP($U149,AvgGoalStats!$A$3:$AE$998,17,FALSE)</f>
        <v>0.66666666666666663</v>
      </c>
      <c r="AE149" s="50">
        <f>VLOOKUP($U149,AvgGoalStats!$A$3:$AE$998,19,FALSE)</f>
        <v>0.69230769230769229</v>
      </c>
      <c r="AF149" s="50">
        <f>VLOOKUP($U149,AvgGoalStats!$A$3:$AE$998,20,FALSE)</f>
        <v>0.25925925925925924</v>
      </c>
      <c r="AG149" s="50">
        <f>VLOOKUP($U149,AvgGoalStats!$A$3:$AE$998,22,FALSE)</f>
        <v>0.30769230769230771</v>
      </c>
      <c r="AH149" s="50">
        <f>VLOOKUP($U149,AvgGoalStats!$A$3:$AE$998,23,FALSE)</f>
        <v>1.4074074074074074</v>
      </c>
      <c r="AI149" s="50">
        <f>VLOOKUP($U149,AvgGoalStats!$A$3:$AE$998,25,FALSE)</f>
        <v>1.3076923076923077</v>
      </c>
      <c r="AJ149" s="50">
        <f>VLOOKUP($U149,AvgGoalStats!$A$3:$AE$998,26,FALSE)</f>
        <v>0.88888888888888884</v>
      </c>
      <c r="AK149" s="50">
        <f>VLOOKUP($U149,AvgGoalStats!$A$3:$AE$998,28,FALSE)</f>
        <v>0.69230769230769229</v>
      </c>
      <c r="AL149" s="50">
        <f>VLOOKUP($U149,AvgGoalStats!$A$3:$AE$998,29,FALSE)</f>
        <v>0.51851851851851849</v>
      </c>
      <c r="AM149" s="50">
        <f>VLOOKUP($U149,AvgGoalStats!$A$3:$AE$998,31,FALSE)</f>
        <v>0.61538461538461542</v>
      </c>
    </row>
    <row r="150" spans="1:39" hidden="1" x14ac:dyDescent="0.3">
      <c r="A150" s="51">
        <f>VLOOKUP($S150,AvgGoalStats!$A$3:$AE$998,5,FALSE)</f>
        <v>2.5769230769230771</v>
      </c>
      <c r="B150" s="50">
        <f>VLOOKUP($S150,AvgGoalStats!$A$3:$AE$998,6,FALSE)</f>
        <v>2.3846153846153846</v>
      </c>
      <c r="C150" s="50">
        <f>VLOOKUP($S150,AvgGoalStats!$A$3:$AE$998,8,FALSE)</f>
        <v>1.3846153846153846</v>
      </c>
      <c r="D150" s="50">
        <f>VLOOKUP($S150,AvgGoalStats!$A$3:$AE$998,9,FALSE)</f>
        <v>1.3076923076923077</v>
      </c>
      <c r="E150" s="50">
        <f>VLOOKUP($S150,AvgGoalStats!$A$3:$AE$998,11,FALSE)</f>
        <v>1.1923076923076923</v>
      </c>
      <c r="F150" s="50">
        <f>VLOOKUP($S150,AvgGoalStats!$A$3:$AE$998,12,FALSE)</f>
        <v>1.0769230769230769</v>
      </c>
      <c r="G150" s="50">
        <f>VLOOKUP($S150,AvgGoalStats!$A$3:$AE$998,14,FALSE)</f>
        <v>1.1538461538461537</v>
      </c>
      <c r="H150" s="50">
        <f>VLOOKUP($S150,AvgGoalStats!$A$3:$AE$998,15,FALSE)</f>
        <v>1.3846153846153846</v>
      </c>
      <c r="I150" s="50">
        <f>VLOOKUP($S150,AvgGoalStats!$A$3:$AE$998,17,FALSE)</f>
        <v>0.69230769230769229</v>
      </c>
      <c r="J150" s="50">
        <f>VLOOKUP($S150,AvgGoalStats!$A$3:$AE$998,18,FALSE)</f>
        <v>0.84615384615384615</v>
      </c>
      <c r="K150" s="50">
        <f>VLOOKUP($S150,AvgGoalStats!$A$3:$AE$998,20,FALSE)</f>
        <v>0.46153846153846156</v>
      </c>
      <c r="L150" s="50">
        <f>VLOOKUP($S150,AvgGoalStats!$A$3:$AE$998,21,FALSE)</f>
        <v>0.53846153846153844</v>
      </c>
      <c r="M150" s="50">
        <f>VLOOKUP($S150,AvgGoalStats!$A$3:$AE$998,23,FALSE)</f>
        <v>1.4230769230769231</v>
      </c>
      <c r="N150" s="50">
        <f>VLOOKUP($S150,AvgGoalStats!$A$3:$AE$998,24,FALSE)</f>
        <v>1</v>
      </c>
      <c r="O150" s="50">
        <f>VLOOKUP($S150,AvgGoalStats!$A$3:$AE$998,26,FALSE)</f>
        <v>0.69230769230769229</v>
      </c>
      <c r="P150" s="50">
        <f>VLOOKUP($S150,AvgGoalStats!$A$3:$AE$998,27,FALSE)</f>
        <v>0.46153846153846156</v>
      </c>
      <c r="Q150" s="50">
        <f>VLOOKUP($S150,AvgGoalStats!$A$3:$AE$998,29,FALSE)</f>
        <v>0.73076923076923073</v>
      </c>
      <c r="R150" s="50">
        <f>VLOOKUP($S150,AvgGoalStats!$A$3:$AE$998,30,FALSE)</f>
        <v>0.53846153846153844</v>
      </c>
      <c r="S150" s="53" t="str">
        <f>Fixtures!A150</f>
        <v>Sutton United</v>
      </c>
      <c r="T150" s="54">
        <f>Fixtures!D150</f>
        <v>43491</v>
      </c>
      <c r="U150" s="53" t="str">
        <f>Fixtures!B150</f>
        <v>Ebbsfleet United</v>
      </c>
      <c r="V150" s="51">
        <f>VLOOKUP($U150,AvgGoalStats!$A$3:$AE$998,5,FALSE)</f>
        <v>2.5</v>
      </c>
      <c r="W150" s="50">
        <f>VLOOKUP($U150,AvgGoalStats!$A$3:$AE$998,7,FALSE)</f>
        <v>2.4285714285714284</v>
      </c>
      <c r="X150" s="50">
        <f>VLOOKUP($U150,AvgGoalStats!$A$3:$AE$998,8,FALSE)</f>
        <v>1.5384615384615385</v>
      </c>
      <c r="Y150" s="50">
        <f>VLOOKUP($U150,AvgGoalStats!$A$3:$AE$998,10,FALSE)</f>
        <v>1.5714285714285714</v>
      </c>
      <c r="Z150" s="50">
        <f>VLOOKUP($U150,AvgGoalStats!$A$3:$AE$998,11,FALSE)</f>
        <v>0.96153846153846156</v>
      </c>
      <c r="AA150" s="50">
        <f>VLOOKUP($U150,AvgGoalStats!$A$3:$AE$998,13,FALSE)</f>
        <v>0.8571428571428571</v>
      </c>
      <c r="AB150" s="50">
        <f>VLOOKUP($U150,AvgGoalStats!$A$3:$AE$998,14,FALSE)</f>
        <v>1.2692307692307692</v>
      </c>
      <c r="AC150" s="50">
        <f>VLOOKUP($U150,AvgGoalStats!$A$3:$AE$998,16,FALSE)</f>
        <v>1.2857142857142858</v>
      </c>
      <c r="AD150" s="50">
        <f>VLOOKUP($U150,AvgGoalStats!$A$3:$AE$998,17,FALSE)</f>
        <v>0.76923076923076927</v>
      </c>
      <c r="AE150" s="50">
        <f>VLOOKUP($U150,AvgGoalStats!$A$3:$AE$998,19,FALSE)</f>
        <v>0.8571428571428571</v>
      </c>
      <c r="AF150" s="50">
        <f>VLOOKUP($U150,AvgGoalStats!$A$3:$AE$998,20,FALSE)</f>
        <v>0.5</v>
      </c>
      <c r="AG150" s="50">
        <f>VLOOKUP($U150,AvgGoalStats!$A$3:$AE$998,22,FALSE)</f>
        <v>0.42857142857142855</v>
      </c>
      <c r="AH150" s="50">
        <f>VLOOKUP($U150,AvgGoalStats!$A$3:$AE$998,23,FALSE)</f>
        <v>1.2307692307692308</v>
      </c>
      <c r="AI150" s="50">
        <f>VLOOKUP($U150,AvgGoalStats!$A$3:$AE$998,25,FALSE)</f>
        <v>1.1428571428571428</v>
      </c>
      <c r="AJ150" s="50">
        <f>VLOOKUP($U150,AvgGoalStats!$A$3:$AE$998,26,FALSE)</f>
        <v>0.76923076923076927</v>
      </c>
      <c r="AK150" s="50">
        <f>VLOOKUP($U150,AvgGoalStats!$A$3:$AE$998,28,FALSE)</f>
        <v>0.7142857142857143</v>
      </c>
      <c r="AL150" s="50">
        <f>VLOOKUP($U150,AvgGoalStats!$A$3:$AE$998,29,FALSE)</f>
        <v>0.46153846153846156</v>
      </c>
      <c r="AM150" s="50">
        <f>VLOOKUP($U150,AvgGoalStats!$A$3:$AE$998,31,FALSE)</f>
        <v>0.42857142857142855</v>
      </c>
    </row>
    <row r="151" spans="1:39" hidden="1" x14ac:dyDescent="0.3">
      <c r="A151" s="51">
        <f>VLOOKUP($S151,AvgGoalStats!$A$3:$AE$998,5,FALSE)</f>
        <v>1.84</v>
      </c>
      <c r="B151" s="50">
        <f>VLOOKUP($S151,AvgGoalStats!$A$3:$AE$998,6,FALSE)</f>
        <v>2</v>
      </c>
      <c r="C151" s="50">
        <f>VLOOKUP($S151,AvgGoalStats!$A$3:$AE$998,8,FALSE)</f>
        <v>1.1200000000000001</v>
      </c>
      <c r="D151" s="50">
        <f>VLOOKUP($S151,AvgGoalStats!$A$3:$AE$998,9,FALSE)</f>
        <v>1.4166666666666667</v>
      </c>
      <c r="E151" s="50">
        <f>VLOOKUP($S151,AvgGoalStats!$A$3:$AE$998,11,FALSE)</f>
        <v>0.72</v>
      </c>
      <c r="F151" s="50">
        <f>VLOOKUP($S151,AvgGoalStats!$A$3:$AE$998,12,FALSE)</f>
        <v>0.58333333333333337</v>
      </c>
      <c r="G151" s="50">
        <f>VLOOKUP($S151,AvgGoalStats!$A$3:$AE$998,14,FALSE)</f>
        <v>0.8</v>
      </c>
      <c r="H151" s="50">
        <f>VLOOKUP($S151,AvgGoalStats!$A$3:$AE$998,15,FALSE)</f>
        <v>0.66666666666666663</v>
      </c>
      <c r="I151" s="50">
        <f>VLOOKUP($S151,AvgGoalStats!$A$3:$AE$998,17,FALSE)</f>
        <v>0.6</v>
      </c>
      <c r="J151" s="50">
        <f>VLOOKUP($S151,AvgGoalStats!$A$3:$AE$998,18,FALSE)</f>
        <v>0.66666666666666663</v>
      </c>
      <c r="K151" s="50">
        <f>VLOOKUP($S151,AvgGoalStats!$A$3:$AE$998,20,FALSE)</f>
        <v>0.2</v>
      </c>
      <c r="L151" s="50">
        <f>VLOOKUP($S151,AvgGoalStats!$A$3:$AE$998,21,FALSE)</f>
        <v>0</v>
      </c>
      <c r="M151" s="50">
        <f>VLOOKUP($S151,AvgGoalStats!$A$3:$AE$998,23,FALSE)</f>
        <v>1.04</v>
      </c>
      <c r="N151" s="50">
        <f>VLOOKUP($S151,AvgGoalStats!$A$3:$AE$998,24,FALSE)</f>
        <v>1.3333333333333333</v>
      </c>
      <c r="O151" s="50">
        <f>VLOOKUP($S151,AvgGoalStats!$A$3:$AE$998,26,FALSE)</f>
        <v>0.52</v>
      </c>
      <c r="P151" s="50">
        <f>VLOOKUP($S151,AvgGoalStats!$A$3:$AE$998,27,FALSE)</f>
        <v>0.75</v>
      </c>
      <c r="Q151" s="50">
        <f>VLOOKUP($S151,AvgGoalStats!$A$3:$AE$998,29,FALSE)</f>
        <v>0.52</v>
      </c>
      <c r="R151" s="50">
        <f>VLOOKUP($S151,AvgGoalStats!$A$3:$AE$998,30,FALSE)</f>
        <v>0.58333333333333337</v>
      </c>
      <c r="S151" s="53" t="str">
        <f>Fixtures!A151</f>
        <v>Wrexham</v>
      </c>
      <c r="T151" s="54">
        <f>Fixtures!D151</f>
        <v>43491</v>
      </c>
      <c r="U151" s="53" t="str">
        <f>Fixtures!B151</f>
        <v>Maidenhead United</v>
      </c>
      <c r="V151" s="51">
        <f>VLOOKUP($U151,AvgGoalStats!$A$3:$AE$998,5,FALSE)</f>
        <v>2.8461538461538463</v>
      </c>
      <c r="W151" s="50">
        <f>VLOOKUP($U151,AvgGoalStats!$A$3:$AE$998,7,FALSE)</f>
        <v>2.3846153846153846</v>
      </c>
      <c r="X151" s="50">
        <f>VLOOKUP($U151,AvgGoalStats!$A$3:$AE$998,8,FALSE)</f>
        <v>1</v>
      </c>
      <c r="Y151" s="50">
        <f>VLOOKUP($U151,AvgGoalStats!$A$3:$AE$998,10,FALSE)</f>
        <v>0.84615384615384615</v>
      </c>
      <c r="Z151" s="50">
        <f>VLOOKUP($U151,AvgGoalStats!$A$3:$AE$998,11,FALSE)</f>
        <v>1.8461538461538463</v>
      </c>
      <c r="AA151" s="50">
        <f>VLOOKUP($U151,AvgGoalStats!$A$3:$AE$998,13,FALSE)</f>
        <v>1.5384615384615385</v>
      </c>
      <c r="AB151" s="50">
        <f>VLOOKUP($U151,AvgGoalStats!$A$3:$AE$998,14,FALSE)</f>
        <v>1.2307692307692308</v>
      </c>
      <c r="AC151" s="50">
        <f>VLOOKUP($U151,AvgGoalStats!$A$3:$AE$998,16,FALSE)</f>
        <v>0.92307692307692313</v>
      </c>
      <c r="AD151" s="50">
        <f>VLOOKUP($U151,AvgGoalStats!$A$3:$AE$998,17,FALSE)</f>
        <v>0.46153846153846156</v>
      </c>
      <c r="AE151" s="50">
        <f>VLOOKUP($U151,AvgGoalStats!$A$3:$AE$998,19,FALSE)</f>
        <v>0.38461538461538464</v>
      </c>
      <c r="AF151" s="50">
        <f>VLOOKUP($U151,AvgGoalStats!$A$3:$AE$998,20,FALSE)</f>
        <v>0.76923076923076927</v>
      </c>
      <c r="AG151" s="50">
        <f>VLOOKUP($U151,AvgGoalStats!$A$3:$AE$998,22,FALSE)</f>
        <v>0.53846153846153844</v>
      </c>
      <c r="AH151" s="50">
        <f>VLOOKUP($U151,AvgGoalStats!$A$3:$AE$998,23,FALSE)</f>
        <v>1.6153846153846154</v>
      </c>
      <c r="AI151" s="50">
        <f>VLOOKUP($U151,AvgGoalStats!$A$3:$AE$998,25,FALSE)</f>
        <v>1.4615384615384615</v>
      </c>
      <c r="AJ151" s="50">
        <f>VLOOKUP($U151,AvgGoalStats!$A$3:$AE$998,26,FALSE)</f>
        <v>0.53846153846153844</v>
      </c>
      <c r="AK151" s="50">
        <f>VLOOKUP($U151,AvgGoalStats!$A$3:$AE$998,28,FALSE)</f>
        <v>0.46153846153846156</v>
      </c>
      <c r="AL151" s="50">
        <f>VLOOKUP($U151,AvgGoalStats!$A$3:$AE$998,29,FALSE)</f>
        <v>1.0769230769230769</v>
      </c>
      <c r="AM151" s="50">
        <f>VLOOKUP($U151,AvgGoalStats!$A$3:$AE$998,31,FALSE)</f>
        <v>1</v>
      </c>
    </row>
    <row r="152" spans="1:39" hidden="1" x14ac:dyDescent="0.3">
      <c r="A152" s="51">
        <f>VLOOKUP($S152,AvgGoalStats!$A$3:$AE$998,5,FALSE)</f>
        <v>3.1333333333333333</v>
      </c>
      <c r="B152" s="50">
        <f>VLOOKUP($S152,AvgGoalStats!$A$3:$AE$998,6,FALSE)</f>
        <v>2.5</v>
      </c>
      <c r="C152" s="50">
        <f>VLOOKUP($S152,AvgGoalStats!$A$3:$AE$998,8,FALSE)</f>
        <v>1.5333333333333334</v>
      </c>
      <c r="D152" s="50">
        <f>VLOOKUP($S152,AvgGoalStats!$A$3:$AE$998,9,FALSE)</f>
        <v>1.1666666666666667</v>
      </c>
      <c r="E152" s="50">
        <f>VLOOKUP($S152,AvgGoalStats!$A$3:$AE$998,11,FALSE)</f>
        <v>1.6</v>
      </c>
      <c r="F152" s="50">
        <f>VLOOKUP($S152,AvgGoalStats!$A$3:$AE$998,12,FALSE)</f>
        <v>1.3333333333333333</v>
      </c>
      <c r="G152" s="50">
        <f>VLOOKUP($S152,AvgGoalStats!$A$3:$AE$998,14,FALSE)</f>
        <v>1.2</v>
      </c>
      <c r="H152" s="50">
        <f>VLOOKUP($S152,AvgGoalStats!$A$3:$AE$998,15,FALSE)</f>
        <v>0.83333333333333337</v>
      </c>
      <c r="I152" s="50">
        <f>VLOOKUP($S152,AvgGoalStats!$A$3:$AE$998,17,FALSE)</f>
        <v>0.73333333333333328</v>
      </c>
      <c r="J152" s="50">
        <f>VLOOKUP($S152,AvgGoalStats!$A$3:$AE$998,18,FALSE)</f>
        <v>0.66666666666666663</v>
      </c>
      <c r="K152" s="50">
        <f>VLOOKUP($S152,AvgGoalStats!$A$3:$AE$998,20,FALSE)</f>
        <v>0.46666666666666667</v>
      </c>
      <c r="L152" s="50">
        <f>VLOOKUP($S152,AvgGoalStats!$A$3:$AE$998,21,FALSE)</f>
        <v>0.16666666666666666</v>
      </c>
      <c r="M152" s="50">
        <f>VLOOKUP($S152,AvgGoalStats!$A$3:$AE$998,23,FALSE)</f>
        <v>1.9333333333333333</v>
      </c>
      <c r="N152" s="50">
        <f>VLOOKUP($S152,AvgGoalStats!$A$3:$AE$998,24,FALSE)</f>
        <v>1.6666666666666667</v>
      </c>
      <c r="O152" s="50">
        <f>VLOOKUP($S152,AvgGoalStats!$A$3:$AE$998,26,FALSE)</f>
        <v>0.8</v>
      </c>
      <c r="P152" s="50">
        <f>VLOOKUP($S152,AvgGoalStats!$A$3:$AE$998,27,FALSE)</f>
        <v>0.5</v>
      </c>
      <c r="Q152" s="50">
        <f>VLOOKUP($S152,AvgGoalStats!$A$3:$AE$998,29,FALSE)</f>
        <v>1.1333333333333333</v>
      </c>
      <c r="R152" s="50">
        <f>VLOOKUP($S152,AvgGoalStats!$A$3:$AE$998,30,FALSE)</f>
        <v>1.1666666666666667</v>
      </c>
      <c r="S152" s="53" t="str">
        <f>Fixtures!A152</f>
        <v>Almere City</v>
      </c>
      <c r="T152" s="54">
        <f>Fixtures!D152</f>
        <v>43491</v>
      </c>
      <c r="U152" s="53" t="str">
        <f>Fixtures!B152</f>
        <v>Twente</v>
      </c>
      <c r="V152" s="51">
        <f>VLOOKUP($U152,AvgGoalStats!$A$3:$AE$998,5,FALSE)</f>
        <v>3.2352941176470589</v>
      </c>
      <c r="W152" s="50">
        <f>VLOOKUP($U152,AvgGoalStats!$A$3:$AE$998,7,FALSE)</f>
        <v>3.2222222222222223</v>
      </c>
      <c r="X152" s="50">
        <f>VLOOKUP($U152,AvgGoalStats!$A$3:$AE$998,8,FALSE)</f>
        <v>2.0588235294117645</v>
      </c>
      <c r="Y152" s="50">
        <f>VLOOKUP($U152,AvgGoalStats!$A$3:$AE$998,10,FALSE)</f>
        <v>2.2222222222222223</v>
      </c>
      <c r="Z152" s="50">
        <f>VLOOKUP($U152,AvgGoalStats!$A$3:$AE$998,11,FALSE)</f>
        <v>1.1764705882352942</v>
      </c>
      <c r="AA152" s="50">
        <f>VLOOKUP($U152,AvgGoalStats!$A$3:$AE$998,13,FALSE)</f>
        <v>1</v>
      </c>
      <c r="AB152" s="50">
        <f>VLOOKUP($U152,AvgGoalStats!$A$3:$AE$998,14,FALSE)</f>
        <v>1.7647058823529411</v>
      </c>
      <c r="AC152" s="50">
        <f>VLOOKUP($U152,AvgGoalStats!$A$3:$AE$998,16,FALSE)</f>
        <v>1.3333333333333333</v>
      </c>
      <c r="AD152" s="50">
        <f>VLOOKUP($U152,AvgGoalStats!$A$3:$AE$998,17,FALSE)</f>
        <v>1.1176470588235294</v>
      </c>
      <c r="AE152" s="50">
        <f>VLOOKUP($U152,AvgGoalStats!$A$3:$AE$998,19,FALSE)</f>
        <v>1</v>
      </c>
      <c r="AF152" s="50">
        <f>VLOOKUP($U152,AvgGoalStats!$A$3:$AE$998,20,FALSE)</f>
        <v>0.6470588235294118</v>
      </c>
      <c r="AG152" s="50">
        <f>VLOOKUP($U152,AvgGoalStats!$A$3:$AE$998,22,FALSE)</f>
        <v>0.33333333333333331</v>
      </c>
      <c r="AH152" s="50">
        <f>VLOOKUP($U152,AvgGoalStats!$A$3:$AE$998,23,FALSE)</f>
        <v>1.4705882352941178</v>
      </c>
      <c r="AI152" s="50">
        <f>VLOOKUP($U152,AvgGoalStats!$A$3:$AE$998,25,FALSE)</f>
        <v>1.8888888888888888</v>
      </c>
      <c r="AJ152" s="50">
        <f>VLOOKUP($U152,AvgGoalStats!$A$3:$AE$998,26,FALSE)</f>
        <v>0.94117647058823528</v>
      </c>
      <c r="AK152" s="50">
        <f>VLOOKUP($U152,AvgGoalStats!$A$3:$AE$998,28,FALSE)</f>
        <v>1.2222222222222223</v>
      </c>
      <c r="AL152" s="50">
        <f>VLOOKUP($U152,AvgGoalStats!$A$3:$AE$998,29,FALSE)</f>
        <v>0.52941176470588236</v>
      </c>
      <c r="AM152" s="50">
        <f>VLOOKUP($U152,AvgGoalStats!$A$3:$AE$998,31,FALSE)</f>
        <v>0.66666666666666663</v>
      </c>
    </row>
    <row r="153" spans="1:39" hidden="1" x14ac:dyDescent="0.3">
      <c r="A153" s="51">
        <f>VLOOKUP($S153,AvgGoalStats!$A$3:$AE$998,5,FALSE)</f>
        <v>1.4</v>
      </c>
      <c r="B153" s="50">
        <f>VLOOKUP($S153,AvgGoalStats!$A$3:$AE$998,6,FALSE)</f>
        <v>2.2000000000000002</v>
      </c>
      <c r="C153" s="50">
        <f>VLOOKUP($S153,AvgGoalStats!$A$3:$AE$998,8,FALSE)</f>
        <v>0.9</v>
      </c>
      <c r="D153" s="50">
        <f>VLOOKUP($S153,AvgGoalStats!$A$3:$AE$998,9,FALSE)</f>
        <v>1.4</v>
      </c>
      <c r="E153" s="50">
        <f>VLOOKUP($S153,AvgGoalStats!$A$3:$AE$998,11,FALSE)</f>
        <v>0.5</v>
      </c>
      <c r="F153" s="50">
        <f>VLOOKUP($S153,AvgGoalStats!$A$3:$AE$998,12,FALSE)</f>
        <v>0.8</v>
      </c>
      <c r="G153" s="50">
        <f>VLOOKUP($S153,AvgGoalStats!$A$3:$AE$998,14,FALSE)</f>
        <v>0.5</v>
      </c>
      <c r="H153" s="50">
        <f>VLOOKUP($S153,AvgGoalStats!$A$3:$AE$998,15,FALSE)</f>
        <v>1</v>
      </c>
      <c r="I153" s="50">
        <f>VLOOKUP($S153,AvgGoalStats!$A$3:$AE$998,17,FALSE)</f>
        <v>0.3</v>
      </c>
      <c r="J153" s="50">
        <f>VLOOKUP($S153,AvgGoalStats!$A$3:$AE$998,18,FALSE)</f>
        <v>0.6</v>
      </c>
      <c r="K153" s="50">
        <f>VLOOKUP($S153,AvgGoalStats!$A$3:$AE$998,20,FALSE)</f>
        <v>0.2</v>
      </c>
      <c r="L153" s="50">
        <f>VLOOKUP($S153,AvgGoalStats!$A$3:$AE$998,21,FALSE)</f>
        <v>0.4</v>
      </c>
      <c r="M153" s="50">
        <f>VLOOKUP($S153,AvgGoalStats!$A$3:$AE$998,23,FALSE)</f>
        <v>0.9</v>
      </c>
      <c r="N153" s="50">
        <f>VLOOKUP($S153,AvgGoalStats!$A$3:$AE$998,24,FALSE)</f>
        <v>1.2</v>
      </c>
      <c r="O153" s="50">
        <f>VLOOKUP($S153,AvgGoalStats!$A$3:$AE$998,26,FALSE)</f>
        <v>0.6</v>
      </c>
      <c r="P153" s="50">
        <f>VLOOKUP($S153,AvgGoalStats!$A$3:$AE$998,27,FALSE)</f>
        <v>0.8</v>
      </c>
      <c r="Q153" s="50">
        <f>VLOOKUP($S153,AvgGoalStats!$A$3:$AE$998,29,FALSE)</f>
        <v>0.3</v>
      </c>
      <c r="R153" s="50">
        <f>VLOOKUP($S153,AvgGoalStats!$A$3:$AE$998,30,FALSE)</f>
        <v>0.4</v>
      </c>
      <c r="S153" s="53" t="str">
        <f>Fixtures!A153</f>
        <v>Cittadella</v>
      </c>
      <c r="T153" s="54">
        <f>Fixtures!D153</f>
        <v>43491</v>
      </c>
      <c r="U153" s="53" t="str">
        <f>Fixtures!B153</f>
        <v>Carpi</v>
      </c>
      <c r="V153" s="51">
        <f>VLOOKUP($U153,AvgGoalStats!$A$3:$AE$998,5,FALSE)</f>
        <v>2.5</v>
      </c>
      <c r="W153" s="50">
        <f>VLOOKUP($U153,AvgGoalStats!$A$3:$AE$998,7,FALSE)</f>
        <v>3.2</v>
      </c>
      <c r="X153" s="50">
        <f>VLOOKUP($U153,AvgGoalStats!$A$3:$AE$998,8,FALSE)</f>
        <v>0.6</v>
      </c>
      <c r="Y153" s="50">
        <f>VLOOKUP($U153,AvgGoalStats!$A$3:$AE$998,10,FALSE)</f>
        <v>1</v>
      </c>
      <c r="Z153" s="50">
        <f>VLOOKUP($U153,AvgGoalStats!$A$3:$AE$998,11,FALSE)</f>
        <v>1.9</v>
      </c>
      <c r="AA153" s="50">
        <f>VLOOKUP($U153,AvgGoalStats!$A$3:$AE$998,13,FALSE)</f>
        <v>2.2000000000000002</v>
      </c>
      <c r="AB153" s="50">
        <f>VLOOKUP($U153,AvgGoalStats!$A$3:$AE$998,14,FALSE)</f>
        <v>0.9</v>
      </c>
      <c r="AC153" s="50">
        <f>VLOOKUP($U153,AvgGoalStats!$A$3:$AE$998,16,FALSE)</f>
        <v>0.8</v>
      </c>
      <c r="AD153" s="50">
        <f>VLOOKUP($U153,AvgGoalStats!$A$3:$AE$998,17,FALSE)</f>
        <v>0.2</v>
      </c>
      <c r="AE153" s="50">
        <f>VLOOKUP($U153,AvgGoalStats!$A$3:$AE$998,19,FALSE)</f>
        <v>0.2</v>
      </c>
      <c r="AF153" s="50">
        <f>VLOOKUP($U153,AvgGoalStats!$A$3:$AE$998,20,FALSE)</f>
        <v>0.7</v>
      </c>
      <c r="AG153" s="50">
        <f>VLOOKUP($U153,AvgGoalStats!$A$3:$AE$998,22,FALSE)</f>
        <v>0.6</v>
      </c>
      <c r="AH153" s="50">
        <f>VLOOKUP($U153,AvgGoalStats!$A$3:$AE$998,23,FALSE)</f>
        <v>1.6</v>
      </c>
      <c r="AI153" s="50">
        <f>VLOOKUP($U153,AvgGoalStats!$A$3:$AE$998,25,FALSE)</f>
        <v>2.4</v>
      </c>
      <c r="AJ153" s="50">
        <f>VLOOKUP($U153,AvgGoalStats!$A$3:$AE$998,26,FALSE)</f>
        <v>0.4</v>
      </c>
      <c r="AK153" s="50">
        <f>VLOOKUP($U153,AvgGoalStats!$A$3:$AE$998,28,FALSE)</f>
        <v>0.8</v>
      </c>
      <c r="AL153" s="50">
        <f>VLOOKUP($U153,AvgGoalStats!$A$3:$AE$998,29,FALSE)</f>
        <v>1.2</v>
      </c>
      <c r="AM153" s="50">
        <f>VLOOKUP($U153,AvgGoalStats!$A$3:$AE$998,31,FALSE)</f>
        <v>1.6</v>
      </c>
    </row>
    <row r="154" spans="1:39" hidden="1" x14ac:dyDescent="0.3">
      <c r="A154" s="51">
        <f>VLOOKUP($S154,AvgGoalStats!$A$3:$AE$998,5,FALSE)</f>
        <v>3.1111111111111112</v>
      </c>
      <c r="B154" s="50">
        <f>VLOOKUP($S154,AvgGoalStats!$A$3:$AE$998,6,FALSE)</f>
        <v>3</v>
      </c>
      <c r="C154" s="50">
        <f>VLOOKUP($S154,AvgGoalStats!$A$3:$AE$998,8,FALSE)</f>
        <v>1.2222222222222223</v>
      </c>
      <c r="D154" s="50">
        <f>VLOOKUP($S154,AvgGoalStats!$A$3:$AE$998,9,FALSE)</f>
        <v>1.4</v>
      </c>
      <c r="E154" s="50">
        <f>VLOOKUP($S154,AvgGoalStats!$A$3:$AE$998,11,FALSE)</f>
        <v>1.8888888888888888</v>
      </c>
      <c r="F154" s="50">
        <f>VLOOKUP($S154,AvgGoalStats!$A$3:$AE$998,12,FALSE)</f>
        <v>1.6</v>
      </c>
      <c r="G154" s="50">
        <f>VLOOKUP($S154,AvgGoalStats!$A$3:$AE$998,14,FALSE)</f>
        <v>1.3333333333333333</v>
      </c>
      <c r="H154" s="50">
        <f>VLOOKUP($S154,AvgGoalStats!$A$3:$AE$998,15,FALSE)</f>
        <v>1.6</v>
      </c>
      <c r="I154" s="50">
        <f>VLOOKUP($S154,AvgGoalStats!$A$3:$AE$998,17,FALSE)</f>
        <v>0.44444444444444442</v>
      </c>
      <c r="J154" s="50">
        <f>VLOOKUP($S154,AvgGoalStats!$A$3:$AE$998,18,FALSE)</f>
        <v>0.6</v>
      </c>
      <c r="K154" s="50">
        <f>VLOOKUP($S154,AvgGoalStats!$A$3:$AE$998,20,FALSE)</f>
        <v>0.88888888888888884</v>
      </c>
      <c r="L154" s="50">
        <f>VLOOKUP($S154,AvgGoalStats!$A$3:$AE$998,21,FALSE)</f>
        <v>1</v>
      </c>
      <c r="M154" s="50">
        <f>VLOOKUP($S154,AvgGoalStats!$A$3:$AE$998,23,FALSE)</f>
        <v>1.7777777777777777</v>
      </c>
      <c r="N154" s="50">
        <f>VLOOKUP($S154,AvgGoalStats!$A$3:$AE$998,24,FALSE)</f>
        <v>1.4</v>
      </c>
      <c r="O154" s="50">
        <f>VLOOKUP($S154,AvgGoalStats!$A$3:$AE$998,26,FALSE)</f>
        <v>0.77777777777777779</v>
      </c>
      <c r="P154" s="50">
        <f>VLOOKUP($S154,AvgGoalStats!$A$3:$AE$998,27,FALSE)</f>
        <v>0.8</v>
      </c>
      <c r="Q154" s="50">
        <f>VLOOKUP($S154,AvgGoalStats!$A$3:$AE$998,29,FALSE)</f>
        <v>1</v>
      </c>
      <c r="R154" s="50">
        <f>VLOOKUP($S154,AvgGoalStats!$A$3:$AE$998,30,FALSE)</f>
        <v>0.6</v>
      </c>
      <c r="S154" s="53" t="str">
        <f>Fixtures!A154</f>
        <v>Salernitana</v>
      </c>
      <c r="T154" s="54">
        <f>Fixtures!D154</f>
        <v>43491</v>
      </c>
      <c r="U154" s="53" t="str">
        <f>Fixtures!B154</f>
        <v>Lecce</v>
      </c>
      <c r="V154" s="51">
        <f>VLOOKUP($U154,AvgGoalStats!$A$3:$AE$998,5,FALSE)</f>
        <v>2.625</v>
      </c>
      <c r="W154" s="50">
        <f>VLOOKUP($U154,AvgGoalStats!$A$3:$AE$998,7,FALSE)</f>
        <v>3.2</v>
      </c>
      <c r="X154" s="50">
        <f>VLOOKUP($U154,AvgGoalStats!$A$3:$AE$998,8,FALSE)</f>
        <v>1.625</v>
      </c>
      <c r="Y154" s="50">
        <f>VLOOKUP($U154,AvgGoalStats!$A$3:$AE$998,10,FALSE)</f>
        <v>2</v>
      </c>
      <c r="Z154" s="50">
        <f>VLOOKUP($U154,AvgGoalStats!$A$3:$AE$998,11,FALSE)</f>
        <v>1</v>
      </c>
      <c r="AA154" s="50">
        <f>VLOOKUP($U154,AvgGoalStats!$A$3:$AE$998,13,FALSE)</f>
        <v>1.2</v>
      </c>
      <c r="AB154" s="50">
        <f>VLOOKUP($U154,AvgGoalStats!$A$3:$AE$998,14,FALSE)</f>
        <v>0.625</v>
      </c>
      <c r="AC154" s="50">
        <f>VLOOKUP($U154,AvgGoalStats!$A$3:$AE$998,16,FALSE)</f>
        <v>1</v>
      </c>
      <c r="AD154" s="50">
        <f>VLOOKUP($U154,AvgGoalStats!$A$3:$AE$998,17,FALSE)</f>
        <v>0.375</v>
      </c>
      <c r="AE154" s="50">
        <f>VLOOKUP($U154,AvgGoalStats!$A$3:$AE$998,19,FALSE)</f>
        <v>0.6</v>
      </c>
      <c r="AF154" s="50">
        <f>VLOOKUP($U154,AvgGoalStats!$A$3:$AE$998,20,FALSE)</f>
        <v>0.25</v>
      </c>
      <c r="AG154" s="50">
        <f>VLOOKUP($U154,AvgGoalStats!$A$3:$AE$998,22,FALSE)</f>
        <v>0.4</v>
      </c>
      <c r="AH154" s="50">
        <f>VLOOKUP($U154,AvgGoalStats!$A$3:$AE$998,23,FALSE)</f>
        <v>2</v>
      </c>
      <c r="AI154" s="50">
        <f>VLOOKUP($U154,AvgGoalStats!$A$3:$AE$998,25,FALSE)</f>
        <v>2.2000000000000002</v>
      </c>
      <c r="AJ154" s="50">
        <f>VLOOKUP($U154,AvgGoalStats!$A$3:$AE$998,26,FALSE)</f>
        <v>1.25</v>
      </c>
      <c r="AK154" s="50">
        <f>VLOOKUP($U154,AvgGoalStats!$A$3:$AE$998,28,FALSE)</f>
        <v>1.4</v>
      </c>
      <c r="AL154" s="50">
        <f>VLOOKUP($U154,AvgGoalStats!$A$3:$AE$998,29,FALSE)</f>
        <v>0.75</v>
      </c>
      <c r="AM154" s="50">
        <f>VLOOKUP($U154,AvgGoalStats!$A$3:$AE$998,31,FALSE)</f>
        <v>0.8</v>
      </c>
    </row>
    <row r="155" spans="1:39" hidden="1" x14ac:dyDescent="0.3">
      <c r="A155" s="51">
        <f>VLOOKUP($S155,AvgGoalStats!$A$3:$AE$998,5,FALSE)</f>
        <v>1.875</v>
      </c>
      <c r="B155" s="50">
        <f>VLOOKUP($S155,AvgGoalStats!$A$3:$AE$998,6,FALSE)</f>
        <v>1.6666666666666667</v>
      </c>
      <c r="C155" s="50">
        <f>VLOOKUP($S155,AvgGoalStats!$A$3:$AE$998,8,FALSE)</f>
        <v>1.25</v>
      </c>
      <c r="D155" s="50">
        <f>VLOOKUP($S155,AvgGoalStats!$A$3:$AE$998,9,FALSE)</f>
        <v>1.3333333333333333</v>
      </c>
      <c r="E155" s="50">
        <f>VLOOKUP($S155,AvgGoalStats!$A$3:$AE$998,11,FALSE)</f>
        <v>0.625</v>
      </c>
      <c r="F155" s="50">
        <f>VLOOKUP($S155,AvgGoalStats!$A$3:$AE$998,12,FALSE)</f>
        <v>0.33333333333333331</v>
      </c>
      <c r="G155" s="50">
        <f>VLOOKUP($S155,AvgGoalStats!$A$3:$AE$998,14,FALSE)</f>
        <v>1</v>
      </c>
      <c r="H155" s="50">
        <f>VLOOKUP($S155,AvgGoalStats!$A$3:$AE$998,15,FALSE)</f>
        <v>0.83333333333333337</v>
      </c>
      <c r="I155" s="50">
        <f>VLOOKUP($S155,AvgGoalStats!$A$3:$AE$998,17,FALSE)</f>
        <v>0.625</v>
      </c>
      <c r="J155" s="50">
        <f>VLOOKUP($S155,AvgGoalStats!$A$3:$AE$998,18,FALSE)</f>
        <v>0.83333333333333337</v>
      </c>
      <c r="K155" s="50">
        <f>VLOOKUP($S155,AvgGoalStats!$A$3:$AE$998,20,FALSE)</f>
        <v>0.375</v>
      </c>
      <c r="L155" s="50">
        <f>VLOOKUP($S155,AvgGoalStats!$A$3:$AE$998,21,FALSE)</f>
        <v>0</v>
      </c>
      <c r="M155" s="50">
        <f>VLOOKUP($S155,AvgGoalStats!$A$3:$AE$998,23,FALSE)</f>
        <v>0.875</v>
      </c>
      <c r="N155" s="50">
        <f>VLOOKUP($S155,AvgGoalStats!$A$3:$AE$998,24,FALSE)</f>
        <v>0.83333333333333337</v>
      </c>
      <c r="O155" s="50">
        <f>VLOOKUP($S155,AvgGoalStats!$A$3:$AE$998,26,FALSE)</f>
        <v>0.625</v>
      </c>
      <c r="P155" s="50">
        <f>VLOOKUP($S155,AvgGoalStats!$A$3:$AE$998,27,FALSE)</f>
        <v>0.5</v>
      </c>
      <c r="Q155" s="50">
        <f>VLOOKUP($S155,AvgGoalStats!$A$3:$AE$998,29,FALSE)</f>
        <v>0.25</v>
      </c>
      <c r="R155" s="50">
        <f>VLOOKUP($S155,AvgGoalStats!$A$3:$AE$998,30,FALSE)</f>
        <v>0.33333333333333331</v>
      </c>
      <c r="S155" s="53" t="str">
        <f>Fixtures!A155</f>
        <v>Cremonese</v>
      </c>
      <c r="T155" s="54">
        <f>Fixtures!D155</f>
        <v>43491</v>
      </c>
      <c r="U155" s="53" t="str">
        <f>Fixtures!B155</f>
        <v>Palermo</v>
      </c>
      <c r="V155" s="51">
        <f>VLOOKUP($U155,AvgGoalStats!$A$3:$AE$998,5,FALSE)</f>
        <v>2.3333333333333335</v>
      </c>
      <c r="W155" s="50">
        <f>VLOOKUP($U155,AvgGoalStats!$A$3:$AE$998,7,FALSE)</f>
        <v>2.2000000000000002</v>
      </c>
      <c r="X155" s="50">
        <f>VLOOKUP($U155,AvgGoalStats!$A$3:$AE$998,8,FALSE)</f>
        <v>1.5555555555555556</v>
      </c>
      <c r="Y155" s="50">
        <f>VLOOKUP($U155,AvgGoalStats!$A$3:$AE$998,10,FALSE)</f>
        <v>1.6</v>
      </c>
      <c r="Z155" s="50">
        <f>VLOOKUP($U155,AvgGoalStats!$A$3:$AE$998,11,FALSE)</f>
        <v>0.77777777777777779</v>
      </c>
      <c r="AA155" s="50">
        <f>VLOOKUP($U155,AvgGoalStats!$A$3:$AE$998,13,FALSE)</f>
        <v>0.6</v>
      </c>
      <c r="AB155" s="50">
        <f>VLOOKUP($U155,AvgGoalStats!$A$3:$AE$998,14,FALSE)</f>
        <v>1</v>
      </c>
      <c r="AC155" s="50">
        <f>VLOOKUP($U155,AvgGoalStats!$A$3:$AE$998,16,FALSE)</f>
        <v>1</v>
      </c>
      <c r="AD155" s="50">
        <f>VLOOKUP($U155,AvgGoalStats!$A$3:$AE$998,17,FALSE)</f>
        <v>0.55555555555555558</v>
      </c>
      <c r="AE155" s="50">
        <f>VLOOKUP($U155,AvgGoalStats!$A$3:$AE$998,19,FALSE)</f>
        <v>0.4</v>
      </c>
      <c r="AF155" s="50">
        <f>VLOOKUP($U155,AvgGoalStats!$A$3:$AE$998,20,FALSE)</f>
        <v>0.44444444444444442</v>
      </c>
      <c r="AG155" s="50">
        <f>VLOOKUP($U155,AvgGoalStats!$A$3:$AE$998,22,FALSE)</f>
        <v>0.6</v>
      </c>
      <c r="AH155" s="50">
        <f>VLOOKUP($U155,AvgGoalStats!$A$3:$AE$998,23,FALSE)</f>
        <v>1.3333333333333333</v>
      </c>
      <c r="AI155" s="50">
        <f>VLOOKUP($U155,AvgGoalStats!$A$3:$AE$998,25,FALSE)</f>
        <v>1.2</v>
      </c>
      <c r="AJ155" s="50">
        <f>VLOOKUP($U155,AvgGoalStats!$A$3:$AE$998,26,FALSE)</f>
        <v>1</v>
      </c>
      <c r="AK155" s="50">
        <f>VLOOKUP($U155,AvgGoalStats!$A$3:$AE$998,28,FALSE)</f>
        <v>1.2</v>
      </c>
      <c r="AL155" s="50">
        <f>VLOOKUP($U155,AvgGoalStats!$A$3:$AE$998,29,FALSE)</f>
        <v>0.33333333333333331</v>
      </c>
      <c r="AM155" s="50">
        <f>VLOOKUP($U155,AvgGoalStats!$A$3:$AE$998,31,FALSE)</f>
        <v>0</v>
      </c>
    </row>
    <row r="156" spans="1:39" hidden="1" x14ac:dyDescent="0.3">
      <c r="A156" s="51">
        <f>VLOOKUP($S156,AvgGoalStats!$A$3:$AE$998,5,FALSE)</f>
        <v>2</v>
      </c>
      <c r="B156" s="50">
        <f>VLOOKUP($S156,AvgGoalStats!$A$3:$AE$998,6,FALSE)</f>
        <v>2.3333333333333335</v>
      </c>
      <c r="C156" s="50">
        <f>VLOOKUP($S156,AvgGoalStats!$A$3:$AE$998,8,FALSE)</f>
        <v>1.2</v>
      </c>
      <c r="D156" s="50">
        <f>VLOOKUP($S156,AvgGoalStats!$A$3:$AE$998,9,FALSE)</f>
        <v>1.6666666666666667</v>
      </c>
      <c r="E156" s="50">
        <f>VLOOKUP($S156,AvgGoalStats!$A$3:$AE$998,11,FALSE)</f>
        <v>0.8</v>
      </c>
      <c r="F156" s="50">
        <f>VLOOKUP($S156,AvgGoalStats!$A$3:$AE$998,12,FALSE)</f>
        <v>0.66666666666666663</v>
      </c>
      <c r="G156" s="50">
        <f>VLOOKUP($S156,AvgGoalStats!$A$3:$AE$998,14,FALSE)</f>
        <v>0.8</v>
      </c>
      <c r="H156" s="50">
        <f>VLOOKUP($S156,AvgGoalStats!$A$3:$AE$998,15,FALSE)</f>
        <v>0.66666666666666663</v>
      </c>
      <c r="I156" s="50">
        <f>VLOOKUP($S156,AvgGoalStats!$A$3:$AE$998,17,FALSE)</f>
        <v>0.4</v>
      </c>
      <c r="J156" s="50">
        <f>VLOOKUP($S156,AvgGoalStats!$A$3:$AE$998,18,FALSE)</f>
        <v>0.33333333333333331</v>
      </c>
      <c r="K156" s="50">
        <f>VLOOKUP($S156,AvgGoalStats!$A$3:$AE$998,20,FALSE)</f>
        <v>0.4</v>
      </c>
      <c r="L156" s="50">
        <f>VLOOKUP($S156,AvgGoalStats!$A$3:$AE$998,21,FALSE)</f>
        <v>0.33333333333333331</v>
      </c>
      <c r="M156" s="50">
        <f>VLOOKUP($S156,AvgGoalStats!$A$3:$AE$998,23,FALSE)</f>
        <v>1.2</v>
      </c>
      <c r="N156" s="50">
        <f>VLOOKUP($S156,AvgGoalStats!$A$3:$AE$998,24,FALSE)</f>
        <v>1.6666666666666667</v>
      </c>
      <c r="O156" s="50">
        <f>VLOOKUP($S156,AvgGoalStats!$A$3:$AE$998,26,FALSE)</f>
        <v>0.8</v>
      </c>
      <c r="P156" s="50">
        <f>VLOOKUP($S156,AvgGoalStats!$A$3:$AE$998,27,FALSE)</f>
        <v>1.3333333333333333</v>
      </c>
      <c r="Q156" s="50">
        <f>VLOOKUP($S156,AvgGoalStats!$A$3:$AE$998,29,FALSE)</f>
        <v>0.4</v>
      </c>
      <c r="R156" s="50">
        <f>VLOOKUP($S156,AvgGoalStats!$A$3:$AE$998,30,FALSE)</f>
        <v>0.33333333333333331</v>
      </c>
      <c r="S156" s="53" t="str">
        <f>Fixtures!A156</f>
        <v>Ascoli</v>
      </c>
      <c r="T156" s="54">
        <f>Fixtures!D156</f>
        <v>43491</v>
      </c>
      <c r="U156" s="53" t="str">
        <f>Fixtures!B156</f>
        <v>Perugia</v>
      </c>
      <c r="V156" s="51">
        <f>VLOOKUP($U156,AvgGoalStats!$A$3:$AE$998,5,FALSE)</f>
        <v>2.5</v>
      </c>
      <c r="W156" s="50">
        <f>VLOOKUP($U156,AvgGoalStats!$A$3:$AE$998,7,FALSE)</f>
        <v>2.8</v>
      </c>
      <c r="X156" s="50">
        <f>VLOOKUP($U156,AvgGoalStats!$A$3:$AE$998,8,FALSE)</f>
        <v>0.625</v>
      </c>
      <c r="Y156" s="50">
        <f>VLOOKUP($U156,AvgGoalStats!$A$3:$AE$998,10,FALSE)</f>
        <v>0.6</v>
      </c>
      <c r="Z156" s="50">
        <f>VLOOKUP($U156,AvgGoalStats!$A$3:$AE$998,11,FALSE)</f>
        <v>1.875</v>
      </c>
      <c r="AA156" s="50">
        <f>VLOOKUP($U156,AvgGoalStats!$A$3:$AE$998,13,FALSE)</f>
        <v>2.2000000000000002</v>
      </c>
      <c r="AB156" s="50">
        <f>VLOOKUP($U156,AvgGoalStats!$A$3:$AE$998,14,FALSE)</f>
        <v>1.25</v>
      </c>
      <c r="AC156" s="50">
        <f>VLOOKUP($U156,AvgGoalStats!$A$3:$AE$998,16,FALSE)</f>
        <v>1.6</v>
      </c>
      <c r="AD156" s="50">
        <f>VLOOKUP($U156,AvgGoalStats!$A$3:$AE$998,17,FALSE)</f>
        <v>0.25</v>
      </c>
      <c r="AE156" s="50">
        <f>VLOOKUP($U156,AvgGoalStats!$A$3:$AE$998,19,FALSE)</f>
        <v>0.2</v>
      </c>
      <c r="AF156" s="50">
        <f>VLOOKUP($U156,AvgGoalStats!$A$3:$AE$998,20,FALSE)</f>
        <v>1</v>
      </c>
      <c r="AG156" s="50">
        <f>VLOOKUP($U156,AvgGoalStats!$A$3:$AE$998,22,FALSE)</f>
        <v>1.4</v>
      </c>
      <c r="AH156" s="50">
        <f>VLOOKUP($U156,AvgGoalStats!$A$3:$AE$998,23,FALSE)</f>
        <v>1.25</v>
      </c>
      <c r="AI156" s="50">
        <f>VLOOKUP($U156,AvgGoalStats!$A$3:$AE$998,25,FALSE)</f>
        <v>1.2</v>
      </c>
      <c r="AJ156" s="50">
        <f>VLOOKUP($U156,AvgGoalStats!$A$3:$AE$998,26,FALSE)</f>
        <v>0.375</v>
      </c>
      <c r="AK156" s="50">
        <f>VLOOKUP($U156,AvgGoalStats!$A$3:$AE$998,28,FALSE)</f>
        <v>0.4</v>
      </c>
      <c r="AL156" s="50">
        <f>VLOOKUP($U156,AvgGoalStats!$A$3:$AE$998,29,FALSE)</f>
        <v>0.875</v>
      </c>
      <c r="AM156" s="50">
        <f>VLOOKUP($U156,AvgGoalStats!$A$3:$AE$998,31,FALSE)</f>
        <v>0.8</v>
      </c>
    </row>
    <row r="157" spans="1:39" hidden="1" x14ac:dyDescent="0.3">
      <c r="A157" s="51">
        <f>VLOOKUP($S157,AvgGoalStats!$A$3:$AE$998,5,FALSE)</f>
        <v>3.5</v>
      </c>
      <c r="B157" s="50">
        <f>VLOOKUP($S157,AvgGoalStats!$A$3:$AE$998,6,FALSE)</f>
        <v>3.5</v>
      </c>
      <c r="C157" s="50">
        <f>VLOOKUP($S157,AvgGoalStats!$A$3:$AE$998,8,FALSE)</f>
        <v>2.5</v>
      </c>
      <c r="D157" s="50">
        <f>VLOOKUP($S157,AvgGoalStats!$A$3:$AE$998,9,FALSE)</f>
        <v>3</v>
      </c>
      <c r="E157" s="50">
        <f>VLOOKUP($S157,AvgGoalStats!$A$3:$AE$998,11,FALSE)</f>
        <v>1</v>
      </c>
      <c r="F157" s="50">
        <f>VLOOKUP($S157,AvgGoalStats!$A$3:$AE$998,12,FALSE)</f>
        <v>0.5</v>
      </c>
      <c r="G157" s="50">
        <f>VLOOKUP($S157,AvgGoalStats!$A$3:$AE$998,14,FALSE)</f>
        <v>2.5</v>
      </c>
      <c r="H157" s="50">
        <f>VLOOKUP($S157,AvgGoalStats!$A$3:$AE$998,15,FALSE)</f>
        <v>2</v>
      </c>
      <c r="I157" s="50">
        <f>VLOOKUP($S157,AvgGoalStats!$A$3:$AE$998,17,FALSE)</f>
        <v>1.75</v>
      </c>
      <c r="J157" s="50">
        <f>VLOOKUP($S157,AvgGoalStats!$A$3:$AE$998,18,FALSE)</f>
        <v>1.5</v>
      </c>
      <c r="K157" s="50">
        <f>VLOOKUP($S157,AvgGoalStats!$A$3:$AE$998,20,FALSE)</f>
        <v>0.75</v>
      </c>
      <c r="L157" s="50">
        <f>VLOOKUP($S157,AvgGoalStats!$A$3:$AE$998,21,FALSE)</f>
        <v>0.5</v>
      </c>
      <c r="M157" s="50">
        <f>VLOOKUP($S157,AvgGoalStats!$A$3:$AE$998,23,FALSE)</f>
        <v>1</v>
      </c>
      <c r="N157" s="50">
        <f>VLOOKUP($S157,AvgGoalStats!$A$3:$AE$998,24,FALSE)</f>
        <v>1.5</v>
      </c>
      <c r="O157" s="50">
        <f>VLOOKUP($S157,AvgGoalStats!$A$3:$AE$998,26,FALSE)</f>
        <v>0.75</v>
      </c>
      <c r="P157" s="50">
        <f>VLOOKUP($S157,AvgGoalStats!$A$3:$AE$998,27,FALSE)</f>
        <v>1.5</v>
      </c>
      <c r="Q157" s="50">
        <f>VLOOKUP($S157,AvgGoalStats!$A$3:$AE$998,29,FALSE)</f>
        <v>0.25</v>
      </c>
      <c r="R157" s="50">
        <f>VLOOKUP($S157,AvgGoalStats!$A$3:$AE$998,30,FALSE)</f>
        <v>0</v>
      </c>
      <c r="S157" s="53" t="str">
        <f>Fixtures!A157</f>
        <v>Brest</v>
      </c>
      <c r="T157" s="54">
        <f>Fixtures!D157</f>
        <v>43491</v>
      </c>
      <c r="U157" s="53" t="str">
        <f>Fixtures!B157</f>
        <v>Sochaux</v>
      </c>
      <c r="V157" s="51">
        <f>VLOOKUP($U157,AvgGoalStats!$A$3:$AE$998,5,FALSE)</f>
        <v>2</v>
      </c>
      <c r="W157" s="50">
        <f>VLOOKUP($U157,AvgGoalStats!$A$3:$AE$998,7,FALSE)</f>
        <v>2.4</v>
      </c>
      <c r="X157" s="50">
        <f>VLOOKUP($U157,AvgGoalStats!$A$3:$AE$998,8,FALSE)</f>
        <v>0.8571428571428571</v>
      </c>
      <c r="Y157" s="50">
        <f>VLOOKUP($U157,AvgGoalStats!$A$3:$AE$998,10,FALSE)</f>
        <v>1</v>
      </c>
      <c r="Z157" s="50">
        <f>VLOOKUP($U157,AvgGoalStats!$A$3:$AE$998,11,FALSE)</f>
        <v>1.1428571428571428</v>
      </c>
      <c r="AA157" s="50">
        <f>VLOOKUP($U157,AvgGoalStats!$A$3:$AE$998,13,FALSE)</f>
        <v>1.4</v>
      </c>
      <c r="AB157" s="50">
        <f>VLOOKUP($U157,AvgGoalStats!$A$3:$AE$998,14,FALSE)</f>
        <v>0.7142857142857143</v>
      </c>
      <c r="AC157" s="50">
        <f>VLOOKUP($U157,AvgGoalStats!$A$3:$AE$998,16,FALSE)</f>
        <v>0.6</v>
      </c>
      <c r="AD157" s="50">
        <f>VLOOKUP($U157,AvgGoalStats!$A$3:$AE$998,17,FALSE)</f>
        <v>0.2857142857142857</v>
      </c>
      <c r="AE157" s="50">
        <f>VLOOKUP($U157,AvgGoalStats!$A$3:$AE$998,19,FALSE)</f>
        <v>0.2</v>
      </c>
      <c r="AF157" s="50">
        <f>VLOOKUP($U157,AvgGoalStats!$A$3:$AE$998,20,FALSE)</f>
        <v>0.42857142857142855</v>
      </c>
      <c r="AG157" s="50">
        <f>VLOOKUP($U157,AvgGoalStats!$A$3:$AE$998,22,FALSE)</f>
        <v>0.4</v>
      </c>
      <c r="AH157" s="50">
        <f>VLOOKUP($U157,AvgGoalStats!$A$3:$AE$998,23,FALSE)</f>
        <v>1.2857142857142858</v>
      </c>
      <c r="AI157" s="50">
        <f>VLOOKUP($U157,AvgGoalStats!$A$3:$AE$998,25,FALSE)</f>
        <v>1.8</v>
      </c>
      <c r="AJ157" s="50">
        <f>VLOOKUP($U157,AvgGoalStats!$A$3:$AE$998,26,FALSE)</f>
        <v>0.5714285714285714</v>
      </c>
      <c r="AK157" s="50">
        <f>VLOOKUP($U157,AvgGoalStats!$A$3:$AE$998,28,FALSE)</f>
        <v>0.8</v>
      </c>
      <c r="AL157" s="50">
        <f>VLOOKUP($U157,AvgGoalStats!$A$3:$AE$998,29,FALSE)</f>
        <v>0.7142857142857143</v>
      </c>
      <c r="AM157" s="50">
        <f>VLOOKUP($U157,AvgGoalStats!$A$3:$AE$998,31,FALSE)</f>
        <v>1</v>
      </c>
    </row>
    <row r="158" spans="1:39" hidden="1" x14ac:dyDescent="0.3">
      <c r="A158" s="51">
        <f>VLOOKUP($S158,AvgGoalStats!$A$3:$AE$998,5,FALSE)</f>
        <v>3.25</v>
      </c>
      <c r="B158" s="50">
        <f>VLOOKUP($S158,AvgGoalStats!$A$3:$AE$998,6,FALSE)</f>
        <v>2</v>
      </c>
      <c r="C158" s="50">
        <f>VLOOKUP($S158,AvgGoalStats!$A$3:$AE$998,8,FALSE)</f>
        <v>0.75</v>
      </c>
      <c r="D158" s="50">
        <f>VLOOKUP($S158,AvgGoalStats!$A$3:$AE$998,9,FALSE)</f>
        <v>1</v>
      </c>
      <c r="E158" s="50">
        <f>VLOOKUP($S158,AvgGoalStats!$A$3:$AE$998,11,FALSE)</f>
        <v>2.5</v>
      </c>
      <c r="F158" s="50">
        <f>VLOOKUP($S158,AvgGoalStats!$A$3:$AE$998,12,FALSE)</f>
        <v>1</v>
      </c>
      <c r="G158" s="50">
        <f>VLOOKUP($S158,AvgGoalStats!$A$3:$AE$998,14,FALSE)</f>
        <v>1</v>
      </c>
      <c r="H158" s="50">
        <f>VLOOKUP($S158,AvgGoalStats!$A$3:$AE$998,15,FALSE)</f>
        <v>0.5</v>
      </c>
      <c r="I158" s="50">
        <f>VLOOKUP($S158,AvgGoalStats!$A$3:$AE$998,17,FALSE)</f>
        <v>0</v>
      </c>
      <c r="J158" s="50">
        <f>VLOOKUP($S158,AvgGoalStats!$A$3:$AE$998,18,FALSE)</f>
        <v>0</v>
      </c>
      <c r="K158" s="50">
        <f>VLOOKUP($S158,AvgGoalStats!$A$3:$AE$998,20,FALSE)</f>
        <v>1</v>
      </c>
      <c r="L158" s="50">
        <f>VLOOKUP($S158,AvgGoalStats!$A$3:$AE$998,21,FALSE)</f>
        <v>0.5</v>
      </c>
      <c r="M158" s="50">
        <f>VLOOKUP($S158,AvgGoalStats!$A$3:$AE$998,23,FALSE)</f>
        <v>2.25</v>
      </c>
      <c r="N158" s="50">
        <f>VLOOKUP($S158,AvgGoalStats!$A$3:$AE$998,24,FALSE)</f>
        <v>1.5</v>
      </c>
      <c r="O158" s="50">
        <f>VLOOKUP($S158,AvgGoalStats!$A$3:$AE$998,26,FALSE)</f>
        <v>0.75</v>
      </c>
      <c r="P158" s="50">
        <f>VLOOKUP($S158,AvgGoalStats!$A$3:$AE$998,27,FALSE)</f>
        <v>1</v>
      </c>
      <c r="Q158" s="50">
        <f>VLOOKUP($S158,AvgGoalStats!$A$3:$AE$998,29,FALSE)</f>
        <v>1.5</v>
      </c>
      <c r="R158" s="50">
        <f>VLOOKUP($S158,AvgGoalStats!$A$3:$AE$998,30,FALSE)</f>
        <v>0.5</v>
      </c>
      <c r="S158" s="53" t="str">
        <f>Fixtures!A158</f>
        <v>Orléans</v>
      </c>
      <c r="T158" s="54">
        <f>Fixtures!D158</f>
        <v>43491</v>
      </c>
      <c r="U158" s="53" t="str">
        <f>Fixtures!B158</f>
        <v>Niort</v>
      </c>
      <c r="V158" s="51">
        <f>VLOOKUP($U158,AvgGoalStats!$A$3:$AE$998,5,FALSE)</f>
        <v>4.5</v>
      </c>
      <c r="W158" s="50">
        <f>VLOOKUP($U158,AvgGoalStats!$A$3:$AE$998,7,FALSE)</f>
        <v>3</v>
      </c>
      <c r="X158" s="50">
        <f>VLOOKUP($U158,AvgGoalStats!$A$3:$AE$998,8,FALSE)</f>
        <v>2</v>
      </c>
      <c r="Y158" s="50">
        <f>VLOOKUP($U158,AvgGoalStats!$A$3:$AE$998,10,FALSE)</f>
        <v>0</v>
      </c>
      <c r="Z158" s="50">
        <f>VLOOKUP($U158,AvgGoalStats!$A$3:$AE$998,11,FALSE)</f>
        <v>2.5</v>
      </c>
      <c r="AA158" s="50">
        <f>VLOOKUP($U158,AvgGoalStats!$A$3:$AE$998,13,FALSE)</f>
        <v>3</v>
      </c>
      <c r="AB158" s="50">
        <f>VLOOKUP($U158,AvgGoalStats!$A$3:$AE$998,14,FALSE)</f>
        <v>1.5</v>
      </c>
      <c r="AC158" s="50">
        <f>VLOOKUP($U158,AvgGoalStats!$A$3:$AE$998,16,FALSE)</f>
        <v>1</v>
      </c>
      <c r="AD158" s="50">
        <f>VLOOKUP($U158,AvgGoalStats!$A$3:$AE$998,17,FALSE)</f>
        <v>0.5</v>
      </c>
      <c r="AE158" s="50">
        <f>VLOOKUP($U158,AvgGoalStats!$A$3:$AE$998,19,FALSE)</f>
        <v>0</v>
      </c>
      <c r="AF158" s="50">
        <f>VLOOKUP($U158,AvgGoalStats!$A$3:$AE$998,20,FALSE)</f>
        <v>1</v>
      </c>
      <c r="AG158" s="50">
        <f>VLOOKUP($U158,AvgGoalStats!$A$3:$AE$998,22,FALSE)</f>
        <v>1</v>
      </c>
      <c r="AH158" s="50">
        <f>VLOOKUP($U158,AvgGoalStats!$A$3:$AE$998,23,FALSE)</f>
        <v>3</v>
      </c>
      <c r="AI158" s="50">
        <f>VLOOKUP($U158,AvgGoalStats!$A$3:$AE$998,25,FALSE)</f>
        <v>2</v>
      </c>
      <c r="AJ158" s="50">
        <f>VLOOKUP($U158,AvgGoalStats!$A$3:$AE$998,26,FALSE)</f>
        <v>1.5</v>
      </c>
      <c r="AK158" s="50">
        <f>VLOOKUP($U158,AvgGoalStats!$A$3:$AE$998,28,FALSE)</f>
        <v>0</v>
      </c>
      <c r="AL158" s="50">
        <f>VLOOKUP($U158,AvgGoalStats!$A$3:$AE$998,29,FALSE)</f>
        <v>1.5</v>
      </c>
      <c r="AM158" s="50">
        <f>VLOOKUP($U158,AvgGoalStats!$A$3:$AE$998,31,FALSE)</f>
        <v>2</v>
      </c>
    </row>
    <row r="159" spans="1:39" hidden="1" x14ac:dyDescent="0.3">
      <c r="A159" s="51" t="e">
        <f>VLOOKUP($S159,AvgGoalStats!$A$3:$AE$998,5,FALSE)</f>
        <v>#DIV/0!</v>
      </c>
      <c r="B159" s="50" t="e">
        <f>VLOOKUP($S159,AvgGoalStats!$A$3:$AE$998,6,FALSE)</f>
        <v>#DIV/0!</v>
      </c>
      <c r="C159" s="50" t="e">
        <f>VLOOKUP($S159,AvgGoalStats!$A$3:$AE$998,8,FALSE)</f>
        <v>#DIV/0!</v>
      </c>
      <c r="D159" s="50" t="e">
        <f>VLOOKUP($S159,AvgGoalStats!$A$3:$AE$998,9,FALSE)</f>
        <v>#DIV/0!</v>
      </c>
      <c r="E159" s="50" t="e">
        <f>VLOOKUP($S159,AvgGoalStats!$A$3:$AE$998,11,FALSE)</f>
        <v>#DIV/0!</v>
      </c>
      <c r="F159" s="50" t="e">
        <f>VLOOKUP($S159,AvgGoalStats!$A$3:$AE$998,12,FALSE)</f>
        <v>#DIV/0!</v>
      </c>
      <c r="G159" s="50" t="e">
        <f>VLOOKUP($S159,AvgGoalStats!$A$3:$AE$998,14,FALSE)</f>
        <v>#DIV/0!</v>
      </c>
      <c r="H159" s="50" t="e">
        <f>VLOOKUP($S159,AvgGoalStats!$A$3:$AE$998,15,FALSE)</f>
        <v>#DIV/0!</v>
      </c>
      <c r="I159" s="50" t="e">
        <f>VLOOKUP($S159,AvgGoalStats!$A$3:$AE$998,17,FALSE)</f>
        <v>#DIV/0!</v>
      </c>
      <c r="J159" s="50" t="e">
        <f>VLOOKUP($S159,AvgGoalStats!$A$3:$AE$998,18,FALSE)</f>
        <v>#DIV/0!</v>
      </c>
      <c r="K159" s="50" t="e">
        <f>VLOOKUP($S159,AvgGoalStats!$A$3:$AE$998,20,FALSE)</f>
        <v>#DIV/0!</v>
      </c>
      <c r="L159" s="50" t="e">
        <f>VLOOKUP($S159,AvgGoalStats!$A$3:$AE$998,21,FALSE)</f>
        <v>#DIV/0!</v>
      </c>
      <c r="M159" s="50" t="e">
        <f>VLOOKUP($S159,AvgGoalStats!$A$3:$AE$998,23,FALSE)</f>
        <v>#DIV/0!</v>
      </c>
      <c r="N159" s="50" t="e">
        <f>VLOOKUP($S159,AvgGoalStats!$A$3:$AE$998,24,FALSE)</f>
        <v>#DIV/0!</v>
      </c>
      <c r="O159" s="50" t="e">
        <f>VLOOKUP($S159,AvgGoalStats!$A$3:$AE$998,26,FALSE)</f>
        <v>#DIV/0!</v>
      </c>
      <c r="P159" s="50" t="e">
        <f>VLOOKUP($S159,AvgGoalStats!$A$3:$AE$998,27,FALSE)</f>
        <v>#DIV/0!</v>
      </c>
      <c r="Q159" s="50" t="e">
        <f>VLOOKUP($S159,AvgGoalStats!$A$3:$AE$998,29,FALSE)</f>
        <v>#DIV/0!</v>
      </c>
      <c r="R159" s="50" t="e">
        <f>VLOOKUP($S159,AvgGoalStats!$A$3:$AE$998,30,FALSE)</f>
        <v>#DIV/0!</v>
      </c>
      <c r="S159" s="53" t="str">
        <f>Fixtures!A159</f>
        <v>Almería</v>
      </c>
      <c r="T159" s="54">
        <f>Fixtures!D159</f>
        <v>43491</v>
      </c>
      <c r="U159" s="53" t="str">
        <f>Fixtures!B159</f>
        <v>Osasuna</v>
      </c>
      <c r="V159" s="51" t="e">
        <f>VLOOKUP($U159,AvgGoalStats!$A$3:$AE$998,5,FALSE)</f>
        <v>#DIV/0!</v>
      </c>
      <c r="W159" s="50" t="e">
        <f>VLOOKUP($U159,AvgGoalStats!$A$3:$AE$998,7,FALSE)</f>
        <v>#DIV/0!</v>
      </c>
      <c r="X159" s="50" t="e">
        <f>VLOOKUP($U159,AvgGoalStats!$A$3:$AE$998,8,FALSE)</f>
        <v>#DIV/0!</v>
      </c>
      <c r="Y159" s="50" t="e">
        <f>VLOOKUP($U159,AvgGoalStats!$A$3:$AE$998,10,FALSE)</f>
        <v>#DIV/0!</v>
      </c>
      <c r="Z159" s="50" t="e">
        <f>VLOOKUP($U159,AvgGoalStats!$A$3:$AE$998,11,FALSE)</f>
        <v>#DIV/0!</v>
      </c>
      <c r="AA159" s="50" t="e">
        <f>VLOOKUP($U159,AvgGoalStats!$A$3:$AE$998,13,FALSE)</f>
        <v>#DIV/0!</v>
      </c>
      <c r="AB159" s="50" t="e">
        <f>VLOOKUP($U159,AvgGoalStats!$A$3:$AE$998,14,FALSE)</f>
        <v>#DIV/0!</v>
      </c>
      <c r="AC159" s="50" t="e">
        <f>VLOOKUP($U159,AvgGoalStats!$A$3:$AE$998,16,FALSE)</f>
        <v>#DIV/0!</v>
      </c>
      <c r="AD159" s="50" t="e">
        <f>VLOOKUP($U159,AvgGoalStats!$A$3:$AE$998,17,FALSE)</f>
        <v>#DIV/0!</v>
      </c>
      <c r="AE159" s="50" t="e">
        <f>VLOOKUP($U159,AvgGoalStats!$A$3:$AE$998,19,FALSE)</f>
        <v>#DIV/0!</v>
      </c>
      <c r="AF159" s="50" t="e">
        <f>VLOOKUP($U159,AvgGoalStats!$A$3:$AE$998,20,FALSE)</f>
        <v>#DIV/0!</v>
      </c>
      <c r="AG159" s="50" t="e">
        <f>VLOOKUP($U159,AvgGoalStats!$A$3:$AE$998,22,FALSE)</f>
        <v>#DIV/0!</v>
      </c>
      <c r="AH159" s="50" t="e">
        <f>VLOOKUP($U159,AvgGoalStats!$A$3:$AE$998,23,FALSE)</f>
        <v>#DIV/0!</v>
      </c>
      <c r="AI159" s="50" t="e">
        <f>VLOOKUP($U159,AvgGoalStats!$A$3:$AE$998,25,FALSE)</f>
        <v>#DIV/0!</v>
      </c>
      <c r="AJ159" s="50" t="e">
        <f>VLOOKUP($U159,AvgGoalStats!$A$3:$AE$998,26,FALSE)</f>
        <v>#DIV/0!</v>
      </c>
      <c r="AK159" s="50" t="e">
        <f>VLOOKUP($U159,AvgGoalStats!$A$3:$AE$998,28,FALSE)</f>
        <v>#DIV/0!</v>
      </c>
      <c r="AL159" s="50" t="e">
        <f>VLOOKUP($U159,AvgGoalStats!$A$3:$AE$998,29,FALSE)</f>
        <v>#DIV/0!</v>
      </c>
      <c r="AM159" s="50" t="e">
        <f>VLOOKUP($U159,AvgGoalStats!$A$3:$AE$998,31,FALSE)</f>
        <v>#DIV/0!</v>
      </c>
    </row>
    <row r="160" spans="1:39" hidden="1" x14ac:dyDescent="0.3">
      <c r="A160" s="51" t="e">
        <f>VLOOKUP($S160,AvgGoalStats!$A$3:$AE$998,5,FALSE)</f>
        <v>#DIV/0!</v>
      </c>
      <c r="B160" s="50" t="e">
        <f>VLOOKUP($S160,AvgGoalStats!$A$3:$AE$998,6,FALSE)</f>
        <v>#DIV/0!</v>
      </c>
      <c r="C160" s="50" t="e">
        <f>VLOOKUP($S160,AvgGoalStats!$A$3:$AE$998,8,FALSE)</f>
        <v>#DIV/0!</v>
      </c>
      <c r="D160" s="50" t="e">
        <f>VLOOKUP($S160,AvgGoalStats!$A$3:$AE$998,9,FALSE)</f>
        <v>#DIV/0!</v>
      </c>
      <c r="E160" s="50" t="e">
        <f>VLOOKUP($S160,AvgGoalStats!$A$3:$AE$998,11,FALSE)</f>
        <v>#DIV/0!</v>
      </c>
      <c r="F160" s="50" t="e">
        <f>VLOOKUP($S160,AvgGoalStats!$A$3:$AE$998,12,FALSE)</f>
        <v>#DIV/0!</v>
      </c>
      <c r="G160" s="50" t="e">
        <f>VLOOKUP($S160,AvgGoalStats!$A$3:$AE$998,14,FALSE)</f>
        <v>#DIV/0!</v>
      </c>
      <c r="H160" s="50" t="e">
        <f>VLOOKUP($S160,AvgGoalStats!$A$3:$AE$998,15,FALSE)</f>
        <v>#DIV/0!</v>
      </c>
      <c r="I160" s="50" t="e">
        <f>VLOOKUP($S160,AvgGoalStats!$A$3:$AE$998,17,FALSE)</f>
        <v>#DIV/0!</v>
      </c>
      <c r="J160" s="50" t="e">
        <f>VLOOKUP($S160,AvgGoalStats!$A$3:$AE$998,18,FALSE)</f>
        <v>#DIV/0!</v>
      </c>
      <c r="K160" s="50" t="e">
        <f>VLOOKUP($S160,AvgGoalStats!$A$3:$AE$998,20,FALSE)</f>
        <v>#DIV/0!</v>
      </c>
      <c r="L160" s="50" t="e">
        <f>VLOOKUP($S160,AvgGoalStats!$A$3:$AE$998,21,FALSE)</f>
        <v>#DIV/0!</v>
      </c>
      <c r="M160" s="50" t="e">
        <f>VLOOKUP($S160,AvgGoalStats!$A$3:$AE$998,23,FALSE)</f>
        <v>#DIV/0!</v>
      </c>
      <c r="N160" s="50" t="e">
        <f>VLOOKUP($S160,AvgGoalStats!$A$3:$AE$998,24,FALSE)</f>
        <v>#DIV/0!</v>
      </c>
      <c r="O160" s="50" t="e">
        <f>VLOOKUP($S160,AvgGoalStats!$A$3:$AE$998,26,FALSE)</f>
        <v>#DIV/0!</v>
      </c>
      <c r="P160" s="50" t="e">
        <f>VLOOKUP($S160,AvgGoalStats!$A$3:$AE$998,27,FALSE)</f>
        <v>#DIV/0!</v>
      </c>
      <c r="Q160" s="50" t="e">
        <f>VLOOKUP($S160,AvgGoalStats!$A$3:$AE$998,29,FALSE)</f>
        <v>#DIV/0!</v>
      </c>
      <c r="R160" s="50" t="e">
        <f>VLOOKUP($S160,AvgGoalStats!$A$3:$AE$998,30,FALSE)</f>
        <v>#DIV/0!</v>
      </c>
      <c r="S160" s="53" t="str">
        <f>Fixtures!A160</f>
        <v>Cádiz</v>
      </c>
      <c r="T160" s="54">
        <f>Fixtures!D160</f>
        <v>43491</v>
      </c>
      <c r="U160" s="53" t="str">
        <f>Fixtures!B160</f>
        <v>Mallorca</v>
      </c>
      <c r="V160" s="51" t="e">
        <f>VLOOKUP($U160,AvgGoalStats!$A$3:$AE$998,5,FALSE)</f>
        <v>#DIV/0!</v>
      </c>
      <c r="W160" s="50" t="e">
        <f>VLOOKUP($U160,AvgGoalStats!$A$3:$AE$998,7,FALSE)</f>
        <v>#DIV/0!</v>
      </c>
      <c r="X160" s="50" t="e">
        <f>VLOOKUP($U160,AvgGoalStats!$A$3:$AE$998,8,FALSE)</f>
        <v>#DIV/0!</v>
      </c>
      <c r="Y160" s="50" t="e">
        <f>VLOOKUP($U160,AvgGoalStats!$A$3:$AE$998,10,FALSE)</f>
        <v>#DIV/0!</v>
      </c>
      <c r="Z160" s="50" t="e">
        <f>VLOOKUP($U160,AvgGoalStats!$A$3:$AE$998,11,FALSE)</f>
        <v>#DIV/0!</v>
      </c>
      <c r="AA160" s="50" t="e">
        <f>VLOOKUP($U160,AvgGoalStats!$A$3:$AE$998,13,FALSE)</f>
        <v>#DIV/0!</v>
      </c>
      <c r="AB160" s="50" t="e">
        <f>VLOOKUP($U160,AvgGoalStats!$A$3:$AE$998,14,FALSE)</f>
        <v>#DIV/0!</v>
      </c>
      <c r="AC160" s="50" t="e">
        <f>VLOOKUP($U160,AvgGoalStats!$A$3:$AE$998,16,FALSE)</f>
        <v>#DIV/0!</v>
      </c>
      <c r="AD160" s="50" t="e">
        <f>VLOOKUP($U160,AvgGoalStats!$A$3:$AE$998,17,FALSE)</f>
        <v>#DIV/0!</v>
      </c>
      <c r="AE160" s="50" t="e">
        <f>VLOOKUP($U160,AvgGoalStats!$A$3:$AE$998,19,FALSE)</f>
        <v>#DIV/0!</v>
      </c>
      <c r="AF160" s="50" t="e">
        <f>VLOOKUP($U160,AvgGoalStats!$A$3:$AE$998,20,FALSE)</f>
        <v>#DIV/0!</v>
      </c>
      <c r="AG160" s="50" t="e">
        <f>VLOOKUP($U160,AvgGoalStats!$A$3:$AE$998,22,FALSE)</f>
        <v>#DIV/0!</v>
      </c>
      <c r="AH160" s="50" t="e">
        <f>VLOOKUP($U160,AvgGoalStats!$A$3:$AE$998,23,FALSE)</f>
        <v>#DIV/0!</v>
      </c>
      <c r="AI160" s="50" t="e">
        <f>VLOOKUP($U160,AvgGoalStats!$A$3:$AE$998,25,FALSE)</f>
        <v>#DIV/0!</v>
      </c>
      <c r="AJ160" s="50" t="e">
        <f>VLOOKUP($U160,AvgGoalStats!$A$3:$AE$998,26,FALSE)</f>
        <v>#DIV/0!</v>
      </c>
      <c r="AK160" s="50" t="e">
        <f>VLOOKUP($U160,AvgGoalStats!$A$3:$AE$998,28,FALSE)</f>
        <v>#DIV/0!</v>
      </c>
      <c r="AL160" s="50" t="e">
        <f>VLOOKUP($U160,AvgGoalStats!$A$3:$AE$998,29,FALSE)</f>
        <v>#DIV/0!</v>
      </c>
      <c r="AM160" s="50" t="e">
        <f>VLOOKUP($U160,AvgGoalStats!$A$3:$AE$998,31,FALSE)</f>
        <v>#DIV/0!</v>
      </c>
    </row>
    <row r="161" spans="1:39" hidden="1" x14ac:dyDescent="0.3">
      <c r="A161" s="51" t="e">
        <f>VLOOKUP($S161,AvgGoalStats!$A$3:$AE$998,5,FALSE)</f>
        <v>#DIV/0!</v>
      </c>
      <c r="B161" s="50" t="e">
        <f>VLOOKUP($S161,AvgGoalStats!$A$3:$AE$998,6,FALSE)</f>
        <v>#DIV/0!</v>
      </c>
      <c r="C161" s="50" t="e">
        <f>VLOOKUP($S161,AvgGoalStats!$A$3:$AE$998,8,FALSE)</f>
        <v>#DIV/0!</v>
      </c>
      <c r="D161" s="50" t="e">
        <f>VLOOKUP($S161,AvgGoalStats!$A$3:$AE$998,9,FALSE)</f>
        <v>#DIV/0!</v>
      </c>
      <c r="E161" s="50" t="e">
        <f>VLOOKUP($S161,AvgGoalStats!$A$3:$AE$998,11,FALSE)</f>
        <v>#DIV/0!</v>
      </c>
      <c r="F161" s="50" t="e">
        <f>VLOOKUP($S161,AvgGoalStats!$A$3:$AE$998,12,FALSE)</f>
        <v>#DIV/0!</v>
      </c>
      <c r="G161" s="50" t="e">
        <f>VLOOKUP($S161,AvgGoalStats!$A$3:$AE$998,14,FALSE)</f>
        <v>#DIV/0!</v>
      </c>
      <c r="H161" s="50" t="e">
        <f>VLOOKUP($S161,AvgGoalStats!$A$3:$AE$998,15,FALSE)</f>
        <v>#DIV/0!</v>
      </c>
      <c r="I161" s="50" t="e">
        <f>VLOOKUP($S161,AvgGoalStats!$A$3:$AE$998,17,FALSE)</f>
        <v>#DIV/0!</v>
      </c>
      <c r="J161" s="50" t="e">
        <f>VLOOKUP($S161,AvgGoalStats!$A$3:$AE$998,18,FALSE)</f>
        <v>#DIV/0!</v>
      </c>
      <c r="K161" s="50" t="e">
        <f>VLOOKUP($S161,AvgGoalStats!$A$3:$AE$998,20,FALSE)</f>
        <v>#DIV/0!</v>
      </c>
      <c r="L161" s="50" t="e">
        <f>VLOOKUP($S161,AvgGoalStats!$A$3:$AE$998,21,FALSE)</f>
        <v>#DIV/0!</v>
      </c>
      <c r="M161" s="50" t="e">
        <f>VLOOKUP($S161,AvgGoalStats!$A$3:$AE$998,23,FALSE)</f>
        <v>#DIV/0!</v>
      </c>
      <c r="N161" s="50" t="e">
        <f>VLOOKUP($S161,AvgGoalStats!$A$3:$AE$998,24,FALSE)</f>
        <v>#DIV/0!</v>
      </c>
      <c r="O161" s="50" t="e">
        <f>VLOOKUP($S161,AvgGoalStats!$A$3:$AE$998,26,FALSE)</f>
        <v>#DIV/0!</v>
      </c>
      <c r="P161" s="50" t="e">
        <f>VLOOKUP($S161,AvgGoalStats!$A$3:$AE$998,27,FALSE)</f>
        <v>#DIV/0!</v>
      </c>
      <c r="Q161" s="50" t="e">
        <f>VLOOKUP($S161,AvgGoalStats!$A$3:$AE$998,29,FALSE)</f>
        <v>#DIV/0!</v>
      </c>
      <c r="R161" s="50" t="e">
        <f>VLOOKUP($S161,AvgGoalStats!$A$3:$AE$998,30,FALSE)</f>
        <v>#DIV/0!</v>
      </c>
      <c r="S161" s="53" t="str">
        <f>Fixtures!A161</f>
        <v>Elche</v>
      </c>
      <c r="T161" s="54">
        <f>Fixtures!D161</f>
        <v>43491</v>
      </c>
      <c r="U161" s="53" t="str">
        <f>Fixtures!B161</f>
        <v>Numancia</v>
      </c>
      <c r="V161" s="51" t="e">
        <f>VLOOKUP($U161,AvgGoalStats!$A$3:$AE$998,5,FALSE)</f>
        <v>#DIV/0!</v>
      </c>
      <c r="W161" s="50" t="e">
        <f>VLOOKUP($U161,AvgGoalStats!$A$3:$AE$998,7,FALSE)</f>
        <v>#DIV/0!</v>
      </c>
      <c r="X161" s="50" t="e">
        <f>VLOOKUP($U161,AvgGoalStats!$A$3:$AE$998,8,FALSE)</f>
        <v>#DIV/0!</v>
      </c>
      <c r="Y161" s="50" t="e">
        <f>VLOOKUP($U161,AvgGoalStats!$A$3:$AE$998,10,FALSE)</f>
        <v>#DIV/0!</v>
      </c>
      <c r="Z161" s="50" t="e">
        <f>VLOOKUP($U161,AvgGoalStats!$A$3:$AE$998,11,FALSE)</f>
        <v>#DIV/0!</v>
      </c>
      <c r="AA161" s="50" t="e">
        <f>VLOOKUP($U161,AvgGoalStats!$A$3:$AE$998,13,FALSE)</f>
        <v>#DIV/0!</v>
      </c>
      <c r="AB161" s="50" t="e">
        <f>VLOOKUP($U161,AvgGoalStats!$A$3:$AE$998,14,FALSE)</f>
        <v>#DIV/0!</v>
      </c>
      <c r="AC161" s="50" t="e">
        <f>VLOOKUP($U161,AvgGoalStats!$A$3:$AE$998,16,FALSE)</f>
        <v>#DIV/0!</v>
      </c>
      <c r="AD161" s="50" t="e">
        <f>VLOOKUP($U161,AvgGoalStats!$A$3:$AE$998,17,FALSE)</f>
        <v>#DIV/0!</v>
      </c>
      <c r="AE161" s="50" t="e">
        <f>VLOOKUP($U161,AvgGoalStats!$A$3:$AE$998,19,FALSE)</f>
        <v>#DIV/0!</v>
      </c>
      <c r="AF161" s="50" t="e">
        <f>VLOOKUP($U161,AvgGoalStats!$A$3:$AE$998,20,FALSE)</f>
        <v>#DIV/0!</v>
      </c>
      <c r="AG161" s="50" t="e">
        <f>VLOOKUP($U161,AvgGoalStats!$A$3:$AE$998,22,FALSE)</f>
        <v>#DIV/0!</v>
      </c>
      <c r="AH161" s="50" t="e">
        <f>VLOOKUP($U161,AvgGoalStats!$A$3:$AE$998,23,FALSE)</f>
        <v>#DIV/0!</v>
      </c>
      <c r="AI161" s="50" t="e">
        <f>VLOOKUP($U161,AvgGoalStats!$A$3:$AE$998,25,FALSE)</f>
        <v>#DIV/0!</v>
      </c>
      <c r="AJ161" s="50" t="e">
        <f>VLOOKUP($U161,AvgGoalStats!$A$3:$AE$998,26,FALSE)</f>
        <v>#DIV/0!</v>
      </c>
      <c r="AK161" s="50" t="e">
        <f>VLOOKUP($U161,AvgGoalStats!$A$3:$AE$998,28,FALSE)</f>
        <v>#DIV/0!</v>
      </c>
      <c r="AL161" s="50" t="e">
        <f>VLOOKUP($U161,AvgGoalStats!$A$3:$AE$998,29,FALSE)</f>
        <v>#DIV/0!</v>
      </c>
      <c r="AM161" s="50" t="e">
        <f>VLOOKUP($U161,AvgGoalStats!$A$3:$AE$998,31,FALSE)</f>
        <v>#DIV/0!</v>
      </c>
    </row>
    <row r="162" spans="1:39" hidden="1" x14ac:dyDescent="0.3">
      <c r="A162" s="51" t="e">
        <f>VLOOKUP($S162,AvgGoalStats!$A$3:$AE$998,5,FALSE)</f>
        <v>#DIV/0!</v>
      </c>
      <c r="B162" s="50" t="e">
        <f>VLOOKUP($S162,AvgGoalStats!$A$3:$AE$998,6,FALSE)</f>
        <v>#DIV/0!</v>
      </c>
      <c r="C162" s="50" t="e">
        <f>VLOOKUP($S162,AvgGoalStats!$A$3:$AE$998,8,FALSE)</f>
        <v>#DIV/0!</v>
      </c>
      <c r="D162" s="50" t="e">
        <f>VLOOKUP($S162,AvgGoalStats!$A$3:$AE$998,9,FALSE)</f>
        <v>#DIV/0!</v>
      </c>
      <c r="E162" s="50" t="e">
        <f>VLOOKUP($S162,AvgGoalStats!$A$3:$AE$998,11,FALSE)</f>
        <v>#DIV/0!</v>
      </c>
      <c r="F162" s="50" t="e">
        <f>VLOOKUP($S162,AvgGoalStats!$A$3:$AE$998,12,FALSE)</f>
        <v>#DIV/0!</v>
      </c>
      <c r="G162" s="50" t="e">
        <f>VLOOKUP($S162,AvgGoalStats!$A$3:$AE$998,14,FALSE)</f>
        <v>#DIV/0!</v>
      </c>
      <c r="H162" s="50" t="e">
        <f>VLOOKUP($S162,AvgGoalStats!$A$3:$AE$998,15,FALSE)</f>
        <v>#DIV/0!</v>
      </c>
      <c r="I162" s="50" t="e">
        <f>VLOOKUP($S162,AvgGoalStats!$A$3:$AE$998,17,FALSE)</f>
        <v>#DIV/0!</v>
      </c>
      <c r="J162" s="50" t="e">
        <f>VLOOKUP($S162,AvgGoalStats!$A$3:$AE$998,18,FALSE)</f>
        <v>#DIV/0!</v>
      </c>
      <c r="K162" s="50" t="e">
        <f>VLOOKUP($S162,AvgGoalStats!$A$3:$AE$998,20,FALSE)</f>
        <v>#DIV/0!</v>
      </c>
      <c r="L162" s="50" t="e">
        <f>VLOOKUP($S162,AvgGoalStats!$A$3:$AE$998,21,FALSE)</f>
        <v>#DIV/0!</v>
      </c>
      <c r="M162" s="50" t="e">
        <f>VLOOKUP($S162,AvgGoalStats!$A$3:$AE$998,23,FALSE)</f>
        <v>#DIV/0!</v>
      </c>
      <c r="N162" s="50" t="e">
        <f>VLOOKUP($S162,AvgGoalStats!$A$3:$AE$998,24,FALSE)</f>
        <v>#DIV/0!</v>
      </c>
      <c r="O162" s="50" t="e">
        <f>VLOOKUP($S162,AvgGoalStats!$A$3:$AE$998,26,FALSE)</f>
        <v>#DIV/0!</v>
      </c>
      <c r="P162" s="50" t="e">
        <f>VLOOKUP($S162,AvgGoalStats!$A$3:$AE$998,27,FALSE)</f>
        <v>#DIV/0!</v>
      </c>
      <c r="Q162" s="50" t="e">
        <f>VLOOKUP($S162,AvgGoalStats!$A$3:$AE$998,29,FALSE)</f>
        <v>#DIV/0!</v>
      </c>
      <c r="R162" s="50" t="e">
        <f>VLOOKUP($S162,AvgGoalStats!$A$3:$AE$998,30,FALSE)</f>
        <v>#DIV/0!</v>
      </c>
      <c r="S162" s="53" t="str">
        <f>Fixtures!A162</f>
        <v>Lugo</v>
      </c>
      <c r="T162" s="54">
        <f>Fixtures!D162</f>
        <v>43491</v>
      </c>
      <c r="U162" s="53" t="str">
        <f>Fixtures!B162</f>
        <v>Rayo Majadahonda</v>
      </c>
      <c r="V162" s="51" t="e">
        <f>VLOOKUP($U162,AvgGoalStats!$A$3:$AE$998,5,FALSE)</f>
        <v>#DIV/0!</v>
      </c>
      <c r="W162" s="50" t="e">
        <f>VLOOKUP($U162,AvgGoalStats!$A$3:$AE$998,7,FALSE)</f>
        <v>#DIV/0!</v>
      </c>
      <c r="X162" s="50" t="e">
        <f>VLOOKUP($U162,AvgGoalStats!$A$3:$AE$998,8,FALSE)</f>
        <v>#DIV/0!</v>
      </c>
      <c r="Y162" s="50" t="e">
        <f>VLOOKUP($U162,AvgGoalStats!$A$3:$AE$998,10,FALSE)</f>
        <v>#DIV/0!</v>
      </c>
      <c r="Z162" s="50" t="e">
        <f>VLOOKUP($U162,AvgGoalStats!$A$3:$AE$998,11,FALSE)</f>
        <v>#DIV/0!</v>
      </c>
      <c r="AA162" s="50" t="e">
        <f>VLOOKUP($U162,AvgGoalStats!$A$3:$AE$998,13,FALSE)</f>
        <v>#DIV/0!</v>
      </c>
      <c r="AB162" s="50" t="e">
        <f>VLOOKUP($U162,AvgGoalStats!$A$3:$AE$998,14,FALSE)</f>
        <v>#DIV/0!</v>
      </c>
      <c r="AC162" s="50" t="e">
        <f>VLOOKUP($U162,AvgGoalStats!$A$3:$AE$998,16,FALSE)</f>
        <v>#DIV/0!</v>
      </c>
      <c r="AD162" s="50" t="e">
        <f>VLOOKUP($U162,AvgGoalStats!$A$3:$AE$998,17,FALSE)</f>
        <v>#DIV/0!</v>
      </c>
      <c r="AE162" s="50" t="e">
        <f>VLOOKUP($U162,AvgGoalStats!$A$3:$AE$998,19,FALSE)</f>
        <v>#DIV/0!</v>
      </c>
      <c r="AF162" s="50" t="e">
        <f>VLOOKUP($U162,AvgGoalStats!$A$3:$AE$998,20,FALSE)</f>
        <v>#DIV/0!</v>
      </c>
      <c r="AG162" s="50" t="e">
        <f>VLOOKUP($U162,AvgGoalStats!$A$3:$AE$998,22,FALSE)</f>
        <v>#DIV/0!</v>
      </c>
      <c r="AH162" s="50" t="e">
        <f>VLOOKUP($U162,AvgGoalStats!$A$3:$AE$998,23,FALSE)</f>
        <v>#DIV/0!</v>
      </c>
      <c r="AI162" s="50" t="e">
        <f>VLOOKUP($U162,AvgGoalStats!$A$3:$AE$998,25,FALSE)</f>
        <v>#DIV/0!</v>
      </c>
      <c r="AJ162" s="50" t="e">
        <f>VLOOKUP($U162,AvgGoalStats!$A$3:$AE$998,26,FALSE)</f>
        <v>#DIV/0!</v>
      </c>
      <c r="AK162" s="50" t="e">
        <f>VLOOKUP($U162,AvgGoalStats!$A$3:$AE$998,28,FALSE)</f>
        <v>#DIV/0!</v>
      </c>
      <c r="AL162" s="50" t="e">
        <f>VLOOKUP($U162,AvgGoalStats!$A$3:$AE$998,29,FALSE)</f>
        <v>#DIV/0!</v>
      </c>
      <c r="AM162" s="50" t="e">
        <f>VLOOKUP($U162,AvgGoalStats!$A$3:$AE$998,31,FALSE)</f>
        <v>#DIV/0!</v>
      </c>
    </row>
    <row r="163" spans="1:39" hidden="1" x14ac:dyDescent="0.3">
      <c r="A163" s="51">
        <f>VLOOKUP($S163,AvgGoalStats!$A$3:$AE$998,5,FALSE)</f>
        <v>4</v>
      </c>
      <c r="B163" s="50">
        <f>VLOOKUP($S163,AvgGoalStats!$A$3:$AE$998,6,FALSE)</f>
        <v>4</v>
      </c>
      <c r="C163" s="50">
        <f>VLOOKUP($S163,AvgGoalStats!$A$3:$AE$998,8,FALSE)</f>
        <v>2</v>
      </c>
      <c r="D163" s="50">
        <f>VLOOKUP($S163,AvgGoalStats!$A$3:$AE$998,9,FALSE)</f>
        <v>2</v>
      </c>
      <c r="E163" s="50">
        <f>VLOOKUP($S163,AvgGoalStats!$A$3:$AE$998,11,FALSE)</f>
        <v>2</v>
      </c>
      <c r="F163" s="50">
        <f>VLOOKUP($S163,AvgGoalStats!$A$3:$AE$998,12,FALSE)</f>
        <v>2</v>
      </c>
      <c r="G163" s="50">
        <f>VLOOKUP($S163,AvgGoalStats!$A$3:$AE$998,14,FALSE)</f>
        <v>1</v>
      </c>
      <c r="H163" s="50">
        <f>VLOOKUP($S163,AvgGoalStats!$A$3:$AE$998,15,FALSE)</f>
        <v>1</v>
      </c>
      <c r="I163" s="50">
        <f>VLOOKUP($S163,AvgGoalStats!$A$3:$AE$998,17,FALSE)</f>
        <v>0</v>
      </c>
      <c r="J163" s="50">
        <f>VLOOKUP($S163,AvgGoalStats!$A$3:$AE$998,18,FALSE)</f>
        <v>0</v>
      </c>
      <c r="K163" s="50">
        <f>VLOOKUP($S163,AvgGoalStats!$A$3:$AE$998,20,FALSE)</f>
        <v>1</v>
      </c>
      <c r="L163" s="50">
        <f>VLOOKUP($S163,AvgGoalStats!$A$3:$AE$998,21,FALSE)</f>
        <v>1</v>
      </c>
      <c r="M163" s="50">
        <f>VLOOKUP($S163,AvgGoalStats!$A$3:$AE$998,23,FALSE)</f>
        <v>3</v>
      </c>
      <c r="N163" s="50">
        <f>VLOOKUP($S163,AvgGoalStats!$A$3:$AE$998,24,FALSE)</f>
        <v>3</v>
      </c>
      <c r="O163" s="50">
        <f>VLOOKUP($S163,AvgGoalStats!$A$3:$AE$998,26,FALSE)</f>
        <v>2</v>
      </c>
      <c r="P163" s="50">
        <f>VLOOKUP($S163,AvgGoalStats!$A$3:$AE$998,27,FALSE)</f>
        <v>2</v>
      </c>
      <c r="Q163" s="50">
        <f>VLOOKUP($S163,AvgGoalStats!$A$3:$AE$998,29,FALSE)</f>
        <v>1</v>
      </c>
      <c r="R163" s="50">
        <f>VLOOKUP($S163,AvgGoalStats!$A$3:$AE$998,30,FALSE)</f>
        <v>1</v>
      </c>
      <c r="S163" s="53" t="str">
        <f>Fixtures!A163</f>
        <v>Tenerife</v>
      </c>
      <c r="T163" s="54">
        <f>Fixtures!D163</f>
        <v>43491</v>
      </c>
      <c r="U163" s="53" t="str">
        <f>Fixtures!B163</f>
        <v>Málaga</v>
      </c>
      <c r="V163" s="51" t="e">
        <f>VLOOKUP($U163,AvgGoalStats!$A$3:$AE$998,5,FALSE)</f>
        <v>#DIV/0!</v>
      </c>
      <c r="W163" s="50" t="e">
        <f>VLOOKUP($U163,AvgGoalStats!$A$3:$AE$998,7,FALSE)</f>
        <v>#DIV/0!</v>
      </c>
      <c r="X163" s="50" t="e">
        <f>VLOOKUP($U163,AvgGoalStats!$A$3:$AE$998,8,FALSE)</f>
        <v>#DIV/0!</v>
      </c>
      <c r="Y163" s="50" t="e">
        <f>VLOOKUP($U163,AvgGoalStats!$A$3:$AE$998,10,FALSE)</f>
        <v>#DIV/0!</v>
      </c>
      <c r="Z163" s="50" t="e">
        <f>VLOOKUP($U163,AvgGoalStats!$A$3:$AE$998,11,FALSE)</f>
        <v>#DIV/0!</v>
      </c>
      <c r="AA163" s="50" t="e">
        <f>VLOOKUP($U163,AvgGoalStats!$A$3:$AE$998,13,FALSE)</f>
        <v>#DIV/0!</v>
      </c>
      <c r="AB163" s="50" t="e">
        <f>VLOOKUP($U163,AvgGoalStats!$A$3:$AE$998,14,FALSE)</f>
        <v>#DIV/0!</v>
      </c>
      <c r="AC163" s="50" t="e">
        <f>VLOOKUP($U163,AvgGoalStats!$A$3:$AE$998,16,FALSE)</f>
        <v>#DIV/0!</v>
      </c>
      <c r="AD163" s="50" t="e">
        <f>VLOOKUP($U163,AvgGoalStats!$A$3:$AE$998,17,FALSE)</f>
        <v>#DIV/0!</v>
      </c>
      <c r="AE163" s="50" t="e">
        <f>VLOOKUP($U163,AvgGoalStats!$A$3:$AE$998,19,FALSE)</f>
        <v>#DIV/0!</v>
      </c>
      <c r="AF163" s="50" t="e">
        <f>VLOOKUP($U163,AvgGoalStats!$A$3:$AE$998,20,FALSE)</f>
        <v>#DIV/0!</v>
      </c>
      <c r="AG163" s="50" t="e">
        <f>VLOOKUP($U163,AvgGoalStats!$A$3:$AE$998,22,FALSE)</f>
        <v>#DIV/0!</v>
      </c>
      <c r="AH163" s="50" t="e">
        <f>VLOOKUP($U163,AvgGoalStats!$A$3:$AE$998,23,FALSE)</f>
        <v>#DIV/0!</v>
      </c>
      <c r="AI163" s="50" t="e">
        <f>VLOOKUP($U163,AvgGoalStats!$A$3:$AE$998,25,FALSE)</f>
        <v>#DIV/0!</v>
      </c>
      <c r="AJ163" s="50" t="e">
        <f>VLOOKUP($U163,AvgGoalStats!$A$3:$AE$998,26,FALSE)</f>
        <v>#DIV/0!</v>
      </c>
      <c r="AK163" s="50" t="e">
        <f>VLOOKUP($U163,AvgGoalStats!$A$3:$AE$998,28,FALSE)</f>
        <v>#DIV/0!</v>
      </c>
      <c r="AL163" s="50" t="e">
        <f>VLOOKUP($U163,AvgGoalStats!$A$3:$AE$998,29,FALSE)</f>
        <v>#DIV/0!</v>
      </c>
      <c r="AM163" s="50" t="e">
        <f>VLOOKUP($U163,AvgGoalStats!$A$3:$AE$998,31,FALSE)</f>
        <v>#DIV/0!</v>
      </c>
    </row>
    <row r="164" spans="1:39" hidden="1" x14ac:dyDescent="0.3">
      <c r="A164" s="51" t="e">
        <f>VLOOKUP($S164,AvgGoalStats!$A$3:$AE$998,5,FALSE)</f>
        <v>#DIV/0!</v>
      </c>
      <c r="B164" s="50" t="e">
        <f>VLOOKUP($S164,AvgGoalStats!$A$3:$AE$998,6,FALSE)</f>
        <v>#DIV/0!</v>
      </c>
      <c r="C164" s="50" t="e">
        <f>VLOOKUP($S164,AvgGoalStats!$A$3:$AE$998,8,FALSE)</f>
        <v>#DIV/0!</v>
      </c>
      <c r="D164" s="50" t="e">
        <f>VLOOKUP($S164,AvgGoalStats!$A$3:$AE$998,9,FALSE)</f>
        <v>#DIV/0!</v>
      </c>
      <c r="E164" s="50" t="e">
        <f>VLOOKUP($S164,AvgGoalStats!$A$3:$AE$998,11,FALSE)</f>
        <v>#DIV/0!</v>
      </c>
      <c r="F164" s="50" t="e">
        <f>VLOOKUP($S164,AvgGoalStats!$A$3:$AE$998,12,FALSE)</f>
        <v>#DIV/0!</v>
      </c>
      <c r="G164" s="50" t="e">
        <f>VLOOKUP($S164,AvgGoalStats!$A$3:$AE$998,14,FALSE)</f>
        <v>#DIV/0!</v>
      </c>
      <c r="H164" s="50" t="e">
        <f>VLOOKUP($S164,AvgGoalStats!$A$3:$AE$998,15,FALSE)</f>
        <v>#DIV/0!</v>
      </c>
      <c r="I164" s="50" t="e">
        <f>VLOOKUP($S164,AvgGoalStats!$A$3:$AE$998,17,FALSE)</f>
        <v>#DIV/0!</v>
      </c>
      <c r="J164" s="50" t="e">
        <f>VLOOKUP($S164,AvgGoalStats!$A$3:$AE$998,18,FALSE)</f>
        <v>#DIV/0!</v>
      </c>
      <c r="K164" s="50" t="e">
        <f>VLOOKUP($S164,AvgGoalStats!$A$3:$AE$998,20,FALSE)</f>
        <v>#DIV/0!</v>
      </c>
      <c r="L164" s="50" t="e">
        <f>VLOOKUP($S164,AvgGoalStats!$A$3:$AE$998,21,FALSE)</f>
        <v>#DIV/0!</v>
      </c>
      <c r="M164" s="50" t="e">
        <f>VLOOKUP($S164,AvgGoalStats!$A$3:$AE$998,23,FALSE)</f>
        <v>#DIV/0!</v>
      </c>
      <c r="N164" s="50" t="e">
        <f>VLOOKUP($S164,AvgGoalStats!$A$3:$AE$998,24,FALSE)</f>
        <v>#DIV/0!</v>
      </c>
      <c r="O164" s="50" t="e">
        <f>VLOOKUP($S164,AvgGoalStats!$A$3:$AE$998,26,FALSE)</f>
        <v>#DIV/0!</v>
      </c>
      <c r="P164" s="50" t="e">
        <f>VLOOKUP($S164,AvgGoalStats!$A$3:$AE$998,27,FALSE)</f>
        <v>#DIV/0!</v>
      </c>
      <c r="Q164" s="50" t="e">
        <f>VLOOKUP($S164,AvgGoalStats!$A$3:$AE$998,29,FALSE)</f>
        <v>#DIV/0!</v>
      </c>
      <c r="R164" s="50" t="e">
        <f>VLOOKUP($S164,AvgGoalStats!$A$3:$AE$998,30,FALSE)</f>
        <v>#DIV/0!</v>
      </c>
      <c r="S164" s="53" t="str">
        <f>Fixtures!A164</f>
        <v>Hearts</v>
      </c>
      <c r="T164" s="54">
        <f>Fixtures!D164</f>
        <v>43491</v>
      </c>
      <c r="U164" s="53" t="str">
        <f>Fixtures!B164</f>
        <v>St. Johnstone</v>
      </c>
      <c r="V164" s="51" t="e">
        <f>VLOOKUP($U164,AvgGoalStats!$A$3:$AE$998,5,FALSE)</f>
        <v>#DIV/0!</v>
      </c>
      <c r="W164" s="50" t="e">
        <f>VLOOKUP($U164,AvgGoalStats!$A$3:$AE$998,7,FALSE)</f>
        <v>#DIV/0!</v>
      </c>
      <c r="X164" s="50" t="e">
        <f>VLOOKUP($U164,AvgGoalStats!$A$3:$AE$998,8,FALSE)</f>
        <v>#DIV/0!</v>
      </c>
      <c r="Y164" s="50" t="e">
        <f>VLOOKUP($U164,AvgGoalStats!$A$3:$AE$998,10,FALSE)</f>
        <v>#DIV/0!</v>
      </c>
      <c r="Z164" s="50" t="e">
        <f>VLOOKUP($U164,AvgGoalStats!$A$3:$AE$998,11,FALSE)</f>
        <v>#DIV/0!</v>
      </c>
      <c r="AA164" s="50" t="e">
        <f>VLOOKUP($U164,AvgGoalStats!$A$3:$AE$998,13,FALSE)</f>
        <v>#DIV/0!</v>
      </c>
      <c r="AB164" s="50" t="e">
        <f>VLOOKUP($U164,AvgGoalStats!$A$3:$AE$998,14,FALSE)</f>
        <v>#DIV/0!</v>
      </c>
      <c r="AC164" s="50" t="e">
        <f>VLOOKUP($U164,AvgGoalStats!$A$3:$AE$998,16,FALSE)</f>
        <v>#DIV/0!</v>
      </c>
      <c r="AD164" s="50" t="e">
        <f>VLOOKUP($U164,AvgGoalStats!$A$3:$AE$998,17,FALSE)</f>
        <v>#DIV/0!</v>
      </c>
      <c r="AE164" s="50" t="e">
        <f>VLOOKUP($U164,AvgGoalStats!$A$3:$AE$998,19,FALSE)</f>
        <v>#DIV/0!</v>
      </c>
      <c r="AF164" s="50" t="e">
        <f>VLOOKUP($U164,AvgGoalStats!$A$3:$AE$998,20,FALSE)</f>
        <v>#DIV/0!</v>
      </c>
      <c r="AG164" s="50" t="e">
        <f>VLOOKUP($U164,AvgGoalStats!$A$3:$AE$998,22,FALSE)</f>
        <v>#DIV/0!</v>
      </c>
      <c r="AH164" s="50" t="e">
        <f>VLOOKUP($U164,AvgGoalStats!$A$3:$AE$998,23,FALSE)</f>
        <v>#DIV/0!</v>
      </c>
      <c r="AI164" s="50" t="e">
        <f>VLOOKUP($U164,AvgGoalStats!$A$3:$AE$998,25,FALSE)</f>
        <v>#DIV/0!</v>
      </c>
      <c r="AJ164" s="50" t="e">
        <f>VLOOKUP($U164,AvgGoalStats!$A$3:$AE$998,26,FALSE)</f>
        <v>#DIV/0!</v>
      </c>
      <c r="AK164" s="50" t="e">
        <f>VLOOKUP($U164,AvgGoalStats!$A$3:$AE$998,28,FALSE)</f>
        <v>#DIV/0!</v>
      </c>
      <c r="AL164" s="50" t="e">
        <f>VLOOKUP($U164,AvgGoalStats!$A$3:$AE$998,29,FALSE)</f>
        <v>#DIV/0!</v>
      </c>
      <c r="AM164" s="50" t="e">
        <f>VLOOKUP($U164,AvgGoalStats!$A$3:$AE$998,31,FALSE)</f>
        <v>#DIV/0!</v>
      </c>
    </row>
    <row r="165" spans="1:39" hidden="1" x14ac:dyDescent="0.3">
      <c r="A165" s="51" t="e">
        <f>VLOOKUP($S165,AvgGoalStats!$A$3:$AE$998,5,FALSE)</f>
        <v>#DIV/0!</v>
      </c>
      <c r="B165" s="50" t="e">
        <f>VLOOKUP($S165,AvgGoalStats!$A$3:$AE$998,6,FALSE)</f>
        <v>#DIV/0!</v>
      </c>
      <c r="C165" s="50" t="e">
        <f>VLOOKUP($S165,AvgGoalStats!$A$3:$AE$998,8,FALSE)</f>
        <v>#DIV/0!</v>
      </c>
      <c r="D165" s="50" t="e">
        <f>VLOOKUP($S165,AvgGoalStats!$A$3:$AE$998,9,FALSE)</f>
        <v>#DIV/0!</v>
      </c>
      <c r="E165" s="50" t="e">
        <f>VLOOKUP($S165,AvgGoalStats!$A$3:$AE$998,11,FALSE)</f>
        <v>#DIV/0!</v>
      </c>
      <c r="F165" s="50" t="e">
        <f>VLOOKUP($S165,AvgGoalStats!$A$3:$AE$998,12,FALSE)</f>
        <v>#DIV/0!</v>
      </c>
      <c r="G165" s="50" t="e">
        <f>VLOOKUP($S165,AvgGoalStats!$A$3:$AE$998,14,FALSE)</f>
        <v>#DIV/0!</v>
      </c>
      <c r="H165" s="50" t="e">
        <f>VLOOKUP($S165,AvgGoalStats!$A$3:$AE$998,15,FALSE)</f>
        <v>#DIV/0!</v>
      </c>
      <c r="I165" s="50" t="e">
        <f>VLOOKUP($S165,AvgGoalStats!$A$3:$AE$998,17,FALSE)</f>
        <v>#DIV/0!</v>
      </c>
      <c r="J165" s="50" t="e">
        <f>VLOOKUP($S165,AvgGoalStats!$A$3:$AE$998,18,FALSE)</f>
        <v>#DIV/0!</v>
      </c>
      <c r="K165" s="50" t="e">
        <f>VLOOKUP($S165,AvgGoalStats!$A$3:$AE$998,20,FALSE)</f>
        <v>#DIV/0!</v>
      </c>
      <c r="L165" s="50" t="e">
        <f>VLOOKUP($S165,AvgGoalStats!$A$3:$AE$998,21,FALSE)</f>
        <v>#DIV/0!</v>
      </c>
      <c r="M165" s="50" t="e">
        <f>VLOOKUP($S165,AvgGoalStats!$A$3:$AE$998,23,FALSE)</f>
        <v>#DIV/0!</v>
      </c>
      <c r="N165" s="50" t="e">
        <f>VLOOKUP($S165,AvgGoalStats!$A$3:$AE$998,24,FALSE)</f>
        <v>#DIV/0!</v>
      </c>
      <c r="O165" s="50" t="e">
        <f>VLOOKUP($S165,AvgGoalStats!$A$3:$AE$998,26,FALSE)</f>
        <v>#DIV/0!</v>
      </c>
      <c r="P165" s="50" t="e">
        <f>VLOOKUP($S165,AvgGoalStats!$A$3:$AE$998,27,FALSE)</f>
        <v>#DIV/0!</v>
      </c>
      <c r="Q165" s="50" t="e">
        <f>VLOOKUP($S165,AvgGoalStats!$A$3:$AE$998,29,FALSE)</f>
        <v>#DIV/0!</v>
      </c>
      <c r="R165" s="50" t="e">
        <f>VLOOKUP($S165,AvgGoalStats!$A$3:$AE$998,30,FALSE)</f>
        <v>#DIV/0!</v>
      </c>
      <c r="S165" s="53" t="str">
        <f>Fixtures!A165</f>
        <v>Aberdeen</v>
      </c>
      <c r="T165" s="54">
        <f>Fixtures!D165</f>
        <v>43491</v>
      </c>
      <c r="U165" s="53" t="str">
        <f>Fixtures!B165</f>
        <v>Kilmarnock</v>
      </c>
      <c r="V165" s="51" t="e">
        <f>VLOOKUP($U165,AvgGoalStats!$A$3:$AE$998,5,FALSE)</f>
        <v>#DIV/0!</v>
      </c>
      <c r="W165" s="50" t="e">
        <f>VLOOKUP($U165,AvgGoalStats!$A$3:$AE$998,7,FALSE)</f>
        <v>#DIV/0!</v>
      </c>
      <c r="X165" s="50" t="e">
        <f>VLOOKUP($U165,AvgGoalStats!$A$3:$AE$998,8,FALSE)</f>
        <v>#DIV/0!</v>
      </c>
      <c r="Y165" s="50" t="e">
        <f>VLOOKUP($U165,AvgGoalStats!$A$3:$AE$998,10,FALSE)</f>
        <v>#DIV/0!</v>
      </c>
      <c r="Z165" s="50" t="e">
        <f>VLOOKUP($U165,AvgGoalStats!$A$3:$AE$998,11,FALSE)</f>
        <v>#DIV/0!</v>
      </c>
      <c r="AA165" s="50" t="e">
        <f>VLOOKUP($U165,AvgGoalStats!$A$3:$AE$998,13,FALSE)</f>
        <v>#DIV/0!</v>
      </c>
      <c r="AB165" s="50" t="e">
        <f>VLOOKUP($U165,AvgGoalStats!$A$3:$AE$998,14,FALSE)</f>
        <v>#DIV/0!</v>
      </c>
      <c r="AC165" s="50" t="e">
        <f>VLOOKUP($U165,AvgGoalStats!$A$3:$AE$998,16,FALSE)</f>
        <v>#DIV/0!</v>
      </c>
      <c r="AD165" s="50" t="e">
        <f>VLOOKUP($U165,AvgGoalStats!$A$3:$AE$998,17,FALSE)</f>
        <v>#DIV/0!</v>
      </c>
      <c r="AE165" s="50" t="e">
        <f>VLOOKUP($U165,AvgGoalStats!$A$3:$AE$998,19,FALSE)</f>
        <v>#DIV/0!</v>
      </c>
      <c r="AF165" s="50" t="e">
        <f>VLOOKUP($U165,AvgGoalStats!$A$3:$AE$998,20,FALSE)</f>
        <v>#DIV/0!</v>
      </c>
      <c r="AG165" s="50" t="e">
        <f>VLOOKUP($U165,AvgGoalStats!$A$3:$AE$998,22,FALSE)</f>
        <v>#DIV/0!</v>
      </c>
      <c r="AH165" s="50" t="e">
        <f>VLOOKUP($U165,AvgGoalStats!$A$3:$AE$998,23,FALSE)</f>
        <v>#DIV/0!</v>
      </c>
      <c r="AI165" s="50" t="e">
        <f>VLOOKUP($U165,AvgGoalStats!$A$3:$AE$998,25,FALSE)</f>
        <v>#DIV/0!</v>
      </c>
      <c r="AJ165" s="50" t="e">
        <f>VLOOKUP($U165,AvgGoalStats!$A$3:$AE$998,26,FALSE)</f>
        <v>#DIV/0!</v>
      </c>
      <c r="AK165" s="50" t="e">
        <f>VLOOKUP($U165,AvgGoalStats!$A$3:$AE$998,28,FALSE)</f>
        <v>#DIV/0!</v>
      </c>
      <c r="AL165" s="50" t="e">
        <f>VLOOKUP($U165,AvgGoalStats!$A$3:$AE$998,29,FALSE)</f>
        <v>#DIV/0!</v>
      </c>
      <c r="AM165" s="50" t="e">
        <f>VLOOKUP($U165,AvgGoalStats!$A$3:$AE$998,31,FALSE)</f>
        <v>#DIV/0!</v>
      </c>
    </row>
    <row r="166" spans="1:39" hidden="1" x14ac:dyDescent="0.3">
      <c r="A166" s="51" t="e">
        <f>VLOOKUP($S166,AvgGoalStats!$A$3:$AE$998,5,FALSE)</f>
        <v>#DIV/0!</v>
      </c>
      <c r="B166" s="50" t="e">
        <f>VLOOKUP($S166,AvgGoalStats!$A$3:$AE$998,6,FALSE)</f>
        <v>#DIV/0!</v>
      </c>
      <c r="C166" s="50" t="e">
        <f>VLOOKUP($S166,AvgGoalStats!$A$3:$AE$998,8,FALSE)</f>
        <v>#DIV/0!</v>
      </c>
      <c r="D166" s="50" t="e">
        <f>VLOOKUP($S166,AvgGoalStats!$A$3:$AE$998,9,FALSE)</f>
        <v>#DIV/0!</v>
      </c>
      <c r="E166" s="50" t="e">
        <f>VLOOKUP($S166,AvgGoalStats!$A$3:$AE$998,11,FALSE)</f>
        <v>#DIV/0!</v>
      </c>
      <c r="F166" s="50" t="e">
        <f>VLOOKUP($S166,AvgGoalStats!$A$3:$AE$998,12,FALSE)</f>
        <v>#DIV/0!</v>
      </c>
      <c r="G166" s="50" t="e">
        <f>VLOOKUP($S166,AvgGoalStats!$A$3:$AE$998,14,FALSE)</f>
        <v>#DIV/0!</v>
      </c>
      <c r="H166" s="50" t="e">
        <f>VLOOKUP($S166,AvgGoalStats!$A$3:$AE$998,15,FALSE)</f>
        <v>#DIV/0!</v>
      </c>
      <c r="I166" s="50" t="e">
        <f>VLOOKUP($S166,AvgGoalStats!$A$3:$AE$998,17,FALSE)</f>
        <v>#DIV/0!</v>
      </c>
      <c r="J166" s="50" t="e">
        <f>VLOOKUP($S166,AvgGoalStats!$A$3:$AE$998,18,FALSE)</f>
        <v>#DIV/0!</v>
      </c>
      <c r="K166" s="50" t="e">
        <f>VLOOKUP($S166,AvgGoalStats!$A$3:$AE$998,20,FALSE)</f>
        <v>#DIV/0!</v>
      </c>
      <c r="L166" s="50" t="e">
        <f>VLOOKUP($S166,AvgGoalStats!$A$3:$AE$998,21,FALSE)</f>
        <v>#DIV/0!</v>
      </c>
      <c r="M166" s="50" t="e">
        <f>VLOOKUP($S166,AvgGoalStats!$A$3:$AE$998,23,FALSE)</f>
        <v>#DIV/0!</v>
      </c>
      <c r="N166" s="50" t="e">
        <f>VLOOKUP($S166,AvgGoalStats!$A$3:$AE$998,24,FALSE)</f>
        <v>#DIV/0!</v>
      </c>
      <c r="O166" s="50" t="e">
        <f>VLOOKUP($S166,AvgGoalStats!$A$3:$AE$998,26,FALSE)</f>
        <v>#DIV/0!</v>
      </c>
      <c r="P166" s="50" t="e">
        <f>VLOOKUP($S166,AvgGoalStats!$A$3:$AE$998,27,FALSE)</f>
        <v>#DIV/0!</v>
      </c>
      <c r="Q166" s="50" t="e">
        <f>VLOOKUP($S166,AvgGoalStats!$A$3:$AE$998,29,FALSE)</f>
        <v>#DIV/0!</v>
      </c>
      <c r="R166" s="50" t="e">
        <f>VLOOKUP($S166,AvgGoalStats!$A$3:$AE$998,30,FALSE)</f>
        <v>#DIV/0!</v>
      </c>
      <c r="S166" s="53" t="str">
        <f>Fixtures!A166</f>
        <v>Celtic</v>
      </c>
      <c r="T166" s="54">
        <f>Fixtures!D166</f>
        <v>43491</v>
      </c>
      <c r="U166" s="53" t="str">
        <f>Fixtures!B166</f>
        <v>Hamilton Academical</v>
      </c>
      <c r="V166" s="51" t="e">
        <f>VLOOKUP($U166,AvgGoalStats!$A$3:$AE$998,5,FALSE)</f>
        <v>#DIV/0!</v>
      </c>
      <c r="W166" s="50" t="e">
        <f>VLOOKUP($U166,AvgGoalStats!$A$3:$AE$998,7,FALSE)</f>
        <v>#DIV/0!</v>
      </c>
      <c r="X166" s="50" t="e">
        <f>VLOOKUP($U166,AvgGoalStats!$A$3:$AE$998,8,FALSE)</f>
        <v>#DIV/0!</v>
      </c>
      <c r="Y166" s="50" t="e">
        <f>VLOOKUP($U166,AvgGoalStats!$A$3:$AE$998,10,FALSE)</f>
        <v>#DIV/0!</v>
      </c>
      <c r="Z166" s="50" t="e">
        <f>VLOOKUP($U166,AvgGoalStats!$A$3:$AE$998,11,FALSE)</f>
        <v>#DIV/0!</v>
      </c>
      <c r="AA166" s="50" t="e">
        <f>VLOOKUP($U166,AvgGoalStats!$A$3:$AE$998,13,FALSE)</f>
        <v>#DIV/0!</v>
      </c>
      <c r="AB166" s="50" t="e">
        <f>VLOOKUP($U166,AvgGoalStats!$A$3:$AE$998,14,FALSE)</f>
        <v>#DIV/0!</v>
      </c>
      <c r="AC166" s="50" t="e">
        <f>VLOOKUP($U166,AvgGoalStats!$A$3:$AE$998,16,FALSE)</f>
        <v>#DIV/0!</v>
      </c>
      <c r="AD166" s="50" t="e">
        <f>VLOOKUP($U166,AvgGoalStats!$A$3:$AE$998,17,FALSE)</f>
        <v>#DIV/0!</v>
      </c>
      <c r="AE166" s="50" t="e">
        <f>VLOOKUP($U166,AvgGoalStats!$A$3:$AE$998,19,FALSE)</f>
        <v>#DIV/0!</v>
      </c>
      <c r="AF166" s="50" t="e">
        <f>VLOOKUP($U166,AvgGoalStats!$A$3:$AE$998,20,FALSE)</f>
        <v>#DIV/0!</v>
      </c>
      <c r="AG166" s="50" t="e">
        <f>VLOOKUP($U166,AvgGoalStats!$A$3:$AE$998,22,FALSE)</f>
        <v>#DIV/0!</v>
      </c>
      <c r="AH166" s="50" t="e">
        <f>VLOOKUP($U166,AvgGoalStats!$A$3:$AE$998,23,FALSE)</f>
        <v>#DIV/0!</v>
      </c>
      <c r="AI166" s="50" t="e">
        <f>VLOOKUP($U166,AvgGoalStats!$A$3:$AE$998,25,FALSE)</f>
        <v>#DIV/0!</v>
      </c>
      <c r="AJ166" s="50" t="e">
        <f>VLOOKUP($U166,AvgGoalStats!$A$3:$AE$998,26,FALSE)</f>
        <v>#DIV/0!</v>
      </c>
      <c r="AK166" s="50" t="e">
        <f>VLOOKUP($U166,AvgGoalStats!$A$3:$AE$998,28,FALSE)</f>
        <v>#DIV/0!</v>
      </c>
      <c r="AL166" s="50" t="e">
        <f>VLOOKUP($U166,AvgGoalStats!$A$3:$AE$998,29,FALSE)</f>
        <v>#DIV/0!</v>
      </c>
      <c r="AM166" s="50" t="e">
        <f>VLOOKUP($U166,AvgGoalStats!$A$3:$AE$998,31,FALSE)</f>
        <v>#DIV/0!</v>
      </c>
    </row>
    <row r="167" spans="1:39" hidden="1" x14ac:dyDescent="0.3">
      <c r="A167" s="51" t="e">
        <f>VLOOKUP($S167,AvgGoalStats!$A$3:$AE$998,5,FALSE)</f>
        <v>#DIV/0!</v>
      </c>
      <c r="B167" s="50" t="e">
        <f>VLOOKUP($S167,AvgGoalStats!$A$3:$AE$998,6,FALSE)</f>
        <v>#DIV/0!</v>
      </c>
      <c r="C167" s="50" t="e">
        <f>VLOOKUP($S167,AvgGoalStats!$A$3:$AE$998,8,FALSE)</f>
        <v>#DIV/0!</v>
      </c>
      <c r="D167" s="50" t="e">
        <f>VLOOKUP($S167,AvgGoalStats!$A$3:$AE$998,9,FALSE)</f>
        <v>#DIV/0!</v>
      </c>
      <c r="E167" s="50" t="e">
        <f>VLOOKUP($S167,AvgGoalStats!$A$3:$AE$998,11,FALSE)</f>
        <v>#DIV/0!</v>
      </c>
      <c r="F167" s="50" t="e">
        <f>VLOOKUP($S167,AvgGoalStats!$A$3:$AE$998,12,FALSE)</f>
        <v>#DIV/0!</v>
      </c>
      <c r="G167" s="50" t="e">
        <f>VLOOKUP($S167,AvgGoalStats!$A$3:$AE$998,14,FALSE)</f>
        <v>#DIV/0!</v>
      </c>
      <c r="H167" s="50" t="e">
        <f>VLOOKUP($S167,AvgGoalStats!$A$3:$AE$998,15,FALSE)</f>
        <v>#DIV/0!</v>
      </c>
      <c r="I167" s="50" t="e">
        <f>VLOOKUP($S167,AvgGoalStats!$A$3:$AE$998,17,FALSE)</f>
        <v>#DIV/0!</v>
      </c>
      <c r="J167" s="50" t="e">
        <f>VLOOKUP($S167,AvgGoalStats!$A$3:$AE$998,18,FALSE)</f>
        <v>#DIV/0!</v>
      </c>
      <c r="K167" s="50" t="e">
        <f>VLOOKUP($S167,AvgGoalStats!$A$3:$AE$998,20,FALSE)</f>
        <v>#DIV/0!</v>
      </c>
      <c r="L167" s="50" t="e">
        <f>VLOOKUP($S167,AvgGoalStats!$A$3:$AE$998,21,FALSE)</f>
        <v>#DIV/0!</v>
      </c>
      <c r="M167" s="50" t="e">
        <f>VLOOKUP($S167,AvgGoalStats!$A$3:$AE$998,23,FALSE)</f>
        <v>#DIV/0!</v>
      </c>
      <c r="N167" s="50" t="e">
        <f>VLOOKUP($S167,AvgGoalStats!$A$3:$AE$998,24,FALSE)</f>
        <v>#DIV/0!</v>
      </c>
      <c r="O167" s="50" t="e">
        <f>VLOOKUP($S167,AvgGoalStats!$A$3:$AE$998,26,FALSE)</f>
        <v>#DIV/0!</v>
      </c>
      <c r="P167" s="50" t="e">
        <f>VLOOKUP($S167,AvgGoalStats!$A$3:$AE$998,27,FALSE)</f>
        <v>#DIV/0!</v>
      </c>
      <c r="Q167" s="50" t="e">
        <f>VLOOKUP($S167,AvgGoalStats!$A$3:$AE$998,29,FALSE)</f>
        <v>#DIV/0!</v>
      </c>
      <c r="R167" s="50" t="e">
        <f>VLOOKUP($S167,AvgGoalStats!$A$3:$AE$998,30,FALSE)</f>
        <v>#DIV/0!</v>
      </c>
      <c r="S167" s="53" t="str">
        <f>Fixtures!A167</f>
        <v>Dundee</v>
      </c>
      <c r="T167" s="54">
        <f>Fixtures!D167</f>
        <v>43491</v>
      </c>
      <c r="U167" s="53" t="str">
        <f>Fixtures!B167</f>
        <v>Motherwell</v>
      </c>
      <c r="V167" s="51" t="e">
        <f>VLOOKUP($U167,AvgGoalStats!$A$3:$AE$998,5,FALSE)</f>
        <v>#DIV/0!</v>
      </c>
      <c r="W167" s="50" t="e">
        <f>VLOOKUP($U167,AvgGoalStats!$A$3:$AE$998,7,FALSE)</f>
        <v>#DIV/0!</v>
      </c>
      <c r="X167" s="50" t="e">
        <f>VLOOKUP($U167,AvgGoalStats!$A$3:$AE$998,8,FALSE)</f>
        <v>#DIV/0!</v>
      </c>
      <c r="Y167" s="50" t="e">
        <f>VLOOKUP($U167,AvgGoalStats!$A$3:$AE$998,10,FALSE)</f>
        <v>#DIV/0!</v>
      </c>
      <c r="Z167" s="50" t="e">
        <f>VLOOKUP($U167,AvgGoalStats!$A$3:$AE$998,11,FALSE)</f>
        <v>#DIV/0!</v>
      </c>
      <c r="AA167" s="50" t="e">
        <f>VLOOKUP($U167,AvgGoalStats!$A$3:$AE$998,13,FALSE)</f>
        <v>#DIV/0!</v>
      </c>
      <c r="AB167" s="50" t="e">
        <f>VLOOKUP($U167,AvgGoalStats!$A$3:$AE$998,14,FALSE)</f>
        <v>#DIV/0!</v>
      </c>
      <c r="AC167" s="50" t="e">
        <f>VLOOKUP($U167,AvgGoalStats!$A$3:$AE$998,16,FALSE)</f>
        <v>#DIV/0!</v>
      </c>
      <c r="AD167" s="50" t="e">
        <f>VLOOKUP($U167,AvgGoalStats!$A$3:$AE$998,17,FALSE)</f>
        <v>#DIV/0!</v>
      </c>
      <c r="AE167" s="50" t="e">
        <f>VLOOKUP($U167,AvgGoalStats!$A$3:$AE$998,19,FALSE)</f>
        <v>#DIV/0!</v>
      </c>
      <c r="AF167" s="50" t="e">
        <f>VLOOKUP($U167,AvgGoalStats!$A$3:$AE$998,20,FALSE)</f>
        <v>#DIV/0!</v>
      </c>
      <c r="AG167" s="50" t="e">
        <f>VLOOKUP($U167,AvgGoalStats!$A$3:$AE$998,22,FALSE)</f>
        <v>#DIV/0!</v>
      </c>
      <c r="AH167" s="50" t="e">
        <f>VLOOKUP($U167,AvgGoalStats!$A$3:$AE$998,23,FALSE)</f>
        <v>#DIV/0!</v>
      </c>
      <c r="AI167" s="50" t="e">
        <f>VLOOKUP($U167,AvgGoalStats!$A$3:$AE$998,25,FALSE)</f>
        <v>#DIV/0!</v>
      </c>
      <c r="AJ167" s="50" t="e">
        <f>VLOOKUP($U167,AvgGoalStats!$A$3:$AE$998,26,FALSE)</f>
        <v>#DIV/0!</v>
      </c>
      <c r="AK167" s="50" t="e">
        <f>VLOOKUP($U167,AvgGoalStats!$A$3:$AE$998,28,FALSE)</f>
        <v>#DIV/0!</v>
      </c>
      <c r="AL167" s="50" t="e">
        <f>VLOOKUP($U167,AvgGoalStats!$A$3:$AE$998,29,FALSE)</f>
        <v>#DIV/0!</v>
      </c>
      <c r="AM167" s="50" t="e">
        <f>VLOOKUP($U167,AvgGoalStats!$A$3:$AE$998,31,FALSE)</f>
        <v>#DIV/0!</v>
      </c>
    </row>
    <row r="168" spans="1:39" hidden="1" x14ac:dyDescent="0.3">
      <c r="A168" s="51" t="e">
        <f>VLOOKUP($S168,AvgGoalStats!$A$3:$AE$998,5,FALSE)</f>
        <v>#DIV/0!</v>
      </c>
      <c r="B168" s="50" t="e">
        <f>VLOOKUP($S168,AvgGoalStats!$A$3:$AE$998,6,FALSE)</f>
        <v>#DIV/0!</v>
      </c>
      <c r="C168" s="50" t="e">
        <f>VLOOKUP($S168,AvgGoalStats!$A$3:$AE$998,8,FALSE)</f>
        <v>#DIV/0!</v>
      </c>
      <c r="D168" s="50" t="e">
        <f>VLOOKUP($S168,AvgGoalStats!$A$3:$AE$998,9,FALSE)</f>
        <v>#DIV/0!</v>
      </c>
      <c r="E168" s="50" t="e">
        <f>VLOOKUP($S168,AvgGoalStats!$A$3:$AE$998,11,FALSE)</f>
        <v>#DIV/0!</v>
      </c>
      <c r="F168" s="50" t="e">
        <f>VLOOKUP($S168,AvgGoalStats!$A$3:$AE$998,12,FALSE)</f>
        <v>#DIV/0!</v>
      </c>
      <c r="G168" s="50" t="e">
        <f>VLOOKUP($S168,AvgGoalStats!$A$3:$AE$998,14,FALSE)</f>
        <v>#DIV/0!</v>
      </c>
      <c r="H168" s="50" t="e">
        <f>VLOOKUP($S168,AvgGoalStats!$A$3:$AE$998,15,FALSE)</f>
        <v>#DIV/0!</v>
      </c>
      <c r="I168" s="50" t="e">
        <f>VLOOKUP($S168,AvgGoalStats!$A$3:$AE$998,17,FALSE)</f>
        <v>#DIV/0!</v>
      </c>
      <c r="J168" s="50" t="e">
        <f>VLOOKUP($S168,AvgGoalStats!$A$3:$AE$998,18,FALSE)</f>
        <v>#DIV/0!</v>
      </c>
      <c r="K168" s="50" t="e">
        <f>VLOOKUP($S168,AvgGoalStats!$A$3:$AE$998,20,FALSE)</f>
        <v>#DIV/0!</v>
      </c>
      <c r="L168" s="50" t="e">
        <f>VLOOKUP($S168,AvgGoalStats!$A$3:$AE$998,21,FALSE)</f>
        <v>#DIV/0!</v>
      </c>
      <c r="M168" s="50" t="e">
        <f>VLOOKUP($S168,AvgGoalStats!$A$3:$AE$998,23,FALSE)</f>
        <v>#DIV/0!</v>
      </c>
      <c r="N168" s="50" t="e">
        <f>VLOOKUP($S168,AvgGoalStats!$A$3:$AE$998,24,FALSE)</f>
        <v>#DIV/0!</v>
      </c>
      <c r="O168" s="50" t="e">
        <f>VLOOKUP($S168,AvgGoalStats!$A$3:$AE$998,26,FALSE)</f>
        <v>#DIV/0!</v>
      </c>
      <c r="P168" s="50" t="e">
        <f>VLOOKUP($S168,AvgGoalStats!$A$3:$AE$998,27,FALSE)</f>
        <v>#DIV/0!</v>
      </c>
      <c r="Q168" s="50" t="e">
        <f>VLOOKUP($S168,AvgGoalStats!$A$3:$AE$998,29,FALSE)</f>
        <v>#DIV/0!</v>
      </c>
      <c r="R168" s="50" t="e">
        <f>VLOOKUP($S168,AvgGoalStats!$A$3:$AE$998,30,FALSE)</f>
        <v>#DIV/0!</v>
      </c>
      <c r="S168" s="53" t="str">
        <f>Fixtures!A168</f>
        <v>Falkirk</v>
      </c>
      <c r="T168" s="54">
        <f>Fixtures!D168</f>
        <v>43491</v>
      </c>
      <c r="U168" s="53" t="str">
        <f>Fixtures!B168</f>
        <v>Inverness CT</v>
      </c>
      <c r="V168" s="51" t="e">
        <f>VLOOKUP($U168,AvgGoalStats!$A$3:$AE$998,5,FALSE)</f>
        <v>#DIV/0!</v>
      </c>
      <c r="W168" s="50" t="e">
        <f>VLOOKUP($U168,AvgGoalStats!$A$3:$AE$998,7,FALSE)</f>
        <v>#DIV/0!</v>
      </c>
      <c r="X168" s="50" t="e">
        <f>VLOOKUP($U168,AvgGoalStats!$A$3:$AE$998,8,FALSE)</f>
        <v>#DIV/0!</v>
      </c>
      <c r="Y168" s="50" t="e">
        <f>VLOOKUP($U168,AvgGoalStats!$A$3:$AE$998,10,FALSE)</f>
        <v>#DIV/0!</v>
      </c>
      <c r="Z168" s="50" t="e">
        <f>VLOOKUP($U168,AvgGoalStats!$A$3:$AE$998,11,FALSE)</f>
        <v>#DIV/0!</v>
      </c>
      <c r="AA168" s="50" t="e">
        <f>VLOOKUP($U168,AvgGoalStats!$A$3:$AE$998,13,FALSE)</f>
        <v>#DIV/0!</v>
      </c>
      <c r="AB168" s="50" t="e">
        <f>VLOOKUP($U168,AvgGoalStats!$A$3:$AE$998,14,FALSE)</f>
        <v>#DIV/0!</v>
      </c>
      <c r="AC168" s="50" t="e">
        <f>VLOOKUP($U168,AvgGoalStats!$A$3:$AE$998,16,FALSE)</f>
        <v>#DIV/0!</v>
      </c>
      <c r="AD168" s="50" t="e">
        <f>VLOOKUP($U168,AvgGoalStats!$A$3:$AE$998,17,FALSE)</f>
        <v>#DIV/0!</v>
      </c>
      <c r="AE168" s="50" t="e">
        <f>VLOOKUP($U168,AvgGoalStats!$A$3:$AE$998,19,FALSE)</f>
        <v>#DIV/0!</v>
      </c>
      <c r="AF168" s="50" t="e">
        <f>VLOOKUP($U168,AvgGoalStats!$A$3:$AE$998,20,FALSE)</f>
        <v>#DIV/0!</v>
      </c>
      <c r="AG168" s="50" t="e">
        <f>VLOOKUP($U168,AvgGoalStats!$A$3:$AE$998,22,FALSE)</f>
        <v>#DIV/0!</v>
      </c>
      <c r="AH168" s="50" t="e">
        <f>VLOOKUP($U168,AvgGoalStats!$A$3:$AE$998,23,FALSE)</f>
        <v>#DIV/0!</v>
      </c>
      <c r="AI168" s="50" t="e">
        <f>VLOOKUP($U168,AvgGoalStats!$A$3:$AE$998,25,FALSE)</f>
        <v>#DIV/0!</v>
      </c>
      <c r="AJ168" s="50" t="e">
        <f>VLOOKUP($U168,AvgGoalStats!$A$3:$AE$998,26,FALSE)</f>
        <v>#DIV/0!</v>
      </c>
      <c r="AK168" s="50" t="e">
        <f>VLOOKUP($U168,AvgGoalStats!$A$3:$AE$998,28,FALSE)</f>
        <v>#DIV/0!</v>
      </c>
      <c r="AL168" s="50" t="e">
        <f>VLOOKUP($U168,AvgGoalStats!$A$3:$AE$998,29,FALSE)</f>
        <v>#DIV/0!</v>
      </c>
      <c r="AM168" s="50" t="e">
        <f>VLOOKUP($U168,AvgGoalStats!$A$3:$AE$998,31,FALSE)</f>
        <v>#DIV/0!</v>
      </c>
    </row>
    <row r="169" spans="1:39" hidden="1" x14ac:dyDescent="0.3">
      <c r="A169" s="51" t="e">
        <f>VLOOKUP($S169,AvgGoalStats!$A$3:$AE$998,5,FALSE)</f>
        <v>#DIV/0!</v>
      </c>
      <c r="B169" s="50" t="e">
        <f>VLOOKUP($S169,AvgGoalStats!$A$3:$AE$998,6,FALSE)</f>
        <v>#DIV/0!</v>
      </c>
      <c r="C169" s="50" t="e">
        <f>VLOOKUP($S169,AvgGoalStats!$A$3:$AE$998,8,FALSE)</f>
        <v>#DIV/0!</v>
      </c>
      <c r="D169" s="50" t="e">
        <f>VLOOKUP($S169,AvgGoalStats!$A$3:$AE$998,9,FALSE)</f>
        <v>#DIV/0!</v>
      </c>
      <c r="E169" s="50" t="e">
        <f>VLOOKUP($S169,AvgGoalStats!$A$3:$AE$998,11,FALSE)</f>
        <v>#DIV/0!</v>
      </c>
      <c r="F169" s="50" t="e">
        <f>VLOOKUP($S169,AvgGoalStats!$A$3:$AE$998,12,FALSE)</f>
        <v>#DIV/0!</v>
      </c>
      <c r="G169" s="50" t="e">
        <f>VLOOKUP($S169,AvgGoalStats!$A$3:$AE$998,14,FALSE)</f>
        <v>#DIV/0!</v>
      </c>
      <c r="H169" s="50" t="e">
        <f>VLOOKUP($S169,AvgGoalStats!$A$3:$AE$998,15,FALSE)</f>
        <v>#DIV/0!</v>
      </c>
      <c r="I169" s="50" t="e">
        <f>VLOOKUP($S169,AvgGoalStats!$A$3:$AE$998,17,FALSE)</f>
        <v>#DIV/0!</v>
      </c>
      <c r="J169" s="50" t="e">
        <f>VLOOKUP($S169,AvgGoalStats!$A$3:$AE$998,18,FALSE)</f>
        <v>#DIV/0!</v>
      </c>
      <c r="K169" s="50" t="e">
        <f>VLOOKUP($S169,AvgGoalStats!$A$3:$AE$998,20,FALSE)</f>
        <v>#DIV/0!</v>
      </c>
      <c r="L169" s="50" t="e">
        <f>VLOOKUP($S169,AvgGoalStats!$A$3:$AE$998,21,FALSE)</f>
        <v>#DIV/0!</v>
      </c>
      <c r="M169" s="50" t="e">
        <f>VLOOKUP($S169,AvgGoalStats!$A$3:$AE$998,23,FALSE)</f>
        <v>#DIV/0!</v>
      </c>
      <c r="N169" s="50" t="e">
        <f>VLOOKUP($S169,AvgGoalStats!$A$3:$AE$998,24,FALSE)</f>
        <v>#DIV/0!</v>
      </c>
      <c r="O169" s="50" t="e">
        <f>VLOOKUP($S169,AvgGoalStats!$A$3:$AE$998,26,FALSE)</f>
        <v>#DIV/0!</v>
      </c>
      <c r="P169" s="50" t="e">
        <f>VLOOKUP($S169,AvgGoalStats!$A$3:$AE$998,27,FALSE)</f>
        <v>#DIV/0!</v>
      </c>
      <c r="Q169" s="50" t="e">
        <f>VLOOKUP($S169,AvgGoalStats!$A$3:$AE$998,29,FALSE)</f>
        <v>#DIV/0!</v>
      </c>
      <c r="R169" s="50" t="e">
        <f>VLOOKUP($S169,AvgGoalStats!$A$3:$AE$998,30,FALSE)</f>
        <v>#DIV/0!</v>
      </c>
      <c r="S169" s="53" t="str">
        <f>Fixtures!A169</f>
        <v>Partick Thistle</v>
      </c>
      <c r="T169" s="54">
        <f>Fixtures!D169</f>
        <v>43491</v>
      </c>
      <c r="U169" s="53" t="str">
        <f>Fixtures!B169</f>
        <v>Queen of the South</v>
      </c>
      <c r="V169" s="51" t="e">
        <f>VLOOKUP($U169,AvgGoalStats!$A$3:$AE$998,5,FALSE)</f>
        <v>#DIV/0!</v>
      </c>
      <c r="W169" s="50" t="e">
        <f>VLOOKUP($U169,AvgGoalStats!$A$3:$AE$998,7,FALSE)</f>
        <v>#DIV/0!</v>
      </c>
      <c r="X169" s="50" t="e">
        <f>VLOOKUP($U169,AvgGoalStats!$A$3:$AE$998,8,FALSE)</f>
        <v>#DIV/0!</v>
      </c>
      <c r="Y169" s="50" t="e">
        <f>VLOOKUP($U169,AvgGoalStats!$A$3:$AE$998,10,FALSE)</f>
        <v>#DIV/0!</v>
      </c>
      <c r="Z169" s="50" t="e">
        <f>VLOOKUP($U169,AvgGoalStats!$A$3:$AE$998,11,FALSE)</f>
        <v>#DIV/0!</v>
      </c>
      <c r="AA169" s="50" t="e">
        <f>VLOOKUP($U169,AvgGoalStats!$A$3:$AE$998,13,FALSE)</f>
        <v>#DIV/0!</v>
      </c>
      <c r="AB169" s="50" t="e">
        <f>VLOOKUP($U169,AvgGoalStats!$A$3:$AE$998,14,FALSE)</f>
        <v>#DIV/0!</v>
      </c>
      <c r="AC169" s="50" t="e">
        <f>VLOOKUP($U169,AvgGoalStats!$A$3:$AE$998,16,FALSE)</f>
        <v>#DIV/0!</v>
      </c>
      <c r="AD169" s="50" t="e">
        <f>VLOOKUP($U169,AvgGoalStats!$A$3:$AE$998,17,FALSE)</f>
        <v>#DIV/0!</v>
      </c>
      <c r="AE169" s="50" t="e">
        <f>VLOOKUP($U169,AvgGoalStats!$A$3:$AE$998,19,FALSE)</f>
        <v>#DIV/0!</v>
      </c>
      <c r="AF169" s="50" t="e">
        <f>VLOOKUP($U169,AvgGoalStats!$A$3:$AE$998,20,FALSE)</f>
        <v>#DIV/0!</v>
      </c>
      <c r="AG169" s="50" t="e">
        <f>VLOOKUP($U169,AvgGoalStats!$A$3:$AE$998,22,FALSE)</f>
        <v>#DIV/0!</v>
      </c>
      <c r="AH169" s="50" t="e">
        <f>VLOOKUP($U169,AvgGoalStats!$A$3:$AE$998,23,FALSE)</f>
        <v>#DIV/0!</v>
      </c>
      <c r="AI169" s="50" t="e">
        <f>VLOOKUP($U169,AvgGoalStats!$A$3:$AE$998,25,FALSE)</f>
        <v>#DIV/0!</v>
      </c>
      <c r="AJ169" s="50" t="e">
        <f>VLOOKUP($U169,AvgGoalStats!$A$3:$AE$998,26,FALSE)</f>
        <v>#DIV/0!</v>
      </c>
      <c r="AK169" s="50" t="e">
        <f>VLOOKUP($U169,AvgGoalStats!$A$3:$AE$998,28,FALSE)</f>
        <v>#DIV/0!</v>
      </c>
      <c r="AL169" s="50" t="e">
        <f>VLOOKUP($U169,AvgGoalStats!$A$3:$AE$998,29,FALSE)</f>
        <v>#DIV/0!</v>
      </c>
      <c r="AM169" s="50" t="e">
        <f>VLOOKUP($U169,AvgGoalStats!$A$3:$AE$998,31,FALSE)</f>
        <v>#DIV/0!</v>
      </c>
    </row>
    <row r="170" spans="1:39" hidden="1" x14ac:dyDescent="0.3">
      <c r="A170" s="51" t="e">
        <f>VLOOKUP($S170,AvgGoalStats!$A$3:$AE$998,5,FALSE)</f>
        <v>#DIV/0!</v>
      </c>
      <c r="B170" s="50" t="e">
        <f>VLOOKUP($S170,AvgGoalStats!$A$3:$AE$998,6,FALSE)</f>
        <v>#DIV/0!</v>
      </c>
      <c r="C170" s="50" t="e">
        <f>VLOOKUP($S170,AvgGoalStats!$A$3:$AE$998,8,FALSE)</f>
        <v>#DIV/0!</v>
      </c>
      <c r="D170" s="50" t="e">
        <f>VLOOKUP($S170,AvgGoalStats!$A$3:$AE$998,9,FALSE)</f>
        <v>#DIV/0!</v>
      </c>
      <c r="E170" s="50" t="e">
        <f>VLOOKUP($S170,AvgGoalStats!$A$3:$AE$998,11,FALSE)</f>
        <v>#DIV/0!</v>
      </c>
      <c r="F170" s="50" t="e">
        <f>VLOOKUP($S170,AvgGoalStats!$A$3:$AE$998,12,FALSE)</f>
        <v>#DIV/0!</v>
      </c>
      <c r="G170" s="50" t="e">
        <f>VLOOKUP($S170,AvgGoalStats!$A$3:$AE$998,14,FALSE)</f>
        <v>#DIV/0!</v>
      </c>
      <c r="H170" s="50" t="e">
        <f>VLOOKUP($S170,AvgGoalStats!$A$3:$AE$998,15,FALSE)</f>
        <v>#DIV/0!</v>
      </c>
      <c r="I170" s="50" t="e">
        <f>VLOOKUP($S170,AvgGoalStats!$A$3:$AE$998,17,FALSE)</f>
        <v>#DIV/0!</v>
      </c>
      <c r="J170" s="50" t="e">
        <f>VLOOKUP($S170,AvgGoalStats!$A$3:$AE$998,18,FALSE)</f>
        <v>#DIV/0!</v>
      </c>
      <c r="K170" s="50" t="e">
        <f>VLOOKUP($S170,AvgGoalStats!$A$3:$AE$998,20,FALSE)</f>
        <v>#DIV/0!</v>
      </c>
      <c r="L170" s="50" t="e">
        <f>VLOOKUP($S170,AvgGoalStats!$A$3:$AE$998,21,FALSE)</f>
        <v>#DIV/0!</v>
      </c>
      <c r="M170" s="50" t="e">
        <f>VLOOKUP($S170,AvgGoalStats!$A$3:$AE$998,23,FALSE)</f>
        <v>#DIV/0!</v>
      </c>
      <c r="N170" s="50" t="e">
        <f>VLOOKUP($S170,AvgGoalStats!$A$3:$AE$998,24,FALSE)</f>
        <v>#DIV/0!</v>
      </c>
      <c r="O170" s="50" t="e">
        <f>VLOOKUP($S170,AvgGoalStats!$A$3:$AE$998,26,FALSE)</f>
        <v>#DIV/0!</v>
      </c>
      <c r="P170" s="50" t="e">
        <f>VLOOKUP($S170,AvgGoalStats!$A$3:$AE$998,27,FALSE)</f>
        <v>#DIV/0!</v>
      </c>
      <c r="Q170" s="50" t="e">
        <f>VLOOKUP($S170,AvgGoalStats!$A$3:$AE$998,29,FALSE)</f>
        <v>#DIV/0!</v>
      </c>
      <c r="R170" s="50" t="e">
        <f>VLOOKUP($S170,AvgGoalStats!$A$3:$AE$998,30,FALSE)</f>
        <v>#DIV/0!</v>
      </c>
      <c r="S170" s="53" t="str">
        <f>Fixtures!A170</f>
        <v>Ross County</v>
      </c>
      <c r="T170" s="54">
        <f>Fixtures!D170</f>
        <v>43491</v>
      </c>
      <c r="U170" s="53" t="str">
        <f>Fixtures!B170</f>
        <v>Alloa Athletic</v>
      </c>
      <c r="V170" s="51" t="e">
        <f>VLOOKUP($U170,AvgGoalStats!$A$3:$AE$998,5,FALSE)</f>
        <v>#DIV/0!</v>
      </c>
      <c r="W170" s="50" t="e">
        <f>VLOOKUP($U170,AvgGoalStats!$A$3:$AE$998,7,FALSE)</f>
        <v>#DIV/0!</v>
      </c>
      <c r="X170" s="50" t="e">
        <f>VLOOKUP($U170,AvgGoalStats!$A$3:$AE$998,8,FALSE)</f>
        <v>#DIV/0!</v>
      </c>
      <c r="Y170" s="50" t="e">
        <f>VLOOKUP($U170,AvgGoalStats!$A$3:$AE$998,10,FALSE)</f>
        <v>#DIV/0!</v>
      </c>
      <c r="Z170" s="50" t="e">
        <f>VLOOKUP($U170,AvgGoalStats!$A$3:$AE$998,11,FALSE)</f>
        <v>#DIV/0!</v>
      </c>
      <c r="AA170" s="50" t="e">
        <f>VLOOKUP($U170,AvgGoalStats!$A$3:$AE$998,13,FALSE)</f>
        <v>#DIV/0!</v>
      </c>
      <c r="AB170" s="50" t="e">
        <f>VLOOKUP($U170,AvgGoalStats!$A$3:$AE$998,14,FALSE)</f>
        <v>#DIV/0!</v>
      </c>
      <c r="AC170" s="50" t="e">
        <f>VLOOKUP($U170,AvgGoalStats!$A$3:$AE$998,16,FALSE)</f>
        <v>#DIV/0!</v>
      </c>
      <c r="AD170" s="50" t="e">
        <f>VLOOKUP($U170,AvgGoalStats!$A$3:$AE$998,17,FALSE)</f>
        <v>#DIV/0!</v>
      </c>
      <c r="AE170" s="50" t="e">
        <f>VLOOKUP($U170,AvgGoalStats!$A$3:$AE$998,19,FALSE)</f>
        <v>#DIV/0!</v>
      </c>
      <c r="AF170" s="50" t="e">
        <f>VLOOKUP($U170,AvgGoalStats!$A$3:$AE$998,20,FALSE)</f>
        <v>#DIV/0!</v>
      </c>
      <c r="AG170" s="50" t="e">
        <f>VLOOKUP($U170,AvgGoalStats!$A$3:$AE$998,22,FALSE)</f>
        <v>#DIV/0!</v>
      </c>
      <c r="AH170" s="50" t="e">
        <f>VLOOKUP($U170,AvgGoalStats!$A$3:$AE$998,23,FALSE)</f>
        <v>#DIV/0!</v>
      </c>
      <c r="AI170" s="50" t="e">
        <f>VLOOKUP($U170,AvgGoalStats!$A$3:$AE$998,25,FALSE)</f>
        <v>#DIV/0!</v>
      </c>
      <c r="AJ170" s="50" t="e">
        <f>VLOOKUP($U170,AvgGoalStats!$A$3:$AE$998,26,FALSE)</f>
        <v>#DIV/0!</v>
      </c>
      <c r="AK170" s="50" t="e">
        <f>VLOOKUP($U170,AvgGoalStats!$A$3:$AE$998,28,FALSE)</f>
        <v>#DIV/0!</v>
      </c>
      <c r="AL170" s="50" t="e">
        <f>VLOOKUP($U170,AvgGoalStats!$A$3:$AE$998,29,FALSE)</f>
        <v>#DIV/0!</v>
      </c>
      <c r="AM170" s="50" t="e">
        <f>VLOOKUP($U170,AvgGoalStats!$A$3:$AE$998,31,FALSE)</f>
        <v>#DIV/0!</v>
      </c>
    </row>
    <row r="171" spans="1:39" hidden="1" x14ac:dyDescent="0.3">
      <c r="A171" s="51" t="e">
        <f>VLOOKUP($S171,AvgGoalStats!$A$3:$AE$998,5,FALSE)</f>
        <v>#DIV/0!</v>
      </c>
      <c r="B171" s="50" t="e">
        <f>VLOOKUP($S171,AvgGoalStats!$A$3:$AE$998,6,FALSE)</f>
        <v>#DIV/0!</v>
      </c>
      <c r="C171" s="50" t="e">
        <f>VLOOKUP($S171,AvgGoalStats!$A$3:$AE$998,8,FALSE)</f>
        <v>#DIV/0!</v>
      </c>
      <c r="D171" s="50" t="e">
        <f>VLOOKUP($S171,AvgGoalStats!$A$3:$AE$998,9,FALSE)</f>
        <v>#DIV/0!</v>
      </c>
      <c r="E171" s="50" t="e">
        <f>VLOOKUP($S171,AvgGoalStats!$A$3:$AE$998,11,FALSE)</f>
        <v>#DIV/0!</v>
      </c>
      <c r="F171" s="50" t="e">
        <f>VLOOKUP($S171,AvgGoalStats!$A$3:$AE$998,12,FALSE)</f>
        <v>#DIV/0!</v>
      </c>
      <c r="G171" s="50" t="e">
        <f>VLOOKUP($S171,AvgGoalStats!$A$3:$AE$998,14,FALSE)</f>
        <v>#DIV/0!</v>
      </c>
      <c r="H171" s="50" t="e">
        <f>VLOOKUP($S171,AvgGoalStats!$A$3:$AE$998,15,FALSE)</f>
        <v>#DIV/0!</v>
      </c>
      <c r="I171" s="50" t="e">
        <f>VLOOKUP($S171,AvgGoalStats!$A$3:$AE$998,17,FALSE)</f>
        <v>#DIV/0!</v>
      </c>
      <c r="J171" s="50" t="e">
        <f>VLOOKUP($S171,AvgGoalStats!$A$3:$AE$998,18,FALSE)</f>
        <v>#DIV/0!</v>
      </c>
      <c r="K171" s="50" t="e">
        <f>VLOOKUP($S171,AvgGoalStats!$A$3:$AE$998,20,FALSE)</f>
        <v>#DIV/0!</v>
      </c>
      <c r="L171" s="50" t="e">
        <f>VLOOKUP($S171,AvgGoalStats!$A$3:$AE$998,21,FALSE)</f>
        <v>#DIV/0!</v>
      </c>
      <c r="M171" s="50" t="e">
        <f>VLOOKUP($S171,AvgGoalStats!$A$3:$AE$998,23,FALSE)</f>
        <v>#DIV/0!</v>
      </c>
      <c r="N171" s="50" t="e">
        <f>VLOOKUP($S171,AvgGoalStats!$A$3:$AE$998,24,FALSE)</f>
        <v>#DIV/0!</v>
      </c>
      <c r="O171" s="50" t="e">
        <f>VLOOKUP($S171,AvgGoalStats!$A$3:$AE$998,26,FALSE)</f>
        <v>#DIV/0!</v>
      </c>
      <c r="P171" s="50" t="e">
        <f>VLOOKUP($S171,AvgGoalStats!$A$3:$AE$998,27,FALSE)</f>
        <v>#DIV/0!</v>
      </c>
      <c r="Q171" s="50" t="e">
        <f>VLOOKUP($S171,AvgGoalStats!$A$3:$AE$998,29,FALSE)</f>
        <v>#DIV/0!</v>
      </c>
      <c r="R171" s="50" t="e">
        <f>VLOOKUP($S171,AvgGoalStats!$A$3:$AE$998,30,FALSE)</f>
        <v>#DIV/0!</v>
      </c>
      <c r="S171" s="53" t="str">
        <f>Fixtures!A171</f>
        <v>Greenock Morton</v>
      </c>
      <c r="T171" s="54">
        <f>Fixtures!D171</f>
        <v>43491</v>
      </c>
      <c r="U171" s="53" t="str">
        <f>Fixtures!B171</f>
        <v>Dunfermline Athletic</v>
      </c>
      <c r="V171" s="51" t="e">
        <f>VLOOKUP($U171,AvgGoalStats!$A$3:$AE$998,5,FALSE)</f>
        <v>#DIV/0!</v>
      </c>
      <c r="W171" s="50" t="e">
        <f>VLOOKUP($U171,AvgGoalStats!$A$3:$AE$998,7,FALSE)</f>
        <v>#DIV/0!</v>
      </c>
      <c r="X171" s="50" t="e">
        <f>VLOOKUP($U171,AvgGoalStats!$A$3:$AE$998,8,FALSE)</f>
        <v>#DIV/0!</v>
      </c>
      <c r="Y171" s="50" t="e">
        <f>VLOOKUP($U171,AvgGoalStats!$A$3:$AE$998,10,FALSE)</f>
        <v>#DIV/0!</v>
      </c>
      <c r="Z171" s="50" t="e">
        <f>VLOOKUP($U171,AvgGoalStats!$A$3:$AE$998,11,FALSE)</f>
        <v>#DIV/0!</v>
      </c>
      <c r="AA171" s="50" t="e">
        <f>VLOOKUP($U171,AvgGoalStats!$A$3:$AE$998,13,FALSE)</f>
        <v>#DIV/0!</v>
      </c>
      <c r="AB171" s="50" t="e">
        <f>VLOOKUP($U171,AvgGoalStats!$A$3:$AE$998,14,FALSE)</f>
        <v>#DIV/0!</v>
      </c>
      <c r="AC171" s="50" t="e">
        <f>VLOOKUP($U171,AvgGoalStats!$A$3:$AE$998,16,FALSE)</f>
        <v>#DIV/0!</v>
      </c>
      <c r="AD171" s="50" t="e">
        <f>VLOOKUP($U171,AvgGoalStats!$A$3:$AE$998,17,FALSE)</f>
        <v>#DIV/0!</v>
      </c>
      <c r="AE171" s="50" t="e">
        <f>VLOOKUP($U171,AvgGoalStats!$A$3:$AE$998,19,FALSE)</f>
        <v>#DIV/0!</v>
      </c>
      <c r="AF171" s="50" t="e">
        <f>VLOOKUP($U171,AvgGoalStats!$A$3:$AE$998,20,FALSE)</f>
        <v>#DIV/0!</v>
      </c>
      <c r="AG171" s="50" t="e">
        <f>VLOOKUP($U171,AvgGoalStats!$A$3:$AE$998,22,FALSE)</f>
        <v>#DIV/0!</v>
      </c>
      <c r="AH171" s="50" t="e">
        <f>VLOOKUP($U171,AvgGoalStats!$A$3:$AE$998,23,FALSE)</f>
        <v>#DIV/0!</v>
      </c>
      <c r="AI171" s="50" t="e">
        <f>VLOOKUP($U171,AvgGoalStats!$A$3:$AE$998,25,FALSE)</f>
        <v>#DIV/0!</v>
      </c>
      <c r="AJ171" s="50" t="e">
        <f>VLOOKUP($U171,AvgGoalStats!$A$3:$AE$998,26,FALSE)</f>
        <v>#DIV/0!</v>
      </c>
      <c r="AK171" s="50" t="e">
        <f>VLOOKUP($U171,AvgGoalStats!$A$3:$AE$998,28,FALSE)</f>
        <v>#DIV/0!</v>
      </c>
      <c r="AL171" s="50" t="e">
        <f>VLOOKUP($U171,AvgGoalStats!$A$3:$AE$998,29,FALSE)</f>
        <v>#DIV/0!</v>
      </c>
      <c r="AM171" s="50" t="e">
        <f>VLOOKUP($U171,AvgGoalStats!$A$3:$AE$998,31,FALSE)</f>
        <v>#DIV/0!</v>
      </c>
    </row>
    <row r="172" spans="1:39" hidden="1" x14ac:dyDescent="0.3">
      <c r="A172" s="51" t="e">
        <f>VLOOKUP($S172,AvgGoalStats!$A$3:$AE$998,5,FALSE)</f>
        <v>#DIV/0!</v>
      </c>
      <c r="B172" s="50" t="e">
        <f>VLOOKUP($S172,AvgGoalStats!$A$3:$AE$998,6,FALSE)</f>
        <v>#DIV/0!</v>
      </c>
      <c r="C172" s="50" t="e">
        <f>VLOOKUP($S172,AvgGoalStats!$A$3:$AE$998,8,FALSE)</f>
        <v>#DIV/0!</v>
      </c>
      <c r="D172" s="50" t="e">
        <f>VLOOKUP($S172,AvgGoalStats!$A$3:$AE$998,9,FALSE)</f>
        <v>#DIV/0!</v>
      </c>
      <c r="E172" s="50" t="e">
        <f>VLOOKUP($S172,AvgGoalStats!$A$3:$AE$998,11,FALSE)</f>
        <v>#DIV/0!</v>
      </c>
      <c r="F172" s="50" t="e">
        <f>VLOOKUP($S172,AvgGoalStats!$A$3:$AE$998,12,FALSE)</f>
        <v>#DIV/0!</v>
      </c>
      <c r="G172" s="50" t="e">
        <f>VLOOKUP($S172,AvgGoalStats!$A$3:$AE$998,14,FALSE)</f>
        <v>#DIV/0!</v>
      </c>
      <c r="H172" s="50" t="e">
        <f>VLOOKUP($S172,AvgGoalStats!$A$3:$AE$998,15,FALSE)</f>
        <v>#DIV/0!</v>
      </c>
      <c r="I172" s="50" t="e">
        <f>VLOOKUP($S172,AvgGoalStats!$A$3:$AE$998,17,FALSE)</f>
        <v>#DIV/0!</v>
      </c>
      <c r="J172" s="50" t="e">
        <f>VLOOKUP($S172,AvgGoalStats!$A$3:$AE$998,18,FALSE)</f>
        <v>#DIV/0!</v>
      </c>
      <c r="K172" s="50" t="e">
        <f>VLOOKUP($S172,AvgGoalStats!$A$3:$AE$998,20,FALSE)</f>
        <v>#DIV/0!</v>
      </c>
      <c r="L172" s="50" t="e">
        <f>VLOOKUP($S172,AvgGoalStats!$A$3:$AE$998,21,FALSE)</f>
        <v>#DIV/0!</v>
      </c>
      <c r="M172" s="50" t="e">
        <f>VLOOKUP($S172,AvgGoalStats!$A$3:$AE$998,23,FALSE)</f>
        <v>#DIV/0!</v>
      </c>
      <c r="N172" s="50" t="e">
        <f>VLOOKUP($S172,AvgGoalStats!$A$3:$AE$998,24,FALSE)</f>
        <v>#DIV/0!</v>
      </c>
      <c r="O172" s="50" t="e">
        <f>VLOOKUP($S172,AvgGoalStats!$A$3:$AE$998,26,FALSE)</f>
        <v>#DIV/0!</v>
      </c>
      <c r="P172" s="50" t="e">
        <f>VLOOKUP($S172,AvgGoalStats!$A$3:$AE$998,27,FALSE)</f>
        <v>#DIV/0!</v>
      </c>
      <c r="Q172" s="50" t="e">
        <f>VLOOKUP($S172,AvgGoalStats!$A$3:$AE$998,29,FALSE)</f>
        <v>#DIV/0!</v>
      </c>
      <c r="R172" s="50" t="e">
        <f>VLOOKUP($S172,AvgGoalStats!$A$3:$AE$998,30,FALSE)</f>
        <v>#DIV/0!</v>
      </c>
      <c r="S172" s="53" t="str">
        <f>Fixtures!A172</f>
        <v>Wellington Phoenix</v>
      </c>
      <c r="T172" s="54">
        <f>Fixtures!D172</f>
        <v>43491</v>
      </c>
      <c r="U172" s="53" t="str">
        <f>Fixtures!B172</f>
        <v>Melbourne City</v>
      </c>
      <c r="V172" s="51" t="e">
        <f>VLOOKUP($U172,AvgGoalStats!$A$3:$AE$998,5,FALSE)</f>
        <v>#DIV/0!</v>
      </c>
      <c r="W172" s="50" t="e">
        <f>VLOOKUP($U172,AvgGoalStats!$A$3:$AE$998,7,FALSE)</f>
        <v>#DIV/0!</v>
      </c>
      <c r="X172" s="50" t="e">
        <f>VLOOKUP($U172,AvgGoalStats!$A$3:$AE$998,8,FALSE)</f>
        <v>#DIV/0!</v>
      </c>
      <c r="Y172" s="50" t="e">
        <f>VLOOKUP($U172,AvgGoalStats!$A$3:$AE$998,10,FALSE)</f>
        <v>#DIV/0!</v>
      </c>
      <c r="Z172" s="50" t="e">
        <f>VLOOKUP($U172,AvgGoalStats!$A$3:$AE$998,11,FALSE)</f>
        <v>#DIV/0!</v>
      </c>
      <c r="AA172" s="50" t="e">
        <f>VLOOKUP($U172,AvgGoalStats!$A$3:$AE$998,13,FALSE)</f>
        <v>#DIV/0!</v>
      </c>
      <c r="AB172" s="50" t="e">
        <f>VLOOKUP($U172,AvgGoalStats!$A$3:$AE$998,14,FALSE)</f>
        <v>#DIV/0!</v>
      </c>
      <c r="AC172" s="50" t="e">
        <f>VLOOKUP($U172,AvgGoalStats!$A$3:$AE$998,16,FALSE)</f>
        <v>#DIV/0!</v>
      </c>
      <c r="AD172" s="50" t="e">
        <f>VLOOKUP($U172,AvgGoalStats!$A$3:$AE$998,17,FALSE)</f>
        <v>#DIV/0!</v>
      </c>
      <c r="AE172" s="50" t="e">
        <f>VLOOKUP($U172,AvgGoalStats!$A$3:$AE$998,19,FALSE)</f>
        <v>#DIV/0!</v>
      </c>
      <c r="AF172" s="50" t="e">
        <f>VLOOKUP($U172,AvgGoalStats!$A$3:$AE$998,20,FALSE)</f>
        <v>#DIV/0!</v>
      </c>
      <c r="AG172" s="50" t="e">
        <f>VLOOKUP($U172,AvgGoalStats!$A$3:$AE$998,22,FALSE)</f>
        <v>#DIV/0!</v>
      </c>
      <c r="AH172" s="50" t="e">
        <f>VLOOKUP($U172,AvgGoalStats!$A$3:$AE$998,23,FALSE)</f>
        <v>#DIV/0!</v>
      </c>
      <c r="AI172" s="50" t="e">
        <f>VLOOKUP($U172,AvgGoalStats!$A$3:$AE$998,25,FALSE)</f>
        <v>#DIV/0!</v>
      </c>
      <c r="AJ172" s="50" t="e">
        <f>VLOOKUP($U172,AvgGoalStats!$A$3:$AE$998,26,FALSE)</f>
        <v>#DIV/0!</v>
      </c>
      <c r="AK172" s="50" t="e">
        <f>VLOOKUP($U172,AvgGoalStats!$A$3:$AE$998,28,FALSE)</f>
        <v>#DIV/0!</v>
      </c>
      <c r="AL172" s="50" t="e">
        <f>VLOOKUP($U172,AvgGoalStats!$A$3:$AE$998,29,FALSE)</f>
        <v>#DIV/0!</v>
      </c>
      <c r="AM172" s="50" t="e">
        <f>VLOOKUP($U172,AvgGoalStats!$A$3:$AE$998,31,FALSE)</f>
        <v>#DIV/0!</v>
      </c>
    </row>
    <row r="173" spans="1:39" hidden="1" x14ac:dyDescent="0.3">
      <c r="A173" s="51" t="e">
        <f>VLOOKUP($S173,AvgGoalStats!$A$3:$AE$998,5,FALSE)</f>
        <v>#DIV/0!</v>
      </c>
      <c r="B173" s="50" t="e">
        <f>VLOOKUP($S173,AvgGoalStats!$A$3:$AE$998,6,FALSE)</f>
        <v>#DIV/0!</v>
      </c>
      <c r="C173" s="50" t="e">
        <f>VLOOKUP($S173,AvgGoalStats!$A$3:$AE$998,8,FALSE)</f>
        <v>#DIV/0!</v>
      </c>
      <c r="D173" s="50" t="e">
        <f>VLOOKUP($S173,AvgGoalStats!$A$3:$AE$998,9,FALSE)</f>
        <v>#DIV/0!</v>
      </c>
      <c r="E173" s="50" t="e">
        <f>VLOOKUP($S173,AvgGoalStats!$A$3:$AE$998,11,FALSE)</f>
        <v>#DIV/0!</v>
      </c>
      <c r="F173" s="50" t="e">
        <f>VLOOKUP($S173,AvgGoalStats!$A$3:$AE$998,12,FALSE)</f>
        <v>#DIV/0!</v>
      </c>
      <c r="G173" s="50" t="e">
        <f>VLOOKUP($S173,AvgGoalStats!$A$3:$AE$998,14,FALSE)</f>
        <v>#DIV/0!</v>
      </c>
      <c r="H173" s="50" t="e">
        <f>VLOOKUP($S173,AvgGoalStats!$A$3:$AE$998,15,FALSE)</f>
        <v>#DIV/0!</v>
      </c>
      <c r="I173" s="50" t="e">
        <f>VLOOKUP($S173,AvgGoalStats!$A$3:$AE$998,17,FALSE)</f>
        <v>#DIV/0!</v>
      </c>
      <c r="J173" s="50" t="e">
        <f>VLOOKUP($S173,AvgGoalStats!$A$3:$AE$998,18,FALSE)</f>
        <v>#DIV/0!</v>
      </c>
      <c r="K173" s="50" t="e">
        <f>VLOOKUP($S173,AvgGoalStats!$A$3:$AE$998,20,FALSE)</f>
        <v>#DIV/0!</v>
      </c>
      <c r="L173" s="50" t="e">
        <f>VLOOKUP($S173,AvgGoalStats!$A$3:$AE$998,21,FALSE)</f>
        <v>#DIV/0!</v>
      </c>
      <c r="M173" s="50" t="e">
        <f>VLOOKUP($S173,AvgGoalStats!$A$3:$AE$998,23,FALSE)</f>
        <v>#DIV/0!</v>
      </c>
      <c r="N173" s="50" t="e">
        <f>VLOOKUP($S173,AvgGoalStats!$A$3:$AE$998,24,FALSE)</f>
        <v>#DIV/0!</v>
      </c>
      <c r="O173" s="50" t="e">
        <f>VLOOKUP($S173,AvgGoalStats!$A$3:$AE$998,26,FALSE)</f>
        <v>#DIV/0!</v>
      </c>
      <c r="P173" s="50" t="e">
        <f>VLOOKUP($S173,AvgGoalStats!$A$3:$AE$998,27,FALSE)</f>
        <v>#DIV/0!</v>
      </c>
      <c r="Q173" s="50" t="e">
        <f>VLOOKUP($S173,AvgGoalStats!$A$3:$AE$998,29,FALSE)</f>
        <v>#DIV/0!</v>
      </c>
      <c r="R173" s="50" t="e">
        <f>VLOOKUP($S173,AvgGoalStats!$A$3:$AE$998,30,FALSE)</f>
        <v>#DIV/0!</v>
      </c>
      <c r="S173" s="53" t="str">
        <f>Fixtures!A173</f>
        <v>Melbourne Victory</v>
      </c>
      <c r="T173" s="54">
        <f>Fixtures!D173</f>
        <v>43491</v>
      </c>
      <c r="U173" s="53" t="str">
        <f>Fixtures!B173</f>
        <v>Sydney</v>
      </c>
      <c r="V173" s="51" t="e">
        <f>VLOOKUP($U173,AvgGoalStats!$A$3:$AE$998,5,FALSE)</f>
        <v>#DIV/0!</v>
      </c>
      <c r="W173" s="50" t="e">
        <f>VLOOKUP($U173,AvgGoalStats!$A$3:$AE$998,7,FALSE)</f>
        <v>#DIV/0!</v>
      </c>
      <c r="X173" s="50" t="e">
        <f>VLOOKUP($U173,AvgGoalStats!$A$3:$AE$998,8,FALSE)</f>
        <v>#DIV/0!</v>
      </c>
      <c r="Y173" s="50" t="e">
        <f>VLOOKUP($U173,AvgGoalStats!$A$3:$AE$998,10,FALSE)</f>
        <v>#DIV/0!</v>
      </c>
      <c r="Z173" s="50" t="e">
        <f>VLOOKUP($U173,AvgGoalStats!$A$3:$AE$998,11,FALSE)</f>
        <v>#DIV/0!</v>
      </c>
      <c r="AA173" s="50" t="e">
        <f>VLOOKUP($U173,AvgGoalStats!$A$3:$AE$998,13,FALSE)</f>
        <v>#DIV/0!</v>
      </c>
      <c r="AB173" s="50" t="e">
        <f>VLOOKUP($U173,AvgGoalStats!$A$3:$AE$998,14,FALSE)</f>
        <v>#DIV/0!</v>
      </c>
      <c r="AC173" s="50" t="e">
        <f>VLOOKUP($U173,AvgGoalStats!$A$3:$AE$998,16,FALSE)</f>
        <v>#DIV/0!</v>
      </c>
      <c r="AD173" s="50" t="e">
        <f>VLOOKUP($U173,AvgGoalStats!$A$3:$AE$998,17,FALSE)</f>
        <v>#DIV/0!</v>
      </c>
      <c r="AE173" s="50" t="e">
        <f>VLOOKUP($U173,AvgGoalStats!$A$3:$AE$998,19,FALSE)</f>
        <v>#DIV/0!</v>
      </c>
      <c r="AF173" s="50" t="e">
        <f>VLOOKUP($U173,AvgGoalStats!$A$3:$AE$998,20,FALSE)</f>
        <v>#DIV/0!</v>
      </c>
      <c r="AG173" s="50" t="e">
        <f>VLOOKUP($U173,AvgGoalStats!$A$3:$AE$998,22,FALSE)</f>
        <v>#DIV/0!</v>
      </c>
      <c r="AH173" s="50" t="e">
        <f>VLOOKUP($U173,AvgGoalStats!$A$3:$AE$998,23,FALSE)</f>
        <v>#DIV/0!</v>
      </c>
      <c r="AI173" s="50" t="e">
        <f>VLOOKUP($U173,AvgGoalStats!$A$3:$AE$998,25,FALSE)</f>
        <v>#DIV/0!</v>
      </c>
      <c r="AJ173" s="50" t="e">
        <f>VLOOKUP($U173,AvgGoalStats!$A$3:$AE$998,26,FALSE)</f>
        <v>#DIV/0!</v>
      </c>
      <c r="AK173" s="50" t="e">
        <f>VLOOKUP($U173,AvgGoalStats!$A$3:$AE$998,28,FALSE)</f>
        <v>#DIV/0!</v>
      </c>
      <c r="AL173" s="50" t="e">
        <f>VLOOKUP($U173,AvgGoalStats!$A$3:$AE$998,29,FALSE)</f>
        <v>#DIV/0!</v>
      </c>
      <c r="AM173" s="50" t="e">
        <f>VLOOKUP($U173,AvgGoalStats!$A$3:$AE$998,31,FALSE)</f>
        <v>#DIV/0!</v>
      </c>
    </row>
    <row r="174" spans="1:39" hidden="1" x14ac:dyDescent="0.3">
      <c r="A174" s="51" t="e">
        <f>VLOOKUP($S174,AvgGoalStats!$A$3:$AE$998,5,FALSE)</f>
        <v>#N/A</v>
      </c>
      <c r="B174" s="50" t="e">
        <f>VLOOKUP($S174,AvgGoalStats!$A$3:$AE$998,6,FALSE)</f>
        <v>#N/A</v>
      </c>
      <c r="C174" s="50" t="e">
        <f>VLOOKUP($S174,AvgGoalStats!$A$3:$AE$998,8,FALSE)</f>
        <v>#N/A</v>
      </c>
      <c r="D174" s="50" t="e">
        <f>VLOOKUP($S174,AvgGoalStats!$A$3:$AE$998,9,FALSE)</f>
        <v>#N/A</v>
      </c>
      <c r="E174" s="50" t="e">
        <f>VLOOKUP($S174,AvgGoalStats!$A$3:$AE$998,11,FALSE)</f>
        <v>#N/A</v>
      </c>
      <c r="F174" s="50" t="e">
        <f>VLOOKUP($S174,AvgGoalStats!$A$3:$AE$998,12,FALSE)</f>
        <v>#N/A</v>
      </c>
      <c r="G174" s="50" t="e">
        <f>VLOOKUP($S174,AvgGoalStats!$A$3:$AE$998,14,FALSE)</f>
        <v>#N/A</v>
      </c>
      <c r="H174" s="50" t="e">
        <f>VLOOKUP($S174,AvgGoalStats!$A$3:$AE$998,15,FALSE)</f>
        <v>#N/A</v>
      </c>
      <c r="I174" s="50" t="e">
        <f>VLOOKUP($S174,AvgGoalStats!$A$3:$AE$998,17,FALSE)</f>
        <v>#N/A</v>
      </c>
      <c r="J174" s="50" t="e">
        <f>VLOOKUP($S174,AvgGoalStats!$A$3:$AE$998,18,FALSE)</f>
        <v>#N/A</v>
      </c>
      <c r="K174" s="50" t="e">
        <f>VLOOKUP($S174,AvgGoalStats!$A$3:$AE$998,20,FALSE)</f>
        <v>#N/A</v>
      </c>
      <c r="L174" s="50" t="e">
        <f>VLOOKUP($S174,AvgGoalStats!$A$3:$AE$998,21,FALSE)</f>
        <v>#N/A</v>
      </c>
      <c r="M174" s="50" t="e">
        <f>VLOOKUP($S174,AvgGoalStats!$A$3:$AE$998,23,FALSE)</f>
        <v>#N/A</v>
      </c>
      <c r="N174" s="50" t="e">
        <f>VLOOKUP($S174,AvgGoalStats!$A$3:$AE$998,24,FALSE)</f>
        <v>#N/A</v>
      </c>
      <c r="O174" s="50" t="e">
        <f>VLOOKUP($S174,AvgGoalStats!$A$3:$AE$998,26,FALSE)</f>
        <v>#N/A</v>
      </c>
      <c r="P174" s="50" t="e">
        <f>VLOOKUP($S174,AvgGoalStats!$A$3:$AE$998,27,FALSE)</f>
        <v>#N/A</v>
      </c>
      <c r="Q174" s="50" t="e">
        <f>VLOOKUP($S174,AvgGoalStats!$A$3:$AE$998,29,FALSE)</f>
        <v>#N/A</v>
      </c>
      <c r="R174" s="50" t="e">
        <f>VLOOKUP($S174,AvgGoalStats!$A$3:$AE$998,30,FALSE)</f>
        <v>#N/A</v>
      </c>
      <c r="S174" s="53" t="str">
        <f>Fixtures!A174</f>
        <v>Panaitolikos</v>
      </c>
      <c r="T174" s="54">
        <f>Fixtures!D174</f>
        <v>43491</v>
      </c>
      <c r="U174" s="53" t="str">
        <f>Fixtures!B174</f>
        <v>Xanthi</v>
      </c>
      <c r="V174" s="51" t="e">
        <f>VLOOKUP($U174,AvgGoalStats!$A$3:$AE$998,5,FALSE)</f>
        <v>#N/A</v>
      </c>
      <c r="W174" s="50" t="e">
        <f>VLOOKUP($U174,AvgGoalStats!$A$3:$AE$998,7,FALSE)</f>
        <v>#N/A</v>
      </c>
      <c r="X174" s="50" t="e">
        <f>VLOOKUP($U174,AvgGoalStats!$A$3:$AE$998,8,FALSE)</f>
        <v>#N/A</v>
      </c>
      <c r="Y174" s="50" t="e">
        <f>VLOOKUP($U174,AvgGoalStats!$A$3:$AE$998,10,FALSE)</f>
        <v>#N/A</v>
      </c>
      <c r="Z174" s="50" t="e">
        <f>VLOOKUP($U174,AvgGoalStats!$A$3:$AE$998,11,FALSE)</f>
        <v>#N/A</v>
      </c>
      <c r="AA174" s="50" t="e">
        <f>VLOOKUP($U174,AvgGoalStats!$A$3:$AE$998,13,FALSE)</f>
        <v>#N/A</v>
      </c>
      <c r="AB174" s="50" t="e">
        <f>VLOOKUP($U174,AvgGoalStats!$A$3:$AE$998,14,FALSE)</f>
        <v>#N/A</v>
      </c>
      <c r="AC174" s="50" t="e">
        <f>VLOOKUP($U174,AvgGoalStats!$A$3:$AE$998,16,FALSE)</f>
        <v>#N/A</v>
      </c>
      <c r="AD174" s="50" t="e">
        <f>VLOOKUP($U174,AvgGoalStats!$A$3:$AE$998,17,FALSE)</f>
        <v>#N/A</v>
      </c>
      <c r="AE174" s="50" t="e">
        <f>VLOOKUP($U174,AvgGoalStats!$A$3:$AE$998,19,FALSE)</f>
        <v>#N/A</v>
      </c>
      <c r="AF174" s="50" t="e">
        <f>VLOOKUP($U174,AvgGoalStats!$A$3:$AE$998,20,FALSE)</f>
        <v>#N/A</v>
      </c>
      <c r="AG174" s="50" t="e">
        <f>VLOOKUP($U174,AvgGoalStats!$A$3:$AE$998,22,FALSE)</f>
        <v>#N/A</v>
      </c>
      <c r="AH174" s="50" t="e">
        <f>VLOOKUP($U174,AvgGoalStats!$A$3:$AE$998,23,FALSE)</f>
        <v>#N/A</v>
      </c>
      <c r="AI174" s="50" t="e">
        <f>VLOOKUP($U174,AvgGoalStats!$A$3:$AE$998,25,FALSE)</f>
        <v>#N/A</v>
      </c>
      <c r="AJ174" s="50" t="e">
        <f>VLOOKUP($U174,AvgGoalStats!$A$3:$AE$998,26,FALSE)</f>
        <v>#N/A</v>
      </c>
      <c r="AK174" s="50" t="e">
        <f>VLOOKUP($U174,AvgGoalStats!$A$3:$AE$998,28,FALSE)</f>
        <v>#N/A</v>
      </c>
      <c r="AL174" s="50" t="e">
        <f>VLOOKUP($U174,AvgGoalStats!$A$3:$AE$998,29,FALSE)</f>
        <v>#N/A</v>
      </c>
      <c r="AM174" s="50" t="e">
        <f>VLOOKUP($U174,AvgGoalStats!$A$3:$AE$998,31,FALSE)</f>
        <v>#N/A</v>
      </c>
    </row>
    <row r="175" spans="1:39" hidden="1" x14ac:dyDescent="0.3">
      <c r="A175" s="51" t="e">
        <f>VLOOKUP($S175,AvgGoalStats!$A$3:$AE$998,5,FALSE)</f>
        <v>#N/A</v>
      </c>
      <c r="B175" s="50" t="e">
        <f>VLOOKUP($S175,AvgGoalStats!$A$3:$AE$998,6,FALSE)</f>
        <v>#N/A</v>
      </c>
      <c r="C175" s="50" t="e">
        <f>VLOOKUP($S175,AvgGoalStats!$A$3:$AE$998,8,FALSE)</f>
        <v>#N/A</v>
      </c>
      <c r="D175" s="50" t="e">
        <f>VLOOKUP($S175,AvgGoalStats!$A$3:$AE$998,9,FALSE)</f>
        <v>#N/A</v>
      </c>
      <c r="E175" s="50" t="e">
        <f>VLOOKUP($S175,AvgGoalStats!$A$3:$AE$998,11,FALSE)</f>
        <v>#N/A</v>
      </c>
      <c r="F175" s="50" t="e">
        <f>VLOOKUP($S175,AvgGoalStats!$A$3:$AE$998,12,FALSE)</f>
        <v>#N/A</v>
      </c>
      <c r="G175" s="50" t="e">
        <f>VLOOKUP($S175,AvgGoalStats!$A$3:$AE$998,14,FALSE)</f>
        <v>#N/A</v>
      </c>
      <c r="H175" s="50" t="e">
        <f>VLOOKUP($S175,AvgGoalStats!$A$3:$AE$998,15,FALSE)</f>
        <v>#N/A</v>
      </c>
      <c r="I175" s="50" t="e">
        <f>VLOOKUP($S175,AvgGoalStats!$A$3:$AE$998,17,FALSE)</f>
        <v>#N/A</v>
      </c>
      <c r="J175" s="50" t="e">
        <f>VLOOKUP($S175,AvgGoalStats!$A$3:$AE$998,18,FALSE)</f>
        <v>#N/A</v>
      </c>
      <c r="K175" s="50" t="e">
        <f>VLOOKUP($S175,AvgGoalStats!$A$3:$AE$998,20,FALSE)</f>
        <v>#N/A</v>
      </c>
      <c r="L175" s="50" t="e">
        <f>VLOOKUP($S175,AvgGoalStats!$A$3:$AE$998,21,FALSE)</f>
        <v>#N/A</v>
      </c>
      <c r="M175" s="50" t="e">
        <f>VLOOKUP($S175,AvgGoalStats!$A$3:$AE$998,23,FALSE)</f>
        <v>#N/A</v>
      </c>
      <c r="N175" s="50" t="e">
        <f>VLOOKUP($S175,AvgGoalStats!$A$3:$AE$998,24,FALSE)</f>
        <v>#N/A</v>
      </c>
      <c r="O175" s="50" t="e">
        <f>VLOOKUP($S175,AvgGoalStats!$A$3:$AE$998,26,FALSE)</f>
        <v>#N/A</v>
      </c>
      <c r="P175" s="50" t="e">
        <f>VLOOKUP($S175,AvgGoalStats!$A$3:$AE$998,27,FALSE)</f>
        <v>#N/A</v>
      </c>
      <c r="Q175" s="50" t="e">
        <f>VLOOKUP($S175,AvgGoalStats!$A$3:$AE$998,29,FALSE)</f>
        <v>#N/A</v>
      </c>
      <c r="R175" s="50" t="e">
        <f>VLOOKUP($S175,AvgGoalStats!$A$3:$AE$998,30,FALSE)</f>
        <v>#N/A</v>
      </c>
      <c r="S175" s="53" t="str">
        <f>Fixtures!A175</f>
        <v>Panionios</v>
      </c>
      <c r="T175" s="54">
        <f>Fixtures!D175</f>
        <v>43491</v>
      </c>
      <c r="U175" s="53" t="str">
        <f>Fixtures!B175</f>
        <v>AEK Athens</v>
      </c>
      <c r="V175" s="51" t="e">
        <f>VLOOKUP($U175,AvgGoalStats!$A$3:$AE$998,5,FALSE)</f>
        <v>#N/A</v>
      </c>
      <c r="W175" s="50" t="e">
        <f>VLOOKUP($U175,AvgGoalStats!$A$3:$AE$998,7,FALSE)</f>
        <v>#N/A</v>
      </c>
      <c r="X175" s="50" t="e">
        <f>VLOOKUP($U175,AvgGoalStats!$A$3:$AE$998,8,FALSE)</f>
        <v>#N/A</v>
      </c>
      <c r="Y175" s="50" t="e">
        <f>VLOOKUP($U175,AvgGoalStats!$A$3:$AE$998,10,FALSE)</f>
        <v>#N/A</v>
      </c>
      <c r="Z175" s="50" t="e">
        <f>VLOOKUP($U175,AvgGoalStats!$A$3:$AE$998,11,FALSE)</f>
        <v>#N/A</v>
      </c>
      <c r="AA175" s="50" t="e">
        <f>VLOOKUP($U175,AvgGoalStats!$A$3:$AE$998,13,FALSE)</f>
        <v>#N/A</v>
      </c>
      <c r="AB175" s="50" t="e">
        <f>VLOOKUP($U175,AvgGoalStats!$A$3:$AE$998,14,FALSE)</f>
        <v>#N/A</v>
      </c>
      <c r="AC175" s="50" t="e">
        <f>VLOOKUP($U175,AvgGoalStats!$A$3:$AE$998,16,FALSE)</f>
        <v>#N/A</v>
      </c>
      <c r="AD175" s="50" t="e">
        <f>VLOOKUP($U175,AvgGoalStats!$A$3:$AE$998,17,FALSE)</f>
        <v>#N/A</v>
      </c>
      <c r="AE175" s="50" t="e">
        <f>VLOOKUP($U175,AvgGoalStats!$A$3:$AE$998,19,FALSE)</f>
        <v>#N/A</v>
      </c>
      <c r="AF175" s="50" t="e">
        <f>VLOOKUP($U175,AvgGoalStats!$A$3:$AE$998,20,FALSE)</f>
        <v>#N/A</v>
      </c>
      <c r="AG175" s="50" t="e">
        <f>VLOOKUP($U175,AvgGoalStats!$A$3:$AE$998,22,FALSE)</f>
        <v>#N/A</v>
      </c>
      <c r="AH175" s="50" t="e">
        <f>VLOOKUP($U175,AvgGoalStats!$A$3:$AE$998,23,FALSE)</f>
        <v>#N/A</v>
      </c>
      <c r="AI175" s="50" t="e">
        <f>VLOOKUP($U175,AvgGoalStats!$A$3:$AE$998,25,FALSE)</f>
        <v>#N/A</v>
      </c>
      <c r="AJ175" s="50" t="e">
        <f>VLOOKUP($U175,AvgGoalStats!$A$3:$AE$998,26,FALSE)</f>
        <v>#N/A</v>
      </c>
      <c r="AK175" s="50" t="e">
        <f>VLOOKUP($U175,AvgGoalStats!$A$3:$AE$998,28,FALSE)</f>
        <v>#N/A</v>
      </c>
      <c r="AL175" s="50" t="e">
        <f>VLOOKUP($U175,AvgGoalStats!$A$3:$AE$998,29,FALSE)</f>
        <v>#N/A</v>
      </c>
      <c r="AM175" s="50" t="e">
        <f>VLOOKUP($U175,AvgGoalStats!$A$3:$AE$998,31,FALSE)</f>
        <v>#N/A</v>
      </c>
    </row>
    <row r="176" spans="1:39" hidden="1" x14ac:dyDescent="0.3">
      <c r="A176" s="51" t="e">
        <f>VLOOKUP($S176,AvgGoalStats!$A$3:$AE$998,5,FALSE)</f>
        <v>#N/A</v>
      </c>
      <c r="B176" s="50" t="e">
        <f>VLOOKUP($S176,AvgGoalStats!$A$3:$AE$998,6,FALSE)</f>
        <v>#N/A</v>
      </c>
      <c r="C176" s="50" t="e">
        <f>VLOOKUP($S176,AvgGoalStats!$A$3:$AE$998,8,FALSE)</f>
        <v>#N/A</v>
      </c>
      <c r="D176" s="50" t="e">
        <f>VLOOKUP($S176,AvgGoalStats!$A$3:$AE$998,9,FALSE)</f>
        <v>#N/A</v>
      </c>
      <c r="E176" s="50" t="e">
        <f>VLOOKUP($S176,AvgGoalStats!$A$3:$AE$998,11,FALSE)</f>
        <v>#N/A</v>
      </c>
      <c r="F176" s="50" t="e">
        <f>VLOOKUP($S176,AvgGoalStats!$A$3:$AE$998,12,FALSE)</f>
        <v>#N/A</v>
      </c>
      <c r="G176" s="50" t="e">
        <f>VLOOKUP($S176,AvgGoalStats!$A$3:$AE$998,14,FALSE)</f>
        <v>#N/A</v>
      </c>
      <c r="H176" s="50" t="e">
        <f>VLOOKUP($S176,AvgGoalStats!$A$3:$AE$998,15,FALSE)</f>
        <v>#N/A</v>
      </c>
      <c r="I176" s="50" t="e">
        <f>VLOOKUP($S176,AvgGoalStats!$A$3:$AE$998,17,FALSE)</f>
        <v>#N/A</v>
      </c>
      <c r="J176" s="50" t="e">
        <f>VLOOKUP($S176,AvgGoalStats!$A$3:$AE$998,18,FALSE)</f>
        <v>#N/A</v>
      </c>
      <c r="K176" s="50" t="e">
        <f>VLOOKUP($S176,AvgGoalStats!$A$3:$AE$998,20,FALSE)</f>
        <v>#N/A</v>
      </c>
      <c r="L176" s="50" t="e">
        <f>VLOOKUP($S176,AvgGoalStats!$A$3:$AE$998,21,FALSE)</f>
        <v>#N/A</v>
      </c>
      <c r="M176" s="50" t="e">
        <f>VLOOKUP($S176,AvgGoalStats!$A$3:$AE$998,23,FALSE)</f>
        <v>#N/A</v>
      </c>
      <c r="N176" s="50" t="e">
        <f>VLOOKUP($S176,AvgGoalStats!$A$3:$AE$998,24,FALSE)</f>
        <v>#N/A</v>
      </c>
      <c r="O176" s="50" t="e">
        <f>VLOOKUP($S176,AvgGoalStats!$A$3:$AE$998,26,FALSE)</f>
        <v>#N/A</v>
      </c>
      <c r="P176" s="50" t="e">
        <f>VLOOKUP($S176,AvgGoalStats!$A$3:$AE$998,27,FALSE)</f>
        <v>#N/A</v>
      </c>
      <c r="Q176" s="50" t="e">
        <f>VLOOKUP($S176,AvgGoalStats!$A$3:$AE$998,29,FALSE)</f>
        <v>#N/A</v>
      </c>
      <c r="R176" s="50" t="e">
        <f>VLOOKUP($S176,AvgGoalStats!$A$3:$AE$998,30,FALSE)</f>
        <v>#N/A</v>
      </c>
      <c r="S176" s="53" t="str">
        <f>Fixtures!A176</f>
        <v>PAS Giannina</v>
      </c>
      <c r="T176" s="54">
        <f>Fixtures!D176</f>
        <v>43491</v>
      </c>
      <c r="U176" s="53" t="str">
        <f>Fixtures!B176</f>
        <v>Apollon Smirnis</v>
      </c>
      <c r="V176" s="51" t="e">
        <f>VLOOKUP($U176,AvgGoalStats!$A$3:$AE$998,5,FALSE)</f>
        <v>#N/A</v>
      </c>
      <c r="W176" s="50" t="e">
        <f>VLOOKUP($U176,AvgGoalStats!$A$3:$AE$998,7,FALSE)</f>
        <v>#N/A</v>
      </c>
      <c r="X176" s="50" t="e">
        <f>VLOOKUP($U176,AvgGoalStats!$A$3:$AE$998,8,FALSE)</f>
        <v>#N/A</v>
      </c>
      <c r="Y176" s="50" t="e">
        <f>VLOOKUP($U176,AvgGoalStats!$A$3:$AE$998,10,FALSE)</f>
        <v>#N/A</v>
      </c>
      <c r="Z176" s="50" t="e">
        <f>VLOOKUP($U176,AvgGoalStats!$A$3:$AE$998,11,FALSE)</f>
        <v>#N/A</v>
      </c>
      <c r="AA176" s="50" t="e">
        <f>VLOOKUP($U176,AvgGoalStats!$A$3:$AE$998,13,FALSE)</f>
        <v>#N/A</v>
      </c>
      <c r="AB176" s="50" t="e">
        <f>VLOOKUP($U176,AvgGoalStats!$A$3:$AE$998,14,FALSE)</f>
        <v>#N/A</v>
      </c>
      <c r="AC176" s="50" t="e">
        <f>VLOOKUP($U176,AvgGoalStats!$A$3:$AE$998,16,FALSE)</f>
        <v>#N/A</v>
      </c>
      <c r="AD176" s="50" t="e">
        <f>VLOOKUP($U176,AvgGoalStats!$A$3:$AE$998,17,FALSE)</f>
        <v>#N/A</v>
      </c>
      <c r="AE176" s="50" t="e">
        <f>VLOOKUP($U176,AvgGoalStats!$A$3:$AE$998,19,FALSE)</f>
        <v>#N/A</v>
      </c>
      <c r="AF176" s="50" t="e">
        <f>VLOOKUP($U176,AvgGoalStats!$A$3:$AE$998,20,FALSE)</f>
        <v>#N/A</v>
      </c>
      <c r="AG176" s="50" t="e">
        <f>VLOOKUP($U176,AvgGoalStats!$A$3:$AE$998,22,FALSE)</f>
        <v>#N/A</v>
      </c>
      <c r="AH176" s="50" t="e">
        <f>VLOOKUP($U176,AvgGoalStats!$A$3:$AE$998,23,FALSE)</f>
        <v>#N/A</v>
      </c>
      <c r="AI176" s="50" t="e">
        <f>VLOOKUP($U176,AvgGoalStats!$A$3:$AE$998,25,FALSE)</f>
        <v>#N/A</v>
      </c>
      <c r="AJ176" s="50" t="e">
        <f>VLOOKUP($U176,AvgGoalStats!$A$3:$AE$998,26,FALSE)</f>
        <v>#N/A</v>
      </c>
      <c r="AK176" s="50" t="e">
        <f>VLOOKUP($U176,AvgGoalStats!$A$3:$AE$998,28,FALSE)</f>
        <v>#N/A</v>
      </c>
      <c r="AL176" s="50" t="e">
        <f>VLOOKUP($U176,AvgGoalStats!$A$3:$AE$998,29,FALSE)</f>
        <v>#N/A</v>
      </c>
      <c r="AM176" s="50" t="e">
        <f>VLOOKUP($U176,AvgGoalStats!$A$3:$AE$998,31,FALSE)</f>
        <v>#N/A</v>
      </c>
    </row>
    <row r="177" spans="1:39" hidden="1" x14ac:dyDescent="0.3">
      <c r="A177" s="51" t="e">
        <f>VLOOKUP($S177,AvgGoalStats!$A$3:$AE$998,5,FALSE)</f>
        <v>#N/A</v>
      </c>
      <c r="B177" s="50" t="e">
        <f>VLOOKUP($S177,AvgGoalStats!$A$3:$AE$998,6,FALSE)</f>
        <v>#N/A</v>
      </c>
      <c r="C177" s="50" t="e">
        <f>VLOOKUP($S177,AvgGoalStats!$A$3:$AE$998,8,FALSE)</f>
        <v>#N/A</v>
      </c>
      <c r="D177" s="50" t="e">
        <f>VLOOKUP($S177,AvgGoalStats!$A$3:$AE$998,9,FALSE)</f>
        <v>#N/A</v>
      </c>
      <c r="E177" s="50" t="e">
        <f>VLOOKUP($S177,AvgGoalStats!$A$3:$AE$998,11,FALSE)</f>
        <v>#N/A</v>
      </c>
      <c r="F177" s="50" t="e">
        <f>VLOOKUP($S177,AvgGoalStats!$A$3:$AE$998,12,FALSE)</f>
        <v>#N/A</v>
      </c>
      <c r="G177" s="50" t="e">
        <f>VLOOKUP($S177,AvgGoalStats!$A$3:$AE$998,14,FALSE)</f>
        <v>#N/A</v>
      </c>
      <c r="H177" s="50" t="e">
        <f>VLOOKUP($S177,AvgGoalStats!$A$3:$AE$998,15,FALSE)</f>
        <v>#N/A</v>
      </c>
      <c r="I177" s="50" t="e">
        <f>VLOOKUP($S177,AvgGoalStats!$A$3:$AE$998,17,FALSE)</f>
        <v>#N/A</v>
      </c>
      <c r="J177" s="50" t="e">
        <f>VLOOKUP($S177,AvgGoalStats!$A$3:$AE$998,18,FALSE)</f>
        <v>#N/A</v>
      </c>
      <c r="K177" s="50" t="e">
        <f>VLOOKUP($S177,AvgGoalStats!$A$3:$AE$998,20,FALSE)</f>
        <v>#N/A</v>
      </c>
      <c r="L177" s="50" t="e">
        <f>VLOOKUP($S177,AvgGoalStats!$A$3:$AE$998,21,FALSE)</f>
        <v>#N/A</v>
      </c>
      <c r="M177" s="50" t="e">
        <f>VLOOKUP($S177,AvgGoalStats!$A$3:$AE$998,23,FALSE)</f>
        <v>#N/A</v>
      </c>
      <c r="N177" s="50" t="e">
        <f>VLOOKUP($S177,AvgGoalStats!$A$3:$AE$998,24,FALSE)</f>
        <v>#N/A</v>
      </c>
      <c r="O177" s="50" t="e">
        <f>VLOOKUP($S177,AvgGoalStats!$A$3:$AE$998,26,FALSE)</f>
        <v>#N/A</v>
      </c>
      <c r="P177" s="50" t="e">
        <f>VLOOKUP($S177,AvgGoalStats!$A$3:$AE$998,27,FALSE)</f>
        <v>#N/A</v>
      </c>
      <c r="Q177" s="50" t="e">
        <f>VLOOKUP($S177,AvgGoalStats!$A$3:$AE$998,29,FALSE)</f>
        <v>#N/A</v>
      </c>
      <c r="R177" s="50" t="e">
        <f>VLOOKUP($S177,AvgGoalStats!$A$3:$AE$998,30,FALSE)</f>
        <v>#N/A</v>
      </c>
      <c r="S177" s="53" t="str">
        <f>Fixtures!A177</f>
        <v>Genk</v>
      </c>
      <c r="T177" s="54">
        <f>Fixtures!D177</f>
        <v>43491</v>
      </c>
      <c r="U177" s="53" t="str">
        <f>Fixtures!B177</f>
        <v>Royal Excel Mouscron</v>
      </c>
      <c r="V177" s="51" t="e">
        <f>VLOOKUP($U177,AvgGoalStats!$A$3:$AE$998,5,FALSE)</f>
        <v>#N/A</v>
      </c>
      <c r="W177" s="50" t="e">
        <f>VLOOKUP($U177,AvgGoalStats!$A$3:$AE$998,7,FALSE)</f>
        <v>#N/A</v>
      </c>
      <c r="X177" s="50" t="e">
        <f>VLOOKUP($U177,AvgGoalStats!$A$3:$AE$998,8,FALSE)</f>
        <v>#N/A</v>
      </c>
      <c r="Y177" s="50" t="e">
        <f>VLOOKUP($U177,AvgGoalStats!$A$3:$AE$998,10,FALSE)</f>
        <v>#N/A</v>
      </c>
      <c r="Z177" s="50" t="e">
        <f>VLOOKUP($U177,AvgGoalStats!$A$3:$AE$998,11,FALSE)</f>
        <v>#N/A</v>
      </c>
      <c r="AA177" s="50" t="e">
        <f>VLOOKUP($U177,AvgGoalStats!$A$3:$AE$998,13,FALSE)</f>
        <v>#N/A</v>
      </c>
      <c r="AB177" s="50" t="e">
        <f>VLOOKUP($U177,AvgGoalStats!$A$3:$AE$998,14,FALSE)</f>
        <v>#N/A</v>
      </c>
      <c r="AC177" s="50" t="e">
        <f>VLOOKUP($U177,AvgGoalStats!$A$3:$AE$998,16,FALSE)</f>
        <v>#N/A</v>
      </c>
      <c r="AD177" s="50" t="e">
        <f>VLOOKUP($U177,AvgGoalStats!$A$3:$AE$998,17,FALSE)</f>
        <v>#N/A</v>
      </c>
      <c r="AE177" s="50" t="e">
        <f>VLOOKUP($U177,AvgGoalStats!$A$3:$AE$998,19,FALSE)</f>
        <v>#N/A</v>
      </c>
      <c r="AF177" s="50" t="e">
        <f>VLOOKUP($U177,AvgGoalStats!$A$3:$AE$998,20,FALSE)</f>
        <v>#N/A</v>
      </c>
      <c r="AG177" s="50" t="e">
        <f>VLOOKUP($U177,AvgGoalStats!$A$3:$AE$998,22,FALSE)</f>
        <v>#N/A</v>
      </c>
      <c r="AH177" s="50" t="e">
        <f>VLOOKUP($U177,AvgGoalStats!$A$3:$AE$998,23,FALSE)</f>
        <v>#N/A</v>
      </c>
      <c r="AI177" s="50" t="e">
        <f>VLOOKUP($U177,AvgGoalStats!$A$3:$AE$998,25,FALSE)</f>
        <v>#N/A</v>
      </c>
      <c r="AJ177" s="50" t="e">
        <f>VLOOKUP($U177,AvgGoalStats!$A$3:$AE$998,26,FALSE)</f>
        <v>#N/A</v>
      </c>
      <c r="AK177" s="50" t="e">
        <f>VLOOKUP($U177,AvgGoalStats!$A$3:$AE$998,28,FALSE)</f>
        <v>#N/A</v>
      </c>
      <c r="AL177" s="50" t="e">
        <f>VLOOKUP($U177,AvgGoalStats!$A$3:$AE$998,29,FALSE)</f>
        <v>#N/A</v>
      </c>
      <c r="AM177" s="50" t="e">
        <f>VLOOKUP($U177,AvgGoalStats!$A$3:$AE$998,31,FALSE)</f>
        <v>#N/A</v>
      </c>
    </row>
    <row r="178" spans="1:39" hidden="1" x14ac:dyDescent="0.3">
      <c r="A178" s="51" t="e">
        <f>VLOOKUP($S178,AvgGoalStats!$A$3:$AE$998,5,FALSE)</f>
        <v>#N/A</v>
      </c>
      <c r="B178" s="50" t="e">
        <f>VLOOKUP($S178,AvgGoalStats!$A$3:$AE$998,6,FALSE)</f>
        <v>#N/A</v>
      </c>
      <c r="C178" s="50" t="e">
        <f>VLOOKUP($S178,AvgGoalStats!$A$3:$AE$998,8,FALSE)</f>
        <v>#N/A</v>
      </c>
      <c r="D178" s="50" t="e">
        <f>VLOOKUP($S178,AvgGoalStats!$A$3:$AE$998,9,FALSE)</f>
        <v>#N/A</v>
      </c>
      <c r="E178" s="50" t="e">
        <f>VLOOKUP($S178,AvgGoalStats!$A$3:$AE$998,11,FALSE)</f>
        <v>#N/A</v>
      </c>
      <c r="F178" s="50" t="e">
        <f>VLOOKUP($S178,AvgGoalStats!$A$3:$AE$998,12,FALSE)</f>
        <v>#N/A</v>
      </c>
      <c r="G178" s="50" t="e">
        <f>VLOOKUP($S178,AvgGoalStats!$A$3:$AE$998,14,FALSE)</f>
        <v>#N/A</v>
      </c>
      <c r="H178" s="50" t="e">
        <f>VLOOKUP($S178,AvgGoalStats!$A$3:$AE$998,15,FALSE)</f>
        <v>#N/A</v>
      </c>
      <c r="I178" s="50" t="e">
        <f>VLOOKUP($S178,AvgGoalStats!$A$3:$AE$998,17,FALSE)</f>
        <v>#N/A</v>
      </c>
      <c r="J178" s="50" t="e">
        <f>VLOOKUP($S178,AvgGoalStats!$A$3:$AE$998,18,FALSE)</f>
        <v>#N/A</v>
      </c>
      <c r="K178" s="50" t="e">
        <f>VLOOKUP($S178,AvgGoalStats!$A$3:$AE$998,20,FALSE)</f>
        <v>#N/A</v>
      </c>
      <c r="L178" s="50" t="e">
        <f>VLOOKUP($S178,AvgGoalStats!$A$3:$AE$998,21,FALSE)</f>
        <v>#N/A</v>
      </c>
      <c r="M178" s="50" t="e">
        <f>VLOOKUP($S178,AvgGoalStats!$A$3:$AE$998,23,FALSE)</f>
        <v>#N/A</v>
      </c>
      <c r="N178" s="50" t="e">
        <f>VLOOKUP($S178,AvgGoalStats!$A$3:$AE$998,24,FALSE)</f>
        <v>#N/A</v>
      </c>
      <c r="O178" s="50" t="e">
        <f>VLOOKUP($S178,AvgGoalStats!$A$3:$AE$998,26,FALSE)</f>
        <v>#N/A</v>
      </c>
      <c r="P178" s="50" t="e">
        <f>VLOOKUP($S178,AvgGoalStats!$A$3:$AE$998,27,FALSE)</f>
        <v>#N/A</v>
      </c>
      <c r="Q178" s="50" t="e">
        <f>VLOOKUP($S178,AvgGoalStats!$A$3:$AE$998,29,FALSE)</f>
        <v>#N/A</v>
      </c>
      <c r="R178" s="50" t="e">
        <f>VLOOKUP($S178,AvgGoalStats!$A$3:$AE$998,30,FALSE)</f>
        <v>#N/A</v>
      </c>
      <c r="S178" s="53" t="str">
        <f>Fixtures!A178</f>
        <v>Cercle Brugge</v>
      </c>
      <c r="T178" s="54">
        <f>Fixtures!D178</f>
        <v>43491</v>
      </c>
      <c r="U178" s="53" t="str">
        <f>Fixtures!B178</f>
        <v>Sint-Truiden</v>
      </c>
      <c r="V178" s="51" t="e">
        <f>VLOOKUP($U178,AvgGoalStats!$A$3:$AE$998,5,FALSE)</f>
        <v>#N/A</v>
      </c>
      <c r="W178" s="50" t="e">
        <f>VLOOKUP($U178,AvgGoalStats!$A$3:$AE$998,7,FALSE)</f>
        <v>#N/A</v>
      </c>
      <c r="X178" s="50" t="e">
        <f>VLOOKUP($U178,AvgGoalStats!$A$3:$AE$998,8,FALSE)</f>
        <v>#N/A</v>
      </c>
      <c r="Y178" s="50" t="e">
        <f>VLOOKUP($U178,AvgGoalStats!$A$3:$AE$998,10,FALSE)</f>
        <v>#N/A</v>
      </c>
      <c r="Z178" s="50" t="e">
        <f>VLOOKUP($U178,AvgGoalStats!$A$3:$AE$998,11,FALSE)</f>
        <v>#N/A</v>
      </c>
      <c r="AA178" s="50" t="e">
        <f>VLOOKUP($U178,AvgGoalStats!$A$3:$AE$998,13,FALSE)</f>
        <v>#N/A</v>
      </c>
      <c r="AB178" s="50" t="e">
        <f>VLOOKUP($U178,AvgGoalStats!$A$3:$AE$998,14,FALSE)</f>
        <v>#N/A</v>
      </c>
      <c r="AC178" s="50" t="e">
        <f>VLOOKUP($U178,AvgGoalStats!$A$3:$AE$998,16,FALSE)</f>
        <v>#N/A</v>
      </c>
      <c r="AD178" s="50" t="e">
        <f>VLOOKUP($U178,AvgGoalStats!$A$3:$AE$998,17,FALSE)</f>
        <v>#N/A</v>
      </c>
      <c r="AE178" s="50" t="e">
        <f>VLOOKUP($U178,AvgGoalStats!$A$3:$AE$998,19,FALSE)</f>
        <v>#N/A</v>
      </c>
      <c r="AF178" s="50" t="e">
        <f>VLOOKUP($U178,AvgGoalStats!$A$3:$AE$998,20,FALSE)</f>
        <v>#N/A</v>
      </c>
      <c r="AG178" s="50" t="e">
        <f>VLOOKUP($U178,AvgGoalStats!$A$3:$AE$998,22,FALSE)</f>
        <v>#N/A</v>
      </c>
      <c r="AH178" s="50" t="e">
        <f>VLOOKUP($U178,AvgGoalStats!$A$3:$AE$998,23,FALSE)</f>
        <v>#N/A</v>
      </c>
      <c r="AI178" s="50" t="e">
        <f>VLOOKUP($U178,AvgGoalStats!$A$3:$AE$998,25,FALSE)</f>
        <v>#N/A</v>
      </c>
      <c r="AJ178" s="50" t="e">
        <f>VLOOKUP($U178,AvgGoalStats!$A$3:$AE$998,26,FALSE)</f>
        <v>#N/A</v>
      </c>
      <c r="AK178" s="50" t="e">
        <f>VLOOKUP($U178,AvgGoalStats!$A$3:$AE$998,28,FALSE)</f>
        <v>#N/A</v>
      </c>
      <c r="AL178" s="50" t="e">
        <f>VLOOKUP($U178,AvgGoalStats!$A$3:$AE$998,29,FALSE)</f>
        <v>#N/A</v>
      </c>
      <c r="AM178" s="50" t="e">
        <f>VLOOKUP($U178,AvgGoalStats!$A$3:$AE$998,31,FALSE)</f>
        <v>#N/A</v>
      </c>
    </row>
    <row r="179" spans="1:39" hidden="1" x14ac:dyDescent="0.3">
      <c r="A179" s="51" t="e">
        <f>VLOOKUP($S179,AvgGoalStats!$A$3:$AE$998,5,FALSE)</f>
        <v>#N/A</v>
      </c>
      <c r="B179" s="50" t="e">
        <f>VLOOKUP($S179,AvgGoalStats!$A$3:$AE$998,6,FALSE)</f>
        <v>#N/A</v>
      </c>
      <c r="C179" s="50" t="e">
        <f>VLOOKUP($S179,AvgGoalStats!$A$3:$AE$998,8,FALSE)</f>
        <v>#N/A</v>
      </c>
      <c r="D179" s="50" t="e">
        <f>VLOOKUP($S179,AvgGoalStats!$A$3:$AE$998,9,FALSE)</f>
        <v>#N/A</v>
      </c>
      <c r="E179" s="50" t="e">
        <f>VLOOKUP($S179,AvgGoalStats!$A$3:$AE$998,11,FALSE)</f>
        <v>#N/A</v>
      </c>
      <c r="F179" s="50" t="e">
        <f>VLOOKUP($S179,AvgGoalStats!$A$3:$AE$998,12,FALSE)</f>
        <v>#N/A</v>
      </c>
      <c r="G179" s="50" t="e">
        <f>VLOOKUP($S179,AvgGoalStats!$A$3:$AE$998,14,FALSE)</f>
        <v>#N/A</v>
      </c>
      <c r="H179" s="50" t="e">
        <f>VLOOKUP($S179,AvgGoalStats!$A$3:$AE$998,15,FALSE)</f>
        <v>#N/A</v>
      </c>
      <c r="I179" s="50" t="e">
        <f>VLOOKUP($S179,AvgGoalStats!$A$3:$AE$998,17,FALSE)</f>
        <v>#N/A</v>
      </c>
      <c r="J179" s="50" t="e">
        <f>VLOOKUP($S179,AvgGoalStats!$A$3:$AE$998,18,FALSE)</f>
        <v>#N/A</v>
      </c>
      <c r="K179" s="50" t="e">
        <f>VLOOKUP($S179,AvgGoalStats!$A$3:$AE$998,20,FALSE)</f>
        <v>#N/A</v>
      </c>
      <c r="L179" s="50" t="e">
        <f>VLOOKUP($S179,AvgGoalStats!$A$3:$AE$998,21,FALSE)</f>
        <v>#N/A</v>
      </c>
      <c r="M179" s="50" t="e">
        <f>VLOOKUP($S179,AvgGoalStats!$A$3:$AE$998,23,FALSE)</f>
        <v>#N/A</v>
      </c>
      <c r="N179" s="50" t="e">
        <f>VLOOKUP($S179,AvgGoalStats!$A$3:$AE$998,24,FALSE)</f>
        <v>#N/A</v>
      </c>
      <c r="O179" s="50" t="e">
        <f>VLOOKUP($S179,AvgGoalStats!$A$3:$AE$998,26,FALSE)</f>
        <v>#N/A</v>
      </c>
      <c r="P179" s="50" t="e">
        <f>VLOOKUP($S179,AvgGoalStats!$A$3:$AE$998,27,FALSE)</f>
        <v>#N/A</v>
      </c>
      <c r="Q179" s="50" t="e">
        <f>VLOOKUP($S179,AvgGoalStats!$A$3:$AE$998,29,FALSE)</f>
        <v>#N/A</v>
      </c>
      <c r="R179" s="50" t="e">
        <f>VLOOKUP($S179,AvgGoalStats!$A$3:$AE$998,30,FALSE)</f>
        <v>#N/A</v>
      </c>
      <c r="S179" s="53" t="str">
        <f>Fixtures!A179</f>
        <v>Lokeren</v>
      </c>
      <c r="T179" s="54">
        <f>Fixtures!D179</f>
        <v>43491</v>
      </c>
      <c r="U179" s="53" t="str">
        <f>Fixtures!B179</f>
        <v>Zulte-Waregem</v>
      </c>
      <c r="V179" s="51" t="e">
        <f>VLOOKUP($U179,AvgGoalStats!$A$3:$AE$998,5,FALSE)</f>
        <v>#N/A</v>
      </c>
      <c r="W179" s="50" t="e">
        <f>VLOOKUP($U179,AvgGoalStats!$A$3:$AE$998,7,FALSE)</f>
        <v>#N/A</v>
      </c>
      <c r="X179" s="50" t="e">
        <f>VLOOKUP($U179,AvgGoalStats!$A$3:$AE$998,8,FALSE)</f>
        <v>#N/A</v>
      </c>
      <c r="Y179" s="50" t="e">
        <f>VLOOKUP($U179,AvgGoalStats!$A$3:$AE$998,10,FALSE)</f>
        <v>#N/A</v>
      </c>
      <c r="Z179" s="50" t="e">
        <f>VLOOKUP($U179,AvgGoalStats!$A$3:$AE$998,11,FALSE)</f>
        <v>#N/A</v>
      </c>
      <c r="AA179" s="50" t="e">
        <f>VLOOKUP($U179,AvgGoalStats!$A$3:$AE$998,13,FALSE)</f>
        <v>#N/A</v>
      </c>
      <c r="AB179" s="50" t="e">
        <f>VLOOKUP($U179,AvgGoalStats!$A$3:$AE$998,14,FALSE)</f>
        <v>#N/A</v>
      </c>
      <c r="AC179" s="50" t="e">
        <f>VLOOKUP($U179,AvgGoalStats!$A$3:$AE$998,16,FALSE)</f>
        <v>#N/A</v>
      </c>
      <c r="AD179" s="50" t="e">
        <f>VLOOKUP($U179,AvgGoalStats!$A$3:$AE$998,17,FALSE)</f>
        <v>#N/A</v>
      </c>
      <c r="AE179" s="50" t="e">
        <f>VLOOKUP($U179,AvgGoalStats!$A$3:$AE$998,19,FALSE)</f>
        <v>#N/A</v>
      </c>
      <c r="AF179" s="50" t="e">
        <f>VLOOKUP($U179,AvgGoalStats!$A$3:$AE$998,20,FALSE)</f>
        <v>#N/A</v>
      </c>
      <c r="AG179" s="50" t="e">
        <f>VLOOKUP($U179,AvgGoalStats!$A$3:$AE$998,22,FALSE)</f>
        <v>#N/A</v>
      </c>
      <c r="AH179" s="50" t="e">
        <f>VLOOKUP($U179,AvgGoalStats!$A$3:$AE$998,23,FALSE)</f>
        <v>#N/A</v>
      </c>
      <c r="AI179" s="50" t="e">
        <f>VLOOKUP($U179,AvgGoalStats!$A$3:$AE$998,25,FALSE)</f>
        <v>#N/A</v>
      </c>
      <c r="AJ179" s="50" t="e">
        <f>VLOOKUP($U179,AvgGoalStats!$A$3:$AE$998,26,FALSE)</f>
        <v>#N/A</v>
      </c>
      <c r="AK179" s="50" t="e">
        <f>VLOOKUP($U179,AvgGoalStats!$A$3:$AE$998,28,FALSE)</f>
        <v>#N/A</v>
      </c>
      <c r="AL179" s="50" t="e">
        <f>VLOOKUP($U179,AvgGoalStats!$A$3:$AE$998,29,FALSE)</f>
        <v>#N/A</v>
      </c>
      <c r="AM179" s="50" t="e">
        <f>VLOOKUP($U179,AvgGoalStats!$A$3:$AE$998,31,FALSE)</f>
        <v>#N/A</v>
      </c>
    </row>
    <row r="180" spans="1:39" hidden="1" x14ac:dyDescent="0.3">
      <c r="A180" s="51" t="e">
        <f>VLOOKUP($S180,AvgGoalStats!$A$3:$AE$998,5,FALSE)</f>
        <v>#N/A</v>
      </c>
      <c r="B180" s="50" t="e">
        <f>VLOOKUP($S180,AvgGoalStats!$A$3:$AE$998,6,FALSE)</f>
        <v>#N/A</v>
      </c>
      <c r="C180" s="50" t="e">
        <f>VLOOKUP($S180,AvgGoalStats!$A$3:$AE$998,8,FALSE)</f>
        <v>#N/A</v>
      </c>
      <c r="D180" s="50" t="e">
        <f>VLOOKUP($S180,AvgGoalStats!$A$3:$AE$998,9,FALSE)</f>
        <v>#N/A</v>
      </c>
      <c r="E180" s="50" t="e">
        <f>VLOOKUP($S180,AvgGoalStats!$A$3:$AE$998,11,FALSE)</f>
        <v>#N/A</v>
      </c>
      <c r="F180" s="50" t="e">
        <f>VLOOKUP($S180,AvgGoalStats!$A$3:$AE$998,12,FALSE)</f>
        <v>#N/A</v>
      </c>
      <c r="G180" s="50" t="e">
        <f>VLOOKUP($S180,AvgGoalStats!$A$3:$AE$998,14,FALSE)</f>
        <v>#N/A</v>
      </c>
      <c r="H180" s="50" t="e">
        <f>VLOOKUP($S180,AvgGoalStats!$A$3:$AE$998,15,FALSE)</f>
        <v>#N/A</v>
      </c>
      <c r="I180" s="50" t="e">
        <f>VLOOKUP($S180,AvgGoalStats!$A$3:$AE$998,17,FALSE)</f>
        <v>#N/A</v>
      </c>
      <c r="J180" s="50" t="e">
        <f>VLOOKUP($S180,AvgGoalStats!$A$3:$AE$998,18,FALSE)</f>
        <v>#N/A</v>
      </c>
      <c r="K180" s="50" t="e">
        <f>VLOOKUP($S180,AvgGoalStats!$A$3:$AE$998,20,FALSE)</f>
        <v>#N/A</v>
      </c>
      <c r="L180" s="50" t="e">
        <f>VLOOKUP($S180,AvgGoalStats!$A$3:$AE$998,21,FALSE)</f>
        <v>#N/A</v>
      </c>
      <c r="M180" s="50" t="e">
        <f>VLOOKUP($S180,AvgGoalStats!$A$3:$AE$998,23,FALSE)</f>
        <v>#N/A</v>
      </c>
      <c r="N180" s="50" t="e">
        <f>VLOOKUP($S180,AvgGoalStats!$A$3:$AE$998,24,FALSE)</f>
        <v>#N/A</v>
      </c>
      <c r="O180" s="50" t="e">
        <f>VLOOKUP($S180,AvgGoalStats!$A$3:$AE$998,26,FALSE)</f>
        <v>#N/A</v>
      </c>
      <c r="P180" s="50" t="e">
        <f>VLOOKUP($S180,AvgGoalStats!$A$3:$AE$998,27,FALSE)</f>
        <v>#N/A</v>
      </c>
      <c r="Q180" s="50" t="e">
        <f>VLOOKUP($S180,AvgGoalStats!$A$3:$AE$998,29,FALSE)</f>
        <v>#N/A</v>
      </c>
      <c r="R180" s="50" t="e">
        <f>VLOOKUP($S180,AvgGoalStats!$A$3:$AE$998,30,FALSE)</f>
        <v>#N/A</v>
      </c>
      <c r="S180" s="53" t="str">
        <f>Fixtures!A180</f>
        <v>Sporting Charleroi</v>
      </c>
      <c r="T180" s="54">
        <f>Fixtures!D180</f>
        <v>43491</v>
      </c>
      <c r="U180" s="53" t="str">
        <f>Fixtures!B180</f>
        <v>Waasland-Beveren</v>
      </c>
      <c r="V180" s="51" t="e">
        <f>VLOOKUP($U180,AvgGoalStats!$A$3:$AE$998,5,FALSE)</f>
        <v>#N/A</v>
      </c>
      <c r="W180" s="50" t="e">
        <f>VLOOKUP($U180,AvgGoalStats!$A$3:$AE$998,7,FALSE)</f>
        <v>#N/A</v>
      </c>
      <c r="X180" s="50" t="e">
        <f>VLOOKUP($U180,AvgGoalStats!$A$3:$AE$998,8,FALSE)</f>
        <v>#N/A</v>
      </c>
      <c r="Y180" s="50" t="e">
        <f>VLOOKUP($U180,AvgGoalStats!$A$3:$AE$998,10,FALSE)</f>
        <v>#N/A</v>
      </c>
      <c r="Z180" s="50" t="e">
        <f>VLOOKUP($U180,AvgGoalStats!$A$3:$AE$998,11,FALSE)</f>
        <v>#N/A</v>
      </c>
      <c r="AA180" s="50" t="e">
        <f>VLOOKUP($U180,AvgGoalStats!$A$3:$AE$998,13,FALSE)</f>
        <v>#N/A</v>
      </c>
      <c r="AB180" s="50" t="e">
        <f>VLOOKUP($U180,AvgGoalStats!$A$3:$AE$998,14,FALSE)</f>
        <v>#N/A</v>
      </c>
      <c r="AC180" s="50" t="e">
        <f>VLOOKUP($U180,AvgGoalStats!$A$3:$AE$998,16,FALSE)</f>
        <v>#N/A</v>
      </c>
      <c r="AD180" s="50" t="e">
        <f>VLOOKUP($U180,AvgGoalStats!$A$3:$AE$998,17,FALSE)</f>
        <v>#N/A</v>
      </c>
      <c r="AE180" s="50" t="e">
        <f>VLOOKUP($U180,AvgGoalStats!$A$3:$AE$998,19,FALSE)</f>
        <v>#N/A</v>
      </c>
      <c r="AF180" s="50" t="e">
        <f>VLOOKUP($U180,AvgGoalStats!$A$3:$AE$998,20,FALSE)</f>
        <v>#N/A</v>
      </c>
      <c r="AG180" s="50" t="e">
        <f>VLOOKUP($U180,AvgGoalStats!$A$3:$AE$998,22,FALSE)</f>
        <v>#N/A</v>
      </c>
      <c r="AH180" s="50" t="e">
        <f>VLOOKUP($U180,AvgGoalStats!$A$3:$AE$998,23,FALSE)</f>
        <v>#N/A</v>
      </c>
      <c r="AI180" s="50" t="e">
        <f>VLOOKUP($U180,AvgGoalStats!$A$3:$AE$998,25,FALSE)</f>
        <v>#N/A</v>
      </c>
      <c r="AJ180" s="50" t="e">
        <f>VLOOKUP($U180,AvgGoalStats!$A$3:$AE$998,26,FALSE)</f>
        <v>#N/A</v>
      </c>
      <c r="AK180" s="50" t="e">
        <f>VLOOKUP($U180,AvgGoalStats!$A$3:$AE$998,28,FALSE)</f>
        <v>#N/A</v>
      </c>
      <c r="AL180" s="50" t="e">
        <f>VLOOKUP($U180,AvgGoalStats!$A$3:$AE$998,29,FALSE)</f>
        <v>#N/A</v>
      </c>
      <c r="AM180" s="50" t="e">
        <f>VLOOKUP($U180,AvgGoalStats!$A$3:$AE$998,31,FALSE)</f>
        <v>#N/A</v>
      </c>
    </row>
    <row r="181" spans="1:39" hidden="1" x14ac:dyDescent="0.3">
      <c r="A181" s="51">
        <f>VLOOKUP($S181,AvgGoalStats!$A$3:$AE$998,5,FALSE)</f>
        <v>2.5789473684210527</v>
      </c>
      <c r="B181" s="50">
        <f>VLOOKUP($S181,AvgGoalStats!$A$3:$AE$998,6,FALSE)</f>
        <v>2.5</v>
      </c>
      <c r="C181" s="50">
        <f>VLOOKUP($S181,AvgGoalStats!$A$3:$AE$998,8,FALSE)</f>
        <v>0.73684210526315785</v>
      </c>
      <c r="D181" s="50">
        <f>VLOOKUP($S181,AvgGoalStats!$A$3:$AE$998,9,FALSE)</f>
        <v>0.8</v>
      </c>
      <c r="E181" s="50">
        <f>VLOOKUP($S181,AvgGoalStats!$A$3:$AE$998,11,FALSE)</f>
        <v>1.8421052631578947</v>
      </c>
      <c r="F181" s="50">
        <f>VLOOKUP($S181,AvgGoalStats!$A$3:$AE$998,12,FALSE)</f>
        <v>1.7</v>
      </c>
      <c r="G181" s="50">
        <f>VLOOKUP($S181,AvgGoalStats!$A$3:$AE$998,14,FALSE)</f>
        <v>0.94736842105263153</v>
      </c>
      <c r="H181" s="50">
        <f>VLOOKUP($S181,AvgGoalStats!$A$3:$AE$998,15,FALSE)</f>
        <v>1</v>
      </c>
      <c r="I181" s="50">
        <f>VLOOKUP($S181,AvgGoalStats!$A$3:$AE$998,17,FALSE)</f>
        <v>0.21052631578947367</v>
      </c>
      <c r="J181" s="50">
        <f>VLOOKUP($S181,AvgGoalStats!$A$3:$AE$998,18,FALSE)</f>
        <v>0.4</v>
      </c>
      <c r="K181" s="50">
        <f>VLOOKUP($S181,AvgGoalStats!$A$3:$AE$998,20,FALSE)</f>
        <v>0.73684210526315785</v>
      </c>
      <c r="L181" s="50">
        <f>VLOOKUP($S181,AvgGoalStats!$A$3:$AE$998,21,FALSE)</f>
        <v>0.6</v>
      </c>
      <c r="M181" s="50">
        <f>VLOOKUP($S181,AvgGoalStats!$A$3:$AE$998,23,FALSE)</f>
        <v>1.631578947368421</v>
      </c>
      <c r="N181" s="50">
        <f>VLOOKUP($S181,AvgGoalStats!$A$3:$AE$998,24,FALSE)</f>
        <v>1.5</v>
      </c>
      <c r="O181" s="50">
        <f>VLOOKUP($S181,AvgGoalStats!$A$3:$AE$998,26,FALSE)</f>
        <v>0.52631578947368418</v>
      </c>
      <c r="P181" s="50">
        <f>VLOOKUP($S181,AvgGoalStats!$A$3:$AE$998,27,FALSE)</f>
        <v>0.4</v>
      </c>
      <c r="Q181" s="50">
        <f>VLOOKUP($S181,AvgGoalStats!$A$3:$AE$998,29,FALSE)</f>
        <v>1.1052631578947369</v>
      </c>
      <c r="R181" s="50">
        <f>VLOOKUP($S181,AvgGoalStats!$A$3:$AE$998,30,FALSE)</f>
        <v>1.1000000000000001</v>
      </c>
      <c r="S181" s="53" t="str">
        <f>Fixtures!A181</f>
        <v>Chievo</v>
      </c>
      <c r="T181" s="54">
        <f>Fixtures!D181</f>
        <v>43492</v>
      </c>
      <c r="U181" s="53" t="str">
        <f>Fixtures!B181</f>
        <v>Fiorentina</v>
      </c>
      <c r="V181" s="51">
        <f>VLOOKUP($U181,AvgGoalStats!$A$3:$AE$998,5,FALSE)</f>
        <v>2.263157894736842</v>
      </c>
      <c r="W181" s="50">
        <f>VLOOKUP($U181,AvgGoalStats!$A$3:$AE$998,7,FALSE)</f>
        <v>1.8</v>
      </c>
      <c r="X181" s="50">
        <f>VLOOKUP($U181,AvgGoalStats!$A$3:$AE$998,8,FALSE)</f>
        <v>1.3157894736842106</v>
      </c>
      <c r="Y181" s="50">
        <f>VLOOKUP($U181,AvgGoalStats!$A$3:$AE$998,10,FALSE)</f>
        <v>0.8</v>
      </c>
      <c r="Z181" s="50">
        <f>VLOOKUP($U181,AvgGoalStats!$A$3:$AE$998,11,FALSE)</f>
        <v>0.94736842105263153</v>
      </c>
      <c r="AA181" s="50">
        <f>VLOOKUP($U181,AvgGoalStats!$A$3:$AE$998,13,FALSE)</f>
        <v>1</v>
      </c>
      <c r="AB181" s="50">
        <f>VLOOKUP($U181,AvgGoalStats!$A$3:$AE$998,14,FALSE)</f>
        <v>0.73684210526315785</v>
      </c>
      <c r="AC181" s="50">
        <f>VLOOKUP($U181,AvgGoalStats!$A$3:$AE$998,16,FALSE)</f>
        <v>0.5</v>
      </c>
      <c r="AD181" s="50">
        <f>VLOOKUP($U181,AvgGoalStats!$A$3:$AE$998,17,FALSE)</f>
        <v>0.42105263157894735</v>
      </c>
      <c r="AE181" s="50">
        <f>VLOOKUP($U181,AvgGoalStats!$A$3:$AE$998,19,FALSE)</f>
        <v>0.2</v>
      </c>
      <c r="AF181" s="50">
        <f>VLOOKUP($U181,AvgGoalStats!$A$3:$AE$998,20,FALSE)</f>
        <v>0.31578947368421051</v>
      </c>
      <c r="AG181" s="50">
        <f>VLOOKUP($U181,AvgGoalStats!$A$3:$AE$998,22,FALSE)</f>
        <v>0.3</v>
      </c>
      <c r="AH181" s="50">
        <f>VLOOKUP($U181,AvgGoalStats!$A$3:$AE$998,23,FALSE)</f>
        <v>1.5263157894736843</v>
      </c>
      <c r="AI181" s="50">
        <f>VLOOKUP($U181,AvgGoalStats!$A$3:$AE$998,25,FALSE)</f>
        <v>1.3</v>
      </c>
      <c r="AJ181" s="50">
        <f>VLOOKUP($U181,AvgGoalStats!$A$3:$AE$998,26,FALSE)</f>
        <v>0.89473684210526316</v>
      </c>
      <c r="AK181" s="50">
        <f>VLOOKUP($U181,AvgGoalStats!$A$3:$AE$998,28,FALSE)</f>
        <v>0.6</v>
      </c>
      <c r="AL181" s="50">
        <f>VLOOKUP($U181,AvgGoalStats!$A$3:$AE$998,29,FALSE)</f>
        <v>0.63157894736842102</v>
      </c>
      <c r="AM181" s="50">
        <f>VLOOKUP($U181,AvgGoalStats!$A$3:$AE$998,31,FALSE)</f>
        <v>0.7</v>
      </c>
    </row>
    <row r="182" spans="1:39" hidden="1" x14ac:dyDescent="0.3">
      <c r="A182" s="51">
        <f>VLOOKUP($S182,AvgGoalStats!$A$3:$AE$998,5,FALSE)</f>
        <v>2.3157894736842106</v>
      </c>
      <c r="B182" s="50">
        <f>VLOOKUP($S182,AvgGoalStats!$A$3:$AE$998,6,FALSE)</f>
        <v>2</v>
      </c>
      <c r="C182" s="50">
        <f>VLOOKUP($S182,AvgGoalStats!$A$3:$AE$998,8,FALSE)</f>
        <v>0.78947368421052633</v>
      </c>
      <c r="D182" s="50">
        <f>VLOOKUP($S182,AvgGoalStats!$A$3:$AE$998,9,FALSE)</f>
        <v>0.77777777777777779</v>
      </c>
      <c r="E182" s="50">
        <f>VLOOKUP($S182,AvgGoalStats!$A$3:$AE$998,11,FALSE)</f>
        <v>1.5263157894736843</v>
      </c>
      <c r="F182" s="50">
        <f>VLOOKUP($S182,AvgGoalStats!$A$3:$AE$998,12,FALSE)</f>
        <v>1.2222222222222223</v>
      </c>
      <c r="G182" s="50">
        <f>VLOOKUP($S182,AvgGoalStats!$A$3:$AE$998,14,FALSE)</f>
        <v>1.1578947368421053</v>
      </c>
      <c r="H182" s="50">
        <f>VLOOKUP($S182,AvgGoalStats!$A$3:$AE$998,15,FALSE)</f>
        <v>0.66666666666666663</v>
      </c>
      <c r="I182" s="50">
        <f>VLOOKUP($S182,AvgGoalStats!$A$3:$AE$998,17,FALSE)</f>
        <v>0.42105263157894735</v>
      </c>
      <c r="J182" s="50">
        <f>VLOOKUP($S182,AvgGoalStats!$A$3:$AE$998,18,FALSE)</f>
        <v>0.33333333333333331</v>
      </c>
      <c r="K182" s="50">
        <f>VLOOKUP($S182,AvgGoalStats!$A$3:$AE$998,20,FALSE)</f>
        <v>0.73684210526315785</v>
      </c>
      <c r="L182" s="50">
        <f>VLOOKUP($S182,AvgGoalStats!$A$3:$AE$998,21,FALSE)</f>
        <v>0.33333333333333331</v>
      </c>
      <c r="M182" s="50">
        <f>VLOOKUP($S182,AvgGoalStats!$A$3:$AE$998,23,FALSE)</f>
        <v>1.1578947368421053</v>
      </c>
      <c r="N182" s="50">
        <f>VLOOKUP($S182,AvgGoalStats!$A$3:$AE$998,24,FALSE)</f>
        <v>1.3333333333333333</v>
      </c>
      <c r="O182" s="50">
        <f>VLOOKUP($S182,AvgGoalStats!$A$3:$AE$998,26,FALSE)</f>
        <v>0.36842105263157893</v>
      </c>
      <c r="P182" s="50">
        <f>VLOOKUP($S182,AvgGoalStats!$A$3:$AE$998,27,FALSE)</f>
        <v>0.44444444444444442</v>
      </c>
      <c r="Q182" s="50">
        <f>VLOOKUP($S182,AvgGoalStats!$A$3:$AE$998,29,FALSE)</f>
        <v>0.78947368421052633</v>
      </c>
      <c r="R182" s="50">
        <f>VLOOKUP($S182,AvgGoalStats!$A$3:$AE$998,30,FALSE)</f>
        <v>0.88888888888888884</v>
      </c>
      <c r="S182" s="53" t="str">
        <f>Fixtures!A182</f>
        <v>Bologna</v>
      </c>
      <c r="T182" s="54">
        <f>Fixtures!D182</f>
        <v>43492</v>
      </c>
      <c r="U182" s="53" t="str">
        <f>Fixtures!B182</f>
        <v>Frosinone</v>
      </c>
      <c r="V182" s="51">
        <f>VLOOKUP($U182,AvgGoalStats!$A$3:$AE$998,5,FALSE)</f>
        <v>2.5789473684210527</v>
      </c>
      <c r="W182" s="50">
        <f>VLOOKUP($U182,AvgGoalStats!$A$3:$AE$998,7,FALSE)</f>
        <v>2.7</v>
      </c>
      <c r="X182" s="50">
        <f>VLOOKUP($U182,AvgGoalStats!$A$3:$AE$998,8,FALSE)</f>
        <v>0.63157894736842102</v>
      </c>
      <c r="Y182" s="50">
        <f>VLOOKUP($U182,AvgGoalStats!$A$3:$AE$998,10,FALSE)</f>
        <v>0.6</v>
      </c>
      <c r="Z182" s="50">
        <f>VLOOKUP($U182,AvgGoalStats!$A$3:$AE$998,11,FALSE)</f>
        <v>1.9473684210526316</v>
      </c>
      <c r="AA182" s="50">
        <f>VLOOKUP($U182,AvgGoalStats!$A$3:$AE$998,13,FALSE)</f>
        <v>2.1</v>
      </c>
      <c r="AB182" s="50">
        <f>VLOOKUP($U182,AvgGoalStats!$A$3:$AE$998,14,FALSE)</f>
        <v>0.94736842105263153</v>
      </c>
      <c r="AC182" s="50">
        <f>VLOOKUP($U182,AvgGoalStats!$A$3:$AE$998,16,FALSE)</f>
        <v>1</v>
      </c>
      <c r="AD182" s="50">
        <f>VLOOKUP($U182,AvgGoalStats!$A$3:$AE$998,17,FALSE)</f>
        <v>0.21052631578947367</v>
      </c>
      <c r="AE182" s="50">
        <f>VLOOKUP($U182,AvgGoalStats!$A$3:$AE$998,19,FALSE)</f>
        <v>0.1</v>
      </c>
      <c r="AF182" s="50">
        <f>VLOOKUP($U182,AvgGoalStats!$A$3:$AE$998,20,FALSE)</f>
        <v>0.73684210526315785</v>
      </c>
      <c r="AG182" s="50">
        <f>VLOOKUP($U182,AvgGoalStats!$A$3:$AE$998,22,FALSE)</f>
        <v>0.9</v>
      </c>
      <c r="AH182" s="50">
        <f>VLOOKUP($U182,AvgGoalStats!$A$3:$AE$998,23,FALSE)</f>
        <v>1.631578947368421</v>
      </c>
      <c r="AI182" s="50">
        <f>VLOOKUP($U182,AvgGoalStats!$A$3:$AE$998,25,FALSE)</f>
        <v>1.7</v>
      </c>
      <c r="AJ182" s="50">
        <f>VLOOKUP($U182,AvgGoalStats!$A$3:$AE$998,26,FALSE)</f>
        <v>0.42105263157894735</v>
      </c>
      <c r="AK182" s="50">
        <f>VLOOKUP($U182,AvgGoalStats!$A$3:$AE$998,28,FALSE)</f>
        <v>0.5</v>
      </c>
      <c r="AL182" s="50">
        <f>VLOOKUP($U182,AvgGoalStats!$A$3:$AE$998,29,FALSE)</f>
        <v>1.2105263157894737</v>
      </c>
      <c r="AM182" s="50">
        <f>VLOOKUP($U182,AvgGoalStats!$A$3:$AE$998,31,FALSE)</f>
        <v>1.2</v>
      </c>
    </row>
    <row r="183" spans="1:39" hidden="1" x14ac:dyDescent="0.3">
      <c r="A183" s="51">
        <f>VLOOKUP($S183,AvgGoalStats!$A$3:$AE$998,5,FALSE)</f>
        <v>2.4</v>
      </c>
      <c r="B183" s="50">
        <f>VLOOKUP($S183,AvgGoalStats!$A$3:$AE$998,6,FALSE)</f>
        <v>2.5555555555555554</v>
      </c>
      <c r="C183" s="50">
        <f>VLOOKUP($S183,AvgGoalStats!$A$3:$AE$998,8,FALSE)</f>
        <v>1.3</v>
      </c>
      <c r="D183" s="50">
        <f>VLOOKUP($S183,AvgGoalStats!$A$3:$AE$998,9,FALSE)</f>
        <v>1.3333333333333333</v>
      </c>
      <c r="E183" s="50">
        <f>VLOOKUP($S183,AvgGoalStats!$A$3:$AE$998,11,FALSE)</f>
        <v>1.1000000000000001</v>
      </c>
      <c r="F183" s="50">
        <f>VLOOKUP($S183,AvgGoalStats!$A$3:$AE$998,12,FALSE)</f>
        <v>1.2222222222222223</v>
      </c>
      <c r="G183" s="50">
        <f>VLOOKUP($S183,AvgGoalStats!$A$3:$AE$998,14,FALSE)</f>
        <v>1.05</v>
      </c>
      <c r="H183" s="50">
        <f>VLOOKUP($S183,AvgGoalStats!$A$3:$AE$998,15,FALSE)</f>
        <v>1.3333333333333333</v>
      </c>
      <c r="I183" s="50">
        <f>VLOOKUP($S183,AvgGoalStats!$A$3:$AE$998,17,FALSE)</f>
        <v>0.5</v>
      </c>
      <c r="J183" s="50">
        <f>VLOOKUP($S183,AvgGoalStats!$A$3:$AE$998,18,FALSE)</f>
        <v>0.66666666666666663</v>
      </c>
      <c r="K183" s="50">
        <f>VLOOKUP($S183,AvgGoalStats!$A$3:$AE$998,20,FALSE)</f>
        <v>0.55000000000000004</v>
      </c>
      <c r="L183" s="50">
        <f>VLOOKUP($S183,AvgGoalStats!$A$3:$AE$998,21,FALSE)</f>
        <v>0.66666666666666663</v>
      </c>
      <c r="M183" s="50">
        <f>VLOOKUP($S183,AvgGoalStats!$A$3:$AE$998,23,FALSE)</f>
        <v>1.35</v>
      </c>
      <c r="N183" s="50">
        <f>VLOOKUP($S183,AvgGoalStats!$A$3:$AE$998,24,FALSE)</f>
        <v>1.2222222222222223</v>
      </c>
      <c r="O183" s="50">
        <f>VLOOKUP($S183,AvgGoalStats!$A$3:$AE$998,26,FALSE)</f>
        <v>0.8</v>
      </c>
      <c r="P183" s="50">
        <f>VLOOKUP($S183,AvgGoalStats!$A$3:$AE$998,27,FALSE)</f>
        <v>0.66666666666666663</v>
      </c>
      <c r="Q183" s="50">
        <f>VLOOKUP($S183,AvgGoalStats!$A$3:$AE$998,29,FALSE)</f>
        <v>0.55000000000000004</v>
      </c>
      <c r="R183" s="50">
        <f>VLOOKUP($S183,AvgGoalStats!$A$3:$AE$998,30,FALSE)</f>
        <v>0.55555555555555558</v>
      </c>
      <c r="S183" s="53" t="str">
        <f>Fixtures!A183</f>
        <v>Torino</v>
      </c>
      <c r="T183" s="54">
        <f>Fixtures!D183</f>
        <v>43492</v>
      </c>
      <c r="U183" s="53" t="str">
        <f>Fixtures!B183</f>
        <v>Internazionale</v>
      </c>
      <c r="V183" s="51">
        <f>VLOOKUP($U183,AvgGoalStats!$A$3:$AE$998,5,FALSE)</f>
        <v>2.25</v>
      </c>
      <c r="W183" s="50">
        <f>VLOOKUP($U183,AvgGoalStats!$A$3:$AE$998,7,FALSE)</f>
        <v>2.4</v>
      </c>
      <c r="X183" s="50">
        <f>VLOOKUP($U183,AvgGoalStats!$A$3:$AE$998,8,FALSE)</f>
        <v>1.55</v>
      </c>
      <c r="Y183" s="50">
        <f>VLOOKUP($U183,AvgGoalStats!$A$3:$AE$998,10,FALSE)</f>
        <v>1.4</v>
      </c>
      <c r="Z183" s="50">
        <f>VLOOKUP($U183,AvgGoalStats!$A$3:$AE$998,11,FALSE)</f>
        <v>0.7</v>
      </c>
      <c r="AA183" s="50">
        <f>VLOOKUP($U183,AvgGoalStats!$A$3:$AE$998,13,FALSE)</f>
        <v>1</v>
      </c>
      <c r="AB183" s="50">
        <f>VLOOKUP($U183,AvgGoalStats!$A$3:$AE$998,14,FALSE)</f>
        <v>0.7</v>
      </c>
      <c r="AC183" s="50">
        <f>VLOOKUP($U183,AvgGoalStats!$A$3:$AE$998,16,FALSE)</f>
        <v>0.7</v>
      </c>
      <c r="AD183" s="50">
        <f>VLOOKUP($U183,AvgGoalStats!$A$3:$AE$998,17,FALSE)</f>
        <v>0.6</v>
      </c>
      <c r="AE183" s="50">
        <f>VLOOKUP($U183,AvgGoalStats!$A$3:$AE$998,19,FALSE)</f>
        <v>0.5</v>
      </c>
      <c r="AF183" s="50">
        <f>VLOOKUP($U183,AvgGoalStats!$A$3:$AE$998,20,FALSE)</f>
        <v>0.1</v>
      </c>
      <c r="AG183" s="50">
        <f>VLOOKUP($U183,AvgGoalStats!$A$3:$AE$998,22,FALSE)</f>
        <v>0.2</v>
      </c>
      <c r="AH183" s="50">
        <f>VLOOKUP($U183,AvgGoalStats!$A$3:$AE$998,23,FALSE)</f>
        <v>1.55</v>
      </c>
      <c r="AI183" s="50">
        <f>VLOOKUP($U183,AvgGoalStats!$A$3:$AE$998,25,FALSE)</f>
        <v>1.7</v>
      </c>
      <c r="AJ183" s="50">
        <f>VLOOKUP($U183,AvgGoalStats!$A$3:$AE$998,26,FALSE)</f>
        <v>0.95</v>
      </c>
      <c r="AK183" s="50">
        <f>VLOOKUP($U183,AvgGoalStats!$A$3:$AE$998,28,FALSE)</f>
        <v>0.9</v>
      </c>
      <c r="AL183" s="50">
        <f>VLOOKUP($U183,AvgGoalStats!$A$3:$AE$998,29,FALSE)</f>
        <v>0.6</v>
      </c>
      <c r="AM183" s="50">
        <f>VLOOKUP($U183,AvgGoalStats!$A$3:$AE$998,31,FALSE)</f>
        <v>0.8</v>
      </c>
    </row>
    <row r="184" spans="1:39" hidden="1" x14ac:dyDescent="0.3">
      <c r="A184" s="51">
        <f>VLOOKUP($S184,AvgGoalStats!$A$3:$AE$998,5,FALSE)</f>
        <v>2.5789473684210527</v>
      </c>
      <c r="B184" s="50">
        <f>VLOOKUP($S184,AvgGoalStats!$A$3:$AE$998,6,FALSE)</f>
        <v>3</v>
      </c>
      <c r="C184" s="50">
        <f>VLOOKUP($S184,AvgGoalStats!$A$3:$AE$998,8,FALSE)</f>
        <v>1.4736842105263157</v>
      </c>
      <c r="D184" s="50">
        <f>VLOOKUP($S184,AvgGoalStats!$A$3:$AE$998,9,FALSE)</f>
        <v>1.8</v>
      </c>
      <c r="E184" s="50">
        <f>VLOOKUP($S184,AvgGoalStats!$A$3:$AE$998,11,FALSE)</f>
        <v>1.1052631578947369</v>
      </c>
      <c r="F184" s="50">
        <f>VLOOKUP($S184,AvgGoalStats!$A$3:$AE$998,12,FALSE)</f>
        <v>1.2</v>
      </c>
      <c r="G184" s="50">
        <f>VLOOKUP($S184,AvgGoalStats!$A$3:$AE$998,14,FALSE)</f>
        <v>1.1052631578947369</v>
      </c>
      <c r="H184" s="50">
        <f>VLOOKUP($S184,AvgGoalStats!$A$3:$AE$998,15,FALSE)</f>
        <v>1.4</v>
      </c>
      <c r="I184" s="50">
        <f>VLOOKUP($S184,AvgGoalStats!$A$3:$AE$998,17,FALSE)</f>
        <v>0.52631578947368418</v>
      </c>
      <c r="J184" s="50">
        <f>VLOOKUP($S184,AvgGoalStats!$A$3:$AE$998,18,FALSE)</f>
        <v>0.8</v>
      </c>
      <c r="K184" s="50">
        <f>VLOOKUP($S184,AvgGoalStats!$A$3:$AE$998,20,FALSE)</f>
        <v>0.57894736842105265</v>
      </c>
      <c r="L184" s="50">
        <f>VLOOKUP($S184,AvgGoalStats!$A$3:$AE$998,21,FALSE)</f>
        <v>0.6</v>
      </c>
      <c r="M184" s="50">
        <f>VLOOKUP($S184,AvgGoalStats!$A$3:$AE$998,23,FALSE)</f>
        <v>1.4736842105263157</v>
      </c>
      <c r="N184" s="50">
        <f>VLOOKUP($S184,AvgGoalStats!$A$3:$AE$998,24,FALSE)</f>
        <v>1.6</v>
      </c>
      <c r="O184" s="50">
        <f>VLOOKUP($S184,AvgGoalStats!$A$3:$AE$998,26,FALSE)</f>
        <v>0.94736842105263153</v>
      </c>
      <c r="P184" s="50">
        <f>VLOOKUP($S184,AvgGoalStats!$A$3:$AE$998,27,FALSE)</f>
        <v>1</v>
      </c>
      <c r="Q184" s="50">
        <f>VLOOKUP($S184,AvgGoalStats!$A$3:$AE$998,29,FALSE)</f>
        <v>0.52631578947368418</v>
      </c>
      <c r="R184" s="50">
        <f>VLOOKUP($S184,AvgGoalStats!$A$3:$AE$998,30,FALSE)</f>
        <v>0.6</v>
      </c>
      <c r="S184" s="53" t="str">
        <f>Fixtures!A184</f>
        <v>Lazio</v>
      </c>
      <c r="T184" s="54">
        <f>Fixtures!D184</f>
        <v>43492</v>
      </c>
      <c r="U184" s="53" t="str">
        <f>Fixtures!B184</f>
        <v>Juventus</v>
      </c>
      <c r="V184" s="51">
        <f>VLOOKUP($U184,AvgGoalStats!$A$3:$AE$998,5,FALSE)</f>
        <v>2.5789473684210527</v>
      </c>
      <c r="W184" s="50">
        <f>VLOOKUP($U184,AvgGoalStats!$A$3:$AE$998,7,FALSE)</f>
        <v>2.7777777777777777</v>
      </c>
      <c r="X184" s="50">
        <f>VLOOKUP($U184,AvgGoalStats!$A$3:$AE$998,8,FALSE)</f>
        <v>2</v>
      </c>
      <c r="Y184" s="50">
        <f>VLOOKUP($U184,AvgGoalStats!$A$3:$AE$998,10,FALSE)</f>
        <v>2.1111111111111112</v>
      </c>
      <c r="Z184" s="50">
        <f>VLOOKUP($U184,AvgGoalStats!$A$3:$AE$998,11,FALSE)</f>
        <v>0.57894736842105265</v>
      </c>
      <c r="AA184" s="50">
        <f>VLOOKUP($U184,AvgGoalStats!$A$3:$AE$998,13,FALSE)</f>
        <v>0.66666666666666663</v>
      </c>
      <c r="AB184" s="50">
        <f>VLOOKUP($U184,AvgGoalStats!$A$3:$AE$998,14,FALSE)</f>
        <v>1.263157894736842</v>
      </c>
      <c r="AC184" s="50">
        <f>VLOOKUP($U184,AvgGoalStats!$A$3:$AE$998,16,FALSE)</f>
        <v>1.2222222222222223</v>
      </c>
      <c r="AD184" s="50">
        <f>VLOOKUP($U184,AvgGoalStats!$A$3:$AE$998,17,FALSE)</f>
        <v>0.89473684210526316</v>
      </c>
      <c r="AE184" s="50">
        <f>VLOOKUP($U184,AvgGoalStats!$A$3:$AE$998,19,FALSE)</f>
        <v>0.77777777777777779</v>
      </c>
      <c r="AF184" s="50">
        <f>VLOOKUP($U184,AvgGoalStats!$A$3:$AE$998,20,FALSE)</f>
        <v>0.36842105263157893</v>
      </c>
      <c r="AG184" s="50">
        <f>VLOOKUP($U184,AvgGoalStats!$A$3:$AE$998,22,FALSE)</f>
        <v>0.44444444444444442</v>
      </c>
      <c r="AH184" s="50">
        <f>VLOOKUP($U184,AvgGoalStats!$A$3:$AE$998,23,FALSE)</f>
        <v>1.3157894736842106</v>
      </c>
      <c r="AI184" s="50">
        <f>VLOOKUP($U184,AvgGoalStats!$A$3:$AE$998,25,FALSE)</f>
        <v>1.5555555555555556</v>
      </c>
      <c r="AJ184" s="50">
        <f>VLOOKUP($U184,AvgGoalStats!$A$3:$AE$998,26,FALSE)</f>
        <v>1.1052631578947369</v>
      </c>
      <c r="AK184" s="50">
        <f>VLOOKUP($U184,AvgGoalStats!$A$3:$AE$998,28,FALSE)</f>
        <v>1.3333333333333333</v>
      </c>
      <c r="AL184" s="50">
        <f>VLOOKUP($U184,AvgGoalStats!$A$3:$AE$998,29,FALSE)</f>
        <v>0.21052631578947367</v>
      </c>
      <c r="AM184" s="50">
        <f>VLOOKUP($U184,AvgGoalStats!$A$3:$AE$998,31,FALSE)</f>
        <v>0.22222222222222221</v>
      </c>
    </row>
    <row r="185" spans="1:39" hidden="1" x14ac:dyDescent="0.3">
      <c r="A185" s="51">
        <f>VLOOKUP($S185,AvgGoalStats!$A$3:$AE$998,5,FALSE)</f>
        <v>3.4736842105263159</v>
      </c>
      <c r="B185" s="50">
        <f>VLOOKUP($S185,AvgGoalStats!$A$3:$AE$998,6,FALSE)</f>
        <v>2.4444444444444446</v>
      </c>
      <c r="C185" s="50">
        <f>VLOOKUP($S185,AvgGoalStats!$A$3:$AE$998,8,FALSE)</f>
        <v>2.0526315789473686</v>
      </c>
      <c r="D185" s="50">
        <f>VLOOKUP($S185,AvgGoalStats!$A$3:$AE$998,9,FALSE)</f>
        <v>1.6666666666666667</v>
      </c>
      <c r="E185" s="50">
        <f>VLOOKUP($S185,AvgGoalStats!$A$3:$AE$998,11,FALSE)</f>
        <v>1.4210526315789473</v>
      </c>
      <c r="F185" s="50">
        <f>VLOOKUP($S185,AvgGoalStats!$A$3:$AE$998,12,FALSE)</f>
        <v>0.77777777777777779</v>
      </c>
      <c r="G185" s="50">
        <f>VLOOKUP($S185,AvgGoalStats!$A$3:$AE$998,14,FALSE)</f>
        <v>1.2105263157894737</v>
      </c>
      <c r="H185" s="50">
        <f>VLOOKUP($S185,AvgGoalStats!$A$3:$AE$998,15,FALSE)</f>
        <v>0.77777777777777779</v>
      </c>
      <c r="I185" s="50">
        <f>VLOOKUP($S185,AvgGoalStats!$A$3:$AE$998,17,FALSE)</f>
        <v>0.73684210526315785</v>
      </c>
      <c r="J185" s="50">
        <f>VLOOKUP($S185,AvgGoalStats!$A$3:$AE$998,18,FALSE)</f>
        <v>0.44444444444444442</v>
      </c>
      <c r="K185" s="50">
        <f>VLOOKUP($S185,AvgGoalStats!$A$3:$AE$998,20,FALSE)</f>
        <v>0.47368421052631576</v>
      </c>
      <c r="L185" s="50">
        <f>VLOOKUP($S185,AvgGoalStats!$A$3:$AE$998,21,FALSE)</f>
        <v>0.33333333333333331</v>
      </c>
      <c r="M185" s="50">
        <f>VLOOKUP($S185,AvgGoalStats!$A$3:$AE$998,23,FALSE)</f>
        <v>2.263157894736842</v>
      </c>
      <c r="N185" s="50">
        <f>VLOOKUP($S185,AvgGoalStats!$A$3:$AE$998,24,FALSE)</f>
        <v>1.6666666666666667</v>
      </c>
      <c r="O185" s="50">
        <f>VLOOKUP($S185,AvgGoalStats!$A$3:$AE$998,26,FALSE)</f>
        <v>1.3157894736842106</v>
      </c>
      <c r="P185" s="50">
        <f>VLOOKUP($S185,AvgGoalStats!$A$3:$AE$998,27,FALSE)</f>
        <v>1.2222222222222223</v>
      </c>
      <c r="Q185" s="50">
        <f>VLOOKUP($S185,AvgGoalStats!$A$3:$AE$998,29,FALSE)</f>
        <v>0.94736842105263153</v>
      </c>
      <c r="R185" s="50">
        <f>VLOOKUP($S185,AvgGoalStats!$A$3:$AE$998,30,FALSE)</f>
        <v>0.44444444444444442</v>
      </c>
      <c r="S185" s="53" t="str">
        <f>Fixtures!A185</f>
        <v>Atalanta</v>
      </c>
      <c r="T185" s="54">
        <f>Fixtures!D185</f>
        <v>43492</v>
      </c>
      <c r="U185" s="53" t="str">
        <f>Fixtures!B185</f>
        <v>Roma</v>
      </c>
      <c r="V185" s="51">
        <f>VLOOKUP($U185,AvgGoalStats!$A$3:$AE$998,5,FALSE)</f>
        <v>3.15</v>
      </c>
      <c r="W185" s="50">
        <f>VLOOKUP($U185,AvgGoalStats!$A$3:$AE$998,7,FALSE)</f>
        <v>2</v>
      </c>
      <c r="X185" s="50">
        <f>VLOOKUP($U185,AvgGoalStats!$A$3:$AE$998,8,FALSE)</f>
        <v>1.85</v>
      </c>
      <c r="Y185" s="50">
        <f>VLOOKUP($U185,AvgGoalStats!$A$3:$AE$998,10,FALSE)</f>
        <v>1</v>
      </c>
      <c r="Z185" s="50">
        <f>VLOOKUP($U185,AvgGoalStats!$A$3:$AE$998,11,FALSE)</f>
        <v>1.3</v>
      </c>
      <c r="AA185" s="50">
        <f>VLOOKUP($U185,AvgGoalStats!$A$3:$AE$998,13,FALSE)</f>
        <v>1</v>
      </c>
      <c r="AB185" s="50">
        <f>VLOOKUP($U185,AvgGoalStats!$A$3:$AE$998,14,FALSE)</f>
        <v>1.45</v>
      </c>
      <c r="AC185" s="50">
        <f>VLOOKUP($U185,AvgGoalStats!$A$3:$AE$998,16,FALSE)</f>
        <v>0.8</v>
      </c>
      <c r="AD185" s="50">
        <f>VLOOKUP($U185,AvgGoalStats!$A$3:$AE$998,17,FALSE)</f>
        <v>0.9</v>
      </c>
      <c r="AE185" s="50">
        <f>VLOOKUP($U185,AvgGoalStats!$A$3:$AE$998,19,FALSE)</f>
        <v>0.4</v>
      </c>
      <c r="AF185" s="50">
        <f>VLOOKUP($U185,AvgGoalStats!$A$3:$AE$998,20,FALSE)</f>
        <v>0.55000000000000004</v>
      </c>
      <c r="AG185" s="50">
        <f>VLOOKUP($U185,AvgGoalStats!$A$3:$AE$998,22,FALSE)</f>
        <v>0.4</v>
      </c>
      <c r="AH185" s="50">
        <f>VLOOKUP($U185,AvgGoalStats!$A$3:$AE$998,23,FALSE)</f>
        <v>1.7</v>
      </c>
      <c r="AI185" s="50">
        <f>VLOOKUP($U185,AvgGoalStats!$A$3:$AE$998,25,FALSE)</f>
        <v>1.2</v>
      </c>
      <c r="AJ185" s="50">
        <f>VLOOKUP($U185,AvgGoalStats!$A$3:$AE$998,26,FALSE)</f>
        <v>0.95</v>
      </c>
      <c r="AK185" s="50">
        <f>VLOOKUP($U185,AvgGoalStats!$A$3:$AE$998,28,FALSE)</f>
        <v>0.6</v>
      </c>
      <c r="AL185" s="50">
        <f>VLOOKUP($U185,AvgGoalStats!$A$3:$AE$998,29,FALSE)</f>
        <v>0.75</v>
      </c>
      <c r="AM185" s="50">
        <f>VLOOKUP($U185,AvgGoalStats!$A$3:$AE$998,31,FALSE)</f>
        <v>0.6</v>
      </c>
    </row>
    <row r="186" spans="1:39" hidden="1" x14ac:dyDescent="0.3">
      <c r="A186" s="51">
        <f>VLOOKUP($S186,AvgGoalStats!$A$3:$AE$998,5,FALSE)</f>
        <v>2.15</v>
      </c>
      <c r="B186" s="50">
        <f>VLOOKUP($S186,AvgGoalStats!$A$3:$AE$998,6,FALSE)</f>
        <v>1.9</v>
      </c>
      <c r="C186" s="50">
        <f>VLOOKUP($S186,AvgGoalStats!$A$3:$AE$998,8,FALSE)</f>
        <v>0.95</v>
      </c>
      <c r="D186" s="50">
        <f>VLOOKUP($S186,AvgGoalStats!$A$3:$AE$998,9,FALSE)</f>
        <v>0.9</v>
      </c>
      <c r="E186" s="50">
        <f>VLOOKUP($S186,AvgGoalStats!$A$3:$AE$998,11,FALSE)</f>
        <v>1.2</v>
      </c>
      <c r="F186" s="50">
        <f>VLOOKUP($S186,AvgGoalStats!$A$3:$AE$998,12,FALSE)</f>
        <v>1</v>
      </c>
      <c r="G186" s="50">
        <f>VLOOKUP($S186,AvgGoalStats!$A$3:$AE$998,14,FALSE)</f>
        <v>0.9</v>
      </c>
      <c r="H186" s="50">
        <f>VLOOKUP($S186,AvgGoalStats!$A$3:$AE$998,15,FALSE)</f>
        <v>0.8</v>
      </c>
      <c r="I186" s="50">
        <f>VLOOKUP($S186,AvgGoalStats!$A$3:$AE$998,17,FALSE)</f>
        <v>0.65</v>
      </c>
      <c r="J186" s="50">
        <f>VLOOKUP($S186,AvgGoalStats!$A$3:$AE$998,18,FALSE)</f>
        <v>0.6</v>
      </c>
      <c r="K186" s="50">
        <f>VLOOKUP($S186,AvgGoalStats!$A$3:$AE$998,20,FALSE)</f>
        <v>0.25</v>
      </c>
      <c r="L186" s="50">
        <f>VLOOKUP($S186,AvgGoalStats!$A$3:$AE$998,21,FALSE)</f>
        <v>0.2</v>
      </c>
      <c r="M186" s="50">
        <f>VLOOKUP($S186,AvgGoalStats!$A$3:$AE$998,23,FALSE)</f>
        <v>1.25</v>
      </c>
      <c r="N186" s="50">
        <f>VLOOKUP($S186,AvgGoalStats!$A$3:$AE$998,24,FALSE)</f>
        <v>1.1000000000000001</v>
      </c>
      <c r="O186" s="50">
        <f>VLOOKUP($S186,AvgGoalStats!$A$3:$AE$998,26,FALSE)</f>
        <v>0.3</v>
      </c>
      <c r="P186" s="50">
        <f>VLOOKUP($S186,AvgGoalStats!$A$3:$AE$998,27,FALSE)</f>
        <v>0.3</v>
      </c>
      <c r="Q186" s="50">
        <f>VLOOKUP($S186,AvgGoalStats!$A$3:$AE$998,29,FALSE)</f>
        <v>0.95</v>
      </c>
      <c r="R186" s="50">
        <f>VLOOKUP($S186,AvgGoalStats!$A$3:$AE$998,30,FALSE)</f>
        <v>0.8</v>
      </c>
      <c r="S186" s="53" t="str">
        <f>Fixtures!A186</f>
        <v>Parma</v>
      </c>
      <c r="T186" s="54">
        <f>Fixtures!D186</f>
        <v>43492</v>
      </c>
      <c r="U186" s="53" t="str">
        <f>Fixtures!B186</f>
        <v>SPAL</v>
      </c>
      <c r="V186" s="51">
        <f>VLOOKUP($U186,AvgGoalStats!$A$3:$AE$998,5,FALSE)</f>
        <v>2.2105263157894739</v>
      </c>
      <c r="W186" s="50">
        <f>VLOOKUP($U186,AvgGoalStats!$A$3:$AE$998,7,FALSE)</f>
        <v>2.2999999999999998</v>
      </c>
      <c r="X186" s="50">
        <f>VLOOKUP($U186,AvgGoalStats!$A$3:$AE$998,8,FALSE)</f>
        <v>0.78947368421052633</v>
      </c>
      <c r="Y186" s="50">
        <f>VLOOKUP($U186,AvgGoalStats!$A$3:$AE$998,10,FALSE)</f>
        <v>0.7</v>
      </c>
      <c r="Z186" s="50">
        <f>VLOOKUP($U186,AvgGoalStats!$A$3:$AE$998,11,FALSE)</f>
        <v>1.4210526315789473</v>
      </c>
      <c r="AA186" s="50">
        <f>VLOOKUP($U186,AvgGoalStats!$A$3:$AE$998,13,FALSE)</f>
        <v>1.6</v>
      </c>
      <c r="AB186" s="50">
        <f>VLOOKUP($U186,AvgGoalStats!$A$3:$AE$998,14,FALSE)</f>
        <v>1.0526315789473684</v>
      </c>
      <c r="AC186" s="50">
        <f>VLOOKUP($U186,AvgGoalStats!$A$3:$AE$998,16,FALSE)</f>
        <v>1.4</v>
      </c>
      <c r="AD186" s="50">
        <f>VLOOKUP($U186,AvgGoalStats!$A$3:$AE$998,17,FALSE)</f>
        <v>0.36842105263157893</v>
      </c>
      <c r="AE186" s="50">
        <f>VLOOKUP($U186,AvgGoalStats!$A$3:$AE$998,19,FALSE)</f>
        <v>0.5</v>
      </c>
      <c r="AF186" s="50">
        <f>VLOOKUP($U186,AvgGoalStats!$A$3:$AE$998,20,FALSE)</f>
        <v>0.68421052631578949</v>
      </c>
      <c r="AG186" s="50">
        <f>VLOOKUP($U186,AvgGoalStats!$A$3:$AE$998,22,FALSE)</f>
        <v>0.9</v>
      </c>
      <c r="AH186" s="50">
        <f>VLOOKUP($U186,AvgGoalStats!$A$3:$AE$998,23,FALSE)</f>
        <v>1.1578947368421053</v>
      </c>
      <c r="AI186" s="50">
        <f>VLOOKUP($U186,AvgGoalStats!$A$3:$AE$998,25,FALSE)</f>
        <v>0.9</v>
      </c>
      <c r="AJ186" s="50">
        <f>VLOOKUP($U186,AvgGoalStats!$A$3:$AE$998,26,FALSE)</f>
        <v>0.42105263157894735</v>
      </c>
      <c r="AK186" s="50">
        <f>VLOOKUP($U186,AvgGoalStats!$A$3:$AE$998,28,FALSE)</f>
        <v>0.2</v>
      </c>
      <c r="AL186" s="50">
        <f>VLOOKUP($U186,AvgGoalStats!$A$3:$AE$998,29,FALSE)</f>
        <v>0.73684210526315785</v>
      </c>
      <c r="AM186" s="50">
        <f>VLOOKUP($U186,AvgGoalStats!$A$3:$AE$998,31,FALSE)</f>
        <v>0.7</v>
      </c>
    </row>
    <row r="187" spans="1:39" hidden="1" x14ac:dyDescent="0.3">
      <c r="A187" s="51">
        <f>VLOOKUP($S187,AvgGoalStats!$A$3:$AE$998,5,FALSE)</f>
        <v>4.4117647058823533</v>
      </c>
      <c r="B187" s="50">
        <f>VLOOKUP($S187,AvgGoalStats!$A$3:$AE$998,6,FALSE)</f>
        <v>4.375</v>
      </c>
      <c r="C187" s="50">
        <f>VLOOKUP($S187,AvgGoalStats!$A$3:$AE$998,8,FALSE)</f>
        <v>2.1176470588235294</v>
      </c>
      <c r="D187" s="50">
        <f>VLOOKUP($S187,AvgGoalStats!$A$3:$AE$998,9,FALSE)</f>
        <v>1.75</v>
      </c>
      <c r="E187" s="50">
        <f>VLOOKUP($S187,AvgGoalStats!$A$3:$AE$998,11,FALSE)</f>
        <v>2.2941176470588234</v>
      </c>
      <c r="F187" s="50">
        <f>VLOOKUP($S187,AvgGoalStats!$A$3:$AE$998,12,FALSE)</f>
        <v>2.625</v>
      </c>
      <c r="G187" s="50">
        <f>VLOOKUP($S187,AvgGoalStats!$A$3:$AE$998,14,FALSE)</f>
        <v>2.1764705882352939</v>
      </c>
      <c r="H187" s="50">
        <f>VLOOKUP($S187,AvgGoalStats!$A$3:$AE$998,15,FALSE)</f>
        <v>1.875</v>
      </c>
      <c r="I187" s="50">
        <f>VLOOKUP($S187,AvgGoalStats!$A$3:$AE$998,17,FALSE)</f>
        <v>1.0588235294117647</v>
      </c>
      <c r="J187" s="50">
        <f>VLOOKUP($S187,AvgGoalStats!$A$3:$AE$998,18,FALSE)</f>
        <v>0.625</v>
      </c>
      <c r="K187" s="50">
        <f>VLOOKUP($S187,AvgGoalStats!$A$3:$AE$998,20,FALSE)</f>
        <v>1.1176470588235294</v>
      </c>
      <c r="L187" s="50">
        <f>VLOOKUP($S187,AvgGoalStats!$A$3:$AE$998,21,FALSE)</f>
        <v>1.25</v>
      </c>
      <c r="M187" s="50">
        <f>VLOOKUP($S187,AvgGoalStats!$A$3:$AE$998,23,FALSE)</f>
        <v>2.2352941176470589</v>
      </c>
      <c r="N187" s="50">
        <f>VLOOKUP($S187,AvgGoalStats!$A$3:$AE$998,24,FALSE)</f>
        <v>2.5</v>
      </c>
      <c r="O187" s="50">
        <f>VLOOKUP($S187,AvgGoalStats!$A$3:$AE$998,26,FALSE)</f>
        <v>1.0588235294117647</v>
      </c>
      <c r="P187" s="50">
        <f>VLOOKUP($S187,AvgGoalStats!$A$3:$AE$998,27,FALSE)</f>
        <v>1.125</v>
      </c>
      <c r="Q187" s="50">
        <f>VLOOKUP($S187,AvgGoalStats!$A$3:$AE$998,29,FALSE)</f>
        <v>1.1764705882352942</v>
      </c>
      <c r="R187" s="50">
        <f>VLOOKUP($S187,AvgGoalStats!$A$3:$AE$998,30,FALSE)</f>
        <v>1.375</v>
      </c>
      <c r="S187" s="53" t="str">
        <f>Fixtures!A187</f>
        <v>Heerenveen</v>
      </c>
      <c r="T187" s="54">
        <f>Fixtures!D187</f>
        <v>43492</v>
      </c>
      <c r="U187" s="53" t="str">
        <f>Fixtures!B187</f>
        <v>AZ</v>
      </c>
      <c r="V187" s="51">
        <f>VLOOKUP($U187,AvgGoalStats!$A$3:$AE$998,5,FALSE)</f>
        <v>3.2777777777777777</v>
      </c>
      <c r="W187" s="50">
        <f>VLOOKUP($U187,AvgGoalStats!$A$3:$AE$998,7,FALSE)</f>
        <v>3.7777777777777777</v>
      </c>
      <c r="X187" s="50">
        <f>VLOOKUP($U187,AvgGoalStats!$A$3:$AE$998,8,FALSE)</f>
        <v>1.8333333333333333</v>
      </c>
      <c r="Y187" s="50">
        <f>VLOOKUP($U187,AvgGoalStats!$A$3:$AE$998,10,FALSE)</f>
        <v>1.8888888888888888</v>
      </c>
      <c r="Z187" s="50">
        <f>VLOOKUP($U187,AvgGoalStats!$A$3:$AE$998,11,FALSE)</f>
        <v>1.4444444444444444</v>
      </c>
      <c r="AA187" s="50">
        <f>VLOOKUP($U187,AvgGoalStats!$A$3:$AE$998,13,FALSE)</f>
        <v>1.8888888888888888</v>
      </c>
      <c r="AB187" s="50">
        <f>VLOOKUP($U187,AvgGoalStats!$A$3:$AE$998,14,FALSE)</f>
        <v>1.7777777777777777</v>
      </c>
      <c r="AC187" s="50">
        <f>VLOOKUP($U187,AvgGoalStats!$A$3:$AE$998,16,FALSE)</f>
        <v>1.8888888888888888</v>
      </c>
      <c r="AD187" s="50">
        <f>VLOOKUP($U187,AvgGoalStats!$A$3:$AE$998,17,FALSE)</f>
        <v>1.0555555555555556</v>
      </c>
      <c r="AE187" s="50">
        <f>VLOOKUP($U187,AvgGoalStats!$A$3:$AE$998,19,FALSE)</f>
        <v>1.1111111111111112</v>
      </c>
      <c r="AF187" s="50">
        <f>VLOOKUP($U187,AvgGoalStats!$A$3:$AE$998,20,FALSE)</f>
        <v>0.72222222222222221</v>
      </c>
      <c r="AG187" s="50">
        <f>VLOOKUP($U187,AvgGoalStats!$A$3:$AE$998,22,FALSE)</f>
        <v>0.77777777777777779</v>
      </c>
      <c r="AH187" s="50">
        <f>VLOOKUP($U187,AvgGoalStats!$A$3:$AE$998,23,FALSE)</f>
        <v>1.5</v>
      </c>
      <c r="AI187" s="50">
        <f>VLOOKUP($U187,AvgGoalStats!$A$3:$AE$998,25,FALSE)</f>
        <v>1.8888888888888888</v>
      </c>
      <c r="AJ187" s="50">
        <f>VLOOKUP($U187,AvgGoalStats!$A$3:$AE$998,26,FALSE)</f>
        <v>0.77777777777777779</v>
      </c>
      <c r="AK187" s="50">
        <f>VLOOKUP($U187,AvgGoalStats!$A$3:$AE$998,28,FALSE)</f>
        <v>0.77777777777777779</v>
      </c>
      <c r="AL187" s="50">
        <f>VLOOKUP($U187,AvgGoalStats!$A$3:$AE$998,29,FALSE)</f>
        <v>0.72222222222222221</v>
      </c>
      <c r="AM187" s="50">
        <f>VLOOKUP($U187,AvgGoalStats!$A$3:$AE$998,31,FALSE)</f>
        <v>1.1111111111111112</v>
      </c>
    </row>
    <row r="188" spans="1:39" hidden="1" x14ac:dyDescent="0.3">
      <c r="A188" s="51">
        <f>VLOOKUP($S188,AvgGoalStats!$A$3:$AE$998,5,FALSE)</f>
        <v>3.4705882352941178</v>
      </c>
      <c r="B188" s="50">
        <f>VLOOKUP($S188,AvgGoalStats!$A$3:$AE$998,6,FALSE)</f>
        <v>3.1111111111111112</v>
      </c>
      <c r="C188" s="50">
        <f>VLOOKUP($S188,AvgGoalStats!$A$3:$AE$998,8,FALSE)</f>
        <v>1.7058823529411764</v>
      </c>
      <c r="D188" s="50">
        <f>VLOOKUP($S188,AvgGoalStats!$A$3:$AE$998,9,FALSE)</f>
        <v>1.6666666666666667</v>
      </c>
      <c r="E188" s="50">
        <f>VLOOKUP($S188,AvgGoalStats!$A$3:$AE$998,11,FALSE)</f>
        <v>1.7647058823529411</v>
      </c>
      <c r="F188" s="50">
        <f>VLOOKUP($S188,AvgGoalStats!$A$3:$AE$998,12,FALSE)</f>
        <v>1.4444444444444444</v>
      </c>
      <c r="G188" s="50">
        <f>VLOOKUP($S188,AvgGoalStats!$A$3:$AE$998,14,FALSE)</f>
        <v>1.2941176470588236</v>
      </c>
      <c r="H188" s="50">
        <f>VLOOKUP($S188,AvgGoalStats!$A$3:$AE$998,15,FALSE)</f>
        <v>1.1111111111111112</v>
      </c>
      <c r="I188" s="50">
        <f>VLOOKUP($S188,AvgGoalStats!$A$3:$AE$998,17,FALSE)</f>
        <v>0.52941176470588236</v>
      </c>
      <c r="J188" s="50">
        <f>VLOOKUP($S188,AvgGoalStats!$A$3:$AE$998,18,FALSE)</f>
        <v>0.66666666666666663</v>
      </c>
      <c r="K188" s="50">
        <f>VLOOKUP($S188,AvgGoalStats!$A$3:$AE$998,20,FALSE)</f>
        <v>0.76470588235294112</v>
      </c>
      <c r="L188" s="50">
        <f>VLOOKUP($S188,AvgGoalStats!$A$3:$AE$998,21,FALSE)</f>
        <v>0.44444444444444442</v>
      </c>
      <c r="M188" s="50">
        <f>VLOOKUP($S188,AvgGoalStats!$A$3:$AE$998,23,FALSE)</f>
        <v>2.1764705882352939</v>
      </c>
      <c r="N188" s="50">
        <f>VLOOKUP($S188,AvgGoalStats!$A$3:$AE$998,24,FALSE)</f>
        <v>2</v>
      </c>
      <c r="O188" s="50">
        <f>VLOOKUP($S188,AvgGoalStats!$A$3:$AE$998,26,FALSE)</f>
        <v>1.1764705882352942</v>
      </c>
      <c r="P188" s="50">
        <f>VLOOKUP($S188,AvgGoalStats!$A$3:$AE$998,27,FALSE)</f>
        <v>1</v>
      </c>
      <c r="Q188" s="50">
        <f>VLOOKUP($S188,AvgGoalStats!$A$3:$AE$998,29,FALSE)</f>
        <v>1</v>
      </c>
      <c r="R188" s="50">
        <f>VLOOKUP($S188,AvgGoalStats!$A$3:$AE$998,30,FALSE)</f>
        <v>1</v>
      </c>
      <c r="S188" s="53" t="str">
        <f>Fixtures!A188</f>
        <v>Fortuna Sittard</v>
      </c>
      <c r="T188" s="54">
        <f>Fixtures!D188</f>
        <v>43492</v>
      </c>
      <c r="U188" s="53" t="str">
        <f>Fixtures!B188</f>
        <v>Vitesse</v>
      </c>
      <c r="V188" s="51">
        <f>VLOOKUP($U188,AvgGoalStats!$A$3:$AE$998,5,FALSE)</f>
        <v>2.9444444444444446</v>
      </c>
      <c r="W188" s="50">
        <f>VLOOKUP($U188,AvgGoalStats!$A$3:$AE$998,7,FALSE)</f>
        <v>2.3333333333333335</v>
      </c>
      <c r="X188" s="50">
        <f>VLOOKUP($U188,AvgGoalStats!$A$3:$AE$998,8,FALSE)</f>
        <v>1.6666666666666667</v>
      </c>
      <c r="Y188" s="50">
        <f>VLOOKUP($U188,AvgGoalStats!$A$3:$AE$998,10,FALSE)</f>
        <v>1.1111111111111112</v>
      </c>
      <c r="Z188" s="50">
        <f>VLOOKUP($U188,AvgGoalStats!$A$3:$AE$998,11,FALSE)</f>
        <v>1.2777777777777777</v>
      </c>
      <c r="AA188" s="50">
        <f>VLOOKUP($U188,AvgGoalStats!$A$3:$AE$998,13,FALSE)</f>
        <v>1.2222222222222223</v>
      </c>
      <c r="AB188" s="50">
        <f>VLOOKUP($U188,AvgGoalStats!$A$3:$AE$998,14,FALSE)</f>
        <v>1.4444444444444444</v>
      </c>
      <c r="AC188" s="50">
        <f>VLOOKUP($U188,AvgGoalStats!$A$3:$AE$998,16,FALSE)</f>
        <v>1.2222222222222223</v>
      </c>
      <c r="AD188" s="50">
        <f>VLOOKUP($U188,AvgGoalStats!$A$3:$AE$998,17,FALSE)</f>
        <v>0.94444444444444442</v>
      </c>
      <c r="AE188" s="50">
        <f>VLOOKUP($U188,AvgGoalStats!$A$3:$AE$998,19,FALSE)</f>
        <v>0.77777777777777779</v>
      </c>
      <c r="AF188" s="50">
        <f>VLOOKUP($U188,AvgGoalStats!$A$3:$AE$998,20,FALSE)</f>
        <v>0.5</v>
      </c>
      <c r="AG188" s="50">
        <f>VLOOKUP($U188,AvgGoalStats!$A$3:$AE$998,22,FALSE)</f>
        <v>0.44444444444444442</v>
      </c>
      <c r="AH188" s="50">
        <f>VLOOKUP($U188,AvgGoalStats!$A$3:$AE$998,23,FALSE)</f>
        <v>1.5</v>
      </c>
      <c r="AI188" s="50">
        <f>VLOOKUP($U188,AvgGoalStats!$A$3:$AE$998,25,FALSE)</f>
        <v>1.1111111111111112</v>
      </c>
      <c r="AJ188" s="50">
        <f>VLOOKUP($U188,AvgGoalStats!$A$3:$AE$998,26,FALSE)</f>
        <v>0.72222222222222221</v>
      </c>
      <c r="AK188" s="50">
        <f>VLOOKUP($U188,AvgGoalStats!$A$3:$AE$998,28,FALSE)</f>
        <v>0.33333333333333331</v>
      </c>
      <c r="AL188" s="50">
        <f>VLOOKUP($U188,AvgGoalStats!$A$3:$AE$998,29,FALSE)</f>
        <v>0.77777777777777779</v>
      </c>
      <c r="AM188" s="50">
        <f>VLOOKUP($U188,AvgGoalStats!$A$3:$AE$998,31,FALSE)</f>
        <v>0.77777777777777779</v>
      </c>
    </row>
    <row r="189" spans="1:39" hidden="1" x14ac:dyDescent="0.3">
      <c r="A189" s="51">
        <f>VLOOKUP($S189,AvgGoalStats!$A$3:$AE$998,5,FALSE)</f>
        <v>3.1111111111111112</v>
      </c>
      <c r="B189" s="50">
        <f>VLOOKUP($S189,AvgGoalStats!$A$3:$AE$998,6,FALSE)</f>
        <v>3.2222222222222223</v>
      </c>
      <c r="C189" s="50">
        <f>VLOOKUP($S189,AvgGoalStats!$A$3:$AE$998,8,FALSE)</f>
        <v>1.6666666666666667</v>
      </c>
      <c r="D189" s="50">
        <f>VLOOKUP($S189,AvgGoalStats!$A$3:$AE$998,9,FALSE)</f>
        <v>2.2222222222222223</v>
      </c>
      <c r="E189" s="50">
        <f>VLOOKUP($S189,AvgGoalStats!$A$3:$AE$998,11,FALSE)</f>
        <v>1.4444444444444444</v>
      </c>
      <c r="F189" s="50">
        <f>VLOOKUP($S189,AvgGoalStats!$A$3:$AE$998,12,FALSE)</f>
        <v>1</v>
      </c>
      <c r="G189" s="50">
        <f>VLOOKUP($S189,AvgGoalStats!$A$3:$AE$998,14,FALSE)</f>
        <v>1.3888888888888888</v>
      </c>
      <c r="H189" s="50">
        <f>VLOOKUP($S189,AvgGoalStats!$A$3:$AE$998,15,FALSE)</f>
        <v>1.6666666666666667</v>
      </c>
      <c r="I189" s="50">
        <f>VLOOKUP($S189,AvgGoalStats!$A$3:$AE$998,17,FALSE)</f>
        <v>0.94444444444444442</v>
      </c>
      <c r="J189" s="50">
        <f>VLOOKUP($S189,AvgGoalStats!$A$3:$AE$998,18,FALSE)</f>
        <v>1.4444444444444444</v>
      </c>
      <c r="K189" s="50">
        <f>VLOOKUP($S189,AvgGoalStats!$A$3:$AE$998,20,FALSE)</f>
        <v>0.44444444444444442</v>
      </c>
      <c r="L189" s="50">
        <f>VLOOKUP($S189,AvgGoalStats!$A$3:$AE$998,21,FALSE)</f>
        <v>0.22222222222222221</v>
      </c>
      <c r="M189" s="50">
        <f>VLOOKUP($S189,AvgGoalStats!$A$3:$AE$998,23,FALSE)</f>
        <v>1.7222222222222223</v>
      </c>
      <c r="N189" s="50">
        <f>VLOOKUP($S189,AvgGoalStats!$A$3:$AE$998,24,FALSE)</f>
        <v>1.5555555555555556</v>
      </c>
      <c r="O189" s="50">
        <f>VLOOKUP($S189,AvgGoalStats!$A$3:$AE$998,26,FALSE)</f>
        <v>0.72222222222222221</v>
      </c>
      <c r="P189" s="50">
        <f>VLOOKUP($S189,AvgGoalStats!$A$3:$AE$998,27,FALSE)</f>
        <v>0.77777777777777779</v>
      </c>
      <c r="Q189" s="50">
        <f>VLOOKUP($S189,AvgGoalStats!$A$3:$AE$998,29,FALSE)</f>
        <v>1</v>
      </c>
      <c r="R189" s="50">
        <f>VLOOKUP($S189,AvgGoalStats!$A$3:$AE$998,30,FALSE)</f>
        <v>0.77777777777777779</v>
      </c>
      <c r="S189" s="53" t="str">
        <f>Fixtures!A189</f>
        <v>Utrecht</v>
      </c>
      <c r="T189" s="54">
        <f>Fixtures!D189</f>
        <v>43492</v>
      </c>
      <c r="U189" s="53" t="str">
        <f>Fixtures!B189</f>
        <v>Willem II</v>
      </c>
      <c r="V189" s="51">
        <f>VLOOKUP($U189,AvgGoalStats!$A$3:$AE$998,5,FALSE)</f>
        <v>3.5294117647058822</v>
      </c>
      <c r="W189" s="50">
        <f>VLOOKUP($U189,AvgGoalStats!$A$3:$AE$998,7,FALSE)</f>
        <v>3.7777777777777777</v>
      </c>
      <c r="X189" s="50">
        <f>VLOOKUP($U189,AvgGoalStats!$A$3:$AE$998,8,FALSE)</f>
        <v>1.5294117647058822</v>
      </c>
      <c r="Y189" s="50">
        <f>VLOOKUP($U189,AvgGoalStats!$A$3:$AE$998,10,FALSE)</f>
        <v>1.7777777777777777</v>
      </c>
      <c r="Z189" s="50">
        <f>VLOOKUP($U189,AvgGoalStats!$A$3:$AE$998,11,FALSE)</f>
        <v>2</v>
      </c>
      <c r="AA189" s="50">
        <f>VLOOKUP($U189,AvgGoalStats!$A$3:$AE$998,13,FALSE)</f>
        <v>2</v>
      </c>
      <c r="AB189" s="50">
        <f>VLOOKUP($U189,AvgGoalStats!$A$3:$AE$998,14,FALSE)</f>
        <v>1.8823529411764706</v>
      </c>
      <c r="AC189" s="50">
        <f>VLOOKUP($U189,AvgGoalStats!$A$3:$AE$998,16,FALSE)</f>
        <v>2.2222222222222223</v>
      </c>
      <c r="AD189" s="50">
        <f>VLOOKUP($U189,AvgGoalStats!$A$3:$AE$998,17,FALSE)</f>
        <v>0.82352941176470584</v>
      </c>
      <c r="AE189" s="50">
        <f>VLOOKUP($U189,AvgGoalStats!$A$3:$AE$998,19,FALSE)</f>
        <v>1.1111111111111112</v>
      </c>
      <c r="AF189" s="50">
        <f>VLOOKUP($U189,AvgGoalStats!$A$3:$AE$998,20,FALSE)</f>
        <v>1.0588235294117647</v>
      </c>
      <c r="AG189" s="50">
        <f>VLOOKUP($U189,AvgGoalStats!$A$3:$AE$998,22,FALSE)</f>
        <v>1.1111111111111112</v>
      </c>
      <c r="AH189" s="50">
        <f>VLOOKUP($U189,AvgGoalStats!$A$3:$AE$998,23,FALSE)</f>
        <v>1.6470588235294117</v>
      </c>
      <c r="AI189" s="50">
        <f>VLOOKUP($U189,AvgGoalStats!$A$3:$AE$998,25,FALSE)</f>
        <v>1.5555555555555556</v>
      </c>
      <c r="AJ189" s="50">
        <f>VLOOKUP($U189,AvgGoalStats!$A$3:$AE$998,26,FALSE)</f>
        <v>0.70588235294117652</v>
      </c>
      <c r="AK189" s="50">
        <f>VLOOKUP($U189,AvgGoalStats!$A$3:$AE$998,28,FALSE)</f>
        <v>0.66666666666666663</v>
      </c>
      <c r="AL189" s="50">
        <f>VLOOKUP($U189,AvgGoalStats!$A$3:$AE$998,29,FALSE)</f>
        <v>0.94117647058823528</v>
      </c>
      <c r="AM189" s="50">
        <f>VLOOKUP($U189,AvgGoalStats!$A$3:$AE$998,31,FALSE)</f>
        <v>0.88888888888888884</v>
      </c>
    </row>
    <row r="190" spans="1:39" hidden="1" x14ac:dyDescent="0.3">
      <c r="A190" s="51">
        <f>VLOOKUP($S190,AvgGoalStats!$A$3:$AE$998,5,FALSE)</f>
        <v>3.2777777777777777</v>
      </c>
      <c r="B190" s="50">
        <f>VLOOKUP($S190,AvgGoalStats!$A$3:$AE$998,6,FALSE)</f>
        <v>3</v>
      </c>
      <c r="C190" s="50">
        <f>VLOOKUP($S190,AvgGoalStats!$A$3:$AE$998,8,FALSE)</f>
        <v>2</v>
      </c>
      <c r="D190" s="50">
        <f>VLOOKUP($S190,AvgGoalStats!$A$3:$AE$998,9,FALSE)</f>
        <v>2.2222222222222223</v>
      </c>
      <c r="E190" s="50">
        <f>VLOOKUP($S190,AvgGoalStats!$A$3:$AE$998,11,FALSE)</f>
        <v>1.2777777777777777</v>
      </c>
      <c r="F190" s="50">
        <f>VLOOKUP($S190,AvgGoalStats!$A$3:$AE$998,12,FALSE)</f>
        <v>0.77777777777777779</v>
      </c>
      <c r="G190" s="50">
        <f>VLOOKUP($S190,AvgGoalStats!$A$3:$AE$998,14,FALSE)</f>
        <v>1.2777777777777777</v>
      </c>
      <c r="H190" s="50">
        <f>VLOOKUP($S190,AvgGoalStats!$A$3:$AE$998,15,FALSE)</f>
        <v>1.2222222222222223</v>
      </c>
      <c r="I190" s="50">
        <f>VLOOKUP($S190,AvgGoalStats!$A$3:$AE$998,17,FALSE)</f>
        <v>0.83333333333333337</v>
      </c>
      <c r="J190" s="50">
        <f>VLOOKUP($S190,AvgGoalStats!$A$3:$AE$998,18,FALSE)</f>
        <v>1</v>
      </c>
      <c r="K190" s="50">
        <f>VLOOKUP($S190,AvgGoalStats!$A$3:$AE$998,20,FALSE)</f>
        <v>0.44444444444444442</v>
      </c>
      <c r="L190" s="50">
        <f>VLOOKUP($S190,AvgGoalStats!$A$3:$AE$998,21,FALSE)</f>
        <v>0.22222222222222221</v>
      </c>
      <c r="M190" s="50">
        <f>VLOOKUP($S190,AvgGoalStats!$A$3:$AE$998,23,FALSE)</f>
        <v>2</v>
      </c>
      <c r="N190" s="50">
        <f>VLOOKUP($S190,AvgGoalStats!$A$3:$AE$998,24,FALSE)</f>
        <v>1.7777777777777777</v>
      </c>
      <c r="O190" s="50">
        <f>VLOOKUP($S190,AvgGoalStats!$A$3:$AE$998,26,FALSE)</f>
        <v>1.1666666666666667</v>
      </c>
      <c r="P190" s="50">
        <f>VLOOKUP($S190,AvgGoalStats!$A$3:$AE$998,27,FALSE)</f>
        <v>1.2222222222222223</v>
      </c>
      <c r="Q190" s="50">
        <f>VLOOKUP($S190,AvgGoalStats!$A$3:$AE$998,29,FALSE)</f>
        <v>0.83333333333333337</v>
      </c>
      <c r="R190" s="50">
        <f>VLOOKUP($S190,AvgGoalStats!$A$3:$AE$998,30,FALSE)</f>
        <v>0.55555555555555558</v>
      </c>
      <c r="S190" s="53" t="str">
        <f>Fixtures!A190</f>
        <v>Feyenoord</v>
      </c>
      <c r="T190" s="54">
        <f>Fixtures!D190</f>
        <v>43492</v>
      </c>
      <c r="U190" s="53" t="str">
        <f>Fixtures!B190</f>
        <v>Ajax</v>
      </c>
      <c r="V190" s="51">
        <f>VLOOKUP($U190,AvgGoalStats!$A$3:$AE$998,5,FALSE)</f>
        <v>4</v>
      </c>
      <c r="W190" s="50">
        <f>VLOOKUP($U190,AvgGoalStats!$A$3:$AE$998,7,FALSE)</f>
        <v>3.7777777777777777</v>
      </c>
      <c r="X190" s="50">
        <f>VLOOKUP($U190,AvgGoalStats!$A$3:$AE$998,8,FALSE)</f>
        <v>3.5294117647058822</v>
      </c>
      <c r="Y190" s="50">
        <f>VLOOKUP($U190,AvgGoalStats!$A$3:$AE$998,10,FALSE)</f>
        <v>3.1111111111111112</v>
      </c>
      <c r="Z190" s="50">
        <f>VLOOKUP($U190,AvgGoalStats!$A$3:$AE$998,11,FALSE)</f>
        <v>0.47058823529411764</v>
      </c>
      <c r="AA190" s="50">
        <f>VLOOKUP($U190,AvgGoalStats!$A$3:$AE$998,13,FALSE)</f>
        <v>0.66666666666666663</v>
      </c>
      <c r="AB190" s="50">
        <f>VLOOKUP($U190,AvgGoalStats!$A$3:$AE$998,14,FALSE)</f>
        <v>1.7647058823529411</v>
      </c>
      <c r="AC190" s="50">
        <f>VLOOKUP($U190,AvgGoalStats!$A$3:$AE$998,16,FALSE)</f>
        <v>1.6666666666666667</v>
      </c>
      <c r="AD190" s="50">
        <f>VLOOKUP($U190,AvgGoalStats!$A$3:$AE$998,17,FALSE)</f>
        <v>1.4705882352941178</v>
      </c>
      <c r="AE190" s="50">
        <f>VLOOKUP($U190,AvgGoalStats!$A$3:$AE$998,19,FALSE)</f>
        <v>1.2222222222222223</v>
      </c>
      <c r="AF190" s="50">
        <f>VLOOKUP($U190,AvgGoalStats!$A$3:$AE$998,20,FALSE)</f>
        <v>0.29411764705882354</v>
      </c>
      <c r="AG190" s="50">
        <f>VLOOKUP($U190,AvgGoalStats!$A$3:$AE$998,22,FALSE)</f>
        <v>0.44444444444444442</v>
      </c>
      <c r="AH190" s="50">
        <f>VLOOKUP($U190,AvgGoalStats!$A$3:$AE$998,23,FALSE)</f>
        <v>2.2352941176470589</v>
      </c>
      <c r="AI190" s="50">
        <f>VLOOKUP($U190,AvgGoalStats!$A$3:$AE$998,25,FALSE)</f>
        <v>2.1111111111111112</v>
      </c>
      <c r="AJ190" s="50">
        <f>VLOOKUP($U190,AvgGoalStats!$A$3:$AE$998,26,FALSE)</f>
        <v>2.0588235294117645</v>
      </c>
      <c r="AK190" s="50">
        <f>VLOOKUP($U190,AvgGoalStats!$A$3:$AE$998,28,FALSE)</f>
        <v>1.8888888888888888</v>
      </c>
      <c r="AL190" s="50">
        <f>VLOOKUP($U190,AvgGoalStats!$A$3:$AE$998,29,FALSE)</f>
        <v>0.17647058823529413</v>
      </c>
      <c r="AM190" s="50">
        <f>VLOOKUP($U190,AvgGoalStats!$A$3:$AE$998,31,FALSE)</f>
        <v>0.22222222222222221</v>
      </c>
    </row>
    <row r="191" spans="1:39" hidden="1" x14ac:dyDescent="0.3">
      <c r="A191" s="51">
        <f>VLOOKUP($S191,AvgGoalStats!$A$3:$AE$998,5,FALSE)</f>
        <v>2.3684210526315788</v>
      </c>
      <c r="B191" s="50">
        <f>VLOOKUP($S191,AvgGoalStats!$A$3:$AE$998,6,FALSE)</f>
        <v>2.2999999999999998</v>
      </c>
      <c r="C191" s="50">
        <f>VLOOKUP($S191,AvgGoalStats!$A$3:$AE$998,8,FALSE)</f>
        <v>1.0526315789473684</v>
      </c>
      <c r="D191" s="50">
        <f>VLOOKUP($S191,AvgGoalStats!$A$3:$AE$998,9,FALSE)</f>
        <v>1.1000000000000001</v>
      </c>
      <c r="E191" s="50">
        <f>VLOOKUP($S191,AvgGoalStats!$A$3:$AE$998,11,FALSE)</f>
        <v>1.3157894736842106</v>
      </c>
      <c r="F191" s="50">
        <f>VLOOKUP($S191,AvgGoalStats!$A$3:$AE$998,12,FALSE)</f>
        <v>1.2</v>
      </c>
      <c r="G191" s="50">
        <f>VLOOKUP($S191,AvgGoalStats!$A$3:$AE$998,14,FALSE)</f>
        <v>0.94736842105263153</v>
      </c>
      <c r="H191" s="50">
        <f>VLOOKUP($S191,AvgGoalStats!$A$3:$AE$998,15,FALSE)</f>
        <v>0.7</v>
      </c>
      <c r="I191" s="50">
        <f>VLOOKUP($S191,AvgGoalStats!$A$3:$AE$998,17,FALSE)</f>
        <v>0.57894736842105265</v>
      </c>
      <c r="J191" s="50">
        <f>VLOOKUP($S191,AvgGoalStats!$A$3:$AE$998,18,FALSE)</f>
        <v>0.5</v>
      </c>
      <c r="K191" s="50">
        <f>VLOOKUP($S191,AvgGoalStats!$A$3:$AE$998,20,FALSE)</f>
        <v>0.36842105263157893</v>
      </c>
      <c r="L191" s="50">
        <f>VLOOKUP($S191,AvgGoalStats!$A$3:$AE$998,21,FALSE)</f>
        <v>0.2</v>
      </c>
      <c r="M191" s="50">
        <f>VLOOKUP($S191,AvgGoalStats!$A$3:$AE$998,23,FALSE)</f>
        <v>1.4210526315789473</v>
      </c>
      <c r="N191" s="50">
        <f>VLOOKUP($S191,AvgGoalStats!$A$3:$AE$998,24,FALSE)</f>
        <v>1.6</v>
      </c>
      <c r="O191" s="50">
        <f>VLOOKUP($S191,AvgGoalStats!$A$3:$AE$998,26,FALSE)</f>
        <v>0.47368421052631576</v>
      </c>
      <c r="P191" s="50">
        <f>VLOOKUP($S191,AvgGoalStats!$A$3:$AE$998,27,FALSE)</f>
        <v>0.6</v>
      </c>
      <c r="Q191" s="50">
        <f>VLOOKUP($S191,AvgGoalStats!$A$3:$AE$998,29,FALSE)</f>
        <v>0.94736842105263153</v>
      </c>
      <c r="R191" s="50">
        <f>VLOOKUP($S191,AvgGoalStats!$A$3:$AE$998,30,FALSE)</f>
        <v>1</v>
      </c>
      <c r="S191" s="53" t="str">
        <f>Fixtures!A191</f>
        <v>Athletic Club</v>
      </c>
      <c r="T191" s="54">
        <f>Fixtures!D191</f>
        <v>43492</v>
      </c>
      <c r="U191" s="53" t="str">
        <f>Fixtures!B191</f>
        <v>Real Betis</v>
      </c>
      <c r="V191" s="51">
        <f>VLOOKUP($U191,AvgGoalStats!$A$3:$AE$998,5,FALSE)</f>
        <v>2.3684210526315788</v>
      </c>
      <c r="W191" s="50">
        <f>VLOOKUP($U191,AvgGoalStats!$A$3:$AE$998,7,FALSE)</f>
        <v>2.3333333333333335</v>
      </c>
      <c r="X191" s="50">
        <f>VLOOKUP($U191,AvgGoalStats!$A$3:$AE$998,8,FALSE)</f>
        <v>1.1578947368421053</v>
      </c>
      <c r="Y191" s="50">
        <f>VLOOKUP($U191,AvgGoalStats!$A$3:$AE$998,10,FALSE)</f>
        <v>1.1111111111111112</v>
      </c>
      <c r="Z191" s="50">
        <f>VLOOKUP($U191,AvgGoalStats!$A$3:$AE$998,11,FALSE)</f>
        <v>1.2105263157894737</v>
      </c>
      <c r="AA191" s="50">
        <f>VLOOKUP($U191,AvgGoalStats!$A$3:$AE$998,13,FALSE)</f>
        <v>1.2222222222222223</v>
      </c>
      <c r="AB191" s="50">
        <f>VLOOKUP($U191,AvgGoalStats!$A$3:$AE$998,14,FALSE)</f>
        <v>0.63157894736842102</v>
      </c>
      <c r="AC191" s="50">
        <f>VLOOKUP($U191,AvgGoalStats!$A$3:$AE$998,16,FALSE)</f>
        <v>0.44444444444444442</v>
      </c>
      <c r="AD191" s="50">
        <f>VLOOKUP($U191,AvgGoalStats!$A$3:$AE$998,17,FALSE)</f>
        <v>0.31578947368421051</v>
      </c>
      <c r="AE191" s="50">
        <f>VLOOKUP($U191,AvgGoalStats!$A$3:$AE$998,19,FALSE)</f>
        <v>0.33333333333333331</v>
      </c>
      <c r="AF191" s="50">
        <f>VLOOKUP($U191,AvgGoalStats!$A$3:$AE$998,20,FALSE)</f>
        <v>0.31578947368421051</v>
      </c>
      <c r="AG191" s="50">
        <f>VLOOKUP($U191,AvgGoalStats!$A$3:$AE$998,22,FALSE)</f>
        <v>0.1111111111111111</v>
      </c>
      <c r="AH191" s="50">
        <f>VLOOKUP($U191,AvgGoalStats!$A$3:$AE$998,23,FALSE)</f>
        <v>1.736842105263158</v>
      </c>
      <c r="AI191" s="50">
        <f>VLOOKUP($U191,AvgGoalStats!$A$3:$AE$998,25,FALSE)</f>
        <v>1.8888888888888888</v>
      </c>
      <c r="AJ191" s="50">
        <f>VLOOKUP($U191,AvgGoalStats!$A$3:$AE$998,26,FALSE)</f>
        <v>0.84210526315789469</v>
      </c>
      <c r="AK191" s="50">
        <f>VLOOKUP($U191,AvgGoalStats!$A$3:$AE$998,28,FALSE)</f>
        <v>0.77777777777777779</v>
      </c>
      <c r="AL191" s="50">
        <f>VLOOKUP($U191,AvgGoalStats!$A$3:$AE$998,29,FALSE)</f>
        <v>0.89473684210526316</v>
      </c>
      <c r="AM191" s="50">
        <f>VLOOKUP($U191,AvgGoalStats!$A$3:$AE$998,31,FALSE)</f>
        <v>1.1111111111111112</v>
      </c>
    </row>
    <row r="192" spans="1:39" hidden="1" x14ac:dyDescent="0.3">
      <c r="A192" s="51">
        <f>VLOOKUP($S192,AvgGoalStats!$A$3:$AE$998,5,FALSE)</f>
        <v>2.5263157894736841</v>
      </c>
      <c r="B192" s="50">
        <f>VLOOKUP($S192,AvgGoalStats!$A$3:$AE$998,6,FALSE)</f>
        <v>2.4444444444444446</v>
      </c>
      <c r="C192" s="50">
        <f>VLOOKUP($S192,AvgGoalStats!$A$3:$AE$998,8,FALSE)</f>
        <v>1.1052631578947369</v>
      </c>
      <c r="D192" s="50">
        <f>VLOOKUP($S192,AvgGoalStats!$A$3:$AE$998,9,FALSE)</f>
        <v>1.2222222222222223</v>
      </c>
      <c r="E192" s="50">
        <f>VLOOKUP($S192,AvgGoalStats!$A$3:$AE$998,11,FALSE)</f>
        <v>1.4210526315789473</v>
      </c>
      <c r="F192" s="50">
        <f>VLOOKUP($S192,AvgGoalStats!$A$3:$AE$998,12,FALSE)</f>
        <v>1.2222222222222223</v>
      </c>
      <c r="G192" s="50">
        <f>VLOOKUP($S192,AvgGoalStats!$A$3:$AE$998,14,FALSE)</f>
        <v>1.263157894736842</v>
      </c>
      <c r="H192" s="50">
        <f>VLOOKUP($S192,AvgGoalStats!$A$3:$AE$998,15,FALSE)</f>
        <v>1.2222222222222223</v>
      </c>
      <c r="I192" s="50">
        <f>VLOOKUP($S192,AvgGoalStats!$A$3:$AE$998,17,FALSE)</f>
        <v>0.68421052631578949</v>
      </c>
      <c r="J192" s="50">
        <f>VLOOKUP($S192,AvgGoalStats!$A$3:$AE$998,18,FALSE)</f>
        <v>0.44444444444444442</v>
      </c>
      <c r="K192" s="50">
        <f>VLOOKUP($S192,AvgGoalStats!$A$3:$AE$998,20,FALSE)</f>
        <v>0.57894736842105265</v>
      </c>
      <c r="L192" s="50">
        <f>VLOOKUP($S192,AvgGoalStats!$A$3:$AE$998,21,FALSE)</f>
        <v>0.77777777777777779</v>
      </c>
      <c r="M192" s="50">
        <f>VLOOKUP($S192,AvgGoalStats!$A$3:$AE$998,23,FALSE)</f>
        <v>1.263157894736842</v>
      </c>
      <c r="N192" s="50">
        <f>VLOOKUP($S192,AvgGoalStats!$A$3:$AE$998,24,FALSE)</f>
        <v>1.2222222222222223</v>
      </c>
      <c r="O192" s="50">
        <f>VLOOKUP($S192,AvgGoalStats!$A$3:$AE$998,26,FALSE)</f>
        <v>0.42105263157894735</v>
      </c>
      <c r="P192" s="50">
        <f>VLOOKUP($S192,AvgGoalStats!$A$3:$AE$998,27,FALSE)</f>
        <v>0.77777777777777779</v>
      </c>
      <c r="Q192" s="50">
        <f>VLOOKUP($S192,AvgGoalStats!$A$3:$AE$998,29,FALSE)</f>
        <v>0.84210526315789469</v>
      </c>
      <c r="R192" s="50">
        <f>VLOOKUP($S192,AvgGoalStats!$A$3:$AE$998,30,FALSE)</f>
        <v>0.44444444444444442</v>
      </c>
      <c r="S192" s="53" t="str">
        <f>Fixtures!A192</f>
        <v>Espanyol</v>
      </c>
      <c r="T192" s="54">
        <f>Fixtures!D192</f>
        <v>43492</v>
      </c>
      <c r="U192" s="53" t="str">
        <f>Fixtures!B192</f>
        <v>Real Madrid</v>
      </c>
      <c r="V192" s="51">
        <f>VLOOKUP($U192,AvgGoalStats!$A$3:$AE$998,5,FALSE)</f>
        <v>2.7</v>
      </c>
      <c r="W192" s="50">
        <f>VLOOKUP($U192,AvgGoalStats!$A$3:$AE$998,7,FALSE)</f>
        <v>3.4</v>
      </c>
      <c r="X192" s="50">
        <f>VLOOKUP($U192,AvgGoalStats!$A$3:$AE$998,8,FALSE)</f>
        <v>1.5</v>
      </c>
      <c r="Y192" s="50">
        <f>VLOOKUP($U192,AvgGoalStats!$A$3:$AE$998,10,FALSE)</f>
        <v>1.5</v>
      </c>
      <c r="Z192" s="50">
        <f>VLOOKUP($U192,AvgGoalStats!$A$3:$AE$998,11,FALSE)</f>
        <v>1.2</v>
      </c>
      <c r="AA192" s="50">
        <f>VLOOKUP($U192,AvgGoalStats!$A$3:$AE$998,13,FALSE)</f>
        <v>1.9</v>
      </c>
      <c r="AB192" s="50">
        <f>VLOOKUP($U192,AvgGoalStats!$A$3:$AE$998,14,FALSE)</f>
        <v>1.2</v>
      </c>
      <c r="AC192" s="50">
        <f>VLOOKUP($U192,AvgGoalStats!$A$3:$AE$998,16,FALSE)</f>
        <v>1.5</v>
      </c>
      <c r="AD192" s="50">
        <f>VLOOKUP($U192,AvgGoalStats!$A$3:$AE$998,17,FALSE)</f>
        <v>0.55000000000000004</v>
      </c>
      <c r="AE192" s="50">
        <f>VLOOKUP($U192,AvgGoalStats!$A$3:$AE$998,19,FALSE)</f>
        <v>0.6</v>
      </c>
      <c r="AF192" s="50">
        <f>VLOOKUP($U192,AvgGoalStats!$A$3:$AE$998,20,FALSE)</f>
        <v>0.65</v>
      </c>
      <c r="AG192" s="50">
        <f>VLOOKUP($U192,AvgGoalStats!$A$3:$AE$998,22,FALSE)</f>
        <v>0.9</v>
      </c>
      <c r="AH192" s="50">
        <f>VLOOKUP($U192,AvgGoalStats!$A$3:$AE$998,23,FALSE)</f>
        <v>1.5</v>
      </c>
      <c r="AI192" s="50">
        <f>VLOOKUP($U192,AvgGoalStats!$A$3:$AE$998,25,FALSE)</f>
        <v>1.9</v>
      </c>
      <c r="AJ192" s="50">
        <f>VLOOKUP($U192,AvgGoalStats!$A$3:$AE$998,26,FALSE)</f>
        <v>0.95</v>
      </c>
      <c r="AK192" s="50">
        <f>VLOOKUP($U192,AvgGoalStats!$A$3:$AE$998,28,FALSE)</f>
        <v>0.9</v>
      </c>
      <c r="AL192" s="50">
        <f>VLOOKUP($U192,AvgGoalStats!$A$3:$AE$998,29,FALSE)</f>
        <v>0.55000000000000004</v>
      </c>
      <c r="AM192" s="50">
        <f>VLOOKUP($U192,AvgGoalStats!$A$3:$AE$998,31,FALSE)</f>
        <v>1</v>
      </c>
    </row>
    <row r="193" spans="1:39" hidden="1" x14ac:dyDescent="0.3">
      <c r="A193" s="51">
        <f>VLOOKUP($S193,AvgGoalStats!$A$3:$AE$998,5,FALSE)</f>
        <v>2.3157894736842106</v>
      </c>
      <c r="B193" s="50">
        <f>VLOOKUP($S193,AvgGoalStats!$A$3:$AE$998,6,FALSE)</f>
        <v>2.5</v>
      </c>
      <c r="C193" s="50">
        <f>VLOOKUP($S193,AvgGoalStats!$A$3:$AE$998,8,FALSE)</f>
        <v>1.1052631578947369</v>
      </c>
      <c r="D193" s="50">
        <f>VLOOKUP($S193,AvgGoalStats!$A$3:$AE$998,9,FALSE)</f>
        <v>1.1000000000000001</v>
      </c>
      <c r="E193" s="50">
        <f>VLOOKUP($S193,AvgGoalStats!$A$3:$AE$998,11,FALSE)</f>
        <v>1.2105263157894737</v>
      </c>
      <c r="F193" s="50">
        <f>VLOOKUP($S193,AvgGoalStats!$A$3:$AE$998,12,FALSE)</f>
        <v>1.4</v>
      </c>
      <c r="G193" s="50">
        <f>VLOOKUP($S193,AvgGoalStats!$A$3:$AE$998,14,FALSE)</f>
        <v>1</v>
      </c>
      <c r="H193" s="50">
        <f>VLOOKUP($S193,AvgGoalStats!$A$3:$AE$998,15,FALSE)</f>
        <v>1.3</v>
      </c>
      <c r="I193" s="50">
        <f>VLOOKUP($S193,AvgGoalStats!$A$3:$AE$998,17,FALSE)</f>
        <v>0.73684210526315785</v>
      </c>
      <c r="J193" s="50">
        <f>VLOOKUP($S193,AvgGoalStats!$A$3:$AE$998,18,FALSE)</f>
        <v>0.9</v>
      </c>
      <c r="K193" s="50">
        <f>VLOOKUP($S193,AvgGoalStats!$A$3:$AE$998,20,FALSE)</f>
        <v>0.26315789473684209</v>
      </c>
      <c r="L193" s="50">
        <f>VLOOKUP($S193,AvgGoalStats!$A$3:$AE$998,21,FALSE)</f>
        <v>0.4</v>
      </c>
      <c r="M193" s="50">
        <f>VLOOKUP($S193,AvgGoalStats!$A$3:$AE$998,23,FALSE)</f>
        <v>1.3157894736842106</v>
      </c>
      <c r="N193" s="50">
        <f>VLOOKUP($S193,AvgGoalStats!$A$3:$AE$998,24,FALSE)</f>
        <v>1.2</v>
      </c>
      <c r="O193" s="50">
        <f>VLOOKUP($S193,AvgGoalStats!$A$3:$AE$998,26,FALSE)</f>
        <v>0.36842105263157893</v>
      </c>
      <c r="P193" s="50">
        <f>VLOOKUP($S193,AvgGoalStats!$A$3:$AE$998,27,FALSE)</f>
        <v>0.2</v>
      </c>
      <c r="Q193" s="50">
        <f>VLOOKUP($S193,AvgGoalStats!$A$3:$AE$998,29,FALSE)</f>
        <v>0.94736842105263153</v>
      </c>
      <c r="R193" s="50">
        <f>VLOOKUP($S193,AvgGoalStats!$A$3:$AE$998,30,FALSE)</f>
        <v>1</v>
      </c>
      <c r="S193" s="53" t="str">
        <f>Fixtures!A193</f>
        <v>Girona</v>
      </c>
      <c r="T193" s="54">
        <f>Fixtures!D193</f>
        <v>43492</v>
      </c>
      <c r="U193" s="53" t="str">
        <f>Fixtures!B193</f>
        <v>Barcelona</v>
      </c>
      <c r="V193" s="51">
        <f>VLOOKUP($U193,AvgGoalStats!$A$3:$AE$998,5,FALSE)</f>
        <v>3.8421052631578947</v>
      </c>
      <c r="W193" s="50">
        <f>VLOOKUP($U193,AvgGoalStats!$A$3:$AE$998,7,FALSE)</f>
        <v>3.1111111111111112</v>
      </c>
      <c r="X193" s="50">
        <f>VLOOKUP($U193,AvgGoalStats!$A$3:$AE$998,8,FALSE)</f>
        <v>2.7894736842105261</v>
      </c>
      <c r="Y193" s="50">
        <f>VLOOKUP($U193,AvgGoalStats!$A$3:$AE$998,10,FALSE)</f>
        <v>2.2222222222222223</v>
      </c>
      <c r="Z193" s="50">
        <f>VLOOKUP($U193,AvgGoalStats!$A$3:$AE$998,11,FALSE)</f>
        <v>1.0526315789473684</v>
      </c>
      <c r="AA193" s="50">
        <f>VLOOKUP($U193,AvgGoalStats!$A$3:$AE$998,13,FALSE)</f>
        <v>0.88888888888888884</v>
      </c>
      <c r="AB193" s="50">
        <f>VLOOKUP($U193,AvgGoalStats!$A$3:$AE$998,14,FALSE)</f>
        <v>1.6842105263157894</v>
      </c>
      <c r="AC193" s="50">
        <f>VLOOKUP($U193,AvgGoalStats!$A$3:$AE$998,16,FALSE)</f>
        <v>1.5555555555555556</v>
      </c>
      <c r="AD193" s="50">
        <f>VLOOKUP($U193,AvgGoalStats!$A$3:$AE$998,17,FALSE)</f>
        <v>1.1578947368421053</v>
      </c>
      <c r="AE193" s="50">
        <f>VLOOKUP($U193,AvgGoalStats!$A$3:$AE$998,19,FALSE)</f>
        <v>1.1111111111111112</v>
      </c>
      <c r="AF193" s="50">
        <f>VLOOKUP($U193,AvgGoalStats!$A$3:$AE$998,20,FALSE)</f>
        <v>0.52631578947368418</v>
      </c>
      <c r="AG193" s="50">
        <f>VLOOKUP($U193,AvgGoalStats!$A$3:$AE$998,22,FALSE)</f>
        <v>0.44444444444444442</v>
      </c>
      <c r="AH193" s="50">
        <f>VLOOKUP($U193,AvgGoalStats!$A$3:$AE$998,23,FALSE)</f>
        <v>2.1578947368421053</v>
      </c>
      <c r="AI193" s="50">
        <f>VLOOKUP($U193,AvgGoalStats!$A$3:$AE$998,25,FALSE)</f>
        <v>1.5555555555555556</v>
      </c>
      <c r="AJ193" s="50">
        <f>VLOOKUP($U193,AvgGoalStats!$A$3:$AE$998,26,FALSE)</f>
        <v>1.631578947368421</v>
      </c>
      <c r="AK193" s="50">
        <f>VLOOKUP($U193,AvgGoalStats!$A$3:$AE$998,28,FALSE)</f>
        <v>1.1111111111111112</v>
      </c>
      <c r="AL193" s="50">
        <f>VLOOKUP($U193,AvgGoalStats!$A$3:$AE$998,29,FALSE)</f>
        <v>0.52631578947368418</v>
      </c>
      <c r="AM193" s="50">
        <f>VLOOKUP($U193,AvgGoalStats!$A$3:$AE$998,31,FALSE)</f>
        <v>0.44444444444444442</v>
      </c>
    </row>
    <row r="194" spans="1:39" hidden="1" x14ac:dyDescent="0.3">
      <c r="A194" s="51">
        <f>VLOOKUP($S194,AvgGoalStats!$A$3:$AE$998,5,FALSE)</f>
        <v>2</v>
      </c>
      <c r="B194" s="50">
        <f>VLOOKUP($S194,AvgGoalStats!$A$3:$AE$998,6,FALSE)</f>
        <v>2.2222222222222223</v>
      </c>
      <c r="C194" s="50">
        <f>VLOOKUP($S194,AvgGoalStats!$A$3:$AE$998,8,FALSE)</f>
        <v>0.89473684210526316</v>
      </c>
      <c r="D194" s="50">
        <f>VLOOKUP($S194,AvgGoalStats!$A$3:$AE$998,9,FALSE)</f>
        <v>0.88888888888888884</v>
      </c>
      <c r="E194" s="50">
        <f>VLOOKUP($S194,AvgGoalStats!$A$3:$AE$998,11,FALSE)</f>
        <v>1.1052631578947369</v>
      </c>
      <c r="F194" s="50">
        <f>VLOOKUP($S194,AvgGoalStats!$A$3:$AE$998,12,FALSE)</f>
        <v>1.3333333333333333</v>
      </c>
      <c r="G194" s="50">
        <f>VLOOKUP($S194,AvgGoalStats!$A$3:$AE$998,14,FALSE)</f>
        <v>0.73684210526315785</v>
      </c>
      <c r="H194" s="50">
        <f>VLOOKUP($S194,AvgGoalStats!$A$3:$AE$998,15,FALSE)</f>
        <v>0.77777777777777779</v>
      </c>
      <c r="I194" s="50">
        <f>VLOOKUP($S194,AvgGoalStats!$A$3:$AE$998,17,FALSE)</f>
        <v>0.21052631578947367</v>
      </c>
      <c r="J194" s="50">
        <f>VLOOKUP($S194,AvgGoalStats!$A$3:$AE$998,18,FALSE)</f>
        <v>0.1111111111111111</v>
      </c>
      <c r="K194" s="50">
        <f>VLOOKUP($S194,AvgGoalStats!$A$3:$AE$998,20,FALSE)</f>
        <v>0.52631578947368418</v>
      </c>
      <c r="L194" s="50">
        <f>VLOOKUP($S194,AvgGoalStats!$A$3:$AE$998,21,FALSE)</f>
        <v>0.66666666666666663</v>
      </c>
      <c r="M194" s="50">
        <f>VLOOKUP($S194,AvgGoalStats!$A$3:$AE$998,23,FALSE)</f>
        <v>1.263157894736842</v>
      </c>
      <c r="N194" s="50">
        <f>VLOOKUP($S194,AvgGoalStats!$A$3:$AE$998,24,FALSE)</f>
        <v>1.4444444444444444</v>
      </c>
      <c r="O194" s="50">
        <f>VLOOKUP($S194,AvgGoalStats!$A$3:$AE$998,26,FALSE)</f>
        <v>0.68421052631578949</v>
      </c>
      <c r="P194" s="50">
        <f>VLOOKUP($S194,AvgGoalStats!$A$3:$AE$998,27,FALSE)</f>
        <v>0.77777777777777779</v>
      </c>
      <c r="Q194" s="50">
        <f>VLOOKUP($S194,AvgGoalStats!$A$3:$AE$998,29,FALSE)</f>
        <v>0.57894736842105265</v>
      </c>
      <c r="R194" s="50">
        <f>VLOOKUP($S194,AvgGoalStats!$A$3:$AE$998,30,FALSE)</f>
        <v>0.66666666666666663</v>
      </c>
      <c r="S194" s="53" t="str">
        <f>Fixtures!A194</f>
        <v>Real Valladolid</v>
      </c>
      <c r="T194" s="54">
        <f>Fixtures!D194</f>
        <v>43492</v>
      </c>
      <c r="U194" s="53" t="str">
        <f>Fixtures!B194</f>
        <v>Celta de Vigo</v>
      </c>
      <c r="V194" s="51">
        <f>VLOOKUP($U194,AvgGoalStats!$A$3:$AE$998,5,FALSE)</f>
        <v>3.3</v>
      </c>
      <c r="W194" s="50">
        <f>VLOOKUP($U194,AvgGoalStats!$A$3:$AE$998,7,FALSE)</f>
        <v>3.8888888888888888</v>
      </c>
      <c r="X194" s="50">
        <f>VLOOKUP($U194,AvgGoalStats!$A$3:$AE$998,8,FALSE)</f>
        <v>1.6</v>
      </c>
      <c r="Y194" s="50">
        <f>VLOOKUP($U194,AvgGoalStats!$A$3:$AE$998,10,FALSE)</f>
        <v>1.6666666666666667</v>
      </c>
      <c r="Z194" s="50">
        <f>VLOOKUP($U194,AvgGoalStats!$A$3:$AE$998,11,FALSE)</f>
        <v>1.7</v>
      </c>
      <c r="AA194" s="50">
        <f>VLOOKUP($U194,AvgGoalStats!$A$3:$AE$998,13,FALSE)</f>
        <v>2.2222222222222223</v>
      </c>
      <c r="AB194" s="50">
        <f>VLOOKUP($U194,AvgGoalStats!$A$3:$AE$998,14,FALSE)</f>
        <v>1.4</v>
      </c>
      <c r="AC194" s="50">
        <f>VLOOKUP($U194,AvgGoalStats!$A$3:$AE$998,16,FALSE)</f>
        <v>1.7777777777777777</v>
      </c>
      <c r="AD194" s="50">
        <f>VLOOKUP($U194,AvgGoalStats!$A$3:$AE$998,17,FALSE)</f>
        <v>0.7</v>
      </c>
      <c r="AE194" s="50">
        <f>VLOOKUP($U194,AvgGoalStats!$A$3:$AE$998,19,FALSE)</f>
        <v>0.66666666666666663</v>
      </c>
      <c r="AF194" s="50">
        <f>VLOOKUP($U194,AvgGoalStats!$A$3:$AE$998,20,FALSE)</f>
        <v>0.7</v>
      </c>
      <c r="AG194" s="50">
        <f>VLOOKUP($U194,AvgGoalStats!$A$3:$AE$998,22,FALSE)</f>
        <v>1.1111111111111112</v>
      </c>
      <c r="AH194" s="50">
        <f>VLOOKUP($U194,AvgGoalStats!$A$3:$AE$998,23,FALSE)</f>
        <v>1.9</v>
      </c>
      <c r="AI194" s="50">
        <f>VLOOKUP($U194,AvgGoalStats!$A$3:$AE$998,25,FALSE)</f>
        <v>2.1111111111111112</v>
      </c>
      <c r="AJ194" s="50">
        <f>VLOOKUP($U194,AvgGoalStats!$A$3:$AE$998,26,FALSE)</f>
        <v>0.9</v>
      </c>
      <c r="AK194" s="50">
        <f>VLOOKUP($U194,AvgGoalStats!$A$3:$AE$998,28,FALSE)</f>
        <v>1</v>
      </c>
      <c r="AL194" s="50">
        <f>VLOOKUP($U194,AvgGoalStats!$A$3:$AE$998,29,FALSE)</f>
        <v>1</v>
      </c>
      <c r="AM194" s="50">
        <f>VLOOKUP($U194,AvgGoalStats!$A$3:$AE$998,31,FALSE)</f>
        <v>1.1111111111111112</v>
      </c>
    </row>
    <row r="195" spans="1:39" hidden="1" x14ac:dyDescent="0.3">
      <c r="A195" s="51">
        <f>VLOOKUP($S195,AvgGoalStats!$A$3:$AE$998,5,FALSE)</f>
        <v>2.3684210526315788</v>
      </c>
      <c r="B195" s="50">
        <f>VLOOKUP($S195,AvgGoalStats!$A$3:$AE$998,6,FALSE)</f>
        <v>2.2222222222222223</v>
      </c>
      <c r="C195" s="50">
        <f>VLOOKUP($S195,AvgGoalStats!$A$3:$AE$998,8,FALSE)</f>
        <v>1.2105263157894737</v>
      </c>
      <c r="D195" s="50">
        <f>VLOOKUP($S195,AvgGoalStats!$A$3:$AE$998,9,FALSE)</f>
        <v>1</v>
      </c>
      <c r="E195" s="50">
        <f>VLOOKUP($S195,AvgGoalStats!$A$3:$AE$998,11,FALSE)</f>
        <v>1.1578947368421053</v>
      </c>
      <c r="F195" s="50">
        <f>VLOOKUP($S195,AvgGoalStats!$A$3:$AE$998,12,FALSE)</f>
        <v>1.2222222222222223</v>
      </c>
      <c r="G195" s="50">
        <f>VLOOKUP($S195,AvgGoalStats!$A$3:$AE$998,14,FALSE)</f>
        <v>1.3157894736842106</v>
      </c>
      <c r="H195" s="50">
        <f>VLOOKUP($S195,AvgGoalStats!$A$3:$AE$998,15,FALSE)</f>
        <v>1.3333333333333333</v>
      </c>
      <c r="I195" s="50">
        <f>VLOOKUP($S195,AvgGoalStats!$A$3:$AE$998,17,FALSE)</f>
        <v>0.57894736842105265</v>
      </c>
      <c r="J195" s="50">
        <f>VLOOKUP($S195,AvgGoalStats!$A$3:$AE$998,18,FALSE)</f>
        <v>0.55555555555555558</v>
      </c>
      <c r="K195" s="50">
        <f>VLOOKUP($S195,AvgGoalStats!$A$3:$AE$998,20,FALSE)</f>
        <v>0.73684210526315785</v>
      </c>
      <c r="L195" s="50">
        <f>VLOOKUP($S195,AvgGoalStats!$A$3:$AE$998,21,FALSE)</f>
        <v>0.77777777777777779</v>
      </c>
      <c r="M195" s="50">
        <f>VLOOKUP($S195,AvgGoalStats!$A$3:$AE$998,23,FALSE)</f>
        <v>1.0526315789473684</v>
      </c>
      <c r="N195" s="50">
        <f>VLOOKUP($S195,AvgGoalStats!$A$3:$AE$998,24,FALSE)</f>
        <v>0.88888888888888884</v>
      </c>
      <c r="O195" s="50">
        <f>VLOOKUP($S195,AvgGoalStats!$A$3:$AE$998,26,FALSE)</f>
        <v>0.63157894736842102</v>
      </c>
      <c r="P195" s="50">
        <f>VLOOKUP($S195,AvgGoalStats!$A$3:$AE$998,27,FALSE)</f>
        <v>0.44444444444444442</v>
      </c>
      <c r="Q195" s="50">
        <f>VLOOKUP($S195,AvgGoalStats!$A$3:$AE$998,29,FALSE)</f>
        <v>0.42105263157894735</v>
      </c>
      <c r="R195" s="50">
        <f>VLOOKUP($S195,AvgGoalStats!$A$3:$AE$998,30,FALSE)</f>
        <v>0.44444444444444442</v>
      </c>
      <c r="S195" s="53" t="str">
        <f>Fixtures!A195</f>
        <v>Real Sociedad</v>
      </c>
      <c r="T195" s="54">
        <f>Fixtures!D195</f>
        <v>43492</v>
      </c>
      <c r="U195" s="53" t="str">
        <f>Fixtures!B195</f>
        <v>Huesca</v>
      </c>
      <c r="V195" s="51">
        <f>VLOOKUP($U195,AvgGoalStats!$A$3:$AE$998,5,FALSE)</f>
        <v>2.8</v>
      </c>
      <c r="W195" s="50">
        <f>VLOOKUP($U195,AvgGoalStats!$A$3:$AE$998,7,FALSE)</f>
        <v>3.3</v>
      </c>
      <c r="X195" s="50">
        <f>VLOOKUP($U195,AvgGoalStats!$A$3:$AE$998,8,FALSE)</f>
        <v>0.85</v>
      </c>
      <c r="Y195" s="50">
        <f>VLOOKUP($U195,AvgGoalStats!$A$3:$AE$998,10,FALSE)</f>
        <v>0.9</v>
      </c>
      <c r="Z195" s="50">
        <f>VLOOKUP($U195,AvgGoalStats!$A$3:$AE$998,11,FALSE)</f>
        <v>1.95</v>
      </c>
      <c r="AA195" s="50">
        <f>VLOOKUP($U195,AvgGoalStats!$A$3:$AE$998,13,FALSE)</f>
        <v>2.4</v>
      </c>
      <c r="AB195" s="50">
        <f>VLOOKUP($U195,AvgGoalStats!$A$3:$AE$998,14,FALSE)</f>
        <v>1.1499999999999999</v>
      </c>
      <c r="AC195" s="50">
        <f>VLOOKUP($U195,AvgGoalStats!$A$3:$AE$998,16,FALSE)</f>
        <v>1.5</v>
      </c>
      <c r="AD195" s="50">
        <f>VLOOKUP($U195,AvgGoalStats!$A$3:$AE$998,17,FALSE)</f>
        <v>0.35</v>
      </c>
      <c r="AE195" s="50">
        <f>VLOOKUP($U195,AvgGoalStats!$A$3:$AE$998,19,FALSE)</f>
        <v>0.5</v>
      </c>
      <c r="AF195" s="50">
        <f>VLOOKUP($U195,AvgGoalStats!$A$3:$AE$998,20,FALSE)</f>
        <v>0.8</v>
      </c>
      <c r="AG195" s="50">
        <f>VLOOKUP($U195,AvgGoalStats!$A$3:$AE$998,22,FALSE)</f>
        <v>1</v>
      </c>
      <c r="AH195" s="50">
        <f>VLOOKUP($U195,AvgGoalStats!$A$3:$AE$998,23,FALSE)</f>
        <v>1.65</v>
      </c>
      <c r="AI195" s="50">
        <f>VLOOKUP($U195,AvgGoalStats!$A$3:$AE$998,25,FALSE)</f>
        <v>1.8</v>
      </c>
      <c r="AJ195" s="50">
        <f>VLOOKUP($U195,AvgGoalStats!$A$3:$AE$998,26,FALSE)</f>
        <v>0.5</v>
      </c>
      <c r="AK195" s="50">
        <f>VLOOKUP($U195,AvgGoalStats!$A$3:$AE$998,28,FALSE)</f>
        <v>0.4</v>
      </c>
      <c r="AL195" s="50">
        <f>VLOOKUP($U195,AvgGoalStats!$A$3:$AE$998,29,FALSE)</f>
        <v>1.1499999999999999</v>
      </c>
      <c r="AM195" s="50">
        <f>VLOOKUP($U195,AvgGoalStats!$A$3:$AE$998,31,FALSE)</f>
        <v>1.4</v>
      </c>
    </row>
    <row r="196" spans="1:39" hidden="1" x14ac:dyDescent="0.3">
      <c r="A196" s="51">
        <f>VLOOKUP($S196,AvgGoalStats!$A$3:$AE$998,5,FALSE)</f>
        <v>2.5714285714285716</v>
      </c>
      <c r="B196" s="50">
        <f>VLOOKUP($S196,AvgGoalStats!$A$3:$AE$998,6,FALSE)</f>
        <v>2.9</v>
      </c>
      <c r="C196" s="50">
        <f>VLOOKUP($S196,AvgGoalStats!$A$3:$AE$998,8,FALSE)</f>
        <v>0.8571428571428571</v>
      </c>
      <c r="D196" s="50">
        <f>VLOOKUP($S196,AvgGoalStats!$A$3:$AE$998,9,FALSE)</f>
        <v>1.2</v>
      </c>
      <c r="E196" s="50">
        <f>VLOOKUP($S196,AvgGoalStats!$A$3:$AE$998,11,FALSE)</f>
        <v>1.7142857142857142</v>
      </c>
      <c r="F196" s="50">
        <f>VLOOKUP($S196,AvgGoalStats!$A$3:$AE$998,12,FALSE)</f>
        <v>1.7</v>
      </c>
      <c r="G196" s="50">
        <f>VLOOKUP($S196,AvgGoalStats!$A$3:$AE$998,14,FALSE)</f>
        <v>0.8571428571428571</v>
      </c>
      <c r="H196" s="50">
        <f>VLOOKUP($S196,AvgGoalStats!$A$3:$AE$998,15,FALSE)</f>
        <v>0.7</v>
      </c>
      <c r="I196" s="50">
        <f>VLOOKUP($S196,AvgGoalStats!$A$3:$AE$998,17,FALSE)</f>
        <v>0.2857142857142857</v>
      </c>
      <c r="J196" s="50">
        <f>VLOOKUP($S196,AvgGoalStats!$A$3:$AE$998,18,FALSE)</f>
        <v>0.3</v>
      </c>
      <c r="K196" s="50">
        <f>VLOOKUP($S196,AvgGoalStats!$A$3:$AE$998,20,FALSE)</f>
        <v>0.5714285714285714</v>
      </c>
      <c r="L196" s="50">
        <f>VLOOKUP($S196,AvgGoalStats!$A$3:$AE$998,21,FALSE)</f>
        <v>0.4</v>
      </c>
      <c r="M196" s="50">
        <f>VLOOKUP($S196,AvgGoalStats!$A$3:$AE$998,23,FALSE)</f>
        <v>1.7142857142857142</v>
      </c>
      <c r="N196" s="50">
        <f>VLOOKUP($S196,AvgGoalStats!$A$3:$AE$998,24,FALSE)</f>
        <v>2.2000000000000002</v>
      </c>
      <c r="O196" s="50">
        <f>VLOOKUP($S196,AvgGoalStats!$A$3:$AE$998,26,FALSE)</f>
        <v>0.5714285714285714</v>
      </c>
      <c r="P196" s="50">
        <f>VLOOKUP($S196,AvgGoalStats!$A$3:$AE$998,27,FALSE)</f>
        <v>0.9</v>
      </c>
      <c r="Q196" s="50">
        <f>VLOOKUP($S196,AvgGoalStats!$A$3:$AE$998,29,FALSE)</f>
        <v>1.1428571428571428</v>
      </c>
      <c r="R196" s="50">
        <f>VLOOKUP($S196,AvgGoalStats!$A$3:$AE$998,30,FALSE)</f>
        <v>1.3</v>
      </c>
      <c r="S196" s="53" t="str">
        <f>Fixtures!A196</f>
        <v>Amiens SC</v>
      </c>
      <c r="T196" s="54">
        <f>Fixtures!D196</f>
        <v>43492</v>
      </c>
      <c r="U196" s="53" t="str">
        <f>Fixtures!B196</f>
        <v>Olympique Lyonnais</v>
      </c>
      <c r="V196" s="51">
        <f>VLOOKUP($U196,AvgGoalStats!$A$3:$AE$998,5,FALSE)</f>
        <v>2.85</v>
      </c>
      <c r="W196" s="50">
        <f>VLOOKUP($U196,AvgGoalStats!$A$3:$AE$998,7,FALSE)</f>
        <v>3.5555555555555554</v>
      </c>
      <c r="X196" s="50">
        <f>VLOOKUP($U196,AvgGoalStats!$A$3:$AE$998,8,FALSE)</f>
        <v>1.65</v>
      </c>
      <c r="Y196" s="50">
        <f>VLOOKUP($U196,AvgGoalStats!$A$3:$AE$998,10,FALSE)</f>
        <v>1.7777777777777777</v>
      </c>
      <c r="Z196" s="50">
        <f>VLOOKUP($U196,AvgGoalStats!$A$3:$AE$998,11,FALSE)</f>
        <v>1.2</v>
      </c>
      <c r="AA196" s="50">
        <f>VLOOKUP($U196,AvgGoalStats!$A$3:$AE$998,13,FALSE)</f>
        <v>1.7777777777777777</v>
      </c>
      <c r="AB196" s="50">
        <f>VLOOKUP($U196,AvgGoalStats!$A$3:$AE$998,14,FALSE)</f>
        <v>1.1000000000000001</v>
      </c>
      <c r="AC196" s="50">
        <f>VLOOKUP($U196,AvgGoalStats!$A$3:$AE$998,16,FALSE)</f>
        <v>1.1111111111111112</v>
      </c>
      <c r="AD196" s="50">
        <f>VLOOKUP($U196,AvgGoalStats!$A$3:$AE$998,17,FALSE)</f>
        <v>0.6</v>
      </c>
      <c r="AE196" s="50">
        <f>VLOOKUP($U196,AvgGoalStats!$A$3:$AE$998,19,FALSE)</f>
        <v>0.44444444444444442</v>
      </c>
      <c r="AF196" s="50">
        <f>VLOOKUP($U196,AvgGoalStats!$A$3:$AE$998,20,FALSE)</f>
        <v>0.5</v>
      </c>
      <c r="AG196" s="50">
        <f>VLOOKUP($U196,AvgGoalStats!$A$3:$AE$998,22,FALSE)</f>
        <v>0.66666666666666663</v>
      </c>
      <c r="AH196" s="50">
        <f>VLOOKUP($U196,AvgGoalStats!$A$3:$AE$998,23,FALSE)</f>
        <v>1.75</v>
      </c>
      <c r="AI196" s="50">
        <f>VLOOKUP($U196,AvgGoalStats!$A$3:$AE$998,25,FALSE)</f>
        <v>2.4444444444444446</v>
      </c>
      <c r="AJ196" s="50">
        <f>VLOOKUP($U196,AvgGoalStats!$A$3:$AE$998,26,FALSE)</f>
        <v>1.05</v>
      </c>
      <c r="AK196" s="50">
        <f>VLOOKUP($U196,AvgGoalStats!$A$3:$AE$998,28,FALSE)</f>
        <v>1.3333333333333333</v>
      </c>
      <c r="AL196" s="50">
        <f>VLOOKUP($U196,AvgGoalStats!$A$3:$AE$998,29,FALSE)</f>
        <v>0.7</v>
      </c>
      <c r="AM196" s="50">
        <f>VLOOKUP($U196,AvgGoalStats!$A$3:$AE$998,31,FALSE)</f>
        <v>1.1111111111111112</v>
      </c>
    </row>
    <row r="197" spans="1:39" hidden="1" x14ac:dyDescent="0.3">
      <c r="A197" s="51">
        <f>VLOOKUP($S197,AvgGoalStats!$A$3:$AE$998,5,FALSE)</f>
        <v>2.2105263157894739</v>
      </c>
      <c r="B197" s="50">
        <f>VLOOKUP($S197,AvgGoalStats!$A$3:$AE$998,6,FALSE)</f>
        <v>2.1</v>
      </c>
      <c r="C197" s="50">
        <f>VLOOKUP($S197,AvgGoalStats!$A$3:$AE$998,8,FALSE)</f>
        <v>1.368421052631579</v>
      </c>
      <c r="D197" s="50">
        <f>VLOOKUP($S197,AvgGoalStats!$A$3:$AE$998,9,FALSE)</f>
        <v>1.4</v>
      </c>
      <c r="E197" s="50">
        <f>VLOOKUP($S197,AvgGoalStats!$A$3:$AE$998,11,FALSE)</f>
        <v>0.84210526315789469</v>
      </c>
      <c r="F197" s="50">
        <f>VLOOKUP($S197,AvgGoalStats!$A$3:$AE$998,12,FALSE)</f>
        <v>0.7</v>
      </c>
      <c r="G197" s="50">
        <f>VLOOKUP($S197,AvgGoalStats!$A$3:$AE$998,14,FALSE)</f>
        <v>0.73684210526315785</v>
      </c>
      <c r="H197" s="50">
        <f>VLOOKUP($S197,AvgGoalStats!$A$3:$AE$998,15,FALSE)</f>
        <v>0.8</v>
      </c>
      <c r="I197" s="50">
        <f>VLOOKUP($S197,AvgGoalStats!$A$3:$AE$998,17,FALSE)</f>
        <v>0.52631578947368418</v>
      </c>
      <c r="J197" s="50">
        <f>VLOOKUP($S197,AvgGoalStats!$A$3:$AE$998,18,FALSE)</f>
        <v>0.6</v>
      </c>
      <c r="K197" s="50">
        <f>VLOOKUP($S197,AvgGoalStats!$A$3:$AE$998,20,FALSE)</f>
        <v>0.21052631578947367</v>
      </c>
      <c r="L197" s="50">
        <f>VLOOKUP($S197,AvgGoalStats!$A$3:$AE$998,21,FALSE)</f>
        <v>0.2</v>
      </c>
      <c r="M197" s="50">
        <f>VLOOKUP($S197,AvgGoalStats!$A$3:$AE$998,23,FALSE)</f>
        <v>1.4736842105263157</v>
      </c>
      <c r="N197" s="50">
        <f>VLOOKUP($S197,AvgGoalStats!$A$3:$AE$998,24,FALSE)</f>
        <v>1.3</v>
      </c>
      <c r="O197" s="50">
        <f>VLOOKUP($S197,AvgGoalStats!$A$3:$AE$998,26,FALSE)</f>
        <v>0.84210526315789469</v>
      </c>
      <c r="P197" s="50">
        <f>VLOOKUP($S197,AvgGoalStats!$A$3:$AE$998,27,FALSE)</f>
        <v>0.8</v>
      </c>
      <c r="Q197" s="50">
        <f>VLOOKUP($S197,AvgGoalStats!$A$3:$AE$998,29,FALSE)</f>
        <v>0.63157894736842102</v>
      </c>
      <c r="R197" s="50">
        <f>VLOOKUP($S197,AvgGoalStats!$A$3:$AE$998,30,FALSE)</f>
        <v>0.5</v>
      </c>
      <c r="S197" s="53" t="str">
        <f>Fixtures!A197</f>
        <v>Montpellier</v>
      </c>
      <c r="T197" s="54">
        <f>Fixtures!D197</f>
        <v>43492</v>
      </c>
      <c r="U197" s="53" t="str">
        <f>Fixtures!B197</f>
        <v>Caen</v>
      </c>
      <c r="V197" s="51">
        <f>VLOOKUP($U197,AvgGoalStats!$A$3:$AE$998,5,FALSE)</f>
        <v>2.5263157894736841</v>
      </c>
      <c r="W197" s="50">
        <f>VLOOKUP($U197,AvgGoalStats!$A$3:$AE$998,7,FALSE)</f>
        <v>2.2999999999999998</v>
      </c>
      <c r="X197" s="50">
        <f>VLOOKUP($U197,AvgGoalStats!$A$3:$AE$998,8,FALSE)</f>
        <v>1.0526315789473684</v>
      </c>
      <c r="Y197" s="50">
        <f>VLOOKUP($U197,AvgGoalStats!$A$3:$AE$998,10,FALSE)</f>
        <v>0.9</v>
      </c>
      <c r="Z197" s="50">
        <f>VLOOKUP($U197,AvgGoalStats!$A$3:$AE$998,11,FALSE)</f>
        <v>1.4736842105263157</v>
      </c>
      <c r="AA197" s="50">
        <f>VLOOKUP($U197,AvgGoalStats!$A$3:$AE$998,13,FALSE)</f>
        <v>1.4</v>
      </c>
      <c r="AB197" s="50">
        <f>VLOOKUP($U197,AvgGoalStats!$A$3:$AE$998,14,FALSE)</f>
        <v>1.1578947368421053</v>
      </c>
      <c r="AC197" s="50">
        <f>VLOOKUP($U197,AvgGoalStats!$A$3:$AE$998,16,FALSE)</f>
        <v>1.3</v>
      </c>
      <c r="AD197" s="50">
        <f>VLOOKUP($U197,AvgGoalStats!$A$3:$AE$998,17,FALSE)</f>
        <v>0.47368421052631576</v>
      </c>
      <c r="AE197" s="50">
        <f>VLOOKUP($U197,AvgGoalStats!$A$3:$AE$998,19,FALSE)</f>
        <v>0.6</v>
      </c>
      <c r="AF197" s="50">
        <f>VLOOKUP($U197,AvgGoalStats!$A$3:$AE$998,20,FALSE)</f>
        <v>0.68421052631578949</v>
      </c>
      <c r="AG197" s="50">
        <f>VLOOKUP($U197,AvgGoalStats!$A$3:$AE$998,22,FALSE)</f>
        <v>0.7</v>
      </c>
      <c r="AH197" s="50">
        <f>VLOOKUP($U197,AvgGoalStats!$A$3:$AE$998,23,FALSE)</f>
        <v>1.368421052631579</v>
      </c>
      <c r="AI197" s="50">
        <f>VLOOKUP($U197,AvgGoalStats!$A$3:$AE$998,25,FALSE)</f>
        <v>1</v>
      </c>
      <c r="AJ197" s="50">
        <f>VLOOKUP($U197,AvgGoalStats!$A$3:$AE$998,26,FALSE)</f>
        <v>0.57894736842105265</v>
      </c>
      <c r="AK197" s="50">
        <f>VLOOKUP($U197,AvgGoalStats!$A$3:$AE$998,28,FALSE)</f>
        <v>0.3</v>
      </c>
      <c r="AL197" s="50">
        <f>VLOOKUP($U197,AvgGoalStats!$A$3:$AE$998,29,FALSE)</f>
        <v>0.78947368421052633</v>
      </c>
      <c r="AM197" s="50">
        <f>VLOOKUP($U197,AvgGoalStats!$A$3:$AE$998,31,FALSE)</f>
        <v>0.7</v>
      </c>
    </row>
    <row r="198" spans="1:39" hidden="1" x14ac:dyDescent="0.3">
      <c r="A198" s="51">
        <f>VLOOKUP($S198,AvgGoalStats!$A$3:$AE$998,5,FALSE)</f>
        <v>3.7894736842105261</v>
      </c>
      <c r="B198" s="50">
        <f>VLOOKUP($S198,AvgGoalStats!$A$3:$AE$998,6,FALSE)</f>
        <v>4</v>
      </c>
      <c r="C198" s="50">
        <f>VLOOKUP($S198,AvgGoalStats!$A$3:$AE$998,8,FALSE)</f>
        <v>3.263157894736842</v>
      </c>
      <c r="D198" s="50">
        <f>VLOOKUP($S198,AvgGoalStats!$A$3:$AE$998,9,FALSE)</f>
        <v>3.7</v>
      </c>
      <c r="E198" s="50">
        <f>VLOOKUP($S198,AvgGoalStats!$A$3:$AE$998,11,FALSE)</f>
        <v>0.52631578947368418</v>
      </c>
      <c r="F198" s="50">
        <f>VLOOKUP($S198,AvgGoalStats!$A$3:$AE$998,12,FALSE)</f>
        <v>0.3</v>
      </c>
      <c r="G198" s="50">
        <f>VLOOKUP($S198,AvgGoalStats!$A$3:$AE$998,14,FALSE)</f>
        <v>1.368421052631579</v>
      </c>
      <c r="H198" s="50">
        <f>VLOOKUP($S198,AvgGoalStats!$A$3:$AE$998,15,FALSE)</f>
        <v>1.6</v>
      </c>
      <c r="I198" s="50">
        <f>VLOOKUP($S198,AvgGoalStats!$A$3:$AE$998,17,FALSE)</f>
        <v>1.1052631578947369</v>
      </c>
      <c r="J198" s="50">
        <f>VLOOKUP($S198,AvgGoalStats!$A$3:$AE$998,18,FALSE)</f>
        <v>1.4</v>
      </c>
      <c r="K198" s="50">
        <f>VLOOKUP($S198,AvgGoalStats!$A$3:$AE$998,20,FALSE)</f>
        <v>0.26315789473684209</v>
      </c>
      <c r="L198" s="50">
        <f>VLOOKUP($S198,AvgGoalStats!$A$3:$AE$998,21,FALSE)</f>
        <v>0.2</v>
      </c>
      <c r="M198" s="50">
        <f>VLOOKUP($S198,AvgGoalStats!$A$3:$AE$998,23,FALSE)</f>
        <v>2.4210526315789473</v>
      </c>
      <c r="N198" s="50">
        <f>VLOOKUP($S198,AvgGoalStats!$A$3:$AE$998,24,FALSE)</f>
        <v>2.4</v>
      </c>
      <c r="O198" s="50">
        <f>VLOOKUP($S198,AvgGoalStats!$A$3:$AE$998,26,FALSE)</f>
        <v>2.1578947368421053</v>
      </c>
      <c r="P198" s="50">
        <f>VLOOKUP($S198,AvgGoalStats!$A$3:$AE$998,27,FALSE)</f>
        <v>2.2999999999999998</v>
      </c>
      <c r="Q198" s="50">
        <f>VLOOKUP($S198,AvgGoalStats!$A$3:$AE$998,29,FALSE)</f>
        <v>0.26315789473684209</v>
      </c>
      <c r="R198" s="50">
        <f>VLOOKUP($S198,AvgGoalStats!$A$3:$AE$998,30,FALSE)</f>
        <v>0.1</v>
      </c>
      <c r="S198" s="53" t="str">
        <f>Fixtures!A198</f>
        <v>PSG</v>
      </c>
      <c r="T198" s="54">
        <f>Fixtures!D198</f>
        <v>43492</v>
      </c>
      <c r="U198" s="53" t="str">
        <f>Fixtures!B198</f>
        <v>Rennes</v>
      </c>
      <c r="V198" s="51">
        <f>VLOOKUP($U198,AvgGoalStats!$A$3:$AE$998,5,FALSE)</f>
        <v>2.8</v>
      </c>
      <c r="W198" s="50">
        <f>VLOOKUP($U198,AvgGoalStats!$A$3:$AE$998,7,FALSE)</f>
        <v>2.9090909090909092</v>
      </c>
      <c r="X198" s="50">
        <f>VLOOKUP($U198,AvgGoalStats!$A$3:$AE$998,8,FALSE)</f>
        <v>1.45</v>
      </c>
      <c r="Y198" s="50">
        <f>VLOOKUP($U198,AvgGoalStats!$A$3:$AE$998,10,FALSE)</f>
        <v>1.4545454545454546</v>
      </c>
      <c r="Z198" s="50">
        <f>VLOOKUP($U198,AvgGoalStats!$A$3:$AE$998,11,FALSE)</f>
        <v>1.35</v>
      </c>
      <c r="AA198" s="50">
        <f>VLOOKUP($U198,AvgGoalStats!$A$3:$AE$998,13,FALSE)</f>
        <v>1.4545454545454546</v>
      </c>
      <c r="AB198" s="50">
        <f>VLOOKUP($U198,AvgGoalStats!$A$3:$AE$998,14,FALSE)</f>
        <v>1.25</v>
      </c>
      <c r="AC198" s="50">
        <f>VLOOKUP($U198,AvgGoalStats!$A$3:$AE$998,16,FALSE)</f>
        <v>1.1818181818181819</v>
      </c>
      <c r="AD198" s="50">
        <f>VLOOKUP($U198,AvgGoalStats!$A$3:$AE$998,17,FALSE)</f>
        <v>0.8</v>
      </c>
      <c r="AE198" s="50">
        <f>VLOOKUP($U198,AvgGoalStats!$A$3:$AE$998,19,FALSE)</f>
        <v>0.81818181818181823</v>
      </c>
      <c r="AF198" s="50">
        <f>VLOOKUP($U198,AvgGoalStats!$A$3:$AE$998,20,FALSE)</f>
        <v>0.45</v>
      </c>
      <c r="AG198" s="50">
        <f>VLOOKUP($U198,AvgGoalStats!$A$3:$AE$998,22,FALSE)</f>
        <v>0.36363636363636365</v>
      </c>
      <c r="AH198" s="50">
        <f>VLOOKUP($U198,AvgGoalStats!$A$3:$AE$998,23,FALSE)</f>
        <v>1.55</v>
      </c>
      <c r="AI198" s="50">
        <f>VLOOKUP($U198,AvgGoalStats!$A$3:$AE$998,25,FALSE)</f>
        <v>1.7272727272727273</v>
      </c>
      <c r="AJ198" s="50">
        <f>VLOOKUP($U198,AvgGoalStats!$A$3:$AE$998,26,FALSE)</f>
        <v>0.65</v>
      </c>
      <c r="AK198" s="50">
        <f>VLOOKUP($U198,AvgGoalStats!$A$3:$AE$998,28,FALSE)</f>
        <v>0.63636363636363635</v>
      </c>
      <c r="AL198" s="50">
        <f>VLOOKUP($U198,AvgGoalStats!$A$3:$AE$998,29,FALSE)</f>
        <v>0.9</v>
      </c>
      <c r="AM198" s="50">
        <f>VLOOKUP($U198,AvgGoalStats!$A$3:$AE$998,31,FALSE)</f>
        <v>1.0909090909090908</v>
      </c>
    </row>
    <row r="199" spans="1:39" hidden="1" x14ac:dyDescent="0.3">
      <c r="A199" s="51">
        <f>VLOOKUP($S199,AvgGoalStats!$A$3:$AE$998,5,FALSE)</f>
        <v>2.4761904761904763</v>
      </c>
      <c r="B199" s="50">
        <f>VLOOKUP($S199,AvgGoalStats!$A$3:$AE$998,6,FALSE)</f>
        <v>2.8</v>
      </c>
      <c r="C199" s="50">
        <f>VLOOKUP($S199,AvgGoalStats!$A$3:$AE$998,8,FALSE)</f>
        <v>1</v>
      </c>
      <c r="D199" s="50">
        <f>VLOOKUP($S199,AvgGoalStats!$A$3:$AE$998,9,FALSE)</f>
        <v>1.2</v>
      </c>
      <c r="E199" s="50">
        <f>VLOOKUP($S199,AvgGoalStats!$A$3:$AE$998,11,FALSE)</f>
        <v>1.4761904761904763</v>
      </c>
      <c r="F199" s="50">
        <f>VLOOKUP($S199,AvgGoalStats!$A$3:$AE$998,12,FALSE)</f>
        <v>1.6</v>
      </c>
      <c r="G199" s="50">
        <f>VLOOKUP($S199,AvgGoalStats!$A$3:$AE$998,14,FALSE)</f>
        <v>1.0476190476190477</v>
      </c>
      <c r="H199" s="50">
        <f>VLOOKUP($S199,AvgGoalStats!$A$3:$AE$998,15,FALSE)</f>
        <v>1</v>
      </c>
      <c r="I199" s="50">
        <f>VLOOKUP($S199,AvgGoalStats!$A$3:$AE$998,17,FALSE)</f>
        <v>0.38095238095238093</v>
      </c>
      <c r="J199" s="50">
        <f>VLOOKUP($S199,AvgGoalStats!$A$3:$AE$998,18,FALSE)</f>
        <v>0.3</v>
      </c>
      <c r="K199" s="50">
        <f>VLOOKUP($S199,AvgGoalStats!$A$3:$AE$998,20,FALSE)</f>
        <v>0.66666666666666663</v>
      </c>
      <c r="L199" s="50">
        <f>VLOOKUP($S199,AvgGoalStats!$A$3:$AE$998,21,FALSE)</f>
        <v>0.7</v>
      </c>
      <c r="M199" s="50">
        <f>VLOOKUP($S199,AvgGoalStats!$A$3:$AE$998,23,FALSE)</f>
        <v>1.4285714285714286</v>
      </c>
      <c r="N199" s="50">
        <f>VLOOKUP($S199,AvgGoalStats!$A$3:$AE$998,24,FALSE)</f>
        <v>1.8</v>
      </c>
      <c r="O199" s="50">
        <f>VLOOKUP($S199,AvgGoalStats!$A$3:$AE$998,26,FALSE)</f>
        <v>0.61904761904761907</v>
      </c>
      <c r="P199" s="50">
        <f>VLOOKUP($S199,AvgGoalStats!$A$3:$AE$998,27,FALSE)</f>
        <v>0.9</v>
      </c>
      <c r="Q199" s="50">
        <f>VLOOKUP($S199,AvgGoalStats!$A$3:$AE$998,29,FALSE)</f>
        <v>0.80952380952380953</v>
      </c>
      <c r="R199" s="50">
        <f>VLOOKUP($S199,AvgGoalStats!$A$3:$AE$998,30,FALSE)</f>
        <v>0.9</v>
      </c>
      <c r="S199" s="53" t="str">
        <f>Fixtures!A199</f>
        <v>Toulouse</v>
      </c>
      <c r="T199" s="54">
        <f>Fixtures!D199</f>
        <v>43492</v>
      </c>
      <c r="U199" s="53" t="str">
        <f>Fixtures!B199</f>
        <v>Angers SCO</v>
      </c>
      <c r="V199" s="51">
        <f>VLOOKUP($U199,AvgGoalStats!$A$3:$AE$998,5,FALSE)</f>
        <v>2.3684210526315788</v>
      </c>
      <c r="W199" s="50">
        <f>VLOOKUP($U199,AvgGoalStats!$A$3:$AE$998,7,FALSE)</f>
        <v>2.3333333333333335</v>
      </c>
      <c r="X199" s="50">
        <f>VLOOKUP($U199,AvgGoalStats!$A$3:$AE$998,8,FALSE)</f>
        <v>1.1052631578947369</v>
      </c>
      <c r="Y199" s="50">
        <f>VLOOKUP($U199,AvgGoalStats!$A$3:$AE$998,10,FALSE)</f>
        <v>1.1111111111111112</v>
      </c>
      <c r="Z199" s="50">
        <f>VLOOKUP($U199,AvgGoalStats!$A$3:$AE$998,11,FALSE)</f>
        <v>1.263157894736842</v>
      </c>
      <c r="AA199" s="50">
        <f>VLOOKUP($U199,AvgGoalStats!$A$3:$AE$998,13,FALSE)</f>
        <v>1.2222222222222223</v>
      </c>
      <c r="AB199" s="50">
        <f>VLOOKUP($U199,AvgGoalStats!$A$3:$AE$998,14,FALSE)</f>
        <v>1.0526315789473684</v>
      </c>
      <c r="AC199" s="50">
        <f>VLOOKUP($U199,AvgGoalStats!$A$3:$AE$998,16,FALSE)</f>
        <v>1.4444444444444444</v>
      </c>
      <c r="AD199" s="50">
        <f>VLOOKUP($U199,AvgGoalStats!$A$3:$AE$998,17,FALSE)</f>
        <v>0.57894736842105265</v>
      </c>
      <c r="AE199" s="50">
        <f>VLOOKUP($U199,AvgGoalStats!$A$3:$AE$998,19,FALSE)</f>
        <v>1</v>
      </c>
      <c r="AF199" s="50">
        <f>VLOOKUP($U199,AvgGoalStats!$A$3:$AE$998,20,FALSE)</f>
        <v>0.47368421052631576</v>
      </c>
      <c r="AG199" s="50">
        <f>VLOOKUP($U199,AvgGoalStats!$A$3:$AE$998,22,FALSE)</f>
        <v>0.44444444444444442</v>
      </c>
      <c r="AH199" s="50">
        <f>VLOOKUP($U199,AvgGoalStats!$A$3:$AE$998,23,FALSE)</f>
        <v>1.3157894736842106</v>
      </c>
      <c r="AI199" s="50">
        <f>VLOOKUP($U199,AvgGoalStats!$A$3:$AE$998,25,FALSE)</f>
        <v>0.88888888888888884</v>
      </c>
      <c r="AJ199" s="50">
        <f>VLOOKUP($U199,AvgGoalStats!$A$3:$AE$998,26,FALSE)</f>
        <v>0.52631578947368418</v>
      </c>
      <c r="AK199" s="50">
        <f>VLOOKUP($U199,AvgGoalStats!$A$3:$AE$998,28,FALSE)</f>
        <v>0.1111111111111111</v>
      </c>
      <c r="AL199" s="50">
        <f>VLOOKUP($U199,AvgGoalStats!$A$3:$AE$998,29,FALSE)</f>
        <v>0.78947368421052633</v>
      </c>
      <c r="AM199" s="50">
        <f>VLOOKUP($U199,AvgGoalStats!$A$3:$AE$998,31,FALSE)</f>
        <v>0.77777777777777779</v>
      </c>
    </row>
    <row r="200" spans="1:39" hidden="1" x14ac:dyDescent="0.3">
      <c r="A200" s="51">
        <f>VLOOKUP($S200,AvgGoalStats!$A$3:$AE$998,5,FALSE)</f>
        <v>3.1764705882352939</v>
      </c>
      <c r="B200" s="50">
        <f>VLOOKUP($S200,AvgGoalStats!$A$3:$AE$998,6,FALSE)</f>
        <v>3.125</v>
      </c>
      <c r="C200" s="50">
        <f>VLOOKUP($S200,AvgGoalStats!$A$3:$AE$998,8,FALSE)</f>
        <v>2.0588235294117645</v>
      </c>
      <c r="D200" s="50">
        <f>VLOOKUP($S200,AvgGoalStats!$A$3:$AE$998,9,FALSE)</f>
        <v>1.875</v>
      </c>
      <c r="E200" s="50">
        <f>VLOOKUP($S200,AvgGoalStats!$A$3:$AE$998,11,FALSE)</f>
        <v>1.1176470588235294</v>
      </c>
      <c r="F200" s="50">
        <f>VLOOKUP($S200,AvgGoalStats!$A$3:$AE$998,12,FALSE)</f>
        <v>1.25</v>
      </c>
      <c r="G200" s="50">
        <f>VLOOKUP($S200,AvgGoalStats!$A$3:$AE$998,14,FALSE)</f>
        <v>1.3529411764705883</v>
      </c>
      <c r="H200" s="50">
        <f>VLOOKUP($S200,AvgGoalStats!$A$3:$AE$998,15,FALSE)</f>
        <v>1.375</v>
      </c>
      <c r="I200" s="50">
        <f>VLOOKUP($S200,AvgGoalStats!$A$3:$AE$998,17,FALSE)</f>
        <v>0.94117647058823528</v>
      </c>
      <c r="J200" s="50">
        <f>VLOOKUP($S200,AvgGoalStats!$A$3:$AE$998,18,FALSE)</f>
        <v>0.875</v>
      </c>
      <c r="K200" s="50">
        <f>VLOOKUP($S200,AvgGoalStats!$A$3:$AE$998,20,FALSE)</f>
        <v>0.41176470588235292</v>
      </c>
      <c r="L200" s="50">
        <f>VLOOKUP($S200,AvgGoalStats!$A$3:$AE$998,21,FALSE)</f>
        <v>0.5</v>
      </c>
      <c r="M200" s="50">
        <f>VLOOKUP($S200,AvgGoalStats!$A$3:$AE$998,23,FALSE)</f>
        <v>1.8235294117647058</v>
      </c>
      <c r="N200" s="50">
        <f>VLOOKUP($S200,AvgGoalStats!$A$3:$AE$998,24,FALSE)</f>
        <v>1.75</v>
      </c>
      <c r="O200" s="50">
        <f>VLOOKUP($S200,AvgGoalStats!$A$3:$AE$998,26,FALSE)</f>
        <v>1.1176470588235294</v>
      </c>
      <c r="P200" s="50">
        <f>VLOOKUP($S200,AvgGoalStats!$A$3:$AE$998,27,FALSE)</f>
        <v>1</v>
      </c>
      <c r="Q200" s="50">
        <f>VLOOKUP($S200,AvgGoalStats!$A$3:$AE$998,29,FALSE)</f>
        <v>0.70588235294117652</v>
      </c>
      <c r="R200" s="50">
        <f>VLOOKUP($S200,AvgGoalStats!$A$3:$AE$998,30,FALSE)</f>
        <v>0.75</v>
      </c>
      <c r="S200" s="53" t="str">
        <f>Fixtures!A200</f>
        <v>Bayern München</v>
      </c>
      <c r="T200" s="54">
        <f>Fixtures!D200</f>
        <v>43492</v>
      </c>
      <c r="U200" s="53" t="str">
        <f>Fixtures!B200</f>
        <v>Stuttgart</v>
      </c>
      <c r="V200" s="51">
        <f>VLOOKUP($U200,AvgGoalStats!$A$3:$AE$998,5,FALSE)</f>
        <v>2.875</v>
      </c>
      <c r="W200" s="50">
        <f>VLOOKUP($U200,AvgGoalStats!$A$3:$AE$998,7,FALSE)</f>
        <v>2.8888888888888888</v>
      </c>
      <c r="X200" s="50">
        <f>VLOOKUP($U200,AvgGoalStats!$A$3:$AE$998,8,FALSE)</f>
        <v>0.75</v>
      </c>
      <c r="Y200" s="50">
        <f>VLOOKUP($U200,AvgGoalStats!$A$3:$AE$998,10,FALSE)</f>
        <v>0.66666666666666663</v>
      </c>
      <c r="Z200" s="50">
        <f>VLOOKUP($U200,AvgGoalStats!$A$3:$AE$998,11,FALSE)</f>
        <v>2.125</v>
      </c>
      <c r="AA200" s="50">
        <f>VLOOKUP($U200,AvgGoalStats!$A$3:$AE$998,13,FALSE)</f>
        <v>2.2222222222222223</v>
      </c>
      <c r="AB200" s="50">
        <f>VLOOKUP($U200,AvgGoalStats!$A$3:$AE$998,14,FALSE)</f>
        <v>1</v>
      </c>
      <c r="AC200" s="50">
        <f>VLOOKUP($U200,AvgGoalStats!$A$3:$AE$998,16,FALSE)</f>
        <v>0.77777777777777779</v>
      </c>
      <c r="AD200" s="50">
        <f>VLOOKUP($U200,AvgGoalStats!$A$3:$AE$998,17,FALSE)</f>
        <v>0.1875</v>
      </c>
      <c r="AE200" s="50">
        <f>VLOOKUP($U200,AvgGoalStats!$A$3:$AE$998,19,FALSE)</f>
        <v>0.1111111111111111</v>
      </c>
      <c r="AF200" s="50">
        <f>VLOOKUP($U200,AvgGoalStats!$A$3:$AE$998,20,FALSE)</f>
        <v>0.8125</v>
      </c>
      <c r="AG200" s="50">
        <f>VLOOKUP($U200,AvgGoalStats!$A$3:$AE$998,22,FALSE)</f>
        <v>0.66666666666666663</v>
      </c>
      <c r="AH200" s="50">
        <f>VLOOKUP($U200,AvgGoalStats!$A$3:$AE$998,23,FALSE)</f>
        <v>1.875</v>
      </c>
      <c r="AI200" s="50">
        <f>VLOOKUP($U200,AvgGoalStats!$A$3:$AE$998,25,FALSE)</f>
        <v>2.1111111111111112</v>
      </c>
      <c r="AJ200" s="50">
        <f>VLOOKUP($U200,AvgGoalStats!$A$3:$AE$998,26,FALSE)</f>
        <v>0.5625</v>
      </c>
      <c r="AK200" s="50">
        <f>VLOOKUP($U200,AvgGoalStats!$A$3:$AE$998,28,FALSE)</f>
        <v>0.55555555555555558</v>
      </c>
      <c r="AL200" s="50">
        <f>VLOOKUP($U200,AvgGoalStats!$A$3:$AE$998,29,FALSE)</f>
        <v>1.3125</v>
      </c>
      <c r="AM200" s="50">
        <f>VLOOKUP($U200,AvgGoalStats!$A$3:$AE$998,31,FALSE)</f>
        <v>1.5555555555555556</v>
      </c>
    </row>
    <row r="201" spans="1:39" hidden="1" x14ac:dyDescent="0.3">
      <c r="A201" s="51">
        <f>VLOOKUP($S201,AvgGoalStats!$A$3:$AE$998,5,FALSE)</f>
        <v>3.125</v>
      </c>
      <c r="B201" s="50">
        <f>VLOOKUP($S201,AvgGoalStats!$A$3:$AE$998,6,FALSE)</f>
        <v>2.875</v>
      </c>
      <c r="C201" s="50">
        <f>VLOOKUP($S201,AvgGoalStats!$A$3:$AE$998,8,FALSE)</f>
        <v>1.1875</v>
      </c>
      <c r="D201" s="50">
        <f>VLOOKUP($S201,AvgGoalStats!$A$3:$AE$998,9,FALSE)</f>
        <v>1.25</v>
      </c>
      <c r="E201" s="50">
        <f>VLOOKUP($S201,AvgGoalStats!$A$3:$AE$998,11,FALSE)</f>
        <v>1.9375</v>
      </c>
      <c r="F201" s="50">
        <f>VLOOKUP($S201,AvgGoalStats!$A$3:$AE$998,12,FALSE)</f>
        <v>1.625</v>
      </c>
      <c r="G201" s="50">
        <f>VLOOKUP($S201,AvgGoalStats!$A$3:$AE$998,14,FALSE)</f>
        <v>0.875</v>
      </c>
      <c r="H201" s="50">
        <f>VLOOKUP($S201,AvgGoalStats!$A$3:$AE$998,15,FALSE)</f>
        <v>0.5</v>
      </c>
      <c r="I201" s="50">
        <f>VLOOKUP($S201,AvgGoalStats!$A$3:$AE$998,17,FALSE)</f>
        <v>0.375</v>
      </c>
      <c r="J201" s="50">
        <f>VLOOKUP($S201,AvgGoalStats!$A$3:$AE$998,18,FALSE)</f>
        <v>0.375</v>
      </c>
      <c r="K201" s="50">
        <f>VLOOKUP($S201,AvgGoalStats!$A$3:$AE$998,20,FALSE)</f>
        <v>0.5</v>
      </c>
      <c r="L201" s="50">
        <f>VLOOKUP($S201,AvgGoalStats!$A$3:$AE$998,21,FALSE)</f>
        <v>0.125</v>
      </c>
      <c r="M201" s="50">
        <f>VLOOKUP($S201,AvgGoalStats!$A$3:$AE$998,23,FALSE)</f>
        <v>2.25</v>
      </c>
      <c r="N201" s="50">
        <f>VLOOKUP($S201,AvgGoalStats!$A$3:$AE$998,24,FALSE)</f>
        <v>2.375</v>
      </c>
      <c r="O201" s="50">
        <f>VLOOKUP($S201,AvgGoalStats!$A$3:$AE$998,26,FALSE)</f>
        <v>0.8125</v>
      </c>
      <c r="P201" s="50">
        <f>VLOOKUP($S201,AvgGoalStats!$A$3:$AE$998,27,FALSE)</f>
        <v>0.875</v>
      </c>
      <c r="Q201" s="50">
        <f>VLOOKUP($S201,AvgGoalStats!$A$3:$AE$998,29,FALSE)</f>
        <v>1.4375</v>
      </c>
      <c r="R201" s="50">
        <f>VLOOKUP($S201,AvgGoalStats!$A$3:$AE$998,30,FALSE)</f>
        <v>1.5</v>
      </c>
      <c r="S201" s="53" t="str">
        <f>Fixtures!A201</f>
        <v>Fortuna Düsseldorf</v>
      </c>
      <c r="T201" s="54">
        <f>Fixtures!D201</f>
        <v>43492</v>
      </c>
      <c r="U201" s="53" t="str">
        <f>Fixtures!B201</f>
        <v>RB Leipzig</v>
      </c>
      <c r="V201" s="51">
        <f>VLOOKUP($U201,AvgGoalStats!$A$3:$AE$998,5,FALSE)</f>
        <v>2.7058823529411766</v>
      </c>
      <c r="W201" s="50">
        <f>VLOOKUP($U201,AvgGoalStats!$A$3:$AE$998,7,FALSE)</f>
        <v>2.1428571428571428</v>
      </c>
      <c r="X201" s="50">
        <f>VLOOKUP($U201,AvgGoalStats!$A$3:$AE$998,8,FALSE)</f>
        <v>1.6470588235294117</v>
      </c>
      <c r="Y201" s="50">
        <f>VLOOKUP($U201,AvgGoalStats!$A$3:$AE$998,10,FALSE)</f>
        <v>0.5714285714285714</v>
      </c>
      <c r="Z201" s="50">
        <f>VLOOKUP($U201,AvgGoalStats!$A$3:$AE$998,11,FALSE)</f>
        <v>1.0588235294117647</v>
      </c>
      <c r="AA201" s="50">
        <f>VLOOKUP($U201,AvgGoalStats!$A$3:$AE$998,13,FALSE)</f>
        <v>1.5714285714285714</v>
      </c>
      <c r="AB201" s="50">
        <f>VLOOKUP($U201,AvgGoalStats!$A$3:$AE$998,14,FALSE)</f>
        <v>1.411764705882353</v>
      </c>
      <c r="AC201" s="50">
        <f>VLOOKUP($U201,AvgGoalStats!$A$3:$AE$998,16,FALSE)</f>
        <v>1</v>
      </c>
      <c r="AD201" s="50">
        <f>VLOOKUP($U201,AvgGoalStats!$A$3:$AE$998,17,FALSE)</f>
        <v>0.88235294117647056</v>
      </c>
      <c r="AE201" s="50">
        <f>VLOOKUP($U201,AvgGoalStats!$A$3:$AE$998,19,FALSE)</f>
        <v>0.14285714285714285</v>
      </c>
      <c r="AF201" s="50">
        <f>VLOOKUP($U201,AvgGoalStats!$A$3:$AE$998,20,FALSE)</f>
        <v>0.52941176470588236</v>
      </c>
      <c r="AG201" s="50">
        <f>VLOOKUP($U201,AvgGoalStats!$A$3:$AE$998,22,FALSE)</f>
        <v>0.8571428571428571</v>
      </c>
      <c r="AH201" s="50">
        <f>VLOOKUP($U201,AvgGoalStats!$A$3:$AE$998,23,FALSE)</f>
        <v>1.2941176470588236</v>
      </c>
      <c r="AI201" s="50">
        <f>VLOOKUP($U201,AvgGoalStats!$A$3:$AE$998,25,FALSE)</f>
        <v>1.1428571428571428</v>
      </c>
      <c r="AJ201" s="50">
        <f>VLOOKUP($U201,AvgGoalStats!$A$3:$AE$998,26,FALSE)</f>
        <v>0.76470588235294112</v>
      </c>
      <c r="AK201" s="50">
        <f>VLOOKUP($U201,AvgGoalStats!$A$3:$AE$998,28,FALSE)</f>
        <v>0.42857142857142855</v>
      </c>
      <c r="AL201" s="50">
        <f>VLOOKUP($U201,AvgGoalStats!$A$3:$AE$998,29,FALSE)</f>
        <v>0.52941176470588236</v>
      </c>
      <c r="AM201" s="50">
        <f>VLOOKUP($U201,AvgGoalStats!$A$3:$AE$998,31,FALSE)</f>
        <v>0.7142857142857143</v>
      </c>
    </row>
    <row r="202" spans="1:39" hidden="1" x14ac:dyDescent="0.3">
      <c r="A202" s="51">
        <f>VLOOKUP($S202,AvgGoalStats!$A$3:$AE$998,5,FALSE)</f>
        <v>2.25</v>
      </c>
      <c r="B202" s="50">
        <f>VLOOKUP($S202,AvgGoalStats!$A$3:$AE$998,6,FALSE)</f>
        <v>2.5</v>
      </c>
      <c r="C202" s="50">
        <f>VLOOKUP($S202,AvgGoalStats!$A$3:$AE$998,8,FALSE)</f>
        <v>1.125</v>
      </c>
      <c r="D202" s="50">
        <f>VLOOKUP($S202,AvgGoalStats!$A$3:$AE$998,9,FALSE)</f>
        <v>1.25</v>
      </c>
      <c r="E202" s="50">
        <f>VLOOKUP($S202,AvgGoalStats!$A$3:$AE$998,11,FALSE)</f>
        <v>1.125</v>
      </c>
      <c r="F202" s="50">
        <f>VLOOKUP($S202,AvgGoalStats!$A$3:$AE$998,12,FALSE)</f>
        <v>1.25</v>
      </c>
      <c r="G202" s="50">
        <f>VLOOKUP($S202,AvgGoalStats!$A$3:$AE$998,14,FALSE)</f>
        <v>0.875</v>
      </c>
      <c r="H202" s="50">
        <f>VLOOKUP($S202,AvgGoalStats!$A$3:$AE$998,15,FALSE)</f>
        <v>1.25</v>
      </c>
      <c r="I202" s="50">
        <f>VLOOKUP($S202,AvgGoalStats!$A$3:$AE$998,17,FALSE)</f>
        <v>0.25</v>
      </c>
      <c r="J202" s="50">
        <f>VLOOKUP($S202,AvgGoalStats!$A$3:$AE$998,18,FALSE)</f>
        <v>0.25</v>
      </c>
      <c r="K202" s="50">
        <f>VLOOKUP($S202,AvgGoalStats!$A$3:$AE$998,20,FALSE)</f>
        <v>0.625</v>
      </c>
      <c r="L202" s="50">
        <f>VLOOKUP($S202,AvgGoalStats!$A$3:$AE$998,21,FALSE)</f>
        <v>1</v>
      </c>
      <c r="M202" s="50">
        <f>VLOOKUP($S202,AvgGoalStats!$A$3:$AE$998,23,FALSE)</f>
        <v>1.375</v>
      </c>
      <c r="N202" s="50">
        <f>VLOOKUP($S202,AvgGoalStats!$A$3:$AE$998,24,FALSE)</f>
        <v>1.25</v>
      </c>
      <c r="O202" s="50">
        <f>VLOOKUP($S202,AvgGoalStats!$A$3:$AE$998,26,FALSE)</f>
        <v>0.875</v>
      </c>
      <c r="P202" s="50">
        <f>VLOOKUP($S202,AvgGoalStats!$A$3:$AE$998,27,FALSE)</f>
        <v>1</v>
      </c>
      <c r="Q202" s="50">
        <f>VLOOKUP($S202,AvgGoalStats!$A$3:$AE$998,29,FALSE)</f>
        <v>0.5</v>
      </c>
      <c r="R202" s="50">
        <f>VLOOKUP($S202,AvgGoalStats!$A$3:$AE$998,30,FALSE)</f>
        <v>0.25</v>
      </c>
      <c r="S202" s="53" t="str">
        <f>Fixtures!A202</f>
        <v>Venezia</v>
      </c>
      <c r="T202" s="54">
        <f>Fixtures!D202</f>
        <v>43492</v>
      </c>
      <c r="U202" s="53" t="str">
        <f>Fixtures!B202</f>
        <v>Calcio Padova</v>
      </c>
      <c r="V202" s="51">
        <f>VLOOKUP($U202,AvgGoalStats!$A$3:$AE$998,5,FALSE)</f>
        <v>2.375</v>
      </c>
      <c r="W202" s="50">
        <f>VLOOKUP($U202,AvgGoalStats!$A$3:$AE$998,7,FALSE)</f>
        <v>2.6</v>
      </c>
      <c r="X202" s="50">
        <f>VLOOKUP($U202,AvgGoalStats!$A$3:$AE$998,8,FALSE)</f>
        <v>0.75</v>
      </c>
      <c r="Y202" s="50">
        <f>VLOOKUP($U202,AvgGoalStats!$A$3:$AE$998,10,FALSE)</f>
        <v>0.8</v>
      </c>
      <c r="Z202" s="50">
        <f>VLOOKUP($U202,AvgGoalStats!$A$3:$AE$998,11,FALSE)</f>
        <v>1.625</v>
      </c>
      <c r="AA202" s="50">
        <f>VLOOKUP($U202,AvgGoalStats!$A$3:$AE$998,13,FALSE)</f>
        <v>1.8</v>
      </c>
      <c r="AB202" s="50">
        <f>VLOOKUP($U202,AvgGoalStats!$A$3:$AE$998,14,FALSE)</f>
        <v>1.125</v>
      </c>
      <c r="AC202" s="50">
        <f>VLOOKUP($U202,AvgGoalStats!$A$3:$AE$998,16,FALSE)</f>
        <v>1.2</v>
      </c>
      <c r="AD202" s="50">
        <f>VLOOKUP($U202,AvgGoalStats!$A$3:$AE$998,17,FALSE)</f>
        <v>0.75</v>
      </c>
      <c r="AE202" s="50">
        <f>VLOOKUP($U202,AvgGoalStats!$A$3:$AE$998,19,FALSE)</f>
        <v>0.8</v>
      </c>
      <c r="AF202" s="50">
        <f>VLOOKUP($U202,AvgGoalStats!$A$3:$AE$998,20,FALSE)</f>
        <v>0.375</v>
      </c>
      <c r="AG202" s="50">
        <f>VLOOKUP($U202,AvgGoalStats!$A$3:$AE$998,22,FALSE)</f>
        <v>0.4</v>
      </c>
      <c r="AH202" s="50">
        <f>VLOOKUP($U202,AvgGoalStats!$A$3:$AE$998,23,FALSE)</f>
        <v>1.25</v>
      </c>
      <c r="AI202" s="50">
        <f>VLOOKUP($U202,AvgGoalStats!$A$3:$AE$998,25,FALSE)</f>
        <v>1.4</v>
      </c>
      <c r="AJ202" s="50">
        <f>VLOOKUP($U202,AvgGoalStats!$A$3:$AE$998,26,FALSE)</f>
        <v>0</v>
      </c>
      <c r="AK202" s="50">
        <f>VLOOKUP($U202,AvgGoalStats!$A$3:$AE$998,28,FALSE)</f>
        <v>0</v>
      </c>
      <c r="AL202" s="50">
        <f>VLOOKUP($U202,AvgGoalStats!$A$3:$AE$998,29,FALSE)</f>
        <v>1.25</v>
      </c>
      <c r="AM202" s="50">
        <f>VLOOKUP($U202,AvgGoalStats!$A$3:$AE$998,31,FALSE)</f>
        <v>1.4</v>
      </c>
    </row>
    <row r="203" spans="1:39" hidden="1" x14ac:dyDescent="0.3">
      <c r="A203" s="51" t="e">
        <f>VLOOKUP($S203,AvgGoalStats!$A$3:$AE$998,5,FALSE)</f>
        <v>#N/A</v>
      </c>
      <c r="B203" s="50" t="e">
        <f>VLOOKUP($S203,AvgGoalStats!$A$3:$AE$998,6,FALSE)</f>
        <v>#N/A</v>
      </c>
      <c r="C203" s="50" t="e">
        <f>VLOOKUP($S203,AvgGoalStats!$A$3:$AE$998,8,FALSE)</f>
        <v>#N/A</v>
      </c>
      <c r="D203" s="50" t="e">
        <f>VLOOKUP($S203,AvgGoalStats!$A$3:$AE$998,9,FALSE)</f>
        <v>#N/A</v>
      </c>
      <c r="E203" s="50" t="e">
        <f>VLOOKUP($S203,AvgGoalStats!$A$3:$AE$998,11,FALSE)</f>
        <v>#N/A</v>
      </c>
      <c r="F203" s="50" t="e">
        <f>VLOOKUP($S203,AvgGoalStats!$A$3:$AE$998,12,FALSE)</f>
        <v>#N/A</v>
      </c>
      <c r="G203" s="50" t="e">
        <f>VLOOKUP($S203,AvgGoalStats!$A$3:$AE$998,14,FALSE)</f>
        <v>#N/A</v>
      </c>
      <c r="H203" s="50" t="e">
        <f>VLOOKUP($S203,AvgGoalStats!$A$3:$AE$998,15,FALSE)</f>
        <v>#N/A</v>
      </c>
      <c r="I203" s="50" t="e">
        <f>VLOOKUP($S203,AvgGoalStats!$A$3:$AE$998,17,FALSE)</f>
        <v>#N/A</v>
      </c>
      <c r="J203" s="50" t="e">
        <f>VLOOKUP($S203,AvgGoalStats!$A$3:$AE$998,18,FALSE)</f>
        <v>#N/A</v>
      </c>
      <c r="K203" s="50" t="e">
        <f>VLOOKUP($S203,AvgGoalStats!$A$3:$AE$998,20,FALSE)</f>
        <v>#N/A</v>
      </c>
      <c r="L203" s="50" t="e">
        <f>VLOOKUP($S203,AvgGoalStats!$A$3:$AE$998,21,FALSE)</f>
        <v>#N/A</v>
      </c>
      <c r="M203" s="50" t="e">
        <f>VLOOKUP($S203,AvgGoalStats!$A$3:$AE$998,23,FALSE)</f>
        <v>#N/A</v>
      </c>
      <c r="N203" s="50" t="e">
        <f>VLOOKUP($S203,AvgGoalStats!$A$3:$AE$998,24,FALSE)</f>
        <v>#N/A</v>
      </c>
      <c r="O203" s="50" t="e">
        <f>VLOOKUP($S203,AvgGoalStats!$A$3:$AE$998,26,FALSE)</f>
        <v>#N/A</v>
      </c>
      <c r="P203" s="50" t="e">
        <f>VLOOKUP($S203,AvgGoalStats!$A$3:$AE$998,27,FALSE)</f>
        <v>#N/A</v>
      </c>
      <c r="Q203" s="50" t="e">
        <f>VLOOKUP($S203,AvgGoalStats!$A$3:$AE$998,29,FALSE)</f>
        <v>#N/A</v>
      </c>
      <c r="R203" s="50" t="e">
        <f>VLOOKUP($S203,AvgGoalStats!$A$3:$AE$998,30,FALSE)</f>
        <v>#N/A</v>
      </c>
      <c r="S203" s="53" t="str">
        <f>Fixtures!A203</f>
        <v>Livorno</v>
      </c>
      <c r="T203" s="54">
        <f>Fixtures!D203</f>
        <v>43492</v>
      </c>
      <c r="U203" s="53" t="str">
        <f>Fixtures!B203</f>
        <v>Pescara</v>
      </c>
      <c r="V203" s="51">
        <f>VLOOKUP($U203,AvgGoalStats!$A$3:$AE$998,5,FALSE)</f>
        <v>2.6666666666666665</v>
      </c>
      <c r="W203" s="50">
        <f>VLOOKUP($U203,AvgGoalStats!$A$3:$AE$998,7,FALSE)</f>
        <v>3.4</v>
      </c>
      <c r="X203" s="50">
        <f>VLOOKUP($U203,AvgGoalStats!$A$3:$AE$998,8,FALSE)</f>
        <v>1.6666666666666667</v>
      </c>
      <c r="Y203" s="50">
        <f>VLOOKUP($U203,AvgGoalStats!$A$3:$AE$998,10,FALSE)</f>
        <v>2</v>
      </c>
      <c r="Z203" s="50">
        <f>VLOOKUP($U203,AvgGoalStats!$A$3:$AE$998,11,FALSE)</f>
        <v>1</v>
      </c>
      <c r="AA203" s="50">
        <f>VLOOKUP($U203,AvgGoalStats!$A$3:$AE$998,13,FALSE)</f>
        <v>1.4</v>
      </c>
      <c r="AB203" s="50">
        <f>VLOOKUP($U203,AvgGoalStats!$A$3:$AE$998,14,FALSE)</f>
        <v>1.1111111111111112</v>
      </c>
      <c r="AC203" s="50">
        <f>VLOOKUP($U203,AvgGoalStats!$A$3:$AE$998,16,FALSE)</f>
        <v>1.8</v>
      </c>
      <c r="AD203" s="50">
        <f>VLOOKUP($U203,AvgGoalStats!$A$3:$AE$998,17,FALSE)</f>
        <v>0.44444444444444442</v>
      </c>
      <c r="AE203" s="50">
        <f>VLOOKUP($U203,AvgGoalStats!$A$3:$AE$998,19,FALSE)</f>
        <v>0.6</v>
      </c>
      <c r="AF203" s="50">
        <f>VLOOKUP($U203,AvgGoalStats!$A$3:$AE$998,20,FALSE)</f>
        <v>0.66666666666666663</v>
      </c>
      <c r="AG203" s="50">
        <f>VLOOKUP($U203,AvgGoalStats!$A$3:$AE$998,22,FALSE)</f>
        <v>1.2</v>
      </c>
      <c r="AH203" s="50">
        <f>VLOOKUP($U203,AvgGoalStats!$A$3:$AE$998,23,FALSE)</f>
        <v>1.5555555555555556</v>
      </c>
      <c r="AI203" s="50">
        <f>VLOOKUP($U203,AvgGoalStats!$A$3:$AE$998,25,FALSE)</f>
        <v>1.6</v>
      </c>
      <c r="AJ203" s="50">
        <f>VLOOKUP($U203,AvgGoalStats!$A$3:$AE$998,26,FALSE)</f>
        <v>1.2222222222222223</v>
      </c>
      <c r="AK203" s="50">
        <f>VLOOKUP($U203,AvgGoalStats!$A$3:$AE$998,28,FALSE)</f>
        <v>1.4</v>
      </c>
      <c r="AL203" s="50">
        <f>VLOOKUP($U203,AvgGoalStats!$A$3:$AE$998,29,FALSE)</f>
        <v>0.33333333333333331</v>
      </c>
      <c r="AM203" s="50">
        <f>VLOOKUP($U203,AvgGoalStats!$A$3:$AE$998,31,FALSE)</f>
        <v>0.2</v>
      </c>
    </row>
    <row r="204" spans="1:39" hidden="1" x14ac:dyDescent="0.3">
      <c r="A204" s="51">
        <f>VLOOKUP($S204,AvgGoalStats!$A$3:$AE$998,5,FALSE)</f>
        <v>2.2857142857142856</v>
      </c>
      <c r="B204" s="50">
        <f>VLOOKUP($S204,AvgGoalStats!$A$3:$AE$998,6,FALSE)</f>
        <v>2</v>
      </c>
      <c r="C204" s="50">
        <f>VLOOKUP($S204,AvgGoalStats!$A$3:$AE$998,8,FALSE)</f>
        <v>1.7142857142857142</v>
      </c>
      <c r="D204" s="50">
        <f>VLOOKUP($S204,AvgGoalStats!$A$3:$AE$998,9,FALSE)</f>
        <v>1.5</v>
      </c>
      <c r="E204" s="50">
        <f>VLOOKUP($S204,AvgGoalStats!$A$3:$AE$998,11,FALSE)</f>
        <v>0.5714285714285714</v>
      </c>
      <c r="F204" s="50">
        <f>VLOOKUP($S204,AvgGoalStats!$A$3:$AE$998,12,FALSE)</f>
        <v>0.5</v>
      </c>
      <c r="G204" s="50">
        <f>VLOOKUP($S204,AvgGoalStats!$A$3:$AE$998,14,FALSE)</f>
        <v>1.4285714285714286</v>
      </c>
      <c r="H204" s="50">
        <f>VLOOKUP($S204,AvgGoalStats!$A$3:$AE$998,15,FALSE)</f>
        <v>1</v>
      </c>
      <c r="I204" s="50">
        <f>VLOOKUP($S204,AvgGoalStats!$A$3:$AE$998,17,FALSE)</f>
        <v>1.2857142857142858</v>
      </c>
      <c r="J204" s="50">
        <f>VLOOKUP($S204,AvgGoalStats!$A$3:$AE$998,18,FALSE)</f>
        <v>1</v>
      </c>
      <c r="K204" s="50">
        <f>VLOOKUP($S204,AvgGoalStats!$A$3:$AE$998,20,FALSE)</f>
        <v>0.14285714285714285</v>
      </c>
      <c r="L204" s="50">
        <f>VLOOKUP($S204,AvgGoalStats!$A$3:$AE$998,21,FALSE)</f>
        <v>0</v>
      </c>
      <c r="M204" s="50">
        <f>VLOOKUP($S204,AvgGoalStats!$A$3:$AE$998,23,FALSE)</f>
        <v>0.8571428571428571</v>
      </c>
      <c r="N204" s="50">
        <f>VLOOKUP($S204,AvgGoalStats!$A$3:$AE$998,24,FALSE)</f>
        <v>1</v>
      </c>
      <c r="O204" s="50">
        <f>VLOOKUP($S204,AvgGoalStats!$A$3:$AE$998,26,FALSE)</f>
        <v>0.42857142857142855</v>
      </c>
      <c r="P204" s="50">
        <f>VLOOKUP($S204,AvgGoalStats!$A$3:$AE$998,27,FALSE)</f>
        <v>0.5</v>
      </c>
      <c r="Q204" s="50">
        <f>VLOOKUP($S204,AvgGoalStats!$A$3:$AE$998,29,FALSE)</f>
        <v>0.42857142857142855</v>
      </c>
      <c r="R204" s="50">
        <f>VLOOKUP($S204,AvgGoalStats!$A$3:$AE$998,30,FALSE)</f>
        <v>0.5</v>
      </c>
      <c r="S204" s="53" t="str">
        <f>Fixtures!A204</f>
        <v>Brescia</v>
      </c>
      <c r="T204" s="54">
        <f>Fixtures!D204</f>
        <v>43492</v>
      </c>
      <c r="U204" s="53" t="str">
        <f>Fixtures!B204</f>
        <v>Spezia</v>
      </c>
      <c r="V204" s="51">
        <f>VLOOKUP($U204,AvgGoalStats!$A$3:$AE$998,5,FALSE)</f>
        <v>2.1428571428571428</v>
      </c>
      <c r="W204" s="50">
        <f>VLOOKUP($U204,AvgGoalStats!$A$3:$AE$998,7,FALSE)</f>
        <v>2</v>
      </c>
      <c r="X204" s="50">
        <f>VLOOKUP($U204,AvgGoalStats!$A$3:$AE$998,8,FALSE)</f>
        <v>0.7142857142857143</v>
      </c>
      <c r="Y204" s="50">
        <f>VLOOKUP($U204,AvgGoalStats!$A$3:$AE$998,10,FALSE)</f>
        <v>0.5</v>
      </c>
      <c r="Z204" s="50">
        <f>VLOOKUP($U204,AvgGoalStats!$A$3:$AE$998,11,FALSE)</f>
        <v>1.4285714285714286</v>
      </c>
      <c r="AA204" s="50">
        <f>VLOOKUP($U204,AvgGoalStats!$A$3:$AE$998,13,FALSE)</f>
        <v>1.5</v>
      </c>
      <c r="AB204" s="50">
        <f>VLOOKUP($U204,AvgGoalStats!$A$3:$AE$998,14,FALSE)</f>
        <v>1.1428571428571428</v>
      </c>
      <c r="AC204" s="50">
        <f>VLOOKUP($U204,AvgGoalStats!$A$3:$AE$998,16,FALSE)</f>
        <v>1</v>
      </c>
      <c r="AD204" s="50">
        <f>VLOOKUP($U204,AvgGoalStats!$A$3:$AE$998,17,FALSE)</f>
        <v>0.42857142857142855</v>
      </c>
      <c r="AE204" s="50">
        <f>VLOOKUP($U204,AvgGoalStats!$A$3:$AE$998,19,FALSE)</f>
        <v>0.25</v>
      </c>
      <c r="AF204" s="50">
        <f>VLOOKUP($U204,AvgGoalStats!$A$3:$AE$998,20,FALSE)</f>
        <v>0.7142857142857143</v>
      </c>
      <c r="AG204" s="50">
        <f>VLOOKUP($U204,AvgGoalStats!$A$3:$AE$998,22,FALSE)</f>
        <v>0.75</v>
      </c>
      <c r="AH204" s="50">
        <f>VLOOKUP($U204,AvgGoalStats!$A$3:$AE$998,23,FALSE)</f>
        <v>1</v>
      </c>
      <c r="AI204" s="50">
        <f>VLOOKUP($U204,AvgGoalStats!$A$3:$AE$998,25,FALSE)</f>
        <v>1</v>
      </c>
      <c r="AJ204" s="50">
        <f>VLOOKUP($U204,AvgGoalStats!$A$3:$AE$998,26,FALSE)</f>
        <v>0.2857142857142857</v>
      </c>
      <c r="AK204" s="50">
        <f>VLOOKUP($U204,AvgGoalStats!$A$3:$AE$998,28,FALSE)</f>
        <v>0.25</v>
      </c>
      <c r="AL204" s="50">
        <f>VLOOKUP($U204,AvgGoalStats!$A$3:$AE$998,29,FALSE)</f>
        <v>0.7142857142857143</v>
      </c>
      <c r="AM204" s="50">
        <f>VLOOKUP($U204,AvgGoalStats!$A$3:$AE$998,31,FALSE)</f>
        <v>0.75</v>
      </c>
    </row>
    <row r="205" spans="1:39" hidden="1" x14ac:dyDescent="0.3">
      <c r="A205" s="51" t="e">
        <f>VLOOKUP($S205,AvgGoalStats!$A$3:$AE$998,5,FALSE)</f>
        <v>#DIV/0!</v>
      </c>
      <c r="B205" s="50" t="e">
        <f>VLOOKUP($S205,AvgGoalStats!$A$3:$AE$998,6,FALSE)</f>
        <v>#DIV/0!</v>
      </c>
      <c r="C205" s="50" t="e">
        <f>VLOOKUP($S205,AvgGoalStats!$A$3:$AE$998,8,FALSE)</f>
        <v>#DIV/0!</v>
      </c>
      <c r="D205" s="50" t="e">
        <f>VLOOKUP($S205,AvgGoalStats!$A$3:$AE$998,9,FALSE)</f>
        <v>#DIV/0!</v>
      </c>
      <c r="E205" s="50" t="e">
        <f>VLOOKUP($S205,AvgGoalStats!$A$3:$AE$998,11,FALSE)</f>
        <v>#DIV/0!</v>
      </c>
      <c r="F205" s="50" t="e">
        <f>VLOOKUP($S205,AvgGoalStats!$A$3:$AE$998,12,FALSE)</f>
        <v>#DIV/0!</v>
      </c>
      <c r="G205" s="50" t="e">
        <f>VLOOKUP($S205,AvgGoalStats!$A$3:$AE$998,14,FALSE)</f>
        <v>#DIV/0!</v>
      </c>
      <c r="H205" s="50" t="e">
        <f>VLOOKUP($S205,AvgGoalStats!$A$3:$AE$998,15,FALSE)</f>
        <v>#DIV/0!</v>
      </c>
      <c r="I205" s="50" t="e">
        <f>VLOOKUP($S205,AvgGoalStats!$A$3:$AE$998,17,FALSE)</f>
        <v>#DIV/0!</v>
      </c>
      <c r="J205" s="50" t="e">
        <f>VLOOKUP($S205,AvgGoalStats!$A$3:$AE$998,18,FALSE)</f>
        <v>#DIV/0!</v>
      </c>
      <c r="K205" s="50" t="e">
        <f>VLOOKUP($S205,AvgGoalStats!$A$3:$AE$998,20,FALSE)</f>
        <v>#DIV/0!</v>
      </c>
      <c r="L205" s="50" t="e">
        <f>VLOOKUP($S205,AvgGoalStats!$A$3:$AE$998,21,FALSE)</f>
        <v>#DIV/0!</v>
      </c>
      <c r="M205" s="50" t="e">
        <f>VLOOKUP($S205,AvgGoalStats!$A$3:$AE$998,23,FALSE)</f>
        <v>#DIV/0!</v>
      </c>
      <c r="N205" s="50" t="e">
        <f>VLOOKUP($S205,AvgGoalStats!$A$3:$AE$998,24,FALSE)</f>
        <v>#DIV/0!</v>
      </c>
      <c r="O205" s="50" t="e">
        <f>VLOOKUP($S205,AvgGoalStats!$A$3:$AE$998,26,FALSE)</f>
        <v>#DIV/0!</v>
      </c>
      <c r="P205" s="50" t="e">
        <f>VLOOKUP($S205,AvgGoalStats!$A$3:$AE$998,27,FALSE)</f>
        <v>#DIV/0!</v>
      </c>
      <c r="Q205" s="50" t="e">
        <f>VLOOKUP($S205,AvgGoalStats!$A$3:$AE$998,29,FALSE)</f>
        <v>#DIV/0!</v>
      </c>
      <c r="R205" s="50" t="e">
        <f>VLOOKUP($S205,AvgGoalStats!$A$3:$AE$998,30,FALSE)</f>
        <v>#DIV/0!</v>
      </c>
      <c r="S205" s="53" t="str">
        <f>Fixtures!A205</f>
        <v>Albacete</v>
      </c>
      <c r="T205" s="54">
        <f>Fixtures!D205</f>
        <v>43492</v>
      </c>
      <c r="U205" s="53" t="str">
        <f>Fixtures!B205</f>
        <v>Reus Deportiu</v>
      </c>
      <c r="V205" s="51" t="e">
        <f>VLOOKUP($U205,AvgGoalStats!$A$3:$AE$998,5,FALSE)</f>
        <v>#DIV/0!</v>
      </c>
      <c r="W205" s="50" t="e">
        <f>VLOOKUP($U205,AvgGoalStats!$A$3:$AE$998,7,FALSE)</f>
        <v>#DIV/0!</v>
      </c>
      <c r="X205" s="50" t="e">
        <f>VLOOKUP($U205,AvgGoalStats!$A$3:$AE$998,8,FALSE)</f>
        <v>#DIV/0!</v>
      </c>
      <c r="Y205" s="50" t="e">
        <f>VLOOKUP($U205,AvgGoalStats!$A$3:$AE$998,10,FALSE)</f>
        <v>#DIV/0!</v>
      </c>
      <c r="Z205" s="50" t="e">
        <f>VLOOKUP($U205,AvgGoalStats!$A$3:$AE$998,11,FALSE)</f>
        <v>#DIV/0!</v>
      </c>
      <c r="AA205" s="50" t="e">
        <f>VLOOKUP($U205,AvgGoalStats!$A$3:$AE$998,13,FALSE)</f>
        <v>#DIV/0!</v>
      </c>
      <c r="AB205" s="50" t="e">
        <f>VLOOKUP($U205,AvgGoalStats!$A$3:$AE$998,14,FALSE)</f>
        <v>#DIV/0!</v>
      </c>
      <c r="AC205" s="50" t="e">
        <f>VLOOKUP($U205,AvgGoalStats!$A$3:$AE$998,16,FALSE)</f>
        <v>#DIV/0!</v>
      </c>
      <c r="AD205" s="50" t="e">
        <f>VLOOKUP($U205,AvgGoalStats!$A$3:$AE$998,17,FALSE)</f>
        <v>#DIV/0!</v>
      </c>
      <c r="AE205" s="50" t="e">
        <f>VLOOKUP($U205,AvgGoalStats!$A$3:$AE$998,19,FALSE)</f>
        <v>#DIV/0!</v>
      </c>
      <c r="AF205" s="50" t="e">
        <f>VLOOKUP($U205,AvgGoalStats!$A$3:$AE$998,20,FALSE)</f>
        <v>#DIV/0!</v>
      </c>
      <c r="AG205" s="50" t="e">
        <f>VLOOKUP($U205,AvgGoalStats!$A$3:$AE$998,22,FALSE)</f>
        <v>#DIV/0!</v>
      </c>
      <c r="AH205" s="50" t="e">
        <f>VLOOKUP($U205,AvgGoalStats!$A$3:$AE$998,23,FALSE)</f>
        <v>#DIV/0!</v>
      </c>
      <c r="AI205" s="50" t="e">
        <f>VLOOKUP($U205,AvgGoalStats!$A$3:$AE$998,25,FALSE)</f>
        <v>#DIV/0!</v>
      </c>
      <c r="AJ205" s="50" t="e">
        <f>VLOOKUP($U205,AvgGoalStats!$A$3:$AE$998,26,FALSE)</f>
        <v>#DIV/0!</v>
      </c>
      <c r="AK205" s="50" t="e">
        <f>VLOOKUP($U205,AvgGoalStats!$A$3:$AE$998,28,FALSE)</f>
        <v>#DIV/0!</v>
      </c>
      <c r="AL205" s="50" t="e">
        <f>VLOOKUP($U205,AvgGoalStats!$A$3:$AE$998,29,FALSE)</f>
        <v>#DIV/0!</v>
      </c>
      <c r="AM205" s="50" t="e">
        <f>VLOOKUP($U205,AvgGoalStats!$A$3:$AE$998,31,FALSE)</f>
        <v>#DIV/0!</v>
      </c>
    </row>
    <row r="206" spans="1:39" hidden="1" x14ac:dyDescent="0.3">
      <c r="A206" s="51" t="e">
        <f>VLOOKUP($S206,AvgGoalStats!$A$3:$AE$998,5,FALSE)</f>
        <v>#DIV/0!</v>
      </c>
      <c r="B206" s="50" t="e">
        <f>VLOOKUP($S206,AvgGoalStats!$A$3:$AE$998,6,FALSE)</f>
        <v>#DIV/0!</v>
      </c>
      <c r="C206" s="50" t="e">
        <f>VLOOKUP($S206,AvgGoalStats!$A$3:$AE$998,8,FALSE)</f>
        <v>#DIV/0!</v>
      </c>
      <c r="D206" s="50" t="e">
        <f>VLOOKUP($S206,AvgGoalStats!$A$3:$AE$998,9,FALSE)</f>
        <v>#DIV/0!</v>
      </c>
      <c r="E206" s="50" t="e">
        <f>VLOOKUP($S206,AvgGoalStats!$A$3:$AE$998,11,FALSE)</f>
        <v>#DIV/0!</v>
      </c>
      <c r="F206" s="50" t="e">
        <f>VLOOKUP($S206,AvgGoalStats!$A$3:$AE$998,12,FALSE)</f>
        <v>#DIV/0!</v>
      </c>
      <c r="G206" s="50" t="e">
        <f>VLOOKUP($S206,AvgGoalStats!$A$3:$AE$998,14,FALSE)</f>
        <v>#DIV/0!</v>
      </c>
      <c r="H206" s="50" t="e">
        <f>VLOOKUP($S206,AvgGoalStats!$A$3:$AE$998,15,FALSE)</f>
        <v>#DIV/0!</v>
      </c>
      <c r="I206" s="50" t="e">
        <f>VLOOKUP($S206,AvgGoalStats!$A$3:$AE$998,17,FALSE)</f>
        <v>#DIV/0!</v>
      </c>
      <c r="J206" s="50" t="e">
        <f>VLOOKUP($S206,AvgGoalStats!$A$3:$AE$998,18,FALSE)</f>
        <v>#DIV/0!</v>
      </c>
      <c r="K206" s="50" t="e">
        <f>VLOOKUP($S206,AvgGoalStats!$A$3:$AE$998,20,FALSE)</f>
        <v>#DIV/0!</v>
      </c>
      <c r="L206" s="50" t="e">
        <f>VLOOKUP($S206,AvgGoalStats!$A$3:$AE$998,21,FALSE)</f>
        <v>#DIV/0!</v>
      </c>
      <c r="M206" s="50" t="e">
        <f>VLOOKUP($S206,AvgGoalStats!$A$3:$AE$998,23,FALSE)</f>
        <v>#DIV/0!</v>
      </c>
      <c r="N206" s="50" t="e">
        <f>VLOOKUP($S206,AvgGoalStats!$A$3:$AE$998,24,FALSE)</f>
        <v>#DIV/0!</v>
      </c>
      <c r="O206" s="50" t="e">
        <f>VLOOKUP($S206,AvgGoalStats!$A$3:$AE$998,26,FALSE)</f>
        <v>#DIV/0!</v>
      </c>
      <c r="P206" s="50" t="e">
        <f>VLOOKUP($S206,AvgGoalStats!$A$3:$AE$998,27,FALSE)</f>
        <v>#DIV/0!</v>
      </c>
      <c r="Q206" s="50" t="e">
        <f>VLOOKUP($S206,AvgGoalStats!$A$3:$AE$998,29,FALSE)</f>
        <v>#DIV/0!</v>
      </c>
      <c r="R206" s="50" t="e">
        <f>VLOOKUP($S206,AvgGoalStats!$A$3:$AE$998,30,FALSE)</f>
        <v>#DIV/0!</v>
      </c>
      <c r="S206" s="53" t="str">
        <f>Fixtures!A206</f>
        <v>Alcorcón</v>
      </c>
      <c r="T206" s="54">
        <f>Fixtures!D206</f>
        <v>43492</v>
      </c>
      <c r="U206" s="53" t="str">
        <f>Fixtures!B206</f>
        <v>Córdoba</v>
      </c>
      <c r="V206" s="51" t="e">
        <f>VLOOKUP($U206,AvgGoalStats!$A$3:$AE$998,5,FALSE)</f>
        <v>#DIV/0!</v>
      </c>
      <c r="W206" s="50" t="e">
        <f>VLOOKUP($U206,AvgGoalStats!$A$3:$AE$998,7,FALSE)</f>
        <v>#DIV/0!</v>
      </c>
      <c r="X206" s="50" t="e">
        <f>VLOOKUP($U206,AvgGoalStats!$A$3:$AE$998,8,FALSE)</f>
        <v>#DIV/0!</v>
      </c>
      <c r="Y206" s="50" t="e">
        <f>VLOOKUP($U206,AvgGoalStats!$A$3:$AE$998,10,FALSE)</f>
        <v>#DIV/0!</v>
      </c>
      <c r="Z206" s="50" t="e">
        <f>VLOOKUP($U206,AvgGoalStats!$A$3:$AE$998,11,FALSE)</f>
        <v>#DIV/0!</v>
      </c>
      <c r="AA206" s="50" t="e">
        <f>VLOOKUP($U206,AvgGoalStats!$A$3:$AE$998,13,FALSE)</f>
        <v>#DIV/0!</v>
      </c>
      <c r="AB206" s="50" t="e">
        <f>VLOOKUP($U206,AvgGoalStats!$A$3:$AE$998,14,FALSE)</f>
        <v>#DIV/0!</v>
      </c>
      <c r="AC206" s="50" t="e">
        <f>VLOOKUP($U206,AvgGoalStats!$A$3:$AE$998,16,FALSE)</f>
        <v>#DIV/0!</v>
      </c>
      <c r="AD206" s="50" t="e">
        <f>VLOOKUP($U206,AvgGoalStats!$A$3:$AE$998,17,FALSE)</f>
        <v>#DIV/0!</v>
      </c>
      <c r="AE206" s="50" t="e">
        <f>VLOOKUP($U206,AvgGoalStats!$A$3:$AE$998,19,FALSE)</f>
        <v>#DIV/0!</v>
      </c>
      <c r="AF206" s="50" t="e">
        <f>VLOOKUP($U206,AvgGoalStats!$A$3:$AE$998,20,FALSE)</f>
        <v>#DIV/0!</v>
      </c>
      <c r="AG206" s="50" t="e">
        <f>VLOOKUP($U206,AvgGoalStats!$A$3:$AE$998,22,FALSE)</f>
        <v>#DIV/0!</v>
      </c>
      <c r="AH206" s="50" t="e">
        <f>VLOOKUP($U206,AvgGoalStats!$A$3:$AE$998,23,FALSE)</f>
        <v>#DIV/0!</v>
      </c>
      <c r="AI206" s="50" t="e">
        <f>VLOOKUP($U206,AvgGoalStats!$A$3:$AE$998,25,FALSE)</f>
        <v>#DIV/0!</v>
      </c>
      <c r="AJ206" s="50" t="e">
        <f>VLOOKUP($U206,AvgGoalStats!$A$3:$AE$998,26,FALSE)</f>
        <v>#DIV/0!</v>
      </c>
      <c r="AK206" s="50" t="e">
        <f>VLOOKUP($U206,AvgGoalStats!$A$3:$AE$998,28,FALSE)</f>
        <v>#DIV/0!</v>
      </c>
      <c r="AL206" s="50" t="e">
        <f>VLOOKUP($U206,AvgGoalStats!$A$3:$AE$998,29,FALSE)</f>
        <v>#DIV/0!</v>
      </c>
      <c r="AM206" s="50" t="e">
        <f>VLOOKUP($U206,AvgGoalStats!$A$3:$AE$998,31,FALSE)</f>
        <v>#DIV/0!</v>
      </c>
    </row>
    <row r="207" spans="1:39" hidden="1" x14ac:dyDescent="0.3">
      <c r="A207" s="51" t="e">
        <f>VLOOKUP($S207,AvgGoalStats!$A$3:$AE$998,5,FALSE)</f>
        <v>#DIV/0!</v>
      </c>
      <c r="B207" s="50" t="e">
        <f>VLOOKUP($S207,AvgGoalStats!$A$3:$AE$998,6,FALSE)</f>
        <v>#DIV/0!</v>
      </c>
      <c r="C207" s="50" t="e">
        <f>VLOOKUP($S207,AvgGoalStats!$A$3:$AE$998,8,FALSE)</f>
        <v>#DIV/0!</v>
      </c>
      <c r="D207" s="50" t="e">
        <f>VLOOKUP($S207,AvgGoalStats!$A$3:$AE$998,9,FALSE)</f>
        <v>#DIV/0!</v>
      </c>
      <c r="E207" s="50" t="e">
        <f>VLOOKUP($S207,AvgGoalStats!$A$3:$AE$998,11,FALSE)</f>
        <v>#DIV/0!</v>
      </c>
      <c r="F207" s="50" t="e">
        <f>VLOOKUP($S207,AvgGoalStats!$A$3:$AE$998,12,FALSE)</f>
        <v>#DIV/0!</v>
      </c>
      <c r="G207" s="50" t="e">
        <f>VLOOKUP($S207,AvgGoalStats!$A$3:$AE$998,14,FALSE)</f>
        <v>#DIV/0!</v>
      </c>
      <c r="H207" s="50" t="e">
        <f>VLOOKUP($S207,AvgGoalStats!$A$3:$AE$998,15,FALSE)</f>
        <v>#DIV/0!</v>
      </c>
      <c r="I207" s="50" t="e">
        <f>VLOOKUP($S207,AvgGoalStats!$A$3:$AE$998,17,FALSE)</f>
        <v>#DIV/0!</v>
      </c>
      <c r="J207" s="50" t="e">
        <f>VLOOKUP($S207,AvgGoalStats!$A$3:$AE$998,18,FALSE)</f>
        <v>#DIV/0!</v>
      </c>
      <c r="K207" s="50" t="e">
        <f>VLOOKUP($S207,AvgGoalStats!$A$3:$AE$998,20,FALSE)</f>
        <v>#DIV/0!</v>
      </c>
      <c r="L207" s="50" t="e">
        <f>VLOOKUP($S207,AvgGoalStats!$A$3:$AE$998,21,FALSE)</f>
        <v>#DIV/0!</v>
      </c>
      <c r="M207" s="50" t="e">
        <f>VLOOKUP($S207,AvgGoalStats!$A$3:$AE$998,23,FALSE)</f>
        <v>#DIV/0!</v>
      </c>
      <c r="N207" s="50" t="e">
        <f>VLOOKUP($S207,AvgGoalStats!$A$3:$AE$998,24,FALSE)</f>
        <v>#DIV/0!</v>
      </c>
      <c r="O207" s="50" t="e">
        <f>VLOOKUP($S207,AvgGoalStats!$A$3:$AE$998,26,FALSE)</f>
        <v>#DIV/0!</v>
      </c>
      <c r="P207" s="50" t="e">
        <f>VLOOKUP($S207,AvgGoalStats!$A$3:$AE$998,27,FALSE)</f>
        <v>#DIV/0!</v>
      </c>
      <c r="Q207" s="50" t="e">
        <f>VLOOKUP($S207,AvgGoalStats!$A$3:$AE$998,29,FALSE)</f>
        <v>#DIV/0!</v>
      </c>
      <c r="R207" s="50" t="e">
        <f>VLOOKUP($S207,AvgGoalStats!$A$3:$AE$998,30,FALSE)</f>
        <v>#DIV/0!</v>
      </c>
      <c r="S207" s="53" t="str">
        <f>Fixtures!A207</f>
        <v>Sporting Gijón</v>
      </c>
      <c r="T207" s="54">
        <f>Fixtures!D207</f>
        <v>43492</v>
      </c>
      <c r="U207" s="53" t="str">
        <f>Fixtures!B207</f>
        <v>Deportivo La Coruña</v>
      </c>
      <c r="V207" s="51">
        <f>VLOOKUP($U207,AvgGoalStats!$A$3:$AE$998,5,FALSE)</f>
        <v>4</v>
      </c>
      <c r="W207" s="50">
        <f>VLOOKUP($U207,AvgGoalStats!$A$3:$AE$998,7,FALSE)</f>
        <v>4</v>
      </c>
      <c r="X207" s="50">
        <f>VLOOKUP($U207,AvgGoalStats!$A$3:$AE$998,8,FALSE)</f>
        <v>2</v>
      </c>
      <c r="Y207" s="50">
        <f>VLOOKUP($U207,AvgGoalStats!$A$3:$AE$998,10,FALSE)</f>
        <v>2</v>
      </c>
      <c r="Z207" s="50">
        <f>VLOOKUP($U207,AvgGoalStats!$A$3:$AE$998,11,FALSE)</f>
        <v>2</v>
      </c>
      <c r="AA207" s="50">
        <f>VLOOKUP($U207,AvgGoalStats!$A$3:$AE$998,13,FALSE)</f>
        <v>2</v>
      </c>
      <c r="AB207" s="50">
        <f>VLOOKUP($U207,AvgGoalStats!$A$3:$AE$998,14,FALSE)</f>
        <v>1</v>
      </c>
      <c r="AC207" s="50">
        <f>VLOOKUP($U207,AvgGoalStats!$A$3:$AE$998,16,FALSE)</f>
        <v>1</v>
      </c>
      <c r="AD207" s="50">
        <f>VLOOKUP($U207,AvgGoalStats!$A$3:$AE$998,17,FALSE)</f>
        <v>1</v>
      </c>
      <c r="AE207" s="50">
        <f>VLOOKUP($U207,AvgGoalStats!$A$3:$AE$998,19,FALSE)</f>
        <v>1</v>
      </c>
      <c r="AF207" s="50">
        <f>VLOOKUP($U207,AvgGoalStats!$A$3:$AE$998,20,FALSE)</f>
        <v>0</v>
      </c>
      <c r="AG207" s="50">
        <f>VLOOKUP($U207,AvgGoalStats!$A$3:$AE$998,22,FALSE)</f>
        <v>0</v>
      </c>
      <c r="AH207" s="50">
        <f>VLOOKUP($U207,AvgGoalStats!$A$3:$AE$998,23,FALSE)</f>
        <v>3</v>
      </c>
      <c r="AI207" s="50">
        <f>VLOOKUP($U207,AvgGoalStats!$A$3:$AE$998,25,FALSE)</f>
        <v>3</v>
      </c>
      <c r="AJ207" s="50">
        <f>VLOOKUP($U207,AvgGoalStats!$A$3:$AE$998,26,FALSE)</f>
        <v>1</v>
      </c>
      <c r="AK207" s="50">
        <f>VLOOKUP($U207,AvgGoalStats!$A$3:$AE$998,28,FALSE)</f>
        <v>1</v>
      </c>
      <c r="AL207" s="50">
        <f>VLOOKUP($U207,AvgGoalStats!$A$3:$AE$998,29,FALSE)</f>
        <v>2</v>
      </c>
      <c r="AM207" s="50">
        <f>VLOOKUP($U207,AvgGoalStats!$A$3:$AE$998,31,FALSE)</f>
        <v>2</v>
      </c>
    </row>
    <row r="208" spans="1:39" hidden="1" x14ac:dyDescent="0.3">
      <c r="A208" s="51" t="e">
        <f>VLOOKUP($S208,AvgGoalStats!$A$3:$AE$998,5,FALSE)</f>
        <v>#DIV/0!</v>
      </c>
      <c r="B208" s="50" t="e">
        <f>VLOOKUP($S208,AvgGoalStats!$A$3:$AE$998,6,FALSE)</f>
        <v>#DIV/0!</v>
      </c>
      <c r="C208" s="50" t="e">
        <f>VLOOKUP($S208,AvgGoalStats!$A$3:$AE$998,8,FALSE)</f>
        <v>#DIV/0!</v>
      </c>
      <c r="D208" s="50" t="e">
        <f>VLOOKUP($S208,AvgGoalStats!$A$3:$AE$998,9,FALSE)</f>
        <v>#DIV/0!</v>
      </c>
      <c r="E208" s="50" t="e">
        <f>VLOOKUP($S208,AvgGoalStats!$A$3:$AE$998,11,FALSE)</f>
        <v>#DIV/0!</v>
      </c>
      <c r="F208" s="50" t="e">
        <f>VLOOKUP($S208,AvgGoalStats!$A$3:$AE$998,12,FALSE)</f>
        <v>#DIV/0!</v>
      </c>
      <c r="G208" s="50" t="e">
        <f>VLOOKUP($S208,AvgGoalStats!$A$3:$AE$998,14,FALSE)</f>
        <v>#DIV/0!</v>
      </c>
      <c r="H208" s="50" t="e">
        <f>VLOOKUP($S208,AvgGoalStats!$A$3:$AE$998,15,FALSE)</f>
        <v>#DIV/0!</v>
      </c>
      <c r="I208" s="50" t="e">
        <f>VLOOKUP($S208,AvgGoalStats!$A$3:$AE$998,17,FALSE)</f>
        <v>#DIV/0!</v>
      </c>
      <c r="J208" s="50" t="e">
        <f>VLOOKUP($S208,AvgGoalStats!$A$3:$AE$998,18,FALSE)</f>
        <v>#DIV/0!</v>
      </c>
      <c r="K208" s="50" t="e">
        <f>VLOOKUP($S208,AvgGoalStats!$A$3:$AE$998,20,FALSE)</f>
        <v>#DIV/0!</v>
      </c>
      <c r="L208" s="50" t="e">
        <f>VLOOKUP($S208,AvgGoalStats!$A$3:$AE$998,21,FALSE)</f>
        <v>#DIV/0!</v>
      </c>
      <c r="M208" s="50" t="e">
        <f>VLOOKUP($S208,AvgGoalStats!$A$3:$AE$998,23,FALSE)</f>
        <v>#DIV/0!</v>
      </c>
      <c r="N208" s="50" t="e">
        <f>VLOOKUP($S208,AvgGoalStats!$A$3:$AE$998,24,FALSE)</f>
        <v>#DIV/0!</v>
      </c>
      <c r="O208" s="50" t="e">
        <f>VLOOKUP($S208,AvgGoalStats!$A$3:$AE$998,26,FALSE)</f>
        <v>#DIV/0!</v>
      </c>
      <c r="P208" s="50" t="e">
        <f>VLOOKUP($S208,AvgGoalStats!$A$3:$AE$998,27,FALSE)</f>
        <v>#DIV/0!</v>
      </c>
      <c r="Q208" s="50" t="e">
        <f>VLOOKUP($S208,AvgGoalStats!$A$3:$AE$998,29,FALSE)</f>
        <v>#DIV/0!</v>
      </c>
      <c r="R208" s="50" t="e">
        <f>VLOOKUP($S208,AvgGoalStats!$A$3:$AE$998,30,FALSE)</f>
        <v>#DIV/0!</v>
      </c>
      <c r="S208" s="53" t="str">
        <f>Fixtures!A208</f>
        <v>Granada</v>
      </c>
      <c r="T208" s="54">
        <f>Fixtures!D208</f>
        <v>43492</v>
      </c>
      <c r="U208" s="53" t="str">
        <f>Fixtures!B208</f>
        <v>Extremadura UD</v>
      </c>
      <c r="V208" s="51" t="e">
        <f>VLOOKUP($U208,AvgGoalStats!$A$3:$AE$998,5,FALSE)</f>
        <v>#DIV/0!</v>
      </c>
      <c r="W208" s="50" t="e">
        <f>VLOOKUP($U208,AvgGoalStats!$A$3:$AE$998,7,FALSE)</f>
        <v>#DIV/0!</v>
      </c>
      <c r="X208" s="50" t="e">
        <f>VLOOKUP($U208,AvgGoalStats!$A$3:$AE$998,8,FALSE)</f>
        <v>#DIV/0!</v>
      </c>
      <c r="Y208" s="50" t="e">
        <f>VLOOKUP($U208,AvgGoalStats!$A$3:$AE$998,10,FALSE)</f>
        <v>#DIV/0!</v>
      </c>
      <c r="Z208" s="50" t="e">
        <f>VLOOKUP($U208,AvgGoalStats!$A$3:$AE$998,11,FALSE)</f>
        <v>#DIV/0!</v>
      </c>
      <c r="AA208" s="50" t="e">
        <f>VLOOKUP($U208,AvgGoalStats!$A$3:$AE$998,13,FALSE)</f>
        <v>#DIV/0!</v>
      </c>
      <c r="AB208" s="50" t="e">
        <f>VLOOKUP($U208,AvgGoalStats!$A$3:$AE$998,14,FALSE)</f>
        <v>#DIV/0!</v>
      </c>
      <c r="AC208" s="50" t="e">
        <f>VLOOKUP($U208,AvgGoalStats!$A$3:$AE$998,16,FALSE)</f>
        <v>#DIV/0!</v>
      </c>
      <c r="AD208" s="50" t="e">
        <f>VLOOKUP($U208,AvgGoalStats!$A$3:$AE$998,17,FALSE)</f>
        <v>#DIV/0!</v>
      </c>
      <c r="AE208" s="50" t="e">
        <f>VLOOKUP($U208,AvgGoalStats!$A$3:$AE$998,19,FALSE)</f>
        <v>#DIV/0!</v>
      </c>
      <c r="AF208" s="50" t="e">
        <f>VLOOKUP($U208,AvgGoalStats!$A$3:$AE$998,20,FALSE)</f>
        <v>#DIV/0!</v>
      </c>
      <c r="AG208" s="50" t="e">
        <f>VLOOKUP($U208,AvgGoalStats!$A$3:$AE$998,22,FALSE)</f>
        <v>#DIV/0!</v>
      </c>
      <c r="AH208" s="50" t="e">
        <f>VLOOKUP($U208,AvgGoalStats!$A$3:$AE$998,23,FALSE)</f>
        <v>#DIV/0!</v>
      </c>
      <c r="AI208" s="50" t="e">
        <f>VLOOKUP($U208,AvgGoalStats!$A$3:$AE$998,25,FALSE)</f>
        <v>#DIV/0!</v>
      </c>
      <c r="AJ208" s="50" t="e">
        <f>VLOOKUP($U208,AvgGoalStats!$A$3:$AE$998,26,FALSE)</f>
        <v>#DIV/0!</v>
      </c>
      <c r="AK208" s="50" t="e">
        <f>VLOOKUP($U208,AvgGoalStats!$A$3:$AE$998,28,FALSE)</f>
        <v>#DIV/0!</v>
      </c>
      <c r="AL208" s="50" t="e">
        <f>VLOOKUP($U208,AvgGoalStats!$A$3:$AE$998,29,FALSE)</f>
        <v>#DIV/0!</v>
      </c>
      <c r="AM208" s="50" t="e">
        <f>VLOOKUP($U208,AvgGoalStats!$A$3:$AE$998,31,FALSE)</f>
        <v>#DIV/0!</v>
      </c>
    </row>
    <row r="209" spans="1:39" hidden="1" x14ac:dyDescent="0.3">
      <c r="A209" s="51" t="e">
        <f>VLOOKUP($S209,AvgGoalStats!$A$3:$AE$998,5,FALSE)</f>
        <v>#DIV/0!</v>
      </c>
      <c r="B209" s="50" t="e">
        <f>VLOOKUP($S209,AvgGoalStats!$A$3:$AE$998,6,FALSE)</f>
        <v>#DIV/0!</v>
      </c>
      <c r="C209" s="50" t="e">
        <f>VLOOKUP($S209,AvgGoalStats!$A$3:$AE$998,8,FALSE)</f>
        <v>#DIV/0!</v>
      </c>
      <c r="D209" s="50" t="e">
        <f>VLOOKUP($S209,AvgGoalStats!$A$3:$AE$998,9,FALSE)</f>
        <v>#DIV/0!</v>
      </c>
      <c r="E209" s="50" t="e">
        <f>VLOOKUP($S209,AvgGoalStats!$A$3:$AE$998,11,FALSE)</f>
        <v>#DIV/0!</v>
      </c>
      <c r="F209" s="50" t="e">
        <f>VLOOKUP($S209,AvgGoalStats!$A$3:$AE$998,12,FALSE)</f>
        <v>#DIV/0!</v>
      </c>
      <c r="G209" s="50" t="e">
        <f>VLOOKUP($S209,AvgGoalStats!$A$3:$AE$998,14,FALSE)</f>
        <v>#DIV/0!</v>
      </c>
      <c r="H209" s="50" t="e">
        <f>VLOOKUP($S209,AvgGoalStats!$A$3:$AE$998,15,FALSE)</f>
        <v>#DIV/0!</v>
      </c>
      <c r="I209" s="50" t="e">
        <f>VLOOKUP($S209,AvgGoalStats!$A$3:$AE$998,17,FALSE)</f>
        <v>#DIV/0!</v>
      </c>
      <c r="J209" s="50" t="e">
        <f>VLOOKUP($S209,AvgGoalStats!$A$3:$AE$998,18,FALSE)</f>
        <v>#DIV/0!</v>
      </c>
      <c r="K209" s="50" t="e">
        <f>VLOOKUP($S209,AvgGoalStats!$A$3:$AE$998,20,FALSE)</f>
        <v>#DIV/0!</v>
      </c>
      <c r="L209" s="50" t="e">
        <f>VLOOKUP($S209,AvgGoalStats!$A$3:$AE$998,21,FALSE)</f>
        <v>#DIV/0!</v>
      </c>
      <c r="M209" s="50" t="e">
        <f>VLOOKUP($S209,AvgGoalStats!$A$3:$AE$998,23,FALSE)</f>
        <v>#DIV/0!</v>
      </c>
      <c r="N209" s="50" t="e">
        <f>VLOOKUP($S209,AvgGoalStats!$A$3:$AE$998,24,FALSE)</f>
        <v>#DIV/0!</v>
      </c>
      <c r="O209" s="50" t="e">
        <f>VLOOKUP($S209,AvgGoalStats!$A$3:$AE$998,26,FALSE)</f>
        <v>#DIV/0!</v>
      </c>
      <c r="P209" s="50" t="e">
        <f>VLOOKUP($S209,AvgGoalStats!$A$3:$AE$998,27,FALSE)</f>
        <v>#DIV/0!</v>
      </c>
      <c r="Q209" s="50" t="e">
        <f>VLOOKUP($S209,AvgGoalStats!$A$3:$AE$998,29,FALSE)</f>
        <v>#DIV/0!</v>
      </c>
      <c r="R209" s="50" t="e">
        <f>VLOOKUP($S209,AvgGoalStats!$A$3:$AE$998,30,FALSE)</f>
        <v>#DIV/0!</v>
      </c>
      <c r="S209" s="53" t="str">
        <f>Fixtures!A209</f>
        <v>Gimnàstic Tarragona</v>
      </c>
      <c r="T209" s="54">
        <f>Fixtures!D209</f>
        <v>43492</v>
      </c>
      <c r="U209" s="53" t="str">
        <f>Fixtures!B209</f>
        <v>Las Palmas</v>
      </c>
      <c r="V209" s="51" t="e">
        <f>VLOOKUP($U209,AvgGoalStats!$A$3:$AE$998,5,FALSE)</f>
        <v>#DIV/0!</v>
      </c>
      <c r="W209" s="50" t="e">
        <f>VLOOKUP($U209,AvgGoalStats!$A$3:$AE$998,7,FALSE)</f>
        <v>#DIV/0!</v>
      </c>
      <c r="X209" s="50" t="e">
        <f>VLOOKUP($U209,AvgGoalStats!$A$3:$AE$998,8,FALSE)</f>
        <v>#DIV/0!</v>
      </c>
      <c r="Y209" s="50" t="e">
        <f>VLOOKUP($U209,AvgGoalStats!$A$3:$AE$998,10,FALSE)</f>
        <v>#DIV/0!</v>
      </c>
      <c r="Z209" s="50" t="e">
        <f>VLOOKUP($U209,AvgGoalStats!$A$3:$AE$998,11,FALSE)</f>
        <v>#DIV/0!</v>
      </c>
      <c r="AA209" s="50" t="e">
        <f>VLOOKUP($U209,AvgGoalStats!$A$3:$AE$998,13,FALSE)</f>
        <v>#DIV/0!</v>
      </c>
      <c r="AB209" s="50" t="e">
        <f>VLOOKUP($U209,AvgGoalStats!$A$3:$AE$998,14,FALSE)</f>
        <v>#DIV/0!</v>
      </c>
      <c r="AC209" s="50" t="e">
        <f>VLOOKUP($U209,AvgGoalStats!$A$3:$AE$998,16,FALSE)</f>
        <v>#DIV/0!</v>
      </c>
      <c r="AD209" s="50" t="e">
        <f>VLOOKUP($U209,AvgGoalStats!$A$3:$AE$998,17,FALSE)</f>
        <v>#DIV/0!</v>
      </c>
      <c r="AE209" s="50" t="e">
        <f>VLOOKUP($U209,AvgGoalStats!$A$3:$AE$998,19,FALSE)</f>
        <v>#DIV/0!</v>
      </c>
      <c r="AF209" s="50" t="e">
        <f>VLOOKUP($U209,AvgGoalStats!$A$3:$AE$998,20,FALSE)</f>
        <v>#DIV/0!</v>
      </c>
      <c r="AG209" s="50" t="e">
        <f>VLOOKUP($U209,AvgGoalStats!$A$3:$AE$998,22,FALSE)</f>
        <v>#DIV/0!</v>
      </c>
      <c r="AH209" s="50" t="e">
        <f>VLOOKUP($U209,AvgGoalStats!$A$3:$AE$998,23,FALSE)</f>
        <v>#DIV/0!</v>
      </c>
      <c r="AI209" s="50" t="e">
        <f>VLOOKUP($U209,AvgGoalStats!$A$3:$AE$998,25,FALSE)</f>
        <v>#DIV/0!</v>
      </c>
      <c r="AJ209" s="50" t="e">
        <f>VLOOKUP($U209,AvgGoalStats!$A$3:$AE$998,26,FALSE)</f>
        <v>#DIV/0!</v>
      </c>
      <c r="AK209" s="50" t="e">
        <f>VLOOKUP($U209,AvgGoalStats!$A$3:$AE$998,28,FALSE)</f>
        <v>#DIV/0!</v>
      </c>
      <c r="AL209" s="50" t="e">
        <f>VLOOKUP($U209,AvgGoalStats!$A$3:$AE$998,29,FALSE)</f>
        <v>#DIV/0!</v>
      </c>
      <c r="AM209" s="50" t="e">
        <f>VLOOKUP($U209,AvgGoalStats!$A$3:$AE$998,31,FALSE)</f>
        <v>#DIV/0!</v>
      </c>
    </row>
    <row r="210" spans="1:39" hidden="1" x14ac:dyDescent="0.3">
      <c r="A210" s="51" t="e">
        <f>VLOOKUP($S210,AvgGoalStats!$A$3:$AE$998,5,FALSE)</f>
        <v>#DIV/0!</v>
      </c>
      <c r="B210" s="50" t="e">
        <f>VLOOKUP($S210,AvgGoalStats!$A$3:$AE$998,6,FALSE)</f>
        <v>#DIV/0!</v>
      </c>
      <c r="C210" s="50" t="e">
        <f>VLOOKUP($S210,AvgGoalStats!$A$3:$AE$998,8,FALSE)</f>
        <v>#DIV/0!</v>
      </c>
      <c r="D210" s="50" t="e">
        <f>VLOOKUP($S210,AvgGoalStats!$A$3:$AE$998,9,FALSE)</f>
        <v>#DIV/0!</v>
      </c>
      <c r="E210" s="50" t="e">
        <f>VLOOKUP($S210,AvgGoalStats!$A$3:$AE$998,11,FALSE)</f>
        <v>#DIV/0!</v>
      </c>
      <c r="F210" s="50" t="e">
        <f>VLOOKUP($S210,AvgGoalStats!$A$3:$AE$998,12,FALSE)</f>
        <v>#DIV/0!</v>
      </c>
      <c r="G210" s="50" t="e">
        <f>VLOOKUP($S210,AvgGoalStats!$A$3:$AE$998,14,FALSE)</f>
        <v>#DIV/0!</v>
      </c>
      <c r="H210" s="50" t="e">
        <f>VLOOKUP($S210,AvgGoalStats!$A$3:$AE$998,15,FALSE)</f>
        <v>#DIV/0!</v>
      </c>
      <c r="I210" s="50" t="e">
        <f>VLOOKUP($S210,AvgGoalStats!$A$3:$AE$998,17,FALSE)</f>
        <v>#DIV/0!</v>
      </c>
      <c r="J210" s="50" t="e">
        <f>VLOOKUP($S210,AvgGoalStats!$A$3:$AE$998,18,FALSE)</f>
        <v>#DIV/0!</v>
      </c>
      <c r="K210" s="50" t="e">
        <f>VLOOKUP($S210,AvgGoalStats!$A$3:$AE$998,20,FALSE)</f>
        <v>#DIV/0!</v>
      </c>
      <c r="L210" s="50" t="e">
        <f>VLOOKUP($S210,AvgGoalStats!$A$3:$AE$998,21,FALSE)</f>
        <v>#DIV/0!</v>
      </c>
      <c r="M210" s="50" t="e">
        <f>VLOOKUP($S210,AvgGoalStats!$A$3:$AE$998,23,FALSE)</f>
        <v>#DIV/0!</v>
      </c>
      <c r="N210" s="50" t="e">
        <f>VLOOKUP($S210,AvgGoalStats!$A$3:$AE$998,24,FALSE)</f>
        <v>#DIV/0!</v>
      </c>
      <c r="O210" s="50" t="e">
        <f>VLOOKUP($S210,AvgGoalStats!$A$3:$AE$998,26,FALSE)</f>
        <v>#DIV/0!</v>
      </c>
      <c r="P210" s="50" t="e">
        <f>VLOOKUP($S210,AvgGoalStats!$A$3:$AE$998,27,FALSE)</f>
        <v>#DIV/0!</v>
      </c>
      <c r="Q210" s="50" t="e">
        <f>VLOOKUP($S210,AvgGoalStats!$A$3:$AE$998,29,FALSE)</f>
        <v>#DIV/0!</v>
      </c>
      <c r="R210" s="50" t="e">
        <f>VLOOKUP($S210,AvgGoalStats!$A$3:$AE$998,30,FALSE)</f>
        <v>#DIV/0!</v>
      </c>
      <c r="S210" s="53" t="str">
        <f>Fixtures!A210</f>
        <v>St. Mirren</v>
      </c>
      <c r="T210" s="54">
        <f>Fixtures!D210</f>
        <v>43492</v>
      </c>
      <c r="U210" s="53" t="str">
        <f>Fixtures!B210</f>
        <v>Hibernian</v>
      </c>
      <c r="V210" s="51" t="e">
        <f>VLOOKUP($U210,AvgGoalStats!$A$3:$AE$998,5,FALSE)</f>
        <v>#DIV/0!</v>
      </c>
      <c r="W210" s="50" t="e">
        <f>VLOOKUP($U210,AvgGoalStats!$A$3:$AE$998,7,FALSE)</f>
        <v>#DIV/0!</v>
      </c>
      <c r="X210" s="50" t="e">
        <f>VLOOKUP($U210,AvgGoalStats!$A$3:$AE$998,8,FALSE)</f>
        <v>#DIV/0!</v>
      </c>
      <c r="Y210" s="50" t="e">
        <f>VLOOKUP($U210,AvgGoalStats!$A$3:$AE$998,10,FALSE)</f>
        <v>#DIV/0!</v>
      </c>
      <c r="Z210" s="50" t="e">
        <f>VLOOKUP($U210,AvgGoalStats!$A$3:$AE$998,11,FALSE)</f>
        <v>#DIV/0!</v>
      </c>
      <c r="AA210" s="50" t="e">
        <f>VLOOKUP($U210,AvgGoalStats!$A$3:$AE$998,13,FALSE)</f>
        <v>#DIV/0!</v>
      </c>
      <c r="AB210" s="50" t="e">
        <f>VLOOKUP($U210,AvgGoalStats!$A$3:$AE$998,14,FALSE)</f>
        <v>#DIV/0!</v>
      </c>
      <c r="AC210" s="50" t="e">
        <f>VLOOKUP($U210,AvgGoalStats!$A$3:$AE$998,16,FALSE)</f>
        <v>#DIV/0!</v>
      </c>
      <c r="AD210" s="50" t="e">
        <f>VLOOKUP($U210,AvgGoalStats!$A$3:$AE$998,17,FALSE)</f>
        <v>#DIV/0!</v>
      </c>
      <c r="AE210" s="50" t="e">
        <f>VLOOKUP($U210,AvgGoalStats!$A$3:$AE$998,19,FALSE)</f>
        <v>#DIV/0!</v>
      </c>
      <c r="AF210" s="50" t="e">
        <f>VLOOKUP($U210,AvgGoalStats!$A$3:$AE$998,20,FALSE)</f>
        <v>#DIV/0!</v>
      </c>
      <c r="AG210" s="50" t="e">
        <f>VLOOKUP($U210,AvgGoalStats!$A$3:$AE$998,22,FALSE)</f>
        <v>#DIV/0!</v>
      </c>
      <c r="AH210" s="50" t="e">
        <f>VLOOKUP($U210,AvgGoalStats!$A$3:$AE$998,23,FALSE)</f>
        <v>#DIV/0!</v>
      </c>
      <c r="AI210" s="50" t="e">
        <f>VLOOKUP($U210,AvgGoalStats!$A$3:$AE$998,25,FALSE)</f>
        <v>#DIV/0!</v>
      </c>
      <c r="AJ210" s="50" t="e">
        <f>VLOOKUP($U210,AvgGoalStats!$A$3:$AE$998,26,FALSE)</f>
        <v>#DIV/0!</v>
      </c>
      <c r="AK210" s="50" t="e">
        <f>VLOOKUP($U210,AvgGoalStats!$A$3:$AE$998,28,FALSE)</f>
        <v>#DIV/0!</v>
      </c>
      <c r="AL210" s="50" t="e">
        <f>VLOOKUP($U210,AvgGoalStats!$A$3:$AE$998,29,FALSE)</f>
        <v>#DIV/0!</v>
      </c>
      <c r="AM210" s="50" t="e">
        <f>VLOOKUP($U210,AvgGoalStats!$A$3:$AE$998,31,FALSE)</f>
        <v>#DIV/0!</v>
      </c>
    </row>
    <row r="211" spans="1:39" hidden="1" x14ac:dyDescent="0.3">
      <c r="A211" s="51" t="e">
        <f>VLOOKUP($S211,AvgGoalStats!$A$3:$AE$998,5,FALSE)</f>
        <v>#DIV/0!</v>
      </c>
      <c r="B211" s="50" t="e">
        <f>VLOOKUP($S211,AvgGoalStats!$A$3:$AE$998,6,FALSE)</f>
        <v>#DIV/0!</v>
      </c>
      <c r="C211" s="50" t="e">
        <f>VLOOKUP($S211,AvgGoalStats!$A$3:$AE$998,8,FALSE)</f>
        <v>#DIV/0!</v>
      </c>
      <c r="D211" s="50" t="e">
        <f>VLOOKUP($S211,AvgGoalStats!$A$3:$AE$998,9,FALSE)</f>
        <v>#DIV/0!</v>
      </c>
      <c r="E211" s="50" t="e">
        <f>VLOOKUP($S211,AvgGoalStats!$A$3:$AE$998,11,FALSE)</f>
        <v>#DIV/0!</v>
      </c>
      <c r="F211" s="50" t="e">
        <f>VLOOKUP($S211,AvgGoalStats!$A$3:$AE$998,12,FALSE)</f>
        <v>#DIV/0!</v>
      </c>
      <c r="G211" s="50" t="e">
        <f>VLOOKUP($S211,AvgGoalStats!$A$3:$AE$998,14,FALSE)</f>
        <v>#DIV/0!</v>
      </c>
      <c r="H211" s="50" t="e">
        <f>VLOOKUP($S211,AvgGoalStats!$A$3:$AE$998,15,FALSE)</f>
        <v>#DIV/0!</v>
      </c>
      <c r="I211" s="50" t="e">
        <f>VLOOKUP($S211,AvgGoalStats!$A$3:$AE$998,17,FALSE)</f>
        <v>#DIV/0!</v>
      </c>
      <c r="J211" s="50" t="e">
        <f>VLOOKUP($S211,AvgGoalStats!$A$3:$AE$998,18,FALSE)</f>
        <v>#DIV/0!</v>
      </c>
      <c r="K211" s="50" t="e">
        <f>VLOOKUP($S211,AvgGoalStats!$A$3:$AE$998,20,FALSE)</f>
        <v>#DIV/0!</v>
      </c>
      <c r="L211" s="50" t="e">
        <f>VLOOKUP($S211,AvgGoalStats!$A$3:$AE$998,21,FALSE)</f>
        <v>#DIV/0!</v>
      </c>
      <c r="M211" s="50" t="e">
        <f>VLOOKUP($S211,AvgGoalStats!$A$3:$AE$998,23,FALSE)</f>
        <v>#DIV/0!</v>
      </c>
      <c r="N211" s="50" t="e">
        <f>VLOOKUP($S211,AvgGoalStats!$A$3:$AE$998,24,FALSE)</f>
        <v>#DIV/0!</v>
      </c>
      <c r="O211" s="50" t="e">
        <f>VLOOKUP($S211,AvgGoalStats!$A$3:$AE$998,26,FALSE)</f>
        <v>#DIV/0!</v>
      </c>
      <c r="P211" s="50" t="e">
        <f>VLOOKUP($S211,AvgGoalStats!$A$3:$AE$998,27,FALSE)</f>
        <v>#DIV/0!</v>
      </c>
      <c r="Q211" s="50" t="e">
        <f>VLOOKUP($S211,AvgGoalStats!$A$3:$AE$998,29,FALSE)</f>
        <v>#DIV/0!</v>
      </c>
      <c r="R211" s="50" t="e">
        <f>VLOOKUP($S211,AvgGoalStats!$A$3:$AE$998,30,FALSE)</f>
        <v>#DIV/0!</v>
      </c>
      <c r="S211" s="53" t="str">
        <f>Fixtures!A211</f>
        <v>Livingston</v>
      </c>
      <c r="T211" s="54">
        <f>Fixtures!D211</f>
        <v>43492</v>
      </c>
      <c r="U211" s="53" t="str">
        <f>Fixtures!B211</f>
        <v>Rangers</v>
      </c>
      <c r="V211" s="51" t="e">
        <f>VLOOKUP($U211,AvgGoalStats!$A$3:$AE$998,5,FALSE)</f>
        <v>#DIV/0!</v>
      </c>
      <c r="W211" s="50" t="e">
        <f>VLOOKUP($U211,AvgGoalStats!$A$3:$AE$998,7,FALSE)</f>
        <v>#DIV/0!</v>
      </c>
      <c r="X211" s="50" t="e">
        <f>VLOOKUP($U211,AvgGoalStats!$A$3:$AE$998,8,FALSE)</f>
        <v>#DIV/0!</v>
      </c>
      <c r="Y211" s="50" t="e">
        <f>VLOOKUP($U211,AvgGoalStats!$A$3:$AE$998,10,FALSE)</f>
        <v>#DIV/0!</v>
      </c>
      <c r="Z211" s="50" t="e">
        <f>VLOOKUP($U211,AvgGoalStats!$A$3:$AE$998,11,FALSE)</f>
        <v>#DIV/0!</v>
      </c>
      <c r="AA211" s="50" t="e">
        <f>VLOOKUP($U211,AvgGoalStats!$A$3:$AE$998,13,FALSE)</f>
        <v>#DIV/0!</v>
      </c>
      <c r="AB211" s="50" t="e">
        <f>VLOOKUP($U211,AvgGoalStats!$A$3:$AE$998,14,FALSE)</f>
        <v>#DIV/0!</v>
      </c>
      <c r="AC211" s="50" t="e">
        <f>VLOOKUP($U211,AvgGoalStats!$A$3:$AE$998,16,FALSE)</f>
        <v>#DIV/0!</v>
      </c>
      <c r="AD211" s="50" t="e">
        <f>VLOOKUP($U211,AvgGoalStats!$A$3:$AE$998,17,FALSE)</f>
        <v>#DIV/0!</v>
      </c>
      <c r="AE211" s="50" t="e">
        <f>VLOOKUP($U211,AvgGoalStats!$A$3:$AE$998,19,FALSE)</f>
        <v>#DIV/0!</v>
      </c>
      <c r="AF211" s="50" t="e">
        <f>VLOOKUP($U211,AvgGoalStats!$A$3:$AE$998,20,FALSE)</f>
        <v>#DIV/0!</v>
      </c>
      <c r="AG211" s="50" t="e">
        <f>VLOOKUP($U211,AvgGoalStats!$A$3:$AE$998,22,FALSE)</f>
        <v>#DIV/0!</v>
      </c>
      <c r="AH211" s="50" t="e">
        <f>VLOOKUP($U211,AvgGoalStats!$A$3:$AE$998,23,FALSE)</f>
        <v>#DIV/0!</v>
      </c>
      <c r="AI211" s="50" t="e">
        <f>VLOOKUP($U211,AvgGoalStats!$A$3:$AE$998,25,FALSE)</f>
        <v>#DIV/0!</v>
      </c>
      <c r="AJ211" s="50" t="e">
        <f>VLOOKUP($U211,AvgGoalStats!$A$3:$AE$998,26,FALSE)</f>
        <v>#DIV/0!</v>
      </c>
      <c r="AK211" s="50" t="e">
        <f>VLOOKUP($U211,AvgGoalStats!$A$3:$AE$998,28,FALSE)</f>
        <v>#DIV/0!</v>
      </c>
      <c r="AL211" s="50" t="e">
        <f>VLOOKUP($U211,AvgGoalStats!$A$3:$AE$998,29,FALSE)</f>
        <v>#DIV/0!</v>
      </c>
      <c r="AM211" s="50" t="e">
        <f>VLOOKUP($U211,AvgGoalStats!$A$3:$AE$998,31,FALSE)</f>
        <v>#DIV/0!</v>
      </c>
    </row>
    <row r="212" spans="1:39" hidden="1" x14ac:dyDescent="0.3">
      <c r="A212" s="51" t="e">
        <f>VLOOKUP($S212,AvgGoalStats!$A$3:$AE$998,5,FALSE)</f>
        <v>#DIV/0!</v>
      </c>
      <c r="B212" s="50" t="e">
        <f>VLOOKUP($S212,AvgGoalStats!$A$3:$AE$998,6,FALSE)</f>
        <v>#DIV/0!</v>
      </c>
      <c r="C212" s="50" t="e">
        <f>VLOOKUP($S212,AvgGoalStats!$A$3:$AE$998,8,FALSE)</f>
        <v>#DIV/0!</v>
      </c>
      <c r="D212" s="50" t="e">
        <f>VLOOKUP($S212,AvgGoalStats!$A$3:$AE$998,9,FALSE)</f>
        <v>#DIV/0!</v>
      </c>
      <c r="E212" s="50" t="e">
        <f>VLOOKUP($S212,AvgGoalStats!$A$3:$AE$998,11,FALSE)</f>
        <v>#DIV/0!</v>
      </c>
      <c r="F212" s="50" t="e">
        <f>VLOOKUP($S212,AvgGoalStats!$A$3:$AE$998,12,FALSE)</f>
        <v>#DIV/0!</v>
      </c>
      <c r="G212" s="50" t="e">
        <f>VLOOKUP($S212,AvgGoalStats!$A$3:$AE$998,14,FALSE)</f>
        <v>#DIV/0!</v>
      </c>
      <c r="H212" s="50" t="e">
        <f>VLOOKUP($S212,AvgGoalStats!$A$3:$AE$998,15,FALSE)</f>
        <v>#DIV/0!</v>
      </c>
      <c r="I212" s="50" t="e">
        <f>VLOOKUP($S212,AvgGoalStats!$A$3:$AE$998,17,FALSE)</f>
        <v>#DIV/0!</v>
      </c>
      <c r="J212" s="50" t="e">
        <f>VLOOKUP($S212,AvgGoalStats!$A$3:$AE$998,18,FALSE)</f>
        <v>#DIV/0!</v>
      </c>
      <c r="K212" s="50" t="e">
        <f>VLOOKUP($S212,AvgGoalStats!$A$3:$AE$998,20,FALSE)</f>
        <v>#DIV/0!</v>
      </c>
      <c r="L212" s="50" t="e">
        <f>VLOOKUP($S212,AvgGoalStats!$A$3:$AE$998,21,FALSE)</f>
        <v>#DIV/0!</v>
      </c>
      <c r="M212" s="50" t="e">
        <f>VLOOKUP($S212,AvgGoalStats!$A$3:$AE$998,23,FALSE)</f>
        <v>#DIV/0!</v>
      </c>
      <c r="N212" s="50" t="e">
        <f>VLOOKUP($S212,AvgGoalStats!$A$3:$AE$998,24,FALSE)</f>
        <v>#DIV/0!</v>
      </c>
      <c r="O212" s="50" t="e">
        <f>VLOOKUP($S212,AvgGoalStats!$A$3:$AE$998,26,FALSE)</f>
        <v>#DIV/0!</v>
      </c>
      <c r="P212" s="50" t="e">
        <f>VLOOKUP($S212,AvgGoalStats!$A$3:$AE$998,27,FALSE)</f>
        <v>#DIV/0!</v>
      </c>
      <c r="Q212" s="50" t="e">
        <f>VLOOKUP($S212,AvgGoalStats!$A$3:$AE$998,29,FALSE)</f>
        <v>#DIV/0!</v>
      </c>
      <c r="R212" s="50" t="e">
        <f>VLOOKUP($S212,AvgGoalStats!$A$3:$AE$998,30,FALSE)</f>
        <v>#DIV/0!</v>
      </c>
      <c r="S212" s="53" t="str">
        <f>Fixtures!A212</f>
        <v>Perth Glory</v>
      </c>
      <c r="T212" s="54">
        <f>Fixtures!D212</f>
        <v>43492</v>
      </c>
      <c r="U212" s="53" t="str">
        <f>Fixtures!B212</f>
        <v>Newcastle Jets</v>
      </c>
      <c r="V212" s="51" t="e">
        <f>VLOOKUP($U212,AvgGoalStats!$A$3:$AE$998,5,FALSE)</f>
        <v>#DIV/0!</v>
      </c>
      <c r="W212" s="50" t="e">
        <f>VLOOKUP($U212,AvgGoalStats!$A$3:$AE$998,7,FALSE)</f>
        <v>#DIV/0!</v>
      </c>
      <c r="X212" s="50" t="e">
        <f>VLOOKUP($U212,AvgGoalStats!$A$3:$AE$998,8,FALSE)</f>
        <v>#DIV/0!</v>
      </c>
      <c r="Y212" s="50" t="e">
        <f>VLOOKUP($U212,AvgGoalStats!$A$3:$AE$998,10,FALSE)</f>
        <v>#DIV/0!</v>
      </c>
      <c r="Z212" s="50" t="e">
        <f>VLOOKUP($U212,AvgGoalStats!$A$3:$AE$998,11,FALSE)</f>
        <v>#DIV/0!</v>
      </c>
      <c r="AA212" s="50" t="e">
        <f>VLOOKUP($U212,AvgGoalStats!$A$3:$AE$998,13,FALSE)</f>
        <v>#DIV/0!</v>
      </c>
      <c r="AB212" s="50" t="e">
        <f>VLOOKUP($U212,AvgGoalStats!$A$3:$AE$998,14,FALSE)</f>
        <v>#DIV/0!</v>
      </c>
      <c r="AC212" s="50" t="e">
        <f>VLOOKUP($U212,AvgGoalStats!$A$3:$AE$998,16,FALSE)</f>
        <v>#DIV/0!</v>
      </c>
      <c r="AD212" s="50" t="e">
        <f>VLOOKUP($U212,AvgGoalStats!$A$3:$AE$998,17,FALSE)</f>
        <v>#DIV/0!</v>
      </c>
      <c r="AE212" s="50" t="e">
        <f>VLOOKUP($U212,AvgGoalStats!$A$3:$AE$998,19,FALSE)</f>
        <v>#DIV/0!</v>
      </c>
      <c r="AF212" s="50" t="e">
        <f>VLOOKUP($U212,AvgGoalStats!$A$3:$AE$998,20,FALSE)</f>
        <v>#DIV/0!</v>
      </c>
      <c r="AG212" s="50" t="e">
        <f>VLOOKUP($U212,AvgGoalStats!$A$3:$AE$998,22,FALSE)</f>
        <v>#DIV/0!</v>
      </c>
      <c r="AH212" s="50" t="e">
        <f>VLOOKUP($U212,AvgGoalStats!$A$3:$AE$998,23,FALSE)</f>
        <v>#DIV/0!</v>
      </c>
      <c r="AI212" s="50" t="e">
        <f>VLOOKUP($U212,AvgGoalStats!$A$3:$AE$998,25,FALSE)</f>
        <v>#DIV/0!</v>
      </c>
      <c r="AJ212" s="50" t="e">
        <f>VLOOKUP($U212,AvgGoalStats!$A$3:$AE$998,26,FALSE)</f>
        <v>#DIV/0!</v>
      </c>
      <c r="AK212" s="50" t="e">
        <f>VLOOKUP($U212,AvgGoalStats!$A$3:$AE$998,28,FALSE)</f>
        <v>#DIV/0!</v>
      </c>
      <c r="AL212" s="50" t="e">
        <f>VLOOKUP($U212,AvgGoalStats!$A$3:$AE$998,29,FALSE)</f>
        <v>#DIV/0!</v>
      </c>
      <c r="AM212" s="50" t="e">
        <f>VLOOKUP($U212,AvgGoalStats!$A$3:$AE$998,31,FALSE)</f>
        <v>#DIV/0!</v>
      </c>
    </row>
    <row r="213" spans="1:39" hidden="1" x14ac:dyDescent="0.3">
      <c r="A213" s="51" t="e">
        <f>VLOOKUP($S213,AvgGoalStats!$A$3:$AE$998,5,FALSE)</f>
        <v>#DIV/0!</v>
      </c>
      <c r="B213" s="50" t="e">
        <f>VLOOKUP($S213,AvgGoalStats!$A$3:$AE$998,6,FALSE)</f>
        <v>#DIV/0!</v>
      </c>
      <c r="C213" s="50" t="e">
        <f>VLOOKUP($S213,AvgGoalStats!$A$3:$AE$998,8,FALSE)</f>
        <v>#DIV/0!</v>
      </c>
      <c r="D213" s="50" t="e">
        <f>VLOOKUP($S213,AvgGoalStats!$A$3:$AE$998,9,FALSE)</f>
        <v>#DIV/0!</v>
      </c>
      <c r="E213" s="50" t="e">
        <f>VLOOKUP($S213,AvgGoalStats!$A$3:$AE$998,11,FALSE)</f>
        <v>#DIV/0!</v>
      </c>
      <c r="F213" s="50" t="e">
        <f>VLOOKUP($S213,AvgGoalStats!$A$3:$AE$998,12,FALSE)</f>
        <v>#DIV/0!</v>
      </c>
      <c r="G213" s="50" t="e">
        <f>VLOOKUP($S213,AvgGoalStats!$A$3:$AE$998,14,FALSE)</f>
        <v>#DIV/0!</v>
      </c>
      <c r="H213" s="50" t="e">
        <f>VLOOKUP($S213,AvgGoalStats!$A$3:$AE$998,15,FALSE)</f>
        <v>#DIV/0!</v>
      </c>
      <c r="I213" s="50" t="e">
        <f>VLOOKUP($S213,AvgGoalStats!$A$3:$AE$998,17,FALSE)</f>
        <v>#DIV/0!</v>
      </c>
      <c r="J213" s="50" t="e">
        <f>VLOOKUP($S213,AvgGoalStats!$A$3:$AE$998,18,FALSE)</f>
        <v>#DIV/0!</v>
      </c>
      <c r="K213" s="50" t="e">
        <f>VLOOKUP($S213,AvgGoalStats!$A$3:$AE$998,20,FALSE)</f>
        <v>#DIV/0!</v>
      </c>
      <c r="L213" s="50" t="e">
        <f>VLOOKUP($S213,AvgGoalStats!$A$3:$AE$998,21,FALSE)</f>
        <v>#DIV/0!</v>
      </c>
      <c r="M213" s="50" t="e">
        <f>VLOOKUP($S213,AvgGoalStats!$A$3:$AE$998,23,FALSE)</f>
        <v>#DIV/0!</v>
      </c>
      <c r="N213" s="50" t="e">
        <f>VLOOKUP($S213,AvgGoalStats!$A$3:$AE$998,24,FALSE)</f>
        <v>#DIV/0!</v>
      </c>
      <c r="O213" s="50" t="e">
        <f>VLOOKUP($S213,AvgGoalStats!$A$3:$AE$998,26,FALSE)</f>
        <v>#DIV/0!</v>
      </c>
      <c r="P213" s="50" t="e">
        <f>VLOOKUP($S213,AvgGoalStats!$A$3:$AE$998,27,FALSE)</f>
        <v>#DIV/0!</v>
      </c>
      <c r="Q213" s="50" t="e">
        <f>VLOOKUP($S213,AvgGoalStats!$A$3:$AE$998,29,FALSE)</f>
        <v>#DIV/0!</v>
      </c>
      <c r="R213" s="50" t="e">
        <f>VLOOKUP($S213,AvgGoalStats!$A$3:$AE$998,30,FALSE)</f>
        <v>#DIV/0!</v>
      </c>
      <c r="S213" s="53" t="str">
        <f>Fixtures!A213</f>
        <v>Adelaide United</v>
      </c>
      <c r="T213" s="54">
        <f>Fixtures!D213</f>
        <v>43492</v>
      </c>
      <c r="U213" s="53" t="str">
        <f>Fixtures!B213</f>
        <v>Central Coast Mariners</v>
      </c>
      <c r="V213" s="51" t="e">
        <f>VLOOKUP($U213,AvgGoalStats!$A$3:$AE$998,5,FALSE)</f>
        <v>#DIV/0!</v>
      </c>
      <c r="W213" s="50" t="e">
        <f>VLOOKUP($U213,AvgGoalStats!$A$3:$AE$998,7,FALSE)</f>
        <v>#DIV/0!</v>
      </c>
      <c r="X213" s="50" t="e">
        <f>VLOOKUP($U213,AvgGoalStats!$A$3:$AE$998,8,FALSE)</f>
        <v>#DIV/0!</v>
      </c>
      <c r="Y213" s="50" t="e">
        <f>VLOOKUP($U213,AvgGoalStats!$A$3:$AE$998,10,FALSE)</f>
        <v>#DIV/0!</v>
      </c>
      <c r="Z213" s="50" t="e">
        <f>VLOOKUP($U213,AvgGoalStats!$A$3:$AE$998,11,FALSE)</f>
        <v>#DIV/0!</v>
      </c>
      <c r="AA213" s="50" t="e">
        <f>VLOOKUP($U213,AvgGoalStats!$A$3:$AE$998,13,FALSE)</f>
        <v>#DIV/0!</v>
      </c>
      <c r="AB213" s="50" t="e">
        <f>VLOOKUP($U213,AvgGoalStats!$A$3:$AE$998,14,FALSE)</f>
        <v>#DIV/0!</v>
      </c>
      <c r="AC213" s="50" t="e">
        <f>VLOOKUP($U213,AvgGoalStats!$A$3:$AE$998,16,FALSE)</f>
        <v>#DIV/0!</v>
      </c>
      <c r="AD213" s="50" t="e">
        <f>VLOOKUP($U213,AvgGoalStats!$A$3:$AE$998,17,FALSE)</f>
        <v>#DIV/0!</v>
      </c>
      <c r="AE213" s="50" t="e">
        <f>VLOOKUP($U213,AvgGoalStats!$A$3:$AE$998,19,FALSE)</f>
        <v>#DIV/0!</v>
      </c>
      <c r="AF213" s="50" t="e">
        <f>VLOOKUP($U213,AvgGoalStats!$A$3:$AE$998,20,FALSE)</f>
        <v>#DIV/0!</v>
      </c>
      <c r="AG213" s="50" t="e">
        <f>VLOOKUP($U213,AvgGoalStats!$A$3:$AE$998,22,FALSE)</f>
        <v>#DIV/0!</v>
      </c>
      <c r="AH213" s="50" t="e">
        <f>VLOOKUP($U213,AvgGoalStats!$A$3:$AE$998,23,FALSE)</f>
        <v>#DIV/0!</v>
      </c>
      <c r="AI213" s="50" t="e">
        <f>VLOOKUP($U213,AvgGoalStats!$A$3:$AE$998,25,FALSE)</f>
        <v>#DIV/0!</v>
      </c>
      <c r="AJ213" s="50" t="e">
        <f>VLOOKUP($U213,AvgGoalStats!$A$3:$AE$998,26,FALSE)</f>
        <v>#DIV/0!</v>
      </c>
      <c r="AK213" s="50" t="e">
        <f>VLOOKUP($U213,AvgGoalStats!$A$3:$AE$998,28,FALSE)</f>
        <v>#DIV/0!</v>
      </c>
      <c r="AL213" s="50" t="e">
        <f>VLOOKUP($U213,AvgGoalStats!$A$3:$AE$998,29,FALSE)</f>
        <v>#DIV/0!</v>
      </c>
      <c r="AM213" s="50" t="e">
        <f>VLOOKUP($U213,AvgGoalStats!$A$3:$AE$998,31,FALSE)</f>
        <v>#DIV/0!</v>
      </c>
    </row>
    <row r="214" spans="1:39" hidden="1" x14ac:dyDescent="0.3">
      <c r="A214" s="51" t="e">
        <f>VLOOKUP($S214,AvgGoalStats!$A$3:$AE$998,5,FALSE)</f>
        <v>#N/A</v>
      </c>
      <c r="B214" s="50" t="e">
        <f>VLOOKUP($S214,AvgGoalStats!$A$3:$AE$998,6,FALSE)</f>
        <v>#N/A</v>
      </c>
      <c r="C214" s="50" t="e">
        <f>VLOOKUP($S214,AvgGoalStats!$A$3:$AE$998,8,FALSE)</f>
        <v>#N/A</v>
      </c>
      <c r="D214" s="50" t="e">
        <f>VLOOKUP($S214,AvgGoalStats!$A$3:$AE$998,9,FALSE)</f>
        <v>#N/A</v>
      </c>
      <c r="E214" s="50" t="e">
        <f>VLOOKUP($S214,AvgGoalStats!$A$3:$AE$998,11,FALSE)</f>
        <v>#N/A</v>
      </c>
      <c r="F214" s="50" t="e">
        <f>VLOOKUP($S214,AvgGoalStats!$A$3:$AE$998,12,FALSE)</f>
        <v>#N/A</v>
      </c>
      <c r="G214" s="50" t="e">
        <f>VLOOKUP($S214,AvgGoalStats!$A$3:$AE$998,14,FALSE)</f>
        <v>#N/A</v>
      </c>
      <c r="H214" s="50" t="e">
        <f>VLOOKUP($S214,AvgGoalStats!$A$3:$AE$998,15,FALSE)</f>
        <v>#N/A</v>
      </c>
      <c r="I214" s="50" t="e">
        <f>VLOOKUP($S214,AvgGoalStats!$A$3:$AE$998,17,FALSE)</f>
        <v>#N/A</v>
      </c>
      <c r="J214" s="50" t="e">
        <f>VLOOKUP($S214,AvgGoalStats!$A$3:$AE$998,18,FALSE)</f>
        <v>#N/A</v>
      </c>
      <c r="K214" s="50" t="e">
        <f>VLOOKUP($S214,AvgGoalStats!$A$3:$AE$998,20,FALSE)</f>
        <v>#N/A</v>
      </c>
      <c r="L214" s="50" t="e">
        <f>VLOOKUP($S214,AvgGoalStats!$A$3:$AE$998,21,FALSE)</f>
        <v>#N/A</v>
      </c>
      <c r="M214" s="50" t="e">
        <f>VLOOKUP($S214,AvgGoalStats!$A$3:$AE$998,23,FALSE)</f>
        <v>#N/A</v>
      </c>
      <c r="N214" s="50" t="e">
        <f>VLOOKUP($S214,AvgGoalStats!$A$3:$AE$998,24,FALSE)</f>
        <v>#N/A</v>
      </c>
      <c r="O214" s="50" t="e">
        <f>VLOOKUP($S214,AvgGoalStats!$A$3:$AE$998,26,FALSE)</f>
        <v>#N/A</v>
      </c>
      <c r="P214" s="50" t="e">
        <f>VLOOKUP($S214,AvgGoalStats!$A$3:$AE$998,27,FALSE)</f>
        <v>#N/A</v>
      </c>
      <c r="Q214" s="50" t="e">
        <f>VLOOKUP($S214,AvgGoalStats!$A$3:$AE$998,29,FALSE)</f>
        <v>#N/A</v>
      </c>
      <c r="R214" s="50" t="e">
        <f>VLOOKUP($S214,AvgGoalStats!$A$3:$AE$998,30,FALSE)</f>
        <v>#N/A</v>
      </c>
      <c r="S214" s="53" t="str">
        <f>Fixtures!A214</f>
        <v>Al Fateh</v>
      </c>
      <c r="T214" s="54">
        <f>Fixtures!D214</f>
        <v>43492</v>
      </c>
      <c r="U214" s="53" t="str">
        <f>Fixtures!B214</f>
        <v>Al Quadisiya</v>
      </c>
      <c r="V214" s="51" t="e">
        <f>VLOOKUP($U214,AvgGoalStats!$A$3:$AE$998,5,FALSE)</f>
        <v>#N/A</v>
      </c>
      <c r="W214" s="50" t="e">
        <f>VLOOKUP($U214,AvgGoalStats!$A$3:$AE$998,7,FALSE)</f>
        <v>#N/A</v>
      </c>
      <c r="X214" s="50" t="e">
        <f>VLOOKUP($U214,AvgGoalStats!$A$3:$AE$998,8,FALSE)</f>
        <v>#N/A</v>
      </c>
      <c r="Y214" s="50" t="e">
        <f>VLOOKUP($U214,AvgGoalStats!$A$3:$AE$998,10,FALSE)</f>
        <v>#N/A</v>
      </c>
      <c r="Z214" s="50" t="e">
        <f>VLOOKUP($U214,AvgGoalStats!$A$3:$AE$998,11,FALSE)</f>
        <v>#N/A</v>
      </c>
      <c r="AA214" s="50" t="e">
        <f>VLOOKUP($U214,AvgGoalStats!$A$3:$AE$998,13,FALSE)</f>
        <v>#N/A</v>
      </c>
      <c r="AB214" s="50" t="e">
        <f>VLOOKUP($U214,AvgGoalStats!$A$3:$AE$998,14,FALSE)</f>
        <v>#N/A</v>
      </c>
      <c r="AC214" s="50" t="e">
        <f>VLOOKUP($U214,AvgGoalStats!$A$3:$AE$998,16,FALSE)</f>
        <v>#N/A</v>
      </c>
      <c r="AD214" s="50" t="e">
        <f>VLOOKUP($U214,AvgGoalStats!$A$3:$AE$998,17,FALSE)</f>
        <v>#N/A</v>
      </c>
      <c r="AE214" s="50" t="e">
        <f>VLOOKUP($U214,AvgGoalStats!$A$3:$AE$998,19,FALSE)</f>
        <v>#N/A</v>
      </c>
      <c r="AF214" s="50" t="e">
        <f>VLOOKUP($U214,AvgGoalStats!$A$3:$AE$998,20,FALSE)</f>
        <v>#N/A</v>
      </c>
      <c r="AG214" s="50" t="e">
        <f>VLOOKUP($U214,AvgGoalStats!$A$3:$AE$998,22,FALSE)</f>
        <v>#N/A</v>
      </c>
      <c r="AH214" s="50" t="e">
        <f>VLOOKUP($U214,AvgGoalStats!$A$3:$AE$998,23,FALSE)</f>
        <v>#N/A</v>
      </c>
      <c r="AI214" s="50" t="e">
        <f>VLOOKUP($U214,AvgGoalStats!$A$3:$AE$998,25,FALSE)</f>
        <v>#N/A</v>
      </c>
      <c r="AJ214" s="50" t="e">
        <f>VLOOKUP($U214,AvgGoalStats!$A$3:$AE$998,26,FALSE)</f>
        <v>#N/A</v>
      </c>
      <c r="AK214" s="50" t="e">
        <f>VLOOKUP($U214,AvgGoalStats!$A$3:$AE$998,28,FALSE)</f>
        <v>#N/A</v>
      </c>
      <c r="AL214" s="50" t="e">
        <f>VLOOKUP($U214,AvgGoalStats!$A$3:$AE$998,29,FALSE)</f>
        <v>#N/A</v>
      </c>
      <c r="AM214" s="50" t="e">
        <f>VLOOKUP($U214,AvgGoalStats!$A$3:$AE$998,31,FALSE)</f>
        <v>#N/A</v>
      </c>
    </row>
    <row r="215" spans="1:39" hidden="1" x14ac:dyDescent="0.3">
      <c r="A215" s="51" t="e">
        <f>VLOOKUP($S215,AvgGoalStats!$A$3:$AE$998,5,FALSE)</f>
        <v>#N/A</v>
      </c>
      <c r="B215" s="50" t="e">
        <f>VLOOKUP($S215,AvgGoalStats!$A$3:$AE$998,6,FALSE)</f>
        <v>#N/A</v>
      </c>
      <c r="C215" s="50" t="e">
        <f>VLOOKUP($S215,AvgGoalStats!$A$3:$AE$998,8,FALSE)</f>
        <v>#N/A</v>
      </c>
      <c r="D215" s="50" t="e">
        <f>VLOOKUP($S215,AvgGoalStats!$A$3:$AE$998,9,FALSE)</f>
        <v>#N/A</v>
      </c>
      <c r="E215" s="50" t="e">
        <f>VLOOKUP($S215,AvgGoalStats!$A$3:$AE$998,11,FALSE)</f>
        <v>#N/A</v>
      </c>
      <c r="F215" s="50" t="e">
        <f>VLOOKUP($S215,AvgGoalStats!$A$3:$AE$998,12,FALSE)</f>
        <v>#N/A</v>
      </c>
      <c r="G215" s="50" t="e">
        <f>VLOOKUP($S215,AvgGoalStats!$A$3:$AE$998,14,FALSE)</f>
        <v>#N/A</v>
      </c>
      <c r="H215" s="50" t="e">
        <f>VLOOKUP($S215,AvgGoalStats!$A$3:$AE$998,15,FALSE)</f>
        <v>#N/A</v>
      </c>
      <c r="I215" s="50" t="e">
        <f>VLOOKUP($S215,AvgGoalStats!$A$3:$AE$998,17,FALSE)</f>
        <v>#N/A</v>
      </c>
      <c r="J215" s="50" t="e">
        <f>VLOOKUP($S215,AvgGoalStats!$A$3:$AE$998,18,FALSE)</f>
        <v>#N/A</v>
      </c>
      <c r="K215" s="50" t="e">
        <f>VLOOKUP($S215,AvgGoalStats!$A$3:$AE$998,20,FALSE)</f>
        <v>#N/A</v>
      </c>
      <c r="L215" s="50" t="e">
        <f>VLOOKUP($S215,AvgGoalStats!$A$3:$AE$998,21,FALSE)</f>
        <v>#N/A</v>
      </c>
      <c r="M215" s="50" t="e">
        <f>VLOOKUP($S215,AvgGoalStats!$A$3:$AE$998,23,FALSE)</f>
        <v>#N/A</v>
      </c>
      <c r="N215" s="50" t="e">
        <f>VLOOKUP($S215,AvgGoalStats!$A$3:$AE$998,24,FALSE)</f>
        <v>#N/A</v>
      </c>
      <c r="O215" s="50" t="e">
        <f>VLOOKUP($S215,AvgGoalStats!$A$3:$AE$998,26,FALSE)</f>
        <v>#N/A</v>
      </c>
      <c r="P215" s="50" t="e">
        <f>VLOOKUP($S215,AvgGoalStats!$A$3:$AE$998,27,FALSE)</f>
        <v>#N/A</v>
      </c>
      <c r="Q215" s="50" t="e">
        <f>VLOOKUP($S215,AvgGoalStats!$A$3:$AE$998,29,FALSE)</f>
        <v>#N/A</v>
      </c>
      <c r="R215" s="50" t="e">
        <f>VLOOKUP($S215,AvgGoalStats!$A$3:$AE$998,30,FALSE)</f>
        <v>#N/A</v>
      </c>
      <c r="S215" s="53" t="str">
        <f>Fixtures!A215</f>
        <v>Al Nassr</v>
      </c>
      <c r="T215" s="54">
        <f>Fixtures!D215</f>
        <v>43492</v>
      </c>
      <c r="U215" s="53" t="str">
        <f>Fixtures!B215</f>
        <v>Ohod</v>
      </c>
      <c r="V215" s="51" t="e">
        <f>VLOOKUP($U215,AvgGoalStats!$A$3:$AE$998,5,FALSE)</f>
        <v>#N/A</v>
      </c>
      <c r="W215" s="50" t="e">
        <f>VLOOKUP($U215,AvgGoalStats!$A$3:$AE$998,7,FALSE)</f>
        <v>#N/A</v>
      </c>
      <c r="X215" s="50" t="e">
        <f>VLOOKUP($U215,AvgGoalStats!$A$3:$AE$998,8,FALSE)</f>
        <v>#N/A</v>
      </c>
      <c r="Y215" s="50" t="e">
        <f>VLOOKUP($U215,AvgGoalStats!$A$3:$AE$998,10,FALSE)</f>
        <v>#N/A</v>
      </c>
      <c r="Z215" s="50" t="e">
        <f>VLOOKUP($U215,AvgGoalStats!$A$3:$AE$998,11,FALSE)</f>
        <v>#N/A</v>
      </c>
      <c r="AA215" s="50" t="e">
        <f>VLOOKUP($U215,AvgGoalStats!$A$3:$AE$998,13,FALSE)</f>
        <v>#N/A</v>
      </c>
      <c r="AB215" s="50" t="e">
        <f>VLOOKUP($U215,AvgGoalStats!$A$3:$AE$998,14,FALSE)</f>
        <v>#N/A</v>
      </c>
      <c r="AC215" s="50" t="e">
        <f>VLOOKUP($U215,AvgGoalStats!$A$3:$AE$998,16,FALSE)</f>
        <v>#N/A</v>
      </c>
      <c r="AD215" s="50" t="e">
        <f>VLOOKUP($U215,AvgGoalStats!$A$3:$AE$998,17,FALSE)</f>
        <v>#N/A</v>
      </c>
      <c r="AE215" s="50" t="e">
        <f>VLOOKUP($U215,AvgGoalStats!$A$3:$AE$998,19,FALSE)</f>
        <v>#N/A</v>
      </c>
      <c r="AF215" s="50" t="e">
        <f>VLOOKUP($U215,AvgGoalStats!$A$3:$AE$998,20,FALSE)</f>
        <v>#N/A</v>
      </c>
      <c r="AG215" s="50" t="e">
        <f>VLOOKUP($U215,AvgGoalStats!$A$3:$AE$998,22,FALSE)</f>
        <v>#N/A</v>
      </c>
      <c r="AH215" s="50" t="e">
        <f>VLOOKUP($U215,AvgGoalStats!$A$3:$AE$998,23,FALSE)</f>
        <v>#N/A</v>
      </c>
      <c r="AI215" s="50" t="e">
        <f>VLOOKUP($U215,AvgGoalStats!$A$3:$AE$998,25,FALSE)</f>
        <v>#N/A</v>
      </c>
      <c r="AJ215" s="50" t="e">
        <f>VLOOKUP($U215,AvgGoalStats!$A$3:$AE$998,26,FALSE)</f>
        <v>#N/A</v>
      </c>
      <c r="AK215" s="50" t="e">
        <f>VLOOKUP($U215,AvgGoalStats!$A$3:$AE$998,28,FALSE)</f>
        <v>#N/A</v>
      </c>
      <c r="AL215" s="50" t="e">
        <f>VLOOKUP($U215,AvgGoalStats!$A$3:$AE$998,29,FALSE)</f>
        <v>#N/A</v>
      </c>
      <c r="AM215" s="50" t="e">
        <f>VLOOKUP($U215,AvgGoalStats!$A$3:$AE$998,31,FALSE)</f>
        <v>#N/A</v>
      </c>
    </row>
    <row r="216" spans="1:39" hidden="1" x14ac:dyDescent="0.3">
      <c r="A216" s="51" t="e">
        <f>VLOOKUP($S216,AvgGoalStats!$A$3:$AE$998,5,FALSE)</f>
        <v>#N/A</v>
      </c>
      <c r="B216" s="50" t="e">
        <f>VLOOKUP($S216,AvgGoalStats!$A$3:$AE$998,6,FALSE)</f>
        <v>#N/A</v>
      </c>
      <c r="C216" s="50" t="e">
        <f>VLOOKUP($S216,AvgGoalStats!$A$3:$AE$998,8,FALSE)</f>
        <v>#N/A</v>
      </c>
      <c r="D216" s="50" t="e">
        <f>VLOOKUP($S216,AvgGoalStats!$A$3:$AE$998,9,FALSE)</f>
        <v>#N/A</v>
      </c>
      <c r="E216" s="50" t="e">
        <f>VLOOKUP($S216,AvgGoalStats!$A$3:$AE$998,11,FALSE)</f>
        <v>#N/A</v>
      </c>
      <c r="F216" s="50" t="e">
        <f>VLOOKUP($S216,AvgGoalStats!$A$3:$AE$998,12,FALSE)</f>
        <v>#N/A</v>
      </c>
      <c r="G216" s="50" t="e">
        <f>VLOOKUP($S216,AvgGoalStats!$A$3:$AE$998,14,FALSE)</f>
        <v>#N/A</v>
      </c>
      <c r="H216" s="50" t="e">
        <f>VLOOKUP($S216,AvgGoalStats!$A$3:$AE$998,15,FALSE)</f>
        <v>#N/A</v>
      </c>
      <c r="I216" s="50" t="e">
        <f>VLOOKUP($S216,AvgGoalStats!$A$3:$AE$998,17,FALSE)</f>
        <v>#N/A</v>
      </c>
      <c r="J216" s="50" t="e">
        <f>VLOOKUP($S216,AvgGoalStats!$A$3:$AE$998,18,FALSE)</f>
        <v>#N/A</v>
      </c>
      <c r="K216" s="50" t="e">
        <f>VLOOKUP($S216,AvgGoalStats!$A$3:$AE$998,20,FALSE)</f>
        <v>#N/A</v>
      </c>
      <c r="L216" s="50" t="e">
        <f>VLOOKUP($S216,AvgGoalStats!$A$3:$AE$998,21,FALSE)</f>
        <v>#N/A</v>
      </c>
      <c r="M216" s="50" t="e">
        <f>VLOOKUP($S216,AvgGoalStats!$A$3:$AE$998,23,FALSE)</f>
        <v>#N/A</v>
      </c>
      <c r="N216" s="50" t="e">
        <f>VLOOKUP($S216,AvgGoalStats!$A$3:$AE$998,24,FALSE)</f>
        <v>#N/A</v>
      </c>
      <c r="O216" s="50" t="e">
        <f>VLOOKUP($S216,AvgGoalStats!$A$3:$AE$998,26,FALSE)</f>
        <v>#N/A</v>
      </c>
      <c r="P216" s="50" t="e">
        <f>VLOOKUP($S216,AvgGoalStats!$A$3:$AE$998,27,FALSE)</f>
        <v>#N/A</v>
      </c>
      <c r="Q216" s="50" t="e">
        <f>VLOOKUP($S216,AvgGoalStats!$A$3:$AE$998,29,FALSE)</f>
        <v>#N/A</v>
      </c>
      <c r="R216" s="50" t="e">
        <f>VLOOKUP($S216,AvgGoalStats!$A$3:$AE$998,30,FALSE)</f>
        <v>#N/A</v>
      </c>
      <c r="S216" s="53" t="str">
        <f>Fixtures!A216</f>
        <v>Al Feiha</v>
      </c>
      <c r="T216" s="54">
        <f>Fixtures!D216</f>
        <v>43492</v>
      </c>
      <c r="U216" s="53" t="str">
        <f>Fixtures!B216</f>
        <v>Al Hilal</v>
      </c>
      <c r="V216" s="51" t="e">
        <f>VLOOKUP($U216,AvgGoalStats!$A$3:$AE$998,5,FALSE)</f>
        <v>#N/A</v>
      </c>
      <c r="W216" s="50" t="e">
        <f>VLOOKUP($U216,AvgGoalStats!$A$3:$AE$998,7,FALSE)</f>
        <v>#N/A</v>
      </c>
      <c r="X216" s="50" t="e">
        <f>VLOOKUP($U216,AvgGoalStats!$A$3:$AE$998,8,FALSE)</f>
        <v>#N/A</v>
      </c>
      <c r="Y216" s="50" t="e">
        <f>VLOOKUP($U216,AvgGoalStats!$A$3:$AE$998,10,FALSE)</f>
        <v>#N/A</v>
      </c>
      <c r="Z216" s="50" t="e">
        <f>VLOOKUP($U216,AvgGoalStats!$A$3:$AE$998,11,FALSE)</f>
        <v>#N/A</v>
      </c>
      <c r="AA216" s="50" t="e">
        <f>VLOOKUP($U216,AvgGoalStats!$A$3:$AE$998,13,FALSE)</f>
        <v>#N/A</v>
      </c>
      <c r="AB216" s="50" t="e">
        <f>VLOOKUP($U216,AvgGoalStats!$A$3:$AE$998,14,FALSE)</f>
        <v>#N/A</v>
      </c>
      <c r="AC216" s="50" t="e">
        <f>VLOOKUP($U216,AvgGoalStats!$A$3:$AE$998,16,FALSE)</f>
        <v>#N/A</v>
      </c>
      <c r="AD216" s="50" t="e">
        <f>VLOOKUP($U216,AvgGoalStats!$A$3:$AE$998,17,FALSE)</f>
        <v>#N/A</v>
      </c>
      <c r="AE216" s="50" t="e">
        <f>VLOOKUP($U216,AvgGoalStats!$A$3:$AE$998,19,FALSE)</f>
        <v>#N/A</v>
      </c>
      <c r="AF216" s="50" t="e">
        <f>VLOOKUP($U216,AvgGoalStats!$A$3:$AE$998,20,FALSE)</f>
        <v>#N/A</v>
      </c>
      <c r="AG216" s="50" t="e">
        <f>VLOOKUP($U216,AvgGoalStats!$A$3:$AE$998,22,FALSE)</f>
        <v>#N/A</v>
      </c>
      <c r="AH216" s="50" t="e">
        <f>VLOOKUP($U216,AvgGoalStats!$A$3:$AE$998,23,FALSE)</f>
        <v>#N/A</v>
      </c>
      <c r="AI216" s="50" t="e">
        <f>VLOOKUP($U216,AvgGoalStats!$A$3:$AE$998,25,FALSE)</f>
        <v>#N/A</v>
      </c>
      <c r="AJ216" s="50" t="e">
        <f>VLOOKUP($U216,AvgGoalStats!$A$3:$AE$998,26,FALSE)</f>
        <v>#N/A</v>
      </c>
      <c r="AK216" s="50" t="e">
        <f>VLOOKUP($U216,AvgGoalStats!$A$3:$AE$998,28,FALSE)</f>
        <v>#N/A</v>
      </c>
      <c r="AL216" s="50" t="e">
        <f>VLOOKUP($U216,AvgGoalStats!$A$3:$AE$998,29,FALSE)</f>
        <v>#N/A</v>
      </c>
      <c r="AM216" s="50" t="e">
        <f>VLOOKUP($U216,AvgGoalStats!$A$3:$AE$998,31,FALSE)</f>
        <v>#N/A</v>
      </c>
    </row>
    <row r="217" spans="1:39" hidden="1" x14ac:dyDescent="0.3">
      <c r="A217" s="51" t="e">
        <f>VLOOKUP($S217,AvgGoalStats!$A$3:$AE$998,5,FALSE)</f>
        <v>#N/A</v>
      </c>
      <c r="B217" s="50" t="e">
        <f>VLOOKUP($S217,AvgGoalStats!$A$3:$AE$998,6,FALSE)</f>
        <v>#N/A</v>
      </c>
      <c r="C217" s="50" t="e">
        <f>VLOOKUP($S217,AvgGoalStats!$A$3:$AE$998,8,FALSE)</f>
        <v>#N/A</v>
      </c>
      <c r="D217" s="50" t="e">
        <f>VLOOKUP($S217,AvgGoalStats!$A$3:$AE$998,9,FALSE)</f>
        <v>#N/A</v>
      </c>
      <c r="E217" s="50" t="e">
        <f>VLOOKUP($S217,AvgGoalStats!$A$3:$AE$998,11,FALSE)</f>
        <v>#N/A</v>
      </c>
      <c r="F217" s="50" t="e">
        <f>VLOOKUP($S217,AvgGoalStats!$A$3:$AE$998,12,FALSE)</f>
        <v>#N/A</v>
      </c>
      <c r="G217" s="50" t="e">
        <f>VLOOKUP($S217,AvgGoalStats!$A$3:$AE$998,14,FALSE)</f>
        <v>#N/A</v>
      </c>
      <c r="H217" s="50" t="e">
        <f>VLOOKUP($S217,AvgGoalStats!$A$3:$AE$998,15,FALSE)</f>
        <v>#N/A</v>
      </c>
      <c r="I217" s="50" t="e">
        <f>VLOOKUP($S217,AvgGoalStats!$A$3:$AE$998,17,FALSE)</f>
        <v>#N/A</v>
      </c>
      <c r="J217" s="50" t="e">
        <f>VLOOKUP($S217,AvgGoalStats!$A$3:$AE$998,18,FALSE)</f>
        <v>#N/A</v>
      </c>
      <c r="K217" s="50" t="e">
        <f>VLOOKUP($S217,AvgGoalStats!$A$3:$AE$998,20,FALSE)</f>
        <v>#N/A</v>
      </c>
      <c r="L217" s="50" t="e">
        <f>VLOOKUP($S217,AvgGoalStats!$A$3:$AE$998,21,FALSE)</f>
        <v>#N/A</v>
      </c>
      <c r="M217" s="50" t="e">
        <f>VLOOKUP($S217,AvgGoalStats!$A$3:$AE$998,23,FALSE)</f>
        <v>#N/A</v>
      </c>
      <c r="N217" s="50" t="e">
        <f>VLOOKUP($S217,AvgGoalStats!$A$3:$AE$998,24,FALSE)</f>
        <v>#N/A</v>
      </c>
      <c r="O217" s="50" t="e">
        <f>VLOOKUP($S217,AvgGoalStats!$A$3:$AE$998,26,FALSE)</f>
        <v>#N/A</v>
      </c>
      <c r="P217" s="50" t="e">
        <f>VLOOKUP($S217,AvgGoalStats!$A$3:$AE$998,27,FALSE)</f>
        <v>#N/A</v>
      </c>
      <c r="Q217" s="50" t="e">
        <f>VLOOKUP($S217,AvgGoalStats!$A$3:$AE$998,29,FALSE)</f>
        <v>#N/A</v>
      </c>
      <c r="R217" s="50" t="e">
        <f>VLOOKUP($S217,AvgGoalStats!$A$3:$AE$998,30,FALSE)</f>
        <v>#N/A</v>
      </c>
      <c r="S217" s="53" t="str">
        <f>Fixtures!A217</f>
        <v>Lamia</v>
      </c>
      <c r="T217" s="54">
        <f>Fixtures!D217</f>
        <v>43492</v>
      </c>
      <c r="U217" s="53" t="str">
        <f>Fixtures!B217</f>
        <v>Atromitos</v>
      </c>
      <c r="V217" s="51" t="e">
        <f>VLOOKUP($U217,AvgGoalStats!$A$3:$AE$998,5,FALSE)</f>
        <v>#N/A</v>
      </c>
      <c r="W217" s="50" t="e">
        <f>VLOOKUP($U217,AvgGoalStats!$A$3:$AE$998,7,FALSE)</f>
        <v>#N/A</v>
      </c>
      <c r="X217" s="50" t="e">
        <f>VLOOKUP($U217,AvgGoalStats!$A$3:$AE$998,8,FALSE)</f>
        <v>#N/A</v>
      </c>
      <c r="Y217" s="50" t="e">
        <f>VLOOKUP($U217,AvgGoalStats!$A$3:$AE$998,10,FALSE)</f>
        <v>#N/A</v>
      </c>
      <c r="Z217" s="50" t="e">
        <f>VLOOKUP($U217,AvgGoalStats!$A$3:$AE$998,11,FALSE)</f>
        <v>#N/A</v>
      </c>
      <c r="AA217" s="50" t="e">
        <f>VLOOKUP($U217,AvgGoalStats!$A$3:$AE$998,13,FALSE)</f>
        <v>#N/A</v>
      </c>
      <c r="AB217" s="50" t="e">
        <f>VLOOKUP($U217,AvgGoalStats!$A$3:$AE$998,14,FALSE)</f>
        <v>#N/A</v>
      </c>
      <c r="AC217" s="50" t="e">
        <f>VLOOKUP($U217,AvgGoalStats!$A$3:$AE$998,16,FALSE)</f>
        <v>#N/A</v>
      </c>
      <c r="AD217" s="50" t="e">
        <f>VLOOKUP($U217,AvgGoalStats!$A$3:$AE$998,17,FALSE)</f>
        <v>#N/A</v>
      </c>
      <c r="AE217" s="50" t="e">
        <f>VLOOKUP($U217,AvgGoalStats!$A$3:$AE$998,19,FALSE)</f>
        <v>#N/A</v>
      </c>
      <c r="AF217" s="50" t="e">
        <f>VLOOKUP($U217,AvgGoalStats!$A$3:$AE$998,20,FALSE)</f>
        <v>#N/A</v>
      </c>
      <c r="AG217" s="50" t="e">
        <f>VLOOKUP($U217,AvgGoalStats!$A$3:$AE$998,22,FALSE)</f>
        <v>#N/A</v>
      </c>
      <c r="AH217" s="50" t="e">
        <f>VLOOKUP($U217,AvgGoalStats!$A$3:$AE$998,23,FALSE)</f>
        <v>#N/A</v>
      </c>
      <c r="AI217" s="50" t="e">
        <f>VLOOKUP($U217,AvgGoalStats!$A$3:$AE$998,25,FALSE)</f>
        <v>#N/A</v>
      </c>
      <c r="AJ217" s="50" t="e">
        <f>VLOOKUP($U217,AvgGoalStats!$A$3:$AE$998,26,FALSE)</f>
        <v>#N/A</v>
      </c>
      <c r="AK217" s="50" t="e">
        <f>VLOOKUP($U217,AvgGoalStats!$A$3:$AE$998,28,FALSE)</f>
        <v>#N/A</v>
      </c>
      <c r="AL217" s="50" t="e">
        <f>VLOOKUP($U217,AvgGoalStats!$A$3:$AE$998,29,FALSE)</f>
        <v>#N/A</v>
      </c>
      <c r="AM217" s="50" t="e">
        <f>VLOOKUP($U217,AvgGoalStats!$A$3:$AE$998,31,FALSE)</f>
        <v>#N/A</v>
      </c>
    </row>
    <row r="218" spans="1:39" hidden="1" x14ac:dyDescent="0.3">
      <c r="A218" s="51" t="e">
        <f>VLOOKUP($S218,AvgGoalStats!$A$3:$AE$998,5,FALSE)</f>
        <v>#N/A</v>
      </c>
      <c r="B218" s="50" t="e">
        <f>VLOOKUP($S218,AvgGoalStats!$A$3:$AE$998,6,FALSE)</f>
        <v>#N/A</v>
      </c>
      <c r="C218" s="50" t="e">
        <f>VLOOKUP($S218,AvgGoalStats!$A$3:$AE$998,8,FALSE)</f>
        <v>#N/A</v>
      </c>
      <c r="D218" s="50" t="e">
        <f>VLOOKUP($S218,AvgGoalStats!$A$3:$AE$998,9,FALSE)</f>
        <v>#N/A</v>
      </c>
      <c r="E218" s="50" t="e">
        <f>VLOOKUP($S218,AvgGoalStats!$A$3:$AE$998,11,FALSE)</f>
        <v>#N/A</v>
      </c>
      <c r="F218" s="50" t="e">
        <f>VLOOKUP($S218,AvgGoalStats!$A$3:$AE$998,12,FALSE)</f>
        <v>#N/A</v>
      </c>
      <c r="G218" s="50" t="e">
        <f>VLOOKUP($S218,AvgGoalStats!$A$3:$AE$998,14,FALSE)</f>
        <v>#N/A</v>
      </c>
      <c r="H218" s="50" t="e">
        <f>VLOOKUP($S218,AvgGoalStats!$A$3:$AE$998,15,FALSE)</f>
        <v>#N/A</v>
      </c>
      <c r="I218" s="50" t="e">
        <f>VLOOKUP($S218,AvgGoalStats!$A$3:$AE$998,17,FALSE)</f>
        <v>#N/A</v>
      </c>
      <c r="J218" s="50" t="e">
        <f>VLOOKUP($S218,AvgGoalStats!$A$3:$AE$998,18,FALSE)</f>
        <v>#N/A</v>
      </c>
      <c r="K218" s="50" t="e">
        <f>VLOOKUP($S218,AvgGoalStats!$A$3:$AE$998,20,FALSE)</f>
        <v>#N/A</v>
      </c>
      <c r="L218" s="50" t="e">
        <f>VLOOKUP($S218,AvgGoalStats!$A$3:$AE$998,21,FALSE)</f>
        <v>#N/A</v>
      </c>
      <c r="M218" s="50" t="e">
        <f>VLOOKUP($S218,AvgGoalStats!$A$3:$AE$998,23,FALSE)</f>
        <v>#N/A</v>
      </c>
      <c r="N218" s="50" t="e">
        <f>VLOOKUP($S218,AvgGoalStats!$A$3:$AE$998,24,FALSE)</f>
        <v>#N/A</v>
      </c>
      <c r="O218" s="50" t="e">
        <f>VLOOKUP($S218,AvgGoalStats!$A$3:$AE$998,26,FALSE)</f>
        <v>#N/A</v>
      </c>
      <c r="P218" s="50" t="e">
        <f>VLOOKUP($S218,AvgGoalStats!$A$3:$AE$998,27,FALSE)</f>
        <v>#N/A</v>
      </c>
      <c r="Q218" s="50" t="e">
        <f>VLOOKUP($S218,AvgGoalStats!$A$3:$AE$998,29,FALSE)</f>
        <v>#N/A</v>
      </c>
      <c r="R218" s="50" t="e">
        <f>VLOOKUP($S218,AvgGoalStats!$A$3:$AE$998,30,FALSE)</f>
        <v>#N/A</v>
      </c>
      <c r="S218" s="53" t="str">
        <f>Fixtures!A218</f>
        <v>Asteras Tripolis</v>
      </c>
      <c r="T218" s="54">
        <f>Fixtures!D218</f>
        <v>43492</v>
      </c>
      <c r="U218" s="53" t="str">
        <f>Fixtures!B218</f>
        <v>Olympiakos Piraeus</v>
      </c>
      <c r="V218" s="51" t="e">
        <f>VLOOKUP($U218,AvgGoalStats!$A$3:$AE$998,5,FALSE)</f>
        <v>#N/A</v>
      </c>
      <c r="W218" s="50" t="e">
        <f>VLOOKUP($U218,AvgGoalStats!$A$3:$AE$998,7,FALSE)</f>
        <v>#N/A</v>
      </c>
      <c r="X218" s="50" t="e">
        <f>VLOOKUP($U218,AvgGoalStats!$A$3:$AE$998,8,FALSE)</f>
        <v>#N/A</v>
      </c>
      <c r="Y218" s="50" t="e">
        <f>VLOOKUP($U218,AvgGoalStats!$A$3:$AE$998,10,FALSE)</f>
        <v>#N/A</v>
      </c>
      <c r="Z218" s="50" t="e">
        <f>VLOOKUP($U218,AvgGoalStats!$A$3:$AE$998,11,FALSE)</f>
        <v>#N/A</v>
      </c>
      <c r="AA218" s="50" t="e">
        <f>VLOOKUP($U218,AvgGoalStats!$A$3:$AE$998,13,FALSE)</f>
        <v>#N/A</v>
      </c>
      <c r="AB218" s="50" t="e">
        <f>VLOOKUP($U218,AvgGoalStats!$A$3:$AE$998,14,FALSE)</f>
        <v>#N/A</v>
      </c>
      <c r="AC218" s="50" t="e">
        <f>VLOOKUP($U218,AvgGoalStats!$A$3:$AE$998,16,FALSE)</f>
        <v>#N/A</v>
      </c>
      <c r="AD218" s="50" t="e">
        <f>VLOOKUP($U218,AvgGoalStats!$A$3:$AE$998,17,FALSE)</f>
        <v>#N/A</v>
      </c>
      <c r="AE218" s="50" t="e">
        <f>VLOOKUP($U218,AvgGoalStats!$A$3:$AE$998,19,FALSE)</f>
        <v>#N/A</v>
      </c>
      <c r="AF218" s="50" t="e">
        <f>VLOOKUP($U218,AvgGoalStats!$A$3:$AE$998,20,FALSE)</f>
        <v>#N/A</v>
      </c>
      <c r="AG218" s="50" t="e">
        <f>VLOOKUP($U218,AvgGoalStats!$A$3:$AE$998,22,FALSE)</f>
        <v>#N/A</v>
      </c>
      <c r="AH218" s="50" t="e">
        <f>VLOOKUP($U218,AvgGoalStats!$A$3:$AE$998,23,FALSE)</f>
        <v>#N/A</v>
      </c>
      <c r="AI218" s="50" t="e">
        <f>VLOOKUP($U218,AvgGoalStats!$A$3:$AE$998,25,FALSE)</f>
        <v>#N/A</v>
      </c>
      <c r="AJ218" s="50" t="e">
        <f>VLOOKUP($U218,AvgGoalStats!$A$3:$AE$998,26,FALSE)</f>
        <v>#N/A</v>
      </c>
      <c r="AK218" s="50" t="e">
        <f>VLOOKUP($U218,AvgGoalStats!$A$3:$AE$998,28,FALSE)</f>
        <v>#N/A</v>
      </c>
      <c r="AL218" s="50" t="e">
        <f>VLOOKUP($U218,AvgGoalStats!$A$3:$AE$998,29,FALSE)</f>
        <v>#N/A</v>
      </c>
      <c r="AM218" s="50" t="e">
        <f>VLOOKUP($U218,AvgGoalStats!$A$3:$AE$998,31,FALSE)</f>
        <v>#N/A</v>
      </c>
    </row>
    <row r="219" spans="1:39" hidden="1" x14ac:dyDescent="0.3">
      <c r="A219" s="51" t="e">
        <f>VLOOKUP($S219,AvgGoalStats!$A$3:$AE$998,5,FALSE)</f>
        <v>#N/A</v>
      </c>
      <c r="B219" s="50" t="e">
        <f>VLOOKUP($S219,AvgGoalStats!$A$3:$AE$998,6,FALSE)</f>
        <v>#N/A</v>
      </c>
      <c r="C219" s="50" t="e">
        <f>VLOOKUP($S219,AvgGoalStats!$A$3:$AE$998,8,FALSE)</f>
        <v>#N/A</v>
      </c>
      <c r="D219" s="50" t="e">
        <f>VLOOKUP($S219,AvgGoalStats!$A$3:$AE$998,9,FALSE)</f>
        <v>#N/A</v>
      </c>
      <c r="E219" s="50" t="e">
        <f>VLOOKUP($S219,AvgGoalStats!$A$3:$AE$998,11,FALSE)</f>
        <v>#N/A</v>
      </c>
      <c r="F219" s="50" t="e">
        <f>VLOOKUP($S219,AvgGoalStats!$A$3:$AE$998,12,FALSE)</f>
        <v>#N/A</v>
      </c>
      <c r="G219" s="50" t="e">
        <f>VLOOKUP($S219,AvgGoalStats!$A$3:$AE$998,14,FALSE)</f>
        <v>#N/A</v>
      </c>
      <c r="H219" s="50" t="e">
        <f>VLOOKUP($S219,AvgGoalStats!$A$3:$AE$998,15,FALSE)</f>
        <v>#N/A</v>
      </c>
      <c r="I219" s="50" t="e">
        <f>VLOOKUP($S219,AvgGoalStats!$A$3:$AE$998,17,FALSE)</f>
        <v>#N/A</v>
      </c>
      <c r="J219" s="50" t="e">
        <f>VLOOKUP($S219,AvgGoalStats!$A$3:$AE$998,18,FALSE)</f>
        <v>#N/A</v>
      </c>
      <c r="K219" s="50" t="e">
        <f>VLOOKUP($S219,AvgGoalStats!$A$3:$AE$998,20,FALSE)</f>
        <v>#N/A</v>
      </c>
      <c r="L219" s="50" t="e">
        <f>VLOOKUP($S219,AvgGoalStats!$A$3:$AE$998,21,FALSE)</f>
        <v>#N/A</v>
      </c>
      <c r="M219" s="50" t="e">
        <f>VLOOKUP($S219,AvgGoalStats!$A$3:$AE$998,23,FALSE)</f>
        <v>#N/A</v>
      </c>
      <c r="N219" s="50" t="e">
        <f>VLOOKUP($S219,AvgGoalStats!$A$3:$AE$998,24,FALSE)</f>
        <v>#N/A</v>
      </c>
      <c r="O219" s="50" t="e">
        <f>VLOOKUP($S219,AvgGoalStats!$A$3:$AE$998,26,FALSE)</f>
        <v>#N/A</v>
      </c>
      <c r="P219" s="50" t="e">
        <f>VLOOKUP($S219,AvgGoalStats!$A$3:$AE$998,27,FALSE)</f>
        <v>#N/A</v>
      </c>
      <c r="Q219" s="50" t="e">
        <f>VLOOKUP($S219,AvgGoalStats!$A$3:$AE$998,29,FALSE)</f>
        <v>#N/A</v>
      </c>
      <c r="R219" s="50" t="e">
        <f>VLOOKUP($S219,AvgGoalStats!$A$3:$AE$998,30,FALSE)</f>
        <v>#N/A</v>
      </c>
      <c r="S219" s="53" t="str">
        <f>Fixtures!A219</f>
        <v>Levadiakos</v>
      </c>
      <c r="T219" s="54">
        <f>Fixtures!D219</f>
        <v>43492</v>
      </c>
      <c r="U219" s="53" t="str">
        <f>Fixtures!B219</f>
        <v>Aris</v>
      </c>
      <c r="V219" s="51" t="e">
        <f>VLOOKUP($U219,AvgGoalStats!$A$3:$AE$998,5,FALSE)</f>
        <v>#N/A</v>
      </c>
      <c r="W219" s="50" t="e">
        <f>VLOOKUP($U219,AvgGoalStats!$A$3:$AE$998,7,FALSE)</f>
        <v>#N/A</v>
      </c>
      <c r="X219" s="50" t="e">
        <f>VLOOKUP($U219,AvgGoalStats!$A$3:$AE$998,8,FALSE)</f>
        <v>#N/A</v>
      </c>
      <c r="Y219" s="50" t="e">
        <f>VLOOKUP($U219,AvgGoalStats!$A$3:$AE$998,10,FALSE)</f>
        <v>#N/A</v>
      </c>
      <c r="Z219" s="50" t="e">
        <f>VLOOKUP($U219,AvgGoalStats!$A$3:$AE$998,11,FALSE)</f>
        <v>#N/A</v>
      </c>
      <c r="AA219" s="50" t="e">
        <f>VLOOKUP($U219,AvgGoalStats!$A$3:$AE$998,13,FALSE)</f>
        <v>#N/A</v>
      </c>
      <c r="AB219" s="50" t="e">
        <f>VLOOKUP($U219,AvgGoalStats!$A$3:$AE$998,14,FALSE)</f>
        <v>#N/A</v>
      </c>
      <c r="AC219" s="50" t="e">
        <f>VLOOKUP($U219,AvgGoalStats!$A$3:$AE$998,16,FALSE)</f>
        <v>#N/A</v>
      </c>
      <c r="AD219" s="50" t="e">
        <f>VLOOKUP($U219,AvgGoalStats!$A$3:$AE$998,17,FALSE)</f>
        <v>#N/A</v>
      </c>
      <c r="AE219" s="50" t="e">
        <f>VLOOKUP($U219,AvgGoalStats!$A$3:$AE$998,19,FALSE)</f>
        <v>#N/A</v>
      </c>
      <c r="AF219" s="50" t="e">
        <f>VLOOKUP($U219,AvgGoalStats!$A$3:$AE$998,20,FALSE)</f>
        <v>#N/A</v>
      </c>
      <c r="AG219" s="50" t="e">
        <f>VLOOKUP($U219,AvgGoalStats!$A$3:$AE$998,22,FALSE)</f>
        <v>#N/A</v>
      </c>
      <c r="AH219" s="50" t="e">
        <f>VLOOKUP($U219,AvgGoalStats!$A$3:$AE$998,23,FALSE)</f>
        <v>#N/A</v>
      </c>
      <c r="AI219" s="50" t="e">
        <f>VLOOKUP($U219,AvgGoalStats!$A$3:$AE$998,25,FALSE)</f>
        <v>#N/A</v>
      </c>
      <c r="AJ219" s="50" t="e">
        <f>VLOOKUP($U219,AvgGoalStats!$A$3:$AE$998,26,FALSE)</f>
        <v>#N/A</v>
      </c>
      <c r="AK219" s="50" t="e">
        <f>VLOOKUP($U219,AvgGoalStats!$A$3:$AE$998,28,FALSE)</f>
        <v>#N/A</v>
      </c>
      <c r="AL219" s="50" t="e">
        <f>VLOOKUP($U219,AvgGoalStats!$A$3:$AE$998,29,FALSE)</f>
        <v>#N/A</v>
      </c>
      <c r="AM219" s="50" t="e">
        <f>VLOOKUP($U219,AvgGoalStats!$A$3:$AE$998,31,FALSE)</f>
        <v>#N/A</v>
      </c>
    </row>
    <row r="220" spans="1:39" hidden="1" x14ac:dyDescent="0.3">
      <c r="A220" s="51" t="e">
        <f>VLOOKUP($S220,AvgGoalStats!$A$3:$AE$998,5,FALSE)</f>
        <v>#N/A</v>
      </c>
      <c r="B220" s="50" t="e">
        <f>VLOOKUP($S220,AvgGoalStats!$A$3:$AE$998,6,FALSE)</f>
        <v>#N/A</v>
      </c>
      <c r="C220" s="50" t="e">
        <f>VLOOKUP($S220,AvgGoalStats!$A$3:$AE$998,8,FALSE)</f>
        <v>#N/A</v>
      </c>
      <c r="D220" s="50" t="e">
        <f>VLOOKUP($S220,AvgGoalStats!$A$3:$AE$998,9,FALSE)</f>
        <v>#N/A</v>
      </c>
      <c r="E220" s="50" t="e">
        <f>VLOOKUP($S220,AvgGoalStats!$A$3:$AE$998,11,FALSE)</f>
        <v>#N/A</v>
      </c>
      <c r="F220" s="50" t="e">
        <f>VLOOKUP($S220,AvgGoalStats!$A$3:$AE$998,12,FALSE)</f>
        <v>#N/A</v>
      </c>
      <c r="G220" s="50" t="e">
        <f>VLOOKUP($S220,AvgGoalStats!$A$3:$AE$998,14,FALSE)</f>
        <v>#N/A</v>
      </c>
      <c r="H220" s="50" t="e">
        <f>VLOOKUP($S220,AvgGoalStats!$A$3:$AE$998,15,FALSE)</f>
        <v>#N/A</v>
      </c>
      <c r="I220" s="50" t="e">
        <f>VLOOKUP($S220,AvgGoalStats!$A$3:$AE$998,17,FALSE)</f>
        <v>#N/A</v>
      </c>
      <c r="J220" s="50" t="e">
        <f>VLOOKUP($S220,AvgGoalStats!$A$3:$AE$998,18,FALSE)</f>
        <v>#N/A</v>
      </c>
      <c r="K220" s="50" t="e">
        <f>VLOOKUP($S220,AvgGoalStats!$A$3:$AE$998,20,FALSE)</f>
        <v>#N/A</v>
      </c>
      <c r="L220" s="50" t="e">
        <f>VLOOKUP($S220,AvgGoalStats!$A$3:$AE$998,21,FALSE)</f>
        <v>#N/A</v>
      </c>
      <c r="M220" s="50" t="e">
        <f>VLOOKUP($S220,AvgGoalStats!$A$3:$AE$998,23,FALSE)</f>
        <v>#N/A</v>
      </c>
      <c r="N220" s="50" t="e">
        <f>VLOOKUP($S220,AvgGoalStats!$A$3:$AE$998,24,FALSE)</f>
        <v>#N/A</v>
      </c>
      <c r="O220" s="50" t="e">
        <f>VLOOKUP($S220,AvgGoalStats!$A$3:$AE$998,26,FALSE)</f>
        <v>#N/A</v>
      </c>
      <c r="P220" s="50" t="e">
        <f>VLOOKUP($S220,AvgGoalStats!$A$3:$AE$998,27,FALSE)</f>
        <v>#N/A</v>
      </c>
      <c r="Q220" s="50" t="e">
        <f>VLOOKUP($S220,AvgGoalStats!$A$3:$AE$998,29,FALSE)</f>
        <v>#N/A</v>
      </c>
      <c r="R220" s="50" t="e">
        <f>VLOOKUP($S220,AvgGoalStats!$A$3:$AE$998,30,FALSE)</f>
        <v>#N/A</v>
      </c>
      <c r="S220" s="53" t="str">
        <f>Fixtures!A220</f>
        <v>PAOK</v>
      </c>
      <c r="T220" s="54">
        <f>Fixtures!D220</f>
        <v>43492</v>
      </c>
      <c r="U220" s="53" t="str">
        <f>Fixtures!B220</f>
        <v>OFI</v>
      </c>
      <c r="V220" s="51" t="e">
        <f>VLOOKUP($U220,AvgGoalStats!$A$3:$AE$998,5,FALSE)</f>
        <v>#N/A</v>
      </c>
      <c r="W220" s="50" t="e">
        <f>VLOOKUP($U220,AvgGoalStats!$A$3:$AE$998,7,FALSE)</f>
        <v>#N/A</v>
      </c>
      <c r="X220" s="50" t="e">
        <f>VLOOKUP($U220,AvgGoalStats!$A$3:$AE$998,8,FALSE)</f>
        <v>#N/A</v>
      </c>
      <c r="Y220" s="50" t="e">
        <f>VLOOKUP($U220,AvgGoalStats!$A$3:$AE$998,10,FALSE)</f>
        <v>#N/A</v>
      </c>
      <c r="Z220" s="50" t="e">
        <f>VLOOKUP($U220,AvgGoalStats!$A$3:$AE$998,11,FALSE)</f>
        <v>#N/A</v>
      </c>
      <c r="AA220" s="50" t="e">
        <f>VLOOKUP($U220,AvgGoalStats!$A$3:$AE$998,13,FALSE)</f>
        <v>#N/A</v>
      </c>
      <c r="AB220" s="50" t="e">
        <f>VLOOKUP($U220,AvgGoalStats!$A$3:$AE$998,14,FALSE)</f>
        <v>#N/A</v>
      </c>
      <c r="AC220" s="50" t="e">
        <f>VLOOKUP($U220,AvgGoalStats!$A$3:$AE$998,16,FALSE)</f>
        <v>#N/A</v>
      </c>
      <c r="AD220" s="50" t="e">
        <f>VLOOKUP($U220,AvgGoalStats!$A$3:$AE$998,17,FALSE)</f>
        <v>#N/A</v>
      </c>
      <c r="AE220" s="50" t="e">
        <f>VLOOKUP($U220,AvgGoalStats!$A$3:$AE$998,19,FALSE)</f>
        <v>#N/A</v>
      </c>
      <c r="AF220" s="50" t="e">
        <f>VLOOKUP($U220,AvgGoalStats!$A$3:$AE$998,20,FALSE)</f>
        <v>#N/A</v>
      </c>
      <c r="AG220" s="50" t="e">
        <f>VLOOKUP($U220,AvgGoalStats!$A$3:$AE$998,22,FALSE)</f>
        <v>#N/A</v>
      </c>
      <c r="AH220" s="50" t="e">
        <f>VLOOKUP($U220,AvgGoalStats!$A$3:$AE$998,23,FALSE)</f>
        <v>#N/A</v>
      </c>
      <c r="AI220" s="50" t="e">
        <f>VLOOKUP($U220,AvgGoalStats!$A$3:$AE$998,25,FALSE)</f>
        <v>#N/A</v>
      </c>
      <c r="AJ220" s="50" t="e">
        <f>VLOOKUP($U220,AvgGoalStats!$A$3:$AE$998,26,FALSE)</f>
        <v>#N/A</v>
      </c>
      <c r="AK220" s="50" t="e">
        <f>VLOOKUP($U220,AvgGoalStats!$A$3:$AE$998,28,FALSE)</f>
        <v>#N/A</v>
      </c>
      <c r="AL220" s="50" t="e">
        <f>VLOOKUP($U220,AvgGoalStats!$A$3:$AE$998,29,FALSE)</f>
        <v>#N/A</v>
      </c>
      <c r="AM220" s="50" t="e">
        <f>VLOOKUP($U220,AvgGoalStats!$A$3:$AE$998,31,FALSE)</f>
        <v>#N/A</v>
      </c>
    </row>
  </sheetData>
  <autoFilter ref="T1:T220" xr:uid="{A24E388C-E119-4CF2-9382-C46BA0F4F94B}">
    <filterColumn colId="0">
      <filters>
        <dateGroupItem year="2019" month="1" day="15" dateTimeGrouping="day"/>
      </filters>
    </filterColumn>
  </autoFilter>
  <conditionalFormatting sqref="A1:A10485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048576 V1:V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W1:W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X1:X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Y1:Y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 Z1:Z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 AA1:AA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 AB1:AB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 AC1:AC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 AD1:AD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 AE1:AE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 AF1:A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 AG1:AG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 AH1:AH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 AI1:AI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AJ1:AJ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 AK1:AK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AL1:A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 AM1:AM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4ACF-0BBE-42E5-A98D-F19AA59A3723}">
  <dimension ref="A1:AE380"/>
  <sheetViews>
    <sheetView topLeftCell="A366" workbookViewId="0">
      <selection activeCell="Z370" sqref="Z370:AE380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8" style="9" bestFit="1" customWidth="1"/>
    <col min="6" max="7" width="8" style="4" bestFit="1" customWidth="1"/>
    <col min="8" max="8" width="7.33203125" style="9" bestFit="1" customWidth="1"/>
    <col min="9" max="10" width="8" style="4" bestFit="1" customWidth="1"/>
    <col min="11" max="11" width="7.33203125" style="9" bestFit="1" customWidth="1"/>
    <col min="12" max="13" width="7.33203125" style="4" bestFit="1" customWidth="1"/>
    <col min="14" max="14" width="7.33203125" style="9" bestFit="1" customWidth="1"/>
    <col min="15" max="15" width="7" style="4" bestFit="1" customWidth="1"/>
    <col min="16" max="16" width="7.33203125" style="4" bestFit="1" customWidth="1"/>
    <col min="17" max="17" width="8" style="9" bestFit="1" customWidth="1"/>
    <col min="18" max="19" width="8" style="4" bestFit="1" customWidth="1"/>
    <col min="20" max="20" width="7" style="9" bestFit="1" customWidth="1"/>
    <col min="21" max="21" width="8" style="4" bestFit="1" customWidth="1"/>
    <col min="22" max="22" width="7.33203125" style="4" bestFit="1" customWidth="1"/>
    <col min="23" max="23" width="7.33203125" style="9" bestFit="1" customWidth="1"/>
    <col min="24" max="25" width="8" style="4" bestFit="1" customWidth="1"/>
    <col min="26" max="26" width="7.33203125" style="9" bestFit="1" customWidth="1"/>
    <col min="27" max="28" width="7.33203125" style="4" bestFit="1" customWidth="1"/>
    <col min="29" max="29" width="7.33203125" style="9" bestFit="1" customWidth="1"/>
    <col min="30" max="30" width="7.33203125" style="4" bestFit="1" customWidth="1"/>
    <col min="31" max="31" width="8" style="15" bestFit="1" customWidth="1"/>
    <col min="32" max="16384" width="8.88671875" style="4"/>
  </cols>
  <sheetData>
    <row r="1" spans="1:31" s="2" customFormat="1" ht="15.6" thickTop="1" thickBot="1" x14ac:dyDescent="0.35">
      <c r="A1" s="63" t="s">
        <v>24</v>
      </c>
      <c r="B1" s="64" t="s">
        <v>28</v>
      </c>
      <c r="C1" s="64"/>
      <c r="D1" s="64"/>
      <c r="E1" s="64" t="s">
        <v>39</v>
      </c>
      <c r="F1" s="64"/>
      <c r="G1" s="64"/>
      <c r="H1" s="64" t="s">
        <v>40</v>
      </c>
      <c r="I1" s="64"/>
      <c r="J1" s="64"/>
      <c r="K1" s="64" t="s">
        <v>41</v>
      </c>
      <c r="L1" s="64"/>
      <c r="M1" s="64"/>
      <c r="N1" s="64" t="s">
        <v>42</v>
      </c>
      <c r="O1" s="64"/>
      <c r="P1" s="64"/>
      <c r="Q1" s="64" t="s">
        <v>43</v>
      </c>
      <c r="R1" s="64"/>
      <c r="S1" s="64"/>
      <c r="T1" s="64" t="s">
        <v>44</v>
      </c>
      <c r="U1" s="64"/>
      <c r="V1" s="64"/>
      <c r="W1" s="64" t="s">
        <v>45</v>
      </c>
      <c r="X1" s="64"/>
      <c r="Y1" s="64"/>
      <c r="Z1" s="64" t="s">
        <v>46</v>
      </c>
      <c r="AA1" s="64"/>
      <c r="AB1" s="64"/>
      <c r="AC1" s="64" t="s">
        <v>2</v>
      </c>
      <c r="AD1" s="64"/>
      <c r="AE1" s="64"/>
    </row>
    <row r="2" spans="1:31" s="3" customFormat="1" ht="15.6" thickTop="1" thickBot="1" x14ac:dyDescent="0.35">
      <c r="A2" s="63"/>
      <c r="B2" s="17" t="s">
        <v>25</v>
      </c>
      <c r="C2" s="18" t="s">
        <v>30</v>
      </c>
      <c r="D2" s="19" t="s">
        <v>29</v>
      </c>
      <c r="E2" s="20" t="s">
        <v>29</v>
      </c>
      <c r="F2" s="21" t="s">
        <v>25</v>
      </c>
      <c r="G2" s="18" t="s">
        <v>30</v>
      </c>
      <c r="H2" s="20" t="s">
        <v>29</v>
      </c>
      <c r="I2" s="21" t="s">
        <v>25</v>
      </c>
      <c r="J2" s="18" t="s">
        <v>30</v>
      </c>
      <c r="K2" s="20" t="s">
        <v>29</v>
      </c>
      <c r="L2" s="21" t="s">
        <v>25</v>
      </c>
      <c r="M2" s="18" t="s">
        <v>30</v>
      </c>
      <c r="N2" s="20" t="s">
        <v>29</v>
      </c>
      <c r="O2" s="21" t="s">
        <v>25</v>
      </c>
      <c r="P2" s="18" t="s">
        <v>30</v>
      </c>
      <c r="Q2" s="20" t="s">
        <v>29</v>
      </c>
      <c r="R2" s="21" t="s">
        <v>25</v>
      </c>
      <c r="S2" s="18" t="s">
        <v>30</v>
      </c>
      <c r="T2" s="20" t="s">
        <v>29</v>
      </c>
      <c r="U2" s="21" t="s">
        <v>25</v>
      </c>
      <c r="V2" s="18" t="s">
        <v>30</v>
      </c>
      <c r="W2" s="20" t="s">
        <v>29</v>
      </c>
      <c r="X2" s="21" t="s">
        <v>25</v>
      </c>
      <c r="Y2" s="18" t="s">
        <v>30</v>
      </c>
      <c r="Z2" s="20" t="s">
        <v>29</v>
      </c>
      <c r="AA2" s="21" t="s">
        <v>25</v>
      </c>
      <c r="AB2" s="18" t="s">
        <v>30</v>
      </c>
      <c r="AC2" s="20" t="s">
        <v>29</v>
      </c>
      <c r="AD2" s="21" t="s">
        <v>25</v>
      </c>
      <c r="AE2" s="22" t="s">
        <v>30</v>
      </c>
    </row>
    <row r="3" spans="1:31" ht="15" thickTop="1" x14ac:dyDescent="0.3">
      <c r="A3" s="4" t="s">
        <v>6</v>
      </c>
      <c r="B3" s="9">
        <f>COUNTIF(CSV!A:A,A3)</f>
        <v>12</v>
      </c>
      <c r="C3" s="4">
        <f>COUNTIF(CSV!B:B,A3)</f>
        <v>11</v>
      </c>
      <c r="D3" s="4">
        <f>B3+C3</f>
        <v>23</v>
      </c>
      <c r="E3" s="11">
        <f>(COUNTIFS(CSV!$A:$A,$A3,CSV!$F:$F,"&gt;0.5") + COUNTIFS(CSV!$B:$B,$A3,CSV!$F:$F,"&gt;0.5"))/$D3</f>
        <v>1</v>
      </c>
      <c r="F3" s="8">
        <f>COUNTIFS(CSV!$A:$A,$A3,CSV!$F:$F,"&gt;0.5")/$B3</f>
        <v>1</v>
      </c>
      <c r="G3" s="8">
        <f>COUNTIFS(CSV!$B:$B,$A3,CSV!$F:$F,"&gt;0.5")/$C3</f>
        <v>1</v>
      </c>
      <c r="H3" s="11">
        <f>(COUNTIFS(CSV!$A:$A,$A3,CSV!$F:$F,"&gt;1.5") + COUNTIFS(CSV!$B:$B,$A3,CSV!$F:$F,"&gt;1.5"))/$D3</f>
        <v>0.91304347826086951</v>
      </c>
      <c r="I3" s="8">
        <f>COUNTIFS(CSV!$A:$A,$A3,CSV!$F:$F,"&gt;1.5")/$B3</f>
        <v>0.91666666666666663</v>
      </c>
      <c r="J3" s="8">
        <f>COUNTIFS(CSV!$B:$B,$A3,CSV!$F:$F,"&gt;1.5")/$C3</f>
        <v>0.90909090909090906</v>
      </c>
      <c r="K3" s="11">
        <f>(COUNTIFS(CSV!$A:$A,$A3,CSV!$F:$F,"&gt;2.5") + COUNTIFS(CSV!$B:$B,$A3,CSV!$F:$F,"&gt;2.5"))/$D3</f>
        <v>0.60869565217391308</v>
      </c>
      <c r="L3" s="8">
        <f>COUNTIFS(CSV!$A:$A,$A3,CSV!$F:$F,"&gt;2.5")/$B3</f>
        <v>0.41666666666666669</v>
      </c>
      <c r="M3" s="8">
        <f>COUNTIFS(CSV!$B:$B,$A3,CSV!$F:$F,"&gt;2.5")/$C3</f>
        <v>0.81818181818181823</v>
      </c>
      <c r="N3" s="11">
        <f>(COUNTIFS(CSV!$A:$A,$A3,CSV!$F:$F,"&gt;3.5") + COUNTIFS(CSV!$B:$B,$A3,CSV!$F:$F,"&gt;3.5"))/$D3</f>
        <v>0.52173913043478259</v>
      </c>
      <c r="O3" s="8">
        <f>COUNTIFS(CSV!$A:$A,$A3,CSV!$F:$F,"&gt;3.5")/$B3</f>
        <v>0.41666666666666669</v>
      </c>
      <c r="P3" s="8">
        <f>COUNTIFS(CSV!$B:$B,$A3,CSV!$F:$F,"&gt;3.5")/$C3</f>
        <v>0.63636363636363635</v>
      </c>
      <c r="Q3" s="11">
        <f>(COUNTIFS(CSV!$A:$A,$A3,CSV!$D:$D,"&gt;0.5")  + COUNTIFS(CSV!$B:$B,$A3,CSV!$E:$E,"&gt;0.5"))/$D3</f>
        <v>0.91304347826086951</v>
      </c>
      <c r="R3" s="8">
        <f>COUNTIFS(CSV!$A:$A,$A3,CSV!$D:$D,"&gt;0.5")/$B3</f>
        <v>0.91666666666666663</v>
      </c>
      <c r="S3" s="8">
        <f>COUNTIFS(CSV!$B:$B,$A3,CSV!$E:$E,"&gt;0.5")/$C3</f>
        <v>0.90909090909090906</v>
      </c>
      <c r="T3" s="11">
        <f>(COUNTIFS(CSV!$A:$A,$A3,CSV!$D:$D,"&gt;1.5")  + COUNTIFS(CSV!$B:$B,$A3,CSV!$E:$E,"&gt;1.5"))/$D3</f>
        <v>0.69565217391304346</v>
      </c>
      <c r="U3" s="8">
        <f>COUNTIFS(CSV!$A:$A,$A3,CSV!$D:$D,"&gt;1.5")/$B3</f>
        <v>0.66666666666666663</v>
      </c>
      <c r="V3" s="8">
        <f>COUNTIFS(CSV!$B:$B,$A3,CSV!$E:$E,"&gt;1.5")/$C3</f>
        <v>0.72727272727272729</v>
      </c>
      <c r="W3" s="11">
        <f>(COUNTIFS(CSV!$A:$A,$A3,CSV!$E:E,"&gt;0.5") +COUNTIFS(CSV!$B:$B,$A3,CSV!$D:$D,"&gt;0.5"))/$D3</f>
        <v>0.82608695652173914</v>
      </c>
      <c r="X3" s="8">
        <f>COUNTIFS(CSV!$A:$A,$A3,CSV!$E:$E,"&gt;0.5")/$B3</f>
        <v>0.66666666666666663</v>
      </c>
      <c r="Y3" s="8">
        <f>COUNTIFS(CSV!$B:$B,$A3,CSV!$D:$D,"&gt;0.5")/$C3</f>
        <v>1</v>
      </c>
      <c r="Z3" s="11">
        <f>(COUNTIFS(CSV!$A:$A,$A3,CSV!$E:$E,"&gt;1.5")  + COUNTIFS(CSV!$B:$B,$A3,CSV!$D:$D,"&gt;1.5"))/$D3</f>
        <v>0.34782608695652173</v>
      </c>
      <c r="AA3" s="8">
        <f>COUNTIFS(CSV!$A:$A,$A3,CSV!$E:$E,"&gt;1.5")/$B3</f>
        <v>0.16666666666666666</v>
      </c>
      <c r="AB3" s="8">
        <f>COUNTIFS(CSV!$B:$B,$A3,CSV!$D:$D,"&gt;1.5")/$C3</f>
        <v>0.54545454545454541</v>
      </c>
      <c r="AC3" s="11">
        <f>(COUNTIFS(CSV!$A:A,$A3,CSV!$G:$G,"y") + COUNTIFS(CSV!$B:B,$A3,CSV!$G:$G,"y"))/$D3</f>
        <v>0.73913043478260865</v>
      </c>
      <c r="AD3" s="8">
        <f>COUNTIFS(CSV!$A:A,$A3,CSV!$G:$G,"y")/$B3</f>
        <v>0.58333333333333337</v>
      </c>
      <c r="AE3" s="16">
        <f>COUNTIFS(CSV!$B:B,$A3,CSV!$G:$G,"y")/$C3</f>
        <v>0.90909090909090906</v>
      </c>
    </row>
    <row r="4" spans="1:31" x14ac:dyDescent="0.3">
      <c r="A4" s="4" t="s">
        <v>3</v>
      </c>
      <c r="B4" s="9">
        <f>COUNTIF(CSV!A:A,A4)</f>
        <v>12</v>
      </c>
      <c r="C4" s="4">
        <f>COUNTIF(CSV!B:B,A4)</f>
        <v>11</v>
      </c>
      <c r="D4" s="4">
        <f t="shared" ref="D4:D22" si="0">B4+C4</f>
        <v>23</v>
      </c>
      <c r="E4" s="11">
        <f>(COUNTIFS(CSV!$A:$A,$A4,CSV!$F:$F,"&gt;0.5") + COUNTIFS(CSV!$B:$B,$A4,CSV!$F:$F,"&gt;0.5"))/$D4</f>
        <v>0.95652173913043481</v>
      </c>
      <c r="F4" s="8">
        <f>COUNTIFS(CSV!$A:$A,$A4,CSV!$F:$F,"&gt;0.5")/$B4</f>
        <v>0.91666666666666663</v>
      </c>
      <c r="G4" s="8">
        <f>COUNTIFS(CSV!$B:$B,$A4,CSV!$F:$F,"&gt;0.5")/$C4</f>
        <v>1</v>
      </c>
      <c r="H4" s="11">
        <f>(COUNTIFS(CSV!$A:$A,$A4,CSV!$F:$F,"&gt;1.5") + COUNTIFS(CSV!$B:$B,$A4,CSV!$F:$F,"&gt;1.5"))/$D4</f>
        <v>0.95652173913043481</v>
      </c>
      <c r="I4" s="8">
        <f>COUNTIFS(CSV!$A:$A,$A4,CSV!$F:$F,"&gt;1.5")/$B4</f>
        <v>0.91666666666666663</v>
      </c>
      <c r="J4" s="8">
        <f>COUNTIFS(CSV!$B:$B,$A4,CSV!$F:$F,"&gt;1.5")/$C4</f>
        <v>1</v>
      </c>
      <c r="K4" s="11">
        <f>(COUNTIFS(CSV!$A:$A,$A4,CSV!$F:$F,"&gt;2.5") + COUNTIFS(CSV!$B:$B,$A4,CSV!$F:$F,"&gt;2.5"))/$D4</f>
        <v>0.69565217391304346</v>
      </c>
      <c r="L4" s="8">
        <f>COUNTIFS(CSV!$A:$A,$A4,CSV!$F:$F,"&gt;2.5")/$B4</f>
        <v>0.66666666666666663</v>
      </c>
      <c r="M4" s="8">
        <f>COUNTIFS(CSV!$B:$B,$A4,CSV!$F:$F,"&gt;2.5")/$C4</f>
        <v>0.72727272727272729</v>
      </c>
      <c r="N4" s="11">
        <f>(COUNTIFS(CSV!$A:$A,$A4,CSV!$F:$F,"&gt;3.5") + COUNTIFS(CSV!$B:$B,$A4,CSV!$F:$F,"&gt;3.5"))/$D4</f>
        <v>0.39130434782608697</v>
      </c>
      <c r="O4" s="8">
        <f>COUNTIFS(CSV!$A:$A,$A4,CSV!$F:$F,"&gt;3.5")/$B4</f>
        <v>0.33333333333333331</v>
      </c>
      <c r="P4" s="8">
        <f>COUNTIFS(CSV!$B:$B,$A4,CSV!$F:$F,"&gt;3.5")/$C4</f>
        <v>0.45454545454545453</v>
      </c>
      <c r="Q4" s="11">
        <f>(COUNTIFS(CSV!$A:$A,$A4,CSV!$D:$D,"&gt;0.5")  + COUNTIFS(CSV!$B:$B,$A4,CSV!$E:$E,"&gt;0.5"))/$D4</f>
        <v>0.69565217391304346</v>
      </c>
      <c r="R4" s="8">
        <f>COUNTIFS(CSV!$A:$A,$A4,CSV!$D:$D,"&gt;0.5")/$B4</f>
        <v>0.83333333333333337</v>
      </c>
      <c r="S4" s="8">
        <f>COUNTIFS(CSV!$B:$B,$A4,CSV!$E:$E,"&gt;0.5")/$C4</f>
        <v>0.54545454545454541</v>
      </c>
      <c r="T4" s="11">
        <f>(COUNTIFS(CSV!$A:$A,$A4,CSV!$D:$D,"&gt;1.5")  + COUNTIFS(CSV!$B:$B,$A4,CSV!$E:$E,"&gt;1.5"))/$D4</f>
        <v>0.47826086956521741</v>
      </c>
      <c r="U4" s="8">
        <f>COUNTIFS(CSV!$A:$A,$A4,CSV!$D:$D,"&gt;1.5")/$B4</f>
        <v>0.66666666666666663</v>
      </c>
      <c r="V4" s="8">
        <f>COUNTIFS(CSV!$B:$B,$A4,CSV!$E:$E,"&gt;1.5")/$C4</f>
        <v>0.27272727272727271</v>
      </c>
      <c r="W4" s="11">
        <f>(COUNTIFS(CSV!$A:$A,$A4,CSV!$E:E,"&gt;0.5") +COUNTIFS(CSV!$B:$B,$A4,CSV!$D:$D,"&gt;0.5"))/$D4</f>
        <v>0.73913043478260865</v>
      </c>
      <c r="X4" s="8">
        <f>COUNTIFS(CSV!$A:$A,$A4,CSV!$E:$E,"&gt;0.5")/$B4</f>
        <v>0.66666666666666663</v>
      </c>
      <c r="Y4" s="8">
        <f>COUNTIFS(CSV!$B:$B,$A4,CSV!$D:$D,"&gt;0.5")/$C4</f>
        <v>0.81818181818181823</v>
      </c>
      <c r="Z4" s="11">
        <f>(COUNTIFS(CSV!$A:$A,$A4,CSV!$E:$E,"&gt;1.5")  + COUNTIFS(CSV!$B:$B,$A4,CSV!$D:$D,"&gt;1.5"))/$D4</f>
        <v>0.60869565217391308</v>
      </c>
      <c r="AA4" s="8">
        <f>COUNTIFS(CSV!$A:$A,$A4,CSV!$E:$E,"&gt;1.5")/$B4</f>
        <v>0.5</v>
      </c>
      <c r="AB4" s="8">
        <f>COUNTIFS(CSV!$B:$B,$A4,CSV!$D:$D,"&gt;1.5")/$C4</f>
        <v>0.72727272727272729</v>
      </c>
      <c r="AC4" s="11">
        <f>(COUNTIFS(CSV!$A:A,$A4,CSV!$G:$G,"y") + COUNTIFS(CSV!$B:B,$A4,CSV!$G:$G,"y"))/$D4</f>
        <v>0.47826086956521741</v>
      </c>
      <c r="AD4" s="8">
        <f>COUNTIFS(CSV!$A:A,$A4,CSV!$G:$G,"y")/$B4</f>
        <v>0.58333333333333337</v>
      </c>
      <c r="AE4" s="16">
        <f>COUNTIFS(CSV!$B:B,$A4,CSV!$G:$G,"y")/$C4</f>
        <v>0.36363636363636365</v>
      </c>
    </row>
    <row r="5" spans="1:31" x14ac:dyDescent="0.3">
      <c r="A5" s="4" t="s">
        <v>21</v>
      </c>
      <c r="B5" s="9">
        <f>COUNTIF(CSV!A:A,A5)</f>
        <v>11</v>
      </c>
      <c r="C5" s="4">
        <f>COUNTIF(CSV!B:B,A5)</f>
        <v>12</v>
      </c>
      <c r="D5" s="4">
        <f t="shared" si="0"/>
        <v>23</v>
      </c>
      <c r="E5" s="11">
        <f>(COUNTIFS(CSV!$A:$A,$A5,CSV!$F:$F,"&gt;0.5") + COUNTIFS(CSV!$B:$B,$A5,CSV!$F:$F,"&gt;0.5"))/$D5</f>
        <v>1</v>
      </c>
      <c r="F5" s="8">
        <f>COUNTIFS(CSV!$A:$A,$A5,CSV!$F:$F,"&gt;0.5")/$B5</f>
        <v>1</v>
      </c>
      <c r="G5" s="8">
        <f>COUNTIFS(CSV!$B:$B,$A5,CSV!$F:$F,"&gt;0.5")/$C5</f>
        <v>1</v>
      </c>
      <c r="H5" s="11">
        <f>(COUNTIFS(CSV!$A:$A,$A5,CSV!$F:$F,"&gt;1.5") + COUNTIFS(CSV!$B:$B,$A5,CSV!$F:$F,"&gt;1.5"))/$D5</f>
        <v>0.69565217391304346</v>
      </c>
      <c r="I5" s="8">
        <f>COUNTIFS(CSV!$A:$A,$A5,CSV!$F:$F,"&gt;1.5")/$B5</f>
        <v>0.63636363636363635</v>
      </c>
      <c r="J5" s="8">
        <f>COUNTIFS(CSV!$B:$B,$A5,CSV!$F:$F,"&gt;1.5")/$C5</f>
        <v>0.75</v>
      </c>
      <c r="K5" s="11">
        <f>(COUNTIFS(CSV!$A:$A,$A5,CSV!$F:$F,"&gt;2.5") + COUNTIFS(CSV!$B:$B,$A5,CSV!$F:$F,"&gt;2.5"))/$D5</f>
        <v>0.47826086956521741</v>
      </c>
      <c r="L5" s="8">
        <f>COUNTIFS(CSV!$A:$A,$A5,CSV!$F:$F,"&gt;2.5")/$B5</f>
        <v>0.45454545454545453</v>
      </c>
      <c r="M5" s="8">
        <f>COUNTIFS(CSV!$B:$B,$A5,CSV!$F:$F,"&gt;2.5")/$C5</f>
        <v>0.5</v>
      </c>
      <c r="N5" s="11">
        <f>(COUNTIFS(CSV!$A:$A,$A5,CSV!$F:$F,"&gt;3.5") + COUNTIFS(CSV!$B:$B,$A5,CSV!$F:$F,"&gt;3.5"))/$D5</f>
        <v>0.2608695652173913</v>
      </c>
      <c r="O5" s="8">
        <f>COUNTIFS(CSV!$A:$A,$A5,CSV!$F:$F,"&gt;3.5")/$B5</f>
        <v>0.27272727272727271</v>
      </c>
      <c r="P5" s="8">
        <f>COUNTIFS(CSV!$B:$B,$A5,CSV!$F:$F,"&gt;3.5")/$C5</f>
        <v>0.25</v>
      </c>
      <c r="Q5" s="11">
        <f>(COUNTIFS(CSV!$A:$A,$A5,CSV!$D:$D,"&gt;0.5")  + COUNTIFS(CSV!$B:$B,$A5,CSV!$E:$E,"&gt;0.5"))/$D5</f>
        <v>0.73913043478260865</v>
      </c>
      <c r="R5" s="8">
        <f>COUNTIFS(CSV!$A:$A,$A5,CSV!$D:$D,"&gt;0.5")/$B5</f>
        <v>0.90909090909090906</v>
      </c>
      <c r="S5" s="8">
        <f>COUNTIFS(CSV!$B:$B,$A5,CSV!$E:$E,"&gt;0.5")/$C5</f>
        <v>0.58333333333333337</v>
      </c>
      <c r="T5" s="11">
        <f>(COUNTIFS(CSV!$A:$A,$A5,CSV!$D:$D,"&gt;1.5")  + COUNTIFS(CSV!$B:$B,$A5,CSV!$E:$E,"&gt;1.5"))/$D5</f>
        <v>0.2608695652173913</v>
      </c>
      <c r="U5" s="8">
        <f>COUNTIFS(CSV!$A:$A,$A5,CSV!$D:$D,"&gt;1.5")/$B5</f>
        <v>0.27272727272727271</v>
      </c>
      <c r="V5" s="8">
        <f>COUNTIFS(CSV!$B:$B,$A5,CSV!$E:$E,"&gt;1.5")/$C5</f>
        <v>0.25</v>
      </c>
      <c r="W5" s="11">
        <f>(COUNTIFS(CSV!$A:$A,$A5,CSV!$E:E,"&gt;0.5") +COUNTIFS(CSV!$B:$B,$A5,CSV!$D:$D,"&gt;0.5"))/$D5</f>
        <v>0.82608695652173914</v>
      </c>
      <c r="X5" s="8">
        <f>COUNTIFS(CSV!$A:$A,$A5,CSV!$E:$E,"&gt;0.5")/$B5</f>
        <v>0.72727272727272729</v>
      </c>
      <c r="Y5" s="8">
        <f>COUNTIFS(CSV!$B:$B,$A5,CSV!$D:$D,"&gt;0.5")/$C5</f>
        <v>0.91666666666666663</v>
      </c>
      <c r="Z5" s="11">
        <f>(COUNTIFS(CSV!$A:$A,$A5,CSV!$E:$E,"&gt;1.5")  + COUNTIFS(CSV!$B:$B,$A5,CSV!$D:$D,"&gt;1.5"))/$D5</f>
        <v>0.52173913043478259</v>
      </c>
      <c r="AA5" s="8">
        <f>COUNTIFS(CSV!$A:$A,$A5,CSV!$E:$E,"&gt;1.5")/$B5</f>
        <v>0.36363636363636365</v>
      </c>
      <c r="AB5" s="8">
        <f>COUNTIFS(CSV!$B:$B,$A5,CSV!$D:$D,"&gt;1.5")/$C5</f>
        <v>0.66666666666666663</v>
      </c>
      <c r="AC5" s="11">
        <f>(COUNTIFS(CSV!$A:A,$A5,CSV!$G:$G,"y") + COUNTIFS(CSV!$B:B,$A5,CSV!$G:$G,"y"))/$D5</f>
        <v>0.56521739130434778</v>
      </c>
      <c r="AD5" s="8">
        <f>COUNTIFS(CSV!$A:A,$A5,CSV!$G:$G,"y")/$B5</f>
        <v>0.63636363636363635</v>
      </c>
      <c r="AE5" s="16">
        <f>COUNTIFS(CSV!$B:B,$A5,CSV!$G:$G,"y")/$C5</f>
        <v>0.5</v>
      </c>
    </row>
    <row r="6" spans="1:31" x14ac:dyDescent="0.3">
      <c r="A6" s="4" t="s">
        <v>19</v>
      </c>
      <c r="B6" s="9">
        <f>COUNTIF(CSV!A:A,A6)</f>
        <v>11</v>
      </c>
      <c r="C6" s="4">
        <f>COUNTIF(CSV!B:B,A6)</f>
        <v>12</v>
      </c>
      <c r="D6" s="4">
        <f t="shared" si="0"/>
        <v>23</v>
      </c>
      <c r="E6" s="11">
        <f>(COUNTIFS(CSV!$A:$A,$A6,CSV!$F:$F,"&gt;0.5") + COUNTIFS(CSV!$B:$B,$A6,CSV!$F:$F,"&gt;0.5"))/$D6</f>
        <v>0.86956521739130432</v>
      </c>
      <c r="F6" s="8">
        <f>COUNTIFS(CSV!$A:$A,$A6,CSV!$F:$F,"&gt;0.5")/$B6</f>
        <v>1</v>
      </c>
      <c r="G6" s="8">
        <f>COUNTIFS(CSV!$B:$B,$A6,CSV!$F:$F,"&gt;0.5")/$C6</f>
        <v>0.75</v>
      </c>
      <c r="H6" s="11">
        <f>(COUNTIFS(CSV!$A:$A,$A6,CSV!$F:$F,"&gt;1.5") + COUNTIFS(CSV!$B:$B,$A6,CSV!$F:$F,"&gt;1.5"))/$D6</f>
        <v>0.73913043478260865</v>
      </c>
      <c r="I6" s="8">
        <f>COUNTIFS(CSV!$A:$A,$A6,CSV!$F:$F,"&gt;1.5")/$B6</f>
        <v>0.90909090909090906</v>
      </c>
      <c r="J6" s="8">
        <f>COUNTIFS(CSV!$B:$B,$A6,CSV!$F:$F,"&gt;1.5")/$C6</f>
        <v>0.58333333333333337</v>
      </c>
      <c r="K6" s="11">
        <f>(COUNTIFS(CSV!$A:$A,$A6,CSV!$F:$F,"&gt;2.5") + COUNTIFS(CSV!$B:$B,$A6,CSV!$F:$F,"&gt;2.5"))/$D6</f>
        <v>0.56521739130434778</v>
      </c>
      <c r="L6" s="8">
        <f>COUNTIFS(CSV!$A:$A,$A6,CSV!$F:$F,"&gt;2.5")/$B6</f>
        <v>0.63636363636363635</v>
      </c>
      <c r="M6" s="8">
        <f>COUNTIFS(CSV!$B:$B,$A6,CSV!$F:$F,"&gt;2.5")/$C6</f>
        <v>0.5</v>
      </c>
      <c r="N6" s="11">
        <f>(COUNTIFS(CSV!$A:$A,$A6,CSV!$F:$F,"&gt;3.5") + COUNTIFS(CSV!$B:$B,$A6,CSV!$F:$F,"&gt;3.5"))/$D6</f>
        <v>0.39130434782608697</v>
      </c>
      <c r="O6" s="8">
        <f>COUNTIFS(CSV!$A:$A,$A6,CSV!$F:$F,"&gt;3.5")/$B6</f>
        <v>0.45454545454545453</v>
      </c>
      <c r="P6" s="8">
        <f>COUNTIFS(CSV!$B:$B,$A6,CSV!$F:$F,"&gt;3.5")/$C6</f>
        <v>0.33333333333333331</v>
      </c>
      <c r="Q6" s="11">
        <f>(COUNTIFS(CSV!$A:$A,$A6,CSV!$D:$D,"&gt;0.5")  + COUNTIFS(CSV!$B:$B,$A6,CSV!$E:$E,"&gt;0.5"))/$D6</f>
        <v>0.60869565217391308</v>
      </c>
      <c r="R6" s="8">
        <f>COUNTIFS(CSV!$A:$A,$A6,CSV!$D:$D,"&gt;0.5")/$B6</f>
        <v>0.81818181818181823</v>
      </c>
      <c r="S6" s="8">
        <f>COUNTIFS(CSV!$B:$B,$A6,CSV!$E:$E,"&gt;0.5")/$C6</f>
        <v>0.41666666666666669</v>
      </c>
      <c r="T6" s="11">
        <f>(COUNTIFS(CSV!$A:$A,$A6,CSV!$D:$D,"&gt;1.5")  + COUNTIFS(CSV!$B:$B,$A6,CSV!$E:$E,"&gt;1.5"))/$D6</f>
        <v>0.30434782608695654</v>
      </c>
      <c r="U6" s="8">
        <f>COUNTIFS(CSV!$A:$A,$A6,CSV!$D:$D,"&gt;1.5")/$B6</f>
        <v>0.27272727272727271</v>
      </c>
      <c r="V6" s="8">
        <f>COUNTIFS(CSV!$B:$B,$A6,CSV!$E:$E,"&gt;1.5")/$C6</f>
        <v>0.33333333333333331</v>
      </c>
      <c r="W6" s="11">
        <f>(COUNTIFS(CSV!$A:$A,$A6,CSV!$E:E,"&gt;0.5") +COUNTIFS(CSV!$B:$B,$A6,CSV!$D:$D,"&gt;0.5"))/$D6</f>
        <v>0.73913043478260865</v>
      </c>
      <c r="X6" s="8">
        <f>COUNTIFS(CSV!$A:$A,$A6,CSV!$E:$E,"&gt;0.5")/$B6</f>
        <v>0.72727272727272729</v>
      </c>
      <c r="Y6" s="8">
        <f>COUNTIFS(CSV!$B:$B,$A6,CSV!$D:$D,"&gt;0.5")/$C6</f>
        <v>0.75</v>
      </c>
      <c r="Z6" s="11">
        <f>(COUNTIFS(CSV!$A:$A,$A6,CSV!$E:$E,"&gt;1.5")  + COUNTIFS(CSV!$B:$B,$A6,CSV!$D:$D,"&gt;1.5"))/$D6</f>
        <v>0.47826086956521741</v>
      </c>
      <c r="AA6" s="8">
        <f>COUNTIFS(CSV!$A:$A,$A6,CSV!$E:$E,"&gt;1.5")/$B6</f>
        <v>0.54545454545454541</v>
      </c>
      <c r="AB6" s="8">
        <f>COUNTIFS(CSV!$B:$B,$A6,CSV!$D:$D,"&gt;1.5")/$C6</f>
        <v>0.41666666666666669</v>
      </c>
      <c r="AC6" s="11">
        <f>(COUNTIFS(CSV!$A:A,$A6,CSV!$G:$G,"y") + COUNTIFS(CSV!$B:B,$A6,CSV!$G:$G,"y"))/$D6</f>
        <v>0.47826086956521741</v>
      </c>
      <c r="AD6" s="8">
        <f>COUNTIFS(CSV!$A:A,$A6,CSV!$G:$G,"y")/$B6</f>
        <v>0.54545454545454541</v>
      </c>
      <c r="AE6" s="16">
        <f>COUNTIFS(CSV!$B:B,$A6,CSV!$G:$G,"y")/$C6</f>
        <v>0.41666666666666669</v>
      </c>
    </row>
    <row r="7" spans="1:31" x14ac:dyDescent="0.3">
      <c r="A7" s="4" t="s">
        <v>4</v>
      </c>
      <c r="B7" s="9">
        <f>COUNTIF(CSV!A:A,A7)</f>
        <v>12</v>
      </c>
      <c r="C7" s="4">
        <f>COUNTIF(CSV!B:B,A7)</f>
        <v>11</v>
      </c>
      <c r="D7" s="4">
        <f t="shared" si="0"/>
        <v>23</v>
      </c>
      <c r="E7" s="11">
        <f>(COUNTIFS(CSV!$A:$A,$A7,CSV!$F:$F,"&gt;0.5") + COUNTIFS(CSV!$B:$B,$A7,CSV!$F:$F,"&gt;0.5"))/$D7</f>
        <v>0.82608695652173914</v>
      </c>
      <c r="F7" s="8">
        <f>COUNTIFS(CSV!$A:$A,$A7,CSV!$F:$F,"&gt;0.5")/$B7</f>
        <v>0.83333333333333337</v>
      </c>
      <c r="G7" s="8">
        <f>COUNTIFS(CSV!$B:$B,$A7,CSV!$F:$F,"&gt;0.5")/$C7</f>
        <v>0.81818181818181823</v>
      </c>
      <c r="H7" s="11">
        <f>(COUNTIFS(CSV!$A:$A,$A7,CSV!$F:$F,"&gt;1.5") + COUNTIFS(CSV!$B:$B,$A7,CSV!$F:$F,"&gt;1.5"))/$D7</f>
        <v>0.60869565217391308</v>
      </c>
      <c r="I7" s="8">
        <f>COUNTIFS(CSV!$A:$A,$A7,CSV!$F:$F,"&gt;1.5")/$B7</f>
        <v>0.66666666666666663</v>
      </c>
      <c r="J7" s="8">
        <f>COUNTIFS(CSV!$B:$B,$A7,CSV!$F:$F,"&gt;1.5")/$C7</f>
        <v>0.54545454545454541</v>
      </c>
      <c r="K7" s="11">
        <f>(COUNTIFS(CSV!$A:$A,$A7,CSV!$F:$F,"&gt;2.5") + COUNTIFS(CSV!$B:$B,$A7,CSV!$F:$F,"&gt;2.5"))/$D7</f>
        <v>0.56521739130434778</v>
      </c>
      <c r="L7" s="8">
        <f>COUNTIFS(CSV!$A:$A,$A7,CSV!$F:$F,"&gt;2.5")/$B7</f>
        <v>0.66666666666666663</v>
      </c>
      <c r="M7" s="8">
        <f>COUNTIFS(CSV!$B:$B,$A7,CSV!$F:$F,"&gt;2.5")/$C7</f>
        <v>0.45454545454545453</v>
      </c>
      <c r="N7" s="11">
        <f>(COUNTIFS(CSV!$A:$A,$A7,CSV!$F:$F,"&gt;3.5") + COUNTIFS(CSV!$B:$B,$A7,CSV!$F:$F,"&gt;3.5"))/$D7</f>
        <v>0.34782608695652173</v>
      </c>
      <c r="O7" s="8">
        <f>COUNTIFS(CSV!$A:$A,$A7,CSV!$F:$F,"&gt;3.5")/$B7</f>
        <v>0.33333333333333331</v>
      </c>
      <c r="P7" s="8">
        <f>COUNTIFS(CSV!$B:$B,$A7,CSV!$F:$F,"&gt;3.5")/$C7</f>
        <v>0.36363636363636365</v>
      </c>
      <c r="Q7" s="11">
        <f>(COUNTIFS(CSV!$A:$A,$A7,CSV!$D:$D,"&gt;0.5")  + COUNTIFS(CSV!$B:$B,$A7,CSV!$E:$E,"&gt;0.5"))/$D7</f>
        <v>0.52173913043478259</v>
      </c>
      <c r="R7" s="8">
        <f>COUNTIFS(CSV!$A:$A,$A7,CSV!$D:$D,"&gt;0.5")/$B7</f>
        <v>0.58333333333333337</v>
      </c>
      <c r="S7" s="8">
        <f>COUNTIFS(CSV!$B:$B,$A7,CSV!$E:$E,"&gt;0.5")/$C7</f>
        <v>0.45454545454545453</v>
      </c>
      <c r="T7" s="11">
        <f>(COUNTIFS(CSV!$A:$A,$A7,CSV!$D:$D,"&gt;1.5")  + COUNTIFS(CSV!$B:$B,$A7,CSV!$E:$E,"&gt;1.5"))/$D7</f>
        <v>0.21739130434782608</v>
      </c>
      <c r="U7" s="8">
        <f>COUNTIFS(CSV!$A:$A,$A7,CSV!$D:$D,"&gt;1.5")/$B7</f>
        <v>0.33333333333333331</v>
      </c>
      <c r="V7" s="8">
        <f>COUNTIFS(CSV!$B:$B,$A7,CSV!$E:$E,"&gt;1.5")/$C7</f>
        <v>9.0909090909090912E-2</v>
      </c>
      <c r="W7" s="11">
        <f>(COUNTIFS(CSV!$A:$A,$A7,CSV!$E:E,"&gt;0.5") +COUNTIFS(CSV!$B:$B,$A7,CSV!$D:$D,"&gt;0.5"))/$D7</f>
        <v>0.73913043478260865</v>
      </c>
      <c r="X7" s="8">
        <f>COUNTIFS(CSV!$A:$A,$A7,CSV!$E:$E,"&gt;0.5")/$B7</f>
        <v>0.75</v>
      </c>
      <c r="Y7" s="8">
        <f>COUNTIFS(CSV!$B:$B,$A7,CSV!$D:$D,"&gt;0.5")/$C7</f>
        <v>0.72727272727272729</v>
      </c>
      <c r="Z7" s="11">
        <f>(COUNTIFS(CSV!$A:$A,$A7,CSV!$E:$E,"&gt;1.5")  + COUNTIFS(CSV!$B:$B,$A7,CSV!$D:$D,"&gt;1.5"))/$D7</f>
        <v>0.52173913043478259</v>
      </c>
      <c r="AA7" s="8">
        <f>COUNTIFS(CSV!$A:$A,$A7,CSV!$E:$E,"&gt;1.5")/$B7</f>
        <v>0.5</v>
      </c>
      <c r="AB7" s="8">
        <f>COUNTIFS(CSV!$B:$B,$A7,CSV!$D:$D,"&gt;1.5")/$C7</f>
        <v>0.54545454545454541</v>
      </c>
      <c r="AC7" s="11">
        <f>(COUNTIFS(CSV!$A:A,$A7,CSV!$G:$G,"y") + COUNTIFS(CSV!$B:B,$A7,CSV!$G:$G,"y"))/$D7</f>
        <v>0.43478260869565216</v>
      </c>
      <c r="AD7" s="8">
        <f>COUNTIFS(CSV!$A:A,$A7,CSV!$G:$G,"y")/$B7</f>
        <v>0.5</v>
      </c>
      <c r="AE7" s="16">
        <f>COUNTIFS(CSV!$B:B,$A7,CSV!$G:$G,"y")/$C7</f>
        <v>0.36363636363636365</v>
      </c>
    </row>
    <row r="8" spans="1:31" x14ac:dyDescent="0.3">
      <c r="A8" s="4" t="s">
        <v>11</v>
      </c>
      <c r="B8" s="9">
        <f>COUNTIF(CSV!A:A,A8)</f>
        <v>12</v>
      </c>
      <c r="C8" s="4">
        <f>COUNTIF(CSV!B:B,A8)</f>
        <v>11</v>
      </c>
      <c r="D8" s="4">
        <f t="shared" si="0"/>
        <v>23</v>
      </c>
      <c r="E8" s="11">
        <f>(COUNTIFS(CSV!$A:$A,$A8,CSV!$F:$F,"&gt;0.5") + COUNTIFS(CSV!$B:$B,$A8,CSV!$F:$F,"&gt;0.5"))/$D8</f>
        <v>0.86956521739130432</v>
      </c>
      <c r="F8" s="8">
        <f>COUNTIFS(CSV!$A:$A,$A8,CSV!$F:$F,"&gt;0.5")/$B8</f>
        <v>0.83333333333333337</v>
      </c>
      <c r="G8" s="8">
        <f>COUNTIFS(CSV!$B:$B,$A8,CSV!$F:$F,"&gt;0.5")/$C8</f>
        <v>0.90909090909090906</v>
      </c>
      <c r="H8" s="11">
        <f>(COUNTIFS(CSV!$A:$A,$A8,CSV!$F:$F,"&gt;1.5") + COUNTIFS(CSV!$B:$B,$A8,CSV!$F:$F,"&gt;1.5"))/$D8</f>
        <v>0.78260869565217395</v>
      </c>
      <c r="I8" s="8">
        <f>COUNTIFS(CSV!$A:$A,$A8,CSV!$F:$F,"&gt;1.5")/$B8</f>
        <v>0.75</v>
      </c>
      <c r="J8" s="8">
        <f>COUNTIFS(CSV!$B:$B,$A8,CSV!$F:$F,"&gt;1.5")/$C8</f>
        <v>0.81818181818181823</v>
      </c>
      <c r="K8" s="11">
        <f>(COUNTIFS(CSV!$A:$A,$A8,CSV!$F:$F,"&gt;2.5") + COUNTIFS(CSV!$B:$B,$A8,CSV!$F:$F,"&gt;2.5"))/$D8</f>
        <v>0.56521739130434778</v>
      </c>
      <c r="L8" s="8">
        <f>COUNTIFS(CSV!$A:$A,$A8,CSV!$F:$F,"&gt;2.5")/$B8</f>
        <v>0.41666666666666669</v>
      </c>
      <c r="M8" s="8">
        <f>COUNTIFS(CSV!$B:$B,$A8,CSV!$F:$F,"&gt;2.5")/$C8</f>
        <v>0.72727272727272729</v>
      </c>
      <c r="N8" s="11">
        <f>(COUNTIFS(CSV!$A:$A,$A8,CSV!$F:$F,"&gt;3.5") + COUNTIFS(CSV!$B:$B,$A8,CSV!$F:$F,"&gt;3.5"))/$D8</f>
        <v>0.2608695652173913</v>
      </c>
      <c r="O8" s="8">
        <f>COUNTIFS(CSV!$A:$A,$A8,CSV!$F:$F,"&gt;3.5")/$B8</f>
        <v>0.33333333333333331</v>
      </c>
      <c r="P8" s="8">
        <f>COUNTIFS(CSV!$B:$B,$A8,CSV!$F:$F,"&gt;3.5")/$C8</f>
        <v>0.18181818181818182</v>
      </c>
      <c r="Q8" s="11">
        <f>(COUNTIFS(CSV!$A:$A,$A8,CSV!$D:$D,"&gt;0.5")  + COUNTIFS(CSV!$B:$B,$A8,CSV!$E:$E,"&gt;0.5"))/$D8</f>
        <v>0.78260869565217395</v>
      </c>
      <c r="R8" s="8">
        <f>COUNTIFS(CSV!$A:$A,$A8,CSV!$D:$D,"&gt;0.5")/$B8</f>
        <v>0.75</v>
      </c>
      <c r="S8" s="8">
        <f>COUNTIFS(CSV!$B:$B,$A8,CSV!$E:$E,"&gt;0.5")/$C8</f>
        <v>0.81818181818181823</v>
      </c>
      <c r="T8" s="11">
        <f>(COUNTIFS(CSV!$A:$A,$A8,CSV!$D:$D,"&gt;1.5")  + COUNTIFS(CSV!$B:$B,$A8,CSV!$E:$E,"&gt;1.5"))/$D8</f>
        <v>0.60869565217391308</v>
      </c>
      <c r="U8" s="8">
        <f>COUNTIFS(CSV!$A:$A,$A8,CSV!$D:$D,"&gt;1.5")/$B8</f>
        <v>0.66666666666666663</v>
      </c>
      <c r="V8" s="8">
        <f>COUNTIFS(CSV!$B:$B,$A8,CSV!$E:$E,"&gt;1.5")/$C8</f>
        <v>0.54545454545454541</v>
      </c>
      <c r="W8" s="11">
        <f>(COUNTIFS(CSV!$A:$A,$A8,CSV!$E:E,"&gt;0.5") +COUNTIFS(CSV!$B:$B,$A8,CSV!$D:$D,"&gt;0.5"))/$D8</f>
        <v>0.56521739130434778</v>
      </c>
      <c r="X8" s="8">
        <f>COUNTIFS(CSV!$A:$A,$A8,CSV!$E:$E,"&gt;0.5")/$B8</f>
        <v>0.58333333333333337</v>
      </c>
      <c r="Y8" s="8">
        <f>COUNTIFS(CSV!$B:$B,$A8,CSV!$D:$D,"&gt;0.5")/$C8</f>
        <v>0.54545454545454541</v>
      </c>
      <c r="Z8" s="11">
        <f>(COUNTIFS(CSV!$A:$A,$A8,CSV!$E:$E,"&gt;1.5")  + COUNTIFS(CSV!$B:$B,$A8,CSV!$D:$D,"&gt;1.5"))/$D8</f>
        <v>0.21739130434782608</v>
      </c>
      <c r="AA8" s="8">
        <f>COUNTIFS(CSV!$A:$A,$A8,CSV!$E:$E,"&gt;1.5")/$B8</f>
        <v>0.16666666666666666</v>
      </c>
      <c r="AB8" s="8">
        <f>COUNTIFS(CSV!$B:$B,$A8,CSV!$D:$D,"&gt;1.5")/$C8</f>
        <v>0.27272727272727271</v>
      </c>
      <c r="AC8" s="11">
        <f>(COUNTIFS(CSV!$A:A,$A8,CSV!$G:$G,"y") + COUNTIFS(CSV!$B:B,$A8,CSV!$G:$G,"y"))/$D8</f>
        <v>0.47826086956521741</v>
      </c>
      <c r="AD8" s="8">
        <f>COUNTIFS(CSV!$A:A,$A8,CSV!$G:$G,"y")/$B8</f>
        <v>0.5</v>
      </c>
      <c r="AE8" s="16">
        <f>COUNTIFS(CSV!$B:B,$A8,CSV!$G:$G,"y")/$C8</f>
        <v>0.45454545454545453</v>
      </c>
    </row>
    <row r="9" spans="1:31" x14ac:dyDescent="0.3">
      <c r="A9" s="4" t="s">
        <v>9</v>
      </c>
      <c r="B9" s="9">
        <f>COUNTIF(CSV!A:A,A9)</f>
        <v>11</v>
      </c>
      <c r="C9" s="4">
        <f>COUNTIF(CSV!B:B,A9)</f>
        <v>12</v>
      </c>
      <c r="D9" s="4">
        <f t="shared" si="0"/>
        <v>23</v>
      </c>
      <c r="E9" s="11">
        <f>(COUNTIFS(CSV!$A:$A,$A9,CSV!$F:$F,"&gt;0.5") + COUNTIFS(CSV!$B:$B,$A9,CSV!$F:$F,"&gt;0.5"))/$D9</f>
        <v>0.86956521739130432</v>
      </c>
      <c r="F9" s="8">
        <f>COUNTIFS(CSV!$A:$A,$A9,CSV!$F:$F,"&gt;0.5")/$B9</f>
        <v>0.81818181818181823</v>
      </c>
      <c r="G9" s="8">
        <f>COUNTIFS(CSV!$B:$B,$A9,CSV!$F:$F,"&gt;0.5")/$C9</f>
        <v>0.91666666666666663</v>
      </c>
      <c r="H9" s="11">
        <f>(COUNTIFS(CSV!$A:$A,$A9,CSV!$F:$F,"&gt;1.5") + COUNTIFS(CSV!$B:$B,$A9,CSV!$F:$F,"&gt;1.5"))/$D9</f>
        <v>0.65217391304347827</v>
      </c>
      <c r="I9" s="8">
        <f>COUNTIFS(CSV!$A:$A,$A9,CSV!$F:$F,"&gt;1.5")/$B9</f>
        <v>0.45454545454545453</v>
      </c>
      <c r="J9" s="8">
        <f>COUNTIFS(CSV!$B:$B,$A9,CSV!$F:$F,"&gt;1.5")/$C9</f>
        <v>0.83333333333333337</v>
      </c>
      <c r="K9" s="11">
        <f>(COUNTIFS(CSV!$A:$A,$A9,CSV!$F:$F,"&gt;2.5") + COUNTIFS(CSV!$B:$B,$A9,CSV!$F:$F,"&gt;2.5"))/$D9</f>
        <v>0.39130434782608697</v>
      </c>
      <c r="L9" s="8">
        <f>COUNTIFS(CSV!$A:$A,$A9,CSV!$F:$F,"&gt;2.5")/$B9</f>
        <v>0.18181818181818182</v>
      </c>
      <c r="M9" s="8">
        <f>COUNTIFS(CSV!$B:$B,$A9,CSV!$F:$F,"&gt;2.5")/$C9</f>
        <v>0.58333333333333337</v>
      </c>
      <c r="N9" s="11">
        <f>(COUNTIFS(CSV!$A:$A,$A9,CSV!$F:$F,"&gt;3.5") + COUNTIFS(CSV!$B:$B,$A9,CSV!$F:$F,"&gt;3.5"))/$D9</f>
        <v>0.2608695652173913</v>
      </c>
      <c r="O9" s="8">
        <f>COUNTIFS(CSV!$A:$A,$A9,CSV!$F:$F,"&gt;3.5")/$B9</f>
        <v>9.0909090909090912E-2</v>
      </c>
      <c r="P9" s="8">
        <f>COUNTIFS(CSV!$B:$B,$A9,CSV!$F:$F,"&gt;3.5")/$C9</f>
        <v>0.41666666666666669</v>
      </c>
      <c r="Q9" s="11">
        <f>(COUNTIFS(CSV!$A:$A,$A9,CSV!$D:$D,"&gt;0.5")  + COUNTIFS(CSV!$B:$B,$A9,CSV!$E:$E,"&gt;0.5"))/$D9</f>
        <v>0.60869565217391308</v>
      </c>
      <c r="R9" s="8">
        <f>COUNTIFS(CSV!$A:$A,$A9,CSV!$D:$D,"&gt;0.5")/$B9</f>
        <v>0.36363636363636365</v>
      </c>
      <c r="S9" s="8">
        <f>COUNTIFS(CSV!$B:$B,$A9,CSV!$E:$E,"&gt;0.5")/$C9</f>
        <v>0.83333333333333337</v>
      </c>
      <c r="T9" s="11">
        <f>(COUNTIFS(CSV!$A:$A,$A9,CSV!$D:$D,"&gt;1.5")  + COUNTIFS(CSV!$B:$B,$A9,CSV!$E:$E,"&gt;1.5"))/$D9</f>
        <v>0.30434782608695654</v>
      </c>
      <c r="U9" s="8">
        <f>COUNTIFS(CSV!$A:$A,$A9,CSV!$D:$D,"&gt;1.5")/$B9</f>
        <v>0.18181818181818182</v>
      </c>
      <c r="V9" s="8">
        <f>COUNTIFS(CSV!$B:$B,$A9,CSV!$E:$E,"&gt;1.5")/$C9</f>
        <v>0.41666666666666669</v>
      </c>
      <c r="W9" s="11">
        <f>(COUNTIFS(CSV!$A:$A,$A9,CSV!$E:E,"&gt;0.5") +COUNTIFS(CSV!$B:$B,$A9,CSV!$D:$D,"&gt;0.5"))/$D9</f>
        <v>0.65217391304347827</v>
      </c>
      <c r="X9" s="8">
        <f>COUNTIFS(CSV!$A:$A,$A9,CSV!$E:$E,"&gt;0.5")/$B9</f>
        <v>0.63636363636363635</v>
      </c>
      <c r="Y9" s="8">
        <f>COUNTIFS(CSV!$B:$B,$A9,CSV!$D:$D,"&gt;0.5")/$C9</f>
        <v>0.66666666666666663</v>
      </c>
      <c r="Z9" s="11">
        <f>(COUNTIFS(CSV!$A:$A,$A9,CSV!$E:$E,"&gt;1.5")  + COUNTIFS(CSV!$B:$B,$A9,CSV!$D:$D,"&gt;1.5"))/$D9</f>
        <v>0.52173913043478259</v>
      </c>
      <c r="AA9" s="8">
        <f>COUNTIFS(CSV!$A:$A,$A9,CSV!$E:$E,"&gt;1.5")/$B9</f>
        <v>0.36363636363636365</v>
      </c>
      <c r="AB9" s="8">
        <f>COUNTIFS(CSV!$B:$B,$A9,CSV!$D:$D,"&gt;1.5")/$C9</f>
        <v>0.66666666666666663</v>
      </c>
      <c r="AC9" s="11">
        <f>(COUNTIFS(CSV!$A:A,$A9,CSV!$G:$G,"y") + COUNTIFS(CSV!$B:B,$A9,CSV!$G:$G,"y"))/$D9</f>
        <v>0.39130434782608697</v>
      </c>
      <c r="AD9" s="8">
        <f>COUNTIFS(CSV!$A:A,$A9,CSV!$G:$G,"y")/$B9</f>
        <v>0.18181818181818182</v>
      </c>
      <c r="AE9" s="16">
        <f>COUNTIFS(CSV!$B:B,$A9,CSV!$G:$G,"y")/$C9</f>
        <v>0.58333333333333337</v>
      </c>
    </row>
    <row r="10" spans="1:31" x14ac:dyDescent="0.3">
      <c r="A10" s="4" t="s">
        <v>23</v>
      </c>
      <c r="B10" s="9">
        <f>COUNTIF(CSV!A:A,A10)</f>
        <v>12</v>
      </c>
      <c r="C10" s="4">
        <f>COUNTIF(CSV!B:B,A10)</f>
        <v>11</v>
      </c>
      <c r="D10" s="4">
        <f t="shared" si="0"/>
        <v>23</v>
      </c>
      <c r="E10" s="11">
        <f>(COUNTIFS(CSV!$A:$A,$A10,CSV!$F:$F,"&gt;0.5") + COUNTIFS(CSV!$B:$B,$A10,CSV!$F:$F,"&gt;0.5"))/$D10</f>
        <v>0.95652173913043481</v>
      </c>
      <c r="F10" s="8">
        <f>COUNTIFS(CSV!$A:$A,$A10,CSV!$F:$F,"&gt;0.5")/$B10</f>
        <v>1</v>
      </c>
      <c r="G10" s="8">
        <f>COUNTIFS(CSV!$B:$B,$A10,CSV!$F:$F,"&gt;0.5")/$C10</f>
        <v>0.90909090909090906</v>
      </c>
      <c r="H10" s="11">
        <f>(COUNTIFS(CSV!$A:$A,$A10,CSV!$F:$F,"&gt;1.5") + COUNTIFS(CSV!$B:$B,$A10,CSV!$F:$F,"&gt;1.5"))/$D10</f>
        <v>0.78260869565217395</v>
      </c>
      <c r="I10" s="8">
        <f>COUNTIFS(CSV!$A:$A,$A10,CSV!$F:$F,"&gt;1.5")/$B10</f>
        <v>0.83333333333333337</v>
      </c>
      <c r="J10" s="8">
        <f>COUNTIFS(CSV!$B:$B,$A10,CSV!$F:$F,"&gt;1.5")/$C10</f>
        <v>0.72727272727272729</v>
      </c>
      <c r="K10" s="11">
        <f>(COUNTIFS(CSV!$A:$A,$A10,CSV!$F:$F,"&gt;2.5") + COUNTIFS(CSV!$B:$B,$A10,CSV!$F:$F,"&gt;2.5"))/$D10</f>
        <v>0.56521739130434778</v>
      </c>
      <c r="L10" s="8">
        <f>COUNTIFS(CSV!$A:$A,$A10,CSV!$F:$F,"&gt;2.5")/$B10</f>
        <v>0.5</v>
      </c>
      <c r="M10" s="8">
        <f>COUNTIFS(CSV!$B:$B,$A10,CSV!$F:$F,"&gt;2.5")/$C10</f>
        <v>0.63636363636363635</v>
      </c>
      <c r="N10" s="11">
        <f>(COUNTIFS(CSV!$A:$A,$A10,CSV!$F:$F,"&gt;3.5") + COUNTIFS(CSV!$B:$B,$A10,CSV!$F:$F,"&gt;3.5"))/$D10</f>
        <v>0.34782608695652173</v>
      </c>
      <c r="O10" s="8">
        <f>COUNTIFS(CSV!$A:$A,$A10,CSV!$F:$F,"&gt;3.5")/$B10</f>
        <v>0.33333333333333331</v>
      </c>
      <c r="P10" s="8">
        <f>COUNTIFS(CSV!$B:$B,$A10,CSV!$F:$F,"&gt;3.5")/$C10</f>
        <v>0.36363636363636365</v>
      </c>
      <c r="Q10" s="11">
        <f>(COUNTIFS(CSV!$A:$A,$A10,CSV!$D:$D,"&gt;0.5")  + COUNTIFS(CSV!$B:$B,$A10,CSV!$E:$E,"&gt;0.5"))/$D10</f>
        <v>0.78260869565217395</v>
      </c>
      <c r="R10" s="8">
        <f>COUNTIFS(CSV!$A:$A,$A10,CSV!$D:$D,"&gt;0.5")/$B10</f>
        <v>0.91666666666666663</v>
      </c>
      <c r="S10" s="8">
        <f>COUNTIFS(CSV!$B:$B,$A10,CSV!$E:$E,"&gt;0.5")/$C10</f>
        <v>0.63636363636363635</v>
      </c>
      <c r="T10" s="11">
        <f>(COUNTIFS(CSV!$A:$A,$A10,CSV!$D:$D,"&gt;1.5")  + COUNTIFS(CSV!$B:$B,$A10,CSV!$E:$E,"&gt;1.5"))/$D10</f>
        <v>0.47826086956521741</v>
      </c>
      <c r="U10" s="8">
        <f>COUNTIFS(CSV!$A:$A,$A10,CSV!$D:$D,"&gt;1.5")/$B10</f>
        <v>0.58333333333333337</v>
      </c>
      <c r="V10" s="8">
        <f>COUNTIFS(CSV!$B:$B,$A10,CSV!$E:$E,"&gt;1.5")/$C10</f>
        <v>0.36363636363636365</v>
      </c>
      <c r="W10" s="11">
        <f>(COUNTIFS(CSV!$A:$A,$A10,CSV!$E:E,"&gt;0.5") +COUNTIFS(CSV!$B:$B,$A10,CSV!$D:$D,"&gt;0.5"))/$D10</f>
        <v>0.78260869565217395</v>
      </c>
      <c r="X10" s="8">
        <f>COUNTIFS(CSV!$A:$A,$A10,CSV!$E:$E,"&gt;0.5")/$B10</f>
        <v>0.66666666666666663</v>
      </c>
      <c r="Y10" s="8">
        <f>COUNTIFS(CSV!$B:$B,$A10,CSV!$D:$D,"&gt;0.5")/$C10</f>
        <v>0.90909090909090906</v>
      </c>
      <c r="Z10" s="11">
        <f>(COUNTIFS(CSV!$A:$A,$A10,CSV!$E:$E,"&gt;1.5")  + COUNTIFS(CSV!$B:$B,$A10,CSV!$D:$D,"&gt;1.5"))/$D10</f>
        <v>0.39130434782608697</v>
      </c>
      <c r="AA10" s="8">
        <f>COUNTIFS(CSV!$A:$A,$A10,CSV!$E:$E,"&gt;1.5")/$B10</f>
        <v>0.25</v>
      </c>
      <c r="AB10" s="8">
        <f>COUNTIFS(CSV!$B:$B,$A10,CSV!$D:$D,"&gt;1.5")/$C10</f>
        <v>0.54545454545454541</v>
      </c>
      <c r="AC10" s="11">
        <f>(COUNTIFS(CSV!$A:A,$A10,CSV!$G:$G,"y") + COUNTIFS(CSV!$B:B,$A10,CSV!$G:$G,"y"))/$D10</f>
        <v>0.60869565217391308</v>
      </c>
      <c r="AD10" s="8">
        <f>COUNTIFS(CSV!$A:A,$A10,CSV!$G:$G,"y")/$B10</f>
        <v>0.58333333333333337</v>
      </c>
      <c r="AE10" s="16">
        <f>COUNTIFS(CSV!$B:B,$A10,CSV!$G:$G,"y")/$C10</f>
        <v>0.63636363636363635</v>
      </c>
    </row>
    <row r="11" spans="1:31" x14ac:dyDescent="0.3">
      <c r="A11" s="4" t="s">
        <v>8</v>
      </c>
      <c r="B11" s="9">
        <f>COUNTIF(CSV!A:A,A11)</f>
        <v>10</v>
      </c>
      <c r="C11" s="4">
        <f>COUNTIF(CSV!B:B,A11)</f>
        <v>12</v>
      </c>
      <c r="D11" s="4">
        <f t="shared" si="0"/>
        <v>22</v>
      </c>
      <c r="E11" s="11">
        <f>(COUNTIFS(CSV!$A:$A,$A11,CSV!$F:$F,"&gt;0.5") + COUNTIFS(CSV!$B:$B,$A11,CSV!$F:$F,"&gt;0.5"))/$D11</f>
        <v>0.95454545454545459</v>
      </c>
      <c r="F11" s="8">
        <f>COUNTIFS(CSV!$A:$A,$A11,CSV!$F:$F,"&gt;0.5")/$B11</f>
        <v>1</v>
      </c>
      <c r="G11" s="8">
        <f>COUNTIFS(CSV!$B:$B,$A11,CSV!$F:$F,"&gt;0.5")/$C11</f>
        <v>0.91666666666666663</v>
      </c>
      <c r="H11" s="11">
        <f>(COUNTIFS(CSV!$A:$A,$A11,CSV!$F:$F,"&gt;1.5") + COUNTIFS(CSV!$B:$B,$A11,CSV!$F:$F,"&gt;1.5"))/$D11</f>
        <v>0.86363636363636365</v>
      </c>
      <c r="I11" s="8">
        <f>COUNTIFS(CSV!$A:$A,$A11,CSV!$F:$F,"&gt;1.5")/$B11</f>
        <v>0.9</v>
      </c>
      <c r="J11" s="8">
        <f>COUNTIFS(CSV!$B:$B,$A11,CSV!$F:$F,"&gt;1.5")/$C11</f>
        <v>0.83333333333333337</v>
      </c>
      <c r="K11" s="11">
        <f>(COUNTIFS(CSV!$A:$A,$A11,CSV!$F:$F,"&gt;2.5") + COUNTIFS(CSV!$B:$B,$A11,CSV!$F:$F,"&gt;2.5"))/$D11</f>
        <v>0.54545454545454541</v>
      </c>
      <c r="L11" s="8">
        <f>COUNTIFS(CSV!$A:$A,$A11,CSV!$F:$F,"&gt;2.5")/$B11</f>
        <v>0.4</v>
      </c>
      <c r="M11" s="8">
        <f>COUNTIFS(CSV!$B:$B,$A11,CSV!$F:$F,"&gt;2.5")/$C11</f>
        <v>0.66666666666666663</v>
      </c>
      <c r="N11" s="11">
        <f>(COUNTIFS(CSV!$A:$A,$A11,CSV!$F:$F,"&gt;3.5") + COUNTIFS(CSV!$B:$B,$A11,CSV!$F:$F,"&gt;3.5"))/$D11</f>
        <v>0.36363636363636365</v>
      </c>
      <c r="O11" s="8">
        <f>COUNTIFS(CSV!$A:$A,$A11,CSV!$F:$F,"&gt;3.5")/$B11</f>
        <v>0.3</v>
      </c>
      <c r="P11" s="8">
        <f>COUNTIFS(CSV!$B:$B,$A11,CSV!$F:$F,"&gt;3.5")/$C11</f>
        <v>0.41666666666666669</v>
      </c>
      <c r="Q11" s="11">
        <f>(COUNTIFS(CSV!$A:$A,$A11,CSV!$D:$D,"&gt;0.5")  + COUNTIFS(CSV!$B:$B,$A11,CSV!$E:$E,"&gt;0.5"))/$D11</f>
        <v>0.59090909090909094</v>
      </c>
      <c r="R11" s="8">
        <f>COUNTIFS(CSV!$A:$A,$A11,CSV!$D:$D,"&gt;0.5")/$B11</f>
        <v>0.7</v>
      </c>
      <c r="S11" s="8">
        <f>COUNTIFS(CSV!$B:$B,$A11,CSV!$E:$E,"&gt;0.5")/$C11</f>
        <v>0.5</v>
      </c>
      <c r="T11" s="11">
        <f>(COUNTIFS(CSV!$A:$A,$A11,CSV!$D:$D,"&gt;1.5")  + COUNTIFS(CSV!$B:$B,$A11,CSV!$E:$E,"&gt;1.5"))/$D11</f>
        <v>0.18181818181818182</v>
      </c>
      <c r="U11" s="8">
        <f>COUNTIFS(CSV!$A:$A,$A11,CSV!$D:$D,"&gt;1.5")/$B11</f>
        <v>0.2</v>
      </c>
      <c r="V11" s="8">
        <f>COUNTIFS(CSV!$B:$B,$A11,CSV!$E:$E,"&gt;1.5")/$C11</f>
        <v>0.16666666666666666</v>
      </c>
      <c r="W11" s="11">
        <f>(COUNTIFS(CSV!$A:$A,$A11,CSV!$E:E,"&gt;0.5") +COUNTIFS(CSV!$B:$B,$A11,CSV!$D:$D,"&gt;0.5"))/$D11</f>
        <v>0.90909090909090906</v>
      </c>
      <c r="X11" s="8">
        <f>COUNTIFS(CSV!$A:$A,$A11,CSV!$E:$E,"&gt;0.5")/$B11</f>
        <v>0.9</v>
      </c>
      <c r="Y11" s="8">
        <f>COUNTIFS(CSV!$B:$B,$A11,CSV!$D:$D,"&gt;0.5")/$C11</f>
        <v>0.91666666666666663</v>
      </c>
      <c r="Z11" s="11">
        <f>(COUNTIFS(CSV!$A:$A,$A11,CSV!$E:$E,"&gt;1.5")  + COUNTIFS(CSV!$B:$B,$A11,CSV!$D:$D,"&gt;1.5"))/$D11</f>
        <v>0.72727272727272729</v>
      </c>
      <c r="AA11" s="8">
        <f>COUNTIFS(CSV!$A:$A,$A11,CSV!$E:$E,"&gt;1.5")/$B11</f>
        <v>0.6</v>
      </c>
      <c r="AB11" s="8">
        <f>COUNTIFS(CSV!$B:$B,$A11,CSV!$D:$D,"&gt;1.5")/$C11</f>
        <v>0.83333333333333337</v>
      </c>
      <c r="AC11" s="11">
        <f>(COUNTIFS(CSV!$A:A,$A11,CSV!$G:$G,"y") + COUNTIFS(CSV!$B:B,$A11,CSV!$G:$G,"y"))/$D11</f>
        <v>0.54545454545454541</v>
      </c>
      <c r="AD11" s="8">
        <f>COUNTIFS(CSV!$A:A,$A11,CSV!$G:$G,"y")/$B11</f>
        <v>0.6</v>
      </c>
      <c r="AE11" s="16">
        <f>COUNTIFS(CSV!$B:B,$A11,CSV!$G:$G,"y")/$C11</f>
        <v>0.5</v>
      </c>
    </row>
    <row r="12" spans="1:31" x14ac:dyDescent="0.3">
      <c r="A12" s="4" t="s">
        <v>10</v>
      </c>
      <c r="B12" s="9">
        <f>COUNTIF(CSV!A:A,A12)</f>
        <v>11</v>
      </c>
      <c r="C12" s="4">
        <f>COUNTIF(CSV!B:B,A12)</f>
        <v>11</v>
      </c>
      <c r="D12" s="4">
        <f t="shared" si="0"/>
        <v>22</v>
      </c>
      <c r="E12" s="11">
        <f>(COUNTIFS(CSV!$A:$A,$A12,CSV!$F:$F,"&gt;0.5") + COUNTIFS(CSV!$B:$B,$A12,CSV!$F:$F,"&gt;0.5"))/$D12</f>
        <v>0.90909090909090906</v>
      </c>
      <c r="F12" s="8">
        <f>COUNTIFS(CSV!$A:$A,$A12,CSV!$F:$F,"&gt;0.5")/$B12</f>
        <v>0.90909090909090906</v>
      </c>
      <c r="G12" s="8">
        <f>COUNTIFS(CSV!$B:$B,$A12,CSV!$F:$F,"&gt;0.5")/$C12</f>
        <v>0.90909090909090906</v>
      </c>
      <c r="H12" s="11">
        <f>(COUNTIFS(CSV!$A:$A,$A12,CSV!$F:$F,"&gt;1.5") + COUNTIFS(CSV!$B:$B,$A12,CSV!$F:$F,"&gt;1.5"))/$D12</f>
        <v>0.63636363636363635</v>
      </c>
      <c r="I12" s="8">
        <f>COUNTIFS(CSV!$A:$A,$A12,CSV!$F:$F,"&gt;1.5")/$B12</f>
        <v>0.54545454545454541</v>
      </c>
      <c r="J12" s="8">
        <f>COUNTIFS(CSV!$B:$B,$A12,CSV!$F:$F,"&gt;1.5")/$C12</f>
        <v>0.72727272727272729</v>
      </c>
      <c r="K12" s="11">
        <f>(COUNTIFS(CSV!$A:$A,$A12,CSV!$F:$F,"&gt;2.5") + COUNTIFS(CSV!$B:$B,$A12,CSV!$F:$F,"&gt;2.5"))/$D12</f>
        <v>0.40909090909090912</v>
      </c>
      <c r="L12" s="8">
        <f>COUNTIFS(CSV!$A:$A,$A12,CSV!$F:$F,"&gt;2.5")/$B12</f>
        <v>0.36363636363636365</v>
      </c>
      <c r="M12" s="8">
        <f>COUNTIFS(CSV!$B:$B,$A12,CSV!$F:$F,"&gt;2.5")/$C12</f>
        <v>0.45454545454545453</v>
      </c>
      <c r="N12" s="11">
        <f>(COUNTIFS(CSV!$A:$A,$A12,CSV!$F:$F,"&gt;3.5") + COUNTIFS(CSV!$B:$B,$A12,CSV!$F:$F,"&gt;3.5"))/$D12</f>
        <v>0.18181818181818182</v>
      </c>
      <c r="O12" s="8">
        <f>COUNTIFS(CSV!$A:$A,$A12,CSV!$F:$F,"&gt;3.5")/$B12</f>
        <v>9.0909090909090912E-2</v>
      </c>
      <c r="P12" s="8">
        <f>COUNTIFS(CSV!$B:$B,$A12,CSV!$F:$F,"&gt;3.5")/$C12</f>
        <v>0.27272727272727271</v>
      </c>
      <c r="Q12" s="11">
        <f>(COUNTIFS(CSV!$A:$A,$A12,CSV!$D:$D,"&gt;0.5")  + COUNTIFS(CSV!$B:$B,$A12,CSV!$E:$E,"&gt;0.5"))/$D12</f>
        <v>0.54545454545454541</v>
      </c>
      <c r="R12" s="8">
        <f>COUNTIFS(CSV!$A:$A,$A12,CSV!$D:$D,"&gt;0.5")/$B12</f>
        <v>0.45454545454545453</v>
      </c>
      <c r="S12" s="8">
        <f>COUNTIFS(CSV!$B:$B,$A12,CSV!$E:$E,"&gt;0.5")/$C12</f>
        <v>0.63636363636363635</v>
      </c>
      <c r="T12" s="11">
        <f>(COUNTIFS(CSV!$A:$A,$A12,CSV!$D:$D,"&gt;1.5")  + COUNTIFS(CSV!$B:$B,$A12,CSV!$E:$E,"&gt;1.5"))/$D12</f>
        <v>4.5454545454545456E-2</v>
      </c>
      <c r="U12" s="8">
        <f>COUNTIFS(CSV!$A:$A,$A12,CSV!$D:$D,"&gt;1.5")/$B12</f>
        <v>0</v>
      </c>
      <c r="V12" s="8">
        <f>COUNTIFS(CSV!$B:$B,$A12,CSV!$E:$E,"&gt;1.5")/$C12</f>
        <v>9.0909090909090912E-2</v>
      </c>
      <c r="W12" s="11">
        <f>(COUNTIFS(CSV!$A:$A,$A12,CSV!$E:E,"&gt;0.5") +COUNTIFS(CSV!$B:$B,$A12,CSV!$D:$D,"&gt;0.5"))/$D12</f>
        <v>0.81818181818181823</v>
      </c>
      <c r="X12" s="8">
        <f>COUNTIFS(CSV!$A:$A,$A12,CSV!$E:$E,"&gt;0.5")/$B12</f>
        <v>0.81818181818181823</v>
      </c>
      <c r="Y12" s="8">
        <f>COUNTIFS(CSV!$B:$B,$A12,CSV!$D:$D,"&gt;0.5")/$C12</f>
        <v>0.81818181818181823</v>
      </c>
      <c r="Z12" s="11">
        <f>(COUNTIFS(CSV!$A:$A,$A12,CSV!$E:$E,"&gt;1.5")  + COUNTIFS(CSV!$B:$B,$A12,CSV!$D:$D,"&gt;1.5"))/$D12</f>
        <v>0.45454545454545453</v>
      </c>
      <c r="AA12" s="8">
        <f>COUNTIFS(CSV!$A:$A,$A12,CSV!$E:$E,"&gt;1.5")/$B12</f>
        <v>0.45454545454545453</v>
      </c>
      <c r="AB12" s="8">
        <f>COUNTIFS(CSV!$B:$B,$A12,CSV!$D:$D,"&gt;1.5")/$C12</f>
        <v>0.45454545454545453</v>
      </c>
      <c r="AC12" s="11">
        <f>(COUNTIFS(CSV!$A:A,$A12,CSV!$G:$G,"y") + COUNTIFS(CSV!$B:B,$A12,CSV!$G:$G,"y"))/$D12</f>
        <v>0.45454545454545453</v>
      </c>
      <c r="AD12" s="8">
        <f>COUNTIFS(CSV!$A:A,$A12,CSV!$G:$G,"y")/$B12</f>
        <v>0.36363636363636365</v>
      </c>
      <c r="AE12" s="16">
        <f>COUNTIFS(CSV!$B:B,$A12,CSV!$G:$G,"y")/$C12</f>
        <v>0.54545454545454541</v>
      </c>
    </row>
    <row r="13" spans="1:31" x14ac:dyDescent="0.3">
      <c r="A13" s="4" t="s">
        <v>15</v>
      </c>
      <c r="B13" s="9">
        <f>COUNTIF(CSV!A:A,A13)</f>
        <v>11</v>
      </c>
      <c r="C13" s="4">
        <f>COUNTIF(CSV!B:B,A13)</f>
        <v>12</v>
      </c>
      <c r="D13" s="4">
        <f t="shared" si="0"/>
        <v>23</v>
      </c>
      <c r="E13" s="11">
        <f>(COUNTIFS(CSV!$A:$A,$A13,CSV!$F:$F,"&gt;0.5") + COUNTIFS(CSV!$B:$B,$A13,CSV!$F:$F,"&gt;0.5"))/$D13</f>
        <v>0.95652173913043481</v>
      </c>
      <c r="F13" s="8">
        <f>COUNTIFS(CSV!$A:$A,$A13,CSV!$F:$F,"&gt;0.5")/$B13</f>
        <v>0.90909090909090906</v>
      </c>
      <c r="G13" s="8">
        <f>COUNTIFS(CSV!$B:$B,$A13,CSV!$F:$F,"&gt;0.5")/$C13</f>
        <v>1</v>
      </c>
      <c r="H13" s="11">
        <f>(COUNTIFS(CSV!$A:$A,$A13,CSV!$F:$F,"&gt;1.5") + COUNTIFS(CSV!$B:$B,$A13,CSV!$F:$F,"&gt;1.5"))/$D13</f>
        <v>0.73913043478260865</v>
      </c>
      <c r="I13" s="8">
        <f>COUNTIFS(CSV!$A:$A,$A13,CSV!$F:$F,"&gt;1.5")/$B13</f>
        <v>0.81818181818181823</v>
      </c>
      <c r="J13" s="8">
        <f>COUNTIFS(CSV!$B:$B,$A13,CSV!$F:$F,"&gt;1.5")/$C13</f>
        <v>0.66666666666666663</v>
      </c>
      <c r="K13" s="11">
        <f>(COUNTIFS(CSV!$A:$A,$A13,CSV!$F:$F,"&gt;2.5") + COUNTIFS(CSV!$B:$B,$A13,CSV!$F:$F,"&gt;2.5"))/$D13</f>
        <v>0.43478260869565216</v>
      </c>
      <c r="L13" s="8">
        <f>COUNTIFS(CSV!$A:$A,$A13,CSV!$F:$F,"&gt;2.5")/$B13</f>
        <v>0.45454545454545453</v>
      </c>
      <c r="M13" s="8">
        <f>COUNTIFS(CSV!$B:$B,$A13,CSV!$F:$F,"&gt;2.5")/$C13</f>
        <v>0.41666666666666669</v>
      </c>
      <c r="N13" s="11">
        <f>(COUNTIFS(CSV!$A:$A,$A13,CSV!$F:$F,"&gt;3.5") + COUNTIFS(CSV!$B:$B,$A13,CSV!$F:$F,"&gt;3.5"))/$D13</f>
        <v>0.17391304347826086</v>
      </c>
      <c r="O13" s="8">
        <f>COUNTIFS(CSV!$A:$A,$A13,CSV!$F:$F,"&gt;3.5")/$B13</f>
        <v>9.0909090909090912E-2</v>
      </c>
      <c r="P13" s="8">
        <f>COUNTIFS(CSV!$B:$B,$A13,CSV!$F:$F,"&gt;3.5")/$C13</f>
        <v>0.25</v>
      </c>
      <c r="Q13" s="11">
        <f>(COUNTIFS(CSV!$A:$A,$A13,CSV!$D:$D,"&gt;0.5")  + COUNTIFS(CSV!$B:$B,$A13,CSV!$E:$E,"&gt;0.5"))/$D13</f>
        <v>0.82608695652173914</v>
      </c>
      <c r="R13" s="8">
        <f>COUNTIFS(CSV!$A:$A,$A13,CSV!$D:$D,"&gt;0.5")/$B13</f>
        <v>0.72727272727272729</v>
      </c>
      <c r="S13" s="8">
        <f>COUNTIFS(CSV!$B:$B,$A13,CSV!$E:$E,"&gt;0.5")/$C13</f>
        <v>0.91666666666666663</v>
      </c>
      <c r="T13" s="11">
        <f>(COUNTIFS(CSV!$A:$A,$A13,CSV!$D:$D,"&gt;1.5")  + COUNTIFS(CSV!$B:$B,$A13,CSV!$E:$E,"&gt;1.5"))/$D13</f>
        <v>0.34782608695652173</v>
      </c>
      <c r="U13" s="8">
        <f>COUNTIFS(CSV!$A:$A,$A13,CSV!$D:$D,"&gt;1.5")/$B13</f>
        <v>0.36363636363636365</v>
      </c>
      <c r="V13" s="8">
        <f>COUNTIFS(CSV!$B:$B,$A13,CSV!$E:$E,"&gt;1.5")/$C13</f>
        <v>0.33333333333333331</v>
      </c>
      <c r="W13" s="11">
        <f>(COUNTIFS(CSV!$A:$A,$A13,CSV!$E:E,"&gt;0.5") +COUNTIFS(CSV!$B:$B,$A13,CSV!$D:$D,"&gt;0.5"))/$D13</f>
        <v>0.69565217391304346</v>
      </c>
      <c r="X13" s="8">
        <f>COUNTIFS(CSV!$A:$A,$A13,CSV!$E:$E,"&gt;0.5")/$B13</f>
        <v>0.72727272727272729</v>
      </c>
      <c r="Y13" s="8">
        <f>COUNTIFS(CSV!$B:$B,$A13,CSV!$D:$D,"&gt;0.5")/$C13</f>
        <v>0.66666666666666663</v>
      </c>
      <c r="Z13" s="11">
        <f>(COUNTIFS(CSV!$A:$A,$A13,CSV!$E:$E,"&gt;1.5")  + COUNTIFS(CSV!$B:$B,$A13,CSV!$D:$D,"&gt;1.5"))/$D13</f>
        <v>0.34782608695652173</v>
      </c>
      <c r="AA13" s="8">
        <f>COUNTIFS(CSV!$A:$A,$A13,CSV!$E:$E,"&gt;1.5")/$B13</f>
        <v>0.36363636363636365</v>
      </c>
      <c r="AB13" s="8">
        <f>COUNTIFS(CSV!$B:$B,$A13,CSV!$D:$D,"&gt;1.5")/$C13</f>
        <v>0.33333333333333331</v>
      </c>
      <c r="AC13" s="11">
        <f>(COUNTIFS(CSV!$A:A,$A13,CSV!$G:$G,"y") + COUNTIFS(CSV!$B:B,$A13,CSV!$G:$G,"y"))/$D13</f>
        <v>0.56521739130434778</v>
      </c>
      <c r="AD13" s="8">
        <f>COUNTIFS(CSV!$A:A,$A13,CSV!$G:$G,"y")/$B13</f>
        <v>0.54545454545454541</v>
      </c>
      <c r="AE13" s="16">
        <f>COUNTIFS(CSV!$B:B,$A13,CSV!$G:$G,"y")/$C13</f>
        <v>0.58333333333333337</v>
      </c>
    </row>
    <row r="14" spans="1:31" x14ac:dyDescent="0.3">
      <c r="A14" s="4" t="s">
        <v>12</v>
      </c>
      <c r="B14" s="9">
        <f>COUNTIF(CSV!A:A,A14)</f>
        <v>11</v>
      </c>
      <c r="C14" s="4">
        <f>COUNTIF(CSV!B:B,A14)</f>
        <v>12</v>
      </c>
      <c r="D14" s="4">
        <f t="shared" si="0"/>
        <v>23</v>
      </c>
      <c r="E14" s="11">
        <f>(COUNTIFS(CSV!$A:$A,$A14,CSV!$F:$F,"&gt;0.5") + COUNTIFS(CSV!$B:$B,$A14,CSV!$F:$F,"&gt;0.5"))/$D14</f>
        <v>0.95652173913043481</v>
      </c>
      <c r="F14" s="8">
        <f>COUNTIFS(CSV!$A:$A,$A14,CSV!$F:$F,"&gt;0.5")/$B14</f>
        <v>0.90909090909090906</v>
      </c>
      <c r="G14" s="8">
        <f>COUNTIFS(CSV!$B:$B,$A14,CSV!$F:$F,"&gt;0.5")/$C14</f>
        <v>1</v>
      </c>
      <c r="H14" s="11">
        <f>(COUNTIFS(CSV!$A:$A,$A14,CSV!$F:$F,"&gt;1.5") + COUNTIFS(CSV!$B:$B,$A14,CSV!$F:$F,"&gt;1.5"))/$D14</f>
        <v>0.78260869565217395</v>
      </c>
      <c r="I14" s="8">
        <f>COUNTIFS(CSV!$A:$A,$A14,CSV!$F:$F,"&gt;1.5")/$B14</f>
        <v>0.72727272727272729</v>
      </c>
      <c r="J14" s="8">
        <f>COUNTIFS(CSV!$B:$B,$A14,CSV!$F:$F,"&gt;1.5")/$C14</f>
        <v>0.83333333333333337</v>
      </c>
      <c r="K14" s="11">
        <f>(COUNTIFS(CSV!$A:$A,$A14,CSV!$F:$F,"&gt;2.5") + COUNTIFS(CSV!$B:$B,$A14,CSV!$F:$F,"&gt;2.5"))/$D14</f>
        <v>0.56521739130434778</v>
      </c>
      <c r="L14" s="8">
        <f>COUNTIFS(CSV!$A:$A,$A14,CSV!$F:$F,"&gt;2.5")/$B14</f>
        <v>0.63636363636363635</v>
      </c>
      <c r="M14" s="8">
        <f>COUNTIFS(CSV!$B:$B,$A14,CSV!$F:$F,"&gt;2.5")/$C14</f>
        <v>0.5</v>
      </c>
      <c r="N14" s="11">
        <f>(COUNTIFS(CSV!$A:$A,$A14,CSV!$F:$F,"&gt;3.5") + COUNTIFS(CSV!$B:$B,$A14,CSV!$F:$F,"&gt;3.5"))/$D14</f>
        <v>0.34782608695652173</v>
      </c>
      <c r="O14" s="8">
        <f>COUNTIFS(CSV!$A:$A,$A14,CSV!$F:$F,"&gt;3.5")/$B14</f>
        <v>0.54545454545454541</v>
      </c>
      <c r="P14" s="8">
        <f>COUNTIFS(CSV!$B:$B,$A14,CSV!$F:$F,"&gt;3.5")/$C14</f>
        <v>0.16666666666666666</v>
      </c>
      <c r="Q14" s="11">
        <f>(COUNTIFS(CSV!$A:$A,$A14,CSV!$D:$D,"&gt;0.5")  + COUNTIFS(CSV!$B:$B,$A14,CSV!$E:$E,"&gt;0.5"))/$D14</f>
        <v>0.95652173913043481</v>
      </c>
      <c r="R14" s="8">
        <f>COUNTIFS(CSV!$A:$A,$A14,CSV!$D:$D,"&gt;0.5")/$B14</f>
        <v>0.90909090909090906</v>
      </c>
      <c r="S14" s="8">
        <f>COUNTIFS(CSV!$B:$B,$A14,CSV!$E:$E,"&gt;0.5")/$C14</f>
        <v>1</v>
      </c>
      <c r="T14" s="11">
        <f>(COUNTIFS(CSV!$A:$A,$A14,CSV!$D:$D,"&gt;1.5")  + COUNTIFS(CSV!$B:$B,$A14,CSV!$E:$E,"&gt;1.5"))/$D14</f>
        <v>0.65217391304347827</v>
      </c>
      <c r="U14" s="8">
        <f>COUNTIFS(CSV!$A:$A,$A14,CSV!$D:$D,"&gt;1.5")/$B14</f>
        <v>0.72727272727272729</v>
      </c>
      <c r="V14" s="8">
        <f>COUNTIFS(CSV!$B:$B,$A14,CSV!$E:$E,"&gt;1.5")/$C14</f>
        <v>0.58333333333333337</v>
      </c>
      <c r="W14" s="11">
        <f>(COUNTIFS(CSV!$A:$A,$A14,CSV!$E:E,"&gt;0.5") +COUNTIFS(CSV!$B:$B,$A14,CSV!$D:$D,"&gt;0.5"))/$D14</f>
        <v>0.43478260869565216</v>
      </c>
      <c r="X14" s="8">
        <f>COUNTIFS(CSV!$A:$A,$A14,CSV!$E:$E,"&gt;0.5")/$B14</f>
        <v>0.36363636363636365</v>
      </c>
      <c r="Y14" s="8">
        <f>COUNTIFS(CSV!$B:$B,$A14,CSV!$D:$D,"&gt;0.5")/$C14</f>
        <v>0.5</v>
      </c>
      <c r="Z14" s="11">
        <f>(COUNTIFS(CSV!$A:$A,$A14,CSV!$E:$E,"&gt;1.5")  + COUNTIFS(CSV!$B:$B,$A14,CSV!$D:$D,"&gt;1.5"))/$D14</f>
        <v>8.6956521739130432E-2</v>
      </c>
      <c r="AA14" s="8">
        <f>COUNTIFS(CSV!$A:$A,$A14,CSV!$E:$E,"&gt;1.5")/$B14</f>
        <v>9.0909090909090912E-2</v>
      </c>
      <c r="AB14" s="8">
        <f>COUNTIFS(CSV!$B:$B,$A14,CSV!$D:$D,"&gt;1.5")/$C14</f>
        <v>8.3333333333333329E-2</v>
      </c>
      <c r="AC14" s="11">
        <f>(COUNTIFS(CSV!$A:A,$A14,CSV!$G:$G,"y") + COUNTIFS(CSV!$B:B,$A14,CSV!$G:$G,"y"))/$D14</f>
        <v>0.43478260869565216</v>
      </c>
      <c r="AD14" s="8">
        <f>COUNTIFS(CSV!$A:A,$A14,CSV!$G:$G,"y")/$B14</f>
        <v>0.36363636363636365</v>
      </c>
      <c r="AE14" s="16">
        <f>COUNTIFS(CSV!$B:B,$A14,CSV!$G:$G,"y")/$C14</f>
        <v>0.5</v>
      </c>
    </row>
    <row r="15" spans="1:31" x14ac:dyDescent="0.3">
      <c r="A15" s="4" t="s">
        <v>7</v>
      </c>
      <c r="B15" s="9">
        <f>COUNTIF(CSV!A:A,A15)</f>
        <v>12</v>
      </c>
      <c r="C15" s="4">
        <f>COUNTIF(CSV!B:B,A15)</f>
        <v>10</v>
      </c>
      <c r="D15" s="4">
        <f t="shared" si="0"/>
        <v>22</v>
      </c>
      <c r="E15" s="11">
        <f>(COUNTIFS(CSV!$A:$A,$A15,CSV!$F:$F,"&gt;0.5") + COUNTIFS(CSV!$B:$B,$A15,CSV!$F:$F,"&gt;0.5"))/$D15</f>
        <v>0.95454545454545459</v>
      </c>
      <c r="F15" s="8">
        <f>COUNTIFS(CSV!$A:$A,$A15,CSV!$F:$F,"&gt;0.5")/$B15</f>
        <v>1</v>
      </c>
      <c r="G15" s="8">
        <f>COUNTIFS(CSV!$B:$B,$A15,CSV!$F:$F,"&gt;0.5")/$C15</f>
        <v>0.9</v>
      </c>
      <c r="H15" s="11">
        <f>(COUNTIFS(CSV!$A:$A,$A15,CSV!$F:$F,"&gt;1.5") + COUNTIFS(CSV!$B:$B,$A15,CSV!$F:$F,"&gt;1.5"))/$D15</f>
        <v>0.90909090909090906</v>
      </c>
      <c r="I15" s="8">
        <f>COUNTIFS(CSV!$A:$A,$A15,CSV!$F:$F,"&gt;1.5")/$B15</f>
        <v>1</v>
      </c>
      <c r="J15" s="8">
        <f>COUNTIFS(CSV!$B:$B,$A15,CSV!$F:$F,"&gt;1.5")/$C15</f>
        <v>0.8</v>
      </c>
      <c r="K15" s="11">
        <f>(COUNTIFS(CSV!$A:$A,$A15,CSV!$F:$F,"&gt;2.5") + COUNTIFS(CSV!$B:$B,$A15,CSV!$F:$F,"&gt;2.5"))/$D15</f>
        <v>0.72727272727272729</v>
      </c>
      <c r="L15" s="8">
        <f>COUNTIFS(CSV!$A:$A,$A15,CSV!$F:$F,"&gt;2.5")/$B15</f>
        <v>0.91666666666666663</v>
      </c>
      <c r="M15" s="8">
        <f>COUNTIFS(CSV!$B:$B,$A15,CSV!$F:$F,"&gt;2.5")/$C15</f>
        <v>0.5</v>
      </c>
      <c r="N15" s="11">
        <f>(COUNTIFS(CSV!$A:$A,$A15,CSV!$F:$F,"&gt;3.5") + COUNTIFS(CSV!$B:$B,$A15,CSV!$F:$F,"&gt;3.5"))/$D15</f>
        <v>0.45454545454545453</v>
      </c>
      <c r="O15" s="8">
        <f>COUNTIFS(CSV!$A:$A,$A15,CSV!$F:$F,"&gt;3.5")/$B15</f>
        <v>0.58333333333333337</v>
      </c>
      <c r="P15" s="8">
        <f>COUNTIFS(CSV!$B:$B,$A15,CSV!$F:$F,"&gt;3.5")/$C15</f>
        <v>0.3</v>
      </c>
      <c r="Q15" s="11">
        <f>(COUNTIFS(CSV!$A:$A,$A15,CSV!$D:$D,"&gt;0.5")  + COUNTIFS(CSV!$B:$B,$A15,CSV!$E:$E,"&gt;0.5"))/$D15</f>
        <v>0.90909090909090906</v>
      </c>
      <c r="R15" s="8">
        <f>COUNTIFS(CSV!$A:$A,$A15,CSV!$D:$D,"&gt;0.5")/$B15</f>
        <v>1</v>
      </c>
      <c r="S15" s="8">
        <f>COUNTIFS(CSV!$B:$B,$A15,CSV!$E:$E,"&gt;0.5")/$C15</f>
        <v>0.8</v>
      </c>
      <c r="T15" s="11">
        <f>(COUNTIFS(CSV!$A:$A,$A15,CSV!$D:$D,"&gt;1.5")  + COUNTIFS(CSV!$B:$B,$A15,CSV!$E:$E,"&gt;1.5"))/$D15</f>
        <v>0.77272727272727271</v>
      </c>
      <c r="U15" s="8">
        <f>COUNTIFS(CSV!$A:$A,$A15,CSV!$D:$D,"&gt;1.5")/$B15</f>
        <v>1</v>
      </c>
      <c r="V15" s="8">
        <f>COUNTIFS(CSV!$B:$B,$A15,CSV!$E:$E,"&gt;1.5")/$C15</f>
        <v>0.5</v>
      </c>
      <c r="W15" s="11">
        <f>(COUNTIFS(CSV!$A:$A,$A15,CSV!$E:E,"&gt;0.5") +COUNTIFS(CSV!$B:$B,$A15,CSV!$D:$D,"&gt;0.5"))/$D15</f>
        <v>0.59090909090909094</v>
      </c>
      <c r="X15" s="8">
        <f>COUNTIFS(CSV!$A:$A,$A15,CSV!$E:$E,"&gt;0.5")/$B15</f>
        <v>0.66666666666666663</v>
      </c>
      <c r="Y15" s="8">
        <f>COUNTIFS(CSV!$B:$B,$A15,CSV!$D:$D,"&gt;0.5")/$C15</f>
        <v>0.5</v>
      </c>
      <c r="Z15" s="11">
        <f>(COUNTIFS(CSV!$A:$A,$A15,CSV!$E:$E,"&gt;1.5")  + COUNTIFS(CSV!$B:$B,$A15,CSV!$D:$D,"&gt;1.5"))/$D15</f>
        <v>0.13636363636363635</v>
      </c>
      <c r="AA15" s="8">
        <f>COUNTIFS(CSV!$A:$A,$A15,CSV!$E:$E,"&gt;1.5")/$B15</f>
        <v>8.3333333333333329E-2</v>
      </c>
      <c r="AB15" s="8">
        <f>COUNTIFS(CSV!$B:$B,$A15,CSV!$D:$D,"&gt;1.5")/$C15</f>
        <v>0.2</v>
      </c>
      <c r="AC15" s="11">
        <f>(COUNTIFS(CSV!$A:A,$A15,CSV!$G:$G,"y") + COUNTIFS(CSV!$B:B,$A15,CSV!$G:$G,"y"))/$D15</f>
        <v>0.54545454545454541</v>
      </c>
      <c r="AD15" s="8">
        <f>COUNTIFS(CSV!$A:A,$A15,CSV!$G:$G,"y")/$B15</f>
        <v>0.66666666666666663</v>
      </c>
      <c r="AE15" s="16">
        <f>COUNTIFS(CSV!$B:B,$A15,CSV!$G:$G,"y")/$C15</f>
        <v>0.4</v>
      </c>
    </row>
    <row r="16" spans="1:31" x14ac:dyDescent="0.3">
      <c r="A16" s="4" t="s">
        <v>14</v>
      </c>
      <c r="B16" s="9">
        <f>COUNTIF(CSV!A:A,A16)</f>
        <v>11</v>
      </c>
      <c r="C16" s="4">
        <f>COUNTIF(CSV!B:B,A16)</f>
        <v>12</v>
      </c>
      <c r="D16" s="4">
        <f t="shared" si="0"/>
        <v>23</v>
      </c>
      <c r="E16" s="11">
        <f>(COUNTIFS(CSV!$A:$A,$A16,CSV!$F:$F,"&gt;0.5") + COUNTIFS(CSV!$B:$B,$A16,CSV!$F:$F,"&gt;0.5"))/$D16</f>
        <v>0.95652173913043481</v>
      </c>
      <c r="F16" s="8">
        <f>COUNTIFS(CSV!$A:$A,$A16,CSV!$F:$F,"&gt;0.5")/$B16</f>
        <v>0.90909090909090906</v>
      </c>
      <c r="G16" s="8">
        <f>COUNTIFS(CSV!$B:$B,$A16,CSV!$F:$F,"&gt;0.5")/$C16</f>
        <v>1</v>
      </c>
      <c r="H16" s="11">
        <f>(COUNTIFS(CSV!$A:$A,$A16,CSV!$F:$F,"&gt;1.5") + COUNTIFS(CSV!$B:$B,$A16,CSV!$F:$F,"&gt;1.5"))/$D16</f>
        <v>0.91304347826086951</v>
      </c>
      <c r="I16" s="8">
        <f>COUNTIFS(CSV!$A:$A,$A16,CSV!$F:$F,"&gt;1.5")/$B16</f>
        <v>0.90909090909090906</v>
      </c>
      <c r="J16" s="8">
        <f>COUNTIFS(CSV!$B:$B,$A16,CSV!$F:$F,"&gt;1.5")/$C16</f>
        <v>0.91666666666666663</v>
      </c>
      <c r="K16" s="11">
        <f>(COUNTIFS(CSV!$A:$A,$A16,CSV!$F:$F,"&gt;2.5") + COUNTIFS(CSV!$B:$B,$A16,CSV!$F:$F,"&gt;2.5"))/$D16</f>
        <v>0.78260869565217395</v>
      </c>
      <c r="L16" s="8">
        <f>COUNTIFS(CSV!$A:$A,$A16,CSV!$F:$F,"&gt;2.5")/$B16</f>
        <v>0.81818181818181823</v>
      </c>
      <c r="M16" s="8">
        <f>COUNTIFS(CSV!$B:$B,$A16,CSV!$F:$F,"&gt;2.5")/$C16</f>
        <v>0.75</v>
      </c>
      <c r="N16" s="11">
        <f>(COUNTIFS(CSV!$A:$A,$A16,CSV!$F:$F,"&gt;3.5") + COUNTIFS(CSV!$B:$B,$A16,CSV!$F:$F,"&gt;3.5"))/$D16</f>
        <v>0.52173913043478259</v>
      </c>
      <c r="O16" s="8">
        <f>COUNTIFS(CSV!$A:$A,$A16,CSV!$F:$F,"&gt;3.5")/$B16</f>
        <v>0.45454545454545453</v>
      </c>
      <c r="P16" s="8">
        <f>COUNTIFS(CSV!$B:$B,$A16,CSV!$F:$F,"&gt;3.5")/$C16</f>
        <v>0.58333333333333337</v>
      </c>
      <c r="Q16" s="11">
        <f>(COUNTIFS(CSV!$A:$A,$A16,CSV!$D:$D,"&gt;0.5")  + COUNTIFS(CSV!$B:$B,$A16,CSV!$E:$E,"&gt;0.5"))/$D16</f>
        <v>0.91304347826086951</v>
      </c>
      <c r="R16" s="8">
        <f>COUNTIFS(CSV!$A:$A,$A16,CSV!$D:$D,"&gt;0.5")/$B16</f>
        <v>0.81818181818181823</v>
      </c>
      <c r="S16" s="8">
        <f>COUNTIFS(CSV!$B:$B,$A16,CSV!$E:$E,"&gt;0.5")/$C16</f>
        <v>1</v>
      </c>
      <c r="T16" s="11">
        <f>(COUNTIFS(CSV!$A:$A,$A16,CSV!$D:$D,"&gt;1.5")  + COUNTIFS(CSV!$B:$B,$A16,CSV!$E:$E,"&gt;1.5"))/$D16</f>
        <v>0.69565217391304346</v>
      </c>
      <c r="U16" s="8">
        <f>COUNTIFS(CSV!$A:$A,$A16,CSV!$D:$D,"&gt;1.5")/$B16</f>
        <v>0.72727272727272729</v>
      </c>
      <c r="V16" s="8">
        <f>COUNTIFS(CSV!$B:$B,$A16,CSV!$E:$E,"&gt;1.5")/$C16</f>
        <v>0.66666666666666663</v>
      </c>
      <c r="W16" s="11">
        <f>(COUNTIFS(CSV!$A:$A,$A16,CSV!$E:E,"&gt;0.5") +COUNTIFS(CSV!$B:$B,$A16,CSV!$D:$D,"&gt;0.5"))/$D16</f>
        <v>0.82608695652173914</v>
      </c>
      <c r="X16" s="8">
        <f>COUNTIFS(CSV!$A:$A,$A16,CSV!$E:$E,"&gt;0.5")/$B16</f>
        <v>0.90909090909090906</v>
      </c>
      <c r="Y16" s="8">
        <f>COUNTIFS(CSV!$B:$B,$A16,CSV!$D:$D,"&gt;0.5")/$C16</f>
        <v>0.75</v>
      </c>
      <c r="Z16" s="11">
        <f>(COUNTIFS(CSV!$A:$A,$A16,CSV!$E:$E,"&gt;1.5")  + COUNTIFS(CSV!$B:$B,$A16,CSV!$D:$D,"&gt;1.5"))/$D16</f>
        <v>0.39130434782608697</v>
      </c>
      <c r="AA16" s="8">
        <f>COUNTIFS(CSV!$A:$A,$A16,CSV!$E:$E,"&gt;1.5")/$B16</f>
        <v>0.27272727272727271</v>
      </c>
      <c r="AB16" s="8">
        <f>COUNTIFS(CSV!$B:$B,$A16,CSV!$D:$D,"&gt;1.5")/$C16</f>
        <v>0.5</v>
      </c>
      <c r="AC16" s="11">
        <f>(COUNTIFS(CSV!$A:A,$A16,CSV!$G:$G,"y") + COUNTIFS(CSV!$B:B,$A16,CSV!$G:$G,"y"))/$D16</f>
        <v>0.78260869565217395</v>
      </c>
      <c r="AD16" s="8">
        <f>COUNTIFS(CSV!$A:A,$A16,CSV!$G:$G,"y")/$B16</f>
        <v>0.81818181818181823</v>
      </c>
      <c r="AE16" s="16">
        <f>COUNTIFS(CSV!$B:B,$A16,CSV!$G:$G,"y")/$C16</f>
        <v>0.75</v>
      </c>
    </row>
    <row r="17" spans="1:31" x14ac:dyDescent="0.3">
      <c r="A17" s="5" t="s">
        <v>16</v>
      </c>
      <c r="B17" s="9">
        <f>COUNTIF(CSV!A:A,A17)</f>
        <v>12</v>
      </c>
      <c r="C17" s="4">
        <f>COUNTIF(CSV!B:B,A17)</f>
        <v>11</v>
      </c>
      <c r="D17" s="4">
        <f t="shared" si="0"/>
        <v>23</v>
      </c>
      <c r="E17" s="11">
        <f>(COUNTIFS(CSV!$A:$A,$A17,CSV!$F:$F,"&gt;0.5") + COUNTIFS(CSV!$B:$B,$A17,CSV!$F:$F,"&gt;0.5"))/$D17</f>
        <v>0.82608695652173914</v>
      </c>
      <c r="F17" s="8">
        <f>COUNTIFS(CSV!$A:$A,$A17,CSV!$F:$F,"&gt;0.5")/$B17</f>
        <v>0.91666666666666663</v>
      </c>
      <c r="G17" s="8">
        <f>COUNTIFS(CSV!$B:$B,$A17,CSV!$F:$F,"&gt;0.5")/$C17</f>
        <v>0.72727272727272729</v>
      </c>
      <c r="H17" s="11">
        <f>(COUNTIFS(CSV!$A:$A,$A17,CSV!$F:$F,"&gt;1.5") + COUNTIFS(CSV!$B:$B,$A17,CSV!$F:$F,"&gt;1.5"))/$D17</f>
        <v>0.69565217391304346</v>
      </c>
      <c r="I17" s="8">
        <f>COUNTIFS(CSV!$A:$A,$A17,CSV!$F:$F,"&gt;1.5")/$B17</f>
        <v>0.75</v>
      </c>
      <c r="J17" s="8">
        <f>COUNTIFS(CSV!$B:$B,$A17,CSV!$F:$F,"&gt;1.5")/$C17</f>
        <v>0.63636363636363635</v>
      </c>
      <c r="K17" s="11">
        <f>(COUNTIFS(CSV!$A:$A,$A17,CSV!$F:$F,"&gt;2.5") + COUNTIFS(CSV!$B:$B,$A17,CSV!$F:$F,"&gt;2.5"))/$D17</f>
        <v>0.52173913043478259</v>
      </c>
      <c r="L17" s="8">
        <f>COUNTIFS(CSV!$A:$A,$A17,CSV!$F:$F,"&gt;2.5")/$B17</f>
        <v>0.58333333333333337</v>
      </c>
      <c r="M17" s="8">
        <f>COUNTIFS(CSV!$B:$B,$A17,CSV!$F:$F,"&gt;2.5")/$C17</f>
        <v>0.45454545454545453</v>
      </c>
      <c r="N17" s="11">
        <f>(COUNTIFS(CSV!$A:$A,$A17,CSV!$F:$F,"&gt;3.5") + COUNTIFS(CSV!$B:$B,$A17,CSV!$F:$F,"&gt;3.5"))/$D17</f>
        <v>8.6956521739130432E-2</v>
      </c>
      <c r="O17" s="8">
        <f>COUNTIFS(CSV!$A:$A,$A17,CSV!$F:$F,"&gt;3.5")/$B17</f>
        <v>0</v>
      </c>
      <c r="P17" s="8">
        <f>COUNTIFS(CSV!$B:$B,$A17,CSV!$F:$F,"&gt;3.5")/$C17</f>
        <v>0.18181818181818182</v>
      </c>
      <c r="Q17" s="11">
        <f>(COUNTIFS(CSV!$A:$A,$A17,CSV!$D:$D,"&gt;0.5")  + COUNTIFS(CSV!$B:$B,$A17,CSV!$E:$E,"&gt;0.5"))/$D17</f>
        <v>0.60869565217391308</v>
      </c>
      <c r="R17" s="8">
        <f>COUNTIFS(CSV!$A:$A,$A17,CSV!$D:$D,"&gt;0.5")/$B17</f>
        <v>0.58333333333333337</v>
      </c>
      <c r="S17" s="8">
        <f>COUNTIFS(CSV!$B:$B,$A17,CSV!$E:$E,"&gt;0.5")/$C17</f>
        <v>0.63636363636363635</v>
      </c>
      <c r="T17" s="11">
        <f>(COUNTIFS(CSV!$A:$A,$A17,CSV!$D:$D,"&gt;1.5")  + COUNTIFS(CSV!$B:$B,$A17,CSV!$E:$E,"&gt;1.5"))/$D17</f>
        <v>0.17391304347826086</v>
      </c>
      <c r="U17" s="8">
        <f>COUNTIFS(CSV!$A:$A,$A17,CSV!$D:$D,"&gt;1.5")/$B17</f>
        <v>0.16666666666666666</v>
      </c>
      <c r="V17" s="8">
        <f>COUNTIFS(CSV!$B:$B,$A17,CSV!$E:$E,"&gt;1.5")/$C17</f>
        <v>0.18181818181818182</v>
      </c>
      <c r="W17" s="11">
        <f>(COUNTIFS(CSV!$A:$A,$A17,CSV!$E:E,"&gt;0.5") +COUNTIFS(CSV!$B:$B,$A17,CSV!$D:$D,"&gt;0.5"))/$D17</f>
        <v>0.69565217391304346</v>
      </c>
      <c r="X17" s="8">
        <f>COUNTIFS(CSV!$A:$A,$A17,CSV!$E:$E,"&gt;0.5")/$B17</f>
        <v>0.75</v>
      </c>
      <c r="Y17" s="8">
        <f>COUNTIFS(CSV!$B:$B,$A17,CSV!$D:$D,"&gt;0.5")/$C17</f>
        <v>0.63636363636363635</v>
      </c>
      <c r="Z17" s="11">
        <f>(COUNTIFS(CSV!$A:$A,$A17,CSV!$E:$E,"&gt;1.5")  + COUNTIFS(CSV!$B:$B,$A17,CSV!$D:$D,"&gt;1.5"))/$D17</f>
        <v>0.47826086956521741</v>
      </c>
      <c r="AA17" s="8">
        <f>COUNTIFS(CSV!$A:$A,$A17,CSV!$E:$E,"&gt;1.5")/$B17</f>
        <v>0.58333333333333337</v>
      </c>
      <c r="AB17" s="8">
        <f>COUNTIFS(CSV!$B:$B,$A17,CSV!$D:$D,"&gt;1.5")/$C17</f>
        <v>0.36363636363636365</v>
      </c>
      <c r="AC17" s="11">
        <f>(COUNTIFS(CSV!$A:A,$A17,CSV!$G:$G,"y") + COUNTIFS(CSV!$B:B,$A17,CSV!$G:$G,"y"))/$D17</f>
        <v>0.47826086956521741</v>
      </c>
      <c r="AD17" s="8">
        <f>COUNTIFS(CSV!$A:A,$A17,CSV!$G:$G,"y")/$B17</f>
        <v>0.41666666666666669</v>
      </c>
      <c r="AE17" s="16">
        <f>COUNTIFS(CSV!$B:B,$A17,CSV!$G:$G,"y")/$C17</f>
        <v>0.54545454545454541</v>
      </c>
    </row>
    <row r="18" spans="1:31" x14ac:dyDescent="0.3">
      <c r="A18" s="4" t="s">
        <v>18</v>
      </c>
      <c r="B18" s="9">
        <f>COUNTIF(CSV!A:A,A18)</f>
        <v>11</v>
      </c>
      <c r="C18" s="4">
        <f>COUNTIF(CSV!B:B,A18)</f>
        <v>12</v>
      </c>
      <c r="D18" s="4">
        <f t="shared" si="0"/>
        <v>23</v>
      </c>
      <c r="E18" s="11">
        <f>(COUNTIFS(CSV!$A:$A,$A18,CSV!$F:$F,"&gt;0.5") + COUNTIFS(CSV!$B:$B,$A18,CSV!$F:$F,"&gt;0.5"))/$D18</f>
        <v>0.82608695652173914</v>
      </c>
      <c r="F18" s="8">
        <f>COUNTIFS(CSV!$A:$A,$A18,CSV!$F:$F,"&gt;0.5")/$B18</f>
        <v>0.81818181818181823</v>
      </c>
      <c r="G18" s="8">
        <f>COUNTIFS(CSV!$B:$B,$A18,CSV!$F:$F,"&gt;0.5")/$C18</f>
        <v>0.83333333333333337</v>
      </c>
      <c r="H18" s="11">
        <f>(COUNTIFS(CSV!$A:$A,$A18,CSV!$F:$F,"&gt;1.5") + COUNTIFS(CSV!$B:$B,$A18,CSV!$F:$F,"&gt;1.5"))/$D18</f>
        <v>0.78260869565217395</v>
      </c>
      <c r="I18" s="8">
        <f>COUNTIFS(CSV!$A:$A,$A18,CSV!$F:$F,"&gt;1.5")/$B18</f>
        <v>0.81818181818181823</v>
      </c>
      <c r="J18" s="8">
        <f>COUNTIFS(CSV!$B:$B,$A18,CSV!$F:$F,"&gt;1.5")/$C18</f>
        <v>0.75</v>
      </c>
      <c r="K18" s="11">
        <f>(COUNTIFS(CSV!$A:$A,$A18,CSV!$F:$F,"&gt;2.5") + COUNTIFS(CSV!$B:$B,$A18,CSV!$F:$F,"&gt;2.5"))/$D18</f>
        <v>0.65217391304347827</v>
      </c>
      <c r="L18" s="8">
        <f>COUNTIFS(CSV!$A:$A,$A18,CSV!$F:$F,"&gt;2.5")/$B18</f>
        <v>0.72727272727272729</v>
      </c>
      <c r="M18" s="8">
        <f>COUNTIFS(CSV!$B:$B,$A18,CSV!$F:$F,"&gt;2.5")/$C18</f>
        <v>0.58333333333333337</v>
      </c>
      <c r="N18" s="11">
        <f>(COUNTIFS(CSV!$A:$A,$A18,CSV!$F:$F,"&gt;3.5") + COUNTIFS(CSV!$B:$B,$A18,CSV!$F:$F,"&gt;3.5"))/$D18</f>
        <v>0.34782608695652173</v>
      </c>
      <c r="O18" s="8">
        <f>COUNTIFS(CSV!$A:$A,$A18,CSV!$F:$F,"&gt;3.5")/$B18</f>
        <v>0.36363636363636365</v>
      </c>
      <c r="P18" s="8">
        <f>COUNTIFS(CSV!$B:$B,$A18,CSV!$F:$F,"&gt;3.5")/$C18</f>
        <v>0.33333333333333331</v>
      </c>
      <c r="Q18" s="11">
        <f>(COUNTIFS(CSV!$A:$A,$A18,CSV!$D:$D,"&gt;0.5")  + COUNTIFS(CSV!$B:$B,$A18,CSV!$E:$E,"&gt;0.5"))/$D18</f>
        <v>0.65217391304347827</v>
      </c>
      <c r="R18" s="8">
        <f>COUNTIFS(CSV!$A:$A,$A18,CSV!$D:$D,"&gt;0.5")/$B18</f>
        <v>0.72727272727272729</v>
      </c>
      <c r="S18" s="8">
        <f>COUNTIFS(CSV!$B:$B,$A18,CSV!$E:$E,"&gt;0.5")/$C18</f>
        <v>0.58333333333333337</v>
      </c>
      <c r="T18" s="11">
        <f>(COUNTIFS(CSV!$A:$A,$A18,CSV!$D:$D,"&gt;1.5")  + COUNTIFS(CSV!$B:$B,$A18,CSV!$E:$E,"&gt;1.5"))/$D18</f>
        <v>0.34782608695652173</v>
      </c>
      <c r="U18" s="8">
        <f>COUNTIFS(CSV!$A:$A,$A18,CSV!$D:$D,"&gt;1.5")/$B18</f>
        <v>0.36363636363636365</v>
      </c>
      <c r="V18" s="8">
        <f>COUNTIFS(CSV!$B:$B,$A18,CSV!$E:$E,"&gt;1.5")/$C18</f>
        <v>0.33333333333333331</v>
      </c>
      <c r="W18" s="11">
        <f>(COUNTIFS(CSV!$A:$A,$A18,CSV!$E:E,"&gt;0.5") +COUNTIFS(CSV!$B:$B,$A18,CSV!$D:$D,"&gt;0.5"))/$D18</f>
        <v>0.78260869565217395</v>
      </c>
      <c r="X18" s="8">
        <f>COUNTIFS(CSV!$A:$A,$A18,CSV!$E:$E,"&gt;0.5")/$B18</f>
        <v>0.81818181818181823</v>
      </c>
      <c r="Y18" s="8">
        <f>COUNTIFS(CSV!$B:$B,$A18,CSV!$D:$D,"&gt;0.5")/$C18</f>
        <v>0.75</v>
      </c>
      <c r="Z18" s="11">
        <f>(COUNTIFS(CSV!$A:$A,$A18,CSV!$E:$E,"&gt;1.5")  + COUNTIFS(CSV!$B:$B,$A18,CSV!$D:$D,"&gt;1.5"))/$D18</f>
        <v>0.56521739130434778</v>
      </c>
      <c r="AA18" s="8">
        <f>COUNTIFS(CSV!$A:$A,$A18,CSV!$E:$E,"&gt;1.5")/$B18</f>
        <v>0.63636363636363635</v>
      </c>
      <c r="AB18" s="8">
        <f>COUNTIFS(CSV!$B:$B,$A18,CSV!$D:$D,"&gt;1.5")/$C18</f>
        <v>0.5</v>
      </c>
      <c r="AC18" s="11">
        <f>(COUNTIFS(CSV!$A:A,$A18,CSV!$G:$G,"y") + COUNTIFS(CSV!$B:B,$A18,CSV!$G:$G,"y"))/$D18</f>
        <v>0.60869565217391308</v>
      </c>
      <c r="AD18" s="8">
        <f>COUNTIFS(CSV!$A:A,$A18,CSV!$G:$G,"y")/$B18</f>
        <v>0.72727272727272729</v>
      </c>
      <c r="AE18" s="16">
        <f>COUNTIFS(CSV!$B:B,$A18,CSV!$G:$G,"y")/$C18</f>
        <v>0.5</v>
      </c>
    </row>
    <row r="19" spans="1:31" x14ac:dyDescent="0.3">
      <c r="A19" s="4" t="s">
        <v>17</v>
      </c>
      <c r="B19" s="9">
        <f>COUNTIF(CSV!A:A,A19)</f>
        <v>10</v>
      </c>
      <c r="C19" s="4">
        <f>COUNTIF(CSV!B:B,A19)</f>
        <v>12</v>
      </c>
      <c r="D19" s="4">
        <f t="shared" si="0"/>
        <v>22</v>
      </c>
      <c r="E19" s="11">
        <f>(COUNTIFS(CSV!$A:$A,$A19,CSV!$F:$F,"&gt;0.5") + COUNTIFS(CSV!$B:$B,$A19,CSV!$F:$F,"&gt;0.5"))/$D19</f>
        <v>1</v>
      </c>
      <c r="F19" s="8">
        <f>COUNTIFS(CSV!$A:$A,$A19,CSV!$F:$F,"&gt;0.5")/$B19</f>
        <v>1</v>
      </c>
      <c r="G19" s="8">
        <f>COUNTIFS(CSV!$B:$B,$A19,CSV!$F:$F,"&gt;0.5")/$C19</f>
        <v>1</v>
      </c>
      <c r="H19" s="11">
        <f>(COUNTIFS(CSV!$A:$A,$A19,CSV!$F:$F,"&gt;1.5") + COUNTIFS(CSV!$B:$B,$A19,CSV!$F:$F,"&gt;1.5"))/$D19</f>
        <v>0.72727272727272729</v>
      </c>
      <c r="I19" s="8">
        <f>COUNTIFS(CSV!$A:$A,$A19,CSV!$F:$F,"&gt;1.5")/$B19</f>
        <v>0.6</v>
      </c>
      <c r="J19" s="8">
        <f>COUNTIFS(CSV!$B:$B,$A19,CSV!$F:$F,"&gt;1.5")/$C19</f>
        <v>0.83333333333333337</v>
      </c>
      <c r="K19" s="11">
        <f>(COUNTIFS(CSV!$A:$A,$A19,CSV!$F:$F,"&gt;2.5") + COUNTIFS(CSV!$B:$B,$A19,CSV!$F:$F,"&gt;2.5"))/$D19</f>
        <v>0.63636363636363635</v>
      </c>
      <c r="L19" s="8">
        <f>COUNTIFS(CSV!$A:$A,$A19,CSV!$F:$F,"&gt;2.5")/$B19</f>
        <v>0.6</v>
      </c>
      <c r="M19" s="8">
        <f>COUNTIFS(CSV!$B:$B,$A19,CSV!$F:$F,"&gt;2.5")/$C19</f>
        <v>0.66666666666666663</v>
      </c>
      <c r="N19" s="11">
        <f>(COUNTIFS(CSV!$A:$A,$A19,CSV!$F:$F,"&gt;3.5") + COUNTIFS(CSV!$B:$B,$A19,CSV!$F:$F,"&gt;3.5"))/$D19</f>
        <v>0.36363636363636365</v>
      </c>
      <c r="O19" s="8">
        <f>COUNTIFS(CSV!$A:$A,$A19,CSV!$F:$F,"&gt;3.5")/$B19</f>
        <v>0.5</v>
      </c>
      <c r="P19" s="8">
        <f>COUNTIFS(CSV!$B:$B,$A19,CSV!$F:$F,"&gt;3.5")/$C19</f>
        <v>0.25</v>
      </c>
      <c r="Q19" s="11">
        <f>(COUNTIFS(CSV!$A:$A,$A19,CSV!$D:$D,"&gt;0.5")  + COUNTIFS(CSV!$B:$B,$A19,CSV!$E:$E,"&gt;0.5"))/$D19</f>
        <v>0.90909090909090906</v>
      </c>
      <c r="R19" s="8">
        <f>COUNTIFS(CSV!$A:$A,$A19,CSV!$D:$D,"&gt;0.5")/$B19</f>
        <v>0.8</v>
      </c>
      <c r="S19" s="8">
        <f>COUNTIFS(CSV!$B:$B,$A19,CSV!$E:$E,"&gt;0.5")/$C19</f>
        <v>1</v>
      </c>
      <c r="T19" s="11">
        <f>(COUNTIFS(CSV!$A:$A,$A19,CSV!$D:$D,"&gt;1.5")  + COUNTIFS(CSV!$B:$B,$A19,CSV!$E:$E,"&gt;1.5"))/$D19</f>
        <v>0.59090909090909094</v>
      </c>
      <c r="U19" s="8">
        <f>COUNTIFS(CSV!$A:$A,$A19,CSV!$D:$D,"&gt;1.5")/$B19</f>
        <v>0.4</v>
      </c>
      <c r="V19" s="8">
        <f>COUNTIFS(CSV!$B:$B,$A19,CSV!$E:$E,"&gt;1.5")/$C19</f>
        <v>0.75</v>
      </c>
      <c r="W19" s="11">
        <f>(COUNTIFS(CSV!$A:$A,$A19,CSV!$E:E,"&gt;0.5") +COUNTIFS(CSV!$B:$B,$A19,CSV!$D:$D,"&gt;0.5"))/$D19</f>
        <v>0.59090909090909094</v>
      </c>
      <c r="X19" s="8">
        <f>COUNTIFS(CSV!$A:$A,$A19,CSV!$E:$E,"&gt;0.5")/$B19</f>
        <v>0.7</v>
      </c>
      <c r="Y19" s="8">
        <f>COUNTIFS(CSV!$B:$B,$A19,CSV!$D:$D,"&gt;0.5")/$C19</f>
        <v>0.5</v>
      </c>
      <c r="Z19" s="11">
        <f>(COUNTIFS(CSV!$A:$A,$A19,CSV!$E:$E,"&gt;1.5")  + COUNTIFS(CSV!$B:$B,$A19,CSV!$D:$D,"&gt;1.5"))/$D19</f>
        <v>0.27272727272727271</v>
      </c>
      <c r="AA19" s="8">
        <f>COUNTIFS(CSV!$A:$A,$A19,CSV!$E:$E,"&gt;1.5")/$B19</f>
        <v>0.2</v>
      </c>
      <c r="AB19" s="8">
        <f>COUNTIFS(CSV!$B:$B,$A19,CSV!$D:$D,"&gt;1.5")/$C19</f>
        <v>0.33333333333333331</v>
      </c>
      <c r="AC19" s="11">
        <f>(COUNTIFS(CSV!$A:A,$A19,CSV!$G:$G,"y") + COUNTIFS(CSV!$B:B,$A19,CSV!$G:$G,"y"))/$D19</f>
        <v>0.5</v>
      </c>
      <c r="AD19" s="8">
        <f>COUNTIFS(CSV!$A:A,$A19,CSV!$G:$G,"y")/$B19</f>
        <v>0.5</v>
      </c>
      <c r="AE19" s="16">
        <f>COUNTIFS(CSV!$B:B,$A19,CSV!$G:$G,"y")/$C19</f>
        <v>0.5</v>
      </c>
    </row>
    <row r="20" spans="1:31" x14ac:dyDescent="0.3">
      <c r="A20" s="4" t="s">
        <v>20</v>
      </c>
      <c r="B20" s="9">
        <f>COUNTIF(CSV!A:A,A20)</f>
        <v>12</v>
      </c>
      <c r="C20" s="4">
        <f>COUNTIF(CSV!B:B,A20)</f>
        <v>11</v>
      </c>
      <c r="D20" s="4">
        <f t="shared" si="0"/>
        <v>23</v>
      </c>
      <c r="E20" s="11">
        <f>(COUNTIFS(CSV!$A:$A,$A20,CSV!$F:$F,"&gt;0.5") + COUNTIFS(CSV!$B:$B,$A20,CSV!$F:$F,"&gt;0.5"))/$D20</f>
        <v>0.95652173913043481</v>
      </c>
      <c r="F20" s="8">
        <f>COUNTIFS(CSV!$A:$A,$A20,CSV!$F:$F,"&gt;0.5")/$B20</f>
        <v>0.91666666666666663</v>
      </c>
      <c r="G20" s="8">
        <f>COUNTIFS(CSV!$B:$B,$A20,CSV!$F:$F,"&gt;0.5")/$C20</f>
        <v>1</v>
      </c>
      <c r="H20" s="11">
        <f>(COUNTIFS(CSV!$A:$A,$A20,CSV!$F:$F,"&gt;1.5") + COUNTIFS(CSV!$B:$B,$A20,CSV!$F:$F,"&gt;1.5"))/$D20</f>
        <v>0.91304347826086951</v>
      </c>
      <c r="I20" s="8">
        <f>COUNTIFS(CSV!$A:$A,$A20,CSV!$F:$F,"&gt;1.5")/$B20</f>
        <v>0.91666666666666663</v>
      </c>
      <c r="J20" s="8">
        <f>COUNTIFS(CSV!$B:$B,$A20,CSV!$F:$F,"&gt;1.5")/$C20</f>
        <v>0.90909090909090906</v>
      </c>
      <c r="K20" s="11">
        <f>(COUNTIFS(CSV!$A:$A,$A20,CSV!$F:$F,"&gt;2.5") + COUNTIFS(CSV!$B:$B,$A20,CSV!$F:$F,"&gt;2.5"))/$D20</f>
        <v>0.56521739130434778</v>
      </c>
      <c r="L20" s="8">
        <f>COUNTIFS(CSV!$A:$A,$A20,CSV!$F:$F,"&gt;2.5")/$B20</f>
        <v>0.75</v>
      </c>
      <c r="M20" s="8">
        <f>COUNTIFS(CSV!$B:$B,$A20,CSV!$F:$F,"&gt;2.5")/$C20</f>
        <v>0.36363636363636365</v>
      </c>
      <c r="N20" s="11">
        <f>(COUNTIFS(CSV!$A:$A,$A20,CSV!$F:$F,"&gt;3.5") + COUNTIFS(CSV!$B:$B,$A20,CSV!$F:$F,"&gt;3.5"))/$D20</f>
        <v>0.21739130434782608</v>
      </c>
      <c r="O20" s="8">
        <f>COUNTIFS(CSV!$A:$A,$A20,CSV!$F:$F,"&gt;3.5")/$B20</f>
        <v>0.16666666666666666</v>
      </c>
      <c r="P20" s="8">
        <f>COUNTIFS(CSV!$B:$B,$A20,CSV!$F:$F,"&gt;3.5")/$C20</f>
        <v>0.27272727272727271</v>
      </c>
      <c r="Q20" s="11">
        <f>(COUNTIFS(CSV!$A:$A,$A20,CSV!$D:$D,"&gt;0.5")  + COUNTIFS(CSV!$B:$B,$A20,CSV!$E:$E,"&gt;0.5"))/$D20</f>
        <v>0.73913043478260865</v>
      </c>
      <c r="R20" s="8">
        <f>COUNTIFS(CSV!$A:$A,$A20,CSV!$D:$D,"&gt;0.5")/$B20</f>
        <v>0.75</v>
      </c>
      <c r="S20" s="8">
        <f>COUNTIFS(CSV!$B:$B,$A20,CSV!$E:$E,"&gt;0.5")/$C20</f>
        <v>0.72727272727272729</v>
      </c>
      <c r="T20" s="11">
        <f>(COUNTIFS(CSV!$A:$A,$A20,CSV!$D:$D,"&gt;1.5")  + COUNTIFS(CSV!$B:$B,$A20,CSV!$E:$E,"&gt;1.5"))/$D20</f>
        <v>0.47826086956521741</v>
      </c>
      <c r="U20" s="8">
        <f>COUNTIFS(CSV!$A:$A,$A20,CSV!$D:$D,"&gt;1.5")/$B20</f>
        <v>0.41666666666666669</v>
      </c>
      <c r="V20" s="8">
        <f>COUNTIFS(CSV!$B:$B,$A20,CSV!$E:$E,"&gt;1.5")/$C20</f>
        <v>0.54545454545454541</v>
      </c>
      <c r="W20" s="11">
        <f>(COUNTIFS(CSV!$A:$A,$A20,CSV!$E:E,"&gt;0.5") +COUNTIFS(CSV!$B:$B,$A20,CSV!$D:$D,"&gt;0.5"))/$D20</f>
        <v>0.78260869565217395</v>
      </c>
      <c r="X20" s="8">
        <f>COUNTIFS(CSV!$A:$A,$A20,CSV!$E:$E,"&gt;0.5")/$B20</f>
        <v>0.75</v>
      </c>
      <c r="Y20" s="8">
        <f>COUNTIFS(CSV!$B:$B,$A20,CSV!$D:$D,"&gt;0.5")/$C20</f>
        <v>0.81818181818181823</v>
      </c>
      <c r="Z20" s="11">
        <f>(COUNTIFS(CSV!$A:$A,$A20,CSV!$E:$E,"&gt;1.5")  + COUNTIFS(CSV!$B:$B,$A20,CSV!$D:$D,"&gt;1.5"))/$D20</f>
        <v>0.43478260869565216</v>
      </c>
      <c r="AA20" s="8">
        <f>COUNTIFS(CSV!$A:$A,$A20,CSV!$E:$E,"&gt;1.5")/$B20</f>
        <v>0.5</v>
      </c>
      <c r="AB20" s="8">
        <f>COUNTIFS(CSV!$B:$B,$A20,CSV!$D:$D,"&gt;1.5")/$C20</f>
        <v>0.36363636363636365</v>
      </c>
      <c r="AC20" s="11">
        <f>(COUNTIFS(CSV!$A:A,$A20,CSV!$G:$G,"y") + COUNTIFS(CSV!$B:B,$A20,CSV!$G:$G,"y"))/$D20</f>
        <v>0.56521739130434778</v>
      </c>
      <c r="AD20" s="8">
        <f>COUNTIFS(CSV!$A:A,$A20,CSV!$G:$G,"y")/$B20</f>
        <v>0.58333333333333337</v>
      </c>
      <c r="AE20" s="16">
        <f>COUNTIFS(CSV!$B:B,$A20,CSV!$G:$G,"y")/$C20</f>
        <v>0.54545454545454541</v>
      </c>
    </row>
    <row r="21" spans="1:31" x14ac:dyDescent="0.3">
      <c r="A21" s="4" t="s">
        <v>13</v>
      </c>
      <c r="B21" s="9">
        <f>COUNTIF(CSV!A:A,A21)</f>
        <v>12</v>
      </c>
      <c r="C21" s="4">
        <f>COUNTIF(CSV!B:B,A21)</f>
        <v>11</v>
      </c>
      <c r="D21" s="4">
        <f t="shared" si="0"/>
        <v>23</v>
      </c>
      <c r="E21" s="11">
        <f>(COUNTIFS(CSV!$A:$A,$A21,CSV!$F:$F,"&gt;0.5") + COUNTIFS(CSV!$B:$B,$A21,CSV!$F:$F,"&gt;0.5"))/$D21</f>
        <v>0.95652173913043481</v>
      </c>
      <c r="F21" s="8">
        <f>COUNTIFS(CSV!$A:$A,$A21,CSV!$F:$F,"&gt;0.5")/$B21</f>
        <v>0.91666666666666663</v>
      </c>
      <c r="G21" s="8">
        <f>COUNTIFS(CSV!$B:$B,$A21,CSV!$F:$F,"&gt;0.5")/$C21</f>
        <v>1</v>
      </c>
      <c r="H21" s="11">
        <f>(COUNTIFS(CSV!$A:$A,$A21,CSV!$F:$F,"&gt;1.5") + COUNTIFS(CSV!$B:$B,$A21,CSV!$F:$F,"&gt;1.5"))/$D21</f>
        <v>0.78260869565217395</v>
      </c>
      <c r="I21" s="8">
        <f>COUNTIFS(CSV!$A:$A,$A21,CSV!$F:$F,"&gt;1.5")/$B21</f>
        <v>0.66666666666666663</v>
      </c>
      <c r="J21" s="8">
        <f>COUNTIFS(CSV!$B:$B,$A21,CSV!$F:$F,"&gt;1.5")/$C21</f>
        <v>0.90909090909090906</v>
      </c>
      <c r="K21" s="11">
        <f>(COUNTIFS(CSV!$A:$A,$A21,CSV!$F:$F,"&gt;2.5") + COUNTIFS(CSV!$B:$B,$A21,CSV!$F:$F,"&gt;2.5"))/$D21</f>
        <v>0.52173913043478259</v>
      </c>
      <c r="L21" s="8">
        <f>COUNTIFS(CSV!$A:$A,$A21,CSV!$F:$F,"&gt;2.5")/$B21</f>
        <v>0.58333333333333337</v>
      </c>
      <c r="M21" s="8">
        <f>COUNTIFS(CSV!$B:$B,$A21,CSV!$F:$F,"&gt;2.5")/$C21</f>
        <v>0.45454545454545453</v>
      </c>
      <c r="N21" s="11">
        <f>(COUNTIFS(CSV!$A:$A,$A21,CSV!$F:$F,"&gt;3.5") + COUNTIFS(CSV!$B:$B,$A21,CSV!$F:$F,"&gt;3.5"))/$D21</f>
        <v>0.39130434782608697</v>
      </c>
      <c r="O21" s="8">
        <f>COUNTIFS(CSV!$A:$A,$A21,CSV!$F:$F,"&gt;3.5")/$B21</f>
        <v>0.5</v>
      </c>
      <c r="P21" s="8">
        <f>COUNTIFS(CSV!$B:$B,$A21,CSV!$F:$F,"&gt;3.5")/$C21</f>
        <v>0.27272727272727271</v>
      </c>
      <c r="Q21" s="11">
        <f>(COUNTIFS(CSV!$A:$A,$A21,CSV!$D:$D,"&gt;0.5")  + COUNTIFS(CSV!$B:$B,$A21,CSV!$E:$E,"&gt;0.5"))/$D21</f>
        <v>0.60869565217391308</v>
      </c>
      <c r="R21" s="8">
        <f>COUNTIFS(CSV!$A:$A,$A21,CSV!$D:$D,"&gt;0.5")/$B21</f>
        <v>0.58333333333333337</v>
      </c>
      <c r="S21" s="8">
        <f>COUNTIFS(CSV!$B:$B,$A21,CSV!$E:$E,"&gt;0.5")/$C21</f>
        <v>0.63636363636363635</v>
      </c>
      <c r="T21" s="11">
        <f>(COUNTIFS(CSV!$A:$A,$A21,CSV!$D:$D,"&gt;1.5")  + COUNTIFS(CSV!$B:$B,$A21,CSV!$E:$E,"&gt;1.5"))/$D21</f>
        <v>0.39130434782608697</v>
      </c>
      <c r="U21" s="8">
        <f>COUNTIFS(CSV!$A:$A,$A21,CSV!$D:$D,"&gt;1.5")/$B21</f>
        <v>0.41666666666666669</v>
      </c>
      <c r="V21" s="8">
        <f>COUNTIFS(CSV!$B:$B,$A21,CSV!$E:$E,"&gt;1.5")/$C21</f>
        <v>0.36363636363636365</v>
      </c>
      <c r="W21" s="11">
        <f>(COUNTIFS(CSV!$A:$A,$A21,CSV!$E:E,"&gt;0.5") +COUNTIFS(CSV!$B:$B,$A21,CSV!$D:$D,"&gt;0.5"))/$D21</f>
        <v>0.82608695652173914</v>
      </c>
      <c r="X21" s="8">
        <f>COUNTIFS(CSV!$A:$A,$A21,CSV!$E:$E,"&gt;0.5")/$B21</f>
        <v>0.83333333333333337</v>
      </c>
      <c r="Y21" s="8">
        <f>COUNTIFS(CSV!$B:$B,$A21,CSV!$D:$D,"&gt;0.5")/$C21</f>
        <v>0.81818181818181823</v>
      </c>
      <c r="Z21" s="11">
        <f>(COUNTIFS(CSV!$A:$A,$A21,CSV!$E:$E,"&gt;1.5")  + COUNTIFS(CSV!$B:$B,$A21,CSV!$D:$D,"&gt;1.5"))/$D21</f>
        <v>0.43478260869565216</v>
      </c>
      <c r="AA21" s="8">
        <f>COUNTIFS(CSV!$A:$A,$A21,CSV!$E:$E,"&gt;1.5")/$B21</f>
        <v>0.5</v>
      </c>
      <c r="AB21" s="8">
        <f>COUNTIFS(CSV!$B:$B,$A21,CSV!$D:$D,"&gt;1.5")/$C21</f>
        <v>0.36363636363636365</v>
      </c>
      <c r="AC21" s="11">
        <f>(COUNTIFS(CSV!$A:A,$A21,CSV!$G:$G,"y") + COUNTIFS(CSV!$B:B,$A21,CSV!$G:$G,"y"))/$D21</f>
        <v>0.47826086956521741</v>
      </c>
      <c r="AD21" s="8">
        <f>COUNTIFS(CSV!$A:A,$A21,CSV!$G:$G,"y")/$B21</f>
        <v>0.5</v>
      </c>
      <c r="AE21" s="16">
        <f>COUNTIFS(CSV!$B:B,$A21,CSV!$G:$G,"y")/$C21</f>
        <v>0.45454545454545453</v>
      </c>
    </row>
    <row r="22" spans="1:31" x14ac:dyDescent="0.3">
      <c r="A22" s="4" t="s">
        <v>22</v>
      </c>
      <c r="B22" s="9">
        <f>COUNTIF(CSV!A:A,A22)</f>
        <v>12</v>
      </c>
      <c r="C22" s="4">
        <f>COUNTIF(CSV!B:B,A22)</f>
        <v>11</v>
      </c>
      <c r="D22" s="4">
        <f t="shared" si="0"/>
        <v>23</v>
      </c>
      <c r="E22" s="11">
        <f>(COUNTIFS(CSV!$A:$A,$A22,CSV!$F:$F,"&gt;0.5") + COUNTIFS(CSV!$B:$B,$A22,CSV!$F:$F,"&gt;0.5"))/$D22</f>
        <v>1</v>
      </c>
      <c r="F22" s="8">
        <f>COUNTIFS(CSV!$A:$A,$A22,CSV!$F:$F,"&gt;0.5")/$B22</f>
        <v>1</v>
      </c>
      <c r="G22" s="8">
        <f>COUNTIFS(CSV!$B:$B,$A22,CSV!$F:$F,"&gt;0.5")/$C22</f>
        <v>1</v>
      </c>
      <c r="H22" s="11">
        <f>(COUNTIFS(CSV!$A:$A,$A22,CSV!$F:$F,"&gt;1.5") + COUNTIFS(CSV!$B:$B,$A22,CSV!$F:$F,"&gt;1.5"))/$D22</f>
        <v>0.82608695652173914</v>
      </c>
      <c r="I22" s="8">
        <f>COUNTIFS(CSV!$A:$A,$A22,CSV!$F:$F,"&gt;1.5")/$B22</f>
        <v>0.91666666666666663</v>
      </c>
      <c r="J22" s="8">
        <f>COUNTIFS(CSV!$B:$B,$A22,CSV!$F:$F,"&gt;1.5")/$C22</f>
        <v>0.72727272727272729</v>
      </c>
      <c r="K22" s="11">
        <f>(COUNTIFS(CSV!$A:$A,$A22,CSV!$F:$F,"&gt;2.5") + COUNTIFS(CSV!$B:$B,$A22,CSV!$F:$F,"&gt;2.5"))/$D22</f>
        <v>0.34782608695652173</v>
      </c>
      <c r="L22" s="8">
        <f>COUNTIFS(CSV!$A:$A,$A22,CSV!$F:$F,"&gt;2.5")/$B22</f>
        <v>0.33333333333333331</v>
      </c>
      <c r="M22" s="8">
        <f>COUNTIFS(CSV!$B:$B,$A22,CSV!$F:$F,"&gt;2.5")/$C22</f>
        <v>0.36363636363636365</v>
      </c>
      <c r="N22" s="11">
        <f>(COUNTIFS(CSV!$A:$A,$A22,CSV!$F:$F,"&gt;3.5") + COUNTIFS(CSV!$B:$B,$A22,CSV!$F:$F,"&gt;3.5"))/$D22</f>
        <v>0.17391304347826086</v>
      </c>
      <c r="O22" s="8">
        <f>COUNTIFS(CSV!$A:$A,$A22,CSV!$F:$F,"&gt;3.5")/$B22</f>
        <v>0.25</v>
      </c>
      <c r="P22" s="8">
        <f>COUNTIFS(CSV!$B:$B,$A22,CSV!$F:$F,"&gt;3.5")/$C22</f>
        <v>9.0909090909090912E-2</v>
      </c>
      <c r="Q22" s="11">
        <f>(COUNTIFS(CSV!$A:$A,$A22,CSV!$D:$D,"&gt;0.5")  + COUNTIFS(CSV!$B:$B,$A22,CSV!$E:$E,"&gt;0.5"))/$D22</f>
        <v>0.69565217391304346</v>
      </c>
      <c r="R22" s="8">
        <f>COUNTIFS(CSV!$A:$A,$A22,CSV!$D:$D,"&gt;0.5")/$B22</f>
        <v>0.66666666666666663</v>
      </c>
      <c r="S22" s="8">
        <f>COUNTIFS(CSV!$B:$B,$A22,CSV!$E:$E,"&gt;0.5")/$C22</f>
        <v>0.72727272727272729</v>
      </c>
      <c r="T22" s="11">
        <f>(COUNTIFS(CSV!$A:$A,$A22,CSV!$D:$D,"&gt;1.5")  + COUNTIFS(CSV!$B:$B,$A22,CSV!$E:$E,"&gt;1.5"))/$D22</f>
        <v>0.34782608695652173</v>
      </c>
      <c r="U22" s="8">
        <f>COUNTIFS(CSV!$A:$A,$A22,CSV!$D:$D,"&gt;1.5")/$B22</f>
        <v>0.5</v>
      </c>
      <c r="V22" s="8">
        <f>COUNTIFS(CSV!$B:$B,$A22,CSV!$E:$E,"&gt;1.5")/$C22</f>
        <v>0.18181818181818182</v>
      </c>
      <c r="W22" s="11">
        <f>(COUNTIFS(CSV!$A:$A,$A22,CSV!$E:E,"&gt;0.5") +COUNTIFS(CSV!$B:$B,$A22,CSV!$D:$D,"&gt;0.5"))/$D22</f>
        <v>0.78260869565217395</v>
      </c>
      <c r="X22" s="8">
        <f>COUNTIFS(CSV!$A:$A,$A22,CSV!$E:$E,"&gt;0.5")/$B22</f>
        <v>0.75</v>
      </c>
      <c r="Y22" s="8">
        <f>COUNTIFS(CSV!$B:$B,$A22,CSV!$D:$D,"&gt;0.5")/$C22</f>
        <v>0.81818181818181823</v>
      </c>
      <c r="Z22" s="11">
        <f>(COUNTIFS(CSV!$A:$A,$A22,CSV!$E:$E,"&gt;1.5")  + COUNTIFS(CSV!$B:$B,$A22,CSV!$D:$D,"&gt;1.5"))/$D22</f>
        <v>0.43478260869565216</v>
      </c>
      <c r="AA22" s="8">
        <f>COUNTIFS(CSV!$A:$A,$A22,CSV!$E:$E,"&gt;1.5")/$B22</f>
        <v>0.58333333333333337</v>
      </c>
      <c r="AB22" s="8">
        <f>COUNTIFS(CSV!$B:$B,$A22,CSV!$D:$D,"&gt;1.5")/$C22</f>
        <v>0.27272727272727271</v>
      </c>
      <c r="AC22" s="11">
        <f>(COUNTIFS(CSV!$A:A,$A22,CSV!$G:$G,"y") + COUNTIFS(CSV!$B:B,$A22,CSV!$G:$G,"y"))/$D22</f>
        <v>0.47826086956521741</v>
      </c>
      <c r="AD22" s="8">
        <f>COUNTIFS(CSV!$A:A,$A22,CSV!$G:$G,"y")/$B22</f>
        <v>0.41666666666666669</v>
      </c>
      <c r="AE22" s="16">
        <f>COUNTIFS(CSV!$B:B,$A22,CSV!$G:$G,"y")/$C22</f>
        <v>0.54545454545454541</v>
      </c>
    </row>
    <row r="23" spans="1:31" x14ac:dyDescent="0.3">
      <c r="A23" s="4" t="s">
        <v>95</v>
      </c>
      <c r="B23" s="9">
        <f>COUNTIF(CSV!A:A,A23)</f>
        <v>9</v>
      </c>
      <c r="C23" s="4">
        <f>COUNTIF(CSV!B:B,A23)</f>
        <v>10</v>
      </c>
      <c r="D23" s="4">
        <f t="shared" ref="D23:D42" si="1">B23+C23</f>
        <v>19</v>
      </c>
      <c r="E23" s="11">
        <f>(COUNTIFS(CSV!$A:$A,$A23,CSV!$F:$F,"&gt;0.5") + COUNTIFS(CSV!$B:$B,$A23,CSV!$F:$F,"&gt;0.5"))/$D23</f>
        <v>0.94736842105263153</v>
      </c>
      <c r="F23" s="8">
        <f>COUNTIFS(CSV!$A:$A,$A23,CSV!$F:$F,"&gt;0.5")/$B23</f>
        <v>0.88888888888888884</v>
      </c>
      <c r="G23" s="8">
        <f>COUNTIFS(CSV!$B:$B,$A23,CSV!$F:$F,"&gt;0.5")/$C23</f>
        <v>1</v>
      </c>
      <c r="H23" s="11">
        <f>(COUNTIFS(CSV!$A:$A,$A23,CSV!$F:$F,"&gt;1.5") + COUNTIFS(CSV!$B:$B,$A23,CSV!$F:$F,"&gt;1.5"))/$D23</f>
        <v>0.78947368421052633</v>
      </c>
      <c r="I23" s="8">
        <f>COUNTIFS(CSV!$A:$A,$A23,CSV!$F:$F,"&gt;1.5")/$B23</f>
        <v>0.55555555555555558</v>
      </c>
      <c r="J23" s="8">
        <f>COUNTIFS(CSV!$B:$B,$A23,CSV!$F:$F,"&gt;1.5")/$C23</f>
        <v>1</v>
      </c>
      <c r="K23" s="11">
        <f>(COUNTIFS(CSV!$A:$A,$A23,CSV!$F:$F,"&gt;2.5") + COUNTIFS(CSV!$B:$B,$A23,CSV!$F:$F,"&gt;2.5"))/$D23</f>
        <v>0.68421052631578949</v>
      </c>
      <c r="L23" s="8">
        <f>COUNTIFS(CSV!$A:$A,$A23,CSV!$F:$F,"&gt;2.5")/$B23</f>
        <v>0.55555555555555558</v>
      </c>
      <c r="M23" s="8">
        <f>COUNTIFS(CSV!$B:$B,$A23,CSV!$F:$F,"&gt;2.5")/$C23</f>
        <v>0.8</v>
      </c>
      <c r="N23" s="11">
        <f>(COUNTIFS(CSV!$A:$A,$A23,CSV!$F:$F,"&gt;3.5") + COUNTIFS(CSV!$B:$B,$A23,CSV!$F:$F,"&gt;3.5"))/$D23</f>
        <v>0.52631578947368418</v>
      </c>
      <c r="O23" s="8">
        <f>COUNTIFS(CSV!$A:$A,$A23,CSV!$F:$F,"&gt;3.5")/$B23</f>
        <v>0.33333333333333331</v>
      </c>
      <c r="P23" s="8">
        <f>COUNTIFS(CSV!$B:$B,$A23,CSV!$F:$F,"&gt;3.5")/$C23</f>
        <v>0.7</v>
      </c>
      <c r="Q23" s="11">
        <f>(COUNTIFS(CSV!$A:$A,$A23,CSV!$D:$D,"&gt;0.5")  + COUNTIFS(CSV!$B:$B,$A23,CSV!$E:$E,"&gt;0.5"))/$D23</f>
        <v>0.73684210526315785</v>
      </c>
      <c r="R23" s="8">
        <f>COUNTIFS(CSV!$A:$A,$A23,CSV!$D:$D,"&gt;0.5")/$B23</f>
        <v>0.66666666666666663</v>
      </c>
      <c r="S23" s="8">
        <f>COUNTIFS(CSV!$B:$B,$A23,CSV!$E:$E,"&gt;0.5")/$C23</f>
        <v>0.8</v>
      </c>
      <c r="T23" s="11">
        <f>(COUNTIFS(CSV!$A:$A,$A23,CSV!$D:$D,"&gt;1.5")  + COUNTIFS(CSV!$B:$B,$A23,CSV!$E:$E,"&gt;1.5"))/$D23</f>
        <v>0.57894736842105265</v>
      </c>
      <c r="U23" s="8">
        <f>COUNTIFS(CSV!$A:$A,$A23,CSV!$D:$D,"&gt;1.5")/$B23</f>
        <v>0.44444444444444442</v>
      </c>
      <c r="V23" s="8">
        <f>COUNTIFS(CSV!$B:$B,$A23,CSV!$E:$E,"&gt;1.5")/$C23</f>
        <v>0.7</v>
      </c>
      <c r="W23" s="11">
        <f>(COUNTIFS(CSV!$A:$A,$A23,CSV!$E:E,"&gt;0.5") +COUNTIFS(CSV!$B:$B,$A23,CSV!$D:$D,"&gt;0.5"))/$D23</f>
        <v>0.78947368421052633</v>
      </c>
      <c r="X23" s="8">
        <f>COUNTIFS(CSV!$A:$A,$A23,CSV!$E:$E,"&gt;0.5")/$B23</f>
        <v>0.55555555555555558</v>
      </c>
      <c r="Y23" s="8">
        <f>COUNTIFS(CSV!$B:$B,$A23,CSV!$D:$D,"&gt;0.5")/$C23</f>
        <v>1</v>
      </c>
      <c r="Z23" s="11">
        <f>(COUNTIFS(CSV!$A:$A,$A23,CSV!$E:$E,"&gt;1.5")  + COUNTIFS(CSV!$B:$B,$A23,CSV!$D:$D,"&gt;1.5"))/$D23</f>
        <v>0.47368421052631576</v>
      </c>
      <c r="AA23" s="8">
        <f>COUNTIFS(CSV!$A:$A,$A23,CSV!$E:$E,"&gt;1.5")/$B23</f>
        <v>0.22222222222222221</v>
      </c>
      <c r="AB23" s="8">
        <f>COUNTIFS(CSV!$B:$B,$A23,CSV!$D:$D,"&gt;1.5")/$C23</f>
        <v>0.7</v>
      </c>
      <c r="AC23" s="11">
        <f>(COUNTIFS(CSV!$A:A,$A23,CSV!$G:$G,"y") + COUNTIFS(CSV!$B:B,$A23,CSV!$G:$G,"y"))/$D23</f>
        <v>0.57894736842105265</v>
      </c>
      <c r="AD23" s="8">
        <f>COUNTIFS(CSV!$A:A,$A23,CSV!$G:$G,"y")/$B23</f>
        <v>0.33333333333333331</v>
      </c>
      <c r="AE23" s="16">
        <f>COUNTIFS(CSV!$B:B,$A23,CSV!$G:$G,"y")/$C23</f>
        <v>0.8</v>
      </c>
    </row>
    <row r="24" spans="1:31" x14ac:dyDescent="0.3">
      <c r="A24" s="4" t="s">
        <v>104</v>
      </c>
      <c r="B24" s="9">
        <f>COUNTIF(CSV!A:A,A24)</f>
        <v>9</v>
      </c>
      <c r="C24" s="4">
        <f>COUNTIF(CSV!B:B,A24)</f>
        <v>10</v>
      </c>
      <c r="D24" s="4">
        <f t="shared" si="1"/>
        <v>19</v>
      </c>
      <c r="E24" s="11">
        <f>(COUNTIFS(CSV!$A:$A,$A24,CSV!$F:$F,"&gt;0.5") + COUNTIFS(CSV!$B:$B,$A24,CSV!$F:$F,"&gt;0.5"))/$D24</f>
        <v>0.78947368421052633</v>
      </c>
      <c r="F24" s="8">
        <f>COUNTIFS(CSV!$A:$A,$A24,CSV!$F:$F,"&gt;0.5")/$B24</f>
        <v>0.77777777777777779</v>
      </c>
      <c r="G24" s="8">
        <f>COUNTIFS(CSV!$B:$B,$A24,CSV!$F:$F,"&gt;0.5")/$C24</f>
        <v>0.8</v>
      </c>
      <c r="H24" s="11">
        <f>(COUNTIFS(CSV!$A:$A,$A24,CSV!$F:$F,"&gt;1.5") + COUNTIFS(CSV!$B:$B,$A24,CSV!$F:$F,"&gt;1.5"))/$D24</f>
        <v>0.68421052631578949</v>
      </c>
      <c r="I24" s="8">
        <f>COUNTIFS(CSV!$A:$A,$A24,CSV!$F:$F,"&gt;1.5")/$B24</f>
        <v>0.66666666666666663</v>
      </c>
      <c r="J24" s="8">
        <f>COUNTIFS(CSV!$B:$B,$A24,CSV!$F:$F,"&gt;1.5")/$C24</f>
        <v>0.7</v>
      </c>
      <c r="K24" s="11">
        <f>(COUNTIFS(CSV!$A:$A,$A24,CSV!$F:$F,"&gt;2.5") + COUNTIFS(CSV!$B:$B,$A24,CSV!$F:$F,"&gt;2.5"))/$D24</f>
        <v>0.47368421052631576</v>
      </c>
      <c r="L24" s="8">
        <f>COUNTIFS(CSV!$A:$A,$A24,CSV!$F:$F,"&gt;2.5")/$B24</f>
        <v>0.44444444444444442</v>
      </c>
      <c r="M24" s="8">
        <f>COUNTIFS(CSV!$B:$B,$A24,CSV!$F:$F,"&gt;2.5")/$C24</f>
        <v>0.5</v>
      </c>
      <c r="N24" s="11">
        <f>(COUNTIFS(CSV!$A:$A,$A24,CSV!$F:$F,"&gt;3.5") + COUNTIFS(CSV!$B:$B,$A24,CSV!$F:$F,"&gt;3.5"))/$D24</f>
        <v>0.26315789473684209</v>
      </c>
      <c r="O24" s="8">
        <f>COUNTIFS(CSV!$A:$A,$A24,CSV!$F:$F,"&gt;3.5")/$B24</f>
        <v>0.1111111111111111</v>
      </c>
      <c r="P24" s="8">
        <f>COUNTIFS(CSV!$B:$B,$A24,CSV!$F:$F,"&gt;3.5")/$C24</f>
        <v>0.4</v>
      </c>
      <c r="Q24" s="11">
        <f>(COUNTIFS(CSV!$A:$A,$A24,CSV!$D:$D,"&gt;0.5")  + COUNTIFS(CSV!$B:$B,$A24,CSV!$E:$E,"&gt;0.5"))/$D24</f>
        <v>0.47368421052631576</v>
      </c>
      <c r="R24" s="8">
        <f>COUNTIFS(CSV!$A:$A,$A24,CSV!$D:$D,"&gt;0.5")/$B24</f>
        <v>0.44444444444444442</v>
      </c>
      <c r="S24" s="8">
        <f>COUNTIFS(CSV!$B:$B,$A24,CSV!$E:$E,"&gt;0.5")/$C24</f>
        <v>0.5</v>
      </c>
      <c r="T24" s="11">
        <f>(COUNTIFS(CSV!$A:$A,$A24,CSV!$D:$D,"&gt;1.5")  + COUNTIFS(CSV!$B:$B,$A24,CSV!$E:$E,"&gt;1.5"))/$D24</f>
        <v>0.31578947368421051</v>
      </c>
      <c r="U24" s="8">
        <f>COUNTIFS(CSV!$A:$A,$A24,CSV!$D:$D,"&gt;1.5")/$B24</f>
        <v>0.33333333333333331</v>
      </c>
      <c r="V24" s="8">
        <f>COUNTIFS(CSV!$B:$B,$A24,CSV!$E:$E,"&gt;1.5")/$C24</f>
        <v>0.3</v>
      </c>
      <c r="W24" s="11">
        <f>(COUNTIFS(CSV!$A:$A,$A24,CSV!$E:E,"&gt;0.5") +COUNTIFS(CSV!$B:$B,$A24,CSV!$D:$D,"&gt;0.5"))/$D24</f>
        <v>0.73684210526315785</v>
      </c>
      <c r="X24" s="8">
        <f>COUNTIFS(CSV!$A:$A,$A24,CSV!$E:$E,"&gt;0.5")/$B24</f>
        <v>0.66666666666666663</v>
      </c>
      <c r="Y24" s="8">
        <f>COUNTIFS(CSV!$B:$B,$A24,CSV!$D:$D,"&gt;0.5")/$C24</f>
        <v>0.8</v>
      </c>
      <c r="Z24" s="11">
        <f>(COUNTIFS(CSV!$A:$A,$A24,CSV!$E:$E,"&gt;1.5")  + COUNTIFS(CSV!$B:$B,$A24,CSV!$D:$D,"&gt;1.5"))/$D24</f>
        <v>0.57894736842105265</v>
      </c>
      <c r="AA24" s="8">
        <f>COUNTIFS(CSV!$A:$A,$A24,CSV!$E:$E,"&gt;1.5")/$B24</f>
        <v>0.44444444444444442</v>
      </c>
      <c r="AB24" s="8">
        <f>COUNTIFS(CSV!$B:$B,$A24,CSV!$D:$D,"&gt;1.5")/$C24</f>
        <v>0.7</v>
      </c>
      <c r="AC24" s="11">
        <f>(COUNTIFS(CSV!$A:A,$A24,CSV!$G:$G,"y") + COUNTIFS(CSV!$B:B,$A24,CSV!$G:$G,"y"))/$D24</f>
        <v>0.42105263157894735</v>
      </c>
      <c r="AD24" s="8">
        <f>COUNTIFS(CSV!$A:A,$A24,CSV!$G:$G,"y")/$B24</f>
        <v>0.33333333333333331</v>
      </c>
      <c r="AE24" s="16">
        <f>COUNTIFS(CSV!$B:B,$A24,CSV!$G:$G,"y")/$C24</f>
        <v>0.5</v>
      </c>
    </row>
    <row r="25" spans="1:31" x14ac:dyDescent="0.3">
      <c r="A25" s="4" t="s">
        <v>99</v>
      </c>
      <c r="B25" s="9">
        <f>COUNTIF(CSV!A:A,A25)</f>
        <v>9</v>
      </c>
      <c r="C25" s="4">
        <f>COUNTIF(CSV!B:B,A25)</f>
        <v>10</v>
      </c>
      <c r="D25" s="4">
        <f t="shared" si="1"/>
        <v>19</v>
      </c>
      <c r="E25" s="11">
        <f>(COUNTIFS(CSV!$A:$A,$A25,CSV!$F:$F,"&gt;0.5") + COUNTIFS(CSV!$B:$B,$A25,CSV!$F:$F,"&gt;0.5"))/$D25</f>
        <v>0.89473684210526316</v>
      </c>
      <c r="F25" s="8">
        <f>COUNTIFS(CSV!$A:$A,$A25,CSV!$F:$F,"&gt;0.5")/$B25</f>
        <v>0.77777777777777779</v>
      </c>
      <c r="G25" s="8">
        <f>COUNTIFS(CSV!$B:$B,$A25,CSV!$F:$F,"&gt;0.5")/$C25</f>
        <v>1</v>
      </c>
      <c r="H25" s="11">
        <f>(COUNTIFS(CSV!$A:$A,$A25,CSV!$F:$F,"&gt;1.5") + COUNTIFS(CSV!$B:$B,$A25,CSV!$F:$F,"&gt;1.5"))/$D25</f>
        <v>0.73684210526315785</v>
      </c>
      <c r="I25" s="8">
        <f>COUNTIFS(CSV!$A:$A,$A25,CSV!$F:$F,"&gt;1.5")/$B25</f>
        <v>0.55555555555555558</v>
      </c>
      <c r="J25" s="8">
        <f>COUNTIFS(CSV!$B:$B,$A25,CSV!$F:$F,"&gt;1.5")/$C25</f>
        <v>0.9</v>
      </c>
      <c r="K25" s="11">
        <f>(COUNTIFS(CSV!$A:$A,$A25,CSV!$F:$F,"&gt;2.5") + COUNTIFS(CSV!$B:$B,$A25,CSV!$F:$F,"&gt;2.5"))/$D25</f>
        <v>0.31578947368421051</v>
      </c>
      <c r="L25" s="8">
        <f>COUNTIFS(CSV!$A:$A,$A25,CSV!$F:$F,"&gt;2.5")/$B25</f>
        <v>0.33333333333333331</v>
      </c>
      <c r="M25" s="8">
        <f>COUNTIFS(CSV!$B:$B,$A25,CSV!$F:$F,"&gt;2.5")/$C25</f>
        <v>0.3</v>
      </c>
      <c r="N25" s="11">
        <f>(COUNTIFS(CSV!$A:$A,$A25,CSV!$F:$F,"&gt;3.5") + COUNTIFS(CSV!$B:$B,$A25,CSV!$F:$F,"&gt;3.5"))/$D25</f>
        <v>0.26315789473684209</v>
      </c>
      <c r="O25" s="8">
        <f>COUNTIFS(CSV!$A:$A,$A25,CSV!$F:$F,"&gt;3.5")/$B25</f>
        <v>0.22222222222222221</v>
      </c>
      <c r="P25" s="8">
        <f>COUNTIFS(CSV!$B:$B,$A25,CSV!$F:$F,"&gt;3.5")/$C25</f>
        <v>0.3</v>
      </c>
      <c r="Q25" s="11">
        <f>(COUNTIFS(CSV!$A:$A,$A25,CSV!$D:$D,"&gt;0.5")  + COUNTIFS(CSV!$B:$B,$A25,CSV!$E:$E,"&gt;0.5"))/$D25</f>
        <v>0.63157894736842102</v>
      </c>
      <c r="R25" s="8">
        <f>COUNTIFS(CSV!$A:$A,$A25,CSV!$D:$D,"&gt;0.5")/$B25</f>
        <v>0.66666666666666663</v>
      </c>
      <c r="S25" s="8">
        <f>COUNTIFS(CSV!$B:$B,$A25,CSV!$E:$E,"&gt;0.5")/$C25</f>
        <v>0.6</v>
      </c>
      <c r="T25" s="11">
        <f>(COUNTIFS(CSV!$A:$A,$A25,CSV!$D:$D,"&gt;1.5")  + COUNTIFS(CSV!$B:$B,$A25,CSV!$E:$E,"&gt;1.5"))/$D25</f>
        <v>0.26315789473684209</v>
      </c>
      <c r="U25" s="8">
        <f>COUNTIFS(CSV!$A:$A,$A25,CSV!$D:$D,"&gt;1.5")/$B25</f>
        <v>0.44444444444444442</v>
      </c>
      <c r="V25" s="8">
        <f>COUNTIFS(CSV!$B:$B,$A25,CSV!$E:$E,"&gt;1.5")/$C25</f>
        <v>0.1</v>
      </c>
      <c r="W25" s="11">
        <f>(COUNTIFS(CSV!$A:$A,$A25,CSV!$E:E,"&gt;0.5") +COUNTIFS(CSV!$B:$B,$A25,CSV!$D:$D,"&gt;0.5"))/$D25</f>
        <v>0.73684210526315785</v>
      </c>
      <c r="X25" s="8">
        <f>COUNTIFS(CSV!$A:$A,$A25,CSV!$E:$E,"&gt;0.5")/$B25</f>
        <v>0.55555555555555558</v>
      </c>
      <c r="Y25" s="8">
        <f>COUNTIFS(CSV!$B:$B,$A25,CSV!$D:$D,"&gt;0.5")/$C25</f>
        <v>0.9</v>
      </c>
      <c r="Z25" s="11">
        <f>(COUNTIFS(CSV!$A:$A,$A25,CSV!$E:$E,"&gt;1.5")  + COUNTIFS(CSV!$B:$B,$A25,CSV!$D:$D,"&gt;1.5"))/$D25</f>
        <v>0.47368421052631576</v>
      </c>
      <c r="AA25" s="8">
        <f>COUNTIFS(CSV!$A:$A,$A25,CSV!$E:$E,"&gt;1.5")/$B25</f>
        <v>0.22222222222222221</v>
      </c>
      <c r="AB25" s="8">
        <f>COUNTIFS(CSV!$B:$B,$A25,CSV!$D:$D,"&gt;1.5")/$C25</f>
        <v>0.7</v>
      </c>
      <c r="AC25" s="11">
        <f>(COUNTIFS(CSV!$A:A,$A25,CSV!$G:$G,"y") + COUNTIFS(CSV!$B:B,$A25,CSV!$G:$G,"y"))/$D25</f>
        <v>0.47368421052631576</v>
      </c>
      <c r="AD25" s="8">
        <f>COUNTIFS(CSV!$A:A,$A25,CSV!$G:$G,"y")/$B25</f>
        <v>0.44444444444444442</v>
      </c>
      <c r="AE25" s="16">
        <f>COUNTIFS(CSV!$B:B,$A25,CSV!$G:$G,"y")/$C25</f>
        <v>0.5</v>
      </c>
    </row>
    <row r="26" spans="1:31" x14ac:dyDescent="0.3">
      <c r="A26" s="4" t="s">
        <v>106</v>
      </c>
      <c r="B26" s="9">
        <f>COUNTIF(CSV!A:A,A26)</f>
        <v>10</v>
      </c>
      <c r="C26" s="4">
        <f>COUNTIF(CSV!B:B,A26)</f>
        <v>9</v>
      </c>
      <c r="D26" s="4">
        <f t="shared" si="1"/>
        <v>19</v>
      </c>
      <c r="E26" s="11">
        <f>(COUNTIFS(CSV!$A:$A,$A26,CSV!$F:$F,"&gt;0.5") + COUNTIFS(CSV!$B:$B,$A26,CSV!$F:$F,"&gt;0.5"))/$D26</f>
        <v>0.84210526315789469</v>
      </c>
      <c r="F26" s="8">
        <f>COUNTIFS(CSV!$A:$A,$A26,CSV!$F:$F,"&gt;0.5")/$B26</f>
        <v>0.9</v>
      </c>
      <c r="G26" s="8">
        <f>COUNTIFS(CSV!$B:$B,$A26,CSV!$F:$F,"&gt;0.5")/$C26</f>
        <v>0.77777777777777779</v>
      </c>
      <c r="H26" s="11">
        <f>(COUNTIFS(CSV!$A:$A,$A26,CSV!$F:$F,"&gt;1.5") + COUNTIFS(CSV!$B:$B,$A26,CSV!$F:$F,"&gt;1.5"))/$D26</f>
        <v>0.73684210526315785</v>
      </c>
      <c r="I26" s="8">
        <f>COUNTIFS(CSV!$A:$A,$A26,CSV!$F:$F,"&gt;1.5")/$B26</f>
        <v>0.7</v>
      </c>
      <c r="J26" s="8">
        <f>COUNTIFS(CSV!$B:$B,$A26,CSV!$F:$F,"&gt;1.5")/$C26</f>
        <v>0.77777777777777779</v>
      </c>
      <c r="K26" s="11">
        <f>(COUNTIFS(CSV!$A:$A,$A26,CSV!$F:$F,"&gt;2.5") + COUNTIFS(CSV!$B:$B,$A26,CSV!$F:$F,"&gt;2.5"))/$D26</f>
        <v>0.36842105263157893</v>
      </c>
      <c r="L26" s="8">
        <f>COUNTIFS(CSV!$A:$A,$A26,CSV!$F:$F,"&gt;2.5")/$B26</f>
        <v>0.3</v>
      </c>
      <c r="M26" s="8">
        <f>COUNTIFS(CSV!$B:$B,$A26,CSV!$F:$F,"&gt;2.5")/$C26</f>
        <v>0.44444444444444442</v>
      </c>
      <c r="N26" s="11">
        <f>(COUNTIFS(CSV!$A:$A,$A26,CSV!$F:$F,"&gt;3.5") + COUNTIFS(CSV!$B:$B,$A26,CSV!$F:$F,"&gt;3.5"))/$D26</f>
        <v>0.31578947368421051</v>
      </c>
      <c r="O26" s="8">
        <f>COUNTIFS(CSV!$A:$A,$A26,CSV!$F:$F,"&gt;3.5")/$B26</f>
        <v>0.3</v>
      </c>
      <c r="P26" s="8">
        <f>COUNTIFS(CSV!$B:$B,$A26,CSV!$F:$F,"&gt;3.5")/$C26</f>
        <v>0.33333333333333331</v>
      </c>
      <c r="Q26" s="11">
        <f>(COUNTIFS(CSV!$A:$A,$A26,CSV!$D:$D,"&gt;0.5")  + COUNTIFS(CSV!$B:$B,$A26,CSV!$E:$E,"&gt;0.5"))/$D26</f>
        <v>0.57894736842105265</v>
      </c>
      <c r="R26" s="8">
        <f>COUNTIFS(CSV!$A:$A,$A26,CSV!$D:$D,"&gt;0.5")/$B26</f>
        <v>0.6</v>
      </c>
      <c r="S26" s="8">
        <f>COUNTIFS(CSV!$B:$B,$A26,CSV!$E:$E,"&gt;0.5")/$C26</f>
        <v>0.55555555555555558</v>
      </c>
      <c r="T26" s="11">
        <f>(COUNTIFS(CSV!$A:$A,$A26,CSV!$D:$D,"&gt;1.5")  + COUNTIFS(CSV!$B:$B,$A26,CSV!$E:$E,"&gt;1.5"))/$D26</f>
        <v>0.15789473684210525</v>
      </c>
      <c r="U26" s="8">
        <f>COUNTIFS(CSV!$A:$A,$A26,CSV!$D:$D,"&gt;1.5")/$B26</f>
        <v>0.2</v>
      </c>
      <c r="V26" s="8">
        <f>COUNTIFS(CSV!$B:$B,$A26,CSV!$E:$E,"&gt;1.5")/$C26</f>
        <v>0.1111111111111111</v>
      </c>
      <c r="W26" s="11">
        <f>(COUNTIFS(CSV!$A:$A,$A26,CSV!$E:E,"&gt;0.5") +COUNTIFS(CSV!$B:$B,$A26,CSV!$D:$D,"&gt;0.5"))/$D26</f>
        <v>0.78947368421052633</v>
      </c>
      <c r="X26" s="8">
        <f>COUNTIFS(CSV!$A:$A,$A26,CSV!$E:$E,"&gt;0.5")/$B26</f>
        <v>0.8</v>
      </c>
      <c r="Y26" s="8">
        <f>COUNTIFS(CSV!$B:$B,$A26,CSV!$D:$D,"&gt;0.5")/$C26</f>
        <v>0.77777777777777779</v>
      </c>
      <c r="Z26" s="11">
        <f>(COUNTIFS(CSV!$A:$A,$A26,CSV!$E:$E,"&gt;1.5")  + COUNTIFS(CSV!$B:$B,$A26,CSV!$D:$D,"&gt;1.5"))/$D26</f>
        <v>0.57894736842105265</v>
      </c>
      <c r="AA26" s="8">
        <f>COUNTIFS(CSV!$A:$A,$A26,CSV!$E:$E,"&gt;1.5")/$B26</f>
        <v>0.5</v>
      </c>
      <c r="AB26" s="8">
        <f>COUNTIFS(CSV!$B:$B,$A26,CSV!$D:$D,"&gt;1.5")/$C26</f>
        <v>0.66666666666666663</v>
      </c>
      <c r="AC26" s="11">
        <f>(COUNTIFS(CSV!$A:A,$A26,CSV!$G:$G,"y") + COUNTIFS(CSV!$B:B,$A26,CSV!$G:$G,"y"))/$D26</f>
        <v>0.52631578947368418</v>
      </c>
      <c r="AD26" s="8">
        <f>COUNTIFS(CSV!$A:A,$A26,CSV!$G:$G,"y")/$B26</f>
        <v>0.5</v>
      </c>
      <c r="AE26" s="16">
        <f>COUNTIFS(CSV!$B:B,$A26,CSV!$G:$G,"y")/$C26</f>
        <v>0.55555555555555558</v>
      </c>
    </row>
    <row r="27" spans="1:31" x14ac:dyDescent="0.3">
      <c r="A27" s="4" t="s">
        <v>102</v>
      </c>
      <c r="B27" s="9">
        <f>COUNTIF(CSV!A:A,A27)</f>
        <v>10</v>
      </c>
      <c r="C27" s="4">
        <f>COUNTIF(CSV!B:B,A27)</f>
        <v>9</v>
      </c>
      <c r="D27" s="4">
        <f t="shared" si="1"/>
        <v>19</v>
      </c>
      <c r="E27" s="11">
        <f>(COUNTIFS(CSV!$A:$A,$A27,CSV!$F:$F,"&gt;0.5") + COUNTIFS(CSV!$B:$B,$A27,CSV!$F:$F,"&gt;0.5"))/$D27</f>
        <v>0.94736842105263153</v>
      </c>
      <c r="F27" s="8">
        <f>COUNTIFS(CSV!$A:$A,$A27,CSV!$F:$F,"&gt;0.5")/$B27</f>
        <v>1</v>
      </c>
      <c r="G27" s="8">
        <f>COUNTIFS(CSV!$B:$B,$A27,CSV!$F:$F,"&gt;0.5")/$C27</f>
        <v>0.88888888888888884</v>
      </c>
      <c r="H27" s="11">
        <f>(COUNTIFS(CSV!$A:$A,$A27,CSV!$F:$F,"&gt;1.5") + COUNTIFS(CSV!$B:$B,$A27,CSV!$F:$F,"&gt;1.5"))/$D27</f>
        <v>0.78947368421052633</v>
      </c>
      <c r="I27" s="8">
        <f>COUNTIFS(CSV!$A:$A,$A27,CSV!$F:$F,"&gt;1.5")/$B27</f>
        <v>0.8</v>
      </c>
      <c r="J27" s="8">
        <f>COUNTIFS(CSV!$B:$B,$A27,CSV!$F:$F,"&gt;1.5")/$C27</f>
        <v>0.77777777777777779</v>
      </c>
      <c r="K27" s="11">
        <f>(COUNTIFS(CSV!$A:$A,$A27,CSV!$F:$F,"&gt;2.5") + COUNTIFS(CSV!$B:$B,$A27,CSV!$F:$F,"&gt;2.5"))/$D27</f>
        <v>0.63157894736842102</v>
      </c>
      <c r="L27" s="8">
        <f>COUNTIFS(CSV!$A:$A,$A27,CSV!$F:$F,"&gt;2.5")/$B27</f>
        <v>0.5</v>
      </c>
      <c r="M27" s="8">
        <f>COUNTIFS(CSV!$B:$B,$A27,CSV!$F:$F,"&gt;2.5")/$C27</f>
        <v>0.77777777777777779</v>
      </c>
      <c r="N27" s="11">
        <f>(COUNTIFS(CSV!$A:$A,$A27,CSV!$F:$F,"&gt;3.5") + COUNTIFS(CSV!$B:$B,$A27,CSV!$F:$F,"&gt;3.5"))/$D27</f>
        <v>0.36842105263157893</v>
      </c>
      <c r="O27" s="8">
        <f>COUNTIFS(CSV!$A:$A,$A27,CSV!$F:$F,"&gt;3.5")/$B27</f>
        <v>0.2</v>
      </c>
      <c r="P27" s="8">
        <f>COUNTIFS(CSV!$B:$B,$A27,CSV!$F:$F,"&gt;3.5")/$C27</f>
        <v>0.55555555555555558</v>
      </c>
      <c r="Q27" s="11">
        <f>(COUNTIFS(CSV!$A:$A,$A27,CSV!$D:$D,"&gt;0.5")  + COUNTIFS(CSV!$B:$B,$A27,CSV!$E:$E,"&gt;0.5"))/$D27</f>
        <v>0.68421052631578949</v>
      </c>
      <c r="R27" s="8">
        <f>COUNTIFS(CSV!$A:$A,$A27,CSV!$D:$D,"&gt;0.5")/$B27</f>
        <v>0.7</v>
      </c>
      <c r="S27" s="8">
        <f>COUNTIFS(CSV!$B:$B,$A27,CSV!$E:$E,"&gt;0.5")/$C27</f>
        <v>0.66666666666666663</v>
      </c>
      <c r="T27" s="11">
        <f>(COUNTIFS(CSV!$A:$A,$A27,CSV!$D:$D,"&gt;1.5")  + COUNTIFS(CSV!$B:$B,$A27,CSV!$E:$E,"&gt;1.5"))/$D27</f>
        <v>0.36842105263157893</v>
      </c>
      <c r="U27" s="8">
        <f>COUNTIFS(CSV!$A:$A,$A27,CSV!$D:$D,"&gt;1.5")/$B27</f>
        <v>0.5</v>
      </c>
      <c r="V27" s="8">
        <f>COUNTIFS(CSV!$B:$B,$A27,CSV!$E:$E,"&gt;1.5")/$C27</f>
        <v>0.22222222222222221</v>
      </c>
      <c r="W27" s="11">
        <f>(COUNTIFS(CSV!$A:$A,$A27,CSV!$E:E,"&gt;0.5") +COUNTIFS(CSV!$B:$B,$A27,CSV!$D:$D,"&gt;0.5"))/$D27</f>
        <v>0.89473684210526316</v>
      </c>
      <c r="X27" s="8">
        <f>COUNTIFS(CSV!$A:$A,$A27,CSV!$E:$E,"&gt;0.5")/$B27</f>
        <v>0.9</v>
      </c>
      <c r="Y27" s="8">
        <f>COUNTIFS(CSV!$B:$B,$A27,CSV!$D:$D,"&gt;0.5")/$C27</f>
        <v>0.88888888888888884</v>
      </c>
      <c r="Z27" s="11">
        <f>(COUNTIFS(CSV!$A:$A,$A27,CSV!$E:$E,"&gt;1.5")  + COUNTIFS(CSV!$B:$B,$A27,CSV!$D:$D,"&gt;1.5"))/$D27</f>
        <v>0.57894736842105265</v>
      </c>
      <c r="AA27" s="8">
        <f>COUNTIFS(CSV!$A:$A,$A27,CSV!$E:$E,"&gt;1.5")/$B27</f>
        <v>0.4</v>
      </c>
      <c r="AB27" s="8">
        <f>COUNTIFS(CSV!$B:$B,$A27,CSV!$D:$D,"&gt;1.5")/$C27</f>
        <v>0.77777777777777779</v>
      </c>
      <c r="AC27" s="11">
        <f>(COUNTIFS(CSV!$A:A,$A27,CSV!$G:$G,"y") + COUNTIFS(CSV!$B:B,$A27,CSV!$G:$G,"y"))/$D27</f>
        <v>0.63157894736842102</v>
      </c>
      <c r="AD27" s="8">
        <f>COUNTIFS(CSV!$A:A,$A27,CSV!$G:$G,"y")/$B27</f>
        <v>0.6</v>
      </c>
      <c r="AE27" s="16">
        <f>COUNTIFS(CSV!$B:B,$A27,CSV!$G:$G,"y")/$C27</f>
        <v>0.66666666666666663</v>
      </c>
    </row>
    <row r="28" spans="1:31" x14ac:dyDescent="0.3">
      <c r="A28" s="4" t="s">
        <v>96</v>
      </c>
      <c r="B28" s="9">
        <f>COUNTIF(CSV!A:A,A28)</f>
        <v>9</v>
      </c>
      <c r="C28" s="4">
        <f>COUNTIF(CSV!B:B,A28)</f>
        <v>10</v>
      </c>
      <c r="D28" s="4">
        <f t="shared" si="1"/>
        <v>19</v>
      </c>
      <c r="E28" s="11">
        <f>(COUNTIFS(CSV!$A:$A,$A28,CSV!$F:$F,"&gt;0.5") + COUNTIFS(CSV!$B:$B,$A28,CSV!$F:$F,"&gt;0.5"))/$D28</f>
        <v>0.89473684210526316</v>
      </c>
      <c r="F28" s="8">
        <f>COUNTIFS(CSV!$A:$A,$A28,CSV!$F:$F,"&gt;0.5")/$B28</f>
        <v>1</v>
      </c>
      <c r="G28" s="8">
        <f>COUNTIFS(CSV!$B:$B,$A28,CSV!$F:$F,"&gt;0.5")/$C28</f>
        <v>0.8</v>
      </c>
      <c r="H28" s="11">
        <f>(COUNTIFS(CSV!$A:$A,$A28,CSV!$F:$F,"&gt;1.5") + COUNTIFS(CSV!$B:$B,$A28,CSV!$F:$F,"&gt;1.5"))/$D28</f>
        <v>0.63157894736842102</v>
      </c>
      <c r="I28" s="8">
        <f>COUNTIFS(CSV!$A:$A,$A28,CSV!$F:$F,"&gt;1.5")/$B28</f>
        <v>0.77777777777777779</v>
      </c>
      <c r="J28" s="8">
        <f>COUNTIFS(CSV!$B:$B,$A28,CSV!$F:$F,"&gt;1.5")/$C28</f>
        <v>0.5</v>
      </c>
      <c r="K28" s="11">
        <f>(COUNTIFS(CSV!$A:$A,$A28,CSV!$F:$F,"&gt;2.5") + COUNTIFS(CSV!$B:$B,$A28,CSV!$F:$F,"&gt;2.5"))/$D28</f>
        <v>0.31578947368421051</v>
      </c>
      <c r="L28" s="8">
        <f>COUNTIFS(CSV!$A:$A,$A28,CSV!$F:$F,"&gt;2.5")/$B28</f>
        <v>0.44444444444444442</v>
      </c>
      <c r="M28" s="8">
        <f>COUNTIFS(CSV!$B:$B,$A28,CSV!$F:$F,"&gt;2.5")/$C28</f>
        <v>0.2</v>
      </c>
      <c r="N28" s="11">
        <f>(COUNTIFS(CSV!$A:$A,$A28,CSV!$F:$F,"&gt;3.5") + COUNTIFS(CSV!$B:$B,$A28,CSV!$F:$F,"&gt;3.5"))/$D28</f>
        <v>0.15789473684210525</v>
      </c>
      <c r="O28" s="8">
        <f>COUNTIFS(CSV!$A:$A,$A28,CSV!$F:$F,"&gt;3.5")/$B28</f>
        <v>0.22222222222222221</v>
      </c>
      <c r="P28" s="8">
        <f>COUNTIFS(CSV!$B:$B,$A28,CSV!$F:$F,"&gt;3.5")/$C28</f>
        <v>0.1</v>
      </c>
      <c r="Q28" s="11">
        <f>(COUNTIFS(CSV!$A:$A,$A28,CSV!$D:$D,"&gt;0.5")  + COUNTIFS(CSV!$B:$B,$A28,CSV!$E:$E,"&gt;0.5"))/$D28</f>
        <v>0.68421052631578949</v>
      </c>
      <c r="R28" s="8">
        <f>COUNTIFS(CSV!$A:$A,$A28,CSV!$D:$D,"&gt;0.5")/$B28</f>
        <v>0.77777777777777779</v>
      </c>
      <c r="S28" s="8">
        <f>COUNTIFS(CSV!$B:$B,$A28,CSV!$E:$E,"&gt;0.5")/$C28</f>
        <v>0.6</v>
      </c>
      <c r="T28" s="11">
        <f>(COUNTIFS(CSV!$A:$A,$A28,CSV!$D:$D,"&gt;1.5")  + COUNTIFS(CSV!$B:$B,$A28,CSV!$E:$E,"&gt;1.5"))/$D28</f>
        <v>0.26315789473684209</v>
      </c>
      <c r="U28" s="8">
        <f>COUNTIFS(CSV!$A:$A,$A28,CSV!$D:$D,"&gt;1.5")/$B28</f>
        <v>0.44444444444444442</v>
      </c>
      <c r="V28" s="8">
        <f>COUNTIFS(CSV!$B:$B,$A28,CSV!$E:$E,"&gt;1.5")/$C28</f>
        <v>0.1</v>
      </c>
      <c r="W28" s="11">
        <f>(COUNTIFS(CSV!$A:$A,$A28,CSV!$E:E,"&gt;0.5") +COUNTIFS(CSV!$B:$B,$A28,CSV!$D:$D,"&gt;0.5"))/$D28</f>
        <v>0.68421052631578949</v>
      </c>
      <c r="X28" s="8">
        <f>COUNTIFS(CSV!$A:$A,$A28,CSV!$E:$E,"&gt;0.5")/$B28</f>
        <v>0.66666666666666663</v>
      </c>
      <c r="Y28" s="8">
        <f>COUNTIFS(CSV!$B:$B,$A28,CSV!$D:$D,"&gt;0.5")/$C28</f>
        <v>0.7</v>
      </c>
      <c r="Z28" s="11">
        <f>(COUNTIFS(CSV!$A:$A,$A28,CSV!$E:$E,"&gt;1.5")  + COUNTIFS(CSV!$B:$B,$A28,CSV!$D:$D,"&gt;1.5"))/$D28</f>
        <v>0.15789473684210525</v>
      </c>
      <c r="AA28" s="8">
        <f>COUNTIFS(CSV!$A:$A,$A28,CSV!$E:$E,"&gt;1.5")/$B28</f>
        <v>0.1111111111111111</v>
      </c>
      <c r="AB28" s="8">
        <f>COUNTIFS(CSV!$B:$B,$A28,CSV!$D:$D,"&gt;1.5")/$C28</f>
        <v>0.2</v>
      </c>
      <c r="AC28" s="11">
        <f>(COUNTIFS(CSV!$A:A,$A28,CSV!$G:$G,"y") + COUNTIFS(CSV!$B:B,$A28,CSV!$G:$G,"y"))/$D28</f>
        <v>0.47368421052631576</v>
      </c>
      <c r="AD28" s="8">
        <f>COUNTIFS(CSV!$A:A,$A28,CSV!$G:$G,"y")/$B28</f>
        <v>0.44444444444444442</v>
      </c>
      <c r="AE28" s="16">
        <f>COUNTIFS(CSV!$B:B,$A28,CSV!$G:$G,"y")/$C28</f>
        <v>0.5</v>
      </c>
    </row>
    <row r="29" spans="1:31" x14ac:dyDescent="0.3">
      <c r="A29" s="4" t="s">
        <v>105</v>
      </c>
      <c r="B29" s="9">
        <f>COUNTIF(CSV!A:A,A29)</f>
        <v>9</v>
      </c>
      <c r="C29" s="4">
        <f>COUNTIF(CSV!B:B,A29)</f>
        <v>10</v>
      </c>
      <c r="D29" s="4">
        <f t="shared" si="1"/>
        <v>19</v>
      </c>
      <c r="E29" s="11">
        <f>(COUNTIFS(CSV!$A:$A,$A29,CSV!$F:$F,"&gt;0.5") + COUNTIFS(CSV!$B:$B,$A29,CSV!$F:$F,"&gt;0.5"))/$D29</f>
        <v>0.84210526315789469</v>
      </c>
      <c r="F29" s="8">
        <f>COUNTIFS(CSV!$A:$A,$A29,CSV!$F:$F,"&gt;0.5")/$B29</f>
        <v>0.77777777777777779</v>
      </c>
      <c r="G29" s="8">
        <f>COUNTIFS(CSV!$B:$B,$A29,CSV!$F:$F,"&gt;0.5")/$C29</f>
        <v>0.9</v>
      </c>
      <c r="H29" s="11">
        <f>(COUNTIFS(CSV!$A:$A,$A29,CSV!$F:$F,"&gt;1.5") + COUNTIFS(CSV!$B:$B,$A29,CSV!$F:$F,"&gt;1.5"))/$D29</f>
        <v>0.73684210526315785</v>
      </c>
      <c r="I29" s="8">
        <f>COUNTIFS(CSV!$A:$A,$A29,CSV!$F:$F,"&gt;1.5")/$B29</f>
        <v>0.77777777777777779</v>
      </c>
      <c r="J29" s="8">
        <f>COUNTIFS(CSV!$B:$B,$A29,CSV!$F:$F,"&gt;1.5")/$C29</f>
        <v>0.7</v>
      </c>
      <c r="K29" s="11">
        <f>(COUNTIFS(CSV!$A:$A,$A29,CSV!$F:$F,"&gt;2.5") + COUNTIFS(CSV!$B:$B,$A29,CSV!$F:$F,"&gt;2.5"))/$D29</f>
        <v>0.47368421052631576</v>
      </c>
      <c r="L29" s="8">
        <f>COUNTIFS(CSV!$A:$A,$A29,CSV!$F:$F,"&gt;2.5")/$B29</f>
        <v>0.33333333333333331</v>
      </c>
      <c r="M29" s="8">
        <f>COUNTIFS(CSV!$B:$B,$A29,CSV!$F:$F,"&gt;2.5")/$C29</f>
        <v>0.6</v>
      </c>
      <c r="N29" s="11">
        <f>(COUNTIFS(CSV!$A:$A,$A29,CSV!$F:$F,"&gt;3.5") + COUNTIFS(CSV!$B:$B,$A29,CSV!$F:$F,"&gt;3.5"))/$D29</f>
        <v>0.31578947368421051</v>
      </c>
      <c r="O29" s="8">
        <f>COUNTIFS(CSV!$A:$A,$A29,CSV!$F:$F,"&gt;3.5")/$B29</f>
        <v>0.22222222222222221</v>
      </c>
      <c r="P29" s="8">
        <f>COUNTIFS(CSV!$B:$B,$A29,CSV!$F:$F,"&gt;3.5")/$C29</f>
        <v>0.4</v>
      </c>
      <c r="Q29" s="11">
        <f>(COUNTIFS(CSV!$A:$A,$A29,CSV!$D:$D,"&gt;0.5")  + COUNTIFS(CSV!$B:$B,$A29,CSV!$E:$E,"&gt;0.5"))/$D29</f>
        <v>0.36842105263157893</v>
      </c>
      <c r="R29" s="8">
        <f>COUNTIFS(CSV!$A:$A,$A29,CSV!$D:$D,"&gt;0.5")/$B29</f>
        <v>0.44444444444444442</v>
      </c>
      <c r="S29" s="8">
        <f>COUNTIFS(CSV!$B:$B,$A29,CSV!$E:$E,"&gt;0.5")/$C29</f>
        <v>0.3</v>
      </c>
      <c r="T29" s="11">
        <f>(COUNTIFS(CSV!$A:$A,$A29,CSV!$D:$D,"&gt;1.5")  + COUNTIFS(CSV!$B:$B,$A29,CSV!$E:$E,"&gt;1.5"))/$D29</f>
        <v>0.15789473684210525</v>
      </c>
      <c r="U29" s="8">
        <f>COUNTIFS(CSV!$A:$A,$A29,CSV!$D:$D,"&gt;1.5")/$B29</f>
        <v>0.1111111111111111</v>
      </c>
      <c r="V29" s="8">
        <f>COUNTIFS(CSV!$B:$B,$A29,CSV!$E:$E,"&gt;1.5")/$C29</f>
        <v>0.2</v>
      </c>
      <c r="W29" s="11">
        <f>(COUNTIFS(CSV!$A:$A,$A29,CSV!$E:E,"&gt;0.5") +COUNTIFS(CSV!$B:$B,$A29,CSV!$D:$D,"&gt;0.5"))/$D29</f>
        <v>0.78947368421052633</v>
      </c>
      <c r="X29" s="8">
        <f>COUNTIFS(CSV!$A:$A,$A29,CSV!$E:$E,"&gt;0.5")/$B29</f>
        <v>0.77777777777777779</v>
      </c>
      <c r="Y29" s="8">
        <f>COUNTIFS(CSV!$B:$B,$A29,CSV!$D:$D,"&gt;0.5")/$C29</f>
        <v>0.8</v>
      </c>
      <c r="Z29" s="11">
        <f>(COUNTIFS(CSV!$A:$A,$A29,CSV!$E:$E,"&gt;1.5")  + COUNTIFS(CSV!$B:$B,$A29,CSV!$D:$D,"&gt;1.5"))/$D29</f>
        <v>0.52631578947368418</v>
      </c>
      <c r="AA29" s="8">
        <f>COUNTIFS(CSV!$A:$A,$A29,CSV!$E:$E,"&gt;1.5")/$B29</f>
        <v>0.55555555555555558</v>
      </c>
      <c r="AB29" s="8">
        <f>COUNTIFS(CSV!$B:$B,$A29,CSV!$D:$D,"&gt;1.5")/$C29</f>
        <v>0.5</v>
      </c>
      <c r="AC29" s="11">
        <f>(COUNTIFS(CSV!$A:A,$A29,CSV!$G:$G,"y") + COUNTIFS(CSV!$B:B,$A29,CSV!$G:$G,"y"))/$D29</f>
        <v>0.31578947368421051</v>
      </c>
      <c r="AD29" s="8">
        <f>COUNTIFS(CSV!$A:A,$A29,CSV!$G:$G,"y")/$B29</f>
        <v>0.44444444444444442</v>
      </c>
      <c r="AE29" s="16">
        <f>COUNTIFS(CSV!$B:B,$A29,CSV!$G:$G,"y")/$C29</f>
        <v>0.2</v>
      </c>
    </row>
    <row r="30" spans="1:31" x14ac:dyDescent="0.3">
      <c r="A30" s="4" t="s">
        <v>100</v>
      </c>
      <c r="B30" s="9">
        <f>COUNTIF(CSV!A:A,A30)</f>
        <v>10</v>
      </c>
      <c r="C30" s="4">
        <f>COUNTIF(CSV!B:B,A30)</f>
        <v>9</v>
      </c>
      <c r="D30" s="4">
        <f t="shared" si="1"/>
        <v>19</v>
      </c>
      <c r="E30" s="11">
        <f>(COUNTIFS(CSV!$A:$A,$A30,CSV!$F:$F,"&gt;0.5") + COUNTIFS(CSV!$B:$B,$A30,CSV!$F:$F,"&gt;0.5"))/$D30</f>
        <v>0.94736842105263153</v>
      </c>
      <c r="F30" s="8">
        <f>COUNTIFS(CSV!$A:$A,$A30,CSV!$F:$F,"&gt;0.5")/$B30</f>
        <v>0.9</v>
      </c>
      <c r="G30" s="8">
        <f>COUNTIFS(CSV!$B:$B,$A30,CSV!$F:$F,"&gt;0.5")/$C30</f>
        <v>1</v>
      </c>
      <c r="H30" s="11">
        <f>(COUNTIFS(CSV!$A:$A,$A30,CSV!$F:$F,"&gt;1.5") + COUNTIFS(CSV!$B:$B,$A30,CSV!$F:$F,"&gt;1.5"))/$D30</f>
        <v>0.84210526315789469</v>
      </c>
      <c r="I30" s="8">
        <f>COUNTIFS(CSV!$A:$A,$A30,CSV!$F:$F,"&gt;1.5")/$B30</f>
        <v>0.8</v>
      </c>
      <c r="J30" s="8">
        <f>COUNTIFS(CSV!$B:$B,$A30,CSV!$F:$F,"&gt;1.5")/$C30</f>
        <v>0.88888888888888884</v>
      </c>
      <c r="K30" s="11">
        <f>(COUNTIFS(CSV!$A:$A,$A30,CSV!$F:$F,"&gt;2.5") + COUNTIFS(CSV!$B:$B,$A30,CSV!$F:$F,"&gt;2.5"))/$D30</f>
        <v>0.63157894736842102</v>
      </c>
      <c r="L30" s="8">
        <f>COUNTIFS(CSV!$A:$A,$A30,CSV!$F:$F,"&gt;2.5")/$B30</f>
        <v>0.5</v>
      </c>
      <c r="M30" s="8">
        <f>COUNTIFS(CSV!$B:$B,$A30,CSV!$F:$F,"&gt;2.5")/$C30</f>
        <v>0.77777777777777779</v>
      </c>
      <c r="N30" s="11">
        <f>(COUNTIFS(CSV!$A:$A,$A30,CSV!$F:$F,"&gt;3.5") + COUNTIFS(CSV!$B:$B,$A30,CSV!$F:$F,"&gt;3.5"))/$D30</f>
        <v>0.36842105263157893</v>
      </c>
      <c r="O30" s="8">
        <f>COUNTIFS(CSV!$A:$A,$A30,CSV!$F:$F,"&gt;3.5")/$B30</f>
        <v>0.3</v>
      </c>
      <c r="P30" s="8">
        <f>COUNTIFS(CSV!$B:$B,$A30,CSV!$F:$F,"&gt;3.5")/$C30</f>
        <v>0.44444444444444442</v>
      </c>
      <c r="Q30" s="11">
        <f>(COUNTIFS(CSV!$A:$A,$A30,CSV!$D:$D,"&gt;0.5")  + COUNTIFS(CSV!$B:$B,$A30,CSV!$E:$E,"&gt;0.5"))/$D30</f>
        <v>0.84210526315789469</v>
      </c>
      <c r="R30" s="8">
        <f>COUNTIFS(CSV!$A:$A,$A30,CSV!$D:$D,"&gt;0.5")/$B30</f>
        <v>0.9</v>
      </c>
      <c r="S30" s="8">
        <f>COUNTIFS(CSV!$B:$B,$A30,CSV!$E:$E,"&gt;0.5")/$C30</f>
        <v>0.77777777777777779</v>
      </c>
      <c r="T30" s="11">
        <f>(COUNTIFS(CSV!$A:$A,$A30,CSV!$D:$D,"&gt;1.5")  + COUNTIFS(CSV!$B:$B,$A30,CSV!$E:$E,"&gt;1.5"))/$D30</f>
        <v>0.36842105263157893</v>
      </c>
      <c r="U30" s="8">
        <f>COUNTIFS(CSV!$A:$A,$A30,CSV!$D:$D,"&gt;1.5")/$B30</f>
        <v>0.4</v>
      </c>
      <c r="V30" s="8">
        <f>COUNTIFS(CSV!$B:$B,$A30,CSV!$E:$E,"&gt;1.5")/$C30</f>
        <v>0.33333333333333331</v>
      </c>
      <c r="W30" s="11">
        <f>(COUNTIFS(CSV!$A:$A,$A30,CSV!$E:E,"&gt;0.5") +COUNTIFS(CSV!$B:$B,$A30,CSV!$D:$D,"&gt;0.5"))/$D30</f>
        <v>0.84210526315789469</v>
      </c>
      <c r="X30" s="8">
        <f>COUNTIFS(CSV!$A:$A,$A30,CSV!$E:$E,"&gt;0.5")/$B30</f>
        <v>0.7</v>
      </c>
      <c r="Y30" s="8">
        <f>COUNTIFS(CSV!$B:$B,$A30,CSV!$D:$D,"&gt;0.5")/$C30</f>
        <v>1</v>
      </c>
      <c r="Z30" s="11">
        <f>(COUNTIFS(CSV!$A:$A,$A30,CSV!$E:$E,"&gt;1.5")  + COUNTIFS(CSV!$B:$B,$A30,CSV!$D:$D,"&gt;1.5"))/$D30</f>
        <v>0.47368421052631576</v>
      </c>
      <c r="AA30" s="8">
        <f>COUNTIFS(CSV!$A:$A,$A30,CSV!$E:$E,"&gt;1.5")/$B30</f>
        <v>0.3</v>
      </c>
      <c r="AB30" s="8">
        <f>COUNTIFS(CSV!$B:$B,$A30,CSV!$D:$D,"&gt;1.5")/$C30</f>
        <v>0.66666666666666663</v>
      </c>
      <c r="AC30" s="11">
        <f>(COUNTIFS(CSV!$A:A,$A30,CSV!$G:$G,"y") + COUNTIFS(CSV!$B:B,$A30,CSV!$G:$G,"y"))/$D30</f>
        <v>0.73684210526315785</v>
      </c>
      <c r="AD30" s="8">
        <f>COUNTIFS(CSV!$A:A,$A30,CSV!$G:$G,"y")/$B30</f>
        <v>0.7</v>
      </c>
      <c r="AE30" s="16">
        <f>COUNTIFS(CSV!$B:B,$A30,CSV!$G:$G,"y")/$C30</f>
        <v>0.77777777777777779</v>
      </c>
    </row>
    <row r="31" spans="1:31" x14ac:dyDescent="0.3">
      <c r="A31" s="4" t="s">
        <v>89</v>
      </c>
      <c r="B31" s="9">
        <f>COUNTIF(CSV!A:A,A31)</f>
        <v>10</v>
      </c>
      <c r="C31" s="4">
        <f>COUNTIF(CSV!B:B,A31)</f>
        <v>10</v>
      </c>
      <c r="D31" s="4">
        <f t="shared" si="1"/>
        <v>20</v>
      </c>
      <c r="E31" s="11">
        <f>(COUNTIFS(CSV!$A:$A,$A31,CSV!$F:$F,"&gt;0.5") + COUNTIFS(CSV!$B:$B,$A31,CSV!$F:$F,"&gt;0.5"))/$D31</f>
        <v>0.95</v>
      </c>
      <c r="F31" s="8">
        <f>COUNTIFS(CSV!$A:$A,$A31,CSV!$F:$F,"&gt;0.5")/$B31</f>
        <v>0.9</v>
      </c>
      <c r="G31" s="8">
        <f>COUNTIFS(CSV!$B:$B,$A31,CSV!$F:$F,"&gt;0.5")/$C31</f>
        <v>1</v>
      </c>
      <c r="H31" s="11">
        <f>(COUNTIFS(CSV!$A:$A,$A31,CSV!$F:$F,"&gt;1.5") + COUNTIFS(CSV!$B:$B,$A31,CSV!$F:$F,"&gt;1.5"))/$D31</f>
        <v>0.55000000000000004</v>
      </c>
      <c r="I31" s="8">
        <f>COUNTIFS(CSV!$A:$A,$A31,CSV!$F:$F,"&gt;1.5")/$B31</f>
        <v>0.5</v>
      </c>
      <c r="J31" s="8">
        <f>COUNTIFS(CSV!$B:$B,$A31,CSV!$F:$F,"&gt;1.5")/$C31</f>
        <v>0.6</v>
      </c>
      <c r="K31" s="11">
        <f>(COUNTIFS(CSV!$A:$A,$A31,CSV!$F:$F,"&gt;2.5") + COUNTIFS(CSV!$B:$B,$A31,CSV!$F:$F,"&gt;2.5"))/$D31</f>
        <v>0.45</v>
      </c>
      <c r="L31" s="8">
        <f>COUNTIFS(CSV!$A:$A,$A31,CSV!$F:$F,"&gt;2.5")/$B31</f>
        <v>0.4</v>
      </c>
      <c r="M31" s="8">
        <f>COUNTIFS(CSV!$B:$B,$A31,CSV!$F:$F,"&gt;2.5")/$C31</f>
        <v>0.5</v>
      </c>
      <c r="N31" s="11">
        <f>(COUNTIFS(CSV!$A:$A,$A31,CSV!$F:$F,"&gt;3.5") + COUNTIFS(CSV!$B:$B,$A31,CSV!$F:$F,"&gt;3.5"))/$D31</f>
        <v>0.2</v>
      </c>
      <c r="O31" s="8">
        <f>COUNTIFS(CSV!$A:$A,$A31,CSV!$F:$F,"&gt;3.5")/$B31</f>
        <v>0.2</v>
      </c>
      <c r="P31" s="8">
        <f>COUNTIFS(CSV!$B:$B,$A31,CSV!$F:$F,"&gt;3.5")/$C31</f>
        <v>0.2</v>
      </c>
      <c r="Q31" s="11">
        <f>(COUNTIFS(CSV!$A:$A,$A31,CSV!$D:$D,"&gt;0.5")  + COUNTIFS(CSV!$B:$B,$A31,CSV!$E:$E,"&gt;0.5"))/$D31</f>
        <v>0.8</v>
      </c>
      <c r="R31" s="8">
        <f>COUNTIFS(CSV!$A:$A,$A31,CSV!$D:$D,"&gt;0.5")/$B31</f>
        <v>0.8</v>
      </c>
      <c r="S31" s="8">
        <f>COUNTIFS(CSV!$B:$B,$A31,CSV!$E:$E,"&gt;0.5")/$C31</f>
        <v>0.8</v>
      </c>
      <c r="T31" s="11">
        <f>(COUNTIFS(CSV!$A:$A,$A31,CSV!$D:$D,"&gt;1.5")  + COUNTIFS(CSV!$B:$B,$A31,CSV!$E:$E,"&gt;1.5"))/$D31</f>
        <v>0.45</v>
      </c>
      <c r="U31" s="8">
        <f>COUNTIFS(CSV!$A:$A,$A31,CSV!$D:$D,"&gt;1.5")/$B31</f>
        <v>0.5</v>
      </c>
      <c r="V31" s="8">
        <f>COUNTIFS(CSV!$B:$B,$A31,CSV!$E:$E,"&gt;1.5")/$C31</f>
        <v>0.4</v>
      </c>
      <c r="W31" s="11">
        <f>(COUNTIFS(CSV!$A:$A,$A31,CSV!$E:E,"&gt;0.5") +COUNTIFS(CSV!$B:$B,$A31,CSV!$D:$D,"&gt;0.5"))/$D31</f>
        <v>0.45</v>
      </c>
      <c r="X31" s="8">
        <f>COUNTIFS(CSV!$A:$A,$A31,CSV!$E:$E,"&gt;0.5")/$B31</f>
        <v>0.3</v>
      </c>
      <c r="Y31" s="8">
        <f>COUNTIFS(CSV!$B:$B,$A31,CSV!$D:$D,"&gt;0.5")/$C31</f>
        <v>0.6</v>
      </c>
      <c r="Z31" s="11">
        <f>(COUNTIFS(CSV!$A:$A,$A31,CSV!$E:$E,"&gt;1.5")  + COUNTIFS(CSV!$B:$B,$A31,CSV!$D:$D,"&gt;1.5"))/$D31</f>
        <v>0.15</v>
      </c>
      <c r="AA31" s="8">
        <f>COUNTIFS(CSV!$A:$A,$A31,CSV!$E:$E,"&gt;1.5")/$B31</f>
        <v>0.1</v>
      </c>
      <c r="AB31" s="8">
        <f>COUNTIFS(CSV!$B:$B,$A31,CSV!$D:$D,"&gt;1.5")/$C31</f>
        <v>0.2</v>
      </c>
      <c r="AC31" s="11">
        <f>(COUNTIFS(CSV!$A:A,$A31,CSV!$G:$G,"y") + COUNTIFS(CSV!$B:B,$A31,CSV!$G:$G,"y"))/$D31</f>
        <v>0.3</v>
      </c>
      <c r="AD31" s="8">
        <f>COUNTIFS(CSV!$A:A,$A31,CSV!$G:$G,"y")/$B31</f>
        <v>0.2</v>
      </c>
      <c r="AE31" s="16">
        <f>COUNTIFS(CSV!$B:B,$A31,CSV!$G:$G,"y")/$C31</f>
        <v>0.4</v>
      </c>
    </row>
    <row r="32" spans="1:31" x14ac:dyDescent="0.3">
      <c r="A32" s="4" t="s">
        <v>87</v>
      </c>
      <c r="B32" s="9">
        <f>COUNTIF(CSV!A:A,A32)</f>
        <v>10</v>
      </c>
      <c r="C32" s="4">
        <f>COUNTIF(CSV!B:B,A32)</f>
        <v>9</v>
      </c>
      <c r="D32" s="4">
        <f t="shared" si="1"/>
        <v>19</v>
      </c>
      <c r="E32" s="11">
        <f>(COUNTIFS(CSV!$A:$A,$A32,CSV!$F:$F,"&gt;0.5") + COUNTIFS(CSV!$B:$B,$A32,CSV!$F:$F,"&gt;0.5"))/$D32</f>
        <v>1</v>
      </c>
      <c r="F32" s="8">
        <f>COUNTIFS(CSV!$A:$A,$A32,CSV!$F:$F,"&gt;0.5")/$B32</f>
        <v>1</v>
      </c>
      <c r="G32" s="8">
        <f>COUNTIFS(CSV!$B:$B,$A32,CSV!$F:$F,"&gt;0.5")/$C32</f>
        <v>1</v>
      </c>
      <c r="H32" s="11">
        <f>(COUNTIFS(CSV!$A:$A,$A32,CSV!$F:$F,"&gt;1.5") + COUNTIFS(CSV!$B:$B,$A32,CSV!$F:$F,"&gt;1.5"))/$D32</f>
        <v>0.84210526315789469</v>
      </c>
      <c r="I32" s="8">
        <f>COUNTIFS(CSV!$A:$A,$A32,CSV!$F:$F,"&gt;1.5")/$B32</f>
        <v>0.8</v>
      </c>
      <c r="J32" s="8">
        <f>COUNTIFS(CSV!$B:$B,$A32,CSV!$F:$F,"&gt;1.5")/$C32</f>
        <v>0.88888888888888884</v>
      </c>
      <c r="K32" s="11">
        <f>(COUNTIFS(CSV!$A:$A,$A32,CSV!$F:$F,"&gt;2.5") + COUNTIFS(CSV!$B:$B,$A32,CSV!$F:$F,"&gt;2.5"))/$D32</f>
        <v>0.47368421052631576</v>
      </c>
      <c r="L32" s="8">
        <f>COUNTIFS(CSV!$A:$A,$A32,CSV!$F:$F,"&gt;2.5")/$B32</f>
        <v>0.4</v>
      </c>
      <c r="M32" s="8">
        <f>COUNTIFS(CSV!$B:$B,$A32,CSV!$F:$F,"&gt;2.5")/$C32</f>
        <v>0.55555555555555558</v>
      </c>
      <c r="N32" s="11">
        <f>(COUNTIFS(CSV!$A:$A,$A32,CSV!$F:$F,"&gt;3.5") + COUNTIFS(CSV!$B:$B,$A32,CSV!$F:$F,"&gt;3.5"))/$D32</f>
        <v>0.21052631578947367</v>
      </c>
      <c r="O32" s="8">
        <f>COUNTIFS(CSV!$A:$A,$A32,CSV!$F:$F,"&gt;3.5")/$B32</f>
        <v>0.2</v>
      </c>
      <c r="P32" s="8">
        <f>COUNTIFS(CSV!$B:$B,$A32,CSV!$F:$F,"&gt;3.5")/$C32</f>
        <v>0.22222222222222221</v>
      </c>
      <c r="Q32" s="11">
        <f>(COUNTIFS(CSV!$A:$A,$A32,CSV!$D:$D,"&gt;0.5")  + COUNTIFS(CSV!$B:$B,$A32,CSV!$E:$E,"&gt;0.5"))/$D32</f>
        <v>1</v>
      </c>
      <c r="R32" s="8">
        <f>COUNTIFS(CSV!$A:$A,$A32,CSV!$D:$D,"&gt;0.5")/$B32</f>
        <v>1</v>
      </c>
      <c r="S32" s="8">
        <f>COUNTIFS(CSV!$B:$B,$A32,CSV!$E:$E,"&gt;0.5")/$C32</f>
        <v>1</v>
      </c>
      <c r="T32" s="11">
        <f>(COUNTIFS(CSV!$A:$A,$A32,CSV!$D:$D,"&gt;1.5")  + COUNTIFS(CSV!$B:$B,$A32,CSV!$E:$E,"&gt;1.5"))/$D32</f>
        <v>0.78947368421052633</v>
      </c>
      <c r="U32" s="8">
        <f>COUNTIFS(CSV!$A:$A,$A32,CSV!$D:$D,"&gt;1.5")/$B32</f>
        <v>0.7</v>
      </c>
      <c r="V32" s="8">
        <f>COUNTIFS(CSV!$B:$B,$A32,CSV!$E:$E,"&gt;1.5")/$C32</f>
        <v>0.88888888888888884</v>
      </c>
      <c r="W32" s="11">
        <f>(COUNTIFS(CSV!$A:$A,$A32,CSV!$E:E,"&gt;0.5") +COUNTIFS(CSV!$B:$B,$A32,CSV!$D:$D,"&gt;0.5"))/$D32</f>
        <v>0.47368421052631576</v>
      </c>
      <c r="X32" s="8">
        <f>COUNTIFS(CSV!$A:$A,$A32,CSV!$E:$E,"&gt;0.5")/$B32</f>
        <v>0.5</v>
      </c>
      <c r="Y32" s="8">
        <f>COUNTIFS(CSV!$B:$B,$A32,CSV!$D:$D,"&gt;0.5")/$C32</f>
        <v>0.44444444444444442</v>
      </c>
      <c r="Z32" s="11">
        <f>(COUNTIFS(CSV!$A:$A,$A32,CSV!$E:$E,"&gt;1.5")  + COUNTIFS(CSV!$B:$B,$A32,CSV!$D:$D,"&gt;1.5"))/$D32</f>
        <v>0.10526315789473684</v>
      </c>
      <c r="AA32" s="8">
        <f>COUNTIFS(CSV!$A:$A,$A32,CSV!$E:$E,"&gt;1.5")/$B32</f>
        <v>0</v>
      </c>
      <c r="AB32" s="8">
        <f>COUNTIFS(CSV!$B:$B,$A32,CSV!$D:$D,"&gt;1.5")/$C32</f>
        <v>0.22222222222222221</v>
      </c>
      <c r="AC32" s="11">
        <f>(COUNTIFS(CSV!$A:A,$A32,CSV!$G:$G,"y") + COUNTIFS(CSV!$B:B,$A32,CSV!$G:$G,"y"))/$D32</f>
        <v>0.47368421052631576</v>
      </c>
      <c r="AD32" s="8">
        <f>COUNTIFS(CSV!$A:A,$A32,CSV!$G:$G,"y")/$B32</f>
        <v>0.5</v>
      </c>
      <c r="AE32" s="16">
        <f>COUNTIFS(CSV!$B:B,$A32,CSV!$G:$G,"y")/$C32</f>
        <v>0.44444444444444442</v>
      </c>
    </row>
    <row r="33" spans="1:31" x14ac:dyDescent="0.3">
      <c r="A33" s="4" t="s">
        <v>90</v>
      </c>
      <c r="B33" s="9">
        <f>COUNTIF(CSV!A:A,A33)</f>
        <v>10</v>
      </c>
      <c r="C33" s="4">
        <f>COUNTIF(CSV!B:B,A33)</f>
        <v>9</v>
      </c>
      <c r="D33" s="4">
        <f t="shared" si="1"/>
        <v>19</v>
      </c>
      <c r="E33" s="11">
        <f>(COUNTIFS(CSV!$A:$A,$A33,CSV!$F:$F,"&gt;0.5") + COUNTIFS(CSV!$B:$B,$A33,CSV!$F:$F,"&gt;0.5"))/$D33</f>
        <v>1</v>
      </c>
      <c r="F33" s="8">
        <f>COUNTIFS(CSV!$A:$A,$A33,CSV!$F:$F,"&gt;0.5")/$B33</f>
        <v>1</v>
      </c>
      <c r="G33" s="8">
        <f>COUNTIFS(CSV!$B:$B,$A33,CSV!$F:$F,"&gt;0.5")/$C33</f>
        <v>1</v>
      </c>
      <c r="H33" s="11">
        <f>(COUNTIFS(CSV!$A:$A,$A33,CSV!$F:$F,"&gt;1.5") + COUNTIFS(CSV!$B:$B,$A33,CSV!$F:$F,"&gt;1.5"))/$D33</f>
        <v>0.78947368421052633</v>
      </c>
      <c r="I33" s="8">
        <f>COUNTIFS(CSV!$A:$A,$A33,CSV!$F:$F,"&gt;1.5")/$B33</f>
        <v>0.8</v>
      </c>
      <c r="J33" s="8">
        <f>COUNTIFS(CSV!$B:$B,$A33,CSV!$F:$F,"&gt;1.5")/$C33</f>
        <v>0.77777777777777779</v>
      </c>
      <c r="K33" s="11">
        <f>(COUNTIFS(CSV!$A:$A,$A33,CSV!$F:$F,"&gt;2.5") + COUNTIFS(CSV!$B:$B,$A33,CSV!$F:$F,"&gt;2.5"))/$D33</f>
        <v>0.42105263157894735</v>
      </c>
      <c r="L33" s="8">
        <f>COUNTIFS(CSV!$A:$A,$A33,CSV!$F:$F,"&gt;2.5")/$B33</f>
        <v>0.6</v>
      </c>
      <c r="M33" s="8">
        <f>COUNTIFS(CSV!$B:$B,$A33,CSV!$F:$F,"&gt;2.5")/$C33</f>
        <v>0.22222222222222221</v>
      </c>
      <c r="N33" s="11">
        <f>(COUNTIFS(CSV!$A:$A,$A33,CSV!$F:$F,"&gt;3.5") + COUNTIFS(CSV!$B:$B,$A33,CSV!$F:$F,"&gt;3.5"))/$D33</f>
        <v>0.26315789473684209</v>
      </c>
      <c r="O33" s="8">
        <f>COUNTIFS(CSV!$A:$A,$A33,CSV!$F:$F,"&gt;3.5")/$B33</f>
        <v>0.4</v>
      </c>
      <c r="P33" s="8">
        <f>COUNTIFS(CSV!$B:$B,$A33,CSV!$F:$F,"&gt;3.5")/$C33</f>
        <v>0.1111111111111111</v>
      </c>
      <c r="Q33" s="11">
        <f>(COUNTIFS(CSV!$A:$A,$A33,CSV!$D:$D,"&gt;0.5")  + COUNTIFS(CSV!$B:$B,$A33,CSV!$E:$E,"&gt;0.5"))/$D33</f>
        <v>0.84210526315789469</v>
      </c>
      <c r="R33" s="8">
        <f>COUNTIFS(CSV!$A:$A,$A33,CSV!$D:$D,"&gt;0.5")/$B33</f>
        <v>0.9</v>
      </c>
      <c r="S33" s="8">
        <f>COUNTIFS(CSV!$B:$B,$A33,CSV!$E:$E,"&gt;0.5")/$C33</f>
        <v>0.77777777777777779</v>
      </c>
      <c r="T33" s="11">
        <f>(COUNTIFS(CSV!$A:$A,$A33,CSV!$D:$D,"&gt;1.5")  + COUNTIFS(CSV!$B:$B,$A33,CSV!$E:$E,"&gt;1.5"))/$D33</f>
        <v>0.36842105263157893</v>
      </c>
      <c r="U33" s="8">
        <f>COUNTIFS(CSV!$A:$A,$A33,CSV!$D:$D,"&gt;1.5")/$B33</f>
        <v>0.4</v>
      </c>
      <c r="V33" s="8">
        <f>COUNTIFS(CSV!$B:$B,$A33,CSV!$E:$E,"&gt;1.5")/$C33</f>
        <v>0.33333333333333331</v>
      </c>
      <c r="W33" s="11">
        <f>(COUNTIFS(CSV!$A:$A,$A33,CSV!$E:E,"&gt;0.5") +COUNTIFS(CSV!$B:$B,$A33,CSV!$D:$D,"&gt;0.5"))/$D33</f>
        <v>0.73684210526315785</v>
      </c>
      <c r="X33" s="8">
        <f>COUNTIFS(CSV!$A:$A,$A33,CSV!$E:$E,"&gt;0.5")/$B33</f>
        <v>0.8</v>
      </c>
      <c r="Y33" s="8">
        <f>COUNTIFS(CSV!$B:$B,$A33,CSV!$D:$D,"&gt;0.5")/$C33</f>
        <v>0.66666666666666663</v>
      </c>
      <c r="Z33" s="11">
        <f>(COUNTIFS(CSV!$A:$A,$A33,CSV!$E:$E,"&gt;1.5")  + COUNTIFS(CSV!$B:$B,$A33,CSV!$D:$D,"&gt;1.5"))/$D33</f>
        <v>0.26315789473684209</v>
      </c>
      <c r="AA33" s="8">
        <f>COUNTIFS(CSV!$A:$A,$A33,CSV!$E:$E,"&gt;1.5")/$B33</f>
        <v>0.3</v>
      </c>
      <c r="AB33" s="8">
        <f>COUNTIFS(CSV!$B:$B,$A33,CSV!$D:$D,"&gt;1.5")/$C33</f>
        <v>0.22222222222222221</v>
      </c>
      <c r="AC33" s="11">
        <f>(COUNTIFS(CSV!$A:A,$A33,CSV!$G:$G,"y") + COUNTIFS(CSV!$B:B,$A33,CSV!$G:$G,"y"))/$D33</f>
        <v>0.57894736842105265</v>
      </c>
      <c r="AD33" s="8">
        <f>COUNTIFS(CSV!$A:A,$A33,CSV!$G:$G,"y")/$B33</f>
        <v>0.7</v>
      </c>
      <c r="AE33" s="16">
        <f>COUNTIFS(CSV!$B:B,$A33,CSV!$G:$G,"y")/$C33</f>
        <v>0.44444444444444442</v>
      </c>
    </row>
    <row r="34" spans="1:31" x14ac:dyDescent="0.3">
      <c r="A34" s="4" t="s">
        <v>92</v>
      </c>
      <c r="B34" s="9">
        <f>COUNTIF(CSV!A:A,A34)</f>
        <v>10</v>
      </c>
      <c r="C34" s="4">
        <f>COUNTIF(CSV!B:B,A34)</f>
        <v>9</v>
      </c>
      <c r="D34" s="4">
        <f t="shared" si="1"/>
        <v>19</v>
      </c>
      <c r="E34" s="11">
        <f>(COUNTIFS(CSV!$A:$A,$A34,CSV!$F:$F,"&gt;0.5") + COUNTIFS(CSV!$B:$B,$A34,CSV!$F:$F,"&gt;0.5"))/$D34</f>
        <v>0.84210526315789469</v>
      </c>
      <c r="F34" s="8">
        <f>COUNTIFS(CSV!$A:$A,$A34,CSV!$F:$F,"&gt;0.5")/$B34</f>
        <v>0.9</v>
      </c>
      <c r="G34" s="8">
        <f>COUNTIFS(CSV!$B:$B,$A34,CSV!$F:$F,"&gt;0.5")/$C34</f>
        <v>0.77777777777777779</v>
      </c>
      <c r="H34" s="11">
        <f>(COUNTIFS(CSV!$A:$A,$A34,CSV!$F:$F,"&gt;1.5") + COUNTIFS(CSV!$B:$B,$A34,CSV!$F:$F,"&gt;1.5"))/$D34</f>
        <v>0.68421052631578949</v>
      </c>
      <c r="I34" s="8">
        <f>COUNTIFS(CSV!$A:$A,$A34,CSV!$F:$F,"&gt;1.5")/$B34</f>
        <v>0.8</v>
      </c>
      <c r="J34" s="8">
        <f>COUNTIFS(CSV!$B:$B,$A34,CSV!$F:$F,"&gt;1.5")/$C34</f>
        <v>0.55555555555555558</v>
      </c>
      <c r="K34" s="11">
        <f>(COUNTIFS(CSV!$A:$A,$A34,CSV!$F:$F,"&gt;2.5") + COUNTIFS(CSV!$B:$B,$A34,CSV!$F:$F,"&gt;2.5"))/$D34</f>
        <v>0.47368421052631576</v>
      </c>
      <c r="L34" s="8">
        <f>COUNTIFS(CSV!$A:$A,$A34,CSV!$F:$F,"&gt;2.5")/$B34</f>
        <v>0.7</v>
      </c>
      <c r="M34" s="8">
        <f>COUNTIFS(CSV!$B:$B,$A34,CSV!$F:$F,"&gt;2.5")/$C34</f>
        <v>0.22222222222222221</v>
      </c>
      <c r="N34" s="11">
        <f>(COUNTIFS(CSV!$A:$A,$A34,CSV!$F:$F,"&gt;3.5") + COUNTIFS(CSV!$B:$B,$A34,CSV!$F:$F,"&gt;3.5"))/$D34</f>
        <v>0.26315789473684209</v>
      </c>
      <c r="O34" s="8">
        <f>COUNTIFS(CSV!$A:$A,$A34,CSV!$F:$F,"&gt;3.5")/$B34</f>
        <v>0.3</v>
      </c>
      <c r="P34" s="8">
        <f>COUNTIFS(CSV!$B:$B,$A34,CSV!$F:$F,"&gt;3.5")/$C34</f>
        <v>0.22222222222222221</v>
      </c>
      <c r="Q34" s="11">
        <f>(COUNTIFS(CSV!$A:$A,$A34,CSV!$D:$D,"&gt;0.5")  + COUNTIFS(CSV!$B:$B,$A34,CSV!$E:$E,"&gt;0.5"))/$D34</f>
        <v>0.68421052631578949</v>
      </c>
      <c r="R34" s="8">
        <f>COUNTIFS(CSV!$A:$A,$A34,CSV!$D:$D,"&gt;0.5")/$B34</f>
        <v>0.7</v>
      </c>
      <c r="S34" s="8">
        <f>COUNTIFS(CSV!$B:$B,$A34,CSV!$E:$E,"&gt;0.5")/$C34</f>
        <v>0.66666666666666663</v>
      </c>
      <c r="T34" s="11">
        <f>(COUNTIFS(CSV!$A:$A,$A34,CSV!$D:$D,"&gt;1.5")  + COUNTIFS(CSV!$B:$B,$A34,CSV!$E:$E,"&gt;1.5"))/$D34</f>
        <v>0.47368421052631576</v>
      </c>
      <c r="U34" s="8">
        <f>COUNTIFS(CSV!$A:$A,$A34,CSV!$D:$D,"&gt;1.5")/$B34</f>
        <v>0.7</v>
      </c>
      <c r="V34" s="8">
        <f>COUNTIFS(CSV!$B:$B,$A34,CSV!$E:$E,"&gt;1.5")/$C34</f>
        <v>0.22222222222222221</v>
      </c>
      <c r="W34" s="11">
        <f>(COUNTIFS(CSV!$A:$A,$A34,CSV!$E:E,"&gt;0.5") +COUNTIFS(CSV!$B:$B,$A34,CSV!$D:$D,"&gt;0.5"))/$D34</f>
        <v>0.78947368421052633</v>
      </c>
      <c r="X34" s="8">
        <f>COUNTIFS(CSV!$A:$A,$A34,CSV!$E:$E,"&gt;0.5")/$B34</f>
        <v>0.9</v>
      </c>
      <c r="Y34" s="8">
        <f>COUNTIFS(CSV!$B:$B,$A34,CSV!$D:$D,"&gt;0.5")/$C34</f>
        <v>0.66666666666666663</v>
      </c>
      <c r="Z34" s="11">
        <f>(COUNTIFS(CSV!$A:$A,$A34,CSV!$E:$E,"&gt;1.5")  + COUNTIFS(CSV!$B:$B,$A34,CSV!$D:$D,"&gt;1.5"))/$D34</f>
        <v>0.21052631578947367</v>
      </c>
      <c r="AA34" s="8">
        <f>COUNTIFS(CSV!$A:$A,$A34,CSV!$E:$E,"&gt;1.5")/$B34</f>
        <v>0.3</v>
      </c>
      <c r="AB34" s="8">
        <f>COUNTIFS(CSV!$B:$B,$A34,CSV!$D:$D,"&gt;1.5")/$C34</f>
        <v>0.1111111111111111</v>
      </c>
      <c r="AC34" s="11">
        <f>(COUNTIFS(CSV!$A:A,$A34,CSV!$G:$G,"y") + COUNTIFS(CSV!$B:B,$A34,CSV!$G:$G,"y"))/$D34</f>
        <v>0.63157894736842102</v>
      </c>
      <c r="AD34" s="8">
        <f>COUNTIFS(CSV!$A:A,$A34,CSV!$G:$G,"y")/$B34</f>
        <v>0.7</v>
      </c>
      <c r="AE34" s="16">
        <f>COUNTIFS(CSV!$B:B,$A34,CSV!$G:$G,"y")/$C34</f>
        <v>0.55555555555555558</v>
      </c>
    </row>
    <row r="35" spans="1:31" x14ac:dyDescent="0.3">
      <c r="A35" s="4" t="s">
        <v>88</v>
      </c>
      <c r="B35" s="9">
        <f>COUNTIF(CSV!A:A,A35)</f>
        <v>10</v>
      </c>
      <c r="C35" s="4">
        <f>COUNTIF(CSV!B:B,A35)</f>
        <v>9</v>
      </c>
      <c r="D35" s="4">
        <f t="shared" si="1"/>
        <v>19</v>
      </c>
      <c r="E35" s="11">
        <f>(COUNTIFS(CSV!$A:$A,$A35,CSV!$F:$F,"&gt;0.5") + COUNTIFS(CSV!$B:$B,$A35,CSV!$F:$F,"&gt;0.5"))/$D35</f>
        <v>0.94736842105263153</v>
      </c>
      <c r="F35" s="8">
        <f>COUNTIFS(CSV!$A:$A,$A35,CSV!$F:$F,"&gt;0.5")/$B35</f>
        <v>0.9</v>
      </c>
      <c r="G35" s="8">
        <f>COUNTIFS(CSV!$B:$B,$A35,CSV!$F:$F,"&gt;0.5")/$C35</f>
        <v>1</v>
      </c>
      <c r="H35" s="11">
        <f>(COUNTIFS(CSV!$A:$A,$A35,CSV!$F:$F,"&gt;1.5") + COUNTIFS(CSV!$B:$B,$A35,CSV!$F:$F,"&gt;1.5"))/$D35</f>
        <v>0.73684210526315785</v>
      </c>
      <c r="I35" s="8">
        <f>COUNTIFS(CSV!$A:$A,$A35,CSV!$F:$F,"&gt;1.5")/$B35</f>
        <v>0.7</v>
      </c>
      <c r="J35" s="8">
        <f>COUNTIFS(CSV!$B:$B,$A35,CSV!$F:$F,"&gt;1.5")/$C35</f>
        <v>0.77777777777777779</v>
      </c>
      <c r="K35" s="11">
        <f>(COUNTIFS(CSV!$A:$A,$A35,CSV!$F:$F,"&gt;2.5") + COUNTIFS(CSV!$B:$B,$A35,CSV!$F:$F,"&gt;2.5"))/$D35</f>
        <v>0.63157894736842102</v>
      </c>
      <c r="L35" s="8">
        <f>COUNTIFS(CSV!$A:$A,$A35,CSV!$F:$F,"&gt;2.5")/$B35</f>
        <v>0.5</v>
      </c>
      <c r="M35" s="8">
        <f>COUNTIFS(CSV!$B:$B,$A35,CSV!$F:$F,"&gt;2.5")/$C35</f>
        <v>0.77777777777777779</v>
      </c>
      <c r="N35" s="11">
        <f>(COUNTIFS(CSV!$A:$A,$A35,CSV!$F:$F,"&gt;3.5") + COUNTIFS(CSV!$B:$B,$A35,CSV!$F:$F,"&gt;3.5"))/$D35</f>
        <v>0.31578947368421051</v>
      </c>
      <c r="O35" s="8">
        <f>COUNTIFS(CSV!$A:$A,$A35,CSV!$F:$F,"&gt;3.5")/$B35</f>
        <v>0.4</v>
      </c>
      <c r="P35" s="8">
        <f>COUNTIFS(CSV!$B:$B,$A35,CSV!$F:$F,"&gt;3.5")/$C35</f>
        <v>0.22222222222222221</v>
      </c>
      <c r="Q35" s="11">
        <f>(COUNTIFS(CSV!$A:$A,$A35,CSV!$D:$D,"&gt;0.5")  + COUNTIFS(CSV!$B:$B,$A35,CSV!$E:$E,"&gt;0.5"))/$D35</f>
        <v>0.84210526315789469</v>
      </c>
      <c r="R35" s="8">
        <f>COUNTIFS(CSV!$A:$A,$A35,CSV!$D:$D,"&gt;0.5")/$B35</f>
        <v>0.9</v>
      </c>
      <c r="S35" s="8">
        <f>COUNTIFS(CSV!$B:$B,$A35,CSV!$E:$E,"&gt;0.5")/$C35</f>
        <v>0.77777777777777779</v>
      </c>
      <c r="T35" s="11">
        <f>(COUNTIFS(CSV!$A:$A,$A35,CSV!$D:$D,"&gt;1.5")  + COUNTIFS(CSV!$B:$B,$A35,CSV!$E:$E,"&gt;1.5"))/$D35</f>
        <v>0.57894736842105265</v>
      </c>
      <c r="U35" s="8">
        <f>COUNTIFS(CSV!$A:$A,$A35,CSV!$D:$D,"&gt;1.5")/$B35</f>
        <v>0.6</v>
      </c>
      <c r="V35" s="8">
        <f>COUNTIFS(CSV!$B:$B,$A35,CSV!$E:$E,"&gt;1.5")/$C35</f>
        <v>0.55555555555555558</v>
      </c>
      <c r="W35" s="11">
        <f>(COUNTIFS(CSV!$A:$A,$A35,CSV!$E:E,"&gt;0.5") +COUNTIFS(CSV!$B:$B,$A35,CSV!$D:$D,"&gt;0.5"))/$D35</f>
        <v>0.57894736842105265</v>
      </c>
      <c r="X35" s="8">
        <f>COUNTIFS(CSV!$A:$A,$A35,CSV!$E:$E,"&gt;0.5")/$B35</f>
        <v>0.4</v>
      </c>
      <c r="Y35" s="8">
        <f>COUNTIFS(CSV!$B:$B,$A35,CSV!$D:$D,"&gt;0.5")/$C35</f>
        <v>0.77777777777777779</v>
      </c>
      <c r="Z35" s="11">
        <f>(COUNTIFS(CSV!$A:$A,$A35,CSV!$E:$E,"&gt;1.5")  + COUNTIFS(CSV!$B:$B,$A35,CSV!$D:$D,"&gt;1.5"))/$D35</f>
        <v>0.21052631578947367</v>
      </c>
      <c r="AA35" s="8">
        <f>COUNTIFS(CSV!$A:$A,$A35,CSV!$E:$E,"&gt;1.5")/$B35</f>
        <v>0.2</v>
      </c>
      <c r="AB35" s="8">
        <f>COUNTIFS(CSV!$B:$B,$A35,CSV!$D:$D,"&gt;1.5")/$C35</f>
        <v>0.22222222222222221</v>
      </c>
      <c r="AC35" s="11">
        <f>(COUNTIFS(CSV!$A:A,$A35,CSV!$G:$G,"y") + COUNTIFS(CSV!$B:B,$A35,CSV!$G:$G,"y"))/$D35</f>
        <v>0.47368421052631576</v>
      </c>
      <c r="AD35" s="8">
        <f>COUNTIFS(CSV!$A:A,$A35,CSV!$G:$G,"y")/$B35</f>
        <v>0.4</v>
      </c>
      <c r="AE35" s="16">
        <f>COUNTIFS(CSV!$B:B,$A35,CSV!$G:$G,"y")/$C35</f>
        <v>0.55555555555555558</v>
      </c>
    </row>
    <row r="36" spans="1:31" x14ac:dyDescent="0.3">
      <c r="A36" s="4" t="s">
        <v>98</v>
      </c>
      <c r="B36" s="9">
        <f>COUNTIF(CSV!A:A,A36)</f>
        <v>10</v>
      </c>
      <c r="C36" s="4">
        <f>COUNTIF(CSV!B:B,A36)</f>
        <v>10</v>
      </c>
      <c r="D36" s="4">
        <f t="shared" si="1"/>
        <v>20</v>
      </c>
      <c r="E36" s="11">
        <f>(COUNTIFS(CSV!$A:$A,$A36,CSV!$F:$F,"&gt;0.5") + COUNTIFS(CSV!$B:$B,$A36,CSV!$F:$F,"&gt;0.5"))/$D36</f>
        <v>0.9</v>
      </c>
      <c r="F36" s="8">
        <f>COUNTIFS(CSV!$A:$A,$A36,CSV!$F:$F,"&gt;0.5")/$B36</f>
        <v>0.8</v>
      </c>
      <c r="G36" s="8">
        <f>COUNTIFS(CSV!$B:$B,$A36,CSV!$F:$F,"&gt;0.5")/$C36</f>
        <v>1</v>
      </c>
      <c r="H36" s="11">
        <f>(COUNTIFS(CSV!$A:$A,$A36,CSV!$F:$F,"&gt;1.5") + COUNTIFS(CSV!$B:$B,$A36,CSV!$F:$F,"&gt;1.5"))/$D36</f>
        <v>0.7</v>
      </c>
      <c r="I36" s="8">
        <f>COUNTIFS(CSV!$A:$A,$A36,CSV!$F:$F,"&gt;1.5")/$B36</f>
        <v>0.7</v>
      </c>
      <c r="J36" s="8">
        <f>COUNTIFS(CSV!$B:$B,$A36,CSV!$F:$F,"&gt;1.5")/$C36</f>
        <v>0.7</v>
      </c>
      <c r="K36" s="11">
        <f>(COUNTIFS(CSV!$A:$A,$A36,CSV!$F:$F,"&gt;2.5") + COUNTIFS(CSV!$B:$B,$A36,CSV!$F:$F,"&gt;2.5"))/$D36</f>
        <v>0.45</v>
      </c>
      <c r="L36" s="8">
        <f>COUNTIFS(CSV!$A:$A,$A36,CSV!$F:$F,"&gt;2.5")/$B36</f>
        <v>0.3</v>
      </c>
      <c r="M36" s="8">
        <f>COUNTIFS(CSV!$B:$B,$A36,CSV!$F:$F,"&gt;2.5")/$C36</f>
        <v>0.6</v>
      </c>
      <c r="N36" s="11">
        <f>(COUNTIFS(CSV!$A:$A,$A36,CSV!$F:$F,"&gt;3.5") + COUNTIFS(CSV!$B:$B,$A36,CSV!$F:$F,"&gt;3.5"))/$D36</f>
        <v>0.1</v>
      </c>
      <c r="O36" s="8">
        <f>COUNTIFS(CSV!$A:$A,$A36,CSV!$F:$F,"&gt;3.5")/$B36</f>
        <v>0.1</v>
      </c>
      <c r="P36" s="8">
        <f>COUNTIFS(CSV!$B:$B,$A36,CSV!$F:$F,"&gt;3.5")/$C36</f>
        <v>0.1</v>
      </c>
      <c r="Q36" s="11">
        <f>(COUNTIFS(CSV!$A:$A,$A36,CSV!$D:$D,"&gt;0.5")  + COUNTIFS(CSV!$B:$B,$A36,CSV!$E:$E,"&gt;0.5"))/$D36</f>
        <v>0.6</v>
      </c>
      <c r="R36" s="8">
        <f>COUNTIFS(CSV!$A:$A,$A36,CSV!$D:$D,"&gt;0.5")/$B36</f>
        <v>0.6</v>
      </c>
      <c r="S36" s="8">
        <f>COUNTIFS(CSV!$B:$B,$A36,CSV!$E:$E,"&gt;0.5")/$C36</f>
        <v>0.6</v>
      </c>
      <c r="T36" s="11">
        <f>(COUNTIFS(CSV!$A:$A,$A36,CSV!$D:$D,"&gt;1.5")  + COUNTIFS(CSV!$B:$B,$A36,CSV!$E:$E,"&gt;1.5"))/$D36</f>
        <v>0.3</v>
      </c>
      <c r="U36" s="8">
        <f>COUNTIFS(CSV!$A:$A,$A36,CSV!$D:$D,"&gt;1.5")/$B36</f>
        <v>0.3</v>
      </c>
      <c r="V36" s="8">
        <f>COUNTIFS(CSV!$B:$B,$A36,CSV!$E:$E,"&gt;1.5")/$C36</f>
        <v>0.3</v>
      </c>
      <c r="W36" s="11">
        <f>(COUNTIFS(CSV!$A:$A,$A36,CSV!$E:E,"&gt;0.5") +COUNTIFS(CSV!$B:$B,$A36,CSV!$D:$D,"&gt;0.5"))/$D36</f>
        <v>0.7</v>
      </c>
      <c r="X36" s="8">
        <f>COUNTIFS(CSV!$A:$A,$A36,CSV!$E:$E,"&gt;0.5")/$B36</f>
        <v>0.6</v>
      </c>
      <c r="Y36" s="8">
        <f>COUNTIFS(CSV!$B:$B,$A36,CSV!$D:$D,"&gt;0.5")/$C36</f>
        <v>0.8</v>
      </c>
      <c r="Z36" s="11">
        <f>(COUNTIFS(CSV!$A:$A,$A36,CSV!$E:$E,"&gt;1.5")  + COUNTIFS(CSV!$B:$B,$A36,CSV!$D:$D,"&gt;1.5"))/$D36</f>
        <v>0.4</v>
      </c>
      <c r="AA36" s="8">
        <f>COUNTIFS(CSV!$A:$A,$A36,CSV!$E:$E,"&gt;1.5")/$B36</f>
        <v>0.4</v>
      </c>
      <c r="AB36" s="8">
        <f>COUNTIFS(CSV!$B:$B,$A36,CSV!$D:$D,"&gt;1.5")/$C36</f>
        <v>0.4</v>
      </c>
      <c r="AC36" s="11">
        <f>(COUNTIFS(CSV!$A:A,$A36,CSV!$G:$G,"y") + COUNTIFS(CSV!$B:B,$A36,CSV!$G:$G,"y"))/$D36</f>
        <v>0.4</v>
      </c>
      <c r="AD36" s="8">
        <f>COUNTIFS(CSV!$A:A,$A36,CSV!$G:$G,"y")/$B36</f>
        <v>0.4</v>
      </c>
      <c r="AE36" s="16">
        <f>COUNTIFS(CSV!$B:B,$A36,CSV!$G:$G,"y")/$C36</f>
        <v>0.4</v>
      </c>
    </row>
    <row r="37" spans="1:31" x14ac:dyDescent="0.3">
      <c r="A37" s="4" t="s">
        <v>93</v>
      </c>
      <c r="B37" s="9">
        <f>COUNTIF(CSV!A:A,A37)</f>
        <v>10</v>
      </c>
      <c r="C37" s="4">
        <f>COUNTIF(CSV!B:B,A37)</f>
        <v>10</v>
      </c>
      <c r="D37" s="4">
        <f t="shared" si="1"/>
        <v>20</v>
      </c>
      <c r="E37" s="11">
        <f>(COUNTIFS(CSV!$A:$A,$A37,CSV!$F:$F,"&gt;0.5") + COUNTIFS(CSV!$B:$B,$A37,CSV!$F:$F,"&gt;0.5"))/$D37</f>
        <v>1</v>
      </c>
      <c r="F37" s="8">
        <f>COUNTIFS(CSV!$A:$A,$A37,CSV!$F:$F,"&gt;0.5")/$B37</f>
        <v>1</v>
      </c>
      <c r="G37" s="8">
        <f>COUNTIFS(CSV!$B:$B,$A37,CSV!$F:$F,"&gt;0.5")/$C37</f>
        <v>1</v>
      </c>
      <c r="H37" s="11">
        <f>(COUNTIFS(CSV!$A:$A,$A37,CSV!$F:$F,"&gt;1.5") + COUNTIFS(CSV!$B:$B,$A37,CSV!$F:$F,"&gt;1.5"))/$D37</f>
        <v>0.85</v>
      </c>
      <c r="I37" s="8">
        <f>COUNTIFS(CSV!$A:$A,$A37,CSV!$F:$F,"&gt;1.5")/$B37</f>
        <v>1</v>
      </c>
      <c r="J37" s="8">
        <f>COUNTIFS(CSV!$B:$B,$A37,CSV!$F:$F,"&gt;1.5")/$C37</f>
        <v>0.7</v>
      </c>
      <c r="K37" s="11">
        <f>(COUNTIFS(CSV!$A:$A,$A37,CSV!$F:$F,"&gt;2.5") + COUNTIFS(CSV!$B:$B,$A37,CSV!$F:$F,"&gt;2.5"))/$D37</f>
        <v>0.55000000000000004</v>
      </c>
      <c r="L37" s="8">
        <f>COUNTIFS(CSV!$A:$A,$A37,CSV!$F:$F,"&gt;2.5")/$B37</f>
        <v>0.9</v>
      </c>
      <c r="M37" s="8">
        <f>COUNTIFS(CSV!$B:$B,$A37,CSV!$F:$F,"&gt;2.5")/$C37</f>
        <v>0.2</v>
      </c>
      <c r="N37" s="11">
        <f>(COUNTIFS(CSV!$A:$A,$A37,CSV!$F:$F,"&gt;3.5") + COUNTIFS(CSV!$B:$B,$A37,CSV!$F:$F,"&gt;3.5"))/$D37</f>
        <v>0.5</v>
      </c>
      <c r="O37" s="8">
        <f>COUNTIFS(CSV!$A:$A,$A37,CSV!$F:$F,"&gt;3.5")/$B37</f>
        <v>0.9</v>
      </c>
      <c r="P37" s="8">
        <f>COUNTIFS(CSV!$B:$B,$A37,CSV!$F:$F,"&gt;3.5")/$C37</f>
        <v>0.1</v>
      </c>
      <c r="Q37" s="11">
        <f>(COUNTIFS(CSV!$A:$A,$A37,CSV!$D:$D,"&gt;0.5")  + COUNTIFS(CSV!$B:$B,$A37,CSV!$E:$E,"&gt;0.5"))/$D37</f>
        <v>0.8</v>
      </c>
      <c r="R37" s="8">
        <f>COUNTIFS(CSV!$A:$A,$A37,CSV!$D:$D,"&gt;0.5")/$B37</f>
        <v>0.9</v>
      </c>
      <c r="S37" s="8">
        <f>COUNTIFS(CSV!$B:$B,$A37,CSV!$E:$E,"&gt;0.5")/$C37</f>
        <v>0.7</v>
      </c>
      <c r="T37" s="11">
        <f>(COUNTIFS(CSV!$A:$A,$A37,CSV!$D:$D,"&gt;1.5")  + COUNTIFS(CSV!$B:$B,$A37,CSV!$E:$E,"&gt;1.5"))/$D37</f>
        <v>0.6</v>
      </c>
      <c r="U37" s="8">
        <f>COUNTIFS(CSV!$A:$A,$A37,CSV!$D:$D,"&gt;1.5")/$B37</f>
        <v>0.9</v>
      </c>
      <c r="V37" s="8">
        <f>COUNTIFS(CSV!$B:$B,$A37,CSV!$E:$E,"&gt;1.5")/$C37</f>
        <v>0.3</v>
      </c>
      <c r="W37" s="11">
        <f>(COUNTIFS(CSV!$A:$A,$A37,CSV!$E:E,"&gt;0.5") +COUNTIFS(CSV!$B:$B,$A37,CSV!$D:$D,"&gt;0.5"))/$D37</f>
        <v>0.8</v>
      </c>
      <c r="X37" s="8">
        <f>COUNTIFS(CSV!$A:$A,$A37,CSV!$E:$E,"&gt;0.5")/$B37</f>
        <v>0.9</v>
      </c>
      <c r="Y37" s="8">
        <f>COUNTIFS(CSV!$B:$B,$A37,CSV!$D:$D,"&gt;0.5")/$C37</f>
        <v>0.7</v>
      </c>
      <c r="Z37" s="11">
        <f>(COUNTIFS(CSV!$A:$A,$A37,CSV!$E:$E,"&gt;1.5")  + COUNTIFS(CSV!$B:$B,$A37,CSV!$D:$D,"&gt;1.5"))/$D37</f>
        <v>0.45</v>
      </c>
      <c r="AA37" s="8">
        <f>COUNTIFS(CSV!$A:$A,$A37,CSV!$E:$E,"&gt;1.5")/$B37</f>
        <v>0.6</v>
      </c>
      <c r="AB37" s="8">
        <f>COUNTIFS(CSV!$B:$B,$A37,CSV!$D:$D,"&gt;1.5")/$C37</f>
        <v>0.3</v>
      </c>
      <c r="AC37" s="11">
        <f>(COUNTIFS(CSV!$A:A,$A37,CSV!$G:$G,"y") + COUNTIFS(CSV!$B:B,$A37,CSV!$G:$G,"y"))/$D37</f>
        <v>0.6</v>
      </c>
      <c r="AD37" s="8">
        <f>COUNTIFS(CSV!$A:A,$A37,CSV!$G:$G,"y")/$B37</f>
        <v>0.8</v>
      </c>
      <c r="AE37" s="16">
        <f>COUNTIFS(CSV!$B:B,$A37,CSV!$G:$G,"y")/$C37</f>
        <v>0.4</v>
      </c>
    </row>
    <row r="38" spans="1:31" x14ac:dyDescent="0.3">
      <c r="A38" s="4" t="s">
        <v>91</v>
      </c>
      <c r="B38" s="9">
        <f>COUNTIF(CSV!A:A,A38)</f>
        <v>9</v>
      </c>
      <c r="C38" s="4">
        <f>COUNTIF(CSV!B:B,A38)</f>
        <v>10</v>
      </c>
      <c r="D38" s="4">
        <f t="shared" si="1"/>
        <v>19</v>
      </c>
      <c r="E38" s="11">
        <f>(COUNTIFS(CSV!$A:$A,$A38,CSV!$F:$F,"&gt;0.5") + COUNTIFS(CSV!$B:$B,$A38,CSV!$F:$F,"&gt;0.5"))/$D38</f>
        <v>0.89473684210526316</v>
      </c>
      <c r="F38" s="8">
        <f>COUNTIFS(CSV!$A:$A,$A38,CSV!$F:$F,"&gt;0.5")/$B38</f>
        <v>0.88888888888888884</v>
      </c>
      <c r="G38" s="8">
        <f>COUNTIFS(CSV!$B:$B,$A38,CSV!$F:$F,"&gt;0.5")/$C38</f>
        <v>0.9</v>
      </c>
      <c r="H38" s="11">
        <f>(COUNTIFS(CSV!$A:$A,$A38,CSV!$F:$F,"&gt;1.5") + COUNTIFS(CSV!$B:$B,$A38,CSV!$F:$F,"&gt;1.5"))/$D38</f>
        <v>0.73684210526315785</v>
      </c>
      <c r="I38" s="8">
        <f>COUNTIFS(CSV!$A:$A,$A38,CSV!$F:$F,"&gt;1.5")/$B38</f>
        <v>0.77777777777777779</v>
      </c>
      <c r="J38" s="8">
        <f>COUNTIFS(CSV!$B:$B,$A38,CSV!$F:$F,"&gt;1.5")/$C38</f>
        <v>0.7</v>
      </c>
      <c r="K38" s="11">
        <f>(COUNTIFS(CSV!$A:$A,$A38,CSV!$F:$F,"&gt;2.5") + COUNTIFS(CSV!$B:$B,$A38,CSV!$F:$F,"&gt;2.5"))/$D38</f>
        <v>0.52631578947368418</v>
      </c>
      <c r="L38" s="8">
        <f>COUNTIFS(CSV!$A:$A,$A38,CSV!$F:$F,"&gt;2.5")/$B38</f>
        <v>0.44444444444444442</v>
      </c>
      <c r="M38" s="8">
        <f>COUNTIFS(CSV!$B:$B,$A38,CSV!$F:$F,"&gt;2.5")/$C38</f>
        <v>0.6</v>
      </c>
      <c r="N38" s="11">
        <f>(COUNTIFS(CSV!$A:$A,$A38,CSV!$F:$F,"&gt;3.5") + COUNTIFS(CSV!$B:$B,$A38,CSV!$F:$F,"&gt;3.5"))/$D38</f>
        <v>0.36842105263157893</v>
      </c>
      <c r="O38" s="8">
        <f>COUNTIFS(CSV!$A:$A,$A38,CSV!$F:$F,"&gt;3.5")/$B38</f>
        <v>0.22222222222222221</v>
      </c>
      <c r="P38" s="8">
        <f>COUNTIFS(CSV!$B:$B,$A38,CSV!$F:$F,"&gt;3.5")/$C38</f>
        <v>0.5</v>
      </c>
      <c r="Q38" s="11">
        <f>(COUNTIFS(CSV!$A:$A,$A38,CSV!$D:$D,"&gt;0.5")  + COUNTIFS(CSV!$B:$B,$A38,CSV!$E:$E,"&gt;0.5"))/$D38</f>
        <v>0.78947368421052633</v>
      </c>
      <c r="R38" s="8">
        <f>COUNTIFS(CSV!$A:$A,$A38,CSV!$D:$D,"&gt;0.5")/$B38</f>
        <v>0.77777777777777779</v>
      </c>
      <c r="S38" s="8">
        <f>COUNTIFS(CSV!$B:$B,$A38,CSV!$E:$E,"&gt;0.5")/$C38</f>
        <v>0.8</v>
      </c>
      <c r="T38" s="11">
        <f>(COUNTIFS(CSV!$A:$A,$A38,CSV!$D:$D,"&gt;1.5")  + COUNTIFS(CSV!$B:$B,$A38,CSV!$E:$E,"&gt;1.5"))/$D38</f>
        <v>0.47368421052631576</v>
      </c>
      <c r="U38" s="8">
        <f>COUNTIFS(CSV!$A:$A,$A38,CSV!$D:$D,"&gt;1.5")/$B38</f>
        <v>0.55555555555555558</v>
      </c>
      <c r="V38" s="8">
        <f>COUNTIFS(CSV!$B:$B,$A38,CSV!$E:$E,"&gt;1.5")/$C38</f>
        <v>0.4</v>
      </c>
      <c r="W38" s="11">
        <f>(COUNTIFS(CSV!$A:$A,$A38,CSV!$E:E,"&gt;0.5") +COUNTIFS(CSV!$B:$B,$A38,CSV!$D:$D,"&gt;0.5"))/$D38</f>
        <v>0.63157894736842102</v>
      </c>
      <c r="X38" s="8">
        <f>COUNTIFS(CSV!$A:$A,$A38,CSV!$E:$E,"&gt;0.5")/$B38</f>
        <v>0.55555555555555558</v>
      </c>
      <c r="Y38" s="8">
        <f>COUNTIFS(CSV!$B:$B,$A38,CSV!$D:$D,"&gt;0.5")/$C38</f>
        <v>0.7</v>
      </c>
      <c r="Z38" s="11">
        <f>(COUNTIFS(CSV!$A:$A,$A38,CSV!$E:$E,"&gt;1.5")  + COUNTIFS(CSV!$B:$B,$A38,CSV!$D:$D,"&gt;1.5"))/$D38</f>
        <v>0.31578947368421051</v>
      </c>
      <c r="AA38" s="8">
        <f>COUNTIFS(CSV!$A:$A,$A38,CSV!$E:$E,"&gt;1.5")/$B38</f>
        <v>0.1111111111111111</v>
      </c>
      <c r="AB38" s="8">
        <f>COUNTIFS(CSV!$B:$B,$A38,CSV!$D:$D,"&gt;1.5")/$C38</f>
        <v>0.5</v>
      </c>
      <c r="AC38" s="11">
        <f>(COUNTIFS(CSV!$A:A,$A38,CSV!$G:$G,"y") + COUNTIFS(CSV!$B:B,$A38,CSV!$G:$G,"y"))/$D38</f>
        <v>0.52631578947368418</v>
      </c>
      <c r="AD38" s="8">
        <f>COUNTIFS(CSV!$A:A,$A38,CSV!$G:$G,"y")/$B38</f>
        <v>0.44444444444444442</v>
      </c>
      <c r="AE38" s="16">
        <f>COUNTIFS(CSV!$B:B,$A38,CSV!$G:$G,"y")/$C38</f>
        <v>0.6</v>
      </c>
    </row>
    <row r="39" spans="1:31" x14ac:dyDescent="0.3">
      <c r="A39" s="4" t="s">
        <v>97</v>
      </c>
      <c r="B39" s="9">
        <f>COUNTIF(CSV!A:A,A39)</f>
        <v>10</v>
      </c>
      <c r="C39" s="4">
        <f>COUNTIF(CSV!B:B,A39)</f>
        <v>10</v>
      </c>
      <c r="D39" s="4">
        <f t="shared" si="1"/>
        <v>20</v>
      </c>
      <c r="E39" s="11">
        <f>(COUNTIFS(CSV!$A:$A,$A39,CSV!$F:$F,"&gt;0.5") + COUNTIFS(CSV!$B:$B,$A39,CSV!$F:$F,"&gt;0.5"))/$D39</f>
        <v>0.85</v>
      </c>
      <c r="F39" s="8">
        <f>COUNTIFS(CSV!$A:$A,$A39,CSV!$F:$F,"&gt;0.5")/$B39</f>
        <v>0.9</v>
      </c>
      <c r="G39" s="8">
        <f>COUNTIFS(CSV!$B:$B,$A39,CSV!$F:$F,"&gt;0.5")/$C39</f>
        <v>0.8</v>
      </c>
      <c r="H39" s="11">
        <f>(COUNTIFS(CSV!$A:$A,$A39,CSV!$F:$F,"&gt;1.5") + COUNTIFS(CSV!$B:$B,$A39,CSV!$F:$F,"&gt;1.5"))/$D39</f>
        <v>0.8</v>
      </c>
      <c r="I39" s="8">
        <f>COUNTIFS(CSV!$A:$A,$A39,CSV!$F:$F,"&gt;1.5")/$B39</f>
        <v>0.8</v>
      </c>
      <c r="J39" s="8">
        <f>COUNTIFS(CSV!$B:$B,$A39,CSV!$F:$F,"&gt;1.5")/$C39</f>
        <v>0.8</v>
      </c>
      <c r="K39" s="11">
        <f>(COUNTIFS(CSV!$A:$A,$A39,CSV!$F:$F,"&gt;2.5") + COUNTIFS(CSV!$B:$B,$A39,CSV!$F:$F,"&gt;2.5"))/$D39</f>
        <v>0.5</v>
      </c>
      <c r="L39" s="8">
        <f>COUNTIFS(CSV!$A:$A,$A39,CSV!$F:$F,"&gt;2.5")/$B39</f>
        <v>0.6</v>
      </c>
      <c r="M39" s="8">
        <f>COUNTIFS(CSV!$B:$B,$A39,CSV!$F:$F,"&gt;2.5")/$C39</f>
        <v>0.4</v>
      </c>
      <c r="N39" s="11">
        <f>(COUNTIFS(CSV!$A:$A,$A39,CSV!$F:$F,"&gt;3.5") + COUNTIFS(CSV!$B:$B,$A39,CSV!$F:$F,"&gt;3.5"))/$D39</f>
        <v>0.4</v>
      </c>
      <c r="O39" s="8">
        <f>COUNTIFS(CSV!$A:$A,$A39,CSV!$F:$F,"&gt;3.5")/$B39</f>
        <v>0.6</v>
      </c>
      <c r="P39" s="8">
        <f>COUNTIFS(CSV!$B:$B,$A39,CSV!$F:$F,"&gt;3.5")/$C39</f>
        <v>0.2</v>
      </c>
      <c r="Q39" s="11">
        <f>(COUNTIFS(CSV!$A:$A,$A39,CSV!$D:$D,"&gt;0.5")  + COUNTIFS(CSV!$B:$B,$A39,CSV!$E:$E,"&gt;0.5"))/$D39</f>
        <v>0.8</v>
      </c>
      <c r="R39" s="8">
        <f>COUNTIFS(CSV!$A:$A,$A39,CSV!$D:$D,"&gt;0.5")/$B39</f>
        <v>0.9</v>
      </c>
      <c r="S39" s="8">
        <f>COUNTIFS(CSV!$B:$B,$A39,CSV!$E:$E,"&gt;0.5")/$C39</f>
        <v>0.7</v>
      </c>
      <c r="T39" s="11">
        <f>(COUNTIFS(CSV!$A:$A,$A39,CSV!$D:$D,"&gt;1.5")  + COUNTIFS(CSV!$B:$B,$A39,CSV!$E:$E,"&gt;1.5"))/$D39</f>
        <v>0.45</v>
      </c>
      <c r="U39" s="8">
        <f>COUNTIFS(CSV!$A:$A,$A39,CSV!$D:$D,"&gt;1.5")/$B39</f>
        <v>0.5</v>
      </c>
      <c r="V39" s="8">
        <f>COUNTIFS(CSV!$B:$B,$A39,CSV!$E:$E,"&gt;1.5")/$C39</f>
        <v>0.4</v>
      </c>
      <c r="W39" s="11">
        <f>(COUNTIFS(CSV!$A:$A,$A39,CSV!$E:E,"&gt;0.5") +COUNTIFS(CSV!$B:$B,$A39,CSV!$D:$D,"&gt;0.5"))/$D39</f>
        <v>0.65</v>
      </c>
      <c r="X39" s="8">
        <f>COUNTIFS(CSV!$A:$A,$A39,CSV!$E:$E,"&gt;0.5")/$B39</f>
        <v>0.8</v>
      </c>
      <c r="Y39" s="8">
        <f>COUNTIFS(CSV!$B:$B,$A39,CSV!$D:$D,"&gt;0.5")/$C39</f>
        <v>0.5</v>
      </c>
      <c r="Z39" s="11">
        <f>(COUNTIFS(CSV!$A:$A,$A39,CSV!$E:$E,"&gt;1.5")  + COUNTIFS(CSV!$B:$B,$A39,CSV!$D:$D,"&gt;1.5"))/$D39</f>
        <v>0.5</v>
      </c>
      <c r="AA39" s="8">
        <f>COUNTIFS(CSV!$A:$A,$A39,CSV!$E:$E,"&gt;1.5")/$B39</f>
        <v>0.5</v>
      </c>
      <c r="AB39" s="8">
        <f>COUNTIFS(CSV!$B:$B,$A39,CSV!$D:$D,"&gt;1.5")/$C39</f>
        <v>0.5</v>
      </c>
      <c r="AC39" s="11">
        <f>(COUNTIFS(CSV!$A:A,$A39,CSV!$G:$G,"y") + COUNTIFS(CSV!$B:B,$A39,CSV!$G:$G,"y"))/$D39</f>
        <v>0.6</v>
      </c>
      <c r="AD39" s="8">
        <f>COUNTIFS(CSV!$A:A,$A39,CSV!$G:$G,"y")/$B39</f>
        <v>0.8</v>
      </c>
      <c r="AE39" s="16">
        <f>COUNTIFS(CSV!$B:B,$A39,CSV!$G:$G,"y")/$C39</f>
        <v>0.4</v>
      </c>
    </row>
    <row r="40" spans="1:31" x14ac:dyDescent="0.3">
      <c r="A40" s="4" t="s">
        <v>101</v>
      </c>
      <c r="B40" s="9">
        <f>COUNTIF(CSV!A:A,A40)</f>
        <v>9</v>
      </c>
      <c r="C40" s="4">
        <f>COUNTIF(CSV!B:B,A40)</f>
        <v>10</v>
      </c>
      <c r="D40" s="4">
        <f t="shared" si="1"/>
        <v>19</v>
      </c>
      <c r="E40" s="11">
        <f>(COUNTIFS(CSV!$A:$A,$A40,CSV!$F:$F,"&gt;0.5") + COUNTIFS(CSV!$B:$B,$A40,CSV!$F:$F,"&gt;0.5"))/$D40</f>
        <v>0.89473684210526316</v>
      </c>
      <c r="F40" s="8">
        <f>COUNTIFS(CSV!$A:$A,$A40,CSV!$F:$F,"&gt;0.5")/$B40</f>
        <v>0.77777777777777779</v>
      </c>
      <c r="G40" s="8">
        <f>COUNTIFS(CSV!$B:$B,$A40,CSV!$F:$F,"&gt;0.5")/$C40</f>
        <v>1</v>
      </c>
      <c r="H40" s="11">
        <f>(COUNTIFS(CSV!$A:$A,$A40,CSV!$F:$F,"&gt;1.5") + COUNTIFS(CSV!$B:$B,$A40,CSV!$F:$F,"&gt;1.5"))/$D40</f>
        <v>0.68421052631578949</v>
      </c>
      <c r="I40" s="8">
        <f>COUNTIFS(CSV!$A:$A,$A40,CSV!$F:$F,"&gt;1.5")/$B40</f>
        <v>0.66666666666666663</v>
      </c>
      <c r="J40" s="8">
        <f>COUNTIFS(CSV!$B:$B,$A40,CSV!$F:$F,"&gt;1.5")/$C40</f>
        <v>0.7</v>
      </c>
      <c r="K40" s="11">
        <f>(COUNTIFS(CSV!$A:$A,$A40,CSV!$F:$F,"&gt;2.5") + COUNTIFS(CSV!$B:$B,$A40,CSV!$F:$F,"&gt;2.5"))/$D40</f>
        <v>0.42105263157894735</v>
      </c>
      <c r="L40" s="8">
        <f>COUNTIFS(CSV!$A:$A,$A40,CSV!$F:$F,"&gt;2.5")/$B40</f>
        <v>0.44444444444444442</v>
      </c>
      <c r="M40" s="8">
        <f>COUNTIFS(CSV!$B:$B,$A40,CSV!$F:$F,"&gt;2.5")/$C40</f>
        <v>0.4</v>
      </c>
      <c r="N40" s="11">
        <f>(COUNTIFS(CSV!$A:$A,$A40,CSV!$F:$F,"&gt;3.5") + COUNTIFS(CSV!$B:$B,$A40,CSV!$F:$F,"&gt;3.5"))/$D40</f>
        <v>0.15789473684210525</v>
      </c>
      <c r="O40" s="8">
        <f>COUNTIFS(CSV!$A:$A,$A40,CSV!$F:$F,"&gt;3.5")/$B40</f>
        <v>0.22222222222222221</v>
      </c>
      <c r="P40" s="8">
        <f>COUNTIFS(CSV!$B:$B,$A40,CSV!$F:$F,"&gt;3.5")/$C40</f>
        <v>0.1</v>
      </c>
      <c r="Q40" s="11">
        <f>(COUNTIFS(CSV!$A:$A,$A40,CSV!$D:$D,"&gt;0.5")  + COUNTIFS(CSV!$B:$B,$A40,CSV!$E:$E,"&gt;0.5"))/$D40</f>
        <v>0.57894736842105265</v>
      </c>
      <c r="R40" s="8">
        <f>COUNTIFS(CSV!$A:$A,$A40,CSV!$D:$D,"&gt;0.5")/$B40</f>
        <v>0.55555555555555558</v>
      </c>
      <c r="S40" s="8">
        <f>COUNTIFS(CSV!$B:$B,$A40,CSV!$E:$E,"&gt;0.5")/$C40</f>
        <v>0.6</v>
      </c>
      <c r="T40" s="11">
        <f>(COUNTIFS(CSV!$A:$A,$A40,CSV!$D:$D,"&gt;1.5")  + COUNTIFS(CSV!$B:$B,$A40,CSV!$E:$E,"&gt;1.5"))/$D40</f>
        <v>0.21052631578947367</v>
      </c>
      <c r="U40" s="8">
        <f>COUNTIFS(CSV!$A:$A,$A40,CSV!$D:$D,"&gt;1.5")/$B40</f>
        <v>0.33333333333333331</v>
      </c>
      <c r="V40" s="8">
        <f>COUNTIFS(CSV!$B:$B,$A40,CSV!$E:$E,"&gt;1.5")/$C40</f>
        <v>0.1</v>
      </c>
      <c r="W40" s="11">
        <f>(COUNTIFS(CSV!$A:$A,$A40,CSV!$E:E,"&gt;0.5") +COUNTIFS(CSV!$B:$B,$A40,CSV!$D:$D,"&gt;0.5"))/$D40</f>
        <v>0.68421052631578949</v>
      </c>
      <c r="X40" s="8">
        <f>COUNTIFS(CSV!$A:$A,$A40,CSV!$E:$E,"&gt;0.5")/$B40</f>
        <v>0.55555555555555558</v>
      </c>
      <c r="Y40" s="8">
        <f>COUNTIFS(CSV!$B:$B,$A40,CSV!$D:$D,"&gt;0.5")/$C40</f>
        <v>0.8</v>
      </c>
      <c r="Z40" s="11">
        <f>(COUNTIFS(CSV!$A:$A,$A40,CSV!$E:$E,"&gt;1.5")  + COUNTIFS(CSV!$B:$B,$A40,CSV!$D:$D,"&gt;1.5"))/$D40</f>
        <v>0.52631578947368418</v>
      </c>
      <c r="AA40" s="8">
        <f>COUNTIFS(CSV!$A:$A,$A40,CSV!$E:$E,"&gt;1.5")/$B40</f>
        <v>0.55555555555555558</v>
      </c>
      <c r="AB40" s="8">
        <f>COUNTIFS(CSV!$B:$B,$A40,CSV!$D:$D,"&gt;1.5")/$C40</f>
        <v>0.5</v>
      </c>
      <c r="AC40" s="11">
        <f>(COUNTIFS(CSV!$A:A,$A40,CSV!$G:$G,"y") + COUNTIFS(CSV!$B:B,$A40,CSV!$G:$G,"y"))/$D40</f>
        <v>0.36842105263157893</v>
      </c>
      <c r="AD40" s="8">
        <f>COUNTIFS(CSV!$A:A,$A40,CSV!$G:$G,"y")/$B40</f>
        <v>0.33333333333333331</v>
      </c>
      <c r="AE40" s="16">
        <f>COUNTIFS(CSV!$B:B,$A40,CSV!$G:$G,"y")/$C40</f>
        <v>0.4</v>
      </c>
    </row>
    <row r="41" spans="1:31" x14ac:dyDescent="0.3">
      <c r="A41" s="4" t="s">
        <v>94</v>
      </c>
      <c r="B41" s="9">
        <f>COUNTIF(CSV!A:A,A41)</f>
        <v>9</v>
      </c>
      <c r="C41" s="4">
        <f>COUNTIF(CSV!B:B,A41)</f>
        <v>11</v>
      </c>
      <c r="D41" s="4">
        <f t="shared" si="1"/>
        <v>20</v>
      </c>
      <c r="E41" s="11">
        <f>(COUNTIFS(CSV!$A:$A,$A41,CSV!$F:$F,"&gt;0.5") + COUNTIFS(CSV!$B:$B,$A41,CSV!$F:$F,"&gt;0.5"))/$D41</f>
        <v>0.85</v>
      </c>
      <c r="F41" s="8">
        <f>COUNTIFS(CSV!$A:$A,$A41,CSV!$F:$F,"&gt;0.5")/$B41</f>
        <v>1</v>
      </c>
      <c r="G41" s="8">
        <f>COUNTIFS(CSV!$B:$B,$A41,CSV!$F:$F,"&gt;0.5")/$C41</f>
        <v>0.72727272727272729</v>
      </c>
      <c r="H41" s="11">
        <f>(COUNTIFS(CSV!$A:$A,$A41,CSV!$F:$F,"&gt;1.5") + COUNTIFS(CSV!$B:$B,$A41,CSV!$F:$F,"&gt;1.5"))/$D41</f>
        <v>0.65</v>
      </c>
      <c r="I41" s="8">
        <f>COUNTIFS(CSV!$A:$A,$A41,CSV!$F:$F,"&gt;1.5")/$B41</f>
        <v>0.66666666666666663</v>
      </c>
      <c r="J41" s="8">
        <f>COUNTIFS(CSV!$B:$B,$A41,CSV!$F:$F,"&gt;1.5")/$C41</f>
        <v>0.63636363636363635</v>
      </c>
      <c r="K41" s="11">
        <f>(COUNTIFS(CSV!$A:$A,$A41,CSV!$F:$F,"&gt;2.5") + COUNTIFS(CSV!$B:$B,$A41,CSV!$F:$F,"&gt;2.5"))/$D41</f>
        <v>0.45</v>
      </c>
      <c r="L41" s="8">
        <f>COUNTIFS(CSV!$A:$A,$A41,CSV!$F:$F,"&gt;2.5")/$B41</f>
        <v>0.55555555555555558</v>
      </c>
      <c r="M41" s="8">
        <f>COUNTIFS(CSV!$B:$B,$A41,CSV!$F:$F,"&gt;2.5")/$C41</f>
        <v>0.36363636363636365</v>
      </c>
      <c r="N41" s="11">
        <f>(COUNTIFS(CSV!$A:$A,$A41,CSV!$F:$F,"&gt;3.5") + COUNTIFS(CSV!$B:$B,$A41,CSV!$F:$F,"&gt;3.5"))/$D41</f>
        <v>0.3</v>
      </c>
      <c r="O41" s="8">
        <f>COUNTIFS(CSV!$A:$A,$A41,CSV!$F:$F,"&gt;3.5")/$B41</f>
        <v>0.22222222222222221</v>
      </c>
      <c r="P41" s="8">
        <f>COUNTIFS(CSV!$B:$B,$A41,CSV!$F:$F,"&gt;3.5")/$C41</f>
        <v>0.36363636363636365</v>
      </c>
      <c r="Q41" s="11">
        <f>(COUNTIFS(CSV!$A:$A,$A41,CSV!$D:$D,"&gt;0.5")  + COUNTIFS(CSV!$B:$B,$A41,CSV!$E:$E,"&gt;0.5"))/$D41</f>
        <v>0.75</v>
      </c>
      <c r="R41" s="8">
        <f>COUNTIFS(CSV!$A:$A,$A41,CSV!$D:$D,"&gt;0.5")/$B41</f>
        <v>0.77777777777777779</v>
      </c>
      <c r="S41" s="8">
        <f>COUNTIFS(CSV!$B:$B,$A41,CSV!$E:$E,"&gt;0.5")/$C41</f>
        <v>0.72727272727272729</v>
      </c>
      <c r="T41" s="11">
        <f>(COUNTIFS(CSV!$A:$A,$A41,CSV!$D:$D,"&gt;1.5")  + COUNTIFS(CSV!$B:$B,$A41,CSV!$E:$E,"&gt;1.5"))/$D41</f>
        <v>0.35</v>
      </c>
      <c r="U41" s="8">
        <f>COUNTIFS(CSV!$A:$A,$A41,CSV!$D:$D,"&gt;1.5")/$B41</f>
        <v>0.33333333333333331</v>
      </c>
      <c r="V41" s="8">
        <f>COUNTIFS(CSV!$B:$B,$A41,CSV!$E:$E,"&gt;1.5")/$C41</f>
        <v>0.36363636363636365</v>
      </c>
      <c r="W41" s="11">
        <f>(COUNTIFS(CSV!$A:$A,$A41,CSV!$E:E,"&gt;0.5") +COUNTIFS(CSV!$B:$B,$A41,CSV!$D:$D,"&gt;0.5"))/$D41</f>
        <v>0.7</v>
      </c>
      <c r="X41" s="8">
        <f>COUNTIFS(CSV!$A:$A,$A41,CSV!$E:$E,"&gt;0.5")/$B41</f>
        <v>0.77777777777777779</v>
      </c>
      <c r="Y41" s="8">
        <f>COUNTIFS(CSV!$B:$B,$A41,CSV!$D:$D,"&gt;0.5")/$C41</f>
        <v>0.63636363636363635</v>
      </c>
      <c r="Z41" s="11">
        <f>(COUNTIFS(CSV!$A:$A,$A41,CSV!$E:$E,"&gt;1.5")  + COUNTIFS(CSV!$B:$B,$A41,CSV!$D:$D,"&gt;1.5"))/$D41</f>
        <v>0.3</v>
      </c>
      <c r="AA41" s="8">
        <f>COUNTIFS(CSV!$A:$A,$A41,CSV!$E:$E,"&gt;1.5")/$B41</f>
        <v>0.33333333333333331</v>
      </c>
      <c r="AB41" s="8">
        <f>COUNTIFS(CSV!$B:$B,$A41,CSV!$D:$D,"&gt;1.5")/$C41</f>
        <v>0.27272727272727271</v>
      </c>
      <c r="AC41" s="11">
        <f>(COUNTIFS(CSV!$A:A,$A41,CSV!$G:$G,"y") + COUNTIFS(CSV!$B:B,$A41,CSV!$G:$G,"y"))/$D41</f>
        <v>0.6</v>
      </c>
      <c r="AD41" s="8">
        <f>COUNTIFS(CSV!$A:A,$A41,CSV!$G:$G,"y")/$B41</f>
        <v>0.55555555555555558</v>
      </c>
      <c r="AE41" s="16">
        <f>COUNTIFS(CSV!$B:B,$A41,CSV!$G:$G,"y")/$C41</f>
        <v>0.63636363636363635</v>
      </c>
    </row>
    <row r="42" spans="1:31" x14ac:dyDescent="0.3">
      <c r="A42" s="4" t="s">
        <v>103</v>
      </c>
      <c r="B42" s="9">
        <f>COUNTIF(CSV!A:A,A42)</f>
        <v>11</v>
      </c>
      <c r="C42" s="4">
        <f>COUNTIF(CSV!B:B,A42)</f>
        <v>9</v>
      </c>
      <c r="D42" s="4">
        <f t="shared" si="1"/>
        <v>20</v>
      </c>
      <c r="E42" s="11">
        <f>(COUNTIFS(CSV!$A:$A,$A42,CSV!$F:$F,"&gt;0.5") + COUNTIFS(CSV!$B:$B,$A42,CSV!$F:$F,"&gt;0.5"))/$D42</f>
        <v>0.9</v>
      </c>
      <c r="F42" s="8">
        <f>COUNTIFS(CSV!$A:$A,$A42,CSV!$F:$F,"&gt;0.5")/$B42</f>
        <v>1</v>
      </c>
      <c r="G42" s="8">
        <f>COUNTIFS(CSV!$B:$B,$A42,CSV!$F:$F,"&gt;0.5")/$C42</f>
        <v>0.77777777777777779</v>
      </c>
      <c r="H42" s="11">
        <f>(COUNTIFS(CSV!$A:$A,$A42,CSV!$F:$F,"&gt;1.5") + COUNTIFS(CSV!$B:$B,$A42,CSV!$F:$F,"&gt;1.5"))/$D42</f>
        <v>0.65</v>
      </c>
      <c r="I42" s="8">
        <f>COUNTIFS(CSV!$A:$A,$A42,CSV!$F:$F,"&gt;1.5")/$B42</f>
        <v>0.72727272727272729</v>
      </c>
      <c r="J42" s="8">
        <f>COUNTIFS(CSV!$B:$B,$A42,CSV!$F:$F,"&gt;1.5")/$C42</f>
        <v>0.55555555555555558</v>
      </c>
      <c r="K42" s="11">
        <f>(COUNTIFS(CSV!$A:$A,$A42,CSV!$F:$F,"&gt;2.5") + COUNTIFS(CSV!$B:$B,$A42,CSV!$F:$F,"&gt;2.5"))/$D42</f>
        <v>0.4</v>
      </c>
      <c r="L42" s="8">
        <f>COUNTIFS(CSV!$A:$A,$A42,CSV!$F:$F,"&gt;2.5")/$B42</f>
        <v>0.36363636363636365</v>
      </c>
      <c r="M42" s="8">
        <f>COUNTIFS(CSV!$B:$B,$A42,CSV!$F:$F,"&gt;2.5")/$C42</f>
        <v>0.44444444444444442</v>
      </c>
      <c r="N42" s="11">
        <f>(COUNTIFS(CSV!$A:$A,$A42,CSV!$F:$F,"&gt;3.5") + COUNTIFS(CSV!$B:$B,$A42,CSV!$F:$F,"&gt;3.5"))/$D42</f>
        <v>0.15</v>
      </c>
      <c r="O42" s="8">
        <f>COUNTIFS(CSV!$A:$A,$A42,CSV!$F:$F,"&gt;3.5")/$B42</f>
        <v>9.0909090909090912E-2</v>
      </c>
      <c r="P42" s="8">
        <f>COUNTIFS(CSV!$B:$B,$A42,CSV!$F:$F,"&gt;3.5")/$C42</f>
        <v>0.22222222222222221</v>
      </c>
      <c r="Q42" s="11">
        <f>(COUNTIFS(CSV!$A:$A,$A42,CSV!$D:$D,"&gt;0.5")  + COUNTIFS(CSV!$B:$B,$A42,CSV!$E:$E,"&gt;0.5"))/$D42</f>
        <v>0.65</v>
      </c>
      <c r="R42" s="8">
        <f>COUNTIFS(CSV!$A:$A,$A42,CSV!$D:$D,"&gt;0.5")/$B42</f>
        <v>0.72727272727272729</v>
      </c>
      <c r="S42" s="8">
        <f>COUNTIFS(CSV!$B:$B,$A42,CSV!$E:$E,"&gt;0.5")/$C42</f>
        <v>0.55555555555555558</v>
      </c>
      <c r="T42" s="11">
        <f>(COUNTIFS(CSV!$A:$A,$A42,CSV!$D:$D,"&gt;1.5")  + COUNTIFS(CSV!$B:$B,$A42,CSV!$E:$E,"&gt;1.5"))/$D42</f>
        <v>0.2</v>
      </c>
      <c r="U42" s="8">
        <f>COUNTIFS(CSV!$A:$A,$A42,CSV!$D:$D,"&gt;1.5")/$B42</f>
        <v>9.0909090909090912E-2</v>
      </c>
      <c r="V42" s="8">
        <f>COUNTIFS(CSV!$B:$B,$A42,CSV!$E:$E,"&gt;1.5")/$C42</f>
        <v>0.33333333333333331</v>
      </c>
      <c r="W42" s="11">
        <f>(COUNTIFS(CSV!$A:$A,$A42,CSV!$E:E,"&gt;0.5") +COUNTIFS(CSV!$B:$B,$A42,CSV!$D:$D,"&gt;0.5"))/$D42</f>
        <v>0.7</v>
      </c>
      <c r="X42" s="8">
        <f>COUNTIFS(CSV!$A:$A,$A42,CSV!$E:$E,"&gt;0.5")/$B42</f>
        <v>0.72727272727272729</v>
      </c>
      <c r="Y42" s="8">
        <f>COUNTIFS(CSV!$B:$B,$A42,CSV!$D:$D,"&gt;0.5")/$C42</f>
        <v>0.66666666666666663</v>
      </c>
      <c r="Z42" s="11">
        <f>(COUNTIFS(CSV!$A:$A,$A42,CSV!$E:$E,"&gt;1.5")  + COUNTIFS(CSV!$B:$B,$A42,CSV!$D:$D,"&gt;1.5"))/$D42</f>
        <v>0.45</v>
      </c>
      <c r="AA42" s="8">
        <f>COUNTIFS(CSV!$A:$A,$A42,CSV!$E:$E,"&gt;1.5")/$B42</f>
        <v>0.45454545454545453</v>
      </c>
      <c r="AB42" s="8">
        <f>COUNTIFS(CSV!$B:$B,$A42,CSV!$D:$D,"&gt;1.5")/$C42</f>
        <v>0.44444444444444442</v>
      </c>
      <c r="AC42" s="11">
        <f>(COUNTIFS(CSV!$A:A,$A42,CSV!$G:$G,"y") + COUNTIFS(CSV!$B:B,$A42,CSV!$G:$G,"y"))/$D42</f>
        <v>0.45</v>
      </c>
      <c r="AD42" s="8">
        <f>COUNTIFS(CSV!$A:A,$A42,CSV!$G:$G,"y")/$B42</f>
        <v>0.45454545454545453</v>
      </c>
      <c r="AE42" s="16">
        <f>COUNTIFS(CSV!$B:B,$A42,CSV!$G:$G,"y")/$C42</f>
        <v>0.44444444444444442</v>
      </c>
    </row>
    <row r="43" spans="1:31" x14ac:dyDescent="0.3">
      <c r="A43" s="4" t="s">
        <v>163</v>
      </c>
      <c r="B43" s="9">
        <f>COUNTIF(CSV!A:A,A43)</f>
        <v>9</v>
      </c>
      <c r="C43" s="4">
        <f>COUNTIF(CSV!B:B,A43)</f>
        <v>9</v>
      </c>
      <c r="D43" s="4">
        <f t="shared" ref="D43:D60" si="2">B43+C43</f>
        <v>18</v>
      </c>
      <c r="E43" s="11">
        <f>(COUNTIFS(CSV!$A:$A,$A43,CSV!$F:$F,"&gt;0.5") + COUNTIFS(CSV!$B:$B,$A43,CSV!$F:$F,"&gt;0.5"))/$D43</f>
        <v>0.94444444444444442</v>
      </c>
      <c r="F43" s="8">
        <f>COUNTIFS(CSV!$A:$A,$A43,CSV!$F:$F,"&gt;0.5")/$B43</f>
        <v>0.88888888888888884</v>
      </c>
      <c r="G43" s="8">
        <f>COUNTIFS(CSV!$B:$B,$A43,CSV!$F:$F,"&gt;0.5")/$C43</f>
        <v>1</v>
      </c>
      <c r="H43" s="11">
        <f>(COUNTIFS(CSV!$A:$A,$A43,CSV!$F:$F,"&gt;1.5") + COUNTIFS(CSV!$B:$B,$A43,CSV!$F:$F,"&gt;1.5"))/$D43</f>
        <v>0.83333333333333337</v>
      </c>
      <c r="I43" s="8">
        <f>COUNTIFS(CSV!$A:$A,$A43,CSV!$F:$F,"&gt;1.5")/$B43</f>
        <v>0.66666666666666663</v>
      </c>
      <c r="J43" s="8">
        <f>COUNTIFS(CSV!$B:$B,$A43,CSV!$F:$F,"&gt;1.5")/$C43</f>
        <v>1</v>
      </c>
      <c r="K43" s="11">
        <f>(COUNTIFS(CSV!$A:$A,$A43,CSV!$F:$F,"&gt;2.5") + COUNTIFS(CSV!$B:$B,$A43,CSV!$F:$F,"&gt;2.5"))/$D43</f>
        <v>0.61111111111111116</v>
      </c>
      <c r="L43" s="8">
        <f>COUNTIFS(CSV!$A:$A,$A43,CSV!$F:$F,"&gt;2.5")/$B43</f>
        <v>0.55555555555555558</v>
      </c>
      <c r="M43" s="8">
        <f>COUNTIFS(CSV!$B:$B,$A43,CSV!$F:$F,"&gt;2.5")/$C43</f>
        <v>0.66666666666666663</v>
      </c>
      <c r="N43" s="11">
        <f>(COUNTIFS(CSV!$A:$A,$A43,CSV!$F:$F,"&gt;3.5") + COUNTIFS(CSV!$B:$B,$A43,CSV!$F:$F,"&gt;3.5"))/$D43</f>
        <v>0.44444444444444442</v>
      </c>
      <c r="O43" s="8">
        <f>COUNTIFS(CSV!$A:$A,$A43,CSV!$F:$F,"&gt;3.5")/$B43</f>
        <v>0.44444444444444442</v>
      </c>
      <c r="P43" s="8">
        <f>COUNTIFS(CSV!$B:$B,$A43,CSV!$F:$F,"&gt;3.5")/$C43</f>
        <v>0.44444444444444442</v>
      </c>
      <c r="Q43" s="11">
        <f>(COUNTIFS(CSV!$A:$A,$A43,CSV!$D:$D,"&gt;0.5")  + COUNTIFS(CSV!$B:$B,$A43,CSV!$E:$E,"&gt;0.5"))/$D43</f>
        <v>0.72222222222222221</v>
      </c>
      <c r="R43" s="8">
        <f>COUNTIFS(CSV!$A:$A,$A43,CSV!$D:$D,"&gt;0.5")/$B43</f>
        <v>0.66666666666666663</v>
      </c>
      <c r="S43" s="8">
        <f>COUNTIFS(CSV!$B:$B,$A43,CSV!$E:$E,"&gt;0.5")/$C43</f>
        <v>0.77777777777777779</v>
      </c>
      <c r="T43" s="11">
        <f>(COUNTIFS(CSV!$A:$A,$A43,CSV!$D:$D,"&gt;1.5")  + COUNTIFS(CSV!$B:$B,$A43,CSV!$E:$E,"&gt;1.5"))/$D43</f>
        <v>0.3888888888888889</v>
      </c>
      <c r="U43" s="8">
        <f>COUNTIFS(CSV!$A:$A,$A43,CSV!$D:$D,"&gt;1.5")/$B43</f>
        <v>0.33333333333333331</v>
      </c>
      <c r="V43" s="8">
        <f>COUNTIFS(CSV!$B:$B,$A43,CSV!$E:$E,"&gt;1.5")/$C43</f>
        <v>0.44444444444444442</v>
      </c>
      <c r="W43" s="11">
        <f>(COUNTIFS(CSV!$A:$A,$A43,CSV!$E:E,"&gt;0.5") +COUNTIFS(CSV!$B:$B,$A43,CSV!$D:$D,"&gt;0.5"))/$D43</f>
        <v>0.83333333333333337</v>
      </c>
      <c r="X43" s="8">
        <f>COUNTIFS(CSV!$A:$A,$A43,CSV!$E:$E,"&gt;0.5")/$B43</f>
        <v>0.77777777777777779</v>
      </c>
      <c r="Y43" s="8">
        <f>COUNTIFS(CSV!$B:$B,$A43,CSV!$D:$D,"&gt;0.5")/$C43</f>
        <v>0.88888888888888884</v>
      </c>
      <c r="Z43" s="11">
        <f>(COUNTIFS(CSV!$A:$A,$A43,CSV!$E:$E,"&gt;1.5")  + COUNTIFS(CSV!$B:$B,$A43,CSV!$D:$D,"&gt;1.5"))/$D43</f>
        <v>0.55555555555555558</v>
      </c>
      <c r="AA43" s="8">
        <f>COUNTIFS(CSV!$A:$A,$A43,CSV!$E:$E,"&gt;1.5")/$B43</f>
        <v>0.44444444444444442</v>
      </c>
      <c r="AB43" s="8">
        <f>COUNTIFS(CSV!$B:$B,$A43,CSV!$D:$D,"&gt;1.5")/$C43</f>
        <v>0.66666666666666663</v>
      </c>
      <c r="AC43" s="11">
        <f>(COUNTIFS(CSV!$A:A,$A43,CSV!$G:$G,"y") + COUNTIFS(CSV!$B:B,$A43,CSV!$G:$G,"y"))/$D43</f>
        <v>0.61111111111111116</v>
      </c>
      <c r="AD43" s="8">
        <f>COUNTIFS(CSV!$A:A,$A43,CSV!$G:$G,"y")/$B43</f>
        <v>0.55555555555555558</v>
      </c>
      <c r="AE43" s="16">
        <f>COUNTIFS(CSV!$B:B,$A43,CSV!$G:$G,"y")/$C43</f>
        <v>0.66666666666666663</v>
      </c>
    </row>
    <row r="44" spans="1:31" x14ac:dyDescent="0.3">
      <c r="A44" s="4" t="s">
        <v>139</v>
      </c>
      <c r="B44" s="9">
        <f>COUNTIF(CSV!A:A,A44)</f>
        <v>8</v>
      </c>
      <c r="C44" s="4">
        <f>COUNTIF(CSV!B:B,A44)</f>
        <v>9</v>
      </c>
      <c r="D44" s="4">
        <f t="shared" si="2"/>
        <v>17</v>
      </c>
      <c r="E44" s="11">
        <f>(COUNTIFS(CSV!$A:$A,$A44,CSV!$F:$F,"&gt;0.5") + COUNTIFS(CSV!$B:$B,$A44,CSV!$F:$F,"&gt;0.5"))/$D44</f>
        <v>1</v>
      </c>
      <c r="F44" s="8">
        <f>COUNTIFS(CSV!$A:$A,$A44,CSV!$F:$F,"&gt;0.5")/$B44</f>
        <v>1</v>
      </c>
      <c r="G44" s="8">
        <f>COUNTIFS(CSV!$B:$B,$A44,CSV!$F:$F,"&gt;0.5")/$C44</f>
        <v>1</v>
      </c>
      <c r="H44" s="11">
        <f>(COUNTIFS(CSV!$A:$A,$A44,CSV!$F:$F,"&gt;1.5") + COUNTIFS(CSV!$B:$B,$A44,CSV!$F:$F,"&gt;1.5"))/$D44</f>
        <v>0.94117647058823528</v>
      </c>
      <c r="I44" s="8">
        <f>COUNTIFS(CSV!$A:$A,$A44,CSV!$F:$F,"&gt;1.5")/$B44</f>
        <v>1</v>
      </c>
      <c r="J44" s="8">
        <f>COUNTIFS(CSV!$B:$B,$A44,CSV!$F:$F,"&gt;1.5")/$C44</f>
        <v>0.88888888888888884</v>
      </c>
      <c r="K44" s="11">
        <f>(COUNTIFS(CSV!$A:$A,$A44,CSV!$F:$F,"&gt;2.5") + COUNTIFS(CSV!$B:$B,$A44,CSV!$F:$F,"&gt;2.5"))/$D44</f>
        <v>0.76470588235294112</v>
      </c>
      <c r="L44" s="8">
        <f>COUNTIFS(CSV!$A:$A,$A44,CSV!$F:$F,"&gt;2.5")/$B44</f>
        <v>0.75</v>
      </c>
      <c r="M44" s="8">
        <f>COUNTIFS(CSV!$B:$B,$A44,CSV!$F:$F,"&gt;2.5")/$C44</f>
        <v>0.77777777777777779</v>
      </c>
      <c r="N44" s="11">
        <f>(COUNTIFS(CSV!$A:$A,$A44,CSV!$F:$F,"&gt;3.5") + COUNTIFS(CSV!$B:$B,$A44,CSV!$F:$F,"&gt;3.5"))/$D44</f>
        <v>0.52941176470588236</v>
      </c>
      <c r="O44" s="8">
        <f>COUNTIFS(CSV!$A:$A,$A44,CSV!$F:$F,"&gt;3.5")/$B44</f>
        <v>0.5</v>
      </c>
      <c r="P44" s="8">
        <f>COUNTIFS(CSV!$B:$B,$A44,CSV!$F:$F,"&gt;3.5")/$C44</f>
        <v>0.55555555555555558</v>
      </c>
      <c r="Q44" s="11">
        <f>(COUNTIFS(CSV!$A:$A,$A44,CSV!$D:$D,"&gt;0.5")  + COUNTIFS(CSV!$B:$B,$A44,CSV!$E:$E,"&gt;0.5"))/$D44</f>
        <v>0.94117647058823528</v>
      </c>
      <c r="R44" s="8">
        <f>COUNTIFS(CSV!$A:$A,$A44,CSV!$D:$D,"&gt;0.5")/$B44</f>
        <v>1</v>
      </c>
      <c r="S44" s="8">
        <f>COUNTIFS(CSV!$B:$B,$A44,CSV!$E:$E,"&gt;0.5")/$C44</f>
        <v>0.88888888888888884</v>
      </c>
      <c r="T44" s="11">
        <f>(COUNTIFS(CSV!$A:$A,$A44,CSV!$D:$D,"&gt;1.5")  + COUNTIFS(CSV!$B:$B,$A44,CSV!$E:$E,"&gt;1.5"))/$D44</f>
        <v>0.82352941176470584</v>
      </c>
      <c r="U44" s="8">
        <f>COUNTIFS(CSV!$A:$A,$A44,CSV!$D:$D,"&gt;1.5")/$B44</f>
        <v>0.875</v>
      </c>
      <c r="V44" s="8">
        <f>COUNTIFS(CSV!$B:$B,$A44,CSV!$E:$E,"&gt;1.5")/$C44</f>
        <v>0.77777777777777779</v>
      </c>
      <c r="W44" s="11">
        <f>(COUNTIFS(CSV!$A:$A,$A44,CSV!$E:E,"&gt;0.5") +COUNTIFS(CSV!$B:$B,$A44,CSV!$D:$D,"&gt;0.5"))/$D44</f>
        <v>0.35294117647058826</v>
      </c>
      <c r="X44" s="8">
        <f>COUNTIFS(CSV!$A:$A,$A44,CSV!$E:$E,"&gt;0.5")/$B44</f>
        <v>0.25</v>
      </c>
      <c r="Y44" s="8">
        <f>COUNTIFS(CSV!$B:$B,$A44,CSV!$D:$D,"&gt;0.5")/$C44</f>
        <v>0.44444444444444442</v>
      </c>
      <c r="Z44" s="11">
        <f>(COUNTIFS(CSV!$A:$A,$A44,CSV!$E:$E,"&gt;1.5")  + COUNTIFS(CSV!$B:$B,$A44,CSV!$D:$D,"&gt;1.5"))/$D44</f>
        <v>5.8823529411764705E-2</v>
      </c>
      <c r="AA44" s="8">
        <f>COUNTIFS(CSV!$A:$A,$A44,CSV!$E:$E,"&gt;1.5")/$B44</f>
        <v>0</v>
      </c>
      <c r="AB44" s="8">
        <f>COUNTIFS(CSV!$B:$B,$A44,CSV!$D:$D,"&gt;1.5")/$C44</f>
        <v>0.1111111111111111</v>
      </c>
      <c r="AC44" s="11">
        <f>(COUNTIFS(CSV!$A:A,$A44,CSV!$G:$G,"y") + COUNTIFS(CSV!$B:B,$A44,CSV!$G:$G,"y"))/$D44</f>
        <v>0.29411764705882354</v>
      </c>
      <c r="AD44" s="8">
        <f>COUNTIFS(CSV!$A:A,$A44,CSV!$G:$G,"y")/$B44</f>
        <v>0.25</v>
      </c>
      <c r="AE44" s="16">
        <f>COUNTIFS(CSV!$B:B,$A44,CSV!$G:$G,"y")/$C44</f>
        <v>0.33333333333333331</v>
      </c>
    </row>
    <row r="45" spans="1:31" x14ac:dyDescent="0.3">
      <c r="A45" s="4" t="s">
        <v>159</v>
      </c>
      <c r="B45" s="9">
        <f>COUNTIF(CSV!A:A,A45)</f>
        <v>9</v>
      </c>
      <c r="C45" s="4">
        <f>COUNTIF(CSV!B:B,A45)</f>
        <v>9</v>
      </c>
      <c r="D45" s="4">
        <f t="shared" si="2"/>
        <v>18</v>
      </c>
      <c r="E45" s="11">
        <f>(COUNTIFS(CSV!$A:$A,$A45,CSV!$F:$F,"&gt;0.5") + COUNTIFS(CSV!$B:$B,$A45,CSV!$F:$F,"&gt;0.5"))/$D45</f>
        <v>0.94444444444444442</v>
      </c>
      <c r="F45" s="8">
        <f>COUNTIFS(CSV!$A:$A,$A45,CSV!$F:$F,"&gt;0.5")/$B45</f>
        <v>0.88888888888888884</v>
      </c>
      <c r="G45" s="8">
        <f>COUNTIFS(CSV!$B:$B,$A45,CSV!$F:$F,"&gt;0.5")/$C45</f>
        <v>1</v>
      </c>
      <c r="H45" s="11">
        <f>(COUNTIFS(CSV!$A:$A,$A45,CSV!$F:$F,"&gt;1.5") + COUNTIFS(CSV!$B:$B,$A45,CSV!$F:$F,"&gt;1.5"))/$D45</f>
        <v>0.83333333333333337</v>
      </c>
      <c r="I45" s="8">
        <f>COUNTIFS(CSV!$A:$A,$A45,CSV!$F:$F,"&gt;1.5")/$B45</f>
        <v>0.77777777777777779</v>
      </c>
      <c r="J45" s="8">
        <f>COUNTIFS(CSV!$B:$B,$A45,CSV!$F:$F,"&gt;1.5")/$C45</f>
        <v>0.88888888888888884</v>
      </c>
      <c r="K45" s="11">
        <f>(COUNTIFS(CSV!$A:$A,$A45,CSV!$F:$F,"&gt;2.5") + COUNTIFS(CSV!$B:$B,$A45,CSV!$F:$F,"&gt;2.5"))/$D45</f>
        <v>0.72222222222222221</v>
      </c>
      <c r="L45" s="8">
        <f>COUNTIFS(CSV!$A:$A,$A45,CSV!$F:$F,"&gt;2.5")/$B45</f>
        <v>0.55555555555555558</v>
      </c>
      <c r="M45" s="8">
        <f>COUNTIFS(CSV!$B:$B,$A45,CSV!$F:$F,"&gt;2.5")/$C45</f>
        <v>0.88888888888888884</v>
      </c>
      <c r="N45" s="11">
        <f>(COUNTIFS(CSV!$A:$A,$A45,CSV!$F:$F,"&gt;3.5") + COUNTIFS(CSV!$B:$B,$A45,CSV!$F:$F,"&gt;3.5"))/$D45</f>
        <v>0.5</v>
      </c>
      <c r="O45" s="8">
        <f>COUNTIFS(CSV!$A:$A,$A45,CSV!$F:$F,"&gt;3.5")/$B45</f>
        <v>0.33333333333333331</v>
      </c>
      <c r="P45" s="8">
        <f>COUNTIFS(CSV!$B:$B,$A45,CSV!$F:$F,"&gt;3.5")/$C45</f>
        <v>0.66666666666666663</v>
      </c>
      <c r="Q45" s="11">
        <f>(COUNTIFS(CSV!$A:$A,$A45,CSV!$D:$D,"&gt;0.5")  + COUNTIFS(CSV!$B:$B,$A45,CSV!$E:$E,"&gt;0.5"))/$D45</f>
        <v>0.83333333333333337</v>
      </c>
      <c r="R45" s="8">
        <f>COUNTIFS(CSV!$A:$A,$A45,CSV!$D:$D,"&gt;0.5")/$B45</f>
        <v>0.77777777777777779</v>
      </c>
      <c r="S45" s="8">
        <f>COUNTIFS(CSV!$B:$B,$A45,CSV!$E:$E,"&gt;0.5")/$C45</f>
        <v>0.88888888888888884</v>
      </c>
      <c r="T45" s="11">
        <f>(COUNTIFS(CSV!$A:$A,$A45,CSV!$D:$D,"&gt;1.5")  + COUNTIFS(CSV!$B:$B,$A45,CSV!$E:$E,"&gt;1.5"))/$D45</f>
        <v>0.55555555555555558</v>
      </c>
      <c r="U45" s="8">
        <f>COUNTIFS(CSV!$A:$A,$A45,CSV!$D:$D,"&gt;1.5")/$B45</f>
        <v>0.55555555555555558</v>
      </c>
      <c r="V45" s="8">
        <f>COUNTIFS(CSV!$B:$B,$A45,CSV!$E:$E,"&gt;1.5")/$C45</f>
        <v>0.55555555555555558</v>
      </c>
      <c r="W45" s="11">
        <f>(COUNTIFS(CSV!$A:$A,$A45,CSV!$E:E,"&gt;0.5") +COUNTIFS(CSV!$B:$B,$A45,CSV!$D:$D,"&gt;0.5"))/$D45</f>
        <v>0.66666666666666663</v>
      </c>
      <c r="X45" s="8">
        <f>COUNTIFS(CSV!$A:$A,$A45,CSV!$E:$E,"&gt;0.5")/$B45</f>
        <v>0.55555555555555558</v>
      </c>
      <c r="Y45" s="8">
        <f>COUNTIFS(CSV!$B:$B,$A45,CSV!$D:$D,"&gt;0.5")/$C45</f>
        <v>0.77777777777777779</v>
      </c>
      <c r="Z45" s="11">
        <f>(COUNTIFS(CSV!$A:$A,$A45,CSV!$E:$E,"&gt;1.5")  + COUNTIFS(CSV!$B:$B,$A45,CSV!$D:$D,"&gt;1.5"))/$D45</f>
        <v>0.44444444444444442</v>
      </c>
      <c r="AA45" s="8">
        <f>COUNTIFS(CSV!$A:$A,$A45,CSV!$E:$E,"&gt;1.5")/$B45</f>
        <v>0.33333333333333331</v>
      </c>
      <c r="AB45" s="8">
        <f>COUNTIFS(CSV!$B:$B,$A45,CSV!$D:$D,"&gt;1.5")/$C45</f>
        <v>0.55555555555555558</v>
      </c>
      <c r="AC45" s="11">
        <f>(COUNTIFS(CSV!$A:A,$A45,CSV!$G:$G,"y") + COUNTIFS(CSV!$B:B,$A45,CSV!$G:$G,"y"))/$D45</f>
        <v>0.55555555555555558</v>
      </c>
      <c r="AD45" s="8">
        <f>COUNTIFS(CSV!$A:A,$A45,CSV!$G:$G,"y")/$B45</f>
        <v>0.44444444444444442</v>
      </c>
      <c r="AE45" s="16">
        <f>COUNTIFS(CSV!$B:B,$A45,CSV!$G:$G,"y")/$C45</f>
        <v>0.66666666666666663</v>
      </c>
    </row>
    <row r="46" spans="1:31" x14ac:dyDescent="0.3">
      <c r="A46" s="4" t="s">
        <v>169</v>
      </c>
      <c r="B46" s="9">
        <f>COUNTIF(CSV!A:A,A46)</f>
        <v>9</v>
      </c>
      <c r="C46" s="4">
        <f>COUNTIF(CSV!B:B,A46)</f>
        <v>8</v>
      </c>
      <c r="D46" s="4">
        <f t="shared" si="2"/>
        <v>17</v>
      </c>
      <c r="E46" s="11">
        <f>(COUNTIFS(CSV!$A:$A,$A46,CSV!$F:$F,"&gt;0.5") + COUNTIFS(CSV!$B:$B,$A46,CSV!$F:$F,"&gt;0.5"))/$D46</f>
        <v>0.94117647058823528</v>
      </c>
      <c r="F46" s="8">
        <f>COUNTIFS(CSV!$A:$A,$A46,CSV!$F:$F,"&gt;0.5")/$B46</f>
        <v>1</v>
      </c>
      <c r="G46" s="8">
        <f>COUNTIFS(CSV!$B:$B,$A46,CSV!$F:$F,"&gt;0.5")/$C46</f>
        <v>0.875</v>
      </c>
      <c r="H46" s="11">
        <f>(COUNTIFS(CSV!$A:$A,$A46,CSV!$F:$F,"&gt;1.5") + COUNTIFS(CSV!$B:$B,$A46,CSV!$F:$F,"&gt;1.5"))/$D46</f>
        <v>0.82352941176470584</v>
      </c>
      <c r="I46" s="8">
        <f>COUNTIFS(CSV!$A:$A,$A46,CSV!$F:$F,"&gt;1.5")/$B46</f>
        <v>0.88888888888888884</v>
      </c>
      <c r="J46" s="8">
        <f>COUNTIFS(CSV!$B:$B,$A46,CSV!$F:$F,"&gt;1.5")/$C46</f>
        <v>0.75</v>
      </c>
      <c r="K46" s="11">
        <f>(COUNTIFS(CSV!$A:$A,$A46,CSV!$F:$F,"&gt;2.5") + COUNTIFS(CSV!$B:$B,$A46,CSV!$F:$F,"&gt;2.5"))/$D46</f>
        <v>0.6470588235294118</v>
      </c>
      <c r="L46" s="8">
        <f>COUNTIFS(CSV!$A:$A,$A46,CSV!$F:$F,"&gt;2.5")/$B46</f>
        <v>0.66666666666666663</v>
      </c>
      <c r="M46" s="8">
        <f>COUNTIFS(CSV!$B:$B,$A46,CSV!$F:$F,"&gt;2.5")/$C46</f>
        <v>0.625</v>
      </c>
      <c r="N46" s="11">
        <f>(COUNTIFS(CSV!$A:$A,$A46,CSV!$F:$F,"&gt;3.5") + COUNTIFS(CSV!$B:$B,$A46,CSV!$F:$F,"&gt;3.5"))/$D46</f>
        <v>0.47058823529411764</v>
      </c>
      <c r="O46" s="8">
        <f>COUNTIFS(CSV!$A:$A,$A46,CSV!$F:$F,"&gt;3.5")/$B46</f>
        <v>0.44444444444444442</v>
      </c>
      <c r="P46" s="8">
        <f>COUNTIFS(CSV!$B:$B,$A46,CSV!$F:$F,"&gt;3.5")/$C46</f>
        <v>0.5</v>
      </c>
      <c r="Q46" s="11">
        <f>(COUNTIFS(CSV!$A:$A,$A46,CSV!$D:$D,"&gt;0.5")  + COUNTIFS(CSV!$B:$B,$A46,CSV!$E:$E,"&gt;0.5"))/$D46</f>
        <v>0.47058823529411764</v>
      </c>
      <c r="R46" s="8">
        <f>COUNTIFS(CSV!$A:$A,$A46,CSV!$D:$D,"&gt;0.5")/$B46</f>
        <v>0.66666666666666663</v>
      </c>
      <c r="S46" s="8">
        <f>COUNTIFS(CSV!$B:$B,$A46,CSV!$E:$E,"&gt;0.5")/$C46</f>
        <v>0.25</v>
      </c>
      <c r="T46" s="11">
        <f>(COUNTIFS(CSV!$A:$A,$A46,CSV!$D:$D,"&gt;1.5")  + COUNTIFS(CSV!$B:$B,$A46,CSV!$E:$E,"&gt;1.5"))/$D46</f>
        <v>0.23529411764705882</v>
      </c>
      <c r="U46" s="8">
        <f>COUNTIFS(CSV!$A:$A,$A46,CSV!$D:$D,"&gt;1.5")/$B46</f>
        <v>0.44444444444444442</v>
      </c>
      <c r="V46" s="8">
        <f>COUNTIFS(CSV!$B:$B,$A46,CSV!$E:$E,"&gt;1.5")/$C46</f>
        <v>0</v>
      </c>
      <c r="W46" s="11">
        <f>(COUNTIFS(CSV!$A:$A,$A46,CSV!$E:E,"&gt;0.5") +COUNTIFS(CSV!$B:$B,$A46,CSV!$D:$D,"&gt;0.5"))/$D46</f>
        <v>0.88235294117647056</v>
      </c>
      <c r="X46" s="8">
        <f>COUNTIFS(CSV!$A:$A,$A46,CSV!$E:$E,"&gt;0.5")/$B46</f>
        <v>0.88888888888888884</v>
      </c>
      <c r="Y46" s="8">
        <f>COUNTIFS(CSV!$B:$B,$A46,CSV!$D:$D,"&gt;0.5")/$C46</f>
        <v>0.875</v>
      </c>
      <c r="Z46" s="11">
        <f>(COUNTIFS(CSV!$A:$A,$A46,CSV!$E:$E,"&gt;1.5")  + COUNTIFS(CSV!$B:$B,$A46,CSV!$D:$D,"&gt;1.5"))/$D46</f>
        <v>0.58823529411764708</v>
      </c>
      <c r="AA46" s="8">
        <f>COUNTIFS(CSV!$A:$A,$A46,CSV!$E:$E,"&gt;1.5")/$B46</f>
        <v>0.55555555555555558</v>
      </c>
      <c r="AB46" s="8">
        <f>COUNTIFS(CSV!$B:$B,$A46,CSV!$D:$D,"&gt;1.5")/$C46</f>
        <v>0.625</v>
      </c>
      <c r="AC46" s="11">
        <f>(COUNTIFS(CSV!$A:A,$A46,CSV!$G:$G,"y") + COUNTIFS(CSV!$B:B,$A46,CSV!$G:$G,"y"))/$D46</f>
        <v>0.41176470588235292</v>
      </c>
      <c r="AD46" s="8">
        <f>COUNTIFS(CSV!$A:A,$A46,CSV!$G:$G,"y")/$B46</f>
        <v>0.55555555555555558</v>
      </c>
      <c r="AE46" s="16">
        <f>COUNTIFS(CSV!$B:B,$A46,CSV!$G:$G,"y")/$C46</f>
        <v>0.25</v>
      </c>
    </row>
    <row r="47" spans="1:31" x14ac:dyDescent="0.3">
      <c r="A47" s="4" t="s">
        <v>165</v>
      </c>
      <c r="B47" s="9">
        <f>COUNTIF(CSV!A:A,A47)</f>
        <v>9</v>
      </c>
      <c r="C47" s="4">
        <f>COUNTIF(CSV!B:B,A47)</f>
        <v>8</v>
      </c>
      <c r="D47" s="4">
        <f t="shared" si="2"/>
        <v>17</v>
      </c>
      <c r="E47" s="11">
        <f>(COUNTIFS(CSV!$A:$A,$A47,CSV!$F:$F,"&gt;0.5") + COUNTIFS(CSV!$B:$B,$A47,CSV!$F:$F,"&gt;0.5"))/$D47</f>
        <v>1</v>
      </c>
      <c r="F47" s="8">
        <f>COUNTIFS(CSV!$A:$A,$A47,CSV!$F:$F,"&gt;0.5")/$B47</f>
        <v>1</v>
      </c>
      <c r="G47" s="8">
        <f>COUNTIFS(CSV!$B:$B,$A47,CSV!$F:$F,"&gt;0.5")/$C47</f>
        <v>1</v>
      </c>
      <c r="H47" s="11">
        <f>(COUNTIFS(CSV!$A:$A,$A47,CSV!$F:$F,"&gt;1.5") + COUNTIFS(CSV!$B:$B,$A47,CSV!$F:$F,"&gt;1.5"))/$D47</f>
        <v>0.94117647058823528</v>
      </c>
      <c r="I47" s="8">
        <f>COUNTIFS(CSV!$A:$A,$A47,CSV!$F:$F,"&gt;1.5")/$B47</f>
        <v>0.88888888888888884</v>
      </c>
      <c r="J47" s="8">
        <f>COUNTIFS(CSV!$B:$B,$A47,CSV!$F:$F,"&gt;1.5")/$C47</f>
        <v>1</v>
      </c>
      <c r="K47" s="11">
        <f>(COUNTIFS(CSV!$A:$A,$A47,CSV!$F:$F,"&gt;2.5") + COUNTIFS(CSV!$B:$B,$A47,CSV!$F:$F,"&gt;2.5"))/$D47</f>
        <v>0.58823529411764708</v>
      </c>
      <c r="L47" s="8">
        <f>COUNTIFS(CSV!$A:$A,$A47,CSV!$F:$F,"&gt;2.5")/$B47</f>
        <v>0.44444444444444442</v>
      </c>
      <c r="M47" s="8">
        <f>COUNTIFS(CSV!$B:$B,$A47,CSV!$F:$F,"&gt;2.5")/$C47</f>
        <v>0.75</v>
      </c>
      <c r="N47" s="11">
        <f>(COUNTIFS(CSV!$A:$A,$A47,CSV!$F:$F,"&gt;3.5") + COUNTIFS(CSV!$B:$B,$A47,CSV!$F:$F,"&gt;3.5"))/$D47</f>
        <v>0.29411764705882354</v>
      </c>
      <c r="O47" s="8">
        <f>COUNTIFS(CSV!$A:$A,$A47,CSV!$F:$F,"&gt;3.5")/$B47</f>
        <v>0.33333333333333331</v>
      </c>
      <c r="P47" s="8">
        <f>COUNTIFS(CSV!$B:$B,$A47,CSV!$F:$F,"&gt;3.5")/$C47</f>
        <v>0.25</v>
      </c>
      <c r="Q47" s="11">
        <f>(COUNTIFS(CSV!$A:$A,$A47,CSV!$D:$D,"&gt;0.5")  + COUNTIFS(CSV!$B:$B,$A47,CSV!$E:$E,"&gt;0.5"))/$D47</f>
        <v>0.76470588235294112</v>
      </c>
      <c r="R47" s="8">
        <f>COUNTIFS(CSV!$A:$A,$A47,CSV!$D:$D,"&gt;0.5")/$B47</f>
        <v>0.77777777777777779</v>
      </c>
      <c r="S47" s="8">
        <f>COUNTIFS(CSV!$B:$B,$A47,CSV!$E:$E,"&gt;0.5")/$C47</f>
        <v>0.75</v>
      </c>
      <c r="T47" s="11">
        <f>(COUNTIFS(CSV!$A:$A,$A47,CSV!$D:$D,"&gt;1.5")  + COUNTIFS(CSV!$B:$B,$A47,CSV!$E:$E,"&gt;1.5"))/$D47</f>
        <v>0.29411764705882354</v>
      </c>
      <c r="U47" s="8">
        <f>COUNTIFS(CSV!$A:$A,$A47,CSV!$D:$D,"&gt;1.5")/$B47</f>
        <v>0.22222222222222221</v>
      </c>
      <c r="V47" s="8">
        <f>COUNTIFS(CSV!$B:$B,$A47,CSV!$E:$E,"&gt;1.5")/$C47</f>
        <v>0.375</v>
      </c>
      <c r="W47" s="11">
        <f>(COUNTIFS(CSV!$A:$A,$A47,CSV!$E:E,"&gt;0.5") +COUNTIFS(CSV!$B:$B,$A47,CSV!$D:$D,"&gt;0.5"))/$D47</f>
        <v>0.94117647058823528</v>
      </c>
      <c r="X47" s="8">
        <f>COUNTIFS(CSV!$A:$A,$A47,CSV!$E:$E,"&gt;0.5")/$B47</f>
        <v>0.88888888888888884</v>
      </c>
      <c r="Y47" s="8">
        <f>COUNTIFS(CSV!$B:$B,$A47,CSV!$D:$D,"&gt;0.5")/$C47</f>
        <v>1</v>
      </c>
      <c r="Z47" s="11">
        <f>(COUNTIFS(CSV!$A:$A,$A47,CSV!$E:$E,"&gt;1.5")  + COUNTIFS(CSV!$B:$B,$A47,CSV!$D:$D,"&gt;1.5"))/$D47</f>
        <v>0.47058823529411764</v>
      </c>
      <c r="AA47" s="8">
        <f>COUNTIFS(CSV!$A:$A,$A47,CSV!$E:$E,"&gt;1.5")/$B47</f>
        <v>0.55555555555555558</v>
      </c>
      <c r="AB47" s="8">
        <f>COUNTIFS(CSV!$B:$B,$A47,CSV!$D:$D,"&gt;1.5")/$C47</f>
        <v>0.375</v>
      </c>
      <c r="AC47" s="11">
        <f>(COUNTIFS(CSV!$A:A,$A47,CSV!$G:$G,"y") + COUNTIFS(CSV!$B:B,$A47,CSV!$G:$G,"y"))/$D47</f>
        <v>0.70588235294117652</v>
      </c>
      <c r="AD47" s="8">
        <f>COUNTIFS(CSV!$A:A,$A47,CSV!$G:$G,"y")/$B47</f>
        <v>0.66666666666666663</v>
      </c>
      <c r="AE47" s="16">
        <f>COUNTIFS(CSV!$B:B,$A47,CSV!$G:$G,"y")/$C47</f>
        <v>0.75</v>
      </c>
    </row>
    <row r="48" spans="1:31" x14ac:dyDescent="0.3">
      <c r="A48" s="4" t="s">
        <v>170</v>
      </c>
      <c r="B48" s="9">
        <f>COUNTIF(CSV!A:A,A48)</f>
        <v>9</v>
      </c>
      <c r="C48" s="4">
        <f>COUNTIF(CSV!B:B,A48)</f>
        <v>9</v>
      </c>
      <c r="D48" s="4">
        <f t="shared" si="2"/>
        <v>18</v>
      </c>
      <c r="E48" s="11">
        <f>(COUNTIFS(CSV!$A:$A,$A48,CSV!$F:$F,"&gt;0.5") + COUNTIFS(CSV!$B:$B,$A48,CSV!$F:$F,"&gt;0.5"))/$D48</f>
        <v>1</v>
      </c>
      <c r="F48" s="8">
        <f>COUNTIFS(CSV!$A:$A,$A48,CSV!$F:$F,"&gt;0.5")/$B48</f>
        <v>1</v>
      </c>
      <c r="G48" s="8">
        <f>COUNTIFS(CSV!$B:$B,$A48,CSV!$F:$F,"&gt;0.5")/$C48</f>
        <v>1</v>
      </c>
      <c r="H48" s="11">
        <f>(COUNTIFS(CSV!$A:$A,$A48,CSV!$F:$F,"&gt;1.5") + COUNTIFS(CSV!$B:$B,$A48,CSV!$F:$F,"&gt;1.5"))/$D48</f>
        <v>0.94444444444444442</v>
      </c>
      <c r="I48" s="8">
        <f>COUNTIFS(CSV!$A:$A,$A48,CSV!$F:$F,"&gt;1.5")/$B48</f>
        <v>0.88888888888888884</v>
      </c>
      <c r="J48" s="8">
        <f>COUNTIFS(CSV!$B:$B,$A48,CSV!$F:$F,"&gt;1.5")/$C48</f>
        <v>1</v>
      </c>
      <c r="K48" s="11">
        <f>(COUNTIFS(CSV!$A:$A,$A48,CSV!$F:$F,"&gt;2.5") + COUNTIFS(CSV!$B:$B,$A48,CSV!$F:$F,"&gt;2.5"))/$D48</f>
        <v>0.72222222222222221</v>
      </c>
      <c r="L48" s="8">
        <f>COUNTIFS(CSV!$A:$A,$A48,CSV!$F:$F,"&gt;2.5")/$B48</f>
        <v>0.66666666666666663</v>
      </c>
      <c r="M48" s="8">
        <f>COUNTIFS(CSV!$B:$B,$A48,CSV!$F:$F,"&gt;2.5")/$C48</f>
        <v>0.77777777777777779</v>
      </c>
      <c r="N48" s="11">
        <f>(COUNTIFS(CSV!$A:$A,$A48,CSV!$F:$F,"&gt;3.5") + COUNTIFS(CSV!$B:$B,$A48,CSV!$F:$F,"&gt;3.5"))/$D48</f>
        <v>0.5</v>
      </c>
      <c r="O48" s="8">
        <f>COUNTIFS(CSV!$A:$A,$A48,CSV!$F:$F,"&gt;3.5")/$B48</f>
        <v>0.55555555555555558</v>
      </c>
      <c r="P48" s="8">
        <f>COUNTIFS(CSV!$B:$B,$A48,CSV!$F:$F,"&gt;3.5")/$C48</f>
        <v>0.44444444444444442</v>
      </c>
      <c r="Q48" s="11">
        <f>(COUNTIFS(CSV!$A:$A,$A48,CSV!$D:$D,"&gt;0.5")  + COUNTIFS(CSV!$B:$B,$A48,CSV!$E:$E,"&gt;0.5"))/$D48</f>
        <v>0.77777777777777779</v>
      </c>
      <c r="R48" s="8">
        <f>COUNTIFS(CSV!$A:$A,$A48,CSV!$D:$D,"&gt;0.5")/$B48</f>
        <v>0.88888888888888884</v>
      </c>
      <c r="S48" s="8">
        <f>COUNTIFS(CSV!$B:$B,$A48,CSV!$E:$E,"&gt;0.5")/$C48</f>
        <v>0.66666666666666663</v>
      </c>
      <c r="T48" s="11">
        <f>(COUNTIFS(CSV!$A:$A,$A48,CSV!$D:$D,"&gt;1.5")  + COUNTIFS(CSV!$B:$B,$A48,CSV!$E:$E,"&gt;1.5"))/$D48</f>
        <v>0.5</v>
      </c>
      <c r="U48" s="8">
        <f>COUNTIFS(CSV!$A:$A,$A48,CSV!$D:$D,"&gt;1.5")/$B48</f>
        <v>0.55555555555555558</v>
      </c>
      <c r="V48" s="8">
        <f>COUNTIFS(CSV!$B:$B,$A48,CSV!$E:$E,"&gt;1.5")/$C48</f>
        <v>0.44444444444444442</v>
      </c>
      <c r="W48" s="11">
        <f>(COUNTIFS(CSV!$A:$A,$A48,CSV!$E:E,"&gt;0.5") +COUNTIFS(CSV!$B:$B,$A48,CSV!$D:$D,"&gt;0.5"))/$D48</f>
        <v>0.83333333333333337</v>
      </c>
      <c r="X48" s="8">
        <f>COUNTIFS(CSV!$A:$A,$A48,CSV!$E:$E,"&gt;0.5")/$B48</f>
        <v>0.77777777777777779</v>
      </c>
      <c r="Y48" s="8">
        <f>COUNTIFS(CSV!$B:$B,$A48,CSV!$D:$D,"&gt;0.5")/$C48</f>
        <v>0.88888888888888884</v>
      </c>
      <c r="Z48" s="11">
        <f>(COUNTIFS(CSV!$A:$A,$A48,CSV!$E:$E,"&gt;1.5")  + COUNTIFS(CSV!$B:$B,$A48,CSV!$D:$D,"&gt;1.5"))/$D48</f>
        <v>0.72222222222222221</v>
      </c>
      <c r="AA48" s="8">
        <f>COUNTIFS(CSV!$A:$A,$A48,CSV!$E:$E,"&gt;1.5")/$B48</f>
        <v>0.66666666666666663</v>
      </c>
      <c r="AB48" s="8">
        <f>COUNTIFS(CSV!$B:$B,$A48,CSV!$D:$D,"&gt;1.5")/$C48</f>
        <v>0.77777777777777779</v>
      </c>
      <c r="AC48" s="11">
        <f>(COUNTIFS(CSV!$A:A,$A48,CSV!$G:$G,"y") + COUNTIFS(CSV!$B:B,$A48,CSV!$G:$G,"y"))/$D48</f>
        <v>0.61111111111111116</v>
      </c>
      <c r="AD48" s="8">
        <f>COUNTIFS(CSV!$A:A,$A48,CSV!$G:$G,"y")/$B48</f>
        <v>0.66666666666666663</v>
      </c>
      <c r="AE48" s="16">
        <f>COUNTIFS(CSV!$B:B,$A48,CSV!$G:$G,"y")/$C48</f>
        <v>0.55555555555555558</v>
      </c>
    </row>
    <row r="49" spans="1:31" x14ac:dyDescent="0.3">
      <c r="A49" s="4" t="s">
        <v>155</v>
      </c>
      <c r="B49" s="9">
        <f>COUNTIF(CSV!A:A,A49)</f>
        <v>9</v>
      </c>
      <c r="C49" s="4">
        <f>COUNTIF(CSV!B:B,A49)</f>
        <v>9</v>
      </c>
      <c r="D49" s="4">
        <f t="shared" si="2"/>
        <v>18</v>
      </c>
      <c r="E49" s="11">
        <f>(COUNTIFS(CSV!$A:$A,$A49,CSV!$F:$F,"&gt;0.5") + COUNTIFS(CSV!$B:$B,$A49,CSV!$F:$F,"&gt;0.5"))/$D49</f>
        <v>1</v>
      </c>
      <c r="F49" s="8">
        <f>COUNTIFS(CSV!$A:$A,$A49,CSV!$F:$F,"&gt;0.5")/$B49</f>
        <v>1</v>
      </c>
      <c r="G49" s="8">
        <f>COUNTIFS(CSV!$B:$B,$A49,CSV!$F:$F,"&gt;0.5")/$C49</f>
        <v>1</v>
      </c>
      <c r="H49" s="11">
        <f>(COUNTIFS(CSV!$A:$A,$A49,CSV!$F:$F,"&gt;1.5") + COUNTIFS(CSV!$B:$B,$A49,CSV!$F:$F,"&gt;1.5"))/$D49</f>
        <v>0.88888888888888884</v>
      </c>
      <c r="I49" s="8">
        <f>COUNTIFS(CSV!$A:$A,$A49,CSV!$F:$F,"&gt;1.5")/$B49</f>
        <v>0.77777777777777779</v>
      </c>
      <c r="J49" s="8">
        <f>COUNTIFS(CSV!$B:$B,$A49,CSV!$F:$F,"&gt;1.5")/$C49</f>
        <v>1</v>
      </c>
      <c r="K49" s="11">
        <f>(COUNTIFS(CSV!$A:$A,$A49,CSV!$F:$F,"&gt;2.5") + COUNTIFS(CSV!$B:$B,$A49,CSV!$F:$F,"&gt;2.5"))/$D49</f>
        <v>0.61111111111111116</v>
      </c>
      <c r="L49" s="8">
        <f>COUNTIFS(CSV!$A:$A,$A49,CSV!$F:$F,"&gt;2.5")/$B49</f>
        <v>0.66666666666666663</v>
      </c>
      <c r="M49" s="8">
        <f>COUNTIFS(CSV!$B:$B,$A49,CSV!$F:$F,"&gt;2.5")/$C49</f>
        <v>0.55555555555555558</v>
      </c>
      <c r="N49" s="11">
        <f>(COUNTIFS(CSV!$A:$A,$A49,CSV!$F:$F,"&gt;3.5") + COUNTIFS(CSV!$B:$B,$A49,CSV!$F:$F,"&gt;3.5"))/$D49</f>
        <v>0.33333333333333331</v>
      </c>
      <c r="O49" s="8">
        <f>COUNTIFS(CSV!$A:$A,$A49,CSV!$F:$F,"&gt;3.5")/$B49</f>
        <v>0.22222222222222221</v>
      </c>
      <c r="P49" s="8">
        <f>COUNTIFS(CSV!$B:$B,$A49,CSV!$F:$F,"&gt;3.5")/$C49</f>
        <v>0.44444444444444442</v>
      </c>
      <c r="Q49" s="11">
        <f>(COUNTIFS(CSV!$A:$A,$A49,CSV!$D:$D,"&gt;0.5")  + COUNTIFS(CSV!$B:$B,$A49,CSV!$E:$E,"&gt;0.5"))/$D49</f>
        <v>0.83333333333333337</v>
      </c>
      <c r="R49" s="8">
        <f>COUNTIFS(CSV!$A:$A,$A49,CSV!$D:$D,"&gt;0.5")/$B49</f>
        <v>0.88888888888888884</v>
      </c>
      <c r="S49" s="8">
        <f>COUNTIFS(CSV!$B:$B,$A49,CSV!$E:$E,"&gt;0.5")/$C49</f>
        <v>0.77777777777777779</v>
      </c>
      <c r="T49" s="11">
        <f>(COUNTIFS(CSV!$A:$A,$A49,CSV!$D:$D,"&gt;1.5")  + COUNTIFS(CSV!$B:$B,$A49,CSV!$E:$E,"&gt;1.5"))/$D49</f>
        <v>0.55555555555555558</v>
      </c>
      <c r="U49" s="8">
        <f>COUNTIFS(CSV!$A:$A,$A49,CSV!$D:$D,"&gt;1.5")/$B49</f>
        <v>0.66666666666666663</v>
      </c>
      <c r="V49" s="8">
        <f>COUNTIFS(CSV!$B:$B,$A49,CSV!$E:$E,"&gt;1.5")/$C49</f>
        <v>0.44444444444444442</v>
      </c>
      <c r="W49" s="11">
        <f>(COUNTIFS(CSV!$A:$A,$A49,CSV!$E:E,"&gt;0.5") +COUNTIFS(CSV!$B:$B,$A49,CSV!$D:$D,"&gt;0.5"))/$D49</f>
        <v>0.72222222222222221</v>
      </c>
      <c r="X49" s="8">
        <f>COUNTIFS(CSV!$A:$A,$A49,CSV!$E:$E,"&gt;0.5")/$B49</f>
        <v>0.55555555555555558</v>
      </c>
      <c r="Y49" s="8">
        <f>COUNTIFS(CSV!$B:$B,$A49,CSV!$D:$D,"&gt;0.5")/$C49</f>
        <v>0.88888888888888884</v>
      </c>
      <c r="Z49" s="11">
        <f>(COUNTIFS(CSV!$A:$A,$A49,CSV!$E:$E,"&gt;1.5")  + COUNTIFS(CSV!$B:$B,$A49,CSV!$D:$D,"&gt;1.5"))/$D49</f>
        <v>0.3888888888888889</v>
      </c>
      <c r="AA49" s="8">
        <f>COUNTIFS(CSV!$A:$A,$A49,CSV!$E:$E,"&gt;1.5")/$B49</f>
        <v>0.22222222222222221</v>
      </c>
      <c r="AB49" s="8">
        <f>COUNTIFS(CSV!$B:$B,$A49,CSV!$D:$D,"&gt;1.5")/$C49</f>
        <v>0.55555555555555558</v>
      </c>
      <c r="AC49" s="11">
        <f>(COUNTIFS(CSV!$A:A,$A49,CSV!$G:$G,"y") + COUNTIFS(CSV!$B:B,$A49,CSV!$G:$G,"y"))/$D49</f>
        <v>0.55555555555555558</v>
      </c>
      <c r="AD49" s="8">
        <f>COUNTIFS(CSV!$A:A,$A49,CSV!$G:$G,"y")/$B49</f>
        <v>0.44444444444444442</v>
      </c>
      <c r="AE49" s="16">
        <f>COUNTIFS(CSV!$B:B,$A49,CSV!$G:$G,"y")/$C49</f>
        <v>0.66666666666666663</v>
      </c>
    </row>
    <row r="50" spans="1:31" x14ac:dyDescent="0.3">
      <c r="A50" s="4" t="s">
        <v>161</v>
      </c>
      <c r="B50" s="9">
        <f>COUNTIF(CSV!A:A,A50)</f>
        <v>9</v>
      </c>
      <c r="C50" s="4">
        <f>COUNTIF(CSV!B:B,A50)</f>
        <v>8</v>
      </c>
      <c r="D50" s="4">
        <f t="shared" si="2"/>
        <v>17</v>
      </c>
      <c r="E50" s="11">
        <f>(COUNTIFS(CSV!$A:$A,$A50,CSV!$F:$F,"&gt;0.5") + COUNTIFS(CSV!$B:$B,$A50,CSV!$F:$F,"&gt;0.5"))/$D50</f>
        <v>0.94117647058823528</v>
      </c>
      <c r="F50" s="8">
        <f>COUNTIFS(CSV!$A:$A,$A50,CSV!$F:$F,"&gt;0.5")/$B50</f>
        <v>0.88888888888888884</v>
      </c>
      <c r="G50" s="8">
        <f>COUNTIFS(CSV!$B:$B,$A50,CSV!$F:$F,"&gt;0.5")/$C50</f>
        <v>1</v>
      </c>
      <c r="H50" s="11">
        <f>(COUNTIFS(CSV!$A:$A,$A50,CSV!$F:$F,"&gt;1.5") + COUNTIFS(CSV!$B:$B,$A50,CSV!$F:$F,"&gt;1.5"))/$D50</f>
        <v>0.94117647058823528</v>
      </c>
      <c r="I50" s="8">
        <f>COUNTIFS(CSV!$A:$A,$A50,CSV!$F:$F,"&gt;1.5")/$B50</f>
        <v>0.88888888888888884</v>
      </c>
      <c r="J50" s="8">
        <f>COUNTIFS(CSV!$B:$B,$A50,CSV!$F:$F,"&gt;1.5")/$C50</f>
        <v>1</v>
      </c>
      <c r="K50" s="11">
        <f>(COUNTIFS(CSV!$A:$A,$A50,CSV!$F:$F,"&gt;2.5") + COUNTIFS(CSV!$B:$B,$A50,CSV!$F:$F,"&gt;2.5"))/$D50</f>
        <v>0.70588235294117652</v>
      </c>
      <c r="L50" s="8">
        <f>COUNTIFS(CSV!$A:$A,$A50,CSV!$F:$F,"&gt;2.5")/$B50</f>
        <v>0.66666666666666663</v>
      </c>
      <c r="M50" s="8">
        <f>COUNTIFS(CSV!$B:$B,$A50,CSV!$F:$F,"&gt;2.5")/$C50</f>
        <v>0.75</v>
      </c>
      <c r="N50" s="11">
        <f>(COUNTIFS(CSV!$A:$A,$A50,CSV!$F:$F,"&gt;3.5") + COUNTIFS(CSV!$B:$B,$A50,CSV!$F:$F,"&gt;3.5"))/$D50</f>
        <v>0.41176470588235292</v>
      </c>
      <c r="O50" s="8">
        <f>COUNTIFS(CSV!$A:$A,$A50,CSV!$F:$F,"&gt;3.5")/$B50</f>
        <v>0.22222222222222221</v>
      </c>
      <c r="P50" s="8">
        <f>COUNTIFS(CSV!$B:$B,$A50,CSV!$F:$F,"&gt;3.5")/$C50</f>
        <v>0.625</v>
      </c>
      <c r="Q50" s="11">
        <f>(COUNTIFS(CSV!$A:$A,$A50,CSV!$D:$D,"&gt;0.5")  + COUNTIFS(CSV!$B:$B,$A50,CSV!$E:$E,"&gt;0.5"))/$D50</f>
        <v>0.82352941176470584</v>
      </c>
      <c r="R50" s="8">
        <f>COUNTIFS(CSV!$A:$A,$A50,CSV!$D:$D,"&gt;0.5")/$B50</f>
        <v>0.66666666666666663</v>
      </c>
      <c r="S50" s="8">
        <f>COUNTIFS(CSV!$B:$B,$A50,CSV!$E:$E,"&gt;0.5")/$C50</f>
        <v>1</v>
      </c>
      <c r="T50" s="11">
        <f>(COUNTIFS(CSV!$A:$A,$A50,CSV!$D:$D,"&gt;1.5")  + COUNTIFS(CSV!$B:$B,$A50,CSV!$E:$E,"&gt;1.5"))/$D50</f>
        <v>0.47058823529411764</v>
      </c>
      <c r="U50" s="8">
        <f>COUNTIFS(CSV!$A:$A,$A50,CSV!$D:$D,"&gt;1.5")/$B50</f>
        <v>0.44444444444444442</v>
      </c>
      <c r="V50" s="8">
        <f>COUNTIFS(CSV!$B:$B,$A50,CSV!$E:$E,"&gt;1.5")/$C50</f>
        <v>0.5</v>
      </c>
      <c r="W50" s="11">
        <f>(COUNTIFS(CSV!$A:$A,$A50,CSV!$E:E,"&gt;0.5") +COUNTIFS(CSV!$B:$B,$A50,CSV!$D:$D,"&gt;0.5"))/$D50</f>
        <v>0.76470588235294112</v>
      </c>
      <c r="X50" s="8">
        <f>COUNTIFS(CSV!$A:$A,$A50,CSV!$E:$E,"&gt;0.5")/$B50</f>
        <v>0.66666666666666663</v>
      </c>
      <c r="Y50" s="8">
        <f>COUNTIFS(CSV!$B:$B,$A50,CSV!$D:$D,"&gt;0.5")/$C50</f>
        <v>0.875</v>
      </c>
      <c r="Z50" s="11">
        <f>(COUNTIFS(CSV!$A:$A,$A50,CSV!$E:$E,"&gt;1.5")  + COUNTIFS(CSV!$B:$B,$A50,CSV!$D:$D,"&gt;1.5"))/$D50</f>
        <v>0.58823529411764708</v>
      </c>
      <c r="AA50" s="8">
        <f>COUNTIFS(CSV!$A:$A,$A50,CSV!$E:$E,"&gt;1.5")/$B50</f>
        <v>0.44444444444444442</v>
      </c>
      <c r="AB50" s="8">
        <f>COUNTIFS(CSV!$B:$B,$A50,CSV!$D:$D,"&gt;1.5")/$C50</f>
        <v>0.75</v>
      </c>
      <c r="AC50" s="11">
        <f>(COUNTIFS(CSV!$A:A,$A50,CSV!$G:$G,"y") + COUNTIFS(CSV!$B:B,$A50,CSV!$G:$G,"y"))/$D50</f>
        <v>0.6470588235294118</v>
      </c>
      <c r="AD50" s="8">
        <f>COUNTIFS(CSV!$A:A,$A50,CSV!$G:$G,"y")/$B50</f>
        <v>0.44444444444444442</v>
      </c>
      <c r="AE50" s="16">
        <f>COUNTIFS(CSV!$B:B,$A50,CSV!$G:$G,"y")/$C50</f>
        <v>0.875</v>
      </c>
    </row>
    <row r="51" spans="1:31" x14ac:dyDescent="0.3">
      <c r="A51" s="4" t="s">
        <v>166</v>
      </c>
      <c r="B51" s="9">
        <f>COUNTIF(CSV!A:A,A51)</f>
        <v>9</v>
      </c>
      <c r="C51" s="4">
        <f>COUNTIF(CSV!B:B,A51)</f>
        <v>9</v>
      </c>
      <c r="D51" s="4">
        <f t="shared" si="2"/>
        <v>18</v>
      </c>
      <c r="E51" s="11">
        <f>(COUNTIFS(CSV!$A:$A,$A51,CSV!$F:$F,"&gt;0.5") + COUNTIFS(CSV!$B:$B,$A51,CSV!$F:$F,"&gt;0.5"))/$D51</f>
        <v>0.88888888888888884</v>
      </c>
      <c r="F51" s="8">
        <f>COUNTIFS(CSV!$A:$A,$A51,CSV!$F:$F,"&gt;0.5")/$B51</f>
        <v>1</v>
      </c>
      <c r="G51" s="8">
        <f>COUNTIFS(CSV!$B:$B,$A51,CSV!$F:$F,"&gt;0.5")/$C51</f>
        <v>0.77777777777777779</v>
      </c>
      <c r="H51" s="11">
        <f>(COUNTIFS(CSV!$A:$A,$A51,CSV!$F:$F,"&gt;1.5") + COUNTIFS(CSV!$B:$B,$A51,CSV!$F:$F,"&gt;1.5"))/$D51</f>
        <v>0.61111111111111116</v>
      </c>
      <c r="I51" s="8">
        <f>COUNTIFS(CSV!$A:$A,$A51,CSV!$F:$F,"&gt;1.5")/$B51</f>
        <v>0.77777777777777779</v>
      </c>
      <c r="J51" s="8">
        <f>COUNTIFS(CSV!$B:$B,$A51,CSV!$F:$F,"&gt;1.5")/$C51</f>
        <v>0.44444444444444442</v>
      </c>
      <c r="K51" s="11">
        <f>(COUNTIFS(CSV!$A:$A,$A51,CSV!$F:$F,"&gt;2.5") + COUNTIFS(CSV!$B:$B,$A51,CSV!$F:$F,"&gt;2.5"))/$D51</f>
        <v>0.5</v>
      </c>
      <c r="L51" s="8">
        <f>COUNTIFS(CSV!$A:$A,$A51,CSV!$F:$F,"&gt;2.5")/$B51</f>
        <v>0.55555555555555558</v>
      </c>
      <c r="M51" s="8">
        <f>COUNTIFS(CSV!$B:$B,$A51,CSV!$F:$F,"&gt;2.5")/$C51</f>
        <v>0.44444444444444442</v>
      </c>
      <c r="N51" s="11">
        <f>(COUNTIFS(CSV!$A:$A,$A51,CSV!$F:$F,"&gt;3.5") + COUNTIFS(CSV!$B:$B,$A51,CSV!$F:$F,"&gt;3.5"))/$D51</f>
        <v>0.27777777777777779</v>
      </c>
      <c r="O51" s="8">
        <f>COUNTIFS(CSV!$A:$A,$A51,CSV!$F:$F,"&gt;3.5")/$B51</f>
        <v>0.22222222222222221</v>
      </c>
      <c r="P51" s="8">
        <f>COUNTIFS(CSV!$B:$B,$A51,CSV!$F:$F,"&gt;3.5")/$C51</f>
        <v>0.33333333333333331</v>
      </c>
      <c r="Q51" s="11">
        <f>(COUNTIFS(CSV!$A:$A,$A51,CSV!$D:$D,"&gt;0.5")  + COUNTIFS(CSV!$B:$B,$A51,CSV!$E:$E,"&gt;0.5"))/$D51</f>
        <v>0.61111111111111116</v>
      </c>
      <c r="R51" s="8">
        <f>COUNTIFS(CSV!$A:$A,$A51,CSV!$D:$D,"&gt;0.5")/$B51</f>
        <v>0.77777777777777779</v>
      </c>
      <c r="S51" s="8">
        <f>COUNTIFS(CSV!$B:$B,$A51,CSV!$E:$E,"&gt;0.5")/$C51</f>
        <v>0.44444444444444442</v>
      </c>
      <c r="T51" s="11">
        <f>(COUNTIFS(CSV!$A:$A,$A51,CSV!$D:$D,"&gt;1.5")  + COUNTIFS(CSV!$B:$B,$A51,CSV!$E:$E,"&gt;1.5"))/$D51</f>
        <v>0.22222222222222221</v>
      </c>
      <c r="U51" s="8">
        <f>COUNTIFS(CSV!$A:$A,$A51,CSV!$D:$D,"&gt;1.5")/$B51</f>
        <v>0.33333333333333331</v>
      </c>
      <c r="V51" s="8">
        <f>COUNTIFS(CSV!$B:$B,$A51,CSV!$E:$E,"&gt;1.5")/$C51</f>
        <v>0.1111111111111111</v>
      </c>
      <c r="W51" s="11">
        <f>(COUNTIFS(CSV!$A:$A,$A51,CSV!$E:E,"&gt;0.5") +COUNTIFS(CSV!$B:$B,$A51,CSV!$D:$D,"&gt;0.5"))/$D51</f>
        <v>0.72222222222222221</v>
      </c>
      <c r="X51" s="8">
        <f>COUNTIFS(CSV!$A:$A,$A51,CSV!$E:$E,"&gt;0.5")/$B51</f>
        <v>0.77777777777777779</v>
      </c>
      <c r="Y51" s="8">
        <f>COUNTIFS(CSV!$B:$B,$A51,CSV!$D:$D,"&gt;0.5")/$C51</f>
        <v>0.66666666666666663</v>
      </c>
      <c r="Z51" s="11">
        <f>(COUNTIFS(CSV!$A:$A,$A51,CSV!$E:$E,"&gt;1.5")  + COUNTIFS(CSV!$B:$B,$A51,CSV!$D:$D,"&gt;1.5"))/$D51</f>
        <v>0.44444444444444442</v>
      </c>
      <c r="AA51" s="8">
        <f>COUNTIFS(CSV!$A:$A,$A51,CSV!$E:$E,"&gt;1.5")/$B51</f>
        <v>0.44444444444444442</v>
      </c>
      <c r="AB51" s="8">
        <f>COUNTIFS(CSV!$B:$B,$A51,CSV!$D:$D,"&gt;1.5")/$C51</f>
        <v>0.44444444444444442</v>
      </c>
      <c r="AC51" s="11">
        <f>(COUNTIFS(CSV!$A:A,$A51,CSV!$G:$G,"y") + COUNTIFS(CSV!$B:B,$A51,CSV!$G:$G,"y"))/$D51</f>
        <v>0.44444444444444442</v>
      </c>
      <c r="AD51" s="8">
        <f>COUNTIFS(CSV!$A:A,$A51,CSV!$G:$G,"y")/$B51</f>
        <v>0.55555555555555558</v>
      </c>
      <c r="AE51" s="16">
        <f>COUNTIFS(CSV!$B:B,$A51,CSV!$G:$G,"y")/$C51</f>
        <v>0.33333333333333331</v>
      </c>
    </row>
    <row r="52" spans="1:31" x14ac:dyDescent="0.3">
      <c r="A52" s="4" t="s">
        <v>162</v>
      </c>
      <c r="B52" s="9">
        <f>COUNTIF(CSV!A:A,A52)</f>
        <v>8</v>
      </c>
      <c r="C52" s="4">
        <f>COUNTIF(CSV!B:B,A52)</f>
        <v>9</v>
      </c>
      <c r="D52" s="4">
        <f t="shared" si="2"/>
        <v>17</v>
      </c>
      <c r="E52" s="11">
        <f>(COUNTIFS(CSV!$A:$A,$A52,CSV!$F:$F,"&gt;0.5") + COUNTIFS(CSV!$B:$B,$A52,CSV!$F:$F,"&gt;0.5"))/$D52</f>
        <v>1</v>
      </c>
      <c r="F52" s="8">
        <f>COUNTIFS(CSV!$A:$A,$A52,CSV!$F:$F,"&gt;0.5")/$B52</f>
        <v>1</v>
      </c>
      <c r="G52" s="8">
        <f>COUNTIFS(CSV!$B:$B,$A52,CSV!$F:$F,"&gt;0.5")/$C52</f>
        <v>1</v>
      </c>
      <c r="H52" s="11">
        <f>(COUNTIFS(CSV!$A:$A,$A52,CSV!$F:$F,"&gt;1.5") + COUNTIFS(CSV!$B:$B,$A52,CSV!$F:$F,"&gt;1.5"))/$D52</f>
        <v>1</v>
      </c>
      <c r="I52" s="8">
        <f>COUNTIFS(CSV!$A:$A,$A52,CSV!$F:$F,"&gt;1.5")/$B52</f>
        <v>1</v>
      </c>
      <c r="J52" s="8">
        <f>COUNTIFS(CSV!$B:$B,$A52,CSV!$F:$F,"&gt;1.5")/$C52</f>
        <v>1</v>
      </c>
      <c r="K52" s="11">
        <f>(COUNTIFS(CSV!$A:$A,$A52,CSV!$F:$F,"&gt;2.5") + COUNTIFS(CSV!$B:$B,$A52,CSV!$F:$F,"&gt;2.5"))/$D52</f>
        <v>0.70588235294117652</v>
      </c>
      <c r="L52" s="8">
        <f>COUNTIFS(CSV!$A:$A,$A52,CSV!$F:$F,"&gt;2.5")/$B52</f>
        <v>0.625</v>
      </c>
      <c r="M52" s="8">
        <f>COUNTIFS(CSV!$B:$B,$A52,CSV!$F:$F,"&gt;2.5")/$C52</f>
        <v>0.77777777777777779</v>
      </c>
      <c r="N52" s="11">
        <f>(COUNTIFS(CSV!$A:$A,$A52,CSV!$F:$F,"&gt;3.5") + COUNTIFS(CSV!$B:$B,$A52,CSV!$F:$F,"&gt;3.5"))/$D52</f>
        <v>0.6470588235294118</v>
      </c>
      <c r="O52" s="8">
        <f>COUNTIFS(CSV!$A:$A,$A52,CSV!$F:$F,"&gt;3.5")/$B52</f>
        <v>0.625</v>
      </c>
      <c r="P52" s="8">
        <f>COUNTIFS(CSV!$B:$B,$A52,CSV!$F:$F,"&gt;3.5")/$C52</f>
        <v>0.66666666666666663</v>
      </c>
      <c r="Q52" s="11">
        <f>(COUNTIFS(CSV!$A:$A,$A52,CSV!$D:$D,"&gt;0.5")  + COUNTIFS(CSV!$B:$B,$A52,CSV!$E:$E,"&gt;0.5"))/$D52</f>
        <v>0.82352941176470584</v>
      </c>
      <c r="R52" s="8">
        <f>COUNTIFS(CSV!$A:$A,$A52,CSV!$D:$D,"&gt;0.5")/$B52</f>
        <v>0.875</v>
      </c>
      <c r="S52" s="8">
        <f>COUNTIFS(CSV!$B:$B,$A52,CSV!$E:$E,"&gt;0.5")/$C52</f>
        <v>0.77777777777777779</v>
      </c>
      <c r="T52" s="11">
        <f>(COUNTIFS(CSV!$A:$A,$A52,CSV!$D:$D,"&gt;1.5")  + COUNTIFS(CSV!$B:$B,$A52,CSV!$E:$E,"&gt;1.5"))/$D52</f>
        <v>0.58823529411764708</v>
      </c>
      <c r="U52" s="8">
        <f>COUNTIFS(CSV!$A:$A,$A52,CSV!$D:$D,"&gt;1.5")/$B52</f>
        <v>0.5</v>
      </c>
      <c r="V52" s="8">
        <f>COUNTIFS(CSV!$B:$B,$A52,CSV!$E:$E,"&gt;1.5")/$C52</f>
        <v>0.66666666666666663</v>
      </c>
      <c r="W52" s="11">
        <f>(COUNTIFS(CSV!$A:$A,$A52,CSV!$E:E,"&gt;0.5") +COUNTIFS(CSV!$B:$B,$A52,CSV!$D:$D,"&gt;0.5"))/$D52</f>
        <v>0.94117647058823528</v>
      </c>
      <c r="X52" s="8">
        <f>COUNTIFS(CSV!$A:$A,$A52,CSV!$E:$E,"&gt;0.5")/$B52</f>
        <v>1</v>
      </c>
      <c r="Y52" s="8">
        <f>COUNTIFS(CSV!$B:$B,$A52,CSV!$D:$D,"&gt;0.5")/$C52</f>
        <v>0.88888888888888884</v>
      </c>
      <c r="Z52" s="11">
        <f>(COUNTIFS(CSV!$A:$A,$A52,CSV!$E:$E,"&gt;1.5")  + COUNTIFS(CSV!$B:$B,$A52,CSV!$D:$D,"&gt;1.5"))/$D52</f>
        <v>0.58823529411764708</v>
      </c>
      <c r="AA52" s="8">
        <f>COUNTIFS(CSV!$A:$A,$A52,CSV!$E:$E,"&gt;1.5")/$B52</f>
        <v>0.5</v>
      </c>
      <c r="AB52" s="8">
        <f>COUNTIFS(CSV!$B:$B,$A52,CSV!$D:$D,"&gt;1.5")/$C52</f>
        <v>0.66666666666666663</v>
      </c>
      <c r="AC52" s="11">
        <f>(COUNTIFS(CSV!$A:A,$A52,CSV!$G:$G,"y") + COUNTIFS(CSV!$B:B,$A52,CSV!$G:$G,"y"))/$D52</f>
        <v>0.76470588235294112</v>
      </c>
      <c r="AD52" s="8">
        <f>COUNTIFS(CSV!$A:A,$A52,CSV!$G:$G,"y")/$B52</f>
        <v>0.875</v>
      </c>
      <c r="AE52" s="16">
        <f>COUNTIFS(CSV!$B:B,$A52,CSV!$G:$G,"y")/$C52</f>
        <v>0.66666666666666663</v>
      </c>
    </row>
    <row r="53" spans="1:31" x14ac:dyDescent="0.3">
      <c r="A53" s="4" t="s">
        <v>158</v>
      </c>
      <c r="B53" s="9">
        <f>COUNTIF(CSV!A:A,A53)</f>
        <v>8</v>
      </c>
      <c r="C53" s="4">
        <f>COUNTIF(CSV!B:B,A53)</f>
        <v>10</v>
      </c>
      <c r="D53" s="4">
        <f t="shared" si="2"/>
        <v>18</v>
      </c>
      <c r="E53" s="11">
        <f>(COUNTIFS(CSV!$A:$A,$A53,CSV!$F:$F,"&gt;0.5") + COUNTIFS(CSV!$B:$B,$A53,CSV!$F:$F,"&gt;0.5"))/$D53</f>
        <v>1</v>
      </c>
      <c r="F53" s="8">
        <f>COUNTIFS(CSV!$A:$A,$A53,CSV!$F:$F,"&gt;0.5")/$B53</f>
        <v>1</v>
      </c>
      <c r="G53" s="8">
        <f>COUNTIFS(CSV!$B:$B,$A53,CSV!$F:$F,"&gt;0.5")/$C53</f>
        <v>1</v>
      </c>
      <c r="H53" s="11">
        <f>(COUNTIFS(CSV!$A:$A,$A53,CSV!$F:$F,"&gt;1.5") + COUNTIFS(CSV!$B:$B,$A53,CSV!$F:$F,"&gt;1.5"))/$D53</f>
        <v>1</v>
      </c>
      <c r="I53" s="8">
        <f>COUNTIFS(CSV!$A:$A,$A53,CSV!$F:$F,"&gt;1.5")/$B53</f>
        <v>1</v>
      </c>
      <c r="J53" s="8">
        <f>COUNTIFS(CSV!$B:$B,$A53,CSV!$F:$F,"&gt;1.5")/$C53</f>
        <v>1</v>
      </c>
      <c r="K53" s="11">
        <f>(COUNTIFS(CSV!$A:$A,$A53,CSV!$F:$F,"&gt;2.5") + COUNTIFS(CSV!$B:$B,$A53,CSV!$F:$F,"&gt;2.5"))/$D53</f>
        <v>0.83333333333333337</v>
      </c>
      <c r="L53" s="8">
        <f>COUNTIFS(CSV!$A:$A,$A53,CSV!$F:$F,"&gt;2.5")/$B53</f>
        <v>0.875</v>
      </c>
      <c r="M53" s="8">
        <f>COUNTIFS(CSV!$B:$B,$A53,CSV!$F:$F,"&gt;2.5")/$C53</f>
        <v>0.8</v>
      </c>
      <c r="N53" s="11">
        <f>(COUNTIFS(CSV!$A:$A,$A53,CSV!$F:$F,"&gt;3.5") + COUNTIFS(CSV!$B:$B,$A53,CSV!$F:$F,"&gt;3.5"))/$D53</f>
        <v>0.55555555555555558</v>
      </c>
      <c r="O53" s="8">
        <f>COUNTIFS(CSV!$A:$A,$A53,CSV!$F:$F,"&gt;3.5")/$B53</f>
        <v>0.75</v>
      </c>
      <c r="P53" s="8">
        <f>COUNTIFS(CSV!$B:$B,$A53,CSV!$F:$F,"&gt;3.5")/$C53</f>
        <v>0.4</v>
      </c>
      <c r="Q53" s="11">
        <f>(COUNTIFS(CSV!$A:$A,$A53,CSV!$D:$D,"&gt;0.5")  + COUNTIFS(CSV!$B:$B,$A53,CSV!$E:$E,"&gt;0.5"))/$D53</f>
        <v>0.66666666666666663</v>
      </c>
      <c r="R53" s="8">
        <f>COUNTIFS(CSV!$A:$A,$A53,CSV!$D:$D,"&gt;0.5")/$B53</f>
        <v>0.75</v>
      </c>
      <c r="S53" s="8">
        <f>COUNTIFS(CSV!$B:$B,$A53,CSV!$E:$E,"&gt;0.5")/$C53</f>
        <v>0.6</v>
      </c>
      <c r="T53" s="11">
        <f>(COUNTIFS(CSV!$A:$A,$A53,CSV!$D:$D,"&gt;1.5")  + COUNTIFS(CSV!$B:$B,$A53,CSV!$E:$E,"&gt;1.5"))/$D53</f>
        <v>0.44444444444444442</v>
      </c>
      <c r="U53" s="8">
        <f>COUNTIFS(CSV!$A:$A,$A53,CSV!$D:$D,"&gt;1.5")/$B53</f>
        <v>0.75</v>
      </c>
      <c r="V53" s="8">
        <f>COUNTIFS(CSV!$B:$B,$A53,CSV!$E:$E,"&gt;1.5")/$C53</f>
        <v>0.2</v>
      </c>
      <c r="W53" s="11">
        <f>(COUNTIFS(CSV!$A:$A,$A53,CSV!$E:E,"&gt;0.5") +COUNTIFS(CSV!$B:$B,$A53,CSV!$D:$D,"&gt;0.5"))/$D53</f>
        <v>0.88888888888888884</v>
      </c>
      <c r="X53" s="8">
        <f>COUNTIFS(CSV!$A:$A,$A53,CSV!$E:$E,"&gt;0.5")/$B53</f>
        <v>0.875</v>
      </c>
      <c r="Y53" s="8">
        <f>COUNTIFS(CSV!$B:$B,$A53,CSV!$D:$D,"&gt;0.5")/$C53</f>
        <v>0.9</v>
      </c>
      <c r="Z53" s="11">
        <f>(COUNTIFS(CSV!$A:$A,$A53,CSV!$E:$E,"&gt;1.5")  + COUNTIFS(CSV!$B:$B,$A53,CSV!$D:$D,"&gt;1.5"))/$D53</f>
        <v>0.61111111111111116</v>
      </c>
      <c r="AA53" s="8">
        <f>COUNTIFS(CSV!$A:$A,$A53,CSV!$E:$E,"&gt;1.5")/$B53</f>
        <v>0.5</v>
      </c>
      <c r="AB53" s="8">
        <f>COUNTIFS(CSV!$B:$B,$A53,CSV!$D:$D,"&gt;1.5")/$C53</f>
        <v>0.7</v>
      </c>
      <c r="AC53" s="11">
        <f>(COUNTIFS(CSV!$A:A,$A53,CSV!$G:$G,"y") + COUNTIFS(CSV!$B:B,$A53,CSV!$G:$G,"y"))/$D53</f>
        <v>0.55555555555555558</v>
      </c>
      <c r="AD53" s="8">
        <f>COUNTIFS(CSV!$A:A,$A53,CSV!$G:$G,"y")/$B53</f>
        <v>0.625</v>
      </c>
      <c r="AE53" s="16">
        <f>COUNTIFS(CSV!$B:B,$A53,CSV!$G:$G,"y")/$C53</f>
        <v>0.5</v>
      </c>
    </row>
    <row r="54" spans="1:31" x14ac:dyDescent="0.3">
      <c r="A54" s="4" t="s">
        <v>168</v>
      </c>
      <c r="B54" s="9">
        <f>COUNTIF(CSV!A:A,A54)</f>
        <v>9</v>
      </c>
      <c r="C54" s="4">
        <f>COUNTIF(CSV!B:B,A54)</f>
        <v>8</v>
      </c>
      <c r="D54" s="4">
        <f t="shared" si="2"/>
        <v>17</v>
      </c>
      <c r="E54" s="11">
        <f>(COUNTIFS(CSV!$A:$A,$A54,CSV!$F:$F,"&gt;0.5") + COUNTIFS(CSV!$B:$B,$A54,CSV!$F:$F,"&gt;0.5"))/$D54</f>
        <v>0.94117647058823528</v>
      </c>
      <c r="F54" s="8">
        <f>COUNTIFS(CSV!$A:$A,$A54,CSV!$F:$F,"&gt;0.5")/$B54</f>
        <v>1</v>
      </c>
      <c r="G54" s="8">
        <f>COUNTIFS(CSV!$B:$B,$A54,CSV!$F:$F,"&gt;0.5")/$C54</f>
        <v>0.875</v>
      </c>
      <c r="H54" s="11">
        <f>(COUNTIFS(CSV!$A:$A,$A54,CSV!$F:$F,"&gt;1.5") + COUNTIFS(CSV!$B:$B,$A54,CSV!$F:$F,"&gt;1.5"))/$D54</f>
        <v>0.94117647058823528</v>
      </c>
      <c r="I54" s="8">
        <f>COUNTIFS(CSV!$A:$A,$A54,CSV!$F:$F,"&gt;1.5")/$B54</f>
        <v>1</v>
      </c>
      <c r="J54" s="8">
        <f>COUNTIFS(CSV!$B:$B,$A54,CSV!$F:$F,"&gt;1.5")/$C54</f>
        <v>0.875</v>
      </c>
      <c r="K54" s="11">
        <f>(COUNTIFS(CSV!$A:$A,$A54,CSV!$F:$F,"&gt;2.5") + COUNTIFS(CSV!$B:$B,$A54,CSV!$F:$F,"&gt;2.5"))/$D54</f>
        <v>0.70588235294117652</v>
      </c>
      <c r="L54" s="8">
        <f>COUNTIFS(CSV!$A:$A,$A54,CSV!$F:$F,"&gt;2.5")/$B54</f>
        <v>0.77777777777777779</v>
      </c>
      <c r="M54" s="8">
        <f>COUNTIFS(CSV!$B:$B,$A54,CSV!$F:$F,"&gt;2.5")/$C54</f>
        <v>0.625</v>
      </c>
      <c r="N54" s="11">
        <f>(COUNTIFS(CSV!$A:$A,$A54,CSV!$F:$F,"&gt;3.5") + COUNTIFS(CSV!$B:$B,$A54,CSV!$F:$F,"&gt;3.5"))/$D54</f>
        <v>0.35294117647058826</v>
      </c>
      <c r="O54" s="8">
        <f>COUNTIFS(CSV!$A:$A,$A54,CSV!$F:$F,"&gt;3.5")/$B54</f>
        <v>0.33333333333333331</v>
      </c>
      <c r="P54" s="8">
        <f>COUNTIFS(CSV!$B:$B,$A54,CSV!$F:$F,"&gt;3.5")/$C54</f>
        <v>0.375</v>
      </c>
      <c r="Q54" s="11">
        <f>(COUNTIFS(CSV!$A:$A,$A54,CSV!$D:$D,"&gt;0.5")  + COUNTIFS(CSV!$B:$B,$A54,CSV!$E:$E,"&gt;0.5"))/$D54</f>
        <v>0.58823529411764708</v>
      </c>
      <c r="R54" s="8">
        <f>COUNTIFS(CSV!$A:$A,$A54,CSV!$D:$D,"&gt;0.5")/$B54</f>
        <v>0.66666666666666663</v>
      </c>
      <c r="S54" s="8">
        <f>COUNTIFS(CSV!$B:$B,$A54,CSV!$E:$E,"&gt;0.5")/$C54</f>
        <v>0.5</v>
      </c>
      <c r="T54" s="11">
        <f>(COUNTIFS(CSV!$A:$A,$A54,CSV!$D:$D,"&gt;1.5")  + COUNTIFS(CSV!$B:$B,$A54,CSV!$E:$E,"&gt;1.5"))/$D54</f>
        <v>0.47058823529411764</v>
      </c>
      <c r="U54" s="8">
        <f>COUNTIFS(CSV!$A:$A,$A54,CSV!$D:$D,"&gt;1.5")/$B54</f>
        <v>0.66666666666666663</v>
      </c>
      <c r="V54" s="8">
        <f>COUNTIFS(CSV!$B:$B,$A54,CSV!$E:$E,"&gt;1.5")/$C54</f>
        <v>0.25</v>
      </c>
      <c r="W54" s="11">
        <f>(COUNTIFS(CSV!$A:$A,$A54,CSV!$E:E,"&gt;0.5") +COUNTIFS(CSV!$B:$B,$A54,CSV!$D:$D,"&gt;0.5"))/$D54</f>
        <v>0.88235294117647056</v>
      </c>
      <c r="X54" s="8">
        <f>COUNTIFS(CSV!$A:$A,$A54,CSV!$E:$E,"&gt;0.5")/$B54</f>
        <v>0.88888888888888884</v>
      </c>
      <c r="Y54" s="8">
        <f>COUNTIFS(CSV!$B:$B,$A54,CSV!$D:$D,"&gt;0.5")/$C54</f>
        <v>0.875</v>
      </c>
      <c r="Z54" s="11">
        <f>(COUNTIFS(CSV!$A:$A,$A54,CSV!$E:$E,"&gt;1.5")  + COUNTIFS(CSV!$B:$B,$A54,CSV!$D:$D,"&gt;1.5"))/$D54</f>
        <v>0.70588235294117652</v>
      </c>
      <c r="AA54" s="8">
        <f>COUNTIFS(CSV!$A:$A,$A54,CSV!$E:$E,"&gt;1.5")/$B54</f>
        <v>0.66666666666666663</v>
      </c>
      <c r="AB54" s="8">
        <f>COUNTIFS(CSV!$B:$B,$A54,CSV!$D:$D,"&gt;1.5")/$C54</f>
        <v>0.75</v>
      </c>
      <c r="AC54" s="11">
        <f>(COUNTIFS(CSV!$A:A,$A54,CSV!$G:$G,"y") + COUNTIFS(CSV!$B:B,$A54,CSV!$G:$G,"y"))/$D54</f>
        <v>0.52941176470588236</v>
      </c>
      <c r="AD54" s="8">
        <f>COUNTIFS(CSV!$A:A,$A54,CSV!$G:$G,"y")/$B54</f>
        <v>0.55555555555555558</v>
      </c>
      <c r="AE54" s="16">
        <f>COUNTIFS(CSV!$B:B,$A54,CSV!$G:$G,"y")/$C54</f>
        <v>0.5</v>
      </c>
    </row>
    <row r="55" spans="1:31" x14ac:dyDescent="0.3">
      <c r="A55" s="4" t="s">
        <v>167</v>
      </c>
      <c r="B55" s="9">
        <f>COUNTIF(CSV!A:A,A55)</f>
        <v>10</v>
      </c>
      <c r="C55" s="4">
        <f>COUNTIF(CSV!B:B,A55)</f>
        <v>8</v>
      </c>
      <c r="D55" s="4">
        <f t="shared" si="2"/>
        <v>18</v>
      </c>
      <c r="E55" s="11">
        <f>(COUNTIFS(CSV!$A:$A,$A55,CSV!$F:$F,"&gt;0.5") + COUNTIFS(CSV!$B:$B,$A55,CSV!$F:$F,"&gt;0.5"))/$D55</f>
        <v>0.94444444444444442</v>
      </c>
      <c r="F55" s="8">
        <f>COUNTIFS(CSV!$A:$A,$A55,CSV!$F:$F,"&gt;0.5")/$B55</f>
        <v>0.9</v>
      </c>
      <c r="G55" s="8">
        <f>COUNTIFS(CSV!$B:$B,$A55,CSV!$F:$F,"&gt;0.5")/$C55</f>
        <v>1</v>
      </c>
      <c r="H55" s="11">
        <f>(COUNTIFS(CSV!$A:$A,$A55,CSV!$F:$F,"&gt;1.5") + COUNTIFS(CSV!$B:$B,$A55,CSV!$F:$F,"&gt;1.5"))/$D55</f>
        <v>0.83333333333333337</v>
      </c>
      <c r="I55" s="8">
        <f>COUNTIFS(CSV!$A:$A,$A55,CSV!$F:$F,"&gt;1.5")/$B55</f>
        <v>0.9</v>
      </c>
      <c r="J55" s="8">
        <f>COUNTIFS(CSV!$B:$B,$A55,CSV!$F:$F,"&gt;1.5")/$C55</f>
        <v>0.75</v>
      </c>
      <c r="K55" s="11">
        <f>(COUNTIFS(CSV!$A:$A,$A55,CSV!$F:$F,"&gt;2.5") + COUNTIFS(CSV!$B:$B,$A55,CSV!$F:$F,"&gt;2.5"))/$D55</f>
        <v>0.5</v>
      </c>
      <c r="L55" s="8">
        <f>COUNTIFS(CSV!$A:$A,$A55,CSV!$F:$F,"&gt;2.5")/$B55</f>
        <v>0.6</v>
      </c>
      <c r="M55" s="8">
        <f>COUNTIFS(CSV!$B:$B,$A55,CSV!$F:$F,"&gt;2.5")/$C55</f>
        <v>0.375</v>
      </c>
      <c r="N55" s="11">
        <f>(COUNTIFS(CSV!$A:$A,$A55,CSV!$F:$F,"&gt;3.5") + COUNTIFS(CSV!$B:$B,$A55,CSV!$F:$F,"&gt;3.5"))/$D55</f>
        <v>0.33333333333333331</v>
      </c>
      <c r="O55" s="8">
        <f>COUNTIFS(CSV!$A:$A,$A55,CSV!$F:$F,"&gt;3.5")/$B55</f>
        <v>0.5</v>
      </c>
      <c r="P55" s="8">
        <f>COUNTIFS(CSV!$B:$B,$A55,CSV!$F:$F,"&gt;3.5")/$C55</f>
        <v>0.125</v>
      </c>
      <c r="Q55" s="11">
        <f>(COUNTIFS(CSV!$A:$A,$A55,CSV!$D:$D,"&gt;0.5")  + COUNTIFS(CSV!$B:$B,$A55,CSV!$E:$E,"&gt;0.5"))/$D55</f>
        <v>0.66666666666666663</v>
      </c>
      <c r="R55" s="8">
        <f>COUNTIFS(CSV!$A:$A,$A55,CSV!$D:$D,"&gt;0.5")/$B55</f>
        <v>0.8</v>
      </c>
      <c r="S55" s="8">
        <f>COUNTIFS(CSV!$B:$B,$A55,CSV!$E:$E,"&gt;0.5")/$C55</f>
        <v>0.5</v>
      </c>
      <c r="T55" s="11">
        <f>(COUNTIFS(CSV!$A:$A,$A55,CSV!$D:$D,"&gt;1.5")  + COUNTIFS(CSV!$B:$B,$A55,CSV!$E:$E,"&gt;1.5"))/$D55</f>
        <v>0.3888888888888889</v>
      </c>
      <c r="U55" s="8">
        <f>COUNTIFS(CSV!$A:$A,$A55,CSV!$D:$D,"&gt;1.5")/$B55</f>
        <v>0.5</v>
      </c>
      <c r="V55" s="8">
        <f>COUNTIFS(CSV!$B:$B,$A55,CSV!$E:$E,"&gt;1.5")/$C55</f>
        <v>0.25</v>
      </c>
      <c r="W55" s="11">
        <f>(COUNTIFS(CSV!$A:$A,$A55,CSV!$E:E,"&gt;0.5") +COUNTIFS(CSV!$B:$B,$A55,CSV!$D:$D,"&gt;0.5"))/$D55</f>
        <v>0.72222222222222221</v>
      </c>
      <c r="X55" s="8">
        <f>COUNTIFS(CSV!$A:$A,$A55,CSV!$E:$E,"&gt;0.5")/$B55</f>
        <v>0.8</v>
      </c>
      <c r="Y55" s="8">
        <f>COUNTIFS(CSV!$B:$B,$A55,CSV!$D:$D,"&gt;0.5")/$C55</f>
        <v>0.625</v>
      </c>
      <c r="Z55" s="11">
        <f>(COUNTIFS(CSV!$A:$A,$A55,CSV!$E:$E,"&gt;1.5")  + COUNTIFS(CSV!$B:$B,$A55,CSV!$D:$D,"&gt;1.5"))/$D55</f>
        <v>0.61111111111111116</v>
      </c>
      <c r="AA55" s="8">
        <f>COUNTIFS(CSV!$A:$A,$A55,CSV!$E:$E,"&gt;1.5")/$B55</f>
        <v>0.6</v>
      </c>
      <c r="AB55" s="8">
        <f>COUNTIFS(CSV!$B:$B,$A55,CSV!$D:$D,"&gt;1.5")/$C55</f>
        <v>0.625</v>
      </c>
      <c r="AC55" s="11">
        <f>(COUNTIFS(CSV!$A:A,$A55,CSV!$G:$G,"y") + COUNTIFS(CSV!$B:B,$A55,CSV!$G:$G,"y"))/$D55</f>
        <v>0.44444444444444442</v>
      </c>
      <c r="AD55" s="8">
        <f>COUNTIFS(CSV!$A:A,$A55,CSV!$G:$G,"y")/$B55</f>
        <v>0.7</v>
      </c>
      <c r="AE55" s="16">
        <f>COUNTIFS(CSV!$B:B,$A55,CSV!$G:$G,"y")/$C55</f>
        <v>0.125</v>
      </c>
    </row>
    <row r="56" spans="1:31" x14ac:dyDescent="0.3">
      <c r="A56" s="4" t="s">
        <v>154</v>
      </c>
      <c r="B56" s="9">
        <f>COUNTIF(CSV!A:A,A56)</f>
        <v>9</v>
      </c>
      <c r="C56" s="4">
        <f>COUNTIF(CSV!B:B,A56)</f>
        <v>8</v>
      </c>
      <c r="D56" s="4">
        <f t="shared" si="2"/>
        <v>17</v>
      </c>
      <c r="E56" s="11">
        <f>(COUNTIFS(CSV!$A:$A,$A56,CSV!$F:$F,"&gt;0.5") + COUNTIFS(CSV!$B:$B,$A56,CSV!$F:$F,"&gt;0.5"))/$D56</f>
        <v>1</v>
      </c>
      <c r="F56" s="8">
        <f>COUNTIFS(CSV!$A:$A,$A56,CSV!$F:$F,"&gt;0.5")/$B56</f>
        <v>1</v>
      </c>
      <c r="G56" s="8">
        <f>COUNTIFS(CSV!$B:$B,$A56,CSV!$F:$F,"&gt;0.5")/$C56</f>
        <v>1</v>
      </c>
      <c r="H56" s="11">
        <f>(COUNTIFS(CSV!$A:$A,$A56,CSV!$F:$F,"&gt;1.5") + COUNTIFS(CSV!$B:$B,$A56,CSV!$F:$F,"&gt;1.5"))/$D56</f>
        <v>0.94117647058823528</v>
      </c>
      <c r="I56" s="8">
        <f>COUNTIFS(CSV!$A:$A,$A56,CSV!$F:$F,"&gt;1.5")/$B56</f>
        <v>0.88888888888888884</v>
      </c>
      <c r="J56" s="8">
        <f>COUNTIFS(CSV!$B:$B,$A56,CSV!$F:$F,"&gt;1.5")/$C56</f>
        <v>1</v>
      </c>
      <c r="K56" s="11">
        <f>(COUNTIFS(CSV!$A:$A,$A56,CSV!$F:$F,"&gt;2.5") + COUNTIFS(CSV!$B:$B,$A56,CSV!$F:$F,"&gt;2.5"))/$D56</f>
        <v>0.88235294117647056</v>
      </c>
      <c r="L56" s="8">
        <f>COUNTIFS(CSV!$A:$A,$A56,CSV!$F:$F,"&gt;2.5")/$B56</f>
        <v>0.88888888888888884</v>
      </c>
      <c r="M56" s="8">
        <f>COUNTIFS(CSV!$B:$B,$A56,CSV!$F:$F,"&gt;2.5")/$C56</f>
        <v>0.875</v>
      </c>
      <c r="N56" s="11">
        <f>(COUNTIFS(CSV!$A:$A,$A56,CSV!$F:$F,"&gt;3.5") + COUNTIFS(CSV!$B:$B,$A56,CSV!$F:$F,"&gt;3.5"))/$D56</f>
        <v>0.52941176470588236</v>
      </c>
      <c r="O56" s="8">
        <f>COUNTIFS(CSV!$A:$A,$A56,CSV!$F:$F,"&gt;3.5")/$B56</f>
        <v>0.66666666666666663</v>
      </c>
      <c r="P56" s="8">
        <f>COUNTIFS(CSV!$B:$B,$A56,CSV!$F:$F,"&gt;3.5")/$C56</f>
        <v>0.375</v>
      </c>
      <c r="Q56" s="11">
        <f>(COUNTIFS(CSV!$A:$A,$A56,CSV!$D:$D,"&gt;0.5")  + COUNTIFS(CSV!$B:$B,$A56,CSV!$E:$E,"&gt;0.5"))/$D56</f>
        <v>1</v>
      </c>
      <c r="R56" s="8">
        <f>COUNTIFS(CSV!$A:$A,$A56,CSV!$D:$D,"&gt;0.5")/$B56</f>
        <v>1</v>
      </c>
      <c r="S56" s="8">
        <f>COUNTIFS(CSV!$B:$B,$A56,CSV!$E:$E,"&gt;0.5")/$C56</f>
        <v>1</v>
      </c>
      <c r="T56" s="11">
        <f>(COUNTIFS(CSV!$A:$A,$A56,CSV!$D:$D,"&gt;1.5")  + COUNTIFS(CSV!$B:$B,$A56,CSV!$E:$E,"&gt;1.5"))/$D56</f>
        <v>0.88235294117647056</v>
      </c>
      <c r="U56" s="8">
        <f>COUNTIFS(CSV!$A:$A,$A56,CSV!$D:$D,"&gt;1.5")/$B56</f>
        <v>0.88888888888888884</v>
      </c>
      <c r="V56" s="8">
        <f>COUNTIFS(CSV!$B:$B,$A56,CSV!$E:$E,"&gt;1.5")/$C56</f>
        <v>0.875</v>
      </c>
      <c r="W56" s="11">
        <f>(COUNTIFS(CSV!$A:$A,$A56,CSV!$E:E,"&gt;0.5") +COUNTIFS(CSV!$B:$B,$A56,CSV!$D:$D,"&gt;0.5"))/$D56</f>
        <v>0.41176470588235292</v>
      </c>
      <c r="X56" s="8">
        <f>COUNTIFS(CSV!$A:$A,$A56,CSV!$E:$E,"&gt;0.5")/$B56</f>
        <v>0.22222222222222221</v>
      </c>
      <c r="Y56" s="8">
        <f>COUNTIFS(CSV!$B:$B,$A56,CSV!$D:$D,"&gt;0.5")/$C56</f>
        <v>0.625</v>
      </c>
      <c r="Z56" s="11">
        <f>(COUNTIFS(CSV!$A:$A,$A56,CSV!$E:$E,"&gt;1.5")  + COUNTIFS(CSV!$B:$B,$A56,CSV!$D:$D,"&gt;1.5"))/$D56</f>
        <v>5.8823529411764705E-2</v>
      </c>
      <c r="AA56" s="8">
        <f>COUNTIFS(CSV!$A:$A,$A56,CSV!$E:$E,"&gt;1.5")/$B56</f>
        <v>0</v>
      </c>
      <c r="AB56" s="8">
        <f>COUNTIFS(CSV!$B:$B,$A56,CSV!$D:$D,"&gt;1.5")/$C56</f>
        <v>0.125</v>
      </c>
      <c r="AC56" s="11">
        <f>(COUNTIFS(CSV!$A:A,$A56,CSV!$G:$G,"y") + COUNTIFS(CSV!$B:B,$A56,CSV!$G:$G,"y"))/$D56</f>
        <v>0.41176470588235292</v>
      </c>
      <c r="AD56" s="8">
        <f>COUNTIFS(CSV!$A:A,$A56,CSV!$G:$G,"y")/$B56</f>
        <v>0.22222222222222221</v>
      </c>
      <c r="AE56" s="16">
        <f>COUNTIFS(CSV!$B:B,$A56,CSV!$G:$G,"y")/$C56</f>
        <v>0.625</v>
      </c>
    </row>
    <row r="57" spans="1:31" x14ac:dyDescent="0.3">
      <c r="A57" s="4" t="s">
        <v>156</v>
      </c>
      <c r="B57" s="9">
        <f>COUNTIF(CSV!A:A,A57)</f>
        <v>9</v>
      </c>
      <c r="C57" s="4">
        <f>COUNTIF(CSV!B:B,A57)</f>
        <v>9</v>
      </c>
      <c r="D57" s="4">
        <f t="shared" si="2"/>
        <v>18</v>
      </c>
      <c r="E57" s="11">
        <f>(COUNTIFS(CSV!$A:$A,$A57,CSV!$F:$F,"&gt;0.5") + COUNTIFS(CSV!$B:$B,$A57,CSV!$F:$F,"&gt;0.5"))/$D57</f>
        <v>1</v>
      </c>
      <c r="F57" s="8">
        <f>COUNTIFS(CSV!$A:$A,$A57,CSV!$F:$F,"&gt;0.5")/$B57</f>
        <v>1</v>
      </c>
      <c r="G57" s="8">
        <f>COUNTIFS(CSV!$B:$B,$A57,CSV!$F:$F,"&gt;0.5")/$C57</f>
        <v>1</v>
      </c>
      <c r="H57" s="11">
        <f>(COUNTIFS(CSV!$A:$A,$A57,CSV!$F:$F,"&gt;1.5") + COUNTIFS(CSV!$B:$B,$A57,CSV!$F:$F,"&gt;1.5"))/$D57</f>
        <v>0.88888888888888884</v>
      </c>
      <c r="I57" s="8">
        <f>COUNTIFS(CSV!$A:$A,$A57,CSV!$F:$F,"&gt;1.5")/$B57</f>
        <v>1</v>
      </c>
      <c r="J57" s="8">
        <f>COUNTIFS(CSV!$B:$B,$A57,CSV!$F:$F,"&gt;1.5")/$C57</f>
        <v>0.77777777777777779</v>
      </c>
      <c r="K57" s="11">
        <f>(COUNTIFS(CSV!$A:$A,$A57,CSV!$F:$F,"&gt;2.5") + COUNTIFS(CSV!$B:$B,$A57,CSV!$F:$F,"&gt;2.5"))/$D57</f>
        <v>0.66666666666666663</v>
      </c>
      <c r="L57" s="8">
        <f>COUNTIFS(CSV!$A:$A,$A57,CSV!$F:$F,"&gt;2.5")/$B57</f>
        <v>0.77777777777777779</v>
      </c>
      <c r="M57" s="8">
        <f>COUNTIFS(CSV!$B:$B,$A57,CSV!$F:$F,"&gt;2.5")/$C57</f>
        <v>0.55555555555555558</v>
      </c>
      <c r="N57" s="11">
        <f>(COUNTIFS(CSV!$A:$A,$A57,CSV!$F:$F,"&gt;3.5") + COUNTIFS(CSV!$B:$B,$A57,CSV!$F:$F,"&gt;3.5"))/$D57</f>
        <v>0.33333333333333331</v>
      </c>
      <c r="O57" s="8">
        <f>COUNTIFS(CSV!$A:$A,$A57,CSV!$F:$F,"&gt;3.5")/$B57</f>
        <v>0.33333333333333331</v>
      </c>
      <c r="P57" s="8">
        <f>COUNTIFS(CSV!$B:$B,$A57,CSV!$F:$F,"&gt;3.5")/$C57</f>
        <v>0.33333333333333331</v>
      </c>
      <c r="Q57" s="11">
        <f>(COUNTIFS(CSV!$A:$A,$A57,CSV!$D:$D,"&gt;0.5")  + COUNTIFS(CSV!$B:$B,$A57,CSV!$E:$E,"&gt;0.5"))/$D57</f>
        <v>0.83333333333333337</v>
      </c>
      <c r="R57" s="8">
        <f>COUNTIFS(CSV!$A:$A,$A57,CSV!$D:$D,"&gt;0.5")/$B57</f>
        <v>1</v>
      </c>
      <c r="S57" s="8">
        <f>COUNTIFS(CSV!$B:$B,$A57,CSV!$E:$E,"&gt;0.5")/$C57</f>
        <v>0.66666666666666663</v>
      </c>
      <c r="T57" s="11">
        <f>(COUNTIFS(CSV!$A:$A,$A57,CSV!$D:$D,"&gt;1.5")  + COUNTIFS(CSV!$B:$B,$A57,CSV!$E:$E,"&gt;1.5"))/$D57</f>
        <v>0.44444444444444442</v>
      </c>
      <c r="U57" s="8">
        <f>COUNTIFS(CSV!$A:$A,$A57,CSV!$D:$D,"&gt;1.5")/$B57</f>
        <v>0.66666666666666663</v>
      </c>
      <c r="V57" s="8">
        <f>COUNTIFS(CSV!$B:$B,$A57,CSV!$E:$E,"&gt;1.5")/$C57</f>
        <v>0.22222222222222221</v>
      </c>
      <c r="W57" s="11">
        <f>(COUNTIFS(CSV!$A:$A,$A57,CSV!$E:E,"&gt;0.5") +COUNTIFS(CSV!$B:$B,$A57,CSV!$D:$D,"&gt;0.5"))/$D57</f>
        <v>0.77777777777777779</v>
      </c>
      <c r="X57" s="8">
        <f>COUNTIFS(CSV!$A:$A,$A57,CSV!$E:$E,"&gt;0.5")/$B57</f>
        <v>0.66666666666666663</v>
      </c>
      <c r="Y57" s="8">
        <f>COUNTIFS(CSV!$B:$B,$A57,CSV!$D:$D,"&gt;0.5")/$C57</f>
        <v>0.88888888888888884</v>
      </c>
      <c r="Z57" s="11">
        <f>(COUNTIFS(CSV!$A:$A,$A57,CSV!$E:$E,"&gt;1.5")  + COUNTIFS(CSV!$B:$B,$A57,CSV!$D:$D,"&gt;1.5"))/$D57</f>
        <v>0.3888888888888889</v>
      </c>
      <c r="AA57" s="8">
        <f>COUNTIFS(CSV!$A:$A,$A57,CSV!$E:$E,"&gt;1.5")/$B57</f>
        <v>0.22222222222222221</v>
      </c>
      <c r="AB57" s="8">
        <f>COUNTIFS(CSV!$B:$B,$A57,CSV!$D:$D,"&gt;1.5")/$C57</f>
        <v>0.55555555555555558</v>
      </c>
      <c r="AC57" s="11">
        <f>(COUNTIFS(CSV!$A:A,$A57,CSV!$G:$G,"y") + COUNTIFS(CSV!$B:B,$A57,CSV!$G:$G,"y"))/$D57</f>
        <v>0.61111111111111116</v>
      </c>
      <c r="AD57" s="8">
        <f>COUNTIFS(CSV!$A:A,$A57,CSV!$G:$G,"y")/$B57</f>
        <v>0.66666666666666663</v>
      </c>
      <c r="AE57" s="16">
        <f>COUNTIFS(CSV!$B:B,$A57,CSV!$G:$G,"y")/$C57</f>
        <v>0.55555555555555558</v>
      </c>
    </row>
    <row r="58" spans="1:31" x14ac:dyDescent="0.3">
      <c r="A58" s="4" t="s">
        <v>157</v>
      </c>
      <c r="B58" s="9">
        <f>COUNTIF(CSV!A:A,A58)</f>
        <v>9</v>
      </c>
      <c r="C58" s="4">
        <f>COUNTIF(CSV!B:B,A58)</f>
        <v>9</v>
      </c>
      <c r="D58" s="4">
        <f t="shared" si="2"/>
        <v>18</v>
      </c>
      <c r="E58" s="11">
        <f>(COUNTIFS(CSV!$A:$A,$A58,CSV!$F:$F,"&gt;0.5") + COUNTIFS(CSV!$B:$B,$A58,CSV!$F:$F,"&gt;0.5"))/$D58</f>
        <v>0.94444444444444442</v>
      </c>
      <c r="F58" s="8">
        <f>COUNTIFS(CSV!$A:$A,$A58,CSV!$F:$F,"&gt;0.5")/$B58</f>
        <v>1</v>
      </c>
      <c r="G58" s="8">
        <f>COUNTIFS(CSV!$B:$B,$A58,CSV!$F:$F,"&gt;0.5")/$C58</f>
        <v>0.88888888888888884</v>
      </c>
      <c r="H58" s="11">
        <f>(COUNTIFS(CSV!$A:$A,$A58,CSV!$F:$F,"&gt;1.5") + COUNTIFS(CSV!$B:$B,$A58,CSV!$F:$F,"&gt;1.5"))/$D58</f>
        <v>0.88888888888888884</v>
      </c>
      <c r="I58" s="8">
        <f>COUNTIFS(CSV!$A:$A,$A58,CSV!$F:$F,"&gt;1.5")/$B58</f>
        <v>1</v>
      </c>
      <c r="J58" s="8">
        <f>COUNTIFS(CSV!$B:$B,$A58,CSV!$F:$F,"&gt;1.5")/$C58</f>
        <v>0.77777777777777779</v>
      </c>
      <c r="K58" s="11">
        <f>(COUNTIFS(CSV!$A:$A,$A58,CSV!$F:$F,"&gt;2.5") + COUNTIFS(CSV!$B:$B,$A58,CSV!$F:$F,"&gt;2.5"))/$D58</f>
        <v>0.61111111111111116</v>
      </c>
      <c r="L58" s="8">
        <f>COUNTIFS(CSV!$A:$A,$A58,CSV!$F:$F,"&gt;2.5")/$B58</f>
        <v>0.77777777777777779</v>
      </c>
      <c r="M58" s="8">
        <f>COUNTIFS(CSV!$B:$B,$A58,CSV!$F:$F,"&gt;2.5")/$C58</f>
        <v>0.44444444444444442</v>
      </c>
      <c r="N58" s="11">
        <f>(COUNTIFS(CSV!$A:$A,$A58,CSV!$F:$F,"&gt;3.5") + COUNTIFS(CSV!$B:$B,$A58,CSV!$F:$F,"&gt;3.5"))/$D58</f>
        <v>0.33333333333333331</v>
      </c>
      <c r="O58" s="8">
        <f>COUNTIFS(CSV!$A:$A,$A58,CSV!$F:$F,"&gt;3.5")/$B58</f>
        <v>0.44444444444444442</v>
      </c>
      <c r="P58" s="8">
        <f>COUNTIFS(CSV!$B:$B,$A58,CSV!$F:$F,"&gt;3.5")/$C58</f>
        <v>0.22222222222222221</v>
      </c>
      <c r="Q58" s="11">
        <f>(COUNTIFS(CSV!$A:$A,$A58,CSV!$D:$D,"&gt;0.5")  + COUNTIFS(CSV!$B:$B,$A58,CSV!$E:$E,"&gt;0.5"))/$D58</f>
        <v>0.77777777777777779</v>
      </c>
      <c r="R58" s="8">
        <f>COUNTIFS(CSV!$A:$A,$A58,CSV!$D:$D,"&gt;0.5")/$B58</f>
        <v>0.88888888888888884</v>
      </c>
      <c r="S58" s="8">
        <f>COUNTIFS(CSV!$B:$B,$A58,CSV!$E:$E,"&gt;0.5")/$C58</f>
        <v>0.66666666666666663</v>
      </c>
      <c r="T58" s="11">
        <f>(COUNTIFS(CSV!$A:$A,$A58,CSV!$D:$D,"&gt;1.5")  + COUNTIFS(CSV!$B:$B,$A58,CSV!$E:$E,"&gt;1.5"))/$D58</f>
        <v>0.5</v>
      </c>
      <c r="U58" s="8">
        <f>COUNTIFS(CSV!$A:$A,$A58,CSV!$D:$D,"&gt;1.5")/$B58</f>
        <v>0.66666666666666663</v>
      </c>
      <c r="V58" s="8">
        <f>COUNTIFS(CSV!$B:$B,$A58,CSV!$E:$E,"&gt;1.5")/$C58</f>
        <v>0.33333333333333331</v>
      </c>
      <c r="W58" s="11">
        <f>(COUNTIFS(CSV!$A:$A,$A58,CSV!$E:E,"&gt;0.5") +COUNTIFS(CSV!$B:$B,$A58,CSV!$D:$D,"&gt;0.5"))/$D58</f>
        <v>0.83333333333333337</v>
      </c>
      <c r="X58" s="8">
        <f>COUNTIFS(CSV!$A:$A,$A58,CSV!$E:$E,"&gt;0.5")/$B58</f>
        <v>0.88888888888888884</v>
      </c>
      <c r="Y58" s="8">
        <f>COUNTIFS(CSV!$B:$B,$A58,CSV!$D:$D,"&gt;0.5")/$C58</f>
        <v>0.77777777777777779</v>
      </c>
      <c r="Z58" s="11">
        <f>(COUNTIFS(CSV!$A:$A,$A58,CSV!$E:$E,"&gt;1.5")  + COUNTIFS(CSV!$B:$B,$A58,CSV!$D:$D,"&gt;1.5"))/$D58</f>
        <v>0.33333333333333331</v>
      </c>
      <c r="AA58" s="8">
        <f>COUNTIFS(CSV!$A:$A,$A58,CSV!$E:$E,"&gt;1.5")/$B58</f>
        <v>0.22222222222222221</v>
      </c>
      <c r="AB58" s="8">
        <f>COUNTIFS(CSV!$B:$B,$A58,CSV!$D:$D,"&gt;1.5")/$C58</f>
        <v>0.44444444444444442</v>
      </c>
      <c r="AC58" s="11">
        <f>(COUNTIFS(CSV!$A:A,$A58,CSV!$G:$G,"y") + COUNTIFS(CSV!$B:B,$A58,CSV!$G:$G,"y"))/$D58</f>
        <v>0.66666666666666663</v>
      </c>
      <c r="AD58" s="8">
        <f>COUNTIFS(CSV!$A:A,$A58,CSV!$G:$G,"y")/$B58</f>
        <v>0.77777777777777779</v>
      </c>
      <c r="AE58" s="16">
        <f>COUNTIFS(CSV!$B:B,$A58,CSV!$G:$G,"y")/$C58</f>
        <v>0.55555555555555558</v>
      </c>
    </row>
    <row r="59" spans="1:31" x14ac:dyDescent="0.3">
      <c r="A59" s="4" t="s">
        <v>160</v>
      </c>
      <c r="B59" s="9">
        <f>COUNTIF(CSV!A:A,A59)</f>
        <v>8</v>
      </c>
      <c r="C59" s="4">
        <f>COUNTIF(CSV!B:B,A59)</f>
        <v>10</v>
      </c>
      <c r="D59" s="4">
        <f t="shared" si="2"/>
        <v>18</v>
      </c>
      <c r="E59" s="11">
        <f>(COUNTIFS(CSV!$A:$A,$A59,CSV!$F:$F,"&gt;0.5") + COUNTIFS(CSV!$B:$B,$A59,CSV!$F:$F,"&gt;0.5"))/$D59</f>
        <v>0.94444444444444442</v>
      </c>
      <c r="F59" s="8">
        <f>COUNTIFS(CSV!$A:$A,$A59,CSV!$F:$F,"&gt;0.5")/$B59</f>
        <v>0.875</v>
      </c>
      <c r="G59" s="8">
        <f>COUNTIFS(CSV!$B:$B,$A59,CSV!$F:$F,"&gt;0.5")/$C59</f>
        <v>1</v>
      </c>
      <c r="H59" s="11">
        <f>(COUNTIFS(CSV!$A:$A,$A59,CSV!$F:$F,"&gt;1.5") + COUNTIFS(CSV!$B:$B,$A59,CSV!$F:$F,"&gt;1.5"))/$D59</f>
        <v>0.77777777777777779</v>
      </c>
      <c r="I59" s="8">
        <f>COUNTIFS(CSV!$A:$A,$A59,CSV!$F:$F,"&gt;1.5")/$B59</f>
        <v>0.75</v>
      </c>
      <c r="J59" s="8">
        <f>COUNTIFS(CSV!$B:$B,$A59,CSV!$F:$F,"&gt;1.5")/$C59</f>
        <v>0.8</v>
      </c>
      <c r="K59" s="11">
        <f>(COUNTIFS(CSV!$A:$A,$A59,CSV!$F:$F,"&gt;2.5") + COUNTIFS(CSV!$B:$B,$A59,CSV!$F:$F,"&gt;2.5"))/$D59</f>
        <v>0.5</v>
      </c>
      <c r="L59" s="8">
        <f>COUNTIFS(CSV!$A:$A,$A59,CSV!$F:$F,"&gt;2.5")/$B59</f>
        <v>0.375</v>
      </c>
      <c r="M59" s="8">
        <f>COUNTIFS(CSV!$B:$B,$A59,CSV!$F:$F,"&gt;2.5")/$C59</f>
        <v>0.6</v>
      </c>
      <c r="N59" s="11">
        <f>(COUNTIFS(CSV!$A:$A,$A59,CSV!$F:$F,"&gt;3.5") + COUNTIFS(CSV!$B:$B,$A59,CSV!$F:$F,"&gt;3.5"))/$D59</f>
        <v>0.33333333333333331</v>
      </c>
      <c r="O59" s="8">
        <f>COUNTIFS(CSV!$A:$A,$A59,CSV!$F:$F,"&gt;3.5")/$B59</f>
        <v>0.25</v>
      </c>
      <c r="P59" s="8">
        <f>COUNTIFS(CSV!$B:$B,$A59,CSV!$F:$F,"&gt;3.5")/$C59</f>
        <v>0.4</v>
      </c>
      <c r="Q59" s="11">
        <f>(COUNTIFS(CSV!$A:$A,$A59,CSV!$D:$D,"&gt;0.5")  + COUNTIFS(CSV!$B:$B,$A59,CSV!$E:$E,"&gt;0.5"))/$D59</f>
        <v>0.77777777777777779</v>
      </c>
      <c r="R59" s="8">
        <f>COUNTIFS(CSV!$A:$A,$A59,CSV!$D:$D,"&gt;0.5")/$B59</f>
        <v>0.75</v>
      </c>
      <c r="S59" s="8">
        <f>COUNTIFS(CSV!$B:$B,$A59,CSV!$E:$E,"&gt;0.5")/$C59</f>
        <v>0.8</v>
      </c>
      <c r="T59" s="11">
        <f>(COUNTIFS(CSV!$A:$A,$A59,CSV!$D:$D,"&gt;1.5")  + COUNTIFS(CSV!$B:$B,$A59,CSV!$E:$E,"&gt;1.5"))/$D59</f>
        <v>0.3888888888888889</v>
      </c>
      <c r="U59" s="8">
        <f>COUNTIFS(CSV!$A:$A,$A59,CSV!$D:$D,"&gt;1.5")/$B59</f>
        <v>0.625</v>
      </c>
      <c r="V59" s="8">
        <f>COUNTIFS(CSV!$B:$B,$A59,CSV!$E:$E,"&gt;1.5")/$C59</f>
        <v>0.2</v>
      </c>
      <c r="W59" s="11">
        <f>(COUNTIFS(CSV!$A:$A,$A59,CSV!$E:E,"&gt;0.5") +COUNTIFS(CSV!$B:$B,$A59,CSV!$D:$D,"&gt;0.5"))/$D59</f>
        <v>0.72222222222222221</v>
      </c>
      <c r="X59" s="8">
        <f>COUNTIFS(CSV!$A:$A,$A59,CSV!$E:$E,"&gt;0.5")/$B59</f>
        <v>0.5</v>
      </c>
      <c r="Y59" s="8">
        <f>COUNTIFS(CSV!$B:$B,$A59,CSV!$D:$D,"&gt;0.5")/$C59</f>
        <v>0.9</v>
      </c>
      <c r="Z59" s="11">
        <f>(COUNTIFS(CSV!$A:$A,$A59,CSV!$E:$E,"&gt;1.5")  + COUNTIFS(CSV!$B:$B,$A59,CSV!$D:$D,"&gt;1.5"))/$D59</f>
        <v>0.3888888888888889</v>
      </c>
      <c r="AA59" s="8">
        <f>COUNTIFS(CSV!$A:$A,$A59,CSV!$E:$E,"&gt;1.5")/$B59</f>
        <v>0.25</v>
      </c>
      <c r="AB59" s="8">
        <f>COUNTIFS(CSV!$B:$B,$A59,CSV!$D:$D,"&gt;1.5")/$C59</f>
        <v>0.5</v>
      </c>
      <c r="AC59" s="11">
        <f>(COUNTIFS(CSV!$A:A,$A59,CSV!$G:$G,"y") + COUNTIFS(CSV!$B:B,$A59,CSV!$G:$G,"y"))/$D59</f>
        <v>0.55555555555555558</v>
      </c>
      <c r="AD59" s="8">
        <f>COUNTIFS(CSV!$A:A,$A59,CSV!$G:$G,"y")/$B59</f>
        <v>0.375</v>
      </c>
      <c r="AE59" s="16">
        <f>COUNTIFS(CSV!$B:B,$A59,CSV!$G:$G,"y")/$C59</f>
        <v>0.7</v>
      </c>
    </row>
    <row r="60" spans="1:31" x14ac:dyDescent="0.3">
      <c r="A60" s="4" t="s">
        <v>164</v>
      </c>
      <c r="B60" s="9">
        <f>COUNTIF(CSV!A:A,A60)</f>
        <v>8</v>
      </c>
      <c r="C60" s="4">
        <f>COUNTIF(CSV!B:B,A60)</f>
        <v>9</v>
      </c>
      <c r="D60" s="4">
        <f t="shared" si="2"/>
        <v>17</v>
      </c>
      <c r="E60" s="11">
        <f>(COUNTIFS(CSV!$A:$A,$A60,CSV!$F:$F,"&gt;0.5") + COUNTIFS(CSV!$B:$B,$A60,CSV!$F:$F,"&gt;0.5"))/$D60</f>
        <v>1</v>
      </c>
      <c r="F60" s="8">
        <f>COUNTIFS(CSV!$A:$A,$A60,CSV!$F:$F,"&gt;0.5")/$B60</f>
        <v>1</v>
      </c>
      <c r="G60" s="8">
        <f>COUNTIFS(CSV!$B:$B,$A60,CSV!$F:$F,"&gt;0.5")/$C60</f>
        <v>1</v>
      </c>
      <c r="H60" s="11">
        <f>(COUNTIFS(CSV!$A:$A,$A60,CSV!$F:$F,"&gt;1.5") + COUNTIFS(CSV!$B:$B,$A60,CSV!$F:$F,"&gt;1.5"))/$D60</f>
        <v>0.82352941176470584</v>
      </c>
      <c r="I60" s="8">
        <f>COUNTIFS(CSV!$A:$A,$A60,CSV!$F:$F,"&gt;1.5")/$B60</f>
        <v>0.75</v>
      </c>
      <c r="J60" s="8">
        <f>COUNTIFS(CSV!$B:$B,$A60,CSV!$F:$F,"&gt;1.5")/$C60</f>
        <v>0.88888888888888884</v>
      </c>
      <c r="K60" s="11">
        <f>(COUNTIFS(CSV!$A:$A,$A60,CSV!$F:$F,"&gt;2.5") + COUNTIFS(CSV!$B:$B,$A60,CSV!$F:$F,"&gt;2.5"))/$D60</f>
        <v>0.58823529411764708</v>
      </c>
      <c r="L60" s="8">
        <f>COUNTIFS(CSV!$A:$A,$A60,CSV!$F:$F,"&gt;2.5")/$B60</f>
        <v>0.625</v>
      </c>
      <c r="M60" s="8">
        <f>COUNTIFS(CSV!$B:$B,$A60,CSV!$F:$F,"&gt;2.5")/$C60</f>
        <v>0.55555555555555558</v>
      </c>
      <c r="N60" s="11">
        <f>(COUNTIFS(CSV!$A:$A,$A60,CSV!$F:$F,"&gt;3.5") + COUNTIFS(CSV!$B:$B,$A60,CSV!$F:$F,"&gt;3.5"))/$D60</f>
        <v>0.47058823529411764</v>
      </c>
      <c r="O60" s="8">
        <f>COUNTIFS(CSV!$A:$A,$A60,CSV!$F:$F,"&gt;3.5")/$B60</f>
        <v>0.5</v>
      </c>
      <c r="P60" s="8">
        <f>COUNTIFS(CSV!$B:$B,$A60,CSV!$F:$F,"&gt;3.5")/$C60</f>
        <v>0.44444444444444442</v>
      </c>
      <c r="Q60" s="11">
        <f>(COUNTIFS(CSV!$A:$A,$A60,CSV!$D:$D,"&gt;0.5")  + COUNTIFS(CSV!$B:$B,$A60,CSV!$E:$E,"&gt;0.5"))/$D60</f>
        <v>0.76470588235294112</v>
      </c>
      <c r="R60" s="8">
        <f>COUNTIFS(CSV!$A:$A,$A60,CSV!$D:$D,"&gt;0.5")/$B60</f>
        <v>0.625</v>
      </c>
      <c r="S60" s="8">
        <f>COUNTIFS(CSV!$B:$B,$A60,CSV!$E:$E,"&gt;0.5")/$C60</f>
        <v>0.88888888888888884</v>
      </c>
      <c r="T60" s="11">
        <f>(COUNTIFS(CSV!$A:$A,$A60,CSV!$D:$D,"&gt;1.5")  + COUNTIFS(CSV!$B:$B,$A60,CSV!$E:$E,"&gt;1.5"))/$D60</f>
        <v>0.41176470588235292</v>
      </c>
      <c r="U60" s="8">
        <f>COUNTIFS(CSV!$A:$A,$A60,CSV!$D:$D,"&gt;1.5")/$B60</f>
        <v>0.25</v>
      </c>
      <c r="V60" s="8">
        <f>COUNTIFS(CSV!$B:$B,$A60,CSV!$E:$E,"&gt;1.5")/$C60</f>
        <v>0.55555555555555558</v>
      </c>
      <c r="W60" s="11">
        <f>(COUNTIFS(CSV!$A:$A,$A60,CSV!$E:E,"&gt;0.5") +COUNTIFS(CSV!$B:$B,$A60,CSV!$D:$D,"&gt;0.5"))/$D60</f>
        <v>0.76470588235294112</v>
      </c>
      <c r="X60" s="8">
        <f>COUNTIFS(CSV!$A:$A,$A60,CSV!$E:$E,"&gt;0.5")/$B60</f>
        <v>0.875</v>
      </c>
      <c r="Y60" s="8">
        <f>COUNTIFS(CSV!$B:$B,$A60,CSV!$D:$D,"&gt;0.5")/$C60</f>
        <v>0.66666666666666663</v>
      </c>
      <c r="Z60" s="11">
        <f>(COUNTIFS(CSV!$A:$A,$A60,CSV!$E:$E,"&gt;1.5")  + COUNTIFS(CSV!$B:$B,$A60,CSV!$D:$D,"&gt;1.5"))/$D60</f>
        <v>0.58823529411764708</v>
      </c>
      <c r="AA60" s="8">
        <f>COUNTIFS(CSV!$A:$A,$A60,CSV!$E:$E,"&gt;1.5")/$B60</f>
        <v>0.5</v>
      </c>
      <c r="AB60" s="8">
        <f>COUNTIFS(CSV!$B:$B,$A60,CSV!$D:$D,"&gt;1.5")/$C60</f>
        <v>0.66666666666666663</v>
      </c>
      <c r="AC60" s="11">
        <f>(COUNTIFS(CSV!$A:A,$A60,CSV!$G:$G,"y") + COUNTIFS(CSV!$B:B,$A60,CSV!$G:$G,"y"))/$D60</f>
        <v>0.52941176470588236</v>
      </c>
      <c r="AD60" s="8">
        <f>COUNTIFS(CSV!$A:A,$A60,CSV!$G:$G,"y")/$B60</f>
        <v>0.5</v>
      </c>
      <c r="AE60" s="16">
        <f>COUNTIFS(CSV!$B:B,$A60,CSV!$G:$G,"y")/$C60</f>
        <v>0.55555555555555558</v>
      </c>
    </row>
    <row r="61" spans="1:31" x14ac:dyDescent="0.3">
      <c r="A61" t="s">
        <v>179</v>
      </c>
      <c r="B61" s="9">
        <f>COUNTIF(CSV!A:A,A61)</f>
        <v>14</v>
      </c>
      <c r="C61" s="4">
        <f>COUNTIF(CSV!B:B,A61)</f>
        <v>14</v>
      </c>
      <c r="D61" s="4">
        <f t="shared" ref="D61:D124" si="3">B61+C61</f>
        <v>28</v>
      </c>
      <c r="E61" s="11">
        <f>(COUNTIFS(CSV!$A:$A,$A61,CSV!$F:$F,"&gt;0.5") + COUNTIFS(CSV!$B:$B,$A61,CSV!$F:$F,"&gt;0.5"))/$D61</f>
        <v>1</v>
      </c>
      <c r="F61" s="8">
        <f>COUNTIFS(CSV!$A:$A,$A61,CSV!$F:$F,"&gt;0.5")/$B61</f>
        <v>1</v>
      </c>
      <c r="G61" s="8">
        <f>COUNTIFS(CSV!$B:$B,$A61,CSV!$F:$F,"&gt;0.5")/$C61</f>
        <v>1</v>
      </c>
      <c r="H61" s="11">
        <f>(COUNTIFS(CSV!$A:$A,$A61,CSV!$F:$F,"&gt;1.5") + COUNTIFS(CSV!$B:$B,$A61,CSV!$F:$F,"&gt;1.5"))/$D61</f>
        <v>0.8928571428571429</v>
      </c>
      <c r="I61" s="8">
        <f>COUNTIFS(CSV!$A:$A,$A61,CSV!$F:$F,"&gt;1.5")/$B61</f>
        <v>0.9285714285714286</v>
      </c>
      <c r="J61" s="8">
        <f>COUNTIFS(CSV!$B:$B,$A61,CSV!$F:$F,"&gt;1.5")/$C61</f>
        <v>0.8571428571428571</v>
      </c>
      <c r="K61" s="11">
        <f>(COUNTIFS(CSV!$A:$A,$A61,CSV!$F:$F,"&gt;2.5") + COUNTIFS(CSV!$B:$B,$A61,CSV!$F:$F,"&gt;2.5"))/$D61</f>
        <v>0.6428571428571429</v>
      </c>
      <c r="L61" s="8">
        <f>COUNTIFS(CSV!$A:$A,$A61,CSV!$F:$F,"&gt;2.5")/$B61</f>
        <v>0.7142857142857143</v>
      </c>
      <c r="M61" s="8">
        <f>COUNTIFS(CSV!$B:$B,$A61,CSV!$F:$F,"&gt;2.5")/$C61</f>
        <v>0.5714285714285714</v>
      </c>
      <c r="N61" s="11">
        <f>(COUNTIFS(CSV!$A:$A,$A61,CSV!$F:$F,"&gt;3.5") + COUNTIFS(CSV!$B:$B,$A61,CSV!$F:$F,"&gt;3.5"))/$D61</f>
        <v>0.42857142857142855</v>
      </c>
      <c r="O61" s="8">
        <f>COUNTIFS(CSV!$A:$A,$A61,CSV!$F:$F,"&gt;3.5")/$B61</f>
        <v>0.6428571428571429</v>
      </c>
      <c r="P61" s="8">
        <f>COUNTIFS(CSV!$B:$B,$A61,CSV!$F:$F,"&gt;3.5")/$C61</f>
        <v>0.21428571428571427</v>
      </c>
      <c r="Q61" s="11">
        <f>(COUNTIFS(CSV!$A:$A,$A61,CSV!$D:$D,"&gt;0.5")  + COUNTIFS(CSV!$B:$B,$A61,CSV!$E:$E,"&gt;0.5"))/$D61</f>
        <v>0.9285714285714286</v>
      </c>
      <c r="R61" s="8">
        <f>COUNTIFS(CSV!$A:$A,$A61,CSV!$D:$D,"&gt;0.5")/$B61</f>
        <v>1</v>
      </c>
      <c r="S61" s="8">
        <f>COUNTIFS(CSV!$B:$B,$A61,CSV!$E:$E,"&gt;0.5")/$C61</f>
        <v>0.8571428571428571</v>
      </c>
      <c r="T61" s="11">
        <f>(COUNTIFS(CSV!$A:$A,$A61,CSV!$D:$D,"&gt;1.5")  + COUNTIFS(CSV!$B:$B,$A61,CSV!$E:$E,"&gt;1.5"))/$D61</f>
        <v>0.5357142857142857</v>
      </c>
      <c r="U61" s="8">
        <f>COUNTIFS(CSV!$A:$A,$A61,CSV!$D:$D,"&gt;1.5")/$B61</f>
        <v>0.7857142857142857</v>
      </c>
      <c r="V61" s="8">
        <f>COUNTIFS(CSV!$B:$B,$A61,CSV!$E:$E,"&gt;1.5")/$C61</f>
        <v>0.2857142857142857</v>
      </c>
      <c r="W61" s="11">
        <f>(COUNTIFS(CSV!$A:$A,$A61,CSV!$E:E,"&gt;0.5") +COUNTIFS(CSV!$B:$B,$A61,CSV!$D:$D,"&gt;0.5"))/$D61</f>
        <v>0.7857142857142857</v>
      </c>
      <c r="X61" s="8">
        <f>COUNTIFS(CSV!$A:$A,$A61,CSV!$E:$E,"&gt;0.5")/$B61</f>
        <v>0.7857142857142857</v>
      </c>
      <c r="Y61" s="8">
        <f>COUNTIFS(CSV!$B:$B,$A61,CSV!$D:$D,"&gt;0.5")/$C61</f>
        <v>0.7857142857142857</v>
      </c>
      <c r="Z61" s="11">
        <f>(COUNTIFS(CSV!$A:$A,$A61,CSV!$E:$E,"&gt;1.5")  + COUNTIFS(CSV!$B:$B,$A61,CSV!$D:$D,"&gt;1.5"))/$D61</f>
        <v>0.5357142857142857</v>
      </c>
      <c r="AA61" s="8">
        <f>COUNTIFS(CSV!$A:$A,$A61,CSV!$E:$E,"&gt;1.5")/$B61</f>
        <v>0.7142857142857143</v>
      </c>
      <c r="AB61" s="8">
        <f>COUNTIFS(CSV!$B:$B,$A61,CSV!$D:$D,"&gt;1.5")/$C61</f>
        <v>0.35714285714285715</v>
      </c>
      <c r="AC61" s="11">
        <f>(COUNTIFS(CSV!$A:A,$A61,CSV!$G:$G,"y") + COUNTIFS(CSV!$B:B,$A61,CSV!$G:$G,"y"))/$D61</f>
        <v>0.7142857142857143</v>
      </c>
      <c r="AD61" s="8">
        <f>COUNTIFS(CSV!$A:A,$A61,CSV!$G:$G,"y")/$B61</f>
        <v>0.7857142857142857</v>
      </c>
      <c r="AE61" s="16">
        <f>COUNTIFS(CSV!$B:B,$A61,CSV!$G:$G,"y")/$C61</f>
        <v>0.6428571428571429</v>
      </c>
    </row>
    <row r="62" spans="1:31" x14ac:dyDescent="0.3">
      <c r="A62" t="s">
        <v>177</v>
      </c>
      <c r="B62" s="9">
        <f>COUNTIF(CSV!A:A,A62)</f>
        <v>14</v>
      </c>
      <c r="C62" s="4">
        <f>COUNTIF(CSV!B:B,A62)</f>
        <v>14</v>
      </c>
      <c r="D62" s="4">
        <f t="shared" si="3"/>
        <v>28</v>
      </c>
      <c r="E62" s="11">
        <f>(COUNTIFS(CSV!$A:$A,$A62,CSV!$F:$F,"&gt;0.5") + COUNTIFS(CSV!$B:$B,$A62,CSV!$F:$F,"&gt;0.5"))/$D62</f>
        <v>0.8571428571428571</v>
      </c>
      <c r="F62" s="8">
        <f>COUNTIFS(CSV!$A:$A,$A62,CSV!$F:$F,"&gt;0.5")/$B62</f>
        <v>0.7857142857142857</v>
      </c>
      <c r="G62" s="8">
        <f>COUNTIFS(CSV!$B:$B,$A62,CSV!$F:$F,"&gt;0.5")/$C62</f>
        <v>0.9285714285714286</v>
      </c>
      <c r="H62" s="11">
        <f>(COUNTIFS(CSV!$A:$A,$A62,CSV!$F:$F,"&gt;1.5") + COUNTIFS(CSV!$B:$B,$A62,CSV!$F:$F,"&gt;1.5"))/$D62</f>
        <v>0.7142857142857143</v>
      </c>
      <c r="I62" s="8">
        <f>COUNTIFS(CSV!$A:$A,$A62,CSV!$F:$F,"&gt;1.5")/$B62</f>
        <v>0.7142857142857143</v>
      </c>
      <c r="J62" s="8">
        <f>COUNTIFS(CSV!$B:$B,$A62,CSV!$F:$F,"&gt;1.5")/$C62</f>
        <v>0.7142857142857143</v>
      </c>
      <c r="K62" s="11">
        <f>(COUNTIFS(CSV!$A:$A,$A62,CSV!$F:$F,"&gt;2.5") + COUNTIFS(CSV!$B:$B,$A62,CSV!$F:$F,"&gt;2.5"))/$D62</f>
        <v>0.5357142857142857</v>
      </c>
      <c r="L62" s="8">
        <f>COUNTIFS(CSV!$A:$A,$A62,CSV!$F:$F,"&gt;2.5")/$B62</f>
        <v>0.5714285714285714</v>
      </c>
      <c r="M62" s="8">
        <f>COUNTIFS(CSV!$B:$B,$A62,CSV!$F:$F,"&gt;2.5")/$C62</f>
        <v>0.5</v>
      </c>
      <c r="N62" s="11">
        <f>(COUNTIFS(CSV!$A:$A,$A62,CSV!$F:$F,"&gt;3.5") + COUNTIFS(CSV!$B:$B,$A62,CSV!$F:$F,"&gt;3.5"))/$D62</f>
        <v>0.35714285714285715</v>
      </c>
      <c r="O62" s="8">
        <f>COUNTIFS(CSV!$A:$A,$A62,CSV!$F:$F,"&gt;3.5")/$B62</f>
        <v>0.35714285714285715</v>
      </c>
      <c r="P62" s="8">
        <f>COUNTIFS(CSV!$B:$B,$A62,CSV!$F:$F,"&gt;3.5")/$C62</f>
        <v>0.35714285714285715</v>
      </c>
      <c r="Q62" s="11">
        <f>(COUNTIFS(CSV!$A:$A,$A62,CSV!$D:$D,"&gt;0.5")  + COUNTIFS(CSV!$B:$B,$A62,CSV!$E:$E,"&gt;0.5"))/$D62</f>
        <v>0.75</v>
      </c>
      <c r="R62" s="8">
        <f>COUNTIFS(CSV!$A:$A,$A62,CSV!$D:$D,"&gt;0.5")/$B62</f>
        <v>0.7142857142857143</v>
      </c>
      <c r="S62" s="8">
        <f>COUNTIFS(CSV!$B:$B,$A62,CSV!$E:$E,"&gt;0.5")/$C62</f>
        <v>0.7857142857142857</v>
      </c>
      <c r="T62" s="11">
        <f>(COUNTIFS(CSV!$A:$A,$A62,CSV!$D:$D,"&gt;1.5")  + COUNTIFS(CSV!$B:$B,$A62,CSV!$E:$E,"&gt;1.5"))/$D62</f>
        <v>0.5</v>
      </c>
      <c r="U62" s="8">
        <f>COUNTIFS(CSV!$A:$A,$A62,CSV!$D:$D,"&gt;1.5")/$B62</f>
        <v>0.5714285714285714</v>
      </c>
      <c r="V62" s="8">
        <f>COUNTIFS(CSV!$B:$B,$A62,CSV!$E:$E,"&gt;1.5")/$C62</f>
        <v>0.42857142857142855</v>
      </c>
      <c r="W62" s="11">
        <f>(COUNTIFS(CSV!$A:$A,$A62,CSV!$E:E,"&gt;0.5") +COUNTIFS(CSV!$B:$B,$A62,CSV!$D:$D,"&gt;0.5"))/$D62</f>
        <v>0.6785714285714286</v>
      </c>
      <c r="X62" s="8">
        <f>COUNTIFS(CSV!$A:$A,$A62,CSV!$E:$E,"&gt;0.5")/$B62</f>
        <v>0.6428571428571429</v>
      </c>
      <c r="Y62" s="8">
        <f>COUNTIFS(CSV!$B:$B,$A62,CSV!$D:$D,"&gt;0.5")/$C62</f>
        <v>0.7142857142857143</v>
      </c>
      <c r="Z62" s="11">
        <f>(COUNTIFS(CSV!$A:$A,$A62,CSV!$E:$E,"&gt;1.5")  + COUNTIFS(CSV!$B:$B,$A62,CSV!$D:$D,"&gt;1.5"))/$D62</f>
        <v>0.32142857142857145</v>
      </c>
      <c r="AA62" s="8">
        <f>COUNTIFS(CSV!$A:$A,$A62,CSV!$E:$E,"&gt;1.5")/$B62</f>
        <v>0.2857142857142857</v>
      </c>
      <c r="AB62" s="8">
        <f>COUNTIFS(CSV!$B:$B,$A62,CSV!$D:$D,"&gt;1.5")/$C62</f>
        <v>0.35714285714285715</v>
      </c>
      <c r="AC62" s="11">
        <f>(COUNTIFS(CSV!$A:A,$A62,CSV!$G:$G,"y") + COUNTIFS(CSV!$B:B,$A62,CSV!$G:$G,"y"))/$D62</f>
        <v>0.5714285714285714</v>
      </c>
      <c r="AD62" s="8">
        <f>COUNTIFS(CSV!$A:A,$A62,CSV!$G:$G,"y")/$B62</f>
        <v>0.5714285714285714</v>
      </c>
      <c r="AE62" s="16">
        <f>COUNTIFS(CSV!$B:B,$A62,CSV!$G:$G,"y")/$C62</f>
        <v>0.5714285714285714</v>
      </c>
    </row>
    <row r="63" spans="1:31" x14ac:dyDescent="0.3">
      <c r="A63" t="s">
        <v>185</v>
      </c>
      <c r="B63" s="9">
        <f>COUNTIF(CSV!A:A,A63)</f>
        <v>14</v>
      </c>
      <c r="C63" s="4">
        <f>COUNTIF(CSV!B:B,A63)</f>
        <v>14</v>
      </c>
      <c r="D63" s="4">
        <f t="shared" si="3"/>
        <v>28</v>
      </c>
      <c r="E63" s="11">
        <f>(COUNTIFS(CSV!$A:$A,$A63,CSV!$F:$F,"&gt;0.5") + COUNTIFS(CSV!$B:$B,$A63,CSV!$F:$F,"&gt;0.5"))/$D63</f>
        <v>0.9285714285714286</v>
      </c>
      <c r="F63" s="8">
        <f>COUNTIFS(CSV!$A:$A,$A63,CSV!$F:$F,"&gt;0.5")/$B63</f>
        <v>0.9285714285714286</v>
      </c>
      <c r="G63" s="8">
        <f>COUNTIFS(CSV!$B:$B,$A63,CSV!$F:$F,"&gt;0.5")/$C63</f>
        <v>0.9285714285714286</v>
      </c>
      <c r="H63" s="11">
        <f>(COUNTIFS(CSV!$A:$A,$A63,CSV!$F:$F,"&gt;1.5") + COUNTIFS(CSV!$B:$B,$A63,CSV!$F:$F,"&gt;1.5"))/$D63</f>
        <v>0.75</v>
      </c>
      <c r="I63" s="8">
        <f>COUNTIFS(CSV!$A:$A,$A63,CSV!$F:$F,"&gt;1.5")/$B63</f>
        <v>0.7142857142857143</v>
      </c>
      <c r="J63" s="8">
        <f>COUNTIFS(CSV!$B:$B,$A63,CSV!$F:$F,"&gt;1.5")/$C63</f>
        <v>0.7857142857142857</v>
      </c>
      <c r="K63" s="11">
        <f>(COUNTIFS(CSV!$A:$A,$A63,CSV!$F:$F,"&gt;2.5") + COUNTIFS(CSV!$B:$B,$A63,CSV!$F:$F,"&gt;2.5"))/$D63</f>
        <v>0.5</v>
      </c>
      <c r="L63" s="8">
        <f>COUNTIFS(CSV!$A:$A,$A63,CSV!$F:$F,"&gt;2.5")/$B63</f>
        <v>0.42857142857142855</v>
      </c>
      <c r="M63" s="8">
        <f>COUNTIFS(CSV!$B:$B,$A63,CSV!$F:$F,"&gt;2.5")/$C63</f>
        <v>0.5714285714285714</v>
      </c>
      <c r="N63" s="11">
        <f>(COUNTIFS(CSV!$A:$A,$A63,CSV!$F:$F,"&gt;3.5") + COUNTIFS(CSV!$B:$B,$A63,CSV!$F:$F,"&gt;3.5"))/$D63</f>
        <v>0.39285714285714285</v>
      </c>
      <c r="O63" s="8">
        <f>COUNTIFS(CSV!$A:$A,$A63,CSV!$F:$F,"&gt;3.5")/$B63</f>
        <v>0.2857142857142857</v>
      </c>
      <c r="P63" s="8">
        <f>COUNTIFS(CSV!$B:$B,$A63,CSV!$F:$F,"&gt;3.5")/$C63</f>
        <v>0.5</v>
      </c>
      <c r="Q63" s="11">
        <f>(COUNTIFS(CSV!$A:$A,$A63,CSV!$D:$D,"&gt;0.5")  + COUNTIFS(CSV!$B:$B,$A63,CSV!$E:$E,"&gt;0.5"))/$D63</f>
        <v>0.8214285714285714</v>
      </c>
      <c r="R63" s="8">
        <f>COUNTIFS(CSV!$A:$A,$A63,CSV!$D:$D,"&gt;0.5")/$B63</f>
        <v>0.7857142857142857</v>
      </c>
      <c r="S63" s="8">
        <f>COUNTIFS(CSV!$B:$B,$A63,CSV!$E:$E,"&gt;0.5")/$C63</f>
        <v>0.8571428571428571</v>
      </c>
      <c r="T63" s="11">
        <f>(COUNTIFS(CSV!$A:$A,$A63,CSV!$D:$D,"&gt;1.5")  + COUNTIFS(CSV!$B:$B,$A63,CSV!$E:$E,"&gt;1.5"))/$D63</f>
        <v>0.39285714285714285</v>
      </c>
      <c r="U63" s="8">
        <f>COUNTIFS(CSV!$A:$A,$A63,CSV!$D:$D,"&gt;1.5")/$B63</f>
        <v>0.5</v>
      </c>
      <c r="V63" s="8">
        <f>COUNTIFS(CSV!$B:$B,$A63,CSV!$E:$E,"&gt;1.5")/$C63</f>
        <v>0.2857142857142857</v>
      </c>
      <c r="W63" s="11">
        <f>(COUNTIFS(CSV!$A:$A,$A63,CSV!$E:E,"&gt;0.5") +COUNTIFS(CSV!$B:$B,$A63,CSV!$D:$D,"&gt;0.5"))/$D63</f>
        <v>0.7142857142857143</v>
      </c>
      <c r="X63" s="8">
        <f>COUNTIFS(CSV!$A:$A,$A63,CSV!$E:$E,"&gt;0.5")/$B63</f>
        <v>0.7142857142857143</v>
      </c>
      <c r="Y63" s="8">
        <f>COUNTIFS(CSV!$B:$B,$A63,CSV!$D:$D,"&gt;0.5")/$C63</f>
        <v>0.7142857142857143</v>
      </c>
      <c r="Z63" s="11">
        <f>(COUNTIFS(CSV!$A:$A,$A63,CSV!$E:$E,"&gt;1.5")  + COUNTIFS(CSV!$B:$B,$A63,CSV!$D:$D,"&gt;1.5"))/$D63</f>
        <v>0.4642857142857143</v>
      </c>
      <c r="AA63" s="8">
        <f>COUNTIFS(CSV!$A:$A,$A63,CSV!$E:$E,"&gt;1.5")/$B63</f>
        <v>0.35714285714285715</v>
      </c>
      <c r="AB63" s="8">
        <f>COUNTIFS(CSV!$B:$B,$A63,CSV!$D:$D,"&gt;1.5")/$C63</f>
        <v>0.5714285714285714</v>
      </c>
      <c r="AC63" s="11">
        <f>(COUNTIFS(CSV!$A:A,$A63,CSV!$G:$G,"y") + COUNTIFS(CSV!$B:B,$A63,CSV!$G:$G,"y"))/$D63</f>
        <v>0.6071428571428571</v>
      </c>
      <c r="AD63" s="8">
        <f>COUNTIFS(CSV!$A:A,$A63,CSV!$G:$G,"y")/$B63</f>
        <v>0.5714285714285714</v>
      </c>
      <c r="AE63" s="16">
        <f>COUNTIFS(CSV!$B:B,$A63,CSV!$G:$G,"y")/$C63</f>
        <v>0.6428571428571429</v>
      </c>
    </row>
    <row r="64" spans="1:31" x14ac:dyDescent="0.3">
      <c r="A64" t="s">
        <v>191</v>
      </c>
      <c r="B64" s="9">
        <f>COUNTIF(CSV!A:A,A64)</f>
        <v>13</v>
      </c>
      <c r="C64" s="4">
        <f>COUNTIF(CSV!B:B,A64)</f>
        <v>14</v>
      </c>
      <c r="D64" s="4">
        <f t="shared" si="3"/>
        <v>27</v>
      </c>
      <c r="E64" s="11">
        <f>(COUNTIFS(CSV!$A:$A,$A64,CSV!$F:$F,"&gt;0.5") + COUNTIFS(CSV!$B:$B,$A64,CSV!$F:$F,"&gt;0.5"))/$D64</f>
        <v>0.92592592592592593</v>
      </c>
      <c r="F64" s="8">
        <f>COUNTIFS(CSV!$A:$A,$A64,CSV!$F:$F,"&gt;0.5")/$B64</f>
        <v>0.92307692307692313</v>
      </c>
      <c r="G64" s="8">
        <f>COUNTIFS(CSV!$B:$B,$A64,CSV!$F:$F,"&gt;0.5")/$C64</f>
        <v>0.9285714285714286</v>
      </c>
      <c r="H64" s="11">
        <f>(COUNTIFS(CSV!$A:$A,$A64,CSV!$F:$F,"&gt;1.5") + COUNTIFS(CSV!$B:$B,$A64,CSV!$F:$F,"&gt;1.5"))/$D64</f>
        <v>0.59259259259259256</v>
      </c>
      <c r="I64" s="8">
        <f>COUNTIFS(CSV!$A:$A,$A64,CSV!$F:$F,"&gt;1.5")/$B64</f>
        <v>0.46153846153846156</v>
      </c>
      <c r="J64" s="8">
        <f>COUNTIFS(CSV!$B:$B,$A64,CSV!$F:$F,"&gt;1.5")/$C64</f>
        <v>0.7142857142857143</v>
      </c>
      <c r="K64" s="11">
        <f>(COUNTIFS(CSV!$A:$A,$A64,CSV!$F:$F,"&gt;2.5") + COUNTIFS(CSV!$B:$B,$A64,CSV!$F:$F,"&gt;2.5"))/$D64</f>
        <v>0.37037037037037035</v>
      </c>
      <c r="L64" s="8">
        <f>COUNTIFS(CSV!$A:$A,$A64,CSV!$F:$F,"&gt;2.5")/$B64</f>
        <v>0.38461538461538464</v>
      </c>
      <c r="M64" s="8">
        <f>COUNTIFS(CSV!$B:$B,$A64,CSV!$F:$F,"&gt;2.5")/$C64</f>
        <v>0.35714285714285715</v>
      </c>
      <c r="N64" s="11">
        <f>(COUNTIFS(CSV!$A:$A,$A64,CSV!$F:$F,"&gt;3.5") + COUNTIFS(CSV!$B:$B,$A64,CSV!$F:$F,"&gt;3.5"))/$D64</f>
        <v>0.14814814814814814</v>
      </c>
      <c r="O64" s="8">
        <f>COUNTIFS(CSV!$A:$A,$A64,CSV!$F:$F,"&gt;3.5")/$B64</f>
        <v>7.6923076923076927E-2</v>
      </c>
      <c r="P64" s="8">
        <f>COUNTIFS(CSV!$B:$B,$A64,CSV!$F:$F,"&gt;3.5")/$C64</f>
        <v>0.21428571428571427</v>
      </c>
      <c r="Q64" s="11">
        <f>(COUNTIFS(CSV!$A:$A,$A64,CSV!$D:$D,"&gt;0.5")  + COUNTIFS(CSV!$B:$B,$A64,CSV!$E:$E,"&gt;0.5"))/$D64</f>
        <v>0.48148148148148145</v>
      </c>
      <c r="R64" s="8">
        <f>COUNTIFS(CSV!$A:$A,$A64,CSV!$D:$D,"&gt;0.5")/$B64</f>
        <v>0.46153846153846156</v>
      </c>
      <c r="S64" s="8">
        <f>COUNTIFS(CSV!$B:$B,$A64,CSV!$E:$E,"&gt;0.5")/$C64</f>
        <v>0.5</v>
      </c>
      <c r="T64" s="11">
        <f>(COUNTIFS(CSV!$A:$A,$A64,CSV!$D:$D,"&gt;1.5")  + COUNTIFS(CSV!$B:$B,$A64,CSV!$E:$E,"&gt;1.5"))/$D64</f>
        <v>0.18518518518518517</v>
      </c>
      <c r="U64" s="8">
        <f>COUNTIFS(CSV!$A:$A,$A64,CSV!$D:$D,"&gt;1.5")/$B64</f>
        <v>0.15384615384615385</v>
      </c>
      <c r="V64" s="8">
        <f>COUNTIFS(CSV!$B:$B,$A64,CSV!$E:$E,"&gt;1.5")/$C64</f>
        <v>0.21428571428571427</v>
      </c>
      <c r="W64" s="11">
        <f>(COUNTIFS(CSV!$A:$A,$A64,CSV!$E:E,"&gt;0.5") +COUNTIFS(CSV!$B:$B,$A64,CSV!$D:$D,"&gt;0.5"))/$D64</f>
        <v>0.81481481481481477</v>
      </c>
      <c r="X64" s="8">
        <f>COUNTIFS(CSV!$A:$A,$A64,CSV!$E:$E,"&gt;0.5")/$B64</f>
        <v>0.76923076923076927</v>
      </c>
      <c r="Y64" s="8">
        <f>COUNTIFS(CSV!$B:$B,$A64,CSV!$D:$D,"&gt;0.5")/$C64</f>
        <v>0.8571428571428571</v>
      </c>
      <c r="Z64" s="11">
        <f>(COUNTIFS(CSV!$A:$A,$A64,CSV!$E:$E,"&gt;1.5")  + COUNTIFS(CSV!$B:$B,$A64,CSV!$D:$D,"&gt;1.5"))/$D64</f>
        <v>0.40740740740740738</v>
      </c>
      <c r="AA64" s="8">
        <f>COUNTIFS(CSV!$A:$A,$A64,CSV!$E:$E,"&gt;1.5")/$B64</f>
        <v>0.30769230769230771</v>
      </c>
      <c r="AB64" s="8">
        <f>COUNTIFS(CSV!$B:$B,$A64,CSV!$D:$D,"&gt;1.5")/$C64</f>
        <v>0.5</v>
      </c>
      <c r="AC64" s="11">
        <f>(COUNTIFS(CSV!$A:A,$A64,CSV!$G:$G,"y") + COUNTIFS(CSV!$B:B,$A64,CSV!$G:$G,"y"))/$D64</f>
        <v>0.37037037037037035</v>
      </c>
      <c r="AD64" s="8">
        <f>COUNTIFS(CSV!$A:A,$A64,CSV!$G:$G,"y")/$B64</f>
        <v>0.30769230769230771</v>
      </c>
      <c r="AE64" s="16">
        <f>COUNTIFS(CSV!$B:B,$A64,CSV!$G:$G,"y")/$C64</f>
        <v>0.42857142857142855</v>
      </c>
    </row>
    <row r="65" spans="1:31" x14ac:dyDescent="0.3">
      <c r="A65" t="s">
        <v>188</v>
      </c>
      <c r="B65" s="9">
        <f>COUNTIF(CSV!A:A,A65)</f>
        <v>14</v>
      </c>
      <c r="C65" s="4">
        <f>COUNTIF(CSV!B:B,A65)</f>
        <v>14</v>
      </c>
      <c r="D65" s="4">
        <f t="shared" si="3"/>
        <v>28</v>
      </c>
      <c r="E65" s="11">
        <f>(COUNTIFS(CSV!$A:$A,$A65,CSV!$F:$F,"&gt;0.5") + COUNTIFS(CSV!$B:$B,$A65,CSV!$F:$F,"&gt;0.5"))/$D65</f>
        <v>0.9642857142857143</v>
      </c>
      <c r="F65" s="8">
        <f>COUNTIFS(CSV!$A:$A,$A65,CSV!$F:$F,"&gt;0.5")/$B65</f>
        <v>1</v>
      </c>
      <c r="G65" s="8">
        <f>COUNTIFS(CSV!$B:$B,$A65,CSV!$F:$F,"&gt;0.5")/$C65</f>
        <v>0.9285714285714286</v>
      </c>
      <c r="H65" s="11">
        <f>(COUNTIFS(CSV!$A:$A,$A65,CSV!$F:$F,"&gt;1.5") + COUNTIFS(CSV!$B:$B,$A65,CSV!$F:$F,"&gt;1.5"))/$D65</f>
        <v>0.8214285714285714</v>
      </c>
      <c r="I65" s="8">
        <f>COUNTIFS(CSV!$A:$A,$A65,CSV!$F:$F,"&gt;1.5")/$B65</f>
        <v>0.8571428571428571</v>
      </c>
      <c r="J65" s="8">
        <f>COUNTIFS(CSV!$B:$B,$A65,CSV!$F:$F,"&gt;1.5")/$C65</f>
        <v>0.7857142857142857</v>
      </c>
      <c r="K65" s="11">
        <f>(COUNTIFS(CSV!$A:$A,$A65,CSV!$F:$F,"&gt;2.5") + COUNTIFS(CSV!$B:$B,$A65,CSV!$F:$F,"&gt;2.5"))/$D65</f>
        <v>0.42857142857142855</v>
      </c>
      <c r="L65" s="8">
        <f>COUNTIFS(CSV!$A:$A,$A65,CSV!$F:$F,"&gt;2.5")/$B65</f>
        <v>0.5</v>
      </c>
      <c r="M65" s="8">
        <f>COUNTIFS(CSV!$B:$B,$A65,CSV!$F:$F,"&gt;2.5")/$C65</f>
        <v>0.35714285714285715</v>
      </c>
      <c r="N65" s="11">
        <f>(COUNTIFS(CSV!$A:$A,$A65,CSV!$F:$F,"&gt;3.5") + COUNTIFS(CSV!$B:$B,$A65,CSV!$F:$F,"&gt;3.5"))/$D65</f>
        <v>0.35714285714285715</v>
      </c>
      <c r="O65" s="8">
        <f>COUNTIFS(CSV!$A:$A,$A65,CSV!$F:$F,"&gt;3.5")/$B65</f>
        <v>0.35714285714285715</v>
      </c>
      <c r="P65" s="8">
        <f>COUNTIFS(CSV!$B:$B,$A65,CSV!$F:$F,"&gt;3.5")/$C65</f>
        <v>0.35714285714285715</v>
      </c>
      <c r="Q65" s="11">
        <f>(COUNTIFS(CSV!$A:$A,$A65,CSV!$D:$D,"&gt;0.5")  + COUNTIFS(CSV!$B:$B,$A65,CSV!$E:$E,"&gt;0.5"))/$D65</f>
        <v>0.8214285714285714</v>
      </c>
      <c r="R65" s="8">
        <f>COUNTIFS(CSV!$A:$A,$A65,CSV!$D:$D,"&gt;0.5")/$B65</f>
        <v>0.9285714285714286</v>
      </c>
      <c r="S65" s="8">
        <f>COUNTIFS(CSV!$B:$B,$A65,CSV!$E:$E,"&gt;0.5")/$C65</f>
        <v>0.7142857142857143</v>
      </c>
      <c r="T65" s="11">
        <f>(COUNTIFS(CSV!$A:$A,$A65,CSV!$D:$D,"&gt;1.5")  + COUNTIFS(CSV!$B:$B,$A65,CSV!$E:$E,"&gt;1.5"))/$D65</f>
        <v>0.4642857142857143</v>
      </c>
      <c r="U65" s="8">
        <f>COUNTIFS(CSV!$A:$A,$A65,CSV!$D:$D,"&gt;1.5")/$B65</f>
        <v>0.6428571428571429</v>
      </c>
      <c r="V65" s="8">
        <f>COUNTIFS(CSV!$B:$B,$A65,CSV!$E:$E,"&gt;1.5")/$C65</f>
        <v>0.2857142857142857</v>
      </c>
      <c r="W65" s="11">
        <f>(COUNTIFS(CSV!$A:$A,$A65,CSV!$E:E,"&gt;0.5") +COUNTIFS(CSV!$B:$B,$A65,CSV!$D:$D,"&gt;0.5"))/$D65</f>
        <v>0.8214285714285714</v>
      </c>
      <c r="X65" s="8">
        <f>COUNTIFS(CSV!$A:$A,$A65,CSV!$E:$E,"&gt;0.5")/$B65</f>
        <v>0.7142857142857143</v>
      </c>
      <c r="Y65" s="8">
        <f>COUNTIFS(CSV!$B:$B,$A65,CSV!$D:$D,"&gt;0.5")/$C65</f>
        <v>0.9285714285714286</v>
      </c>
      <c r="Z65" s="11">
        <f>(COUNTIFS(CSV!$A:$A,$A65,CSV!$E:$E,"&gt;1.5")  + COUNTIFS(CSV!$B:$B,$A65,CSV!$D:$D,"&gt;1.5"))/$D65</f>
        <v>0.35714285714285715</v>
      </c>
      <c r="AA65" s="8">
        <f>COUNTIFS(CSV!$A:$A,$A65,CSV!$E:$E,"&gt;1.5")/$B65</f>
        <v>0.2857142857142857</v>
      </c>
      <c r="AB65" s="8">
        <f>COUNTIFS(CSV!$B:$B,$A65,CSV!$D:$D,"&gt;1.5")/$C65</f>
        <v>0.42857142857142855</v>
      </c>
      <c r="AC65" s="11">
        <f>(COUNTIFS(CSV!$A:A,$A65,CSV!$G:$G,"y") + COUNTIFS(CSV!$B:B,$A65,CSV!$G:$G,"y"))/$D65</f>
        <v>0.6785714285714286</v>
      </c>
      <c r="AD65" s="8">
        <f>COUNTIFS(CSV!$A:A,$A65,CSV!$G:$G,"y")/$B65</f>
        <v>0.6428571428571429</v>
      </c>
      <c r="AE65" s="16">
        <f>COUNTIFS(CSV!$B:B,$A65,CSV!$G:$G,"y")/$C65</f>
        <v>0.7142857142857143</v>
      </c>
    </row>
    <row r="66" spans="1:31" x14ac:dyDescent="0.3">
      <c r="A66" t="s">
        <v>181</v>
      </c>
      <c r="B66" s="9">
        <f>COUNTIF(CSV!A:A,A66)</f>
        <v>14</v>
      </c>
      <c r="C66" s="4">
        <f>COUNTIF(CSV!B:B,A66)</f>
        <v>14</v>
      </c>
      <c r="D66" s="4">
        <f t="shared" si="3"/>
        <v>28</v>
      </c>
      <c r="E66" s="11">
        <f>(COUNTIFS(CSV!$A:$A,$A66,CSV!$F:$F,"&gt;0.5") + COUNTIFS(CSV!$B:$B,$A66,CSV!$F:$F,"&gt;0.5"))/$D66</f>
        <v>0.9642857142857143</v>
      </c>
      <c r="F66" s="8">
        <f>COUNTIFS(CSV!$A:$A,$A66,CSV!$F:$F,"&gt;0.5")/$B66</f>
        <v>1</v>
      </c>
      <c r="G66" s="8">
        <f>COUNTIFS(CSV!$B:$B,$A66,CSV!$F:$F,"&gt;0.5")/$C66</f>
        <v>0.9285714285714286</v>
      </c>
      <c r="H66" s="11">
        <f>(COUNTIFS(CSV!$A:$A,$A66,CSV!$F:$F,"&gt;1.5") + COUNTIFS(CSV!$B:$B,$A66,CSV!$F:$F,"&gt;1.5"))/$D66</f>
        <v>0.6071428571428571</v>
      </c>
      <c r="I66" s="8">
        <f>COUNTIFS(CSV!$A:$A,$A66,CSV!$F:$F,"&gt;1.5")/$B66</f>
        <v>0.6428571428571429</v>
      </c>
      <c r="J66" s="8">
        <f>COUNTIFS(CSV!$B:$B,$A66,CSV!$F:$F,"&gt;1.5")/$C66</f>
        <v>0.5714285714285714</v>
      </c>
      <c r="K66" s="11">
        <f>(COUNTIFS(CSV!$A:$A,$A66,CSV!$F:$F,"&gt;2.5") + COUNTIFS(CSV!$B:$B,$A66,CSV!$F:$F,"&gt;2.5"))/$D66</f>
        <v>0.32142857142857145</v>
      </c>
      <c r="L66" s="8">
        <f>COUNTIFS(CSV!$A:$A,$A66,CSV!$F:$F,"&gt;2.5")/$B66</f>
        <v>0.2857142857142857</v>
      </c>
      <c r="M66" s="8">
        <f>COUNTIFS(CSV!$B:$B,$A66,CSV!$F:$F,"&gt;2.5")/$C66</f>
        <v>0.35714285714285715</v>
      </c>
      <c r="N66" s="11">
        <f>(COUNTIFS(CSV!$A:$A,$A66,CSV!$F:$F,"&gt;3.5") + COUNTIFS(CSV!$B:$B,$A66,CSV!$F:$F,"&gt;3.5"))/$D66</f>
        <v>0.21428571428571427</v>
      </c>
      <c r="O66" s="8">
        <f>COUNTIFS(CSV!$A:$A,$A66,CSV!$F:$F,"&gt;3.5")/$B66</f>
        <v>0.14285714285714285</v>
      </c>
      <c r="P66" s="8">
        <f>COUNTIFS(CSV!$B:$B,$A66,CSV!$F:$F,"&gt;3.5")/$C66</f>
        <v>0.2857142857142857</v>
      </c>
      <c r="Q66" s="11">
        <f>(COUNTIFS(CSV!$A:$A,$A66,CSV!$D:$D,"&gt;0.5")  + COUNTIFS(CSV!$B:$B,$A66,CSV!$E:$E,"&gt;0.5"))/$D66</f>
        <v>0.7857142857142857</v>
      </c>
      <c r="R66" s="8">
        <f>COUNTIFS(CSV!$A:$A,$A66,CSV!$D:$D,"&gt;0.5")/$B66</f>
        <v>0.7857142857142857</v>
      </c>
      <c r="S66" s="8">
        <f>COUNTIFS(CSV!$B:$B,$A66,CSV!$E:$E,"&gt;0.5")/$C66</f>
        <v>0.7857142857142857</v>
      </c>
      <c r="T66" s="11">
        <f>(COUNTIFS(CSV!$A:$A,$A66,CSV!$D:$D,"&gt;1.5")  + COUNTIFS(CSV!$B:$B,$A66,CSV!$E:$E,"&gt;1.5"))/$D66</f>
        <v>0.32142857142857145</v>
      </c>
      <c r="U66" s="8">
        <f>COUNTIFS(CSV!$A:$A,$A66,CSV!$D:$D,"&gt;1.5")/$B66</f>
        <v>0.21428571428571427</v>
      </c>
      <c r="V66" s="8">
        <f>COUNTIFS(CSV!$B:$B,$A66,CSV!$E:$E,"&gt;1.5")/$C66</f>
        <v>0.42857142857142855</v>
      </c>
      <c r="W66" s="11">
        <f>(COUNTIFS(CSV!$A:$A,$A66,CSV!$E:E,"&gt;0.5") +COUNTIFS(CSV!$B:$B,$A66,CSV!$D:$D,"&gt;0.5"))/$D66</f>
        <v>0.6428571428571429</v>
      </c>
      <c r="X66" s="8">
        <f>COUNTIFS(CSV!$A:$A,$A66,CSV!$E:$E,"&gt;0.5")/$B66</f>
        <v>0.7857142857142857</v>
      </c>
      <c r="Y66" s="8">
        <f>COUNTIFS(CSV!$B:$B,$A66,CSV!$D:$D,"&gt;0.5")/$C66</f>
        <v>0.5</v>
      </c>
      <c r="Z66" s="11">
        <f>(COUNTIFS(CSV!$A:$A,$A66,CSV!$E:$E,"&gt;1.5")  + COUNTIFS(CSV!$B:$B,$A66,CSV!$D:$D,"&gt;1.5"))/$D66</f>
        <v>0.2857142857142857</v>
      </c>
      <c r="AA66" s="8">
        <f>COUNTIFS(CSV!$A:$A,$A66,CSV!$E:$E,"&gt;1.5")/$B66</f>
        <v>0.21428571428571427</v>
      </c>
      <c r="AB66" s="8">
        <f>COUNTIFS(CSV!$B:$B,$A66,CSV!$D:$D,"&gt;1.5")/$C66</f>
        <v>0.35714285714285715</v>
      </c>
      <c r="AC66" s="11">
        <f>(COUNTIFS(CSV!$A:A,$A66,CSV!$G:$G,"y") + COUNTIFS(CSV!$B:B,$A66,CSV!$G:$G,"y"))/$D66</f>
        <v>0.4642857142857143</v>
      </c>
      <c r="AD66" s="8">
        <f>COUNTIFS(CSV!$A:A,$A66,CSV!$G:$G,"y")/$B66</f>
        <v>0.5714285714285714</v>
      </c>
      <c r="AE66" s="16">
        <f>COUNTIFS(CSV!$B:B,$A66,CSV!$G:$G,"y")/$C66</f>
        <v>0.35714285714285715</v>
      </c>
    </row>
    <row r="67" spans="1:31" x14ac:dyDescent="0.3">
      <c r="A67" t="s">
        <v>176</v>
      </c>
      <c r="B67" s="9">
        <f>COUNTIF(CSV!A:A,A67)</f>
        <v>14</v>
      </c>
      <c r="C67" s="4">
        <f>COUNTIF(CSV!B:B,A67)</f>
        <v>14</v>
      </c>
      <c r="D67" s="4">
        <f t="shared" si="3"/>
        <v>28</v>
      </c>
      <c r="E67" s="11">
        <f>(COUNTIFS(CSV!$A:$A,$A67,CSV!$F:$F,"&gt;0.5") + COUNTIFS(CSV!$B:$B,$A67,CSV!$F:$F,"&gt;0.5"))/$D67</f>
        <v>0.9285714285714286</v>
      </c>
      <c r="F67" s="8">
        <f>COUNTIFS(CSV!$A:$A,$A67,CSV!$F:$F,"&gt;0.5")/$B67</f>
        <v>0.8571428571428571</v>
      </c>
      <c r="G67" s="8">
        <f>COUNTIFS(CSV!$B:$B,$A67,CSV!$F:$F,"&gt;0.5")/$C67</f>
        <v>1</v>
      </c>
      <c r="H67" s="11">
        <f>(COUNTIFS(CSV!$A:$A,$A67,CSV!$F:$F,"&gt;1.5") + COUNTIFS(CSV!$B:$B,$A67,CSV!$F:$F,"&gt;1.5"))/$D67</f>
        <v>0.8214285714285714</v>
      </c>
      <c r="I67" s="8">
        <f>COUNTIFS(CSV!$A:$A,$A67,CSV!$F:$F,"&gt;1.5")/$B67</f>
        <v>0.8571428571428571</v>
      </c>
      <c r="J67" s="8">
        <f>COUNTIFS(CSV!$B:$B,$A67,CSV!$F:$F,"&gt;1.5")/$C67</f>
        <v>0.7857142857142857</v>
      </c>
      <c r="K67" s="11">
        <f>(COUNTIFS(CSV!$A:$A,$A67,CSV!$F:$F,"&gt;2.5") + COUNTIFS(CSV!$B:$B,$A67,CSV!$F:$F,"&gt;2.5"))/$D67</f>
        <v>0.5357142857142857</v>
      </c>
      <c r="L67" s="8">
        <f>COUNTIFS(CSV!$A:$A,$A67,CSV!$F:$F,"&gt;2.5")/$B67</f>
        <v>0.5</v>
      </c>
      <c r="M67" s="8">
        <f>COUNTIFS(CSV!$B:$B,$A67,CSV!$F:$F,"&gt;2.5")/$C67</f>
        <v>0.5714285714285714</v>
      </c>
      <c r="N67" s="11">
        <f>(COUNTIFS(CSV!$A:$A,$A67,CSV!$F:$F,"&gt;3.5") + COUNTIFS(CSV!$B:$B,$A67,CSV!$F:$F,"&gt;3.5"))/$D67</f>
        <v>0.21428571428571427</v>
      </c>
      <c r="O67" s="8">
        <f>COUNTIFS(CSV!$A:$A,$A67,CSV!$F:$F,"&gt;3.5")/$B67</f>
        <v>0.21428571428571427</v>
      </c>
      <c r="P67" s="8">
        <f>COUNTIFS(CSV!$B:$B,$A67,CSV!$F:$F,"&gt;3.5")/$C67</f>
        <v>0.21428571428571427</v>
      </c>
      <c r="Q67" s="11">
        <f>(COUNTIFS(CSV!$A:$A,$A67,CSV!$D:$D,"&gt;0.5")  + COUNTIFS(CSV!$B:$B,$A67,CSV!$E:$E,"&gt;0.5"))/$D67</f>
        <v>0.7857142857142857</v>
      </c>
      <c r="R67" s="8">
        <f>COUNTIFS(CSV!$A:$A,$A67,CSV!$D:$D,"&gt;0.5")/$B67</f>
        <v>0.7857142857142857</v>
      </c>
      <c r="S67" s="8">
        <f>COUNTIFS(CSV!$B:$B,$A67,CSV!$E:$E,"&gt;0.5")/$C67</f>
        <v>0.7857142857142857</v>
      </c>
      <c r="T67" s="11">
        <f>(COUNTIFS(CSV!$A:$A,$A67,CSV!$D:$D,"&gt;1.5")  + COUNTIFS(CSV!$B:$B,$A67,CSV!$E:$E,"&gt;1.5"))/$D67</f>
        <v>0.42857142857142855</v>
      </c>
      <c r="U67" s="8">
        <f>COUNTIFS(CSV!$A:$A,$A67,CSV!$D:$D,"&gt;1.5")/$B67</f>
        <v>0.5</v>
      </c>
      <c r="V67" s="8">
        <f>COUNTIFS(CSV!$B:$B,$A67,CSV!$E:$E,"&gt;1.5")/$C67</f>
        <v>0.35714285714285715</v>
      </c>
      <c r="W67" s="11">
        <f>(COUNTIFS(CSV!$A:$A,$A67,CSV!$E:E,"&gt;0.5") +COUNTIFS(CSV!$B:$B,$A67,CSV!$D:$D,"&gt;0.5"))/$D67</f>
        <v>0.8214285714285714</v>
      </c>
      <c r="X67" s="8">
        <f>COUNTIFS(CSV!$A:$A,$A67,CSV!$E:$E,"&gt;0.5")/$B67</f>
        <v>0.7142857142857143</v>
      </c>
      <c r="Y67" s="8">
        <f>COUNTIFS(CSV!$B:$B,$A67,CSV!$D:$D,"&gt;0.5")/$C67</f>
        <v>0.9285714285714286</v>
      </c>
      <c r="Z67" s="11">
        <f>(COUNTIFS(CSV!$A:$A,$A67,CSV!$E:$E,"&gt;1.5")  + COUNTIFS(CSV!$B:$B,$A67,CSV!$D:$D,"&gt;1.5"))/$D67</f>
        <v>0.25</v>
      </c>
      <c r="AA67" s="8">
        <f>COUNTIFS(CSV!$A:$A,$A67,CSV!$E:$E,"&gt;1.5")/$B67</f>
        <v>0.14285714285714285</v>
      </c>
      <c r="AB67" s="8">
        <f>COUNTIFS(CSV!$B:$B,$A67,CSV!$D:$D,"&gt;1.5")/$C67</f>
        <v>0.35714285714285715</v>
      </c>
      <c r="AC67" s="11">
        <f>(COUNTIFS(CSV!$A:A,$A67,CSV!$G:$G,"y") + COUNTIFS(CSV!$B:B,$A67,CSV!$G:$G,"y"))/$D67</f>
        <v>0.6785714285714286</v>
      </c>
      <c r="AD67" s="8">
        <f>COUNTIFS(CSV!$A:A,$A67,CSV!$G:$G,"y")/$B67</f>
        <v>0.6428571428571429</v>
      </c>
      <c r="AE67" s="16">
        <f>COUNTIFS(CSV!$B:B,$A67,CSV!$G:$G,"y")/$C67</f>
        <v>0.7142857142857143</v>
      </c>
    </row>
    <row r="68" spans="1:31" x14ac:dyDescent="0.3">
      <c r="A68" t="s">
        <v>184</v>
      </c>
      <c r="B68" s="9">
        <f>COUNTIF(CSV!A:A,A68)</f>
        <v>14</v>
      </c>
      <c r="C68" s="4">
        <f>COUNTIF(CSV!B:B,A68)</f>
        <v>14</v>
      </c>
      <c r="D68" s="4">
        <f t="shared" si="3"/>
        <v>28</v>
      </c>
      <c r="E68" s="11">
        <f>(COUNTIFS(CSV!$A:$A,$A68,CSV!$F:$F,"&gt;0.5") + COUNTIFS(CSV!$B:$B,$A68,CSV!$F:$F,"&gt;0.5"))/$D68</f>
        <v>0.9642857142857143</v>
      </c>
      <c r="F68" s="8">
        <f>COUNTIFS(CSV!$A:$A,$A68,CSV!$F:$F,"&gt;0.5")/$B68</f>
        <v>0.9285714285714286</v>
      </c>
      <c r="G68" s="8">
        <f>COUNTIFS(CSV!$B:$B,$A68,CSV!$F:$F,"&gt;0.5")/$C68</f>
        <v>1</v>
      </c>
      <c r="H68" s="11">
        <f>(COUNTIFS(CSV!$A:$A,$A68,CSV!$F:$F,"&gt;1.5") + COUNTIFS(CSV!$B:$B,$A68,CSV!$F:$F,"&gt;1.5"))/$D68</f>
        <v>0.75</v>
      </c>
      <c r="I68" s="8">
        <f>COUNTIFS(CSV!$A:$A,$A68,CSV!$F:$F,"&gt;1.5")/$B68</f>
        <v>0.7142857142857143</v>
      </c>
      <c r="J68" s="8">
        <f>COUNTIFS(CSV!$B:$B,$A68,CSV!$F:$F,"&gt;1.5")/$C68</f>
        <v>0.7857142857142857</v>
      </c>
      <c r="K68" s="11">
        <f>(COUNTIFS(CSV!$A:$A,$A68,CSV!$F:$F,"&gt;2.5") + COUNTIFS(CSV!$B:$B,$A68,CSV!$F:$F,"&gt;2.5"))/$D68</f>
        <v>0.4642857142857143</v>
      </c>
      <c r="L68" s="8">
        <f>COUNTIFS(CSV!$A:$A,$A68,CSV!$F:$F,"&gt;2.5")/$B68</f>
        <v>0.35714285714285715</v>
      </c>
      <c r="M68" s="8">
        <f>COUNTIFS(CSV!$B:$B,$A68,CSV!$F:$F,"&gt;2.5")/$C68</f>
        <v>0.5714285714285714</v>
      </c>
      <c r="N68" s="11">
        <f>(COUNTIFS(CSV!$A:$A,$A68,CSV!$F:$F,"&gt;3.5") + COUNTIFS(CSV!$B:$B,$A68,CSV!$F:$F,"&gt;3.5"))/$D68</f>
        <v>0.2857142857142857</v>
      </c>
      <c r="O68" s="8">
        <f>COUNTIFS(CSV!$A:$A,$A68,CSV!$F:$F,"&gt;3.5")/$B68</f>
        <v>0.21428571428571427</v>
      </c>
      <c r="P68" s="8">
        <f>COUNTIFS(CSV!$B:$B,$A68,CSV!$F:$F,"&gt;3.5")/$C68</f>
        <v>0.35714285714285715</v>
      </c>
      <c r="Q68" s="11">
        <f>(COUNTIFS(CSV!$A:$A,$A68,CSV!$D:$D,"&gt;0.5")  + COUNTIFS(CSV!$B:$B,$A68,CSV!$E:$E,"&gt;0.5"))/$D68</f>
        <v>0.7142857142857143</v>
      </c>
      <c r="R68" s="8">
        <f>COUNTIFS(CSV!$A:$A,$A68,CSV!$D:$D,"&gt;0.5")/$B68</f>
        <v>0.7142857142857143</v>
      </c>
      <c r="S68" s="8">
        <f>COUNTIFS(CSV!$B:$B,$A68,CSV!$E:$E,"&gt;0.5")/$C68</f>
        <v>0.7142857142857143</v>
      </c>
      <c r="T68" s="11">
        <f>(COUNTIFS(CSV!$A:$A,$A68,CSV!$D:$D,"&gt;1.5")  + COUNTIFS(CSV!$B:$B,$A68,CSV!$E:$E,"&gt;1.5"))/$D68</f>
        <v>0.42857142857142855</v>
      </c>
      <c r="U68" s="8">
        <f>COUNTIFS(CSV!$A:$A,$A68,CSV!$D:$D,"&gt;1.5")/$B68</f>
        <v>0.35714285714285715</v>
      </c>
      <c r="V68" s="8">
        <f>COUNTIFS(CSV!$B:$B,$A68,CSV!$E:$E,"&gt;1.5")/$C68</f>
        <v>0.5</v>
      </c>
      <c r="W68" s="11">
        <f>(COUNTIFS(CSV!$A:$A,$A68,CSV!$E:E,"&gt;0.5") +COUNTIFS(CSV!$B:$B,$A68,CSV!$D:$D,"&gt;0.5"))/$D68</f>
        <v>0.7142857142857143</v>
      </c>
      <c r="X68" s="8">
        <f>COUNTIFS(CSV!$A:$A,$A68,CSV!$E:$E,"&gt;0.5")/$B68</f>
        <v>0.5714285714285714</v>
      </c>
      <c r="Y68" s="8">
        <f>COUNTIFS(CSV!$B:$B,$A68,CSV!$D:$D,"&gt;0.5")/$C68</f>
        <v>0.8571428571428571</v>
      </c>
      <c r="Z68" s="11">
        <f>(COUNTIFS(CSV!$A:$A,$A68,CSV!$E:$E,"&gt;1.5")  + COUNTIFS(CSV!$B:$B,$A68,CSV!$D:$D,"&gt;1.5"))/$D68</f>
        <v>0.42857142857142855</v>
      </c>
      <c r="AA68" s="8">
        <f>COUNTIFS(CSV!$A:$A,$A68,CSV!$E:$E,"&gt;1.5")/$B68</f>
        <v>0.2857142857142857</v>
      </c>
      <c r="AB68" s="8">
        <f>COUNTIFS(CSV!$B:$B,$A68,CSV!$D:$D,"&gt;1.5")/$C68</f>
        <v>0.5714285714285714</v>
      </c>
      <c r="AC68" s="11">
        <f>(COUNTIFS(CSV!$A:A,$A68,CSV!$G:$G,"y") + COUNTIFS(CSV!$B:B,$A68,CSV!$G:$G,"y"))/$D68</f>
        <v>0.4642857142857143</v>
      </c>
      <c r="AD68" s="8">
        <f>COUNTIFS(CSV!$A:A,$A68,CSV!$G:$G,"y")/$B68</f>
        <v>0.35714285714285715</v>
      </c>
      <c r="AE68" s="16">
        <f>COUNTIFS(CSV!$B:B,$A68,CSV!$G:$G,"y")/$C68</f>
        <v>0.5714285714285714</v>
      </c>
    </row>
    <row r="69" spans="1:31" x14ac:dyDescent="0.3">
      <c r="A69" t="s">
        <v>194</v>
      </c>
      <c r="B69" s="9">
        <f>COUNTIF(CSV!A:A,A69)</f>
        <v>14</v>
      </c>
      <c r="C69" s="4">
        <f>COUNTIF(CSV!B:B,A69)</f>
        <v>14</v>
      </c>
      <c r="D69" s="4">
        <f t="shared" si="3"/>
        <v>28</v>
      </c>
      <c r="E69" s="11">
        <f>(COUNTIFS(CSV!$A:$A,$A69,CSV!$F:$F,"&gt;0.5") + COUNTIFS(CSV!$B:$B,$A69,CSV!$F:$F,"&gt;0.5"))/$D69</f>
        <v>0.9642857142857143</v>
      </c>
      <c r="F69" s="8">
        <f>COUNTIFS(CSV!$A:$A,$A69,CSV!$F:$F,"&gt;0.5")/$B69</f>
        <v>0.9285714285714286</v>
      </c>
      <c r="G69" s="8">
        <f>COUNTIFS(CSV!$B:$B,$A69,CSV!$F:$F,"&gt;0.5")/$C69</f>
        <v>1</v>
      </c>
      <c r="H69" s="11">
        <f>(COUNTIFS(CSV!$A:$A,$A69,CSV!$F:$F,"&gt;1.5") + COUNTIFS(CSV!$B:$B,$A69,CSV!$F:$F,"&gt;1.5"))/$D69</f>
        <v>0.8571428571428571</v>
      </c>
      <c r="I69" s="8">
        <f>COUNTIFS(CSV!$A:$A,$A69,CSV!$F:$F,"&gt;1.5")/$B69</f>
        <v>0.7857142857142857</v>
      </c>
      <c r="J69" s="8">
        <f>COUNTIFS(CSV!$B:$B,$A69,CSV!$F:$F,"&gt;1.5")/$C69</f>
        <v>0.9285714285714286</v>
      </c>
      <c r="K69" s="11">
        <f>(COUNTIFS(CSV!$A:$A,$A69,CSV!$F:$F,"&gt;2.5") + COUNTIFS(CSV!$B:$B,$A69,CSV!$F:$F,"&gt;2.5"))/$D69</f>
        <v>0.35714285714285715</v>
      </c>
      <c r="L69" s="8">
        <f>COUNTIFS(CSV!$A:$A,$A69,CSV!$F:$F,"&gt;2.5")/$B69</f>
        <v>0.2857142857142857</v>
      </c>
      <c r="M69" s="8">
        <f>COUNTIFS(CSV!$B:$B,$A69,CSV!$F:$F,"&gt;2.5")/$C69</f>
        <v>0.42857142857142855</v>
      </c>
      <c r="N69" s="11">
        <f>(COUNTIFS(CSV!$A:$A,$A69,CSV!$F:$F,"&gt;3.5") + COUNTIFS(CSV!$B:$B,$A69,CSV!$F:$F,"&gt;3.5"))/$D69</f>
        <v>0.21428571428571427</v>
      </c>
      <c r="O69" s="8">
        <f>COUNTIFS(CSV!$A:$A,$A69,CSV!$F:$F,"&gt;3.5")/$B69</f>
        <v>0.21428571428571427</v>
      </c>
      <c r="P69" s="8">
        <f>COUNTIFS(CSV!$B:$B,$A69,CSV!$F:$F,"&gt;3.5")/$C69</f>
        <v>0.21428571428571427</v>
      </c>
      <c r="Q69" s="11">
        <f>(COUNTIFS(CSV!$A:$A,$A69,CSV!$D:$D,"&gt;0.5")  + COUNTIFS(CSV!$B:$B,$A69,CSV!$E:$E,"&gt;0.5"))/$D69</f>
        <v>0.5357142857142857</v>
      </c>
      <c r="R69" s="8">
        <f>COUNTIFS(CSV!$A:$A,$A69,CSV!$D:$D,"&gt;0.5")/$B69</f>
        <v>0.7857142857142857</v>
      </c>
      <c r="S69" s="8">
        <f>COUNTIFS(CSV!$B:$B,$A69,CSV!$E:$E,"&gt;0.5")/$C69</f>
        <v>0.2857142857142857</v>
      </c>
      <c r="T69" s="11">
        <f>(COUNTIFS(CSV!$A:$A,$A69,CSV!$D:$D,"&gt;1.5")  + COUNTIFS(CSV!$B:$B,$A69,CSV!$E:$E,"&gt;1.5"))/$D69</f>
        <v>0.21428571428571427</v>
      </c>
      <c r="U69" s="8">
        <f>COUNTIFS(CSV!$A:$A,$A69,CSV!$D:$D,"&gt;1.5")/$B69</f>
        <v>0.21428571428571427</v>
      </c>
      <c r="V69" s="8">
        <f>COUNTIFS(CSV!$B:$B,$A69,CSV!$E:$E,"&gt;1.5")/$C69</f>
        <v>0.21428571428571427</v>
      </c>
      <c r="W69" s="11">
        <f>(COUNTIFS(CSV!$A:$A,$A69,CSV!$E:E,"&gt;0.5") +COUNTIFS(CSV!$B:$B,$A69,CSV!$D:$D,"&gt;0.5"))/$D69</f>
        <v>0.8928571428571429</v>
      </c>
      <c r="X69" s="8">
        <f>COUNTIFS(CSV!$A:$A,$A69,CSV!$E:$E,"&gt;0.5")/$B69</f>
        <v>0.7857142857142857</v>
      </c>
      <c r="Y69" s="8">
        <f>COUNTIFS(CSV!$B:$B,$A69,CSV!$D:$D,"&gt;0.5")/$C69</f>
        <v>1</v>
      </c>
      <c r="Z69" s="11">
        <f>(COUNTIFS(CSV!$A:$A,$A69,CSV!$E:$E,"&gt;1.5")  + COUNTIFS(CSV!$B:$B,$A69,CSV!$D:$D,"&gt;1.5"))/$D69</f>
        <v>0.6785714285714286</v>
      </c>
      <c r="AA69" s="8">
        <f>COUNTIFS(CSV!$A:$A,$A69,CSV!$E:$E,"&gt;1.5")/$B69</f>
        <v>0.42857142857142855</v>
      </c>
      <c r="AB69" s="8">
        <f>COUNTIFS(CSV!$B:$B,$A69,CSV!$D:$D,"&gt;1.5")/$C69</f>
        <v>0.9285714285714286</v>
      </c>
      <c r="AC69" s="11">
        <f>(COUNTIFS(CSV!$A:A,$A69,CSV!$G:$G,"y") + COUNTIFS(CSV!$B:B,$A69,CSV!$G:$G,"y"))/$D69</f>
        <v>0.4642857142857143</v>
      </c>
      <c r="AD69" s="8">
        <f>COUNTIFS(CSV!$A:A,$A69,CSV!$G:$G,"y")/$B69</f>
        <v>0.6428571428571429</v>
      </c>
      <c r="AE69" s="16">
        <f>COUNTIFS(CSV!$B:B,$A69,CSV!$G:$G,"y")/$C69</f>
        <v>0.2857142857142857</v>
      </c>
    </row>
    <row r="70" spans="1:31" x14ac:dyDescent="0.3">
      <c r="A70" t="s">
        <v>171</v>
      </c>
      <c r="B70" s="9">
        <f>COUNTIF(CSV!A:A,A70)</f>
        <v>14</v>
      </c>
      <c r="C70" s="4">
        <f>COUNTIF(CSV!B:B,A70)</f>
        <v>14</v>
      </c>
      <c r="D70" s="4">
        <f t="shared" si="3"/>
        <v>28</v>
      </c>
      <c r="E70" s="11">
        <f>(COUNTIFS(CSV!$A:$A,$A70,CSV!$F:$F,"&gt;0.5") + COUNTIFS(CSV!$B:$B,$A70,CSV!$F:$F,"&gt;0.5"))/$D70</f>
        <v>0.9642857142857143</v>
      </c>
      <c r="F70" s="8">
        <f>COUNTIFS(CSV!$A:$A,$A70,CSV!$F:$F,"&gt;0.5")/$B70</f>
        <v>0.9285714285714286</v>
      </c>
      <c r="G70" s="8">
        <f>COUNTIFS(CSV!$B:$B,$A70,CSV!$F:$F,"&gt;0.5")/$C70</f>
        <v>1</v>
      </c>
      <c r="H70" s="11">
        <f>(COUNTIFS(CSV!$A:$A,$A70,CSV!$F:$F,"&gt;1.5") + COUNTIFS(CSV!$B:$B,$A70,CSV!$F:$F,"&gt;1.5"))/$D70</f>
        <v>0.8214285714285714</v>
      </c>
      <c r="I70" s="8">
        <f>COUNTIFS(CSV!$A:$A,$A70,CSV!$F:$F,"&gt;1.5")/$B70</f>
        <v>0.8571428571428571</v>
      </c>
      <c r="J70" s="8">
        <f>COUNTIFS(CSV!$B:$B,$A70,CSV!$F:$F,"&gt;1.5")/$C70</f>
        <v>0.7857142857142857</v>
      </c>
      <c r="K70" s="11">
        <f>(COUNTIFS(CSV!$A:$A,$A70,CSV!$F:$F,"&gt;2.5") + COUNTIFS(CSV!$B:$B,$A70,CSV!$F:$F,"&gt;2.5"))/$D70</f>
        <v>0.5</v>
      </c>
      <c r="L70" s="8">
        <f>COUNTIFS(CSV!$A:$A,$A70,CSV!$F:$F,"&gt;2.5")/$B70</f>
        <v>0.35714285714285715</v>
      </c>
      <c r="M70" s="8">
        <f>COUNTIFS(CSV!$B:$B,$A70,CSV!$F:$F,"&gt;2.5")/$C70</f>
        <v>0.6428571428571429</v>
      </c>
      <c r="N70" s="11">
        <f>(COUNTIFS(CSV!$A:$A,$A70,CSV!$F:$F,"&gt;3.5") + COUNTIFS(CSV!$B:$B,$A70,CSV!$F:$F,"&gt;3.5"))/$D70</f>
        <v>0.25</v>
      </c>
      <c r="O70" s="8">
        <f>COUNTIFS(CSV!$A:$A,$A70,CSV!$F:$F,"&gt;3.5")/$B70</f>
        <v>0.14285714285714285</v>
      </c>
      <c r="P70" s="8">
        <f>COUNTIFS(CSV!$B:$B,$A70,CSV!$F:$F,"&gt;3.5")/$C70</f>
        <v>0.35714285714285715</v>
      </c>
      <c r="Q70" s="11">
        <f>(COUNTIFS(CSV!$A:$A,$A70,CSV!$D:$D,"&gt;0.5")  + COUNTIFS(CSV!$B:$B,$A70,CSV!$E:$E,"&gt;0.5"))/$D70</f>
        <v>0.9285714285714286</v>
      </c>
      <c r="R70" s="8">
        <f>COUNTIFS(CSV!$A:$A,$A70,CSV!$D:$D,"&gt;0.5")/$B70</f>
        <v>0.8571428571428571</v>
      </c>
      <c r="S70" s="8">
        <f>COUNTIFS(CSV!$B:$B,$A70,CSV!$E:$E,"&gt;0.5")/$C70</f>
        <v>1</v>
      </c>
      <c r="T70" s="11">
        <f>(COUNTIFS(CSV!$A:$A,$A70,CSV!$D:$D,"&gt;1.5")  + COUNTIFS(CSV!$B:$B,$A70,CSV!$E:$E,"&gt;1.5"))/$D70</f>
        <v>0.5</v>
      </c>
      <c r="U70" s="8">
        <f>COUNTIFS(CSV!$A:$A,$A70,CSV!$D:$D,"&gt;1.5")/$B70</f>
        <v>0.5714285714285714</v>
      </c>
      <c r="V70" s="8">
        <f>COUNTIFS(CSV!$B:$B,$A70,CSV!$E:$E,"&gt;1.5")/$C70</f>
        <v>0.42857142857142855</v>
      </c>
      <c r="W70" s="11">
        <f>(COUNTIFS(CSV!$A:$A,$A70,CSV!$E:E,"&gt;0.5") +COUNTIFS(CSV!$B:$B,$A70,CSV!$D:$D,"&gt;0.5"))/$D70</f>
        <v>0.6071428571428571</v>
      </c>
      <c r="X70" s="8">
        <f>COUNTIFS(CSV!$A:$A,$A70,CSV!$E:$E,"&gt;0.5")/$B70</f>
        <v>0.5</v>
      </c>
      <c r="Y70" s="8">
        <f>COUNTIFS(CSV!$B:$B,$A70,CSV!$D:$D,"&gt;0.5")/$C70</f>
        <v>0.7142857142857143</v>
      </c>
      <c r="Z70" s="11">
        <f>(COUNTIFS(CSV!$A:$A,$A70,CSV!$E:$E,"&gt;1.5")  + COUNTIFS(CSV!$B:$B,$A70,CSV!$D:$D,"&gt;1.5"))/$D70</f>
        <v>0.32142857142857145</v>
      </c>
      <c r="AA70" s="8">
        <f>COUNTIFS(CSV!$A:$A,$A70,CSV!$E:$E,"&gt;1.5")/$B70</f>
        <v>0.21428571428571427</v>
      </c>
      <c r="AB70" s="8">
        <f>COUNTIFS(CSV!$B:$B,$A70,CSV!$D:$D,"&gt;1.5")/$C70</f>
        <v>0.42857142857142855</v>
      </c>
      <c r="AC70" s="11">
        <f>(COUNTIFS(CSV!$A:A,$A70,CSV!$G:$G,"y") + COUNTIFS(CSV!$B:B,$A70,CSV!$G:$G,"y"))/$D70</f>
        <v>0.5714285714285714</v>
      </c>
      <c r="AD70" s="8">
        <f>COUNTIFS(CSV!$A:A,$A70,CSV!$G:$G,"y")/$B70</f>
        <v>0.42857142857142855</v>
      </c>
      <c r="AE70" s="16">
        <f>COUNTIFS(CSV!$B:B,$A70,CSV!$G:$G,"y")/$C70</f>
        <v>0.7142857142857143</v>
      </c>
    </row>
    <row r="71" spans="1:31" x14ac:dyDescent="0.3">
      <c r="A71" t="s">
        <v>175</v>
      </c>
      <c r="B71" s="9">
        <f>COUNTIF(CSV!A:A,A71)</f>
        <v>14</v>
      </c>
      <c r="C71" s="4">
        <f>COUNTIF(CSV!B:B,A71)</f>
        <v>14</v>
      </c>
      <c r="D71" s="4">
        <f t="shared" si="3"/>
        <v>28</v>
      </c>
      <c r="E71" s="11">
        <f>(COUNTIFS(CSV!$A:$A,$A71,CSV!$F:$F,"&gt;0.5") + COUNTIFS(CSV!$B:$B,$A71,CSV!$F:$F,"&gt;0.5"))/$D71</f>
        <v>0.8571428571428571</v>
      </c>
      <c r="F71" s="8">
        <f>COUNTIFS(CSV!$A:$A,$A71,CSV!$F:$F,"&gt;0.5")/$B71</f>
        <v>0.8571428571428571</v>
      </c>
      <c r="G71" s="8">
        <f>COUNTIFS(CSV!$B:$B,$A71,CSV!$F:$F,"&gt;0.5")/$C71</f>
        <v>0.8571428571428571</v>
      </c>
      <c r="H71" s="11">
        <f>(COUNTIFS(CSV!$A:$A,$A71,CSV!$F:$F,"&gt;1.5") + COUNTIFS(CSV!$B:$B,$A71,CSV!$F:$F,"&gt;1.5"))/$D71</f>
        <v>0.6785714285714286</v>
      </c>
      <c r="I71" s="8">
        <f>COUNTIFS(CSV!$A:$A,$A71,CSV!$F:$F,"&gt;1.5")/$B71</f>
        <v>0.6428571428571429</v>
      </c>
      <c r="J71" s="8">
        <f>COUNTIFS(CSV!$B:$B,$A71,CSV!$F:$F,"&gt;1.5")/$C71</f>
        <v>0.7142857142857143</v>
      </c>
      <c r="K71" s="11">
        <f>(COUNTIFS(CSV!$A:$A,$A71,CSV!$F:$F,"&gt;2.5") + COUNTIFS(CSV!$B:$B,$A71,CSV!$F:$F,"&gt;2.5"))/$D71</f>
        <v>0.25</v>
      </c>
      <c r="L71" s="8">
        <f>COUNTIFS(CSV!$A:$A,$A71,CSV!$F:$F,"&gt;2.5")/$B71</f>
        <v>0.14285714285714285</v>
      </c>
      <c r="M71" s="8">
        <f>COUNTIFS(CSV!$B:$B,$A71,CSV!$F:$F,"&gt;2.5")/$C71</f>
        <v>0.35714285714285715</v>
      </c>
      <c r="N71" s="11">
        <f>(COUNTIFS(CSV!$A:$A,$A71,CSV!$F:$F,"&gt;3.5") + COUNTIFS(CSV!$B:$B,$A71,CSV!$F:$F,"&gt;3.5"))/$D71</f>
        <v>3.5714285714285712E-2</v>
      </c>
      <c r="O71" s="8">
        <f>COUNTIFS(CSV!$A:$A,$A71,CSV!$F:$F,"&gt;3.5")/$B71</f>
        <v>0</v>
      </c>
      <c r="P71" s="8">
        <f>COUNTIFS(CSV!$B:$B,$A71,CSV!$F:$F,"&gt;3.5")/$C71</f>
        <v>7.1428571428571425E-2</v>
      </c>
      <c r="Q71" s="11">
        <f>(COUNTIFS(CSV!$A:$A,$A71,CSV!$D:$D,"&gt;0.5")  + COUNTIFS(CSV!$B:$B,$A71,CSV!$E:$E,"&gt;0.5"))/$D71</f>
        <v>0.7142857142857143</v>
      </c>
      <c r="R71" s="8">
        <f>COUNTIFS(CSV!$A:$A,$A71,CSV!$D:$D,"&gt;0.5")/$B71</f>
        <v>0.6428571428571429</v>
      </c>
      <c r="S71" s="8">
        <f>COUNTIFS(CSV!$B:$B,$A71,CSV!$E:$E,"&gt;0.5")/$C71</f>
        <v>0.7857142857142857</v>
      </c>
      <c r="T71" s="11">
        <f>(COUNTIFS(CSV!$A:$A,$A71,CSV!$D:$D,"&gt;1.5")  + COUNTIFS(CSV!$B:$B,$A71,CSV!$E:$E,"&gt;1.5"))/$D71</f>
        <v>0.35714285714285715</v>
      </c>
      <c r="U71" s="8">
        <f>COUNTIFS(CSV!$A:$A,$A71,CSV!$D:$D,"&gt;1.5")/$B71</f>
        <v>0.2857142857142857</v>
      </c>
      <c r="V71" s="8">
        <f>COUNTIFS(CSV!$B:$B,$A71,CSV!$E:$E,"&gt;1.5")/$C71</f>
        <v>0.42857142857142855</v>
      </c>
      <c r="W71" s="11">
        <f>(COUNTIFS(CSV!$A:$A,$A71,CSV!$E:E,"&gt;0.5") +COUNTIFS(CSV!$B:$B,$A71,CSV!$D:$D,"&gt;0.5"))/$D71</f>
        <v>0.5357142857142857</v>
      </c>
      <c r="X71" s="8">
        <f>COUNTIFS(CSV!$A:$A,$A71,CSV!$E:$E,"&gt;0.5")/$B71</f>
        <v>0.42857142857142855</v>
      </c>
      <c r="Y71" s="8">
        <f>COUNTIFS(CSV!$B:$B,$A71,CSV!$D:$D,"&gt;0.5")/$C71</f>
        <v>0.6428571428571429</v>
      </c>
      <c r="Z71" s="11">
        <f>(COUNTIFS(CSV!$A:$A,$A71,CSV!$E:$E,"&gt;1.5")  + COUNTIFS(CSV!$B:$B,$A71,CSV!$D:$D,"&gt;1.5"))/$D71</f>
        <v>0.14285714285714285</v>
      </c>
      <c r="AA71" s="8">
        <f>COUNTIFS(CSV!$A:$A,$A71,CSV!$E:$E,"&gt;1.5")/$B71</f>
        <v>0.14285714285714285</v>
      </c>
      <c r="AB71" s="8">
        <f>COUNTIFS(CSV!$B:$B,$A71,CSV!$D:$D,"&gt;1.5")/$C71</f>
        <v>0.14285714285714285</v>
      </c>
      <c r="AC71" s="11">
        <f>(COUNTIFS(CSV!$A:A,$A71,CSV!$G:$G,"y") + COUNTIFS(CSV!$B:B,$A71,CSV!$G:$G,"y"))/$D71</f>
        <v>0.39285714285714285</v>
      </c>
      <c r="AD71" s="8">
        <f>COUNTIFS(CSV!$A:A,$A71,CSV!$G:$G,"y")/$B71</f>
        <v>0.21428571428571427</v>
      </c>
      <c r="AE71" s="16">
        <f>COUNTIFS(CSV!$B:B,$A71,CSV!$G:$G,"y")/$C71</f>
        <v>0.5714285714285714</v>
      </c>
    </row>
    <row r="72" spans="1:31" x14ac:dyDescent="0.3">
      <c r="A72" t="s">
        <v>190</v>
      </c>
      <c r="B72" s="9">
        <f>COUNTIF(CSV!A:A,A72)</f>
        <v>14</v>
      </c>
      <c r="C72" s="4">
        <f>COUNTIF(CSV!B:B,A72)</f>
        <v>14</v>
      </c>
      <c r="D72" s="4">
        <f t="shared" si="3"/>
        <v>28</v>
      </c>
      <c r="E72" s="11">
        <f>(COUNTIFS(CSV!$A:$A,$A72,CSV!$F:$F,"&gt;0.5") + COUNTIFS(CSV!$B:$B,$A72,CSV!$F:$F,"&gt;0.5"))/$D72</f>
        <v>0.9642857142857143</v>
      </c>
      <c r="F72" s="8">
        <f>COUNTIFS(CSV!$A:$A,$A72,CSV!$F:$F,"&gt;0.5")/$B72</f>
        <v>1</v>
      </c>
      <c r="G72" s="8">
        <f>COUNTIFS(CSV!$B:$B,$A72,CSV!$F:$F,"&gt;0.5")/$C72</f>
        <v>0.9285714285714286</v>
      </c>
      <c r="H72" s="11">
        <f>(COUNTIFS(CSV!$A:$A,$A72,CSV!$F:$F,"&gt;1.5") + COUNTIFS(CSV!$B:$B,$A72,CSV!$F:$F,"&gt;1.5"))/$D72</f>
        <v>0.8214285714285714</v>
      </c>
      <c r="I72" s="8">
        <f>COUNTIFS(CSV!$A:$A,$A72,CSV!$F:$F,"&gt;1.5")/$B72</f>
        <v>0.8571428571428571</v>
      </c>
      <c r="J72" s="8">
        <f>COUNTIFS(CSV!$B:$B,$A72,CSV!$F:$F,"&gt;1.5")/$C72</f>
        <v>0.7857142857142857</v>
      </c>
      <c r="K72" s="11">
        <f>(COUNTIFS(CSV!$A:$A,$A72,CSV!$F:$F,"&gt;2.5") + COUNTIFS(CSV!$B:$B,$A72,CSV!$F:$F,"&gt;2.5"))/$D72</f>
        <v>0.5</v>
      </c>
      <c r="L72" s="8">
        <f>COUNTIFS(CSV!$A:$A,$A72,CSV!$F:$F,"&gt;2.5")/$B72</f>
        <v>0.5714285714285714</v>
      </c>
      <c r="M72" s="8">
        <f>COUNTIFS(CSV!$B:$B,$A72,CSV!$F:$F,"&gt;2.5")/$C72</f>
        <v>0.42857142857142855</v>
      </c>
      <c r="N72" s="11">
        <f>(COUNTIFS(CSV!$A:$A,$A72,CSV!$F:$F,"&gt;3.5") + COUNTIFS(CSV!$B:$B,$A72,CSV!$F:$F,"&gt;3.5"))/$D72</f>
        <v>0.2857142857142857</v>
      </c>
      <c r="O72" s="8">
        <f>COUNTIFS(CSV!$A:$A,$A72,CSV!$F:$F,"&gt;3.5")/$B72</f>
        <v>0.21428571428571427</v>
      </c>
      <c r="P72" s="8">
        <f>COUNTIFS(CSV!$B:$B,$A72,CSV!$F:$F,"&gt;3.5")/$C72</f>
        <v>0.35714285714285715</v>
      </c>
      <c r="Q72" s="11">
        <f>(COUNTIFS(CSV!$A:$A,$A72,CSV!$D:$D,"&gt;0.5")  + COUNTIFS(CSV!$B:$B,$A72,CSV!$E:$E,"&gt;0.5"))/$D72</f>
        <v>0.7142857142857143</v>
      </c>
      <c r="R72" s="8">
        <f>COUNTIFS(CSV!$A:$A,$A72,CSV!$D:$D,"&gt;0.5")/$B72</f>
        <v>0.8571428571428571</v>
      </c>
      <c r="S72" s="8">
        <f>COUNTIFS(CSV!$B:$B,$A72,CSV!$E:$E,"&gt;0.5")/$C72</f>
        <v>0.5714285714285714</v>
      </c>
      <c r="T72" s="11">
        <f>(COUNTIFS(CSV!$A:$A,$A72,CSV!$D:$D,"&gt;1.5")  + COUNTIFS(CSV!$B:$B,$A72,CSV!$E:$E,"&gt;1.5"))/$D72</f>
        <v>0.39285714285714285</v>
      </c>
      <c r="U72" s="8">
        <f>COUNTIFS(CSV!$A:$A,$A72,CSV!$D:$D,"&gt;1.5")/$B72</f>
        <v>0.5</v>
      </c>
      <c r="V72" s="8">
        <f>COUNTIFS(CSV!$B:$B,$A72,CSV!$E:$E,"&gt;1.5")/$C72</f>
        <v>0.2857142857142857</v>
      </c>
      <c r="W72" s="11">
        <f>(COUNTIFS(CSV!$A:$A,$A72,CSV!$E:E,"&gt;0.5") +COUNTIFS(CSV!$B:$B,$A72,CSV!$D:$D,"&gt;0.5"))/$D72</f>
        <v>0.8571428571428571</v>
      </c>
      <c r="X72" s="8">
        <f>COUNTIFS(CSV!$A:$A,$A72,CSV!$E:$E,"&gt;0.5")/$B72</f>
        <v>0.7857142857142857</v>
      </c>
      <c r="Y72" s="8">
        <f>COUNTIFS(CSV!$B:$B,$A72,CSV!$D:$D,"&gt;0.5")/$C72</f>
        <v>0.9285714285714286</v>
      </c>
      <c r="Z72" s="11">
        <f>(COUNTIFS(CSV!$A:$A,$A72,CSV!$E:$E,"&gt;1.5")  + COUNTIFS(CSV!$B:$B,$A72,CSV!$D:$D,"&gt;1.5"))/$D72</f>
        <v>0.5357142857142857</v>
      </c>
      <c r="AA72" s="8">
        <f>COUNTIFS(CSV!$A:$A,$A72,CSV!$E:$E,"&gt;1.5")/$B72</f>
        <v>0.42857142857142855</v>
      </c>
      <c r="AB72" s="8">
        <f>COUNTIFS(CSV!$B:$B,$A72,CSV!$D:$D,"&gt;1.5")/$C72</f>
        <v>0.6428571428571429</v>
      </c>
      <c r="AC72" s="11">
        <f>(COUNTIFS(CSV!$A:A,$A72,CSV!$G:$G,"y") + COUNTIFS(CSV!$B:B,$A72,CSV!$G:$G,"y"))/$D72</f>
        <v>0.6071428571428571</v>
      </c>
      <c r="AD72" s="8">
        <f>COUNTIFS(CSV!$A:A,$A72,CSV!$G:$G,"y")/$B72</f>
        <v>0.6428571428571429</v>
      </c>
      <c r="AE72" s="16">
        <f>COUNTIFS(CSV!$B:B,$A72,CSV!$G:$G,"y")/$C72</f>
        <v>0.5714285714285714</v>
      </c>
    </row>
    <row r="73" spans="1:31" x14ac:dyDescent="0.3">
      <c r="A73" t="s">
        <v>172</v>
      </c>
      <c r="B73" s="9">
        <f>COUNTIF(CSV!A:A,A73)</f>
        <v>14</v>
      </c>
      <c r="C73" s="4">
        <f>COUNTIF(CSV!B:B,A73)</f>
        <v>14</v>
      </c>
      <c r="D73" s="4">
        <f t="shared" si="3"/>
        <v>28</v>
      </c>
      <c r="E73" s="11">
        <f>(COUNTIFS(CSV!$A:$A,$A73,CSV!$F:$F,"&gt;0.5") + COUNTIFS(CSV!$B:$B,$A73,CSV!$F:$F,"&gt;0.5"))/$D73</f>
        <v>0.9642857142857143</v>
      </c>
      <c r="F73" s="8">
        <f>COUNTIFS(CSV!$A:$A,$A73,CSV!$F:$F,"&gt;0.5")/$B73</f>
        <v>1</v>
      </c>
      <c r="G73" s="8">
        <f>COUNTIFS(CSV!$B:$B,$A73,CSV!$F:$F,"&gt;0.5")/$C73</f>
        <v>0.9285714285714286</v>
      </c>
      <c r="H73" s="11">
        <f>(COUNTIFS(CSV!$A:$A,$A73,CSV!$F:$F,"&gt;1.5") + COUNTIFS(CSV!$B:$B,$A73,CSV!$F:$F,"&gt;1.5"))/$D73</f>
        <v>0.75</v>
      </c>
      <c r="I73" s="8">
        <f>COUNTIFS(CSV!$A:$A,$A73,CSV!$F:$F,"&gt;1.5")/$B73</f>
        <v>0.7142857142857143</v>
      </c>
      <c r="J73" s="8">
        <f>COUNTIFS(CSV!$B:$B,$A73,CSV!$F:$F,"&gt;1.5")/$C73</f>
        <v>0.7857142857142857</v>
      </c>
      <c r="K73" s="11">
        <f>(COUNTIFS(CSV!$A:$A,$A73,CSV!$F:$F,"&gt;2.5") + COUNTIFS(CSV!$B:$B,$A73,CSV!$F:$F,"&gt;2.5"))/$D73</f>
        <v>0.5714285714285714</v>
      </c>
      <c r="L73" s="8">
        <f>COUNTIFS(CSV!$A:$A,$A73,CSV!$F:$F,"&gt;2.5")/$B73</f>
        <v>0.6428571428571429</v>
      </c>
      <c r="M73" s="8">
        <f>COUNTIFS(CSV!$B:$B,$A73,CSV!$F:$F,"&gt;2.5")/$C73</f>
        <v>0.5</v>
      </c>
      <c r="N73" s="11">
        <f>(COUNTIFS(CSV!$A:$A,$A73,CSV!$F:$F,"&gt;3.5") + COUNTIFS(CSV!$B:$B,$A73,CSV!$F:$F,"&gt;3.5"))/$D73</f>
        <v>0.39285714285714285</v>
      </c>
      <c r="O73" s="8">
        <f>COUNTIFS(CSV!$A:$A,$A73,CSV!$F:$F,"&gt;3.5")/$B73</f>
        <v>0.5</v>
      </c>
      <c r="P73" s="8">
        <f>COUNTIFS(CSV!$B:$B,$A73,CSV!$F:$F,"&gt;3.5")/$C73</f>
        <v>0.2857142857142857</v>
      </c>
      <c r="Q73" s="11">
        <f>(COUNTIFS(CSV!$A:$A,$A73,CSV!$D:$D,"&gt;0.5")  + COUNTIFS(CSV!$B:$B,$A73,CSV!$E:$E,"&gt;0.5"))/$D73</f>
        <v>0.8928571428571429</v>
      </c>
      <c r="R73" s="8">
        <f>COUNTIFS(CSV!$A:$A,$A73,CSV!$D:$D,"&gt;0.5")/$B73</f>
        <v>0.8571428571428571</v>
      </c>
      <c r="S73" s="8">
        <f>COUNTIFS(CSV!$B:$B,$A73,CSV!$E:$E,"&gt;0.5")/$C73</f>
        <v>0.9285714285714286</v>
      </c>
      <c r="T73" s="11">
        <f>(COUNTIFS(CSV!$A:$A,$A73,CSV!$D:$D,"&gt;1.5")  + COUNTIFS(CSV!$B:$B,$A73,CSV!$E:$E,"&gt;1.5"))/$D73</f>
        <v>0.5357142857142857</v>
      </c>
      <c r="U73" s="8">
        <f>COUNTIFS(CSV!$A:$A,$A73,CSV!$D:$D,"&gt;1.5")/$B73</f>
        <v>0.6428571428571429</v>
      </c>
      <c r="V73" s="8">
        <f>COUNTIFS(CSV!$B:$B,$A73,CSV!$E:$E,"&gt;1.5")/$C73</f>
        <v>0.42857142857142855</v>
      </c>
      <c r="W73" s="11">
        <f>(COUNTIFS(CSV!$A:$A,$A73,CSV!$E:E,"&gt;0.5") +COUNTIFS(CSV!$B:$B,$A73,CSV!$D:$D,"&gt;0.5"))/$D73</f>
        <v>0.7142857142857143</v>
      </c>
      <c r="X73" s="8">
        <f>COUNTIFS(CSV!$A:$A,$A73,CSV!$E:$E,"&gt;0.5")/$B73</f>
        <v>0.7142857142857143</v>
      </c>
      <c r="Y73" s="8">
        <f>COUNTIFS(CSV!$B:$B,$A73,CSV!$D:$D,"&gt;0.5")/$C73</f>
        <v>0.7142857142857143</v>
      </c>
      <c r="Z73" s="11">
        <f>(COUNTIFS(CSV!$A:$A,$A73,CSV!$E:$E,"&gt;1.5")  + COUNTIFS(CSV!$B:$B,$A73,CSV!$D:$D,"&gt;1.5"))/$D73</f>
        <v>0.32142857142857145</v>
      </c>
      <c r="AA73" s="8">
        <f>COUNTIFS(CSV!$A:$A,$A73,CSV!$E:$E,"&gt;1.5")/$B73</f>
        <v>0.42857142857142855</v>
      </c>
      <c r="AB73" s="8">
        <f>COUNTIFS(CSV!$B:$B,$A73,CSV!$D:$D,"&gt;1.5")/$C73</f>
        <v>0.21428571428571427</v>
      </c>
      <c r="AC73" s="11">
        <f>(COUNTIFS(CSV!$A:A,$A73,CSV!$G:$G,"y") + COUNTIFS(CSV!$B:B,$A73,CSV!$G:$G,"y"))/$D73</f>
        <v>0.6428571428571429</v>
      </c>
      <c r="AD73" s="8">
        <f>COUNTIFS(CSV!$A:A,$A73,CSV!$G:$G,"y")/$B73</f>
        <v>0.5714285714285714</v>
      </c>
      <c r="AE73" s="16">
        <f>COUNTIFS(CSV!$B:B,$A73,CSV!$G:$G,"y")/$C73</f>
        <v>0.7142857142857143</v>
      </c>
    </row>
    <row r="74" spans="1:31" x14ac:dyDescent="0.3">
      <c r="A74" t="s">
        <v>180</v>
      </c>
      <c r="B74" s="9">
        <f>COUNTIF(CSV!A:A,A74)</f>
        <v>14</v>
      </c>
      <c r="C74" s="4">
        <f>COUNTIF(CSV!B:B,A74)</f>
        <v>14</v>
      </c>
      <c r="D74" s="4">
        <f t="shared" si="3"/>
        <v>28</v>
      </c>
      <c r="E74" s="11">
        <f>(COUNTIFS(CSV!$A:$A,$A74,CSV!$F:$F,"&gt;0.5") + COUNTIFS(CSV!$B:$B,$A74,CSV!$F:$F,"&gt;0.5"))/$D74</f>
        <v>0.8928571428571429</v>
      </c>
      <c r="F74" s="8">
        <f>COUNTIFS(CSV!$A:$A,$A74,CSV!$F:$F,"&gt;0.5")/$B74</f>
        <v>0.9285714285714286</v>
      </c>
      <c r="G74" s="8">
        <f>COUNTIFS(CSV!$B:$B,$A74,CSV!$F:$F,"&gt;0.5")/$C74</f>
        <v>0.8571428571428571</v>
      </c>
      <c r="H74" s="11">
        <f>(COUNTIFS(CSV!$A:$A,$A74,CSV!$F:$F,"&gt;1.5") + COUNTIFS(CSV!$B:$B,$A74,CSV!$F:$F,"&gt;1.5"))/$D74</f>
        <v>0.6428571428571429</v>
      </c>
      <c r="I74" s="8">
        <f>COUNTIFS(CSV!$A:$A,$A74,CSV!$F:$F,"&gt;1.5")/$B74</f>
        <v>0.5</v>
      </c>
      <c r="J74" s="8">
        <f>COUNTIFS(CSV!$B:$B,$A74,CSV!$F:$F,"&gt;1.5")/$C74</f>
        <v>0.7857142857142857</v>
      </c>
      <c r="K74" s="11">
        <f>(COUNTIFS(CSV!$A:$A,$A74,CSV!$F:$F,"&gt;2.5") + COUNTIFS(CSV!$B:$B,$A74,CSV!$F:$F,"&gt;2.5"))/$D74</f>
        <v>0.39285714285714285</v>
      </c>
      <c r="L74" s="8">
        <f>COUNTIFS(CSV!$A:$A,$A74,CSV!$F:$F,"&gt;2.5")/$B74</f>
        <v>0.35714285714285715</v>
      </c>
      <c r="M74" s="8">
        <f>COUNTIFS(CSV!$B:$B,$A74,CSV!$F:$F,"&gt;2.5")/$C74</f>
        <v>0.42857142857142855</v>
      </c>
      <c r="N74" s="11">
        <f>(COUNTIFS(CSV!$A:$A,$A74,CSV!$F:$F,"&gt;3.5") + COUNTIFS(CSV!$B:$B,$A74,CSV!$F:$F,"&gt;3.5"))/$D74</f>
        <v>0.25</v>
      </c>
      <c r="O74" s="8">
        <f>COUNTIFS(CSV!$A:$A,$A74,CSV!$F:$F,"&gt;3.5")/$B74</f>
        <v>0.21428571428571427</v>
      </c>
      <c r="P74" s="8">
        <f>COUNTIFS(CSV!$B:$B,$A74,CSV!$F:$F,"&gt;3.5")/$C74</f>
        <v>0.2857142857142857</v>
      </c>
      <c r="Q74" s="11">
        <f>(COUNTIFS(CSV!$A:$A,$A74,CSV!$D:$D,"&gt;0.5")  + COUNTIFS(CSV!$B:$B,$A74,CSV!$E:$E,"&gt;0.5"))/$D74</f>
        <v>0.7142857142857143</v>
      </c>
      <c r="R74" s="8">
        <f>COUNTIFS(CSV!$A:$A,$A74,CSV!$D:$D,"&gt;0.5")/$B74</f>
        <v>0.7142857142857143</v>
      </c>
      <c r="S74" s="8">
        <f>COUNTIFS(CSV!$B:$B,$A74,CSV!$E:$E,"&gt;0.5")/$C74</f>
        <v>0.7142857142857143</v>
      </c>
      <c r="T74" s="11">
        <f>(COUNTIFS(CSV!$A:$A,$A74,CSV!$D:$D,"&gt;1.5")  + COUNTIFS(CSV!$B:$B,$A74,CSV!$E:$E,"&gt;1.5"))/$D74</f>
        <v>0.42857142857142855</v>
      </c>
      <c r="U74" s="8">
        <f>COUNTIFS(CSV!$A:$A,$A74,CSV!$D:$D,"&gt;1.5")/$B74</f>
        <v>0.35714285714285715</v>
      </c>
      <c r="V74" s="8">
        <f>COUNTIFS(CSV!$B:$B,$A74,CSV!$E:$E,"&gt;1.5")/$C74</f>
        <v>0.5</v>
      </c>
      <c r="W74" s="11">
        <f>(COUNTIFS(CSV!$A:$A,$A74,CSV!$E:E,"&gt;0.5") +COUNTIFS(CSV!$B:$B,$A74,CSV!$D:$D,"&gt;0.5"))/$D74</f>
        <v>0.6428571428571429</v>
      </c>
      <c r="X74" s="8">
        <f>COUNTIFS(CSV!$A:$A,$A74,CSV!$E:$E,"&gt;0.5")/$B74</f>
        <v>0.6428571428571429</v>
      </c>
      <c r="Y74" s="8">
        <f>COUNTIFS(CSV!$B:$B,$A74,CSV!$D:$D,"&gt;0.5")/$C74</f>
        <v>0.6428571428571429</v>
      </c>
      <c r="Z74" s="11">
        <f>(COUNTIFS(CSV!$A:$A,$A74,CSV!$E:$E,"&gt;1.5")  + COUNTIFS(CSV!$B:$B,$A74,CSV!$D:$D,"&gt;1.5"))/$D74</f>
        <v>0.35714285714285715</v>
      </c>
      <c r="AA74" s="8">
        <f>COUNTIFS(CSV!$A:$A,$A74,CSV!$E:$E,"&gt;1.5")/$B74</f>
        <v>0.2857142857142857</v>
      </c>
      <c r="AB74" s="8">
        <f>COUNTIFS(CSV!$B:$B,$A74,CSV!$D:$D,"&gt;1.5")/$C74</f>
        <v>0.42857142857142855</v>
      </c>
      <c r="AC74" s="11">
        <f>(COUNTIFS(CSV!$A:A,$A74,CSV!$G:$G,"y") + COUNTIFS(CSV!$B:B,$A74,CSV!$G:$G,"y"))/$D74</f>
        <v>0.4642857142857143</v>
      </c>
      <c r="AD74" s="8">
        <f>COUNTIFS(CSV!$A:A,$A74,CSV!$G:$G,"y")/$B74</f>
        <v>0.42857142857142855</v>
      </c>
      <c r="AE74" s="16">
        <f>COUNTIFS(CSV!$B:B,$A74,CSV!$G:$G,"y")/$C74</f>
        <v>0.5</v>
      </c>
    </row>
    <row r="75" spans="1:31" x14ac:dyDescent="0.3">
      <c r="A75" t="s">
        <v>187</v>
      </c>
      <c r="B75" s="9">
        <f>COUNTIF(CSV!A:A,A75)</f>
        <v>14</v>
      </c>
      <c r="C75" s="4">
        <f>COUNTIF(CSV!B:B,A75)</f>
        <v>14</v>
      </c>
      <c r="D75" s="4">
        <f t="shared" si="3"/>
        <v>28</v>
      </c>
      <c r="E75" s="11">
        <f>(COUNTIFS(CSV!$A:$A,$A75,CSV!$F:$F,"&gt;0.5") + COUNTIFS(CSV!$B:$B,$A75,CSV!$F:$F,"&gt;0.5"))/$D75</f>
        <v>1</v>
      </c>
      <c r="F75" s="8">
        <f>COUNTIFS(CSV!$A:$A,$A75,CSV!$F:$F,"&gt;0.5")/$B75</f>
        <v>1</v>
      </c>
      <c r="G75" s="8">
        <f>COUNTIFS(CSV!$B:$B,$A75,CSV!$F:$F,"&gt;0.5")/$C75</f>
        <v>1</v>
      </c>
      <c r="H75" s="11">
        <f>(COUNTIFS(CSV!$A:$A,$A75,CSV!$F:$F,"&gt;1.5") + COUNTIFS(CSV!$B:$B,$A75,CSV!$F:$F,"&gt;1.5"))/$D75</f>
        <v>0.8214285714285714</v>
      </c>
      <c r="I75" s="8">
        <f>COUNTIFS(CSV!$A:$A,$A75,CSV!$F:$F,"&gt;1.5")/$B75</f>
        <v>0.9285714285714286</v>
      </c>
      <c r="J75" s="8">
        <f>COUNTIFS(CSV!$B:$B,$A75,CSV!$F:$F,"&gt;1.5")/$C75</f>
        <v>0.7142857142857143</v>
      </c>
      <c r="K75" s="11">
        <f>(COUNTIFS(CSV!$A:$A,$A75,CSV!$F:$F,"&gt;2.5") + COUNTIFS(CSV!$B:$B,$A75,CSV!$F:$F,"&gt;2.5"))/$D75</f>
        <v>0.5357142857142857</v>
      </c>
      <c r="L75" s="8">
        <f>COUNTIFS(CSV!$A:$A,$A75,CSV!$F:$F,"&gt;2.5")/$B75</f>
        <v>0.6428571428571429</v>
      </c>
      <c r="M75" s="8">
        <f>COUNTIFS(CSV!$B:$B,$A75,CSV!$F:$F,"&gt;2.5")/$C75</f>
        <v>0.42857142857142855</v>
      </c>
      <c r="N75" s="11">
        <f>(COUNTIFS(CSV!$A:$A,$A75,CSV!$F:$F,"&gt;3.5") + COUNTIFS(CSV!$B:$B,$A75,CSV!$F:$F,"&gt;3.5"))/$D75</f>
        <v>0.39285714285714285</v>
      </c>
      <c r="O75" s="8">
        <f>COUNTIFS(CSV!$A:$A,$A75,CSV!$F:$F,"&gt;3.5")/$B75</f>
        <v>0.5714285714285714</v>
      </c>
      <c r="P75" s="8">
        <f>COUNTIFS(CSV!$B:$B,$A75,CSV!$F:$F,"&gt;3.5")/$C75</f>
        <v>0.21428571428571427</v>
      </c>
      <c r="Q75" s="11">
        <f>(COUNTIFS(CSV!$A:$A,$A75,CSV!$D:$D,"&gt;0.5")  + COUNTIFS(CSV!$B:$B,$A75,CSV!$E:$E,"&gt;0.5"))/$D75</f>
        <v>0.7857142857142857</v>
      </c>
      <c r="R75" s="8">
        <f>COUNTIFS(CSV!$A:$A,$A75,CSV!$D:$D,"&gt;0.5")/$B75</f>
        <v>1</v>
      </c>
      <c r="S75" s="8">
        <f>COUNTIFS(CSV!$B:$B,$A75,CSV!$E:$E,"&gt;0.5")/$C75</f>
        <v>0.5714285714285714</v>
      </c>
      <c r="T75" s="11">
        <f>(COUNTIFS(CSV!$A:$A,$A75,CSV!$D:$D,"&gt;1.5")  + COUNTIFS(CSV!$B:$B,$A75,CSV!$E:$E,"&gt;1.5"))/$D75</f>
        <v>0.39285714285714285</v>
      </c>
      <c r="U75" s="8">
        <f>COUNTIFS(CSV!$A:$A,$A75,CSV!$D:$D,"&gt;1.5")/$B75</f>
        <v>0.5714285714285714</v>
      </c>
      <c r="V75" s="8">
        <f>COUNTIFS(CSV!$B:$B,$A75,CSV!$E:$E,"&gt;1.5")/$C75</f>
        <v>0.21428571428571427</v>
      </c>
      <c r="W75" s="11">
        <f>(COUNTIFS(CSV!$A:$A,$A75,CSV!$E:E,"&gt;0.5") +COUNTIFS(CSV!$B:$B,$A75,CSV!$D:$D,"&gt;0.5"))/$D75</f>
        <v>0.8571428571428571</v>
      </c>
      <c r="X75" s="8">
        <f>COUNTIFS(CSV!$A:$A,$A75,CSV!$E:$E,"&gt;0.5")/$B75</f>
        <v>0.8571428571428571</v>
      </c>
      <c r="Y75" s="8">
        <f>COUNTIFS(CSV!$B:$B,$A75,CSV!$D:$D,"&gt;0.5")/$C75</f>
        <v>0.8571428571428571</v>
      </c>
      <c r="Z75" s="11">
        <f>(COUNTIFS(CSV!$A:$A,$A75,CSV!$E:$E,"&gt;1.5")  + COUNTIFS(CSV!$B:$B,$A75,CSV!$D:$D,"&gt;1.5"))/$D75</f>
        <v>0.5</v>
      </c>
      <c r="AA75" s="8">
        <f>COUNTIFS(CSV!$A:$A,$A75,CSV!$E:$E,"&gt;1.5")/$B75</f>
        <v>0.5</v>
      </c>
      <c r="AB75" s="8">
        <f>COUNTIFS(CSV!$B:$B,$A75,CSV!$D:$D,"&gt;1.5")/$C75</f>
        <v>0.5</v>
      </c>
      <c r="AC75" s="11">
        <f>(COUNTIFS(CSV!$A:A,$A75,CSV!$G:$G,"y") + COUNTIFS(CSV!$B:B,$A75,CSV!$G:$G,"y"))/$D75</f>
        <v>0.6428571428571429</v>
      </c>
      <c r="AD75" s="8">
        <f>COUNTIFS(CSV!$A:A,$A75,CSV!$G:$G,"y")/$B75</f>
        <v>0.8571428571428571</v>
      </c>
      <c r="AE75" s="16">
        <f>COUNTIFS(CSV!$B:B,$A75,CSV!$G:$G,"y")/$C75</f>
        <v>0.42857142857142855</v>
      </c>
    </row>
    <row r="76" spans="1:31" x14ac:dyDescent="0.3">
      <c r="A76" t="s">
        <v>178</v>
      </c>
      <c r="B76" s="9">
        <f>COUNTIF(CSV!A:A,A76)</f>
        <v>14</v>
      </c>
      <c r="C76" s="4">
        <f>COUNTIF(CSV!B:B,A76)</f>
        <v>14</v>
      </c>
      <c r="D76" s="4">
        <f t="shared" si="3"/>
        <v>28</v>
      </c>
      <c r="E76" s="11">
        <f>(COUNTIFS(CSV!$A:$A,$A76,CSV!$F:$F,"&gt;0.5") + COUNTIFS(CSV!$B:$B,$A76,CSV!$F:$F,"&gt;0.5"))/$D76</f>
        <v>0.9285714285714286</v>
      </c>
      <c r="F76" s="8">
        <f>COUNTIFS(CSV!$A:$A,$A76,CSV!$F:$F,"&gt;0.5")/$B76</f>
        <v>0.9285714285714286</v>
      </c>
      <c r="G76" s="8">
        <f>COUNTIFS(CSV!$B:$B,$A76,CSV!$F:$F,"&gt;0.5")/$C76</f>
        <v>0.9285714285714286</v>
      </c>
      <c r="H76" s="11">
        <f>(COUNTIFS(CSV!$A:$A,$A76,CSV!$F:$F,"&gt;1.5") + COUNTIFS(CSV!$B:$B,$A76,CSV!$F:$F,"&gt;1.5"))/$D76</f>
        <v>0.6428571428571429</v>
      </c>
      <c r="I76" s="8">
        <f>COUNTIFS(CSV!$A:$A,$A76,CSV!$F:$F,"&gt;1.5")/$B76</f>
        <v>0.7142857142857143</v>
      </c>
      <c r="J76" s="8">
        <f>COUNTIFS(CSV!$B:$B,$A76,CSV!$F:$F,"&gt;1.5")/$C76</f>
        <v>0.5714285714285714</v>
      </c>
      <c r="K76" s="11">
        <f>(COUNTIFS(CSV!$A:$A,$A76,CSV!$F:$F,"&gt;2.5") + COUNTIFS(CSV!$B:$B,$A76,CSV!$F:$F,"&gt;2.5"))/$D76</f>
        <v>0.5357142857142857</v>
      </c>
      <c r="L76" s="8">
        <f>COUNTIFS(CSV!$A:$A,$A76,CSV!$F:$F,"&gt;2.5")/$B76</f>
        <v>0.5714285714285714</v>
      </c>
      <c r="M76" s="8">
        <f>COUNTIFS(CSV!$B:$B,$A76,CSV!$F:$F,"&gt;2.5")/$C76</f>
        <v>0.5</v>
      </c>
      <c r="N76" s="11">
        <f>(COUNTIFS(CSV!$A:$A,$A76,CSV!$F:$F,"&gt;3.5") + COUNTIFS(CSV!$B:$B,$A76,CSV!$F:$F,"&gt;3.5"))/$D76</f>
        <v>0.25</v>
      </c>
      <c r="O76" s="8">
        <f>COUNTIFS(CSV!$A:$A,$A76,CSV!$F:$F,"&gt;3.5")/$B76</f>
        <v>0.21428571428571427</v>
      </c>
      <c r="P76" s="8">
        <f>COUNTIFS(CSV!$B:$B,$A76,CSV!$F:$F,"&gt;3.5")/$C76</f>
        <v>0.2857142857142857</v>
      </c>
      <c r="Q76" s="11">
        <f>(COUNTIFS(CSV!$A:$A,$A76,CSV!$D:$D,"&gt;0.5")  + COUNTIFS(CSV!$B:$B,$A76,CSV!$E:$E,"&gt;0.5"))/$D76</f>
        <v>0.7142857142857143</v>
      </c>
      <c r="R76" s="8">
        <f>COUNTIFS(CSV!$A:$A,$A76,CSV!$D:$D,"&gt;0.5")/$B76</f>
        <v>0.7857142857142857</v>
      </c>
      <c r="S76" s="8">
        <f>COUNTIFS(CSV!$B:$B,$A76,CSV!$E:$E,"&gt;0.5")/$C76</f>
        <v>0.6428571428571429</v>
      </c>
      <c r="T76" s="11">
        <f>(COUNTIFS(CSV!$A:$A,$A76,CSV!$D:$D,"&gt;1.5")  + COUNTIFS(CSV!$B:$B,$A76,CSV!$E:$E,"&gt;1.5"))/$D76</f>
        <v>0.39285714285714285</v>
      </c>
      <c r="U76" s="8">
        <f>COUNTIFS(CSV!$A:$A,$A76,CSV!$D:$D,"&gt;1.5")/$B76</f>
        <v>0.42857142857142855</v>
      </c>
      <c r="V76" s="8">
        <f>COUNTIFS(CSV!$B:$B,$A76,CSV!$E:$E,"&gt;1.5")/$C76</f>
        <v>0.35714285714285715</v>
      </c>
      <c r="W76" s="11">
        <f>(COUNTIFS(CSV!$A:$A,$A76,CSV!$E:E,"&gt;0.5") +COUNTIFS(CSV!$B:$B,$A76,CSV!$D:$D,"&gt;0.5"))/$D76</f>
        <v>0.6428571428571429</v>
      </c>
      <c r="X76" s="8">
        <f>COUNTIFS(CSV!$A:$A,$A76,CSV!$E:$E,"&gt;0.5")/$B76</f>
        <v>0.5714285714285714</v>
      </c>
      <c r="Y76" s="8">
        <f>COUNTIFS(CSV!$B:$B,$A76,CSV!$D:$D,"&gt;0.5")/$C76</f>
        <v>0.7142857142857143</v>
      </c>
      <c r="Z76" s="11">
        <f>(COUNTIFS(CSV!$A:$A,$A76,CSV!$E:$E,"&gt;1.5")  + COUNTIFS(CSV!$B:$B,$A76,CSV!$D:$D,"&gt;1.5"))/$D76</f>
        <v>0.39285714285714285</v>
      </c>
      <c r="AA76" s="8">
        <f>COUNTIFS(CSV!$A:$A,$A76,CSV!$E:$E,"&gt;1.5")/$B76</f>
        <v>0.35714285714285715</v>
      </c>
      <c r="AB76" s="8">
        <f>COUNTIFS(CSV!$B:$B,$A76,CSV!$D:$D,"&gt;1.5")/$C76</f>
        <v>0.42857142857142855</v>
      </c>
      <c r="AC76" s="11">
        <f>(COUNTIFS(CSV!$A:A,$A76,CSV!$G:$G,"y") + COUNTIFS(CSV!$B:B,$A76,CSV!$G:$G,"y"))/$D76</f>
        <v>0.42857142857142855</v>
      </c>
      <c r="AD76" s="8">
        <f>COUNTIFS(CSV!$A:A,$A76,CSV!$G:$G,"y")/$B76</f>
        <v>0.42857142857142855</v>
      </c>
      <c r="AE76" s="16">
        <f>COUNTIFS(CSV!$B:B,$A76,CSV!$G:$G,"y")/$C76</f>
        <v>0.42857142857142855</v>
      </c>
    </row>
    <row r="77" spans="1:31" x14ac:dyDescent="0.3">
      <c r="A77" t="s">
        <v>193</v>
      </c>
      <c r="B77" s="9">
        <f>COUNTIF(CSV!A:A,A77)</f>
        <v>14</v>
      </c>
      <c r="C77" s="4">
        <f>COUNTIF(CSV!B:B,A77)</f>
        <v>14</v>
      </c>
      <c r="D77" s="4">
        <f t="shared" si="3"/>
        <v>28</v>
      </c>
      <c r="E77" s="11">
        <f>(COUNTIFS(CSV!$A:$A,$A77,CSV!$F:$F,"&gt;0.5") + COUNTIFS(CSV!$B:$B,$A77,CSV!$F:$F,"&gt;0.5"))/$D77</f>
        <v>0.9285714285714286</v>
      </c>
      <c r="F77" s="8">
        <f>COUNTIFS(CSV!$A:$A,$A77,CSV!$F:$F,"&gt;0.5")/$B77</f>
        <v>1</v>
      </c>
      <c r="G77" s="8">
        <f>COUNTIFS(CSV!$B:$B,$A77,CSV!$F:$F,"&gt;0.5")/$C77</f>
        <v>0.8571428571428571</v>
      </c>
      <c r="H77" s="11">
        <f>(COUNTIFS(CSV!$A:$A,$A77,CSV!$F:$F,"&gt;1.5") + COUNTIFS(CSV!$B:$B,$A77,CSV!$F:$F,"&gt;1.5"))/$D77</f>
        <v>0.7142857142857143</v>
      </c>
      <c r="I77" s="8">
        <f>COUNTIFS(CSV!$A:$A,$A77,CSV!$F:$F,"&gt;1.5")/$B77</f>
        <v>0.7857142857142857</v>
      </c>
      <c r="J77" s="8">
        <f>COUNTIFS(CSV!$B:$B,$A77,CSV!$F:$F,"&gt;1.5")/$C77</f>
        <v>0.6428571428571429</v>
      </c>
      <c r="K77" s="11">
        <f>(COUNTIFS(CSV!$A:$A,$A77,CSV!$F:$F,"&gt;2.5") + COUNTIFS(CSV!$B:$B,$A77,CSV!$F:$F,"&gt;2.5"))/$D77</f>
        <v>0.5357142857142857</v>
      </c>
      <c r="L77" s="8">
        <f>COUNTIFS(CSV!$A:$A,$A77,CSV!$F:$F,"&gt;2.5")/$B77</f>
        <v>0.6428571428571429</v>
      </c>
      <c r="M77" s="8">
        <f>COUNTIFS(CSV!$B:$B,$A77,CSV!$F:$F,"&gt;2.5")/$C77</f>
        <v>0.42857142857142855</v>
      </c>
      <c r="N77" s="11">
        <f>(COUNTIFS(CSV!$A:$A,$A77,CSV!$F:$F,"&gt;3.5") + COUNTIFS(CSV!$B:$B,$A77,CSV!$F:$F,"&gt;3.5"))/$D77</f>
        <v>0.32142857142857145</v>
      </c>
      <c r="O77" s="8">
        <f>COUNTIFS(CSV!$A:$A,$A77,CSV!$F:$F,"&gt;3.5")/$B77</f>
        <v>0.35714285714285715</v>
      </c>
      <c r="P77" s="8">
        <f>COUNTIFS(CSV!$B:$B,$A77,CSV!$F:$F,"&gt;3.5")/$C77</f>
        <v>0.2857142857142857</v>
      </c>
      <c r="Q77" s="11">
        <f>(COUNTIFS(CSV!$A:$A,$A77,CSV!$D:$D,"&gt;0.5")  + COUNTIFS(CSV!$B:$B,$A77,CSV!$E:$E,"&gt;0.5"))/$D77</f>
        <v>0.6428571428571429</v>
      </c>
      <c r="R77" s="8">
        <f>COUNTIFS(CSV!$A:$A,$A77,CSV!$D:$D,"&gt;0.5")/$B77</f>
        <v>0.7142857142857143</v>
      </c>
      <c r="S77" s="8">
        <f>COUNTIFS(CSV!$B:$B,$A77,CSV!$E:$E,"&gt;0.5")/$C77</f>
        <v>0.5714285714285714</v>
      </c>
      <c r="T77" s="11">
        <f>(COUNTIFS(CSV!$A:$A,$A77,CSV!$D:$D,"&gt;1.5")  + COUNTIFS(CSV!$B:$B,$A77,CSV!$E:$E,"&gt;1.5"))/$D77</f>
        <v>0.32142857142857145</v>
      </c>
      <c r="U77" s="8">
        <f>COUNTIFS(CSV!$A:$A,$A77,CSV!$D:$D,"&gt;1.5")/$B77</f>
        <v>0.42857142857142855</v>
      </c>
      <c r="V77" s="8">
        <f>COUNTIFS(CSV!$B:$B,$A77,CSV!$E:$E,"&gt;1.5")/$C77</f>
        <v>0.21428571428571427</v>
      </c>
      <c r="W77" s="11">
        <f>(COUNTIFS(CSV!$A:$A,$A77,CSV!$E:E,"&gt;0.5") +COUNTIFS(CSV!$B:$B,$A77,CSV!$D:$D,"&gt;0.5"))/$D77</f>
        <v>0.8571428571428571</v>
      </c>
      <c r="X77" s="8">
        <f>COUNTIFS(CSV!$A:$A,$A77,CSV!$E:$E,"&gt;0.5")/$B77</f>
        <v>0.8571428571428571</v>
      </c>
      <c r="Y77" s="8">
        <f>COUNTIFS(CSV!$B:$B,$A77,CSV!$D:$D,"&gt;0.5")/$C77</f>
        <v>0.8571428571428571</v>
      </c>
      <c r="Z77" s="11">
        <f>(COUNTIFS(CSV!$A:$A,$A77,CSV!$E:$E,"&gt;1.5")  + COUNTIFS(CSV!$B:$B,$A77,CSV!$D:$D,"&gt;1.5"))/$D77</f>
        <v>0.5357142857142857</v>
      </c>
      <c r="AA77" s="8">
        <f>COUNTIFS(CSV!$A:$A,$A77,CSV!$E:$E,"&gt;1.5")/$B77</f>
        <v>0.5714285714285714</v>
      </c>
      <c r="AB77" s="8">
        <f>COUNTIFS(CSV!$B:$B,$A77,CSV!$D:$D,"&gt;1.5")/$C77</f>
        <v>0.5</v>
      </c>
      <c r="AC77" s="11">
        <f>(COUNTIFS(CSV!$A:A,$A77,CSV!$G:$G,"y") + COUNTIFS(CSV!$B:B,$A77,CSV!$G:$G,"y"))/$D77</f>
        <v>0.5714285714285714</v>
      </c>
      <c r="AD77" s="8">
        <f>COUNTIFS(CSV!$A:A,$A77,CSV!$G:$G,"y")/$B77</f>
        <v>0.5714285714285714</v>
      </c>
      <c r="AE77" s="16">
        <f>COUNTIFS(CSV!$B:B,$A77,CSV!$G:$G,"y")/$C77</f>
        <v>0.5714285714285714</v>
      </c>
    </row>
    <row r="78" spans="1:31" x14ac:dyDescent="0.3">
      <c r="A78" t="s">
        <v>192</v>
      </c>
      <c r="B78" s="9">
        <f>COUNTIF(CSV!A:A,A78)</f>
        <v>14</v>
      </c>
      <c r="C78" s="4">
        <f>COUNTIF(CSV!B:B,A78)</f>
        <v>14</v>
      </c>
      <c r="D78" s="4">
        <f t="shared" si="3"/>
        <v>28</v>
      </c>
      <c r="E78" s="11">
        <f>(COUNTIFS(CSV!$A:$A,$A78,CSV!$F:$F,"&gt;0.5") + COUNTIFS(CSV!$B:$B,$A78,CSV!$F:$F,"&gt;0.5"))/$D78</f>
        <v>0.9285714285714286</v>
      </c>
      <c r="F78" s="8">
        <f>COUNTIFS(CSV!$A:$A,$A78,CSV!$F:$F,"&gt;0.5")/$B78</f>
        <v>0.9285714285714286</v>
      </c>
      <c r="G78" s="8">
        <f>COUNTIFS(CSV!$B:$B,$A78,CSV!$F:$F,"&gt;0.5")/$C78</f>
        <v>0.9285714285714286</v>
      </c>
      <c r="H78" s="11">
        <f>(COUNTIFS(CSV!$A:$A,$A78,CSV!$F:$F,"&gt;1.5") + COUNTIFS(CSV!$B:$B,$A78,CSV!$F:$F,"&gt;1.5"))/$D78</f>
        <v>0.6785714285714286</v>
      </c>
      <c r="I78" s="8">
        <f>COUNTIFS(CSV!$A:$A,$A78,CSV!$F:$F,"&gt;1.5")/$B78</f>
        <v>0.7142857142857143</v>
      </c>
      <c r="J78" s="8">
        <f>COUNTIFS(CSV!$B:$B,$A78,CSV!$F:$F,"&gt;1.5")/$C78</f>
        <v>0.6428571428571429</v>
      </c>
      <c r="K78" s="11">
        <f>(COUNTIFS(CSV!$A:$A,$A78,CSV!$F:$F,"&gt;2.5") + COUNTIFS(CSV!$B:$B,$A78,CSV!$F:$F,"&gt;2.5"))/$D78</f>
        <v>0.4642857142857143</v>
      </c>
      <c r="L78" s="8">
        <f>COUNTIFS(CSV!$A:$A,$A78,CSV!$F:$F,"&gt;2.5")/$B78</f>
        <v>0.5714285714285714</v>
      </c>
      <c r="M78" s="8">
        <f>COUNTIFS(CSV!$B:$B,$A78,CSV!$F:$F,"&gt;2.5")/$C78</f>
        <v>0.35714285714285715</v>
      </c>
      <c r="N78" s="11">
        <f>(COUNTIFS(CSV!$A:$A,$A78,CSV!$F:$F,"&gt;3.5") + COUNTIFS(CSV!$B:$B,$A78,CSV!$F:$F,"&gt;3.5"))/$D78</f>
        <v>0.35714285714285715</v>
      </c>
      <c r="O78" s="8">
        <f>COUNTIFS(CSV!$A:$A,$A78,CSV!$F:$F,"&gt;3.5")/$B78</f>
        <v>0.42857142857142855</v>
      </c>
      <c r="P78" s="8">
        <f>COUNTIFS(CSV!$B:$B,$A78,CSV!$F:$F,"&gt;3.5")/$C78</f>
        <v>0.2857142857142857</v>
      </c>
      <c r="Q78" s="11">
        <f>(COUNTIFS(CSV!$A:$A,$A78,CSV!$D:$D,"&gt;0.5")  + COUNTIFS(CSV!$B:$B,$A78,CSV!$E:$E,"&gt;0.5"))/$D78</f>
        <v>0.6785714285714286</v>
      </c>
      <c r="R78" s="8">
        <f>COUNTIFS(CSV!$A:$A,$A78,CSV!$D:$D,"&gt;0.5")/$B78</f>
        <v>0.8571428571428571</v>
      </c>
      <c r="S78" s="8">
        <f>COUNTIFS(CSV!$B:$B,$A78,CSV!$E:$E,"&gt;0.5")/$C78</f>
        <v>0.5</v>
      </c>
      <c r="T78" s="11">
        <f>(COUNTIFS(CSV!$A:$A,$A78,CSV!$D:$D,"&gt;1.5")  + COUNTIFS(CSV!$B:$B,$A78,CSV!$E:$E,"&gt;1.5"))/$D78</f>
        <v>0.2857142857142857</v>
      </c>
      <c r="U78" s="8">
        <f>COUNTIFS(CSV!$A:$A,$A78,CSV!$D:$D,"&gt;1.5")/$B78</f>
        <v>0.5</v>
      </c>
      <c r="V78" s="8">
        <f>COUNTIFS(CSV!$B:$B,$A78,CSV!$E:$E,"&gt;1.5")/$C78</f>
        <v>7.1428571428571425E-2</v>
      </c>
      <c r="W78" s="11">
        <f>(COUNTIFS(CSV!$A:$A,$A78,CSV!$E:E,"&gt;0.5") +COUNTIFS(CSV!$B:$B,$A78,CSV!$D:$D,"&gt;0.5"))/$D78</f>
        <v>0.8214285714285714</v>
      </c>
      <c r="X78" s="8">
        <f>COUNTIFS(CSV!$A:$A,$A78,CSV!$E:$E,"&gt;0.5")/$B78</f>
        <v>0.7142857142857143</v>
      </c>
      <c r="Y78" s="8">
        <f>COUNTIFS(CSV!$B:$B,$A78,CSV!$D:$D,"&gt;0.5")/$C78</f>
        <v>0.9285714285714286</v>
      </c>
      <c r="Z78" s="11">
        <f>(COUNTIFS(CSV!$A:$A,$A78,CSV!$E:$E,"&gt;1.5")  + COUNTIFS(CSV!$B:$B,$A78,CSV!$D:$D,"&gt;1.5"))/$D78</f>
        <v>0.4642857142857143</v>
      </c>
      <c r="AA78" s="8">
        <f>COUNTIFS(CSV!$A:$A,$A78,CSV!$E:$E,"&gt;1.5")/$B78</f>
        <v>0.42857142857142855</v>
      </c>
      <c r="AB78" s="8">
        <f>COUNTIFS(CSV!$B:$B,$A78,CSV!$D:$D,"&gt;1.5")/$C78</f>
        <v>0.5</v>
      </c>
      <c r="AC78" s="11">
        <f>(COUNTIFS(CSV!$A:A,$A78,CSV!$G:$G,"y") + COUNTIFS(CSV!$B:B,$A78,CSV!$G:$G,"y"))/$D78</f>
        <v>0.5714285714285714</v>
      </c>
      <c r="AD78" s="8">
        <f>COUNTIFS(CSV!$A:A,$A78,CSV!$G:$G,"y")/$B78</f>
        <v>0.6428571428571429</v>
      </c>
      <c r="AE78" s="16">
        <f>COUNTIFS(CSV!$B:B,$A78,CSV!$G:$G,"y")/$C78</f>
        <v>0.5</v>
      </c>
    </row>
    <row r="79" spans="1:31" x14ac:dyDescent="0.3">
      <c r="A79" t="s">
        <v>174</v>
      </c>
      <c r="B79" s="9">
        <f>COUNTIF(CSV!A:A,A79)</f>
        <v>14</v>
      </c>
      <c r="C79" s="4">
        <f>COUNTIF(CSV!B:B,A79)</f>
        <v>14</v>
      </c>
      <c r="D79" s="4">
        <f t="shared" si="3"/>
        <v>28</v>
      </c>
      <c r="E79" s="11">
        <f>(COUNTIFS(CSV!$A:$A,$A79,CSV!$F:$F,"&gt;0.5") + COUNTIFS(CSV!$B:$B,$A79,CSV!$F:$F,"&gt;0.5"))/$D79</f>
        <v>0.9285714285714286</v>
      </c>
      <c r="F79" s="8">
        <f>COUNTIFS(CSV!$A:$A,$A79,CSV!$F:$F,"&gt;0.5")/$B79</f>
        <v>0.8571428571428571</v>
      </c>
      <c r="G79" s="8">
        <f>COUNTIFS(CSV!$B:$B,$A79,CSV!$F:$F,"&gt;0.5")/$C79</f>
        <v>1</v>
      </c>
      <c r="H79" s="11">
        <f>(COUNTIFS(CSV!$A:$A,$A79,CSV!$F:$F,"&gt;1.5") + COUNTIFS(CSV!$B:$B,$A79,CSV!$F:$F,"&gt;1.5"))/$D79</f>
        <v>0.7142857142857143</v>
      </c>
      <c r="I79" s="8">
        <f>COUNTIFS(CSV!$A:$A,$A79,CSV!$F:$F,"&gt;1.5")/$B79</f>
        <v>0.6428571428571429</v>
      </c>
      <c r="J79" s="8">
        <f>COUNTIFS(CSV!$B:$B,$A79,CSV!$F:$F,"&gt;1.5")/$C79</f>
        <v>0.7857142857142857</v>
      </c>
      <c r="K79" s="11">
        <f>(COUNTIFS(CSV!$A:$A,$A79,CSV!$F:$F,"&gt;2.5") + COUNTIFS(CSV!$B:$B,$A79,CSV!$F:$F,"&gt;2.5"))/$D79</f>
        <v>0.5714285714285714</v>
      </c>
      <c r="L79" s="8">
        <f>COUNTIFS(CSV!$A:$A,$A79,CSV!$F:$F,"&gt;2.5")/$B79</f>
        <v>0.5714285714285714</v>
      </c>
      <c r="M79" s="8">
        <f>COUNTIFS(CSV!$B:$B,$A79,CSV!$F:$F,"&gt;2.5")/$C79</f>
        <v>0.5714285714285714</v>
      </c>
      <c r="N79" s="11">
        <f>(COUNTIFS(CSV!$A:$A,$A79,CSV!$F:$F,"&gt;3.5") + COUNTIFS(CSV!$B:$B,$A79,CSV!$F:$F,"&gt;3.5"))/$D79</f>
        <v>0.25</v>
      </c>
      <c r="O79" s="8">
        <f>COUNTIFS(CSV!$A:$A,$A79,CSV!$F:$F,"&gt;3.5")/$B79</f>
        <v>0.2857142857142857</v>
      </c>
      <c r="P79" s="8">
        <f>COUNTIFS(CSV!$B:$B,$A79,CSV!$F:$F,"&gt;3.5")/$C79</f>
        <v>0.21428571428571427</v>
      </c>
      <c r="Q79" s="11">
        <f>(COUNTIFS(CSV!$A:$A,$A79,CSV!$D:$D,"&gt;0.5")  + COUNTIFS(CSV!$B:$B,$A79,CSV!$E:$E,"&gt;0.5"))/$D79</f>
        <v>0.75</v>
      </c>
      <c r="R79" s="8">
        <f>COUNTIFS(CSV!$A:$A,$A79,CSV!$D:$D,"&gt;0.5")/$B79</f>
        <v>0.7857142857142857</v>
      </c>
      <c r="S79" s="8">
        <f>COUNTIFS(CSV!$B:$B,$A79,CSV!$E:$E,"&gt;0.5")/$C79</f>
        <v>0.7142857142857143</v>
      </c>
      <c r="T79" s="11">
        <f>(COUNTIFS(CSV!$A:$A,$A79,CSV!$D:$D,"&gt;1.5")  + COUNTIFS(CSV!$B:$B,$A79,CSV!$E:$E,"&gt;1.5"))/$D79</f>
        <v>0.5</v>
      </c>
      <c r="U79" s="8">
        <f>COUNTIFS(CSV!$A:$A,$A79,CSV!$D:$D,"&gt;1.5")/$B79</f>
        <v>0.42857142857142855</v>
      </c>
      <c r="V79" s="8">
        <f>COUNTIFS(CSV!$B:$B,$A79,CSV!$E:$E,"&gt;1.5")/$C79</f>
        <v>0.5714285714285714</v>
      </c>
      <c r="W79" s="11">
        <f>(COUNTIFS(CSV!$A:$A,$A79,CSV!$E:E,"&gt;0.5") +COUNTIFS(CSV!$B:$B,$A79,CSV!$D:$D,"&gt;0.5"))/$D79</f>
        <v>0.6785714285714286</v>
      </c>
      <c r="X79" s="8">
        <f>COUNTIFS(CSV!$A:$A,$A79,CSV!$E:$E,"&gt;0.5")/$B79</f>
        <v>0.6428571428571429</v>
      </c>
      <c r="Y79" s="8">
        <f>COUNTIFS(CSV!$B:$B,$A79,CSV!$D:$D,"&gt;0.5")/$C79</f>
        <v>0.7142857142857143</v>
      </c>
      <c r="Z79" s="11">
        <f>(COUNTIFS(CSV!$A:$A,$A79,CSV!$E:$E,"&gt;1.5")  + COUNTIFS(CSV!$B:$B,$A79,CSV!$D:$D,"&gt;1.5"))/$D79</f>
        <v>0.32142857142857145</v>
      </c>
      <c r="AA79" s="8">
        <f>COUNTIFS(CSV!$A:$A,$A79,CSV!$E:$E,"&gt;1.5")/$B79</f>
        <v>0.2857142857142857</v>
      </c>
      <c r="AB79" s="8">
        <f>COUNTIFS(CSV!$B:$B,$A79,CSV!$D:$D,"&gt;1.5")/$C79</f>
        <v>0.35714285714285715</v>
      </c>
      <c r="AC79" s="11">
        <f>(COUNTIFS(CSV!$A:A,$A79,CSV!$G:$G,"y") + COUNTIFS(CSV!$B:B,$A79,CSV!$G:$G,"y"))/$D79</f>
        <v>0.5</v>
      </c>
      <c r="AD79" s="8">
        <f>COUNTIFS(CSV!$A:A,$A79,CSV!$G:$G,"y")/$B79</f>
        <v>0.5714285714285714</v>
      </c>
      <c r="AE79" s="16">
        <f>COUNTIFS(CSV!$B:B,$A79,CSV!$G:$G,"y")/$C79</f>
        <v>0.42857142857142855</v>
      </c>
    </row>
    <row r="80" spans="1:31" x14ac:dyDescent="0.3">
      <c r="A80" t="s">
        <v>186</v>
      </c>
      <c r="B80" s="9">
        <f>COUNTIF(CSV!A:A,A80)</f>
        <v>14</v>
      </c>
      <c r="C80" s="4">
        <f>COUNTIF(CSV!B:B,A80)</f>
        <v>14</v>
      </c>
      <c r="D80" s="4">
        <f t="shared" si="3"/>
        <v>28</v>
      </c>
      <c r="E80" s="11">
        <f>(COUNTIFS(CSV!$A:$A,$A80,CSV!$F:$F,"&gt;0.5") + COUNTIFS(CSV!$B:$B,$A80,CSV!$F:$F,"&gt;0.5"))/$D80</f>
        <v>0.9642857142857143</v>
      </c>
      <c r="F80" s="8">
        <f>COUNTIFS(CSV!$A:$A,$A80,CSV!$F:$F,"&gt;0.5")/$B80</f>
        <v>1</v>
      </c>
      <c r="G80" s="8">
        <f>COUNTIFS(CSV!$B:$B,$A80,CSV!$F:$F,"&gt;0.5")/$C80</f>
        <v>0.9285714285714286</v>
      </c>
      <c r="H80" s="11">
        <f>(COUNTIFS(CSV!$A:$A,$A80,CSV!$F:$F,"&gt;1.5") + COUNTIFS(CSV!$B:$B,$A80,CSV!$F:$F,"&gt;1.5"))/$D80</f>
        <v>0.8214285714285714</v>
      </c>
      <c r="I80" s="8">
        <f>COUNTIFS(CSV!$A:$A,$A80,CSV!$F:$F,"&gt;1.5")/$B80</f>
        <v>0.7857142857142857</v>
      </c>
      <c r="J80" s="8">
        <f>COUNTIFS(CSV!$B:$B,$A80,CSV!$F:$F,"&gt;1.5")/$C80</f>
        <v>0.8571428571428571</v>
      </c>
      <c r="K80" s="11">
        <f>(COUNTIFS(CSV!$A:$A,$A80,CSV!$F:$F,"&gt;2.5") + COUNTIFS(CSV!$B:$B,$A80,CSV!$F:$F,"&gt;2.5"))/$D80</f>
        <v>0.6428571428571429</v>
      </c>
      <c r="L80" s="8">
        <f>COUNTIFS(CSV!$A:$A,$A80,CSV!$F:$F,"&gt;2.5")/$B80</f>
        <v>0.5714285714285714</v>
      </c>
      <c r="M80" s="8">
        <f>COUNTIFS(CSV!$B:$B,$A80,CSV!$F:$F,"&gt;2.5")/$C80</f>
        <v>0.7142857142857143</v>
      </c>
      <c r="N80" s="11">
        <f>(COUNTIFS(CSV!$A:$A,$A80,CSV!$F:$F,"&gt;3.5") + COUNTIFS(CSV!$B:$B,$A80,CSV!$F:$F,"&gt;3.5"))/$D80</f>
        <v>0.25</v>
      </c>
      <c r="O80" s="8">
        <f>COUNTIFS(CSV!$A:$A,$A80,CSV!$F:$F,"&gt;3.5")/$B80</f>
        <v>0.2857142857142857</v>
      </c>
      <c r="P80" s="8">
        <f>COUNTIFS(CSV!$B:$B,$A80,CSV!$F:$F,"&gt;3.5")/$C80</f>
        <v>0.21428571428571427</v>
      </c>
      <c r="Q80" s="11">
        <f>(COUNTIFS(CSV!$A:$A,$A80,CSV!$D:$D,"&gt;0.5")  + COUNTIFS(CSV!$B:$B,$A80,CSV!$E:$E,"&gt;0.5"))/$D80</f>
        <v>0.8214285714285714</v>
      </c>
      <c r="R80" s="8">
        <f>COUNTIFS(CSV!$A:$A,$A80,CSV!$D:$D,"&gt;0.5")/$B80</f>
        <v>0.9285714285714286</v>
      </c>
      <c r="S80" s="8">
        <f>COUNTIFS(CSV!$B:$B,$A80,CSV!$E:$E,"&gt;0.5")/$C80</f>
        <v>0.7142857142857143</v>
      </c>
      <c r="T80" s="11">
        <f>(COUNTIFS(CSV!$A:$A,$A80,CSV!$D:$D,"&gt;1.5")  + COUNTIFS(CSV!$B:$B,$A80,CSV!$E:$E,"&gt;1.5"))/$D80</f>
        <v>0.35714285714285715</v>
      </c>
      <c r="U80" s="8">
        <f>COUNTIFS(CSV!$A:$A,$A80,CSV!$D:$D,"&gt;1.5")/$B80</f>
        <v>0.35714285714285715</v>
      </c>
      <c r="V80" s="8">
        <f>COUNTIFS(CSV!$B:$B,$A80,CSV!$E:$E,"&gt;1.5")/$C80</f>
        <v>0.35714285714285715</v>
      </c>
      <c r="W80" s="11">
        <f>(COUNTIFS(CSV!$A:$A,$A80,CSV!$E:E,"&gt;0.5") +COUNTIFS(CSV!$B:$B,$A80,CSV!$D:$D,"&gt;0.5"))/$D80</f>
        <v>0.8214285714285714</v>
      </c>
      <c r="X80" s="8">
        <f>COUNTIFS(CSV!$A:$A,$A80,CSV!$E:$E,"&gt;0.5")/$B80</f>
        <v>0.7857142857142857</v>
      </c>
      <c r="Y80" s="8">
        <f>COUNTIFS(CSV!$B:$B,$A80,CSV!$D:$D,"&gt;0.5")/$C80</f>
        <v>0.8571428571428571</v>
      </c>
      <c r="Z80" s="11">
        <f>(COUNTIFS(CSV!$A:$A,$A80,CSV!$E:$E,"&gt;1.5")  + COUNTIFS(CSV!$B:$B,$A80,CSV!$D:$D,"&gt;1.5"))/$D80</f>
        <v>0.5</v>
      </c>
      <c r="AA80" s="8">
        <f>COUNTIFS(CSV!$A:$A,$A80,CSV!$E:$E,"&gt;1.5")/$B80</f>
        <v>0.42857142857142855</v>
      </c>
      <c r="AB80" s="8">
        <f>COUNTIFS(CSV!$B:$B,$A80,CSV!$D:$D,"&gt;1.5")/$C80</f>
        <v>0.5714285714285714</v>
      </c>
      <c r="AC80" s="11">
        <f>(COUNTIFS(CSV!$A:A,$A80,CSV!$G:$G,"y") + COUNTIFS(CSV!$B:B,$A80,CSV!$G:$G,"y"))/$D80</f>
        <v>0.6785714285714286</v>
      </c>
      <c r="AD80" s="8">
        <f>COUNTIFS(CSV!$A:A,$A80,CSV!$G:$G,"y")/$B80</f>
        <v>0.7142857142857143</v>
      </c>
      <c r="AE80" s="16">
        <f>COUNTIFS(CSV!$B:B,$A80,CSV!$G:$G,"y")/$C80</f>
        <v>0.6428571428571429</v>
      </c>
    </row>
    <row r="81" spans="1:31" x14ac:dyDescent="0.3">
      <c r="A81" t="s">
        <v>182</v>
      </c>
      <c r="B81" s="9">
        <f>COUNTIF(CSV!A:A,A81)</f>
        <v>14</v>
      </c>
      <c r="C81" s="4">
        <f>COUNTIF(CSV!B:B,A81)</f>
        <v>14</v>
      </c>
      <c r="D81" s="4">
        <f t="shared" si="3"/>
        <v>28</v>
      </c>
      <c r="E81" s="11">
        <f>(COUNTIFS(CSV!$A:$A,$A81,CSV!$F:$F,"&gt;0.5") + COUNTIFS(CSV!$B:$B,$A81,CSV!$F:$F,"&gt;0.5"))/$D81</f>
        <v>0.8928571428571429</v>
      </c>
      <c r="F81" s="8">
        <f>COUNTIFS(CSV!$A:$A,$A81,CSV!$F:$F,"&gt;0.5")/$B81</f>
        <v>0.9285714285714286</v>
      </c>
      <c r="G81" s="8">
        <f>COUNTIFS(CSV!$B:$B,$A81,CSV!$F:$F,"&gt;0.5")/$C81</f>
        <v>0.8571428571428571</v>
      </c>
      <c r="H81" s="11">
        <f>(COUNTIFS(CSV!$A:$A,$A81,CSV!$F:$F,"&gt;1.5") + COUNTIFS(CSV!$B:$B,$A81,CSV!$F:$F,"&gt;1.5"))/$D81</f>
        <v>0.7142857142857143</v>
      </c>
      <c r="I81" s="8">
        <f>COUNTIFS(CSV!$A:$A,$A81,CSV!$F:$F,"&gt;1.5")/$B81</f>
        <v>0.7142857142857143</v>
      </c>
      <c r="J81" s="8">
        <f>COUNTIFS(CSV!$B:$B,$A81,CSV!$F:$F,"&gt;1.5")/$C81</f>
        <v>0.7142857142857143</v>
      </c>
      <c r="K81" s="11">
        <f>(COUNTIFS(CSV!$A:$A,$A81,CSV!$F:$F,"&gt;2.5") + COUNTIFS(CSV!$B:$B,$A81,CSV!$F:$F,"&gt;2.5"))/$D81</f>
        <v>0.4642857142857143</v>
      </c>
      <c r="L81" s="8">
        <f>COUNTIFS(CSV!$A:$A,$A81,CSV!$F:$F,"&gt;2.5")/$B81</f>
        <v>0.35714285714285715</v>
      </c>
      <c r="M81" s="8">
        <f>COUNTIFS(CSV!$B:$B,$A81,CSV!$F:$F,"&gt;2.5")/$C81</f>
        <v>0.5714285714285714</v>
      </c>
      <c r="N81" s="11">
        <f>(COUNTIFS(CSV!$A:$A,$A81,CSV!$F:$F,"&gt;3.5") + COUNTIFS(CSV!$B:$B,$A81,CSV!$F:$F,"&gt;3.5"))/$D81</f>
        <v>0.32142857142857145</v>
      </c>
      <c r="O81" s="8">
        <f>COUNTIFS(CSV!$A:$A,$A81,CSV!$F:$F,"&gt;3.5")/$B81</f>
        <v>0.14285714285714285</v>
      </c>
      <c r="P81" s="8">
        <f>COUNTIFS(CSV!$B:$B,$A81,CSV!$F:$F,"&gt;3.5")/$C81</f>
        <v>0.5</v>
      </c>
      <c r="Q81" s="11">
        <f>(COUNTIFS(CSV!$A:$A,$A81,CSV!$D:$D,"&gt;0.5")  + COUNTIFS(CSV!$B:$B,$A81,CSV!$E:$E,"&gt;0.5"))/$D81</f>
        <v>0.75</v>
      </c>
      <c r="R81" s="8">
        <f>COUNTIFS(CSV!$A:$A,$A81,CSV!$D:$D,"&gt;0.5")/$B81</f>
        <v>0.7142857142857143</v>
      </c>
      <c r="S81" s="8">
        <f>COUNTIFS(CSV!$B:$B,$A81,CSV!$E:$E,"&gt;0.5")/$C81</f>
        <v>0.7857142857142857</v>
      </c>
      <c r="T81" s="11">
        <f>(COUNTIFS(CSV!$A:$A,$A81,CSV!$D:$D,"&gt;1.5")  + COUNTIFS(CSV!$B:$B,$A81,CSV!$E:$E,"&gt;1.5"))/$D81</f>
        <v>0.42857142857142855</v>
      </c>
      <c r="U81" s="8">
        <f>COUNTIFS(CSV!$A:$A,$A81,CSV!$D:$D,"&gt;1.5")/$B81</f>
        <v>0.5</v>
      </c>
      <c r="V81" s="8">
        <f>COUNTIFS(CSV!$B:$B,$A81,CSV!$E:$E,"&gt;1.5")/$C81</f>
        <v>0.35714285714285715</v>
      </c>
      <c r="W81" s="11">
        <f>(COUNTIFS(CSV!$A:$A,$A81,CSV!$E:E,"&gt;0.5") +COUNTIFS(CSV!$B:$B,$A81,CSV!$D:$D,"&gt;0.5"))/$D81</f>
        <v>0.6428571428571429</v>
      </c>
      <c r="X81" s="8">
        <f>COUNTIFS(CSV!$A:$A,$A81,CSV!$E:$E,"&gt;0.5")/$B81</f>
        <v>0.5714285714285714</v>
      </c>
      <c r="Y81" s="8">
        <f>COUNTIFS(CSV!$B:$B,$A81,CSV!$D:$D,"&gt;0.5")/$C81</f>
        <v>0.7142857142857143</v>
      </c>
      <c r="Z81" s="11">
        <f>(COUNTIFS(CSV!$A:$A,$A81,CSV!$E:$E,"&gt;1.5")  + COUNTIFS(CSV!$B:$B,$A81,CSV!$D:$D,"&gt;1.5"))/$D81</f>
        <v>0.4642857142857143</v>
      </c>
      <c r="AA81" s="8">
        <f>COUNTIFS(CSV!$A:$A,$A81,CSV!$E:$E,"&gt;1.5")/$B81</f>
        <v>0.2857142857142857</v>
      </c>
      <c r="AB81" s="8">
        <f>COUNTIFS(CSV!$B:$B,$A81,CSV!$D:$D,"&gt;1.5")/$C81</f>
        <v>0.6428571428571429</v>
      </c>
      <c r="AC81" s="11">
        <f>(COUNTIFS(CSV!$A:A,$A81,CSV!$G:$G,"y") + COUNTIFS(CSV!$B:B,$A81,CSV!$G:$G,"y"))/$D81</f>
        <v>0.5</v>
      </c>
      <c r="AD81" s="8">
        <f>COUNTIFS(CSV!$A:A,$A81,CSV!$G:$G,"y")/$B81</f>
        <v>0.35714285714285715</v>
      </c>
      <c r="AE81" s="16">
        <f>COUNTIFS(CSV!$B:B,$A81,CSV!$G:$G,"y")/$C81</f>
        <v>0.6428571428571429</v>
      </c>
    </row>
    <row r="82" spans="1:31" x14ac:dyDescent="0.3">
      <c r="A82" t="s">
        <v>183</v>
      </c>
      <c r="B82" s="9">
        <f>COUNTIF(CSV!A:A,A82)</f>
        <v>14</v>
      </c>
      <c r="C82" s="4">
        <f>COUNTIF(CSV!B:B,A82)</f>
        <v>14</v>
      </c>
      <c r="D82" s="4">
        <f t="shared" si="3"/>
        <v>28</v>
      </c>
      <c r="E82" s="11">
        <f>(COUNTIFS(CSV!$A:$A,$A82,CSV!$F:$F,"&gt;0.5") + COUNTIFS(CSV!$B:$B,$A82,CSV!$F:$F,"&gt;0.5"))/$D82</f>
        <v>0.8571428571428571</v>
      </c>
      <c r="F82" s="8">
        <f>COUNTIFS(CSV!$A:$A,$A82,CSV!$F:$F,"&gt;0.5")/$B82</f>
        <v>0.9285714285714286</v>
      </c>
      <c r="G82" s="8">
        <f>COUNTIFS(CSV!$B:$B,$A82,CSV!$F:$F,"&gt;0.5")/$C82</f>
        <v>0.7857142857142857</v>
      </c>
      <c r="H82" s="11">
        <f>(COUNTIFS(CSV!$A:$A,$A82,CSV!$F:$F,"&gt;1.5") + COUNTIFS(CSV!$B:$B,$A82,CSV!$F:$F,"&gt;1.5"))/$D82</f>
        <v>0.6071428571428571</v>
      </c>
      <c r="I82" s="8">
        <f>COUNTIFS(CSV!$A:$A,$A82,CSV!$F:$F,"&gt;1.5")/$B82</f>
        <v>0.6428571428571429</v>
      </c>
      <c r="J82" s="8">
        <f>COUNTIFS(CSV!$B:$B,$A82,CSV!$F:$F,"&gt;1.5")/$C82</f>
        <v>0.5714285714285714</v>
      </c>
      <c r="K82" s="11">
        <f>(COUNTIFS(CSV!$A:$A,$A82,CSV!$F:$F,"&gt;2.5") + COUNTIFS(CSV!$B:$B,$A82,CSV!$F:$F,"&gt;2.5"))/$D82</f>
        <v>0.5357142857142857</v>
      </c>
      <c r="L82" s="8">
        <f>COUNTIFS(CSV!$A:$A,$A82,CSV!$F:$F,"&gt;2.5")/$B82</f>
        <v>0.5714285714285714</v>
      </c>
      <c r="M82" s="8">
        <f>COUNTIFS(CSV!$B:$B,$A82,CSV!$F:$F,"&gt;2.5")/$C82</f>
        <v>0.5</v>
      </c>
      <c r="N82" s="11">
        <f>(COUNTIFS(CSV!$A:$A,$A82,CSV!$F:$F,"&gt;3.5") + COUNTIFS(CSV!$B:$B,$A82,CSV!$F:$F,"&gt;3.5"))/$D82</f>
        <v>0.2857142857142857</v>
      </c>
      <c r="O82" s="8">
        <f>COUNTIFS(CSV!$A:$A,$A82,CSV!$F:$F,"&gt;3.5")/$B82</f>
        <v>0.35714285714285715</v>
      </c>
      <c r="P82" s="8">
        <f>COUNTIFS(CSV!$B:$B,$A82,CSV!$F:$F,"&gt;3.5")/$C82</f>
        <v>0.21428571428571427</v>
      </c>
      <c r="Q82" s="11">
        <f>(COUNTIFS(CSV!$A:$A,$A82,CSV!$D:$D,"&gt;0.5")  + COUNTIFS(CSV!$B:$B,$A82,CSV!$E:$E,"&gt;0.5"))/$D82</f>
        <v>0.7142857142857143</v>
      </c>
      <c r="R82" s="8">
        <f>COUNTIFS(CSV!$A:$A,$A82,CSV!$D:$D,"&gt;0.5")/$B82</f>
        <v>0.7857142857142857</v>
      </c>
      <c r="S82" s="8">
        <f>COUNTIFS(CSV!$B:$B,$A82,CSV!$E:$E,"&gt;0.5")/$C82</f>
        <v>0.6428571428571429</v>
      </c>
      <c r="T82" s="11">
        <f>(COUNTIFS(CSV!$A:$A,$A82,CSV!$D:$D,"&gt;1.5")  + COUNTIFS(CSV!$B:$B,$A82,CSV!$E:$E,"&gt;1.5"))/$D82</f>
        <v>0.42857142857142855</v>
      </c>
      <c r="U82" s="8">
        <f>COUNTIFS(CSV!$A:$A,$A82,CSV!$D:$D,"&gt;1.5")/$B82</f>
        <v>0.5</v>
      </c>
      <c r="V82" s="8">
        <f>COUNTIFS(CSV!$B:$B,$A82,CSV!$E:$E,"&gt;1.5")/$C82</f>
        <v>0.35714285714285715</v>
      </c>
      <c r="W82" s="11">
        <f>(COUNTIFS(CSV!$A:$A,$A82,CSV!$E:E,"&gt;0.5") +COUNTIFS(CSV!$B:$B,$A82,CSV!$D:$D,"&gt;0.5"))/$D82</f>
        <v>0.6785714285714286</v>
      </c>
      <c r="X82" s="8">
        <f>COUNTIFS(CSV!$A:$A,$A82,CSV!$E:$E,"&gt;0.5")/$B82</f>
        <v>0.6428571428571429</v>
      </c>
      <c r="Y82" s="8">
        <f>COUNTIFS(CSV!$B:$B,$A82,CSV!$D:$D,"&gt;0.5")/$C82</f>
        <v>0.7142857142857143</v>
      </c>
      <c r="Z82" s="11">
        <f>(COUNTIFS(CSV!$A:$A,$A82,CSV!$E:$E,"&gt;1.5")  + COUNTIFS(CSV!$B:$B,$A82,CSV!$D:$D,"&gt;1.5"))/$D82</f>
        <v>0.32142857142857145</v>
      </c>
      <c r="AA82" s="8">
        <f>COUNTIFS(CSV!$A:$A,$A82,CSV!$E:$E,"&gt;1.5")/$B82</f>
        <v>0.35714285714285715</v>
      </c>
      <c r="AB82" s="8">
        <f>COUNTIFS(CSV!$B:$B,$A82,CSV!$D:$D,"&gt;1.5")/$C82</f>
        <v>0.2857142857142857</v>
      </c>
      <c r="AC82" s="11">
        <f>(COUNTIFS(CSV!$A:A,$A82,CSV!$G:$G,"y") + COUNTIFS(CSV!$B:B,$A82,CSV!$G:$G,"y"))/$D82</f>
        <v>0.5357142857142857</v>
      </c>
      <c r="AD82" s="8">
        <f>COUNTIFS(CSV!$A:A,$A82,CSV!$G:$G,"y")/$B82</f>
        <v>0.5</v>
      </c>
      <c r="AE82" s="16">
        <f>COUNTIFS(CSV!$B:B,$A82,CSV!$G:$G,"y")/$C82</f>
        <v>0.5714285714285714</v>
      </c>
    </row>
    <row r="83" spans="1:31" x14ac:dyDescent="0.3">
      <c r="A83" t="s">
        <v>173</v>
      </c>
      <c r="B83" s="9">
        <f>COUNTIF(CSV!A:A,A83)</f>
        <v>14</v>
      </c>
      <c r="C83" s="4">
        <f>COUNTIF(CSV!B:B,A83)</f>
        <v>13</v>
      </c>
      <c r="D83" s="4">
        <f t="shared" si="3"/>
        <v>27</v>
      </c>
      <c r="E83" s="11">
        <f>(COUNTIFS(CSV!$A:$A,$A83,CSV!$F:$F,"&gt;0.5") + COUNTIFS(CSV!$B:$B,$A83,CSV!$F:$F,"&gt;0.5"))/$D83</f>
        <v>1</v>
      </c>
      <c r="F83" s="8">
        <f>COUNTIFS(CSV!$A:$A,$A83,CSV!$F:$F,"&gt;0.5")/$B83</f>
        <v>1</v>
      </c>
      <c r="G83" s="8">
        <f>COUNTIFS(CSV!$B:$B,$A83,CSV!$F:$F,"&gt;0.5")/$C83</f>
        <v>1</v>
      </c>
      <c r="H83" s="11">
        <f>(COUNTIFS(CSV!$A:$A,$A83,CSV!$F:$F,"&gt;1.5") + COUNTIFS(CSV!$B:$B,$A83,CSV!$F:$F,"&gt;1.5"))/$D83</f>
        <v>0.88888888888888884</v>
      </c>
      <c r="I83" s="8">
        <f>COUNTIFS(CSV!$A:$A,$A83,CSV!$F:$F,"&gt;1.5")/$B83</f>
        <v>1</v>
      </c>
      <c r="J83" s="8">
        <f>COUNTIFS(CSV!$B:$B,$A83,CSV!$F:$F,"&gt;1.5")/$C83</f>
        <v>0.76923076923076927</v>
      </c>
      <c r="K83" s="11">
        <f>(COUNTIFS(CSV!$A:$A,$A83,CSV!$F:$F,"&gt;2.5") + COUNTIFS(CSV!$B:$B,$A83,CSV!$F:$F,"&gt;2.5"))/$D83</f>
        <v>0.59259259259259256</v>
      </c>
      <c r="L83" s="8">
        <f>COUNTIFS(CSV!$A:$A,$A83,CSV!$F:$F,"&gt;2.5")/$B83</f>
        <v>0.5714285714285714</v>
      </c>
      <c r="M83" s="8">
        <f>COUNTIFS(CSV!$B:$B,$A83,CSV!$F:$F,"&gt;2.5")/$C83</f>
        <v>0.61538461538461542</v>
      </c>
      <c r="N83" s="11">
        <f>(COUNTIFS(CSV!$A:$A,$A83,CSV!$F:$F,"&gt;3.5") + COUNTIFS(CSV!$B:$B,$A83,CSV!$F:$F,"&gt;3.5"))/$D83</f>
        <v>0.37037037037037035</v>
      </c>
      <c r="O83" s="8">
        <f>COUNTIFS(CSV!$A:$A,$A83,CSV!$F:$F,"&gt;3.5")/$B83</f>
        <v>0.42857142857142855</v>
      </c>
      <c r="P83" s="8">
        <f>COUNTIFS(CSV!$B:$B,$A83,CSV!$F:$F,"&gt;3.5")/$C83</f>
        <v>0.30769230769230771</v>
      </c>
      <c r="Q83" s="11">
        <f>(COUNTIFS(CSV!$A:$A,$A83,CSV!$D:$D,"&gt;0.5")  + COUNTIFS(CSV!$B:$B,$A83,CSV!$E:$E,"&gt;0.5"))/$D83</f>
        <v>0.88888888888888884</v>
      </c>
      <c r="R83" s="8">
        <f>COUNTIFS(CSV!$A:$A,$A83,CSV!$D:$D,"&gt;0.5")/$B83</f>
        <v>1</v>
      </c>
      <c r="S83" s="8">
        <f>COUNTIFS(CSV!$B:$B,$A83,CSV!$E:$E,"&gt;0.5")/$C83</f>
        <v>0.76923076923076927</v>
      </c>
      <c r="T83" s="11">
        <f>(COUNTIFS(CSV!$A:$A,$A83,CSV!$D:$D,"&gt;1.5")  + COUNTIFS(CSV!$B:$B,$A83,CSV!$E:$E,"&gt;1.5"))/$D83</f>
        <v>0.55555555555555558</v>
      </c>
      <c r="U83" s="8">
        <f>COUNTIFS(CSV!$A:$A,$A83,CSV!$D:$D,"&gt;1.5")/$B83</f>
        <v>0.5714285714285714</v>
      </c>
      <c r="V83" s="8">
        <f>COUNTIFS(CSV!$B:$B,$A83,CSV!$E:$E,"&gt;1.5")/$C83</f>
        <v>0.53846153846153844</v>
      </c>
      <c r="W83" s="11">
        <f>(COUNTIFS(CSV!$A:$A,$A83,CSV!$E:E,"&gt;0.5") +COUNTIFS(CSV!$B:$B,$A83,CSV!$D:$D,"&gt;0.5"))/$D83</f>
        <v>0.88888888888888884</v>
      </c>
      <c r="X83" s="8">
        <f>COUNTIFS(CSV!$A:$A,$A83,CSV!$E:$E,"&gt;0.5")/$B83</f>
        <v>0.8571428571428571</v>
      </c>
      <c r="Y83" s="8">
        <f>COUNTIFS(CSV!$B:$B,$A83,CSV!$D:$D,"&gt;0.5")/$C83</f>
        <v>0.92307692307692313</v>
      </c>
      <c r="Z83" s="11">
        <f>(COUNTIFS(CSV!$A:$A,$A83,CSV!$E:$E,"&gt;1.5")  + COUNTIFS(CSV!$B:$B,$A83,CSV!$D:$D,"&gt;1.5"))/$D83</f>
        <v>0.29629629629629628</v>
      </c>
      <c r="AA83" s="8">
        <f>COUNTIFS(CSV!$A:$A,$A83,CSV!$E:$E,"&gt;1.5")/$B83</f>
        <v>0.2857142857142857</v>
      </c>
      <c r="AB83" s="8">
        <f>COUNTIFS(CSV!$B:$B,$A83,CSV!$D:$D,"&gt;1.5")/$C83</f>
        <v>0.30769230769230771</v>
      </c>
      <c r="AC83" s="11">
        <f>(COUNTIFS(CSV!$A:A,$A83,CSV!$G:$G,"y") + COUNTIFS(CSV!$B:B,$A83,CSV!$G:$G,"y"))/$D83</f>
        <v>0.77777777777777779</v>
      </c>
      <c r="AD83" s="8">
        <f>COUNTIFS(CSV!$A:A,$A83,CSV!$G:$G,"y")/$B83</f>
        <v>0.8571428571428571</v>
      </c>
      <c r="AE83" s="16">
        <f>COUNTIFS(CSV!$B:B,$A83,CSV!$G:$G,"y")/$C83</f>
        <v>0.69230769230769229</v>
      </c>
    </row>
    <row r="84" spans="1:31" x14ac:dyDescent="0.3">
      <c r="A84" t="s">
        <v>189</v>
      </c>
      <c r="B84" s="9">
        <f>COUNTIF(CSV!A:A,A84)</f>
        <v>14</v>
      </c>
      <c r="C84" s="4">
        <f>COUNTIF(CSV!B:B,A84)</f>
        <v>14</v>
      </c>
      <c r="D84" s="4">
        <f t="shared" si="3"/>
        <v>28</v>
      </c>
      <c r="E84" s="11">
        <f>(COUNTIFS(CSV!$A:$A,$A84,CSV!$F:$F,"&gt;0.5") + COUNTIFS(CSV!$B:$B,$A84,CSV!$F:$F,"&gt;0.5"))/$D84</f>
        <v>0.9285714285714286</v>
      </c>
      <c r="F84" s="8">
        <f>COUNTIFS(CSV!$A:$A,$A84,CSV!$F:$F,"&gt;0.5")/$B84</f>
        <v>0.8571428571428571</v>
      </c>
      <c r="G84" s="8">
        <f>COUNTIFS(CSV!$B:$B,$A84,CSV!$F:$F,"&gt;0.5")/$C84</f>
        <v>1</v>
      </c>
      <c r="H84" s="11">
        <f>(COUNTIFS(CSV!$A:$A,$A84,CSV!$F:$F,"&gt;1.5") + COUNTIFS(CSV!$B:$B,$A84,CSV!$F:$F,"&gt;1.5"))/$D84</f>
        <v>0.6428571428571429</v>
      </c>
      <c r="I84" s="8">
        <f>COUNTIFS(CSV!$A:$A,$A84,CSV!$F:$F,"&gt;1.5")/$B84</f>
        <v>0.5714285714285714</v>
      </c>
      <c r="J84" s="8">
        <f>COUNTIFS(CSV!$B:$B,$A84,CSV!$F:$F,"&gt;1.5")/$C84</f>
        <v>0.7142857142857143</v>
      </c>
      <c r="K84" s="11">
        <f>(COUNTIFS(CSV!$A:$A,$A84,CSV!$F:$F,"&gt;2.5") + COUNTIFS(CSV!$B:$B,$A84,CSV!$F:$F,"&gt;2.5"))/$D84</f>
        <v>0.5</v>
      </c>
      <c r="L84" s="8">
        <f>COUNTIFS(CSV!$A:$A,$A84,CSV!$F:$F,"&gt;2.5")/$B84</f>
        <v>0.5714285714285714</v>
      </c>
      <c r="M84" s="8">
        <f>COUNTIFS(CSV!$B:$B,$A84,CSV!$F:$F,"&gt;2.5")/$C84</f>
        <v>0.42857142857142855</v>
      </c>
      <c r="N84" s="11">
        <f>(COUNTIFS(CSV!$A:$A,$A84,CSV!$F:$F,"&gt;3.5") + COUNTIFS(CSV!$B:$B,$A84,CSV!$F:$F,"&gt;3.5"))/$D84</f>
        <v>0.25</v>
      </c>
      <c r="O84" s="8">
        <f>COUNTIFS(CSV!$A:$A,$A84,CSV!$F:$F,"&gt;3.5")/$B84</f>
        <v>0.21428571428571427</v>
      </c>
      <c r="P84" s="8">
        <f>COUNTIFS(CSV!$B:$B,$A84,CSV!$F:$F,"&gt;3.5")/$C84</f>
        <v>0.2857142857142857</v>
      </c>
      <c r="Q84" s="11">
        <f>(COUNTIFS(CSV!$A:$A,$A84,CSV!$D:$D,"&gt;0.5")  + COUNTIFS(CSV!$B:$B,$A84,CSV!$E:$E,"&gt;0.5"))/$D84</f>
        <v>0.5357142857142857</v>
      </c>
      <c r="R84" s="8">
        <f>COUNTIFS(CSV!$A:$A,$A84,CSV!$D:$D,"&gt;0.5")/$B84</f>
        <v>0.6428571428571429</v>
      </c>
      <c r="S84" s="8">
        <f>COUNTIFS(CSV!$B:$B,$A84,CSV!$E:$E,"&gt;0.5")/$C84</f>
        <v>0.42857142857142855</v>
      </c>
      <c r="T84" s="11">
        <f>(COUNTIFS(CSV!$A:$A,$A84,CSV!$D:$D,"&gt;1.5")  + COUNTIFS(CSV!$B:$B,$A84,CSV!$E:$E,"&gt;1.5"))/$D84</f>
        <v>0.32142857142857145</v>
      </c>
      <c r="U84" s="8">
        <f>COUNTIFS(CSV!$A:$A,$A84,CSV!$D:$D,"&gt;1.5")/$B84</f>
        <v>0.35714285714285715</v>
      </c>
      <c r="V84" s="8">
        <f>COUNTIFS(CSV!$B:$B,$A84,CSV!$E:$E,"&gt;1.5")/$C84</f>
        <v>0.2857142857142857</v>
      </c>
      <c r="W84" s="11">
        <f>(COUNTIFS(CSV!$A:$A,$A84,CSV!$E:E,"&gt;0.5") +COUNTIFS(CSV!$B:$B,$A84,CSV!$D:$D,"&gt;0.5"))/$D84</f>
        <v>0.75</v>
      </c>
      <c r="X84" s="8">
        <f>COUNTIFS(CSV!$A:$A,$A84,CSV!$E:$E,"&gt;0.5")/$B84</f>
        <v>0.5714285714285714</v>
      </c>
      <c r="Y84" s="8">
        <f>COUNTIFS(CSV!$B:$B,$A84,CSV!$D:$D,"&gt;0.5")/$C84</f>
        <v>0.9285714285714286</v>
      </c>
      <c r="Z84" s="11">
        <f>(COUNTIFS(CSV!$A:$A,$A84,CSV!$E:$E,"&gt;1.5")  + COUNTIFS(CSV!$B:$B,$A84,CSV!$D:$D,"&gt;1.5"))/$D84</f>
        <v>0.4642857142857143</v>
      </c>
      <c r="AA84" s="8">
        <f>COUNTIFS(CSV!$A:$A,$A84,CSV!$E:$E,"&gt;1.5")/$B84</f>
        <v>0.35714285714285715</v>
      </c>
      <c r="AB84" s="8">
        <f>COUNTIFS(CSV!$B:$B,$A84,CSV!$D:$D,"&gt;1.5")/$C84</f>
        <v>0.5714285714285714</v>
      </c>
      <c r="AC84" s="11">
        <f>(COUNTIFS(CSV!$A:A,$A84,CSV!$G:$G,"y") + COUNTIFS(CSV!$B:B,$A84,CSV!$G:$G,"y"))/$D84</f>
        <v>0.35714285714285715</v>
      </c>
      <c r="AD84" s="8">
        <f>COUNTIFS(CSV!$A:A,$A84,CSV!$G:$G,"y")/$B84</f>
        <v>0.35714285714285715</v>
      </c>
      <c r="AE84" s="16">
        <f>COUNTIFS(CSV!$B:B,$A84,CSV!$G:$G,"y")/$C84</f>
        <v>0.35714285714285715</v>
      </c>
    </row>
    <row r="85" spans="1:31" x14ac:dyDescent="0.3">
      <c r="A85" t="s">
        <v>204</v>
      </c>
      <c r="B85" s="9">
        <f>COUNTIF(CSV!A:A,A85)</f>
        <v>13</v>
      </c>
      <c r="C85" s="4">
        <f>COUNTIF(CSV!B:B,A85)</f>
        <v>14</v>
      </c>
      <c r="D85" s="4">
        <f t="shared" si="3"/>
        <v>27</v>
      </c>
      <c r="E85" s="11">
        <f>(COUNTIFS(CSV!$A:$A,$A85,CSV!$F:$F,"&gt;0.5") + COUNTIFS(CSV!$B:$B,$A85,CSV!$F:$F,"&gt;0.5"))/$D85</f>
        <v>0.96296296296296291</v>
      </c>
      <c r="F85" s="8">
        <f>COUNTIFS(CSV!$A:$A,$A85,CSV!$F:$F,"&gt;0.5")/$B85</f>
        <v>0.92307692307692313</v>
      </c>
      <c r="G85" s="8">
        <f>COUNTIFS(CSV!$B:$B,$A85,CSV!$F:$F,"&gt;0.5")/$C85</f>
        <v>1</v>
      </c>
      <c r="H85" s="11">
        <f>(COUNTIFS(CSV!$A:$A,$A85,CSV!$F:$F,"&gt;1.5") + COUNTIFS(CSV!$B:$B,$A85,CSV!$F:$F,"&gt;1.5"))/$D85</f>
        <v>0.7407407407407407</v>
      </c>
      <c r="I85" s="8">
        <f>COUNTIFS(CSV!$A:$A,$A85,CSV!$F:$F,"&gt;1.5")/$B85</f>
        <v>0.84615384615384615</v>
      </c>
      <c r="J85" s="8">
        <f>COUNTIFS(CSV!$B:$B,$A85,CSV!$F:$F,"&gt;1.5")/$C85</f>
        <v>0.6428571428571429</v>
      </c>
      <c r="K85" s="11">
        <f>(COUNTIFS(CSV!$A:$A,$A85,CSV!$F:$F,"&gt;2.5") + COUNTIFS(CSV!$B:$B,$A85,CSV!$F:$F,"&gt;2.5"))/$D85</f>
        <v>0.40740740740740738</v>
      </c>
      <c r="L85" s="8">
        <f>COUNTIFS(CSV!$A:$A,$A85,CSV!$F:$F,"&gt;2.5")/$B85</f>
        <v>0.38461538461538464</v>
      </c>
      <c r="M85" s="8">
        <f>COUNTIFS(CSV!$B:$B,$A85,CSV!$F:$F,"&gt;2.5")/$C85</f>
        <v>0.42857142857142855</v>
      </c>
      <c r="N85" s="11">
        <f>(COUNTIFS(CSV!$A:$A,$A85,CSV!$F:$F,"&gt;3.5") + COUNTIFS(CSV!$B:$B,$A85,CSV!$F:$F,"&gt;3.5"))/$D85</f>
        <v>0.14814814814814814</v>
      </c>
      <c r="O85" s="8">
        <f>COUNTIFS(CSV!$A:$A,$A85,CSV!$F:$F,"&gt;3.5")/$B85</f>
        <v>0.15384615384615385</v>
      </c>
      <c r="P85" s="8">
        <f>COUNTIFS(CSV!$B:$B,$A85,CSV!$F:$F,"&gt;3.5")/$C85</f>
        <v>0.14285714285714285</v>
      </c>
      <c r="Q85" s="11">
        <f>(COUNTIFS(CSV!$A:$A,$A85,CSV!$D:$D,"&gt;0.5")  + COUNTIFS(CSV!$B:$B,$A85,CSV!$E:$E,"&gt;0.5"))/$D85</f>
        <v>0.66666666666666663</v>
      </c>
      <c r="R85" s="8">
        <f>COUNTIFS(CSV!$A:$A,$A85,CSV!$D:$D,"&gt;0.5")/$B85</f>
        <v>0.69230769230769229</v>
      </c>
      <c r="S85" s="8">
        <f>COUNTIFS(CSV!$B:$B,$A85,CSV!$E:$E,"&gt;0.5")/$C85</f>
        <v>0.6428571428571429</v>
      </c>
      <c r="T85" s="11">
        <f>(COUNTIFS(CSV!$A:$A,$A85,CSV!$D:$D,"&gt;1.5")  + COUNTIFS(CSV!$B:$B,$A85,CSV!$E:$E,"&gt;1.5"))/$D85</f>
        <v>0.22222222222222221</v>
      </c>
      <c r="U85" s="8">
        <f>COUNTIFS(CSV!$A:$A,$A85,CSV!$D:$D,"&gt;1.5")/$B85</f>
        <v>0.23076923076923078</v>
      </c>
      <c r="V85" s="8">
        <f>COUNTIFS(CSV!$B:$B,$A85,CSV!$E:$E,"&gt;1.5")/$C85</f>
        <v>0.21428571428571427</v>
      </c>
      <c r="W85" s="11">
        <f>(COUNTIFS(CSV!$A:$A,$A85,CSV!$E:E,"&gt;0.5") +COUNTIFS(CSV!$B:$B,$A85,CSV!$D:$D,"&gt;0.5"))/$D85</f>
        <v>0.81481481481481477</v>
      </c>
      <c r="X85" s="8">
        <f>COUNTIFS(CSV!$A:$A,$A85,CSV!$E:$E,"&gt;0.5")/$B85</f>
        <v>0.84615384615384615</v>
      </c>
      <c r="Y85" s="8">
        <f>COUNTIFS(CSV!$B:$B,$A85,CSV!$D:$D,"&gt;0.5")/$C85</f>
        <v>0.7857142857142857</v>
      </c>
      <c r="Z85" s="11">
        <f>(COUNTIFS(CSV!$A:$A,$A85,CSV!$E:$E,"&gt;1.5")  + COUNTIFS(CSV!$B:$B,$A85,CSV!$D:$D,"&gt;1.5"))/$D85</f>
        <v>0.29629629629629628</v>
      </c>
      <c r="AA85" s="8">
        <f>COUNTIFS(CSV!$A:$A,$A85,CSV!$E:$E,"&gt;1.5")/$B85</f>
        <v>0.30769230769230771</v>
      </c>
      <c r="AB85" s="8">
        <f>COUNTIFS(CSV!$B:$B,$A85,CSV!$D:$D,"&gt;1.5")/$C85</f>
        <v>0.2857142857142857</v>
      </c>
      <c r="AC85" s="11">
        <f>(COUNTIFS(CSV!$A:A,$A85,CSV!$G:$G,"y") + COUNTIFS(CSV!$B:B,$A85,CSV!$G:$G,"y"))/$D85</f>
        <v>0.51851851851851849</v>
      </c>
      <c r="AD85" s="8">
        <f>COUNTIFS(CSV!$A:A,$A85,CSV!$G:$G,"y")/$B85</f>
        <v>0.61538461538461542</v>
      </c>
      <c r="AE85" s="16">
        <f>COUNTIFS(CSV!$B:B,$A85,CSV!$G:$G,"y")/$C85</f>
        <v>0.42857142857142855</v>
      </c>
    </row>
    <row r="86" spans="1:31" x14ac:dyDescent="0.3">
      <c r="A86" t="s">
        <v>217</v>
      </c>
      <c r="B86" s="9">
        <f>COUNTIF(CSV!A:A,A86)</f>
        <v>14</v>
      </c>
      <c r="C86" s="4">
        <f>COUNTIF(CSV!B:B,A86)</f>
        <v>14</v>
      </c>
      <c r="D86" s="4">
        <f t="shared" si="3"/>
        <v>28</v>
      </c>
      <c r="E86" s="11">
        <f>(COUNTIFS(CSV!$A:$A,$A86,CSV!$F:$F,"&gt;0.5") + COUNTIFS(CSV!$B:$B,$A86,CSV!$F:$F,"&gt;0.5"))/$D86</f>
        <v>0.8928571428571429</v>
      </c>
      <c r="F86" s="8">
        <f>COUNTIFS(CSV!$A:$A,$A86,CSV!$F:$F,"&gt;0.5")/$B86</f>
        <v>0.8571428571428571</v>
      </c>
      <c r="G86" s="8">
        <f>COUNTIFS(CSV!$B:$B,$A86,CSV!$F:$F,"&gt;0.5")/$C86</f>
        <v>0.9285714285714286</v>
      </c>
      <c r="H86" s="11">
        <f>(COUNTIFS(CSV!$A:$A,$A86,CSV!$F:$F,"&gt;1.5") + COUNTIFS(CSV!$B:$B,$A86,CSV!$F:$F,"&gt;1.5"))/$D86</f>
        <v>0.7142857142857143</v>
      </c>
      <c r="I86" s="8">
        <f>COUNTIFS(CSV!$A:$A,$A86,CSV!$F:$F,"&gt;1.5")/$B86</f>
        <v>0.7857142857142857</v>
      </c>
      <c r="J86" s="8">
        <f>COUNTIFS(CSV!$B:$B,$A86,CSV!$F:$F,"&gt;1.5")/$C86</f>
        <v>0.6428571428571429</v>
      </c>
      <c r="K86" s="11">
        <f>(COUNTIFS(CSV!$A:$A,$A86,CSV!$F:$F,"&gt;2.5") + COUNTIFS(CSV!$B:$B,$A86,CSV!$F:$F,"&gt;2.5"))/$D86</f>
        <v>0.5</v>
      </c>
      <c r="L86" s="8">
        <f>COUNTIFS(CSV!$A:$A,$A86,CSV!$F:$F,"&gt;2.5")/$B86</f>
        <v>0.6428571428571429</v>
      </c>
      <c r="M86" s="8">
        <f>COUNTIFS(CSV!$B:$B,$A86,CSV!$F:$F,"&gt;2.5")/$C86</f>
        <v>0.35714285714285715</v>
      </c>
      <c r="N86" s="11">
        <f>(COUNTIFS(CSV!$A:$A,$A86,CSV!$F:$F,"&gt;3.5") + COUNTIFS(CSV!$B:$B,$A86,CSV!$F:$F,"&gt;3.5"))/$D86</f>
        <v>0.10714285714285714</v>
      </c>
      <c r="O86" s="8">
        <f>COUNTIFS(CSV!$A:$A,$A86,CSV!$F:$F,"&gt;3.5")/$B86</f>
        <v>0.21428571428571427</v>
      </c>
      <c r="P86" s="8">
        <f>COUNTIFS(CSV!$B:$B,$A86,CSV!$F:$F,"&gt;3.5")/$C86</f>
        <v>0</v>
      </c>
      <c r="Q86" s="11">
        <f>(COUNTIFS(CSV!$A:$A,$A86,CSV!$D:$D,"&gt;0.5")  + COUNTIFS(CSV!$B:$B,$A86,CSV!$E:$E,"&gt;0.5"))/$D86</f>
        <v>0.6071428571428571</v>
      </c>
      <c r="R86" s="8">
        <f>COUNTIFS(CSV!$A:$A,$A86,CSV!$D:$D,"&gt;0.5")/$B86</f>
        <v>0.7142857142857143</v>
      </c>
      <c r="S86" s="8">
        <f>COUNTIFS(CSV!$B:$B,$A86,CSV!$E:$E,"&gt;0.5")/$C86</f>
        <v>0.5</v>
      </c>
      <c r="T86" s="11">
        <f>(COUNTIFS(CSV!$A:$A,$A86,CSV!$D:$D,"&gt;1.5")  + COUNTIFS(CSV!$B:$B,$A86,CSV!$E:$E,"&gt;1.5"))/$D86</f>
        <v>0.17857142857142858</v>
      </c>
      <c r="U86" s="8">
        <f>COUNTIFS(CSV!$A:$A,$A86,CSV!$D:$D,"&gt;1.5")/$B86</f>
        <v>0.2857142857142857</v>
      </c>
      <c r="V86" s="8">
        <f>COUNTIFS(CSV!$B:$B,$A86,CSV!$E:$E,"&gt;1.5")/$C86</f>
        <v>7.1428571428571425E-2</v>
      </c>
      <c r="W86" s="11">
        <f>(COUNTIFS(CSV!$A:$A,$A86,CSV!$E:E,"&gt;0.5") +COUNTIFS(CSV!$B:$B,$A86,CSV!$D:$D,"&gt;0.5"))/$D86</f>
        <v>0.8214285714285714</v>
      </c>
      <c r="X86" s="8">
        <f>COUNTIFS(CSV!$A:$A,$A86,CSV!$E:$E,"&gt;0.5")/$B86</f>
        <v>0.8571428571428571</v>
      </c>
      <c r="Y86" s="8">
        <f>COUNTIFS(CSV!$B:$B,$A86,CSV!$D:$D,"&gt;0.5")/$C86</f>
        <v>0.7857142857142857</v>
      </c>
      <c r="Z86" s="11">
        <f>(COUNTIFS(CSV!$A:$A,$A86,CSV!$E:$E,"&gt;1.5")  + COUNTIFS(CSV!$B:$B,$A86,CSV!$D:$D,"&gt;1.5"))/$D86</f>
        <v>0.5</v>
      </c>
      <c r="AA86" s="8">
        <f>COUNTIFS(CSV!$A:$A,$A86,CSV!$E:$E,"&gt;1.5")/$B86</f>
        <v>0.5</v>
      </c>
      <c r="AB86" s="8">
        <f>COUNTIFS(CSV!$B:$B,$A86,CSV!$D:$D,"&gt;1.5")/$C86</f>
        <v>0.5</v>
      </c>
      <c r="AC86" s="11">
        <f>(COUNTIFS(CSV!$A:A,$A86,CSV!$G:$G,"y") + COUNTIFS(CSV!$B:B,$A86,CSV!$G:$G,"y"))/$D86</f>
        <v>0.5357142857142857</v>
      </c>
      <c r="AD86" s="8">
        <f>COUNTIFS(CSV!$A:A,$A86,CSV!$G:$G,"y")/$B86</f>
        <v>0.7142857142857143</v>
      </c>
      <c r="AE86" s="16">
        <f>COUNTIFS(CSV!$B:B,$A86,CSV!$G:$G,"y")/$C86</f>
        <v>0.35714285714285715</v>
      </c>
    </row>
    <row r="87" spans="1:31" x14ac:dyDescent="0.3">
      <c r="A87" t="s">
        <v>198</v>
      </c>
      <c r="B87" s="9">
        <f>COUNTIF(CSV!A:A,A87)</f>
        <v>13</v>
      </c>
      <c r="C87" s="4">
        <f>COUNTIF(CSV!B:B,A87)</f>
        <v>14</v>
      </c>
      <c r="D87" s="4">
        <f t="shared" si="3"/>
        <v>27</v>
      </c>
      <c r="E87" s="11">
        <f>(COUNTIFS(CSV!$A:$A,$A87,CSV!$F:$F,"&gt;0.5") + COUNTIFS(CSV!$B:$B,$A87,CSV!$F:$F,"&gt;0.5"))/$D87</f>
        <v>0.92592592592592593</v>
      </c>
      <c r="F87" s="8">
        <f>COUNTIFS(CSV!$A:$A,$A87,CSV!$F:$F,"&gt;0.5")/$B87</f>
        <v>0.92307692307692313</v>
      </c>
      <c r="G87" s="8">
        <f>COUNTIFS(CSV!$B:$B,$A87,CSV!$F:$F,"&gt;0.5")/$C87</f>
        <v>0.9285714285714286</v>
      </c>
      <c r="H87" s="11">
        <f>(COUNTIFS(CSV!$A:$A,$A87,CSV!$F:$F,"&gt;1.5") + COUNTIFS(CSV!$B:$B,$A87,CSV!$F:$F,"&gt;1.5"))/$D87</f>
        <v>0.7407407407407407</v>
      </c>
      <c r="I87" s="8">
        <f>COUNTIFS(CSV!$A:$A,$A87,CSV!$F:$F,"&gt;1.5")/$B87</f>
        <v>0.76923076923076927</v>
      </c>
      <c r="J87" s="8">
        <f>COUNTIFS(CSV!$B:$B,$A87,CSV!$F:$F,"&gt;1.5")/$C87</f>
        <v>0.7142857142857143</v>
      </c>
      <c r="K87" s="11">
        <f>(COUNTIFS(CSV!$A:$A,$A87,CSV!$F:$F,"&gt;2.5") + COUNTIFS(CSV!$B:$B,$A87,CSV!$F:$F,"&gt;2.5"))/$D87</f>
        <v>0.44444444444444442</v>
      </c>
      <c r="L87" s="8">
        <f>COUNTIFS(CSV!$A:$A,$A87,CSV!$F:$F,"&gt;2.5")/$B87</f>
        <v>0.38461538461538464</v>
      </c>
      <c r="M87" s="8">
        <f>COUNTIFS(CSV!$B:$B,$A87,CSV!$F:$F,"&gt;2.5")/$C87</f>
        <v>0.5</v>
      </c>
      <c r="N87" s="11">
        <f>(COUNTIFS(CSV!$A:$A,$A87,CSV!$F:$F,"&gt;3.5") + COUNTIFS(CSV!$B:$B,$A87,CSV!$F:$F,"&gt;3.5"))/$D87</f>
        <v>0.33333333333333331</v>
      </c>
      <c r="O87" s="8">
        <f>COUNTIFS(CSV!$A:$A,$A87,CSV!$F:$F,"&gt;3.5")/$B87</f>
        <v>0.15384615384615385</v>
      </c>
      <c r="P87" s="8">
        <f>COUNTIFS(CSV!$B:$B,$A87,CSV!$F:$F,"&gt;3.5")/$C87</f>
        <v>0.5</v>
      </c>
      <c r="Q87" s="11">
        <f>(COUNTIFS(CSV!$A:$A,$A87,CSV!$D:$D,"&gt;0.5")  + COUNTIFS(CSV!$B:$B,$A87,CSV!$E:$E,"&gt;0.5"))/$D87</f>
        <v>0.81481481481481477</v>
      </c>
      <c r="R87" s="8">
        <f>COUNTIFS(CSV!$A:$A,$A87,CSV!$D:$D,"&gt;0.5")/$B87</f>
        <v>0.92307692307692313</v>
      </c>
      <c r="S87" s="8">
        <f>COUNTIFS(CSV!$B:$B,$A87,CSV!$E:$E,"&gt;0.5")/$C87</f>
        <v>0.7142857142857143</v>
      </c>
      <c r="T87" s="11">
        <f>(COUNTIFS(CSV!$A:$A,$A87,CSV!$D:$D,"&gt;1.5")  + COUNTIFS(CSV!$B:$B,$A87,CSV!$E:$E,"&gt;1.5"))/$D87</f>
        <v>0.51851851851851849</v>
      </c>
      <c r="U87" s="8">
        <f>COUNTIFS(CSV!$A:$A,$A87,CSV!$D:$D,"&gt;1.5")/$B87</f>
        <v>0.46153846153846156</v>
      </c>
      <c r="V87" s="8">
        <f>COUNTIFS(CSV!$B:$B,$A87,CSV!$E:$E,"&gt;1.5")/$C87</f>
        <v>0.5714285714285714</v>
      </c>
      <c r="W87" s="11">
        <f>(COUNTIFS(CSV!$A:$A,$A87,CSV!$E:E,"&gt;0.5") +COUNTIFS(CSV!$B:$B,$A87,CSV!$D:$D,"&gt;0.5"))/$D87</f>
        <v>0.55555555555555558</v>
      </c>
      <c r="X87" s="8">
        <f>COUNTIFS(CSV!$A:$A,$A87,CSV!$E:$E,"&gt;0.5")/$B87</f>
        <v>0.53846153846153844</v>
      </c>
      <c r="Y87" s="8">
        <f>COUNTIFS(CSV!$B:$B,$A87,CSV!$D:$D,"&gt;0.5")/$C87</f>
        <v>0.5714285714285714</v>
      </c>
      <c r="Z87" s="11">
        <f>(COUNTIFS(CSV!$A:$A,$A87,CSV!$E:$E,"&gt;1.5")  + COUNTIFS(CSV!$B:$B,$A87,CSV!$D:$D,"&gt;1.5"))/$D87</f>
        <v>0.18518518518518517</v>
      </c>
      <c r="AA87" s="8">
        <f>COUNTIFS(CSV!$A:$A,$A87,CSV!$E:$E,"&gt;1.5")/$B87</f>
        <v>7.6923076923076927E-2</v>
      </c>
      <c r="AB87" s="8">
        <f>COUNTIFS(CSV!$B:$B,$A87,CSV!$D:$D,"&gt;1.5")/$C87</f>
        <v>0.2857142857142857</v>
      </c>
      <c r="AC87" s="11">
        <f>(COUNTIFS(CSV!$A:A,$A87,CSV!$G:$G,"y") + COUNTIFS(CSV!$B:B,$A87,CSV!$G:$G,"y"))/$D87</f>
        <v>0.44444444444444442</v>
      </c>
      <c r="AD87" s="8">
        <f>COUNTIFS(CSV!$A:A,$A87,CSV!$G:$G,"y")/$B87</f>
        <v>0.53846153846153844</v>
      </c>
      <c r="AE87" s="16">
        <f>COUNTIFS(CSV!$B:B,$A87,CSV!$G:$G,"y")/$C87</f>
        <v>0.35714285714285715</v>
      </c>
    </row>
    <row r="88" spans="1:31" x14ac:dyDescent="0.3">
      <c r="A88" t="s">
        <v>202</v>
      </c>
      <c r="B88" s="9">
        <f>COUNTIF(CSV!A:A,A88)</f>
        <v>14</v>
      </c>
      <c r="C88" s="4">
        <f>COUNTIF(CSV!B:B,A88)</f>
        <v>13</v>
      </c>
      <c r="D88" s="4">
        <f t="shared" si="3"/>
        <v>27</v>
      </c>
      <c r="E88" s="11">
        <f>(COUNTIFS(CSV!$A:$A,$A88,CSV!$F:$F,"&gt;0.5") + COUNTIFS(CSV!$B:$B,$A88,CSV!$F:$F,"&gt;0.5"))/$D88</f>
        <v>0.77777777777777779</v>
      </c>
      <c r="F88" s="8">
        <f>COUNTIFS(CSV!$A:$A,$A88,CSV!$F:$F,"&gt;0.5")/$B88</f>
        <v>0.8571428571428571</v>
      </c>
      <c r="G88" s="8">
        <f>COUNTIFS(CSV!$B:$B,$A88,CSV!$F:$F,"&gt;0.5")/$C88</f>
        <v>0.69230769230769229</v>
      </c>
      <c r="H88" s="11">
        <f>(COUNTIFS(CSV!$A:$A,$A88,CSV!$F:$F,"&gt;1.5") + COUNTIFS(CSV!$B:$B,$A88,CSV!$F:$F,"&gt;1.5"))/$D88</f>
        <v>0.55555555555555558</v>
      </c>
      <c r="I88" s="8">
        <f>COUNTIFS(CSV!$A:$A,$A88,CSV!$F:$F,"&gt;1.5")/$B88</f>
        <v>0.6428571428571429</v>
      </c>
      <c r="J88" s="8">
        <f>COUNTIFS(CSV!$B:$B,$A88,CSV!$F:$F,"&gt;1.5")/$C88</f>
        <v>0.46153846153846156</v>
      </c>
      <c r="K88" s="11">
        <f>(COUNTIFS(CSV!$A:$A,$A88,CSV!$F:$F,"&gt;2.5") + COUNTIFS(CSV!$B:$B,$A88,CSV!$F:$F,"&gt;2.5"))/$D88</f>
        <v>0.37037037037037035</v>
      </c>
      <c r="L88" s="8">
        <f>COUNTIFS(CSV!$A:$A,$A88,CSV!$F:$F,"&gt;2.5")/$B88</f>
        <v>0.42857142857142855</v>
      </c>
      <c r="M88" s="8">
        <f>COUNTIFS(CSV!$B:$B,$A88,CSV!$F:$F,"&gt;2.5")/$C88</f>
        <v>0.30769230769230771</v>
      </c>
      <c r="N88" s="11">
        <f>(COUNTIFS(CSV!$A:$A,$A88,CSV!$F:$F,"&gt;3.5") + COUNTIFS(CSV!$B:$B,$A88,CSV!$F:$F,"&gt;3.5"))/$D88</f>
        <v>0.14814814814814814</v>
      </c>
      <c r="O88" s="8">
        <f>COUNTIFS(CSV!$A:$A,$A88,CSV!$F:$F,"&gt;3.5")/$B88</f>
        <v>0.14285714285714285</v>
      </c>
      <c r="P88" s="8">
        <f>COUNTIFS(CSV!$B:$B,$A88,CSV!$F:$F,"&gt;3.5")/$C88</f>
        <v>0.15384615384615385</v>
      </c>
      <c r="Q88" s="11">
        <f>(COUNTIFS(CSV!$A:$A,$A88,CSV!$D:$D,"&gt;0.5")  + COUNTIFS(CSV!$B:$B,$A88,CSV!$E:$E,"&gt;0.5"))/$D88</f>
        <v>0.59259259259259256</v>
      </c>
      <c r="R88" s="8">
        <f>COUNTIFS(CSV!$A:$A,$A88,CSV!$D:$D,"&gt;0.5")/$B88</f>
        <v>0.6428571428571429</v>
      </c>
      <c r="S88" s="8">
        <f>COUNTIFS(CSV!$B:$B,$A88,CSV!$E:$E,"&gt;0.5")/$C88</f>
        <v>0.53846153846153844</v>
      </c>
      <c r="T88" s="11">
        <f>(COUNTIFS(CSV!$A:$A,$A88,CSV!$D:$D,"&gt;1.5")  + COUNTIFS(CSV!$B:$B,$A88,CSV!$E:$E,"&gt;1.5"))/$D88</f>
        <v>0.33333333333333331</v>
      </c>
      <c r="U88" s="8">
        <f>COUNTIFS(CSV!$A:$A,$A88,CSV!$D:$D,"&gt;1.5")/$B88</f>
        <v>0.42857142857142855</v>
      </c>
      <c r="V88" s="8">
        <f>COUNTIFS(CSV!$B:$B,$A88,CSV!$E:$E,"&gt;1.5")/$C88</f>
        <v>0.23076923076923078</v>
      </c>
      <c r="W88" s="11">
        <f>(COUNTIFS(CSV!$A:$A,$A88,CSV!$E:E,"&gt;0.5") +COUNTIFS(CSV!$B:$B,$A88,CSV!$D:$D,"&gt;0.5"))/$D88</f>
        <v>0.51851851851851849</v>
      </c>
      <c r="X88" s="8">
        <f>COUNTIFS(CSV!$A:$A,$A88,CSV!$E:$E,"&gt;0.5")/$B88</f>
        <v>0.5714285714285714</v>
      </c>
      <c r="Y88" s="8">
        <f>COUNTIFS(CSV!$B:$B,$A88,CSV!$D:$D,"&gt;0.5")/$C88</f>
        <v>0.46153846153846156</v>
      </c>
      <c r="Z88" s="11">
        <f>(COUNTIFS(CSV!$A:$A,$A88,CSV!$E:$E,"&gt;1.5")  + COUNTIFS(CSV!$B:$B,$A88,CSV!$D:$D,"&gt;1.5"))/$D88</f>
        <v>0.33333333333333331</v>
      </c>
      <c r="AA88" s="8">
        <f>COUNTIFS(CSV!$A:$A,$A88,CSV!$E:$E,"&gt;1.5")/$B88</f>
        <v>0.2857142857142857</v>
      </c>
      <c r="AB88" s="8">
        <f>COUNTIFS(CSV!$B:$B,$A88,CSV!$D:$D,"&gt;1.5")/$C88</f>
        <v>0.38461538461538464</v>
      </c>
      <c r="AC88" s="11">
        <f>(COUNTIFS(CSV!$A:A,$A88,CSV!$G:$G,"y") + COUNTIFS(CSV!$B:B,$A88,CSV!$G:$G,"y"))/$D88</f>
        <v>0.33333333333333331</v>
      </c>
      <c r="AD88" s="8">
        <f>COUNTIFS(CSV!$A:A,$A88,CSV!$G:$G,"y")/$B88</f>
        <v>0.35714285714285715</v>
      </c>
      <c r="AE88" s="16">
        <f>COUNTIFS(CSV!$B:B,$A88,CSV!$G:$G,"y")/$C88</f>
        <v>0.30769230769230771</v>
      </c>
    </row>
    <row r="89" spans="1:31" x14ac:dyDescent="0.3">
      <c r="A89" t="s">
        <v>215</v>
      </c>
      <c r="B89" s="9">
        <f>COUNTIF(CSV!A:A,A89)</f>
        <v>14</v>
      </c>
      <c r="C89" s="4">
        <f>COUNTIF(CSV!B:B,A89)</f>
        <v>14</v>
      </c>
      <c r="D89" s="4">
        <f t="shared" si="3"/>
        <v>28</v>
      </c>
      <c r="E89" s="11">
        <f>(COUNTIFS(CSV!$A:$A,$A89,CSV!$F:$F,"&gt;0.5") + COUNTIFS(CSV!$B:$B,$A89,CSV!$F:$F,"&gt;0.5"))/$D89</f>
        <v>0.9642857142857143</v>
      </c>
      <c r="F89" s="8">
        <f>COUNTIFS(CSV!$A:$A,$A89,CSV!$F:$F,"&gt;0.5")/$B89</f>
        <v>0.9285714285714286</v>
      </c>
      <c r="G89" s="8">
        <f>COUNTIFS(CSV!$B:$B,$A89,CSV!$F:$F,"&gt;0.5")/$C89</f>
        <v>1</v>
      </c>
      <c r="H89" s="11">
        <f>(COUNTIFS(CSV!$A:$A,$A89,CSV!$F:$F,"&gt;1.5") + COUNTIFS(CSV!$B:$B,$A89,CSV!$F:$F,"&gt;1.5"))/$D89</f>
        <v>0.7857142857142857</v>
      </c>
      <c r="I89" s="8">
        <f>COUNTIFS(CSV!$A:$A,$A89,CSV!$F:$F,"&gt;1.5")/$B89</f>
        <v>0.7857142857142857</v>
      </c>
      <c r="J89" s="8">
        <f>COUNTIFS(CSV!$B:$B,$A89,CSV!$F:$F,"&gt;1.5")/$C89</f>
        <v>0.7857142857142857</v>
      </c>
      <c r="K89" s="11">
        <f>(COUNTIFS(CSV!$A:$A,$A89,CSV!$F:$F,"&gt;2.5") + COUNTIFS(CSV!$B:$B,$A89,CSV!$F:$F,"&gt;2.5"))/$D89</f>
        <v>0.5357142857142857</v>
      </c>
      <c r="L89" s="8">
        <f>COUNTIFS(CSV!$A:$A,$A89,CSV!$F:$F,"&gt;2.5")/$B89</f>
        <v>0.42857142857142855</v>
      </c>
      <c r="M89" s="8">
        <f>COUNTIFS(CSV!$B:$B,$A89,CSV!$F:$F,"&gt;2.5")/$C89</f>
        <v>0.6428571428571429</v>
      </c>
      <c r="N89" s="11">
        <f>(COUNTIFS(CSV!$A:$A,$A89,CSV!$F:$F,"&gt;3.5") + COUNTIFS(CSV!$B:$B,$A89,CSV!$F:$F,"&gt;3.5"))/$D89</f>
        <v>0.32142857142857145</v>
      </c>
      <c r="O89" s="8">
        <f>COUNTIFS(CSV!$A:$A,$A89,CSV!$F:$F,"&gt;3.5")/$B89</f>
        <v>0.21428571428571427</v>
      </c>
      <c r="P89" s="8">
        <f>COUNTIFS(CSV!$B:$B,$A89,CSV!$F:$F,"&gt;3.5")/$C89</f>
        <v>0.42857142857142855</v>
      </c>
      <c r="Q89" s="11">
        <f>(COUNTIFS(CSV!$A:$A,$A89,CSV!$D:$D,"&gt;0.5")  + COUNTIFS(CSV!$B:$B,$A89,CSV!$E:$E,"&gt;0.5"))/$D89</f>
        <v>0.6071428571428571</v>
      </c>
      <c r="R89" s="8">
        <f>COUNTIFS(CSV!$A:$A,$A89,CSV!$D:$D,"&gt;0.5")/$B89</f>
        <v>0.5714285714285714</v>
      </c>
      <c r="S89" s="8">
        <f>COUNTIFS(CSV!$B:$B,$A89,CSV!$E:$E,"&gt;0.5")/$C89</f>
        <v>0.6428571428571429</v>
      </c>
      <c r="T89" s="11">
        <f>(COUNTIFS(CSV!$A:$A,$A89,CSV!$D:$D,"&gt;1.5")  + COUNTIFS(CSV!$B:$B,$A89,CSV!$E:$E,"&gt;1.5"))/$D89</f>
        <v>0.2857142857142857</v>
      </c>
      <c r="U89" s="8">
        <f>COUNTIFS(CSV!$A:$A,$A89,CSV!$D:$D,"&gt;1.5")/$B89</f>
        <v>0.35714285714285715</v>
      </c>
      <c r="V89" s="8">
        <f>COUNTIFS(CSV!$B:$B,$A89,CSV!$E:$E,"&gt;1.5")/$C89</f>
        <v>0.21428571428571427</v>
      </c>
      <c r="W89" s="11">
        <f>(COUNTIFS(CSV!$A:$A,$A89,CSV!$E:E,"&gt;0.5") +COUNTIFS(CSV!$B:$B,$A89,CSV!$D:$D,"&gt;0.5"))/$D89</f>
        <v>0.6785714285714286</v>
      </c>
      <c r="X89" s="8">
        <f>COUNTIFS(CSV!$A:$A,$A89,CSV!$E:$E,"&gt;0.5")/$B89</f>
        <v>0.5714285714285714</v>
      </c>
      <c r="Y89" s="8">
        <f>COUNTIFS(CSV!$B:$B,$A89,CSV!$D:$D,"&gt;0.5")/$C89</f>
        <v>0.7857142857142857</v>
      </c>
      <c r="Z89" s="11">
        <f>(COUNTIFS(CSV!$A:$A,$A89,CSV!$E:$E,"&gt;1.5")  + COUNTIFS(CSV!$B:$B,$A89,CSV!$D:$D,"&gt;1.5"))/$D89</f>
        <v>0.5714285714285714</v>
      </c>
      <c r="AA89" s="8">
        <f>COUNTIFS(CSV!$A:$A,$A89,CSV!$E:$E,"&gt;1.5")/$B89</f>
        <v>0.5</v>
      </c>
      <c r="AB89" s="8">
        <f>COUNTIFS(CSV!$B:$B,$A89,CSV!$D:$D,"&gt;1.5")/$C89</f>
        <v>0.6428571428571429</v>
      </c>
      <c r="AC89" s="11">
        <f>(COUNTIFS(CSV!$A:A,$A89,CSV!$G:$G,"y") + COUNTIFS(CSV!$B:B,$A89,CSV!$G:$G,"y"))/$D89</f>
        <v>0.32142857142857145</v>
      </c>
      <c r="AD89" s="8">
        <f>COUNTIFS(CSV!$A:A,$A89,CSV!$G:$G,"y")/$B89</f>
        <v>0.21428571428571427</v>
      </c>
      <c r="AE89" s="16">
        <f>COUNTIFS(CSV!$B:B,$A89,CSV!$G:$G,"y")/$C89</f>
        <v>0.42857142857142855</v>
      </c>
    </row>
    <row r="90" spans="1:31" x14ac:dyDescent="0.3">
      <c r="A90" t="s">
        <v>213</v>
      </c>
      <c r="B90" s="9">
        <f>COUNTIF(CSV!A:A,A90)</f>
        <v>14</v>
      </c>
      <c r="C90" s="4">
        <f>COUNTIF(CSV!B:B,A90)</f>
        <v>14</v>
      </c>
      <c r="D90" s="4">
        <f t="shared" si="3"/>
        <v>28</v>
      </c>
      <c r="E90" s="11">
        <f>(COUNTIFS(CSV!$A:$A,$A90,CSV!$F:$F,"&gt;0.5") + COUNTIFS(CSV!$B:$B,$A90,CSV!$F:$F,"&gt;0.5"))/$D90</f>
        <v>0.7857142857142857</v>
      </c>
      <c r="F90" s="8">
        <f>COUNTIFS(CSV!$A:$A,$A90,CSV!$F:$F,"&gt;0.5")/$B90</f>
        <v>0.7857142857142857</v>
      </c>
      <c r="G90" s="8">
        <f>COUNTIFS(CSV!$B:$B,$A90,CSV!$F:$F,"&gt;0.5")/$C90</f>
        <v>0.7857142857142857</v>
      </c>
      <c r="H90" s="11">
        <f>(COUNTIFS(CSV!$A:$A,$A90,CSV!$F:$F,"&gt;1.5") + COUNTIFS(CSV!$B:$B,$A90,CSV!$F:$F,"&gt;1.5"))/$D90</f>
        <v>0.5714285714285714</v>
      </c>
      <c r="I90" s="8">
        <f>COUNTIFS(CSV!$A:$A,$A90,CSV!$F:$F,"&gt;1.5")/$B90</f>
        <v>0.5714285714285714</v>
      </c>
      <c r="J90" s="8">
        <f>COUNTIFS(CSV!$B:$B,$A90,CSV!$F:$F,"&gt;1.5")/$C90</f>
        <v>0.5714285714285714</v>
      </c>
      <c r="K90" s="11">
        <f>(COUNTIFS(CSV!$A:$A,$A90,CSV!$F:$F,"&gt;2.5") + COUNTIFS(CSV!$B:$B,$A90,CSV!$F:$F,"&gt;2.5"))/$D90</f>
        <v>0.4642857142857143</v>
      </c>
      <c r="L90" s="8">
        <f>COUNTIFS(CSV!$A:$A,$A90,CSV!$F:$F,"&gt;2.5")/$B90</f>
        <v>0.5</v>
      </c>
      <c r="M90" s="8">
        <f>COUNTIFS(CSV!$B:$B,$A90,CSV!$F:$F,"&gt;2.5")/$C90</f>
        <v>0.42857142857142855</v>
      </c>
      <c r="N90" s="11">
        <f>(COUNTIFS(CSV!$A:$A,$A90,CSV!$F:$F,"&gt;3.5") + COUNTIFS(CSV!$B:$B,$A90,CSV!$F:$F,"&gt;3.5"))/$D90</f>
        <v>0.14285714285714285</v>
      </c>
      <c r="O90" s="8">
        <f>COUNTIFS(CSV!$A:$A,$A90,CSV!$F:$F,"&gt;3.5")/$B90</f>
        <v>0.14285714285714285</v>
      </c>
      <c r="P90" s="8">
        <f>COUNTIFS(CSV!$B:$B,$A90,CSV!$F:$F,"&gt;3.5")/$C90</f>
        <v>0.14285714285714285</v>
      </c>
      <c r="Q90" s="11">
        <f>(COUNTIFS(CSV!$A:$A,$A90,CSV!$D:$D,"&gt;0.5")  + COUNTIFS(CSV!$B:$B,$A90,CSV!$E:$E,"&gt;0.5"))/$D90</f>
        <v>0.5357142857142857</v>
      </c>
      <c r="R90" s="8">
        <f>COUNTIFS(CSV!$A:$A,$A90,CSV!$D:$D,"&gt;0.5")/$B90</f>
        <v>0.5</v>
      </c>
      <c r="S90" s="8">
        <f>COUNTIFS(CSV!$B:$B,$A90,CSV!$E:$E,"&gt;0.5")/$C90</f>
        <v>0.5714285714285714</v>
      </c>
      <c r="T90" s="11">
        <f>(COUNTIFS(CSV!$A:$A,$A90,CSV!$D:$D,"&gt;1.5")  + COUNTIFS(CSV!$B:$B,$A90,CSV!$E:$E,"&gt;1.5"))/$D90</f>
        <v>0.25</v>
      </c>
      <c r="U90" s="8">
        <f>COUNTIFS(CSV!$A:$A,$A90,CSV!$D:$D,"&gt;1.5")/$B90</f>
        <v>0.21428571428571427</v>
      </c>
      <c r="V90" s="8">
        <f>COUNTIFS(CSV!$B:$B,$A90,CSV!$E:$E,"&gt;1.5")/$C90</f>
        <v>0.2857142857142857</v>
      </c>
      <c r="W90" s="11">
        <f>(COUNTIFS(CSV!$A:$A,$A90,CSV!$E:E,"&gt;0.5") +COUNTIFS(CSV!$B:$B,$A90,CSV!$D:$D,"&gt;0.5"))/$D90</f>
        <v>0.6785714285714286</v>
      </c>
      <c r="X90" s="8">
        <f>COUNTIFS(CSV!$A:$A,$A90,CSV!$E:$E,"&gt;0.5")/$B90</f>
        <v>0.7142857142857143</v>
      </c>
      <c r="Y90" s="8">
        <f>COUNTIFS(CSV!$B:$B,$A90,CSV!$D:$D,"&gt;0.5")/$C90</f>
        <v>0.6428571428571429</v>
      </c>
      <c r="Z90" s="11">
        <f>(COUNTIFS(CSV!$A:$A,$A90,CSV!$E:$E,"&gt;1.5")  + COUNTIFS(CSV!$B:$B,$A90,CSV!$D:$D,"&gt;1.5"))/$D90</f>
        <v>0.2857142857142857</v>
      </c>
      <c r="AA90" s="8">
        <f>COUNTIFS(CSV!$A:$A,$A90,CSV!$E:$E,"&gt;1.5")/$B90</f>
        <v>0.35714285714285715</v>
      </c>
      <c r="AB90" s="8">
        <f>COUNTIFS(CSV!$B:$B,$A90,CSV!$D:$D,"&gt;1.5")/$C90</f>
        <v>0.21428571428571427</v>
      </c>
      <c r="AC90" s="11">
        <f>(COUNTIFS(CSV!$A:A,$A90,CSV!$G:$G,"y") + COUNTIFS(CSV!$B:B,$A90,CSV!$G:$G,"y"))/$D90</f>
        <v>0.42857142857142855</v>
      </c>
      <c r="AD90" s="8">
        <f>COUNTIFS(CSV!$A:A,$A90,CSV!$G:$G,"y")/$B90</f>
        <v>0.42857142857142855</v>
      </c>
      <c r="AE90" s="16">
        <f>COUNTIFS(CSV!$B:B,$A90,CSV!$G:$G,"y")/$C90</f>
        <v>0.42857142857142855</v>
      </c>
    </row>
    <row r="91" spans="1:31" x14ac:dyDescent="0.3">
      <c r="A91" t="s">
        <v>209</v>
      </c>
      <c r="B91" s="9">
        <f>COUNTIF(CSV!A:A,A91)</f>
        <v>14</v>
      </c>
      <c r="C91" s="4">
        <f>COUNTIF(CSV!B:B,A91)</f>
        <v>14</v>
      </c>
      <c r="D91" s="4">
        <f t="shared" si="3"/>
        <v>28</v>
      </c>
      <c r="E91" s="11">
        <f>(COUNTIFS(CSV!$A:$A,$A91,CSV!$F:$F,"&gt;0.5") + COUNTIFS(CSV!$B:$B,$A91,CSV!$F:$F,"&gt;0.5"))/$D91</f>
        <v>0.9285714285714286</v>
      </c>
      <c r="F91" s="8">
        <f>COUNTIFS(CSV!$A:$A,$A91,CSV!$F:$F,"&gt;0.5")/$B91</f>
        <v>0.9285714285714286</v>
      </c>
      <c r="G91" s="8">
        <f>COUNTIFS(CSV!$B:$B,$A91,CSV!$F:$F,"&gt;0.5")/$C91</f>
        <v>0.9285714285714286</v>
      </c>
      <c r="H91" s="11">
        <f>(COUNTIFS(CSV!$A:$A,$A91,CSV!$F:$F,"&gt;1.5") + COUNTIFS(CSV!$B:$B,$A91,CSV!$F:$F,"&gt;1.5"))/$D91</f>
        <v>0.75</v>
      </c>
      <c r="I91" s="8">
        <f>COUNTIFS(CSV!$A:$A,$A91,CSV!$F:$F,"&gt;1.5")/$B91</f>
        <v>0.7142857142857143</v>
      </c>
      <c r="J91" s="8">
        <f>COUNTIFS(CSV!$B:$B,$A91,CSV!$F:$F,"&gt;1.5")/$C91</f>
        <v>0.7857142857142857</v>
      </c>
      <c r="K91" s="11">
        <f>(COUNTIFS(CSV!$A:$A,$A91,CSV!$F:$F,"&gt;2.5") + COUNTIFS(CSV!$B:$B,$A91,CSV!$F:$F,"&gt;2.5"))/$D91</f>
        <v>0.6428571428571429</v>
      </c>
      <c r="L91" s="8">
        <f>COUNTIFS(CSV!$A:$A,$A91,CSV!$F:$F,"&gt;2.5")/$B91</f>
        <v>0.6428571428571429</v>
      </c>
      <c r="M91" s="8">
        <f>COUNTIFS(CSV!$B:$B,$A91,CSV!$F:$F,"&gt;2.5")/$C91</f>
        <v>0.6428571428571429</v>
      </c>
      <c r="N91" s="11">
        <f>(COUNTIFS(CSV!$A:$A,$A91,CSV!$F:$F,"&gt;3.5") + COUNTIFS(CSV!$B:$B,$A91,CSV!$F:$F,"&gt;3.5"))/$D91</f>
        <v>0.32142857142857145</v>
      </c>
      <c r="O91" s="8">
        <f>COUNTIFS(CSV!$A:$A,$A91,CSV!$F:$F,"&gt;3.5")/$B91</f>
        <v>0.14285714285714285</v>
      </c>
      <c r="P91" s="8">
        <f>COUNTIFS(CSV!$B:$B,$A91,CSV!$F:$F,"&gt;3.5")/$C91</f>
        <v>0.5</v>
      </c>
      <c r="Q91" s="11">
        <f>(COUNTIFS(CSV!$A:$A,$A91,CSV!$D:$D,"&gt;0.5")  + COUNTIFS(CSV!$B:$B,$A91,CSV!$E:$E,"&gt;0.5"))/$D91</f>
        <v>0.7857142857142857</v>
      </c>
      <c r="R91" s="8">
        <f>COUNTIFS(CSV!$A:$A,$A91,CSV!$D:$D,"&gt;0.5")/$B91</f>
        <v>0.9285714285714286</v>
      </c>
      <c r="S91" s="8">
        <f>COUNTIFS(CSV!$B:$B,$A91,CSV!$E:$E,"&gt;0.5")/$C91</f>
        <v>0.6428571428571429</v>
      </c>
      <c r="T91" s="11">
        <f>(COUNTIFS(CSV!$A:$A,$A91,CSV!$D:$D,"&gt;1.5")  + COUNTIFS(CSV!$B:$B,$A91,CSV!$E:$E,"&gt;1.5"))/$D91</f>
        <v>0.35714285714285715</v>
      </c>
      <c r="U91" s="8">
        <f>COUNTIFS(CSV!$A:$A,$A91,CSV!$D:$D,"&gt;1.5")/$B91</f>
        <v>0.35714285714285715</v>
      </c>
      <c r="V91" s="8">
        <f>COUNTIFS(CSV!$B:$B,$A91,CSV!$E:$E,"&gt;1.5")/$C91</f>
        <v>0.35714285714285715</v>
      </c>
      <c r="W91" s="11">
        <f>(COUNTIFS(CSV!$A:$A,$A91,CSV!$E:E,"&gt;0.5") +COUNTIFS(CSV!$B:$B,$A91,CSV!$D:$D,"&gt;0.5"))/$D91</f>
        <v>0.75</v>
      </c>
      <c r="X91" s="8">
        <f>COUNTIFS(CSV!$A:$A,$A91,CSV!$E:$E,"&gt;0.5")/$B91</f>
        <v>0.6428571428571429</v>
      </c>
      <c r="Y91" s="8">
        <f>COUNTIFS(CSV!$B:$B,$A91,CSV!$D:$D,"&gt;0.5")/$C91</f>
        <v>0.8571428571428571</v>
      </c>
      <c r="Z91" s="11">
        <f>(COUNTIFS(CSV!$A:$A,$A91,CSV!$E:$E,"&gt;1.5")  + COUNTIFS(CSV!$B:$B,$A91,CSV!$D:$D,"&gt;1.5"))/$D91</f>
        <v>0.4642857142857143</v>
      </c>
      <c r="AA91" s="8">
        <f>COUNTIFS(CSV!$A:$A,$A91,CSV!$E:$E,"&gt;1.5")/$B91</f>
        <v>0.35714285714285715</v>
      </c>
      <c r="AB91" s="8">
        <f>COUNTIFS(CSV!$B:$B,$A91,CSV!$D:$D,"&gt;1.5")/$C91</f>
        <v>0.5714285714285714</v>
      </c>
      <c r="AC91" s="11">
        <f>(COUNTIFS(CSV!$A:A,$A91,CSV!$G:$G,"y") + COUNTIFS(CSV!$B:B,$A91,CSV!$G:$G,"y"))/$D91</f>
        <v>0.6071428571428571</v>
      </c>
      <c r="AD91" s="8">
        <f>COUNTIFS(CSV!$A:A,$A91,CSV!$G:$G,"y")/$B91</f>
        <v>0.6428571428571429</v>
      </c>
      <c r="AE91" s="16">
        <f>COUNTIFS(CSV!$B:B,$A91,CSV!$G:$G,"y")/$C91</f>
        <v>0.5714285714285714</v>
      </c>
    </row>
    <row r="92" spans="1:31" x14ac:dyDescent="0.3">
      <c r="A92" t="s">
        <v>200</v>
      </c>
      <c r="B92" s="9">
        <f>COUNTIF(CSV!A:A,A92)</f>
        <v>15</v>
      </c>
      <c r="C92" s="4">
        <f>COUNTIF(CSV!B:B,A92)</f>
        <v>14</v>
      </c>
      <c r="D92" s="4">
        <f t="shared" si="3"/>
        <v>29</v>
      </c>
      <c r="E92" s="11">
        <f>(COUNTIFS(CSV!$A:$A,$A92,CSV!$F:$F,"&gt;0.5") + COUNTIFS(CSV!$B:$B,$A92,CSV!$F:$F,"&gt;0.5"))/$D92</f>
        <v>0.96551724137931039</v>
      </c>
      <c r="F92" s="8">
        <f>COUNTIFS(CSV!$A:$A,$A92,CSV!$F:$F,"&gt;0.5")/$B92</f>
        <v>0.93333333333333335</v>
      </c>
      <c r="G92" s="8">
        <f>COUNTIFS(CSV!$B:$B,$A92,CSV!$F:$F,"&gt;0.5")/$C92</f>
        <v>1</v>
      </c>
      <c r="H92" s="11">
        <f>(COUNTIFS(CSV!$A:$A,$A92,CSV!$F:$F,"&gt;1.5") + COUNTIFS(CSV!$B:$B,$A92,CSV!$F:$F,"&gt;1.5"))/$D92</f>
        <v>0.86206896551724133</v>
      </c>
      <c r="I92" s="8">
        <f>COUNTIFS(CSV!$A:$A,$A92,CSV!$F:$F,"&gt;1.5")/$B92</f>
        <v>0.8</v>
      </c>
      <c r="J92" s="8">
        <f>COUNTIFS(CSV!$B:$B,$A92,CSV!$F:$F,"&gt;1.5")/$C92</f>
        <v>0.9285714285714286</v>
      </c>
      <c r="K92" s="11">
        <f>(COUNTIFS(CSV!$A:$A,$A92,CSV!$F:$F,"&gt;2.5") + COUNTIFS(CSV!$B:$B,$A92,CSV!$F:$F,"&gt;2.5"))/$D92</f>
        <v>0.55172413793103448</v>
      </c>
      <c r="L92" s="8">
        <f>COUNTIFS(CSV!$A:$A,$A92,CSV!$F:$F,"&gt;2.5")/$B92</f>
        <v>0.4</v>
      </c>
      <c r="M92" s="8">
        <f>COUNTIFS(CSV!$B:$B,$A92,CSV!$F:$F,"&gt;2.5")/$C92</f>
        <v>0.7142857142857143</v>
      </c>
      <c r="N92" s="11">
        <f>(COUNTIFS(CSV!$A:$A,$A92,CSV!$F:$F,"&gt;3.5") + COUNTIFS(CSV!$B:$B,$A92,CSV!$F:$F,"&gt;3.5"))/$D92</f>
        <v>0.13793103448275862</v>
      </c>
      <c r="O92" s="8">
        <f>COUNTIFS(CSV!$A:$A,$A92,CSV!$F:$F,"&gt;3.5")/$B92</f>
        <v>0.13333333333333333</v>
      </c>
      <c r="P92" s="8">
        <f>COUNTIFS(CSV!$B:$B,$A92,CSV!$F:$F,"&gt;3.5")/$C92</f>
        <v>0.14285714285714285</v>
      </c>
      <c r="Q92" s="11">
        <f>(COUNTIFS(CSV!$A:$A,$A92,CSV!$D:$D,"&gt;0.5")  + COUNTIFS(CSV!$B:$B,$A92,CSV!$E:$E,"&gt;0.5"))/$D92</f>
        <v>0.89655172413793105</v>
      </c>
      <c r="R92" s="8">
        <f>COUNTIFS(CSV!$A:$A,$A92,CSV!$D:$D,"&gt;0.5")/$B92</f>
        <v>0.8666666666666667</v>
      </c>
      <c r="S92" s="8">
        <f>COUNTIFS(CSV!$B:$B,$A92,CSV!$E:$E,"&gt;0.5")/$C92</f>
        <v>0.9285714285714286</v>
      </c>
      <c r="T92" s="11">
        <f>(COUNTIFS(CSV!$A:$A,$A92,CSV!$D:$D,"&gt;1.5")  + COUNTIFS(CSV!$B:$B,$A92,CSV!$E:$E,"&gt;1.5"))/$D92</f>
        <v>0.58620689655172409</v>
      </c>
      <c r="U92" s="8">
        <f>COUNTIFS(CSV!$A:$A,$A92,CSV!$D:$D,"&gt;1.5")/$B92</f>
        <v>0.6</v>
      </c>
      <c r="V92" s="8">
        <f>COUNTIFS(CSV!$B:$B,$A92,CSV!$E:$E,"&gt;1.5")/$C92</f>
        <v>0.5714285714285714</v>
      </c>
      <c r="W92" s="11">
        <f>(COUNTIFS(CSV!$A:$A,$A92,CSV!$E:E,"&gt;0.5") +COUNTIFS(CSV!$B:$B,$A92,CSV!$D:$D,"&gt;0.5"))/$D92</f>
        <v>0.68965517241379315</v>
      </c>
      <c r="X92" s="8">
        <f>COUNTIFS(CSV!$A:$A,$A92,CSV!$E:$E,"&gt;0.5")/$B92</f>
        <v>0.6</v>
      </c>
      <c r="Y92" s="8">
        <f>COUNTIFS(CSV!$B:$B,$A92,CSV!$D:$D,"&gt;0.5")/$C92</f>
        <v>0.7857142857142857</v>
      </c>
      <c r="Z92" s="11">
        <f>(COUNTIFS(CSV!$A:$A,$A92,CSV!$E:$E,"&gt;1.5")  + COUNTIFS(CSV!$B:$B,$A92,CSV!$D:$D,"&gt;1.5"))/$D92</f>
        <v>0.27586206896551724</v>
      </c>
      <c r="AA92" s="8">
        <f>COUNTIFS(CSV!$A:$A,$A92,CSV!$E:$E,"&gt;1.5")/$B92</f>
        <v>0.13333333333333333</v>
      </c>
      <c r="AB92" s="8">
        <f>COUNTIFS(CSV!$B:$B,$A92,CSV!$D:$D,"&gt;1.5")/$C92</f>
        <v>0.42857142857142855</v>
      </c>
      <c r="AC92" s="11">
        <f>(COUNTIFS(CSV!$A:A,$A92,CSV!$G:$G,"y") + COUNTIFS(CSV!$B:B,$A92,CSV!$G:$G,"y"))/$D92</f>
        <v>0.62068965517241381</v>
      </c>
      <c r="AD92" s="8">
        <f>COUNTIFS(CSV!$A:A,$A92,CSV!$G:$G,"y")/$B92</f>
        <v>0.53333333333333333</v>
      </c>
      <c r="AE92" s="16">
        <f>COUNTIFS(CSV!$B:B,$A92,CSV!$G:$G,"y")/$C92</f>
        <v>0.7142857142857143</v>
      </c>
    </row>
    <row r="93" spans="1:31" x14ac:dyDescent="0.3">
      <c r="A93" t="s">
        <v>203</v>
      </c>
      <c r="B93" s="9">
        <f>COUNTIF(CSV!A:A,A93)</f>
        <v>14</v>
      </c>
      <c r="C93" s="4">
        <f>COUNTIF(CSV!B:B,A93)</f>
        <v>15</v>
      </c>
      <c r="D93" s="4">
        <f t="shared" si="3"/>
        <v>29</v>
      </c>
      <c r="E93" s="11">
        <f>(COUNTIFS(CSV!$A:$A,$A93,CSV!$F:$F,"&gt;0.5") + COUNTIFS(CSV!$B:$B,$A93,CSV!$F:$F,"&gt;0.5"))/$D93</f>
        <v>0.96551724137931039</v>
      </c>
      <c r="F93" s="8">
        <f>COUNTIFS(CSV!$A:$A,$A93,CSV!$F:$F,"&gt;0.5")/$B93</f>
        <v>1</v>
      </c>
      <c r="G93" s="8">
        <f>COUNTIFS(CSV!$B:$B,$A93,CSV!$F:$F,"&gt;0.5")/$C93</f>
        <v>0.93333333333333335</v>
      </c>
      <c r="H93" s="11">
        <f>(COUNTIFS(CSV!$A:$A,$A93,CSV!$F:$F,"&gt;1.5") + COUNTIFS(CSV!$B:$B,$A93,CSV!$F:$F,"&gt;1.5"))/$D93</f>
        <v>0.68965517241379315</v>
      </c>
      <c r="I93" s="8">
        <f>COUNTIFS(CSV!$A:$A,$A93,CSV!$F:$F,"&gt;1.5")/$B93</f>
        <v>0.5714285714285714</v>
      </c>
      <c r="J93" s="8">
        <f>COUNTIFS(CSV!$B:$B,$A93,CSV!$F:$F,"&gt;1.5")/$C93</f>
        <v>0.8</v>
      </c>
      <c r="K93" s="11">
        <f>(COUNTIFS(CSV!$A:$A,$A93,CSV!$F:$F,"&gt;2.5") + COUNTIFS(CSV!$B:$B,$A93,CSV!$F:$F,"&gt;2.5"))/$D93</f>
        <v>0.44827586206896552</v>
      </c>
      <c r="L93" s="8">
        <f>COUNTIFS(CSV!$A:$A,$A93,CSV!$F:$F,"&gt;2.5")/$B93</f>
        <v>0.2857142857142857</v>
      </c>
      <c r="M93" s="8">
        <f>COUNTIFS(CSV!$B:$B,$A93,CSV!$F:$F,"&gt;2.5")/$C93</f>
        <v>0.6</v>
      </c>
      <c r="N93" s="11">
        <f>(COUNTIFS(CSV!$A:$A,$A93,CSV!$F:$F,"&gt;3.5") + COUNTIFS(CSV!$B:$B,$A93,CSV!$F:$F,"&gt;3.5"))/$D93</f>
        <v>6.8965517241379309E-2</v>
      </c>
      <c r="O93" s="8">
        <f>COUNTIFS(CSV!$A:$A,$A93,CSV!$F:$F,"&gt;3.5")/$B93</f>
        <v>0</v>
      </c>
      <c r="P93" s="8">
        <f>COUNTIFS(CSV!$B:$B,$A93,CSV!$F:$F,"&gt;3.5")/$C93</f>
        <v>0.13333333333333333</v>
      </c>
      <c r="Q93" s="11">
        <f>(COUNTIFS(CSV!$A:$A,$A93,CSV!$D:$D,"&gt;0.5")  + COUNTIFS(CSV!$B:$B,$A93,CSV!$E:$E,"&gt;0.5"))/$D93</f>
        <v>0.75862068965517238</v>
      </c>
      <c r="R93" s="8">
        <f>COUNTIFS(CSV!$A:$A,$A93,CSV!$D:$D,"&gt;0.5")/$B93</f>
        <v>0.8571428571428571</v>
      </c>
      <c r="S93" s="8">
        <f>COUNTIFS(CSV!$B:$B,$A93,CSV!$E:$E,"&gt;0.5")/$C93</f>
        <v>0.66666666666666663</v>
      </c>
      <c r="T93" s="11">
        <f>(COUNTIFS(CSV!$A:$A,$A93,CSV!$D:$D,"&gt;1.5")  + COUNTIFS(CSV!$B:$B,$A93,CSV!$E:$E,"&gt;1.5"))/$D93</f>
        <v>0.2413793103448276</v>
      </c>
      <c r="U93" s="8">
        <f>COUNTIFS(CSV!$A:$A,$A93,CSV!$D:$D,"&gt;1.5")/$B93</f>
        <v>0.14285714285714285</v>
      </c>
      <c r="V93" s="8">
        <f>COUNTIFS(CSV!$B:$B,$A93,CSV!$E:$E,"&gt;1.5")/$C93</f>
        <v>0.33333333333333331</v>
      </c>
      <c r="W93" s="11">
        <f>(COUNTIFS(CSV!$A:$A,$A93,CSV!$E:E,"&gt;0.5") +COUNTIFS(CSV!$B:$B,$A93,CSV!$D:$D,"&gt;0.5"))/$D93</f>
        <v>0.7931034482758621</v>
      </c>
      <c r="X93" s="8">
        <f>COUNTIFS(CSV!$A:$A,$A93,CSV!$E:$E,"&gt;0.5")/$B93</f>
        <v>0.7142857142857143</v>
      </c>
      <c r="Y93" s="8">
        <f>COUNTIFS(CSV!$B:$B,$A93,CSV!$D:$D,"&gt;0.5")/$C93</f>
        <v>0.8666666666666667</v>
      </c>
      <c r="Z93" s="11">
        <f>(COUNTIFS(CSV!$A:$A,$A93,CSV!$E:$E,"&gt;1.5")  + COUNTIFS(CSV!$B:$B,$A93,CSV!$D:$D,"&gt;1.5"))/$D93</f>
        <v>0.31034482758620691</v>
      </c>
      <c r="AA93" s="8">
        <f>COUNTIFS(CSV!$A:$A,$A93,CSV!$E:$E,"&gt;1.5")/$B93</f>
        <v>0.14285714285714285</v>
      </c>
      <c r="AB93" s="8">
        <f>COUNTIFS(CSV!$B:$B,$A93,CSV!$D:$D,"&gt;1.5")/$C93</f>
        <v>0.46666666666666667</v>
      </c>
      <c r="AC93" s="11">
        <f>(COUNTIFS(CSV!$A:A,$A93,CSV!$G:$G,"y") + COUNTIFS(CSV!$B:B,$A93,CSV!$G:$G,"y"))/$D93</f>
        <v>0.58620689655172409</v>
      </c>
      <c r="AD93" s="8">
        <f>COUNTIFS(CSV!$A:A,$A93,CSV!$G:$G,"y")/$B93</f>
        <v>0.5714285714285714</v>
      </c>
      <c r="AE93" s="16">
        <f>COUNTIFS(CSV!$B:B,$A93,CSV!$G:$G,"y")/$C93</f>
        <v>0.6</v>
      </c>
    </row>
    <row r="94" spans="1:31" x14ac:dyDescent="0.3">
      <c r="A94" t="s">
        <v>201</v>
      </c>
      <c r="B94" s="9">
        <f>COUNTIF(CSV!A:A,A94)</f>
        <v>14</v>
      </c>
      <c r="C94" s="4">
        <f>COUNTIF(CSV!B:B,A94)</f>
        <v>14</v>
      </c>
      <c r="D94" s="4">
        <f t="shared" si="3"/>
        <v>28</v>
      </c>
      <c r="E94" s="11">
        <f>(COUNTIFS(CSV!$A:$A,$A94,CSV!$F:$F,"&gt;0.5") + COUNTIFS(CSV!$B:$B,$A94,CSV!$F:$F,"&gt;0.5"))/$D94</f>
        <v>0.9285714285714286</v>
      </c>
      <c r="F94" s="8">
        <f>COUNTIFS(CSV!$A:$A,$A94,CSV!$F:$F,"&gt;0.5")/$B94</f>
        <v>0.8571428571428571</v>
      </c>
      <c r="G94" s="8">
        <f>COUNTIFS(CSV!$B:$B,$A94,CSV!$F:$F,"&gt;0.5")/$C94</f>
        <v>1</v>
      </c>
      <c r="H94" s="11">
        <f>(COUNTIFS(CSV!$A:$A,$A94,CSV!$F:$F,"&gt;1.5") + COUNTIFS(CSV!$B:$B,$A94,CSV!$F:$F,"&gt;1.5"))/$D94</f>
        <v>0.8214285714285714</v>
      </c>
      <c r="I94" s="8">
        <f>COUNTIFS(CSV!$A:$A,$A94,CSV!$F:$F,"&gt;1.5")/$B94</f>
        <v>0.7857142857142857</v>
      </c>
      <c r="J94" s="8">
        <f>COUNTIFS(CSV!$B:$B,$A94,CSV!$F:$F,"&gt;1.5")/$C94</f>
        <v>0.8571428571428571</v>
      </c>
      <c r="K94" s="11">
        <f>(COUNTIFS(CSV!$A:$A,$A94,CSV!$F:$F,"&gt;2.5") + COUNTIFS(CSV!$B:$B,$A94,CSV!$F:$F,"&gt;2.5"))/$D94</f>
        <v>0.6785714285714286</v>
      </c>
      <c r="L94" s="8">
        <f>COUNTIFS(CSV!$A:$A,$A94,CSV!$F:$F,"&gt;2.5")/$B94</f>
        <v>0.7142857142857143</v>
      </c>
      <c r="M94" s="8">
        <f>COUNTIFS(CSV!$B:$B,$A94,CSV!$F:$F,"&gt;2.5")/$C94</f>
        <v>0.6428571428571429</v>
      </c>
      <c r="N94" s="11">
        <f>(COUNTIFS(CSV!$A:$A,$A94,CSV!$F:$F,"&gt;3.5") + COUNTIFS(CSV!$B:$B,$A94,CSV!$F:$F,"&gt;3.5"))/$D94</f>
        <v>0.42857142857142855</v>
      </c>
      <c r="O94" s="8">
        <f>COUNTIFS(CSV!$A:$A,$A94,CSV!$F:$F,"&gt;3.5")/$B94</f>
        <v>0.35714285714285715</v>
      </c>
      <c r="P94" s="8">
        <f>COUNTIFS(CSV!$B:$B,$A94,CSV!$F:$F,"&gt;3.5")/$C94</f>
        <v>0.5</v>
      </c>
      <c r="Q94" s="11">
        <f>(COUNTIFS(CSV!$A:$A,$A94,CSV!$D:$D,"&gt;0.5")  + COUNTIFS(CSV!$B:$B,$A94,CSV!$E:$E,"&gt;0.5"))/$D94</f>
        <v>0.7142857142857143</v>
      </c>
      <c r="R94" s="8">
        <f>COUNTIFS(CSV!$A:$A,$A94,CSV!$D:$D,"&gt;0.5")/$B94</f>
        <v>0.7142857142857143</v>
      </c>
      <c r="S94" s="8">
        <f>COUNTIFS(CSV!$B:$B,$A94,CSV!$E:$E,"&gt;0.5")/$C94</f>
        <v>0.7142857142857143</v>
      </c>
      <c r="T94" s="11">
        <f>(COUNTIFS(CSV!$A:$A,$A94,CSV!$D:$D,"&gt;1.5")  + COUNTIFS(CSV!$B:$B,$A94,CSV!$E:$E,"&gt;1.5"))/$D94</f>
        <v>0.6071428571428571</v>
      </c>
      <c r="U94" s="8">
        <f>COUNTIFS(CSV!$A:$A,$A94,CSV!$D:$D,"&gt;1.5")/$B94</f>
        <v>0.7142857142857143</v>
      </c>
      <c r="V94" s="8">
        <f>COUNTIFS(CSV!$B:$B,$A94,CSV!$E:$E,"&gt;1.5")/$C94</f>
        <v>0.5</v>
      </c>
      <c r="W94" s="11">
        <f>(COUNTIFS(CSV!$A:$A,$A94,CSV!$E:E,"&gt;0.5") +COUNTIFS(CSV!$B:$B,$A94,CSV!$D:$D,"&gt;0.5"))/$D94</f>
        <v>0.75</v>
      </c>
      <c r="X94" s="8">
        <f>COUNTIFS(CSV!$A:$A,$A94,CSV!$E:$E,"&gt;0.5")/$B94</f>
        <v>0.5714285714285714</v>
      </c>
      <c r="Y94" s="8">
        <f>COUNTIFS(CSV!$B:$B,$A94,CSV!$D:$D,"&gt;0.5")/$C94</f>
        <v>0.9285714285714286</v>
      </c>
      <c r="Z94" s="11">
        <f>(COUNTIFS(CSV!$A:$A,$A94,CSV!$E:$E,"&gt;1.5")  + COUNTIFS(CSV!$B:$B,$A94,CSV!$D:$D,"&gt;1.5"))/$D94</f>
        <v>0.39285714285714285</v>
      </c>
      <c r="AA94" s="8">
        <f>COUNTIFS(CSV!$A:$A,$A94,CSV!$E:$E,"&gt;1.5")/$B94</f>
        <v>0.2857142857142857</v>
      </c>
      <c r="AB94" s="8">
        <f>COUNTIFS(CSV!$B:$B,$A94,CSV!$D:$D,"&gt;1.5")/$C94</f>
        <v>0.5</v>
      </c>
      <c r="AC94" s="11">
        <f>(COUNTIFS(CSV!$A:A,$A94,CSV!$G:$G,"y") + COUNTIFS(CSV!$B:B,$A94,CSV!$G:$G,"y"))/$D94</f>
        <v>0.5357142857142857</v>
      </c>
      <c r="AD94" s="8">
        <f>COUNTIFS(CSV!$A:A,$A94,CSV!$G:$G,"y")/$B94</f>
        <v>0.42857142857142855</v>
      </c>
      <c r="AE94" s="16">
        <f>COUNTIFS(CSV!$B:B,$A94,CSV!$G:$G,"y")/$C94</f>
        <v>0.6428571428571429</v>
      </c>
    </row>
    <row r="95" spans="1:31" x14ac:dyDescent="0.3">
      <c r="A95" t="s">
        <v>205</v>
      </c>
      <c r="B95" s="9">
        <f>COUNTIF(CSV!A:A,A95)</f>
        <v>14</v>
      </c>
      <c r="C95" s="4">
        <f>COUNTIF(CSV!B:B,A95)</f>
        <v>14</v>
      </c>
      <c r="D95" s="4">
        <f t="shared" si="3"/>
        <v>28</v>
      </c>
      <c r="E95" s="11">
        <f>(COUNTIFS(CSV!$A:$A,$A95,CSV!$F:$F,"&gt;0.5") + COUNTIFS(CSV!$B:$B,$A95,CSV!$F:$F,"&gt;0.5"))/$D95</f>
        <v>0.8928571428571429</v>
      </c>
      <c r="F95" s="8">
        <f>COUNTIFS(CSV!$A:$A,$A95,CSV!$F:$F,"&gt;0.5")/$B95</f>
        <v>0.9285714285714286</v>
      </c>
      <c r="G95" s="8">
        <f>COUNTIFS(CSV!$B:$B,$A95,CSV!$F:$F,"&gt;0.5")/$C95</f>
        <v>0.8571428571428571</v>
      </c>
      <c r="H95" s="11">
        <f>(COUNTIFS(CSV!$A:$A,$A95,CSV!$F:$F,"&gt;1.5") + COUNTIFS(CSV!$B:$B,$A95,CSV!$F:$F,"&gt;1.5"))/$D95</f>
        <v>0.7142857142857143</v>
      </c>
      <c r="I95" s="8">
        <f>COUNTIFS(CSV!$A:$A,$A95,CSV!$F:$F,"&gt;1.5")/$B95</f>
        <v>0.7857142857142857</v>
      </c>
      <c r="J95" s="8">
        <f>COUNTIFS(CSV!$B:$B,$A95,CSV!$F:$F,"&gt;1.5")/$C95</f>
        <v>0.6428571428571429</v>
      </c>
      <c r="K95" s="11">
        <f>(COUNTIFS(CSV!$A:$A,$A95,CSV!$F:$F,"&gt;2.5") + COUNTIFS(CSV!$B:$B,$A95,CSV!$F:$F,"&gt;2.5"))/$D95</f>
        <v>0.5</v>
      </c>
      <c r="L95" s="8">
        <f>COUNTIFS(CSV!$A:$A,$A95,CSV!$F:$F,"&gt;2.5")/$B95</f>
        <v>0.6428571428571429</v>
      </c>
      <c r="M95" s="8">
        <f>COUNTIFS(CSV!$B:$B,$A95,CSV!$F:$F,"&gt;2.5")/$C95</f>
        <v>0.35714285714285715</v>
      </c>
      <c r="N95" s="11">
        <f>(COUNTIFS(CSV!$A:$A,$A95,CSV!$F:$F,"&gt;3.5") + COUNTIFS(CSV!$B:$B,$A95,CSV!$F:$F,"&gt;3.5"))/$D95</f>
        <v>0.25</v>
      </c>
      <c r="O95" s="8">
        <f>COUNTIFS(CSV!$A:$A,$A95,CSV!$F:$F,"&gt;3.5")/$B95</f>
        <v>0.35714285714285715</v>
      </c>
      <c r="P95" s="8">
        <f>COUNTIFS(CSV!$B:$B,$A95,CSV!$F:$F,"&gt;3.5")/$C95</f>
        <v>0.14285714285714285</v>
      </c>
      <c r="Q95" s="11">
        <f>(COUNTIFS(CSV!$A:$A,$A95,CSV!$D:$D,"&gt;0.5")  + COUNTIFS(CSV!$B:$B,$A95,CSV!$E:$E,"&gt;0.5"))/$D95</f>
        <v>0.6785714285714286</v>
      </c>
      <c r="R95" s="8">
        <f>COUNTIFS(CSV!$A:$A,$A95,CSV!$D:$D,"&gt;0.5")/$B95</f>
        <v>0.8571428571428571</v>
      </c>
      <c r="S95" s="8">
        <f>COUNTIFS(CSV!$B:$B,$A95,CSV!$E:$E,"&gt;0.5")/$C95</f>
        <v>0.5</v>
      </c>
      <c r="T95" s="11">
        <f>(COUNTIFS(CSV!$A:$A,$A95,CSV!$D:$D,"&gt;1.5")  + COUNTIFS(CSV!$B:$B,$A95,CSV!$E:$E,"&gt;1.5"))/$D95</f>
        <v>0.39285714285714285</v>
      </c>
      <c r="U95" s="8">
        <f>COUNTIFS(CSV!$A:$A,$A95,CSV!$D:$D,"&gt;1.5")/$B95</f>
        <v>0.5714285714285714</v>
      </c>
      <c r="V95" s="8">
        <f>COUNTIFS(CSV!$B:$B,$A95,CSV!$E:$E,"&gt;1.5")/$C95</f>
        <v>0.21428571428571427</v>
      </c>
      <c r="W95" s="11">
        <f>(COUNTIFS(CSV!$A:$A,$A95,CSV!$E:E,"&gt;0.5") +COUNTIFS(CSV!$B:$B,$A95,CSV!$D:$D,"&gt;0.5"))/$D95</f>
        <v>0.6785714285714286</v>
      </c>
      <c r="X95" s="8">
        <f>COUNTIFS(CSV!$A:$A,$A95,CSV!$E:$E,"&gt;0.5")/$B95</f>
        <v>0.7142857142857143</v>
      </c>
      <c r="Y95" s="8">
        <f>COUNTIFS(CSV!$B:$B,$A95,CSV!$D:$D,"&gt;0.5")/$C95</f>
        <v>0.6428571428571429</v>
      </c>
      <c r="Z95" s="11">
        <f>(COUNTIFS(CSV!$A:$A,$A95,CSV!$E:$E,"&gt;1.5")  + COUNTIFS(CSV!$B:$B,$A95,CSV!$D:$D,"&gt;1.5"))/$D95</f>
        <v>0.32142857142857145</v>
      </c>
      <c r="AA95" s="8">
        <f>COUNTIFS(CSV!$A:$A,$A95,CSV!$E:$E,"&gt;1.5")/$B95</f>
        <v>0.35714285714285715</v>
      </c>
      <c r="AB95" s="8">
        <f>COUNTIFS(CSV!$B:$B,$A95,CSV!$D:$D,"&gt;1.5")/$C95</f>
        <v>0.2857142857142857</v>
      </c>
      <c r="AC95" s="11">
        <f>(COUNTIFS(CSV!$A:A,$A95,CSV!$G:$G,"y") + COUNTIFS(CSV!$B:B,$A95,CSV!$G:$G,"y"))/$D95</f>
        <v>0.4642857142857143</v>
      </c>
      <c r="AD95" s="8">
        <f>COUNTIFS(CSV!$A:A,$A95,CSV!$G:$G,"y")/$B95</f>
        <v>0.6428571428571429</v>
      </c>
      <c r="AE95" s="16">
        <f>COUNTIFS(CSV!$B:B,$A95,CSV!$G:$G,"y")/$C95</f>
        <v>0.2857142857142857</v>
      </c>
    </row>
    <row r="96" spans="1:31" x14ac:dyDescent="0.3">
      <c r="A96" t="s">
        <v>212</v>
      </c>
      <c r="B96" s="9">
        <f>COUNTIF(CSV!A:A,A96)</f>
        <v>14</v>
      </c>
      <c r="C96" s="4">
        <f>COUNTIF(CSV!B:B,A96)</f>
        <v>14</v>
      </c>
      <c r="D96" s="4">
        <f t="shared" si="3"/>
        <v>28</v>
      </c>
      <c r="E96" s="11">
        <f>(COUNTIFS(CSV!$A:$A,$A96,CSV!$F:$F,"&gt;0.5") + COUNTIFS(CSV!$B:$B,$A96,CSV!$F:$F,"&gt;0.5"))/$D96</f>
        <v>1</v>
      </c>
      <c r="F96" s="8">
        <f>COUNTIFS(CSV!$A:$A,$A96,CSV!$F:$F,"&gt;0.5")/$B96</f>
        <v>1</v>
      </c>
      <c r="G96" s="8">
        <f>COUNTIFS(CSV!$B:$B,$A96,CSV!$F:$F,"&gt;0.5")/$C96</f>
        <v>1</v>
      </c>
      <c r="H96" s="11">
        <f>(COUNTIFS(CSV!$A:$A,$A96,CSV!$F:$F,"&gt;1.5") + COUNTIFS(CSV!$B:$B,$A96,CSV!$F:$F,"&gt;1.5"))/$D96</f>
        <v>0.8928571428571429</v>
      </c>
      <c r="I96" s="8">
        <f>COUNTIFS(CSV!$A:$A,$A96,CSV!$F:$F,"&gt;1.5")/$B96</f>
        <v>0.8571428571428571</v>
      </c>
      <c r="J96" s="8">
        <f>COUNTIFS(CSV!$B:$B,$A96,CSV!$F:$F,"&gt;1.5")/$C96</f>
        <v>0.9285714285714286</v>
      </c>
      <c r="K96" s="11">
        <f>(COUNTIFS(CSV!$A:$A,$A96,CSV!$F:$F,"&gt;2.5") + COUNTIFS(CSV!$B:$B,$A96,CSV!$F:$F,"&gt;2.5"))/$D96</f>
        <v>0.6071428571428571</v>
      </c>
      <c r="L96" s="8">
        <f>COUNTIFS(CSV!$A:$A,$A96,CSV!$F:$F,"&gt;2.5")/$B96</f>
        <v>0.6428571428571429</v>
      </c>
      <c r="M96" s="8">
        <f>COUNTIFS(CSV!$B:$B,$A96,CSV!$F:$F,"&gt;2.5")/$C96</f>
        <v>0.5714285714285714</v>
      </c>
      <c r="N96" s="11">
        <f>(COUNTIFS(CSV!$A:$A,$A96,CSV!$F:$F,"&gt;3.5") + COUNTIFS(CSV!$B:$B,$A96,CSV!$F:$F,"&gt;3.5"))/$D96</f>
        <v>0.39285714285714285</v>
      </c>
      <c r="O96" s="8">
        <f>COUNTIFS(CSV!$A:$A,$A96,CSV!$F:$F,"&gt;3.5")/$B96</f>
        <v>0.5</v>
      </c>
      <c r="P96" s="8">
        <f>COUNTIFS(CSV!$B:$B,$A96,CSV!$F:$F,"&gt;3.5")/$C96</f>
        <v>0.2857142857142857</v>
      </c>
      <c r="Q96" s="11">
        <f>(COUNTIFS(CSV!$A:$A,$A96,CSV!$D:$D,"&gt;0.5")  + COUNTIFS(CSV!$B:$B,$A96,CSV!$E:$E,"&gt;0.5"))/$D96</f>
        <v>0.7142857142857143</v>
      </c>
      <c r="R96" s="8">
        <f>COUNTIFS(CSV!$A:$A,$A96,CSV!$D:$D,"&gt;0.5")/$B96</f>
        <v>0.7142857142857143</v>
      </c>
      <c r="S96" s="8">
        <f>COUNTIFS(CSV!$B:$B,$A96,CSV!$E:$E,"&gt;0.5")/$C96</f>
        <v>0.7142857142857143</v>
      </c>
      <c r="T96" s="11">
        <f>(COUNTIFS(CSV!$A:$A,$A96,CSV!$D:$D,"&gt;1.5")  + COUNTIFS(CSV!$B:$B,$A96,CSV!$E:$E,"&gt;1.5"))/$D96</f>
        <v>0.4642857142857143</v>
      </c>
      <c r="U96" s="8">
        <f>COUNTIFS(CSV!$A:$A,$A96,CSV!$D:$D,"&gt;1.5")/$B96</f>
        <v>0.42857142857142855</v>
      </c>
      <c r="V96" s="8">
        <f>COUNTIFS(CSV!$B:$B,$A96,CSV!$E:$E,"&gt;1.5")/$C96</f>
        <v>0.5</v>
      </c>
      <c r="W96" s="11">
        <f>(COUNTIFS(CSV!$A:$A,$A96,CSV!$E:E,"&gt;0.5") +COUNTIFS(CSV!$B:$B,$A96,CSV!$D:$D,"&gt;0.5"))/$D96</f>
        <v>0.7857142857142857</v>
      </c>
      <c r="X96" s="8">
        <f>COUNTIFS(CSV!$A:$A,$A96,CSV!$E:$E,"&gt;0.5")/$B96</f>
        <v>0.7857142857142857</v>
      </c>
      <c r="Y96" s="8">
        <f>COUNTIFS(CSV!$B:$B,$A96,CSV!$D:$D,"&gt;0.5")/$C96</f>
        <v>0.7857142857142857</v>
      </c>
      <c r="Z96" s="11">
        <f>(COUNTIFS(CSV!$A:$A,$A96,CSV!$E:$E,"&gt;1.5")  + COUNTIFS(CSV!$B:$B,$A96,CSV!$D:$D,"&gt;1.5"))/$D96</f>
        <v>0.5714285714285714</v>
      </c>
      <c r="AA96" s="8">
        <f>COUNTIFS(CSV!$A:$A,$A96,CSV!$E:$E,"&gt;1.5")/$B96</f>
        <v>0.5</v>
      </c>
      <c r="AB96" s="8">
        <f>COUNTIFS(CSV!$B:$B,$A96,CSV!$D:$D,"&gt;1.5")/$C96</f>
        <v>0.6428571428571429</v>
      </c>
      <c r="AC96" s="11">
        <f>(COUNTIFS(CSV!$A:A,$A96,CSV!$G:$G,"y") + COUNTIFS(CSV!$B:B,$A96,CSV!$G:$G,"y"))/$D96</f>
        <v>0.5</v>
      </c>
      <c r="AD96" s="8">
        <f>COUNTIFS(CSV!$A:A,$A96,CSV!$G:$G,"y")/$B96</f>
        <v>0.5</v>
      </c>
      <c r="AE96" s="16">
        <f>COUNTIFS(CSV!$B:B,$A96,CSV!$G:$G,"y")/$C96</f>
        <v>0.5</v>
      </c>
    </row>
    <row r="97" spans="1:31" x14ac:dyDescent="0.3">
      <c r="A97" t="s">
        <v>196</v>
      </c>
      <c r="B97" s="9">
        <f>COUNTIF(CSV!A:A,A97)</f>
        <v>14</v>
      </c>
      <c r="C97" s="4">
        <f>COUNTIF(CSV!B:B,A97)</f>
        <v>14</v>
      </c>
      <c r="D97" s="4">
        <f t="shared" si="3"/>
        <v>28</v>
      </c>
      <c r="E97" s="11">
        <f>(COUNTIFS(CSV!$A:$A,$A97,CSV!$F:$F,"&gt;0.5") + COUNTIFS(CSV!$B:$B,$A97,CSV!$F:$F,"&gt;0.5"))/$D97</f>
        <v>0.8928571428571429</v>
      </c>
      <c r="F97" s="8">
        <f>COUNTIFS(CSV!$A:$A,$A97,CSV!$F:$F,"&gt;0.5")/$B97</f>
        <v>0.9285714285714286</v>
      </c>
      <c r="G97" s="8">
        <f>COUNTIFS(CSV!$B:$B,$A97,CSV!$F:$F,"&gt;0.5")/$C97</f>
        <v>0.8571428571428571</v>
      </c>
      <c r="H97" s="11">
        <f>(COUNTIFS(CSV!$A:$A,$A97,CSV!$F:$F,"&gt;1.5") + COUNTIFS(CSV!$B:$B,$A97,CSV!$F:$F,"&gt;1.5"))/$D97</f>
        <v>0.8214285714285714</v>
      </c>
      <c r="I97" s="8">
        <f>COUNTIFS(CSV!$A:$A,$A97,CSV!$F:$F,"&gt;1.5")/$B97</f>
        <v>0.8571428571428571</v>
      </c>
      <c r="J97" s="8">
        <f>COUNTIFS(CSV!$B:$B,$A97,CSV!$F:$F,"&gt;1.5")/$C97</f>
        <v>0.7857142857142857</v>
      </c>
      <c r="K97" s="11">
        <f>(COUNTIFS(CSV!$A:$A,$A97,CSV!$F:$F,"&gt;2.5") + COUNTIFS(CSV!$B:$B,$A97,CSV!$F:$F,"&gt;2.5"))/$D97</f>
        <v>0.5</v>
      </c>
      <c r="L97" s="8">
        <f>COUNTIFS(CSV!$A:$A,$A97,CSV!$F:$F,"&gt;2.5")/$B97</f>
        <v>0.5</v>
      </c>
      <c r="M97" s="8">
        <f>COUNTIFS(CSV!$B:$B,$A97,CSV!$F:$F,"&gt;2.5")/$C97</f>
        <v>0.5</v>
      </c>
      <c r="N97" s="11">
        <f>(COUNTIFS(CSV!$A:$A,$A97,CSV!$F:$F,"&gt;3.5") + COUNTIFS(CSV!$B:$B,$A97,CSV!$F:$F,"&gt;3.5"))/$D97</f>
        <v>0.39285714285714285</v>
      </c>
      <c r="O97" s="8">
        <f>COUNTIFS(CSV!$A:$A,$A97,CSV!$F:$F,"&gt;3.5")/$B97</f>
        <v>0.5</v>
      </c>
      <c r="P97" s="8">
        <f>COUNTIFS(CSV!$B:$B,$A97,CSV!$F:$F,"&gt;3.5")/$C97</f>
        <v>0.2857142857142857</v>
      </c>
      <c r="Q97" s="11">
        <f>(COUNTIFS(CSV!$A:$A,$A97,CSV!$D:$D,"&gt;0.5")  + COUNTIFS(CSV!$B:$B,$A97,CSV!$E:$E,"&gt;0.5"))/$D97</f>
        <v>0.8571428571428571</v>
      </c>
      <c r="R97" s="8">
        <f>COUNTIFS(CSV!$A:$A,$A97,CSV!$D:$D,"&gt;0.5")/$B97</f>
        <v>0.9285714285714286</v>
      </c>
      <c r="S97" s="8">
        <f>COUNTIFS(CSV!$B:$B,$A97,CSV!$E:$E,"&gt;0.5")/$C97</f>
        <v>0.7857142857142857</v>
      </c>
      <c r="T97" s="11">
        <f>(COUNTIFS(CSV!$A:$A,$A97,CSV!$D:$D,"&gt;1.5")  + COUNTIFS(CSV!$B:$B,$A97,CSV!$E:$E,"&gt;1.5"))/$D97</f>
        <v>0.6428571428571429</v>
      </c>
      <c r="U97" s="8">
        <f>COUNTIFS(CSV!$A:$A,$A97,CSV!$D:$D,"&gt;1.5")/$B97</f>
        <v>0.7857142857142857</v>
      </c>
      <c r="V97" s="8">
        <f>COUNTIFS(CSV!$B:$B,$A97,CSV!$E:$E,"&gt;1.5")/$C97</f>
        <v>0.5</v>
      </c>
      <c r="W97" s="11">
        <f>(COUNTIFS(CSV!$A:$A,$A97,CSV!$E:E,"&gt;0.5") +COUNTIFS(CSV!$B:$B,$A97,CSV!$D:$D,"&gt;0.5"))/$D97</f>
        <v>0.5714285714285714</v>
      </c>
      <c r="X97" s="8">
        <f>COUNTIFS(CSV!$A:$A,$A97,CSV!$E:$E,"&gt;0.5")/$B97</f>
        <v>0.42857142857142855</v>
      </c>
      <c r="Y97" s="8">
        <f>COUNTIFS(CSV!$B:$B,$A97,CSV!$D:$D,"&gt;0.5")/$C97</f>
        <v>0.7142857142857143</v>
      </c>
      <c r="Z97" s="11">
        <f>(COUNTIFS(CSV!$A:$A,$A97,CSV!$E:$E,"&gt;1.5")  + COUNTIFS(CSV!$B:$B,$A97,CSV!$D:$D,"&gt;1.5"))/$D97</f>
        <v>0.25</v>
      </c>
      <c r="AA97" s="8">
        <f>COUNTIFS(CSV!$A:$A,$A97,CSV!$E:$E,"&gt;1.5")/$B97</f>
        <v>0.21428571428571427</v>
      </c>
      <c r="AB97" s="8">
        <f>COUNTIFS(CSV!$B:$B,$A97,CSV!$D:$D,"&gt;1.5")/$C97</f>
        <v>0.2857142857142857</v>
      </c>
      <c r="AC97" s="11">
        <f>(COUNTIFS(CSV!$A:A,$A97,CSV!$G:$G,"y") + COUNTIFS(CSV!$B:B,$A97,CSV!$G:$G,"y"))/$D97</f>
        <v>0.5357142857142857</v>
      </c>
      <c r="AD97" s="8">
        <f>COUNTIFS(CSV!$A:A,$A97,CSV!$G:$G,"y")/$B97</f>
        <v>0.42857142857142855</v>
      </c>
      <c r="AE97" s="16">
        <f>COUNTIFS(CSV!$B:B,$A97,CSV!$G:$G,"y")/$C97</f>
        <v>0.6428571428571429</v>
      </c>
    </row>
    <row r="98" spans="1:31" x14ac:dyDescent="0.3">
      <c r="A98" t="s">
        <v>214</v>
      </c>
      <c r="B98" s="9">
        <f>COUNTIF(CSV!A:A,A98)</f>
        <v>14</v>
      </c>
      <c r="C98" s="4">
        <f>COUNTIF(CSV!B:B,A98)</f>
        <v>14</v>
      </c>
      <c r="D98" s="4">
        <f t="shared" si="3"/>
        <v>28</v>
      </c>
      <c r="E98" s="11">
        <f>(COUNTIFS(CSV!$A:$A,$A98,CSV!$F:$F,"&gt;0.5") + COUNTIFS(CSV!$B:$B,$A98,CSV!$F:$F,"&gt;0.5"))/$D98</f>
        <v>0.8928571428571429</v>
      </c>
      <c r="F98" s="8">
        <f>COUNTIFS(CSV!$A:$A,$A98,CSV!$F:$F,"&gt;0.5")/$B98</f>
        <v>1</v>
      </c>
      <c r="G98" s="8">
        <f>COUNTIFS(CSV!$B:$B,$A98,CSV!$F:$F,"&gt;0.5")/$C98</f>
        <v>0.7857142857142857</v>
      </c>
      <c r="H98" s="11">
        <f>(COUNTIFS(CSV!$A:$A,$A98,CSV!$F:$F,"&gt;1.5") + COUNTIFS(CSV!$B:$B,$A98,CSV!$F:$F,"&gt;1.5"))/$D98</f>
        <v>0.8214285714285714</v>
      </c>
      <c r="I98" s="8">
        <f>COUNTIFS(CSV!$A:$A,$A98,CSV!$F:$F,"&gt;1.5")/$B98</f>
        <v>0.8571428571428571</v>
      </c>
      <c r="J98" s="8">
        <f>COUNTIFS(CSV!$B:$B,$A98,CSV!$F:$F,"&gt;1.5")/$C98</f>
        <v>0.7857142857142857</v>
      </c>
      <c r="K98" s="11">
        <f>(COUNTIFS(CSV!$A:$A,$A98,CSV!$F:$F,"&gt;2.5") + COUNTIFS(CSV!$B:$B,$A98,CSV!$F:$F,"&gt;2.5"))/$D98</f>
        <v>0.5714285714285714</v>
      </c>
      <c r="L98" s="8">
        <f>COUNTIFS(CSV!$A:$A,$A98,CSV!$F:$F,"&gt;2.5")/$B98</f>
        <v>0.5714285714285714</v>
      </c>
      <c r="M98" s="8">
        <f>COUNTIFS(CSV!$B:$B,$A98,CSV!$F:$F,"&gt;2.5")/$C98</f>
        <v>0.5714285714285714</v>
      </c>
      <c r="N98" s="11">
        <f>(COUNTIFS(CSV!$A:$A,$A98,CSV!$F:$F,"&gt;3.5") + COUNTIFS(CSV!$B:$B,$A98,CSV!$F:$F,"&gt;3.5"))/$D98</f>
        <v>0.32142857142857145</v>
      </c>
      <c r="O98" s="8">
        <f>COUNTIFS(CSV!$A:$A,$A98,CSV!$F:$F,"&gt;3.5")/$B98</f>
        <v>0.21428571428571427</v>
      </c>
      <c r="P98" s="8">
        <f>COUNTIFS(CSV!$B:$B,$A98,CSV!$F:$F,"&gt;3.5")/$C98</f>
        <v>0.42857142857142855</v>
      </c>
      <c r="Q98" s="11">
        <f>(COUNTIFS(CSV!$A:$A,$A98,CSV!$D:$D,"&gt;0.5")  + COUNTIFS(CSV!$B:$B,$A98,CSV!$E:$E,"&gt;0.5"))/$D98</f>
        <v>0.6785714285714286</v>
      </c>
      <c r="R98" s="8">
        <f>COUNTIFS(CSV!$A:$A,$A98,CSV!$D:$D,"&gt;0.5")/$B98</f>
        <v>0.7857142857142857</v>
      </c>
      <c r="S98" s="8">
        <f>COUNTIFS(CSV!$B:$B,$A98,CSV!$E:$E,"&gt;0.5")/$C98</f>
        <v>0.5714285714285714</v>
      </c>
      <c r="T98" s="11">
        <f>(COUNTIFS(CSV!$A:$A,$A98,CSV!$D:$D,"&gt;1.5")  + COUNTIFS(CSV!$B:$B,$A98,CSV!$E:$E,"&gt;1.5"))/$D98</f>
        <v>0.39285714285714285</v>
      </c>
      <c r="U98" s="8">
        <f>COUNTIFS(CSV!$A:$A,$A98,CSV!$D:$D,"&gt;1.5")/$B98</f>
        <v>0.5</v>
      </c>
      <c r="V98" s="8">
        <f>COUNTIFS(CSV!$B:$B,$A98,CSV!$E:$E,"&gt;1.5")/$C98</f>
        <v>0.2857142857142857</v>
      </c>
      <c r="W98" s="11">
        <f>(COUNTIFS(CSV!$A:$A,$A98,CSV!$E:E,"&gt;0.5") +COUNTIFS(CSV!$B:$B,$A98,CSV!$D:$D,"&gt;0.5"))/$D98</f>
        <v>0.75</v>
      </c>
      <c r="X98" s="8">
        <f>COUNTIFS(CSV!$A:$A,$A98,CSV!$E:$E,"&gt;0.5")/$B98</f>
        <v>0.7142857142857143</v>
      </c>
      <c r="Y98" s="8">
        <f>COUNTIFS(CSV!$B:$B,$A98,CSV!$D:$D,"&gt;0.5")/$C98</f>
        <v>0.7857142857142857</v>
      </c>
      <c r="Z98" s="11">
        <f>(COUNTIFS(CSV!$A:$A,$A98,CSV!$E:$E,"&gt;1.5")  + COUNTIFS(CSV!$B:$B,$A98,CSV!$D:$D,"&gt;1.5"))/$D98</f>
        <v>0.5714285714285714</v>
      </c>
      <c r="AA98" s="8">
        <f>COUNTIFS(CSV!$A:$A,$A98,CSV!$E:$E,"&gt;1.5")/$B98</f>
        <v>0.5</v>
      </c>
      <c r="AB98" s="8">
        <f>COUNTIFS(CSV!$B:$B,$A98,CSV!$D:$D,"&gt;1.5")/$C98</f>
        <v>0.6428571428571429</v>
      </c>
      <c r="AC98" s="11">
        <f>(COUNTIFS(CSV!$A:A,$A98,CSV!$G:$G,"y") + COUNTIFS(CSV!$B:B,$A98,CSV!$G:$G,"y"))/$D98</f>
        <v>0.5357142857142857</v>
      </c>
      <c r="AD98" s="8">
        <f>COUNTIFS(CSV!$A:A,$A98,CSV!$G:$G,"y")/$B98</f>
        <v>0.5</v>
      </c>
      <c r="AE98" s="16">
        <f>COUNTIFS(CSV!$B:B,$A98,CSV!$G:$G,"y")/$C98</f>
        <v>0.5714285714285714</v>
      </c>
    </row>
    <row r="99" spans="1:31" x14ac:dyDescent="0.3">
      <c r="A99" t="s">
        <v>199</v>
      </c>
      <c r="B99" s="9">
        <f>COUNTIF(CSV!A:A,A99)</f>
        <v>14</v>
      </c>
      <c r="C99" s="4">
        <f>COUNTIF(CSV!B:B,A99)</f>
        <v>14</v>
      </c>
      <c r="D99" s="4">
        <f t="shared" si="3"/>
        <v>28</v>
      </c>
      <c r="E99" s="11">
        <f>(COUNTIFS(CSV!$A:$A,$A99,CSV!$F:$F,"&gt;0.5") + COUNTIFS(CSV!$B:$B,$A99,CSV!$F:$F,"&gt;0.5"))/$D99</f>
        <v>1</v>
      </c>
      <c r="F99" s="8">
        <f>COUNTIFS(CSV!$A:$A,$A99,CSV!$F:$F,"&gt;0.5")/$B99</f>
        <v>1</v>
      </c>
      <c r="G99" s="8">
        <f>COUNTIFS(CSV!$B:$B,$A99,CSV!$F:$F,"&gt;0.5")/$C99</f>
        <v>1</v>
      </c>
      <c r="H99" s="11">
        <f>(COUNTIFS(CSV!$A:$A,$A99,CSV!$F:$F,"&gt;1.5") + COUNTIFS(CSV!$B:$B,$A99,CSV!$F:$F,"&gt;1.5"))/$D99</f>
        <v>0.8214285714285714</v>
      </c>
      <c r="I99" s="8">
        <f>COUNTIFS(CSV!$A:$A,$A99,CSV!$F:$F,"&gt;1.5")/$B99</f>
        <v>0.7857142857142857</v>
      </c>
      <c r="J99" s="8">
        <f>COUNTIFS(CSV!$B:$B,$A99,CSV!$F:$F,"&gt;1.5")/$C99</f>
        <v>0.8571428571428571</v>
      </c>
      <c r="K99" s="11">
        <f>(COUNTIFS(CSV!$A:$A,$A99,CSV!$F:$F,"&gt;2.5") + COUNTIFS(CSV!$B:$B,$A99,CSV!$F:$F,"&gt;2.5"))/$D99</f>
        <v>0.5714285714285714</v>
      </c>
      <c r="L99" s="8">
        <f>COUNTIFS(CSV!$A:$A,$A99,CSV!$F:$F,"&gt;2.5")/$B99</f>
        <v>0.5</v>
      </c>
      <c r="M99" s="8">
        <f>COUNTIFS(CSV!$B:$B,$A99,CSV!$F:$F,"&gt;2.5")/$C99</f>
        <v>0.6428571428571429</v>
      </c>
      <c r="N99" s="11">
        <f>(COUNTIFS(CSV!$A:$A,$A99,CSV!$F:$F,"&gt;3.5") + COUNTIFS(CSV!$B:$B,$A99,CSV!$F:$F,"&gt;3.5"))/$D99</f>
        <v>0.42857142857142855</v>
      </c>
      <c r="O99" s="8">
        <f>COUNTIFS(CSV!$A:$A,$A99,CSV!$F:$F,"&gt;3.5")/$B99</f>
        <v>0.2857142857142857</v>
      </c>
      <c r="P99" s="8">
        <f>COUNTIFS(CSV!$B:$B,$A99,CSV!$F:$F,"&gt;3.5")/$C99</f>
        <v>0.5714285714285714</v>
      </c>
      <c r="Q99" s="11">
        <f>(COUNTIFS(CSV!$A:$A,$A99,CSV!$D:$D,"&gt;0.5")  + COUNTIFS(CSV!$B:$B,$A99,CSV!$E:$E,"&gt;0.5"))/$D99</f>
        <v>0.7857142857142857</v>
      </c>
      <c r="R99" s="8">
        <f>COUNTIFS(CSV!$A:$A,$A99,CSV!$D:$D,"&gt;0.5")/$B99</f>
        <v>0.7857142857142857</v>
      </c>
      <c r="S99" s="8">
        <f>COUNTIFS(CSV!$B:$B,$A99,CSV!$E:$E,"&gt;0.5")/$C99</f>
        <v>0.7857142857142857</v>
      </c>
      <c r="T99" s="11">
        <f>(COUNTIFS(CSV!$A:$A,$A99,CSV!$D:$D,"&gt;1.5")  + COUNTIFS(CSV!$B:$B,$A99,CSV!$E:$E,"&gt;1.5"))/$D99</f>
        <v>0.5</v>
      </c>
      <c r="U99" s="8">
        <f>COUNTIFS(CSV!$A:$A,$A99,CSV!$D:$D,"&gt;1.5")/$B99</f>
        <v>0.35714285714285715</v>
      </c>
      <c r="V99" s="8">
        <f>COUNTIFS(CSV!$B:$B,$A99,CSV!$E:$E,"&gt;1.5")/$C99</f>
        <v>0.6428571428571429</v>
      </c>
      <c r="W99" s="11">
        <f>(COUNTIFS(CSV!$A:$A,$A99,CSV!$E:E,"&gt;0.5") +COUNTIFS(CSV!$B:$B,$A99,CSV!$D:$D,"&gt;0.5"))/$D99</f>
        <v>0.8214285714285714</v>
      </c>
      <c r="X99" s="8">
        <f>COUNTIFS(CSV!$A:$A,$A99,CSV!$E:$E,"&gt;0.5")/$B99</f>
        <v>0.8571428571428571</v>
      </c>
      <c r="Y99" s="8">
        <f>COUNTIFS(CSV!$B:$B,$A99,CSV!$D:$D,"&gt;0.5")/$C99</f>
        <v>0.7857142857142857</v>
      </c>
      <c r="Z99" s="11">
        <f>(COUNTIFS(CSV!$A:$A,$A99,CSV!$E:$E,"&gt;1.5")  + COUNTIFS(CSV!$B:$B,$A99,CSV!$D:$D,"&gt;1.5"))/$D99</f>
        <v>0.39285714285714285</v>
      </c>
      <c r="AA99" s="8">
        <f>COUNTIFS(CSV!$A:$A,$A99,CSV!$E:$E,"&gt;1.5")/$B99</f>
        <v>0.35714285714285715</v>
      </c>
      <c r="AB99" s="8">
        <f>COUNTIFS(CSV!$B:$B,$A99,CSV!$D:$D,"&gt;1.5")/$C99</f>
        <v>0.42857142857142855</v>
      </c>
      <c r="AC99" s="11">
        <f>(COUNTIFS(CSV!$A:A,$A99,CSV!$G:$G,"y") + COUNTIFS(CSV!$B:B,$A99,CSV!$G:$G,"y"))/$D99</f>
        <v>0.6071428571428571</v>
      </c>
      <c r="AD99" s="8">
        <f>COUNTIFS(CSV!$A:A,$A99,CSV!$G:$G,"y")/$B99</f>
        <v>0.6428571428571429</v>
      </c>
      <c r="AE99" s="16">
        <f>COUNTIFS(CSV!$B:B,$A99,CSV!$G:$G,"y")/$C99</f>
        <v>0.5714285714285714</v>
      </c>
    </row>
    <row r="100" spans="1:31" x14ac:dyDescent="0.3">
      <c r="A100" t="s">
        <v>218</v>
      </c>
      <c r="B100" s="9">
        <f>COUNTIF(CSV!A:A,A100)</f>
        <v>14</v>
      </c>
      <c r="C100" s="4">
        <f>COUNTIF(CSV!B:B,A100)</f>
        <v>14</v>
      </c>
      <c r="D100" s="4">
        <f t="shared" si="3"/>
        <v>28</v>
      </c>
      <c r="E100" s="11">
        <f>(COUNTIFS(CSV!$A:$A,$A100,CSV!$F:$F,"&gt;0.5") + COUNTIFS(CSV!$B:$B,$A100,CSV!$F:$F,"&gt;0.5"))/$D100</f>
        <v>0.9642857142857143</v>
      </c>
      <c r="F100" s="8">
        <f>COUNTIFS(CSV!$A:$A,$A100,CSV!$F:$F,"&gt;0.5")/$B100</f>
        <v>1</v>
      </c>
      <c r="G100" s="8">
        <f>COUNTIFS(CSV!$B:$B,$A100,CSV!$F:$F,"&gt;0.5")/$C100</f>
        <v>0.9285714285714286</v>
      </c>
      <c r="H100" s="11">
        <f>(COUNTIFS(CSV!$A:$A,$A100,CSV!$F:$F,"&gt;1.5") + COUNTIFS(CSV!$B:$B,$A100,CSV!$F:$F,"&gt;1.5"))/$D100</f>
        <v>0.8571428571428571</v>
      </c>
      <c r="I100" s="8">
        <f>COUNTIFS(CSV!$A:$A,$A100,CSV!$F:$F,"&gt;1.5")/$B100</f>
        <v>0.8571428571428571</v>
      </c>
      <c r="J100" s="8">
        <f>COUNTIFS(CSV!$B:$B,$A100,CSV!$F:$F,"&gt;1.5")/$C100</f>
        <v>0.8571428571428571</v>
      </c>
      <c r="K100" s="11">
        <f>(COUNTIFS(CSV!$A:$A,$A100,CSV!$F:$F,"&gt;2.5") + COUNTIFS(CSV!$B:$B,$A100,CSV!$F:$F,"&gt;2.5"))/$D100</f>
        <v>0.6071428571428571</v>
      </c>
      <c r="L100" s="8">
        <f>COUNTIFS(CSV!$A:$A,$A100,CSV!$F:$F,"&gt;2.5")/$B100</f>
        <v>0.6428571428571429</v>
      </c>
      <c r="M100" s="8">
        <f>COUNTIFS(CSV!$B:$B,$A100,CSV!$F:$F,"&gt;2.5")/$C100</f>
        <v>0.5714285714285714</v>
      </c>
      <c r="N100" s="11">
        <f>(COUNTIFS(CSV!$A:$A,$A100,CSV!$F:$F,"&gt;3.5") + COUNTIFS(CSV!$B:$B,$A100,CSV!$F:$F,"&gt;3.5"))/$D100</f>
        <v>0.2857142857142857</v>
      </c>
      <c r="O100" s="8">
        <f>COUNTIFS(CSV!$A:$A,$A100,CSV!$F:$F,"&gt;3.5")/$B100</f>
        <v>0.35714285714285715</v>
      </c>
      <c r="P100" s="8">
        <f>COUNTIFS(CSV!$B:$B,$A100,CSV!$F:$F,"&gt;3.5")/$C100</f>
        <v>0.21428571428571427</v>
      </c>
      <c r="Q100" s="11">
        <f>(COUNTIFS(CSV!$A:$A,$A100,CSV!$D:$D,"&gt;0.5")  + COUNTIFS(CSV!$B:$B,$A100,CSV!$E:$E,"&gt;0.5"))/$D100</f>
        <v>0.7142857142857143</v>
      </c>
      <c r="R100" s="8">
        <f>COUNTIFS(CSV!$A:$A,$A100,CSV!$D:$D,"&gt;0.5")/$B100</f>
        <v>0.7857142857142857</v>
      </c>
      <c r="S100" s="8">
        <f>COUNTIFS(CSV!$B:$B,$A100,CSV!$E:$E,"&gt;0.5")/$C100</f>
        <v>0.6428571428571429</v>
      </c>
      <c r="T100" s="11">
        <f>(COUNTIFS(CSV!$A:$A,$A100,CSV!$D:$D,"&gt;1.5")  + COUNTIFS(CSV!$B:$B,$A100,CSV!$E:$E,"&gt;1.5"))/$D100</f>
        <v>0.35714285714285715</v>
      </c>
      <c r="U100" s="8">
        <f>COUNTIFS(CSV!$A:$A,$A100,CSV!$D:$D,"&gt;1.5")/$B100</f>
        <v>0.5</v>
      </c>
      <c r="V100" s="8">
        <f>COUNTIFS(CSV!$B:$B,$A100,CSV!$E:$E,"&gt;1.5")/$C100</f>
        <v>0.21428571428571427</v>
      </c>
      <c r="W100" s="11">
        <f>(COUNTIFS(CSV!$A:$A,$A100,CSV!$E:E,"&gt;0.5") +COUNTIFS(CSV!$B:$B,$A100,CSV!$D:$D,"&gt;0.5"))/$D100</f>
        <v>0.8928571428571429</v>
      </c>
      <c r="X100" s="8">
        <f>COUNTIFS(CSV!$A:$A,$A100,CSV!$E:$E,"&gt;0.5")/$B100</f>
        <v>0.8571428571428571</v>
      </c>
      <c r="Y100" s="8">
        <f>COUNTIFS(CSV!$B:$B,$A100,CSV!$D:$D,"&gt;0.5")/$C100</f>
        <v>0.9285714285714286</v>
      </c>
      <c r="Z100" s="11">
        <f>(COUNTIFS(CSV!$A:$A,$A100,CSV!$E:$E,"&gt;1.5")  + COUNTIFS(CSV!$B:$B,$A100,CSV!$D:$D,"&gt;1.5"))/$D100</f>
        <v>0.5</v>
      </c>
      <c r="AA100" s="8">
        <f>COUNTIFS(CSV!$A:$A,$A100,CSV!$E:$E,"&gt;1.5")/$B100</f>
        <v>0.42857142857142855</v>
      </c>
      <c r="AB100" s="8">
        <f>COUNTIFS(CSV!$B:$B,$A100,CSV!$D:$D,"&gt;1.5")/$C100</f>
        <v>0.5714285714285714</v>
      </c>
      <c r="AC100" s="11">
        <f>(COUNTIFS(CSV!$A:A,$A100,CSV!$G:$G,"y") + COUNTIFS(CSV!$B:B,$A100,CSV!$G:$G,"y"))/$D100</f>
        <v>0.6428571428571429</v>
      </c>
      <c r="AD100" s="8">
        <f>COUNTIFS(CSV!$A:A,$A100,CSV!$G:$G,"y")/$B100</f>
        <v>0.6428571428571429</v>
      </c>
      <c r="AE100" s="16">
        <f>COUNTIFS(CSV!$B:B,$A100,CSV!$G:$G,"y")/$C100</f>
        <v>0.6428571428571429</v>
      </c>
    </row>
    <row r="101" spans="1:31" x14ac:dyDescent="0.3">
      <c r="A101" t="s">
        <v>195</v>
      </c>
      <c r="B101" s="9">
        <f>COUNTIF(CSV!A:A,A101)</f>
        <v>14</v>
      </c>
      <c r="C101" s="4">
        <f>COUNTIF(CSV!B:B,A101)</f>
        <v>14</v>
      </c>
      <c r="D101" s="4">
        <f t="shared" si="3"/>
        <v>28</v>
      </c>
      <c r="E101" s="11">
        <f>(COUNTIFS(CSV!$A:$A,$A101,CSV!$F:$F,"&gt;0.5") + COUNTIFS(CSV!$B:$B,$A101,CSV!$F:$F,"&gt;0.5"))/$D101</f>
        <v>0.9642857142857143</v>
      </c>
      <c r="F101" s="8">
        <f>COUNTIFS(CSV!$A:$A,$A101,CSV!$F:$F,"&gt;0.5")/$B101</f>
        <v>1</v>
      </c>
      <c r="G101" s="8">
        <f>COUNTIFS(CSV!$B:$B,$A101,CSV!$F:$F,"&gt;0.5")/$C101</f>
        <v>0.9285714285714286</v>
      </c>
      <c r="H101" s="11">
        <f>(COUNTIFS(CSV!$A:$A,$A101,CSV!$F:$F,"&gt;1.5") + COUNTIFS(CSV!$B:$B,$A101,CSV!$F:$F,"&gt;1.5"))/$D101</f>
        <v>0.7857142857142857</v>
      </c>
      <c r="I101" s="8">
        <f>COUNTIFS(CSV!$A:$A,$A101,CSV!$F:$F,"&gt;1.5")/$B101</f>
        <v>0.7857142857142857</v>
      </c>
      <c r="J101" s="8">
        <f>COUNTIFS(CSV!$B:$B,$A101,CSV!$F:$F,"&gt;1.5")/$C101</f>
        <v>0.7857142857142857</v>
      </c>
      <c r="K101" s="11">
        <f>(COUNTIFS(CSV!$A:$A,$A101,CSV!$F:$F,"&gt;2.5") + COUNTIFS(CSV!$B:$B,$A101,CSV!$F:$F,"&gt;2.5"))/$D101</f>
        <v>0.5357142857142857</v>
      </c>
      <c r="L101" s="8">
        <f>COUNTIFS(CSV!$A:$A,$A101,CSV!$F:$F,"&gt;2.5")/$B101</f>
        <v>0.5</v>
      </c>
      <c r="M101" s="8">
        <f>COUNTIFS(CSV!$B:$B,$A101,CSV!$F:$F,"&gt;2.5")/$C101</f>
        <v>0.5714285714285714</v>
      </c>
      <c r="N101" s="11">
        <f>(COUNTIFS(CSV!$A:$A,$A101,CSV!$F:$F,"&gt;3.5") + COUNTIFS(CSV!$B:$B,$A101,CSV!$F:$F,"&gt;3.5"))/$D101</f>
        <v>0.21428571428571427</v>
      </c>
      <c r="O101" s="8">
        <f>COUNTIFS(CSV!$A:$A,$A101,CSV!$F:$F,"&gt;3.5")/$B101</f>
        <v>0.2857142857142857</v>
      </c>
      <c r="P101" s="8">
        <f>COUNTIFS(CSV!$B:$B,$A101,CSV!$F:$F,"&gt;3.5")/$C101</f>
        <v>0.14285714285714285</v>
      </c>
      <c r="Q101" s="11">
        <f>(COUNTIFS(CSV!$A:$A,$A101,CSV!$D:$D,"&gt;0.5")  + COUNTIFS(CSV!$B:$B,$A101,CSV!$E:$E,"&gt;0.5"))/$D101</f>
        <v>0.8571428571428571</v>
      </c>
      <c r="R101" s="8">
        <f>COUNTIFS(CSV!$A:$A,$A101,CSV!$D:$D,"&gt;0.5")/$B101</f>
        <v>0.8571428571428571</v>
      </c>
      <c r="S101" s="8">
        <f>COUNTIFS(CSV!$B:$B,$A101,CSV!$E:$E,"&gt;0.5")/$C101</f>
        <v>0.8571428571428571</v>
      </c>
      <c r="T101" s="11">
        <f>(COUNTIFS(CSV!$A:$A,$A101,CSV!$D:$D,"&gt;1.5")  + COUNTIFS(CSV!$B:$B,$A101,CSV!$E:$E,"&gt;1.5"))/$D101</f>
        <v>0.5357142857142857</v>
      </c>
      <c r="U101" s="8">
        <f>COUNTIFS(CSV!$A:$A,$A101,CSV!$D:$D,"&gt;1.5")/$B101</f>
        <v>0.5714285714285714</v>
      </c>
      <c r="V101" s="8">
        <f>COUNTIFS(CSV!$B:$B,$A101,CSV!$E:$E,"&gt;1.5")/$C101</f>
        <v>0.5</v>
      </c>
      <c r="W101" s="11">
        <f>(COUNTIFS(CSV!$A:$A,$A101,CSV!$E:E,"&gt;0.5") +COUNTIFS(CSV!$B:$B,$A101,CSV!$D:$D,"&gt;0.5"))/$D101</f>
        <v>0.7142857142857143</v>
      </c>
      <c r="X101" s="8">
        <f>COUNTIFS(CSV!$A:$A,$A101,CSV!$E:$E,"&gt;0.5")/$B101</f>
        <v>0.6428571428571429</v>
      </c>
      <c r="Y101" s="8">
        <f>COUNTIFS(CSV!$B:$B,$A101,CSV!$D:$D,"&gt;0.5")/$C101</f>
        <v>0.7857142857142857</v>
      </c>
      <c r="Z101" s="11">
        <f>(COUNTIFS(CSV!$A:$A,$A101,CSV!$E:$E,"&gt;1.5")  + COUNTIFS(CSV!$B:$B,$A101,CSV!$D:$D,"&gt;1.5"))/$D101</f>
        <v>0.25</v>
      </c>
      <c r="AA101" s="8">
        <f>COUNTIFS(CSV!$A:$A,$A101,CSV!$E:$E,"&gt;1.5")/$B101</f>
        <v>0.2857142857142857</v>
      </c>
      <c r="AB101" s="8">
        <f>COUNTIFS(CSV!$B:$B,$A101,CSV!$D:$D,"&gt;1.5")/$C101</f>
        <v>0.21428571428571427</v>
      </c>
      <c r="AC101" s="11">
        <f>(COUNTIFS(CSV!$A:A,$A101,CSV!$G:$G,"y") + COUNTIFS(CSV!$B:B,$A101,CSV!$G:$G,"y"))/$D101</f>
        <v>0.6071428571428571</v>
      </c>
      <c r="AD101" s="8">
        <f>COUNTIFS(CSV!$A:A,$A101,CSV!$G:$G,"y")/$B101</f>
        <v>0.5</v>
      </c>
      <c r="AE101" s="16">
        <f>COUNTIFS(CSV!$B:B,$A101,CSV!$G:$G,"y")/$C101</f>
        <v>0.7142857142857143</v>
      </c>
    </row>
    <row r="102" spans="1:31" x14ac:dyDescent="0.3">
      <c r="A102" t="s">
        <v>210</v>
      </c>
      <c r="B102" s="9">
        <f>COUNTIF(CSV!A:A,A102)</f>
        <v>15</v>
      </c>
      <c r="C102" s="4">
        <f>COUNTIF(CSV!B:B,A102)</f>
        <v>14</v>
      </c>
      <c r="D102" s="4">
        <f t="shared" si="3"/>
        <v>29</v>
      </c>
      <c r="E102" s="11">
        <f>(COUNTIFS(CSV!$A:$A,$A102,CSV!$F:$F,"&gt;0.5") + COUNTIFS(CSV!$B:$B,$A102,CSV!$F:$F,"&gt;0.5"))/$D102</f>
        <v>0.93103448275862066</v>
      </c>
      <c r="F102" s="8">
        <f>COUNTIFS(CSV!$A:$A,$A102,CSV!$F:$F,"&gt;0.5")/$B102</f>
        <v>0.8666666666666667</v>
      </c>
      <c r="G102" s="8">
        <f>COUNTIFS(CSV!$B:$B,$A102,CSV!$F:$F,"&gt;0.5")/$C102</f>
        <v>1</v>
      </c>
      <c r="H102" s="11">
        <f>(COUNTIFS(CSV!$A:$A,$A102,CSV!$F:$F,"&gt;1.5") + COUNTIFS(CSV!$B:$B,$A102,CSV!$F:$F,"&gt;1.5"))/$D102</f>
        <v>0.82758620689655171</v>
      </c>
      <c r="I102" s="8">
        <f>COUNTIFS(CSV!$A:$A,$A102,CSV!$F:$F,"&gt;1.5")/$B102</f>
        <v>0.73333333333333328</v>
      </c>
      <c r="J102" s="8">
        <f>COUNTIFS(CSV!$B:$B,$A102,CSV!$F:$F,"&gt;1.5")/$C102</f>
        <v>0.9285714285714286</v>
      </c>
      <c r="K102" s="11">
        <f>(COUNTIFS(CSV!$A:$A,$A102,CSV!$F:$F,"&gt;2.5") + COUNTIFS(CSV!$B:$B,$A102,CSV!$F:$F,"&gt;2.5"))/$D102</f>
        <v>0.72413793103448276</v>
      </c>
      <c r="L102" s="8">
        <f>COUNTIFS(CSV!$A:$A,$A102,CSV!$F:$F,"&gt;2.5")/$B102</f>
        <v>0.66666666666666663</v>
      </c>
      <c r="M102" s="8">
        <f>COUNTIFS(CSV!$B:$B,$A102,CSV!$F:$F,"&gt;2.5")/$C102</f>
        <v>0.7857142857142857</v>
      </c>
      <c r="N102" s="11">
        <f>(COUNTIFS(CSV!$A:$A,$A102,CSV!$F:$F,"&gt;3.5") + COUNTIFS(CSV!$B:$B,$A102,CSV!$F:$F,"&gt;3.5"))/$D102</f>
        <v>0.44827586206896552</v>
      </c>
      <c r="O102" s="8">
        <f>COUNTIFS(CSV!$A:$A,$A102,CSV!$F:$F,"&gt;3.5")/$B102</f>
        <v>0.4</v>
      </c>
      <c r="P102" s="8">
        <f>COUNTIFS(CSV!$B:$B,$A102,CSV!$F:$F,"&gt;3.5")/$C102</f>
        <v>0.5</v>
      </c>
      <c r="Q102" s="11">
        <f>(COUNTIFS(CSV!$A:$A,$A102,CSV!$D:$D,"&gt;0.5")  + COUNTIFS(CSV!$B:$B,$A102,CSV!$E:$E,"&gt;0.5"))/$D102</f>
        <v>0.75862068965517238</v>
      </c>
      <c r="R102" s="8">
        <f>COUNTIFS(CSV!$A:$A,$A102,CSV!$D:$D,"&gt;0.5")/$B102</f>
        <v>0.66666666666666663</v>
      </c>
      <c r="S102" s="8">
        <f>COUNTIFS(CSV!$B:$B,$A102,CSV!$E:$E,"&gt;0.5")/$C102</f>
        <v>0.8571428571428571</v>
      </c>
      <c r="T102" s="11">
        <f>(COUNTIFS(CSV!$A:$A,$A102,CSV!$D:$D,"&gt;1.5")  + COUNTIFS(CSV!$B:$B,$A102,CSV!$E:$E,"&gt;1.5"))/$D102</f>
        <v>0.37931034482758619</v>
      </c>
      <c r="U102" s="8">
        <f>COUNTIFS(CSV!$A:$A,$A102,CSV!$D:$D,"&gt;1.5")/$B102</f>
        <v>0.2</v>
      </c>
      <c r="V102" s="8">
        <f>COUNTIFS(CSV!$B:$B,$A102,CSV!$E:$E,"&gt;1.5")/$C102</f>
        <v>0.5714285714285714</v>
      </c>
      <c r="W102" s="11">
        <f>(COUNTIFS(CSV!$A:$A,$A102,CSV!$E:E,"&gt;0.5") +COUNTIFS(CSV!$B:$B,$A102,CSV!$D:$D,"&gt;0.5"))/$D102</f>
        <v>0.75862068965517238</v>
      </c>
      <c r="X102" s="8">
        <f>COUNTIFS(CSV!$A:$A,$A102,CSV!$E:$E,"&gt;0.5")/$B102</f>
        <v>0.66666666666666663</v>
      </c>
      <c r="Y102" s="8">
        <f>COUNTIFS(CSV!$B:$B,$A102,CSV!$D:$D,"&gt;0.5")/$C102</f>
        <v>0.8571428571428571</v>
      </c>
      <c r="Z102" s="11">
        <f>(COUNTIFS(CSV!$A:$A,$A102,CSV!$E:$E,"&gt;1.5")  + COUNTIFS(CSV!$B:$B,$A102,CSV!$D:$D,"&gt;1.5"))/$D102</f>
        <v>0.58620689655172409</v>
      </c>
      <c r="AA102" s="8">
        <f>COUNTIFS(CSV!$A:$A,$A102,CSV!$E:$E,"&gt;1.5")/$B102</f>
        <v>0.53333333333333333</v>
      </c>
      <c r="AB102" s="8">
        <f>COUNTIFS(CSV!$B:$B,$A102,CSV!$D:$D,"&gt;1.5")/$C102</f>
        <v>0.6428571428571429</v>
      </c>
      <c r="AC102" s="11">
        <f>(COUNTIFS(CSV!$A:A,$A102,CSV!$G:$G,"y") + COUNTIFS(CSV!$B:B,$A102,CSV!$G:$G,"y"))/$D102</f>
        <v>0.58620689655172409</v>
      </c>
      <c r="AD102" s="8">
        <f>COUNTIFS(CSV!$A:A,$A102,CSV!$G:$G,"y")/$B102</f>
        <v>0.46666666666666667</v>
      </c>
      <c r="AE102" s="16">
        <f>COUNTIFS(CSV!$B:B,$A102,CSV!$G:$G,"y")/$C102</f>
        <v>0.7142857142857143</v>
      </c>
    </row>
    <row r="103" spans="1:31" x14ac:dyDescent="0.3">
      <c r="A103" t="s">
        <v>216</v>
      </c>
      <c r="B103" s="9">
        <f>COUNTIF(CSV!A:A,A103)</f>
        <v>15</v>
      </c>
      <c r="C103" s="4">
        <f>COUNTIF(CSV!B:B,A103)</f>
        <v>14</v>
      </c>
      <c r="D103" s="4">
        <f t="shared" si="3"/>
        <v>29</v>
      </c>
      <c r="E103" s="11">
        <f>(COUNTIFS(CSV!$A:$A,$A103,CSV!$F:$F,"&gt;0.5") + COUNTIFS(CSV!$B:$B,$A103,CSV!$F:$F,"&gt;0.5"))/$D103</f>
        <v>0.96551724137931039</v>
      </c>
      <c r="F103" s="8">
        <f>COUNTIFS(CSV!$A:$A,$A103,CSV!$F:$F,"&gt;0.5")/$B103</f>
        <v>1</v>
      </c>
      <c r="G103" s="8">
        <f>COUNTIFS(CSV!$B:$B,$A103,CSV!$F:$F,"&gt;0.5")/$C103</f>
        <v>0.9285714285714286</v>
      </c>
      <c r="H103" s="11">
        <f>(COUNTIFS(CSV!$A:$A,$A103,CSV!$F:$F,"&gt;1.5") + COUNTIFS(CSV!$B:$B,$A103,CSV!$F:$F,"&gt;1.5"))/$D103</f>
        <v>0.86206896551724133</v>
      </c>
      <c r="I103" s="8">
        <f>COUNTIFS(CSV!$A:$A,$A103,CSV!$F:$F,"&gt;1.5")/$B103</f>
        <v>0.8666666666666667</v>
      </c>
      <c r="J103" s="8">
        <f>COUNTIFS(CSV!$B:$B,$A103,CSV!$F:$F,"&gt;1.5")/$C103</f>
        <v>0.8571428571428571</v>
      </c>
      <c r="K103" s="11">
        <f>(COUNTIFS(CSV!$A:$A,$A103,CSV!$F:$F,"&gt;2.5") + COUNTIFS(CSV!$B:$B,$A103,CSV!$F:$F,"&gt;2.5"))/$D103</f>
        <v>0.55172413793103448</v>
      </c>
      <c r="L103" s="8">
        <f>COUNTIFS(CSV!$A:$A,$A103,CSV!$F:$F,"&gt;2.5")/$B103</f>
        <v>0.53333333333333333</v>
      </c>
      <c r="M103" s="8">
        <f>COUNTIFS(CSV!$B:$B,$A103,CSV!$F:$F,"&gt;2.5")/$C103</f>
        <v>0.5714285714285714</v>
      </c>
      <c r="N103" s="11">
        <f>(COUNTIFS(CSV!$A:$A,$A103,CSV!$F:$F,"&gt;3.5") + COUNTIFS(CSV!$B:$B,$A103,CSV!$F:$F,"&gt;3.5"))/$D103</f>
        <v>0.31034482758620691</v>
      </c>
      <c r="O103" s="8">
        <f>COUNTIFS(CSV!$A:$A,$A103,CSV!$F:$F,"&gt;3.5")/$B103</f>
        <v>0.4</v>
      </c>
      <c r="P103" s="8">
        <f>COUNTIFS(CSV!$B:$B,$A103,CSV!$F:$F,"&gt;3.5")/$C103</f>
        <v>0.21428571428571427</v>
      </c>
      <c r="Q103" s="11">
        <f>(COUNTIFS(CSV!$A:$A,$A103,CSV!$D:$D,"&gt;0.5")  + COUNTIFS(CSV!$B:$B,$A103,CSV!$E:$E,"&gt;0.5"))/$D103</f>
        <v>0.65517241379310343</v>
      </c>
      <c r="R103" s="8">
        <f>COUNTIFS(CSV!$A:$A,$A103,CSV!$D:$D,"&gt;0.5")/$B103</f>
        <v>0.73333333333333328</v>
      </c>
      <c r="S103" s="8">
        <f>COUNTIFS(CSV!$B:$B,$A103,CSV!$E:$E,"&gt;0.5")/$C103</f>
        <v>0.5714285714285714</v>
      </c>
      <c r="T103" s="11">
        <f>(COUNTIFS(CSV!$A:$A,$A103,CSV!$D:$D,"&gt;1.5")  + COUNTIFS(CSV!$B:$B,$A103,CSV!$E:$E,"&gt;1.5"))/$D103</f>
        <v>0.41379310344827586</v>
      </c>
      <c r="U103" s="8">
        <f>COUNTIFS(CSV!$A:$A,$A103,CSV!$D:$D,"&gt;1.5")/$B103</f>
        <v>0.33333333333333331</v>
      </c>
      <c r="V103" s="8">
        <f>COUNTIFS(CSV!$B:$B,$A103,CSV!$E:$E,"&gt;1.5")/$C103</f>
        <v>0.5</v>
      </c>
      <c r="W103" s="11">
        <f>(COUNTIFS(CSV!$A:$A,$A103,CSV!$E:E,"&gt;0.5") +COUNTIFS(CSV!$B:$B,$A103,CSV!$D:$D,"&gt;0.5"))/$D103</f>
        <v>0.86206896551724133</v>
      </c>
      <c r="X103" s="8">
        <f>COUNTIFS(CSV!$A:$A,$A103,CSV!$E:$E,"&gt;0.5")/$B103</f>
        <v>0.8666666666666667</v>
      </c>
      <c r="Y103" s="8">
        <f>COUNTIFS(CSV!$B:$B,$A103,CSV!$D:$D,"&gt;0.5")/$C103</f>
        <v>0.8571428571428571</v>
      </c>
      <c r="Z103" s="11">
        <f>(COUNTIFS(CSV!$A:$A,$A103,CSV!$E:$E,"&gt;1.5")  + COUNTIFS(CSV!$B:$B,$A103,CSV!$D:$D,"&gt;1.5"))/$D103</f>
        <v>0.58620689655172409</v>
      </c>
      <c r="AA103" s="8">
        <f>COUNTIFS(CSV!$A:$A,$A103,CSV!$E:$E,"&gt;1.5")/$B103</f>
        <v>0.66666666666666663</v>
      </c>
      <c r="AB103" s="8">
        <f>COUNTIFS(CSV!$B:$B,$A103,CSV!$D:$D,"&gt;1.5")/$C103</f>
        <v>0.5</v>
      </c>
      <c r="AC103" s="11">
        <f>(COUNTIFS(CSV!$A:A,$A103,CSV!$G:$G,"y") + COUNTIFS(CSV!$B:B,$A103,CSV!$G:$G,"y"))/$D103</f>
        <v>0.55172413793103448</v>
      </c>
      <c r="AD103" s="8">
        <f>COUNTIFS(CSV!$A:A,$A103,CSV!$G:$G,"y")/$B103</f>
        <v>0.6</v>
      </c>
      <c r="AE103" s="16">
        <f>COUNTIFS(CSV!$B:B,$A103,CSV!$G:$G,"y")/$C103</f>
        <v>0.5</v>
      </c>
    </row>
    <row r="104" spans="1:31" x14ac:dyDescent="0.3">
      <c r="A104" t="s">
        <v>211</v>
      </c>
      <c r="B104" s="9">
        <f>COUNTIF(CSV!A:A,A104)</f>
        <v>14</v>
      </c>
      <c r="C104" s="4">
        <f>COUNTIF(CSV!B:B,A104)</f>
        <v>14</v>
      </c>
      <c r="D104" s="4">
        <f t="shared" si="3"/>
        <v>28</v>
      </c>
      <c r="E104" s="11">
        <f>(COUNTIFS(CSV!$A:$A,$A104,CSV!$F:$F,"&gt;0.5") + COUNTIFS(CSV!$B:$B,$A104,CSV!$F:$F,"&gt;0.5"))/$D104</f>
        <v>0.8214285714285714</v>
      </c>
      <c r="F104" s="8">
        <f>COUNTIFS(CSV!$A:$A,$A104,CSV!$F:$F,"&gt;0.5")/$B104</f>
        <v>0.8571428571428571</v>
      </c>
      <c r="G104" s="8">
        <f>COUNTIFS(CSV!$B:$B,$A104,CSV!$F:$F,"&gt;0.5")/$C104</f>
        <v>0.7857142857142857</v>
      </c>
      <c r="H104" s="11">
        <f>(COUNTIFS(CSV!$A:$A,$A104,CSV!$F:$F,"&gt;1.5") + COUNTIFS(CSV!$B:$B,$A104,CSV!$F:$F,"&gt;1.5"))/$D104</f>
        <v>0.6785714285714286</v>
      </c>
      <c r="I104" s="8">
        <f>COUNTIFS(CSV!$A:$A,$A104,CSV!$F:$F,"&gt;1.5")/$B104</f>
        <v>0.6428571428571429</v>
      </c>
      <c r="J104" s="8">
        <f>COUNTIFS(CSV!$B:$B,$A104,CSV!$F:$F,"&gt;1.5")/$C104</f>
        <v>0.7142857142857143</v>
      </c>
      <c r="K104" s="11">
        <f>(COUNTIFS(CSV!$A:$A,$A104,CSV!$F:$F,"&gt;2.5") + COUNTIFS(CSV!$B:$B,$A104,CSV!$F:$F,"&gt;2.5"))/$D104</f>
        <v>0.4642857142857143</v>
      </c>
      <c r="L104" s="8">
        <f>COUNTIFS(CSV!$A:$A,$A104,CSV!$F:$F,"&gt;2.5")/$B104</f>
        <v>0.35714285714285715</v>
      </c>
      <c r="M104" s="8">
        <f>COUNTIFS(CSV!$B:$B,$A104,CSV!$F:$F,"&gt;2.5")/$C104</f>
        <v>0.5714285714285714</v>
      </c>
      <c r="N104" s="11">
        <f>(COUNTIFS(CSV!$A:$A,$A104,CSV!$F:$F,"&gt;3.5") + COUNTIFS(CSV!$B:$B,$A104,CSV!$F:$F,"&gt;3.5"))/$D104</f>
        <v>0.21428571428571427</v>
      </c>
      <c r="O104" s="8">
        <f>COUNTIFS(CSV!$A:$A,$A104,CSV!$F:$F,"&gt;3.5")/$B104</f>
        <v>0.2857142857142857</v>
      </c>
      <c r="P104" s="8">
        <f>COUNTIFS(CSV!$B:$B,$A104,CSV!$F:$F,"&gt;3.5")/$C104</f>
        <v>0.14285714285714285</v>
      </c>
      <c r="Q104" s="11">
        <f>(COUNTIFS(CSV!$A:$A,$A104,CSV!$D:$D,"&gt;0.5")  + COUNTIFS(CSV!$B:$B,$A104,CSV!$E:$E,"&gt;0.5"))/$D104</f>
        <v>0.6428571428571429</v>
      </c>
      <c r="R104" s="8">
        <f>COUNTIFS(CSV!$A:$A,$A104,CSV!$D:$D,"&gt;0.5")/$B104</f>
        <v>0.6428571428571429</v>
      </c>
      <c r="S104" s="8">
        <f>COUNTIFS(CSV!$B:$B,$A104,CSV!$E:$E,"&gt;0.5")/$C104</f>
        <v>0.6428571428571429</v>
      </c>
      <c r="T104" s="11">
        <f>(COUNTIFS(CSV!$A:$A,$A104,CSV!$D:$D,"&gt;1.5")  + COUNTIFS(CSV!$B:$B,$A104,CSV!$E:$E,"&gt;1.5"))/$D104</f>
        <v>0.32142857142857145</v>
      </c>
      <c r="U104" s="8">
        <f>COUNTIFS(CSV!$A:$A,$A104,CSV!$D:$D,"&gt;1.5")/$B104</f>
        <v>0.42857142857142855</v>
      </c>
      <c r="V104" s="8">
        <f>COUNTIFS(CSV!$B:$B,$A104,CSV!$E:$E,"&gt;1.5")/$C104</f>
        <v>0.21428571428571427</v>
      </c>
      <c r="W104" s="11">
        <f>(COUNTIFS(CSV!$A:$A,$A104,CSV!$E:E,"&gt;0.5") +COUNTIFS(CSV!$B:$B,$A104,CSV!$D:$D,"&gt;0.5"))/$D104</f>
        <v>0.6785714285714286</v>
      </c>
      <c r="X104" s="8">
        <f>COUNTIFS(CSV!$A:$A,$A104,CSV!$E:$E,"&gt;0.5")/$B104</f>
        <v>0.5714285714285714</v>
      </c>
      <c r="Y104" s="8">
        <f>COUNTIFS(CSV!$B:$B,$A104,CSV!$D:$D,"&gt;0.5")/$C104</f>
        <v>0.7857142857142857</v>
      </c>
      <c r="Z104" s="11">
        <f>(COUNTIFS(CSV!$A:$A,$A104,CSV!$E:$E,"&gt;1.5")  + COUNTIFS(CSV!$B:$B,$A104,CSV!$D:$D,"&gt;1.5"))/$D104</f>
        <v>0.42857142857142855</v>
      </c>
      <c r="AA104" s="8">
        <f>COUNTIFS(CSV!$A:$A,$A104,CSV!$E:$E,"&gt;1.5")/$B104</f>
        <v>0.35714285714285715</v>
      </c>
      <c r="AB104" s="8">
        <f>COUNTIFS(CSV!$B:$B,$A104,CSV!$D:$D,"&gt;1.5")/$C104</f>
        <v>0.5</v>
      </c>
      <c r="AC104" s="11">
        <f>(COUNTIFS(CSV!$A:A,$A104,CSV!$G:$G,"y") + COUNTIFS(CSV!$B:B,$A104,CSV!$G:$G,"y"))/$D104</f>
        <v>0.5</v>
      </c>
      <c r="AD104" s="8">
        <f>COUNTIFS(CSV!$A:A,$A104,CSV!$G:$G,"y")/$B104</f>
        <v>0.35714285714285715</v>
      </c>
      <c r="AE104" s="16">
        <f>COUNTIFS(CSV!$B:B,$A104,CSV!$G:$G,"y")/$C104</f>
        <v>0.6428571428571429</v>
      </c>
    </row>
    <row r="105" spans="1:31" x14ac:dyDescent="0.3">
      <c r="A105" t="s">
        <v>206</v>
      </c>
      <c r="B105" s="9">
        <f>COUNTIF(CSV!A:A,A105)</f>
        <v>14</v>
      </c>
      <c r="C105" s="4">
        <f>COUNTIF(CSV!B:B,A105)</f>
        <v>14</v>
      </c>
      <c r="D105" s="4">
        <f t="shared" si="3"/>
        <v>28</v>
      </c>
      <c r="E105" s="11">
        <f>(COUNTIFS(CSV!$A:$A,$A105,CSV!$F:$F,"&gt;0.5") + COUNTIFS(CSV!$B:$B,$A105,CSV!$F:$F,"&gt;0.5"))/$D105</f>
        <v>0.9642857142857143</v>
      </c>
      <c r="F105" s="8">
        <f>COUNTIFS(CSV!$A:$A,$A105,CSV!$F:$F,"&gt;0.5")/$B105</f>
        <v>0.9285714285714286</v>
      </c>
      <c r="G105" s="8">
        <f>COUNTIFS(CSV!$B:$B,$A105,CSV!$F:$F,"&gt;0.5")/$C105</f>
        <v>1</v>
      </c>
      <c r="H105" s="11">
        <f>(COUNTIFS(CSV!$A:$A,$A105,CSV!$F:$F,"&gt;1.5") + COUNTIFS(CSV!$B:$B,$A105,CSV!$F:$F,"&gt;1.5"))/$D105</f>
        <v>0.7857142857142857</v>
      </c>
      <c r="I105" s="8">
        <f>COUNTIFS(CSV!$A:$A,$A105,CSV!$F:$F,"&gt;1.5")/$B105</f>
        <v>0.8571428571428571</v>
      </c>
      <c r="J105" s="8">
        <f>COUNTIFS(CSV!$B:$B,$A105,CSV!$F:$F,"&gt;1.5")/$C105</f>
        <v>0.7142857142857143</v>
      </c>
      <c r="K105" s="11">
        <f>(COUNTIFS(CSV!$A:$A,$A105,CSV!$F:$F,"&gt;2.5") + COUNTIFS(CSV!$B:$B,$A105,CSV!$F:$F,"&gt;2.5"))/$D105</f>
        <v>0.5</v>
      </c>
      <c r="L105" s="8">
        <f>COUNTIFS(CSV!$A:$A,$A105,CSV!$F:$F,"&gt;2.5")/$B105</f>
        <v>0.6428571428571429</v>
      </c>
      <c r="M105" s="8">
        <f>COUNTIFS(CSV!$B:$B,$A105,CSV!$F:$F,"&gt;2.5")/$C105</f>
        <v>0.35714285714285715</v>
      </c>
      <c r="N105" s="11">
        <f>(COUNTIFS(CSV!$A:$A,$A105,CSV!$F:$F,"&gt;3.5") + COUNTIFS(CSV!$B:$B,$A105,CSV!$F:$F,"&gt;3.5"))/$D105</f>
        <v>0.17857142857142858</v>
      </c>
      <c r="O105" s="8">
        <f>COUNTIFS(CSV!$A:$A,$A105,CSV!$F:$F,"&gt;3.5")/$B105</f>
        <v>0.21428571428571427</v>
      </c>
      <c r="P105" s="8">
        <f>COUNTIFS(CSV!$B:$B,$A105,CSV!$F:$F,"&gt;3.5")/$C105</f>
        <v>0.14285714285714285</v>
      </c>
      <c r="Q105" s="11">
        <f>(COUNTIFS(CSV!$A:$A,$A105,CSV!$D:$D,"&gt;0.5")  + COUNTIFS(CSV!$B:$B,$A105,CSV!$E:$E,"&gt;0.5"))/$D105</f>
        <v>0.75</v>
      </c>
      <c r="R105" s="8">
        <f>COUNTIFS(CSV!$A:$A,$A105,CSV!$D:$D,"&gt;0.5")/$B105</f>
        <v>0.9285714285714286</v>
      </c>
      <c r="S105" s="8">
        <f>COUNTIFS(CSV!$B:$B,$A105,CSV!$E:$E,"&gt;0.5")/$C105</f>
        <v>0.5714285714285714</v>
      </c>
      <c r="T105" s="11">
        <f>(COUNTIFS(CSV!$A:$A,$A105,CSV!$D:$D,"&gt;1.5")  + COUNTIFS(CSV!$B:$B,$A105,CSV!$E:$E,"&gt;1.5"))/$D105</f>
        <v>0.42857142857142855</v>
      </c>
      <c r="U105" s="8">
        <f>COUNTIFS(CSV!$A:$A,$A105,CSV!$D:$D,"&gt;1.5")/$B105</f>
        <v>0.5714285714285714</v>
      </c>
      <c r="V105" s="8">
        <f>COUNTIFS(CSV!$B:$B,$A105,CSV!$E:$E,"&gt;1.5")/$C105</f>
        <v>0.2857142857142857</v>
      </c>
      <c r="W105" s="11">
        <f>(COUNTIFS(CSV!$A:$A,$A105,CSV!$E:E,"&gt;0.5") +COUNTIFS(CSV!$B:$B,$A105,CSV!$D:$D,"&gt;0.5"))/$D105</f>
        <v>0.6071428571428571</v>
      </c>
      <c r="X105" s="8">
        <f>COUNTIFS(CSV!$A:$A,$A105,CSV!$E:$E,"&gt;0.5")/$B105</f>
        <v>0.5</v>
      </c>
      <c r="Y105" s="8">
        <f>COUNTIFS(CSV!$B:$B,$A105,CSV!$D:$D,"&gt;0.5")/$C105</f>
        <v>0.7142857142857143</v>
      </c>
      <c r="Z105" s="11">
        <f>(COUNTIFS(CSV!$A:$A,$A105,CSV!$E:$E,"&gt;1.5")  + COUNTIFS(CSV!$B:$B,$A105,CSV!$D:$D,"&gt;1.5"))/$D105</f>
        <v>0.4642857142857143</v>
      </c>
      <c r="AA105" s="8">
        <f>COUNTIFS(CSV!$A:$A,$A105,CSV!$E:$E,"&gt;1.5")/$B105</f>
        <v>0.5</v>
      </c>
      <c r="AB105" s="8">
        <f>COUNTIFS(CSV!$B:$B,$A105,CSV!$D:$D,"&gt;1.5")/$C105</f>
        <v>0.42857142857142855</v>
      </c>
      <c r="AC105" s="11">
        <f>(COUNTIFS(CSV!$A:A,$A105,CSV!$G:$G,"y") + COUNTIFS(CSV!$B:B,$A105,CSV!$G:$G,"y"))/$D105</f>
        <v>0.39285714285714285</v>
      </c>
      <c r="AD105" s="8">
        <f>COUNTIFS(CSV!$A:A,$A105,CSV!$G:$G,"y")/$B105</f>
        <v>0.5</v>
      </c>
      <c r="AE105" s="16">
        <f>COUNTIFS(CSV!$B:B,$A105,CSV!$G:$G,"y")/$C105</f>
        <v>0.2857142857142857</v>
      </c>
    </row>
    <row r="106" spans="1:31" x14ac:dyDescent="0.3">
      <c r="A106" t="s">
        <v>197</v>
      </c>
      <c r="B106" s="9">
        <f>COUNTIF(CSV!A:A,A106)</f>
        <v>13</v>
      </c>
      <c r="C106" s="4">
        <f>COUNTIF(CSV!B:B,A106)</f>
        <v>14</v>
      </c>
      <c r="D106" s="4">
        <f t="shared" si="3"/>
        <v>27</v>
      </c>
      <c r="E106" s="11">
        <f>(COUNTIFS(CSV!$A:$A,$A106,CSV!$F:$F,"&gt;0.5") + COUNTIFS(CSV!$B:$B,$A106,CSV!$F:$F,"&gt;0.5"))/$D106</f>
        <v>1</v>
      </c>
      <c r="F106" s="8">
        <f>COUNTIFS(CSV!$A:$A,$A106,CSV!$F:$F,"&gt;0.5")/$B106</f>
        <v>1</v>
      </c>
      <c r="G106" s="8">
        <f>COUNTIFS(CSV!$B:$B,$A106,CSV!$F:$F,"&gt;0.5")/$C106</f>
        <v>1</v>
      </c>
      <c r="H106" s="11">
        <f>(COUNTIFS(CSV!$A:$A,$A106,CSV!$F:$F,"&gt;1.5") + COUNTIFS(CSV!$B:$B,$A106,CSV!$F:$F,"&gt;1.5"))/$D106</f>
        <v>0.88888888888888884</v>
      </c>
      <c r="I106" s="8">
        <f>COUNTIFS(CSV!$A:$A,$A106,CSV!$F:$F,"&gt;1.5")/$B106</f>
        <v>0.92307692307692313</v>
      </c>
      <c r="J106" s="8">
        <f>COUNTIFS(CSV!$B:$B,$A106,CSV!$F:$F,"&gt;1.5")/$C106</f>
        <v>0.8571428571428571</v>
      </c>
      <c r="K106" s="11">
        <f>(COUNTIFS(CSV!$A:$A,$A106,CSV!$F:$F,"&gt;2.5") + COUNTIFS(CSV!$B:$B,$A106,CSV!$F:$F,"&gt;2.5"))/$D106</f>
        <v>0.48148148148148145</v>
      </c>
      <c r="L106" s="8">
        <f>COUNTIFS(CSV!$A:$A,$A106,CSV!$F:$F,"&gt;2.5")/$B106</f>
        <v>0.53846153846153844</v>
      </c>
      <c r="M106" s="8">
        <f>COUNTIFS(CSV!$B:$B,$A106,CSV!$F:$F,"&gt;2.5")/$C106</f>
        <v>0.42857142857142855</v>
      </c>
      <c r="N106" s="11">
        <f>(COUNTIFS(CSV!$A:$A,$A106,CSV!$F:$F,"&gt;3.5") + COUNTIFS(CSV!$B:$B,$A106,CSV!$F:$F,"&gt;3.5"))/$D106</f>
        <v>0.22222222222222221</v>
      </c>
      <c r="O106" s="8">
        <f>COUNTIFS(CSV!$A:$A,$A106,CSV!$F:$F,"&gt;3.5")/$B106</f>
        <v>0.23076923076923078</v>
      </c>
      <c r="P106" s="8">
        <f>COUNTIFS(CSV!$B:$B,$A106,CSV!$F:$F,"&gt;3.5")/$C106</f>
        <v>0.21428571428571427</v>
      </c>
      <c r="Q106" s="11">
        <f>(COUNTIFS(CSV!$A:$A,$A106,CSV!$D:$D,"&gt;0.5")  + COUNTIFS(CSV!$B:$B,$A106,CSV!$E:$E,"&gt;0.5"))/$D106</f>
        <v>1</v>
      </c>
      <c r="R106" s="8">
        <f>COUNTIFS(CSV!$A:$A,$A106,CSV!$D:$D,"&gt;0.5")/$B106</f>
        <v>1</v>
      </c>
      <c r="S106" s="8">
        <f>COUNTIFS(CSV!$B:$B,$A106,CSV!$E:$E,"&gt;0.5")/$C106</f>
        <v>1</v>
      </c>
      <c r="T106" s="11">
        <f>(COUNTIFS(CSV!$A:$A,$A106,CSV!$D:$D,"&gt;1.5")  + COUNTIFS(CSV!$B:$B,$A106,CSV!$E:$E,"&gt;1.5"))/$D106</f>
        <v>0.48148148148148145</v>
      </c>
      <c r="U106" s="8">
        <f>COUNTIFS(CSV!$A:$A,$A106,CSV!$D:$D,"&gt;1.5")/$B106</f>
        <v>0.53846153846153844</v>
      </c>
      <c r="V106" s="8">
        <f>COUNTIFS(CSV!$B:$B,$A106,CSV!$E:$E,"&gt;1.5")/$C106</f>
        <v>0.42857142857142855</v>
      </c>
      <c r="W106" s="11">
        <f>(COUNTIFS(CSV!$A:$A,$A106,CSV!$E:E,"&gt;0.5") +COUNTIFS(CSV!$B:$B,$A106,CSV!$D:$D,"&gt;0.5"))/$D106</f>
        <v>0.7407407407407407</v>
      </c>
      <c r="X106" s="8">
        <f>COUNTIFS(CSV!$A:$A,$A106,CSV!$E:$E,"&gt;0.5")/$B106</f>
        <v>0.76923076923076927</v>
      </c>
      <c r="Y106" s="8">
        <f>COUNTIFS(CSV!$B:$B,$A106,CSV!$D:$D,"&gt;0.5")/$C106</f>
        <v>0.7142857142857143</v>
      </c>
      <c r="Z106" s="11">
        <f>(COUNTIFS(CSV!$A:$A,$A106,CSV!$E:$E,"&gt;1.5")  + COUNTIFS(CSV!$B:$B,$A106,CSV!$D:$D,"&gt;1.5"))/$D106</f>
        <v>0.18518518518518517</v>
      </c>
      <c r="AA106" s="8">
        <f>COUNTIFS(CSV!$A:$A,$A106,CSV!$E:$E,"&gt;1.5")/$B106</f>
        <v>0.15384615384615385</v>
      </c>
      <c r="AB106" s="8">
        <f>COUNTIFS(CSV!$B:$B,$A106,CSV!$D:$D,"&gt;1.5")/$C106</f>
        <v>0.21428571428571427</v>
      </c>
      <c r="AC106" s="11">
        <f>(COUNTIFS(CSV!$A:A,$A106,CSV!$G:$G,"y") + COUNTIFS(CSV!$B:B,$A106,CSV!$G:$G,"y"))/$D106</f>
        <v>0.7407407407407407</v>
      </c>
      <c r="AD106" s="8">
        <f>COUNTIFS(CSV!$A:A,$A106,CSV!$G:$G,"y")/$B106</f>
        <v>0.76923076923076927</v>
      </c>
      <c r="AE106" s="16">
        <f>COUNTIFS(CSV!$B:B,$A106,CSV!$G:$G,"y")/$C106</f>
        <v>0.7142857142857143</v>
      </c>
    </row>
    <row r="107" spans="1:31" x14ac:dyDescent="0.3">
      <c r="A107" t="s">
        <v>208</v>
      </c>
      <c r="B107" s="9">
        <f>COUNTIF(CSV!A:A,A107)</f>
        <v>14</v>
      </c>
      <c r="C107" s="4">
        <f>COUNTIF(CSV!B:B,A107)</f>
        <v>14</v>
      </c>
      <c r="D107" s="4">
        <f t="shared" si="3"/>
        <v>28</v>
      </c>
      <c r="E107" s="11">
        <f>(COUNTIFS(CSV!$A:$A,$A107,CSV!$F:$F,"&gt;0.5") + COUNTIFS(CSV!$B:$B,$A107,CSV!$F:$F,"&gt;0.5"))/$D107</f>
        <v>0.8928571428571429</v>
      </c>
      <c r="F107" s="8">
        <f>COUNTIFS(CSV!$A:$A,$A107,CSV!$F:$F,"&gt;0.5")/$B107</f>
        <v>0.8571428571428571</v>
      </c>
      <c r="G107" s="8">
        <f>COUNTIFS(CSV!$B:$B,$A107,CSV!$F:$F,"&gt;0.5")/$C107</f>
        <v>0.9285714285714286</v>
      </c>
      <c r="H107" s="11">
        <f>(COUNTIFS(CSV!$A:$A,$A107,CSV!$F:$F,"&gt;1.5") + COUNTIFS(CSV!$B:$B,$A107,CSV!$F:$F,"&gt;1.5"))/$D107</f>
        <v>0.8214285714285714</v>
      </c>
      <c r="I107" s="8">
        <f>COUNTIFS(CSV!$A:$A,$A107,CSV!$F:$F,"&gt;1.5")/$B107</f>
        <v>0.7857142857142857</v>
      </c>
      <c r="J107" s="8">
        <f>COUNTIFS(CSV!$B:$B,$A107,CSV!$F:$F,"&gt;1.5")/$C107</f>
        <v>0.8571428571428571</v>
      </c>
      <c r="K107" s="11">
        <f>(COUNTIFS(CSV!$A:$A,$A107,CSV!$F:$F,"&gt;2.5") + COUNTIFS(CSV!$B:$B,$A107,CSV!$F:$F,"&gt;2.5"))/$D107</f>
        <v>0.6071428571428571</v>
      </c>
      <c r="L107" s="8">
        <f>COUNTIFS(CSV!$A:$A,$A107,CSV!$F:$F,"&gt;2.5")/$B107</f>
        <v>0.7142857142857143</v>
      </c>
      <c r="M107" s="8">
        <f>COUNTIFS(CSV!$B:$B,$A107,CSV!$F:$F,"&gt;2.5")/$C107</f>
        <v>0.5</v>
      </c>
      <c r="N107" s="11">
        <f>(COUNTIFS(CSV!$A:$A,$A107,CSV!$F:$F,"&gt;3.5") + COUNTIFS(CSV!$B:$B,$A107,CSV!$F:$F,"&gt;3.5"))/$D107</f>
        <v>0.2857142857142857</v>
      </c>
      <c r="O107" s="8">
        <f>COUNTIFS(CSV!$A:$A,$A107,CSV!$F:$F,"&gt;3.5")/$B107</f>
        <v>0.42857142857142855</v>
      </c>
      <c r="P107" s="8">
        <f>COUNTIFS(CSV!$B:$B,$A107,CSV!$F:$F,"&gt;3.5")/$C107</f>
        <v>0.14285714285714285</v>
      </c>
      <c r="Q107" s="11">
        <f>(COUNTIFS(CSV!$A:$A,$A107,CSV!$D:$D,"&gt;0.5")  + COUNTIFS(CSV!$B:$B,$A107,CSV!$E:$E,"&gt;0.5"))/$D107</f>
        <v>0.6785714285714286</v>
      </c>
      <c r="R107" s="8">
        <f>COUNTIFS(CSV!$A:$A,$A107,CSV!$D:$D,"&gt;0.5")/$B107</f>
        <v>0.7142857142857143</v>
      </c>
      <c r="S107" s="8">
        <f>COUNTIFS(CSV!$B:$B,$A107,CSV!$E:$E,"&gt;0.5")/$C107</f>
        <v>0.6428571428571429</v>
      </c>
      <c r="T107" s="11">
        <f>(COUNTIFS(CSV!$A:$A,$A107,CSV!$D:$D,"&gt;1.5")  + COUNTIFS(CSV!$B:$B,$A107,CSV!$E:$E,"&gt;1.5"))/$D107</f>
        <v>0.35714285714285715</v>
      </c>
      <c r="U107" s="8">
        <f>COUNTIFS(CSV!$A:$A,$A107,CSV!$D:$D,"&gt;1.5")/$B107</f>
        <v>0.42857142857142855</v>
      </c>
      <c r="V107" s="8">
        <f>COUNTIFS(CSV!$B:$B,$A107,CSV!$E:$E,"&gt;1.5")/$C107</f>
        <v>0.2857142857142857</v>
      </c>
      <c r="W107" s="11">
        <f>(COUNTIFS(CSV!$A:$A,$A107,CSV!$E:E,"&gt;0.5") +COUNTIFS(CSV!$B:$B,$A107,CSV!$D:$D,"&gt;0.5"))/$D107</f>
        <v>0.8214285714285714</v>
      </c>
      <c r="X107" s="8">
        <f>COUNTIFS(CSV!$A:$A,$A107,CSV!$E:$E,"&gt;0.5")/$B107</f>
        <v>0.8571428571428571</v>
      </c>
      <c r="Y107" s="8">
        <f>COUNTIFS(CSV!$B:$B,$A107,CSV!$D:$D,"&gt;0.5")/$C107</f>
        <v>0.7857142857142857</v>
      </c>
      <c r="Z107" s="11">
        <f>(COUNTIFS(CSV!$A:$A,$A107,CSV!$E:$E,"&gt;1.5")  + COUNTIFS(CSV!$B:$B,$A107,CSV!$D:$D,"&gt;1.5"))/$D107</f>
        <v>0.4642857142857143</v>
      </c>
      <c r="AA107" s="8">
        <f>COUNTIFS(CSV!$A:$A,$A107,CSV!$E:$E,"&gt;1.5")/$B107</f>
        <v>0.5714285714285714</v>
      </c>
      <c r="AB107" s="8">
        <f>COUNTIFS(CSV!$B:$B,$A107,CSV!$D:$D,"&gt;1.5")/$C107</f>
        <v>0.35714285714285715</v>
      </c>
      <c r="AC107" s="11">
        <f>(COUNTIFS(CSV!$A:A,$A107,CSV!$G:$G,"y") + COUNTIFS(CSV!$B:B,$A107,CSV!$G:$G,"y"))/$D107</f>
        <v>0.6071428571428571</v>
      </c>
      <c r="AD107" s="8">
        <f>COUNTIFS(CSV!$A:A,$A107,CSV!$G:$G,"y")/$B107</f>
        <v>0.7142857142857143</v>
      </c>
      <c r="AE107" s="16">
        <f>COUNTIFS(CSV!$B:B,$A107,CSV!$G:$G,"y")/$C107</f>
        <v>0.5</v>
      </c>
    </row>
    <row r="108" spans="1:31" x14ac:dyDescent="0.3">
      <c r="A108" t="s">
        <v>207</v>
      </c>
      <c r="B108" s="9">
        <f>COUNTIF(CSV!A:A,A108)</f>
        <v>14</v>
      </c>
      <c r="C108" s="4">
        <f>COUNTIF(CSV!B:B,A108)</f>
        <v>14</v>
      </c>
      <c r="D108" s="4">
        <f t="shared" si="3"/>
        <v>28</v>
      </c>
      <c r="E108" s="11">
        <f>(COUNTIFS(CSV!$A:$A,$A108,CSV!$F:$F,"&gt;0.5") + COUNTIFS(CSV!$B:$B,$A108,CSV!$F:$F,"&gt;0.5"))/$D108</f>
        <v>0.9285714285714286</v>
      </c>
      <c r="F108" s="8">
        <f>COUNTIFS(CSV!$A:$A,$A108,CSV!$F:$F,"&gt;0.5")/$B108</f>
        <v>0.8571428571428571</v>
      </c>
      <c r="G108" s="8">
        <f>COUNTIFS(CSV!$B:$B,$A108,CSV!$F:$F,"&gt;0.5")/$C108</f>
        <v>1</v>
      </c>
      <c r="H108" s="11">
        <f>(COUNTIFS(CSV!$A:$A,$A108,CSV!$F:$F,"&gt;1.5") + COUNTIFS(CSV!$B:$B,$A108,CSV!$F:$F,"&gt;1.5"))/$D108</f>
        <v>0.75</v>
      </c>
      <c r="I108" s="8">
        <f>COUNTIFS(CSV!$A:$A,$A108,CSV!$F:$F,"&gt;1.5")/$B108</f>
        <v>0.7142857142857143</v>
      </c>
      <c r="J108" s="8">
        <f>COUNTIFS(CSV!$B:$B,$A108,CSV!$F:$F,"&gt;1.5")/$C108</f>
        <v>0.7857142857142857</v>
      </c>
      <c r="K108" s="11">
        <f>(COUNTIFS(CSV!$A:$A,$A108,CSV!$F:$F,"&gt;2.5") + COUNTIFS(CSV!$B:$B,$A108,CSV!$F:$F,"&gt;2.5"))/$D108</f>
        <v>0.5714285714285714</v>
      </c>
      <c r="L108" s="8">
        <f>COUNTIFS(CSV!$A:$A,$A108,CSV!$F:$F,"&gt;2.5")/$B108</f>
        <v>0.5714285714285714</v>
      </c>
      <c r="M108" s="8">
        <f>COUNTIFS(CSV!$B:$B,$A108,CSV!$F:$F,"&gt;2.5")/$C108</f>
        <v>0.5714285714285714</v>
      </c>
      <c r="N108" s="11">
        <f>(COUNTIFS(CSV!$A:$A,$A108,CSV!$F:$F,"&gt;3.5") + COUNTIFS(CSV!$B:$B,$A108,CSV!$F:$F,"&gt;3.5"))/$D108</f>
        <v>0.32142857142857145</v>
      </c>
      <c r="O108" s="8">
        <f>COUNTIFS(CSV!$A:$A,$A108,CSV!$F:$F,"&gt;3.5")/$B108</f>
        <v>0.2857142857142857</v>
      </c>
      <c r="P108" s="8">
        <f>COUNTIFS(CSV!$B:$B,$A108,CSV!$F:$F,"&gt;3.5")/$C108</f>
        <v>0.35714285714285715</v>
      </c>
      <c r="Q108" s="11">
        <f>(COUNTIFS(CSV!$A:$A,$A108,CSV!$D:$D,"&gt;0.5")  + COUNTIFS(CSV!$B:$B,$A108,CSV!$E:$E,"&gt;0.5"))/$D108</f>
        <v>0.7857142857142857</v>
      </c>
      <c r="R108" s="8">
        <f>COUNTIFS(CSV!$A:$A,$A108,CSV!$D:$D,"&gt;0.5")/$B108</f>
        <v>0.7857142857142857</v>
      </c>
      <c r="S108" s="8">
        <f>COUNTIFS(CSV!$B:$B,$A108,CSV!$E:$E,"&gt;0.5")/$C108</f>
        <v>0.7857142857142857</v>
      </c>
      <c r="T108" s="11">
        <f>(COUNTIFS(CSV!$A:$A,$A108,CSV!$D:$D,"&gt;1.5")  + COUNTIFS(CSV!$B:$B,$A108,CSV!$E:$E,"&gt;1.5"))/$D108</f>
        <v>0.42857142857142855</v>
      </c>
      <c r="U108" s="8">
        <f>COUNTIFS(CSV!$A:$A,$A108,CSV!$D:$D,"&gt;1.5")/$B108</f>
        <v>0.42857142857142855</v>
      </c>
      <c r="V108" s="8">
        <f>COUNTIFS(CSV!$B:$B,$A108,CSV!$E:$E,"&gt;1.5")/$C108</f>
        <v>0.42857142857142855</v>
      </c>
      <c r="W108" s="11">
        <f>(COUNTIFS(CSV!$A:$A,$A108,CSV!$E:E,"&gt;0.5") +COUNTIFS(CSV!$B:$B,$A108,CSV!$D:$D,"&gt;0.5"))/$D108</f>
        <v>0.7857142857142857</v>
      </c>
      <c r="X108" s="8">
        <f>COUNTIFS(CSV!$A:$A,$A108,CSV!$E:$E,"&gt;0.5")/$B108</f>
        <v>0.6428571428571429</v>
      </c>
      <c r="Y108" s="8">
        <f>COUNTIFS(CSV!$B:$B,$A108,CSV!$D:$D,"&gt;0.5")/$C108</f>
        <v>0.9285714285714286</v>
      </c>
      <c r="Z108" s="11">
        <f>(COUNTIFS(CSV!$A:$A,$A108,CSV!$E:$E,"&gt;1.5")  + COUNTIFS(CSV!$B:$B,$A108,CSV!$D:$D,"&gt;1.5"))/$D108</f>
        <v>0.4642857142857143</v>
      </c>
      <c r="AA108" s="8">
        <f>COUNTIFS(CSV!$A:$A,$A108,CSV!$E:$E,"&gt;1.5")/$B108</f>
        <v>0.5</v>
      </c>
      <c r="AB108" s="8">
        <f>COUNTIFS(CSV!$B:$B,$A108,CSV!$D:$D,"&gt;1.5")/$C108</f>
        <v>0.42857142857142855</v>
      </c>
      <c r="AC108" s="11">
        <f>(COUNTIFS(CSV!$A:A,$A108,CSV!$G:$G,"y") + COUNTIFS(CSV!$B:B,$A108,CSV!$G:$G,"y"))/$D108</f>
        <v>0.6428571428571429</v>
      </c>
      <c r="AD108" s="8">
        <f>COUNTIFS(CSV!$A:A,$A108,CSV!$G:$G,"y")/$B108</f>
        <v>0.5714285714285714</v>
      </c>
      <c r="AE108" s="16">
        <f>COUNTIFS(CSV!$B:B,$A108,CSV!$G:$G,"y")/$C108</f>
        <v>0.7142857142857143</v>
      </c>
    </row>
    <row r="109" spans="1:31" x14ac:dyDescent="0.3">
      <c r="A109" t="s">
        <v>223</v>
      </c>
      <c r="B109" s="9">
        <f>COUNTIF(CSV!A:A,A109)</f>
        <v>14</v>
      </c>
      <c r="C109" s="4">
        <f>COUNTIF(CSV!B:B,A109)</f>
        <v>15</v>
      </c>
      <c r="D109" s="4">
        <f t="shared" si="3"/>
        <v>29</v>
      </c>
      <c r="E109" s="11">
        <f>(COUNTIFS(CSV!$A:$A,$A109,CSV!$F:$F,"&gt;0.5") + COUNTIFS(CSV!$B:$B,$A109,CSV!$F:$F,"&gt;0.5"))/$D109</f>
        <v>0.93103448275862066</v>
      </c>
      <c r="F109" s="8">
        <f>COUNTIFS(CSV!$A:$A,$A109,CSV!$F:$F,"&gt;0.5")/$B109</f>
        <v>1</v>
      </c>
      <c r="G109" s="8">
        <f>COUNTIFS(CSV!$B:$B,$A109,CSV!$F:$F,"&gt;0.5")/$C109</f>
        <v>0.8666666666666667</v>
      </c>
      <c r="H109" s="11">
        <f>(COUNTIFS(CSV!$A:$A,$A109,CSV!$F:$F,"&gt;1.5") + COUNTIFS(CSV!$B:$B,$A109,CSV!$F:$F,"&gt;1.5"))/$D109</f>
        <v>0.75862068965517238</v>
      </c>
      <c r="I109" s="8">
        <f>COUNTIFS(CSV!$A:$A,$A109,CSV!$F:$F,"&gt;1.5")/$B109</f>
        <v>0.8571428571428571</v>
      </c>
      <c r="J109" s="8">
        <f>COUNTIFS(CSV!$B:$B,$A109,CSV!$F:$F,"&gt;1.5")/$C109</f>
        <v>0.66666666666666663</v>
      </c>
      <c r="K109" s="11">
        <f>(COUNTIFS(CSV!$A:$A,$A109,CSV!$F:$F,"&gt;2.5") + COUNTIFS(CSV!$B:$B,$A109,CSV!$F:$F,"&gt;2.5"))/$D109</f>
        <v>0.62068965517241381</v>
      </c>
      <c r="L109" s="8">
        <f>COUNTIFS(CSV!$A:$A,$A109,CSV!$F:$F,"&gt;2.5")/$B109</f>
        <v>0.6428571428571429</v>
      </c>
      <c r="M109" s="8">
        <f>COUNTIFS(CSV!$B:$B,$A109,CSV!$F:$F,"&gt;2.5")/$C109</f>
        <v>0.6</v>
      </c>
      <c r="N109" s="11">
        <f>(COUNTIFS(CSV!$A:$A,$A109,CSV!$F:$F,"&gt;3.5") + COUNTIFS(CSV!$B:$B,$A109,CSV!$F:$F,"&gt;3.5"))/$D109</f>
        <v>0.41379310344827586</v>
      </c>
      <c r="O109" s="8">
        <f>COUNTIFS(CSV!$A:$A,$A109,CSV!$F:$F,"&gt;3.5")/$B109</f>
        <v>0.5714285714285714</v>
      </c>
      <c r="P109" s="8">
        <f>COUNTIFS(CSV!$B:$B,$A109,CSV!$F:$F,"&gt;3.5")/$C109</f>
        <v>0.26666666666666666</v>
      </c>
      <c r="Q109" s="11">
        <f>(COUNTIFS(CSV!$A:$A,$A109,CSV!$D:$D,"&gt;0.5")  + COUNTIFS(CSV!$B:$B,$A109,CSV!$E:$E,"&gt;0.5"))/$D109</f>
        <v>0.82758620689655171</v>
      </c>
      <c r="R109" s="8">
        <f>COUNTIFS(CSV!$A:$A,$A109,CSV!$D:$D,"&gt;0.5")/$B109</f>
        <v>0.9285714285714286</v>
      </c>
      <c r="S109" s="8">
        <f>COUNTIFS(CSV!$B:$B,$A109,CSV!$E:$E,"&gt;0.5")/$C109</f>
        <v>0.73333333333333328</v>
      </c>
      <c r="T109" s="11">
        <f>(COUNTIFS(CSV!$A:$A,$A109,CSV!$D:$D,"&gt;1.5")  + COUNTIFS(CSV!$B:$B,$A109,CSV!$E:$E,"&gt;1.5"))/$D109</f>
        <v>0.58620689655172409</v>
      </c>
      <c r="U109" s="8">
        <f>COUNTIFS(CSV!$A:$A,$A109,CSV!$D:$D,"&gt;1.5")/$B109</f>
        <v>0.7142857142857143</v>
      </c>
      <c r="V109" s="8">
        <f>COUNTIFS(CSV!$B:$B,$A109,CSV!$E:$E,"&gt;1.5")/$C109</f>
        <v>0.46666666666666667</v>
      </c>
      <c r="W109" s="11">
        <f>(COUNTIFS(CSV!$A:$A,$A109,CSV!$E:E,"&gt;0.5") +COUNTIFS(CSV!$B:$B,$A109,CSV!$D:$D,"&gt;0.5"))/$D109</f>
        <v>0.72413793103448276</v>
      </c>
      <c r="X109" s="8">
        <f>COUNTIFS(CSV!$A:$A,$A109,CSV!$E:$E,"&gt;0.5")/$B109</f>
        <v>0.6428571428571429</v>
      </c>
      <c r="Y109" s="8">
        <f>COUNTIFS(CSV!$B:$B,$A109,CSV!$D:$D,"&gt;0.5")/$C109</f>
        <v>0.8</v>
      </c>
      <c r="Z109" s="11">
        <f>(COUNTIFS(CSV!$A:$A,$A109,CSV!$E:$E,"&gt;1.5")  + COUNTIFS(CSV!$B:$B,$A109,CSV!$D:$D,"&gt;1.5"))/$D109</f>
        <v>0.27586206896551724</v>
      </c>
      <c r="AA109" s="8">
        <f>COUNTIFS(CSV!$A:$A,$A109,CSV!$E:$E,"&gt;1.5")/$B109</f>
        <v>0.21428571428571427</v>
      </c>
      <c r="AB109" s="8">
        <f>COUNTIFS(CSV!$B:$B,$A109,CSV!$D:$D,"&gt;1.5")/$C109</f>
        <v>0.33333333333333331</v>
      </c>
      <c r="AC109" s="11">
        <f>(COUNTIFS(CSV!$A:A,$A109,CSV!$G:$G,"y") + COUNTIFS(CSV!$B:B,$A109,CSV!$G:$G,"y"))/$D109</f>
        <v>0.62068965517241381</v>
      </c>
      <c r="AD109" s="8">
        <f>COUNTIFS(CSV!$A:A,$A109,CSV!$G:$G,"y")/$B109</f>
        <v>0.5714285714285714</v>
      </c>
      <c r="AE109" s="16">
        <f>COUNTIFS(CSV!$B:B,$A109,CSV!$G:$G,"y")/$C109</f>
        <v>0.66666666666666663</v>
      </c>
    </row>
    <row r="110" spans="1:31" x14ac:dyDescent="0.3">
      <c r="A110" t="s">
        <v>240</v>
      </c>
      <c r="B110" s="9">
        <f>COUNTIF(CSV!A:A,A110)</f>
        <v>15</v>
      </c>
      <c r="C110" s="4">
        <f>COUNTIF(CSV!B:B,A110)</f>
        <v>14</v>
      </c>
      <c r="D110" s="4">
        <f t="shared" si="3"/>
        <v>29</v>
      </c>
      <c r="E110" s="11">
        <f>(COUNTIFS(CSV!$A:$A,$A110,CSV!$F:$F,"&gt;0.5") + COUNTIFS(CSV!$B:$B,$A110,CSV!$F:$F,"&gt;0.5"))/$D110</f>
        <v>0.96551724137931039</v>
      </c>
      <c r="F110" s="8">
        <f>COUNTIFS(CSV!$A:$A,$A110,CSV!$F:$F,"&gt;0.5")/$B110</f>
        <v>0.93333333333333335</v>
      </c>
      <c r="G110" s="8">
        <f>COUNTIFS(CSV!$B:$B,$A110,CSV!$F:$F,"&gt;0.5")/$C110</f>
        <v>1</v>
      </c>
      <c r="H110" s="11">
        <f>(COUNTIFS(CSV!$A:$A,$A110,CSV!$F:$F,"&gt;1.5") + COUNTIFS(CSV!$B:$B,$A110,CSV!$F:$F,"&gt;1.5"))/$D110</f>
        <v>0.72413793103448276</v>
      </c>
      <c r="I110" s="8">
        <f>COUNTIFS(CSV!$A:$A,$A110,CSV!$F:$F,"&gt;1.5")/$B110</f>
        <v>0.66666666666666663</v>
      </c>
      <c r="J110" s="8">
        <f>COUNTIFS(CSV!$B:$B,$A110,CSV!$F:$F,"&gt;1.5")/$C110</f>
        <v>0.7857142857142857</v>
      </c>
      <c r="K110" s="11">
        <f>(COUNTIFS(CSV!$A:$A,$A110,CSV!$F:$F,"&gt;2.5") + COUNTIFS(CSV!$B:$B,$A110,CSV!$F:$F,"&gt;2.5"))/$D110</f>
        <v>0.48275862068965519</v>
      </c>
      <c r="L110" s="8">
        <f>COUNTIFS(CSV!$A:$A,$A110,CSV!$F:$F,"&gt;2.5")/$B110</f>
        <v>0.46666666666666667</v>
      </c>
      <c r="M110" s="8">
        <f>COUNTIFS(CSV!$B:$B,$A110,CSV!$F:$F,"&gt;2.5")/$C110</f>
        <v>0.5</v>
      </c>
      <c r="N110" s="11">
        <f>(COUNTIFS(CSV!$A:$A,$A110,CSV!$F:$F,"&gt;3.5") + COUNTIFS(CSV!$B:$B,$A110,CSV!$F:$F,"&gt;3.5"))/$D110</f>
        <v>0.27586206896551724</v>
      </c>
      <c r="O110" s="8">
        <f>COUNTIFS(CSV!$A:$A,$A110,CSV!$F:$F,"&gt;3.5")/$B110</f>
        <v>0.26666666666666666</v>
      </c>
      <c r="P110" s="8">
        <f>COUNTIFS(CSV!$B:$B,$A110,CSV!$F:$F,"&gt;3.5")/$C110</f>
        <v>0.2857142857142857</v>
      </c>
      <c r="Q110" s="11">
        <f>(COUNTIFS(CSV!$A:$A,$A110,CSV!$D:$D,"&gt;0.5")  + COUNTIFS(CSV!$B:$B,$A110,CSV!$E:$E,"&gt;0.5"))/$D110</f>
        <v>0.62068965517241381</v>
      </c>
      <c r="R110" s="8">
        <f>COUNTIFS(CSV!$A:$A,$A110,CSV!$D:$D,"&gt;0.5")/$B110</f>
        <v>0.73333333333333328</v>
      </c>
      <c r="S110" s="8">
        <f>COUNTIFS(CSV!$B:$B,$A110,CSV!$E:$E,"&gt;0.5")/$C110</f>
        <v>0.5</v>
      </c>
      <c r="T110" s="11">
        <f>(COUNTIFS(CSV!$A:$A,$A110,CSV!$D:$D,"&gt;1.5")  + COUNTIFS(CSV!$B:$B,$A110,CSV!$E:$E,"&gt;1.5"))/$D110</f>
        <v>0.27586206896551724</v>
      </c>
      <c r="U110" s="8">
        <f>COUNTIFS(CSV!$A:$A,$A110,CSV!$D:$D,"&gt;1.5")/$B110</f>
        <v>0.33333333333333331</v>
      </c>
      <c r="V110" s="8">
        <f>COUNTIFS(CSV!$B:$B,$A110,CSV!$E:$E,"&gt;1.5")/$C110</f>
        <v>0.21428571428571427</v>
      </c>
      <c r="W110" s="11">
        <f>(COUNTIFS(CSV!$A:$A,$A110,CSV!$E:E,"&gt;0.5") +COUNTIFS(CSV!$B:$B,$A110,CSV!$D:$D,"&gt;0.5"))/$D110</f>
        <v>0.75862068965517238</v>
      </c>
      <c r="X110" s="8">
        <f>COUNTIFS(CSV!$A:$A,$A110,CSV!$E:$E,"&gt;0.5")/$B110</f>
        <v>0.73333333333333328</v>
      </c>
      <c r="Y110" s="8">
        <f>COUNTIFS(CSV!$B:$B,$A110,CSV!$D:$D,"&gt;0.5")/$C110</f>
        <v>0.7857142857142857</v>
      </c>
      <c r="Z110" s="11">
        <f>(COUNTIFS(CSV!$A:$A,$A110,CSV!$E:$E,"&gt;1.5")  + COUNTIFS(CSV!$B:$B,$A110,CSV!$D:$D,"&gt;1.5"))/$D110</f>
        <v>0.55172413793103448</v>
      </c>
      <c r="AA110" s="8">
        <f>COUNTIFS(CSV!$A:$A,$A110,CSV!$E:$E,"&gt;1.5")/$B110</f>
        <v>0.46666666666666667</v>
      </c>
      <c r="AB110" s="8">
        <f>COUNTIFS(CSV!$B:$B,$A110,CSV!$D:$D,"&gt;1.5")/$C110</f>
        <v>0.6428571428571429</v>
      </c>
      <c r="AC110" s="11">
        <f>(COUNTIFS(CSV!$A:A,$A110,CSV!$G:$G,"y") + COUNTIFS(CSV!$B:B,$A110,CSV!$G:$G,"y"))/$D110</f>
        <v>0.41379310344827586</v>
      </c>
      <c r="AD110" s="8">
        <f>COUNTIFS(CSV!$A:A,$A110,CSV!$G:$G,"y")/$B110</f>
        <v>0.53333333333333333</v>
      </c>
      <c r="AE110" s="16">
        <f>COUNTIFS(CSV!$B:B,$A110,CSV!$G:$G,"y")/$C110</f>
        <v>0.2857142857142857</v>
      </c>
    </row>
    <row r="111" spans="1:31" x14ac:dyDescent="0.3">
      <c r="A111" t="s">
        <v>226</v>
      </c>
      <c r="B111" s="9">
        <f>COUNTIF(CSV!A:A,A111)</f>
        <v>15</v>
      </c>
      <c r="C111" s="4">
        <f>COUNTIF(CSV!B:B,A111)</f>
        <v>14</v>
      </c>
      <c r="D111" s="4">
        <f t="shared" si="3"/>
        <v>29</v>
      </c>
      <c r="E111" s="11">
        <f>(COUNTIFS(CSV!$A:$A,$A111,CSV!$F:$F,"&gt;0.5") + COUNTIFS(CSV!$B:$B,$A111,CSV!$F:$F,"&gt;0.5"))/$D111</f>
        <v>1</v>
      </c>
      <c r="F111" s="8">
        <f>COUNTIFS(CSV!$A:$A,$A111,CSV!$F:$F,"&gt;0.5")/$B111</f>
        <v>1</v>
      </c>
      <c r="G111" s="8">
        <f>COUNTIFS(CSV!$B:$B,$A111,CSV!$F:$F,"&gt;0.5")/$C111</f>
        <v>1</v>
      </c>
      <c r="H111" s="11">
        <f>(COUNTIFS(CSV!$A:$A,$A111,CSV!$F:$F,"&gt;1.5") + COUNTIFS(CSV!$B:$B,$A111,CSV!$F:$F,"&gt;1.5"))/$D111</f>
        <v>0.75862068965517238</v>
      </c>
      <c r="I111" s="8">
        <f>COUNTIFS(CSV!$A:$A,$A111,CSV!$F:$F,"&gt;1.5")/$B111</f>
        <v>0.73333333333333328</v>
      </c>
      <c r="J111" s="8">
        <f>COUNTIFS(CSV!$B:$B,$A111,CSV!$F:$F,"&gt;1.5")/$C111</f>
        <v>0.7857142857142857</v>
      </c>
      <c r="K111" s="11">
        <f>(COUNTIFS(CSV!$A:$A,$A111,CSV!$F:$F,"&gt;2.5") + COUNTIFS(CSV!$B:$B,$A111,CSV!$F:$F,"&gt;2.5"))/$D111</f>
        <v>0.55172413793103448</v>
      </c>
      <c r="L111" s="8">
        <f>COUNTIFS(CSV!$A:$A,$A111,CSV!$F:$F,"&gt;2.5")/$B111</f>
        <v>0.53333333333333333</v>
      </c>
      <c r="M111" s="8">
        <f>COUNTIFS(CSV!$B:$B,$A111,CSV!$F:$F,"&gt;2.5")/$C111</f>
        <v>0.5714285714285714</v>
      </c>
      <c r="N111" s="11">
        <f>(COUNTIFS(CSV!$A:$A,$A111,CSV!$F:$F,"&gt;3.5") + COUNTIFS(CSV!$B:$B,$A111,CSV!$F:$F,"&gt;3.5"))/$D111</f>
        <v>0.34482758620689657</v>
      </c>
      <c r="O111" s="8">
        <f>COUNTIFS(CSV!$A:$A,$A111,CSV!$F:$F,"&gt;3.5")/$B111</f>
        <v>0.33333333333333331</v>
      </c>
      <c r="P111" s="8">
        <f>COUNTIFS(CSV!$B:$B,$A111,CSV!$F:$F,"&gt;3.5")/$C111</f>
        <v>0.35714285714285715</v>
      </c>
      <c r="Q111" s="11">
        <f>(COUNTIFS(CSV!$A:$A,$A111,CSV!$D:$D,"&gt;0.5")  + COUNTIFS(CSV!$B:$B,$A111,CSV!$E:$E,"&gt;0.5"))/$D111</f>
        <v>0.72413793103448276</v>
      </c>
      <c r="R111" s="8">
        <f>COUNTIFS(CSV!$A:$A,$A111,CSV!$D:$D,"&gt;0.5")/$B111</f>
        <v>0.66666666666666663</v>
      </c>
      <c r="S111" s="8">
        <f>COUNTIFS(CSV!$B:$B,$A111,CSV!$E:$E,"&gt;0.5")/$C111</f>
        <v>0.7857142857142857</v>
      </c>
      <c r="T111" s="11">
        <f>(COUNTIFS(CSV!$A:$A,$A111,CSV!$D:$D,"&gt;1.5")  + COUNTIFS(CSV!$B:$B,$A111,CSV!$E:$E,"&gt;1.5"))/$D111</f>
        <v>0.48275862068965519</v>
      </c>
      <c r="U111" s="8">
        <f>COUNTIFS(CSV!$A:$A,$A111,CSV!$D:$D,"&gt;1.5")/$B111</f>
        <v>0.53333333333333333</v>
      </c>
      <c r="V111" s="8">
        <f>COUNTIFS(CSV!$B:$B,$A111,CSV!$E:$E,"&gt;1.5")/$C111</f>
        <v>0.42857142857142855</v>
      </c>
      <c r="W111" s="11">
        <f>(COUNTIFS(CSV!$A:$A,$A111,CSV!$E:E,"&gt;0.5") +COUNTIFS(CSV!$B:$B,$A111,CSV!$D:$D,"&gt;0.5"))/$D111</f>
        <v>0.72413793103448276</v>
      </c>
      <c r="X111" s="8">
        <f>COUNTIFS(CSV!$A:$A,$A111,CSV!$E:$E,"&gt;0.5")/$B111</f>
        <v>0.73333333333333328</v>
      </c>
      <c r="Y111" s="8">
        <f>COUNTIFS(CSV!$B:$B,$A111,CSV!$D:$D,"&gt;0.5")/$C111</f>
        <v>0.7142857142857143</v>
      </c>
      <c r="Z111" s="11">
        <f>(COUNTIFS(CSV!$A:$A,$A111,CSV!$E:$E,"&gt;1.5")  + COUNTIFS(CSV!$B:$B,$A111,CSV!$D:$D,"&gt;1.5"))/$D111</f>
        <v>0.41379310344827586</v>
      </c>
      <c r="AA111" s="8">
        <f>COUNTIFS(CSV!$A:$A,$A111,CSV!$E:$E,"&gt;1.5")/$B111</f>
        <v>0.4</v>
      </c>
      <c r="AB111" s="8">
        <f>COUNTIFS(CSV!$B:$B,$A111,CSV!$D:$D,"&gt;1.5")/$C111</f>
        <v>0.42857142857142855</v>
      </c>
      <c r="AC111" s="11">
        <f>(COUNTIFS(CSV!$A:A,$A111,CSV!$G:$G,"y") + COUNTIFS(CSV!$B:B,$A111,CSV!$G:$G,"y"))/$D111</f>
        <v>0.44827586206896552</v>
      </c>
      <c r="AD111" s="8">
        <f>COUNTIFS(CSV!$A:A,$A111,CSV!$G:$G,"y")/$B111</f>
        <v>0.4</v>
      </c>
      <c r="AE111" s="16">
        <f>COUNTIFS(CSV!$B:B,$A111,CSV!$G:$G,"y")/$C111</f>
        <v>0.5</v>
      </c>
    </row>
    <row r="112" spans="1:31" x14ac:dyDescent="0.3">
      <c r="A112" t="s">
        <v>237</v>
      </c>
      <c r="B112" s="9">
        <f>COUNTIF(CSV!A:A,A112)</f>
        <v>13</v>
      </c>
      <c r="C112" s="4">
        <f>COUNTIF(CSV!B:B,A112)</f>
        <v>15</v>
      </c>
      <c r="D112" s="4">
        <f t="shared" si="3"/>
        <v>28</v>
      </c>
      <c r="E112" s="11">
        <f>(COUNTIFS(CSV!$A:$A,$A112,CSV!$F:$F,"&gt;0.5") + COUNTIFS(CSV!$B:$B,$A112,CSV!$F:$F,"&gt;0.5"))/$D112</f>
        <v>0.9285714285714286</v>
      </c>
      <c r="F112" s="8">
        <f>COUNTIFS(CSV!$A:$A,$A112,CSV!$F:$F,"&gt;0.5")/$B112</f>
        <v>0.92307692307692313</v>
      </c>
      <c r="G112" s="8">
        <f>COUNTIFS(CSV!$B:$B,$A112,CSV!$F:$F,"&gt;0.5")/$C112</f>
        <v>0.93333333333333335</v>
      </c>
      <c r="H112" s="11">
        <f>(COUNTIFS(CSV!$A:$A,$A112,CSV!$F:$F,"&gt;1.5") + COUNTIFS(CSV!$B:$B,$A112,CSV!$F:$F,"&gt;1.5"))/$D112</f>
        <v>0.75</v>
      </c>
      <c r="I112" s="8">
        <f>COUNTIFS(CSV!$A:$A,$A112,CSV!$F:$F,"&gt;1.5")/$B112</f>
        <v>0.76923076923076927</v>
      </c>
      <c r="J112" s="8">
        <f>COUNTIFS(CSV!$B:$B,$A112,CSV!$F:$F,"&gt;1.5")/$C112</f>
        <v>0.73333333333333328</v>
      </c>
      <c r="K112" s="11">
        <f>(COUNTIFS(CSV!$A:$A,$A112,CSV!$F:$F,"&gt;2.5") + COUNTIFS(CSV!$B:$B,$A112,CSV!$F:$F,"&gt;2.5"))/$D112</f>
        <v>0.5357142857142857</v>
      </c>
      <c r="L112" s="8">
        <f>COUNTIFS(CSV!$A:$A,$A112,CSV!$F:$F,"&gt;2.5")/$B112</f>
        <v>0.61538461538461542</v>
      </c>
      <c r="M112" s="8">
        <f>COUNTIFS(CSV!$B:$B,$A112,CSV!$F:$F,"&gt;2.5")/$C112</f>
        <v>0.46666666666666667</v>
      </c>
      <c r="N112" s="11">
        <f>(COUNTIFS(CSV!$A:$A,$A112,CSV!$F:$F,"&gt;3.5") + COUNTIFS(CSV!$B:$B,$A112,CSV!$F:$F,"&gt;3.5"))/$D112</f>
        <v>0.39285714285714285</v>
      </c>
      <c r="O112" s="8">
        <f>COUNTIFS(CSV!$A:$A,$A112,CSV!$F:$F,"&gt;3.5")/$B112</f>
        <v>0.46153846153846156</v>
      </c>
      <c r="P112" s="8">
        <f>COUNTIFS(CSV!$B:$B,$A112,CSV!$F:$F,"&gt;3.5")/$C112</f>
        <v>0.33333333333333331</v>
      </c>
      <c r="Q112" s="11">
        <f>(COUNTIFS(CSV!$A:$A,$A112,CSV!$D:$D,"&gt;0.5")  + COUNTIFS(CSV!$B:$B,$A112,CSV!$E:$E,"&gt;0.5"))/$D112</f>
        <v>0.6071428571428571</v>
      </c>
      <c r="R112" s="8">
        <f>COUNTIFS(CSV!$A:$A,$A112,CSV!$D:$D,"&gt;0.5")/$B112</f>
        <v>0.61538461538461542</v>
      </c>
      <c r="S112" s="8">
        <f>COUNTIFS(CSV!$B:$B,$A112,CSV!$E:$E,"&gt;0.5")/$C112</f>
        <v>0.6</v>
      </c>
      <c r="T112" s="11">
        <f>(COUNTIFS(CSV!$A:$A,$A112,CSV!$D:$D,"&gt;1.5")  + COUNTIFS(CSV!$B:$B,$A112,CSV!$E:$E,"&gt;1.5"))/$D112</f>
        <v>0.35714285714285715</v>
      </c>
      <c r="U112" s="8">
        <f>COUNTIFS(CSV!$A:$A,$A112,CSV!$D:$D,"&gt;1.5")/$B112</f>
        <v>0.46153846153846156</v>
      </c>
      <c r="V112" s="8">
        <f>COUNTIFS(CSV!$B:$B,$A112,CSV!$E:$E,"&gt;1.5")/$C112</f>
        <v>0.26666666666666666</v>
      </c>
      <c r="W112" s="11">
        <f>(COUNTIFS(CSV!$A:$A,$A112,CSV!$E:E,"&gt;0.5") +COUNTIFS(CSV!$B:$B,$A112,CSV!$D:$D,"&gt;0.5"))/$D112</f>
        <v>0.8571428571428571</v>
      </c>
      <c r="X112" s="8">
        <f>COUNTIFS(CSV!$A:$A,$A112,CSV!$E:$E,"&gt;0.5")/$B112</f>
        <v>0.92307692307692313</v>
      </c>
      <c r="Y112" s="8">
        <f>COUNTIFS(CSV!$B:$B,$A112,CSV!$D:$D,"&gt;0.5")/$C112</f>
        <v>0.8</v>
      </c>
      <c r="Z112" s="11">
        <f>(COUNTIFS(CSV!$A:$A,$A112,CSV!$E:$E,"&gt;1.5")  + COUNTIFS(CSV!$B:$B,$A112,CSV!$D:$D,"&gt;1.5"))/$D112</f>
        <v>0.4642857142857143</v>
      </c>
      <c r="AA112" s="8">
        <f>COUNTIFS(CSV!$A:$A,$A112,CSV!$E:$E,"&gt;1.5")/$B112</f>
        <v>0.53846153846153844</v>
      </c>
      <c r="AB112" s="8">
        <f>COUNTIFS(CSV!$B:$B,$A112,CSV!$D:$D,"&gt;1.5")/$C112</f>
        <v>0.4</v>
      </c>
      <c r="AC112" s="11">
        <f>(COUNTIFS(CSV!$A:A,$A112,CSV!$G:$G,"y") + COUNTIFS(CSV!$B:B,$A112,CSV!$G:$G,"y"))/$D112</f>
        <v>0.5357142857142857</v>
      </c>
      <c r="AD112" s="8">
        <f>COUNTIFS(CSV!$A:A,$A112,CSV!$G:$G,"y")/$B112</f>
        <v>0.61538461538461542</v>
      </c>
      <c r="AE112" s="16">
        <f>COUNTIFS(CSV!$B:B,$A112,CSV!$G:$G,"y")/$C112</f>
        <v>0.46666666666666667</v>
      </c>
    </row>
    <row r="113" spans="1:31" x14ac:dyDescent="0.3">
      <c r="A113" t="s">
        <v>222</v>
      </c>
      <c r="B113" s="9">
        <f>COUNTIF(CSV!A:A,A113)</f>
        <v>15</v>
      </c>
      <c r="C113" s="4">
        <f>COUNTIF(CSV!B:B,A113)</f>
        <v>14</v>
      </c>
      <c r="D113" s="4">
        <f t="shared" si="3"/>
        <v>29</v>
      </c>
      <c r="E113" s="11">
        <f>(COUNTIFS(CSV!$A:$A,$A113,CSV!$F:$F,"&gt;0.5") + COUNTIFS(CSV!$B:$B,$A113,CSV!$F:$F,"&gt;0.5"))/$D113</f>
        <v>0.93103448275862066</v>
      </c>
      <c r="F113" s="8">
        <f>COUNTIFS(CSV!$A:$A,$A113,CSV!$F:$F,"&gt;0.5")/$B113</f>
        <v>0.93333333333333335</v>
      </c>
      <c r="G113" s="8">
        <f>COUNTIFS(CSV!$B:$B,$A113,CSV!$F:$F,"&gt;0.5")/$C113</f>
        <v>0.9285714285714286</v>
      </c>
      <c r="H113" s="11">
        <f>(COUNTIFS(CSV!$A:$A,$A113,CSV!$F:$F,"&gt;1.5") + COUNTIFS(CSV!$B:$B,$A113,CSV!$F:$F,"&gt;1.5"))/$D113</f>
        <v>0.68965517241379315</v>
      </c>
      <c r="I113" s="8">
        <f>COUNTIFS(CSV!$A:$A,$A113,CSV!$F:$F,"&gt;1.5")/$B113</f>
        <v>0.73333333333333328</v>
      </c>
      <c r="J113" s="8">
        <f>COUNTIFS(CSV!$B:$B,$A113,CSV!$F:$F,"&gt;1.5")/$C113</f>
        <v>0.6428571428571429</v>
      </c>
      <c r="K113" s="11">
        <f>(COUNTIFS(CSV!$A:$A,$A113,CSV!$F:$F,"&gt;2.5") + COUNTIFS(CSV!$B:$B,$A113,CSV!$F:$F,"&gt;2.5"))/$D113</f>
        <v>0.48275862068965519</v>
      </c>
      <c r="L113" s="8">
        <f>COUNTIFS(CSV!$A:$A,$A113,CSV!$F:$F,"&gt;2.5")/$B113</f>
        <v>0.6</v>
      </c>
      <c r="M113" s="8">
        <f>COUNTIFS(CSV!$B:$B,$A113,CSV!$F:$F,"&gt;2.5")/$C113</f>
        <v>0.35714285714285715</v>
      </c>
      <c r="N113" s="11">
        <f>(COUNTIFS(CSV!$A:$A,$A113,CSV!$F:$F,"&gt;3.5") + COUNTIFS(CSV!$B:$B,$A113,CSV!$F:$F,"&gt;3.5"))/$D113</f>
        <v>0.31034482758620691</v>
      </c>
      <c r="O113" s="8">
        <f>COUNTIFS(CSV!$A:$A,$A113,CSV!$F:$F,"&gt;3.5")/$B113</f>
        <v>0.33333333333333331</v>
      </c>
      <c r="P113" s="8">
        <f>COUNTIFS(CSV!$B:$B,$A113,CSV!$F:$F,"&gt;3.5")/$C113</f>
        <v>0.2857142857142857</v>
      </c>
      <c r="Q113" s="11">
        <f>(COUNTIFS(CSV!$A:$A,$A113,CSV!$D:$D,"&gt;0.5")  + COUNTIFS(CSV!$B:$B,$A113,CSV!$E:$E,"&gt;0.5"))/$D113</f>
        <v>0.7931034482758621</v>
      </c>
      <c r="R113" s="8">
        <f>COUNTIFS(CSV!$A:$A,$A113,CSV!$D:$D,"&gt;0.5")/$B113</f>
        <v>0.93333333333333335</v>
      </c>
      <c r="S113" s="8">
        <f>COUNTIFS(CSV!$B:$B,$A113,CSV!$E:$E,"&gt;0.5")/$C113</f>
        <v>0.6428571428571429</v>
      </c>
      <c r="T113" s="11">
        <f>(COUNTIFS(CSV!$A:$A,$A113,CSV!$D:$D,"&gt;1.5")  + COUNTIFS(CSV!$B:$B,$A113,CSV!$E:$E,"&gt;1.5"))/$D113</f>
        <v>0.34482758620689657</v>
      </c>
      <c r="U113" s="8">
        <f>COUNTIFS(CSV!$A:$A,$A113,CSV!$D:$D,"&gt;1.5")/$B113</f>
        <v>0.46666666666666667</v>
      </c>
      <c r="V113" s="8">
        <f>COUNTIFS(CSV!$B:$B,$A113,CSV!$E:$E,"&gt;1.5")/$C113</f>
        <v>0.21428571428571427</v>
      </c>
      <c r="W113" s="11">
        <f>(COUNTIFS(CSV!$A:$A,$A113,CSV!$E:E,"&gt;0.5") +COUNTIFS(CSV!$B:$B,$A113,CSV!$D:$D,"&gt;0.5"))/$D113</f>
        <v>0.58620689655172409</v>
      </c>
      <c r="X113" s="8">
        <f>COUNTIFS(CSV!$A:$A,$A113,CSV!$E:$E,"&gt;0.5")/$B113</f>
        <v>0.53333333333333333</v>
      </c>
      <c r="Y113" s="8">
        <f>COUNTIFS(CSV!$B:$B,$A113,CSV!$D:$D,"&gt;0.5")/$C113</f>
        <v>0.6428571428571429</v>
      </c>
      <c r="Z113" s="11">
        <f>(COUNTIFS(CSV!$A:$A,$A113,CSV!$E:$E,"&gt;1.5")  + COUNTIFS(CSV!$B:$B,$A113,CSV!$D:$D,"&gt;1.5"))/$D113</f>
        <v>0.34482758620689657</v>
      </c>
      <c r="AA113" s="8">
        <f>COUNTIFS(CSV!$A:$A,$A113,CSV!$E:$E,"&gt;1.5")/$B113</f>
        <v>0.33333333333333331</v>
      </c>
      <c r="AB113" s="8">
        <f>COUNTIFS(CSV!$B:$B,$A113,CSV!$D:$D,"&gt;1.5")/$C113</f>
        <v>0.35714285714285715</v>
      </c>
      <c r="AC113" s="11">
        <f>(COUNTIFS(CSV!$A:A,$A113,CSV!$G:$G,"y") + COUNTIFS(CSV!$B:B,$A113,CSV!$G:$G,"y"))/$D113</f>
        <v>0.44827586206896552</v>
      </c>
      <c r="AD113" s="8">
        <f>COUNTIFS(CSV!$A:A,$A113,CSV!$G:$G,"y")/$B113</f>
        <v>0.53333333333333333</v>
      </c>
      <c r="AE113" s="16">
        <f>COUNTIFS(CSV!$B:B,$A113,CSV!$G:$G,"y")/$C113</f>
        <v>0.35714285714285715</v>
      </c>
    </row>
    <row r="114" spans="1:31" x14ac:dyDescent="0.3">
      <c r="A114" t="s">
        <v>236</v>
      </c>
      <c r="B114" s="9">
        <f>COUNTIF(CSV!A:A,A114)</f>
        <v>15</v>
      </c>
      <c r="C114" s="4">
        <f>COUNTIF(CSV!B:B,A114)</f>
        <v>14</v>
      </c>
      <c r="D114" s="4">
        <f t="shared" si="3"/>
        <v>29</v>
      </c>
      <c r="E114" s="11">
        <f>(COUNTIFS(CSV!$A:$A,$A114,CSV!$F:$F,"&gt;0.5") + COUNTIFS(CSV!$B:$B,$A114,CSV!$F:$F,"&gt;0.5"))/$D114</f>
        <v>0.96551724137931039</v>
      </c>
      <c r="F114" s="8">
        <f>COUNTIFS(CSV!$A:$A,$A114,CSV!$F:$F,"&gt;0.5")/$B114</f>
        <v>1</v>
      </c>
      <c r="G114" s="8">
        <f>COUNTIFS(CSV!$B:$B,$A114,CSV!$F:$F,"&gt;0.5")/$C114</f>
        <v>0.9285714285714286</v>
      </c>
      <c r="H114" s="11">
        <f>(COUNTIFS(CSV!$A:$A,$A114,CSV!$F:$F,"&gt;1.5") + COUNTIFS(CSV!$B:$B,$A114,CSV!$F:$F,"&gt;1.5"))/$D114</f>
        <v>0.65517241379310343</v>
      </c>
      <c r="I114" s="8">
        <f>COUNTIFS(CSV!$A:$A,$A114,CSV!$F:$F,"&gt;1.5")/$B114</f>
        <v>0.8</v>
      </c>
      <c r="J114" s="8">
        <f>COUNTIFS(CSV!$B:$B,$A114,CSV!$F:$F,"&gt;1.5")/$C114</f>
        <v>0.5</v>
      </c>
      <c r="K114" s="11">
        <f>(COUNTIFS(CSV!$A:$A,$A114,CSV!$F:$F,"&gt;2.5") + COUNTIFS(CSV!$B:$B,$A114,CSV!$F:$F,"&gt;2.5"))/$D114</f>
        <v>0.48275862068965519</v>
      </c>
      <c r="L114" s="8">
        <f>COUNTIFS(CSV!$A:$A,$A114,CSV!$F:$F,"&gt;2.5")/$B114</f>
        <v>0.53333333333333333</v>
      </c>
      <c r="M114" s="8">
        <f>COUNTIFS(CSV!$B:$B,$A114,CSV!$F:$F,"&gt;2.5")/$C114</f>
        <v>0.42857142857142855</v>
      </c>
      <c r="N114" s="11">
        <f>(COUNTIFS(CSV!$A:$A,$A114,CSV!$F:$F,"&gt;3.5") + COUNTIFS(CSV!$B:$B,$A114,CSV!$F:$F,"&gt;3.5"))/$D114</f>
        <v>0.34482758620689657</v>
      </c>
      <c r="O114" s="8">
        <f>COUNTIFS(CSV!$A:$A,$A114,CSV!$F:$F,"&gt;3.5")/$B114</f>
        <v>0.46666666666666667</v>
      </c>
      <c r="P114" s="8">
        <f>COUNTIFS(CSV!$B:$B,$A114,CSV!$F:$F,"&gt;3.5")/$C114</f>
        <v>0.21428571428571427</v>
      </c>
      <c r="Q114" s="11">
        <f>(COUNTIFS(CSV!$A:$A,$A114,CSV!$D:$D,"&gt;0.5")  + COUNTIFS(CSV!$B:$B,$A114,CSV!$E:$E,"&gt;0.5"))/$D114</f>
        <v>0.68965517241379315</v>
      </c>
      <c r="R114" s="8">
        <f>COUNTIFS(CSV!$A:$A,$A114,CSV!$D:$D,"&gt;0.5")/$B114</f>
        <v>0.8</v>
      </c>
      <c r="S114" s="8">
        <f>COUNTIFS(CSV!$B:$B,$A114,CSV!$E:$E,"&gt;0.5")/$C114</f>
        <v>0.5714285714285714</v>
      </c>
      <c r="T114" s="11">
        <f>(COUNTIFS(CSV!$A:$A,$A114,CSV!$D:$D,"&gt;1.5")  + COUNTIFS(CSV!$B:$B,$A114,CSV!$E:$E,"&gt;1.5"))/$D114</f>
        <v>0.31034482758620691</v>
      </c>
      <c r="U114" s="8">
        <f>COUNTIFS(CSV!$A:$A,$A114,CSV!$D:$D,"&gt;1.5")/$B114</f>
        <v>0.6</v>
      </c>
      <c r="V114" s="8">
        <f>COUNTIFS(CSV!$B:$B,$A114,CSV!$E:$E,"&gt;1.5")/$C114</f>
        <v>0</v>
      </c>
      <c r="W114" s="11">
        <f>(COUNTIFS(CSV!$A:$A,$A114,CSV!$E:E,"&gt;0.5") +COUNTIFS(CSV!$B:$B,$A114,CSV!$D:$D,"&gt;0.5"))/$D114</f>
        <v>0.72413793103448276</v>
      </c>
      <c r="X114" s="8">
        <f>COUNTIFS(CSV!$A:$A,$A114,CSV!$E:$E,"&gt;0.5")/$B114</f>
        <v>0.66666666666666663</v>
      </c>
      <c r="Y114" s="8">
        <f>COUNTIFS(CSV!$B:$B,$A114,CSV!$D:$D,"&gt;0.5")/$C114</f>
        <v>0.7857142857142857</v>
      </c>
      <c r="Z114" s="11">
        <f>(COUNTIFS(CSV!$A:$A,$A114,CSV!$E:$E,"&gt;1.5")  + COUNTIFS(CSV!$B:$B,$A114,CSV!$D:$D,"&gt;1.5"))/$D114</f>
        <v>0.41379310344827586</v>
      </c>
      <c r="AA114" s="8">
        <f>COUNTIFS(CSV!$A:$A,$A114,CSV!$E:$E,"&gt;1.5")/$B114</f>
        <v>0.33333333333333331</v>
      </c>
      <c r="AB114" s="8">
        <f>COUNTIFS(CSV!$B:$B,$A114,CSV!$D:$D,"&gt;1.5")/$C114</f>
        <v>0.5</v>
      </c>
      <c r="AC114" s="11">
        <f>(COUNTIFS(CSV!$A:A,$A114,CSV!$G:$G,"y") + COUNTIFS(CSV!$B:B,$A114,CSV!$G:$G,"y"))/$D114</f>
        <v>0.44827586206896552</v>
      </c>
      <c r="AD114" s="8">
        <f>COUNTIFS(CSV!$A:A,$A114,CSV!$G:$G,"y")/$B114</f>
        <v>0.46666666666666667</v>
      </c>
      <c r="AE114" s="16">
        <f>COUNTIFS(CSV!$B:B,$A114,CSV!$G:$G,"y")/$C114</f>
        <v>0.42857142857142855</v>
      </c>
    </row>
    <row r="115" spans="1:31" x14ac:dyDescent="0.3">
      <c r="A115" t="s">
        <v>233</v>
      </c>
      <c r="B115" s="9">
        <f>COUNTIF(CSV!A:A,A115)</f>
        <v>14</v>
      </c>
      <c r="C115" s="4">
        <f>COUNTIF(CSV!B:B,A115)</f>
        <v>15</v>
      </c>
      <c r="D115" s="4">
        <f t="shared" si="3"/>
        <v>29</v>
      </c>
      <c r="E115" s="11">
        <f>(COUNTIFS(CSV!$A:$A,$A115,CSV!$F:$F,"&gt;0.5") + COUNTIFS(CSV!$B:$B,$A115,CSV!$F:$F,"&gt;0.5"))/$D115</f>
        <v>0.93103448275862066</v>
      </c>
      <c r="F115" s="8">
        <f>COUNTIFS(CSV!$A:$A,$A115,CSV!$F:$F,"&gt;0.5")/$B115</f>
        <v>0.9285714285714286</v>
      </c>
      <c r="G115" s="8">
        <f>COUNTIFS(CSV!$B:$B,$A115,CSV!$F:$F,"&gt;0.5")/$C115</f>
        <v>0.93333333333333335</v>
      </c>
      <c r="H115" s="11">
        <f>(COUNTIFS(CSV!$A:$A,$A115,CSV!$F:$F,"&gt;1.5") + COUNTIFS(CSV!$B:$B,$A115,CSV!$F:$F,"&gt;1.5"))/$D115</f>
        <v>0.58620689655172409</v>
      </c>
      <c r="I115" s="8">
        <f>COUNTIFS(CSV!$A:$A,$A115,CSV!$F:$F,"&gt;1.5")/$B115</f>
        <v>0.7142857142857143</v>
      </c>
      <c r="J115" s="8">
        <f>COUNTIFS(CSV!$B:$B,$A115,CSV!$F:$F,"&gt;1.5")/$C115</f>
        <v>0.46666666666666667</v>
      </c>
      <c r="K115" s="11">
        <f>(COUNTIFS(CSV!$A:$A,$A115,CSV!$F:$F,"&gt;2.5") + COUNTIFS(CSV!$B:$B,$A115,CSV!$F:$F,"&gt;2.5"))/$D115</f>
        <v>0.37931034482758619</v>
      </c>
      <c r="L115" s="8">
        <f>COUNTIFS(CSV!$A:$A,$A115,CSV!$F:$F,"&gt;2.5")/$B115</f>
        <v>0.42857142857142855</v>
      </c>
      <c r="M115" s="8">
        <f>COUNTIFS(CSV!$B:$B,$A115,CSV!$F:$F,"&gt;2.5")/$C115</f>
        <v>0.33333333333333331</v>
      </c>
      <c r="N115" s="11">
        <f>(COUNTIFS(CSV!$A:$A,$A115,CSV!$F:$F,"&gt;3.5") + COUNTIFS(CSV!$B:$B,$A115,CSV!$F:$F,"&gt;3.5"))/$D115</f>
        <v>0.20689655172413793</v>
      </c>
      <c r="O115" s="8">
        <f>COUNTIFS(CSV!$A:$A,$A115,CSV!$F:$F,"&gt;3.5")/$B115</f>
        <v>0.21428571428571427</v>
      </c>
      <c r="P115" s="8">
        <f>COUNTIFS(CSV!$B:$B,$A115,CSV!$F:$F,"&gt;3.5")/$C115</f>
        <v>0.2</v>
      </c>
      <c r="Q115" s="11">
        <f>(COUNTIFS(CSV!$A:$A,$A115,CSV!$D:$D,"&gt;0.5")  + COUNTIFS(CSV!$B:$B,$A115,CSV!$E:$E,"&gt;0.5"))/$D115</f>
        <v>0.55172413793103448</v>
      </c>
      <c r="R115" s="8">
        <f>COUNTIFS(CSV!$A:$A,$A115,CSV!$D:$D,"&gt;0.5")/$B115</f>
        <v>0.7142857142857143</v>
      </c>
      <c r="S115" s="8">
        <f>COUNTIFS(CSV!$B:$B,$A115,CSV!$E:$E,"&gt;0.5")/$C115</f>
        <v>0.4</v>
      </c>
      <c r="T115" s="11">
        <f>(COUNTIFS(CSV!$A:$A,$A115,CSV!$D:$D,"&gt;1.5")  + COUNTIFS(CSV!$B:$B,$A115,CSV!$E:$E,"&gt;1.5"))/$D115</f>
        <v>0.27586206896551724</v>
      </c>
      <c r="U115" s="8">
        <f>COUNTIFS(CSV!$A:$A,$A115,CSV!$D:$D,"&gt;1.5")/$B115</f>
        <v>0.5</v>
      </c>
      <c r="V115" s="8">
        <f>COUNTIFS(CSV!$B:$B,$A115,CSV!$E:$E,"&gt;1.5")/$C115</f>
        <v>6.6666666666666666E-2</v>
      </c>
      <c r="W115" s="11">
        <f>(COUNTIFS(CSV!$A:$A,$A115,CSV!$E:E,"&gt;0.5") +COUNTIFS(CSV!$B:$B,$A115,CSV!$D:$D,"&gt;0.5"))/$D115</f>
        <v>0.65517241379310343</v>
      </c>
      <c r="X115" s="8">
        <f>COUNTIFS(CSV!$A:$A,$A115,CSV!$E:$E,"&gt;0.5")/$B115</f>
        <v>0.5</v>
      </c>
      <c r="Y115" s="8">
        <f>COUNTIFS(CSV!$B:$B,$A115,CSV!$D:$D,"&gt;0.5")/$C115</f>
        <v>0.8</v>
      </c>
      <c r="Z115" s="11">
        <f>(COUNTIFS(CSV!$A:$A,$A115,CSV!$E:$E,"&gt;1.5")  + COUNTIFS(CSV!$B:$B,$A115,CSV!$D:$D,"&gt;1.5"))/$D115</f>
        <v>0.34482758620689657</v>
      </c>
      <c r="AA115" s="8">
        <f>COUNTIFS(CSV!$A:$A,$A115,CSV!$E:$E,"&gt;1.5")/$B115</f>
        <v>0.2857142857142857</v>
      </c>
      <c r="AB115" s="8">
        <f>COUNTIFS(CSV!$B:$B,$A115,CSV!$D:$D,"&gt;1.5")/$C115</f>
        <v>0.4</v>
      </c>
      <c r="AC115" s="11">
        <f>(COUNTIFS(CSV!$A:A,$A115,CSV!$G:$G,"y") + COUNTIFS(CSV!$B:B,$A115,CSV!$G:$G,"y"))/$D115</f>
        <v>0.27586206896551724</v>
      </c>
      <c r="AD115" s="8">
        <f>COUNTIFS(CSV!$A:A,$A115,CSV!$G:$G,"y")/$B115</f>
        <v>0.2857142857142857</v>
      </c>
      <c r="AE115" s="16">
        <f>COUNTIFS(CSV!$B:B,$A115,CSV!$G:$G,"y")/$C115</f>
        <v>0.26666666666666666</v>
      </c>
    </row>
    <row r="116" spans="1:31" x14ac:dyDescent="0.3">
      <c r="A116" t="s">
        <v>225</v>
      </c>
      <c r="B116" s="9">
        <f>COUNTIF(CSV!A:A,A116)</f>
        <v>14</v>
      </c>
      <c r="C116" s="4">
        <f>COUNTIF(CSV!B:B,A116)</f>
        <v>14</v>
      </c>
      <c r="D116" s="4">
        <f t="shared" si="3"/>
        <v>28</v>
      </c>
      <c r="E116" s="11">
        <f>(COUNTIFS(CSV!$A:$A,$A116,CSV!$F:$F,"&gt;0.5") + COUNTIFS(CSV!$B:$B,$A116,CSV!$F:$F,"&gt;0.5"))/$D116</f>
        <v>0.9285714285714286</v>
      </c>
      <c r="F116" s="8">
        <f>COUNTIFS(CSV!$A:$A,$A116,CSV!$F:$F,"&gt;0.5")/$B116</f>
        <v>0.9285714285714286</v>
      </c>
      <c r="G116" s="8">
        <f>COUNTIFS(CSV!$B:$B,$A116,CSV!$F:$F,"&gt;0.5")/$C116</f>
        <v>0.9285714285714286</v>
      </c>
      <c r="H116" s="11">
        <f>(COUNTIFS(CSV!$A:$A,$A116,CSV!$F:$F,"&gt;1.5") + COUNTIFS(CSV!$B:$B,$A116,CSV!$F:$F,"&gt;1.5"))/$D116</f>
        <v>0.75</v>
      </c>
      <c r="I116" s="8">
        <f>COUNTIFS(CSV!$A:$A,$A116,CSV!$F:$F,"&gt;1.5")/$B116</f>
        <v>0.7142857142857143</v>
      </c>
      <c r="J116" s="8">
        <f>COUNTIFS(CSV!$B:$B,$A116,CSV!$F:$F,"&gt;1.5")/$C116</f>
        <v>0.7857142857142857</v>
      </c>
      <c r="K116" s="11">
        <f>(COUNTIFS(CSV!$A:$A,$A116,CSV!$F:$F,"&gt;2.5") + COUNTIFS(CSV!$B:$B,$A116,CSV!$F:$F,"&gt;2.5"))/$D116</f>
        <v>0.39285714285714285</v>
      </c>
      <c r="L116" s="8">
        <f>COUNTIFS(CSV!$A:$A,$A116,CSV!$F:$F,"&gt;2.5")/$B116</f>
        <v>0.5714285714285714</v>
      </c>
      <c r="M116" s="8">
        <f>COUNTIFS(CSV!$B:$B,$A116,CSV!$F:$F,"&gt;2.5")/$C116</f>
        <v>0.21428571428571427</v>
      </c>
      <c r="N116" s="11">
        <f>(COUNTIFS(CSV!$A:$A,$A116,CSV!$F:$F,"&gt;3.5") + COUNTIFS(CSV!$B:$B,$A116,CSV!$F:$F,"&gt;3.5"))/$D116</f>
        <v>0.21428571428571427</v>
      </c>
      <c r="O116" s="8">
        <f>COUNTIFS(CSV!$A:$A,$A116,CSV!$F:$F,"&gt;3.5")/$B116</f>
        <v>0.2857142857142857</v>
      </c>
      <c r="P116" s="8">
        <f>COUNTIFS(CSV!$B:$B,$A116,CSV!$F:$F,"&gt;3.5")/$C116</f>
        <v>0.14285714285714285</v>
      </c>
      <c r="Q116" s="11">
        <f>(COUNTIFS(CSV!$A:$A,$A116,CSV!$D:$D,"&gt;0.5")  + COUNTIFS(CSV!$B:$B,$A116,CSV!$E:$E,"&gt;0.5"))/$D116</f>
        <v>0.7142857142857143</v>
      </c>
      <c r="R116" s="8">
        <f>COUNTIFS(CSV!$A:$A,$A116,CSV!$D:$D,"&gt;0.5")/$B116</f>
        <v>0.7857142857142857</v>
      </c>
      <c r="S116" s="8">
        <f>COUNTIFS(CSV!$B:$B,$A116,CSV!$E:$E,"&gt;0.5")/$C116</f>
        <v>0.6428571428571429</v>
      </c>
      <c r="T116" s="11">
        <f>(COUNTIFS(CSV!$A:$A,$A116,CSV!$D:$D,"&gt;1.5")  + COUNTIFS(CSV!$B:$B,$A116,CSV!$E:$E,"&gt;1.5"))/$D116</f>
        <v>0.42857142857142855</v>
      </c>
      <c r="U116" s="8">
        <f>COUNTIFS(CSV!$A:$A,$A116,CSV!$D:$D,"&gt;1.5")/$B116</f>
        <v>0.42857142857142855</v>
      </c>
      <c r="V116" s="8">
        <f>COUNTIFS(CSV!$B:$B,$A116,CSV!$E:$E,"&gt;1.5")/$C116</f>
        <v>0.42857142857142855</v>
      </c>
      <c r="W116" s="11">
        <f>(COUNTIFS(CSV!$A:$A,$A116,CSV!$E:E,"&gt;0.5") +COUNTIFS(CSV!$B:$B,$A116,CSV!$D:$D,"&gt;0.5"))/$D116</f>
        <v>0.7142857142857143</v>
      </c>
      <c r="X116" s="8">
        <f>COUNTIFS(CSV!$A:$A,$A116,CSV!$E:$E,"&gt;0.5")/$B116</f>
        <v>0.7142857142857143</v>
      </c>
      <c r="Y116" s="8">
        <f>COUNTIFS(CSV!$B:$B,$A116,CSV!$D:$D,"&gt;0.5")/$C116</f>
        <v>0.7142857142857143</v>
      </c>
      <c r="Z116" s="11">
        <f>(COUNTIFS(CSV!$A:$A,$A116,CSV!$E:$E,"&gt;1.5")  + COUNTIFS(CSV!$B:$B,$A116,CSV!$D:$D,"&gt;1.5"))/$D116</f>
        <v>0.2857142857142857</v>
      </c>
      <c r="AA116" s="8">
        <f>COUNTIFS(CSV!$A:$A,$A116,CSV!$E:$E,"&gt;1.5")/$B116</f>
        <v>0.2857142857142857</v>
      </c>
      <c r="AB116" s="8">
        <f>COUNTIFS(CSV!$B:$B,$A116,CSV!$D:$D,"&gt;1.5")/$C116</f>
        <v>0.2857142857142857</v>
      </c>
      <c r="AC116" s="11">
        <f>(COUNTIFS(CSV!$A:A,$A116,CSV!$G:$G,"y") + COUNTIFS(CSV!$B:B,$A116,CSV!$G:$G,"y"))/$D116</f>
        <v>0.5</v>
      </c>
      <c r="AD116" s="8">
        <f>COUNTIFS(CSV!$A:A,$A116,CSV!$G:$G,"y")/$B116</f>
        <v>0.5714285714285714</v>
      </c>
      <c r="AE116" s="16">
        <f>COUNTIFS(CSV!$B:B,$A116,CSV!$G:$G,"y")/$C116</f>
        <v>0.42857142857142855</v>
      </c>
    </row>
    <row r="117" spans="1:31" x14ac:dyDescent="0.3">
      <c r="A117" t="s">
        <v>224</v>
      </c>
      <c r="B117" s="9">
        <f>COUNTIF(CSV!A:A,A117)</f>
        <v>13</v>
      </c>
      <c r="C117" s="4">
        <f>COUNTIF(CSV!B:B,A117)</f>
        <v>14</v>
      </c>
      <c r="D117" s="4">
        <f t="shared" si="3"/>
        <v>27</v>
      </c>
      <c r="E117" s="11">
        <f>(COUNTIFS(CSV!$A:$A,$A117,CSV!$F:$F,"&gt;0.5") + COUNTIFS(CSV!$B:$B,$A117,CSV!$F:$F,"&gt;0.5"))/$D117</f>
        <v>0.92592592592592593</v>
      </c>
      <c r="F117" s="8">
        <f>COUNTIFS(CSV!$A:$A,$A117,CSV!$F:$F,"&gt;0.5")/$B117</f>
        <v>0.92307692307692313</v>
      </c>
      <c r="G117" s="8">
        <f>COUNTIFS(CSV!$B:$B,$A117,CSV!$F:$F,"&gt;0.5")/$C117</f>
        <v>0.9285714285714286</v>
      </c>
      <c r="H117" s="11">
        <f>(COUNTIFS(CSV!$A:$A,$A117,CSV!$F:$F,"&gt;1.5") + COUNTIFS(CSV!$B:$B,$A117,CSV!$F:$F,"&gt;1.5"))/$D117</f>
        <v>0.77777777777777779</v>
      </c>
      <c r="I117" s="8">
        <f>COUNTIFS(CSV!$A:$A,$A117,CSV!$F:$F,"&gt;1.5")/$B117</f>
        <v>0.61538461538461542</v>
      </c>
      <c r="J117" s="8">
        <f>COUNTIFS(CSV!$B:$B,$A117,CSV!$F:$F,"&gt;1.5")/$C117</f>
        <v>0.9285714285714286</v>
      </c>
      <c r="K117" s="11">
        <f>(COUNTIFS(CSV!$A:$A,$A117,CSV!$F:$F,"&gt;2.5") + COUNTIFS(CSV!$B:$B,$A117,CSV!$F:$F,"&gt;2.5"))/$D117</f>
        <v>0.48148148148148145</v>
      </c>
      <c r="L117" s="8">
        <f>COUNTIFS(CSV!$A:$A,$A117,CSV!$F:$F,"&gt;2.5")/$B117</f>
        <v>0.23076923076923078</v>
      </c>
      <c r="M117" s="8">
        <f>COUNTIFS(CSV!$B:$B,$A117,CSV!$F:$F,"&gt;2.5")/$C117</f>
        <v>0.7142857142857143</v>
      </c>
      <c r="N117" s="11">
        <f>(COUNTIFS(CSV!$A:$A,$A117,CSV!$F:$F,"&gt;3.5") + COUNTIFS(CSV!$B:$B,$A117,CSV!$F:$F,"&gt;3.5"))/$D117</f>
        <v>0.22222222222222221</v>
      </c>
      <c r="O117" s="8">
        <f>COUNTIFS(CSV!$A:$A,$A117,CSV!$F:$F,"&gt;3.5")/$B117</f>
        <v>7.6923076923076927E-2</v>
      </c>
      <c r="P117" s="8">
        <f>COUNTIFS(CSV!$B:$B,$A117,CSV!$F:$F,"&gt;3.5")/$C117</f>
        <v>0.35714285714285715</v>
      </c>
      <c r="Q117" s="11">
        <f>(COUNTIFS(CSV!$A:$A,$A117,CSV!$D:$D,"&gt;0.5")  + COUNTIFS(CSV!$B:$B,$A117,CSV!$E:$E,"&gt;0.5"))/$D117</f>
        <v>0.85185185185185186</v>
      </c>
      <c r="R117" s="8">
        <f>COUNTIFS(CSV!$A:$A,$A117,CSV!$D:$D,"&gt;0.5")/$B117</f>
        <v>0.76923076923076927</v>
      </c>
      <c r="S117" s="8">
        <f>COUNTIFS(CSV!$B:$B,$A117,CSV!$E:$E,"&gt;0.5")/$C117</f>
        <v>0.9285714285714286</v>
      </c>
      <c r="T117" s="11">
        <f>(COUNTIFS(CSV!$A:$A,$A117,CSV!$D:$D,"&gt;1.5")  + COUNTIFS(CSV!$B:$B,$A117,CSV!$E:$E,"&gt;1.5"))/$D117</f>
        <v>0.37037037037037035</v>
      </c>
      <c r="U117" s="8">
        <f>COUNTIFS(CSV!$A:$A,$A117,CSV!$D:$D,"&gt;1.5")/$B117</f>
        <v>0.15384615384615385</v>
      </c>
      <c r="V117" s="8">
        <f>COUNTIFS(CSV!$B:$B,$A117,CSV!$E:$E,"&gt;1.5")/$C117</f>
        <v>0.5714285714285714</v>
      </c>
      <c r="W117" s="11">
        <f>(COUNTIFS(CSV!$A:$A,$A117,CSV!$E:E,"&gt;0.5") +COUNTIFS(CSV!$B:$B,$A117,CSV!$D:$D,"&gt;0.5"))/$D117</f>
        <v>0.85185185185185186</v>
      </c>
      <c r="X117" s="8">
        <f>COUNTIFS(CSV!$A:$A,$A117,CSV!$E:$E,"&gt;0.5")/$B117</f>
        <v>0.76923076923076927</v>
      </c>
      <c r="Y117" s="8">
        <f>COUNTIFS(CSV!$B:$B,$A117,CSV!$D:$D,"&gt;0.5")/$C117</f>
        <v>0.9285714285714286</v>
      </c>
      <c r="Z117" s="11">
        <f>(COUNTIFS(CSV!$A:$A,$A117,CSV!$E:$E,"&gt;1.5")  + COUNTIFS(CSV!$B:$B,$A117,CSV!$D:$D,"&gt;1.5"))/$D117</f>
        <v>0.14814814814814814</v>
      </c>
      <c r="AA117" s="8">
        <f>COUNTIFS(CSV!$A:$A,$A117,CSV!$E:$E,"&gt;1.5")/$B117</f>
        <v>7.6923076923076927E-2</v>
      </c>
      <c r="AB117" s="8">
        <f>COUNTIFS(CSV!$B:$B,$A117,CSV!$D:$D,"&gt;1.5")/$C117</f>
        <v>0.21428571428571427</v>
      </c>
      <c r="AC117" s="11">
        <f>(COUNTIFS(CSV!$A:A,$A117,CSV!$G:$G,"y") + COUNTIFS(CSV!$B:B,$A117,CSV!$G:$G,"y"))/$D117</f>
        <v>0.77777777777777779</v>
      </c>
      <c r="AD117" s="8">
        <f>COUNTIFS(CSV!$A:A,$A117,CSV!$G:$G,"y")/$B117</f>
        <v>0.61538461538461542</v>
      </c>
      <c r="AE117" s="16">
        <f>COUNTIFS(CSV!$B:B,$A117,CSV!$G:$G,"y")/$C117</f>
        <v>0.9285714285714286</v>
      </c>
    </row>
    <row r="118" spans="1:31" x14ac:dyDescent="0.3">
      <c r="A118" t="s">
        <v>231</v>
      </c>
      <c r="B118" s="9">
        <f>COUNTIF(CSV!A:A,A118)</f>
        <v>14</v>
      </c>
      <c r="C118" s="4">
        <f>COUNTIF(CSV!B:B,A118)</f>
        <v>14</v>
      </c>
      <c r="D118" s="4">
        <f t="shared" si="3"/>
        <v>28</v>
      </c>
      <c r="E118" s="11">
        <f>(COUNTIFS(CSV!$A:$A,$A118,CSV!$F:$F,"&gt;0.5") + COUNTIFS(CSV!$B:$B,$A118,CSV!$F:$F,"&gt;0.5"))/$D118</f>
        <v>0.9642857142857143</v>
      </c>
      <c r="F118" s="8">
        <f>COUNTIFS(CSV!$A:$A,$A118,CSV!$F:$F,"&gt;0.5")/$B118</f>
        <v>0.9285714285714286</v>
      </c>
      <c r="G118" s="8">
        <f>COUNTIFS(CSV!$B:$B,$A118,CSV!$F:$F,"&gt;0.5")/$C118</f>
        <v>1</v>
      </c>
      <c r="H118" s="11">
        <f>(COUNTIFS(CSV!$A:$A,$A118,CSV!$F:$F,"&gt;1.5") + COUNTIFS(CSV!$B:$B,$A118,CSV!$F:$F,"&gt;1.5"))/$D118</f>
        <v>0.6071428571428571</v>
      </c>
      <c r="I118" s="8">
        <f>COUNTIFS(CSV!$A:$A,$A118,CSV!$F:$F,"&gt;1.5")/$B118</f>
        <v>0.6428571428571429</v>
      </c>
      <c r="J118" s="8">
        <f>COUNTIFS(CSV!$B:$B,$A118,CSV!$F:$F,"&gt;1.5")/$C118</f>
        <v>0.5714285714285714</v>
      </c>
      <c r="K118" s="11">
        <f>(COUNTIFS(CSV!$A:$A,$A118,CSV!$F:$F,"&gt;2.5") + COUNTIFS(CSV!$B:$B,$A118,CSV!$F:$F,"&gt;2.5"))/$D118</f>
        <v>0.39285714285714285</v>
      </c>
      <c r="L118" s="8">
        <f>COUNTIFS(CSV!$A:$A,$A118,CSV!$F:$F,"&gt;2.5")/$B118</f>
        <v>0.42857142857142855</v>
      </c>
      <c r="M118" s="8">
        <f>COUNTIFS(CSV!$B:$B,$A118,CSV!$F:$F,"&gt;2.5")/$C118</f>
        <v>0.35714285714285715</v>
      </c>
      <c r="N118" s="11">
        <f>(COUNTIFS(CSV!$A:$A,$A118,CSV!$F:$F,"&gt;3.5") + COUNTIFS(CSV!$B:$B,$A118,CSV!$F:$F,"&gt;3.5"))/$D118</f>
        <v>0.17857142857142858</v>
      </c>
      <c r="O118" s="8">
        <f>COUNTIFS(CSV!$A:$A,$A118,CSV!$F:$F,"&gt;3.5")/$B118</f>
        <v>0.21428571428571427</v>
      </c>
      <c r="P118" s="8">
        <f>COUNTIFS(CSV!$B:$B,$A118,CSV!$F:$F,"&gt;3.5")/$C118</f>
        <v>0.14285714285714285</v>
      </c>
      <c r="Q118" s="11">
        <f>(COUNTIFS(CSV!$A:$A,$A118,CSV!$D:$D,"&gt;0.5")  + COUNTIFS(CSV!$B:$B,$A118,CSV!$E:$E,"&gt;0.5"))/$D118</f>
        <v>0.6071428571428571</v>
      </c>
      <c r="R118" s="8">
        <f>COUNTIFS(CSV!$A:$A,$A118,CSV!$D:$D,"&gt;0.5")/$B118</f>
        <v>0.6428571428571429</v>
      </c>
      <c r="S118" s="8">
        <f>COUNTIFS(CSV!$B:$B,$A118,CSV!$E:$E,"&gt;0.5")/$C118</f>
        <v>0.5714285714285714</v>
      </c>
      <c r="T118" s="11">
        <f>(COUNTIFS(CSV!$A:$A,$A118,CSV!$D:$D,"&gt;1.5")  + COUNTIFS(CSV!$B:$B,$A118,CSV!$E:$E,"&gt;1.5"))/$D118</f>
        <v>0.25</v>
      </c>
      <c r="U118" s="8">
        <f>COUNTIFS(CSV!$A:$A,$A118,CSV!$D:$D,"&gt;1.5")/$B118</f>
        <v>0.2857142857142857</v>
      </c>
      <c r="V118" s="8">
        <f>COUNTIFS(CSV!$B:$B,$A118,CSV!$E:$E,"&gt;1.5")/$C118</f>
        <v>0.21428571428571427</v>
      </c>
      <c r="W118" s="11">
        <f>(COUNTIFS(CSV!$A:$A,$A118,CSV!$E:E,"&gt;0.5") +COUNTIFS(CSV!$B:$B,$A118,CSV!$D:$D,"&gt;0.5"))/$D118</f>
        <v>0.7142857142857143</v>
      </c>
      <c r="X118" s="8">
        <f>COUNTIFS(CSV!$A:$A,$A118,CSV!$E:$E,"&gt;0.5")/$B118</f>
        <v>0.6428571428571429</v>
      </c>
      <c r="Y118" s="8">
        <f>COUNTIFS(CSV!$B:$B,$A118,CSV!$D:$D,"&gt;0.5")/$C118</f>
        <v>0.7857142857142857</v>
      </c>
      <c r="Z118" s="11">
        <f>(COUNTIFS(CSV!$A:$A,$A118,CSV!$E:$E,"&gt;1.5")  + COUNTIFS(CSV!$B:$B,$A118,CSV!$D:$D,"&gt;1.5"))/$D118</f>
        <v>0.35714285714285715</v>
      </c>
      <c r="AA118" s="8">
        <f>COUNTIFS(CSV!$A:$A,$A118,CSV!$E:$E,"&gt;1.5")/$B118</f>
        <v>0.35714285714285715</v>
      </c>
      <c r="AB118" s="8">
        <f>COUNTIFS(CSV!$B:$B,$A118,CSV!$D:$D,"&gt;1.5")/$C118</f>
        <v>0.35714285714285715</v>
      </c>
      <c r="AC118" s="11">
        <f>(COUNTIFS(CSV!$A:A,$A118,CSV!$G:$G,"y") + COUNTIFS(CSV!$B:B,$A118,CSV!$G:$G,"y"))/$D118</f>
        <v>0.35714285714285715</v>
      </c>
      <c r="AD118" s="8">
        <f>COUNTIFS(CSV!$A:A,$A118,CSV!$G:$G,"y")/$B118</f>
        <v>0.35714285714285715</v>
      </c>
      <c r="AE118" s="16">
        <f>COUNTIFS(CSV!$B:B,$A118,CSV!$G:$G,"y")/$C118</f>
        <v>0.35714285714285715</v>
      </c>
    </row>
    <row r="119" spans="1:31" x14ac:dyDescent="0.3">
      <c r="A119" t="s">
        <v>219</v>
      </c>
      <c r="B119" s="9">
        <f>COUNTIF(CSV!A:A,A119)</f>
        <v>14</v>
      </c>
      <c r="C119" s="4">
        <f>COUNTIF(CSV!B:B,A119)</f>
        <v>13</v>
      </c>
      <c r="D119" s="4">
        <f t="shared" si="3"/>
        <v>27</v>
      </c>
      <c r="E119" s="11">
        <f>(COUNTIFS(CSV!$A:$A,$A119,CSV!$F:$F,"&gt;0.5") + COUNTIFS(CSV!$B:$B,$A119,CSV!$F:$F,"&gt;0.5"))/$D119</f>
        <v>1</v>
      </c>
      <c r="F119" s="8">
        <f>COUNTIFS(CSV!$A:$A,$A119,CSV!$F:$F,"&gt;0.5")/$B119</f>
        <v>1</v>
      </c>
      <c r="G119" s="8">
        <f>COUNTIFS(CSV!$B:$B,$A119,CSV!$F:$F,"&gt;0.5")/$C119</f>
        <v>1</v>
      </c>
      <c r="H119" s="11">
        <f>(COUNTIFS(CSV!$A:$A,$A119,CSV!$F:$F,"&gt;1.5") + COUNTIFS(CSV!$B:$B,$A119,CSV!$F:$F,"&gt;1.5"))/$D119</f>
        <v>0.7407407407407407</v>
      </c>
      <c r="I119" s="8">
        <f>COUNTIFS(CSV!$A:$A,$A119,CSV!$F:$F,"&gt;1.5")/$B119</f>
        <v>0.7857142857142857</v>
      </c>
      <c r="J119" s="8">
        <f>COUNTIFS(CSV!$B:$B,$A119,CSV!$F:$F,"&gt;1.5")/$C119</f>
        <v>0.69230769230769229</v>
      </c>
      <c r="K119" s="11">
        <f>(COUNTIFS(CSV!$A:$A,$A119,CSV!$F:$F,"&gt;2.5") + COUNTIFS(CSV!$B:$B,$A119,CSV!$F:$F,"&gt;2.5"))/$D119</f>
        <v>0.51851851851851849</v>
      </c>
      <c r="L119" s="8">
        <f>COUNTIFS(CSV!$A:$A,$A119,CSV!$F:$F,"&gt;2.5")/$B119</f>
        <v>0.5714285714285714</v>
      </c>
      <c r="M119" s="8">
        <f>COUNTIFS(CSV!$B:$B,$A119,CSV!$F:$F,"&gt;2.5")/$C119</f>
        <v>0.46153846153846156</v>
      </c>
      <c r="N119" s="11">
        <f>(COUNTIFS(CSV!$A:$A,$A119,CSV!$F:$F,"&gt;3.5") + COUNTIFS(CSV!$B:$B,$A119,CSV!$F:$F,"&gt;3.5"))/$D119</f>
        <v>0.25925925925925924</v>
      </c>
      <c r="O119" s="8">
        <f>COUNTIFS(CSV!$A:$A,$A119,CSV!$F:$F,"&gt;3.5")/$B119</f>
        <v>0.35714285714285715</v>
      </c>
      <c r="P119" s="8">
        <f>COUNTIFS(CSV!$B:$B,$A119,CSV!$F:$F,"&gt;3.5")/$C119</f>
        <v>0.15384615384615385</v>
      </c>
      <c r="Q119" s="11">
        <f>(COUNTIFS(CSV!$A:$A,$A119,CSV!$D:$D,"&gt;0.5")  + COUNTIFS(CSV!$B:$B,$A119,CSV!$E:$E,"&gt;0.5"))/$D119</f>
        <v>0.88888888888888884</v>
      </c>
      <c r="R119" s="8">
        <f>COUNTIFS(CSV!$A:$A,$A119,CSV!$D:$D,"&gt;0.5")/$B119</f>
        <v>0.9285714285714286</v>
      </c>
      <c r="S119" s="8">
        <f>COUNTIFS(CSV!$B:$B,$A119,CSV!$E:$E,"&gt;0.5")/$C119</f>
        <v>0.84615384615384615</v>
      </c>
      <c r="T119" s="11">
        <f>(COUNTIFS(CSV!$A:$A,$A119,CSV!$D:$D,"&gt;1.5")  + COUNTIFS(CSV!$B:$B,$A119,CSV!$E:$E,"&gt;1.5"))/$D119</f>
        <v>0.51851851851851849</v>
      </c>
      <c r="U119" s="8">
        <f>COUNTIFS(CSV!$A:$A,$A119,CSV!$D:$D,"&gt;1.5")/$B119</f>
        <v>0.5714285714285714</v>
      </c>
      <c r="V119" s="8">
        <f>COUNTIFS(CSV!$B:$B,$A119,CSV!$E:$E,"&gt;1.5")/$C119</f>
        <v>0.46153846153846156</v>
      </c>
      <c r="W119" s="11">
        <f>(COUNTIFS(CSV!$A:$A,$A119,CSV!$E:E,"&gt;0.5") +COUNTIFS(CSV!$B:$B,$A119,CSV!$D:$D,"&gt;0.5"))/$D119</f>
        <v>0.77777777777777779</v>
      </c>
      <c r="X119" s="8">
        <f>COUNTIFS(CSV!$A:$A,$A119,CSV!$E:$E,"&gt;0.5")/$B119</f>
        <v>0.8571428571428571</v>
      </c>
      <c r="Y119" s="8">
        <f>COUNTIFS(CSV!$B:$B,$A119,CSV!$D:$D,"&gt;0.5")/$C119</f>
        <v>0.69230769230769229</v>
      </c>
      <c r="Z119" s="11">
        <f>(COUNTIFS(CSV!$A:$A,$A119,CSV!$E:$E,"&gt;1.5")  + COUNTIFS(CSV!$B:$B,$A119,CSV!$D:$D,"&gt;1.5"))/$D119</f>
        <v>0.18518518518518517</v>
      </c>
      <c r="AA119" s="8">
        <f>COUNTIFS(CSV!$A:$A,$A119,CSV!$E:$E,"&gt;1.5")/$B119</f>
        <v>0.14285714285714285</v>
      </c>
      <c r="AB119" s="8">
        <f>COUNTIFS(CSV!$B:$B,$A119,CSV!$D:$D,"&gt;1.5")/$C119</f>
        <v>0.23076923076923078</v>
      </c>
      <c r="AC119" s="11">
        <f>(COUNTIFS(CSV!$A:A,$A119,CSV!$G:$G,"y") + COUNTIFS(CSV!$B:B,$A119,CSV!$G:$G,"y"))/$D119</f>
        <v>0.66666666666666663</v>
      </c>
      <c r="AD119" s="8">
        <f>COUNTIFS(CSV!$A:A,$A119,CSV!$G:$G,"y")/$B119</f>
        <v>0.7857142857142857</v>
      </c>
      <c r="AE119" s="16">
        <f>COUNTIFS(CSV!$B:B,$A119,CSV!$G:$G,"y")/$C119</f>
        <v>0.53846153846153844</v>
      </c>
    </row>
    <row r="120" spans="1:31" x14ac:dyDescent="0.3">
      <c r="A120" t="s">
        <v>241</v>
      </c>
      <c r="B120" s="9">
        <f>COUNTIF(CSV!A:A,A120)</f>
        <v>15</v>
      </c>
      <c r="C120" s="4">
        <f>COUNTIF(CSV!B:B,A120)</f>
        <v>14</v>
      </c>
      <c r="D120" s="4">
        <f t="shared" si="3"/>
        <v>29</v>
      </c>
      <c r="E120" s="11">
        <f>(COUNTIFS(CSV!$A:$A,$A120,CSV!$F:$F,"&gt;0.5") + COUNTIFS(CSV!$B:$B,$A120,CSV!$F:$F,"&gt;0.5"))/$D120</f>
        <v>0.96551724137931039</v>
      </c>
      <c r="F120" s="8">
        <f>COUNTIFS(CSV!$A:$A,$A120,CSV!$F:$F,"&gt;0.5")/$B120</f>
        <v>0.93333333333333335</v>
      </c>
      <c r="G120" s="8">
        <f>COUNTIFS(CSV!$B:$B,$A120,CSV!$F:$F,"&gt;0.5")/$C120</f>
        <v>1</v>
      </c>
      <c r="H120" s="11">
        <f>(COUNTIFS(CSV!$A:$A,$A120,CSV!$F:$F,"&gt;1.5") + COUNTIFS(CSV!$B:$B,$A120,CSV!$F:$F,"&gt;1.5"))/$D120</f>
        <v>0.72413793103448276</v>
      </c>
      <c r="I120" s="8">
        <f>COUNTIFS(CSV!$A:$A,$A120,CSV!$F:$F,"&gt;1.5")/$B120</f>
        <v>0.8</v>
      </c>
      <c r="J120" s="8">
        <f>COUNTIFS(CSV!$B:$B,$A120,CSV!$F:$F,"&gt;1.5")/$C120</f>
        <v>0.6428571428571429</v>
      </c>
      <c r="K120" s="11">
        <f>(COUNTIFS(CSV!$A:$A,$A120,CSV!$F:$F,"&gt;2.5") + COUNTIFS(CSV!$B:$B,$A120,CSV!$F:$F,"&gt;2.5"))/$D120</f>
        <v>0.44827586206896552</v>
      </c>
      <c r="L120" s="8">
        <f>COUNTIFS(CSV!$A:$A,$A120,CSV!$F:$F,"&gt;2.5")/$B120</f>
        <v>0.4</v>
      </c>
      <c r="M120" s="8">
        <f>COUNTIFS(CSV!$B:$B,$A120,CSV!$F:$F,"&gt;2.5")/$C120</f>
        <v>0.5</v>
      </c>
      <c r="N120" s="11">
        <f>(COUNTIFS(CSV!$A:$A,$A120,CSV!$F:$F,"&gt;3.5") + COUNTIFS(CSV!$B:$B,$A120,CSV!$F:$F,"&gt;3.5"))/$D120</f>
        <v>0.17241379310344829</v>
      </c>
      <c r="O120" s="8">
        <f>COUNTIFS(CSV!$A:$A,$A120,CSV!$F:$F,"&gt;3.5")/$B120</f>
        <v>0.13333333333333333</v>
      </c>
      <c r="P120" s="8">
        <f>COUNTIFS(CSV!$B:$B,$A120,CSV!$F:$F,"&gt;3.5")/$C120</f>
        <v>0.21428571428571427</v>
      </c>
      <c r="Q120" s="11">
        <f>(COUNTIFS(CSV!$A:$A,$A120,CSV!$D:$D,"&gt;0.5")  + COUNTIFS(CSV!$B:$B,$A120,CSV!$E:$E,"&gt;0.5"))/$D120</f>
        <v>0.65517241379310343</v>
      </c>
      <c r="R120" s="8">
        <f>COUNTIFS(CSV!$A:$A,$A120,CSV!$D:$D,"&gt;0.5")/$B120</f>
        <v>0.73333333333333328</v>
      </c>
      <c r="S120" s="8">
        <f>COUNTIFS(CSV!$B:$B,$A120,CSV!$E:$E,"&gt;0.5")/$C120</f>
        <v>0.5714285714285714</v>
      </c>
      <c r="T120" s="11">
        <f>(COUNTIFS(CSV!$A:$A,$A120,CSV!$D:$D,"&gt;1.5")  + COUNTIFS(CSV!$B:$B,$A120,CSV!$E:$E,"&gt;1.5"))/$D120</f>
        <v>0.2413793103448276</v>
      </c>
      <c r="U120" s="8">
        <f>COUNTIFS(CSV!$A:$A,$A120,CSV!$D:$D,"&gt;1.5")/$B120</f>
        <v>0.2</v>
      </c>
      <c r="V120" s="8">
        <f>COUNTIFS(CSV!$B:$B,$A120,CSV!$E:$E,"&gt;1.5")/$C120</f>
        <v>0.2857142857142857</v>
      </c>
      <c r="W120" s="11">
        <f>(COUNTIFS(CSV!$A:$A,$A120,CSV!$E:E,"&gt;0.5") +COUNTIFS(CSV!$B:$B,$A120,CSV!$D:$D,"&gt;0.5"))/$D120</f>
        <v>0.82758620689655171</v>
      </c>
      <c r="X120" s="8">
        <f>COUNTIFS(CSV!$A:$A,$A120,CSV!$E:$E,"&gt;0.5")/$B120</f>
        <v>0.8</v>
      </c>
      <c r="Y120" s="8">
        <f>COUNTIFS(CSV!$B:$B,$A120,CSV!$D:$D,"&gt;0.5")/$C120</f>
        <v>0.8571428571428571</v>
      </c>
      <c r="Z120" s="11">
        <f>(COUNTIFS(CSV!$A:$A,$A120,CSV!$E:$E,"&gt;1.5")  + COUNTIFS(CSV!$B:$B,$A120,CSV!$D:$D,"&gt;1.5"))/$D120</f>
        <v>0.41379310344827586</v>
      </c>
      <c r="AA120" s="8">
        <f>COUNTIFS(CSV!$A:$A,$A120,CSV!$E:$E,"&gt;1.5")/$B120</f>
        <v>0.33333333333333331</v>
      </c>
      <c r="AB120" s="8">
        <f>COUNTIFS(CSV!$B:$B,$A120,CSV!$D:$D,"&gt;1.5")/$C120</f>
        <v>0.5</v>
      </c>
      <c r="AC120" s="11">
        <f>(COUNTIFS(CSV!$A:A,$A120,CSV!$G:$G,"y") + COUNTIFS(CSV!$B:B,$A120,CSV!$G:$G,"y"))/$D120</f>
        <v>0.51724137931034486</v>
      </c>
      <c r="AD120" s="8">
        <f>COUNTIFS(CSV!$A:A,$A120,CSV!$G:$G,"y")/$B120</f>
        <v>0.6</v>
      </c>
      <c r="AE120" s="16">
        <f>COUNTIFS(CSV!$B:B,$A120,CSV!$G:$G,"y")/$C120</f>
        <v>0.42857142857142855</v>
      </c>
    </row>
    <row r="121" spans="1:31" x14ac:dyDescent="0.3">
      <c r="A121" t="s">
        <v>221</v>
      </c>
      <c r="B121" s="9">
        <f>COUNTIF(CSV!A:A,A121)</f>
        <v>14</v>
      </c>
      <c r="C121" s="4">
        <f>COUNTIF(CSV!B:B,A121)</f>
        <v>14</v>
      </c>
      <c r="D121" s="4">
        <f t="shared" si="3"/>
        <v>28</v>
      </c>
      <c r="E121" s="11">
        <f>(COUNTIFS(CSV!$A:$A,$A121,CSV!$F:$F,"&gt;0.5") + COUNTIFS(CSV!$B:$B,$A121,CSV!$F:$F,"&gt;0.5"))/$D121</f>
        <v>0.8571428571428571</v>
      </c>
      <c r="F121" s="8">
        <f>COUNTIFS(CSV!$A:$A,$A121,CSV!$F:$F,"&gt;0.5")/$B121</f>
        <v>0.8571428571428571</v>
      </c>
      <c r="G121" s="8">
        <f>COUNTIFS(CSV!$B:$B,$A121,CSV!$F:$F,"&gt;0.5")/$C121</f>
        <v>0.8571428571428571</v>
      </c>
      <c r="H121" s="11">
        <f>(COUNTIFS(CSV!$A:$A,$A121,CSV!$F:$F,"&gt;1.5") + COUNTIFS(CSV!$B:$B,$A121,CSV!$F:$F,"&gt;1.5"))/$D121</f>
        <v>0.6428571428571429</v>
      </c>
      <c r="I121" s="8">
        <f>COUNTIFS(CSV!$A:$A,$A121,CSV!$F:$F,"&gt;1.5")/$B121</f>
        <v>0.5714285714285714</v>
      </c>
      <c r="J121" s="8">
        <f>COUNTIFS(CSV!$B:$B,$A121,CSV!$F:$F,"&gt;1.5")/$C121</f>
        <v>0.7142857142857143</v>
      </c>
      <c r="K121" s="11">
        <f>(COUNTIFS(CSV!$A:$A,$A121,CSV!$F:$F,"&gt;2.5") + COUNTIFS(CSV!$B:$B,$A121,CSV!$F:$F,"&gt;2.5"))/$D121</f>
        <v>0.42857142857142855</v>
      </c>
      <c r="L121" s="8">
        <f>COUNTIFS(CSV!$A:$A,$A121,CSV!$F:$F,"&gt;2.5")/$B121</f>
        <v>0.35714285714285715</v>
      </c>
      <c r="M121" s="8">
        <f>COUNTIFS(CSV!$B:$B,$A121,CSV!$F:$F,"&gt;2.5")/$C121</f>
        <v>0.5</v>
      </c>
      <c r="N121" s="11">
        <f>(COUNTIFS(CSV!$A:$A,$A121,CSV!$F:$F,"&gt;3.5") + COUNTIFS(CSV!$B:$B,$A121,CSV!$F:$F,"&gt;3.5"))/$D121</f>
        <v>0.25</v>
      </c>
      <c r="O121" s="8">
        <f>COUNTIFS(CSV!$A:$A,$A121,CSV!$F:$F,"&gt;3.5")/$B121</f>
        <v>7.1428571428571425E-2</v>
      </c>
      <c r="P121" s="8">
        <f>COUNTIFS(CSV!$B:$B,$A121,CSV!$F:$F,"&gt;3.5")/$C121</f>
        <v>0.42857142857142855</v>
      </c>
      <c r="Q121" s="11">
        <f>(COUNTIFS(CSV!$A:$A,$A121,CSV!$D:$D,"&gt;0.5")  + COUNTIFS(CSV!$B:$B,$A121,CSV!$E:$E,"&gt;0.5"))/$D121</f>
        <v>0.8214285714285714</v>
      </c>
      <c r="R121" s="8">
        <f>COUNTIFS(CSV!$A:$A,$A121,CSV!$D:$D,"&gt;0.5")/$B121</f>
        <v>0.7857142857142857</v>
      </c>
      <c r="S121" s="8">
        <f>COUNTIFS(CSV!$B:$B,$A121,CSV!$E:$E,"&gt;0.5")/$C121</f>
        <v>0.8571428571428571</v>
      </c>
      <c r="T121" s="11">
        <f>(COUNTIFS(CSV!$A:$A,$A121,CSV!$D:$D,"&gt;1.5")  + COUNTIFS(CSV!$B:$B,$A121,CSV!$E:$E,"&gt;1.5"))/$D121</f>
        <v>0.42857142857142855</v>
      </c>
      <c r="U121" s="8">
        <f>COUNTIFS(CSV!$A:$A,$A121,CSV!$D:$D,"&gt;1.5")/$B121</f>
        <v>0.35714285714285715</v>
      </c>
      <c r="V121" s="8">
        <f>COUNTIFS(CSV!$B:$B,$A121,CSV!$E:$E,"&gt;1.5")/$C121</f>
        <v>0.5</v>
      </c>
      <c r="W121" s="11">
        <f>(COUNTIFS(CSV!$A:$A,$A121,CSV!$E:E,"&gt;0.5") +COUNTIFS(CSV!$B:$B,$A121,CSV!$D:$D,"&gt;0.5"))/$D121</f>
        <v>0.5357142857142857</v>
      </c>
      <c r="X121" s="8">
        <f>COUNTIFS(CSV!$A:$A,$A121,CSV!$E:$E,"&gt;0.5")/$B121</f>
        <v>0.42857142857142855</v>
      </c>
      <c r="Y121" s="8">
        <f>COUNTIFS(CSV!$B:$B,$A121,CSV!$D:$D,"&gt;0.5")/$C121</f>
        <v>0.6428571428571429</v>
      </c>
      <c r="Z121" s="11">
        <f>(COUNTIFS(CSV!$A:$A,$A121,CSV!$E:$E,"&gt;1.5")  + COUNTIFS(CSV!$B:$B,$A121,CSV!$D:$D,"&gt;1.5"))/$D121</f>
        <v>0.21428571428571427</v>
      </c>
      <c r="AA121" s="8">
        <f>COUNTIFS(CSV!$A:$A,$A121,CSV!$E:$E,"&gt;1.5")/$B121</f>
        <v>7.1428571428571425E-2</v>
      </c>
      <c r="AB121" s="8">
        <f>COUNTIFS(CSV!$B:$B,$A121,CSV!$D:$D,"&gt;1.5")/$C121</f>
        <v>0.35714285714285715</v>
      </c>
      <c r="AC121" s="11">
        <f>(COUNTIFS(CSV!$A:A,$A121,CSV!$G:$G,"y") + COUNTIFS(CSV!$B:B,$A121,CSV!$G:$G,"y"))/$D121</f>
        <v>0.5</v>
      </c>
      <c r="AD121" s="8">
        <f>COUNTIFS(CSV!$A:A,$A121,CSV!$G:$G,"y")/$B121</f>
        <v>0.35714285714285715</v>
      </c>
      <c r="AE121" s="16">
        <f>COUNTIFS(CSV!$B:B,$A121,CSV!$G:$G,"y")/$C121</f>
        <v>0.6428571428571429</v>
      </c>
    </row>
    <row r="122" spans="1:31" x14ac:dyDescent="0.3">
      <c r="A122" t="s">
        <v>220</v>
      </c>
      <c r="B122" s="9">
        <f>COUNTIF(CSV!A:A,A122)</f>
        <v>14</v>
      </c>
      <c r="C122" s="4">
        <f>COUNTIF(CSV!B:B,A122)</f>
        <v>13</v>
      </c>
      <c r="D122" s="4">
        <f t="shared" si="3"/>
        <v>27</v>
      </c>
      <c r="E122" s="11">
        <f>(COUNTIFS(CSV!$A:$A,$A122,CSV!$F:$F,"&gt;0.5") + COUNTIFS(CSV!$B:$B,$A122,CSV!$F:$F,"&gt;0.5"))/$D122</f>
        <v>0.96296296296296291</v>
      </c>
      <c r="F122" s="8">
        <f>COUNTIFS(CSV!$A:$A,$A122,CSV!$F:$F,"&gt;0.5")/$B122</f>
        <v>1</v>
      </c>
      <c r="G122" s="8">
        <f>COUNTIFS(CSV!$B:$B,$A122,CSV!$F:$F,"&gt;0.5")/$C122</f>
        <v>0.92307692307692313</v>
      </c>
      <c r="H122" s="11">
        <f>(COUNTIFS(CSV!$A:$A,$A122,CSV!$F:$F,"&gt;1.5") + COUNTIFS(CSV!$B:$B,$A122,CSV!$F:$F,"&gt;1.5"))/$D122</f>
        <v>0.7407407407407407</v>
      </c>
      <c r="I122" s="8">
        <f>COUNTIFS(CSV!$A:$A,$A122,CSV!$F:$F,"&gt;1.5")/$B122</f>
        <v>0.6428571428571429</v>
      </c>
      <c r="J122" s="8">
        <f>COUNTIFS(CSV!$B:$B,$A122,CSV!$F:$F,"&gt;1.5")/$C122</f>
        <v>0.84615384615384615</v>
      </c>
      <c r="K122" s="11">
        <f>(COUNTIFS(CSV!$A:$A,$A122,CSV!$F:$F,"&gt;2.5") + COUNTIFS(CSV!$B:$B,$A122,CSV!$F:$F,"&gt;2.5"))/$D122</f>
        <v>0.37037037037037035</v>
      </c>
      <c r="L122" s="8">
        <f>COUNTIFS(CSV!$A:$A,$A122,CSV!$F:$F,"&gt;2.5")/$B122</f>
        <v>0.21428571428571427</v>
      </c>
      <c r="M122" s="8">
        <f>COUNTIFS(CSV!$B:$B,$A122,CSV!$F:$F,"&gt;2.5")/$C122</f>
        <v>0.53846153846153844</v>
      </c>
      <c r="N122" s="11">
        <f>(COUNTIFS(CSV!$A:$A,$A122,CSV!$F:$F,"&gt;3.5") + COUNTIFS(CSV!$B:$B,$A122,CSV!$F:$F,"&gt;3.5"))/$D122</f>
        <v>0.22222222222222221</v>
      </c>
      <c r="O122" s="8">
        <f>COUNTIFS(CSV!$A:$A,$A122,CSV!$F:$F,"&gt;3.5")/$B122</f>
        <v>7.1428571428571425E-2</v>
      </c>
      <c r="P122" s="8">
        <f>COUNTIFS(CSV!$B:$B,$A122,CSV!$F:$F,"&gt;3.5")/$C122</f>
        <v>0.38461538461538464</v>
      </c>
      <c r="Q122" s="11">
        <f>(COUNTIFS(CSV!$A:$A,$A122,CSV!$D:$D,"&gt;0.5")  + COUNTIFS(CSV!$B:$B,$A122,CSV!$E:$E,"&gt;0.5"))/$D122</f>
        <v>0.88888888888888884</v>
      </c>
      <c r="R122" s="8">
        <f>COUNTIFS(CSV!$A:$A,$A122,CSV!$D:$D,"&gt;0.5")/$B122</f>
        <v>0.8571428571428571</v>
      </c>
      <c r="S122" s="8">
        <f>COUNTIFS(CSV!$B:$B,$A122,CSV!$E:$E,"&gt;0.5")/$C122</f>
        <v>0.92307692307692313</v>
      </c>
      <c r="T122" s="11">
        <f>(COUNTIFS(CSV!$A:$A,$A122,CSV!$D:$D,"&gt;1.5")  + COUNTIFS(CSV!$B:$B,$A122,CSV!$E:$E,"&gt;1.5"))/$D122</f>
        <v>0.44444444444444442</v>
      </c>
      <c r="U122" s="8">
        <f>COUNTIFS(CSV!$A:$A,$A122,CSV!$D:$D,"&gt;1.5")/$B122</f>
        <v>0.42857142857142855</v>
      </c>
      <c r="V122" s="8">
        <f>COUNTIFS(CSV!$B:$B,$A122,CSV!$E:$E,"&gt;1.5")/$C122</f>
        <v>0.46153846153846156</v>
      </c>
      <c r="W122" s="11">
        <f>(COUNTIFS(CSV!$A:$A,$A122,CSV!$E:E,"&gt;0.5") +COUNTIFS(CSV!$B:$B,$A122,CSV!$D:$D,"&gt;0.5"))/$D122</f>
        <v>0.55555555555555558</v>
      </c>
      <c r="X122" s="8">
        <f>COUNTIFS(CSV!$A:$A,$A122,CSV!$E:$E,"&gt;0.5")/$B122</f>
        <v>0.42857142857142855</v>
      </c>
      <c r="Y122" s="8">
        <f>COUNTIFS(CSV!$B:$B,$A122,CSV!$D:$D,"&gt;0.5")/$C122</f>
        <v>0.69230769230769229</v>
      </c>
      <c r="Z122" s="11">
        <f>(COUNTIFS(CSV!$A:$A,$A122,CSV!$E:$E,"&gt;1.5")  + COUNTIFS(CSV!$B:$B,$A122,CSV!$D:$D,"&gt;1.5"))/$D122</f>
        <v>0.18518518518518517</v>
      </c>
      <c r="AA122" s="8">
        <f>COUNTIFS(CSV!$A:$A,$A122,CSV!$E:$E,"&gt;1.5")/$B122</f>
        <v>0</v>
      </c>
      <c r="AB122" s="8">
        <f>COUNTIFS(CSV!$B:$B,$A122,CSV!$D:$D,"&gt;1.5")/$C122</f>
        <v>0.38461538461538464</v>
      </c>
      <c r="AC122" s="11">
        <f>(COUNTIFS(CSV!$A:A,$A122,CSV!$G:$G,"y") + COUNTIFS(CSV!$B:B,$A122,CSV!$G:$G,"y"))/$D122</f>
        <v>0.48148148148148145</v>
      </c>
      <c r="AD122" s="8">
        <f>COUNTIFS(CSV!$A:A,$A122,CSV!$G:$G,"y")/$B122</f>
        <v>0.2857142857142857</v>
      </c>
      <c r="AE122" s="16">
        <f>COUNTIFS(CSV!$B:B,$A122,CSV!$G:$G,"y")/$C122</f>
        <v>0.69230769230769229</v>
      </c>
    </row>
    <row r="123" spans="1:31" x14ac:dyDescent="0.3">
      <c r="A123" t="s">
        <v>238</v>
      </c>
      <c r="B123" s="9">
        <f>COUNTIF(CSV!A:A,A123)</f>
        <v>15</v>
      </c>
      <c r="C123" s="4">
        <f>COUNTIF(CSV!B:B,A123)</f>
        <v>14</v>
      </c>
      <c r="D123" s="4">
        <f t="shared" si="3"/>
        <v>29</v>
      </c>
      <c r="E123" s="11">
        <f>(COUNTIFS(CSV!$A:$A,$A123,CSV!$F:$F,"&gt;0.5") + COUNTIFS(CSV!$B:$B,$A123,CSV!$F:$F,"&gt;0.5"))/$D123</f>
        <v>0.93103448275862066</v>
      </c>
      <c r="F123" s="8">
        <f>COUNTIFS(CSV!$A:$A,$A123,CSV!$F:$F,"&gt;0.5")/$B123</f>
        <v>1</v>
      </c>
      <c r="G123" s="8">
        <f>COUNTIFS(CSV!$B:$B,$A123,CSV!$F:$F,"&gt;0.5")/$C123</f>
        <v>0.8571428571428571</v>
      </c>
      <c r="H123" s="11">
        <f>(COUNTIFS(CSV!$A:$A,$A123,CSV!$F:$F,"&gt;1.5") + COUNTIFS(CSV!$B:$B,$A123,CSV!$F:$F,"&gt;1.5"))/$D123</f>
        <v>0.72413793103448276</v>
      </c>
      <c r="I123" s="8">
        <f>COUNTIFS(CSV!$A:$A,$A123,CSV!$F:$F,"&gt;1.5")/$B123</f>
        <v>0.73333333333333328</v>
      </c>
      <c r="J123" s="8">
        <f>COUNTIFS(CSV!$B:$B,$A123,CSV!$F:$F,"&gt;1.5")/$C123</f>
        <v>0.7142857142857143</v>
      </c>
      <c r="K123" s="11">
        <f>(COUNTIFS(CSV!$A:$A,$A123,CSV!$F:$F,"&gt;2.5") + COUNTIFS(CSV!$B:$B,$A123,CSV!$F:$F,"&gt;2.5"))/$D123</f>
        <v>0.44827586206896552</v>
      </c>
      <c r="L123" s="8">
        <f>COUNTIFS(CSV!$A:$A,$A123,CSV!$F:$F,"&gt;2.5")/$B123</f>
        <v>0.46666666666666667</v>
      </c>
      <c r="M123" s="8">
        <f>COUNTIFS(CSV!$B:$B,$A123,CSV!$F:$F,"&gt;2.5")/$C123</f>
        <v>0.42857142857142855</v>
      </c>
      <c r="N123" s="11">
        <f>(COUNTIFS(CSV!$A:$A,$A123,CSV!$F:$F,"&gt;3.5") + COUNTIFS(CSV!$B:$B,$A123,CSV!$F:$F,"&gt;3.5"))/$D123</f>
        <v>0.27586206896551724</v>
      </c>
      <c r="O123" s="8">
        <f>COUNTIFS(CSV!$A:$A,$A123,CSV!$F:$F,"&gt;3.5")/$B123</f>
        <v>0.2</v>
      </c>
      <c r="P123" s="8">
        <f>COUNTIFS(CSV!$B:$B,$A123,CSV!$F:$F,"&gt;3.5")/$C123</f>
        <v>0.35714285714285715</v>
      </c>
      <c r="Q123" s="11">
        <f>(COUNTIFS(CSV!$A:$A,$A123,CSV!$D:$D,"&gt;0.5")  + COUNTIFS(CSV!$B:$B,$A123,CSV!$E:$E,"&gt;0.5"))/$D123</f>
        <v>0.58620689655172409</v>
      </c>
      <c r="R123" s="8">
        <f>COUNTIFS(CSV!$A:$A,$A123,CSV!$D:$D,"&gt;0.5")/$B123</f>
        <v>0.6</v>
      </c>
      <c r="S123" s="8">
        <f>COUNTIFS(CSV!$B:$B,$A123,CSV!$E:$E,"&gt;0.5")/$C123</f>
        <v>0.5714285714285714</v>
      </c>
      <c r="T123" s="11">
        <f>(COUNTIFS(CSV!$A:$A,$A123,CSV!$D:$D,"&gt;1.5")  + COUNTIFS(CSV!$B:$B,$A123,CSV!$E:$E,"&gt;1.5"))/$D123</f>
        <v>0.34482758620689657</v>
      </c>
      <c r="U123" s="8">
        <f>COUNTIFS(CSV!$A:$A,$A123,CSV!$D:$D,"&gt;1.5")/$B123</f>
        <v>0.4</v>
      </c>
      <c r="V123" s="8">
        <f>COUNTIFS(CSV!$B:$B,$A123,CSV!$E:$E,"&gt;1.5")/$C123</f>
        <v>0.2857142857142857</v>
      </c>
      <c r="W123" s="11">
        <f>(COUNTIFS(CSV!$A:$A,$A123,CSV!$E:E,"&gt;0.5") +COUNTIFS(CSV!$B:$B,$A123,CSV!$D:$D,"&gt;0.5"))/$D123</f>
        <v>0.7931034482758621</v>
      </c>
      <c r="X123" s="8">
        <f>COUNTIFS(CSV!$A:$A,$A123,CSV!$E:$E,"&gt;0.5")/$B123</f>
        <v>0.8666666666666667</v>
      </c>
      <c r="Y123" s="8">
        <f>COUNTIFS(CSV!$B:$B,$A123,CSV!$D:$D,"&gt;0.5")/$C123</f>
        <v>0.7142857142857143</v>
      </c>
      <c r="Z123" s="11">
        <f>(COUNTIFS(CSV!$A:$A,$A123,CSV!$E:$E,"&gt;1.5")  + COUNTIFS(CSV!$B:$B,$A123,CSV!$D:$D,"&gt;1.5"))/$D123</f>
        <v>0.48275862068965519</v>
      </c>
      <c r="AA123" s="8">
        <f>COUNTIFS(CSV!$A:$A,$A123,CSV!$E:$E,"&gt;1.5")/$B123</f>
        <v>0.46666666666666667</v>
      </c>
      <c r="AB123" s="8">
        <f>COUNTIFS(CSV!$B:$B,$A123,CSV!$D:$D,"&gt;1.5")/$C123</f>
        <v>0.5</v>
      </c>
      <c r="AC123" s="11">
        <f>(COUNTIFS(CSV!$A:A,$A123,CSV!$G:$G,"y") + COUNTIFS(CSV!$B:B,$A123,CSV!$G:$G,"y"))/$D123</f>
        <v>0.44827586206896552</v>
      </c>
      <c r="AD123" s="8">
        <f>COUNTIFS(CSV!$A:A,$A123,CSV!$G:$G,"y")/$B123</f>
        <v>0.46666666666666667</v>
      </c>
      <c r="AE123" s="16">
        <f>COUNTIFS(CSV!$B:B,$A123,CSV!$G:$G,"y")/$C123</f>
        <v>0.42857142857142855</v>
      </c>
    </row>
    <row r="124" spans="1:31" x14ac:dyDescent="0.3">
      <c r="A124" t="s">
        <v>228</v>
      </c>
      <c r="B124" s="9">
        <f>COUNTIF(CSV!A:A,A124)</f>
        <v>13</v>
      </c>
      <c r="C124" s="4">
        <f>COUNTIF(CSV!B:B,A124)</f>
        <v>14</v>
      </c>
      <c r="D124" s="4">
        <f t="shared" si="3"/>
        <v>27</v>
      </c>
      <c r="E124" s="11">
        <f>(COUNTIFS(CSV!$A:$A,$A124,CSV!$F:$F,"&gt;0.5") + COUNTIFS(CSV!$B:$B,$A124,CSV!$F:$F,"&gt;0.5"))/$D124</f>
        <v>0.96296296296296291</v>
      </c>
      <c r="F124" s="8">
        <f>COUNTIFS(CSV!$A:$A,$A124,CSV!$F:$F,"&gt;0.5")/$B124</f>
        <v>0.92307692307692313</v>
      </c>
      <c r="G124" s="8">
        <f>COUNTIFS(CSV!$B:$B,$A124,CSV!$F:$F,"&gt;0.5")/$C124</f>
        <v>1</v>
      </c>
      <c r="H124" s="11">
        <f>(COUNTIFS(CSV!$A:$A,$A124,CSV!$F:$F,"&gt;1.5") + COUNTIFS(CSV!$B:$B,$A124,CSV!$F:$F,"&gt;1.5"))/$D124</f>
        <v>0.7407407407407407</v>
      </c>
      <c r="I124" s="8">
        <f>COUNTIFS(CSV!$A:$A,$A124,CSV!$F:$F,"&gt;1.5")/$B124</f>
        <v>0.69230769230769229</v>
      </c>
      <c r="J124" s="8">
        <f>COUNTIFS(CSV!$B:$B,$A124,CSV!$F:$F,"&gt;1.5")/$C124</f>
        <v>0.7857142857142857</v>
      </c>
      <c r="K124" s="11">
        <f>(COUNTIFS(CSV!$A:$A,$A124,CSV!$F:$F,"&gt;2.5") + COUNTIFS(CSV!$B:$B,$A124,CSV!$F:$F,"&gt;2.5"))/$D124</f>
        <v>0.55555555555555558</v>
      </c>
      <c r="L124" s="8">
        <f>COUNTIFS(CSV!$A:$A,$A124,CSV!$F:$F,"&gt;2.5")/$B124</f>
        <v>0.53846153846153844</v>
      </c>
      <c r="M124" s="8">
        <f>COUNTIFS(CSV!$B:$B,$A124,CSV!$F:$F,"&gt;2.5")/$C124</f>
        <v>0.5714285714285714</v>
      </c>
      <c r="N124" s="11">
        <f>(COUNTIFS(CSV!$A:$A,$A124,CSV!$F:$F,"&gt;3.5") + COUNTIFS(CSV!$B:$B,$A124,CSV!$F:$F,"&gt;3.5"))/$D124</f>
        <v>0.37037037037037035</v>
      </c>
      <c r="O124" s="8">
        <f>COUNTIFS(CSV!$A:$A,$A124,CSV!$F:$F,"&gt;3.5")/$B124</f>
        <v>0.46153846153846156</v>
      </c>
      <c r="P124" s="8">
        <f>COUNTIFS(CSV!$B:$B,$A124,CSV!$F:$F,"&gt;3.5")/$C124</f>
        <v>0.2857142857142857</v>
      </c>
      <c r="Q124" s="11">
        <f>(COUNTIFS(CSV!$A:$A,$A124,CSV!$D:$D,"&gt;0.5")  + COUNTIFS(CSV!$B:$B,$A124,CSV!$E:$E,"&gt;0.5"))/$D124</f>
        <v>0.85185185185185186</v>
      </c>
      <c r="R124" s="8">
        <f>COUNTIFS(CSV!$A:$A,$A124,CSV!$D:$D,"&gt;0.5")/$B124</f>
        <v>0.84615384615384615</v>
      </c>
      <c r="S124" s="8">
        <f>COUNTIFS(CSV!$B:$B,$A124,CSV!$E:$E,"&gt;0.5")/$C124</f>
        <v>0.8571428571428571</v>
      </c>
      <c r="T124" s="11">
        <f>(COUNTIFS(CSV!$A:$A,$A124,CSV!$D:$D,"&gt;1.5")  + COUNTIFS(CSV!$B:$B,$A124,CSV!$E:$E,"&gt;1.5"))/$D124</f>
        <v>0.37037037037037035</v>
      </c>
      <c r="U124" s="8">
        <f>COUNTIFS(CSV!$A:$A,$A124,CSV!$D:$D,"&gt;1.5")/$B124</f>
        <v>0.46153846153846156</v>
      </c>
      <c r="V124" s="8">
        <f>COUNTIFS(CSV!$B:$B,$A124,CSV!$E:$E,"&gt;1.5")/$C124</f>
        <v>0.2857142857142857</v>
      </c>
      <c r="W124" s="11">
        <f>(COUNTIFS(CSV!$A:$A,$A124,CSV!$E:E,"&gt;0.5") +COUNTIFS(CSV!$B:$B,$A124,CSV!$D:$D,"&gt;0.5"))/$D124</f>
        <v>0.7407407407407407</v>
      </c>
      <c r="X124" s="8">
        <f>COUNTIFS(CSV!$A:$A,$A124,CSV!$E:$E,"&gt;0.5")/$B124</f>
        <v>0.61538461538461542</v>
      </c>
      <c r="Y124" s="8">
        <f>COUNTIFS(CSV!$B:$B,$A124,CSV!$D:$D,"&gt;0.5")/$C124</f>
        <v>0.8571428571428571</v>
      </c>
      <c r="Z124" s="11">
        <f>(COUNTIFS(CSV!$A:$A,$A124,CSV!$E:$E,"&gt;1.5")  + COUNTIFS(CSV!$B:$B,$A124,CSV!$D:$D,"&gt;1.5"))/$D124</f>
        <v>0.44444444444444442</v>
      </c>
      <c r="AA124" s="8">
        <f>COUNTIFS(CSV!$A:$A,$A124,CSV!$E:$E,"&gt;1.5")/$B124</f>
        <v>0.38461538461538464</v>
      </c>
      <c r="AB124" s="8">
        <f>COUNTIFS(CSV!$B:$B,$A124,CSV!$D:$D,"&gt;1.5")/$C124</f>
        <v>0.5</v>
      </c>
      <c r="AC124" s="11">
        <f>(COUNTIFS(CSV!$A:A,$A124,CSV!$G:$G,"y") + COUNTIFS(CSV!$B:B,$A124,CSV!$G:$G,"y"))/$D124</f>
        <v>0.62962962962962965</v>
      </c>
      <c r="AD124" s="8">
        <f>COUNTIFS(CSV!$A:A,$A124,CSV!$G:$G,"y")/$B124</f>
        <v>0.53846153846153844</v>
      </c>
      <c r="AE124" s="16">
        <f>COUNTIFS(CSV!$B:B,$A124,CSV!$G:$G,"y")/$C124</f>
        <v>0.7142857142857143</v>
      </c>
    </row>
    <row r="125" spans="1:31" x14ac:dyDescent="0.3">
      <c r="A125" t="s">
        <v>234</v>
      </c>
      <c r="B125" s="9">
        <f>COUNTIF(CSV!A:A,A125)</f>
        <v>14</v>
      </c>
      <c r="C125" s="4">
        <f>COUNTIF(CSV!B:B,A125)</f>
        <v>14</v>
      </c>
      <c r="D125" s="4">
        <f t="shared" ref="D125:D132" si="4">B125+C125</f>
        <v>28</v>
      </c>
      <c r="E125" s="11">
        <f>(COUNTIFS(CSV!$A:$A,$A125,CSV!$F:$F,"&gt;0.5") + COUNTIFS(CSV!$B:$B,$A125,CSV!$F:$F,"&gt;0.5"))/$D125</f>
        <v>0.9285714285714286</v>
      </c>
      <c r="F125" s="8">
        <f>COUNTIFS(CSV!$A:$A,$A125,CSV!$F:$F,"&gt;0.5")/$B125</f>
        <v>0.8571428571428571</v>
      </c>
      <c r="G125" s="8">
        <f>COUNTIFS(CSV!$B:$B,$A125,CSV!$F:$F,"&gt;0.5")/$C125</f>
        <v>1</v>
      </c>
      <c r="H125" s="11">
        <f>(COUNTIFS(CSV!$A:$A,$A125,CSV!$F:$F,"&gt;1.5") + COUNTIFS(CSV!$B:$B,$A125,CSV!$F:$F,"&gt;1.5"))/$D125</f>
        <v>0.7857142857142857</v>
      </c>
      <c r="I125" s="8">
        <f>COUNTIFS(CSV!$A:$A,$A125,CSV!$F:$F,"&gt;1.5")/$B125</f>
        <v>0.7857142857142857</v>
      </c>
      <c r="J125" s="8">
        <f>COUNTIFS(CSV!$B:$B,$A125,CSV!$F:$F,"&gt;1.5")/$C125</f>
        <v>0.7857142857142857</v>
      </c>
      <c r="K125" s="11">
        <f>(COUNTIFS(CSV!$A:$A,$A125,CSV!$F:$F,"&gt;2.5") + COUNTIFS(CSV!$B:$B,$A125,CSV!$F:$F,"&gt;2.5"))/$D125</f>
        <v>0.5357142857142857</v>
      </c>
      <c r="L125" s="8">
        <f>COUNTIFS(CSV!$A:$A,$A125,CSV!$F:$F,"&gt;2.5")/$B125</f>
        <v>0.5</v>
      </c>
      <c r="M125" s="8">
        <f>COUNTIFS(CSV!$B:$B,$A125,CSV!$F:$F,"&gt;2.5")/$C125</f>
        <v>0.5714285714285714</v>
      </c>
      <c r="N125" s="11">
        <f>(COUNTIFS(CSV!$A:$A,$A125,CSV!$F:$F,"&gt;3.5") + COUNTIFS(CSV!$B:$B,$A125,CSV!$F:$F,"&gt;3.5"))/$D125</f>
        <v>0.35714285714285715</v>
      </c>
      <c r="O125" s="8">
        <f>COUNTIFS(CSV!$A:$A,$A125,CSV!$F:$F,"&gt;3.5")/$B125</f>
        <v>0.2857142857142857</v>
      </c>
      <c r="P125" s="8">
        <f>COUNTIFS(CSV!$B:$B,$A125,CSV!$F:$F,"&gt;3.5")/$C125</f>
        <v>0.42857142857142855</v>
      </c>
      <c r="Q125" s="11">
        <f>(COUNTIFS(CSV!$A:$A,$A125,CSV!$D:$D,"&gt;0.5")  + COUNTIFS(CSV!$B:$B,$A125,CSV!$E:$E,"&gt;0.5"))/$D125</f>
        <v>0.75</v>
      </c>
      <c r="R125" s="8">
        <f>COUNTIFS(CSV!$A:$A,$A125,CSV!$D:$D,"&gt;0.5")/$B125</f>
        <v>0.7857142857142857</v>
      </c>
      <c r="S125" s="8">
        <f>COUNTIFS(CSV!$B:$B,$A125,CSV!$E:$E,"&gt;0.5")/$C125</f>
        <v>0.7142857142857143</v>
      </c>
      <c r="T125" s="11">
        <f>(COUNTIFS(CSV!$A:$A,$A125,CSV!$D:$D,"&gt;1.5")  + COUNTIFS(CSV!$B:$B,$A125,CSV!$E:$E,"&gt;1.5"))/$D125</f>
        <v>0.42857142857142855</v>
      </c>
      <c r="U125" s="8">
        <f>COUNTIFS(CSV!$A:$A,$A125,CSV!$D:$D,"&gt;1.5")/$B125</f>
        <v>0.5</v>
      </c>
      <c r="V125" s="8">
        <f>COUNTIFS(CSV!$B:$B,$A125,CSV!$E:$E,"&gt;1.5")/$C125</f>
        <v>0.35714285714285715</v>
      </c>
      <c r="W125" s="11">
        <f>(COUNTIFS(CSV!$A:$A,$A125,CSV!$E:E,"&gt;0.5") +COUNTIFS(CSV!$B:$B,$A125,CSV!$D:$D,"&gt;0.5"))/$D125</f>
        <v>0.7857142857142857</v>
      </c>
      <c r="X125" s="8">
        <f>COUNTIFS(CSV!$A:$A,$A125,CSV!$E:$E,"&gt;0.5")/$B125</f>
        <v>0.7142857142857143</v>
      </c>
      <c r="Y125" s="8">
        <f>COUNTIFS(CSV!$B:$B,$A125,CSV!$D:$D,"&gt;0.5")/$C125</f>
        <v>0.8571428571428571</v>
      </c>
      <c r="Z125" s="11">
        <f>(COUNTIFS(CSV!$A:$A,$A125,CSV!$E:$E,"&gt;1.5")  + COUNTIFS(CSV!$B:$B,$A125,CSV!$D:$D,"&gt;1.5"))/$D125</f>
        <v>0.39285714285714285</v>
      </c>
      <c r="AA125" s="8">
        <f>COUNTIFS(CSV!$A:$A,$A125,CSV!$E:$E,"&gt;1.5")/$B125</f>
        <v>0.2857142857142857</v>
      </c>
      <c r="AB125" s="8">
        <f>COUNTIFS(CSV!$B:$B,$A125,CSV!$D:$D,"&gt;1.5")/$C125</f>
        <v>0.5</v>
      </c>
      <c r="AC125" s="11">
        <f>(COUNTIFS(CSV!$A:A,$A125,CSV!$G:$G,"y") + COUNTIFS(CSV!$B:B,$A125,CSV!$G:$G,"y"))/$D125</f>
        <v>0.6071428571428571</v>
      </c>
      <c r="AD125" s="8">
        <f>COUNTIFS(CSV!$A:A,$A125,CSV!$G:$G,"y")/$B125</f>
        <v>0.6428571428571429</v>
      </c>
      <c r="AE125" s="16">
        <f>COUNTIFS(CSV!$B:B,$A125,CSV!$G:$G,"y")/$C125</f>
        <v>0.5714285714285714</v>
      </c>
    </row>
    <row r="126" spans="1:31" x14ac:dyDescent="0.3">
      <c r="A126" t="s">
        <v>242</v>
      </c>
      <c r="B126" s="9">
        <f>COUNTIF(CSV!A:A,A126)</f>
        <v>14</v>
      </c>
      <c r="C126" s="4">
        <f>COUNTIF(CSV!B:B,A126)</f>
        <v>15</v>
      </c>
      <c r="D126" s="4">
        <f t="shared" si="4"/>
        <v>29</v>
      </c>
      <c r="E126" s="11">
        <f>(COUNTIFS(CSV!$A:$A,$A126,CSV!$F:$F,"&gt;0.5") + COUNTIFS(CSV!$B:$B,$A126,CSV!$F:$F,"&gt;0.5"))/$D126</f>
        <v>0.86206896551724133</v>
      </c>
      <c r="F126" s="8">
        <f>COUNTIFS(CSV!$A:$A,$A126,CSV!$F:$F,"&gt;0.5")/$B126</f>
        <v>0.7857142857142857</v>
      </c>
      <c r="G126" s="8">
        <f>COUNTIFS(CSV!$B:$B,$A126,CSV!$F:$F,"&gt;0.5")/$C126</f>
        <v>0.93333333333333335</v>
      </c>
      <c r="H126" s="11">
        <f>(COUNTIFS(CSV!$A:$A,$A126,CSV!$F:$F,"&gt;1.5") + COUNTIFS(CSV!$B:$B,$A126,CSV!$F:$F,"&gt;1.5"))/$D126</f>
        <v>0.7931034482758621</v>
      </c>
      <c r="I126" s="8">
        <f>COUNTIFS(CSV!$A:$A,$A126,CSV!$F:$F,"&gt;1.5")/$B126</f>
        <v>0.7142857142857143</v>
      </c>
      <c r="J126" s="8">
        <f>COUNTIFS(CSV!$B:$B,$A126,CSV!$F:$F,"&gt;1.5")/$C126</f>
        <v>0.8666666666666667</v>
      </c>
      <c r="K126" s="11">
        <f>(COUNTIFS(CSV!$A:$A,$A126,CSV!$F:$F,"&gt;2.5") + COUNTIFS(CSV!$B:$B,$A126,CSV!$F:$F,"&gt;2.5"))/$D126</f>
        <v>0.62068965517241381</v>
      </c>
      <c r="L126" s="8">
        <f>COUNTIFS(CSV!$A:$A,$A126,CSV!$F:$F,"&gt;2.5")/$B126</f>
        <v>0.6428571428571429</v>
      </c>
      <c r="M126" s="8">
        <f>COUNTIFS(CSV!$B:$B,$A126,CSV!$F:$F,"&gt;2.5")/$C126</f>
        <v>0.6</v>
      </c>
      <c r="N126" s="11">
        <f>(COUNTIFS(CSV!$A:$A,$A126,CSV!$F:$F,"&gt;3.5") + COUNTIFS(CSV!$B:$B,$A126,CSV!$F:$F,"&gt;3.5"))/$D126</f>
        <v>0.44827586206896552</v>
      </c>
      <c r="O126" s="8">
        <f>COUNTIFS(CSV!$A:$A,$A126,CSV!$F:$F,"&gt;3.5")/$B126</f>
        <v>0.35714285714285715</v>
      </c>
      <c r="P126" s="8">
        <f>COUNTIFS(CSV!$B:$B,$A126,CSV!$F:$F,"&gt;3.5")/$C126</f>
        <v>0.53333333333333333</v>
      </c>
      <c r="Q126" s="11">
        <f>(COUNTIFS(CSV!$A:$A,$A126,CSV!$D:$D,"&gt;0.5")  + COUNTIFS(CSV!$B:$B,$A126,CSV!$E:$E,"&gt;0.5"))/$D126</f>
        <v>0.58620689655172409</v>
      </c>
      <c r="R126" s="8">
        <f>COUNTIFS(CSV!$A:$A,$A126,CSV!$D:$D,"&gt;0.5")/$B126</f>
        <v>0.5714285714285714</v>
      </c>
      <c r="S126" s="8">
        <f>COUNTIFS(CSV!$B:$B,$A126,CSV!$E:$E,"&gt;0.5")/$C126</f>
        <v>0.6</v>
      </c>
      <c r="T126" s="11">
        <f>(COUNTIFS(CSV!$A:$A,$A126,CSV!$D:$D,"&gt;1.5")  + COUNTIFS(CSV!$B:$B,$A126,CSV!$E:$E,"&gt;1.5"))/$D126</f>
        <v>0.27586206896551724</v>
      </c>
      <c r="U126" s="8">
        <f>COUNTIFS(CSV!$A:$A,$A126,CSV!$D:$D,"&gt;1.5")/$B126</f>
        <v>0.2857142857142857</v>
      </c>
      <c r="V126" s="8">
        <f>COUNTIFS(CSV!$B:$B,$A126,CSV!$E:$E,"&gt;1.5")/$C126</f>
        <v>0.26666666666666666</v>
      </c>
      <c r="W126" s="11">
        <f>(COUNTIFS(CSV!$A:$A,$A126,CSV!$E:E,"&gt;0.5") +COUNTIFS(CSV!$B:$B,$A126,CSV!$D:$D,"&gt;0.5"))/$D126</f>
        <v>0.82758620689655171</v>
      </c>
      <c r="X126" s="8">
        <f>COUNTIFS(CSV!$A:$A,$A126,CSV!$E:$E,"&gt;0.5")/$B126</f>
        <v>0.7857142857142857</v>
      </c>
      <c r="Y126" s="8">
        <f>COUNTIFS(CSV!$B:$B,$A126,CSV!$D:$D,"&gt;0.5")/$C126</f>
        <v>0.8666666666666667</v>
      </c>
      <c r="Z126" s="11">
        <f>(COUNTIFS(CSV!$A:$A,$A126,CSV!$E:$E,"&gt;1.5")  + COUNTIFS(CSV!$B:$B,$A126,CSV!$D:$D,"&gt;1.5"))/$D126</f>
        <v>0.65517241379310343</v>
      </c>
      <c r="AA126" s="8">
        <f>COUNTIFS(CSV!$A:$A,$A126,CSV!$E:$E,"&gt;1.5")/$B126</f>
        <v>0.5</v>
      </c>
      <c r="AB126" s="8">
        <f>COUNTIFS(CSV!$B:$B,$A126,CSV!$D:$D,"&gt;1.5")/$C126</f>
        <v>0.8</v>
      </c>
      <c r="AC126" s="11">
        <f>(COUNTIFS(CSV!$A:A,$A126,CSV!$G:$G,"y") + COUNTIFS(CSV!$B:B,$A126,CSV!$G:$G,"y"))/$D126</f>
        <v>0.55172413793103448</v>
      </c>
      <c r="AD126" s="8">
        <f>COUNTIFS(CSV!$A:A,$A126,CSV!$G:$G,"y")/$B126</f>
        <v>0.5714285714285714</v>
      </c>
      <c r="AE126" s="16">
        <f>COUNTIFS(CSV!$B:B,$A126,CSV!$G:$G,"y")/$C126</f>
        <v>0.53333333333333333</v>
      </c>
    </row>
    <row r="127" spans="1:31" x14ac:dyDescent="0.3">
      <c r="A127" t="s">
        <v>229</v>
      </c>
      <c r="B127" s="9">
        <f>COUNTIF(CSV!A:A,A127)</f>
        <v>14</v>
      </c>
      <c r="C127" s="4">
        <f>COUNTIF(CSV!B:B,A127)</f>
        <v>14</v>
      </c>
      <c r="D127" s="4">
        <f t="shared" si="4"/>
        <v>28</v>
      </c>
      <c r="E127" s="11">
        <f>(COUNTIFS(CSV!$A:$A,$A127,CSV!$F:$F,"&gt;0.5") + COUNTIFS(CSV!$B:$B,$A127,CSV!$F:$F,"&gt;0.5"))/$D127</f>
        <v>0.8214285714285714</v>
      </c>
      <c r="F127" s="8">
        <f>COUNTIFS(CSV!$A:$A,$A127,CSV!$F:$F,"&gt;0.5")/$B127</f>
        <v>0.9285714285714286</v>
      </c>
      <c r="G127" s="8">
        <f>COUNTIFS(CSV!$B:$B,$A127,CSV!$F:$F,"&gt;0.5")/$C127</f>
        <v>0.7142857142857143</v>
      </c>
      <c r="H127" s="11">
        <f>(COUNTIFS(CSV!$A:$A,$A127,CSV!$F:$F,"&gt;1.5") + COUNTIFS(CSV!$B:$B,$A127,CSV!$F:$F,"&gt;1.5"))/$D127</f>
        <v>0.75</v>
      </c>
      <c r="I127" s="8">
        <f>COUNTIFS(CSV!$A:$A,$A127,CSV!$F:$F,"&gt;1.5")/$B127</f>
        <v>0.7857142857142857</v>
      </c>
      <c r="J127" s="8">
        <f>COUNTIFS(CSV!$B:$B,$A127,CSV!$F:$F,"&gt;1.5")/$C127</f>
        <v>0.7142857142857143</v>
      </c>
      <c r="K127" s="11">
        <f>(COUNTIFS(CSV!$A:$A,$A127,CSV!$F:$F,"&gt;2.5") + COUNTIFS(CSV!$B:$B,$A127,CSV!$F:$F,"&gt;2.5"))/$D127</f>
        <v>0.5</v>
      </c>
      <c r="L127" s="8">
        <f>COUNTIFS(CSV!$A:$A,$A127,CSV!$F:$F,"&gt;2.5")/$B127</f>
        <v>0.5714285714285714</v>
      </c>
      <c r="M127" s="8">
        <f>COUNTIFS(CSV!$B:$B,$A127,CSV!$F:$F,"&gt;2.5")/$C127</f>
        <v>0.42857142857142855</v>
      </c>
      <c r="N127" s="11">
        <f>(COUNTIFS(CSV!$A:$A,$A127,CSV!$F:$F,"&gt;3.5") + COUNTIFS(CSV!$B:$B,$A127,CSV!$F:$F,"&gt;3.5"))/$D127</f>
        <v>0.32142857142857145</v>
      </c>
      <c r="O127" s="8">
        <f>COUNTIFS(CSV!$A:$A,$A127,CSV!$F:$F,"&gt;3.5")/$B127</f>
        <v>0.42857142857142855</v>
      </c>
      <c r="P127" s="8">
        <f>COUNTIFS(CSV!$B:$B,$A127,CSV!$F:$F,"&gt;3.5")/$C127</f>
        <v>0.21428571428571427</v>
      </c>
      <c r="Q127" s="11">
        <f>(COUNTIFS(CSV!$A:$A,$A127,CSV!$D:$D,"&gt;0.5")  + COUNTIFS(CSV!$B:$B,$A127,CSV!$E:$E,"&gt;0.5"))/$D127</f>
        <v>0.7142857142857143</v>
      </c>
      <c r="R127" s="8">
        <f>COUNTIFS(CSV!$A:$A,$A127,CSV!$D:$D,"&gt;0.5")/$B127</f>
        <v>0.7857142857142857</v>
      </c>
      <c r="S127" s="8">
        <f>COUNTIFS(CSV!$B:$B,$A127,CSV!$E:$E,"&gt;0.5")/$C127</f>
        <v>0.6428571428571429</v>
      </c>
      <c r="T127" s="11">
        <f>(COUNTIFS(CSV!$A:$A,$A127,CSV!$D:$D,"&gt;1.5")  + COUNTIFS(CSV!$B:$B,$A127,CSV!$E:$E,"&gt;1.5"))/$D127</f>
        <v>0.4642857142857143</v>
      </c>
      <c r="U127" s="8">
        <f>COUNTIFS(CSV!$A:$A,$A127,CSV!$D:$D,"&gt;1.5")/$B127</f>
        <v>0.5714285714285714</v>
      </c>
      <c r="V127" s="8">
        <f>COUNTIFS(CSV!$B:$B,$A127,CSV!$E:$E,"&gt;1.5")/$C127</f>
        <v>0.35714285714285715</v>
      </c>
      <c r="W127" s="11">
        <f>(COUNTIFS(CSV!$A:$A,$A127,CSV!$E:E,"&gt;0.5") +COUNTIFS(CSV!$B:$B,$A127,CSV!$D:$D,"&gt;0.5"))/$D127</f>
        <v>0.6428571428571429</v>
      </c>
      <c r="X127" s="8">
        <f>COUNTIFS(CSV!$A:$A,$A127,CSV!$E:$E,"&gt;0.5")/$B127</f>
        <v>0.7857142857142857</v>
      </c>
      <c r="Y127" s="8">
        <f>COUNTIFS(CSV!$B:$B,$A127,CSV!$D:$D,"&gt;0.5")/$C127</f>
        <v>0.5</v>
      </c>
      <c r="Z127" s="11">
        <f>(COUNTIFS(CSV!$A:$A,$A127,CSV!$E:$E,"&gt;1.5")  + COUNTIFS(CSV!$B:$B,$A127,CSV!$D:$D,"&gt;1.5"))/$D127</f>
        <v>0.32142857142857145</v>
      </c>
      <c r="AA127" s="8">
        <f>COUNTIFS(CSV!$A:$A,$A127,CSV!$E:$E,"&gt;1.5")/$B127</f>
        <v>0.35714285714285715</v>
      </c>
      <c r="AB127" s="8">
        <f>COUNTIFS(CSV!$B:$B,$A127,CSV!$D:$D,"&gt;1.5")/$C127</f>
        <v>0.2857142857142857</v>
      </c>
      <c r="AC127" s="11">
        <f>(COUNTIFS(CSV!$A:A,$A127,CSV!$G:$G,"y") + COUNTIFS(CSV!$B:B,$A127,CSV!$G:$G,"y"))/$D127</f>
        <v>0.5357142857142857</v>
      </c>
      <c r="AD127" s="8">
        <f>COUNTIFS(CSV!$A:A,$A127,CSV!$G:$G,"y")/$B127</f>
        <v>0.6428571428571429</v>
      </c>
      <c r="AE127" s="16">
        <f>COUNTIFS(CSV!$B:B,$A127,CSV!$G:$G,"y")/$C127</f>
        <v>0.42857142857142855</v>
      </c>
    </row>
    <row r="128" spans="1:31" x14ac:dyDescent="0.3">
      <c r="A128" t="s">
        <v>235</v>
      </c>
      <c r="B128" s="9">
        <f>COUNTIF(CSV!A:A,A128)</f>
        <v>14</v>
      </c>
      <c r="C128" s="4">
        <f>COUNTIF(CSV!B:B,A128)</f>
        <v>14</v>
      </c>
      <c r="D128" s="4">
        <f t="shared" si="4"/>
        <v>28</v>
      </c>
      <c r="E128" s="11">
        <f>(COUNTIFS(CSV!$A:$A,$A128,CSV!$F:$F,"&gt;0.5") + COUNTIFS(CSV!$B:$B,$A128,CSV!$F:$F,"&gt;0.5"))/$D128</f>
        <v>0.9285714285714286</v>
      </c>
      <c r="F128" s="8">
        <f>COUNTIFS(CSV!$A:$A,$A128,CSV!$F:$F,"&gt;0.5")/$B128</f>
        <v>1</v>
      </c>
      <c r="G128" s="8">
        <f>COUNTIFS(CSV!$B:$B,$A128,CSV!$F:$F,"&gt;0.5")/$C128</f>
        <v>0.8571428571428571</v>
      </c>
      <c r="H128" s="11">
        <f>(COUNTIFS(CSV!$A:$A,$A128,CSV!$F:$F,"&gt;1.5") + COUNTIFS(CSV!$B:$B,$A128,CSV!$F:$F,"&gt;1.5"))/$D128</f>
        <v>0.6071428571428571</v>
      </c>
      <c r="I128" s="8">
        <f>COUNTIFS(CSV!$A:$A,$A128,CSV!$F:$F,"&gt;1.5")/$B128</f>
        <v>0.7142857142857143</v>
      </c>
      <c r="J128" s="8">
        <f>COUNTIFS(CSV!$B:$B,$A128,CSV!$F:$F,"&gt;1.5")/$C128</f>
        <v>0.5</v>
      </c>
      <c r="K128" s="11">
        <f>(COUNTIFS(CSV!$A:$A,$A128,CSV!$F:$F,"&gt;2.5") + COUNTIFS(CSV!$B:$B,$A128,CSV!$F:$F,"&gt;2.5"))/$D128</f>
        <v>0.35714285714285715</v>
      </c>
      <c r="L128" s="8">
        <f>COUNTIFS(CSV!$A:$A,$A128,CSV!$F:$F,"&gt;2.5")/$B128</f>
        <v>0.5</v>
      </c>
      <c r="M128" s="8">
        <f>COUNTIFS(CSV!$B:$B,$A128,CSV!$F:$F,"&gt;2.5")/$C128</f>
        <v>0.21428571428571427</v>
      </c>
      <c r="N128" s="11">
        <f>(COUNTIFS(CSV!$A:$A,$A128,CSV!$F:$F,"&gt;3.5") + COUNTIFS(CSV!$B:$B,$A128,CSV!$F:$F,"&gt;3.5"))/$D128</f>
        <v>0.17857142857142858</v>
      </c>
      <c r="O128" s="8">
        <f>COUNTIFS(CSV!$A:$A,$A128,CSV!$F:$F,"&gt;3.5")/$B128</f>
        <v>0.2857142857142857</v>
      </c>
      <c r="P128" s="8">
        <f>COUNTIFS(CSV!$B:$B,$A128,CSV!$F:$F,"&gt;3.5")/$C128</f>
        <v>7.1428571428571425E-2</v>
      </c>
      <c r="Q128" s="11">
        <f>(COUNTIFS(CSV!$A:$A,$A128,CSV!$D:$D,"&gt;0.5")  + COUNTIFS(CSV!$B:$B,$A128,CSV!$E:$E,"&gt;0.5"))/$D128</f>
        <v>0.6428571428571429</v>
      </c>
      <c r="R128" s="8">
        <f>COUNTIFS(CSV!$A:$A,$A128,CSV!$D:$D,"&gt;0.5")/$B128</f>
        <v>0.7142857142857143</v>
      </c>
      <c r="S128" s="8">
        <f>COUNTIFS(CSV!$B:$B,$A128,CSV!$E:$E,"&gt;0.5")/$C128</f>
        <v>0.5714285714285714</v>
      </c>
      <c r="T128" s="11">
        <f>(COUNTIFS(CSV!$A:$A,$A128,CSV!$D:$D,"&gt;1.5")  + COUNTIFS(CSV!$B:$B,$A128,CSV!$E:$E,"&gt;1.5"))/$D128</f>
        <v>0.25</v>
      </c>
      <c r="U128" s="8">
        <f>COUNTIFS(CSV!$A:$A,$A128,CSV!$D:$D,"&gt;1.5")/$B128</f>
        <v>0.35714285714285715</v>
      </c>
      <c r="V128" s="8">
        <f>COUNTIFS(CSV!$B:$B,$A128,CSV!$E:$E,"&gt;1.5")/$C128</f>
        <v>0.14285714285714285</v>
      </c>
      <c r="W128" s="11">
        <f>(COUNTIFS(CSV!$A:$A,$A128,CSV!$E:E,"&gt;0.5") +COUNTIFS(CSV!$B:$B,$A128,CSV!$D:$D,"&gt;0.5"))/$D128</f>
        <v>0.6428571428571429</v>
      </c>
      <c r="X128" s="8">
        <f>COUNTIFS(CSV!$A:$A,$A128,CSV!$E:$E,"&gt;0.5")/$B128</f>
        <v>0.7142857142857143</v>
      </c>
      <c r="Y128" s="8">
        <f>COUNTIFS(CSV!$B:$B,$A128,CSV!$D:$D,"&gt;0.5")/$C128</f>
        <v>0.5714285714285714</v>
      </c>
      <c r="Z128" s="11">
        <f>(COUNTIFS(CSV!$A:$A,$A128,CSV!$E:$E,"&gt;1.5")  + COUNTIFS(CSV!$B:$B,$A128,CSV!$D:$D,"&gt;1.5"))/$D128</f>
        <v>0.39285714285714285</v>
      </c>
      <c r="AA128" s="8">
        <f>COUNTIFS(CSV!$A:$A,$A128,CSV!$E:$E,"&gt;1.5")/$B128</f>
        <v>0.5</v>
      </c>
      <c r="AB128" s="8">
        <f>COUNTIFS(CSV!$B:$B,$A128,CSV!$D:$D,"&gt;1.5")/$C128</f>
        <v>0.2857142857142857</v>
      </c>
      <c r="AC128" s="11">
        <f>(COUNTIFS(CSV!$A:A,$A128,CSV!$G:$G,"y") + COUNTIFS(CSV!$B:B,$A128,CSV!$G:$G,"y"))/$D128</f>
        <v>0.35714285714285715</v>
      </c>
      <c r="AD128" s="8">
        <f>COUNTIFS(CSV!$A:A,$A128,CSV!$G:$G,"y")/$B128</f>
        <v>0.42857142857142855</v>
      </c>
      <c r="AE128" s="16">
        <f>COUNTIFS(CSV!$B:B,$A128,CSV!$G:$G,"y")/$C128</f>
        <v>0.2857142857142857</v>
      </c>
    </row>
    <row r="129" spans="1:31" x14ac:dyDescent="0.3">
      <c r="A129" t="s">
        <v>230</v>
      </c>
      <c r="B129" s="9">
        <f>COUNTIF(CSV!A:A,A129)</f>
        <v>14</v>
      </c>
      <c r="C129" s="4">
        <f>COUNTIF(CSV!B:B,A129)</f>
        <v>15</v>
      </c>
      <c r="D129" s="4">
        <f t="shared" si="4"/>
        <v>29</v>
      </c>
      <c r="E129" s="11">
        <f>(COUNTIFS(CSV!$A:$A,$A129,CSV!$F:$F,"&gt;0.5") + COUNTIFS(CSV!$B:$B,$A129,CSV!$F:$F,"&gt;0.5"))/$D129</f>
        <v>0.93103448275862066</v>
      </c>
      <c r="F129" s="8">
        <f>COUNTIFS(CSV!$A:$A,$A129,CSV!$F:$F,"&gt;0.5")/$B129</f>
        <v>0.9285714285714286</v>
      </c>
      <c r="G129" s="8">
        <f>COUNTIFS(CSV!$B:$B,$A129,CSV!$F:$F,"&gt;0.5")/$C129</f>
        <v>0.93333333333333335</v>
      </c>
      <c r="H129" s="11">
        <f>(COUNTIFS(CSV!$A:$A,$A129,CSV!$F:$F,"&gt;1.5") + COUNTIFS(CSV!$B:$B,$A129,CSV!$F:$F,"&gt;1.5"))/$D129</f>
        <v>0.58620689655172409</v>
      </c>
      <c r="I129" s="8">
        <f>COUNTIFS(CSV!$A:$A,$A129,CSV!$F:$F,"&gt;1.5")/$B129</f>
        <v>0.42857142857142855</v>
      </c>
      <c r="J129" s="8">
        <f>COUNTIFS(CSV!$B:$B,$A129,CSV!$F:$F,"&gt;1.5")/$C129</f>
        <v>0.73333333333333328</v>
      </c>
      <c r="K129" s="11">
        <f>(COUNTIFS(CSV!$A:$A,$A129,CSV!$F:$F,"&gt;2.5") + COUNTIFS(CSV!$B:$B,$A129,CSV!$F:$F,"&gt;2.5"))/$D129</f>
        <v>0.44827586206896552</v>
      </c>
      <c r="L129" s="8">
        <f>COUNTIFS(CSV!$A:$A,$A129,CSV!$F:$F,"&gt;2.5")/$B129</f>
        <v>0.42857142857142855</v>
      </c>
      <c r="M129" s="8">
        <f>COUNTIFS(CSV!$B:$B,$A129,CSV!$F:$F,"&gt;2.5")/$C129</f>
        <v>0.46666666666666667</v>
      </c>
      <c r="N129" s="11">
        <f>(COUNTIFS(CSV!$A:$A,$A129,CSV!$F:$F,"&gt;3.5") + COUNTIFS(CSV!$B:$B,$A129,CSV!$F:$F,"&gt;3.5"))/$D129</f>
        <v>0.31034482758620691</v>
      </c>
      <c r="O129" s="8">
        <f>COUNTIFS(CSV!$A:$A,$A129,CSV!$F:$F,"&gt;3.5")/$B129</f>
        <v>0.35714285714285715</v>
      </c>
      <c r="P129" s="8">
        <f>COUNTIFS(CSV!$B:$B,$A129,CSV!$F:$F,"&gt;3.5")/$C129</f>
        <v>0.26666666666666666</v>
      </c>
      <c r="Q129" s="11">
        <f>(COUNTIFS(CSV!$A:$A,$A129,CSV!$D:$D,"&gt;0.5")  + COUNTIFS(CSV!$B:$B,$A129,CSV!$E:$E,"&gt;0.5"))/$D129</f>
        <v>0.65517241379310343</v>
      </c>
      <c r="R129" s="8">
        <f>COUNTIFS(CSV!$A:$A,$A129,CSV!$D:$D,"&gt;0.5")/$B129</f>
        <v>0.7142857142857143</v>
      </c>
      <c r="S129" s="8">
        <f>COUNTIFS(CSV!$B:$B,$A129,CSV!$E:$E,"&gt;0.5")/$C129</f>
        <v>0.6</v>
      </c>
      <c r="T129" s="11">
        <f>(COUNTIFS(CSV!$A:$A,$A129,CSV!$D:$D,"&gt;1.5")  + COUNTIFS(CSV!$B:$B,$A129,CSV!$E:$E,"&gt;1.5"))/$D129</f>
        <v>0.37931034482758619</v>
      </c>
      <c r="U129" s="8">
        <f>COUNTIFS(CSV!$A:$A,$A129,CSV!$D:$D,"&gt;1.5")/$B129</f>
        <v>0.35714285714285715</v>
      </c>
      <c r="V129" s="8">
        <f>COUNTIFS(CSV!$B:$B,$A129,CSV!$E:$E,"&gt;1.5")/$C129</f>
        <v>0.4</v>
      </c>
      <c r="W129" s="11">
        <f>(COUNTIFS(CSV!$A:$A,$A129,CSV!$E:E,"&gt;0.5") +COUNTIFS(CSV!$B:$B,$A129,CSV!$D:$D,"&gt;0.5"))/$D129</f>
        <v>0.72413793103448276</v>
      </c>
      <c r="X129" s="8">
        <f>COUNTIFS(CSV!$A:$A,$A129,CSV!$E:$E,"&gt;0.5")/$B129</f>
        <v>0.6428571428571429</v>
      </c>
      <c r="Y129" s="8">
        <f>COUNTIFS(CSV!$B:$B,$A129,CSV!$D:$D,"&gt;0.5")/$C129</f>
        <v>0.8</v>
      </c>
      <c r="Z129" s="11">
        <f>(COUNTIFS(CSV!$A:$A,$A129,CSV!$E:$E,"&gt;1.5")  + COUNTIFS(CSV!$B:$B,$A129,CSV!$D:$D,"&gt;1.5"))/$D129</f>
        <v>0.34482758620689657</v>
      </c>
      <c r="AA129" s="8">
        <f>COUNTIFS(CSV!$A:$A,$A129,CSV!$E:$E,"&gt;1.5")/$B129</f>
        <v>0.2857142857142857</v>
      </c>
      <c r="AB129" s="8">
        <f>COUNTIFS(CSV!$B:$B,$A129,CSV!$D:$D,"&gt;1.5")/$C129</f>
        <v>0.4</v>
      </c>
      <c r="AC129" s="11">
        <f>(COUNTIFS(CSV!$A:A,$A129,CSV!$G:$G,"y") + COUNTIFS(CSV!$B:B,$A129,CSV!$G:$G,"y"))/$D129</f>
        <v>0.44827586206896552</v>
      </c>
      <c r="AD129" s="8">
        <f>COUNTIFS(CSV!$A:A,$A129,CSV!$G:$G,"y")/$B129</f>
        <v>0.42857142857142855</v>
      </c>
      <c r="AE129" s="16">
        <f>COUNTIFS(CSV!$B:B,$A129,CSV!$G:$G,"y")/$C129</f>
        <v>0.46666666666666667</v>
      </c>
    </row>
    <row r="130" spans="1:31" x14ac:dyDescent="0.3">
      <c r="A130" t="s">
        <v>232</v>
      </c>
      <c r="B130" s="9">
        <f>COUNTIF(CSV!A:A,A130)</f>
        <v>14</v>
      </c>
      <c r="C130" s="4">
        <f>COUNTIF(CSV!B:B,A130)</f>
        <v>15</v>
      </c>
      <c r="D130" s="4">
        <f t="shared" si="4"/>
        <v>29</v>
      </c>
      <c r="E130" s="11">
        <f>(COUNTIFS(CSV!$A:$A,$A130,CSV!$F:$F,"&gt;0.5") + COUNTIFS(CSV!$B:$B,$A130,CSV!$F:$F,"&gt;0.5"))/$D130</f>
        <v>0.86206896551724133</v>
      </c>
      <c r="F130" s="8">
        <f>COUNTIFS(CSV!$A:$A,$A130,CSV!$F:$F,"&gt;0.5")/$B130</f>
        <v>0.7857142857142857</v>
      </c>
      <c r="G130" s="8">
        <f>COUNTIFS(CSV!$B:$B,$A130,CSV!$F:$F,"&gt;0.5")/$C130</f>
        <v>0.93333333333333335</v>
      </c>
      <c r="H130" s="11">
        <f>(COUNTIFS(CSV!$A:$A,$A130,CSV!$F:$F,"&gt;1.5") + COUNTIFS(CSV!$B:$B,$A130,CSV!$F:$F,"&gt;1.5"))/$D130</f>
        <v>0.72413793103448276</v>
      </c>
      <c r="I130" s="8">
        <f>COUNTIFS(CSV!$A:$A,$A130,CSV!$F:$F,"&gt;1.5")/$B130</f>
        <v>0.7857142857142857</v>
      </c>
      <c r="J130" s="8">
        <f>COUNTIFS(CSV!$B:$B,$A130,CSV!$F:$F,"&gt;1.5")/$C130</f>
        <v>0.66666666666666663</v>
      </c>
      <c r="K130" s="11">
        <f>(COUNTIFS(CSV!$A:$A,$A130,CSV!$F:$F,"&gt;2.5") + COUNTIFS(CSV!$B:$B,$A130,CSV!$F:$F,"&gt;2.5"))/$D130</f>
        <v>0.48275862068965519</v>
      </c>
      <c r="L130" s="8">
        <f>COUNTIFS(CSV!$A:$A,$A130,CSV!$F:$F,"&gt;2.5")/$B130</f>
        <v>0.5</v>
      </c>
      <c r="M130" s="8">
        <f>COUNTIFS(CSV!$B:$B,$A130,CSV!$F:$F,"&gt;2.5")/$C130</f>
        <v>0.46666666666666667</v>
      </c>
      <c r="N130" s="11">
        <f>(COUNTIFS(CSV!$A:$A,$A130,CSV!$F:$F,"&gt;3.5") + COUNTIFS(CSV!$B:$B,$A130,CSV!$F:$F,"&gt;3.5"))/$D130</f>
        <v>0.2413793103448276</v>
      </c>
      <c r="O130" s="8">
        <f>COUNTIFS(CSV!$A:$A,$A130,CSV!$F:$F,"&gt;3.5")/$B130</f>
        <v>0.35714285714285715</v>
      </c>
      <c r="P130" s="8">
        <f>COUNTIFS(CSV!$B:$B,$A130,CSV!$F:$F,"&gt;3.5")/$C130</f>
        <v>0.13333333333333333</v>
      </c>
      <c r="Q130" s="11">
        <f>(COUNTIFS(CSV!$A:$A,$A130,CSV!$D:$D,"&gt;0.5")  + COUNTIFS(CSV!$B:$B,$A130,CSV!$E:$E,"&gt;0.5"))/$D130</f>
        <v>0.65517241379310343</v>
      </c>
      <c r="R130" s="8">
        <f>COUNTIFS(CSV!$A:$A,$A130,CSV!$D:$D,"&gt;0.5")/$B130</f>
        <v>0.5714285714285714</v>
      </c>
      <c r="S130" s="8">
        <f>COUNTIFS(CSV!$B:$B,$A130,CSV!$E:$E,"&gt;0.5")/$C130</f>
        <v>0.73333333333333328</v>
      </c>
      <c r="T130" s="11">
        <f>(COUNTIFS(CSV!$A:$A,$A130,CSV!$D:$D,"&gt;1.5")  + COUNTIFS(CSV!$B:$B,$A130,CSV!$E:$E,"&gt;1.5"))/$D130</f>
        <v>0.34482758620689657</v>
      </c>
      <c r="U130" s="8">
        <f>COUNTIFS(CSV!$A:$A,$A130,CSV!$D:$D,"&gt;1.5")/$B130</f>
        <v>0.35714285714285715</v>
      </c>
      <c r="V130" s="8">
        <f>COUNTIFS(CSV!$B:$B,$A130,CSV!$E:$E,"&gt;1.5")/$C130</f>
        <v>0.33333333333333331</v>
      </c>
      <c r="W130" s="11">
        <f>(COUNTIFS(CSV!$A:$A,$A130,CSV!$E:E,"&gt;0.5") +COUNTIFS(CSV!$B:$B,$A130,CSV!$D:$D,"&gt;0.5"))/$D130</f>
        <v>0.75862068965517238</v>
      </c>
      <c r="X130" s="8">
        <f>COUNTIFS(CSV!$A:$A,$A130,CSV!$E:$E,"&gt;0.5")/$B130</f>
        <v>0.7857142857142857</v>
      </c>
      <c r="Y130" s="8">
        <f>COUNTIFS(CSV!$B:$B,$A130,CSV!$D:$D,"&gt;0.5")/$C130</f>
        <v>0.73333333333333328</v>
      </c>
      <c r="Z130" s="11">
        <f>(COUNTIFS(CSV!$A:$A,$A130,CSV!$E:$E,"&gt;1.5")  + COUNTIFS(CSV!$B:$B,$A130,CSV!$D:$D,"&gt;1.5"))/$D130</f>
        <v>0.41379310344827586</v>
      </c>
      <c r="AA130" s="8">
        <f>COUNTIFS(CSV!$A:$A,$A130,CSV!$E:$E,"&gt;1.5")/$B130</f>
        <v>0.5714285714285714</v>
      </c>
      <c r="AB130" s="8">
        <f>COUNTIFS(CSV!$B:$B,$A130,CSV!$D:$D,"&gt;1.5")/$C130</f>
        <v>0.26666666666666666</v>
      </c>
      <c r="AC130" s="11">
        <f>(COUNTIFS(CSV!$A:A,$A130,CSV!$G:$G,"y") + COUNTIFS(CSV!$B:B,$A130,CSV!$G:$G,"y"))/$D130</f>
        <v>0.55172413793103448</v>
      </c>
      <c r="AD130" s="8">
        <f>COUNTIFS(CSV!$A:A,$A130,CSV!$G:$G,"y")/$B130</f>
        <v>0.5714285714285714</v>
      </c>
      <c r="AE130" s="16">
        <f>COUNTIFS(CSV!$B:B,$A130,CSV!$G:$G,"y")/$C130</f>
        <v>0.53333333333333333</v>
      </c>
    </row>
    <row r="131" spans="1:31" x14ac:dyDescent="0.3">
      <c r="A131" t="s">
        <v>227</v>
      </c>
      <c r="B131" s="9">
        <f>COUNTIF(CSV!A:A,A131)</f>
        <v>14</v>
      </c>
      <c r="C131" s="4">
        <f>COUNTIF(CSV!B:B,A131)</f>
        <v>14</v>
      </c>
      <c r="D131" s="4">
        <f t="shared" si="4"/>
        <v>28</v>
      </c>
      <c r="E131" s="11">
        <f>(COUNTIFS(CSV!$A:$A,$A131,CSV!$F:$F,"&gt;0.5") + COUNTIFS(CSV!$B:$B,$A131,CSV!$F:$F,"&gt;0.5"))/$D131</f>
        <v>0.8928571428571429</v>
      </c>
      <c r="F131" s="8">
        <f>COUNTIFS(CSV!$A:$A,$A131,CSV!$F:$F,"&gt;0.5")/$B131</f>
        <v>0.8571428571428571</v>
      </c>
      <c r="G131" s="8">
        <f>COUNTIFS(CSV!$B:$B,$A131,CSV!$F:$F,"&gt;0.5")/$C131</f>
        <v>0.9285714285714286</v>
      </c>
      <c r="H131" s="11">
        <f>(COUNTIFS(CSV!$A:$A,$A131,CSV!$F:$F,"&gt;1.5") + COUNTIFS(CSV!$B:$B,$A131,CSV!$F:$F,"&gt;1.5"))/$D131</f>
        <v>0.6785714285714286</v>
      </c>
      <c r="I131" s="8">
        <f>COUNTIFS(CSV!$A:$A,$A131,CSV!$F:$F,"&gt;1.5")/$B131</f>
        <v>0.42857142857142855</v>
      </c>
      <c r="J131" s="8">
        <f>COUNTIFS(CSV!$B:$B,$A131,CSV!$F:$F,"&gt;1.5")/$C131</f>
        <v>0.9285714285714286</v>
      </c>
      <c r="K131" s="11">
        <f>(COUNTIFS(CSV!$A:$A,$A131,CSV!$F:$F,"&gt;2.5") + COUNTIFS(CSV!$B:$B,$A131,CSV!$F:$F,"&gt;2.5"))/$D131</f>
        <v>0.42857142857142855</v>
      </c>
      <c r="L131" s="8">
        <f>COUNTIFS(CSV!$A:$A,$A131,CSV!$F:$F,"&gt;2.5")/$B131</f>
        <v>0.21428571428571427</v>
      </c>
      <c r="M131" s="8">
        <f>COUNTIFS(CSV!$B:$B,$A131,CSV!$F:$F,"&gt;2.5")/$C131</f>
        <v>0.6428571428571429</v>
      </c>
      <c r="N131" s="11">
        <f>(COUNTIFS(CSV!$A:$A,$A131,CSV!$F:$F,"&gt;3.5") + COUNTIFS(CSV!$B:$B,$A131,CSV!$F:$F,"&gt;3.5"))/$D131</f>
        <v>0.35714285714285715</v>
      </c>
      <c r="O131" s="8">
        <f>COUNTIFS(CSV!$A:$A,$A131,CSV!$F:$F,"&gt;3.5")/$B131</f>
        <v>0.14285714285714285</v>
      </c>
      <c r="P131" s="8">
        <f>COUNTIFS(CSV!$B:$B,$A131,CSV!$F:$F,"&gt;3.5")/$C131</f>
        <v>0.5714285714285714</v>
      </c>
      <c r="Q131" s="11">
        <f>(COUNTIFS(CSV!$A:$A,$A131,CSV!$D:$D,"&gt;0.5")  + COUNTIFS(CSV!$B:$B,$A131,CSV!$E:$E,"&gt;0.5"))/$D131</f>
        <v>0.8571428571428571</v>
      </c>
      <c r="R131" s="8">
        <f>COUNTIFS(CSV!$A:$A,$A131,CSV!$D:$D,"&gt;0.5")/$B131</f>
        <v>0.7857142857142857</v>
      </c>
      <c r="S131" s="8">
        <f>COUNTIFS(CSV!$B:$B,$A131,CSV!$E:$E,"&gt;0.5")/$C131</f>
        <v>0.9285714285714286</v>
      </c>
      <c r="T131" s="11">
        <f>(COUNTIFS(CSV!$A:$A,$A131,CSV!$D:$D,"&gt;1.5")  + COUNTIFS(CSV!$B:$B,$A131,CSV!$E:$E,"&gt;1.5"))/$D131</f>
        <v>0.39285714285714285</v>
      </c>
      <c r="U131" s="8">
        <f>COUNTIFS(CSV!$A:$A,$A131,CSV!$D:$D,"&gt;1.5")/$B131</f>
        <v>0.21428571428571427</v>
      </c>
      <c r="V131" s="8">
        <f>COUNTIFS(CSV!$B:$B,$A131,CSV!$E:$E,"&gt;1.5")/$C131</f>
        <v>0.5714285714285714</v>
      </c>
      <c r="W131" s="11">
        <f>(COUNTIFS(CSV!$A:$A,$A131,CSV!$E:E,"&gt;0.5") +COUNTIFS(CSV!$B:$B,$A131,CSV!$D:$D,"&gt;0.5"))/$D131</f>
        <v>0.6428571428571429</v>
      </c>
      <c r="X131" s="8">
        <f>COUNTIFS(CSV!$A:$A,$A131,CSV!$E:$E,"&gt;0.5")/$B131</f>
        <v>0.42857142857142855</v>
      </c>
      <c r="Y131" s="8">
        <f>COUNTIFS(CSV!$B:$B,$A131,CSV!$D:$D,"&gt;0.5")/$C131</f>
        <v>0.8571428571428571</v>
      </c>
      <c r="Z131" s="11">
        <f>(COUNTIFS(CSV!$A:$A,$A131,CSV!$E:$E,"&gt;1.5")  + COUNTIFS(CSV!$B:$B,$A131,CSV!$D:$D,"&gt;1.5"))/$D131</f>
        <v>0.32142857142857145</v>
      </c>
      <c r="AA131" s="8">
        <f>COUNTIFS(CSV!$A:$A,$A131,CSV!$E:$E,"&gt;1.5")/$B131</f>
        <v>7.1428571428571425E-2</v>
      </c>
      <c r="AB131" s="8">
        <f>COUNTIFS(CSV!$B:$B,$A131,CSV!$D:$D,"&gt;1.5")/$C131</f>
        <v>0.5714285714285714</v>
      </c>
      <c r="AC131" s="11">
        <f>(COUNTIFS(CSV!$A:A,$A131,CSV!$G:$G,"y") + COUNTIFS(CSV!$B:B,$A131,CSV!$G:$G,"y"))/$D131</f>
        <v>0.6071428571428571</v>
      </c>
      <c r="AD131" s="8">
        <f>COUNTIFS(CSV!$A:A,$A131,CSV!$G:$G,"y")/$B131</f>
        <v>0.35714285714285715</v>
      </c>
      <c r="AE131" s="16">
        <f>COUNTIFS(CSV!$B:B,$A131,CSV!$G:$G,"y")/$C131</f>
        <v>0.8571428571428571</v>
      </c>
    </row>
    <row r="132" spans="1:31" x14ac:dyDescent="0.3">
      <c r="A132" t="s">
        <v>239</v>
      </c>
      <c r="B132" s="9">
        <f>COUNTIF(CSV!A:A,A132)</f>
        <v>14</v>
      </c>
      <c r="C132" s="4">
        <f>COUNTIF(CSV!B:B,A132)</f>
        <v>13</v>
      </c>
      <c r="D132" s="4">
        <f t="shared" si="4"/>
        <v>27</v>
      </c>
      <c r="E132" s="11">
        <f>(COUNTIFS(CSV!$A:$A,$A132,CSV!$F:$F,"&gt;0.5") + COUNTIFS(CSV!$B:$B,$A132,CSV!$F:$F,"&gt;0.5"))/$D132</f>
        <v>0.85185185185185186</v>
      </c>
      <c r="F132" s="8">
        <f>COUNTIFS(CSV!$A:$A,$A132,CSV!$F:$F,"&gt;0.5")/$B132</f>
        <v>0.8571428571428571</v>
      </c>
      <c r="G132" s="8">
        <f>COUNTIFS(CSV!$B:$B,$A132,CSV!$F:$F,"&gt;0.5")/$C132</f>
        <v>0.84615384615384615</v>
      </c>
      <c r="H132" s="11">
        <f>(COUNTIFS(CSV!$A:$A,$A132,CSV!$F:$F,"&gt;1.5") + COUNTIFS(CSV!$B:$B,$A132,CSV!$F:$F,"&gt;1.5"))/$D132</f>
        <v>0.62962962962962965</v>
      </c>
      <c r="I132" s="8">
        <f>COUNTIFS(CSV!$A:$A,$A132,CSV!$F:$F,"&gt;1.5")/$B132</f>
        <v>0.7857142857142857</v>
      </c>
      <c r="J132" s="8">
        <f>COUNTIFS(CSV!$B:$B,$A132,CSV!$F:$F,"&gt;1.5")/$C132</f>
        <v>0.46153846153846156</v>
      </c>
      <c r="K132" s="11">
        <f>(COUNTIFS(CSV!$A:$A,$A132,CSV!$F:$F,"&gt;2.5") + COUNTIFS(CSV!$B:$B,$A132,CSV!$F:$F,"&gt;2.5"))/$D132</f>
        <v>0.44444444444444442</v>
      </c>
      <c r="L132" s="8">
        <f>COUNTIFS(CSV!$A:$A,$A132,CSV!$F:$F,"&gt;2.5")/$B132</f>
        <v>0.42857142857142855</v>
      </c>
      <c r="M132" s="8">
        <f>COUNTIFS(CSV!$B:$B,$A132,CSV!$F:$F,"&gt;2.5")/$C132</f>
        <v>0.46153846153846156</v>
      </c>
      <c r="N132" s="11">
        <f>(COUNTIFS(CSV!$A:$A,$A132,CSV!$F:$F,"&gt;3.5") + COUNTIFS(CSV!$B:$B,$A132,CSV!$F:$F,"&gt;3.5"))/$D132</f>
        <v>0.25925925925925924</v>
      </c>
      <c r="O132" s="8">
        <f>COUNTIFS(CSV!$A:$A,$A132,CSV!$F:$F,"&gt;3.5")/$B132</f>
        <v>0.21428571428571427</v>
      </c>
      <c r="P132" s="8">
        <f>COUNTIFS(CSV!$B:$B,$A132,CSV!$F:$F,"&gt;3.5")/$C132</f>
        <v>0.30769230769230771</v>
      </c>
      <c r="Q132" s="11">
        <f>(COUNTIFS(CSV!$A:$A,$A132,CSV!$D:$D,"&gt;0.5")  + COUNTIFS(CSV!$B:$B,$A132,CSV!$E:$E,"&gt;0.5"))/$D132</f>
        <v>0.66666666666666663</v>
      </c>
      <c r="R132" s="8">
        <f>COUNTIFS(CSV!$A:$A,$A132,CSV!$D:$D,"&gt;0.5")/$B132</f>
        <v>0.6428571428571429</v>
      </c>
      <c r="S132" s="8">
        <f>COUNTIFS(CSV!$B:$B,$A132,CSV!$E:$E,"&gt;0.5")/$C132</f>
        <v>0.69230769230769229</v>
      </c>
      <c r="T132" s="11">
        <f>(COUNTIFS(CSV!$A:$A,$A132,CSV!$D:$D,"&gt;1.5")  + COUNTIFS(CSV!$B:$B,$A132,CSV!$E:$E,"&gt;1.5"))/$D132</f>
        <v>0.22222222222222221</v>
      </c>
      <c r="U132" s="8">
        <f>COUNTIFS(CSV!$A:$A,$A132,CSV!$D:$D,"&gt;1.5")/$B132</f>
        <v>0.2857142857142857</v>
      </c>
      <c r="V132" s="8">
        <f>COUNTIFS(CSV!$B:$B,$A132,CSV!$E:$E,"&gt;1.5")/$C132</f>
        <v>0.15384615384615385</v>
      </c>
      <c r="W132" s="11">
        <f>(COUNTIFS(CSV!$A:$A,$A132,CSV!$E:E,"&gt;0.5") +COUNTIFS(CSV!$B:$B,$A132,CSV!$D:$D,"&gt;0.5"))/$D132</f>
        <v>0.59259259259259256</v>
      </c>
      <c r="X132" s="8">
        <f>COUNTIFS(CSV!$A:$A,$A132,CSV!$E:$E,"&gt;0.5")/$B132</f>
        <v>0.7142857142857143</v>
      </c>
      <c r="Y132" s="8">
        <f>COUNTIFS(CSV!$B:$B,$A132,CSV!$D:$D,"&gt;0.5")/$C132</f>
        <v>0.46153846153846156</v>
      </c>
      <c r="Z132" s="11">
        <f>(COUNTIFS(CSV!$A:$A,$A132,CSV!$E:$E,"&gt;1.5")  + COUNTIFS(CSV!$B:$B,$A132,CSV!$D:$D,"&gt;1.5"))/$D132</f>
        <v>0.37037037037037035</v>
      </c>
      <c r="AA132" s="8">
        <f>COUNTIFS(CSV!$A:$A,$A132,CSV!$E:$E,"&gt;1.5")/$B132</f>
        <v>0.42857142857142855</v>
      </c>
      <c r="AB132" s="8">
        <f>COUNTIFS(CSV!$B:$B,$A132,CSV!$D:$D,"&gt;1.5")/$C132</f>
        <v>0.30769230769230771</v>
      </c>
      <c r="AC132" s="11">
        <f>(COUNTIFS(CSV!$A:A,$A132,CSV!$G:$G,"y") + COUNTIFS(CSV!$B:B,$A132,CSV!$G:$G,"y"))/$D132</f>
        <v>0.40740740740740738</v>
      </c>
      <c r="AD132" s="8">
        <f>COUNTIFS(CSV!$A:A,$A132,CSV!$G:$G,"y")/$B132</f>
        <v>0.5</v>
      </c>
      <c r="AE132" s="16">
        <f>COUNTIFS(CSV!$B:B,$A132,CSV!$G:$G,"y")/$C132</f>
        <v>0.30769230769230771</v>
      </c>
    </row>
    <row r="133" spans="1:31" x14ac:dyDescent="0.3">
      <c r="A133" s="62" t="s">
        <v>257</v>
      </c>
      <c r="B133" s="9">
        <f>COUNTIF(CSV!A:A,A133)</f>
        <v>8</v>
      </c>
      <c r="C133" s="4">
        <f>COUNTIF(CSV!B:B,A133)</f>
        <v>9</v>
      </c>
      <c r="D133" s="4">
        <f t="shared" ref="D133:D195" si="5">B133+C133</f>
        <v>17</v>
      </c>
      <c r="E133" s="11">
        <f>(COUNTIFS(CSV!$A:$A,$A133,CSV!$F:$F,"&gt;0.5") + COUNTIFS(CSV!$B:$B,$A133,CSV!$F:$F,"&gt;0.5"))/$D133</f>
        <v>0.94117647058823528</v>
      </c>
      <c r="F133" s="8">
        <f>COUNTIFS(CSV!$A:$A,$A133,CSV!$F:$F,"&gt;0.5")/$B133</f>
        <v>0.875</v>
      </c>
      <c r="G133" s="8">
        <f>COUNTIFS(CSV!$B:$B,$A133,CSV!$F:$F,"&gt;0.5")/$C133</f>
        <v>1</v>
      </c>
      <c r="H133" s="11">
        <f>(COUNTIFS(CSV!$A:$A,$A133,CSV!$F:$F,"&gt;1.5") + COUNTIFS(CSV!$B:$B,$A133,CSV!$F:$F,"&gt;1.5"))/$D133</f>
        <v>0.82352941176470584</v>
      </c>
      <c r="I133" s="8">
        <f>COUNTIFS(CSV!$A:$A,$A133,CSV!$F:$F,"&gt;1.5")/$B133</f>
        <v>0.875</v>
      </c>
      <c r="J133" s="8">
        <f>COUNTIFS(CSV!$B:$B,$A133,CSV!$F:$F,"&gt;1.5")/$C133</f>
        <v>0.77777777777777779</v>
      </c>
      <c r="K133" s="11">
        <f>(COUNTIFS(CSV!$A:$A,$A133,CSV!$F:$F,"&gt;2.5") + COUNTIFS(CSV!$B:$B,$A133,CSV!$F:$F,"&gt;2.5"))/$D133</f>
        <v>0.70588235294117652</v>
      </c>
      <c r="L133" s="8">
        <f>COUNTIFS(CSV!$A:$A,$A133,CSV!$F:$F,"&gt;2.5")/$B133</f>
        <v>0.75</v>
      </c>
      <c r="M133" s="8">
        <f>COUNTIFS(CSV!$B:$B,$A133,CSV!$F:$F,"&gt;2.5")/$C133</f>
        <v>0.66666666666666663</v>
      </c>
      <c r="N133" s="11">
        <f>(COUNTIFS(CSV!$A:$A,$A133,CSV!$F:$F,"&gt;3.5") + COUNTIFS(CSV!$B:$B,$A133,CSV!$F:$F,"&gt;3.5"))/$D133</f>
        <v>0.41176470588235292</v>
      </c>
      <c r="O133" s="8">
        <f>COUNTIFS(CSV!$A:$A,$A133,CSV!$F:$F,"&gt;3.5")/$B133</f>
        <v>0.625</v>
      </c>
      <c r="P133" s="8">
        <f>COUNTIFS(CSV!$B:$B,$A133,CSV!$F:$F,"&gt;3.5")/$C133</f>
        <v>0.22222222222222221</v>
      </c>
      <c r="Q133" s="11">
        <f>(COUNTIFS(CSV!$A:$A,$A133,CSV!$D:$D,"&gt;0.5")  + COUNTIFS(CSV!$B:$B,$A133,CSV!$E:$E,"&gt;0.5"))/$D133</f>
        <v>0.82352941176470584</v>
      </c>
      <c r="R133" s="8">
        <f>COUNTIFS(CSV!$A:$A,$A133,CSV!$D:$D,"&gt;0.5")/$B133</f>
        <v>0.875</v>
      </c>
      <c r="S133" s="8">
        <f>COUNTIFS(CSV!$B:$B,$A133,CSV!$E:$E,"&gt;0.5")/$C133</f>
        <v>0.77777777777777779</v>
      </c>
      <c r="T133" s="11">
        <f>(COUNTIFS(CSV!$A:$A,$A133,CSV!$D:$D,"&gt;1.5")  + COUNTIFS(CSV!$B:$B,$A133,CSV!$E:$E,"&gt;1.5"))/$D133</f>
        <v>0.47058823529411764</v>
      </c>
      <c r="U133" s="8">
        <f>COUNTIFS(CSV!$A:$A,$A133,CSV!$D:$D,"&gt;1.5")/$B133</f>
        <v>0.5</v>
      </c>
      <c r="V133" s="8">
        <f>COUNTIFS(CSV!$B:$B,$A133,CSV!$E:$E,"&gt;1.5")/$C133</f>
        <v>0.44444444444444442</v>
      </c>
      <c r="W133" s="11">
        <f>(COUNTIFS(CSV!$A:$A,$A133,CSV!$E:E,"&gt;0.5") +COUNTIFS(CSV!$B:$B,$A133,CSV!$D:$D,"&gt;0.5"))/$D133</f>
        <v>0.94117647058823528</v>
      </c>
      <c r="X133" s="8">
        <f>COUNTIFS(CSV!$A:$A,$A133,CSV!$E:$E,"&gt;0.5")/$B133</f>
        <v>0.875</v>
      </c>
      <c r="Y133" s="8">
        <f>COUNTIFS(CSV!$B:$B,$A133,CSV!$D:$D,"&gt;0.5")/$C133</f>
        <v>1</v>
      </c>
      <c r="Z133" s="11">
        <f>(COUNTIFS(CSV!$A:$A,$A133,CSV!$E:$E,"&gt;1.5")  + COUNTIFS(CSV!$B:$B,$A133,CSV!$D:$D,"&gt;1.5"))/$D133</f>
        <v>0.52941176470588236</v>
      </c>
      <c r="AA133" s="8">
        <f>COUNTIFS(CSV!$A:$A,$A133,CSV!$E:$E,"&gt;1.5")/$B133</f>
        <v>0.625</v>
      </c>
      <c r="AB133" s="8">
        <f>COUNTIFS(CSV!$B:$B,$A133,CSV!$D:$D,"&gt;1.5")/$C133</f>
        <v>0.44444444444444442</v>
      </c>
      <c r="AC133" s="11">
        <f>(COUNTIFS(CSV!$A:A,$A133,CSV!$G:$G,"y") + COUNTIFS(CSV!$B:B,$A133,CSV!$G:$G,"y"))/$D133</f>
        <v>0.82352941176470584</v>
      </c>
      <c r="AD133" s="8">
        <f>COUNTIFS(CSV!$A:A,$A133,CSV!$G:$G,"y")/$B133</f>
        <v>0.875</v>
      </c>
      <c r="AE133" s="16">
        <f>COUNTIFS(CSV!$B:B,$A133,CSV!$G:$G,"y")/$C133</f>
        <v>0.77777777777777779</v>
      </c>
    </row>
    <row r="134" spans="1:31" x14ac:dyDescent="0.3">
      <c r="A134" s="62" t="s">
        <v>247</v>
      </c>
      <c r="B134" s="9">
        <f>COUNTIF(CSV!A:A,A134)</f>
        <v>8</v>
      </c>
      <c r="C134" s="4">
        <f>COUNTIF(CSV!B:B,A134)</f>
        <v>8</v>
      </c>
      <c r="D134" s="4">
        <f t="shared" si="5"/>
        <v>16</v>
      </c>
      <c r="E134" s="11">
        <f>(COUNTIFS(CSV!$A:$A,$A134,CSV!$F:$F,"&gt;0.5") + COUNTIFS(CSV!$B:$B,$A134,CSV!$F:$F,"&gt;0.5"))/$D134</f>
        <v>0.9375</v>
      </c>
      <c r="F134" s="8">
        <f>COUNTIFS(CSV!$A:$A,$A134,CSV!$F:$F,"&gt;0.5")/$B134</f>
        <v>1</v>
      </c>
      <c r="G134" s="8">
        <f>COUNTIFS(CSV!$B:$B,$A134,CSV!$F:$F,"&gt;0.5")/$C134</f>
        <v>0.875</v>
      </c>
      <c r="H134" s="11">
        <f>(COUNTIFS(CSV!$A:$A,$A134,CSV!$F:$F,"&gt;1.5") + COUNTIFS(CSV!$B:$B,$A134,CSV!$F:$F,"&gt;1.5"))/$D134</f>
        <v>0.75</v>
      </c>
      <c r="I134" s="8">
        <f>COUNTIFS(CSV!$A:$A,$A134,CSV!$F:$F,"&gt;1.5")/$B134</f>
        <v>0.625</v>
      </c>
      <c r="J134" s="8">
        <f>COUNTIFS(CSV!$B:$B,$A134,CSV!$F:$F,"&gt;1.5")/$C134</f>
        <v>0.875</v>
      </c>
      <c r="K134" s="11">
        <f>(COUNTIFS(CSV!$A:$A,$A134,CSV!$F:$F,"&gt;2.5") + COUNTIFS(CSV!$B:$B,$A134,CSV!$F:$F,"&gt;2.5"))/$D134</f>
        <v>0.5625</v>
      </c>
      <c r="L134" s="8">
        <f>COUNTIFS(CSV!$A:$A,$A134,CSV!$F:$F,"&gt;2.5")/$B134</f>
        <v>0.5</v>
      </c>
      <c r="M134" s="8">
        <f>COUNTIFS(CSV!$B:$B,$A134,CSV!$F:$F,"&gt;2.5")/$C134</f>
        <v>0.625</v>
      </c>
      <c r="N134" s="11">
        <f>(COUNTIFS(CSV!$A:$A,$A134,CSV!$F:$F,"&gt;3.5") + COUNTIFS(CSV!$B:$B,$A134,CSV!$F:$F,"&gt;3.5"))/$D134</f>
        <v>0.375</v>
      </c>
      <c r="O134" s="8">
        <f>COUNTIFS(CSV!$A:$A,$A134,CSV!$F:$F,"&gt;3.5")/$B134</f>
        <v>0.5</v>
      </c>
      <c r="P134" s="8">
        <f>COUNTIFS(CSV!$B:$B,$A134,CSV!$F:$F,"&gt;3.5")/$C134</f>
        <v>0.25</v>
      </c>
      <c r="Q134" s="11">
        <f>(COUNTIFS(CSV!$A:$A,$A134,CSV!$D:$D,"&gt;0.5")  + COUNTIFS(CSV!$B:$B,$A134,CSV!$E:$E,"&gt;0.5"))/$D134</f>
        <v>0.75</v>
      </c>
      <c r="R134" s="8">
        <f>COUNTIFS(CSV!$A:$A,$A134,CSV!$D:$D,"&gt;0.5")/$B134</f>
        <v>0.875</v>
      </c>
      <c r="S134" s="8">
        <f>COUNTIFS(CSV!$B:$B,$A134,CSV!$E:$E,"&gt;0.5")/$C134</f>
        <v>0.625</v>
      </c>
      <c r="T134" s="11">
        <f>(COUNTIFS(CSV!$A:$A,$A134,CSV!$D:$D,"&gt;1.5")  + COUNTIFS(CSV!$B:$B,$A134,CSV!$E:$E,"&gt;1.5"))/$D134</f>
        <v>0.4375</v>
      </c>
      <c r="U134" s="8">
        <f>COUNTIFS(CSV!$A:$A,$A134,CSV!$D:$D,"&gt;1.5")/$B134</f>
        <v>0.5</v>
      </c>
      <c r="V134" s="8">
        <f>COUNTIFS(CSV!$B:$B,$A134,CSV!$E:$E,"&gt;1.5")/$C134</f>
        <v>0.375</v>
      </c>
      <c r="W134" s="11">
        <f>(COUNTIFS(CSV!$A:$A,$A134,CSV!$E:E,"&gt;0.5") +COUNTIFS(CSV!$B:$B,$A134,CSV!$D:$D,"&gt;0.5"))/$D134</f>
        <v>0.75</v>
      </c>
      <c r="X134" s="8">
        <f>COUNTIFS(CSV!$A:$A,$A134,CSV!$E:$E,"&gt;0.5")/$B134</f>
        <v>0.625</v>
      </c>
      <c r="Y134" s="8">
        <f>COUNTIFS(CSV!$B:$B,$A134,CSV!$D:$D,"&gt;0.5")/$C134</f>
        <v>0.875</v>
      </c>
      <c r="Z134" s="11">
        <f>(COUNTIFS(CSV!$A:$A,$A134,CSV!$E:$E,"&gt;1.5")  + COUNTIFS(CSV!$B:$B,$A134,CSV!$D:$D,"&gt;1.5"))/$D134</f>
        <v>0.4375</v>
      </c>
      <c r="AA134" s="8">
        <f>COUNTIFS(CSV!$A:$A,$A134,CSV!$E:$E,"&gt;1.5")/$B134</f>
        <v>0.375</v>
      </c>
      <c r="AB134" s="8">
        <f>COUNTIFS(CSV!$B:$B,$A134,CSV!$D:$D,"&gt;1.5")/$C134</f>
        <v>0.5</v>
      </c>
      <c r="AC134" s="11">
        <f>(COUNTIFS(CSV!$A:A,$A134,CSV!$G:$G,"y") + COUNTIFS(CSV!$B:B,$A134,CSV!$G:$G,"y"))/$D134</f>
        <v>0.5625</v>
      </c>
      <c r="AD134" s="8">
        <f>COUNTIFS(CSV!$A:A,$A134,CSV!$G:$G,"y")/$B134</f>
        <v>0.5</v>
      </c>
      <c r="AE134" s="16">
        <f>COUNTIFS(CSV!$B:B,$A134,CSV!$G:$G,"y")/$C134</f>
        <v>0.625</v>
      </c>
    </row>
    <row r="135" spans="1:31" x14ac:dyDescent="0.3">
      <c r="A135" s="62" t="s">
        <v>256</v>
      </c>
      <c r="B135" s="9">
        <f>COUNTIF(CSV!A:A,A135)</f>
        <v>8</v>
      </c>
      <c r="C135" s="4">
        <f>COUNTIF(CSV!B:B,A135)</f>
        <v>9</v>
      </c>
      <c r="D135" s="4">
        <f t="shared" si="5"/>
        <v>17</v>
      </c>
      <c r="E135" s="11">
        <f>(COUNTIFS(CSV!$A:$A,$A135,CSV!$F:$F,"&gt;0.5") + COUNTIFS(CSV!$B:$B,$A135,CSV!$F:$F,"&gt;0.5"))/$D135</f>
        <v>1</v>
      </c>
      <c r="F135" s="8">
        <f>COUNTIFS(CSV!$A:$A,$A135,CSV!$F:$F,"&gt;0.5")/$B135</f>
        <v>1</v>
      </c>
      <c r="G135" s="8">
        <f>COUNTIFS(CSV!$B:$B,$A135,CSV!$F:$F,"&gt;0.5")/$C135</f>
        <v>1</v>
      </c>
      <c r="H135" s="11">
        <f>(COUNTIFS(CSV!$A:$A,$A135,CSV!$F:$F,"&gt;1.5") + COUNTIFS(CSV!$B:$B,$A135,CSV!$F:$F,"&gt;1.5"))/$D135</f>
        <v>0.94117647058823528</v>
      </c>
      <c r="I135" s="8">
        <f>COUNTIFS(CSV!$A:$A,$A135,CSV!$F:$F,"&gt;1.5")/$B135</f>
        <v>0.875</v>
      </c>
      <c r="J135" s="8">
        <f>COUNTIFS(CSV!$B:$B,$A135,CSV!$F:$F,"&gt;1.5")/$C135</f>
        <v>1</v>
      </c>
      <c r="K135" s="11">
        <f>(COUNTIFS(CSV!$A:$A,$A135,CSV!$F:$F,"&gt;2.5") + COUNTIFS(CSV!$B:$B,$A135,CSV!$F:$F,"&gt;2.5"))/$D135</f>
        <v>0.70588235294117652</v>
      </c>
      <c r="L135" s="8">
        <f>COUNTIFS(CSV!$A:$A,$A135,CSV!$F:$F,"&gt;2.5")/$B135</f>
        <v>0.625</v>
      </c>
      <c r="M135" s="8">
        <f>COUNTIFS(CSV!$B:$B,$A135,CSV!$F:$F,"&gt;2.5")/$C135</f>
        <v>0.77777777777777779</v>
      </c>
      <c r="N135" s="11">
        <f>(COUNTIFS(CSV!$A:$A,$A135,CSV!$F:$F,"&gt;3.5") + COUNTIFS(CSV!$B:$B,$A135,CSV!$F:$F,"&gt;3.5"))/$D135</f>
        <v>0.35294117647058826</v>
      </c>
      <c r="O135" s="8">
        <f>COUNTIFS(CSV!$A:$A,$A135,CSV!$F:$F,"&gt;3.5")/$B135</f>
        <v>0.375</v>
      </c>
      <c r="P135" s="8">
        <f>COUNTIFS(CSV!$B:$B,$A135,CSV!$F:$F,"&gt;3.5")/$C135</f>
        <v>0.33333333333333331</v>
      </c>
      <c r="Q135" s="11">
        <f>(COUNTIFS(CSV!$A:$A,$A135,CSV!$D:$D,"&gt;0.5")  + COUNTIFS(CSV!$B:$B,$A135,CSV!$E:$E,"&gt;0.5"))/$D135</f>
        <v>0.88235294117647056</v>
      </c>
      <c r="R135" s="8">
        <f>COUNTIFS(CSV!$A:$A,$A135,CSV!$D:$D,"&gt;0.5")/$B135</f>
        <v>0.875</v>
      </c>
      <c r="S135" s="8">
        <f>COUNTIFS(CSV!$B:$B,$A135,CSV!$E:$E,"&gt;0.5")/$C135</f>
        <v>0.88888888888888884</v>
      </c>
      <c r="T135" s="11">
        <f>(COUNTIFS(CSV!$A:$A,$A135,CSV!$D:$D,"&gt;1.5")  + COUNTIFS(CSV!$B:$B,$A135,CSV!$E:$E,"&gt;1.5"))/$D135</f>
        <v>0.70588235294117652</v>
      </c>
      <c r="U135" s="8">
        <f>COUNTIFS(CSV!$A:$A,$A135,CSV!$D:$D,"&gt;1.5")/$B135</f>
        <v>0.5</v>
      </c>
      <c r="V135" s="8">
        <f>COUNTIFS(CSV!$B:$B,$A135,CSV!$E:$E,"&gt;1.5")/$C135</f>
        <v>0.88888888888888884</v>
      </c>
      <c r="W135" s="11">
        <f>(COUNTIFS(CSV!$A:$A,$A135,CSV!$E:E,"&gt;0.5") +COUNTIFS(CSV!$B:$B,$A135,CSV!$D:$D,"&gt;0.5"))/$D135</f>
        <v>0.70588235294117652</v>
      </c>
      <c r="X135" s="8">
        <f>COUNTIFS(CSV!$A:$A,$A135,CSV!$E:$E,"&gt;0.5")/$B135</f>
        <v>0.75</v>
      </c>
      <c r="Y135" s="8">
        <f>COUNTIFS(CSV!$B:$B,$A135,CSV!$D:$D,"&gt;0.5")/$C135</f>
        <v>0.66666666666666663</v>
      </c>
      <c r="Z135" s="11">
        <f>(COUNTIFS(CSV!$A:$A,$A135,CSV!$E:$E,"&gt;1.5")  + COUNTIFS(CSV!$B:$B,$A135,CSV!$D:$D,"&gt;1.5"))/$D135</f>
        <v>0.23529411764705882</v>
      </c>
      <c r="AA135" s="8">
        <f>COUNTIFS(CSV!$A:$A,$A135,CSV!$E:$E,"&gt;1.5")/$B135</f>
        <v>0.25</v>
      </c>
      <c r="AB135" s="8">
        <f>COUNTIFS(CSV!$B:$B,$A135,CSV!$D:$D,"&gt;1.5")/$C135</f>
        <v>0.22222222222222221</v>
      </c>
      <c r="AC135" s="11">
        <f>(COUNTIFS(CSV!$A:A,$A135,CSV!$G:$G,"y") + COUNTIFS(CSV!$B:B,$A135,CSV!$G:$G,"y"))/$D135</f>
        <v>0.58823529411764708</v>
      </c>
      <c r="AD135" s="8">
        <f>COUNTIFS(CSV!$A:A,$A135,CSV!$G:$G,"y")/$B135</f>
        <v>0.625</v>
      </c>
      <c r="AE135" s="16">
        <f>COUNTIFS(CSV!$B:B,$A135,CSV!$G:$G,"y")/$C135</f>
        <v>0.55555555555555558</v>
      </c>
    </row>
    <row r="136" spans="1:31" x14ac:dyDescent="0.3">
      <c r="A136" s="62" t="s">
        <v>246</v>
      </c>
      <c r="B136" s="9">
        <f>COUNTIF(CSV!A:A,A136)</f>
        <v>9</v>
      </c>
      <c r="C136" s="4">
        <f>COUNTIF(CSV!B:B,A136)</f>
        <v>9</v>
      </c>
      <c r="D136" s="4">
        <f t="shared" si="5"/>
        <v>18</v>
      </c>
      <c r="E136" s="11">
        <f>(COUNTIFS(CSV!$A:$A,$A136,CSV!$F:$F,"&gt;0.5") + COUNTIFS(CSV!$B:$B,$A136,CSV!$F:$F,"&gt;0.5"))/$D136</f>
        <v>0.94444444444444442</v>
      </c>
      <c r="F136" s="8">
        <f>COUNTIFS(CSV!$A:$A,$A136,CSV!$F:$F,"&gt;0.5")/$B136</f>
        <v>1</v>
      </c>
      <c r="G136" s="8">
        <f>COUNTIFS(CSV!$B:$B,$A136,CSV!$F:$F,"&gt;0.5")/$C136</f>
        <v>0.88888888888888884</v>
      </c>
      <c r="H136" s="11">
        <f>(COUNTIFS(CSV!$A:$A,$A136,CSV!$F:$F,"&gt;1.5") + COUNTIFS(CSV!$B:$B,$A136,CSV!$F:$F,"&gt;1.5"))/$D136</f>
        <v>0.83333333333333337</v>
      </c>
      <c r="I136" s="8">
        <f>COUNTIFS(CSV!$A:$A,$A136,CSV!$F:$F,"&gt;1.5")/$B136</f>
        <v>1</v>
      </c>
      <c r="J136" s="8">
        <f>COUNTIFS(CSV!$B:$B,$A136,CSV!$F:$F,"&gt;1.5")/$C136</f>
        <v>0.66666666666666663</v>
      </c>
      <c r="K136" s="11">
        <f>(COUNTIFS(CSV!$A:$A,$A136,CSV!$F:$F,"&gt;2.5") + COUNTIFS(CSV!$B:$B,$A136,CSV!$F:$F,"&gt;2.5"))/$D136</f>
        <v>0.72222222222222221</v>
      </c>
      <c r="L136" s="8">
        <f>COUNTIFS(CSV!$A:$A,$A136,CSV!$F:$F,"&gt;2.5")/$B136</f>
        <v>0.88888888888888884</v>
      </c>
      <c r="M136" s="8">
        <f>COUNTIFS(CSV!$B:$B,$A136,CSV!$F:$F,"&gt;2.5")/$C136</f>
        <v>0.55555555555555558</v>
      </c>
      <c r="N136" s="11">
        <f>(COUNTIFS(CSV!$A:$A,$A136,CSV!$F:$F,"&gt;3.5") + COUNTIFS(CSV!$B:$B,$A136,CSV!$F:$F,"&gt;3.5"))/$D136</f>
        <v>0.44444444444444442</v>
      </c>
      <c r="O136" s="8">
        <f>COUNTIFS(CSV!$A:$A,$A136,CSV!$F:$F,"&gt;3.5")/$B136</f>
        <v>0.66666666666666663</v>
      </c>
      <c r="P136" s="8">
        <f>COUNTIFS(CSV!$B:$B,$A136,CSV!$F:$F,"&gt;3.5")/$C136</f>
        <v>0.22222222222222221</v>
      </c>
      <c r="Q136" s="11">
        <f>(COUNTIFS(CSV!$A:$A,$A136,CSV!$D:$D,"&gt;0.5")  + COUNTIFS(CSV!$B:$B,$A136,CSV!$E:$E,"&gt;0.5"))/$D136</f>
        <v>0.94444444444444442</v>
      </c>
      <c r="R136" s="8">
        <f>COUNTIFS(CSV!$A:$A,$A136,CSV!$D:$D,"&gt;0.5")/$B136</f>
        <v>1</v>
      </c>
      <c r="S136" s="8">
        <f>COUNTIFS(CSV!$B:$B,$A136,CSV!$E:$E,"&gt;0.5")/$C136</f>
        <v>0.88888888888888884</v>
      </c>
      <c r="T136" s="11">
        <f>(COUNTIFS(CSV!$A:$A,$A136,CSV!$D:$D,"&gt;1.5")  + COUNTIFS(CSV!$B:$B,$A136,CSV!$E:$E,"&gt;1.5"))/$D136</f>
        <v>0.72222222222222221</v>
      </c>
      <c r="U136" s="8">
        <f>COUNTIFS(CSV!$A:$A,$A136,CSV!$D:$D,"&gt;1.5")/$B136</f>
        <v>1</v>
      </c>
      <c r="V136" s="8">
        <f>COUNTIFS(CSV!$B:$B,$A136,CSV!$E:$E,"&gt;1.5")/$C136</f>
        <v>0.44444444444444442</v>
      </c>
      <c r="W136" s="11">
        <f>(COUNTIFS(CSV!$A:$A,$A136,CSV!$E:E,"&gt;0.5") +COUNTIFS(CSV!$B:$B,$A136,CSV!$D:$D,"&gt;0.5"))/$D136</f>
        <v>0.66666666666666663</v>
      </c>
      <c r="X136" s="8">
        <f>COUNTIFS(CSV!$A:$A,$A136,CSV!$E:$E,"&gt;0.5")/$B136</f>
        <v>0.77777777777777779</v>
      </c>
      <c r="Y136" s="8">
        <f>COUNTIFS(CSV!$B:$B,$A136,CSV!$D:$D,"&gt;0.5")/$C136</f>
        <v>0.55555555555555558</v>
      </c>
      <c r="Z136" s="11">
        <f>(COUNTIFS(CSV!$A:$A,$A136,CSV!$E:$E,"&gt;1.5")  + COUNTIFS(CSV!$B:$B,$A136,CSV!$D:$D,"&gt;1.5"))/$D136</f>
        <v>0.27777777777777779</v>
      </c>
      <c r="AA136" s="8">
        <f>COUNTIFS(CSV!$A:$A,$A136,CSV!$E:$E,"&gt;1.5")/$B136</f>
        <v>0.33333333333333331</v>
      </c>
      <c r="AB136" s="8">
        <f>COUNTIFS(CSV!$B:$B,$A136,CSV!$D:$D,"&gt;1.5")/$C136</f>
        <v>0.22222222222222221</v>
      </c>
      <c r="AC136" s="11">
        <f>(COUNTIFS(CSV!$A:A,$A136,CSV!$G:$G,"y") + COUNTIFS(CSV!$B:B,$A136,CSV!$G:$G,"y"))/$D136</f>
        <v>0.66666666666666663</v>
      </c>
      <c r="AD136" s="8">
        <f>COUNTIFS(CSV!$A:A,$A136,CSV!$G:$G,"y")/$B136</f>
        <v>0.77777777777777779</v>
      </c>
      <c r="AE136" s="16">
        <f>COUNTIFS(CSV!$B:B,$A136,CSV!$G:$G,"y")/$C136</f>
        <v>0.55555555555555558</v>
      </c>
    </row>
    <row r="137" spans="1:31" x14ac:dyDescent="0.3">
      <c r="A137" t="s">
        <v>318</v>
      </c>
      <c r="B137" s="9">
        <f>COUNTIF(CSV!A:A,A137)</f>
        <v>7</v>
      </c>
      <c r="C137" s="4">
        <f>COUNTIF(CSV!B:B,A137)</f>
        <v>10</v>
      </c>
      <c r="D137" s="4">
        <f t="shared" si="5"/>
        <v>17</v>
      </c>
      <c r="E137" s="11">
        <f>(COUNTIFS(CSV!$A:$A,$A137,CSV!$F:$F,"&gt;0.5") + COUNTIFS(CSV!$B:$B,$A137,CSV!$F:$F,"&gt;0.5"))/$D137</f>
        <v>0.94117647058823528</v>
      </c>
      <c r="F137" s="8">
        <f>COUNTIFS(CSV!$A:$A,$A137,CSV!$F:$F,"&gt;0.5")/$B137</f>
        <v>1</v>
      </c>
      <c r="G137" s="8">
        <f>COUNTIFS(CSV!$B:$B,$A137,CSV!$F:$F,"&gt;0.5")/$C137</f>
        <v>0.9</v>
      </c>
      <c r="H137" s="11">
        <f>(COUNTIFS(CSV!$A:$A,$A137,CSV!$F:$F,"&gt;1.5") + COUNTIFS(CSV!$B:$B,$A137,CSV!$F:$F,"&gt;1.5"))/$D137</f>
        <v>0.88235294117647056</v>
      </c>
      <c r="I137" s="8">
        <f>COUNTIFS(CSV!$A:$A,$A137,CSV!$F:$F,"&gt;1.5")/$B137</f>
        <v>1</v>
      </c>
      <c r="J137" s="8">
        <f>COUNTIFS(CSV!$B:$B,$A137,CSV!$F:$F,"&gt;1.5")/$C137</f>
        <v>0.8</v>
      </c>
      <c r="K137" s="11">
        <f>(COUNTIFS(CSV!$A:$A,$A137,CSV!$F:$F,"&gt;2.5") + COUNTIFS(CSV!$B:$B,$A137,CSV!$F:$F,"&gt;2.5"))/$D137</f>
        <v>0.6470588235294118</v>
      </c>
      <c r="L137" s="8">
        <f>COUNTIFS(CSV!$A:$A,$A137,CSV!$F:$F,"&gt;2.5")/$B137</f>
        <v>0.7142857142857143</v>
      </c>
      <c r="M137" s="8">
        <f>COUNTIFS(CSV!$B:$B,$A137,CSV!$F:$F,"&gt;2.5")/$C137</f>
        <v>0.6</v>
      </c>
      <c r="N137" s="11">
        <f>(COUNTIFS(CSV!$A:$A,$A137,CSV!$F:$F,"&gt;3.5") + COUNTIFS(CSV!$B:$B,$A137,CSV!$F:$F,"&gt;3.5"))/$D137</f>
        <v>0.41176470588235292</v>
      </c>
      <c r="O137" s="8">
        <f>COUNTIFS(CSV!$A:$A,$A137,CSV!$F:$F,"&gt;3.5")/$B137</f>
        <v>0.42857142857142855</v>
      </c>
      <c r="P137" s="8">
        <f>COUNTIFS(CSV!$B:$B,$A137,CSV!$F:$F,"&gt;3.5")/$C137</f>
        <v>0.4</v>
      </c>
      <c r="Q137" s="11">
        <f>(COUNTIFS(CSV!$A:$A,$A137,CSV!$D:$D,"&gt;0.5")  + COUNTIFS(CSV!$B:$B,$A137,CSV!$E:$E,"&gt;0.5"))/$D137</f>
        <v>0.88235294117647056</v>
      </c>
      <c r="R137" s="8">
        <f>COUNTIFS(CSV!$A:$A,$A137,CSV!$D:$D,"&gt;0.5")/$B137</f>
        <v>1</v>
      </c>
      <c r="S137" s="8">
        <f>COUNTIFS(CSV!$B:$B,$A137,CSV!$E:$E,"&gt;0.5")/$C137</f>
        <v>0.8</v>
      </c>
      <c r="T137" s="11">
        <f>(COUNTIFS(CSV!$A:$A,$A137,CSV!$D:$D,"&gt;1.5")  + COUNTIFS(CSV!$B:$B,$A137,CSV!$E:$E,"&gt;1.5"))/$D137</f>
        <v>0.6470588235294118</v>
      </c>
      <c r="U137" s="8">
        <f>COUNTIFS(CSV!$A:$A,$A137,CSV!$D:$D,"&gt;1.5")/$B137</f>
        <v>1</v>
      </c>
      <c r="V137" s="8">
        <f>COUNTIFS(CSV!$B:$B,$A137,CSV!$E:$E,"&gt;1.5")/$C137</f>
        <v>0.4</v>
      </c>
      <c r="W137" s="11">
        <f>(COUNTIFS(CSV!$A:$A,$A137,CSV!$E:E,"&gt;0.5") +COUNTIFS(CSV!$B:$B,$A137,CSV!$D:$D,"&gt;0.5"))/$D137</f>
        <v>0.58823529411764708</v>
      </c>
      <c r="X137" s="8">
        <f>COUNTIFS(CSV!$A:$A,$A137,CSV!$E:$E,"&gt;0.5")/$B137</f>
        <v>0.42857142857142855</v>
      </c>
      <c r="Y137" s="8">
        <f>COUNTIFS(CSV!$B:$B,$A137,CSV!$D:$D,"&gt;0.5")/$C137</f>
        <v>0.7</v>
      </c>
      <c r="Z137" s="11">
        <f>(COUNTIFS(CSV!$A:$A,$A137,CSV!$E:$E,"&gt;1.5")  + COUNTIFS(CSV!$B:$B,$A137,CSV!$D:$D,"&gt;1.5"))/$D137</f>
        <v>0.29411764705882354</v>
      </c>
      <c r="AA137" s="8">
        <f>COUNTIFS(CSV!$A:$A,$A137,CSV!$E:$E,"&gt;1.5")/$B137</f>
        <v>0</v>
      </c>
      <c r="AB137" s="8">
        <f>COUNTIFS(CSV!$B:$B,$A137,CSV!$D:$D,"&gt;1.5")/$C137</f>
        <v>0.5</v>
      </c>
      <c r="AC137" s="11">
        <f>(COUNTIFS(CSV!$A:A,$A137,CSV!$G:$G,"y") + COUNTIFS(CSV!$B:B,$A137,CSV!$G:$G,"y"))/$D137</f>
        <v>0.52941176470588236</v>
      </c>
      <c r="AD137" s="8">
        <f>COUNTIFS(CSV!$A:A,$A137,CSV!$G:$G,"y")/$B137</f>
        <v>0.42857142857142855</v>
      </c>
      <c r="AE137" s="16">
        <f>COUNTIFS(CSV!$B:B,$A137,CSV!$G:$G,"y")/$C137</f>
        <v>0.6</v>
      </c>
    </row>
    <row r="138" spans="1:31" x14ac:dyDescent="0.3">
      <c r="A138" s="62" t="s">
        <v>319</v>
      </c>
      <c r="B138" s="9">
        <f>COUNTIF(CSV!A:A,A138)</f>
        <v>8</v>
      </c>
      <c r="C138" s="4">
        <f>COUNTIF(CSV!B:B,A138)</f>
        <v>8</v>
      </c>
      <c r="D138" s="4">
        <f t="shared" si="5"/>
        <v>16</v>
      </c>
      <c r="E138" s="11">
        <f>(COUNTIFS(CSV!$A:$A,$A138,CSV!$F:$F,"&gt;0.5") + COUNTIFS(CSV!$B:$B,$A138,CSV!$F:$F,"&gt;0.5"))/$D138</f>
        <v>1</v>
      </c>
      <c r="F138" s="8">
        <f>COUNTIFS(CSV!$A:$A,$A138,CSV!$F:$F,"&gt;0.5")/$B138</f>
        <v>1</v>
      </c>
      <c r="G138" s="8">
        <f>COUNTIFS(CSV!$B:$B,$A138,CSV!$F:$F,"&gt;0.5")/$C138</f>
        <v>1</v>
      </c>
      <c r="H138" s="11">
        <f>(COUNTIFS(CSV!$A:$A,$A138,CSV!$F:$F,"&gt;1.5") + COUNTIFS(CSV!$B:$B,$A138,CSV!$F:$F,"&gt;1.5"))/$D138</f>
        <v>0.9375</v>
      </c>
      <c r="I138" s="8">
        <f>COUNTIFS(CSV!$A:$A,$A138,CSV!$F:$F,"&gt;1.5")/$B138</f>
        <v>1</v>
      </c>
      <c r="J138" s="8">
        <f>COUNTIFS(CSV!$B:$B,$A138,CSV!$F:$F,"&gt;1.5")/$C138</f>
        <v>0.875</v>
      </c>
      <c r="K138" s="11">
        <f>(COUNTIFS(CSV!$A:$A,$A138,CSV!$F:$F,"&gt;2.5") + COUNTIFS(CSV!$B:$B,$A138,CSV!$F:$F,"&gt;2.5"))/$D138</f>
        <v>0.75</v>
      </c>
      <c r="L138" s="8">
        <f>COUNTIFS(CSV!$A:$A,$A138,CSV!$F:$F,"&gt;2.5")/$B138</f>
        <v>0.875</v>
      </c>
      <c r="M138" s="8">
        <f>COUNTIFS(CSV!$B:$B,$A138,CSV!$F:$F,"&gt;2.5")/$C138</f>
        <v>0.625</v>
      </c>
      <c r="N138" s="11">
        <f>(COUNTIFS(CSV!$A:$A,$A138,CSV!$F:$F,"&gt;3.5") + COUNTIFS(CSV!$B:$B,$A138,CSV!$F:$F,"&gt;3.5"))/$D138</f>
        <v>0.4375</v>
      </c>
      <c r="O138" s="8">
        <f>COUNTIFS(CSV!$A:$A,$A138,CSV!$F:$F,"&gt;3.5")/$B138</f>
        <v>0.375</v>
      </c>
      <c r="P138" s="8">
        <f>COUNTIFS(CSV!$B:$B,$A138,CSV!$F:$F,"&gt;3.5")/$C138</f>
        <v>0.5</v>
      </c>
      <c r="Q138" s="11">
        <f>(COUNTIFS(CSV!$A:$A,$A138,CSV!$D:$D,"&gt;0.5")  + COUNTIFS(CSV!$B:$B,$A138,CSV!$E:$E,"&gt;0.5"))/$D138</f>
        <v>0.875</v>
      </c>
      <c r="R138" s="8">
        <f>COUNTIFS(CSV!$A:$A,$A138,CSV!$D:$D,"&gt;0.5")/$B138</f>
        <v>0.875</v>
      </c>
      <c r="S138" s="8">
        <f>COUNTIFS(CSV!$B:$B,$A138,CSV!$E:$E,"&gt;0.5")/$C138</f>
        <v>0.875</v>
      </c>
      <c r="T138" s="11">
        <f>(COUNTIFS(CSV!$A:$A,$A138,CSV!$D:$D,"&gt;1.5")  + COUNTIFS(CSV!$B:$B,$A138,CSV!$E:$E,"&gt;1.5"))/$D138</f>
        <v>0.5</v>
      </c>
      <c r="U138" s="8">
        <f>COUNTIFS(CSV!$A:$A,$A138,CSV!$D:$D,"&gt;1.5")/$B138</f>
        <v>0.5</v>
      </c>
      <c r="V138" s="8">
        <f>COUNTIFS(CSV!$B:$B,$A138,CSV!$E:$E,"&gt;1.5")/$C138</f>
        <v>0.5</v>
      </c>
      <c r="W138" s="11">
        <f>(COUNTIFS(CSV!$A:$A,$A138,CSV!$E:E,"&gt;0.5") +COUNTIFS(CSV!$B:$B,$A138,CSV!$D:$D,"&gt;0.5"))/$D138</f>
        <v>0.875</v>
      </c>
      <c r="X138" s="8">
        <f>COUNTIFS(CSV!$A:$A,$A138,CSV!$E:$E,"&gt;0.5")/$B138</f>
        <v>0.875</v>
      </c>
      <c r="Y138" s="8">
        <f>COUNTIFS(CSV!$B:$B,$A138,CSV!$D:$D,"&gt;0.5")/$C138</f>
        <v>0.875</v>
      </c>
      <c r="Z138" s="11">
        <f>(COUNTIFS(CSV!$A:$A,$A138,CSV!$E:$E,"&gt;1.5")  + COUNTIFS(CSV!$B:$B,$A138,CSV!$D:$D,"&gt;1.5"))/$D138</f>
        <v>0.375</v>
      </c>
      <c r="AA138" s="8">
        <f>COUNTIFS(CSV!$A:$A,$A138,CSV!$E:$E,"&gt;1.5")/$B138</f>
        <v>0.375</v>
      </c>
      <c r="AB138" s="8">
        <f>COUNTIFS(CSV!$B:$B,$A138,CSV!$D:$D,"&gt;1.5")/$C138</f>
        <v>0.375</v>
      </c>
      <c r="AC138" s="11">
        <f>(COUNTIFS(CSV!$A:A,$A138,CSV!$G:$G,"y") + COUNTIFS(CSV!$B:B,$A138,CSV!$G:$G,"y"))/$D138</f>
        <v>0.75</v>
      </c>
      <c r="AD138" s="8">
        <f>COUNTIFS(CSV!$A:A,$A138,CSV!$G:$G,"y")/$B138</f>
        <v>0.75</v>
      </c>
      <c r="AE138" s="16">
        <f>COUNTIFS(CSV!$B:B,$A138,CSV!$G:$G,"y")/$C138</f>
        <v>0.75</v>
      </c>
    </row>
    <row r="139" spans="1:31" x14ac:dyDescent="0.3">
      <c r="A139" s="62" t="s">
        <v>255</v>
      </c>
      <c r="B139" s="9">
        <f>COUNTIF(CSV!A:A,A139)</f>
        <v>8</v>
      </c>
      <c r="C139" s="4">
        <f>COUNTIF(CSV!B:B,A139)</f>
        <v>8</v>
      </c>
      <c r="D139" s="4">
        <f t="shared" si="5"/>
        <v>16</v>
      </c>
      <c r="E139" s="11">
        <f>(COUNTIFS(CSV!$A:$A,$A139,CSV!$F:$F,"&gt;0.5") + COUNTIFS(CSV!$B:$B,$A139,CSV!$F:$F,"&gt;0.5"))/$D139</f>
        <v>0.9375</v>
      </c>
      <c r="F139" s="8">
        <f>COUNTIFS(CSV!$A:$A,$A139,CSV!$F:$F,"&gt;0.5")/$B139</f>
        <v>1</v>
      </c>
      <c r="G139" s="8">
        <f>COUNTIFS(CSV!$B:$B,$A139,CSV!$F:$F,"&gt;0.5")/$C139</f>
        <v>0.875</v>
      </c>
      <c r="H139" s="11">
        <f>(COUNTIFS(CSV!$A:$A,$A139,CSV!$F:$F,"&gt;1.5") + COUNTIFS(CSV!$B:$B,$A139,CSV!$F:$F,"&gt;1.5"))/$D139</f>
        <v>0.8125</v>
      </c>
      <c r="I139" s="8">
        <f>COUNTIFS(CSV!$A:$A,$A139,CSV!$F:$F,"&gt;1.5")/$B139</f>
        <v>0.875</v>
      </c>
      <c r="J139" s="8">
        <f>COUNTIFS(CSV!$B:$B,$A139,CSV!$F:$F,"&gt;1.5")/$C139</f>
        <v>0.75</v>
      </c>
      <c r="K139" s="11">
        <f>(COUNTIFS(CSV!$A:$A,$A139,CSV!$F:$F,"&gt;2.5") + COUNTIFS(CSV!$B:$B,$A139,CSV!$F:$F,"&gt;2.5"))/$D139</f>
        <v>0.6875</v>
      </c>
      <c r="L139" s="8">
        <f>COUNTIFS(CSV!$A:$A,$A139,CSV!$F:$F,"&gt;2.5")/$B139</f>
        <v>0.75</v>
      </c>
      <c r="M139" s="8">
        <f>COUNTIFS(CSV!$B:$B,$A139,CSV!$F:$F,"&gt;2.5")/$C139</f>
        <v>0.625</v>
      </c>
      <c r="N139" s="11">
        <f>(COUNTIFS(CSV!$A:$A,$A139,CSV!$F:$F,"&gt;3.5") + COUNTIFS(CSV!$B:$B,$A139,CSV!$F:$F,"&gt;3.5"))/$D139</f>
        <v>0.25</v>
      </c>
      <c r="O139" s="8">
        <f>COUNTIFS(CSV!$A:$A,$A139,CSV!$F:$F,"&gt;3.5")/$B139</f>
        <v>0.125</v>
      </c>
      <c r="P139" s="8">
        <f>COUNTIFS(CSV!$B:$B,$A139,CSV!$F:$F,"&gt;3.5")/$C139</f>
        <v>0.375</v>
      </c>
      <c r="Q139" s="11">
        <f>(COUNTIFS(CSV!$A:$A,$A139,CSV!$D:$D,"&gt;0.5")  + COUNTIFS(CSV!$B:$B,$A139,CSV!$E:$E,"&gt;0.5"))/$D139</f>
        <v>0.6875</v>
      </c>
      <c r="R139" s="8">
        <f>COUNTIFS(CSV!$A:$A,$A139,CSV!$D:$D,"&gt;0.5")/$B139</f>
        <v>0.625</v>
      </c>
      <c r="S139" s="8">
        <f>COUNTIFS(CSV!$B:$B,$A139,CSV!$E:$E,"&gt;0.5")/$C139</f>
        <v>0.75</v>
      </c>
      <c r="T139" s="11">
        <f>(COUNTIFS(CSV!$A:$A,$A139,CSV!$D:$D,"&gt;1.5")  + COUNTIFS(CSV!$B:$B,$A139,CSV!$E:$E,"&gt;1.5"))/$D139</f>
        <v>0.3125</v>
      </c>
      <c r="U139" s="8">
        <f>COUNTIFS(CSV!$A:$A,$A139,CSV!$D:$D,"&gt;1.5")/$B139</f>
        <v>0.375</v>
      </c>
      <c r="V139" s="8">
        <f>COUNTIFS(CSV!$B:$B,$A139,CSV!$E:$E,"&gt;1.5")/$C139</f>
        <v>0.25</v>
      </c>
      <c r="W139" s="11">
        <f>(COUNTIFS(CSV!$A:$A,$A139,CSV!$E:E,"&gt;0.5") +COUNTIFS(CSV!$B:$B,$A139,CSV!$D:$D,"&gt;0.5"))/$D139</f>
        <v>0.875</v>
      </c>
      <c r="X139" s="8">
        <f>COUNTIFS(CSV!$A:$A,$A139,CSV!$E:$E,"&gt;0.5")/$B139</f>
        <v>1</v>
      </c>
      <c r="Y139" s="8">
        <f>COUNTIFS(CSV!$B:$B,$A139,CSV!$D:$D,"&gt;0.5")/$C139</f>
        <v>0.75</v>
      </c>
      <c r="Z139" s="11">
        <f>(COUNTIFS(CSV!$A:$A,$A139,CSV!$E:$E,"&gt;1.5")  + COUNTIFS(CSV!$B:$B,$A139,CSV!$D:$D,"&gt;1.5"))/$D139</f>
        <v>0.5</v>
      </c>
      <c r="AA139" s="8">
        <f>COUNTIFS(CSV!$A:$A,$A139,CSV!$E:$E,"&gt;1.5")/$B139</f>
        <v>0.5</v>
      </c>
      <c r="AB139" s="8">
        <f>COUNTIFS(CSV!$B:$B,$A139,CSV!$D:$D,"&gt;1.5")/$C139</f>
        <v>0.5</v>
      </c>
      <c r="AC139" s="11">
        <f>(COUNTIFS(CSV!$A:A,$A139,CSV!$G:$G,"y") + COUNTIFS(CSV!$B:B,$A139,CSV!$G:$G,"y"))/$D139</f>
        <v>0.625</v>
      </c>
      <c r="AD139" s="8">
        <f>COUNTIFS(CSV!$A:A,$A139,CSV!$G:$G,"y")/$B139</f>
        <v>0.625</v>
      </c>
      <c r="AE139" s="16">
        <f>COUNTIFS(CSV!$B:B,$A139,CSV!$G:$G,"y")/$C139</f>
        <v>0.625</v>
      </c>
    </row>
    <row r="140" spans="1:31" x14ac:dyDescent="0.3">
      <c r="A140" s="62" t="s">
        <v>250</v>
      </c>
      <c r="B140" s="9">
        <f>COUNTIF(CSV!A:A,A140)</f>
        <v>9</v>
      </c>
      <c r="C140" s="4">
        <f>COUNTIF(CSV!B:B,A140)</f>
        <v>8</v>
      </c>
      <c r="D140" s="4">
        <f t="shared" si="5"/>
        <v>17</v>
      </c>
      <c r="E140" s="11">
        <f>(COUNTIFS(CSV!$A:$A,$A140,CSV!$F:$F,"&gt;0.5") + COUNTIFS(CSV!$B:$B,$A140,CSV!$F:$F,"&gt;0.5"))/$D140</f>
        <v>0.94117647058823528</v>
      </c>
      <c r="F140" s="8">
        <f>COUNTIFS(CSV!$A:$A,$A140,CSV!$F:$F,"&gt;0.5")/$B140</f>
        <v>0.88888888888888884</v>
      </c>
      <c r="G140" s="8">
        <f>COUNTIFS(CSV!$B:$B,$A140,CSV!$F:$F,"&gt;0.5")/$C140</f>
        <v>1</v>
      </c>
      <c r="H140" s="11">
        <f>(COUNTIFS(CSV!$A:$A,$A140,CSV!$F:$F,"&gt;1.5") + COUNTIFS(CSV!$B:$B,$A140,CSV!$F:$F,"&gt;1.5"))/$D140</f>
        <v>0.82352941176470584</v>
      </c>
      <c r="I140" s="8">
        <f>COUNTIFS(CSV!$A:$A,$A140,CSV!$F:$F,"&gt;1.5")/$B140</f>
        <v>0.77777777777777779</v>
      </c>
      <c r="J140" s="8">
        <f>COUNTIFS(CSV!$B:$B,$A140,CSV!$F:$F,"&gt;1.5")/$C140</f>
        <v>0.875</v>
      </c>
      <c r="K140" s="11">
        <f>(COUNTIFS(CSV!$A:$A,$A140,CSV!$F:$F,"&gt;2.5") + COUNTIFS(CSV!$B:$B,$A140,CSV!$F:$F,"&gt;2.5"))/$D140</f>
        <v>0.47058823529411764</v>
      </c>
      <c r="L140" s="8">
        <f>COUNTIFS(CSV!$A:$A,$A140,CSV!$F:$F,"&gt;2.5")/$B140</f>
        <v>0.44444444444444442</v>
      </c>
      <c r="M140" s="8">
        <f>COUNTIFS(CSV!$B:$B,$A140,CSV!$F:$F,"&gt;2.5")/$C140</f>
        <v>0.5</v>
      </c>
      <c r="N140" s="11">
        <f>(COUNTIFS(CSV!$A:$A,$A140,CSV!$F:$F,"&gt;3.5") + COUNTIFS(CSV!$B:$B,$A140,CSV!$F:$F,"&gt;3.5"))/$D140</f>
        <v>0.41176470588235292</v>
      </c>
      <c r="O140" s="8">
        <f>COUNTIFS(CSV!$A:$A,$A140,CSV!$F:$F,"&gt;3.5")/$B140</f>
        <v>0.33333333333333331</v>
      </c>
      <c r="P140" s="8">
        <f>COUNTIFS(CSV!$B:$B,$A140,CSV!$F:$F,"&gt;3.5")/$C140</f>
        <v>0.5</v>
      </c>
      <c r="Q140" s="11">
        <f>(COUNTIFS(CSV!$A:$A,$A140,CSV!$D:$D,"&gt;0.5")  + COUNTIFS(CSV!$B:$B,$A140,CSV!$E:$E,"&gt;0.5"))/$D140</f>
        <v>0.82352941176470584</v>
      </c>
      <c r="R140" s="8">
        <f>COUNTIFS(CSV!$A:$A,$A140,CSV!$D:$D,"&gt;0.5")/$B140</f>
        <v>0.77777777777777779</v>
      </c>
      <c r="S140" s="8">
        <f>COUNTIFS(CSV!$B:$B,$A140,CSV!$E:$E,"&gt;0.5")/$C140</f>
        <v>0.875</v>
      </c>
      <c r="T140" s="11">
        <f>(COUNTIFS(CSV!$A:$A,$A140,CSV!$D:$D,"&gt;1.5")  + COUNTIFS(CSV!$B:$B,$A140,CSV!$E:$E,"&gt;1.5"))/$D140</f>
        <v>0.23529411764705882</v>
      </c>
      <c r="U140" s="8">
        <f>COUNTIFS(CSV!$A:$A,$A140,CSV!$D:$D,"&gt;1.5")/$B140</f>
        <v>0.33333333333333331</v>
      </c>
      <c r="V140" s="8">
        <f>COUNTIFS(CSV!$B:$B,$A140,CSV!$E:$E,"&gt;1.5")/$C140</f>
        <v>0.125</v>
      </c>
      <c r="W140" s="11">
        <f>(COUNTIFS(CSV!$A:$A,$A140,CSV!$E:E,"&gt;0.5") +COUNTIFS(CSV!$B:$B,$A140,CSV!$D:$D,"&gt;0.5"))/$D140</f>
        <v>0.76470588235294112</v>
      </c>
      <c r="X140" s="8">
        <f>COUNTIFS(CSV!$A:$A,$A140,CSV!$E:$E,"&gt;0.5")/$B140</f>
        <v>0.66666666666666663</v>
      </c>
      <c r="Y140" s="8">
        <f>COUNTIFS(CSV!$B:$B,$A140,CSV!$D:$D,"&gt;0.5")/$C140</f>
        <v>0.875</v>
      </c>
      <c r="Z140" s="11">
        <f>(COUNTIFS(CSV!$A:$A,$A140,CSV!$E:$E,"&gt;1.5")  + COUNTIFS(CSV!$B:$B,$A140,CSV!$D:$D,"&gt;1.5"))/$D140</f>
        <v>0.41176470588235292</v>
      </c>
      <c r="AA140" s="8">
        <f>COUNTIFS(CSV!$A:$A,$A140,CSV!$E:$E,"&gt;1.5")/$B140</f>
        <v>0.33333333333333331</v>
      </c>
      <c r="AB140" s="8">
        <f>COUNTIFS(CSV!$B:$B,$A140,CSV!$D:$D,"&gt;1.5")/$C140</f>
        <v>0.5</v>
      </c>
      <c r="AC140" s="11">
        <f>(COUNTIFS(CSV!$A:A,$A140,CSV!$G:$G,"y") + COUNTIFS(CSV!$B:B,$A140,CSV!$G:$G,"y"))/$D140</f>
        <v>0.6470588235294118</v>
      </c>
      <c r="AD140" s="8">
        <f>COUNTIFS(CSV!$A:A,$A140,CSV!$G:$G,"y")/$B140</f>
        <v>0.55555555555555558</v>
      </c>
      <c r="AE140" s="16">
        <f>COUNTIFS(CSV!$B:B,$A140,CSV!$G:$G,"y")/$C140</f>
        <v>0.75</v>
      </c>
    </row>
    <row r="141" spans="1:31" x14ac:dyDescent="0.3">
      <c r="A141" s="62" t="s">
        <v>254</v>
      </c>
      <c r="B141" s="9">
        <f>COUNTIF(CSV!A:A,A141)</f>
        <v>8</v>
      </c>
      <c r="C141" s="4">
        <f>COUNTIF(CSV!B:B,A141)</f>
        <v>9</v>
      </c>
      <c r="D141" s="4">
        <f t="shared" si="5"/>
        <v>17</v>
      </c>
      <c r="E141" s="11">
        <f>(COUNTIFS(CSV!$A:$A,$A141,CSV!$F:$F,"&gt;0.5") + COUNTIFS(CSV!$B:$B,$A141,CSV!$F:$F,"&gt;0.5"))/$D141</f>
        <v>0.94117647058823528</v>
      </c>
      <c r="F141" s="8">
        <f>COUNTIFS(CSV!$A:$A,$A141,CSV!$F:$F,"&gt;0.5")/$B141</f>
        <v>0.875</v>
      </c>
      <c r="G141" s="8">
        <f>COUNTIFS(CSV!$B:$B,$A141,CSV!$F:$F,"&gt;0.5")/$C141</f>
        <v>1</v>
      </c>
      <c r="H141" s="11">
        <f>(COUNTIFS(CSV!$A:$A,$A141,CSV!$F:$F,"&gt;1.5") + COUNTIFS(CSV!$B:$B,$A141,CSV!$F:$F,"&gt;1.5"))/$D141</f>
        <v>0.82352941176470584</v>
      </c>
      <c r="I141" s="8">
        <f>COUNTIFS(CSV!$A:$A,$A141,CSV!$F:$F,"&gt;1.5")/$B141</f>
        <v>0.625</v>
      </c>
      <c r="J141" s="8">
        <f>COUNTIFS(CSV!$B:$B,$A141,CSV!$F:$F,"&gt;1.5")/$C141</f>
        <v>1</v>
      </c>
      <c r="K141" s="11">
        <f>(COUNTIFS(CSV!$A:$A,$A141,CSV!$F:$F,"&gt;2.5") + COUNTIFS(CSV!$B:$B,$A141,CSV!$F:$F,"&gt;2.5"))/$D141</f>
        <v>0.52941176470588236</v>
      </c>
      <c r="L141" s="8">
        <f>COUNTIFS(CSV!$A:$A,$A141,CSV!$F:$F,"&gt;2.5")/$B141</f>
        <v>0.5</v>
      </c>
      <c r="M141" s="8">
        <f>COUNTIFS(CSV!$B:$B,$A141,CSV!$F:$F,"&gt;2.5")/$C141</f>
        <v>0.55555555555555558</v>
      </c>
      <c r="N141" s="11">
        <f>(COUNTIFS(CSV!$A:$A,$A141,CSV!$F:$F,"&gt;3.5") + COUNTIFS(CSV!$B:$B,$A141,CSV!$F:$F,"&gt;3.5"))/$D141</f>
        <v>0.41176470588235292</v>
      </c>
      <c r="O141" s="8">
        <f>COUNTIFS(CSV!$A:$A,$A141,CSV!$F:$F,"&gt;3.5")/$B141</f>
        <v>0.25</v>
      </c>
      <c r="P141" s="8">
        <f>COUNTIFS(CSV!$B:$B,$A141,CSV!$F:$F,"&gt;3.5")/$C141</f>
        <v>0.55555555555555558</v>
      </c>
      <c r="Q141" s="11">
        <f>(COUNTIFS(CSV!$A:$A,$A141,CSV!$D:$D,"&gt;0.5")  + COUNTIFS(CSV!$B:$B,$A141,CSV!$E:$E,"&gt;0.5"))/$D141</f>
        <v>0.70588235294117652</v>
      </c>
      <c r="R141" s="8">
        <f>COUNTIFS(CSV!$A:$A,$A141,CSV!$D:$D,"&gt;0.5")/$B141</f>
        <v>0.5</v>
      </c>
      <c r="S141" s="8">
        <f>COUNTIFS(CSV!$B:$B,$A141,CSV!$E:$E,"&gt;0.5")/$C141</f>
        <v>0.88888888888888884</v>
      </c>
      <c r="T141" s="11">
        <f>(COUNTIFS(CSV!$A:$A,$A141,CSV!$D:$D,"&gt;1.5")  + COUNTIFS(CSV!$B:$B,$A141,CSV!$E:$E,"&gt;1.5"))/$D141</f>
        <v>0.23529411764705882</v>
      </c>
      <c r="U141" s="8">
        <f>COUNTIFS(CSV!$A:$A,$A141,CSV!$D:$D,"&gt;1.5")/$B141</f>
        <v>0.25</v>
      </c>
      <c r="V141" s="8">
        <f>COUNTIFS(CSV!$B:$B,$A141,CSV!$E:$E,"&gt;1.5")/$C141</f>
        <v>0.22222222222222221</v>
      </c>
      <c r="W141" s="11">
        <f>(COUNTIFS(CSV!$A:$A,$A141,CSV!$E:E,"&gt;0.5") +COUNTIFS(CSV!$B:$B,$A141,CSV!$D:$D,"&gt;0.5"))/$D141</f>
        <v>0.94117647058823528</v>
      </c>
      <c r="X141" s="8">
        <f>COUNTIFS(CSV!$A:$A,$A141,CSV!$E:$E,"&gt;0.5")/$B141</f>
        <v>0.875</v>
      </c>
      <c r="Y141" s="8">
        <f>COUNTIFS(CSV!$B:$B,$A141,CSV!$D:$D,"&gt;0.5")/$C141</f>
        <v>1</v>
      </c>
      <c r="Z141" s="11">
        <f>(COUNTIFS(CSV!$A:$A,$A141,CSV!$E:$E,"&gt;1.5")  + COUNTIFS(CSV!$B:$B,$A141,CSV!$D:$D,"&gt;1.5"))/$D141</f>
        <v>0.52941176470588236</v>
      </c>
      <c r="AA141" s="8">
        <f>COUNTIFS(CSV!$A:$A,$A141,CSV!$E:$E,"&gt;1.5")/$B141</f>
        <v>0.375</v>
      </c>
      <c r="AB141" s="8">
        <f>COUNTIFS(CSV!$B:$B,$A141,CSV!$D:$D,"&gt;1.5")/$C141</f>
        <v>0.66666666666666663</v>
      </c>
      <c r="AC141" s="11">
        <f>(COUNTIFS(CSV!$A:A,$A141,CSV!$G:$G,"y") + COUNTIFS(CSV!$B:B,$A141,CSV!$G:$G,"y"))/$D141</f>
        <v>0.70588235294117652</v>
      </c>
      <c r="AD141" s="8">
        <f>COUNTIFS(CSV!$A:A,$A141,CSV!$G:$G,"y")/$B141</f>
        <v>0.5</v>
      </c>
      <c r="AE141" s="16">
        <f>COUNTIFS(CSV!$B:B,$A141,CSV!$G:$G,"y")/$C141</f>
        <v>0.88888888888888884</v>
      </c>
    </row>
    <row r="142" spans="1:31" x14ac:dyDescent="0.3">
      <c r="A142" s="62" t="s">
        <v>248</v>
      </c>
      <c r="B142" s="9">
        <f>COUNTIF(CSV!A:A,A142)</f>
        <v>7</v>
      </c>
      <c r="C142" s="4">
        <f>COUNTIF(CSV!B:B,A142)</f>
        <v>8</v>
      </c>
      <c r="D142" s="4">
        <f t="shared" si="5"/>
        <v>15</v>
      </c>
      <c r="E142" s="11">
        <f>(COUNTIFS(CSV!$A:$A,$A142,CSV!$F:$F,"&gt;0.5") + COUNTIFS(CSV!$B:$B,$A142,CSV!$F:$F,"&gt;0.5"))/$D142</f>
        <v>0.93333333333333335</v>
      </c>
      <c r="F142" s="8">
        <f>COUNTIFS(CSV!$A:$A,$A142,CSV!$F:$F,"&gt;0.5")/$B142</f>
        <v>1</v>
      </c>
      <c r="G142" s="8">
        <f>COUNTIFS(CSV!$B:$B,$A142,CSV!$F:$F,"&gt;0.5")/$C142</f>
        <v>0.875</v>
      </c>
      <c r="H142" s="11">
        <f>(COUNTIFS(CSV!$A:$A,$A142,CSV!$F:$F,"&gt;1.5") + COUNTIFS(CSV!$B:$B,$A142,CSV!$F:$F,"&gt;1.5"))/$D142</f>
        <v>0.8</v>
      </c>
      <c r="I142" s="8">
        <f>COUNTIFS(CSV!$A:$A,$A142,CSV!$F:$F,"&gt;1.5")/$B142</f>
        <v>0.7142857142857143</v>
      </c>
      <c r="J142" s="8">
        <f>COUNTIFS(CSV!$B:$B,$A142,CSV!$F:$F,"&gt;1.5")/$C142</f>
        <v>0.875</v>
      </c>
      <c r="K142" s="11">
        <f>(COUNTIFS(CSV!$A:$A,$A142,CSV!$F:$F,"&gt;2.5") + COUNTIFS(CSV!$B:$B,$A142,CSV!$F:$F,"&gt;2.5"))/$D142</f>
        <v>0.53333333333333333</v>
      </c>
      <c r="L142" s="8">
        <f>COUNTIFS(CSV!$A:$A,$A142,CSV!$F:$F,"&gt;2.5")/$B142</f>
        <v>0.42857142857142855</v>
      </c>
      <c r="M142" s="8">
        <f>COUNTIFS(CSV!$B:$B,$A142,CSV!$F:$F,"&gt;2.5")/$C142</f>
        <v>0.625</v>
      </c>
      <c r="N142" s="11">
        <f>(COUNTIFS(CSV!$A:$A,$A142,CSV!$F:$F,"&gt;3.5") + COUNTIFS(CSV!$B:$B,$A142,CSV!$F:$F,"&gt;3.5"))/$D142</f>
        <v>0.53333333333333333</v>
      </c>
      <c r="O142" s="8">
        <f>COUNTIFS(CSV!$A:$A,$A142,CSV!$F:$F,"&gt;3.5")/$B142</f>
        <v>0.42857142857142855</v>
      </c>
      <c r="P142" s="8">
        <f>COUNTIFS(CSV!$B:$B,$A142,CSV!$F:$F,"&gt;3.5")/$C142</f>
        <v>0.625</v>
      </c>
      <c r="Q142" s="11">
        <f>(COUNTIFS(CSV!$A:$A,$A142,CSV!$D:$D,"&gt;0.5")  + COUNTIFS(CSV!$B:$B,$A142,CSV!$E:$E,"&gt;0.5"))/$D142</f>
        <v>0.93333333333333335</v>
      </c>
      <c r="R142" s="8">
        <f>COUNTIFS(CSV!$A:$A,$A142,CSV!$D:$D,"&gt;0.5")/$B142</f>
        <v>1</v>
      </c>
      <c r="S142" s="8">
        <f>COUNTIFS(CSV!$B:$B,$A142,CSV!$E:$E,"&gt;0.5")/$C142</f>
        <v>0.875</v>
      </c>
      <c r="T142" s="11">
        <f>(COUNTIFS(CSV!$A:$A,$A142,CSV!$D:$D,"&gt;1.5")  + COUNTIFS(CSV!$B:$B,$A142,CSV!$E:$E,"&gt;1.5"))/$D142</f>
        <v>0.53333333333333333</v>
      </c>
      <c r="U142" s="8">
        <f>COUNTIFS(CSV!$A:$A,$A142,CSV!$D:$D,"&gt;1.5")/$B142</f>
        <v>0.5714285714285714</v>
      </c>
      <c r="V142" s="8">
        <f>COUNTIFS(CSV!$B:$B,$A142,CSV!$E:$E,"&gt;1.5")/$C142</f>
        <v>0.5</v>
      </c>
      <c r="W142" s="11">
        <f>(COUNTIFS(CSV!$A:$A,$A142,CSV!$E:E,"&gt;0.5") +COUNTIFS(CSV!$B:$B,$A142,CSV!$D:$D,"&gt;0.5"))/$D142</f>
        <v>0.6</v>
      </c>
      <c r="X142" s="8">
        <f>COUNTIFS(CSV!$A:$A,$A142,CSV!$E:$E,"&gt;0.5")/$B142</f>
        <v>0.5714285714285714</v>
      </c>
      <c r="Y142" s="8">
        <f>COUNTIFS(CSV!$B:$B,$A142,CSV!$D:$D,"&gt;0.5")/$C142</f>
        <v>0.625</v>
      </c>
      <c r="Z142" s="11">
        <f>(COUNTIFS(CSV!$A:$A,$A142,CSV!$E:$E,"&gt;1.5")  + COUNTIFS(CSV!$B:$B,$A142,CSV!$D:$D,"&gt;1.5"))/$D142</f>
        <v>0.53333333333333333</v>
      </c>
      <c r="AA142" s="8">
        <f>COUNTIFS(CSV!$A:$A,$A142,CSV!$E:$E,"&gt;1.5")/$B142</f>
        <v>0.42857142857142855</v>
      </c>
      <c r="AB142" s="8">
        <f>COUNTIFS(CSV!$B:$B,$A142,CSV!$D:$D,"&gt;1.5")/$C142</f>
        <v>0.625</v>
      </c>
      <c r="AC142" s="11">
        <f>(COUNTIFS(CSV!$A:A,$A142,CSV!$G:$G,"y") + COUNTIFS(CSV!$B:B,$A142,CSV!$G:$G,"y"))/$D142</f>
        <v>0.6</v>
      </c>
      <c r="AD142" s="8">
        <f>COUNTIFS(CSV!$A:A,$A142,CSV!$G:$G,"y")/$B142</f>
        <v>0.5714285714285714</v>
      </c>
      <c r="AE142" s="16">
        <f>COUNTIFS(CSV!$B:B,$A142,CSV!$G:$G,"y")/$C142</f>
        <v>0.625</v>
      </c>
    </row>
    <row r="143" spans="1:31" x14ac:dyDescent="0.3">
      <c r="A143" s="62" t="s">
        <v>245</v>
      </c>
      <c r="B143" s="9">
        <f>COUNTIF(CSV!A:A,A143)</f>
        <v>10</v>
      </c>
      <c r="C143" s="4">
        <f>COUNTIF(CSV!B:B,A143)</f>
        <v>7</v>
      </c>
      <c r="D143" s="4">
        <f t="shared" si="5"/>
        <v>17</v>
      </c>
      <c r="E143" s="11">
        <f>(COUNTIFS(CSV!$A:$A,$A143,CSV!$F:$F,"&gt;0.5") + COUNTIFS(CSV!$B:$B,$A143,CSV!$F:$F,"&gt;0.5"))/$D143</f>
        <v>0.94117647058823528</v>
      </c>
      <c r="F143" s="8">
        <f>COUNTIFS(CSV!$A:$A,$A143,CSV!$F:$F,"&gt;0.5")/$B143</f>
        <v>0.9</v>
      </c>
      <c r="G143" s="8">
        <f>COUNTIFS(CSV!$B:$B,$A143,CSV!$F:$F,"&gt;0.5")/$C143</f>
        <v>1</v>
      </c>
      <c r="H143" s="11">
        <f>(COUNTIFS(CSV!$A:$A,$A143,CSV!$F:$F,"&gt;1.5") + COUNTIFS(CSV!$B:$B,$A143,CSV!$F:$F,"&gt;1.5"))/$D143</f>
        <v>0.94117647058823528</v>
      </c>
      <c r="I143" s="8">
        <f>COUNTIFS(CSV!$A:$A,$A143,CSV!$F:$F,"&gt;1.5")/$B143</f>
        <v>0.9</v>
      </c>
      <c r="J143" s="8">
        <f>COUNTIFS(CSV!$B:$B,$A143,CSV!$F:$F,"&gt;1.5")/$C143</f>
        <v>1</v>
      </c>
      <c r="K143" s="11">
        <f>(COUNTIFS(CSV!$A:$A,$A143,CSV!$F:$F,"&gt;2.5") + COUNTIFS(CSV!$B:$B,$A143,CSV!$F:$F,"&gt;2.5"))/$D143</f>
        <v>0.70588235294117652</v>
      </c>
      <c r="L143" s="8">
        <f>COUNTIFS(CSV!$A:$A,$A143,CSV!$F:$F,"&gt;2.5")/$B143</f>
        <v>0.6</v>
      </c>
      <c r="M143" s="8">
        <f>COUNTIFS(CSV!$B:$B,$A143,CSV!$F:$F,"&gt;2.5")/$C143</f>
        <v>0.8571428571428571</v>
      </c>
      <c r="N143" s="11">
        <f>(COUNTIFS(CSV!$A:$A,$A143,CSV!$F:$F,"&gt;3.5") + COUNTIFS(CSV!$B:$B,$A143,CSV!$F:$F,"&gt;3.5"))/$D143</f>
        <v>0.47058823529411764</v>
      </c>
      <c r="O143" s="8">
        <f>COUNTIFS(CSV!$A:$A,$A143,CSV!$F:$F,"&gt;3.5")/$B143</f>
        <v>0.3</v>
      </c>
      <c r="P143" s="8">
        <f>COUNTIFS(CSV!$B:$B,$A143,CSV!$F:$F,"&gt;3.5")/$C143</f>
        <v>0.7142857142857143</v>
      </c>
      <c r="Q143" s="11">
        <f>(COUNTIFS(CSV!$A:$A,$A143,CSV!$D:$D,"&gt;0.5")  + COUNTIFS(CSV!$B:$B,$A143,CSV!$E:$E,"&gt;0.5"))/$D143</f>
        <v>0.94117647058823528</v>
      </c>
      <c r="R143" s="8">
        <f>COUNTIFS(CSV!$A:$A,$A143,CSV!$D:$D,"&gt;0.5")/$B143</f>
        <v>0.9</v>
      </c>
      <c r="S143" s="8">
        <f>COUNTIFS(CSV!$B:$B,$A143,CSV!$E:$E,"&gt;0.5")/$C143</f>
        <v>1</v>
      </c>
      <c r="T143" s="11">
        <f>(COUNTIFS(CSV!$A:$A,$A143,CSV!$D:$D,"&gt;1.5")  + COUNTIFS(CSV!$B:$B,$A143,CSV!$E:$E,"&gt;1.5"))/$D143</f>
        <v>0.41176470588235292</v>
      </c>
      <c r="U143" s="8">
        <f>COUNTIFS(CSV!$A:$A,$A143,CSV!$D:$D,"&gt;1.5")/$B143</f>
        <v>0.3</v>
      </c>
      <c r="V143" s="8">
        <f>COUNTIFS(CSV!$B:$B,$A143,CSV!$E:$E,"&gt;1.5")/$C143</f>
        <v>0.5714285714285714</v>
      </c>
      <c r="W143" s="11">
        <f>(COUNTIFS(CSV!$A:$A,$A143,CSV!$E:E,"&gt;0.5") +COUNTIFS(CSV!$B:$B,$A143,CSV!$D:$D,"&gt;0.5"))/$D143</f>
        <v>0.88235294117647056</v>
      </c>
      <c r="X143" s="8">
        <f>COUNTIFS(CSV!$A:$A,$A143,CSV!$E:$E,"&gt;0.5")/$B143</f>
        <v>0.8</v>
      </c>
      <c r="Y143" s="8">
        <f>COUNTIFS(CSV!$B:$B,$A143,CSV!$D:$D,"&gt;0.5")/$C143</f>
        <v>1</v>
      </c>
      <c r="Z143" s="11">
        <f>(COUNTIFS(CSV!$A:$A,$A143,CSV!$E:$E,"&gt;1.5")  + COUNTIFS(CSV!$B:$B,$A143,CSV!$D:$D,"&gt;1.5"))/$D143</f>
        <v>0.41176470588235292</v>
      </c>
      <c r="AA143" s="8">
        <f>COUNTIFS(CSV!$A:$A,$A143,CSV!$E:$E,"&gt;1.5")/$B143</f>
        <v>0.3</v>
      </c>
      <c r="AB143" s="8">
        <f>COUNTIFS(CSV!$B:$B,$A143,CSV!$D:$D,"&gt;1.5")/$C143</f>
        <v>0.5714285714285714</v>
      </c>
      <c r="AC143" s="11">
        <f>(COUNTIFS(CSV!$A:A,$A143,CSV!$G:$G,"y") + COUNTIFS(CSV!$B:B,$A143,CSV!$G:$G,"y"))/$D143</f>
        <v>0.88235294117647056</v>
      </c>
      <c r="AD143" s="8">
        <f>COUNTIFS(CSV!$A:A,$A143,CSV!$G:$G,"y")/$B143</f>
        <v>0.8</v>
      </c>
      <c r="AE143" s="16">
        <f>COUNTIFS(CSV!$B:B,$A143,CSV!$G:$G,"y")/$C143</f>
        <v>1</v>
      </c>
    </row>
    <row r="144" spans="1:31" x14ac:dyDescent="0.3">
      <c r="A144" s="62" t="s">
        <v>259</v>
      </c>
      <c r="B144" s="9">
        <f>COUNTIF(CSV!A:A,A144)</f>
        <v>9</v>
      </c>
      <c r="C144" s="4">
        <f>COUNTIF(CSV!B:B,A144)</f>
        <v>9</v>
      </c>
      <c r="D144" s="4">
        <f t="shared" si="5"/>
        <v>18</v>
      </c>
      <c r="E144" s="11">
        <f>(COUNTIFS(CSV!$A:$A,$A144,CSV!$F:$F,"&gt;0.5") + COUNTIFS(CSV!$B:$B,$A144,CSV!$F:$F,"&gt;0.5"))/$D144</f>
        <v>0.88888888888888884</v>
      </c>
      <c r="F144" s="8">
        <f>COUNTIFS(CSV!$A:$A,$A144,CSV!$F:$F,"&gt;0.5")/$B144</f>
        <v>0.77777777777777779</v>
      </c>
      <c r="G144" s="8">
        <f>COUNTIFS(CSV!$B:$B,$A144,CSV!$F:$F,"&gt;0.5")/$C144</f>
        <v>1</v>
      </c>
      <c r="H144" s="11">
        <f>(COUNTIFS(CSV!$A:$A,$A144,CSV!$F:$F,"&gt;1.5") + COUNTIFS(CSV!$B:$B,$A144,CSV!$F:$F,"&gt;1.5"))/$D144</f>
        <v>0.66666666666666663</v>
      </c>
      <c r="I144" s="8">
        <f>COUNTIFS(CSV!$A:$A,$A144,CSV!$F:$F,"&gt;1.5")/$B144</f>
        <v>0.66666666666666663</v>
      </c>
      <c r="J144" s="8">
        <f>COUNTIFS(CSV!$B:$B,$A144,CSV!$F:$F,"&gt;1.5")/$C144</f>
        <v>0.66666666666666663</v>
      </c>
      <c r="K144" s="11">
        <f>(COUNTIFS(CSV!$A:$A,$A144,CSV!$F:$F,"&gt;2.5") + COUNTIFS(CSV!$B:$B,$A144,CSV!$F:$F,"&gt;2.5"))/$D144</f>
        <v>0.5</v>
      </c>
      <c r="L144" s="8">
        <f>COUNTIFS(CSV!$A:$A,$A144,CSV!$F:$F,"&gt;2.5")/$B144</f>
        <v>0.55555555555555558</v>
      </c>
      <c r="M144" s="8">
        <f>COUNTIFS(CSV!$B:$B,$A144,CSV!$F:$F,"&gt;2.5")/$C144</f>
        <v>0.44444444444444442</v>
      </c>
      <c r="N144" s="11">
        <f>(COUNTIFS(CSV!$A:$A,$A144,CSV!$F:$F,"&gt;3.5") + COUNTIFS(CSV!$B:$B,$A144,CSV!$F:$F,"&gt;3.5"))/$D144</f>
        <v>0.27777777777777779</v>
      </c>
      <c r="O144" s="8">
        <f>COUNTIFS(CSV!$A:$A,$A144,CSV!$F:$F,"&gt;3.5")/$B144</f>
        <v>0.1111111111111111</v>
      </c>
      <c r="P144" s="8">
        <f>COUNTIFS(CSV!$B:$B,$A144,CSV!$F:$F,"&gt;3.5")/$C144</f>
        <v>0.44444444444444442</v>
      </c>
      <c r="Q144" s="11">
        <f>(COUNTIFS(CSV!$A:$A,$A144,CSV!$D:$D,"&gt;0.5")  + COUNTIFS(CSV!$B:$B,$A144,CSV!$E:$E,"&gt;0.5"))/$D144</f>
        <v>0.72222222222222221</v>
      </c>
      <c r="R144" s="8">
        <f>COUNTIFS(CSV!$A:$A,$A144,CSV!$D:$D,"&gt;0.5")/$B144</f>
        <v>0.77777777777777779</v>
      </c>
      <c r="S144" s="8">
        <f>COUNTIFS(CSV!$B:$B,$A144,CSV!$E:$E,"&gt;0.5")/$C144</f>
        <v>0.66666666666666663</v>
      </c>
      <c r="T144" s="11">
        <f>(COUNTIFS(CSV!$A:$A,$A144,CSV!$D:$D,"&gt;1.5")  + COUNTIFS(CSV!$B:$B,$A144,CSV!$E:$E,"&gt;1.5"))/$D144</f>
        <v>0.27777777777777779</v>
      </c>
      <c r="U144" s="8">
        <f>COUNTIFS(CSV!$A:$A,$A144,CSV!$D:$D,"&gt;1.5")/$B144</f>
        <v>0.33333333333333331</v>
      </c>
      <c r="V144" s="8">
        <f>COUNTIFS(CSV!$B:$B,$A144,CSV!$E:$E,"&gt;1.5")/$C144</f>
        <v>0.22222222222222221</v>
      </c>
      <c r="W144" s="11">
        <f>(COUNTIFS(CSV!$A:$A,$A144,CSV!$E:E,"&gt;0.5") +COUNTIFS(CSV!$B:$B,$A144,CSV!$D:$D,"&gt;0.5"))/$D144</f>
        <v>0.77777777777777779</v>
      </c>
      <c r="X144" s="8">
        <f>COUNTIFS(CSV!$A:$A,$A144,CSV!$E:$E,"&gt;0.5")/$B144</f>
        <v>0.66666666666666663</v>
      </c>
      <c r="Y144" s="8">
        <f>COUNTIFS(CSV!$B:$B,$A144,CSV!$D:$D,"&gt;0.5")/$C144</f>
        <v>0.88888888888888884</v>
      </c>
      <c r="Z144" s="11">
        <f>(COUNTIFS(CSV!$A:$A,$A144,CSV!$E:$E,"&gt;1.5")  + COUNTIFS(CSV!$B:$B,$A144,CSV!$D:$D,"&gt;1.5"))/$D144</f>
        <v>0.33333333333333331</v>
      </c>
      <c r="AA144" s="8">
        <f>COUNTIFS(CSV!$A:$A,$A144,CSV!$E:$E,"&gt;1.5")/$B144</f>
        <v>0.33333333333333331</v>
      </c>
      <c r="AB144" s="8">
        <f>COUNTIFS(CSV!$B:$B,$A144,CSV!$D:$D,"&gt;1.5")/$C144</f>
        <v>0.33333333333333331</v>
      </c>
      <c r="AC144" s="11">
        <f>(COUNTIFS(CSV!$A:A,$A144,CSV!$G:$G,"y") + COUNTIFS(CSV!$B:B,$A144,CSV!$G:$G,"y"))/$D144</f>
        <v>0.61111111111111116</v>
      </c>
      <c r="AD144" s="8">
        <f>COUNTIFS(CSV!$A:A,$A144,CSV!$G:$G,"y")/$B144</f>
        <v>0.66666666666666663</v>
      </c>
      <c r="AE144" s="16">
        <f>COUNTIFS(CSV!$B:B,$A144,CSV!$G:$G,"y")/$C144</f>
        <v>0.55555555555555558</v>
      </c>
    </row>
    <row r="145" spans="1:31" x14ac:dyDescent="0.3">
      <c r="A145" s="62" t="s">
        <v>249</v>
      </c>
      <c r="B145" s="9">
        <f>COUNTIF(CSV!A:A,A145)</f>
        <v>9</v>
      </c>
      <c r="C145" s="4">
        <f>COUNTIF(CSV!B:B,A145)</f>
        <v>8</v>
      </c>
      <c r="D145" s="4">
        <f t="shared" si="5"/>
        <v>17</v>
      </c>
      <c r="E145" s="11">
        <f>(COUNTIFS(CSV!$A:$A,$A145,CSV!$F:$F,"&gt;0.5") + COUNTIFS(CSV!$B:$B,$A145,CSV!$F:$F,"&gt;0.5"))/$D145</f>
        <v>1</v>
      </c>
      <c r="F145" s="8">
        <f>COUNTIFS(CSV!$A:$A,$A145,CSV!$F:$F,"&gt;0.5")/$B145</f>
        <v>1</v>
      </c>
      <c r="G145" s="8">
        <f>COUNTIFS(CSV!$B:$B,$A145,CSV!$F:$F,"&gt;0.5")/$C145</f>
        <v>1</v>
      </c>
      <c r="H145" s="11">
        <f>(COUNTIFS(CSV!$A:$A,$A145,CSV!$F:$F,"&gt;1.5") + COUNTIFS(CSV!$B:$B,$A145,CSV!$F:$F,"&gt;1.5"))/$D145</f>
        <v>0.88235294117647056</v>
      </c>
      <c r="I145" s="8">
        <f>COUNTIFS(CSV!$A:$A,$A145,CSV!$F:$F,"&gt;1.5")/$B145</f>
        <v>0.88888888888888884</v>
      </c>
      <c r="J145" s="8">
        <f>COUNTIFS(CSV!$B:$B,$A145,CSV!$F:$F,"&gt;1.5")/$C145</f>
        <v>0.875</v>
      </c>
      <c r="K145" s="11">
        <f>(COUNTIFS(CSV!$A:$A,$A145,CSV!$F:$F,"&gt;2.5") + COUNTIFS(CSV!$B:$B,$A145,CSV!$F:$F,"&gt;2.5"))/$D145</f>
        <v>0.41176470588235292</v>
      </c>
      <c r="L145" s="8">
        <f>COUNTIFS(CSV!$A:$A,$A145,CSV!$F:$F,"&gt;2.5")/$B145</f>
        <v>0.22222222222222221</v>
      </c>
      <c r="M145" s="8">
        <f>COUNTIFS(CSV!$B:$B,$A145,CSV!$F:$F,"&gt;2.5")/$C145</f>
        <v>0.625</v>
      </c>
      <c r="N145" s="11">
        <f>(COUNTIFS(CSV!$A:$A,$A145,CSV!$F:$F,"&gt;3.5") + COUNTIFS(CSV!$B:$B,$A145,CSV!$F:$F,"&gt;3.5"))/$D145</f>
        <v>0.29411764705882354</v>
      </c>
      <c r="O145" s="8">
        <f>COUNTIFS(CSV!$A:$A,$A145,CSV!$F:$F,"&gt;3.5")/$B145</f>
        <v>0.1111111111111111</v>
      </c>
      <c r="P145" s="8">
        <f>COUNTIFS(CSV!$B:$B,$A145,CSV!$F:$F,"&gt;3.5")/$C145</f>
        <v>0.5</v>
      </c>
      <c r="Q145" s="11">
        <f>(COUNTIFS(CSV!$A:$A,$A145,CSV!$D:$D,"&gt;0.5")  + COUNTIFS(CSV!$B:$B,$A145,CSV!$E:$E,"&gt;0.5"))/$D145</f>
        <v>0.52941176470588236</v>
      </c>
      <c r="R145" s="8">
        <f>COUNTIFS(CSV!$A:$A,$A145,CSV!$D:$D,"&gt;0.5")/$B145</f>
        <v>0.66666666666666663</v>
      </c>
      <c r="S145" s="8">
        <f>COUNTIFS(CSV!$B:$B,$A145,CSV!$E:$E,"&gt;0.5")/$C145</f>
        <v>0.375</v>
      </c>
      <c r="T145" s="11">
        <f>(COUNTIFS(CSV!$A:$A,$A145,CSV!$D:$D,"&gt;1.5")  + COUNTIFS(CSV!$B:$B,$A145,CSV!$E:$E,"&gt;1.5"))/$D145</f>
        <v>0.23529411764705882</v>
      </c>
      <c r="U145" s="8">
        <f>COUNTIFS(CSV!$A:$A,$A145,CSV!$D:$D,"&gt;1.5")/$B145</f>
        <v>0.22222222222222221</v>
      </c>
      <c r="V145" s="8">
        <f>COUNTIFS(CSV!$B:$B,$A145,CSV!$E:$E,"&gt;1.5")/$C145</f>
        <v>0.25</v>
      </c>
      <c r="W145" s="11">
        <f>(COUNTIFS(CSV!$A:$A,$A145,CSV!$E:E,"&gt;0.5") +COUNTIFS(CSV!$B:$B,$A145,CSV!$D:$D,"&gt;0.5"))/$D145</f>
        <v>0.88235294117647056</v>
      </c>
      <c r="X145" s="8">
        <f>COUNTIFS(CSV!$A:$A,$A145,CSV!$E:$E,"&gt;0.5")/$B145</f>
        <v>0.77777777777777779</v>
      </c>
      <c r="Y145" s="8">
        <f>COUNTIFS(CSV!$B:$B,$A145,CSV!$D:$D,"&gt;0.5")/$C145</f>
        <v>1</v>
      </c>
      <c r="Z145" s="11">
        <f>(COUNTIFS(CSV!$A:$A,$A145,CSV!$E:$E,"&gt;1.5")  + COUNTIFS(CSV!$B:$B,$A145,CSV!$D:$D,"&gt;1.5"))/$D145</f>
        <v>0.52941176470588236</v>
      </c>
      <c r="AA145" s="8">
        <f>COUNTIFS(CSV!$A:$A,$A145,CSV!$E:$E,"&gt;1.5")/$B145</f>
        <v>0.33333333333333331</v>
      </c>
      <c r="AB145" s="8">
        <f>COUNTIFS(CSV!$B:$B,$A145,CSV!$D:$D,"&gt;1.5")/$C145</f>
        <v>0.75</v>
      </c>
      <c r="AC145" s="11">
        <f>(COUNTIFS(CSV!$A:A,$A145,CSV!$G:$G,"y") + COUNTIFS(CSV!$B:B,$A145,CSV!$G:$G,"y"))/$D145</f>
        <v>0.41176470588235292</v>
      </c>
      <c r="AD145" s="8">
        <f>COUNTIFS(CSV!$A:A,$A145,CSV!$G:$G,"y")/$B145</f>
        <v>0.44444444444444442</v>
      </c>
      <c r="AE145" s="16">
        <f>COUNTIFS(CSV!$B:B,$A145,CSV!$G:$G,"y")/$C145</f>
        <v>0.375</v>
      </c>
    </row>
    <row r="146" spans="1:31" x14ac:dyDescent="0.3">
      <c r="A146" s="62" t="s">
        <v>251</v>
      </c>
      <c r="B146" s="9">
        <f>COUNTIF(CSV!A:A,A146)</f>
        <v>10</v>
      </c>
      <c r="C146" s="4">
        <f>COUNTIF(CSV!B:B,A146)</f>
        <v>7</v>
      </c>
      <c r="D146" s="4">
        <f t="shared" si="5"/>
        <v>17</v>
      </c>
      <c r="E146" s="11">
        <f>(COUNTIFS(CSV!$A:$A,$A146,CSV!$F:$F,"&gt;0.5") + COUNTIFS(CSV!$B:$B,$A146,CSV!$F:$F,"&gt;0.5"))/$D146</f>
        <v>0.88235294117647056</v>
      </c>
      <c r="F146" s="8">
        <f>COUNTIFS(CSV!$A:$A,$A146,CSV!$F:$F,"&gt;0.5")/$B146</f>
        <v>0.9</v>
      </c>
      <c r="G146" s="8">
        <f>COUNTIFS(CSV!$B:$B,$A146,CSV!$F:$F,"&gt;0.5")/$C146</f>
        <v>0.8571428571428571</v>
      </c>
      <c r="H146" s="11">
        <f>(COUNTIFS(CSV!$A:$A,$A146,CSV!$F:$F,"&gt;1.5") + COUNTIFS(CSV!$B:$B,$A146,CSV!$F:$F,"&gt;1.5"))/$D146</f>
        <v>0.70588235294117652</v>
      </c>
      <c r="I146" s="8">
        <f>COUNTIFS(CSV!$A:$A,$A146,CSV!$F:$F,"&gt;1.5")/$B146</f>
        <v>0.8</v>
      </c>
      <c r="J146" s="8">
        <f>COUNTIFS(CSV!$B:$B,$A146,CSV!$F:$F,"&gt;1.5")/$C146</f>
        <v>0.5714285714285714</v>
      </c>
      <c r="K146" s="11">
        <f>(COUNTIFS(CSV!$A:$A,$A146,CSV!$F:$F,"&gt;2.5") + COUNTIFS(CSV!$B:$B,$A146,CSV!$F:$F,"&gt;2.5"))/$D146</f>
        <v>0.47058823529411764</v>
      </c>
      <c r="L146" s="8">
        <f>COUNTIFS(CSV!$A:$A,$A146,CSV!$F:$F,"&gt;2.5")/$B146</f>
        <v>0.5</v>
      </c>
      <c r="M146" s="8">
        <f>COUNTIFS(CSV!$B:$B,$A146,CSV!$F:$F,"&gt;2.5")/$C146</f>
        <v>0.42857142857142855</v>
      </c>
      <c r="N146" s="11">
        <f>(COUNTIFS(CSV!$A:$A,$A146,CSV!$F:$F,"&gt;3.5") + COUNTIFS(CSV!$B:$B,$A146,CSV!$F:$F,"&gt;3.5"))/$D146</f>
        <v>0.29411764705882354</v>
      </c>
      <c r="O146" s="8">
        <f>COUNTIFS(CSV!$A:$A,$A146,CSV!$F:$F,"&gt;3.5")/$B146</f>
        <v>0.4</v>
      </c>
      <c r="P146" s="8">
        <f>COUNTIFS(CSV!$B:$B,$A146,CSV!$F:$F,"&gt;3.5")/$C146</f>
        <v>0.14285714285714285</v>
      </c>
      <c r="Q146" s="11">
        <f>(COUNTIFS(CSV!$A:$A,$A146,CSV!$D:$D,"&gt;0.5")  + COUNTIFS(CSV!$B:$B,$A146,CSV!$E:$E,"&gt;0.5"))/$D146</f>
        <v>0.6470588235294118</v>
      </c>
      <c r="R146" s="8">
        <f>COUNTIFS(CSV!$A:$A,$A146,CSV!$D:$D,"&gt;0.5")/$B146</f>
        <v>0.8</v>
      </c>
      <c r="S146" s="8">
        <f>COUNTIFS(CSV!$B:$B,$A146,CSV!$E:$E,"&gt;0.5")/$C146</f>
        <v>0.42857142857142855</v>
      </c>
      <c r="T146" s="11">
        <f>(COUNTIFS(CSV!$A:$A,$A146,CSV!$D:$D,"&gt;1.5")  + COUNTIFS(CSV!$B:$B,$A146,CSV!$E:$E,"&gt;1.5"))/$D146</f>
        <v>0.47058823529411764</v>
      </c>
      <c r="U146" s="8">
        <f>COUNTIFS(CSV!$A:$A,$A146,CSV!$D:$D,"&gt;1.5")/$B146</f>
        <v>0.7</v>
      </c>
      <c r="V146" s="8">
        <f>COUNTIFS(CSV!$B:$B,$A146,CSV!$E:$E,"&gt;1.5")/$C146</f>
        <v>0.14285714285714285</v>
      </c>
      <c r="W146" s="11">
        <f>(COUNTIFS(CSV!$A:$A,$A146,CSV!$E:E,"&gt;0.5") +COUNTIFS(CSV!$B:$B,$A146,CSV!$D:$D,"&gt;0.5"))/$D146</f>
        <v>0.6470588235294118</v>
      </c>
      <c r="X146" s="8">
        <f>COUNTIFS(CSV!$A:$A,$A146,CSV!$E:$E,"&gt;0.5")/$B146</f>
        <v>0.5</v>
      </c>
      <c r="Y146" s="8">
        <f>COUNTIFS(CSV!$B:$B,$A146,CSV!$D:$D,"&gt;0.5")/$C146</f>
        <v>0.8571428571428571</v>
      </c>
      <c r="Z146" s="11">
        <f>(COUNTIFS(CSV!$A:$A,$A146,CSV!$E:$E,"&gt;1.5")  + COUNTIFS(CSV!$B:$B,$A146,CSV!$D:$D,"&gt;1.5"))/$D146</f>
        <v>0.23529411764705882</v>
      </c>
      <c r="AA146" s="8">
        <f>COUNTIFS(CSV!$A:$A,$A146,CSV!$E:$E,"&gt;1.5")/$B146</f>
        <v>0.2</v>
      </c>
      <c r="AB146" s="8">
        <f>COUNTIFS(CSV!$B:$B,$A146,CSV!$D:$D,"&gt;1.5")/$C146</f>
        <v>0.2857142857142857</v>
      </c>
      <c r="AC146" s="11">
        <f>(COUNTIFS(CSV!$A:A,$A146,CSV!$G:$G,"y") + COUNTIFS(CSV!$B:B,$A146,CSV!$G:$G,"y"))/$D146</f>
        <v>0.41176470588235292</v>
      </c>
      <c r="AD146" s="8">
        <f>COUNTIFS(CSV!$A:A,$A146,CSV!$G:$G,"y")/$B146</f>
        <v>0.4</v>
      </c>
      <c r="AE146" s="16">
        <f>COUNTIFS(CSV!$B:B,$A146,CSV!$G:$G,"y")/$C146</f>
        <v>0.42857142857142855</v>
      </c>
    </row>
    <row r="147" spans="1:31" x14ac:dyDescent="0.3">
      <c r="A147" s="62" t="s">
        <v>253</v>
      </c>
      <c r="B147" s="9">
        <f>COUNTIF(CSV!A:A,A147)</f>
        <v>8</v>
      </c>
      <c r="C147" s="4">
        <f>COUNTIF(CSV!B:B,A147)</f>
        <v>8</v>
      </c>
      <c r="D147" s="4">
        <f t="shared" si="5"/>
        <v>16</v>
      </c>
      <c r="E147" s="11">
        <f>(COUNTIFS(CSV!$A:$A,$A147,CSV!$F:$F,"&gt;0.5") + COUNTIFS(CSV!$B:$B,$A147,CSV!$F:$F,"&gt;0.5"))/$D147</f>
        <v>0.9375</v>
      </c>
      <c r="F147" s="8">
        <f>COUNTIFS(CSV!$A:$A,$A147,CSV!$F:$F,"&gt;0.5")/$B147</f>
        <v>1</v>
      </c>
      <c r="G147" s="8">
        <f>COUNTIFS(CSV!$B:$B,$A147,CSV!$F:$F,"&gt;0.5")/$C147</f>
        <v>0.875</v>
      </c>
      <c r="H147" s="11">
        <f>(COUNTIFS(CSV!$A:$A,$A147,CSV!$F:$F,"&gt;1.5") + COUNTIFS(CSV!$B:$B,$A147,CSV!$F:$F,"&gt;1.5"))/$D147</f>
        <v>0.8125</v>
      </c>
      <c r="I147" s="8">
        <f>COUNTIFS(CSV!$A:$A,$A147,CSV!$F:$F,"&gt;1.5")/$B147</f>
        <v>0.875</v>
      </c>
      <c r="J147" s="8">
        <f>COUNTIFS(CSV!$B:$B,$A147,CSV!$F:$F,"&gt;1.5")/$C147</f>
        <v>0.75</v>
      </c>
      <c r="K147" s="11">
        <f>(COUNTIFS(CSV!$A:$A,$A147,CSV!$F:$F,"&gt;2.5") + COUNTIFS(CSV!$B:$B,$A147,CSV!$F:$F,"&gt;2.5"))/$D147</f>
        <v>0.5</v>
      </c>
      <c r="L147" s="8">
        <f>COUNTIFS(CSV!$A:$A,$A147,CSV!$F:$F,"&gt;2.5")/$B147</f>
        <v>0.5</v>
      </c>
      <c r="M147" s="8">
        <f>COUNTIFS(CSV!$B:$B,$A147,CSV!$F:$F,"&gt;2.5")/$C147</f>
        <v>0.5</v>
      </c>
      <c r="N147" s="11">
        <f>(COUNTIFS(CSV!$A:$A,$A147,CSV!$F:$F,"&gt;3.5") + COUNTIFS(CSV!$B:$B,$A147,CSV!$F:$F,"&gt;3.5"))/$D147</f>
        <v>0.1875</v>
      </c>
      <c r="O147" s="8">
        <f>COUNTIFS(CSV!$A:$A,$A147,CSV!$F:$F,"&gt;3.5")/$B147</f>
        <v>0.25</v>
      </c>
      <c r="P147" s="8">
        <f>COUNTIFS(CSV!$B:$B,$A147,CSV!$F:$F,"&gt;3.5")/$C147</f>
        <v>0.125</v>
      </c>
      <c r="Q147" s="11">
        <f>(COUNTIFS(CSV!$A:$A,$A147,CSV!$D:$D,"&gt;0.5")  + COUNTIFS(CSV!$B:$B,$A147,CSV!$E:$E,"&gt;0.5"))/$D147</f>
        <v>0.625</v>
      </c>
      <c r="R147" s="8">
        <f>COUNTIFS(CSV!$A:$A,$A147,CSV!$D:$D,"&gt;0.5")/$B147</f>
        <v>0.625</v>
      </c>
      <c r="S147" s="8">
        <f>COUNTIFS(CSV!$B:$B,$A147,CSV!$E:$E,"&gt;0.5")/$C147</f>
        <v>0.625</v>
      </c>
      <c r="T147" s="11">
        <f>(COUNTIFS(CSV!$A:$A,$A147,CSV!$D:$D,"&gt;1.5")  + COUNTIFS(CSV!$B:$B,$A147,CSV!$E:$E,"&gt;1.5"))/$D147</f>
        <v>0.25</v>
      </c>
      <c r="U147" s="8">
        <f>COUNTIFS(CSV!$A:$A,$A147,CSV!$D:$D,"&gt;1.5")/$B147</f>
        <v>0.25</v>
      </c>
      <c r="V147" s="8">
        <f>COUNTIFS(CSV!$B:$B,$A147,CSV!$E:$E,"&gt;1.5")/$C147</f>
        <v>0.25</v>
      </c>
      <c r="W147" s="11">
        <f>(COUNTIFS(CSV!$A:$A,$A147,CSV!$E:E,"&gt;0.5") +COUNTIFS(CSV!$B:$B,$A147,CSV!$D:$D,"&gt;0.5"))/$D147</f>
        <v>0.8125</v>
      </c>
      <c r="X147" s="8">
        <f>COUNTIFS(CSV!$A:$A,$A147,CSV!$E:$E,"&gt;0.5")/$B147</f>
        <v>0.875</v>
      </c>
      <c r="Y147" s="8">
        <f>COUNTIFS(CSV!$B:$B,$A147,CSV!$D:$D,"&gt;0.5")/$C147</f>
        <v>0.75</v>
      </c>
      <c r="Z147" s="11">
        <f>(COUNTIFS(CSV!$A:$A,$A147,CSV!$E:$E,"&gt;1.5")  + COUNTIFS(CSV!$B:$B,$A147,CSV!$D:$D,"&gt;1.5"))/$D147</f>
        <v>0.5625</v>
      </c>
      <c r="AA147" s="8">
        <f>COUNTIFS(CSV!$A:$A,$A147,CSV!$E:$E,"&gt;1.5")/$B147</f>
        <v>0.75</v>
      </c>
      <c r="AB147" s="8">
        <f>COUNTIFS(CSV!$B:$B,$A147,CSV!$D:$D,"&gt;1.5")/$C147</f>
        <v>0.375</v>
      </c>
      <c r="AC147" s="11">
        <f>(COUNTIFS(CSV!$A:A,$A147,CSV!$G:$G,"y") + COUNTIFS(CSV!$B:B,$A147,CSV!$G:$G,"y"))/$D147</f>
        <v>0.5</v>
      </c>
      <c r="AD147" s="8">
        <f>COUNTIFS(CSV!$A:A,$A147,CSV!$G:$G,"y")/$B147</f>
        <v>0.5</v>
      </c>
      <c r="AE147" s="16">
        <f>COUNTIFS(CSV!$B:B,$A147,CSV!$G:$G,"y")/$C147</f>
        <v>0.5</v>
      </c>
    </row>
    <row r="148" spans="1:31" x14ac:dyDescent="0.3">
      <c r="A148" s="62" t="s">
        <v>252</v>
      </c>
      <c r="B148" s="9">
        <f>COUNTIF(CSV!A:A,A148)</f>
        <v>7</v>
      </c>
      <c r="C148" s="4">
        <f>COUNTIF(CSV!B:B,A148)</f>
        <v>9</v>
      </c>
      <c r="D148" s="4">
        <f t="shared" si="5"/>
        <v>16</v>
      </c>
      <c r="E148" s="11">
        <f>(COUNTIFS(CSV!$A:$A,$A148,CSV!$F:$F,"&gt;0.5") + COUNTIFS(CSV!$B:$B,$A148,CSV!$F:$F,"&gt;0.5"))/$D148</f>
        <v>0.9375</v>
      </c>
      <c r="F148" s="8">
        <f>COUNTIFS(CSV!$A:$A,$A148,CSV!$F:$F,"&gt;0.5")/$B148</f>
        <v>0.8571428571428571</v>
      </c>
      <c r="G148" s="8">
        <f>COUNTIFS(CSV!$B:$B,$A148,CSV!$F:$F,"&gt;0.5")/$C148</f>
        <v>1</v>
      </c>
      <c r="H148" s="11">
        <f>(COUNTIFS(CSV!$A:$A,$A148,CSV!$F:$F,"&gt;1.5") + COUNTIFS(CSV!$B:$B,$A148,CSV!$F:$F,"&gt;1.5"))/$D148</f>
        <v>0.8125</v>
      </c>
      <c r="I148" s="8">
        <f>COUNTIFS(CSV!$A:$A,$A148,CSV!$F:$F,"&gt;1.5")/$B148</f>
        <v>0.7142857142857143</v>
      </c>
      <c r="J148" s="8">
        <f>COUNTIFS(CSV!$B:$B,$A148,CSV!$F:$F,"&gt;1.5")/$C148</f>
        <v>0.88888888888888884</v>
      </c>
      <c r="K148" s="11">
        <f>(COUNTIFS(CSV!$A:$A,$A148,CSV!$F:$F,"&gt;2.5") + COUNTIFS(CSV!$B:$B,$A148,CSV!$F:$F,"&gt;2.5"))/$D148</f>
        <v>0.5625</v>
      </c>
      <c r="L148" s="8">
        <f>COUNTIFS(CSV!$A:$A,$A148,CSV!$F:$F,"&gt;2.5")/$B148</f>
        <v>0.7142857142857143</v>
      </c>
      <c r="M148" s="8">
        <f>COUNTIFS(CSV!$B:$B,$A148,CSV!$F:$F,"&gt;2.5")/$C148</f>
        <v>0.44444444444444442</v>
      </c>
      <c r="N148" s="11">
        <f>(COUNTIFS(CSV!$A:$A,$A148,CSV!$F:$F,"&gt;3.5") + COUNTIFS(CSV!$B:$B,$A148,CSV!$F:$F,"&gt;3.5"))/$D148</f>
        <v>0.375</v>
      </c>
      <c r="O148" s="8">
        <f>COUNTIFS(CSV!$A:$A,$A148,CSV!$F:$F,"&gt;3.5")/$B148</f>
        <v>0.42857142857142855</v>
      </c>
      <c r="P148" s="8">
        <f>COUNTIFS(CSV!$B:$B,$A148,CSV!$F:$F,"&gt;3.5")/$C148</f>
        <v>0.33333333333333331</v>
      </c>
      <c r="Q148" s="11">
        <f>(COUNTIFS(CSV!$A:$A,$A148,CSV!$D:$D,"&gt;0.5")  + COUNTIFS(CSV!$B:$B,$A148,CSV!$E:$E,"&gt;0.5"))/$D148</f>
        <v>0.4375</v>
      </c>
      <c r="R148" s="8">
        <f>COUNTIFS(CSV!$A:$A,$A148,CSV!$D:$D,"&gt;0.5")/$B148</f>
        <v>0.5714285714285714</v>
      </c>
      <c r="S148" s="8">
        <f>COUNTIFS(CSV!$B:$B,$A148,CSV!$E:$E,"&gt;0.5")/$C148</f>
        <v>0.33333333333333331</v>
      </c>
      <c r="T148" s="11">
        <f>(COUNTIFS(CSV!$A:$A,$A148,CSV!$D:$D,"&gt;1.5")  + COUNTIFS(CSV!$B:$B,$A148,CSV!$E:$E,"&gt;1.5"))/$D148</f>
        <v>0.25</v>
      </c>
      <c r="U148" s="8">
        <f>COUNTIFS(CSV!$A:$A,$A148,CSV!$D:$D,"&gt;1.5")/$B148</f>
        <v>0.2857142857142857</v>
      </c>
      <c r="V148" s="8">
        <f>COUNTIFS(CSV!$B:$B,$A148,CSV!$E:$E,"&gt;1.5")/$C148</f>
        <v>0.22222222222222221</v>
      </c>
      <c r="W148" s="11">
        <f>(COUNTIFS(CSV!$A:$A,$A148,CSV!$E:E,"&gt;0.5") +COUNTIFS(CSV!$B:$B,$A148,CSV!$D:$D,"&gt;0.5"))/$D148</f>
        <v>0.8125</v>
      </c>
      <c r="X148" s="8">
        <f>COUNTIFS(CSV!$A:$A,$A148,CSV!$E:$E,"&gt;0.5")/$B148</f>
        <v>0.7142857142857143</v>
      </c>
      <c r="Y148" s="8">
        <f>COUNTIFS(CSV!$B:$B,$A148,CSV!$D:$D,"&gt;0.5")/$C148</f>
        <v>0.88888888888888884</v>
      </c>
      <c r="Z148" s="11">
        <f>(COUNTIFS(CSV!$A:$A,$A148,CSV!$E:$E,"&gt;1.5")  + COUNTIFS(CSV!$B:$B,$A148,CSV!$D:$D,"&gt;1.5"))/$D148</f>
        <v>0.6875</v>
      </c>
      <c r="AA148" s="8">
        <f>COUNTIFS(CSV!$A:$A,$A148,CSV!$E:$E,"&gt;1.5")/$B148</f>
        <v>0.5714285714285714</v>
      </c>
      <c r="AB148" s="8">
        <f>COUNTIFS(CSV!$B:$B,$A148,CSV!$D:$D,"&gt;1.5")/$C148</f>
        <v>0.77777777777777779</v>
      </c>
      <c r="AC148" s="11">
        <f>(COUNTIFS(CSV!$A:A,$A148,CSV!$G:$G,"y") + COUNTIFS(CSV!$B:B,$A148,CSV!$G:$G,"y"))/$D148</f>
        <v>0.3125</v>
      </c>
      <c r="AD148" s="8">
        <f>COUNTIFS(CSV!$A:A,$A148,CSV!$G:$G,"y")/$B148</f>
        <v>0.42857142857142855</v>
      </c>
      <c r="AE148" s="16">
        <f>COUNTIFS(CSV!$B:B,$A148,CSV!$G:$G,"y")/$C148</f>
        <v>0.22222222222222221</v>
      </c>
    </row>
    <row r="149" spans="1:31" x14ac:dyDescent="0.3">
      <c r="A149" s="62" t="s">
        <v>244</v>
      </c>
      <c r="B149" s="9">
        <f>COUNTIF(CSV!A:A,A149)</f>
        <v>9</v>
      </c>
      <c r="C149" s="4">
        <f>COUNTIF(CSV!B:B,A149)</f>
        <v>9</v>
      </c>
      <c r="D149" s="4">
        <f t="shared" si="5"/>
        <v>18</v>
      </c>
      <c r="E149" s="11">
        <f>(COUNTIFS(CSV!$A:$A,$A149,CSV!$F:$F,"&gt;0.5") + COUNTIFS(CSV!$B:$B,$A149,CSV!$F:$F,"&gt;0.5"))/$D149</f>
        <v>1</v>
      </c>
      <c r="F149" s="8">
        <f>COUNTIFS(CSV!$A:$A,$A149,CSV!$F:$F,"&gt;0.5")/$B149</f>
        <v>1</v>
      </c>
      <c r="G149" s="8">
        <f>COUNTIFS(CSV!$B:$B,$A149,CSV!$F:$F,"&gt;0.5")/$C149</f>
        <v>1</v>
      </c>
      <c r="H149" s="11">
        <f>(COUNTIFS(CSV!$A:$A,$A149,CSV!$F:$F,"&gt;1.5") + COUNTIFS(CSV!$B:$B,$A149,CSV!$F:$F,"&gt;1.5"))/$D149</f>
        <v>0.94444444444444442</v>
      </c>
      <c r="I149" s="8">
        <f>COUNTIFS(CSV!$A:$A,$A149,CSV!$F:$F,"&gt;1.5")/$B149</f>
        <v>1</v>
      </c>
      <c r="J149" s="8">
        <f>COUNTIFS(CSV!$B:$B,$A149,CSV!$F:$F,"&gt;1.5")/$C149</f>
        <v>0.88888888888888884</v>
      </c>
      <c r="K149" s="11">
        <f>(COUNTIFS(CSV!$A:$A,$A149,CSV!$F:$F,"&gt;2.5") + COUNTIFS(CSV!$B:$B,$A149,CSV!$F:$F,"&gt;2.5"))/$D149</f>
        <v>0.61111111111111116</v>
      </c>
      <c r="L149" s="8">
        <f>COUNTIFS(CSV!$A:$A,$A149,CSV!$F:$F,"&gt;2.5")/$B149</f>
        <v>0.55555555555555558</v>
      </c>
      <c r="M149" s="8">
        <f>COUNTIFS(CSV!$B:$B,$A149,CSV!$F:$F,"&gt;2.5")/$C149</f>
        <v>0.66666666666666663</v>
      </c>
      <c r="N149" s="11">
        <f>(COUNTIFS(CSV!$A:$A,$A149,CSV!$F:$F,"&gt;3.5") + COUNTIFS(CSV!$B:$B,$A149,CSV!$F:$F,"&gt;3.5"))/$D149</f>
        <v>0.33333333333333331</v>
      </c>
      <c r="O149" s="8">
        <f>COUNTIFS(CSV!$A:$A,$A149,CSV!$F:$F,"&gt;3.5")/$B149</f>
        <v>0.44444444444444442</v>
      </c>
      <c r="P149" s="8">
        <f>COUNTIFS(CSV!$B:$B,$A149,CSV!$F:$F,"&gt;3.5")/$C149</f>
        <v>0.22222222222222221</v>
      </c>
      <c r="Q149" s="11">
        <f>(COUNTIFS(CSV!$A:$A,$A149,CSV!$D:$D,"&gt;0.5")  + COUNTIFS(CSV!$B:$B,$A149,CSV!$E:$E,"&gt;0.5"))/$D149</f>
        <v>1</v>
      </c>
      <c r="R149" s="8">
        <f>COUNTIFS(CSV!$A:$A,$A149,CSV!$D:$D,"&gt;0.5")/$B149</f>
        <v>1</v>
      </c>
      <c r="S149" s="8">
        <f>COUNTIFS(CSV!$B:$B,$A149,CSV!$E:$E,"&gt;0.5")/$C149</f>
        <v>1</v>
      </c>
      <c r="T149" s="11">
        <f>(COUNTIFS(CSV!$A:$A,$A149,CSV!$D:$D,"&gt;1.5")  + COUNTIFS(CSV!$B:$B,$A149,CSV!$E:$E,"&gt;1.5"))/$D149</f>
        <v>0.44444444444444442</v>
      </c>
      <c r="U149" s="8">
        <f>COUNTIFS(CSV!$A:$A,$A149,CSV!$D:$D,"&gt;1.5")/$B149</f>
        <v>0.44444444444444442</v>
      </c>
      <c r="V149" s="8">
        <f>COUNTIFS(CSV!$B:$B,$A149,CSV!$E:$E,"&gt;1.5")/$C149</f>
        <v>0.44444444444444442</v>
      </c>
      <c r="W149" s="11">
        <f>(COUNTIFS(CSV!$A:$A,$A149,CSV!$E:E,"&gt;0.5") +COUNTIFS(CSV!$B:$B,$A149,CSV!$D:$D,"&gt;0.5"))/$D149</f>
        <v>0.83333333333333337</v>
      </c>
      <c r="X149" s="8">
        <f>COUNTIFS(CSV!$A:$A,$A149,CSV!$E:$E,"&gt;0.5")/$B149</f>
        <v>0.88888888888888884</v>
      </c>
      <c r="Y149" s="8">
        <f>COUNTIFS(CSV!$B:$B,$A149,CSV!$D:$D,"&gt;0.5")/$C149</f>
        <v>0.77777777777777779</v>
      </c>
      <c r="Z149" s="11">
        <f>(COUNTIFS(CSV!$A:$A,$A149,CSV!$E:$E,"&gt;1.5")  + COUNTIFS(CSV!$B:$B,$A149,CSV!$D:$D,"&gt;1.5"))/$D149</f>
        <v>0.44444444444444442</v>
      </c>
      <c r="AA149" s="8">
        <f>COUNTIFS(CSV!$A:$A,$A149,CSV!$E:$E,"&gt;1.5")/$B149</f>
        <v>0.33333333333333331</v>
      </c>
      <c r="AB149" s="8">
        <f>COUNTIFS(CSV!$B:$B,$A149,CSV!$D:$D,"&gt;1.5")/$C149</f>
        <v>0.55555555555555558</v>
      </c>
      <c r="AC149" s="11">
        <f>(COUNTIFS(CSV!$A:A,$A149,CSV!$G:$G,"y") + COUNTIFS(CSV!$B:B,$A149,CSV!$G:$G,"y"))/$D149</f>
        <v>0.83333333333333337</v>
      </c>
      <c r="AD149" s="8">
        <f>COUNTIFS(CSV!$A:A,$A149,CSV!$G:$G,"y")/$B149</f>
        <v>0.88888888888888884</v>
      </c>
      <c r="AE149" s="16">
        <f>COUNTIFS(CSV!$B:B,$A149,CSV!$G:$G,"y")/$C149</f>
        <v>0.77777777777777779</v>
      </c>
    </row>
    <row r="150" spans="1:31" x14ac:dyDescent="0.3">
      <c r="A150" s="62" t="s">
        <v>258</v>
      </c>
      <c r="B150" s="9">
        <f>COUNTIF(CSV!A:A,A150)</f>
        <v>9</v>
      </c>
      <c r="C150" s="4">
        <f>COUNTIF(CSV!B:B,A150)</f>
        <v>8</v>
      </c>
      <c r="D150" s="4">
        <f t="shared" si="5"/>
        <v>17</v>
      </c>
      <c r="E150" s="11">
        <f>(COUNTIFS(CSV!$A:$A,$A150,CSV!$F:$F,"&gt;0.5") + COUNTIFS(CSV!$B:$B,$A150,CSV!$F:$F,"&gt;0.5"))/$D150</f>
        <v>0.94117647058823528</v>
      </c>
      <c r="F150" s="8">
        <f>COUNTIFS(CSV!$A:$A,$A150,CSV!$F:$F,"&gt;0.5")/$B150</f>
        <v>1</v>
      </c>
      <c r="G150" s="8">
        <f>COUNTIFS(CSV!$B:$B,$A150,CSV!$F:$F,"&gt;0.5")/$C150</f>
        <v>0.875</v>
      </c>
      <c r="H150" s="11">
        <f>(COUNTIFS(CSV!$A:$A,$A150,CSV!$F:$F,"&gt;1.5") + COUNTIFS(CSV!$B:$B,$A150,CSV!$F:$F,"&gt;1.5"))/$D150</f>
        <v>0.82352941176470584</v>
      </c>
      <c r="I150" s="8">
        <f>COUNTIFS(CSV!$A:$A,$A150,CSV!$F:$F,"&gt;1.5")/$B150</f>
        <v>0.77777777777777779</v>
      </c>
      <c r="J150" s="8">
        <f>COUNTIFS(CSV!$B:$B,$A150,CSV!$F:$F,"&gt;1.5")/$C150</f>
        <v>0.875</v>
      </c>
      <c r="K150" s="11">
        <f>(COUNTIFS(CSV!$A:$A,$A150,CSV!$F:$F,"&gt;2.5") + COUNTIFS(CSV!$B:$B,$A150,CSV!$F:$F,"&gt;2.5"))/$D150</f>
        <v>0.6470588235294118</v>
      </c>
      <c r="L150" s="8">
        <f>COUNTIFS(CSV!$A:$A,$A150,CSV!$F:$F,"&gt;2.5")/$B150</f>
        <v>0.66666666666666663</v>
      </c>
      <c r="M150" s="8">
        <f>COUNTIFS(CSV!$B:$B,$A150,CSV!$F:$F,"&gt;2.5")/$C150</f>
        <v>0.625</v>
      </c>
      <c r="N150" s="11">
        <f>(COUNTIFS(CSV!$A:$A,$A150,CSV!$F:$F,"&gt;3.5") + COUNTIFS(CSV!$B:$B,$A150,CSV!$F:$F,"&gt;3.5"))/$D150</f>
        <v>0.41176470588235292</v>
      </c>
      <c r="O150" s="8">
        <f>COUNTIFS(CSV!$A:$A,$A150,CSV!$F:$F,"&gt;3.5")/$B150</f>
        <v>0.55555555555555558</v>
      </c>
      <c r="P150" s="8">
        <f>COUNTIFS(CSV!$B:$B,$A150,CSV!$F:$F,"&gt;3.5")/$C150</f>
        <v>0.25</v>
      </c>
      <c r="Q150" s="11">
        <f>(COUNTIFS(CSV!$A:$A,$A150,CSV!$D:$D,"&gt;0.5")  + COUNTIFS(CSV!$B:$B,$A150,CSV!$E:$E,"&gt;0.5"))/$D150</f>
        <v>0.82352941176470584</v>
      </c>
      <c r="R150" s="8">
        <f>COUNTIFS(CSV!$A:$A,$A150,CSV!$D:$D,"&gt;0.5")/$B150</f>
        <v>0.88888888888888884</v>
      </c>
      <c r="S150" s="8">
        <f>COUNTIFS(CSV!$B:$B,$A150,CSV!$E:$E,"&gt;0.5")/$C150</f>
        <v>0.75</v>
      </c>
      <c r="T150" s="11">
        <f>(COUNTIFS(CSV!$A:$A,$A150,CSV!$D:$D,"&gt;1.5")  + COUNTIFS(CSV!$B:$B,$A150,CSV!$E:$E,"&gt;1.5"))/$D150</f>
        <v>0.58823529411764708</v>
      </c>
      <c r="U150" s="8">
        <f>COUNTIFS(CSV!$A:$A,$A150,CSV!$D:$D,"&gt;1.5")/$B150</f>
        <v>0.55555555555555558</v>
      </c>
      <c r="V150" s="8">
        <f>COUNTIFS(CSV!$B:$B,$A150,CSV!$E:$E,"&gt;1.5")/$C150</f>
        <v>0.625</v>
      </c>
      <c r="W150" s="11">
        <f>(COUNTIFS(CSV!$A:$A,$A150,CSV!$E:E,"&gt;0.5") +COUNTIFS(CSV!$B:$B,$A150,CSV!$D:$D,"&gt;0.5"))/$D150</f>
        <v>0.70588235294117652</v>
      </c>
      <c r="X150" s="8">
        <f>COUNTIFS(CSV!$A:$A,$A150,CSV!$E:$E,"&gt;0.5")/$B150</f>
        <v>0.77777777777777779</v>
      </c>
      <c r="Y150" s="8">
        <f>COUNTIFS(CSV!$B:$B,$A150,CSV!$D:$D,"&gt;0.5")/$C150</f>
        <v>0.625</v>
      </c>
      <c r="Z150" s="11">
        <f>(COUNTIFS(CSV!$A:$A,$A150,CSV!$E:$E,"&gt;1.5")  + COUNTIFS(CSV!$B:$B,$A150,CSV!$D:$D,"&gt;1.5"))/$D150</f>
        <v>0.47058823529411764</v>
      </c>
      <c r="AA150" s="8">
        <f>COUNTIFS(CSV!$A:$A,$A150,CSV!$E:$E,"&gt;1.5")/$B150</f>
        <v>0.55555555555555558</v>
      </c>
      <c r="AB150" s="8">
        <f>COUNTIFS(CSV!$B:$B,$A150,CSV!$D:$D,"&gt;1.5")/$C150</f>
        <v>0.375</v>
      </c>
      <c r="AC150" s="11">
        <f>(COUNTIFS(CSV!$A:A,$A150,CSV!$G:$G,"y") + COUNTIFS(CSV!$B:B,$A150,CSV!$G:$G,"y"))/$D150</f>
        <v>0.58823529411764708</v>
      </c>
      <c r="AD150" s="8">
        <f>COUNTIFS(CSV!$A:A,$A150,CSV!$G:$G,"y")/$B150</f>
        <v>0.66666666666666663</v>
      </c>
      <c r="AE150" s="16">
        <f>COUNTIFS(CSV!$B:B,$A150,CSV!$G:$G,"y")/$C150</f>
        <v>0.5</v>
      </c>
    </row>
    <row r="151" spans="1:31" x14ac:dyDescent="0.3">
      <c r="A151" s="62" t="s">
        <v>275</v>
      </c>
      <c r="B151" s="9">
        <f>COUNTIF(CSV!A:A,A151)</f>
        <v>7</v>
      </c>
      <c r="C151" s="4">
        <f>COUNTIF(CSV!B:B,A151)</f>
        <v>7</v>
      </c>
      <c r="D151" s="4">
        <f t="shared" si="5"/>
        <v>14</v>
      </c>
      <c r="E151" s="11">
        <f>(COUNTIFS(CSV!$A:$A,$A151,CSV!$F:$F,"&gt;0.5") + COUNTIFS(CSV!$B:$B,$A151,CSV!$F:$F,"&gt;0.5"))/$D151</f>
        <v>0.7857142857142857</v>
      </c>
      <c r="F151" s="8">
        <f>COUNTIFS(CSV!$A:$A,$A151,CSV!$F:$F,"&gt;0.5")/$B151</f>
        <v>0.7142857142857143</v>
      </c>
      <c r="G151" s="8">
        <f>COUNTIFS(CSV!$B:$B,$A151,CSV!$F:$F,"&gt;0.5")/$C151</f>
        <v>0.8571428571428571</v>
      </c>
      <c r="H151" s="11">
        <f>(COUNTIFS(CSV!$A:$A,$A151,CSV!$F:$F,"&gt;1.5") + COUNTIFS(CSV!$B:$B,$A151,CSV!$F:$F,"&gt;1.5"))/$D151</f>
        <v>0.5714285714285714</v>
      </c>
      <c r="I151" s="8">
        <f>COUNTIFS(CSV!$A:$A,$A151,CSV!$F:$F,"&gt;1.5")/$B151</f>
        <v>0.5714285714285714</v>
      </c>
      <c r="J151" s="8">
        <f>COUNTIFS(CSV!$B:$B,$A151,CSV!$F:$F,"&gt;1.5")/$C151</f>
        <v>0.5714285714285714</v>
      </c>
      <c r="K151" s="11">
        <f>(COUNTIFS(CSV!$A:$A,$A151,CSV!$F:$F,"&gt;2.5") + COUNTIFS(CSV!$B:$B,$A151,CSV!$F:$F,"&gt;2.5"))/$D151</f>
        <v>0.35714285714285715</v>
      </c>
      <c r="L151" s="8">
        <f>COUNTIFS(CSV!$A:$A,$A151,CSV!$F:$F,"&gt;2.5")/$B151</f>
        <v>0.42857142857142855</v>
      </c>
      <c r="M151" s="8">
        <f>COUNTIFS(CSV!$B:$B,$A151,CSV!$F:$F,"&gt;2.5")/$C151</f>
        <v>0.2857142857142857</v>
      </c>
      <c r="N151" s="11">
        <f>(COUNTIFS(CSV!$A:$A,$A151,CSV!$F:$F,"&gt;3.5") + COUNTIFS(CSV!$B:$B,$A151,CSV!$F:$F,"&gt;3.5"))/$D151</f>
        <v>0.21428571428571427</v>
      </c>
      <c r="O151" s="8">
        <f>COUNTIFS(CSV!$A:$A,$A151,CSV!$F:$F,"&gt;3.5")/$B151</f>
        <v>0.2857142857142857</v>
      </c>
      <c r="P151" s="8">
        <f>COUNTIFS(CSV!$B:$B,$A151,CSV!$F:$F,"&gt;3.5")/$C151</f>
        <v>0.14285714285714285</v>
      </c>
      <c r="Q151" s="11">
        <f>(COUNTIFS(CSV!$A:$A,$A151,CSV!$D:$D,"&gt;0.5")  + COUNTIFS(CSV!$B:$B,$A151,CSV!$E:$E,"&gt;0.5"))/$D151</f>
        <v>0.7142857142857143</v>
      </c>
      <c r="R151" s="8">
        <f>COUNTIFS(CSV!$A:$A,$A151,CSV!$D:$D,"&gt;0.5")/$B151</f>
        <v>0.5714285714285714</v>
      </c>
      <c r="S151" s="8">
        <f>COUNTIFS(CSV!$B:$B,$A151,CSV!$E:$E,"&gt;0.5")/$C151</f>
        <v>0.8571428571428571</v>
      </c>
      <c r="T151" s="11">
        <f>(COUNTIFS(CSV!$A:$A,$A151,CSV!$D:$D,"&gt;1.5")  + COUNTIFS(CSV!$B:$B,$A151,CSV!$E:$E,"&gt;1.5"))/$D151</f>
        <v>0.2857142857142857</v>
      </c>
      <c r="U151" s="8">
        <f>COUNTIFS(CSV!$A:$A,$A151,CSV!$D:$D,"&gt;1.5")/$B151</f>
        <v>0.42857142857142855</v>
      </c>
      <c r="V151" s="8">
        <f>COUNTIFS(CSV!$B:$B,$A151,CSV!$E:$E,"&gt;1.5")/$C151</f>
        <v>0.14285714285714285</v>
      </c>
      <c r="W151" s="11">
        <f>(COUNTIFS(CSV!$A:$A,$A151,CSV!$E:E,"&gt;0.5") +COUNTIFS(CSV!$B:$B,$A151,CSV!$D:$D,"&gt;0.5"))/$D151</f>
        <v>0.5</v>
      </c>
      <c r="X151" s="8">
        <f>COUNTIFS(CSV!$A:$A,$A151,CSV!$E:$E,"&gt;0.5")/$B151</f>
        <v>0.42857142857142855</v>
      </c>
      <c r="Y151" s="8">
        <f>COUNTIFS(CSV!$B:$B,$A151,CSV!$D:$D,"&gt;0.5")/$C151</f>
        <v>0.5714285714285714</v>
      </c>
      <c r="Z151" s="11">
        <f>(COUNTIFS(CSV!$A:$A,$A151,CSV!$E:$E,"&gt;1.5")  + COUNTIFS(CSV!$B:$B,$A151,CSV!$D:$D,"&gt;1.5"))/$D151</f>
        <v>0.35714285714285715</v>
      </c>
      <c r="AA151" s="8">
        <f>COUNTIFS(CSV!$A:$A,$A151,CSV!$E:$E,"&gt;1.5")/$B151</f>
        <v>0.42857142857142855</v>
      </c>
      <c r="AB151" s="8">
        <f>COUNTIFS(CSV!$B:$B,$A151,CSV!$D:$D,"&gt;1.5")/$C151</f>
        <v>0.2857142857142857</v>
      </c>
      <c r="AC151" s="11">
        <f>(COUNTIFS(CSV!$A:A,$A151,CSV!$G:$G,"y") + COUNTIFS(CSV!$B:B,$A151,CSV!$G:$G,"y"))/$D151</f>
        <v>0.42857142857142855</v>
      </c>
      <c r="AD151" s="8">
        <f>COUNTIFS(CSV!$A:A,$A151,CSV!$G:$G,"y")/$B151</f>
        <v>0.2857142857142857</v>
      </c>
      <c r="AE151" s="16">
        <f>COUNTIFS(CSV!$B:B,$A151,CSV!$G:$G,"y")/$C151</f>
        <v>0.5714285714285714</v>
      </c>
    </row>
    <row r="152" spans="1:31" x14ac:dyDescent="0.3">
      <c r="A152" s="62" t="s">
        <v>270</v>
      </c>
      <c r="B152" s="9">
        <f>COUNTIF(CSV!A:A,A152)</f>
        <v>7</v>
      </c>
      <c r="C152" s="4">
        <f>COUNTIF(CSV!B:B,A152)</f>
        <v>10</v>
      </c>
      <c r="D152" s="4">
        <f t="shared" si="5"/>
        <v>17</v>
      </c>
      <c r="E152" s="11">
        <f>(COUNTIFS(CSV!$A:$A,$A152,CSV!$F:$F,"&gt;0.5") + COUNTIFS(CSV!$B:$B,$A152,CSV!$F:$F,"&gt;0.5"))/$D152</f>
        <v>1</v>
      </c>
      <c r="F152" s="8">
        <f>COUNTIFS(CSV!$A:$A,$A152,CSV!$F:$F,"&gt;0.5")/$B152</f>
        <v>1</v>
      </c>
      <c r="G152" s="8">
        <f>COUNTIFS(CSV!$B:$B,$A152,CSV!$F:$F,"&gt;0.5")/$C152</f>
        <v>1</v>
      </c>
      <c r="H152" s="11">
        <f>(COUNTIFS(CSV!$A:$A,$A152,CSV!$F:$F,"&gt;1.5") + COUNTIFS(CSV!$B:$B,$A152,CSV!$F:$F,"&gt;1.5"))/$D152</f>
        <v>0.82352941176470584</v>
      </c>
      <c r="I152" s="8">
        <f>COUNTIFS(CSV!$A:$A,$A152,CSV!$F:$F,"&gt;1.5")/$B152</f>
        <v>1</v>
      </c>
      <c r="J152" s="8">
        <f>COUNTIFS(CSV!$B:$B,$A152,CSV!$F:$F,"&gt;1.5")/$C152</f>
        <v>0.7</v>
      </c>
      <c r="K152" s="11">
        <f>(COUNTIFS(CSV!$A:$A,$A152,CSV!$F:$F,"&gt;2.5") + COUNTIFS(CSV!$B:$B,$A152,CSV!$F:$F,"&gt;2.5"))/$D152</f>
        <v>0.47058823529411764</v>
      </c>
      <c r="L152" s="8">
        <f>COUNTIFS(CSV!$A:$A,$A152,CSV!$F:$F,"&gt;2.5")/$B152</f>
        <v>0.7142857142857143</v>
      </c>
      <c r="M152" s="8">
        <f>COUNTIFS(CSV!$B:$B,$A152,CSV!$F:$F,"&gt;2.5")/$C152</f>
        <v>0.3</v>
      </c>
      <c r="N152" s="11">
        <f>(COUNTIFS(CSV!$A:$A,$A152,CSV!$F:$F,"&gt;3.5") + COUNTIFS(CSV!$B:$B,$A152,CSV!$F:$F,"&gt;3.5"))/$D152</f>
        <v>0.47058823529411764</v>
      </c>
      <c r="O152" s="8">
        <f>COUNTIFS(CSV!$A:$A,$A152,CSV!$F:$F,"&gt;3.5")/$B152</f>
        <v>0.7142857142857143</v>
      </c>
      <c r="P152" s="8">
        <f>COUNTIFS(CSV!$B:$B,$A152,CSV!$F:$F,"&gt;3.5")/$C152</f>
        <v>0.3</v>
      </c>
      <c r="Q152" s="11">
        <f>(COUNTIFS(CSV!$A:$A,$A152,CSV!$D:$D,"&gt;0.5")  + COUNTIFS(CSV!$B:$B,$A152,CSV!$E:$E,"&gt;0.5"))/$D152</f>
        <v>0.88235294117647056</v>
      </c>
      <c r="R152" s="8">
        <f>COUNTIFS(CSV!$A:$A,$A152,CSV!$D:$D,"&gt;0.5")/$B152</f>
        <v>1</v>
      </c>
      <c r="S152" s="8">
        <f>COUNTIFS(CSV!$B:$B,$A152,CSV!$E:$E,"&gt;0.5")/$C152</f>
        <v>0.8</v>
      </c>
      <c r="T152" s="11">
        <f>(COUNTIFS(CSV!$A:$A,$A152,CSV!$D:$D,"&gt;1.5")  + COUNTIFS(CSV!$B:$B,$A152,CSV!$E:$E,"&gt;1.5"))/$D152</f>
        <v>0.58823529411764708</v>
      </c>
      <c r="U152" s="8">
        <f>COUNTIFS(CSV!$A:$A,$A152,CSV!$D:$D,"&gt;1.5")/$B152</f>
        <v>0.7142857142857143</v>
      </c>
      <c r="V152" s="8">
        <f>COUNTIFS(CSV!$B:$B,$A152,CSV!$E:$E,"&gt;1.5")/$C152</f>
        <v>0.5</v>
      </c>
      <c r="W152" s="11">
        <f>(COUNTIFS(CSV!$A:$A,$A152,CSV!$E:E,"&gt;0.5") +COUNTIFS(CSV!$B:$B,$A152,CSV!$D:$D,"&gt;0.5"))/$D152</f>
        <v>0.52941176470588236</v>
      </c>
      <c r="X152" s="8">
        <f>COUNTIFS(CSV!$A:$A,$A152,CSV!$E:$E,"&gt;0.5")/$B152</f>
        <v>0.7142857142857143</v>
      </c>
      <c r="Y152" s="8">
        <f>COUNTIFS(CSV!$B:$B,$A152,CSV!$D:$D,"&gt;0.5")/$C152</f>
        <v>0.4</v>
      </c>
      <c r="Z152" s="11">
        <f>(COUNTIFS(CSV!$A:$A,$A152,CSV!$E:$E,"&gt;1.5")  + COUNTIFS(CSV!$B:$B,$A152,CSV!$D:$D,"&gt;1.5"))/$D152</f>
        <v>0.41176470588235292</v>
      </c>
      <c r="AA152" s="8">
        <f>COUNTIFS(CSV!$A:$A,$A152,CSV!$E:$E,"&gt;1.5")/$B152</f>
        <v>0.5714285714285714</v>
      </c>
      <c r="AB152" s="8">
        <f>COUNTIFS(CSV!$B:$B,$A152,CSV!$D:$D,"&gt;1.5")/$C152</f>
        <v>0.3</v>
      </c>
      <c r="AC152" s="11">
        <f>(COUNTIFS(CSV!$A:A,$A152,CSV!$G:$G,"y") + COUNTIFS(CSV!$B:B,$A152,CSV!$G:$G,"y"))/$D152</f>
        <v>0.41176470588235292</v>
      </c>
      <c r="AD152" s="8">
        <f>COUNTIFS(CSV!$A:A,$A152,CSV!$G:$G,"y")/$B152</f>
        <v>0.7142857142857143</v>
      </c>
      <c r="AE152" s="16">
        <f>COUNTIFS(CSV!$B:B,$A152,CSV!$G:$G,"y")/$C152</f>
        <v>0.2</v>
      </c>
    </row>
    <row r="153" spans="1:31" x14ac:dyDescent="0.3">
      <c r="A153" s="62" t="s">
        <v>265</v>
      </c>
      <c r="B153" s="9">
        <f>COUNTIF(CSV!A:A,A153)</f>
        <v>6</v>
      </c>
      <c r="C153" s="4">
        <f>COUNTIF(CSV!B:B,A153)</f>
        <v>9</v>
      </c>
      <c r="D153" s="4">
        <f t="shared" si="5"/>
        <v>15</v>
      </c>
      <c r="E153" s="11">
        <f>(COUNTIFS(CSV!$A:$A,$A153,CSV!$F:$F,"&gt;0.5") + COUNTIFS(CSV!$B:$B,$A153,CSV!$F:$F,"&gt;0.5"))/$D153</f>
        <v>0.8</v>
      </c>
      <c r="F153" s="8">
        <f>COUNTIFS(CSV!$A:$A,$A153,CSV!$F:$F,"&gt;0.5")/$B153</f>
        <v>0.83333333333333337</v>
      </c>
      <c r="G153" s="8">
        <f>COUNTIFS(CSV!$B:$B,$A153,CSV!$F:$F,"&gt;0.5")/$C153</f>
        <v>0.77777777777777779</v>
      </c>
      <c r="H153" s="11">
        <f>(COUNTIFS(CSV!$A:$A,$A153,CSV!$F:$F,"&gt;1.5") + COUNTIFS(CSV!$B:$B,$A153,CSV!$F:$F,"&gt;1.5"))/$D153</f>
        <v>0.6</v>
      </c>
      <c r="I153" s="8">
        <f>COUNTIFS(CSV!$A:$A,$A153,CSV!$F:$F,"&gt;1.5")/$B153</f>
        <v>0.5</v>
      </c>
      <c r="J153" s="8">
        <f>COUNTIFS(CSV!$B:$B,$A153,CSV!$F:$F,"&gt;1.5")/$C153</f>
        <v>0.66666666666666663</v>
      </c>
      <c r="K153" s="11">
        <f>(COUNTIFS(CSV!$A:$A,$A153,CSV!$F:$F,"&gt;2.5") + COUNTIFS(CSV!$B:$B,$A153,CSV!$F:$F,"&gt;2.5"))/$D153</f>
        <v>0.33333333333333331</v>
      </c>
      <c r="L153" s="8">
        <f>COUNTIFS(CSV!$A:$A,$A153,CSV!$F:$F,"&gt;2.5")/$B153</f>
        <v>0.16666666666666666</v>
      </c>
      <c r="M153" s="8">
        <f>COUNTIFS(CSV!$B:$B,$A153,CSV!$F:$F,"&gt;2.5")/$C153</f>
        <v>0.44444444444444442</v>
      </c>
      <c r="N153" s="11">
        <f>(COUNTIFS(CSV!$A:$A,$A153,CSV!$F:$F,"&gt;3.5") + COUNTIFS(CSV!$B:$B,$A153,CSV!$F:$F,"&gt;3.5"))/$D153</f>
        <v>6.6666666666666666E-2</v>
      </c>
      <c r="O153" s="8">
        <f>COUNTIFS(CSV!$A:$A,$A153,CSV!$F:$F,"&gt;3.5")/$B153</f>
        <v>0</v>
      </c>
      <c r="P153" s="8">
        <f>COUNTIFS(CSV!$B:$B,$A153,CSV!$F:$F,"&gt;3.5")/$C153</f>
        <v>0.1111111111111111</v>
      </c>
      <c r="Q153" s="11">
        <f>(COUNTIFS(CSV!$A:$A,$A153,CSV!$D:$D,"&gt;0.5")  + COUNTIFS(CSV!$B:$B,$A153,CSV!$E:$E,"&gt;0.5"))/$D153</f>
        <v>0.53333333333333333</v>
      </c>
      <c r="R153" s="8">
        <f>COUNTIFS(CSV!$A:$A,$A153,CSV!$D:$D,"&gt;0.5")/$B153</f>
        <v>0.5</v>
      </c>
      <c r="S153" s="8">
        <f>COUNTIFS(CSV!$B:$B,$A153,CSV!$E:$E,"&gt;0.5")/$C153</f>
        <v>0.55555555555555558</v>
      </c>
      <c r="T153" s="11">
        <f>(COUNTIFS(CSV!$A:$A,$A153,CSV!$D:$D,"&gt;1.5")  + COUNTIFS(CSV!$B:$B,$A153,CSV!$E:$E,"&gt;1.5"))/$D153</f>
        <v>0.2</v>
      </c>
      <c r="U153" s="8">
        <f>COUNTIFS(CSV!$A:$A,$A153,CSV!$D:$D,"&gt;1.5")/$B153</f>
        <v>0.16666666666666666</v>
      </c>
      <c r="V153" s="8">
        <f>COUNTIFS(CSV!$B:$B,$A153,CSV!$E:$E,"&gt;1.5")/$C153</f>
        <v>0.22222222222222221</v>
      </c>
      <c r="W153" s="11">
        <f>(COUNTIFS(CSV!$A:$A,$A153,CSV!$E:E,"&gt;0.5") +COUNTIFS(CSV!$B:$B,$A153,CSV!$D:$D,"&gt;0.5"))/$D153</f>
        <v>0.6</v>
      </c>
      <c r="X153" s="8">
        <f>COUNTIFS(CSV!$A:$A,$A153,CSV!$E:$E,"&gt;0.5")/$B153</f>
        <v>0.5</v>
      </c>
      <c r="Y153" s="8">
        <f>COUNTIFS(CSV!$B:$B,$A153,CSV!$D:$D,"&gt;0.5")/$C153</f>
        <v>0.66666666666666663</v>
      </c>
      <c r="Z153" s="11">
        <f>(COUNTIFS(CSV!$A:$A,$A153,CSV!$E:$E,"&gt;1.5")  + COUNTIFS(CSV!$B:$B,$A153,CSV!$D:$D,"&gt;1.5"))/$D153</f>
        <v>0.4</v>
      </c>
      <c r="AA153" s="8">
        <f>COUNTIFS(CSV!$A:$A,$A153,CSV!$E:$E,"&gt;1.5")/$B153</f>
        <v>0.33333333333333331</v>
      </c>
      <c r="AB153" s="8">
        <f>COUNTIFS(CSV!$B:$B,$A153,CSV!$D:$D,"&gt;1.5")/$C153</f>
        <v>0.44444444444444442</v>
      </c>
      <c r="AC153" s="11">
        <f>(COUNTIFS(CSV!$A:A,$A153,CSV!$G:$G,"y") + COUNTIFS(CSV!$B:B,$A153,CSV!$G:$G,"y"))/$D153</f>
        <v>0.33333333333333331</v>
      </c>
      <c r="AD153" s="8">
        <f>COUNTIFS(CSV!$A:A,$A153,CSV!$G:$G,"y")/$B153</f>
        <v>0.16666666666666666</v>
      </c>
      <c r="AE153" s="16">
        <f>COUNTIFS(CSV!$B:B,$A153,CSV!$G:$G,"y")/$C153</f>
        <v>0.44444444444444442</v>
      </c>
    </row>
    <row r="154" spans="1:31" x14ac:dyDescent="0.3">
      <c r="A154" s="62" t="s">
        <v>273</v>
      </c>
      <c r="B154" s="9">
        <f>COUNTIF(CSV!A:A,A154)</f>
        <v>7</v>
      </c>
      <c r="C154" s="4">
        <f>COUNTIF(CSV!B:B,A154)</f>
        <v>8</v>
      </c>
      <c r="D154" s="4">
        <f t="shared" si="5"/>
        <v>15</v>
      </c>
      <c r="E154" s="11">
        <f>(COUNTIFS(CSV!$A:$A,$A154,CSV!$F:$F,"&gt;0.5") + COUNTIFS(CSV!$B:$B,$A154,CSV!$F:$F,"&gt;0.5"))/$D154</f>
        <v>0.8666666666666667</v>
      </c>
      <c r="F154" s="8">
        <f>COUNTIFS(CSV!$A:$A,$A154,CSV!$F:$F,"&gt;0.5")/$B154</f>
        <v>0.8571428571428571</v>
      </c>
      <c r="G154" s="8">
        <f>COUNTIFS(CSV!$B:$B,$A154,CSV!$F:$F,"&gt;0.5")/$C154</f>
        <v>0.875</v>
      </c>
      <c r="H154" s="11">
        <f>(COUNTIFS(CSV!$A:$A,$A154,CSV!$F:$F,"&gt;1.5") + COUNTIFS(CSV!$B:$B,$A154,CSV!$F:$F,"&gt;1.5"))/$D154</f>
        <v>0.6</v>
      </c>
      <c r="I154" s="8">
        <f>COUNTIFS(CSV!$A:$A,$A154,CSV!$F:$F,"&gt;1.5")/$B154</f>
        <v>0.5714285714285714</v>
      </c>
      <c r="J154" s="8">
        <f>COUNTIFS(CSV!$B:$B,$A154,CSV!$F:$F,"&gt;1.5")/$C154</f>
        <v>0.625</v>
      </c>
      <c r="K154" s="11">
        <f>(COUNTIFS(CSV!$A:$A,$A154,CSV!$F:$F,"&gt;2.5") + COUNTIFS(CSV!$B:$B,$A154,CSV!$F:$F,"&gt;2.5"))/$D154</f>
        <v>0.46666666666666667</v>
      </c>
      <c r="L154" s="8">
        <f>COUNTIFS(CSV!$A:$A,$A154,CSV!$F:$F,"&gt;2.5")/$B154</f>
        <v>0.42857142857142855</v>
      </c>
      <c r="M154" s="8">
        <f>COUNTIFS(CSV!$B:$B,$A154,CSV!$F:$F,"&gt;2.5")/$C154</f>
        <v>0.5</v>
      </c>
      <c r="N154" s="11">
        <f>(COUNTIFS(CSV!$A:$A,$A154,CSV!$F:$F,"&gt;3.5") + COUNTIFS(CSV!$B:$B,$A154,CSV!$F:$F,"&gt;3.5"))/$D154</f>
        <v>0.13333333333333333</v>
      </c>
      <c r="O154" s="8">
        <f>COUNTIFS(CSV!$A:$A,$A154,CSV!$F:$F,"&gt;3.5")/$B154</f>
        <v>0.14285714285714285</v>
      </c>
      <c r="P154" s="8">
        <f>COUNTIFS(CSV!$B:$B,$A154,CSV!$F:$F,"&gt;3.5")/$C154</f>
        <v>0.125</v>
      </c>
      <c r="Q154" s="11">
        <f>(COUNTIFS(CSV!$A:$A,$A154,CSV!$D:$D,"&gt;0.5")  + COUNTIFS(CSV!$B:$B,$A154,CSV!$E:$E,"&gt;0.5"))/$D154</f>
        <v>0.46666666666666667</v>
      </c>
      <c r="R154" s="8">
        <f>COUNTIFS(CSV!$A:$A,$A154,CSV!$D:$D,"&gt;0.5")/$B154</f>
        <v>0.5714285714285714</v>
      </c>
      <c r="S154" s="8">
        <f>COUNTIFS(CSV!$B:$B,$A154,CSV!$E:$E,"&gt;0.5")/$C154</f>
        <v>0.375</v>
      </c>
      <c r="T154" s="11">
        <f>(COUNTIFS(CSV!$A:$A,$A154,CSV!$D:$D,"&gt;1.5")  + COUNTIFS(CSV!$B:$B,$A154,CSV!$E:$E,"&gt;1.5"))/$D154</f>
        <v>0.2</v>
      </c>
      <c r="U154" s="8">
        <f>COUNTIFS(CSV!$A:$A,$A154,CSV!$D:$D,"&gt;1.5")/$B154</f>
        <v>0.2857142857142857</v>
      </c>
      <c r="V154" s="8">
        <f>COUNTIFS(CSV!$B:$B,$A154,CSV!$E:$E,"&gt;1.5")/$C154</f>
        <v>0.125</v>
      </c>
      <c r="W154" s="11">
        <f>(COUNTIFS(CSV!$A:$A,$A154,CSV!$E:E,"&gt;0.5") +COUNTIFS(CSV!$B:$B,$A154,CSV!$D:$D,"&gt;0.5"))/$D154</f>
        <v>0.8</v>
      </c>
      <c r="X154" s="8">
        <f>COUNTIFS(CSV!$A:$A,$A154,CSV!$E:$E,"&gt;0.5")/$B154</f>
        <v>0.7142857142857143</v>
      </c>
      <c r="Y154" s="8">
        <f>COUNTIFS(CSV!$B:$B,$A154,CSV!$D:$D,"&gt;0.5")/$C154</f>
        <v>0.875</v>
      </c>
      <c r="Z154" s="11">
        <f>(COUNTIFS(CSV!$A:$A,$A154,CSV!$E:$E,"&gt;1.5")  + COUNTIFS(CSV!$B:$B,$A154,CSV!$D:$D,"&gt;1.5"))/$D154</f>
        <v>0.46666666666666667</v>
      </c>
      <c r="AA154" s="8">
        <f>COUNTIFS(CSV!$A:$A,$A154,CSV!$E:$E,"&gt;1.5")/$B154</f>
        <v>0.42857142857142855</v>
      </c>
      <c r="AB154" s="8">
        <f>COUNTIFS(CSV!$B:$B,$A154,CSV!$D:$D,"&gt;1.5")/$C154</f>
        <v>0.5</v>
      </c>
      <c r="AC154" s="11">
        <f>(COUNTIFS(CSV!$A:A,$A154,CSV!$G:$G,"y") + COUNTIFS(CSV!$B:B,$A154,CSV!$G:$G,"y"))/$D154</f>
        <v>0.4</v>
      </c>
      <c r="AD154" s="8">
        <f>COUNTIFS(CSV!$A:A,$A154,CSV!$G:$G,"y")/$B154</f>
        <v>0.42857142857142855</v>
      </c>
      <c r="AE154" s="16">
        <f>COUNTIFS(CSV!$B:B,$A154,CSV!$G:$G,"y")/$C154</f>
        <v>0.375</v>
      </c>
    </row>
    <row r="155" spans="1:31" x14ac:dyDescent="0.3">
      <c r="A155" s="62" t="s">
        <v>276</v>
      </c>
      <c r="B155" s="9">
        <f>COUNTIF(CSV!A:A,A155)</f>
        <v>8</v>
      </c>
      <c r="C155" s="4">
        <f>COUNTIF(CSV!B:B,A155)</f>
        <v>6</v>
      </c>
      <c r="D155" s="4">
        <f t="shared" si="5"/>
        <v>14</v>
      </c>
      <c r="E155" s="11">
        <f>(COUNTIFS(CSV!$A:$A,$A155,CSV!$F:$F,"&gt;0.5") + COUNTIFS(CSV!$B:$B,$A155,CSV!$F:$F,"&gt;0.5"))/$D155</f>
        <v>1</v>
      </c>
      <c r="F155" s="8">
        <f>COUNTIFS(CSV!$A:$A,$A155,CSV!$F:$F,"&gt;0.5")/$B155</f>
        <v>1</v>
      </c>
      <c r="G155" s="8">
        <f>COUNTIFS(CSV!$B:$B,$A155,CSV!$F:$F,"&gt;0.5")/$C155</f>
        <v>1</v>
      </c>
      <c r="H155" s="11">
        <f>(COUNTIFS(CSV!$A:$A,$A155,CSV!$F:$F,"&gt;1.5") + COUNTIFS(CSV!$B:$B,$A155,CSV!$F:$F,"&gt;1.5"))/$D155</f>
        <v>0.7857142857142857</v>
      </c>
      <c r="I155" s="8">
        <f>COUNTIFS(CSV!$A:$A,$A155,CSV!$F:$F,"&gt;1.5")/$B155</f>
        <v>0.75</v>
      </c>
      <c r="J155" s="8">
        <f>COUNTIFS(CSV!$B:$B,$A155,CSV!$F:$F,"&gt;1.5")/$C155</f>
        <v>0.83333333333333337</v>
      </c>
      <c r="K155" s="11">
        <f>(COUNTIFS(CSV!$A:$A,$A155,CSV!$F:$F,"&gt;2.5") + COUNTIFS(CSV!$B:$B,$A155,CSV!$F:$F,"&gt;2.5"))/$D155</f>
        <v>0.5714285714285714</v>
      </c>
      <c r="L155" s="8">
        <f>COUNTIFS(CSV!$A:$A,$A155,CSV!$F:$F,"&gt;2.5")/$B155</f>
        <v>0.625</v>
      </c>
      <c r="M155" s="8">
        <f>COUNTIFS(CSV!$B:$B,$A155,CSV!$F:$F,"&gt;2.5")/$C155</f>
        <v>0.5</v>
      </c>
      <c r="N155" s="11">
        <f>(COUNTIFS(CSV!$A:$A,$A155,CSV!$F:$F,"&gt;3.5") + COUNTIFS(CSV!$B:$B,$A155,CSV!$F:$F,"&gt;3.5"))/$D155</f>
        <v>0.2857142857142857</v>
      </c>
      <c r="O155" s="8">
        <f>COUNTIFS(CSV!$A:$A,$A155,CSV!$F:$F,"&gt;3.5")/$B155</f>
        <v>0.25</v>
      </c>
      <c r="P155" s="8">
        <f>COUNTIFS(CSV!$B:$B,$A155,CSV!$F:$F,"&gt;3.5")/$C155</f>
        <v>0.33333333333333331</v>
      </c>
      <c r="Q155" s="11">
        <f>(COUNTIFS(CSV!$A:$A,$A155,CSV!$D:$D,"&gt;0.5")  + COUNTIFS(CSV!$B:$B,$A155,CSV!$E:$E,"&gt;0.5"))/$D155</f>
        <v>0.6428571428571429</v>
      </c>
      <c r="R155" s="8">
        <f>COUNTIFS(CSV!$A:$A,$A155,CSV!$D:$D,"&gt;0.5")/$B155</f>
        <v>0.75</v>
      </c>
      <c r="S155" s="8">
        <f>COUNTIFS(CSV!$B:$B,$A155,CSV!$E:$E,"&gt;0.5")/$C155</f>
        <v>0.5</v>
      </c>
      <c r="T155" s="11">
        <f>(COUNTIFS(CSV!$A:$A,$A155,CSV!$D:$D,"&gt;1.5")  + COUNTIFS(CSV!$B:$B,$A155,CSV!$E:$E,"&gt;1.5"))/$D155</f>
        <v>0.42857142857142855</v>
      </c>
      <c r="U155" s="8">
        <f>COUNTIFS(CSV!$A:$A,$A155,CSV!$D:$D,"&gt;1.5")/$B155</f>
        <v>0.5</v>
      </c>
      <c r="V155" s="8">
        <f>COUNTIFS(CSV!$B:$B,$A155,CSV!$E:$E,"&gt;1.5")/$C155</f>
        <v>0.33333333333333331</v>
      </c>
      <c r="W155" s="11">
        <f>(COUNTIFS(CSV!$A:$A,$A155,CSV!$E:E,"&gt;0.5") +COUNTIFS(CSV!$B:$B,$A155,CSV!$D:$D,"&gt;0.5"))/$D155</f>
        <v>0.9285714285714286</v>
      </c>
      <c r="X155" s="8">
        <f>COUNTIFS(CSV!$A:$A,$A155,CSV!$E:$E,"&gt;0.5")/$B155</f>
        <v>0.875</v>
      </c>
      <c r="Y155" s="8">
        <f>COUNTIFS(CSV!$B:$B,$A155,CSV!$D:$D,"&gt;0.5")/$C155</f>
        <v>1</v>
      </c>
      <c r="Z155" s="11">
        <f>(COUNTIFS(CSV!$A:$A,$A155,CSV!$E:$E,"&gt;1.5")  + COUNTIFS(CSV!$B:$B,$A155,CSV!$D:$D,"&gt;1.5"))/$D155</f>
        <v>0.5</v>
      </c>
      <c r="AA155" s="8">
        <f>COUNTIFS(CSV!$A:$A,$A155,CSV!$E:$E,"&gt;1.5")/$B155</f>
        <v>0.375</v>
      </c>
      <c r="AB155" s="8">
        <f>COUNTIFS(CSV!$B:$B,$A155,CSV!$D:$D,"&gt;1.5")/$C155</f>
        <v>0.66666666666666663</v>
      </c>
      <c r="AC155" s="11">
        <f>(COUNTIFS(CSV!$A:A,$A155,CSV!$G:$G,"y") + COUNTIFS(CSV!$B:B,$A155,CSV!$G:$G,"y"))/$D155</f>
        <v>0.5714285714285714</v>
      </c>
      <c r="AD155" s="8">
        <f>COUNTIFS(CSV!$A:A,$A155,CSV!$G:$G,"y")/$B155</f>
        <v>0.625</v>
      </c>
      <c r="AE155" s="16">
        <f>COUNTIFS(CSV!$B:B,$A155,CSV!$G:$G,"y")/$C155</f>
        <v>0.5</v>
      </c>
    </row>
    <row r="156" spans="1:31" x14ac:dyDescent="0.3">
      <c r="A156" s="62" t="s">
        <v>274</v>
      </c>
      <c r="B156" s="9">
        <f>COUNTIF(CSV!A:A,A156)</f>
        <v>6</v>
      </c>
      <c r="C156" s="4">
        <f>COUNTIF(CSV!B:B,A156)</f>
        <v>8</v>
      </c>
      <c r="D156" s="4">
        <f t="shared" si="5"/>
        <v>14</v>
      </c>
      <c r="E156" s="11">
        <f>(COUNTIFS(CSV!$A:$A,$A156,CSV!$F:$F,"&gt;0.5") + COUNTIFS(CSV!$B:$B,$A156,CSV!$F:$F,"&gt;0.5"))/$D156</f>
        <v>0.8571428571428571</v>
      </c>
      <c r="F156" s="8">
        <f>COUNTIFS(CSV!$A:$A,$A156,CSV!$F:$F,"&gt;0.5")/$B156</f>
        <v>0.83333333333333337</v>
      </c>
      <c r="G156" s="8">
        <f>COUNTIFS(CSV!$B:$B,$A156,CSV!$F:$F,"&gt;0.5")/$C156</f>
        <v>0.875</v>
      </c>
      <c r="H156" s="11">
        <f>(COUNTIFS(CSV!$A:$A,$A156,CSV!$F:$F,"&gt;1.5") + COUNTIFS(CSV!$B:$B,$A156,CSV!$F:$F,"&gt;1.5"))/$D156</f>
        <v>0.5714285714285714</v>
      </c>
      <c r="I156" s="8">
        <f>COUNTIFS(CSV!$A:$A,$A156,CSV!$F:$F,"&gt;1.5")/$B156</f>
        <v>0.66666666666666663</v>
      </c>
      <c r="J156" s="8">
        <f>COUNTIFS(CSV!$B:$B,$A156,CSV!$F:$F,"&gt;1.5")/$C156</f>
        <v>0.5</v>
      </c>
      <c r="K156" s="11">
        <f>(COUNTIFS(CSV!$A:$A,$A156,CSV!$F:$F,"&gt;2.5") + COUNTIFS(CSV!$B:$B,$A156,CSV!$F:$F,"&gt;2.5"))/$D156</f>
        <v>0.35714285714285715</v>
      </c>
      <c r="L156" s="8">
        <f>COUNTIFS(CSV!$A:$A,$A156,CSV!$F:$F,"&gt;2.5")/$B156</f>
        <v>0.33333333333333331</v>
      </c>
      <c r="M156" s="8">
        <f>COUNTIFS(CSV!$B:$B,$A156,CSV!$F:$F,"&gt;2.5")/$C156</f>
        <v>0.375</v>
      </c>
      <c r="N156" s="11">
        <f>(COUNTIFS(CSV!$A:$A,$A156,CSV!$F:$F,"&gt;3.5") + COUNTIFS(CSV!$B:$B,$A156,CSV!$F:$F,"&gt;3.5"))/$D156</f>
        <v>0.2857142857142857</v>
      </c>
      <c r="O156" s="8">
        <f>COUNTIFS(CSV!$A:$A,$A156,CSV!$F:$F,"&gt;3.5")/$B156</f>
        <v>0.33333333333333331</v>
      </c>
      <c r="P156" s="8">
        <f>COUNTIFS(CSV!$B:$B,$A156,CSV!$F:$F,"&gt;3.5")/$C156</f>
        <v>0.25</v>
      </c>
      <c r="Q156" s="11">
        <f>(COUNTIFS(CSV!$A:$A,$A156,CSV!$D:$D,"&gt;0.5")  + COUNTIFS(CSV!$B:$B,$A156,CSV!$E:$E,"&gt;0.5"))/$D156</f>
        <v>0.42857142857142855</v>
      </c>
      <c r="R156" s="8">
        <f>COUNTIFS(CSV!$A:$A,$A156,CSV!$D:$D,"&gt;0.5")/$B156</f>
        <v>0.66666666666666663</v>
      </c>
      <c r="S156" s="8">
        <f>COUNTIFS(CSV!$B:$B,$A156,CSV!$E:$E,"&gt;0.5")/$C156</f>
        <v>0.25</v>
      </c>
      <c r="T156" s="11">
        <f>(COUNTIFS(CSV!$A:$A,$A156,CSV!$D:$D,"&gt;1.5")  + COUNTIFS(CSV!$B:$B,$A156,CSV!$E:$E,"&gt;1.5"))/$D156</f>
        <v>0.21428571428571427</v>
      </c>
      <c r="U156" s="8">
        <f>COUNTIFS(CSV!$A:$A,$A156,CSV!$D:$D,"&gt;1.5")/$B156</f>
        <v>0.5</v>
      </c>
      <c r="V156" s="8">
        <f>COUNTIFS(CSV!$B:$B,$A156,CSV!$E:$E,"&gt;1.5")/$C156</f>
        <v>0</v>
      </c>
      <c r="W156" s="11">
        <f>(COUNTIFS(CSV!$A:$A,$A156,CSV!$E:E,"&gt;0.5") +COUNTIFS(CSV!$B:$B,$A156,CSV!$D:$D,"&gt;0.5"))/$D156</f>
        <v>0.7142857142857143</v>
      </c>
      <c r="X156" s="8">
        <f>COUNTIFS(CSV!$A:$A,$A156,CSV!$E:$E,"&gt;0.5")/$B156</f>
        <v>0.66666666666666663</v>
      </c>
      <c r="Y156" s="8">
        <f>COUNTIFS(CSV!$B:$B,$A156,CSV!$D:$D,"&gt;0.5")/$C156</f>
        <v>0.75</v>
      </c>
      <c r="Z156" s="11">
        <f>(COUNTIFS(CSV!$A:$A,$A156,CSV!$E:$E,"&gt;1.5")  + COUNTIFS(CSV!$B:$B,$A156,CSV!$D:$D,"&gt;1.5"))/$D156</f>
        <v>0.42857142857142855</v>
      </c>
      <c r="AA156" s="8">
        <f>COUNTIFS(CSV!$A:$A,$A156,CSV!$E:$E,"&gt;1.5")/$B156</f>
        <v>0.33333333333333331</v>
      </c>
      <c r="AB156" s="8">
        <f>COUNTIFS(CSV!$B:$B,$A156,CSV!$D:$D,"&gt;1.5")/$C156</f>
        <v>0.5</v>
      </c>
      <c r="AC156" s="11">
        <f>(COUNTIFS(CSV!$A:A,$A156,CSV!$G:$G,"y") + COUNTIFS(CSV!$B:B,$A156,CSV!$G:$G,"y"))/$D156</f>
        <v>0.2857142857142857</v>
      </c>
      <c r="AD156" s="8">
        <f>COUNTIFS(CSV!$A:A,$A156,CSV!$G:$G,"y")/$B156</f>
        <v>0.5</v>
      </c>
      <c r="AE156" s="16">
        <f>COUNTIFS(CSV!$B:B,$A156,CSV!$G:$G,"y")/$C156</f>
        <v>0.125</v>
      </c>
    </row>
    <row r="157" spans="1:31" x14ac:dyDescent="0.3">
      <c r="A157" s="62" t="s">
        <v>268</v>
      </c>
      <c r="B157" s="9">
        <f>COUNTIF(CSV!A:A,A157)</f>
        <v>8</v>
      </c>
      <c r="C157" s="4">
        <f>COUNTIF(CSV!B:B,A157)</f>
        <v>7</v>
      </c>
      <c r="D157" s="4">
        <f t="shared" si="5"/>
        <v>15</v>
      </c>
      <c r="E157" s="11">
        <f>(COUNTIFS(CSV!$A:$A,$A157,CSV!$F:$F,"&gt;0.5") + COUNTIFS(CSV!$B:$B,$A157,CSV!$F:$F,"&gt;0.5"))/$D157</f>
        <v>0.93333333333333335</v>
      </c>
      <c r="F157" s="8">
        <f>COUNTIFS(CSV!$A:$A,$A157,CSV!$F:$F,"&gt;0.5")/$B157</f>
        <v>0.875</v>
      </c>
      <c r="G157" s="8">
        <f>COUNTIFS(CSV!$B:$B,$A157,CSV!$F:$F,"&gt;0.5")/$C157</f>
        <v>1</v>
      </c>
      <c r="H157" s="11">
        <f>(COUNTIFS(CSV!$A:$A,$A157,CSV!$F:$F,"&gt;1.5") + COUNTIFS(CSV!$B:$B,$A157,CSV!$F:$F,"&gt;1.5"))/$D157</f>
        <v>0.53333333333333333</v>
      </c>
      <c r="I157" s="8">
        <f>COUNTIFS(CSV!$A:$A,$A157,CSV!$F:$F,"&gt;1.5")/$B157</f>
        <v>0.5</v>
      </c>
      <c r="J157" s="8">
        <f>COUNTIFS(CSV!$B:$B,$A157,CSV!$F:$F,"&gt;1.5")/$C157</f>
        <v>0.5714285714285714</v>
      </c>
      <c r="K157" s="11">
        <f>(COUNTIFS(CSV!$A:$A,$A157,CSV!$F:$F,"&gt;2.5") + COUNTIFS(CSV!$B:$B,$A157,CSV!$F:$F,"&gt;2.5"))/$D157</f>
        <v>0.33333333333333331</v>
      </c>
      <c r="L157" s="8">
        <f>COUNTIFS(CSV!$A:$A,$A157,CSV!$F:$F,"&gt;2.5")/$B157</f>
        <v>0.375</v>
      </c>
      <c r="M157" s="8">
        <f>COUNTIFS(CSV!$B:$B,$A157,CSV!$F:$F,"&gt;2.5")/$C157</f>
        <v>0.2857142857142857</v>
      </c>
      <c r="N157" s="11">
        <f>(COUNTIFS(CSV!$A:$A,$A157,CSV!$F:$F,"&gt;3.5") + COUNTIFS(CSV!$B:$B,$A157,CSV!$F:$F,"&gt;3.5"))/$D157</f>
        <v>0.13333333333333333</v>
      </c>
      <c r="O157" s="8">
        <f>COUNTIFS(CSV!$A:$A,$A157,CSV!$F:$F,"&gt;3.5")/$B157</f>
        <v>0.125</v>
      </c>
      <c r="P157" s="8">
        <f>COUNTIFS(CSV!$B:$B,$A157,CSV!$F:$F,"&gt;3.5")/$C157</f>
        <v>0.14285714285714285</v>
      </c>
      <c r="Q157" s="11">
        <f>(COUNTIFS(CSV!$A:$A,$A157,CSV!$D:$D,"&gt;0.5")  + COUNTIFS(CSV!$B:$B,$A157,CSV!$E:$E,"&gt;0.5"))/$D157</f>
        <v>0.46666666666666667</v>
      </c>
      <c r="R157" s="8">
        <f>COUNTIFS(CSV!$A:$A,$A157,CSV!$D:$D,"&gt;0.5")/$B157</f>
        <v>0.5</v>
      </c>
      <c r="S157" s="8">
        <f>COUNTIFS(CSV!$B:$B,$A157,CSV!$E:$E,"&gt;0.5")/$C157</f>
        <v>0.42857142857142855</v>
      </c>
      <c r="T157" s="11">
        <f>(COUNTIFS(CSV!$A:$A,$A157,CSV!$D:$D,"&gt;1.5")  + COUNTIFS(CSV!$B:$B,$A157,CSV!$E:$E,"&gt;1.5"))/$D157</f>
        <v>0.13333333333333333</v>
      </c>
      <c r="U157" s="8">
        <f>COUNTIFS(CSV!$A:$A,$A157,CSV!$D:$D,"&gt;1.5")/$B157</f>
        <v>0.25</v>
      </c>
      <c r="V157" s="8">
        <f>COUNTIFS(CSV!$B:$B,$A157,CSV!$E:$E,"&gt;1.5")/$C157</f>
        <v>0</v>
      </c>
      <c r="W157" s="11">
        <f>(COUNTIFS(CSV!$A:$A,$A157,CSV!$E:E,"&gt;0.5") +COUNTIFS(CSV!$B:$B,$A157,CSV!$D:$D,"&gt;0.5"))/$D157</f>
        <v>0.8</v>
      </c>
      <c r="X157" s="8">
        <f>COUNTIFS(CSV!$A:$A,$A157,CSV!$E:$E,"&gt;0.5")/$B157</f>
        <v>0.75</v>
      </c>
      <c r="Y157" s="8">
        <f>COUNTIFS(CSV!$B:$B,$A157,CSV!$D:$D,"&gt;0.5")/$C157</f>
        <v>0.8571428571428571</v>
      </c>
      <c r="Z157" s="11">
        <f>(COUNTIFS(CSV!$A:$A,$A157,CSV!$E:$E,"&gt;1.5")  + COUNTIFS(CSV!$B:$B,$A157,CSV!$D:$D,"&gt;1.5"))/$D157</f>
        <v>0.4</v>
      </c>
      <c r="AA157" s="8">
        <f>COUNTIFS(CSV!$A:$A,$A157,CSV!$E:$E,"&gt;1.5")/$B157</f>
        <v>0.25</v>
      </c>
      <c r="AB157" s="8">
        <f>COUNTIFS(CSV!$B:$B,$A157,CSV!$D:$D,"&gt;1.5")/$C157</f>
        <v>0.5714285714285714</v>
      </c>
      <c r="AC157" s="11">
        <f>(COUNTIFS(CSV!$A:A,$A157,CSV!$G:$G,"y") + COUNTIFS(CSV!$B:B,$A157,CSV!$G:$G,"y"))/$D157</f>
        <v>0.33333333333333331</v>
      </c>
      <c r="AD157" s="8">
        <f>COUNTIFS(CSV!$A:A,$A157,CSV!$G:$G,"y")/$B157</f>
        <v>0.375</v>
      </c>
      <c r="AE157" s="16">
        <f>COUNTIFS(CSV!$B:B,$A157,CSV!$G:$G,"y")/$C157</f>
        <v>0.2857142857142857</v>
      </c>
    </row>
    <row r="158" spans="1:31" x14ac:dyDescent="0.3">
      <c r="A158" s="62" t="s">
        <v>272</v>
      </c>
      <c r="B158" s="9">
        <f>COUNTIF(CSV!A:A,A158)</f>
        <v>8</v>
      </c>
      <c r="C158" s="4">
        <f>COUNTIF(CSV!B:B,A158)</f>
        <v>10</v>
      </c>
      <c r="D158" s="4">
        <f t="shared" si="5"/>
        <v>18</v>
      </c>
      <c r="E158" s="11">
        <f>(COUNTIFS(CSV!$A:$A,$A158,CSV!$F:$F,"&gt;0.5") + COUNTIFS(CSV!$B:$B,$A158,CSV!$F:$F,"&gt;0.5"))/$D158</f>
        <v>1</v>
      </c>
      <c r="F158" s="8">
        <f>COUNTIFS(CSV!$A:$A,$A158,CSV!$F:$F,"&gt;0.5")/$B158</f>
        <v>1</v>
      </c>
      <c r="G158" s="8">
        <f>COUNTIFS(CSV!$B:$B,$A158,CSV!$F:$F,"&gt;0.5")/$C158</f>
        <v>1</v>
      </c>
      <c r="H158" s="11">
        <f>(COUNTIFS(CSV!$A:$A,$A158,CSV!$F:$F,"&gt;1.5") + COUNTIFS(CSV!$B:$B,$A158,CSV!$F:$F,"&gt;1.5"))/$D158</f>
        <v>0.72222222222222221</v>
      </c>
      <c r="I158" s="8">
        <f>COUNTIFS(CSV!$A:$A,$A158,CSV!$F:$F,"&gt;1.5")/$B158</f>
        <v>0.5</v>
      </c>
      <c r="J158" s="8">
        <f>COUNTIFS(CSV!$B:$B,$A158,CSV!$F:$F,"&gt;1.5")/$C158</f>
        <v>0.9</v>
      </c>
      <c r="K158" s="11">
        <f>(COUNTIFS(CSV!$A:$A,$A158,CSV!$F:$F,"&gt;2.5") + COUNTIFS(CSV!$B:$B,$A158,CSV!$F:$F,"&gt;2.5"))/$D158</f>
        <v>0.5</v>
      </c>
      <c r="L158" s="8">
        <f>COUNTIFS(CSV!$A:$A,$A158,CSV!$F:$F,"&gt;2.5")/$B158</f>
        <v>0.25</v>
      </c>
      <c r="M158" s="8">
        <f>COUNTIFS(CSV!$B:$B,$A158,CSV!$F:$F,"&gt;2.5")/$C158</f>
        <v>0.7</v>
      </c>
      <c r="N158" s="11">
        <f>(COUNTIFS(CSV!$A:$A,$A158,CSV!$F:$F,"&gt;3.5") + COUNTIFS(CSV!$B:$B,$A158,CSV!$F:$F,"&gt;3.5"))/$D158</f>
        <v>0.1111111111111111</v>
      </c>
      <c r="O158" s="8">
        <f>COUNTIFS(CSV!$A:$A,$A158,CSV!$F:$F,"&gt;3.5")/$B158</f>
        <v>0.125</v>
      </c>
      <c r="P158" s="8">
        <f>COUNTIFS(CSV!$B:$B,$A158,CSV!$F:$F,"&gt;3.5")/$C158</f>
        <v>0.1</v>
      </c>
      <c r="Q158" s="11">
        <f>(COUNTIFS(CSV!$A:$A,$A158,CSV!$D:$D,"&gt;0.5")  + COUNTIFS(CSV!$B:$B,$A158,CSV!$E:$E,"&gt;0.5"))/$D158</f>
        <v>0.66666666666666663</v>
      </c>
      <c r="R158" s="8">
        <f>COUNTIFS(CSV!$A:$A,$A158,CSV!$D:$D,"&gt;0.5")/$B158</f>
        <v>0.875</v>
      </c>
      <c r="S158" s="8">
        <f>COUNTIFS(CSV!$B:$B,$A158,CSV!$E:$E,"&gt;0.5")/$C158</f>
        <v>0.5</v>
      </c>
      <c r="T158" s="11">
        <f>(COUNTIFS(CSV!$A:$A,$A158,CSV!$D:$D,"&gt;1.5")  + COUNTIFS(CSV!$B:$B,$A158,CSV!$E:$E,"&gt;1.5"))/$D158</f>
        <v>0.33333333333333331</v>
      </c>
      <c r="U158" s="8">
        <f>COUNTIFS(CSV!$A:$A,$A158,CSV!$D:$D,"&gt;1.5")/$B158</f>
        <v>0.25</v>
      </c>
      <c r="V158" s="8">
        <f>COUNTIFS(CSV!$B:$B,$A158,CSV!$E:$E,"&gt;1.5")/$C158</f>
        <v>0.4</v>
      </c>
      <c r="W158" s="11">
        <f>(COUNTIFS(CSV!$A:$A,$A158,CSV!$E:E,"&gt;0.5") +COUNTIFS(CSV!$B:$B,$A158,CSV!$D:$D,"&gt;0.5"))/$D158</f>
        <v>0.77777777777777779</v>
      </c>
      <c r="X158" s="8">
        <f>COUNTIFS(CSV!$A:$A,$A158,CSV!$E:$E,"&gt;0.5")/$B158</f>
        <v>0.5</v>
      </c>
      <c r="Y158" s="8">
        <f>COUNTIFS(CSV!$B:$B,$A158,CSV!$D:$D,"&gt;0.5")/$C158</f>
        <v>1</v>
      </c>
      <c r="Z158" s="11">
        <f>(COUNTIFS(CSV!$A:$A,$A158,CSV!$E:$E,"&gt;1.5")  + COUNTIFS(CSV!$B:$B,$A158,CSV!$D:$D,"&gt;1.5"))/$D158</f>
        <v>0.33333333333333331</v>
      </c>
      <c r="AA158" s="8">
        <f>COUNTIFS(CSV!$A:$A,$A158,CSV!$E:$E,"&gt;1.5")/$B158</f>
        <v>0.125</v>
      </c>
      <c r="AB158" s="8">
        <f>COUNTIFS(CSV!$B:$B,$A158,CSV!$D:$D,"&gt;1.5")/$C158</f>
        <v>0.5</v>
      </c>
      <c r="AC158" s="11">
        <f>(COUNTIFS(CSV!$A:A,$A158,CSV!$G:$G,"y") + COUNTIFS(CSV!$B:B,$A158,CSV!$G:$G,"y"))/$D158</f>
        <v>0.44444444444444442</v>
      </c>
      <c r="AD158" s="8">
        <f>COUNTIFS(CSV!$A:A,$A158,CSV!$G:$G,"y")/$B158</f>
        <v>0.375</v>
      </c>
      <c r="AE158" s="16">
        <f>COUNTIFS(CSV!$B:B,$A158,CSV!$G:$G,"y")/$C158</f>
        <v>0.5</v>
      </c>
    </row>
    <row r="159" spans="1:31" x14ac:dyDescent="0.3">
      <c r="A159" s="62" t="s">
        <v>264</v>
      </c>
      <c r="B159" s="9">
        <f>COUNTIF(CSV!A:A,A159)</f>
        <v>10</v>
      </c>
      <c r="C159" s="4">
        <f>COUNTIF(CSV!B:B,A159)</f>
        <v>7</v>
      </c>
      <c r="D159" s="4">
        <f t="shared" si="5"/>
        <v>17</v>
      </c>
      <c r="E159" s="11">
        <f>(COUNTIFS(CSV!$A:$A,$A159,CSV!$F:$F,"&gt;0.5") + COUNTIFS(CSV!$B:$B,$A159,CSV!$F:$F,"&gt;0.5"))/$D159</f>
        <v>0.88235294117647056</v>
      </c>
      <c r="F159" s="8">
        <f>COUNTIFS(CSV!$A:$A,$A159,CSV!$F:$F,"&gt;0.5")/$B159</f>
        <v>0.9</v>
      </c>
      <c r="G159" s="8">
        <f>COUNTIFS(CSV!$B:$B,$A159,CSV!$F:$F,"&gt;0.5")/$C159</f>
        <v>0.8571428571428571</v>
      </c>
      <c r="H159" s="11">
        <f>(COUNTIFS(CSV!$A:$A,$A159,CSV!$F:$F,"&gt;1.5") + COUNTIFS(CSV!$B:$B,$A159,CSV!$F:$F,"&gt;1.5"))/$D159</f>
        <v>0.6470588235294118</v>
      </c>
      <c r="I159" s="8">
        <f>COUNTIFS(CSV!$A:$A,$A159,CSV!$F:$F,"&gt;1.5")/$B159</f>
        <v>0.5</v>
      </c>
      <c r="J159" s="8">
        <f>COUNTIFS(CSV!$B:$B,$A159,CSV!$F:$F,"&gt;1.5")/$C159</f>
        <v>0.8571428571428571</v>
      </c>
      <c r="K159" s="11">
        <f>(COUNTIFS(CSV!$A:$A,$A159,CSV!$F:$F,"&gt;2.5") + COUNTIFS(CSV!$B:$B,$A159,CSV!$F:$F,"&gt;2.5"))/$D159</f>
        <v>0.58823529411764708</v>
      </c>
      <c r="L159" s="8">
        <f>COUNTIFS(CSV!$A:$A,$A159,CSV!$F:$F,"&gt;2.5")/$B159</f>
        <v>0.4</v>
      </c>
      <c r="M159" s="8">
        <f>COUNTIFS(CSV!$B:$B,$A159,CSV!$F:$F,"&gt;2.5")/$C159</f>
        <v>0.8571428571428571</v>
      </c>
      <c r="N159" s="11">
        <f>(COUNTIFS(CSV!$A:$A,$A159,CSV!$F:$F,"&gt;3.5") + COUNTIFS(CSV!$B:$B,$A159,CSV!$F:$F,"&gt;3.5"))/$D159</f>
        <v>0.35294117647058826</v>
      </c>
      <c r="O159" s="8">
        <f>COUNTIFS(CSV!$A:$A,$A159,CSV!$F:$F,"&gt;3.5")/$B159</f>
        <v>0.1</v>
      </c>
      <c r="P159" s="8">
        <f>COUNTIFS(CSV!$B:$B,$A159,CSV!$F:$F,"&gt;3.5")/$C159</f>
        <v>0.7142857142857143</v>
      </c>
      <c r="Q159" s="11">
        <f>(COUNTIFS(CSV!$A:$A,$A159,CSV!$D:$D,"&gt;0.5")  + COUNTIFS(CSV!$B:$B,$A159,CSV!$E:$E,"&gt;0.5"))/$D159</f>
        <v>0.58823529411764708</v>
      </c>
      <c r="R159" s="8">
        <f>COUNTIFS(CSV!$A:$A,$A159,CSV!$D:$D,"&gt;0.5")/$B159</f>
        <v>0.4</v>
      </c>
      <c r="S159" s="8">
        <f>COUNTIFS(CSV!$B:$B,$A159,CSV!$E:$E,"&gt;0.5")/$C159</f>
        <v>0.8571428571428571</v>
      </c>
      <c r="T159" s="11">
        <f>(COUNTIFS(CSV!$A:$A,$A159,CSV!$D:$D,"&gt;1.5")  + COUNTIFS(CSV!$B:$B,$A159,CSV!$E:$E,"&gt;1.5"))/$D159</f>
        <v>0.35294117647058826</v>
      </c>
      <c r="U159" s="8">
        <f>COUNTIFS(CSV!$A:$A,$A159,CSV!$D:$D,"&gt;1.5")/$B159</f>
        <v>0.1</v>
      </c>
      <c r="V159" s="8">
        <f>COUNTIFS(CSV!$B:$B,$A159,CSV!$E:$E,"&gt;1.5")/$C159</f>
        <v>0.7142857142857143</v>
      </c>
      <c r="W159" s="11">
        <f>(COUNTIFS(CSV!$A:$A,$A159,CSV!$E:E,"&gt;0.5") +COUNTIFS(CSV!$B:$B,$A159,CSV!$D:$D,"&gt;0.5"))/$D159</f>
        <v>0.70588235294117652</v>
      </c>
      <c r="X159" s="8">
        <f>COUNTIFS(CSV!$A:$A,$A159,CSV!$E:$E,"&gt;0.5")/$B159</f>
        <v>0.6</v>
      </c>
      <c r="Y159" s="8">
        <f>COUNTIFS(CSV!$B:$B,$A159,CSV!$D:$D,"&gt;0.5")/$C159</f>
        <v>0.8571428571428571</v>
      </c>
      <c r="Z159" s="11">
        <f>(COUNTIFS(CSV!$A:$A,$A159,CSV!$E:$E,"&gt;1.5")  + COUNTIFS(CSV!$B:$B,$A159,CSV!$D:$D,"&gt;1.5"))/$D159</f>
        <v>0.52941176470588236</v>
      </c>
      <c r="AA159" s="8">
        <f>COUNTIFS(CSV!$A:$A,$A159,CSV!$E:$E,"&gt;1.5")/$B159</f>
        <v>0.4</v>
      </c>
      <c r="AB159" s="8">
        <f>COUNTIFS(CSV!$B:$B,$A159,CSV!$D:$D,"&gt;1.5")/$C159</f>
        <v>0.7142857142857143</v>
      </c>
      <c r="AC159" s="11">
        <f>(COUNTIFS(CSV!$A:A,$A159,CSV!$G:$G,"y") + COUNTIFS(CSV!$B:B,$A159,CSV!$G:$G,"y"))/$D159</f>
        <v>0.41176470588235292</v>
      </c>
      <c r="AD159" s="8">
        <f>COUNTIFS(CSV!$A:A,$A159,CSV!$G:$G,"y")/$B159</f>
        <v>0.1</v>
      </c>
      <c r="AE159" s="16">
        <f>COUNTIFS(CSV!$B:B,$A159,CSV!$G:$G,"y")/$C159</f>
        <v>0.8571428571428571</v>
      </c>
    </row>
    <row r="160" spans="1:31" x14ac:dyDescent="0.3">
      <c r="A160" s="62" t="s">
        <v>269</v>
      </c>
      <c r="B160" s="9">
        <f>COUNTIF(CSV!A:A,A160)</f>
        <v>7</v>
      </c>
      <c r="C160" s="4">
        <f>COUNTIF(CSV!B:B,A160)</f>
        <v>7</v>
      </c>
      <c r="D160" s="4">
        <f t="shared" si="5"/>
        <v>14</v>
      </c>
      <c r="E160" s="11">
        <f>(COUNTIFS(CSV!$A:$A,$A160,CSV!$F:$F,"&gt;0.5") + COUNTIFS(CSV!$B:$B,$A160,CSV!$F:$F,"&gt;0.5"))/$D160</f>
        <v>1</v>
      </c>
      <c r="F160" s="8">
        <f>COUNTIFS(CSV!$A:$A,$A160,CSV!$F:$F,"&gt;0.5")/$B160</f>
        <v>1</v>
      </c>
      <c r="G160" s="8">
        <f>COUNTIFS(CSV!$B:$B,$A160,CSV!$F:$F,"&gt;0.5")/$C160</f>
        <v>1</v>
      </c>
      <c r="H160" s="11">
        <f>(COUNTIFS(CSV!$A:$A,$A160,CSV!$F:$F,"&gt;1.5") + COUNTIFS(CSV!$B:$B,$A160,CSV!$F:$F,"&gt;1.5"))/$D160</f>
        <v>0.8571428571428571</v>
      </c>
      <c r="I160" s="8">
        <f>COUNTIFS(CSV!$A:$A,$A160,CSV!$F:$F,"&gt;1.5")/$B160</f>
        <v>1</v>
      </c>
      <c r="J160" s="8">
        <f>COUNTIFS(CSV!$B:$B,$A160,CSV!$F:$F,"&gt;1.5")/$C160</f>
        <v>0.7142857142857143</v>
      </c>
      <c r="K160" s="11">
        <f>(COUNTIFS(CSV!$A:$A,$A160,CSV!$F:$F,"&gt;2.5") + COUNTIFS(CSV!$B:$B,$A160,CSV!$F:$F,"&gt;2.5"))/$D160</f>
        <v>0.42857142857142855</v>
      </c>
      <c r="L160" s="8">
        <f>COUNTIFS(CSV!$A:$A,$A160,CSV!$F:$F,"&gt;2.5")/$B160</f>
        <v>0.42857142857142855</v>
      </c>
      <c r="M160" s="8">
        <f>COUNTIFS(CSV!$B:$B,$A160,CSV!$F:$F,"&gt;2.5")/$C160</f>
        <v>0.42857142857142855</v>
      </c>
      <c r="N160" s="11">
        <f>(COUNTIFS(CSV!$A:$A,$A160,CSV!$F:$F,"&gt;3.5") + COUNTIFS(CSV!$B:$B,$A160,CSV!$F:$F,"&gt;3.5"))/$D160</f>
        <v>0.21428571428571427</v>
      </c>
      <c r="O160" s="8">
        <f>COUNTIFS(CSV!$A:$A,$A160,CSV!$F:$F,"&gt;3.5")/$B160</f>
        <v>0.42857142857142855</v>
      </c>
      <c r="P160" s="8">
        <f>COUNTIFS(CSV!$B:$B,$A160,CSV!$F:$F,"&gt;3.5")/$C160</f>
        <v>0</v>
      </c>
      <c r="Q160" s="11">
        <f>(COUNTIFS(CSV!$A:$A,$A160,CSV!$D:$D,"&gt;0.5")  + COUNTIFS(CSV!$B:$B,$A160,CSV!$E:$E,"&gt;0.5"))/$D160</f>
        <v>0.7142857142857143</v>
      </c>
      <c r="R160" s="8">
        <f>COUNTIFS(CSV!$A:$A,$A160,CSV!$D:$D,"&gt;0.5")/$B160</f>
        <v>0.8571428571428571</v>
      </c>
      <c r="S160" s="8">
        <f>COUNTIFS(CSV!$B:$B,$A160,CSV!$E:$E,"&gt;0.5")/$C160</f>
        <v>0.5714285714285714</v>
      </c>
      <c r="T160" s="11">
        <f>(COUNTIFS(CSV!$A:$A,$A160,CSV!$D:$D,"&gt;1.5")  + COUNTIFS(CSV!$B:$B,$A160,CSV!$E:$E,"&gt;1.5"))/$D160</f>
        <v>0.2857142857142857</v>
      </c>
      <c r="U160" s="8">
        <f>COUNTIFS(CSV!$A:$A,$A160,CSV!$D:$D,"&gt;1.5")/$B160</f>
        <v>0.5714285714285714</v>
      </c>
      <c r="V160" s="8">
        <f>COUNTIFS(CSV!$B:$B,$A160,CSV!$E:$E,"&gt;1.5")/$C160</f>
        <v>0</v>
      </c>
      <c r="W160" s="11">
        <f>(COUNTIFS(CSV!$A:$A,$A160,CSV!$E:E,"&gt;0.5") +COUNTIFS(CSV!$B:$B,$A160,CSV!$D:$D,"&gt;0.5"))/$D160</f>
        <v>0.7857142857142857</v>
      </c>
      <c r="X160" s="8">
        <f>COUNTIFS(CSV!$A:$A,$A160,CSV!$E:$E,"&gt;0.5")/$B160</f>
        <v>0.8571428571428571</v>
      </c>
      <c r="Y160" s="8">
        <f>COUNTIFS(CSV!$B:$B,$A160,CSV!$D:$D,"&gt;0.5")/$C160</f>
        <v>0.7142857142857143</v>
      </c>
      <c r="Z160" s="11">
        <f>(COUNTIFS(CSV!$A:$A,$A160,CSV!$E:$E,"&gt;1.5")  + COUNTIFS(CSV!$B:$B,$A160,CSV!$D:$D,"&gt;1.5"))/$D160</f>
        <v>0.6428571428571429</v>
      </c>
      <c r="AA160" s="8">
        <f>COUNTIFS(CSV!$A:$A,$A160,CSV!$E:$E,"&gt;1.5")/$B160</f>
        <v>0.5714285714285714</v>
      </c>
      <c r="AB160" s="8">
        <f>COUNTIFS(CSV!$B:$B,$A160,CSV!$D:$D,"&gt;1.5")/$C160</f>
        <v>0.7142857142857143</v>
      </c>
      <c r="AC160" s="11">
        <f>(COUNTIFS(CSV!$A:A,$A160,CSV!$G:$G,"y") + COUNTIFS(CSV!$B:B,$A160,CSV!$G:$G,"y"))/$D160</f>
        <v>0.5</v>
      </c>
      <c r="AD160" s="8">
        <f>COUNTIFS(CSV!$A:A,$A160,CSV!$G:$G,"y")/$B160</f>
        <v>0.7142857142857143</v>
      </c>
      <c r="AE160" s="16">
        <f>COUNTIFS(CSV!$B:B,$A160,CSV!$G:$G,"y")/$C160</f>
        <v>0.2857142857142857</v>
      </c>
    </row>
    <row r="161" spans="1:31" x14ac:dyDescent="0.3">
      <c r="A161" s="62" t="s">
        <v>277</v>
      </c>
      <c r="B161" s="9">
        <f>COUNTIF(CSV!A:A,A161)</f>
        <v>8</v>
      </c>
      <c r="C161" s="4">
        <f>COUNTIF(CSV!B:B,A161)</f>
        <v>7</v>
      </c>
      <c r="D161" s="4">
        <f t="shared" si="5"/>
        <v>15</v>
      </c>
      <c r="E161" s="11">
        <f>(COUNTIFS(CSV!$A:$A,$A161,CSV!$F:$F,"&gt;0.5") + COUNTIFS(CSV!$B:$B,$A161,CSV!$F:$F,"&gt;0.5"))/$D161</f>
        <v>0.93333333333333335</v>
      </c>
      <c r="F161" s="8">
        <f>COUNTIFS(CSV!$A:$A,$A161,CSV!$F:$F,"&gt;0.5")/$B161</f>
        <v>1</v>
      </c>
      <c r="G161" s="8">
        <f>COUNTIFS(CSV!$B:$B,$A161,CSV!$F:$F,"&gt;0.5")/$C161</f>
        <v>0.8571428571428571</v>
      </c>
      <c r="H161" s="11">
        <f>(COUNTIFS(CSV!$A:$A,$A161,CSV!$F:$F,"&gt;1.5") + COUNTIFS(CSV!$B:$B,$A161,CSV!$F:$F,"&gt;1.5"))/$D161</f>
        <v>0.66666666666666663</v>
      </c>
      <c r="I161" s="8">
        <f>COUNTIFS(CSV!$A:$A,$A161,CSV!$F:$F,"&gt;1.5")/$B161</f>
        <v>0.75</v>
      </c>
      <c r="J161" s="8">
        <f>COUNTIFS(CSV!$B:$B,$A161,CSV!$F:$F,"&gt;1.5")/$C161</f>
        <v>0.5714285714285714</v>
      </c>
      <c r="K161" s="11">
        <f>(COUNTIFS(CSV!$A:$A,$A161,CSV!$F:$F,"&gt;2.5") + COUNTIFS(CSV!$B:$B,$A161,CSV!$F:$F,"&gt;2.5"))/$D161</f>
        <v>0.46666666666666667</v>
      </c>
      <c r="L161" s="8">
        <f>COUNTIFS(CSV!$A:$A,$A161,CSV!$F:$F,"&gt;2.5")/$B161</f>
        <v>0.625</v>
      </c>
      <c r="M161" s="8">
        <f>COUNTIFS(CSV!$B:$B,$A161,CSV!$F:$F,"&gt;2.5")/$C161</f>
        <v>0.2857142857142857</v>
      </c>
      <c r="N161" s="11">
        <f>(COUNTIFS(CSV!$A:$A,$A161,CSV!$F:$F,"&gt;3.5") + COUNTIFS(CSV!$B:$B,$A161,CSV!$F:$F,"&gt;3.5"))/$D161</f>
        <v>0.26666666666666666</v>
      </c>
      <c r="O161" s="8">
        <f>COUNTIFS(CSV!$A:$A,$A161,CSV!$F:$F,"&gt;3.5")/$B161</f>
        <v>0.375</v>
      </c>
      <c r="P161" s="8">
        <f>COUNTIFS(CSV!$B:$B,$A161,CSV!$F:$F,"&gt;3.5")/$C161</f>
        <v>0.14285714285714285</v>
      </c>
      <c r="Q161" s="11">
        <f>(COUNTIFS(CSV!$A:$A,$A161,CSV!$D:$D,"&gt;0.5")  + COUNTIFS(CSV!$B:$B,$A161,CSV!$E:$E,"&gt;0.5"))/$D161</f>
        <v>0.93333333333333335</v>
      </c>
      <c r="R161" s="8">
        <f>COUNTIFS(CSV!$A:$A,$A161,CSV!$D:$D,"&gt;0.5")/$B161</f>
        <v>1</v>
      </c>
      <c r="S161" s="8">
        <f>COUNTIFS(CSV!$B:$B,$A161,CSV!$E:$E,"&gt;0.5")/$C161</f>
        <v>0.8571428571428571</v>
      </c>
      <c r="T161" s="11">
        <f>(COUNTIFS(CSV!$A:$A,$A161,CSV!$D:$D,"&gt;1.5")  + COUNTIFS(CSV!$B:$B,$A161,CSV!$E:$E,"&gt;1.5"))/$D161</f>
        <v>0.66666666666666663</v>
      </c>
      <c r="U161" s="8">
        <f>COUNTIFS(CSV!$A:$A,$A161,CSV!$D:$D,"&gt;1.5")/$B161</f>
        <v>0.75</v>
      </c>
      <c r="V161" s="8">
        <f>COUNTIFS(CSV!$B:$B,$A161,CSV!$E:$E,"&gt;1.5")/$C161</f>
        <v>0.5714285714285714</v>
      </c>
      <c r="W161" s="11">
        <f>(COUNTIFS(CSV!$A:$A,$A161,CSV!$E:E,"&gt;0.5") +COUNTIFS(CSV!$B:$B,$A161,CSV!$D:$D,"&gt;0.5"))/$D161</f>
        <v>0.33333333333333331</v>
      </c>
      <c r="X161" s="8">
        <f>COUNTIFS(CSV!$A:$A,$A161,CSV!$E:$E,"&gt;0.5")/$B161</f>
        <v>0.375</v>
      </c>
      <c r="Y161" s="8">
        <f>COUNTIFS(CSV!$B:$B,$A161,CSV!$D:$D,"&gt;0.5")/$C161</f>
        <v>0.2857142857142857</v>
      </c>
      <c r="Z161" s="11">
        <f>(COUNTIFS(CSV!$A:$A,$A161,CSV!$E:$E,"&gt;1.5")  + COUNTIFS(CSV!$B:$B,$A161,CSV!$D:$D,"&gt;1.5"))/$D161</f>
        <v>0.13333333333333333</v>
      </c>
      <c r="AA161" s="8">
        <f>COUNTIFS(CSV!$A:$A,$A161,CSV!$E:$E,"&gt;1.5")/$B161</f>
        <v>0.125</v>
      </c>
      <c r="AB161" s="8">
        <f>COUNTIFS(CSV!$B:$B,$A161,CSV!$D:$D,"&gt;1.5")/$C161</f>
        <v>0.14285714285714285</v>
      </c>
      <c r="AC161" s="11">
        <f>(COUNTIFS(CSV!$A:A,$A161,CSV!$G:$G,"y") + COUNTIFS(CSV!$B:B,$A161,CSV!$G:$G,"y"))/$D161</f>
        <v>0.33333333333333331</v>
      </c>
      <c r="AD161" s="8">
        <f>COUNTIFS(CSV!$A:A,$A161,CSV!$G:$G,"y")/$B161</f>
        <v>0.375</v>
      </c>
      <c r="AE161" s="16">
        <f>COUNTIFS(CSV!$B:B,$A161,CSV!$G:$G,"y")/$C161</f>
        <v>0.2857142857142857</v>
      </c>
    </row>
    <row r="162" spans="1:31" x14ac:dyDescent="0.3">
      <c r="A162" s="62" t="s">
        <v>271</v>
      </c>
      <c r="B162" s="9">
        <f>COUNTIF(CSV!A:A,A162)</f>
        <v>8</v>
      </c>
      <c r="C162" s="4">
        <f>COUNTIF(CSV!B:B,A162)</f>
        <v>6</v>
      </c>
      <c r="D162" s="4">
        <f t="shared" si="5"/>
        <v>14</v>
      </c>
      <c r="E162" s="11">
        <f>(COUNTIFS(CSV!$A:$A,$A162,CSV!$F:$F,"&gt;0.5") + COUNTIFS(CSV!$B:$B,$A162,CSV!$F:$F,"&gt;0.5"))/$D162</f>
        <v>1</v>
      </c>
      <c r="F162" s="8">
        <f>COUNTIFS(CSV!$A:$A,$A162,CSV!$F:$F,"&gt;0.5")/$B162</f>
        <v>1</v>
      </c>
      <c r="G162" s="8">
        <f>COUNTIFS(CSV!$B:$B,$A162,CSV!$F:$F,"&gt;0.5")/$C162</f>
        <v>1</v>
      </c>
      <c r="H162" s="11">
        <f>(COUNTIFS(CSV!$A:$A,$A162,CSV!$F:$F,"&gt;1.5") + COUNTIFS(CSV!$B:$B,$A162,CSV!$F:$F,"&gt;1.5"))/$D162</f>
        <v>0.9285714285714286</v>
      </c>
      <c r="I162" s="8">
        <f>COUNTIFS(CSV!$A:$A,$A162,CSV!$F:$F,"&gt;1.5")/$B162</f>
        <v>0.875</v>
      </c>
      <c r="J162" s="8">
        <f>COUNTIFS(CSV!$B:$B,$A162,CSV!$F:$F,"&gt;1.5")/$C162</f>
        <v>1</v>
      </c>
      <c r="K162" s="11">
        <f>(COUNTIFS(CSV!$A:$A,$A162,CSV!$F:$F,"&gt;2.5") + COUNTIFS(CSV!$B:$B,$A162,CSV!$F:$F,"&gt;2.5"))/$D162</f>
        <v>0.7142857142857143</v>
      </c>
      <c r="L162" s="8">
        <f>COUNTIFS(CSV!$A:$A,$A162,CSV!$F:$F,"&gt;2.5")/$B162</f>
        <v>0.75</v>
      </c>
      <c r="M162" s="8">
        <f>COUNTIFS(CSV!$B:$B,$A162,CSV!$F:$F,"&gt;2.5")/$C162</f>
        <v>0.66666666666666663</v>
      </c>
      <c r="N162" s="11">
        <f>(COUNTIFS(CSV!$A:$A,$A162,CSV!$F:$F,"&gt;3.5") + COUNTIFS(CSV!$B:$B,$A162,CSV!$F:$F,"&gt;3.5"))/$D162</f>
        <v>0.35714285714285715</v>
      </c>
      <c r="O162" s="8">
        <f>COUNTIFS(CSV!$A:$A,$A162,CSV!$F:$F,"&gt;3.5")/$B162</f>
        <v>0.375</v>
      </c>
      <c r="P162" s="8">
        <f>COUNTIFS(CSV!$B:$B,$A162,CSV!$F:$F,"&gt;3.5")/$C162</f>
        <v>0.33333333333333331</v>
      </c>
      <c r="Q162" s="11">
        <f>(COUNTIFS(CSV!$A:$A,$A162,CSV!$D:$D,"&gt;0.5")  + COUNTIFS(CSV!$B:$B,$A162,CSV!$E:$E,"&gt;0.5"))/$D162</f>
        <v>0.9285714285714286</v>
      </c>
      <c r="R162" s="8">
        <f>COUNTIFS(CSV!$A:$A,$A162,CSV!$D:$D,"&gt;0.5")/$B162</f>
        <v>1</v>
      </c>
      <c r="S162" s="8">
        <f>COUNTIFS(CSV!$B:$B,$A162,CSV!$E:$E,"&gt;0.5")/$C162</f>
        <v>0.83333333333333337</v>
      </c>
      <c r="T162" s="11">
        <f>(COUNTIFS(CSV!$A:$A,$A162,CSV!$D:$D,"&gt;1.5")  + COUNTIFS(CSV!$B:$B,$A162,CSV!$E:$E,"&gt;1.5"))/$D162</f>
        <v>0.42857142857142855</v>
      </c>
      <c r="U162" s="8">
        <f>COUNTIFS(CSV!$A:$A,$A162,CSV!$D:$D,"&gt;1.5")/$B162</f>
        <v>0.5</v>
      </c>
      <c r="V162" s="8">
        <f>COUNTIFS(CSV!$B:$B,$A162,CSV!$E:$E,"&gt;1.5")/$C162</f>
        <v>0.33333333333333331</v>
      </c>
      <c r="W162" s="11">
        <f>(COUNTIFS(CSV!$A:$A,$A162,CSV!$E:E,"&gt;0.5") +COUNTIFS(CSV!$B:$B,$A162,CSV!$D:$D,"&gt;0.5"))/$D162</f>
        <v>0.9285714285714286</v>
      </c>
      <c r="X162" s="8">
        <f>COUNTIFS(CSV!$A:$A,$A162,CSV!$E:$E,"&gt;0.5")/$B162</f>
        <v>0.875</v>
      </c>
      <c r="Y162" s="8">
        <f>COUNTIFS(CSV!$B:$B,$A162,CSV!$D:$D,"&gt;0.5")/$C162</f>
        <v>1</v>
      </c>
      <c r="Z162" s="11">
        <f>(COUNTIFS(CSV!$A:$A,$A162,CSV!$E:$E,"&gt;1.5")  + COUNTIFS(CSV!$B:$B,$A162,CSV!$D:$D,"&gt;1.5"))/$D162</f>
        <v>0.5</v>
      </c>
      <c r="AA162" s="8">
        <f>COUNTIFS(CSV!$A:$A,$A162,CSV!$E:$E,"&gt;1.5")/$B162</f>
        <v>0.375</v>
      </c>
      <c r="AB162" s="8">
        <f>COUNTIFS(CSV!$B:$B,$A162,CSV!$D:$D,"&gt;1.5")/$C162</f>
        <v>0.66666666666666663</v>
      </c>
      <c r="AC162" s="11">
        <f>(COUNTIFS(CSV!$A:A,$A162,CSV!$G:$G,"y") + COUNTIFS(CSV!$B:B,$A162,CSV!$G:$G,"y"))/$D162</f>
        <v>0.8571428571428571</v>
      </c>
      <c r="AD162" s="8">
        <f>COUNTIFS(CSV!$A:A,$A162,CSV!$G:$G,"y")/$B162</f>
        <v>0.875</v>
      </c>
      <c r="AE162" s="16">
        <f>COUNTIFS(CSV!$B:B,$A162,CSV!$G:$G,"y")/$C162</f>
        <v>0.83333333333333337</v>
      </c>
    </row>
    <row r="163" spans="1:31" x14ac:dyDescent="0.3">
      <c r="A163" s="62" t="s">
        <v>262</v>
      </c>
      <c r="B163" s="9">
        <f>COUNTIF(CSV!A:A,A163)</f>
        <v>9</v>
      </c>
      <c r="C163" s="4">
        <f>COUNTIF(CSV!B:B,A163)</f>
        <v>8</v>
      </c>
      <c r="D163" s="4">
        <f t="shared" si="5"/>
        <v>17</v>
      </c>
      <c r="E163" s="11">
        <f>(COUNTIFS(CSV!$A:$A,$A163,CSV!$F:$F,"&gt;0.5") + COUNTIFS(CSV!$B:$B,$A163,CSV!$F:$F,"&gt;0.5"))/$D163</f>
        <v>1</v>
      </c>
      <c r="F163" s="8">
        <f>COUNTIFS(CSV!$A:$A,$A163,CSV!$F:$F,"&gt;0.5")/$B163</f>
        <v>1</v>
      </c>
      <c r="G163" s="8">
        <f>COUNTIFS(CSV!$B:$B,$A163,CSV!$F:$F,"&gt;0.5")/$C163</f>
        <v>1</v>
      </c>
      <c r="H163" s="11">
        <f>(COUNTIFS(CSV!$A:$A,$A163,CSV!$F:$F,"&gt;1.5") + COUNTIFS(CSV!$B:$B,$A163,CSV!$F:$F,"&gt;1.5"))/$D163</f>
        <v>0.82352941176470584</v>
      </c>
      <c r="I163" s="8">
        <f>COUNTIFS(CSV!$A:$A,$A163,CSV!$F:$F,"&gt;1.5")/$B163</f>
        <v>0.88888888888888884</v>
      </c>
      <c r="J163" s="8">
        <f>COUNTIFS(CSV!$B:$B,$A163,CSV!$F:$F,"&gt;1.5")/$C163</f>
        <v>0.75</v>
      </c>
      <c r="K163" s="11">
        <f>(COUNTIFS(CSV!$A:$A,$A163,CSV!$F:$F,"&gt;2.5") + COUNTIFS(CSV!$B:$B,$A163,CSV!$F:$F,"&gt;2.5"))/$D163</f>
        <v>0.6470588235294118</v>
      </c>
      <c r="L163" s="8">
        <f>COUNTIFS(CSV!$A:$A,$A163,CSV!$F:$F,"&gt;2.5")/$B163</f>
        <v>0.77777777777777779</v>
      </c>
      <c r="M163" s="8">
        <f>COUNTIFS(CSV!$B:$B,$A163,CSV!$F:$F,"&gt;2.5")/$C163</f>
        <v>0.5</v>
      </c>
      <c r="N163" s="11">
        <f>(COUNTIFS(CSV!$A:$A,$A163,CSV!$F:$F,"&gt;3.5") + COUNTIFS(CSV!$B:$B,$A163,CSV!$F:$F,"&gt;3.5"))/$D163</f>
        <v>0.35294117647058826</v>
      </c>
      <c r="O163" s="8">
        <f>COUNTIFS(CSV!$A:$A,$A163,CSV!$F:$F,"&gt;3.5")/$B163</f>
        <v>0.44444444444444442</v>
      </c>
      <c r="P163" s="8">
        <f>COUNTIFS(CSV!$B:$B,$A163,CSV!$F:$F,"&gt;3.5")/$C163</f>
        <v>0.25</v>
      </c>
      <c r="Q163" s="11">
        <f>(COUNTIFS(CSV!$A:$A,$A163,CSV!$D:$D,"&gt;0.5")  + COUNTIFS(CSV!$B:$B,$A163,CSV!$E:$E,"&gt;0.5"))/$D163</f>
        <v>0.82352941176470584</v>
      </c>
      <c r="R163" s="8">
        <f>COUNTIFS(CSV!$A:$A,$A163,CSV!$D:$D,"&gt;0.5")/$B163</f>
        <v>0.88888888888888884</v>
      </c>
      <c r="S163" s="8">
        <f>COUNTIFS(CSV!$B:$B,$A163,CSV!$E:$E,"&gt;0.5")/$C163</f>
        <v>0.75</v>
      </c>
      <c r="T163" s="11">
        <f>(COUNTIFS(CSV!$A:$A,$A163,CSV!$D:$D,"&gt;1.5")  + COUNTIFS(CSV!$B:$B,$A163,CSV!$E:$E,"&gt;1.5"))/$D163</f>
        <v>0.47058823529411764</v>
      </c>
      <c r="U163" s="8">
        <f>COUNTIFS(CSV!$A:$A,$A163,CSV!$D:$D,"&gt;1.5")/$B163</f>
        <v>0.33333333333333331</v>
      </c>
      <c r="V163" s="8">
        <f>COUNTIFS(CSV!$B:$B,$A163,CSV!$E:$E,"&gt;1.5")/$C163</f>
        <v>0.625</v>
      </c>
      <c r="W163" s="11">
        <f>(COUNTIFS(CSV!$A:$A,$A163,CSV!$E:E,"&gt;0.5") +COUNTIFS(CSV!$B:$B,$A163,CSV!$D:$D,"&gt;0.5"))/$D163</f>
        <v>0.76470588235294112</v>
      </c>
      <c r="X163" s="8">
        <f>COUNTIFS(CSV!$A:$A,$A163,CSV!$E:$E,"&gt;0.5")/$B163</f>
        <v>0.88888888888888884</v>
      </c>
      <c r="Y163" s="8">
        <f>COUNTIFS(CSV!$B:$B,$A163,CSV!$D:$D,"&gt;0.5")/$C163</f>
        <v>0.625</v>
      </c>
      <c r="Z163" s="11">
        <f>(COUNTIFS(CSV!$A:$A,$A163,CSV!$E:$E,"&gt;1.5")  + COUNTIFS(CSV!$B:$B,$A163,CSV!$D:$D,"&gt;1.5"))/$D163</f>
        <v>0.6470588235294118</v>
      </c>
      <c r="AA163" s="8">
        <f>COUNTIFS(CSV!$A:$A,$A163,CSV!$E:$E,"&gt;1.5")/$B163</f>
        <v>0.88888888888888884</v>
      </c>
      <c r="AB163" s="8">
        <f>COUNTIFS(CSV!$B:$B,$A163,CSV!$D:$D,"&gt;1.5")/$C163</f>
        <v>0.375</v>
      </c>
      <c r="AC163" s="11">
        <f>(COUNTIFS(CSV!$A:A,$A163,CSV!$G:$G,"y") + COUNTIFS(CSV!$B:B,$A163,CSV!$G:$G,"y"))/$D163</f>
        <v>0.58823529411764708</v>
      </c>
      <c r="AD163" s="8">
        <f>COUNTIFS(CSV!$A:A,$A163,CSV!$G:$G,"y")/$B163</f>
        <v>0.77777777777777779</v>
      </c>
      <c r="AE163" s="16">
        <f>COUNTIFS(CSV!$B:B,$A163,CSV!$G:$G,"y")/$C163</f>
        <v>0.375</v>
      </c>
    </row>
    <row r="164" spans="1:31" x14ac:dyDescent="0.3">
      <c r="A164" s="62" t="s">
        <v>267</v>
      </c>
      <c r="B164" s="9">
        <f>COUNTIF(CSV!A:A,A164)</f>
        <v>8</v>
      </c>
      <c r="C164" s="4">
        <f>COUNTIF(CSV!B:B,A164)</f>
        <v>9</v>
      </c>
      <c r="D164" s="4">
        <f t="shared" si="5"/>
        <v>17</v>
      </c>
      <c r="E164" s="11">
        <f>(COUNTIFS(CSV!$A:$A,$A164,CSV!$F:$F,"&gt;0.5") + COUNTIFS(CSV!$B:$B,$A164,CSV!$F:$F,"&gt;0.5"))/$D164</f>
        <v>1</v>
      </c>
      <c r="F164" s="8">
        <f>COUNTIFS(CSV!$A:$A,$A164,CSV!$F:$F,"&gt;0.5")/$B164</f>
        <v>1</v>
      </c>
      <c r="G164" s="8">
        <f>COUNTIFS(CSV!$B:$B,$A164,CSV!$F:$F,"&gt;0.5")/$C164</f>
        <v>1</v>
      </c>
      <c r="H164" s="11">
        <f>(COUNTIFS(CSV!$A:$A,$A164,CSV!$F:$F,"&gt;1.5") + COUNTIFS(CSV!$B:$B,$A164,CSV!$F:$F,"&gt;1.5"))/$D164</f>
        <v>0.70588235294117652</v>
      </c>
      <c r="I164" s="8">
        <f>COUNTIFS(CSV!$A:$A,$A164,CSV!$F:$F,"&gt;1.5")/$B164</f>
        <v>0.75</v>
      </c>
      <c r="J164" s="8">
        <f>COUNTIFS(CSV!$B:$B,$A164,CSV!$F:$F,"&gt;1.5")/$C164</f>
        <v>0.66666666666666663</v>
      </c>
      <c r="K164" s="11">
        <f>(COUNTIFS(CSV!$A:$A,$A164,CSV!$F:$F,"&gt;2.5") + COUNTIFS(CSV!$B:$B,$A164,CSV!$F:$F,"&gt;2.5"))/$D164</f>
        <v>0.47058823529411764</v>
      </c>
      <c r="L164" s="8">
        <f>COUNTIFS(CSV!$A:$A,$A164,CSV!$F:$F,"&gt;2.5")/$B164</f>
        <v>0.5</v>
      </c>
      <c r="M164" s="8">
        <f>COUNTIFS(CSV!$B:$B,$A164,CSV!$F:$F,"&gt;2.5")/$C164</f>
        <v>0.44444444444444442</v>
      </c>
      <c r="N164" s="11">
        <f>(COUNTIFS(CSV!$A:$A,$A164,CSV!$F:$F,"&gt;3.5") + COUNTIFS(CSV!$B:$B,$A164,CSV!$F:$F,"&gt;3.5"))/$D164</f>
        <v>0.29411764705882354</v>
      </c>
      <c r="O164" s="8">
        <f>COUNTIFS(CSV!$A:$A,$A164,CSV!$F:$F,"&gt;3.5")/$B164</f>
        <v>0.375</v>
      </c>
      <c r="P164" s="8">
        <f>COUNTIFS(CSV!$B:$B,$A164,CSV!$F:$F,"&gt;3.5")/$C164</f>
        <v>0.22222222222222221</v>
      </c>
      <c r="Q164" s="11">
        <f>(COUNTIFS(CSV!$A:$A,$A164,CSV!$D:$D,"&gt;0.5")  + COUNTIFS(CSV!$B:$B,$A164,CSV!$E:$E,"&gt;0.5"))/$D164</f>
        <v>0.94117647058823528</v>
      </c>
      <c r="R164" s="8">
        <f>COUNTIFS(CSV!$A:$A,$A164,CSV!$D:$D,"&gt;0.5")/$B164</f>
        <v>1</v>
      </c>
      <c r="S164" s="8">
        <f>COUNTIFS(CSV!$B:$B,$A164,CSV!$E:$E,"&gt;0.5")/$C164</f>
        <v>0.88888888888888884</v>
      </c>
      <c r="T164" s="11">
        <f>(COUNTIFS(CSV!$A:$A,$A164,CSV!$D:$D,"&gt;1.5")  + COUNTIFS(CSV!$B:$B,$A164,CSV!$E:$E,"&gt;1.5"))/$D164</f>
        <v>0.58823529411764708</v>
      </c>
      <c r="U164" s="8">
        <f>COUNTIFS(CSV!$A:$A,$A164,CSV!$D:$D,"&gt;1.5")/$B164</f>
        <v>0.75</v>
      </c>
      <c r="V164" s="8">
        <f>COUNTIFS(CSV!$B:$B,$A164,CSV!$E:$E,"&gt;1.5")/$C164</f>
        <v>0.44444444444444442</v>
      </c>
      <c r="W164" s="11">
        <f>(COUNTIFS(CSV!$A:$A,$A164,CSV!$E:E,"&gt;0.5") +COUNTIFS(CSV!$B:$B,$A164,CSV!$D:$D,"&gt;0.5"))/$D164</f>
        <v>0.47058823529411764</v>
      </c>
      <c r="X164" s="8">
        <f>COUNTIFS(CSV!$A:$A,$A164,CSV!$E:$E,"&gt;0.5")/$B164</f>
        <v>0.375</v>
      </c>
      <c r="Y164" s="8">
        <f>COUNTIFS(CSV!$B:$B,$A164,CSV!$D:$D,"&gt;0.5")/$C164</f>
        <v>0.55555555555555558</v>
      </c>
      <c r="Z164" s="11">
        <f>(COUNTIFS(CSV!$A:$A,$A164,CSV!$E:$E,"&gt;1.5")  + COUNTIFS(CSV!$B:$B,$A164,CSV!$D:$D,"&gt;1.5"))/$D164</f>
        <v>0.17647058823529413</v>
      </c>
      <c r="AA164" s="8">
        <f>COUNTIFS(CSV!$A:$A,$A164,CSV!$E:$E,"&gt;1.5")/$B164</f>
        <v>0.125</v>
      </c>
      <c r="AB164" s="8">
        <f>COUNTIFS(CSV!$B:$B,$A164,CSV!$D:$D,"&gt;1.5")/$C164</f>
        <v>0.22222222222222221</v>
      </c>
      <c r="AC164" s="11">
        <f>(COUNTIFS(CSV!$A:A,$A164,CSV!$G:$G,"y") + COUNTIFS(CSV!$B:B,$A164,CSV!$G:$G,"y"))/$D164</f>
        <v>0.41176470588235292</v>
      </c>
      <c r="AD164" s="8">
        <f>COUNTIFS(CSV!$A:A,$A164,CSV!$G:$G,"y")/$B164</f>
        <v>0.375</v>
      </c>
      <c r="AE164" s="16">
        <f>COUNTIFS(CSV!$B:B,$A164,CSV!$G:$G,"y")/$C164</f>
        <v>0.44444444444444442</v>
      </c>
    </row>
    <row r="165" spans="1:31" x14ac:dyDescent="0.3">
      <c r="A165" s="62" t="s">
        <v>261</v>
      </c>
      <c r="B165" s="9">
        <f>COUNTIF(CSV!A:A,A165)</f>
        <v>9</v>
      </c>
      <c r="C165" s="4">
        <f>COUNTIF(CSV!B:B,A165)</f>
        <v>7</v>
      </c>
      <c r="D165" s="4">
        <f t="shared" si="5"/>
        <v>16</v>
      </c>
      <c r="E165" s="11">
        <f>(COUNTIFS(CSV!$A:$A,$A165,CSV!$F:$F,"&gt;0.5") + COUNTIFS(CSV!$B:$B,$A165,CSV!$F:$F,"&gt;0.5"))/$D165</f>
        <v>0.9375</v>
      </c>
      <c r="F165" s="8">
        <f>COUNTIFS(CSV!$A:$A,$A165,CSV!$F:$F,"&gt;0.5")/$B165</f>
        <v>0.88888888888888884</v>
      </c>
      <c r="G165" s="8">
        <f>COUNTIFS(CSV!$B:$B,$A165,CSV!$F:$F,"&gt;0.5")/$C165</f>
        <v>1</v>
      </c>
      <c r="H165" s="11">
        <f>(COUNTIFS(CSV!$A:$A,$A165,CSV!$F:$F,"&gt;1.5") + COUNTIFS(CSV!$B:$B,$A165,CSV!$F:$F,"&gt;1.5"))/$D165</f>
        <v>0.75</v>
      </c>
      <c r="I165" s="8">
        <f>COUNTIFS(CSV!$A:$A,$A165,CSV!$F:$F,"&gt;1.5")/$B165</f>
        <v>0.77777777777777779</v>
      </c>
      <c r="J165" s="8">
        <f>COUNTIFS(CSV!$B:$B,$A165,CSV!$F:$F,"&gt;1.5")/$C165</f>
        <v>0.7142857142857143</v>
      </c>
      <c r="K165" s="11">
        <f>(COUNTIFS(CSV!$A:$A,$A165,CSV!$F:$F,"&gt;2.5") + COUNTIFS(CSV!$B:$B,$A165,CSV!$F:$F,"&gt;2.5"))/$D165</f>
        <v>0.625</v>
      </c>
      <c r="L165" s="8">
        <f>COUNTIFS(CSV!$A:$A,$A165,CSV!$F:$F,"&gt;2.5")/$B165</f>
        <v>0.66666666666666663</v>
      </c>
      <c r="M165" s="8">
        <f>COUNTIFS(CSV!$B:$B,$A165,CSV!$F:$F,"&gt;2.5")/$C165</f>
        <v>0.5714285714285714</v>
      </c>
      <c r="N165" s="11">
        <f>(COUNTIFS(CSV!$A:$A,$A165,CSV!$F:$F,"&gt;3.5") + COUNTIFS(CSV!$B:$B,$A165,CSV!$F:$F,"&gt;3.5"))/$D165</f>
        <v>0.1875</v>
      </c>
      <c r="O165" s="8">
        <f>COUNTIFS(CSV!$A:$A,$A165,CSV!$F:$F,"&gt;3.5")/$B165</f>
        <v>0.1111111111111111</v>
      </c>
      <c r="P165" s="8">
        <f>COUNTIFS(CSV!$B:$B,$A165,CSV!$F:$F,"&gt;3.5")/$C165</f>
        <v>0.2857142857142857</v>
      </c>
      <c r="Q165" s="11">
        <f>(COUNTIFS(CSV!$A:$A,$A165,CSV!$D:$D,"&gt;0.5")  + COUNTIFS(CSV!$B:$B,$A165,CSV!$E:$E,"&gt;0.5"))/$D165</f>
        <v>0.8125</v>
      </c>
      <c r="R165" s="8">
        <f>COUNTIFS(CSV!$A:$A,$A165,CSV!$D:$D,"&gt;0.5")/$B165</f>
        <v>0.88888888888888884</v>
      </c>
      <c r="S165" s="8">
        <f>COUNTIFS(CSV!$B:$B,$A165,CSV!$E:$E,"&gt;0.5")/$C165</f>
        <v>0.7142857142857143</v>
      </c>
      <c r="T165" s="11">
        <f>(COUNTIFS(CSV!$A:$A,$A165,CSV!$D:$D,"&gt;1.5")  + COUNTIFS(CSV!$B:$B,$A165,CSV!$E:$E,"&gt;1.5"))/$D165</f>
        <v>0.625</v>
      </c>
      <c r="U165" s="8">
        <f>COUNTIFS(CSV!$A:$A,$A165,CSV!$D:$D,"&gt;1.5")/$B165</f>
        <v>0.77777777777777779</v>
      </c>
      <c r="V165" s="8">
        <f>COUNTIFS(CSV!$B:$B,$A165,CSV!$E:$E,"&gt;1.5")/$C165</f>
        <v>0.42857142857142855</v>
      </c>
      <c r="W165" s="11">
        <f>(COUNTIFS(CSV!$A:$A,$A165,CSV!$E:E,"&gt;0.5") +COUNTIFS(CSV!$B:$B,$A165,CSV!$D:$D,"&gt;0.5"))/$D165</f>
        <v>0.75</v>
      </c>
      <c r="X165" s="8">
        <f>COUNTIFS(CSV!$A:$A,$A165,CSV!$E:$E,"&gt;0.5")/$B165</f>
        <v>0.55555555555555558</v>
      </c>
      <c r="Y165" s="8">
        <f>COUNTIFS(CSV!$B:$B,$A165,CSV!$D:$D,"&gt;0.5")/$C165</f>
        <v>1</v>
      </c>
      <c r="Z165" s="11">
        <f>(COUNTIFS(CSV!$A:$A,$A165,CSV!$E:$E,"&gt;1.5")  + COUNTIFS(CSV!$B:$B,$A165,CSV!$D:$D,"&gt;1.5"))/$D165</f>
        <v>0.125</v>
      </c>
      <c r="AA165" s="8">
        <f>COUNTIFS(CSV!$A:$A,$A165,CSV!$E:$E,"&gt;1.5")/$B165</f>
        <v>0.1111111111111111</v>
      </c>
      <c r="AB165" s="8">
        <f>COUNTIFS(CSV!$B:$B,$A165,CSV!$D:$D,"&gt;1.5")/$C165</f>
        <v>0.14285714285714285</v>
      </c>
      <c r="AC165" s="11">
        <f>(COUNTIFS(CSV!$A:A,$A165,CSV!$G:$G,"y") + COUNTIFS(CSV!$B:B,$A165,CSV!$G:$G,"y"))/$D165</f>
        <v>0.625</v>
      </c>
      <c r="AD165" s="8">
        <f>COUNTIFS(CSV!$A:A,$A165,CSV!$G:$G,"y")/$B165</f>
        <v>0.55555555555555558</v>
      </c>
      <c r="AE165" s="16">
        <f>COUNTIFS(CSV!$B:B,$A165,CSV!$G:$G,"y")/$C165</f>
        <v>0.7142857142857143</v>
      </c>
    </row>
    <row r="166" spans="1:31" x14ac:dyDescent="0.3">
      <c r="A166" s="62" t="s">
        <v>263</v>
      </c>
      <c r="B166" s="9">
        <f>COUNTIF(CSV!A:A,A166)</f>
        <v>8</v>
      </c>
      <c r="C166" s="4">
        <f>COUNTIF(CSV!B:B,A166)</f>
        <v>7</v>
      </c>
      <c r="D166" s="4">
        <f t="shared" si="5"/>
        <v>15</v>
      </c>
      <c r="E166" s="11">
        <f>(COUNTIFS(CSV!$A:$A,$A166,CSV!$F:$F,"&gt;0.5") + COUNTIFS(CSV!$B:$B,$A166,CSV!$F:$F,"&gt;0.5"))/$D166</f>
        <v>1</v>
      </c>
      <c r="F166" s="8">
        <f>COUNTIFS(CSV!$A:$A,$A166,CSV!$F:$F,"&gt;0.5")/$B166</f>
        <v>1</v>
      </c>
      <c r="G166" s="8">
        <f>COUNTIFS(CSV!$B:$B,$A166,CSV!$F:$F,"&gt;0.5")/$C166</f>
        <v>1</v>
      </c>
      <c r="H166" s="11">
        <f>(COUNTIFS(CSV!$A:$A,$A166,CSV!$F:$F,"&gt;1.5") + COUNTIFS(CSV!$B:$B,$A166,CSV!$F:$F,"&gt;1.5"))/$D166</f>
        <v>0.73333333333333328</v>
      </c>
      <c r="I166" s="8">
        <f>COUNTIFS(CSV!$A:$A,$A166,CSV!$F:$F,"&gt;1.5")/$B166</f>
        <v>0.75</v>
      </c>
      <c r="J166" s="8">
        <f>COUNTIFS(CSV!$B:$B,$A166,CSV!$F:$F,"&gt;1.5")/$C166</f>
        <v>0.7142857142857143</v>
      </c>
      <c r="K166" s="11">
        <f>(COUNTIFS(CSV!$A:$A,$A166,CSV!$F:$F,"&gt;2.5") + COUNTIFS(CSV!$B:$B,$A166,CSV!$F:$F,"&gt;2.5"))/$D166</f>
        <v>0.53333333333333333</v>
      </c>
      <c r="L166" s="8">
        <f>COUNTIFS(CSV!$A:$A,$A166,CSV!$F:$F,"&gt;2.5")/$B166</f>
        <v>0.5</v>
      </c>
      <c r="M166" s="8">
        <f>COUNTIFS(CSV!$B:$B,$A166,CSV!$F:$F,"&gt;2.5")/$C166</f>
        <v>0.5714285714285714</v>
      </c>
      <c r="N166" s="11">
        <f>(COUNTIFS(CSV!$A:$A,$A166,CSV!$F:$F,"&gt;3.5") + COUNTIFS(CSV!$B:$B,$A166,CSV!$F:$F,"&gt;3.5"))/$D166</f>
        <v>0.26666666666666666</v>
      </c>
      <c r="O166" s="8">
        <f>COUNTIFS(CSV!$A:$A,$A166,CSV!$F:$F,"&gt;3.5")/$B166</f>
        <v>0.125</v>
      </c>
      <c r="P166" s="8">
        <f>COUNTIFS(CSV!$B:$B,$A166,CSV!$F:$F,"&gt;3.5")/$C166</f>
        <v>0.42857142857142855</v>
      </c>
      <c r="Q166" s="11">
        <f>(COUNTIFS(CSV!$A:$A,$A166,CSV!$D:$D,"&gt;0.5")  + COUNTIFS(CSV!$B:$B,$A166,CSV!$E:$E,"&gt;0.5"))/$D166</f>
        <v>0.66666666666666663</v>
      </c>
      <c r="R166" s="8">
        <f>COUNTIFS(CSV!$A:$A,$A166,CSV!$D:$D,"&gt;0.5")/$B166</f>
        <v>0.75</v>
      </c>
      <c r="S166" s="8">
        <f>COUNTIFS(CSV!$B:$B,$A166,CSV!$E:$E,"&gt;0.5")/$C166</f>
        <v>0.5714285714285714</v>
      </c>
      <c r="T166" s="11">
        <f>(COUNTIFS(CSV!$A:$A,$A166,CSV!$D:$D,"&gt;1.5")  + COUNTIFS(CSV!$B:$B,$A166,CSV!$E:$E,"&gt;1.5"))/$D166</f>
        <v>0.46666666666666667</v>
      </c>
      <c r="U166" s="8">
        <f>COUNTIFS(CSV!$A:$A,$A166,CSV!$D:$D,"&gt;1.5")/$B166</f>
        <v>0.375</v>
      </c>
      <c r="V166" s="8">
        <f>COUNTIFS(CSV!$B:$B,$A166,CSV!$E:$E,"&gt;1.5")/$C166</f>
        <v>0.5714285714285714</v>
      </c>
      <c r="W166" s="11">
        <f>(COUNTIFS(CSV!$A:$A,$A166,CSV!$E:E,"&gt;0.5") +COUNTIFS(CSV!$B:$B,$A166,CSV!$D:$D,"&gt;0.5"))/$D166</f>
        <v>0.93333333333333335</v>
      </c>
      <c r="X166" s="8">
        <f>COUNTIFS(CSV!$A:$A,$A166,CSV!$E:$E,"&gt;0.5")/$B166</f>
        <v>0.875</v>
      </c>
      <c r="Y166" s="8">
        <f>COUNTIFS(CSV!$B:$B,$A166,CSV!$D:$D,"&gt;0.5")/$C166</f>
        <v>1</v>
      </c>
      <c r="Z166" s="11">
        <f>(COUNTIFS(CSV!$A:$A,$A166,CSV!$E:$E,"&gt;1.5")  + COUNTIFS(CSV!$B:$B,$A166,CSV!$D:$D,"&gt;1.5"))/$D166</f>
        <v>0.4</v>
      </c>
      <c r="AA166" s="8">
        <f>COUNTIFS(CSV!$A:$A,$A166,CSV!$E:$E,"&gt;1.5")/$B166</f>
        <v>0.25</v>
      </c>
      <c r="AB166" s="8">
        <f>COUNTIFS(CSV!$B:$B,$A166,CSV!$D:$D,"&gt;1.5")/$C166</f>
        <v>0.5714285714285714</v>
      </c>
      <c r="AC166" s="11">
        <f>(COUNTIFS(CSV!$A:A,$A166,CSV!$G:$G,"y") + COUNTIFS(CSV!$B:B,$A166,CSV!$G:$G,"y"))/$D166</f>
        <v>0.6</v>
      </c>
      <c r="AD166" s="8">
        <f>COUNTIFS(CSV!$A:A,$A166,CSV!$G:$G,"y")/$B166</f>
        <v>0.625</v>
      </c>
      <c r="AE166" s="16">
        <f>COUNTIFS(CSV!$B:B,$A166,CSV!$G:$G,"y")/$C166</f>
        <v>0.5714285714285714</v>
      </c>
    </row>
    <row r="167" spans="1:31" x14ac:dyDescent="0.3">
      <c r="A167" s="62" t="s">
        <v>260</v>
      </c>
      <c r="B167" s="9">
        <f>COUNTIF(CSV!A:A,A167)</f>
        <v>8</v>
      </c>
      <c r="C167" s="4">
        <f>COUNTIF(CSV!B:B,A167)</f>
        <v>9</v>
      </c>
      <c r="D167" s="4">
        <f t="shared" si="5"/>
        <v>17</v>
      </c>
      <c r="E167" s="11">
        <f>(COUNTIFS(CSV!$A:$A,$A167,CSV!$F:$F,"&gt;0.5") + COUNTIFS(CSV!$B:$B,$A167,CSV!$F:$F,"&gt;0.5"))/$D167</f>
        <v>0.94117647058823528</v>
      </c>
      <c r="F167" s="8">
        <f>COUNTIFS(CSV!$A:$A,$A167,CSV!$F:$F,"&gt;0.5")/$B167</f>
        <v>1</v>
      </c>
      <c r="G167" s="8">
        <f>COUNTIFS(CSV!$B:$B,$A167,CSV!$F:$F,"&gt;0.5")/$C167</f>
        <v>0.88888888888888884</v>
      </c>
      <c r="H167" s="11">
        <f>(COUNTIFS(CSV!$A:$A,$A167,CSV!$F:$F,"&gt;1.5") + COUNTIFS(CSV!$B:$B,$A167,CSV!$F:$F,"&gt;1.5"))/$D167</f>
        <v>0.47058823529411764</v>
      </c>
      <c r="I167" s="8">
        <f>COUNTIFS(CSV!$A:$A,$A167,CSV!$F:$F,"&gt;1.5")/$B167</f>
        <v>0.375</v>
      </c>
      <c r="J167" s="8">
        <f>COUNTIFS(CSV!$B:$B,$A167,CSV!$F:$F,"&gt;1.5")/$C167</f>
        <v>0.55555555555555558</v>
      </c>
      <c r="K167" s="11">
        <f>(COUNTIFS(CSV!$A:$A,$A167,CSV!$F:$F,"&gt;2.5") + COUNTIFS(CSV!$B:$B,$A167,CSV!$F:$F,"&gt;2.5"))/$D167</f>
        <v>0.23529411764705882</v>
      </c>
      <c r="L167" s="8">
        <f>COUNTIFS(CSV!$A:$A,$A167,CSV!$F:$F,"&gt;2.5")/$B167</f>
        <v>0</v>
      </c>
      <c r="M167" s="8">
        <f>COUNTIFS(CSV!$B:$B,$A167,CSV!$F:$F,"&gt;2.5")/$C167</f>
        <v>0.44444444444444442</v>
      </c>
      <c r="N167" s="11">
        <f>(COUNTIFS(CSV!$A:$A,$A167,CSV!$F:$F,"&gt;3.5") + COUNTIFS(CSV!$B:$B,$A167,CSV!$F:$F,"&gt;3.5"))/$D167</f>
        <v>0.23529411764705882</v>
      </c>
      <c r="O167" s="8">
        <f>COUNTIFS(CSV!$A:$A,$A167,CSV!$F:$F,"&gt;3.5")/$B167</f>
        <v>0</v>
      </c>
      <c r="P167" s="8">
        <f>COUNTIFS(CSV!$B:$B,$A167,CSV!$F:$F,"&gt;3.5")/$C167</f>
        <v>0.44444444444444442</v>
      </c>
      <c r="Q167" s="11">
        <f>(COUNTIFS(CSV!$A:$A,$A167,CSV!$D:$D,"&gt;0.5")  + COUNTIFS(CSV!$B:$B,$A167,CSV!$E:$E,"&gt;0.5"))/$D167</f>
        <v>0.70588235294117652</v>
      </c>
      <c r="R167" s="8">
        <f>COUNTIFS(CSV!$A:$A,$A167,CSV!$D:$D,"&gt;0.5")/$B167</f>
        <v>0.75</v>
      </c>
      <c r="S167" s="8">
        <f>COUNTIFS(CSV!$B:$B,$A167,CSV!$E:$E,"&gt;0.5")/$C167</f>
        <v>0.66666666666666663</v>
      </c>
      <c r="T167" s="11">
        <f>(COUNTIFS(CSV!$A:$A,$A167,CSV!$D:$D,"&gt;1.5")  + COUNTIFS(CSV!$B:$B,$A167,CSV!$E:$E,"&gt;1.5"))/$D167</f>
        <v>0.29411764705882354</v>
      </c>
      <c r="U167" s="8">
        <f>COUNTIFS(CSV!$A:$A,$A167,CSV!$D:$D,"&gt;1.5")/$B167</f>
        <v>0.125</v>
      </c>
      <c r="V167" s="8">
        <f>COUNTIFS(CSV!$B:$B,$A167,CSV!$E:$E,"&gt;1.5")/$C167</f>
        <v>0.44444444444444442</v>
      </c>
      <c r="W167" s="11">
        <f>(COUNTIFS(CSV!$A:$A,$A167,CSV!$E:E,"&gt;0.5") +COUNTIFS(CSV!$B:$B,$A167,CSV!$D:$D,"&gt;0.5"))/$D167</f>
        <v>0.6470588235294118</v>
      </c>
      <c r="X167" s="8">
        <f>COUNTIFS(CSV!$A:$A,$A167,CSV!$E:$E,"&gt;0.5")/$B167</f>
        <v>0.5</v>
      </c>
      <c r="Y167" s="8">
        <f>COUNTIFS(CSV!$B:$B,$A167,CSV!$D:$D,"&gt;0.5")/$C167</f>
        <v>0.77777777777777779</v>
      </c>
      <c r="Z167" s="11">
        <f>(COUNTIFS(CSV!$A:$A,$A167,CSV!$E:$E,"&gt;1.5")  + COUNTIFS(CSV!$B:$B,$A167,CSV!$D:$D,"&gt;1.5"))/$D167</f>
        <v>0.17647058823529413</v>
      </c>
      <c r="AA167" s="8">
        <f>COUNTIFS(CSV!$A:$A,$A167,CSV!$E:$E,"&gt;1.5")/$B167</f>
        <v>0</v>
      </c>
      <c r="AB167" s="8">
        <f>COUNTIFS(CSV!$B:$B,$A167,CSV!$D:$D,"&gt;1.5")/$C167</f>
        <v>0.33333333333333331</v>
      </c>
      <c r="AC167" s="11">
        <f>(COUNTIFS(CSV!$A:A,$A167,CSV!$G:$G,"y") + COUNTIFS(CSV!$B:B,$A167,CSV!$G:$G,"y"))/$D167</f>
        <v>0.41176470588235292</v>
      </c>
      <c r="AD167" s="8">
        <f>COUNTIFS(CSV!$A:A,$A167,CSV!$G:$G,"y")/$B167</f>
        <v>0.25</v>
      </c>
      <c r="AE167" s="16">
        <f>COUNTIFS(CSV!$B:B,$A167,CSV!$G:$G,"y")/$C167</f>
        <v>0.55555555555555558</v>
      </c>
    </row>
    <row r="168" spans="1:31" x14ac:dyDescent="0.3">
      <c r="A168" s="62" t="s">
        <v>266</v>
      </c>
      <c r="B168" s="9">
        <f>COUNTIF(CSV!A:A,A168)</f>
        <v>8</v>
      </c>
      <c r="C168" s="4">
        <f>COUNTIF(CSV!B:B,A168)</f>
        <v>8</v>
      </c>
      <c r="D168" s="4">
        <f t="shared" si="5"/>
        <v>16</v>
      </c>
      <c r="E168" s="11">
        <f>(COUNTIFS(CSV!$A:$A,$A168,CSV!$F:$F,"&gt;0.5") + COUNTIFS(CSV!$B:$B,$A168,CSV!$F:$F,"&gt;0.5"))/$D168</f>
        <v>0.875</v>
      </c>
      <c r="F168" s="8">
        <f>COUNTIFS(CSV!$A:$A,$A168,CSV!$F:$F,"&gt;0.5")/$B168</f>
        <v>0.875</v>
      </c>
      <c r="G168" s="8">
        <f>COUNTIFS(CSV!$B:$B,$A168,CSV!$F:$F,"&gt;0.5")/$C168</f>
        <v>0.875</v>
      </c>
      <c r="H168" s="11">
        <f>(COUNTIFS(CSV!$A:$A,$A168,CSV!$F:$F,"&gt;1.5") + COUNTIFS(CSV!$B:$B,$A168,CSV!$F:$F,"&gt;1.5"))/$D168</f>
        <v>0.6875</v>
      </c>
      <c r="I168" s="8">
        <f>COUNTIFS(CSV!$A:$A,$A168,CSV!$F:$F,"&gt;1.5")/$B168</f>
        <v>0.75</v>
      </c>
      <c r="J168" s="8">
        <f>COUNTIFS(CSV!$B:$B,$A168,CSV!$F:$F,"&gt;1.5")/$C168</f>
        <v>0.625</v>
      </c>
      <c r="K168" s="11">
        <f>(COUNTIFS(CSV!$A:$A,$A168,CSV!$F:$F,"&gt;2.5") + COUNTIFS(CSV!$B:$B,$A168,CSV!$F:$F,"&gt;2.5"))/$D168</f>
        <v>0.375</v>
      </c>
      <c r="L168" s="8">
        <f>COUNTIFS(CSV!$A:$A,$A168,CSV!$F:$F,"&gt;2.5")/$B168</f>
        <v>0.375</v>
      </c>
      <c r="M168" s="8">
        <f>COUNTIFS(CSV!$B:$B,$A168,CSV!$F:$F,"&gt;2.5")/$C168</f>
        <v>0.375</v>
      </c>
      <c r="N168" s="11">
        <f>(COUNTIFS(CSV!$A:$A,$A168,CSV!$F:$F,"&gt;3.5") + COUNTIFS(CSV!$B:$B,$A168,CSV!$F:$F,"&gt;3.5"))/$D168</f>
        <v>0</v>
      </c>
      <c r="O168" s="8">
        <f>COUNTIFS(CSV!$A:$A,$A168,CSV!$F:$F,"&gt;3.5")/$B168</f>
        <v>0</v>
      </c>
      <c r="P168" s="8">
        <f>COUNTIFS(CSV!$B:$B,$A168,CSV!$F:$F,"&gt;3.5")/$C168</f>
        <v>0</v>
      </c>
      <c r="Q168" s="11">
        <f>(COUNTIFS(CSV!$A:$A,$A168,CSV!$D:$D,"&gt;0.5")  + COUNTIFS(CSV!$B:$B,$A168,CSV!$E:$E,"&gt;0.5"))/$D168</f>
        <v>0.625</v>
      </c>
      <c r="R168" s="8">
        <f>COUNTIFS(CSV!$A:$A,$A168,CSV!$D:$D,"&gt;0.5")/$B168</f>
        <v>0.5</v>
      </c>
      <c r="S168" s="8">
        <f>COUNTIFS(CSV!$B:$B,$A168,CSV!$E:$E,"&gt;0.5")/$C168</f>
        <v>0.75</v>
      </c>
      <c r="T168" s="11">
        <f>(COUNTIFS(CSV!$A:$A,$A168,CSV!$D:$D,"&gt;1.5")  + COUNTIFS(CSV!$B:$B,$A168,CSV!$E:$E,"&gt;1.5"))/$D168</f>
        <v>0.25</v>
      </c>
      <c r="U168" s="8">
        <f>COUNTIFS(CSV!$A:$A,$A168,CSV!$D:$D,"&gt;1.5")/$B168</f>
        <v>0.375</v>
      </c>
      <c r="V168" s="8">
        <f>COUNTIFS(CSV!$B:$B,$A168,CSV!$E:$E,"&gt;1.5")/$C168</f>
        <v>0.125</v>
      </c>
      <c r="W168" s="11">
        <f>(COUNTIFS(CSV!$A:$A,$A168,CSV!$E:E,"&gt;0.5") +COUNTIFS(CSV!$B:$B,$A168,CSV!$D:$D,"&gt;0.5"))/$D168</f>
        <v>0.6875</v>
      </c>
      <c r="X168" s="8">
        <f>COUNTIFS(CSV!$A:$A,$A168,CSV!$E:$E,"&gt;0.5")/$B168</f>
        <v>0.625</v>
      </c>
      <c r="Y168" s="8">
        <f>COUNTIFS(CSV!$B:$B,$A168,CSV!$D:$D,"&gt;0.5")/$C168</f>
        <v>0.75</v>
      </c>
      <c r="Z168" s="11">
        <f>(COUNTIFS(CSV!$A:$A,$A168,CSV!$E:$E,"&gt;1.5")  + COUNTIFS(CSV!$B:$B,$A168,CSV!$D:$D,"&gt;1.5"))/$D168</f>
        <v>0.3125</v>
      </c>
      <c r="AA168" s="8">
        <f>COUNTIFS(CSV!$A:$A,$A168,CSV!$E:$E,"&gt;1.5")/$B168</f>
        <v>0.375</v>
      </c>
      <c r="AB168" s="8">
        <f>COUNTIFS(CSV!$B:$B,$A168,CSV!$D:$D,"&gt;1.5")/$C168</f>
        <v>0.25</v>
      </c>
      <c r="AC168" s="11">
        <f>(COUNTIFS(CSV!$A:A,$A168,CSV!$G:$G,"y") + COUNTIFS(CSV!$B:B,$A168,CSV!$G:$G,"y"))/$D168</f>
        <v>0.4375</v>
      </c>
      <c r="AD168" s="8">
        <f>COUNTIFS(CSV!$A:A,$A168,CSV!$G:$G,"y")/$B168</f>
        <v>0.25</v>
      </c>
      <c r="AE168" s="16">
        <f>COUNTIFS(CSV!$B:B,$A168,CSV!$G:$G,"y")/$C168</f>
        <v>0.625</v>
      </c>
    </row>
    <row r="169" spans="1:31" x14ac:dyDescent="0.3">
      <c r="A169" s="62" t="s">
        <v>296</v>
      </c>
      <c r="B169" s="9">
        <f>COUNTIF(CSV!A:A,A169)</f>
        <v>10</v>
      </c>
      <c r="C169" s="4">
        <f>COUNTIF(CSV!B:B,A169)</f>
        <v>11</v>
      </c>
      <c r="D169" s="4">
        <f t="shared" si="5"/>
        <v>21</v>
      </c>
      <c r="E169" s="11">
        <f>(COUNTIFS(CSV!$A:$A,$A169,CSV!$F:$F,"&gt;0.5") + COUNTIFS(CSV!$B:$B,$A169,CSV!$F:$F,"&gt;0.5"))/$D169</f>
        <v>0.90476190476190477</v>
      </c>
      <c r="F169" s="8">
        <f>COUNTIFS(CSV!$A:$A,$A169,CSV!$F:$F,"&gt;0.5")/$B169</f>
        <v>0.9</v>
      </c>
      <c r="G169" s="8">
        <f>COUNTIFS(CSV!$B:$B,$A169,CSV!$F:$F,"&gt;0.5")/$C169</f>
        <v>0.90909090909090906</v>
      </c>
      <c r="H169" s="11">
        <f>(COUNTIFS(CSV!$A:$A,$A169,CSV!$F:$F,"&gt;1.5") + COUNTIFS(CSV!$B:$B,$A169,CSV!$F:$F,"&gt;1.5"))/$D169</f>
        <v>0.7142857142857143</v>
      </c>
      <c r="I169" s="8">
        <f>COUNTIFS(CSV!$A:$A,$A169,CSV!$F:$F,"&gt;1.5")/$B169</f>
        <v>0.8</v>
      </c>
      <c r="J169" s="8">
        <f>COUNTIFS(CSV!$B:$B,$A169,CSV!$F:$F,"&gt;1.5")/$C169</f>
        <v>0.63636363636363635</v>
      </c>
      <c r="K169" s="11">
        <f>(COUNTIFS(CSV!$A:$A,$A169,CSV!$F:$F,"&gt;2.5") + COUNTIFS(CSV!$B:$B,$A169,CSV!$F:$F,"&gt;2.5"))/$D169</f>
        <v>0.5714285714285714</v>
      </c>
      <c r="L169" s="8">
        <f>COUNTIFS(CSV!$A:$A,$A169,CSV!$F:$F,"&gt;2.5")/$B169</f>
        <v>0.7</v>
      </c>
      <c r="M169" s="8">
        <f>COUNTIFS(CSV!$B:$B,$A169,CSV!$F:$F,"&gt;2.5")/$C169</f>
        <v>0.45454545454545453</v>
      </c>
      <c r="N169" s="11">
        <f>(COUNTIFS(CSV!$A:$A,$A169,CSV!$F:$F,"&gt;3.5") + COUNTIFS(CSV!$B:$B,$A169,CSV!$F:$F,"&gt;3.5"))/$D169</f>
        <v>0.23809523809523808</v>
      </c>
      <c r="O169" s="8">
        <f>COUNTIFS(CSV!$A:$A,$A169,CSV!$F:$F,"&gt;3.5")/$B169</f>
        <v>0.3</v>
      </c>
      <c r="P169" s="8">
        <f>COUNTIFS(CSV!$B:$B,$A169,CSV!$F:$F,"&gt;3.5")/$C169</f>
        <v>0.18181818181818182</v>
      </c>
      <c r="Q169" s="11">
        <f>(COUNTIFS(CSV!$A:$A,$A169,CSV!$D:$D,"&gt;0.5")  + COUNTIFS(CSV!$B:$B,$A169,CSV!$E:$E,"&gt;0.5"))/$D169</f>
        <v>0.5714285714285714</v>
      </c>
      <c r="R169" s="8">
        <f>COUNTIFS(CSV!$A:$A,$A169,CSV!$D:$D,"&gt;0.5")/$B169</f>
        <v>0.7</v>
      </c>
      <c r="S169" s="8">
        <f>COUNTIFS(CSV!$B:$B,$A169,CSV!$E:$E,"&gt;0.5")/$C169</f>
        <v>0.45454545454545453</v>
      </c>
      <c r="T169" s="11">
        <f>(COUNTIFS(CSV!$A:$A,$A169,CSV!$D:$D,"&gt;1.5")  + COUNTIFS(CSV!$B:$B,$A169,CSV!$E:$E,"&gt;1.5"))/$D169</f>
        <v>0.19047619047619047</v>
      </c>
      <c r="U169" s="8">
        <f>COUNTIFS(CSV!$A:$A,$A169,CSV!$D:$D,"&gt;1.5")/$B169</f>
        <v>0.3</v>
      </c>
      <c r="V169" s="8">
        <f>COUNTIFS(CSV!$B:$B,$A169,CSV!$E:$E,"&gt;1.5")/$C169</f>
        <v>9.0909090909090912E-2</v>
      </c>
      <c r="W169" s="11">
        <f>(COUNTIFS(CSV!$A:$A,$A169,CSV!$E:E,"&gt;0.5") +COUNTIFS(CSV!$B:$B,$A169,CSV!$D:$D,"&gt;0.5"))/$D169</f>
        <v>0.80952380952380953</v>
      </c>
      <c r="X169" s="8">
        <f>COUNTIFS(CSV!$A:$A,$A169,CSV!$E:$E,"&gt;0.5")/$B169</f>
        <v>0.8</v>
      </c>
      <c r="Y169" s="8">
        <f>COUNTIFS(CSV!$B:$B,$A169,CSV!$D:$D,"&gt;0.5")/$C169</f>
        <v>0.81818181818181823</v>
      </c>
      <c r="Z169" s="11">
        <f>(COUNTIFS(CSV!$A:$A,$A169,CSV!$E:$E,"&gt;1.5")  + COUNTIFS(CSV!$B:$B,$A169,CSV!$D:$D,"&gt;1.5"))/$D169</f>
        <v>0.52380952380952384</v>
      </c>
      <c r="AA169" s="8">
        <f>COUNTIFS(CSV!$A:$A,$A169,CSV!$E:$E,"&gt;1.5")/$B169</f>
        <v>0.6</v>
      </c>
      <c r="AB169" s="8">
        <f>COUNTIFS(CSV!$B:$B,$A169,CSV!$D:$D,"&gt;1.5")/$C169</f>
        <v>0.45454545454545453</v>
      </c>
      <c r="AC169" s="11">
        <f>(COUNTIFS(CSV!$A:A,$A169,CSV!$G:$G,"y") + COUNTIFS(CSV!$B:B,$A169,CSV!$G:$G,"y"))/$D169</f>
        <v>0.47619047619047616</v>
      </c>
      <c r="AD169" s="8">
        <f>COUNTIFS(CSV!$A:A,$A169,CSV!$G:$G,"y")/$B169</f>
        <v>0.6</v>
      </c>
      <c r="AE169" s="16">
        <f>COUNTIFS(CSV!$B:B,$A169,CSV!$G:$G,"y")/$C169</f>
        <v>0.36363636363636365</v>
      </c>
    </row>
    <row r="170" spans="1:31" x14ac:dyDescent="0.3">
      <c r="A170" s="62" t="s">
        <v>286</v>
      </c>
      <c r="B170" s="9">
        <f>COUNTIF(CSV!A:A,A170)</f>
        <v>10</v>
      </c>
      <c r="C170" s="4">
        <f>COUNTIF(CSV!B:B,A170)</f>
        <v>9</v>
      </c>
      <c r="D170" s="4">
        <f t="shared" si="5"/>
        <v>19</v>
      </c>
      <c r="E170" s="11">
        <f>(COUNTIFS(CSV!$A:$A,$A170,CSV!$F:$F,"&gt;0.5") + COUNTIFS(CSV!$B:$B,$A170,CSV!$F:$F,"&gt;0.5"))/$D170</f>
        <v>0.84210526315789469</v>
      </c>
      <c r="F170" s="8">
        <f>COUNTIFS(CSV!$A:$A,$A170,CSV!$F:$F,"&gt;0.5")/$B170</f>
        <v>0.9</v>
      </c>
      <c r="G170" s="8">
        <f>COUNTIFS(CSV!$B:$B,$A170,CSV!$F:$F,"&gt;0.5")/$C170</f>
        <v>0.77777777777777779</v>
      </c>
      <c r="H170" s="11">
        <f>(COUNTIFS(CSV!$A:$A,$A170,CSV!$F:$F,"&gt;1.5") + COUNTIFS(CSV!$B:$B,$A170,CSV!$F:$F,"&gt;1.5"))/$D170</f>
        <v>0.57894736842105265</v>
      </c>
      <c r="I170" s="8">
        <f>COUNTIFS(CSV!$A:$A,$A170,CSV!$F:$F,"&gt;1.5")/$B170</f>
        <v>0.6</v>
      </c>
      <c r="J170" s="8">
        <f>COUNTIFS(CSV!$B:$B,$A170,CSV!$F:$F,"&gt;1.5")/$C170</f>
        <v>0.55555555555555558</v>
      </c>
      <c r="K170" s="11">
        <f>(COUNTIFS(CSV!$A:$A,$A170,CSV!$F:$F,"&gt;2.5") + COUNTIFS(CSV!$B:$B,$A170,CSV!$F:$F,"&gt;2.5"))/$D170</f>
        <v>0.36842105263157893</v>
      </c>
      <c r="L170" s="8">
        <f>COUNTIFS(CSV!$A:$A,$A170,CSV!$F:$F,"&gt;2.5")/$B170</f>
        <v>0.4</v>
      </c>
      <c r="M170" s="8">
        <f>COUNTIFS(CSV!$B:$B,$A170,CSV!$F:$F,"&gt;2.5")/$C170</f>
        <v>0.33333333333333331</v>
      </c>
      <c r="N170" s="11">
        <f>(COUNTIFS(CSV!$A:$A,$A170,CSV!$F:$F,"&gt;3.5") + COUNTIFS(CSV!$B:$B,$A170,CSV!$F:$F,"&gt;3.5"))/$D170</f>
        <v>0.26315789473684209</v>
      </c>
      <c r="O170" s="8">
        <f>COUNTIFS(CSV!$A:$A,$A170,CSV!$F:$F,"&gt;3.5")/$B170</f>
        <v>0.2</v>
      </c>
      <c r="P170" s="8">
        <f>COUNTIFS(CSV!$B:$B,$A170,CSV!$F:$F,"&gt;3.5")/$C170</f>
        <v>0.33333333333333331</v>
      </c>
      <c r="Q170" s="11">
        <f>(COUNTIFS(CSV!$A:$A,$A170,CSV!$D:$D,"&gt;0.5")  + COUNTIFS(CSV!$B:$B,$A170,CSV!$E:$E,"&gt;0.5"))/$D170</f>
        <v>0.73684210526315785</v>
      </c>
      <c r="R170" s="8">
        <f>COUNTIFS(CSV!$A:$A,$A170,CSV!$D:$D,"&gt;0.5")/$B170</f>
        <v>0.8</v>
      </c>
      <c r="S170" s="8">
        <f>COUNTIFS(CSV!$B:$B,$A170,CSV!$E:$E,"&gt;0.5")/$C170</f>
        <v>0.66666666666666663</v>
      </c>
      <c r="T170" s="11">
        <f>(COUNTIFS(CSV!$A:$A,$A170,CSV!$D:$D,"&gt;1.5")  + COUNTIFS(CSV!$B:$B,$A170,CSV!$E:$E,"&gt;1.5"))/$D170</f>
        <v>0.21052631578947367</v>
      </c>
      <c r="U170" s="8">
        <f>COUNTIFS(CSV!$A:$A,$A170,CSV!$D:$D,"&gt;1.5")/$B170</f>
        <v>0.2</v>
      </c>
      <c r="V170" s="8">
        <f>COUNTIFS(CSV!$B:$B,$A170,CSV!$E:$E,"&gt;1.5")/$C170</f>
        <v>0.22222222222222221</v>
      </c>
      <c r="W170" s="11">
        <f>(COUNTIFS(CSV!$A:$A,$A170,CSV!$E:E,"&gt;0.5") +COUNTIFS(CSV!$B:$B,$A170,CSV!$D:$D,"&gt;0.5"))/$D170</f>
        <v>0.68421052631578949</v>
      </c>
      <c r="X170" s="8">
        <f>COUNTIFS(CSV!$A:$A,$A170,CSV!$E:$E,"&gt;0.5")/$B170</f>
        <v>0.7</v>
      </c>
      <c r="Y170" s="8">
        <f>COUNTIFS(CSV!$B:$B,$A170,CSV!$D:$D,"&gt;0.5")/$C170</f>
        <v>0.66666666666666663</v>
      </c>
      <c r="Z170" s="11">
        <f>(COUNTIFS(CSV!$A:$A,$A170,CSV!$E:$E,"&gt;1.5")  + COUNTIFS(CSV!$B:$B,$A170,CSV!$D:$D,"&gt;1.5"))/$D170</f>
        <v>0.31578947368421051</v>
      </c>
      <c r="AA170" s="8">
        <f>COUNTIFS(CSV!$A:$A,$A170,CSV!$E:$E,"&gt;1.5")/$B170</f>
        <v>0.4</v>
      </c>
      <c r="AB170" s="8">
        <f>COUNTIFS(CSV!$B:$B,$A170,CSV!$D:$D,"&gt;1.5")/$C170</f>
        <v>0.22222222222222221</v>
      </c>
      <c r="AC170" s="11">
        <f>(COUNTIFS(CSV!$A:A,$A170,CSV!$G:$G,"y") + COUNTIFS(CSV!$B:B,$A170,CSV!$G:$G,"y"))/$D170</f>
        <v>0.57894736842105265</v>
      </c>
      <c r="AD170" s="8">
        <f>COUNTIFS(CSV!$A:A,$A170,CSV!$G:$G,"y")/$B170</f>
        <v>0.6</v>
      </c>
      <c r="AE170" s="16">
        <f>COUNTIFS(CSV!$B:B,$A170,CSV!$G:$G,"y")/$C170</f>
        <v>0.55555555555555558</v>
      </c>
    </row>
    <row r="171" spans="1:31" x14ac:dyDescent="0.3">
      <c r="A171" s="62" t="s">
        <v>295</v>
      </c>
      <c r="B171" s="9">
        <f>COUNTIF(CSV!A:A,A171)</f>
        <v>10</v>
      </c>
      <c r="C171" s="4">
        <f>COUNTIF(CSV!B:B,A171)</f>
        <v>9</v>
      </c>
      <c r="D171" s="4">
        <f t="shared" si="5"/>
        <v>19</v>
      </c>
      <c r="E171" s="11">
        <f>(COUNTIFS(CSV!$A:$A,$A171,CSV!$F:$F,"&gt;0.5") + COUNTIFS(CSV!$B:$B,$A171,CSV!$F:$F,"&gt;0.5"))/$D171</f>
        <v>0.84210526315789469</v>
      </c>
      <c r="F171" s="8">
        <f>COUNTIFS(CSV!$A:$A,$A171,CSV!$F:$F,"&gt;0.5")/$B171</f>
        <v>0.9</v>
      </c>
      <c r="G171" s="8">
        <f>COUNTIFS(CSV!$B:$B,$A171,CSV!$F:$F,"&gt;0.5")/$C171</f>
        <v>0.77777777777777779</v>
      </c>
      <c r="H171" s="11">
        <f>(COUNTIFS(CSV!$A:$A,$A171,CSV!$F:$F,"&gt;1.5") + COUNTIFS(CSV!$B:$B,$A171,CSV!$F:$F,"&gt;1.5"))/$D171</f>
        <v>0.68421052631578949</v>
      </c>
      <c r="I171" s="8">
        <f>COUNTIFS(CSV!$A:$A,$A171,CSV!$F:$F,"&gt;1.5")/$B171</f>
        <v>0.7</v>
      </c>
      <c r="J171" s="8">
        <f>COUNTIFS(CSV!$B:$B,$A171,CSV!$F:$F,"&gt;1.5")/$C171</f>
        <v>0.66666666666666663</v>
      </c>
      <c r="K171" s="11">
        <f>(COUNTIFS(CSV!$A:$A,$A171,CSV!$F:$F,"&gt;2.5") + COUNTIFS(CSV!$B:$B,$A171,CSV!$F:$F,"&gt;2.5"))/$D171</f>
        <v>0.42105263157894735</v>
      </c>
      <c r="L171" s="8">
        <f>COUNTIFS(CSV!$A:$A,$A171,CSV!$F:$F,"&gt;2.5")/$B171</f>
        <v>0.5</v>
      </c>
      <c r="M171" s="8">
        <f>COUNTIFS(CSV!$B:$B,$A171,CSV!$F:$F,"&gt;2.5")/$C171</f>
        <v>0.33333333333333331</v>
      </c>
      <c r="N171" s="11">
        <f>(COUNTIFS(CSV!$A:$A,$A171,CSV!$F:$F,"&gt;3.5") + COUNTIFS(CSV!$B:$B,$A171,CSV!$F:$F,"&gt;3.5"))/$D171</f>
        <v>0.21052631578947367</v>
      </c>
      <c r="O171" s="8">
        <f>COUNTIFS(CSV!$A:$A,$A171,CSV!$F:$F,"&gt;3.5")/$B171</f>
        <v>0.3</v>
      </c>
      <c r="P171" s="8">
        <f>COUNTIFS(CSV!$B:$B,$A171,CSV!$F:$F,"&gt;3.5")/$C171</f>
        <v>0.1111111111111111</v>
      </c>
      <c r="Q171" s="11">
        <f>(COUNTIFS(CSV!$A:$A,$A171,CSV!$D:$D,"&gt;0.5")  + COUNTIFS(CSV!$B:$B,$A171,CSV!$E:$E,"&gt;0.5"))/$D171</f>
        <v>0.57894736842105265</v>
      </c>
      <c r="R171" s="8">
        <f>COUNTIFS(CSV!$A:$A,$A171,CSV!$D:$D,"&gt;0.5")/$B171</f>
        <v>0.7</v>
      </c>
      <c r="S171" s="8">
        <f>COUNTIFS(CSV!$B:$B,$A171,CSV!$E:$E,"&gt;0.5")/$C171</f>
        <v>0.44444444444444442</v>
      </c>
      <c r="T171" s="11">
        <f>(COUNTIFS(CSV!$A:$A,$A171,CSV!$D:$D,"&gt;1.5")  + COUNTIFS(CSV!$B:$B,$A171,CSV!$E:$E,"&gt;1.5"))/$D171</f>
        <v>0.36842105263157893</v>
      </c>
      <c r="U171" s="8">
        <f>COUNTIFS(CSV!$A:$A,$A171,CSV!$D:$D,"&gt;1.5")/$B171</f>
        <v>0.5</v>
      </c>
      <c r="V171" s="8">
        <f>COUNTIFS(CSV!$B:$B,$A171,CSV!$E:$E,"&gt;1.5")/$C171</f>
        <v>0.22222222222222221</v>
      </c>
      <c r="W171" s="11">
        <f>(COUNTIFS(CSV!$A:$A,$A171,CSV!$E:E,"&gt;0.5") +COUNTIFS(CSV!$B:$B,$A171,CSV!$D:$D,"&gt;0.5"))/$D171</f>
        <v>0.73684210526315785</v>
      </c>
      <c r="X171" s="8">
        <f>COUNTIFS(CSV!$A:$A,$A171,CSV!$E:$E,"&gt;0.5")/$B171</f>
        <v>0.7</v>
      </c>
      <c r="Y171" s="8">
        <f>COUNTIFS(CSV!$B:$B,$A171,CSV!$D:$D,"&gt;0.5")/$C171</f>
        <v>0.77777777777777779</v>
      </c>
      <c r="Z171" s="11">
        <f>(COUNTIFS(CSV!$A:$A,$A171,CSV!$E:$E,"&gt;1.5")  + COUNTIFS(CSV!$B:$B,$A171,CSV!$D:$D,"&gt;1.5"))/$D171</f>
        <v>0.36842105263157893</v>
      </c>
      <c r="AA171" s="8">
        <f>COUNTIFS(CSV!$A:$A,$A171,CSV!$E:$E,"&gt;1.5")/$B171</f>
        <v>0.4</v>
      </c>
      <c r="AB171" s="8">
        <f>COUNTIFS(CSV!$B:$B,$A171,CSV!$D:$D,"&gt;1.5")/$C171</f>
        <v>0.33333333333333331</v>
      </c>
      <c r="AC171" s="11">
        <f>(COUNTIFS(CSV!$A:A,$A171,CSV!$G:$G,"y") + COUNTIFS(CSV!$B:B,$A171,CSV!$G:$G,"y"))/$D171</f>
        <v>0.47368421052631576</v>
      </c>
      <c r="AD171" s="8">
        <f>COUNTIFS(CSV!$A:A,$A171,CSV!$G:$G,"y")/$B171</f>
        <v>0.5</v>
      </c>
      <c r="AE171" s="16">
        <f>COUNTIFS(CSV!$B:B,$A171,CSV!$G:$G,"y")/$C171</f>
        <v>0.44444444444444442</v>
      </c>
    </row>
    <row r="172" spans="1:31" x14ac:dyDescent="0.3">
      <c r="A172" s="62" t="s">
        <v>283</v>
      </c>
      <c r="B172" s="9">
        <f>COUNTIF(CSV!A:A,A172)</f>
        <v>9</v>
      </c>
      <c r="C172" s="4">
        <f>COUNTIF(CSV!B:B,A172)</f>
        <v>10</v>
      </c>
      <c r="D172" s="4">
        <f t="shared" si="5"/>
        <v>19</v>
      </c>
      <c r="E172" s="11">
        <f>(COUNTIFS(CSV!$A:$A,$A172,CSV!$F:$F,"&gt;0.5") + COUNTIFS(CSV!$B:$B,$A172,CSV!$F:$F,"&gt;0.5"))/$D172</f>
        <v>0.94736842105263153</v>
      </c>
      <c r="F172" s="8">
        <f>COUNTIFS(CSV!$A:$A,$A172,CSV!$F:$F,"&gt;0.5")/$B172</f>
        <v>1</v>
      </c>
      <c r="G172" s="8">
        <f>COUNTIFS(CSV!$B:$B,$A172,CSV!$F:$F,"&gt;0.5")/$C172</f>
        <v>0.9</v>
      </c>
      <c r="H172" s="11">
        <f>(COUNTIFS(CSV!$A:$A,$A172,CSV!$F:$F,"&gt;1.5") + COUNTIFS(CSV!$B:$B,$A172,CSV!$F:$F,"&gt;1.5"))/$D172</f>
        <v>0.78947368421052633</v>
      </c>
      <c r="I172" s="8">
        <f>COUNTIFS(CSV!$A:$A,$A172,CSV!$F:$F,"&gt;1.5")/$B172</f>
        <v>0.77777777777777779</v>
      </c>
      <c r="J172" s="8">
        <f>COUNTIFS(CSV!$B:$B,$A172,CSV!$F:$F,"&gt;1.5")/$C172</f>
        <v>0.8</v>
      </c>
      <c r="K172" s="11">
        <f>(COUNTIFS(CSV!$A:$A,$A172,CSV!$F:$F,"&gt;2.5") + COUNTIFS(CSV!$B:$B,$A172,CSV!$F:$F,"&gt;2.5"))/$D172</f>
        <v>0.52631578947368418</v>
      </c>
      <c r="L172" s="8">
        <f>COUNTIFS(CSV!$A:$A,$A172,CSV!$F:$F,"&gt;2.5")/$B172</f>
        <v>0.66666666666666663</v>
      </c>
      <c r="M172" s="8">
        <f>COUNTIFS(CSV!$B:$B,$A172,CSV!$F:$F,"&gt;2.5")/$C172</f>
        <v>0.4</v>
      </c>
      <c r="N172" s="11">
        <f>(COUNTIFS(CSV!$A:$A,$A172,CSV!$F:$F,"&gt;3.5") + COUNTIFS(CSV!$B:$B,$A172,CSV!$F:$F,"&gt;3.5"))/$D172</f>
        <v>0.26315789473684209</v>
      </c>
      <c r="O172" s="8">
        <f>COUNTIFS(CSV!$A:$A,$A172,CSV!$F:$F,"&gt;3.5")/$B172</f>
        <v>0.33333333333333331</v>
      </c>
      <c r="P172" s="8">
        <f>COUNTIFS(CSV!$B:$B,$A172,CSV!$F:$F,"&gt;3.5")/$C172</f>
        <v>0.2</v>
      </c>
      <c r="Q172" s="11">
        <f>(COUNTIFS(CSV!$A:$A,$A172,CSV!$D:$D,"&gt;0.5")  + COUNTIFS(CSV!$B:$B,$A172,CSV!$E:$E,"&gt;0.5"))/$D172</f>
        <v>0.73684210526315785</v>
      </c>
      <c r="R172" s="8">
        <f>COUNTIFS(CSV!$A:$A,$A172,CSV!$D:$D,"&gt;0.5")/$B172</f>
        <v>0.88888888888888884</v>
      </c>
      <c r="S172" s="8">
        <f>COUNTIFS(CSV!$B:$B,$A172,CSV!$E:$E,"&gt;0.5")/$C172</f>
        <v>0.6</v>
      </c>
      <c r="T172" s="11">
        <f>(COUNTIFS(CSV!$A:$A,$A172,CSV!$D:$D,"&gt;1.5")  + COUNTIFS(CSV!$B:$B,$A172,CSV!$E:$E,"&gt;1.5"))/$D172</f>
        <v>0.31578947368421051</v>
      </c>
      <c r="U172" s="8">
        <f>COUNTIFS(CSV!$A:$A,$A172,CSV!$D:$D,"&gt;1.5")/$B172</f>
        <v>0.33333333333333331</v>
      </c>
      <c r="V172" s="8">
        <f>COUNTIFS(CSV!$B:$B,$A172,CSV!$E:$E,"&gt;1.5")/$C172</f>
        <v>0.3</v>
      </c>
      <c r="W172" s="11">
        <f>(COUNTIFS(CSV!$A:$A,$A172,CSV!$E:E,"&gt;0.5") +COUNTIFS(CSV!$B:$B,$A172,CSV!$D:$D,"&gt;0.5"))/$D172</f>
        <v>0.84210526315789469</v>
      </c>
      <c r="X172" s="8">
        <f>COUNTIFS(CSV!$A:$A,$A172,CSV!$E:$E,"&gt;0.5")/$B172</f>
        <v>0.88888888888888884</v>
      </c>
      <c r="Y172" s="8">
        <f>COUNTIFS(CSV!$B:$B,$A172,CSV!$D:$D,"&gt;0.5")/$C172</f>
        <v>0.8</v>
      </c>
      <c r="Z172" s="11">
        <f>(COUNTIFS(CSV!$A:$A,$A172,CSV!$E:$E,"&gt;1.5")  + COUNTIFS(CSV!$B:$B,$A172,CSV!$D:$D,"&gt;1.5"))/$D172</f>
        <v>0.52631578947368418</v>
      </c>
      <c r="AA172" s="8">
        <f>COUNTIFS(CSV!$A:$A,$A172,CSV!$E:$E,"&gt;1.5")/$B172</f>
        <v>0.55555555555555558</v>
      </c>
      <c r="AB172" s="8">
        <f>COUNTIFS(CSV!$B:$B,$A172,CSV!$D:$D,"&gt;1.5")/$C172</f>
        <v>0.5</v>
      </c>
      <c r="AC172" s="11">
        <f>(COUNTIFS(CSV!$A:A,$A172,CSV!$G:$G,"y") + COUNTIFS(CSV!$B:B,$A172,CSV!$G:$G,"y"))/$D172</f>
        <v>0.63157894736842102</v>
      </c>
      <c r="AD172" s="8">
        <f>COUNTIFS(CSV!$A:A,$A172,CSV!$G:$G,"y")/$B172</f>
        <v>0.77777777777777779</v>
      </c>
      <c r="AE172" s="16">
        <f>COUNTIFS(CSV!$B:B,$A172,CSV!$G:$G,"y")/$C172</f>
        <v>0.5</v>
      </c>
    </row>
    <row r="173" spans="1:31" x14ac:dyDescent="0.3">
      <c r="A173" s="62" t="s">
        <v>294</v>
      </c>
      <c r="B173" s="9">
        <f>COUNTIF(CSV!A:A,A173)</f>
        <v>9</v>
      </c>
      <c r="C173" s="4">
        <f>COUNTIF(CSV!B:B,A173)</f>
        <v>10</v>
      </c>
      <c r="D173" s="4">
        <f t="shared" si="5"/>
        <v>19</v>
      </c>
      <c r="E173" s="11">
        <f>(COUNTIFS(CSV!$A:$A,$A173,CSV!$F:$F,"&gt;0.5") + COUNTIFS(CSV!$B:$B,$A173,CSV!$F:$F,"&gt;0.5"))/$D173</f>
        <v>0.89473684210526316</v>
      </c>
      <c r="F173" s="8">
        <f>COUNTIFS(CSV!$A:$A,$A173,CSV!$F:$F,"&gt;0.5")/$B173</f>
        <v>0.88888888888888884</v>
      </c>
      <c r="G173" s="8">
        <f>COUNTIFS(CSV!$B:$B,$A173,CSV!$F:$F,"&gt;0.5")/$C173</f>
        <v>0.9</v>
      </c>
      <c r="H173" s="11">
        <f>(COUNTIFS(CSV!$A:$A,$A173,CSV!$F:$F,"&gt;1.5") + COUNTIFS(CSV!$B:$B,$A173,CSV!$F:$F,"&gt;1.5"))/$D173</f>
        <v>0.84210526315789469</v>
      </c>
      <c r="I173" s="8">
        <f>COUNTIFS(CSV!$A:$A,$A173,CSV!$F:$F,"&gt;1.5")/$B173</f>
        <v>0.88888888888888884</v>
      </c>
      <c r="J173" s="8">
        <f>COUNTIFS(CSV!$B:$B,$A173,CSV!$F:$F,"&gt;1.5")/$C173</f>
        <v>0.8</v>
      </c>
      <c r="K173" s="11">
        <f>(COUNTIFS(CSV!$A:$A,$A173,CSV!$F:$F,"&gt;2.5") + COUNTIFS(CSV!$B:$B,$A173,CSV!$F:$F,"&gt;2.5"))/$D173</f>
        <v>0.57894736842105265</v>
      </c>
      <c r="L173" s="8">
        <f>COUNTIFS(CSV!$A:$A,$A173,CSV!$F:$F,"&gt;2.5")/$B173</f>
        <v>0.55555555555555558</v>
      </c>
      <c r="M173" s="8">
        <f>COUNTIFS(CSV!$B:$B,$A173,CSV!$F:$F,"&gt;2.5")/$C173</f>
        <v>0.6</v>
      </c>
      <c r="N173" s="11">
        <f>(COUNTIFS(CSV!$A:$A,$A173,CSV!$F:$F,"&gt;3.5") + COUNTIFS(CSV!$B:$B,$A173,CSV!$F:$F,"&gt;3.5"))/$D173</f>
        <v>0.26315789473684209</v>
      </c>
      <c r="O173" s="8">
        <f>COUNTIFS(CSV!$A:$A,$A173,CSV!$F:$F,"&gt;3.5")/$B173</f>
        <v>0.22222222222222221</v>
      </c>
      <c r="P173" s="8">
        <f>COUNTIFS(CSV!$B:$B,$A173,CSV!$F:$F,"&gt;3.5")/$C173</f>
        <v>0.3</v>
      </c>
      <c r="Q173" s="11">
        <f>(COUNTIFS(CSV!$A:$A,$A173,CSV!$D:$D,"&gt;0.5")  + COUNTIFS(CSV!$B:$B,$A173,CSV!$E:$E,"&gt;0.5"))/$D173</f>
        <v>0.47368421052631576</v>
      </c>
      <c r="R173" s="8">
        <f>COUNTIFS(CSV!$A:$A,$A173,CSV!$D:$D,"&gt;0.5")/$B173</f>
        <v>0.55555555555555558</v>
      </c>
      <c r="S173" s="8">
        <f>COUNTIFS(CSV!$B:$B,$A173,CSV!$E:$E,"&gt;0.5")/$C173</f>
        <v>0.4</v>
      </c>
      <c r="T173" s="11">
        <f>(COUNTIFS(CSV!$A:$A,$A173,CSV!$D:$D,"&gt;1.5")  + COUNTIFS(CSV!$B:$B,$A173,CSV!$E:$E,"&gt;1.5"))/$D173</f>
        <v>0.31578947368421051</v>
      </c>
      <c r="U173" s="8">
        <f>COUNTIFS(CSV!$A:$A,$A173,CSV!$D:$D,"&gt;1.5")/$B173</f>
        <v>0.22222222222222221</v>
      </c>
      <c r="V173" s="8">
        <f>COUNTIFS(CSV!$B:$B,$A173,CSV!$E:$E,"&gt;1.5")/$C173</f>
        <v>0.4</v>
      </c>
      <c r="W173" s="11">
        <f>(COUNTIFS(CSV!$A:$A,$A173,CSV!$E:E,"&gt;0.5") +COUNTIFS(CSV!$B:$B,$A173,CSV!$D:$D,"&gt;0.5"))/$D173</f>
        <v>0.78947368421052633</v>
      </c>
      <c r="X173" s="8">
        <f>COUNTIFS(CSV!$A:$A,$A173,CSV!$E:$E,"&gt;0.5")/$B173</f>
        <v>0.77777777777777779</v>
      </c>
      <c r="Y173" s="8">
        <f>COUNTIFS(CSV!$B:$B,$A173,CSV!$D:$D,"&gt;0.5")/$C173</f>
        <v>0.8</v>
      </c>
      <c r="Z173" s="11">
        <f>(COUNTIFS(CSV!$A:$A,$A173,CSV!$E:$E,"&gt;1.5")  + COUNTIFS(CSV!$B:$B,$A173,CSV!$D:$D,"&gt;1.5"))/$D173</f>
        <v>0.57894736842105265</v>
      </c>
      <c r="AA173" s="8">
        <f>COUNTIFS(CSV!$A:$A,$A173,CSV!$E:$E,"&gt;1.5")/$B173</f>
        <v>0.55555555555555558</v>
      </c>
      <c r="AB173" s="8">
        <f>COUNTIFS(CSV!$B:$B,$A173,CSV!$D:$D,"&gt;1.5")/$C173</f>
        <v>0.6</v>
      </c>
      <c r="AC173" s="11">
        <f>(COUNTIFS(CSV!$A:A,$A173,CSV!$G:$G,"y") + COUNTIFS(CSV!$B:B,$A173,CSV!$G:$G,"y"))/$D173</f>
        <v>0.36842105263157893</v>
      </c>
      <c r="AD173" s="8">
        <f>COUNTIFS(CSV!$A:A,$A173,CSV!$G:$G,"y")/$B173</f>
        <v>0.44444444444444442</v>
      </c>
      <c r="AE173" s="16">
        <f>COUNTIFS(CSV!$B:B,$A173,CSV!$G:$G,"y")/$C173</f>
        <v>0.3</v>
      </c>
    </row>
    <row r="174" spans="1:31" x14ac:dyDescent="0.3">
      <c r="A174" s="62" t="s">
        <v>292</v>
      </c>
      <c r="B174" s="9">
        <f>COUNTIF(CSV!A:A,A174)</f>
        <v>10</v>
      </c>
      <c r="C174" s="4">
        <f>COUNTIF(CSV!B:B,A174)</f>
        <v>10</v>
      </c>
      <c r="D174" s="4">
        <f t="shared" si="5"/>
        <v>20</v>
      </c>
      <c r="E174" s="11">
        <f>(COUNTIFS(CSV!$A:$A,$A174,CSV!$F:$F,"&gt;0.5") + COUNTIFS(CSV!$B:$B,$A174,CSV!$F:$F,"&gt;0.5"))/$D174</f>
        <v>0.9</v>
      </c>
      <c r="F174" s="8">
        <f>COUNTIFS(CSV!$A:$A,$A174,CSV!$F:$F,"&gt;0.5")/$B174</f>
        <v>0.9</v>
      </c>
      <c r="G174" s="8">
        <f>COUNTIFS(CSV!$B:$B,$A174,CSV!$F:$F,"&gt;0.5")/$C174</f>
        <v>0.9</v>
      </c>
      <c r="H174" s="11">
        <f>(COUNTIFS(CSV!$A:$A,$A174,CSV!$F:$F,"&gt;1.5") + COUNTIFS(CSV!$B:$B,$A174,CSV!$F:$F,"&gt;1.5"))/$D174</f>
        <v>0.8</v>
      </c>
      <c r="I174" s="8">
        <f>COUNTIFS(CSV!$A:$A,$A174,CSV!$F:$F,"&gt;1.5")/$B174</f>
        <v>0.8</v>
      </c>
      <c r="J174" s="8">
        <f>COUNTIFS(CSV!$B:$B,$A174,CSV!$F:$F,"&gt;1.5")/$C174</f>
        <v>0.8</v>
      </c>
      <c r="K174" s="11">
        <f>(COUNTIFS(CSV!$A:$A,$A174,CSV!$F:$F,"&gt;2.5") + COUNTIFS(CSV!$B:$B,$A174,CSV!$F:$F,"&gt;2.5"))/$D174</f>
        <v>0.65</v>
      </c>
      <c r="L174" s="8">
        <f>COUNTIFS(CSV!$A:$A,$A174,CSV!$F:$F,"&gt;2.5")/$B174</f>
        <v>0.6</v>
      </c>
      <c r="M174" s="8">
        <f>COUNTIFS(CSV!$B:$B,$A174,CSV!$F:$F,"&gt;2.5")/$C174</f>
        <v>0.7</v>
      </c>
      <c r="N174" s="11">
        <f>(COUNTIFS(CSV!$A:$A,$A174,CSV!$F:$F,"&gt;3.5") + COUNTIFS(CSV!$B:$B,$A174,CSV!$F:$F,"&gt;3.5"))/$D174</f>
        <v>0.3</v>
      </c>
      <c r="O174" s="8">
        <f>COUNTIFS(CSV!$A:$A,$A174,CSV!$F:$F,"&gt;3.5")/$B174</f>
        <v>0.3</v>
      </c>
      <c r="P174" s="8">
        <f>COUNTIFS(CSV!$B:$B,$A174,CSV!$F:$F,"&gt;3.5")/$C174</f>
        <v>0.3</v>
      </c>
      <c r="Q174" s="11">
        <f>(COUNTIFS(CSV!$A:$A,$A174,CSV!$D:$D,"&gt;0.5")  + COUNTIFS(CSV!$B:$B,$A174,CSV!$E:$E,"&gt;0.5"))/$D174</f>
        <v>0.65</v>
      </c>
      <c r="R174" s="8">
        <f>COUNTIFS(CSV!$A:$A,$A174,CSV!$D:$D,"&gt;0.5")/$B174</f>
        <v>0.8</v>
      </c>
      <c r="S174" s="8">
        <f>COUNTIFS(CSV!$B:$B,$A174,CSV!$E:$E,"&gt;0.5")/$C174</f>
        <v>0.5</v>
      </c>
      <c r="T174" s="11">
        <f>(COUNTIFS(CSV!$A:$A,$A174,CSV!$D:$D,"&gt;1.5")  + COUNTIFS(CSV!$B:$B,$A174,CSV!$E:$E,"&gt;1.5"))/$D174</f>
        <v>0.15</v>
      </c>
      <c r="U174" s="8">
        <f>COUNTIFS(CSV!$A:$A,$A174,CSV!$D:$D,"&gt;1.5")/$B174</f>
        <v>0.2</v>
      </c>
      <c r="V174" s="8">
        <f>COUNTIFS(CSV!$B:$B,$A174,CSV!$E:$E,"&gt;1.5")/$C174</f>
        <v>0.1</v>
      </c>
      <c r="W174" s="11">
        <f>(COUNTIFS(CSV!$A:$A,$A174,CSV!$E:E,"&gt;0.5") +COUNTIFS(CSV!$B:$B,$A174,CSV!$D:$D,"&gt;0.5"))/$D174</f>
        <v>0.8</v>
      </c>
      <c r="X174" s="8">
        <f>COUNTIFS(CSV!$A:$A,$A174,CSV!$E:$E,"&gt;0.5")/$B174</f>
        <v>0.9</v>
      </c>
      <c r="Y174" s="8">
        <f>COUNTIFS(CSV!$B:$B,$A174,CSV!$D:$D,"&gt;0.5")/$C174</f>
        <v>0.7</v>
      </c>
      <c r="Z174" s="11">
        <f>(COUNTIFS(CSV!$A:$A,$A174,CSV!$E:$E,"&gt;1.5")  + COUNTIFS(CSV!$B:$B,$A174,CSV!$D:$D,"&gt;1.5"))/$D174</f>
        <v>0.6</v>
      </c>
      <c r="AA174" s="8">
        <f>COUNTIFS(CSV!$A:$A,$A174,CSV!$E:$E,"&gt;1.5")/$B174</f>
        <v>0.5</v>
      </c>
      <c r="AB174" s="8">
        <f>COUNTIFS(CSV!$B:$B,$A174,CSV!$D:$D,"&gt;1.5")/$C174</f>
        <v>0.7</v>
      </c>
      <c r="AC174" s="11">
        <f>(COUNTIFS(CSV!$A:A,$A174,CSV!$G:$G,"y") + COUNTIFS(CSV!$B:B,$A174,CSV!$G:$G,"y"))/$D174</f>
        <v>0.55000000000000004</v>
      </c>
      <c r="AD174" s="8">
        <f>COUNTIFS(CSV!$A:A,$A174,CSV!$G:$G,"y")/$B174</f>
        <v>0.8</v>
      </c>
      <c r="AE174" s="16">
        <f>COUNTIFS(CSV!$B:B,$A174,CSV!$G:$G,"y")/$C174</f>
        <v>0.3</v>
      </c>
    </row>
    <row r="175" spans="1:31" x14ac:dyDescent="0.3">
      <c r="A175" s="62" t="s">
        <v>280</v>
      </c>
      <c r="B175" s="9">
        <f>COUNTIF(CSV!A:A,A175)</f>
        <v>11</v>
      </c>
      <c r="C175" s="4">
        <f>COUNTIF(CSV!B:B,A175)</f>
        <v>10</v>
      </c>
      <c r="D175" s="4">
        <f t="shared" si="5"/>
        <v>21</v>
      </c>
      <c r="E175" s="11">
        <f>(COUNTIFS(CSV!$A:$A,$A175,CSV!$F:$F,"&gt;0.5") + COUNTIFS(CSV!$B:$B,$A175,CSV!$F:$F,"&gt;0.5"))/$D175</f>
        <v>0.90476190476190477</v>
      </c>
      <c r="F175" s="8">
        <f>COUNTIFS(CSV!$A:$A,$A175,CSV!$F:$F,"&gt;0.5")/$B175</f>
        <v>0.90909090909090906</v>
      </c>
      <c r="G175" s="8">
        <f>COUNTIFS(CSV!$B:$B,$A175,CSV!$F:$F,"&gt;0.5")/$C175</f>
        <v>0.9</v>
      </c>
      <c r="H175" s="11">
        <f>(COUNTIFS(CSV!$A:$A,$A175,CSV!$F:$F,"&gt;1.5") + COUNTIFS(CSV!$B:$B,$A175,CSV!$F:$F,"&gt;1.5"))/$D175</f>
        <v>0.7142857142857143</v>
      </c>
      <c r="I175" s="8">
        <f>COUNTIFS(CSV!$A:$A,$A175,CSV!$F:$F,"&gt;1.5")/$B175</f>
        <v>0.81818181818181823</v>
      </c>
      <c r="J175" s="8">
        <f>COUNTIFS(CSV!$B:$B,$A175,CSV!$F:$F,"&gt;1.5")/$C175</f>
        <v>0.6</v>
      </c>
      <c r="K175" s="11">
        <f>(COUNTIFS(CSV!$A:$A,$A175,CSV!$F:$F,"&gt;2.5") + COUNTIFS(CSV!$B:$B,$A175,CSV!$F:$F,"&gt;2.5"))/$D175</f>
        <v>0.61904761904761907</v>
      </c>
      <c r="L175" s="8">
        <f>COUNTIFS(CSV!$A:$A,$A175,CSV!$F:$F,"&gt;2.5")/$B175</f>
        <v>0.72727272727272729</v>
      </c>
      <c r="M175" s="8">
        <f>COUNTIFS(CSV!$B:$B,$A175,CSV!$F:$F,"&gt;2.5")/$C175</f>
        <v>0.5</v>
      </c>
      <c r="N175" s="11">
        <f>(COUNTIFS(CSV!$A:$A,$A175,CSV!$F:$F,"&gt;3.5") + COUNTIFS(CSV!$B:$B,$A175,CSV!$F:$F,"&gt;3.5"))/$D175</f>
        <v>0.2857142857142857</v>
      </c>
      <c r="O175" s="8">
        <f>COUNTIFS(CSV!$A:$A,$A175,CSV!$F:$F,"&gt;3.5")/$B175</f>
        <v>0.27272727272727271</v>
      </c>
      <c r="P175" s="8">
        <f>COUNTIFS(CSV!$B:$B,$A175,CSV!$F:$F,"&gt;3.5")/$C175</f>
        <v>0.3</v>
      </c>
      <c r="Q175" s="11">
        <f>(COUNTIFS(CSV!$A:$A,$A175,CSV!$D:$D,"&gt;0.5")  + COUNTIFS(CSV!$B:$B,$A175,CSV!$E:$E,"&gt;0.5"))/$D175</f>
        <v>0.76190476190476186</v>
      </c>
      <c r="R175" s="8">
        <f>COUNTIFS(CSV!$A:$A,$A175,CSV!$D:$D,"&gt;0.5")/$B175</f>
        <v>0.90909090909090906</v>
      </c>
      <c r="S175" s="8">
        <f>COUNTIFS(CSV!$B:$B,$A175,CSV!$E:$E,"&gt;0.5")/$C175</f>
        <v>0.6</v>
      </c>
      <c r="T175" s="11">
        <f>(COUNTIFS(CSV!$A:$A,$A175,CSV!$D:$D,"&gt;1.5")  + COUNTIFS(CSV!$B:$B,$A175,CSV!$E:$E,"&gt;1.5"))/$D175</f>
        <v>0.52380952380952384</v>
      </c>
      <c r="U175" s="8">
        <f>COUNTIFS(CSV!$A:$A,$A175,CSV!$D:$D,"&gt;1.5")/$B175</f>
        <v>0.63636363636363635</v>
      </c>
      <c r="V175" s="8">
        <f>COUNTIFS(CSV!$B:$B,$A175,CSV!$E:$E,"&gt;1.5")/$C175</f>
        <v>0.4</v>
      </c>
      <c r="W175" s="11">
        <f>(COUNTIFS(CSV!$A:$A,$A175,CSV!$E:E,"&gt;0.5") +COUNTIFS(CSV!$B:$B,$A175,CSV!$D:$D,"&gt;0.5"))/$D175</f>
        <v>0.7142857142857143</v>
      </c>
      <c r="X175" s="8">
        <f>COUNTIFS(CSV!$A:$A,$A175,CSV!$E:$E,"&gt;0.5")/$B175</f>
        <v>0.63636363636363635</v>
      </c>
      <c r="Y175" s="8">
        <f>COUNTIFS(CSV!$B:$B,$A175,CSV!$D:$D,"&gt;0.5")/$C175</f>
        <v>0.8</v>
      </c>
      <c r="Z175" s="11">
        <f>(COUNTIFS(CSV!$A:$A,$A175,CSV!$E:$E,"&gt;1.5")  + COUNTIFS(CSV!$B:$B,$A175,CSV!$D:$D,"&gt;1.5"))/$D175</f>
        <v>0.2857142857142857</v>
      </c>
      <c r="AA175" s="8">
        <f>COUNTIFS(CSV!$A:$A,$A175,CSV!$E:$E,"&gt;1.5")/$B175</f>
        <v>0.18181818181818182</v>
      </c>
      <c r="AB175" s="8">
        <f>COUNTIFS(CSV!$B:$B,$A175,CSV!$D:$D,"&gt;1.5")/$C175</f>
        <v>0.4</v>
      </c>
      <c r="AC175" s="11">
        <f>(COUNTIFS(CSV!$A:A,$A175,CSV!$G:$G,"y") + COUNTIFS(CSV!$B:B,$A175,CSV!$G:$G,"y"))/$D175</f>
        <v>0.5714285714285714</v>
      </c>
      <c r="AD175" s="8">
        <f>COUNTIFS(CSV!$A:A,$A175,CSV!$G:$G,"y")/$B175</f>
        <v>0.63636363636363635</v>
      </c>
      <c r="AE175" s="16">
        <f>COUNTIFS(CSV!$B:B,$A175,CSV!$G:$G,"y")/$C175</f>
        <v>0.5</v>
      </c>
    </row>
    <row r="176" spans="1:31" x14ac:dyDescent="0.3">
      <c r="A176" s="62" t="s">
        <v>291</v>
      </c>
      <c r="B176" s="9">
        <f>COUNTIF(CSV!A:A,A176)</f>
        <v>11</v>
      </c>
      <c r="C176" s="4">
        <f>COUNTIF(CSV!B:B,A176)</f>
        <v>10</v>
      </c>
      <c r="D176" s="4">
        <f t="shared" si="5"/>
        <v>21</v>
      </c>
      <c r="E176" s="11">
        <f>(COUNTIFS(CSV!$A:$A,$A176,CSV!$F:$F,"&gt;0.5") + COUNTIFS(CSV!$B:$B,$A176,CSV!$F:$F,"&gt;0.5"))/$D176</f>
        <v>0.95238095238095233</v>
      </c>
      <c r="F176" s="8">
        <f>COUNTIFS(CSV!$A:$A,$A176,CSV!$F:$F,"&gt;0.5")/$B176</f>
        <v>0.90909090909090906</v>
      </c>
      <c r="G176" s="8">
        <f>COUNTIFS(CSV!$B:$B,$A176,CSV!$F:$F,"&gt;0.5")/$C176</f>
        <v>1</v>
      </c>
      <c r="H176" s="11">
        <f>(COUNTIFS(CSV!$A:$A,$A176,CSV!$F:$F,"&gt;1.5") + COUNTIFS(CSV!$B:$B,$A176,CSV!$F:$F,"&gt;1.5"))/$D176</f>
        <v>0.80952380952380953</v>
      </c>
      <c r="I176" s="8">
        <f>COUNTIFS(CSV!$A:$A,$A176,CSV!$F:$F,"&gt;1.5")/$B176</f>
        <v>0.81818181818181823</v>
      </c>
      <c r="J176" s="8">
        <f>COUNTIFS(CSV!$B:$B,$A176,CSV!$F:$F,"&gt;1.5")/$C176</f>
        <v>0.8</v>
      </c>
      <c r="K176" s="11">
        <f>(COUNTIFS(CSV!$A:$A,$A176,CSV!$F:$F,"&gt;2.5") + COUNTIFS(CSV!$B:$B,$A176,CSV!$F:$F,"&gt;2.5"))/$D176</f>
        <v>0.47619047619047616</v>
      </c>
      <c r="L176" s="8">
        <f>COUNTIFS(CSV!$A:$A,$A176,CSV!$F:$F,"&gt;2.5")/$B176</f>
        <v>0.54545454545454541</v>
      </c>
      <c r="M176" s="8">
        <f>COUNTIFS(CSV!$B:$B,$A176,CSV!$F:$F,"&gt;2.5")/$C176</f>
        <v>0.4</v>
      </c>
      <c r="N176" s="11">
        <f>(COUNTIFS(CSV!$A:$A,$A176,CSV!$F:$F,"&gt;3.5") + COUNTIFS(CSV!$B:$B,$A176,CSV!$F:$F,"&gt;3.5"))/$D176</f>
        <v>0.23809523809523808</v>
      </c>
      <c r="O176" s="8">
        <f>COUNTIFS(CSV!$A:$A,$A176,CSV!$F:$F,"&gt;3.5")/$B176</f>
        <v>0.36363636363636365</v>
      </c>
      <c r="P176" s="8">
        <f>COUNTIFS(CSV!$B:$B,$A176,CSV!$F:$F,"&gt;3.5")/$C176</f>
        <v>0.1</v>
      </c>
      <c r="Q176" s="11">
        <f>(COUNTIFS(CSV!$A:$A,$A176,CSV!$D:$D,"&gt;0.5")  + COUNTIFS(CSV!$B:$B,$A176,CSV!$E:$E,"&gt;0.5"))/$D176</f>
        <v>0.66666666666666663</v>
      </c>
      <c r="R176" s="8">
        <f>COUNTIFS(CSV!$A:$A,$A176,CSV!$D:$D,"&gt;0.5")/$B176</f>
        <v>0.63636363636363635</v>
      </c>
      <c r="S176" s="8">
        <f>COUNTIFS(CSV!$B:$B,$A176,CSV!$E:$E,"&gt;0.5")/$C176</f>
        <v>0.7</v>
      </c>
      <c r="T176" s="11">
        <f>(COUNTIFS(CSV!$A:$A,$A176,CSV!$D:$D,"&gt;1.5")  + COUNTIFS(CSV!$B:$B,$A176,CSV!$E:$E,"&gt;1.5"))/$D176</f>
        <v>0.19047619047619047</v>
      </c>
      <c r="U176" s="8">
        <f>COUNTIFS(CSV!$A:$A,$A176,CSV!$D:$D,"&gt;1.5")/$B176</f>
        <v>0.18181818181818182</v>
      </c>
      <c r="V176" s="8">
        <f>COUNTIFS(CSV!$B:$B,$A176,CSV!$E:$E,"&gt;1.5")/$C176</f>
        <v>0.2</v>
      </c>
      <c r="W176" s="11">
        <f>(COUNTIFS(CSV!$A:$A,$A176,CSV!$E:E,"&gt;0.5") +COUNTIFS(CSV!$B:$B,$A176,CSV!$D:$D,"&gt;0.5"))/$D176</f>
        <v>0.8571428571428571</v>
      </c>
      <c r="X176" s="8">
        <f>COUNTIFS(CSV!$A:$A,$A176,CSV!$E:$E,"&gt;0.5")/$B176</f>
        <v>0.90909090909090906</v>
      </c>
      <c r="Y176" s="8">
        <f>COUNTIFS(CSV!$B:$B,$A176,CSV!$D:$D,"&gt;0.5")/$C176</f>
        <v>0.8</v>
      </c>
      <c r="Z176" s="11">
        <f>(COUNTIFS(CSV!$A:$A,$A176,CSV!$E:$E,"&gt;1.5")  + COUNTIFS(CSV!$B:$B,$A176,CSV!$D:$D,"&gt;1.5"))/$D176</f>
        <v>0.52380952380952384</v>
      </c>
      <c r="AA176" s="8">
        <f>COUNTIFS(CSV!$A:$A,$A176,CSV!$E:$E,"&gt;1.5")/$B176</f>
        <v>0.63636363636363635</v>
      </c>
      <c r="AB176" s="8">
        <f>COUNTIFS(CSV!$B:$B,$A176,CSV!$D:$D,"&gt;1.5")/$C176</f>
        <v>0.4</v>
      </c>
      <c r="AC176" s="11">
        <f>(COUNTIFS(CSV!$A:A,$A176,CSV!$G:$G,"y") + COUNTIFS(CSV!$B:B,$A176,CSV!$G:$G,"y"))/$D176</f>
        <v>0.5714285714285714</v>
      </c>
      <c r="AD176" s="8">
        <f>COUNTIFS(CSV!$A:A,$A176,CSV!$G:$G,"y")/$B176</f>
        <v>0.63636363636363635</v>
      </c>
      <c r="AE176" s="16">
        <f>COUNTIFS(CSV!$B:B,$A176,CSV!$G:$G,"y")/$C176</f>
        <v>0.5</v>
      </c>
    </row>
    <row r="177" spans="1:31" x14ac:dyDescent="0.3">
      <c r="A177" s="62" t="s">
        <v>287</v>
      </c>
      <c r="B177" s="9">
        <f>COUNTIF(CSV!A:A,A177)</f>
        <v>10</v>
      </c>
      <c r="C177" s="4">
        <f>COUNTIF(CSV!B:B,A177)</f>
        <v>9</v>
      </c>
      <c r="D177" s="4">
        <f t="shared" si="5"/>
        <v>19</v>
      </c>
      <c r="E177" s="11">
        <f>(COUNTIFS(CSV!$A:$A,$A177,CSV!$F:$F,"&gt;0.5") + COUNTIFS(CSV!$B:$B,$A177,CSV!$F:$F,"&gt;0.5"))/$D177</f>
        <v>0.94736842105263153</v>
      </c>
      <c r="F177" s="8">
        <f>COUNTIFS(CSV!$A:$A,$A177,CSV!$F:$F,"&gt;0.5")/$B177</f>
        <v>0.9</v>
      </c>
      <c r="G177" s="8">
        <f>COUNTIFS(CSV!$B:$B,$A177,CSV!$F:$F,"&gt;0.5")/$C177</f>
        <v>1</v>
      </c>
      <c r="H177" s="11">
        <f>(COUNTIFS(CSV!$A:$A,$A177,CSV!$F:$F,"&gt;1.5") + COUNTIFS(CSV!$B:$B,$A177,CSV!$F:$F,"&gt;1.5"))/$D177</f>
        <v>0.73684210526315785</v>
      </c>
      <c r="I177" s="8">
        <f>COUNTIFS(CSV!$A:$A,$A177,CSV!$F:$F,"&gt;1.5")/$B177</f>
        <v>0.7</v>
      </c>
      <c r="J177" s="8">
        <f>COUNTIFS(CSV!$B:$B,$A177,CSV!$F:$F,"&gt;1.5")/$C177</f>
        <v>0.77777777777777779</v>
      </c>
      <c r="K177" s="11">
        <f>(COUNTIFS(CSV!$A:$A,$A177,CSV!$F:$F,"&gt;2.5") + COUNTIFS(CSV!$B:$B,$A177,CSV!$F:$F,"&gt;2.5"))/$D177</f>
        <v>0.42105263157894735</v>
      </c>
      <c r="L177" s="8">
        <f>COUNTIFS(CSV!$A:$A,$A177,CSV!$F:$F,"&gt;2.5")/$B177</f>
        <v>0.4</v>
      </c>
      <c r="M177" s="8">
        <f>COUNTIFS(CSV!$B:$B,$A177,CSV!$F:$F,"&gt;2.5")/$C177</f>
        <v>0.44444444444444442</v>
      </c>
      <c r="N177" s="11">
        <f>(COUNTIFS(CSV!$A:$A,$A177,CSV!$F:$F,"&gt;3.5") + COUNTIFS(CSV!$B:$B,$A177,CSV!$F:$F,"&gt;3.5"))/$D177</f>
        <v>0.10526315789473684</v>
      </c>
      <c r="O177" s="8">
        <f>COUNTIFS(CSV!$A:$A,$A177,CSV!$F:$F,"&gt;3.5")/$B177</f>
        <v>0.1</v>
      </c>
      <c r="P177" s="8">
        <f>COUNTIFS(CSV!$B:$B,$A177,CSV!$F:$F,"&gt;3.5")/$C177</f>
        <v>0.1111111111111111</v>
      </c>
      <c r="Q177" s="11">
        <f>(COUNTIFS(CSV!$A:$A,$A177,CSV!$D:$D,"&gt;0.5")  + COUNTIFS(CSV!$B:$B,$A177,CSV!$E:$E,"&gt;0.5"))/$D177</f>
        <v>0.78947368421052633</v>
      </c>
      <c r="R177" s="8">
        <f>COUNTIFS(CSV!$A:$A,$A177,CSV!$D:$D,"&gt;0.5")/$B177</f>
        <v>0.8</v>
      </c>
      <c r="S177" s="8">
        <f>COUNTIFS(CSV!$B:$B,$A177,CSV!$E:$E,"&gt;0.5")/$C177</f>
        <v>0.77777777777777779</v>
      </c>
      <c r="T177" s="11">
        <f>(COUNTIFS(CSV!$A:$A,$A177,CSV!$D:$D,"&gt;1.5")  + COUNTIFS(CSV!$B:$B,$A177,CSV!$E:$E,"&gt;1.5"))/$D177</f>
        <v>0.42105263157894735</v>
      </c>
      <c r="U177" s="8">
        <f>COUNTIFS(CSV!$A:$A,$A177,CSV!$D:$D,"&gt;1.5")/$B177</f>
        <v>0.4</v>
      </c>
      <c r="V177" s="8">
        <f>COUNTIFS(CSV!$B:$B,$A177,CSV!$E:$E,"&gt;1.5")/$C177</f>
        <v>0.44444444444444442</v>
      </c>
      <c r="W177" s="11">
        <f>(COUNTIFS(CSV!$A:$A,$A177,CSV!$E:E,"&gt;0.5") +COUNTIFS(CSV!$B:$B,$A177,CSV!$D:$D,"&gt;0.5"))/$D177</f>
        <v>0.63157894736842102</v>
      </c>
      <c r="X177" s="8">
        <f>COUNTIFS(CSV!$A:$A,$A177,CSV!$E:$E,"&gt;0.5")/$B177</f>
        <v>0.5</v>
      </c>
      <c r="Y177" s="8">
        <f>COUNTIFS(CSV!$B:$B,$A177,CSV!$D:$D,"&gt;0.5")/$C177</f>
        <v>0.77777777777777779</v>
      </c>
      <c r="Z177" s="11">
        <f>(COUNTIFS(CSV!$A:$A,$A177,CSV!$E:$E,"&gt;1.5")  + COUNTIFS(CSV!$B:$B,$A177,CSV!$D:$D,"&gt;1.5"))/$D177</f>
        <v>0.21052631578947367</v>
      </c>
      <c r="AA177" s="8">
        <f>COUNTIFS(CSV!$A:$A,$A177,CSV!$E:$E,"&gt;1.5")/$B177</f>
        <v>0.2</v>
      </c>
      <c r="AB177" s="8">
        <f>COUNTIFS(CSV!$B:$B,$A177,CSV!$D:$D,"&gt;1.5")/$C177</f>
        <v>0.22222222222222221</v>
      </c>
      <c r="AC177" s="11">
        <f>(COUNTIFS(CSV!$A:A,$A177,CSV!$G:$G,"y") + COUNTIFS(CSV!$B:B,$A177,CSV!$G:$G,"y"))/$D177</f>
        <v>0.47368421052631576</v>
      </c>
      <c r="AD177" s="8">
        <f>COUNTIFS(CSV!$A:A,$A177,CSV!$G:$G,"y")/$B177</f>
        <v>0.4</v>
      </c>
      <c r="AE177" s="16">
        <f>COUNTIFS(CSV!$B:B,$A177,CSV!$G:$G,"y")/$C177</f>
        <v>0.55555555555555558</v>
      </c>
    </row>
    <row r="178" spans="1:31" x14ac:dyDescent="0.3">
      <c r="A178" s="62" t="s">
        <v>279</v>
      </c>
      <c r="B178" s="9">
        <f>COUNTIF(CSV!A:A,A178)</f>
        <v>10</v>
      </c>
      <c r="C178" s="4">
        <f>COUNTIF(CSV!B:B,A178)</f>
        <v>10</v>
      </c>
      <c r="D178" s="4">
        <f t="shared" si="5"/>
        <v>20</v>
      </c>
      <c r="E178" s="11">
        <f>(COUNTIFS(CSV!$A:$A,$A178,CSV!$F:$F,"&gt;0.5") + COUNTIFS(CSV!$B:$B,$A178,CSV!$F:$F,"&gt;0.5"))/$D178</f>
        <v>0.95</v>
      </c>
      <c r="F178" s="8">
        <f>COUNTIFS(CSV!$A:$A,$A178,CSV!$F:$F,"&gt;0.5")/$B178</f>
        <v>0.9</v>
      </c>
      <c r="G178" s="8">
        <f>COUNTIFS(CSV!$B:$B,$A178,CSV!$F:$F,"&gt;0.5")/$C178</f>
        <v>1</v>
      </c>
      <c r="H178" s="11">
        <f>(COUNTIFS(CSV!$A:$A,$A178,CSV!$F:$F,"&gt;1.5") + COUNTIFS(CSV!$B:$B,$A178,CSV!$F:$F,"&gt;1.5"))/$D178</f>
        <v>0.8</v>
      </c>
      <c r="I178" s="8">
        <f>COUNTIFS(CSV!$A:$A,$A178,CSV!$F:$F,"&gt;1.5")/$B178</f>
        <v>0.8</v>
      </c>
      <c r="J178" s="8">
        <f>COUNTIFS(CSV!$B:$B,$A178,CSV!$F:$F,"&gt;1.5")/$C178</f>
        <v>0.8</v>
      </c>
      <c r="K178" s="11">
        <f>(COUNTIFS(CSV!$A:$A,$A178,CSV!$F:$F,"&gt;2.5") + COUNTIFS(CSV!$B:$B,$A178,CSV!$F:$F,"&gt;2.5"))/$D178</f>
        <v>0.5</v>
      </c>
      <c r="L178" s="8">
        <f>COUNTIFS(CSV!$A:$A,$A178,CSV!$F:$F,"&gt;2.5")/$B178</f>
        <v>0.5</v>
      </c>
      <c r="M178" s="8">
        <f>COUNTIFS(CSV!$B:$B,$A178,CSV!$F:$F,"&gt;2.5")/$C178</f>
        <v>0.5</v>
      </c>
      <c r="N178" s="11">
        <f>(COUNTIFS(CSV!$A:$A,$A178,CSV!$F:$F,"&gt;3.5") + COUNTIFS(CSV!$B:$B,$A178,CSV!$F:$F,"&gt;3.5"))/$D178</f>
        <v>0.25</v>
      </c>
      <c r="O178" s="8">
        <f>COUNTIFS(CSV!$A:$A,$A178,CSV!$F:$F,"&gt;3.5")/$B178</f>
        <v>0.4</v>
      </c>
      <c r="P178" s="8">
        <f>COUNTIFS(CSV!$B:$B,$A178,CSV!$F:$F,"&gt;3.5")/$C178</f>
        <v>0.1</v>
      </c>
      <c r="Q178" s="11">
        <f>(COUNTIFS(CSV!$A:$A,$A178,CSV!$D:$D,"&gt;0.5")  + COUNTIFS(CSV!$B:$B,$A178,CSV!$E:$E,"&gt;0.5"))/$D178</f>
        <v>0.65</v>
      </c>
      <c r="R178" s="8">
        <f>COUNTIFS(CSV!$A:$A,$A178,CSV!$D:$D,"&gt;0.5")/$B178</f>
        <v>0.8</v>
      </c>
      <c r="S178" s="8">
        <f>COUNTIFS(CSV!$B:$B,$A178,CSV!$E:$E,"&gt;0.5")/$C178</f>
        <v>0.5</v>
      </c>
      <c r="T178" s="11">
        <f>(COUNTIFS(CSV!$A:$A,$A178,CSV!$D:$D,"&gt;1.5")  + COUNTIFS(CSV!$B:$B,$A178,CSV!$E:$E,"&gt;1.5"))/$D178</f>
        <v>0.3</v>
      </c>
      <c r="U178" s="8">
        <f>COUNTIFS(CSV!$A:$A,$A178,CSV!$D:$D,"&gt;1.5")/$B178</f>
        <v>0.4</v>
      </c>
      <c r="V178" s="8">
        <f>COUNTIFS(CSV!$B:$B,$A178,CSV!$E:$E,"&gt;1.5")/$C178</f>
        <v>0.2</v>
      </c>
      <c r="W178" s="11">
        <f>(COUNTIFS(CSV!$A:$A,$A178,CSV!$E:E,"&gt;0.5") +COUNTIFS(CSV!$B:$B,$A178,CSV!$D:$D,"&gt;0.5"))/$D178</f>
        <v>0.8</v>
      </c>
      <c r="X178" s="8">
        <f>COUNTIFS(CSV!$A:$A,$A178,CSV!$E:$E,"&gt;0.5")/$B178</f>
        <v>0.6</v>
      </c>
      <c r="Y178" s="8">
        <f>COUNTIFS(CSV!$B:$B,$A178,CSV!$D:$D,"&gt;0.5")/$C178</f>
        <v>1</v>
      </c>
      <c r="Z178" s="11">
        <f>(COUNTIFS(CSV!$A:$A,$A178,CSV!$E:$E,"&gt;1.5")  + COUNTIFS(CSV!$B:$B,$A178,CSV!$D:$D,"&gt;1.5"))/$D178</f>
        <v>0.4</v>
      </c>
      <c r="AA178" s="8">
        <f>COUNTIFS(CSV!$A:$A,$A178,CSV!$E:$E,"&gt;1.5")/$B178</f>
        <v>0.3</v>
      </c>
      <c r="AB178" s="8">
        <f>COUNTIFS(CSV!$B:$B,$A178,CSV!$D:$D,"&gt;1.5")/$C178</f>
        <v>0.5</v>
      </c>
      <c r="AC178" s="11">
        <f>(COUNTIFS(CSV!$A:A,$A178,CSV!$G:$G,"y") + COUNTIFS(CSV!$B:B,$A178,CSV!$G:$G,"y"))/$D178</f>
        <v>0.5</v>
      </c>
      <c r="AD178" s="8">
        <f>COUNTIFS(CSV!$A:A,$A178,CSV!$G:$G,"y")/$B178</f>
        <v>0.5</v>
      </c>
      <c r="AE178" s="16">
        <f>COUNTIFS(CSV!$B:B,$A178,CSV!$G:$G,"y")/$C178</f>
        <v>0.5</v>
      </c>
    </row>
    <row r="179" spans="1:31" x14ac:dyDescent="0.3">
      <c r="A179" s="62" t="s">
        <v>285</v>
      </c>
      <c r="B179" s="9">
        <f>COUNTIF(CSV!A:A,A179)</f>
        <v>10</v>
      </c>
      <c r="C179" s="4">
        <f>COUNTIF(CSV!B:B,A179)</f>
        <v>11</v>
      </c>
      <c r="D179" s="4">
        <f t="shared" si="5"/>
        <v>21</v>
      </c>
      <c r="E179" s="11">
        <f>(COUNTIFS(CSV!$A:$A,$A179,CSV!$F:$F,"&gt;0.5") + COUNTIFS(CSV!$B:$B,$A179,CSV!$F:$F,"&gt;0.5"))/$D179</f>
        <v>0.90476190476190477</v>
      </c>
      <c r="F179" s="8">
        <f>COUNTIFS(CSV!$A:$A,$A179,CSV!$F:$F,"&gt;0.5")/$B179</f>
        <v>0.9</v>
      </c>
      <c r="G179" s="8">
        <f>COUNTIFS(CSV!$B:$B,$A179,CSV!$F:$F,"&gt;0.5")/$C179</f>
        <v>0.90909090909090906</v>
      </c>
      <c r="H179" s="11">
        <f>(COUNTIFS(CSV!$A:$A,$A179,CSV!$F:$F,"&gt;1.5") + COUNTIFS(CSV!$B:$B,$A179,CSV!$F:$F,"&gt;1.5"))/$D179</f>
        <v>0.52380952380952384</v>
      </c>
      <c r="I179" s="8">
        <f>COUNTIFS(CSV!$A:$A,$A179,CSV!$F:$F,"&gt;1.5")/$B179</f>
        <v>0.5</v>
      </c>
      <c r="J179" s="8">
        <f>COUNTIFS(CSV!$B:$B,$A179,CSV!$F:$F,"&gt;1.5")/$C179</f>
        <v>0.54545454545454541</v>
      </c>
      <c r="K179" s="11">
        <f>(COUNTIFS(CSV!$A:$A,$A179,CSV!$F:$F,"&gt;2.5") + COUNTIFS(CSV!$B:$B,$A179,CSV!$F:$F,"&gt;2.5"))/$D179</f>
        <v>0.19047619047619047</v>
      </c>
      <c r="L179" s="8">
        <f>COUNTIFS(CSV!$A:$A,$A179,CSV!$F:$F,"&gt;2.5")/$B179</f>
        <v>0.3</v>
      </c>
      <c r="M179" s="8">
        <f>COUNTIFS(CSV!$B:$B,$A179,CSV!$F:$F,"&gt;2.5")/$C179</f>
        <v>9.0909090909090912E-2</v>
      </c>
      <c r="N179" s="11">
        <f>(COUNTIFS(CSV!$A:$A,$A179,CSV!$F:$F,"&gt;3.5") + COUNTIFS(CSV!$B:$B,$A179,CSV!$F:$F,"&gt;3.5"))/$D179</f>
        <v>4.7619047619047616E-2</v>
      </c>
      <c r="O179" s="8">
        <f>COUNTIFS(CSV!$A:$A,$A179,CSV!$F:$F,"&gt;3.5")/$B179</f>
        <v>0.1</v>
      </c>
      <c r="P179" s="8">
        <f>COUNTIFS(CSV!$B:$B,$A179,CSV!$F:$F,"&gt;3.5")/$C179</f>
        <v>0</v>
      </c>
      <c r="Q179" s="11">
        <f>(COUNTIFS(CSV!$A:$A,$A179,CSV!$D:$D,"&gt;0.5")  + COUNTIFS(CSV!$B:$B,$A179,CSV!$E:$E,"&gt;0.5"))/$D179</f>
        <v>0.61904761904761907</v>
      </c>
      <c r="R179" s="8">
        <f>COUNTIFS(CSV!$A:$A,$A179,CSV!$D:$D,"&gt;0.5")/$B179</f>
        <v>0.5</v>
      </c>
      <c r="S179" s="8">
        <f>COUNTIFS(CSV!$B:$B,$A179,CSV!$E:$E,"&gt;0.5")/$C179</f>
        <v>0.72727272727272729</v>
      </c>
      <c r="T179" s="11">
        <f>(COUNTIFS(CSV!$A:$A,$A179,CSV!$D:$D,"&gt;1.5")  + COUNTIFS(CSV!$B:$B,$A179,CSV!$E:$E,"&gt;1.5"))/$D179</f>
        <v>0.14285714285714285</v>
      </c>
      <c r="U179" s="8">
        <f>COUNTIFS(CSV!$A:$A,$A179,CSV!$D:$D,"&gt;1.5")/$B179</f>
        <v>0.2</v>
      </c>
      <c r="V179" s="8">
        <f>COUNTIFS(CSV!$B:$B,$A179,CSV!$E:$E,"&gt;1.5")/$C179</f>
        <v>9.0909090909090912E-2</v>
      </c>
      <c r="W179" s="11">
        <f>(COUNTIFS(CSV!$A:$A,$A179,CSV!$E:E,"&gt;0.5") +COUNTIFS(CSV!$B:$B,$A179,CSV!$D:$D,"&gt;0.5"))/$D179</f>
        <v>0.61904761904761907</v>
      </c>
      <c r="X179" s="8">
        <f>COUNTIFS(CSV!$A:$A,$A179,CSV!$E:$E,"&gt;0.5")/$B179</f>
        <v>0.6</v>
      </c>
      <c r="Y179" s="8">
        <f>COUNTIFS(CSV!$B:$B,$A179,CSV!$D:$D,"&gt;0.5")/$C179</f>
        <v>0.63636363636363635</v>
      </c>
      <c r="Z179" s="11">
        <f>(COUNTIFS(CSV!$A:$A,$A179,CSV!$E:$E,"&gt;1.5")  + COUNTIFS(CSV!$B:$B,$A179,CSV!$D:$D,"&gt;1.5"))/$D179</f>
        <v>0.14285714285714285</v>
      </c>
      <c r="AA179" s="8">
        <f>COUNTIFS(CSV!$A:$A,$A179,CSV!$E:$E,"&gt;1.5")/$B179</f>
        <v>0.2</v>
      </c>
      <c r="AB179" s="8">
        <f>COUNTIFS(CSV!$B:$B,$A179,CSV!$D:$D,"&gt;1.5")/$C179</f>
        <v>9.0909090909090912E-2</v>
      </c>
      <c r="AC179" s="11">
        <f>(COUNTIFS(CSV!$A:A,$A179,CSV!$G:$G,"y") + COUNTIFS(CSV!$B:B,$A179,CSV!$G:$G,"y"))/$D179</f>
        <v>0.33333333333333331</v>
      </c>
      <c r="AD179" s="8">
        <f>COUNTIFS(CSV!$A:A,$A179,CSV!$G:$G,"y")/$B179</f>
        <v>0.2</v>
      </c>
      <c r="AE179" s="16">
        <f>COUNTIFS(CSV!$B:B,$A179,CSV!$G:$G,"y")/$C179</f>
        <v>0.45454545454545453</v>
      </c>
    </row>
    <row r="180" spans="1:31" x14ac:dyDescent="0.3">
      <c r="A180" s="62" t="s">
        <v>290</v>
      </c>
      <c r="B180" s="9">
        <f>COUNTIF(CSV!A:A,A180)</f>
        <v>10</v>
      </c>
      <c r="C180" s="4">
        <f>COUNTIF(CSV!B:B,A180)</f>
        <v>10</v>
      </c>
      <c r="D180" s="4">
        <f t="shared" si="5"/>
        <v>20</v>
      </c>
      <c r="E180" s="11">
        <f>(COUNTIFS(CSV!$A:$A,$A180,CSV!$F:$F,"&gt;0.5") + COUNTIFS(CSV!$B:$B,$A180,CSV!$F:$F,"&gt;0.5"))/$D180</f>
        <v>0.9</v>
      </c>
      <c r="F180" s="8">
        <f>COUNTIFS(CSV!$A:$A,$A180,CSV!$F:$F,"&gt;0.5")/$B180</f>
        <v>0.8</v>
      </c>
      <c r="G180" s="8">
        <f>COUNTIFS(CSV!$B:$B,$A180,CSV!$F:$F,"&gt;0.5")/$C180</f>
        <v>1</v>
      </c>
      <c r="H180" s="11">
        <f>(COUNTIFS(CSV!$A:$A,$A180,CSV!$F:$F,"&gt;1.5") + COUNTIFS(CSV!$B:$B,$A180,CSV!$F:$F,"&gt;1.5"))/$D180</f>
        <v>0.65</v>
      </c>
      <c r="I180" s="8">
        <f>COUNTIFS(CSV!$A:$A,$A180,CSV!$F:$F,"&gt;1.5")/$B180</f>
        <v>0.5</v>
      </c>
      <c r="J180" s="8">
        <f>COUNTIFS(CSV!$B:$B,$A180,CSV!$F:$F,"&gt;1.5")/$C180</f>
        <v>0.8</v>
      </c>
      <c r="K180" s="11">
        <f>(COUNTIFS(CSV!$A:$A,$A180,CSV!$F:$F,"&gt;2.5") + COUNTIFS(CSV!$B:$B,$A180,CSV!$F:$F,"&gt;2.5"))/$D180</f>
        <v>0.5</v>
      </c>
      <c r="L180" s="8">
        <f>COUNTIFS(CSV!$A:$A,$A180,CSV!$F:$F,"&gt;2.5")/$B180</f>
        <v>0.4</v>
      </c>
      <c r="M180" s="8">
        <f>COUNTIFS(CSV!$B:$B,$A180,CSV!$F:$F,"&gt;2.5")/$C180</f>
        <v>0.6</v>
      </c>
      <c r="N180" s="11">
        <f>(COUNTIFS(CSV!$A:$A,$A180,CSV!$F:$F,"&gt;3.5") + COUNTIFS(CSV!$B:$B,$A180,CSV!$F:$F,"&gt;3.5"))/$D180</f>
        <v>0.35</v>
      </c>
      <c r="O180" s="8">
        <f>COUNTIFS(CSV!$A:$A,$A180,CSV!$F:$F,"&gt;3.5")/$B180</f>
        <v>0.3</v>
      </c>
      <c r="P180" s="8">
        <f>COUNTIFS(CSV!$B:$B,$A180,CSV!$F:$F,"&gt;3.5")/$C180</f>
        <v>0.4</v>
      </c>
      <c r="Q180" s="11">
        <f>(COUNTIFS(CSV!$A:$A,$A180,CSV!$D:$D,"&gt;0.5")  + COUNTIFS(CSV!$B:$B,$A180,CSV!$E:$E,"&gt;0.5"))/$D180</f>
        <v>0.6</v>
      </c>
      <c r="R180" s="8">
        <f>COUNTIFS(CSV!$A:$A,$A180,CSV!$D:$D,"&gt;0.5")/$B180</f>
        <v>0.6</v>
      </c>
      <c r="S180" s="8">
        <f>COUNTIFS(CSV!$B:$B,$A180,CSV!$E:$E,"&gt;0.5")/$C180</f>
        <v>0.6</v>
      </c>
      <c r="T180" s="11">
        <f>(COUNTIFS(CSV!$A:$A,$A180,CSV!$D:$D,"&gt;1.5")  + COUNTIFS(CSV!$B:$B,$A180,CSV!$E:$E,"&gt;1.5"))/$D180</f>
        <v>0.4</v>
      </c>
      <c r="U180" s="8">
        <f>COUNTIFS(CSV!$A:$A,$A180,CSV!$D:$D,"&gt;1.5")/$B180</f>
        <v>0.4</v>
      </c>
      <c r="V180" s="8">
        <f>COUNTIFS(CSV!$B:$B,$A180,CSV!$E:$E,"&gt;1.5")/$C180</f>
        <v>0.4</v>
      </c>
      <c r="W180" s="11">
        <f>(COUNTIFS(CSV!$A:$A,$A180,CSV!$E:E,"&gt;0.5") +COUNTIFS(CSV!$B:$B,$A180,CSV!$D:$D,"&gt;0.5"))/$D180</f>
        <v>0.7</v>
      </c>
      <c r="X180" s="8">
        <f>COUNTIFS(CSV!$A:$A,$A180,CSV!$E:$E,"&gt;0.5")/$B180</f>
        <v>0.6</v>
      </c>
      <c r="Y180" s="8">
        <f>COUNTIFS(CSV!$B:$B,$A180,CSV!$D:$D,"&gt;0.5")/$C180</f>
        <v>0.8</v>
      </c>
      <c r="Z180" s="11">
        <f>(COUNTIFS(CSV!$A:$A,$A180,CSV!$E:$E,"&gt;1.5")  + COUNTIFS(CSV!$B:$B,$A180,CSV!$D:$D,"&gt;1.5"))/$D180</f>
        <v>0.35</v>
      </c>
      <c r="AA180" s="8">
        <f>COUNTIFS(CSV!$A:$A,$A180,CSV!$E:$E,"&gt;1.5")/$B180</f>
        <v>0.2</v>
      </c>
      <c r="AB180" s="8">
        <f>COUNTIFS(CSV!$B:$B,$A180,CSV!$D:$D,"&gt;1.5")/$C180</f>
        <v>0.5</v>
      </c>
      <c r="AC180" s="11">
        <f>(COUNTIFS(CSV!$A:A,$A180,CSV!$G:$G,"y") + COUNTIFS(CSV!$B:B,$A180,CSV!$G:$G,"y"))/$D180</f>
        <v>0.4</v>
      </c>
      <c r="AD180" s="8">
        <f>COUNTIFS(CSV!$A:A,$A180,CSV!$G:$G,"y")/$B180</f>
        <v>0.4</v>
      </c>
      <c r="AE180" s="16">
        <f>COUNTIFS(CSV!$B:B,$A180,CSV!$G:$G,"y")/$C180</f>
        <v>0.4</v>
      </c>
    </row>
    <row r="181" spans="1:31" x14ac:dyDescent="0.3">
      <c r="A181" s="62" t="s">
        <v>288</v>
      </c>
      <c r="B181" s="9">
        <f>COUNTIF(CSV!A:A,A181)</f>
        <v>11</v>
      </c>
      <c r="C181" s="4">
        <f>COUNTIF(CSV!B:B,A181)</f>
        <v>9</v>
      </c>
      <c r="D181" s="4">
        <f t="shared" si="5"/>
        <v>20</v>
      </c>
      <c r="E181" s="11">
        <f>(COUNTIFS(CSV!$A:$A,$A181,CSV!$F:$F,"&gt;0.5") + COUNTIFS(CSV!$B:$B,$A181,CSV!$F:$F,"&gt;0.5"))/$D181</f>
        <v>1</v>
      </c>
      <c r="F181" s="8">
        <f>COUNTIFS(CSV!$A:$A,$A181,CSV!$F:$F,"&gt;0.5")/$B181</f>
        <v>1</v>
      </c>
      <c r="G181" s="8">
        <f>COUNTIFS(CSV!$B:$B,$A181,CSV!$F:$F,"&gt;0.5")/$C181</f>
        <v>1</v>
      </c>
      <c r="H181" s="11">
        <f>(COUNTIFS(CSV!$A:$A,$A181,CSV!$F:$F,"&gt;1.5") + COUNTIFS(CSV!$B:$B,$A181,CSV!$F:$F,"&gt;1.5"))/$D181</f>
        <v>0.85</v>
      </c>
      <c r="I181" s="8">
        <f>COUNTIFS(CSV!$A:$A,$A181,CSV!$F:$F,"&gt;1.5")/$B181</f>
        <v>0.81818181818181823</v>
      </c>
      <c r="J181" s="8">
        <f>COUNTIFS(CSV!$B:$B,$A181,CSV!$F:$F,"&gt;1.5")/$C181</f>
        <v>0.88888888888888884</v>
      </c>
      <c r="K181" s="11">
        <f>(COUNTIFS(CSV!$A:$A,$A181,CSV!$F:$F,"&gt;2.5") + COUNTIFS(CSV!$B:$B,$A181,CSV!$F:$F,"&gt;2.5"))/$D181</f>
        <v>0.45</v>
      </c>
      <c r="L181" s="8">
        <f>COUNTIFS(CSV!$A:$A,$A181,CSV!$F:$F,"&gt;2.5")/$B181</f>
        <v>0.18181818181818182</v>
      </c>
      <c r="M181" s="8">
        <f>COUNTIFS(CSV!$B:$B,$A181,CSV!$F:$F,"&gt;2.5")/$C181</f>
        <v>0.77777777777777779</v>
      </c>
      <c r="N181" s="11">
        <f>(COUNTIFS(CSV!$A:$A,$A181,CSV!$F:$F,"&gt;3.5") + COUNTIFS(CSV!$B:$B,$A181,CSV!$F:$F,"&gt;3.5"))/$D181</f>
        <v>0.3</v>
      </c>
      <c r="O181" s="8">
        <f>COUNTIFS(CSV!$A:$A,$A181,CSV!$F:$F,"&gt;3.5")/$B181</f>
        <v>9.0909090909090912E-2</v>
      </c>
      <c r="P181" s="8">
        <f>COUNTIFS(CSV!$B:$B,$A181,CSV!$F:$F,"&gt;3.5")/$C181</f>
        <v>0.55555555555555558</v>
      </c>
      <c r="Q181" s="11">
        <f>(COUNTIFS(CSV!$A:$A,$A181,CSV!$D:$D,"&gt;0.5")  + COUNTIFS(CSV!$B:$B,$A181,CSV!$E:$E,"&gt;0.5"))/$D181</f>
        <v>0.8</v>
      </c>
      <c r="R181" s="8">
        <f>COUNTIFS(CSV!$A:$A,$A181,CSV!$D:$D,"&gt;0.5")/$B181</f>
        <v>0.81818181818181823</v>
      </c>
      <c r="S181" s="8">
        <f>COUNTIFS(CSV!$B:$B,$A181,CSV!$E:$E,"&gt;0.5")/$C181</f>
        <v>0.77777777777777779</v>
      </c>
      <c r="T181" s="11">
        <f>(COUNTIFS(CSV!$A:$A,$A181,CSV!$D:$D,"&gt;1.5")  + COUNTIFS(CSV!$B:$B,$A181,CSV!$E:$E,"&gt;1.5"))/$D181</f>
        <v>0.55000000000000004</v>
      </c>
      <c r="U181" s="8">
        <f>COUNTIFS(CSV!$A:$A,$A181,CSV!$D:$D,"&gt;1.5")/$B181</f>
        <v>0.45454545454545453</v>
      </c>
      <c r="V181" s="8">
        <f>COUNTIFS(CSV!$B:$B,$A181,CSV!$E:$E,"&gt;1.5")/$C181</f>
        <v>0.66666666666666663</v>
      </c>
      <c r="W181" s="11">
        <f>(COUNTIFS(CSV!$A:$A,$A181,CSV!$E:E,"&gt;0.5") +COUNTIFS(CSV!$B:$B,$A181,CSV!$D:$D,"&gt;0.5"))/$D181</f>
        <v>0.7</v>
      </c>
      <c r="X181" s="8">
        <f>COUNTIFS(CSV!$A:$A,$A181,CSV!$E:$E,"&gt;0.5")/$B181</f>
        <v>0.54545454545454541</v>
      </c>
      <c r="Y181" s="8">
        <f>COUNTIFS(CSV!$B:$B,$A181,CSV!$D:$D,"&gt;0.5")/$C181</f>
        <v>0.88888888888888884</v>
      </c>
      <c r="Z181" s="11">
        <f>(COUNTIFS(CSV!$A:$A,$A181,CSV!$E:$E,"&gt;1.5")  + COUNTIFS(CSV!$B:$B,$A181,CSV!$D:$D,"&gt;1.5"))/$D181</f>
        <v>0.35</v>
      </c>
      <c r="AA181" s="8">
        <f>COUNTIFS(CSV!$A:$A,$A181,CSV!$E:$E,"&gt;1.5")/$B181</f>
        <v>0.18181818181818182</v>
      </c>
      <c r="AB181" s="8">
        <f>COUNTIFS(CSV!$B:$B,$A181,CSV!$D:$D,"&gt;1.5")/$C181</f>
        <v>0.55555555555555558</v>
      </c>
      <c r="AC181" s="11">
        <f>(COUNTIFS(CSV!$A:A,$A181,CSV!$G:$G,"y") + COUNTIFS(CSV!$B:B,$A181,CSV!$G:$G,"y"))/$D181</f>
        <v>0.5</v>
      </c>
      <c r="AD181" s="8">
        <f>COUNTIFS(CSV!$A:A,$A181,CSV!$G:$G,"y")/$B181</f>
        <v>0.36363636363636365</v>
      </c>
      <c r="AE181" s="16">
        <f>COUNTIFS(CSV!$B:B,$A181,CSV!$G:$G,"y")/$C181</f>
        <v>0.66666666666666663</v>
      </c>
    </row>
    <row r="182" spans="1:31" x14ac:dyDescent="0.3">
      <c r="A182" s="62" t="s">
        <v>317</v>
      </c>
      <c r="B182" s="9">
        <f>COUNTIF(CSV!A:A,A182)</f>
        <v>9</v>
      </c>
      <c r="C182" s="4">
        <f>COUNTIF(CSV!B:B,A182)</f>
        <v>10</v>
      </c>
      <c r="D182" s="4">
        <f t="shared" si="5"/>
        <v>19</v>
      </c>
      <c r="E182" s="11">
        <f>(COUNTIFS(CSV!$A:$A,$A182,CSV!$F:$F,"&gt;0.5") + COUNTIFS(CSV!$B:$B,$A182,CSV!$F:$F,"&gt;0.5"))/$D182</f>
        <v>0.94736842105263153</v>
      </c>
      <c r="F182" s="8">
        <f>COUNTIFS(CSV!$A:$A,$A182,CSV!$F:$F,"&gt;0.5")/$B182</f>
        <v>0.88888888888888884</v>
      </c>
      <c r="G182" s="8">
        <f>COUNTIFS(CSV!$B:$B,$A182,CSV!$F:$F,"&gt;0.5")/$C182</f>
        <v>1</v>
      </c>
      <c r="H182" s="11">
        <f>(COUNTIFS(CSV!$A:$A,$A182,CSV!$F:$F,"&gt;1.5") + COUNTIFS(CSV!$B:$B,$A182,CSV!$F:$F,"&gt;1.5"))/$D182</f>
        <v>0.89473684210526316</v>
      </c>
      <c r="I182" s="8">
        <f>COUNTIFS(CSV!$A:$A,$A182,CSV!$F:$F,"&gt;1.5")/$B182</f>
        <v>0.88888888888888884</v>
      </c>
      <c r="J182" s="8">
        <f>COUNTIFS(CSV!$B:$B,$A182,CSV!$F:$F,"&gt;1.5")/$C182</f>
        <v>0.9</v>
      </c>
      <c r="K182" s="11">
        <f>(COUNTIFS(CSV!$A:$A,$A182,CSV!$F:$F,"&gt;2.5") + COUNTIFS(CSV!$B:$B,$A182,CSV!$F:$F,"&gt;2.5"))/$D182</f>
        <v>0.63157894736842102</v>
      </c>
      <c r="L182" s="8">
        <f>COUNTIFS(CSV!$A:$A,$A182,CSV!$F:$F,"&gt;2.5")/$B182</f>
        <v>0.44444444444444442</v>
      </c>
      <c r="M182" s="8">
        <f>COUNTIFS(CSV!$B:$B,$A182,CSV!$F:$F,"&gt;2.5")/$C182</f>
        <v>0.8</v>
      </c>
      <c r="N182" s="11">
        <f>(COUNTIFS(CSV!$A:$A,$A182,CSV!$F:$F,"&gt;3.5") + COUNTIFS(CSV!$B:$B,$A182,CSV!$F:$F,"&gt;3.5"))/$D182</f>
        <v>0.47368421052631576</v>
      </c>
      <c r="O182" s="8">
        <f>COUNTIFS(CSV!$A:$A,$A182,CSV!$F:$F,"&gt;3.5")/$B182</f>
        <v>0.44444444444444442</v>
      </c>
      <c r="P182" s="8">
        <f>COUNTIFS(CSV!$B:$B,$A182,CSV!$F:$F,"&gt;3.5")/$C182</f>
        <v>0.5</v>
      </c>
      <c r="Q182" s="11">
        <f>(COUNTIFS(CSV!$A:$A,$A182,CSV!$D:$D,"&gt;0.5")  + COUNTIFS(CSV!$B:$B,$A182,CSV!$E:$E,"&gt;0.5"))/$D182</f>
        <v>0.78947368421052633</v>
      </c>
      <c r="R182" s="8">
        <f>COUNTIFS(CSV!$A:$A,$A182,CSV!$D:$D,"&gt;0.5")/$B182</f>
        <v>0.77777777777777779</v>
      </c>
      <c r="S182" s="8">
        <f>COUNTIFS(CSV!$B:$B,$A182,CSV!$E:$E,"&gt;0.5")/$C182</f>
        <v>0.8</v>
      </c>
      <c r="T182" s="11">
        <f>(COUNTIFS(CSV!$A:$A,$A182,CSV!$D:$D,"&gt;1.5")  + COUNTIFS(CSV!$B:$B,$A182,CSV!$E:$E,"&gt;1.5"))/$D182</f>
        <v>0.52631578947368418</v>
      </c>
      <c r="U182" s="8">
        <f>COUNTIFS(CSV!$A:$A,$A182,CSV!$D:$D,"&gt;1.5")/$B182</f>
        <v>0.66666666666666663</v>
      </c>
      <c r="V182" s="8">
        <f>COUNTIFS(CSV!$B:$B,$A182,CSV!$E:$E,"&gt;1.5")/$C182</f>
        <v>0.4</v>
      </c>
      <c r="W182" s="11">
        <f>(COUNTIFS(CSV!$A:$A,$A182,CSV!$E:E,"&gt;0.5") +COUNTIFS(CSV!$B:$B,$A182,CSV!$D:$D,"&gt;0.5"))/$D182</f>
        <v>0.68421052631578949</v>
      </c>
      <c r="X182" s="8">
        <f>COUNTIFS(CSV!$A:$A,$A182,CSV!$E:$E,"&gt;0.5")/$B182</f>
        <v>0.44444444444444442</v>
      </c>
      <c r="Y182" s="8">
        <f>COUNTIFS(CSV!$B:$B,$A182,CSV!$D:$D,"&gt;0.5")/$C182</f>
        <v>0.9</v>
      </c>
      <c r="Z182" s="11">
        <f>(COUNTIFS(CSV!$A:$A,$A182,CSV!$E:$E,"&gt;1.5")  + COUNTIFS(CSV!$B:$B,$A182,CSV!$D:$D,"&gt;1.5"))/$D182</f>
        <v>0.52631578947368418</v>
      </c>
      <c r="AA182" s="8">
        <f>COUNTIFS(CSV!$A:$A,$A182,CSV!$E:$E,"&gt;1.5")/$B182</f>
        <v>0.33333333333333331</v>
      </c>
      <c r="AB182" s="8">
        <f>COUNTIFS(CSV!$B:$B,$A182,CSV!$D:$D,"&gt;1.5")/$C182</f>
        <v>0.7</v>
      </c>
      <c r="AC182" s="11">
        <f>(COUNTIFS(CSV!$A:A,$A182,CSV!$G:$G,"y") + COUNTIFS(CSV!$B:B,$A182,CSV!$G:$G,"y"))/$D182</f>
        <v>0.52631578947368418</v>
      </c>
      <c r="AD182" s="8">
        <f>COUNTIFS(CSV!$A:A,$A182,CSV!$G:$G,"y")/$B182</f>
        <v>0.33333333333333331</v>
      </c>
      <c r="AE182" s="16">
        <f>COUNTIFS(CSV!$B:B,$A182,CSV!$G:$G,"y")/$C182</f>
        <v>0.7</v>
      </c>
    </row>
    <row r="183" spans="1:31" x14ac:dyDescent="0.3">
      <c r="A183" s="62" t="s">
        <v>278</v>
      </c>
      <c r="B183" s="9">
        <f>COUNTIF(CSV!A:A,A183)</f>
        <v>10</v>
      </c>
      <c r="C183" s="4">
        <f>COUNTIF(CSV!B:B,A183)</f>
        <v>9</v>
      </c>
      <c r="D183" s="4">
        <f t="shared" si="5"/>
        <v>19</v>
      </c>
      <c r="E183" s="11">
        <f>(COUNTIFS(CSV!$A:$A,$A183,CSV!$F:$F,"&gt;0.5") + COUNTIFS(CSV!$B:$B,$A183,CSV!$F:$F,"&gt;0.5"))/$D183</f>
        <v>1</v>
      </c>
      <c r="F183" s="8">
        <f>COUNTIFS(CSV!$A:$A,$A183,CSV!$F:$F,"&gt;0.5")/$B183</f>
        <v>1</v>
      </c>
      <c r="G183" s="8">
        <f>COUNTIFS(CSV!$B:$B,$A183,CSV!$F:$F,"&gt;0.5")/$C183</f>
        <v>1</v>
      </c>
      <c r="H183" s="11">
        <f>(COUNTIFS(CSV!$A:$A,$A183,CSV!$F:$F,"&gt;1.5") + COUNTIFS(CSV!$B:$B,$A183,CSV!$F:$F,"&gt;1.5"))/$D183</f>
        <v>0.89473684210526316</v>
      </c>
      <c r="I183" s="8">
        <f>COUNTIFS(CSV!$A:$A,$A183,CSV!$F:$F,"&gt;1.5")/$B183</f>
        <v>0.8</v>
      </c>
      <c r="J183" s="8">
        <f>COUNTIFS(CSV!$B:$B,$A183,CSV!$F:$F,"&gt;1.5")/$C183</f>
        <v>1</v>
      </c>
      <c r="K183" s="11">
        <f>(COUNTIFS(CSV!$A:$A,$A183,CSV!$F:$F,"&gt;2.5") + COUNTIFS(CSV!$B:$B,$A183,CSV!$F:$F,"&gt;2.5"))/$D183</f>
        <v>0.78947368421052633</v>
      </c>
      <c r="L183" s="8">
        <f>COUNTIFS(CSV!$A:$A,$A183,CSV!$F:$F,"&gt;2.5")/$B183</f>
        <v>0.8</v>
      </c>
      <c r="M183" s="8">
        <f>COUNTIFS(CSV!$B:$B,$A183,CSV!$F:$F,"&gt;2.5")/$C183</f>
        <v>0.77777777777777779</v>
      </c>
      <c r="N183" s="11">
        <f>(COUNTIFS(CSV!$A:$A,$A183,CSV!$F:$F,"&gt;3.5") + COUNTIFS(CSV!$B:$B,$A183,CSV!$F:$F,"&gt;3.5"))/$D183</f>
        <v>0.57894736842105265</v>
      </c>
      <c r="O183" s="8">
        <f>COUNTIFS(CSV!$A:$A,$A183,CSV!$F:$F,"&gt;3.5")/$B183</f>
        <v>0.6</v>
      </c>
      <c r="P183" s="8">
        <f>COUNTIFS(CSV!$B:$B,$A183,CSV!$F:$F,"&gt;3.5")/$C183</f>
        <v>0.55555555555555558</v>
      </c>
      <c r="Q183" s="11">
        <f>(COUNTIFS(CSV!$A:$A,$A183,CSV!$D:$D,"&gt;0.5")  + COUNTIFS(CSV!$B:$B,$A183,CSV!$E:$E,"&gt;0.5"))/$D183</f>
        <v>1</v>
      </c>
      <c r="R183" s="8">
        <f>COUNTIFS(CSV!$A:$A,$A183,CSV!$D:$D,"&gt;0.5")/$B183</f>
        <v>1</v>
      </c>
      <c r="S183" s="8">
        <f>COUNTIFS(CSV!$B:$B,$A183,CSV!$E:$E,"&gt;0.5")/$C183</f>
        <v>1</v>
      </c>
      <c r="T183" s="11">
        <f>(COUNTIFS(CSV!$A:$A,$A183,CSV!$D:$D,"&gt;1.5")  + COUNTIFS(CSV!$B:$B,$A183,CSV!$E:$E,"&gt;1.5"))/$D183</f>
        <v>0.84210526315789469</v>
      </c>
      <c r="U183" s="8">
        <f>COUNTIFS(CSV!$A:$A,$A183,CSV!$D:$D,"&gt;1.5")/$B183</f>
        <v>0.8</v>
      </c>
      <c r="V183" s="8">
        <f>COUNTIFS(CSV!$B:$B,$A183,CSV!$E:$E,"&gt;1.5")/$C183</f>
        <v>0.88888888888888884</v>
      </c>
      <c r="W183" s="11">
        <f>(COUNTIFS(CSV!$A:$A,$A183,CSV!$E:E,"&gt;0.5") +COUNTIFS(CSV!$B:$B,$A183,CSV!$D:$D,"&gt;0.5"))/$D183</f>
        <v>0.42105263157894735</v>
      </c>
      <c r="X183" s="8">
        <f>COUNTIFS(CSV!$A:$A,$A183,CSV!$E:$E,"&gt;0.5")/$B183</f>
        <v>0.3</v>
      </c>
      <c r="Y183" s="8">
        <f>COUNTIFS(CSV!$B:$B,$A183,CSV!$D:$D,"&gt;0.5")/$C183</f>
        <v>0.55555555555555558</v>
      </c>
      <c r="Z183" s="11">
        <f>(COUNTIFS(CSV!$A:$A,$A183,CSV!$E:$E,"&gt;1.5")  + COUNTIFS(CSV!$B:$B,$A183,CSV!$D:$D,"&gt;1.5"))/$D183</f>
        <v>0.10526315789473684</v>
      </c>
      <c r="AA183" s="8">
        <f>COUNTIFS(CSV!$A:$A,$A183,CSV!$E:$E,"&gt;1.5")/$B183</f>
        <v>0</v>
      </c>
      <c r="AB183" s="8">
        <f>COUNTIFS(CSV!$B:$B,$A183,CSV!$D:$D,"&gt;1.5")/$C183</f>
        <v>0.22222222222222221</v>
      </c>
      <c r="AC183" s="11">
        <f>(COUNTIFS(CSV!$A:A,$A183,CSV!$G:$G,"y") + COUNTIFS(CSV!$B:B,$A183,CSV!$G:$G,"y"))/$D183</f>
        <v>0.42105263157894735</v>
      </c>
      <c r="AD183" s="8">
        <f>COUNTIFS(CSV!$A:A,$A183,CSV!$G:$G,"y")/$B183</f>
        <v>0.3</v>
      </c>
      <c r="AE183" s="16">
        <f>COUNTIFS(CSV!$B:B,$A183,CSV!$G:$G,"y")/$C183</f>
        <v>0.55555555555555558</v>
      </c>
    </row>
    <row r="184" spans="1:31" x14ac:dyDescent="0.3">
      <c r="A184" s="62" t="s">
        <v>282</v>
      </c>
      <c r="B184" s="9">
        <f>COUNTIF(CSV!A:A,A184)</f>
        <v>11</v>
      </c>
      <c r="C184" s="4">
        <f>COUNTIF(CSV!B:B,A184)</f>
        <v>10</v>
      </c>
      <c r="D184" s="4">
        <f t="shared" si="5"/>
        <v>21</v>
      </c>
      <c r="E184" s="11">
        <f>(COUNTIFS(CSV!$A:$A,$A184,CSV!$F:$F,"&gt;0.5") + COUNTIFS(CSV!$B:$B,$A184,CSV!$F:$F,"&gt;0.5"))/$D184</f>
        <v>0.76190476190476186</v>
      </c>
      <c r="F184" s="8">
        <f>COUNTIFS(CSV!$A:$A,$A184,CSV!$F:$F,"&gt;0.5")/$B184</f>
        <v>0.81818181818181823</v>
      </c>
      <c r="G184" s="8">
        <f>COUNTIFS(CSV!$B:$B,$A184,CSV!$F:$F,"&gt;0.5")/$C184</f>
        <v>0.7</v>
      </c>
      <c r="H184" s="11">
        <f>(COUNTIFS(CSV!$A:$A,$A184,CSV!$F:$F,"&gt;1.5") + COUNTIFS(CSV!$B:$B,$A184,CSV!$F:$F,"&gt;1.5"))/$D184</f>
        <v>0.52380952380952384</v>
      </c>
      <c r="I184" s="8">
        <f>COUNTIFS(CSV!$A:$A,$A184,CSV!$F:$F,"&gt;1.5")/$B184</f>
        <v>0.45454545454545453</v>
      </c>
      <c r="J184" s="8">
        <f>COUNTIFS(CSV!$B:$B,$A184,CSV!$F:$F,"&gt;1.5")/$C184</f>
        <v>0.6</v>
      </c>
      <c r="K184" s="11">
        <f>(COUNTIFS(CSV!$A:$A,$A184,CSV!$F:$F,"&gt;2.5") + COUNTIFS(CSV!$B:$B,$A184,CSV!$F:$F,"&gt;2.5"))/$D184</f>
        <v>0.23809523809523808</v>
      </c>
      <c r="L184" s="8">
        <f>COUNTIFS(CSV!$A:$A,$A184,CSV!$F:$F,"&gt;2.5")/$B184</f>
        <v>0.27272727272727271</v>
      </c>
      <c r="M184" s="8">
        <f>COUNTIFS(CSV!$B:$B,$A184,CSV!$F:$F,"&gt;2.5")/$C184</f>
        <v>0.2</v>
      </c>
      <c r="N184" s="11">
        <f>(COUNTIFS(CSV!$A:$A,$A184,CSV!$F:$F,"&gt;3.5") + COUNTIFS(CSV!$B:$B,$A184,CSV!$F:$F,"&gt;3.5"))/$D184</f>
        <v>0.14285714285714285</v>
      </c>
      <c r="O184" s="8">
        <f>COUNTIFS(CSV!$A:$A,$A184,CSV!$F:$F,"&gt;3.5")/$B184</f>
        <v>9.0909090909090912E-2</v>
      </c>
      <c r="P184" s="8">
        <f>COUNTIFS(CSV!$B:$B,$A184,CSV!$F:$F,"&gt;3.5")/$C184</f>
        <v>0.2</v>
      </c>
      <c r="Q184" s="11">
        <f>(COUNTIFS(CSV!$A:$A,$A184,CSV!$D:$D,"&gt;0.5")  + COUNTIFS(CSV!$B:$B,$A184,CSV!$E:$E,"&gt;0.5"))/$D184</f>
        <v>0.61904761904761907</v>
      </c>
      <c r="R184" s="8">
        <f>COUNTIFS(CSV!$A:$A,$A184,CSV!$D:$D,"&gt;0.5")/$B184</f>
        <v>0.63636363636363635</v>
      </c>
      <c r="S184" s="8">
        <f>COUNTIFS(CSV!$B:$B,$A184,CSV!$E:$E,"&gt;0.5")/$C184</f>
        <v>0.6</v>
      </c>
      <c r="T184" s="11">
        <f>(COUNTIFS(CSV!$A:$A,$A184,CSV!$D:$D,"&gt;1.5")  + COUNTIFS(CSV!$B:$B,$A184,CSV!$E:$E,"&gt;1.5"))/$D184</f>
        <v>0.19047619047619047</v>
      </c>
      <c r="U184" s="8">
        <f>COUNTIFS(CSV!$A:$A,$A184,CSV!$D:$D,"&gt;1.5")/$B184</f>
        <v>0.27272727272727271</v>
      </c>
      <c r="V184" s="8">
        <f>COUNTIFS(CSV!$B:$B,$A184,CSV!$E:$E,"&gt;1.5")/$C184</f>
        <v>0.1</v>
      </c>
      <c r="W184" s="11">
        <f>(COUNTIFS(CSV!$A:$A,$A184,CSV!$E:E,"&gt;0.5") +COUNTIFS(CSV!$B:$B,$A184,CSV!$D:$D,"&gt;0.5"))/$D184</f>
        <v>0.5714285714285714</v>
      </c>
      <c r="X184" s="8">
        <f>COUNTIFS(CSV!$A:$A,$A184,CSV!$E:$E,"&gt;0.5")/$B184</f>
        <v>0.63636363636363635</v>
      </c>
      <c r="Y184" s="8">
        <f>COUNTIFS(CSV!$B:$B,$A184,CSV!$D:$D,"&gt;0.5")/$C184</f>
        <v>0.5</v>
      </c>
      <c r="Z184" s="11">
        <f>(COUNTIFS(CSV!$A:$A,$A184,CSV!$E:$E,"&gt;1.5")  + COUNTIFS(CSV!$B:$B,$A184,CSV!$D:$D,"&gt;1.5"))/$D184</f>
        <v>0.19047619047619047</v>
      </c>
      <c r="AA184" s="8">
        <f>COUNTIFS(CSV!$A:$A,$A184,CSV!$E:$E,"&gt;1.5")/$B184</f>
        <v>9.0909090909090912E-2</v>
      </c>
      <c r="AB184" s="8">
        <f>COUNTIFS(CSV!$B:$B,$A184,CSV!$D:$D,"&gt;1.5")/$C184</f>
        <v>0.3</v>
      </c>
      <c r="AC184" s="11">
        <f>(COUNTIFS(CSV!$A:A,$A184,CSV!$G:$G,"y") + COUNTIFS(CSV!$B:B,$A184,CSV!$G:$G,"y"))/$D184</f>
        <v>0.42857142857142855</v>
      </c>
      <c r="AD184" s="8">
        <f>COUNTIFS(CSV!$A:A,$A184,CSV!$G:$G,"y")/$B184</f>
        <v>0.45454545454545453</v>
      </c>
      <c r="AE184" s="16">
        <f>COUNTIFS(CSV!$B:B,$A184,CSV!$G:$G,"y")/$C184</f>
        <v>0.4</v>
      </c>
    </row>
    <row r="185" spans="1:31" x14ac:dyDescent="0.3">
      <c r="A185" s="62" t="s">
        <v>289</v>
      </c>
      <c r="B185" s="9">
        <f>COUNTIF(CSV!A:A,A185)</f>
        <v>9</v>
      </c>
      <c r="C185" s="4">
        <f>COUNTIF(CSV!B:B,A185)</f>
        <v>11</v>
      </c>
      <c r="D185" s="4">
        <f t="shared" si="5"/>
        <v>20</v>
      </c>
      <c r="E185" s="11">
        <f>(COUNTIFS(CSV!$A:$A,$A185,CSV!$F:$F,"&gt;0.5") + COUNTIFS(CSV!$B:$B,$A185,CSV!$F:$F,"&gt;0.5"))/$D185</f>
        <v>1</v>
      </c>
      <c r="F185" s="8">
        <f>COUNTIFS(CSV!$A:$A,$A185,CSV!$F:$F,"&gt;0.5")/$B185</f>
        <v>1</v>
      </c>
      <c r="G185" s="8">
        <f>COUNTIFS(CSV!$B:$B,$A185,CSV!$F:$F,"&gt;0.5")/$C185</f>
        <v>1</v>
      </c>
      <c r="H185" s="11">
        <f>(COUNTIFS(CSV!$A:$A,$A185,CSV!$F:$F,"&gt;1.5") + COUNTIFS(CSV!$B:$B,$A185,CSV!$F:$F,"&gt;1.5"))/$D185</f>
        <v>0.9</v>
      </c>
      <c r="I185" s="8">
        <f>COUNTIFS(CSV!$A:$A,$A185,CSV!$F:$F,"&gt;1.5")/$B185</f>
        <v>0.88888888888888884</v>
      </c>
      <c r="J185" s="8">
        <f>COUNTIFS(CSV!$B:$B,$A185,CSV!$F:$F,"&gt;1.5")/$C185</f>
        <v>0.90909090909090906</v>
      </c>
      <c r="K185" s="11">
        <f>(COUNTIFS(CSV!$A:$A,$A185,CSV!$F:$F,"&gt;2.5") + COUNTIFS(CSV!$B:$B,$A185,CSV!$F:$F,"&gt;2.5"))/$D185</f>
        <v>0.55000000000000004</v>
      </c>
      <c r="L185" s="8">
        <f>COUNTIFS(CSV!$A:$A,$A185,CSV!$F:$F,"&gt;2.5")/$B185</f>
        <v>0.33333333333333331</v>
      </c>
      <c r="M185" s="8">
        <f>COUNTIFS(CSV!$B:$B,$A185,CSV!$F:$F,"&gt;2.5")/$C185</f>
        <v>0.72727272727272729</v>
      </c>
      <c r="N185" s="11">
        <f>(COUNTIFS(CSV!$A:$A,$A185,CSV!$F:$F,"&gt;3.5") + COUNTIFS(CSV!$B:$B,$A185,CSV!$F:$F,"&gt;3.5"))/$D185</f>
        <v>0.3</v>
      </c>
      <c r="O185" s="8">
        <f>COUNTIFS(CSV!$A:$A,$A185,CSV!$F:$F,"&gt;3.5")/$B185</f>
        <v>0.33333333333333331</v>
      </c>
      <c r="P185" s="8">
        <f>COUNTIFS(CSV!$B:$B,$A185,CSV!$F:$F,"&gt;3.5")/$C185</f>
        <v>0.27272727272727271</v>
      </c>
      <c r="Q185" s="11">
        <f>(COUNTIFS(CSV!$A:$A,$A185,CSV!$D:$D,"&gt;0.5")  + COUNTIFS(CSV!$B:$B,$A185,CSV!$E:$E,"&gt;0.5"))/$D185</f>
        <v>0.95</v>
      </c>
      <c r="R185" s="8">
        <f>COUNTIFS(CSV!$A:$A,$A185,CSV!$D:$D,"&gt;0.5")/$B185</f>
        <v>0.88888888888888884</v>
      </c>
      <c r="S185" s="8">
        <f>COUNTIFS(CSV!$B:$B,$A185,CSV!$E:$E,"&gt;0.5")/$C185</f>
        <v>1</v>
      </c>
      <c r="T185" s="11">
        <f>(COUNTIFS(CSV!$A:$A,$A185,CSV!$D:$D,"&gt;1.5")  + COUNTIFS(CSV!$B:$B,$A185,CSV!$E:$E,"&gt;1.5"))/$D185</f>
        <v>0.4</v>
      </c>
      <c r="U185" s="8">
        <f>COUNTIFS(CSV!$A:$A,$A185,CSV!$D:$D,"&gt;1.5")/$B185</f>
        <v>0.33333333333333331</v>
      </c>
      <c r="V185" s="8">
        <f>COUNTIFS(CSV!$B:$B,$A185,CSV!$E:$E,"&gt;1.5")/$C185</f>
        <v>0.45454545454545453</v>
      </c>
      <c r="W185" s="11">
        <f>(COUNTIFS(CSV!$A:$A,$A185,CSV!$E:E,"&gt;0.5") +COUNTIFS(CSV!$B:$B,$A185,CSV!$D:$D,"&gt;0.5"))/$D185</f>
        <v>0.7</v>
      </c>
      <c r="X185" s="8">
        <f>COUNTIFS(CSV!$A:$A,$A185,CSV!$E:$E,"&gt;0.5")/$B185</f>
        <v>0.55555555555555558</v>
      </c>
      <c r="Y185" s="8">
        <f>COUNTIFS(CSV!$B:$B,$A185,CSV!$D:$D,"&gt;0.5")/$C185</f>
        <v>0.81818181818181823</v>
      </c>
      <c r="Z185" s="11">
        <f>(COUNTIFS(CSV!$A:$A,$A185,CSV!$E:$E,"&gt;1.5")  + COUNTIFS(CSV!$B:$B,$A185,CSV!$D:$D,"&gt;1.5"))/$D185</f>
        <v>0.45</v>
      </c>
      <c r="AA185" s="8">
        <f>COUNTIFS(CSV!$A:$A,$A185,CSV!$E:$E,"&gt;1.5")/$B185</f>
        <v>0.33333333333333331</v>
      </c>
      <c r="AB185" s="8">
        <f>COUNTIFS(CSV!$B:$B,$A185,CSV!$D:$D,"&gt;1.5")/$C185</f>
        <v>0.54545454545454541</v>
      </c>
      <c r="AC185" s="11">
        <f>(COUNTIFS(CSV!$A:A,$A185,CSV!$G:$G,"y") + COUNTIFS(CSV!$B:B,$A185,CSV!$G:$G,"y"))/$D185</f>
        <v>0.65</v>
      </c>
      <c r="AD185" s="8">
        <f>COUNTIFS(CSV!$A:A,$A185,CSV!$G:$G,"y")/$B185</f>
        <v>0.44444444444444442</v>
      </c>
      <c r="AE185" s="16">
        <f>COUNTIFS(CSV!$B:B,$A185,CSV!$G:$G,"y")/$C185</f>
        <v>0.81818181818181823</v>
      </c>
    </row>
    <row r="186" spans="1:31" x14ac:dyDescent="0.3">
      <c r="A186" s="62" t="s">
        <v>293</v>
      </c>
      <c r="B186" s="9">
        <f>COUNTIF(CSV!A:A,A186)</f>
        <v>10</v>
      </c>
      <c r="C186" s="4">
        <f>COUNTIF(CSV!B:B,A186)</f>
        <v>10</v>
      </c>
      <c r="D186" s="4">
        <f t="shared" si="5"/>
        <v>20</v>
      </c>
      <c r="E186" s="11">
        <f>(COUNTIFS(CSV!$A:$A,$A186,CSV!$F:$F,"&gt;0.5") + COUNTIFS(CSV!$B:$B,$A186,CSV!$F:$F,"&gt;0.5"))/$D186</f>
        <v>0.9</v>
      </c>
      <c r="F186" s="8">
        <f>COUNTIFS(CSV!$A:$A,$A186,CSV!$F:$F,"&gt;0.5")/$B186</f>
        <v>0.9</v>
      </c>
      <c r="G186" s="8">
        <f>COUNTIFS(CSV!$B:$B,$A186,CSV!$F:$F,"&gt;0.5")/$C186</f>
        <v>0.9</v>
      </c>
      <c r="H186" s="11">
        <f>(COUNTIFS(CSV!$A:$A,$A186,CSV!$F:$F,"&gt;1.5") + COUNTIFS(CSV!$B:$B,$A186,CSV!$F:$F,"&gt;1.5"))/$D186</f>
        <v>0.8</v>
      </c>
      <c r="I186" s="8">
        <f>COUNTIFS(CSV!$A:$A,$A186,CSV!$F:$F,"&gt;1.5")/$B186</f>
        <v>0.9</v>
      </c>
      <c r="J186" s="8">
        <f>COUNTIFS(CSV!$B:$B,$A186,CSV!$F:$F,"&gt;1.5")/$C186</f>
        <v>0.7</v>
      </c>
      <c r="K186" s="11">
        <f>(COUNTIFS(CSV!$A:$A,$A186,CSV!$F:$F,"&gt;2.5") + COUNTIFS(CSV!$B:$B,$A186,CSV!$F:$F,"&gt;2.5"))/$D186</f>
        <v>0.5</v>
      </c>
      <c r="L186" s="8">
        <f>COUNTIFS(CSV!$A:$A,$A186,CSV!$F:$F,"&gt;2.5")/$B186</f>
        <v>0.6</v>
      </c>
      <c r="M186" s="8">
        <f>COUNTIFS(CSV!$B:$B,$A186,CSV!$F:$F,"&gt;2.5")/$C186</f>
        <v>0.4</v>
      </c>
      <c r="N186" s="11">
        <f>(COUNTIFS(CSV!$A:$A,$A186,CSV!$F:$F,"&gt;3.5") + COUNTIFS(CSV!$B:$B,$A186,CSV!$F:$F,"&gt;3.5"))/$D186</f>
        <v>0.25</v>
      </c>
      <c r="O186" s="8">
        <f>COUNTIFS(CSV!$A:$A,$A186,CSV!$F:$F,"&gt;3.5")/$B186</f>
        <v>0.1</v>
      </c>
      <c r="P186" s="8">
        <f>COUNTIFS(CSV!$B:$B,$A186,CSV!$F:$F,"&gt;3.5")/$C186</f>
        <v>0.4</v>
      </c>
      <c r="Q186" s="11">
        <f>(COUNTIFS(CSV!$A:$A,$A186,CSV!$D:$D,"&gt;0.5")  + COUNTIFS(CSV!$B:$B,$A186,CSV!$E:$E,"&gt;0.5"))/$D186</f>
        <v>0.8</v>
      </c>
      <c r="R186" s="8">
        <f>COUNTIFS(CSV!$A:$A,$A186,CSV!$D:$D,"&gt;0.5")/$B186</f>
        <v>0.9</v>
      </c>
      <c r="S186" s="8">
        <f>COUNTIFS(CSV!$B:$B,$A186,CSV!$E:$E,"&gt;0.5")/$C186</f>
        <v>0.7</v>
      </c>
      <c r="T186" s="11">
        <f>(COUNTIFS(CSV!$A:$A,$A186,CSV!$D:$D,"&gt;1.5")  + COUNTIFS(CSV!$B:$B,$A186,CSV!$E:$E,"&gt;1.5"))/$D186</f>
        <v>0.5</v>
      </c>
      <c r="U186" s="8">
        <f>COUNTIFS(CSV!$A:$A,$A186,CSV!$D:$D,"&gt;1.5")/$B186</f>
        <v>0.8</v>
      </c>
      <c r="V186" s="8">
        <f>COUNTIFS(CSV!$B:$B,$A186,CSV!$E:$E,"&gt;1.5")/$C186</f>
        <v>0.2</v>
      </c>
      <c r="W186" s="11">
        <f>(COUNTIFS(CSV!$A:$A,$A186,CSV!$E:E,"&gt;0.5") +COUNTIFS(CSV!$B:$B,$A186,CSV!$D:$D,"&gt;0.5"))/$D186</f>
        <v>0.65</v>
      </c>
      <c r="X186" s="8">
        <f>COUNTIFS(CSV!$A:$A,$A186,CSV!$E:$E,"&gt;0.5")/$B186</f>
        <v>0.5</v>
      </c>
      <c r="Y186" s="8">
        <f>COUNTIFS(CSV!$B:$B,$A186,CSV!$D:$D,"&gt;0.5")/$C186</f>
        <v>0.8</v>
      </c>
      <c r="Z186" s="11">
        <f>(COUNTIFS(CSV!$A:$A,$A186,CSV!$E:$E,"&gt;1.5")  + COUNTIFS(CSV!$B:$B,$A186,CSV!$D:$D,"&gt;1.5"))/$D186</f>
        <v>0.25</v>
      </c>
      <c r="AA186" s="8">
        <f>COUNTIFS(CSV!$A:$A,$A186,CSV!$E:$E,"&gt;1.5")/$B186</f>
        <v>0.1</v>
      </c>
      <c r="AB186" s="8">
        <f>COUNTIFS(CSV!$B:$B,$A186,CSV!$D:$D,"&gt;1.5")/$C186</f>
        <v>0.4</v>
      </c>
      <c r="AC186" s="11">
        <f>(COUNTIFS(CSV!$A:A,$A186,CSV!$G:$G,"y") + COUNTIFS(CSV!$B:B,$A186,CSV!$G:$G,"y"))/$D186</f>
        <v>0.55000000000000004</v>
      </c>
      <c r="AD186" s="8">
        <f>COUNTIFS(CSV!$A:A,$A186,CSV!$G:$G,"y")/$B186</f>
        <v>0.5</v>
      </c>
      <c r="AE186" s="16">
        <f>COUNTIFS(CSV!$B:B,$A186,CSV!$G:$G,"y")/$C186</f>
        <v>0.6</v>
      </c>
    </row>
    <row r="187" spans="1:31" x14ac:dyDescent="0.3">
      <c r="A187" s="62" t="s">
        <v>284</v>
      </c>
      <c r="B187" s="9">
        <f>COUNTIF(CSV!A:A,A187)</f>
        <v>10</v>
      </c>
      <c r="C187" s="4">
        <f>COUNTIF(CSV!B:B,A187)</f>
        <v>11</v>
      </c>
      <c r="D187" s="4">
        <f t="shared" si="5"/>
        <v>21</v>
      </c>
      <c r="E187" s="11">
        <f>(COUNTIFS(CSV!$A:$A,$A187,CSV!$F:$F,"&gt;0.5") + COUNTIFS(CSV!$B:$B,$A187,CSV!$F:$F,"&gt;0.5"))/$D187</f>
        <v>0.95238095238095233</v>
      </c>
      <c r="F187" s="8">
        <f>COUNTIFS(CSV!$A:$A,$A187,CSV!$F:$F,"&gt;0.5")/$B187</f>
        <v>1</v>
      </c>
      <c r="G187" s="8">
        <f>COUNTIFS(CSV!$B:$B,$A187,CSV!$F:$F,"&gt;0.5")/$C187</f>
        <v>0.90909090909090906</v>
      </c>
      <c r="H187" s="11">
        <f>(COUNTIFS(CSV!$A:$A,$A187,CSV!$F:$F,"&gt;1.5") + COUNTIFS(CSV!$B:$B,$A187,CSV!$F:$F,"&gt;1.5"))/$D187</f>
        <v>0.90476190476190477</v>
      </c>
      <c r="I187" s="8">
        <f>COUNTIFS(CSV!$A:$A,$A187,CSV!$F:$F,"&gt;1.5")/$B187</f>
        <v>0.9</v>
      </c>
      <c r="J187" s="8">
        <f>COUNTIFS(CSV!$B:$B,$A187,CSV!$F:$F,"&gt;1.5")/$C187</f>
        <v>0.90909090909090906</v>
      </c>
      <c r="K187" s="11">
        <f>(COUNTIFS(CSV!$A:$A,$A187,CSV!$F:$F,"&gt;2.5") + COUNTIFS(CSV!$B:$B,$A187,CSV!$F:$F,"&gt;2.5"))/$D187</f>
        <v>0.52380952380952384</v>
      </c>
      <c r="L187" s="8">
        <f>COUNTIFS(CSV!$A:$A,$A187,CSV!$F:$F,"&gt;2.5")/$B187</f>
        <v>0.5</v>
      </c>
      <c r="M187" s="8">
        <f>COUNTIFS(CSV!$B:$B,$A187,CSV!$F:$F,"&gt;2.5")/$C187</f>
        <v>0.54545454545454541</v>
      </c>
      <c r="N187" s="11">
        <f>(COUNTIFS(CSV!$A:$A,$A187,CSV!$F:$F,"&gt;3.5") + COUNTIFS(CSV!$B:$B,$A187,CSV!$F:$F,"&gt;3.5"))/$D187</f>
        <v>0.33333333333333331</v>
      </c>
      <c r="O187" s="8">
        <f>COUNTIFS(CSV!$A:$A,$A187,CSV!$F:$F,"&gt;3.5")/$B187</f>
        <v>0.3</v>
      </c>
      <c r="P187" s="8">
        <f>COUNTIFS(CSV!$B:$B,$A187,CSV!$F:$F,"&gt;3.5")/$C187</f>
        <v>0.36363636363636365</v>
      </c>
      <c r="Q187" s="11">
        <f>(COUNTIFS(CSV!$A:$A,$A187,CSV!$D:$D,"&gt;0.5")  + COUNTIFS(CSV!$B:$B,$A187,CSV!$E:$E,"&gt;0.5"))/$D187</f>
        <v>0.8571428571428571</v>
      </c>
      <c r="R187" s="8">
        <f>COUNTIFS(CSV!$A:$A,$A187,CSV!$D:$D,"&gt;0.5")/$B187</f>
        <v>0.9</v>
      </c>
      <c r="S187" s="8">
        <f>COUNTIFS(CSV!$B:$B,$A187,CSV!$E:$E,"&gt;0.5")/$C187</f>
        <v>0.81818181818181823</v>
      </c>
      <c r="T187" s="11">
        <f>(COUNTIFS(CSV!$A:$A,$A187,CSV!$D:$D,"&gt;1.5")  + COUNTIFS(CSV!$B:$B,$A187,CSV!$E:$E,"&gt;1.5"))/$D187</f>
        <v>0.5714285714285714</v>
      </c>
      <c r="U187" s="8">
        <f>COUNTIFS(CSV!$A:$A,$A187,CSV!$D:$D,"&gt;1.5")/$B187</f>
        <v>0.6</v>
      </c>
      <c r="V187" s="8">
        <f>COUNTIFS(CSV!$B:$B,$A187,CSV!$E:$E,"&gt;1.5")/$C187</f>
        <v>0.54545454545454541</v>
      </c>
      <c r="W187" s="11">
        <f>(COUNTIFS(CSV!$A:$A,$A187,CSV!$E:E,"&gt;0.5") +COUNTIFS(CSV!$B:$B,$A187,CSV!$D:$D,"&gt;0.5"))/$D187</f>
        <v>0.80952380952380953</v>
      </c>
      <c r="X187" s="8">
        <f>COUNTIFS(CSV!$A:$A,$A187,CSV!$E:$E,"&gt;0.5")/$B187</f>
        <v>0.8</v>
      </c>
      <c r="Y187" s="8">
        <f>COUNTIFS(CSV!$B:$B,$A187,CSV!$D:$D,"&gt;0.5")/$C187</f>
        <v>0.81818181818181823</v>
      </c>
      <c r="Z187" s="11">
        <f>(COUNTIFS(CSV!$A:$A,$A187,CSV!$E:$E,"&gt;1.5")  + COUNTIFS(CSV!$B:$B,$A187,CSV!$D:$D,"&gt;1.5"))/$D187</f>
        <v>0.2857142857142857</v>
      </c>
      <c r="AA187" s="8">
        <f>COUNTIFS(CSV!$A:$A,$A187,CSV!$E:$E,"&gt;1.5")/$B187</f>
        <v>0.2</v>
      </c>
      <c r="AB187" s="8">
        <f>COUNTIFS(CSV!$B:$B,$A187,CSV!$D:$D,"&gt;1.5")/$C187</f>
        <v>0.36363636363636365</v>
      </c>
      <c r="AC187" s="11">
        <f>(COUNTIFS(CSV!$A:A,$A187,CSV!$G:$G,"y") + COUNTIFS(CSV!$B:B,$A187,CSV!$G:$G,"y"))/$D187</f>
        <v>0.7142857142857143</v>
      </c>
      <c r="AD187" s="8">
        <f>COUNTIFS(CSV!$A:A,$A187,CSV!$G:$G,"y")/$B187</f>
        <v>0.7</v>
      </c>
      <c r="AE187" s="16">
        <f>COUNTIFS(CSV!$B:B,$A187,CSV!$G:$G,"y")/$C187</f>
        <v>0.72727272727272729</v>
      </c>
    </row>
    <row r="188" spans="1:31" x14ac:dyDescent="0.3">
      <c r="A188" s="62" t="s">
        <v>281</v>
      </c>
      <c r="B188" s="9">
        <f>COUNTIF(CSV!A:A,A188)</f>
        <v>10</v>
      </c>
      <c r="C188" s="4">
        <f>COUNTIF(CSV!B:B,A188)</f>
        <v>11</v>
      </c>
      <c r="D188" s="4">
        <f t="shared" si="5"/>
        <v>21</v>
      </c>
      <c r="E188" s="11">
        <f>(COUNTIFS(CSV!$A:$A,$A188,CSV!$F:$F,"&gt;0.5") + COUNTIFS(CSV!$B:$B,$A188,CSV!$F:$F,"&gt;0.5"))/$D188</f>
        <v>0.95238095238095233</v>
      </c>
      <c r="F188" s="8">
        <f>COUNTIFS(CSV!$A:$A,$A188,CSV!$F:$F,"&gt;0.5")/$B188</f>
        <v>1</v>
      </c>
      <c r="G188" s="8">
        <f>COUNTIFS(CSV!$B:$B,$A188,CSV!$F:$F,"&gt;0.5")/$C188</f>
        <v>0.90909090909090906</v>
      </c>
      <c r="H188" s="11">
        <f>(COUNTIFS(CSV!$A:$A,$A188,CSV!$F:$F,"&gt;1.5") + COUNTIFS(CSV!$B:$B,$A188,CSV!$F:$F,"&gt;1.5"))/$D188</f>
        <v>0.7142857142857143</v>
      </c>
      <c r="I188" s="8">
        <f>COUNTIFS(CSV!$A:$A,$A188,CSV!$F:$F,"&gt;1.5")/$B188</f>
        <v>0.8</v>
      </c>
      <c r="J188" s="8">
        <f>COUNTIFS(CSV!$B:$B,$A188,CSV!$F:$F,"&gt;1.5")/$C188</f>
        <v>0.63636363636363635</v>
      </c>
      <c r="K188" s="11">
        <f>(COUNTIFS(CSV!$A:$A,$A188,CSV!$F:$F,"&gt;2.5") + COUNTIFS(CSV!$B:$B,$A188,CSV!$F:$F,"&gt;2.5"))/$D188</f>
        <v>0.52380952380952384</v>
      </c>
      <c r="L188" s="8">
        <f>COUNTIFS(CSV!$A:$A,$A188,CSV!$F:$F,"&gt;2.5")/$B188</f>
        <v>0.6</v>
      </c>
      <c r="M188" s="8">
        <f>COUNTIFS(CSV!$B:$B,$A188,CSV!$F:$F,"&gt;2.5")/$C188</f>
        <v>0.45454545454545453</v>
      </c>
      <c r="N188" s="11">
        <f>(COUNTIFS(CSV!$A:$A,$A188,CSV!$F:$F,"&gt;3.5") + COUNTIFS(CSV!$B:$B,$A188,CSV!$F:$F,"&gt;3.5"))/$D188</f>
        <v>0.23809523809523808</v>
      </c>
      <c r="O188" s="8">
        <f>COUNTIFS(CSV!$A:$A,$A188,CSV!$F:$F,"&gt;3.5")/$B188</f>
        <v>0.3</v>
      </c>
      <c r="P188" s="8">
        <f>COUNTIFS(CSV!$B:$B,$A188,CSV!$F:$F,"&gt;3.5")/$C188</f>
        <v>0.18181818181818182</v>
      </c>
      <c r="Q188" s="11">
        <f>(COUNTIFS(CSV!$A:$A,$A188,CSV!$D:$D,"&gt;0.5")  + COUNTIFS(CSV!$B:$B,$A188,CSV!$E:$E,"&gt;0.5"))/$D188</f>
        <v>0.7142857142857143</v>
      </c>
      <c r="R188" s="8">
        <f>COUNTIFS(CSV!$A:$A,$A188,CSV!$D:$D,"&gt;0.5")/$B188</f>
        <v>0.8</v>
      </c>
      <c r="S188" s="8">
        <f>COUNTIFS(CSV!$B:$B,$A188,CSV!$E:$E,"&gt;0.5")/$C188</f>
        <v>0.63636363636363635</v>
      </c>
      <c r="T188" s="11">
        <f>(COUNTIFS(CSV!$A:$A,$A188,CSV!$D:$D,"&gt;1.5")  + COUNTIFS(CSV!$B:$B,$A188,CSV!$E:$E,"&gt;1.5"))/$D188</f>
        <v>0.2857142857142857</v>
      </c>
      <c r="U188" s="8">
        <f>COUNTIFS(CSV!$A:$A,$A188,CSV!$D:$D,"&gt;1.5")/$B188</f>
        <v>0.4</v>
      </c>
      <c r="V188" s="8">
        <f>COUNTIFS(CSV!$B:$B,$A188,CSV!$E:$E,"&gt;1.5")/$C188</f>
        <v>0.18181818181818182</v>
      </c>
      <c r="W188" s="11">
        <f>(COUNTIFS(CSV!$A:$A,$A188,CSV!$E:E,"&gt;0.5") +COUNTIFS(CSV!$B:$B,$A188,CSV!$D:$D,"&gt;0.5"))/$D188</f>
        <v>0.80952380952380953</v>
      </c>
      <c r="X188" s="8">
        <f>COUNTIFS(CSV!$A:$A,$A188,CSV!$E:$E,"&gt;0.5")/$B188</f>
        <v>0.9</v>
      </c>
      <c r="Y188" s="8">
        <f>COUNTIFS(CSV!$B:$B,$A188,CSV!$D:$D,"&gt;0.5")/$C188</f>
        <v>0.72727272727272729</v>
      </c>
      <c r="Z188" s="11">
        <f>(COUNTIFS(CSV!$A:$A,$A188,CSV!$E:$E,"&gt;1.5")  + COUNTIFS(CSV!$B:$B,$A188,CSV!$D:$D,"&gt;1.5"))/$D188</f>
        <v>0.38095238095238093</v>
      </c>
      <c r="AA188" s="8">
        <f>COUNTIFS(CSV!$A:$A,$A188,CSV!$E:$E,"&gt;1.5")/$B188</f>
        <v>0.5</v>
      </c>
      <c r="AB188" s="8">
        <f>COUNTIFS(CSV!$B:$B,$A188,CSV!$D:$D,"&gt;1.5")/$C188</f>
        <v>0.27272727272727271</v>
      </c>
      <c r="AC188" s="11">
        <f>(COUNTIFS(CSV!$A:A,$A188,CSV!$G:$G,"y") + COUNTIFS(CSV!$B:B,$A188,CSV!$G:$G,"y"))/$D188</f>
        <v>0.5714285714285714</v>
      </c>
      <c r="AD188" s="8">
        <f>COUNTIFS(CSV!$A:A,$A188,CSV!$G:$G,"y")/$B188</f>
        <v>0.7</v>
      </c>
      <c r="AE188" s="16">
        <f>COUNTIFS(CSV!$B:B,$A188,CSV!$G:$G,"y")/$C188</f>
        <v>0.45454545454545453</v>
      </c>
    </row>
    <row r="189" spans="1:31" x14ac:dyDescent="0.3">
      <c r="A189" s="62" t="s">
        <v>303</v>
      </c>
      <c r="B189" s="9">
        <f>COUNTIF(CSV!A:A,A189)</f>
        <v>10</v>
      </c>
      <c r="C189" s="4">
        <f>COUNTIF(CSV!B:B,A189)</f>
        <v>9</v>
      </c>
      <c r="D189" s="4">
        <f t="shared" si="5"/>
        <v>19</v>
      </c>
      <c r="E189" s="11">
        <f>(COUNTIFS(CSV!$A:$A,$A189,CSV!$F:$F,"&gt;0.5") + COUNTIFS(CSV!$B:$B,$A189,CSV!$F:$F,"&gt;0.5"))/$D189</f>
        <v>0.89473684210526316</v>
      </c>
      <c r="F189" s="8">
        <f>COUNTIFS(CSV!$A:$A,$A189,CSV!$F:$F,"&gt;0.5")/$B189</f>
        <v>0.9</v>
      </c>
      <c r="G189" s="8">
        <f>COUNTIFS(CSV!$B:$B,$A189,CSV!$F:$F,"&gt;0.5")/$C189</f>
        <v>0.88888888888888884</v>
      </c>
      <c r="H189" s="11">
        <f>(COUNTIFS(CSV!$A:$A,$A189,CSV!$F:$F,"&gt;1.5") + COUNTIFS(CSV!$B:$B,$A189,CSV!$F:$F,"&gt;1.5"))/$D189</f>
        <v>0.78947368421052633</v>
      </c>
      <c r="I189" s="8">
        <f>COUNTIFS(CSV!$A:$A,$A189,CSV!$F:$F,"&gt;1.5")/$B189</f>
        <v>0.8</v>
      </c>
      <c r="J189" s="8">
        <f>COUNTIFS(CSV!$B:$B,$A189,CSV!$F:$F,"&gt;1.5")/$C189</f>
        <v>0.77777777777777779</v>
      </c>
      <c r="K189" s="11">
        <f>(COUNTIFS(CSV!$A:$A,$A189,CSV!$F:$F,"&gt;2.5") + COUNTIFS(CSV!$B:$B,$A189,CSV!$F:$F,"&gt;2.5"))/$D189</f>
        <v>0.42105263157894735</v>
      </c>
      <c r="L189" s="8">
        <f>COUNTIFS(CSV!$A:$A,$A189,CSV!$F:$F,"&gt;2.5")/$B189</f>
        <v>0.4</v>
      </c>
      <c r="M189" s="8">
        <f>COUNTIFS(CSV!$B:$B,$A189,CSV!$F:$F,"&gt;2.5")/$C189</f>
        <v>0.44444444444444442</v>
      </c>
      <c r="N189" s="11">
        <f>(COUNTIFS(CSV!$A:$A,$A189,CSV!$F:$F,"&gt;3.5") + COUNTIFS(CSV!$B:$B,$A189,CSV!$F:$F,"&gt;3.5"))/$D189</f>
        <v>0.21052631578947367</v>
      </c>
      <c r="O189" s="8">
        <f>COUNTIFS(CSV!$A:$A,$A189,CSV!$F:$F,"&gt;3.5")/$B189</f>
        <v>0.2</v>
      </c>
      <c r="P189" s="8">
        <f>COUNTIFS(CSV!$B:$B,$A189,CSV!$F:$F,"&gt;3.5")/$C189</f>
        <v>0.22222222222222221</v>
      </c>
      <c r="Q189" s="11">
        <f>(COUNTIFS(CSV!$A:$A,$A189,CSV!$D:$D,"&gt;0.5")  + COUNTIFS(CSV!$B:$B,$A189,CSV!$E:$E,"&gt;0.5"))/$D189</f>
        <v>0.73684210526315785</v>
      </c>
      <c r="R189" s="8">
        <f>COUNTIFS(CSV!$A:$A,$A189,CSV!$D:$D,"&gt;0.5")/$B189</f>
        <v>0.8</v>
      </c>
      <c r="S189" s="8">
        <f>COUNTIFS(CSV!$B:$B,$A189,CSV!$E:$E,"&gt;0.5")/$C189</f>
        <v>0.66666666666666663</v>
      </c>
      <c r="T189" s="11">
        <f>(COUNTIFS(CSV!$A:$A,$A189,CSV!$D:$D,"&gt;1.5")  + COUNTIFS(CSV!$B:$B,$A189,CSV!$E:$E,"&gt;1.5"))/$D189</f>
        <v>0.31578947368421051</v>
      </c>
      <c r="U189" s="8">
        <f>COUNTIFS(CSV!$A:$A,$A189,CSV!$D:$D,"&gt;1.5")/$B189</f>
        <v>0.3</v>
      </c>
      <c r="V189" s="8">
        <f>COUNTIFS(CSV!$B:$B,$A189,CSV!$E:$E,"&gt;1.5")/$C189</f>
        <v>0.33333333333333331</v>
      </c>
      <c r="W189" s="11">
        <f>(COUNTIFS(CSV!$A:$A,$A189,CSV!$E:E,"&gt;0.5") +COUNTIFS(CSV!$B:$B,$A189,CSV!$D:$D,"&gt;0.5"))/$D189</f>
        <v>0.78947368421052633</v>
      </c>
      <c r="X189" s="8">
        <f>COUNTIFS(CSV!$A:$A,$A189,CSV!$E:$E,"&gt;0.5")/$B189</f>
        <v>0.7</v>
      </c>
      <c r="Y189" s="8">
        <f>COUNTIFS(CSV!$B:$B,$A189,CSV!$D:$D,"&gt;0.5")/$C189</f>
        <v>0.88888888888888884</v>
      </c>
      <c r="Z189" s="11">
        <f>(COUNTIFS(CSV!$A:$A,$A189,CSV!$E:$E,"&gt;1.5")  + COUNTIFS(CSV!$B:$B,$A189,CSV!$D:$D,"&gt;1.5"))/$D189</f>
        <v>0.31578947368421051</v>
      </c>
      <c r="AA189" s="8">
        <f>COUNTIFS(CSV!$A:$A,$A189,CSV!$E:$E,"&gt;1.5")/$B189</f>
        <v>0.3</v>
      </c>
      <c r="AB189" s="8">
        <f>COUNTIFS(CSV!$B:$B,$A189,CSV!$D:$D,"&gt;1.5")/$C189</f>
        <v>0.33333333333333331</v>
      </c>
      <c r="AC189" s="11">
        <f>(COUNTIFS(CSV!$A:A,$A189,CSV!$G:$G,"y") + COUNTIFS(CSV!$B:B,$A189,CSV!$G:$G,"y"))/$D189</f>
        <v>0.63157894736842102</v>
      </c>
      <c r="AD189" s="8">
        <f>COUNTIFS(CSV!$A:A,$A189,CSV!$G:$G,"y")/$B189</f>
        <v>0.6</v>
      </c>
      <c r="AE189" s="16">
        <f>COUNTIFS(CSV!$B:B,$A189,CSV!$G:$G,"y")/$C189</f>
        <v>0.66666666666666663</v>
      </c>
    </row>
    <row r="190" spans="1:31" x14ac:dyDescent="0.3">
      <c r="A190" s="62" t="s">
        <v>299</v>
      </c>
      <c r="B190" s="9">
        <f>COUNTIF(CSV!A:A,A190)</f>
        <v>10</v>
      </c>
      <c r="C190" s="4">
        <f>COUNTIF(CSV!B:B,A190)</f>
        <v>10</v>
      </c>
      <c r="D190" s="4">
        <f t="shared" si="5"/>
        <v>20</v>
      </c>
      <c r="E190" s="11">
        <f>(COUNTIFS(CSV!$A:$A,$A190,CSV!$F:$F,"&gt;0.5") + COUNTIFS(CSV!$B:$B,$A190,CSV!$F:$F,"&gt;0.5"))/$D190</f>
        <v>0.95</v>
      </c>
      <c r="F190" s="8">
        <f>COUNTIFS(CSV!$A:$A,$A190,CSV!$F:$F,"&gt;0.5")/$B190</f>
        <v>1</v>
      </c>
      <c r="G190" s="8">
        <f>COUNTIFS(CSV!$B:$B,$A190,CSV!$F:$F,"&gt;0.5")/$C190</f>
        <v>0.9</v>
      </c>
      <c r="H190" s="11">
        <f>(COUNTIFS(CSV!$A:$A,$A190,CSV!$F:$F,"&gt;1.5") + COUNTIFS(CSV!$B:$B,$A190,CSV!$F:$F,"&gt;1.5"))/$D190</f>
        <v>0.75</v>
      </c>
      <c r="I190" s="8">
        <f>COUNTIFS(CSV!$A:$A,$A190,CSV!$F:$F,"&gt;1.5")/$B190</f>
        <v>0.6</v>
      </c>
      <c r="J190" s="8">
        <f>COUNTIFS(CSV!$B:$B,$A190,CSV!$F:$F,"&gt;1.5")/$C190</f>
        <v>0.9</v>
      </c>
      <c r="K190" s="11">
        <f>(COUNTIFS(CSV!$A:$A,$A190,CSV!$F:$F,"&gt;2.5") + COUNTIFS(CSV!$B:$B,$A190,CSV!$F:$F,"&gt;2.5"))/$D190</f>
        <v>0.25</v>
      </c>
      <c r="L190" s="8">
        <f>COUNTIFS(CSV!$A:$A,$A190,CSV!$F:$F,"&gt;2.5")/$B190</f>
        <v>0.3</v>
      </c>
      <c r="M190" s="8">
        <f>COUNTIFS(CSV!$B:$B,$A190,CSV!$F:$F,"&gt;2.5")/$C190</f>
        <v>0.2</v>
      </c>
      <c r="N190" s="11">
        <f>(COUNTIFS(CSV!$A:$A,$A190,CSV!$F:$F,"&gt;3.5") + COUNTIFS(CSV!$B:$B,$A190,CSV!$F:$F,"&gt;3.5"))/$D190</f>
        <v>0.1</v>
      </c>
      <c r="O190" s="8">
        <f>COUNTIFS(CSV!$A:$A,$A190,CSV!$F:$F,"&gt;3.5")/$B190</f>
        <v>0.1</v>
      </c>
      <c r="P190" s="8">
        <f>COUNTIFS(CSV!$B:$B,$A190,CSV!$F:$F,"&gt;3.5")/$C190</f>
        <v>0.1</v>
      </c>
      <c r="Q190" s="11">
        <f>(COUNTIFS(CSV!$A:$A,$A190,CSV!$D:$D,"&gt;0.5")  + COUNTIFS(CSV!$B:$B,$A190,CSV!$E:$E,"&gt;0.5"))/$D190</f>
        <v>0.9</v>
      </c>
      <c r="R190" s="8">
        <f>COUNTIFS(CSV!$A:$A,$A190,CSV!$D:$D,"&gt;0.5")/$B190</f>
        <v>1</v>
      </c>
      <c r="S190" s="8">
        <f>COUNTIFS(CSV!$B:$B,$A190,CSV!$E:$E,"&gt;0.5")/$C190</f>
        <v>0.8</v>
      </c>
      <c r="T190" s="11">
        <f>(COUNTIFS(CSV!$A:$A,$A190,CSV!$D:$D,"&gt;1.5")  + COUNTIFS(CSV!$B:$B,$A190,CSV!$E:$E,"&gt;1.5"))/$D190</f>
        <v>0.35</v>
      </c>
      <c r="U190" s="8">
        <f>COUNTIFS(CSV!$A:$A,$A190,CSV!$D:$D,"&gt;1.5")/$B190</f>
        <v>0.4</v>
      </c>
      <c r="V190" s="8">
        <f>COUNTIFS(CSV!$B:$B,$A190,CSV!$E:$E,"&gt;1.5")/$C190</f>
        <v>0.3</v>
      </c>
      <c r="W190" s="11">
        <f>(COUNTIFS(CSV!$A:$A,$A190,CSV!$E:E,"&gt;0.5") +COUNTIFS(CSV!$B:$B,$A190,CSV!$D:$D,"&gt;0.5"))/$D190</f>
        <v>0.5</v>
      </c>
      <c r="X190" s="8">
        <f>COUNTIFS(CSV!$A:$A,$A190,CSV!$E:$E,"&gt;0.5")/$B190</f>
        <v>0.3</v>
      </c>
      <c r="Y190" s="8">
        <f>COUNTIFS(CSV!$B:$B,$A190,CSV!$D:$D,"&gt;0.5")/$C190</f>
        <v>0.7</v>
      </c>
      <c r="Z190" s="11">
        <f>(COUNTIFS(CSV!$A:$A,$A190,CSV!$E:$E,"&gt;1.5")  + COUNTIFS(CSV!$B:$B,$A190,CSV!$D:$D,"&gt;1.5"))/$D190</f>
        <v>0.15</v>
      </c>
      <c r="AA190" s="8">
        <f>COUNTIFS(CSV!$A:$A,$A190,CSV!$E:$E,"&gt;1.5")/$B190</f>
        <v>0.1</v>
      </c>
      <c r="AB190" s="8">
        <f>COUNTIFS(CSV!$B:$B,$A190,CSV!$D:$D,"&gt;1.5")/$C190</f>
        <v>0.2</v>
      </c>
      <c r="AC190" s="11">
        <f>(COUNTIFS(CSV!$A:A,$A190,CSV!$G:$G,"y") + COUNTIFS(CSV!$B:B,$A190,CSV!$G:$G,"y"))/$D190</f>
        <v>0.45</v>
      </c>
      <c r="AD190" s="8">
        <f>COUNTIFS(CSV!$A:A,$A190,CSV!$G:$G,"y")/$B190</f>
        <v>0.3</v>
      </c>
      <c r="AE190" s="16">
        <f>COUNTIFS(CSV!$B:B,$A190,CSV!$G:$G,"y")/$C190</f>
        <v>0.6</v>
      </c>
    </row>
    <row r="191" spans="1:31" x14ac:dyDescent="0.3">
      <c r="A191" s="62" t="s">
        <v>301</v>
      </c>
      <c r="B191" s="9">
        <f>COUNTIF(CSV!A:A,A191)</f>
        <v>10</v>
      </c>
      <c r="C191" s="4">
        <f>COUNTIF(CSV!B:B,A191)</f>
        <v>9</v>
      </c>
      <c r="D191" s="4">
        <f t="shared" si="5"/>
        <v>19</v>
      </c>
      <c r="E191" s="11">
        <f>(COUNTIFS(CSV!$A:$A,$A191,CSV!$F:$F,"&gt;0.5") + COUNTIFS(CSV!$B:$B,$A191,CSV!$F:$F,"&gt;0.5"))/$D191</f>
        <v>1</v>
      </c>
      <c r="F191" s="8">
        <f>COUNTIFS(CSV!$A:$A,$A191,CSV!$F:$F,"&gt;0.5")/$B191</f>
        <v>1</v>
      </c>
      <c r="G191" s="8">
        <f>COUNTIFS(CSV!$B:$B,$A191,CSV!$F:$F,"&gt;0.5")/$C191</f>
        <v>1</v>
      </c>
      <c r="H191" s="11">
        <f>(COUNTIFS(CSV!$A:$A,$A191,CSV!$F:$F,"&gt;1.5") + COUNTIFS(CSV!$B:$B,$A191,CSV!$F:$F,"&gt;1.5"))/$D191</f>
        <v>0.94736842105263153</v>
      </c>
      <c r="I191" s="8">
        <f>COUNTIFS(CSV!$A:$A,$A191,CSV!$F:$F,"&gt;1.5")/$B191</f>
        <v>1</v>
      </c>
      <c r="J191" s="8">
        <f>COUNTIFS(CSV!$B:$B,$A191,CSV!$F:$F,"&gt;1.5")/$C191</f>
        <v>0.88888888888888884</v>
      </c>
      <c r="K191" s="11">
        <f>(COUNTIFS(CSV!$A:$A,$A191,CSV!$F:$F,"&gt;2.5") + COUNTIFS(CSV!$B:$B,$A191,CSV!$F:$F,"&gt;2.5"))/$D191</f>
        <v>0.68421052631578949</v>
      </c>
      <c r="L191" s="8">
        <f>COUNTIFS(CSV!$A:$A,$A191,CSV!$F:$F,"&gt;2.5")/$B191</f>
        <v>0.7</v>
      </c>
      <c r="M191" s="8">
        <f>COUNTIFS(CSV!$B:$B,$A191,CSV!$F:$F,"&gt;2.5")/$C191</f>
        <v>0.66666666666666663</v>
      </c>
      <c r="N191" s="11">
        <f>(COUNTIFS(CSV!$A:$A,$A191,CSV!$F:$F,"&gt;3.5") + COUNTIFS(CSV!$B:$B,$A191,CSV!$F:$F,"&gt;3.5"))/$D191</f>
        <v>0.42105263157894735</v>
      </c>
      <c r="O191" s="8">
        <f>COUNTIFS(CSV!$A:$A,$A191,CSV!$F:$F,"&gt;3.5")/$B191</f>
        <v>0.5</v>
      </c>
      <c r="P191" s="8">
        <f>COUNTIFS(CSV!$B:$B,$A191,CSV!$F:$F,"&gt;3.5")/$C191</f>
        <v>0.33333333333333331</v>
      </c>
      <c r="Q191" s="11">
        <f>(COUNTIFS(CSV!$A:$A,$A191,CSV!$D:$D,"&gt;0.5")  + COUNTIFS(CSV!$B:$B,$A191,CSV!$E:$E,"&gt;0.5"))/$D191</f>
        <v>1</v>
      </c>
      <c r="R191" s="8">
        <f>COUNTIFS(CSV!$A:$A,$A191,CSV!$D:$D,"&gt;0.5")/$B191</f>
        <v>1</v>
      </c>
      <c r="S191" s="8">
        <f>COUNTIFS(CSV!$B:$B,$A191,CSV!$E:$E,"&gt;0.5")/$C191</f>
        <v>1</v>
      </c>
      <c r="T191" s="11">
        <f>(COUNTIFS(CSV!$A:$A,$A191,CSV!$D:$D,"&gt;1.5")  + COUNTIFS(CSV!$B:$B,$A191,CSV!$E:$E,"&gt;1.5"))/$D191</f>
        <v>0.73684210526315785</v>
      </c>
      <c r="U191" s="8">
        <f>COUNTIFS(CSV!$A:$A,$A191,CSV!$D:$D,"&gt;1.5")/$B191</f>
        <v>0.9</v>
      </c>
      <c r="V191" s="8">
        <f>COUNTIFS(CSV!$B:$B,$A191,CSV!$E:$E,"&gt;1.5")/$C191</f>
        <v>0.55555555555555558</v>
      </c>
      <c r="W191" s="11">
        <f>(COUNTIFS(CSV!$A:$A,$A191,CSV!$E:E,"&gt;0.5") +COUNTIFS(CSV!$B:$B,$A191,CSV!$D:$D,"&gt;0.5"))/$D191</f>
        <v>0.63157894736842102</v>
      </c>
      <c r="X191" s="8">
        <f>COUNTIFS(CSV!$A:$A,$A191,CSV!$E:$E,"&gt;0.5")/$B191</f>
        <v>0.6</v>
      </c>
      <c r="Y191" s="8">
        <f>COUNTIFS(CSV!$B:$B,$A191,CSV!$D:$D,"&gt;0.5")/$C191</f>
        <v>0.66666666666666663</v>
      </c>
      <c r="Z191" s="11">
        <f>(COUNTIFS(CSV!$A:$A,$A191,CSV!$E:$E,"&gt;1.5")  + COUNTIFS(CSV!$B:$B,$A191,CSV!$D:$D,"&gt;1.5"))/$D191</f>
        <v>0.31578947368421051</v>
      </c>
      <c r="AA191" s="8">
        <f>COUNTIFS(CSV!$A:$A,$A191,CSV!$E:$E,"&gt;1.5")/$B191</f>
        <v>0.4</v>
      </c>
      <c r="AB191" s="8">
        <f>COUNTIFS(CSV!$B:$B,$A191,CSV!$D:$D,"&gt;1.5")/$C191</f>
        <v>0.22222222222222221</v>
      </c>
      <c r="AC191" s="11">
        <f>(COUNTIFS(CSV!$A:A,$A191,CSV!$G:$G,"y") + COUNTIFS(CSV!$B:B,$A191,CSV!$G:$G,"y"))/$D191</f>
        <v>0.63157894736842102</v>
      </c>
      <c r="AD191" s="8">
        <f>COUNTIFS(CSV!$A:A,$A191,CSV!$G:$G,"y")/$B191</f>
        <v>0.6</v>
      </c>
      <c r="AE191" s="16">
        <f>COUNTIFS(CSV!$B:B,$A191,CSV!$G:$G,"y")/$C191</f>
        <v>0.66666666666666663</v>
      </c>
    </row>
    <row r="192" spans="1:31" x14ac:dyDescent="0.3">
      <c r="A192" s="62" t="s">
        <v>302</v>
      </c>
      <c r="B192" s="9">
        <f>COUNTIF(CSV!A:A,A192)</f>
        <v>11</v>
      </c>
      <c r="C192" s="4">
        <f>COUNTIF(CSV!B:B,A192)</f>
        <v>9</v>
      </c>
      <c r="D192" s="4">
        <f t="shared" si="5"/>
        <v>20</v>
      </c>
      <c r="E192" s="11">
        <f>(COUNTIFS(CSV!$A:$A,$A192,CSV!$F:$F,"&gt;0.5") + COUNTIFS(CSV!$B:$B,$A192,CSV!$F:$F,"&gt;0.5"))/$D192</f>
        <v>0.95</v>
      </c>
      <c r="F192" s="8">
        <f>COUNTIFS(CSV!$A:$A,$A192,CSV!$F:$F,"&gt;0.5")/$B192</f>
        <v>0.90909090909090906</v>
      </c>
      <c r="G192" s="8">
        <f>COUNTIFS(CSV!$B:$B,$A192,CSV!$F:$F,"&gt;0.5")/$C192</f>
        <v>1</v>
      </c>
      <c r="H192" s="11">
        <f>(COUNTIFS(CSV!$A:$A,$A192,CSV!$F:$F,"&gt;1.5") + COUNTIFS(CSV!$B:$B,$A192,CSV!$F:$F,"&gt;1.5"))/$D192</f>
        <v>0.9</v>
      </c>
      <c r="I192" s="8">
        <f>COUNTIFS(CSV!$A:$A,$A192,CSV!$F:$F,"&gt;1.5")/$B192</f>
        <v>0.81818181818181823</v>
      </c>
      <c r="J192" s="8">
        <f>COUNTIFS(CSV!$B:$B,$A192,CSV!$F:$F,"&gt;1.5")/$C192</f>
        <v>1</v>
      </c>
      <c r="K192" s="11">
        <f>(COUNTIFS(CSV!$A:$A,$A192,CSV!$F:$F,"&gt;2.5") + COUNTIFS(CSV!$B:$B,$A192,CSV!$F:$F,"&gt;2.5"))/$D192</f>
        <v>0.6</v>
      </c>
      <c r="L192" s="8">
        <f>COUNTIFS(CSV!$A:$A,$A192,CSV!$F:$F,"&gt;2.5")/$B192</f>
        <v>0.45454545454545453</v>
      </c>
      <c r="M192" s="8">
        <f>COUNTIFS(CSV!$B:$B,$A192,CSV!$F:$F,"&gt;2.5")/$C192</f>
        <v>0.77777777777777779</v>
      </c>
      <c r="N192" s="11">
        <f>(COUNTIFS(CSV!$A:$A,$A192,CSV!$F:$F,"&gt;3.5") + COUNTIFS(CSV!$B:$B,$A192,CSV!$F:$F,"&gt;3.5"))/$D192</f>
        <v>0.35</v>
      </c>
      <c r="O192" s="8">
        <f>COUNTIFS(CSV!$A:$A,$A192,CSV!$F:$F,"&gt;3.5")/$B192</f>
        <v>0.27272727272727271</v>
      </c>
      <c r="P192" s="8">
        <f>COUNTIFS(CSV!$B:$B,$A192,CSV!$F:$F,"&gt;3.5")/$C192</f>
        <v>0.44444444444444442</v>
      </c>
      <c r="Q192" s="11">
        <f>(COUNTIFS(CSV!$A:$A,$A192,CSV!$D:$D,"&gt;0.5")  + COUNTIFS(CSV!$B:$B,$A192,CSV!$E:$E,"&gt;0.5"))/$D192</f>
        <v>0.85</v>
      </c>
      <c r="R192" s="8">
        <f>COUNTIFS(CSV!$A:$A,$A192,CSV!$D:$D,"&gt;0.5")/$B192</f>
        <v>0.81818181818181823</v>
      </c>
      <c r="S192" s="8">
        <f>COUNTIFS(CSV!$B:$B,$A192,CSV!$E:$E,"&gt;0.5")/$C192</f>
        <v>0.88888888888888884</v>
      </c>
      <c r="T192" s="11">
        <f>(COUNTIFS(CSV!$A:$A,$A192,CSV!$D:$D,"&gt;1.5")  + COUNTIFS(CSV!$B:$B,$A192,CSV!$E:$E,"&gt;1.5"))/$D192</f>
        <v>0.5</v>
      </c>
      <c r="U192" s="8">
        <f>COUNTIFS(CSV!$A:$A,$A192,CSV!$D:$D,"&gt;1.5")/$B192</f>
        <v>0.45454545454545453</v>
      </c>
      <c r="V192" s="8">
        <f>COUNTIFS(CSV!$B:$B,$A192,CSV!$E:$E,"&gt;1.5")/$C192</f>
        <v>0.55555555555555558</v>
      </c>
      <c r="W192" s="11">
        <f>(COUNTIFS(CSV!$A:$A,$A192,CSV!$E:E,"&gt;0.5") +COUNTIFS(CSV!$B:$B,$A192,CSV!$D:$D,"&gt;0.5"))/$D192</f>
        <v>0.8</v>
      </c>
      <c r="X192" s="8">
        <f>COUNTIFS(CSV!$A:$A,$A192,CSV!$E:$E,"&gt;0.5")/$B192</f>
        <v>0.63636363636363635</v>
      </c>
      <c r="Y192" s="8">
        <f>COUNTIFS(CSV!$B:$B,$A192,CSV!$D:$D,"&gt;0.5")/$C192</f>
        <v>1</v>
      </c>
      <c r="Z192" s="11">
        <f>(COUNTIFS(CSV!$A:$A,$A192,CSV!$E:$E,"&gt;1.5")  + COUNTIFS(CSV!$B:$B,$A192,CSV!$D:$D,"&gt;1.5"))/$D192</f>
        <v>0.55000000000000004</v>
      </c>
      <c r="AA192" s="8">
        <f>COUNTIFS(CSV!$A:$A,$A192,CSV!$E:$E,"&gt;1.5")/$B192</f>
        <v>0.36363636363636365</v>
      </c>
      <c r="AB192" s="8">
        <f>COUNTIFS(CSV!$B:$B,$A192,CSV!$D:$D,"&gt;1.5")/$C192</f>
        <v>0.77777777777777779</v>
      </c>
      <c r="AC192" s="11">
        <f>(COUNTIFS(CSV!$A:A,$A192,CSV!$G:$G,"y") + COUNTIFS(CSV!$B:B,$A192,CSV!$G:$G,"y"))/$D192</f>
        <v>0.7</v>
      </c>
      <c r="AD192" s="8">
        <f>COUNTIFS(CSV!$A:A,$A192,CSV!$G:$G,"y")/$B192</f>
        <v>0.54545454545454541</v>
      </c>
      <c r="AE192" s="16">
        <f>COUNTIFS(CSV!$B:B,$A192,CSV!$G:$G,"y")/$C192</f>
        <v>0.88888888888888884</v>
      </c>
    </row>
    <row r="193" spans="1:31" x14ac:dyDescent="0.3">
      <c r="A193" s="62" t="s">
        <v>314</v>
      </c>
      <c r="B193" s="9">
        <f>COUNTIF(CSV!A:A,A193)</f>
        <v>9</v>
      </c>
      <c r="C193" s="4">
        <f>COUNTIF(CSV!B:B,A193)</f>
        <v>11</v>
      </c>
      <c r="D193" s="4">
        <f>B193+C193</f>
        <v>20</v>
      </c>
      <c r="E193" s="11">
        <f>(COUNTIFS(CSV!$A:$A,$A193,CSV!$F:$F,"&gt;0.5") + COUNTIFS(CSV!$B:$B,$A193,CSV!$F:$F,"&gt;0.5"))/$D193</f>
        <v>0.9</v>
      </c>
      <c r="F193" s="8">
        <f>COUNTIFS(CSV!$A:$A,$A193,CSV!$F:$F,"&gt;0.5")/$B193</f>
        <v>0.77777777777777779</v>
      </c>
      <c r="G193" s="8">
        <f>COUNTIFS(CSV!$B:$B,$A193,CSV!$F:$F,"&gt;0.5")/$C193</f>
        <v>1</v>
      </c>
      <c r="H193" s="11">
        <f>(COUNTIFS(CSV!$A:$A,$A193,CSV!$F:$F,"&gt;1.5") + COUNTIFS(CSV!$B:$B,$A193,CSV!$F:$F,"&gt;1.5"))/$D193</f>
        <v>0.65</v>
      </c>
      <c r="I193" s="8">
        <f>COUNTIFS(CSV!$A:$A,$A193,CSV!$F:$F,"&gt;1.5")/$B193</f>
        <v>0.66666666666666663</v>
      </c>
      <c r="J193" s="8">
        <f>COUNTIFS(CSV!$B:$B,$A193,CSV!$F:$F,"&gt;1.5")/$C193</f>
        <v>0.63636363636363635</v>
      </c>
      <c r="K193" s="11">
        <f>(COUNTIFS(CSV!$A:$A,$A193,CSV!$F:$F,"&gt;2.5") + COUNTIFS(CSV!$B:$B,$A193,CSV!$F:$F,"&gt;2.5"))/$D193</f>
        <v>0.5</v>
      </c>
      <c r="L193" s="8">
        <f>COUNTIFS(CSV!$A:$A,$A193,CSV!$F:$F,"&gt;2.5")/$B193</f>
        <v>0.44444444444444442</v>
      </c>
      <c r="M193" s="8">
        <f>COUNTIFS(CSV!$B:$B,$A193,CSV!$F:$F,"&gt;2.5")/$C193</f>
        <v>0.54545454545454541</v>
      </c>
      <c r="N193" s="11">
        <f>(COUNTIFS(CSV!$A:$A,$A193,CSV!$F:$F,"&gt;3.5") + COUNTIFS(CSV!$B:$B,$A193,CSV!$F:$F,"&gt;3.5"))/$D193</f>
        <v>0.1</v>
      </c>
      <c r="O193" s="8">
        <f>COUNTIFS(CSV!$A:$A,$A193,CSV!$F:$F,"&gt;3.5")/$B193</f>
        <v>0</v>
      </c>
      <c r="P193" s="8">
        <f>COUNTIFS(CSV!$B:$B,$A193,CSV!$F:$F,"&gt;3.5")/$C193</f>
        <v>0.18181818181818182</v>
      </c>
      <c r="Q193" s="11">
        <f>(COUNTIFS(CSV!$A:$A,$A193,CSV!$D:$D,"&gt;0.5")  + COUNTIFS(CSV!$B:$B,$A193,CSV!$E:$E,"&gt;0.5"))/$D193</f>
        <v>0.7</v>
      </c>
      <c r="R193" s="8">
        <f>COUNTIFS(CSV!$A:$A,$A193,CSV!$D:$D,"&gt;0.5")/$B193</f>
        <v>0.77777777777777779</v>
      </c>
      <c r="S193" s="8">
        <f>COUNTIFS(CSV!$B:$B,$A193,CSV!$E:$E,"&gt;0.5")/$C193</f>
        <v>0.63636363636363635</v>
      </c>
      <c r="T193" s="11">
        <f>(COUNTIFS(CSV!$A:$A,$A193,CSV!$D:$D,"&gt;1.5")  + COUNTIFS(CSV!$B:$B,$A193,CSV!$E:$E,"&gt;1.5"))/$D193</f>
        <v>0.25</v>
      </c>
      <c r="U193" s="8">
        <f>COUNTIFS(CSV!$A:$A,$A193,CSV!$D:$D,"&gt;1.5")/$B193</f>
        <v>0.44444444444444442</v>
      </c>
      <c r="V193" s="8">
        <f>COUNTIFS(CSV!$B:$B,$A193,CSV!$E:$E,"&gt;1.5")/$C193</f>
        <v>9.0909090909090912E-2</v>
      </c>
      <c r="W193" s="11">
        <f>(COUNTIFS(CSV!$A:$A,$A193,CSV!$E:E,"&gt;0.5") +COUNTIFS(CSV!$B:$B,$A193,CSV!$D:$D,"&gt;0.5"))/$D193</f>
        <v>0.7</v>
      </c>
      <c r="X193" s="8">
        <f>COUNTIFS(CSV!$A:$A,$A193,CSV!$E:$E,"&gt;0.5")/$B193</f>
        <v>0.66666666666666663</v>
      </c>
      <c r="Y193" s="8">
        <f>COUNTIFS(CSV!$B:$B,$A193,CSV!$D:$D,"&gt;0.5")/$C193</f>
        <v>0.72727272727272729</v>
      </c>
      <c r="Z193" s="11">
        <f>(COUNTIFS(CSV!$A:$A,$A193,CSV!$E:$E,"&gt;1.5")  + COUNTIFS(CSV!$B:$B,$A193,CSV!$D:$D,"&gt;1.5"))/$D193</f>
        <v>0.25</v>
      </c>
      <c r="AA193" s="8">
        <f>COUNTIFS(CSV!$A:$A,$A193,CSV!$E:$E,"&gt;1.5")/$B193</f>
        <v>0</v>
      </c>
      <c r="AB193" s="8">
        <f>COUNTIFS(CSV!$B:$B,$A193,CSV!$D:$D,"&gt;1.5")/$C193</f>
        <v>0.45454545454545453</v>
      </c>
      <c r="AC193" s="11">
        <f>(COUNTIFS(CSV!$A:A,$A193,CSV!$G:$G,"y") + COUNTIFS(CSV!$B:B,$A193,CSV!$G:$G,"y"))/$D193</f>
        <v>0.5</v>
      </c>
      <c r="AD193" s="8">
        <f>COUNTIFS(CSV!$A:A,$A193,CSV!$G:$G,"y")/$B193</f>
        <v>0.66666666666666663</v>
      </c>
      <c r="AE193" s="16">
        <f>COUNTIFS(CSV!$B:B,$A193,CSV!$G:$G,"y")/$C193</f>
        <v>0.36363636363636365</v>
      </c>
    </row>
    <row r="194" spans="1:31" x14ac:dyDescent="0.3">
      <c r="A194" s="62" t="s">
        <v>298</v>
      </c>
      <c r="B194" s="9">
        <f>COUNTIF(CSV!A:A,A194)</f>
        <v>10</v>
      </c>
      <c r="C194" s="4">
        <f>COUNTIF(CSV!B:B,A194)</f>
        <v>9</v>
      </c>
      <c r="D194" s="4">
        <f t="shared" si="5"/>
        <v>19</v>
      </c>
      <c r="E194" s="11">
        <f>(COUNTIFS(CSV!$A:$A,$A194,CSV!$F:$F,"&gt;0.5") + COUNTIFS(CSV!$B:$B,$A194,CSV!$F:$F,"&gt;0.5"))/$D194</f>
        <v>0.89473684210526316</v>
      </c>
      <c r="F194" s="8">
        <f>COUNTIFS(CSV!$A:$A,$A194,CSV!$F:$F,"&gt;0.5")/$B194</f>
        <v>0.9</v>
      </c>
      <c r="G194" s="8">
        <f>COUNTIFS(CSV!$B:$B,$A194,CSV!$F:$F,"&gt;0.5")/$C194</f>
        <v>0.88888888888888884</v>
      </c>
      <c r="H194" s="11">
        <f>(COUNTIFS(CSV!$A:$A,$A194,CSV!$F:$F,"&gt;1.5") + COUNTIFS(CSV!$B:$B,$A194,CSV!$F:$F,"&gt;1.5"))/$D194</f>
        <v>0.73684210526315785</v>
      </c>
      <c r="I194" s="8">
        <f>COUNTIFS(CSV!$A:$A,$A194,CSV!$F:$F,"&gt;1.5")/$B194</f>
        <v>0.8</v>
      </c>
      <c r="J194" s="8">
        <f>COUNTIFS(CSV!$B:$B,$A194,CSV!$F:$F,"&gt;1.5")/$C194</f>
        <v>0.66666666666666663</v>
      </c>
      <c r="K194" s="11">
        <f>(COUNTIFS(CSV!$A:$A,$A194,CSV!$F:$F,"&gt;2.5") + COUNTIFS(CSV!$B:$B,$A194,CSV!$F:$F,"&gt;2.5"))/$D194</f>
        <v>0.47368421052631576</v>
      </c>
      <c r="L194" s="8">
        <f>COUNTIFS(CSV!$A:$A,$A194,CSV!$F:$F,"&gt;2.5")/$B194</f>
        <v>0.6</v>
      </c>
      <c r="M194" s="8">
        <f>COUNTIFS(CSV!$B:$B,$A194,CSV!$F:$F,"&gt;2.5")/$C194</f>
        <v>0.33333333333333331</v>
      </c>
      <c r="N194" s="11">
        <f>(COUNTIFS(CSV!$A:$A,$A194,CSV!$F:$F,"&gt;3.5") + COUNTIFS(CSV!$B:$B,$A194,CSV!$F:$F,"&gt;3.5"))/$D194</f>
        <v>0.21052631578947367</v>
      </c>
      <c r="O194" s="8">
        <f>COUNTIFS(CSV!$A:$A,$A194,CSV!$F:$F,"&gt;3.5")/$B194</f>
        <v>0.2</v>
      </c>
      <c r="P194" s="8">
        <f>COUNTIFS(CSV!$B:$B,$A194,CSV!$F:$F,"&gt;3.5")/$C194</f>
        <v>0.22222222222222221</v>
      </c>
      <c r="Q194" s="11">
        <f>(COUNTIFS(CSV!$A:$A,$A194,CSV!$D:$D,"&gt;0.5")  + COUNTIFS(CSV!$B:$B,$A194,CSV!$E:$E,"&gt;0.5"))/$D194</f>
        <v>0.63157894736842102</v>
      </c>
      <c r="R194" s="8">
        <f>COUNTIFS(CSV!$A:$A,$A194,CSV!$D:$D,"&gt;0.5")/$B194</f>
        <v>0.9</v>
      </c>
      <c r="S194" s="8">
        <f>COUNTIFS(CSV!$B:$B,$A194,CSV!$E:$E,"&gt;0.5")/$C194</f>
        <v>0.33333333333333331</v>
      </c>
      <c r="T194" s="11">
        <f>(COUNTIFS(CSV!$A:$A,$A194,CSV!$D:$D,"&gt;1.5")  + COUNTIFS(CSV!$B:$B,$A194,CSV!$E:$E,"&gt;1.5"))/$D194</f>
        <v>0.26315789473684209</v>
      </c>
      <c r="U194" s="8">
        <f>COUNTIFS(CSV!$A:$A,$A194,CSV!$D:$D,"&gt;1.5")/$B194</f>
        <v>0.4</v>
      </c>
      <c r="V194" s="8">
        <f>COUNTIFS(CSV!$B:$B,$A194,CSV!$E:$E,"&gt;1.5")/$C194</f>
        <v>0.1111111111111111</v>
      </c>
      <c r="W194" s="11">
        <f>(COUNTIFS(CSV!$A:$A,$A194,CSV!$E:E,"&gt;0.5") +COUNTIFS(CSV!$B:$B,$A194,CSV!$D:$D,"&gt;0.5"))/$D194</f>
        <v>0.78947368421052633</v>
      </c>
      <c r="X194" s="8">
        <f>COUNTIFS(CSV!$A:$A,$A194,CSV!$E:$E,"&gt;0.5")/$B194</f>
        <v>0.7</v>
      </c>
      <c r="Y194" s="8">
        <f>COUNTIFS(CSV!$B:$B,$A194,CSV!$D:$D,"&gt;0.5")/$C194</f>
        <v>0.88888888888888884</v>
      </c>
      <c r="Z194" s="11">
        <f>(COUNTIFS(CSV!$A:$A,$A194,CSV!$E:$E,"&gt;1.5")  + COUNTIFS(CSV!$B:$B,$A194,CSV!$D:$D,"&gt;1.5"))/$D194</f>
        <v>0.36842105263157893</v>
      </c>
      <c r="AA194" s="8">
        <f>COUNTIFS(CSV!$A:$A,$A194,CSV!$E:$E,"&gt;1.5")/$B194</f>
        <v>0.3</v>
      </c>
      <c r="AB194" s="8">
        <f>COUNTIFS(CSV!$B:$B,$A194,CSV!$D:$D,"&gt;1.5")/$C194</f>
        <v>0.44444444444444442</v>
      </c>
      <c r="AC194" s="11">
        <f>(COUNTIFS(CSV!$A:A,$A194,CSV!$G:$G,"y") + COUNTIFS(CSV!$B:B,$A194,CSV!$G:$G,"y"))/$D194</f>
        <v>0.52631578947368418</v>
      </c>
      <c r="AD194" s="8">
        <f>COUNTIFS(CSV!$A:A,$A194,CSV!$G:$G,"y")/$B194</f>
        <v>0.7</v>
      </c>
      <c r="AE194" s="16">
        <f>COUNTIFS(CSV!$B:B,$A194,CSV!$G:$G,"y")/$C194</f>
        <v>0.33333333333333331</v>
      </c>
    </row>
    <row r="195" spans="1:31" x14ac:dyDescent="0.3">
      <c r="A195" s="62" t="s">
        <v>300</v>
      </c>
      <c r="B195" s="9">
        <f>COUNTIF(CSV!A:A,A195)</f>
        <v>9</v>
      </c>
      <c r="C195" s="4">
        <f>COUNTIF(CSV!B:B,A195)</f>
        <v>10</v>
      </c>
      <c r="D195" s="4">
        <f t="shared" si="5"/>
        <v>19</v>
      </c>
      <c r="E195" s="11">
        <f>(COUNTIFS(CSV!$A:$A,$A195,CSV!$F:$F,"&gt;0.5") + COUNTIFS(CSV!$B:$B,$A195,CSV!$F:$F,"&gt;0.5"))/$D195</f>
        <v>1</v>
      </c>
      <c r="F195" s="8">
        <f>COUNTIFS(CSV!$A:$A,$A195,CSV!$F:$F,"&gt;0.5")/$B195</f>
        <v>1</v>
      </c>
      <c r="G195" s="8">
        <f>COUNTIFS(CSV!$B:$B,$A195,CSV!$F:$F,"&gt;0.5")/$C195</f>
        <v>1</v>
      </c>
      <c r="H195" s="11">
        <f>(COUNTIFS(CSV!$A:$A,$A195,CSV!$F:$F,"&gt;1.5") + COUNTIFS(CSV!$B:$B,$A195,CSV!$F:$F,"&gt;1.5"))/$D195</f>
        <v>0.68421052631578949</v>
      </c>
      <c r="I195" s="8">
        <f>COUNTIFS(CSV!$A:$A,$A195,CSV!$F:$F,"&gt;1.5")/$B195</f>
        <v>0.55555555555555558</v>
      </c>
      <c r="J195" s="8">
        <f>COUNTIFS(CSV!$B:$B,$A195,CSV!$F:$F,"&gt;1.5")/$C195</f>
        <v>0.8</v>
      </c>
      <c r="K195" s="11">
        <f>(COUNTIFS(CSV!$A:$A,$A195,CSV!$F:$F,"&gt;2.5") + COUNTIFS(CSV!$B:$B,$A195,CSV!$F:$F,"&gt;2.5"))/$D195</f>
        <v>0.47368421052631576</v>
      </c>
      <c r="L195" s="8">
        <f>COUNTIFS(CSV!$A:$A,$A195,CSV!$F:$F,"&gt;2.5")/$B195</f>
        <v>0.44444444444444442</v>
      </c>
      <c r="M195" s="8">
        <f>COUNTIFS(CSV!$B:$B,$A195,CSV!$F:$F,"&gt;2.5")/$C195</f>
        <v>0.5</v>
      </c>
      <c r="N195" s="11">
        <f>(COUNTIFS(CSV!$A:$A,$A195,CSV!$F:$F,"&gt;3.5") + COUNTIFS(CSV!$B:$B,$A195,CSV!$F:$F,"&gt;3.5"))/$D195</f>
        <v>0.31578947368421051</v>
      </c>
      <c r="O195" s="8">
        <f>COUNTIFS(CSV!$A:$A,$A195,CSV!$F:$F,"&gt;3.5")/$B195</f>
        <v>0.44444444444444442</v>
      </c>
      <c r="P195" s="8">
        <f>COUNTIFS(CSV!$B:$B,$A195,CSV!$F:$F,"&gt;3.5")/$C195</f>
        <v>0.2</v>
      </c>
      <c r="Q195" s="11">
        <f>(COUNTIFS(CSV!$A:$A,$A195,CSV!$D:$D,"&gt;0.5")  + COUNTIFS(CSV!$B:$B,$A195,CSV!$E:$E,"&gt;0.5"))/$D195</f>
        <v>0.78947368421052633</v>
      </c>
      <c r="R195" s="8">
        <f>COUNTIFS(CSV!$A:$A,$A195,CSV!$D:$D,"&gt;0.5")/$B195</f>
        <v>0.88888888888888884</v>
      </c>
      <c r="S195" s="8">
        <f>COUNTIFS(CSV!$B:$B,$A195,CSV!$E:$E,"&gt;0.5")/$C195</f>
        <v>0.7</v>
      </c>
      <c r="T195" s="11">
        <f>(COUNTIFS(CSV!$A:$A,$A195,CSV!$D:$D,"&gt;1.5")  + COUNTIFS(CSV!$B:$B,$A195,CSV!$E:$E,"&gt;1.5"))/$D195</f>
        <v>0.26315789473684209</v>
      </c>
      <c r="U195" s="8">
        <f>COUNTIFS(CSV!$A:$A,$A195,CSV!$D:$D,"&gt;1.5")/$B195</f>
        <v>0.22222222222222221</v>
      </c>
      <c r="V195" s="8">
        <f>COUNTIFS(CSV!$B:$B,$A195,CSV!$E:$E,"&gt;1.5")/$C195</f>
        <v>0.3</v>
      </c>
      <c r="W195" s="11">
        <f>(COUNTIFS(CSV!$A:$A,$A195,CSV!$E:E,"&gt;0.5") +COUNTIFS(CSV!$B:$B,$A195,CSV!$D:$D,"&gt;0.5"))/$D195</f>
        <v>0.68421052631578949</v>
      </c>
      <c r="X195" s="8">
        <f>COUNTIFS(CSV!$A:$A,$A195,CSV!$E:$E,"&gt;0.5")/$B195</f>
        <v>0.44444444444444442</v>
      </c>
      <c r="Y195" s="8">
        <f>COUNTIFS(CSV!$B:$B,$A195,CSV!$D:$D,"&gt;0.5")/$C195</f>
        <v>0.9</v>
      </c>
      <c r="Z195" s="11">
        <f>(COUNTIFS(CSV!$A:$A,$A195,CSV!$E:$E,"&gt;1.5")  + COUNTIFS(CSV!$B:$B,$A195,CSV!$D:$D,"&gt;1.5"))/$D195</f>
        <v>0.42105263157894735</v>
      </c>
      <c r="AA195" s="8">
        <f>COUNTIFS(CSV!$A:$A,$A195,CSV!$E:$E,"&gt;1.5")/$B195</f>
        <v>0.33333333333333331</v>
      </c>
      <c r="AB195" s="8">
        <f>COUNTIFS(CSV!$B:$B,$A195,CSV!$D:$D,"&gt;1.5")/$C195</f>
        <v>0.5</v>
      </c>
      <c r="AC195" s="11">
        <f>(COUNTIFS(CSV!$A:A,$A195,CSV!$G:$G,"y") + COUNTIFS(CSV!$B:B,$A195,CSV!$G:$G,"y"))/$D195</f>
        <v>0.47368421052631576</v>
      </c>
      <c r="AD195" s="8">
        <f>COUNTIFS(CSV!$A:A,$A195,CSV!$G:$G,"y")/$B195</f>
        <v>0.33333333333333331</v>
      </c>
      <c r="AE195" s="16">
        <f>COUNTIFS(CSV!$B:B,$A195,CSV!$G:$G,"y")/$C195</f>
        <v>0.6</v>
      </c>
    </row>
    <row r="196" spans="1:31" x14ac:dyDescent="0.3">
      <c r="A196" s="62" t="s">
        <v>315</v>
      </c>
      <c r="B196" s="9">
        <f>COUNTIF(CSV!A:A,A196)</f>
        <v>10</v>
      </c>
      <c r="C196" s="4">
        <f>COUNTIF(CSV!B:B,A196)</f>
        <v>10</v>
      </c>
      <c r="D196" s="4">
        <f>B196+C196</f>
        <v>20</v>
      </c>
      <c r="E196" s="11">
        <f>(COUNTIFS(CSV!$A:$A,$A196,CSV!$F:$F,"&gt;0.5") + COUNTIFS(CSV!$B:$B,$A196,CSV!$F:$F,"&gt;0.5"))/$D196</f>
        <v>0.95</v>
      </c>
      <c r="F196" s="8">
        <f>COUNTIFS(CSV!$A:$A,$A196,CSV!$F:$F,"&gt;0.5")/$B196</f>
        <v>0.9</v>
      </c>
      <c r="G196" s="8">
        <f>COUNTIFS(CSV!$B:$B,$A196,CSV!$F:$F,"&gt;0.5")/$C196</f>
        <v>1</v>
      </c>
      <c r="H196" s="11">
        <f>(COUNTIFS(CSV!$A:$A,$A196,CSV!$F:$F,"&gt;1.5") + COUNTIFS(CSV!$B:$B,$A196,CSV!$F:$F,"&gt;1.5"))/$D196</f>
        <v>0.8</v>
      </c>
      <c r="I196" s="8">
        <f>COUNTIFS(CSV!$A:$A,$A196,CSV!$F:$F,"&gt;1.5")/$B196</f>
        <v>0.6</v>
      </c>
      <c r="J196" s="8">
        <f>COUNTIFS(CSV!$B:$B,$A196,CSV!$F:$F,"&gt;1.5")/$C196</f>
        <v>1</v>
      </c>
      <c r="K196" s="11">
        <f>(COUNTIFS(CSV!$A:$A,$A196,CSV!$F:$F,"&gt;2.5") + COUNTIFS(CSV!$B:$B,$A196,CSV!$F:$F,"&gt;2.5"))/$D196</f>
        <v>0.25</v>
      </c>
      <c r="L196" s="8">
        <f>COUNTIFS(CSV!$A:$A,$A196,CSV!$F:$F,"&gt;2.5")/$B196</f>
        <v>0.3</v>
      </c>
      <c r="M196" s="8">
        <f>COUNTIFS(CSV!$B:$B,$A196,CSV!$F:$F,"&gt;2.5")/$C196</f>
        <v>0.2</v>
      </c>
      <c r="N196" s="11">
        <f>(COUNTIFS(CSV!$A:$A,$A196,CSV!$F:$F,"&gt;3.5") + COUNTIFS(CSV!$B:$B,$A196,CSV!$F:$F,"&gt;3.5"))/$D196</f>
        <v>0.05</v>
      </c>
      <c r="O196" s="8">
        <f>COUNTIFS(CSV!$A:$A,$A196,CSV!$F:$F,"&gt;3.5")/$B196</f>
        <v>0.1</v>
      </c>
      <c r="P196" s="8">
        <f>COUNTIFS(CSV!$B:$B,$A196,CSV!$F:$F,"&gt;3.5")/$C196</f>
        <v>0</v>
      </c>
      <c r="Q196" s="11">
        <f>(COUNTIFS(CSV!$A:$A,$A196,CSV!$D:$D,"&gt;0.5")  + COUNTIFS(CSV!$B:$B,$A196,CSV!$E:$E,"&gt;0.5"))/$D196</f>
        <v>0.75</v>
      </c>
      <c r="R196" s="8">
        <f>COUNTIFS(CSV!$A:$A,$A196,CSV!$D:$D,"&gt;0.5")/$B196</f>
        <v>0.6</v>
      </c>
      <c r="S196" s="8">
        <f>COUNTIFS(CSV!$B:$B,$A196,CSV!$E:$E,"&gt;0.5")/$C196</f>
        <v>0.9</v>
      </c>
      <c r="T196" s="11">
        <f>(COUNTIFS(CSV!$A:$A,$A196,CSV!$D:$D,"&gt;1.5")  + COUNTIFS(CSV!$B:$B,$A196,CSV!$E:$E,"&gt;1.5"))/$D196</f>
        <v>0.35</v>
      </c>
      <c r="U196" s="8">
        <f>COUNTIFS(CSV!$A:$A,$A196,CSV!$D:$D,"&gt;1.5")/$B196</f>
        <v>0.4</v>
      </c>
      <c r="V196" s="8">
        <f>COUNTIFS(CSV!$B:$B,$A196,CSV!$E:$E,"&gt;1.5")/$C196</f>
        <v>0.3</v>
      </c>
      <c r="W196" s="11">
        <f>(COUNTIFS(CSV!$A:$A,$A196,CSV!$E:E,"&gt;0.5") +COUNTIFS(CSV!$B:$B,$A196,CSV!$D:$D,"&gt;0.5"))/$D196</f>
        <v>0.65</v>
      </c>
      <c r="X196" s="8">
        <f>COUNTIFS(CSV!$A:$A,$A196,CSV!$E:$E,"&gt;0.5")/$B196</f>
        <v>0.4</v>
      </c>
      <c r="Y196" s="8">
        <f>COUNTIFS(CSV!$B:$B,$A196,CSV!$D:$D,"&gt;0.5")/$C196</f>
        <v>0.9</v>
      </c>
      <c r="Z196" s="11">
        <f>(COUNTIFS(CSV!$A:$A,$A196,CSV!$E:$E,"&gt;1.5")  + COUNTIFS(CSV!$B:$B,$A196,CSV!$D:$D,"&gt;1.5"))/$D196</f>
        <v>0.15</v>
      </c>
      <c r="AA196" s="8">
        <f>COUNTIFS(CSV!$A:$A,$A196,CSV!$E:$E,"&gt;1.5")/$B196</f>
        <v>0.2</v>
      </c>
      <c r="AB196" s="8">
        <f>COUNTIFS(CSV!$B:$B,$A196,CSV!$D:$D,"&gt;1.5")/$C196</f>
        <v>0.1</v>
      </c>
      <c r="AC196" s="11">
        <f>(COUNTIFS(CSV!$A:A,$A196,CSV!$G:$G,"y") + COUNTIFS(CSV!$B:B,$A196,CSV!$G:$G,"y"))/$D196</f>
        <v>0.45</v>
      </c>
      <c r="AD196" s="8">
        <f>COUNTIFS(CSV!$A:A,$A196,CSV!$G:$G,"y")/$B196</f>
        <v>0.1</v>
      </c>
      <c r="AE196" s="16">
        <f>COUNTIFS(CSV!$B:B,$A196,CSV!$G:$G,"y")/$C196</f>
        <v>0.8</v>
      </c>
    </row>
    <row r="197" spans="1:31" x14ac:dyDescent="0.3">
      <c r="A197" s="62" t="s">
        <v>313</v>
      </c>
      <c r="B197" s="9">
        <f>COUNTIF(CSV!A:A,A197)</f>
        <v>10</v>
      </c>
      <c r="C197" s="4">
        <f>COUNTIF(CSV!B:B,A197)</f>
        <v>9</v>
      </c>
      <c r="D197" s="4">
        <f t="shared" ref="D197:D208" si="6">B197+C197</f>
        <v>19</v>
      </c>
      <c r="E197" s="11">
        <f>(COUNTIFS(CSV!$A:$A,$A197,CSV!$F:$F,"&gt;0.5") + COUNTIFS(CSV!$B:$B,$A197,CSV!$F:$F,"&gt;0.5"))/$D197</f>
        <v>0.84210526315789469</v>
      </c>
      <c r="F197" s="8">
        <f>COUNTIFS(CSV!$A:$A,$A197,CSV!$F:$F,"&gt;0.5")/$B197</f>
        <v>0.8</v>
      </c>
      <c r="G197" s="8">
        <f>COUNTIFS(CSV!$B:$B,$A197,CSV!$F:$F,"&gt;0.5")/$C197</f>
        <v>0.88888888888888884</v>
      </c>
      <c r="H197" s="11">
        <f>(COUNTIFS(CSV!$A:$A,$A197,CSV!$F:$F,"&gt;1.5") + COUNTIFS(CSV!$B:$B,$A197,CSV!$F:$F,"&gt;1.5"))/$D197</f>
        <v>0.63157894736842102</v>
      </c>
      <c r="I197" s="8">
        <f>COUNTIFS(CSV!$A:$A,$A197,CSV!$F:$F,"&gt;1.5")/$B197</f>
        <v>0.7</v>
      </c>
      <c r="J197" s="8">
        <f>COUNTIFS(CSV!$B:$B,$A197,CSV!$F:$F,"&gt;1.5")/$C197</f>
        <v>0.55555555555555558</v>
      </c>
      <c r="K197" s="11">
        <f>(COUNTIFS(CSV!$A:$A,$A197,CSV!$F:$F,"&gt;2.5") + COUNTIFS(CSV!$B:$B,$A197,CSV!$F:$F,"&gt;2.5"))/$D197</f>
        <v>0.36842105263157893</v>
      </c>
      <c r="L197" s="8">
        <f>COUNTIFS(CSV!$A:$A,$A197,CSV!$F:$F,"&gt;2.5")/$B197</f>
        <v>0.4</v>
      </c>
      <c r="M197" s="8">
        <f>COUNTIFS(CSV!$B:$B,$A197,CSV!$F:$F,"&gt;2.5")/$C197</f>
        <v>0.33333333333333331</v>
      </c>
      <c r="N197" s="11">
        <f>(COUNTIFS(CSV!$A:$A,$A197,CSV!$F:$F,"&gt;3.5") + COUNTIFS(CSV!$B:$B,$A197,CSV!$F:$F,"&gt;3.5"))/$D197</f>
        <v>0.31578947368421051</v>
      </c>
      <c r="O197" s="8">
        <f>COUNTIFS(CSV!$A:$A,$A197,CSV!$F:$F,"&gt;3.5")/$B197</f>
        <v>0.3</v>
      </c>
      <c r="P197" s="8">
        <f>COUNTIFS(CSV!$B:$B,$A197,CSV!$F:$F,"&gt;3.5")/$C197</f>
        <v>0.33333333333333331</v>
      </c>
      <c r="Q197" s="11">
        <f>(COUNTIFS(CSV!$A:$A,$A197,CSV!$D:$D,"&gt;0.5")  + COUNTIFS(CSV!$B:$B,$A197,CSV!$E:$E,"&gt;0.5"))/$D197</f>
        <v>0.68421052631578949</v>
      </c>
      <c r="R197" s="8">
        <f>COUNTIFS(CSV!$A:$A,$A197,CSV!$D:$D,"&gt;0.5")/$B197</f>
        <v>0.7</v>
      </c>
      <c r="S197" s="8">
        <f>COUNTIFS(CSV!$B:$B,$A197,CSV!$E:$E,"&gt;0.5")/$C197</f>
        <v>0.66666666666666663</v>
      </c>
      <c r="T197" s="11">
        <f>(COUNTIFS(CSV!$A:$A,$A197,CSV!$D:$D,"&gt;1.5")  + COUNTIFS(CSV!$B:$B,$A197,CSV!$E:$E,"&gt;1.5"))/$D197</f>
        <v>0.31578947368421051</v>
      </c>
      <c r="U197" s="8">
        <f>COUNTIFS(CSV!$A:$A,$A197,CSV!$D:$D,"&gt;1.5")/$B197</f>
        <v>0.3</v>
      </c>
      <c r="V197" s="8">
        <f>COUNTIFS(CSV!$B:$B,$A197,CSV!$E:$E,"&gt;1.5")/$C197</f>
        <v>0.33333333333333331</v>
      </c>
      <c r="W197" s="11">
        <f>(COUNTIFS(CSV!$A:$A,$A197,CSV!$E:E,"&gt;0.5") +COUNTIFS(CSV!$B:$B,$A197,CSV!$D:$D,"&gt;0.5"))/$D197</f>
        <v>0.73684210526315785</v>
      </c>
      <c r="X197" s="8">
        <f>COUNTIFS(CSV!$A:$A,$A197,CSV!$E:$E,"&gt;0.5")/$B197</f>
        <v>0.8</v>
      </c>
      <c r="Y197" s="8">
        <f>COUNTIFS(CSV!$B:$B,$A197,CSV!$D:$D,"&gt;0.5")/$C197</f>
        <v>0.66666666666666663</v>
      </c>
      <c r="Z197" s="11">
        <f>(COUNTIFS(CSV!$A:$A,$A197,CSV!$E:$E,"&gt;1.5")  + COUNTIFS(CSV!$B:$B,$A197,CSV!$D:$D,"&gt;1.5"))/$D197</f>
        <v>0.31578947368421051</v>
      </c>
      <c r="AA197" s="8">
        <f>COUNTIFS(CSV!$A:$A,$A197,CSV!$E:$E,"&gt;1.5")/$B197</f>
        <v>0.3</v>
      </c>
      <c r="AB197" s="8">
        <f>COUNTIFS(CSV!$B:$B,$A197,CSV!$D:$D,"&gt;1.5")/$C197</f>
        <v>0.33333333333333331</v>
      </c>
      <c r="AC197" s="11">
        <f>(COUNTIFS(CSV!$A:A,$A197,CSV!$G:$G,"y") + COUNTIFS(CSV!$B:B,$A197,CSV!$G:$G,"y"))/$D197</f>
        <v>0.57894736842105265</v>
      </c>
      <c r="AD197" s="8">
        <f>COUNTIFS(CSV!$A:A,$A197,CSV!$G:$G,"y")/$B197</f>
        <v>0.7</v>
      </c>
      <c r="AE197" s="16">
        <f>COUNTIFS(CSV!$B:B,$A197,CSV!$G:$G,"y")/$C197</f>
        <v>0.44444444444444442</v>
      </c>
    </row>
    <row r="198" spans="1:31" x14ac:dyDescent="0.3">
      <c r="A198" s="62" t="s">
        <v>306</v>
      </c>
      <c r="B198" s="9">
        <f>COUNTIF(CSV!A:A,A198)</f>
        <v>10</v>
      </c>
      <c r="C198" s="4">
        <f>COUNTIF(CSV!B:B,A198)</f>
        <v>10</v>
      </c>
      <c r="D198" s="4">
        <f t="shared" si="6"/>
        <v>20</v>
      </c>
      <c r="E198" s="11">
        <f>(COUNTIFS(CSV!$A:$A,$A198,CSV!$F:$F,"&gt;0.5") + COUNTIFS(CSV!$B:$B,$A198,CSV!$F:$F,"&gt;0.5"))/$D198</f>
        <v>1</v>
      </c>
      <c r="F198" s="8">
        <f>COUNTIFS(CSV!$A:$A,$A198,CSV!$F:$F,"&gt;0.5")/$B198</f>
        <v>1</v>
      </c>
      <c r="G198" s="8">
        <f>COUNTIFS(CSV!$B:$B,$A198,CSV!$F:$F,"&gt;0.5")/$C198</f>
        <v>1</v>
      </c>
      <c r="H198" s="11">
        <f>(COUNTIFS(CSV!$A:$A,$A198,CSV!$F:$F,"&gt;1.5") + COUNTIFS(CSV!$B:$B,$A198,CSV!$F:$F,"&gt;1.5"))/$D198</f>
        <v>0.75</v>
      </c>
      <c r="I198" s="8">
        <f>COUNTIFS(CSV!$A:$A,$A198,CSV!$F:$F,"&gt;1.5")/$B198</f>
        <v>0.7</v>
      </c>
      <c r="J198" s="8">
        <f>COUNTIFS(CSV!$B:$B,$A198,CSV!$F:$F,"&gt;1.5")/$C198</f>
        <v>0.8</v>
      </c>
      <c r="K198" s="11">
        <f>(COUNTIFS(CSV!$A:$A,$A198,CSV!$F:$F,"&gt;2.5") + COUNTIFS(CSV!$B:$B,$A198,CSV!$F:$F,"&gt;2.5"))/$D198</f>
        <v>0.55000000000000004</v>
      </c>
      <c r="L198" s="8">
        <f>COUNTIFS(CSV!$A:$A,$A198,CSV!$F:$F,"&gt;2.5")/$B198</f>
        <v>0.4</v>
      </c>
      <c r="M198" s="8">
        <f>COUNTIFS(CSV!$B:$B,$A198,CSV!$F:$F,"&gt;2.5")/$C198</f>
        <v>0.7</v>
      </c>
      <c r="N198" s="11">
        <f>(COUNTIFS(CSV!$A:$A,$A198,CSV!$F:$F,"&gt;3.5") + COUNTIFS(CSV!$B:$B,$A198,CSV!$F:$F,"&gt;3.5"))/$D198</f>
        <v>0.2</v>
      </c>
      <c r="O198" s="8">
        <f>COUNTIFS(CSV!$A:$A,$A198,CSV!$F:$F,"&gt;3.5")/$B198</f>
        <v>0.2</v>
      </c>
      <c r="P198" s="8">
        <f>COUNTIFS(CSV!$B:$B,$A198,CSV!$F:$F,"&gt;3.5")/$C198</f>
        <v>0.2</v>
      </c>
      <c r="Q198" s="11">
        <f>(COUNTIFS(CSV!$A:$A,$A198,CSV!$D:$D,"&gt;0.5")  + COUNTIFS(CSV!$B:$B,$A198,CSV!$E:$E,"&gt;0.5"))/$D198</f>
        <v>0.55000000000000004</v>
      </c>
      <c r="R198" s="8">
        <f>COUNTIFS(CSV!$A:$A,$A198,CSV!$D:$D,"&gt;0.5")/$B198</f>
        <v>0.5</v>
      </c>
      <c r="S198" s="8">
        <f>COUNTIFS(CSV!$B:$B,$A198,CSV!$E:$E,"&gt;0.5")/$C198</f>
        <v>0.6</v>
      </c>
      <c r="T198" s="11">
        <f>(COUNTIFS(CSV!$A:$A,$A198,CSV!$D:$D,"&gt;1.5")  + COUNTIFS(CSV!$B:$B,$A198,CSV!$E:$E,"&gt;1.5"))/$D198</f>
        <v>0.3</v>
      </c>
      <c r="U198" s="8">
        <f>COUNTIFS(CSV!$A:$A,$A198,CSV!$D:$D,"&gt;1.5")/$B198</f>
        <v>0.3</v>
      </c>
      <c r="V198" s="8">
        <f>COUNTIFS(CSV!$B:$B,$A198,CSV!$E:$E,"&gt;1.5")/$C198</f>
        <v>0.3</v>
      </c>
      <c r="W198" s="11">
        <f>(COUNTIFS(CSV!$A:$A,$A198,CSV!$E:E,"&gt;0.5") +COUNTIFS(CSV!$B:$B,$A198,CSV!$D:$D,"&gt;0.5"))/$D198</f>
        <v>1</v>
      </c>
      <c r="X198" s="8">
        <f>COUNTIFS(CSV!$A:$A,$A198,CSV!$E:$E,"&gt;0.5")/$B198</f>
        <v>1</v>
      </c>
      <c r="Y198" s="8">
        <f>COUNTIFS(CSV!$B:$B,$A198,CSV!$D:$D,"&gt;0.5")/$C198</f>
        <v>1</v>
      </c>
      <c r="Z198" s="11">
        <f>(COUNTIFS(CSV!$A:$A,$A198,CSV!$E:$E,"&gt;1.5")  + COUNTIFS(CSV!$B:$B,$A198,CSV!$D:$D,"&gt;1.5"))/$D198</f>
        <v>0.55000000000000004</v>
      </c>
      <c r="AA198" s="8">
        <f>COUNTIFS(CSV!$A:$A,$A198,CSV!$E:$E,"&gt;1.5")/$B198</f>
        <v>0.4</v>
      </c>
      <c r="AB198" s="8">
        <f>COUNTIFS(CSV!$B:$B,$A198,CSV!$D:$D,"&gt;1.5")/$C198</f>
        <v>0.7</v>
      </c>
      <c r="AC198" s="11">
        <f>(COUNTIFS(CSV!$A:A,$A198,CSV!$G:$G,"y") + COUNTIFS(CSV!$B:B,$A198,CSV!$G:$G,"y"))/$D198</f>
        <v>0.55000000000000004</v>
      </c>
      <c r="AD198" s="8">
        <f>COUNTIFS(CSV!$A:A,$A198,CSV!$G:$G,"y")/$B198</f>
        <v>0.5</v>
      </c>
      <c r="AE198" s="16">
        <f>COUNTIFS(CSV!$B:B,$A198,CSV!$G:$G,"y")/$C198</f>
        <v>0.6</v>
      </c>
    </row>
    <row r="199" spans="1:31" x14ac:dyDescent="0.3">
      <c r="A199" s="62" t="s">
        <v>307</v>
      </c>
      <c r="B199" s="9">
        <f>COUNTIF(CSV!A:A,A199)</f>
        <v>9</v>
      </c>
      <c r="C199" s="4">
        <f>COUNTIF(CSV!B:B,A199)</f>
        <v>10</v>
      </c>
      <c r="D199" s="4">
        <f t="shared" si="6"/>
        <v>19</v>
      </c>
      <c r="E199" s="11">
        <f>(COUNTIFS(CSV!$A:$A,$A199,CSV!$F:$F,"&gt;0.5") + COUNTIFS(CSV!$B:$B,$A199,CSV!$F:$F,"&gt;0.5"))/$D199</f>
        <v>0.89473684210526316</v>
      </c>
      <c r="F199" s="8">
        <f>COUNTIFS(CSV!$A:$A,$A199,CSV!$F:$F,"&gt;0.5")/$B199</f>
        <v>1</v>
      </c>
      <c r="G199" s="8">
        <f>COUNTIFS(CSV!$B:$B,$A199,CSV!$F:$F,"&gt;0.5")/$C199</f>
        <v>0.8</v>
      </c>
      <c r="H199" s="11">
        <f>(COUNTIFS(CSV!$A:$A,$A199,CSV!$F:$F,"&gt;1.5") + COUNTIFS(CSV!$B:$B,$A199,CSV!$F:$F,"&gt;1.5"))/$D199</f>
        <v>0.52631578947368418</v>
      </c>
      <c r="I199" s="8">
        <f>COUNTIFS(CSV!$A:$A,$A199,CSV!$F:$F,"&gt;1.5")/$B199</f>
        <v>0.55555555555555558</v>
      </c>
      <c r="J199" s="8">
        <f>COUNTIFS(CSV!$B:$B,$A199,CSV!$F:$F,"&gt;1.5")/$C199</f>
        <v>0.5</v>
      </c>
      <c r="K199" s="11">
        <f>(COUNTIFS(CSV!$A:$A,$A199,CSV!$F:$F,"&gt;2.5") + COUNTIFS(CSV!$B:$B,$A199,CSV!$F:$F,"&gt;2.5"))/$D199</f>
        <v>0.26315789473684209</v>
      </c>
      <c r="L199" s="8">
        <f>COUNTIFS(CSV!$A:$A,$A199,CSV!$F:$F,"&gt;2.5")/$B199</f>
        <v>0.22222222222222221</v>
      </c>
      <c r="M199" s="8">
        <f>COUNTIFS(CSV!$B:$B,$A199,CSV!$F:$F,"&gt;2.5")/$C199</f>
        <v>0.3</v>
      </c>
      <c r="N199" s="11">
        <f>(COUNTIFS(CSV!$A:$A,$A199,CSV!$F:$F,"&gt;3.5") + COUNTIFS(CSV!$B:$B,$A199,CSV!$F:$F,"&gt;3.5"))/$D199</f>
        <v>0.15789473684210525</v>
      </c>
      <c r="O199" s="8">
        <f>COUNTIFS(CSV!$A:$A,$A199,CSV!$F:$F,"&gt;3.5")/$B199</f>
        <v>0.1111111111111111</v>
      </c>
      <c r="P199" s="8">
        <f>COUNTIFS(CSV!$B:$B,$A199,CSV!$F:$F,"&gt;3.5")/$C199</f>
        <v>0.2</v>
      </c>
      <c r="Q199" s="11">
        <f>(COUNTIFS(CSV!$A:$A,$A199,CSV!$D:$D,"&gt;0.5")  + COUNTIFS(CSV!$B:$B,$A199,CSV!$E:$E,"&gt;0.5"))/$D199</f>
        <v>0.63157894736842102</v>
      </c>
      <c r="R199" s="8">
        <f>COUNTIFS(CSV!$A:$A,$A199,CSV!$D:$D,"&gt;0.5")/$B199</f>
        <v>0.88888888888888884</v>
      </c>
      <c r="S199" s="8">
        <f>COUNTIFS(CSV!$B:$B,$A199,CSV!$E:$E,"&gt;0.5")/$C199</f>
        <v>0.4</v>
      </c>
      <c r="T199" s="11">
        <f>(COUNTIFS(CSV!$A:$A,$A199,CSV!$D:$D,"&gt;1.5")  + COUNTIFS(CSV!$B:$B,$A199,CSV!$E:$E,"&gt;1.5"))/$D199</f>
        <v>0.15789473684210525</v>
      </c>
      <c r="U199" s="8">
        <f>COUNTIFS(CSV!$A:$A,$A199,CSV!$D:$D,"&gt;1.5")/$B199</f>
        <v>0.22222222222222221</v>
      </c>
      <c r="V199" s="8">
        <f>COUNTIFS(CSV!$B:$B,$A199,CSV!$E:$E,"&gt;1.5")/$C199</f>
        <v>0.1</v>
      </c>
      <c r="W199" s="11">
        <f>(COUNTIFS(CSV!$A:$A,$A199,CSV!$E:E,"&gt;0.5") +COUNTIFS(CSV!$B:$B,$A199,CSV!$D:$D,"&gt;0.5"))/$D199</f>
        <v>0.73684210526315785</v>
      </c>
      <c r="X199" s="8">
        <f>COUNTIFS(CSV!$A:$A,$A199,CSV!$E:$E,"&gt;0.5")/$B199</f>
        <v>0.66666666666666663</v>
      </c>
      <c r="Y199" s="8">
        <f>COUNTIFS(CSV!$B:$B,$A199,CSV!$D:$D,"&gt;0.5")/$C199</f>
        <v>0.8</v>
      </c>
      <c r="Z199" s="11">
        <f>(COUNTIFS(CSV!$A:$A,$A199,CSV!$E:$E,"&gt;1.5")  + COUNTIFS(CSV!$B:$B,$A199,CSV!$D:$D,"&gt;1.5"))/$D199</f>
        <v>0.26315789473684209</v>
      </c>
      <c r="AA199" s="8">
        <f>COUNTIFS(CSV!$A:$A,$A199,CSV!$E:$E,"&gt;1.5")/$B199</f>
        <v>0.1111111111111111</v>
      </c>
      <c r="AB199" s="8">
        <f>COUNTIFS(CSV!$B:$B,$A199,CSV!$D:$D,"&gt;1.5")/$C199</f>
        <v>0.4</v>
      </c>
      <c r="AC199" s="11">
        <f>(COUNTIFS(CSV!$A:A,$A199,CSV!$G:$G,"y") + COUNTIFS(CSV!$B:B,$A199,CSV!$G:$G,"y"))/$D199</f>
        <v>0.47368421052631576</v>
      </c>
      <c r="AD199" s="8">
        <f>COUNTIFS(CSV!$A:A,$A199,CSV!$G:$G,"y")/$B199</f>
        <v>0.55555555555555558</v>
      </c>
      <c r="AE199" s="16">
        <f>COUNTIFS(CSV!$B:B,$A199,CSV!$G:$G,"y")/$C199</f>
        <v>0.4</v>
      </c>
    </row>
    <row r="200" spans="1:31" x14ac:dyDescent="0.3">
      <c r="A200" s="62" t="s">
        <v>310</v>
      </c>
      <c r="B200" s="9">
        <f>COUNTIF(CSV!A:A,A200)</f>
        <v>9</v>
      </c>
      <c r="C200" s="4">
        <f>COUNTIF(CSV!B:B,A200)</f>
        <v>10</v>
      </c>
      <c r="D200" s="4">
        <f t="shared" si="6"/>
        <v>19</v>
      </c>
      <c r="E200" s="11">
        <f>(COUNTIFS(CSV!$A:$A,$A200,CSV!$F:$F,"&gt;0.5") + COUNTIFS(CSV!$B:$B,$A200,CSV!$F:$F,"&gt;0.5"))/$D200</f>
        <v>1</v>
      </c>
      <c r="F200" s="8">
        <f>COUNTIFS(CSV!$A:$A,$A200,CSV!$F:$F,"&gt;0.5")/$B200</f>
        <v>1</v>
      </c>
      <c r="G200" s="8">
        <f>COUNTIFS(CSV!$B:$B,$A200,CSV!$F:$F,"&gt;0.5")/$C200</f>
        <v>1</v>
      </c>
      <c r="H200" s="11">
        <f>(COUNTIFS(CSV!$A:$A,$A200,CSV!$F:$F,"&gt;1.5") + COUNTIFS(CSV!$B:$B,$A200,CSV!$F:$F,"&gt;1.5"))/$D200</f>
        <v>0.84210526315789469</v>
      </c>
      <c r="I200" s="8">
        <f>COUNTIFS(CSV!$A:$A,$A200,CSV!$F:$F,"&gt;1.5")/$B200</f>
        <v>1</v>
      </c>
      <c r="J200" s="8">
        <f>COUNTIFS(CSV!$B:$B,$A200,CSV!$F:$F,"&gt;1.5")/$C200</f>
        <v>0.7</v>
      </c>
      <c r="K200" s="11">
        <f>(COUNTIFS(CSV!$A:$A,$A200,CSV!$F:$F,"&gt;2.5") + COUNTIFS(CSV!$B:$B,$A200,CSV!$F:$F,"&gt;2.5"))/$D200</f>
        <v>0.73684210526315785</v>
      </c>
      <c r="L200" s="8">
        <f>COUNTIFS(CSV!$A:$A,$A200,CSV!$F:$F,"&gt;2.5")/$B200</f>
        <v>0.88888888888888884</v>
      </c>
      <c r="M200" s="8">
        <f>COUNTIFS(CSV!$B:$B,$A200,CSV!$F:$F,"&gt;2.5")/$C200</f>
        <v>0.6</v>
      </c>
      <c r="N200" s="11">
        <f>(COUNTIFS(CSV!$A:$A,$A200,CSV!$F:$F,"&gt;3.5") + COUNTIFS(CSV!$B:$B,$A200,CSV!$F:$F,"&gt;3.5"))/$D200</f>
        <v>0.36842105263157893</v>
      </c>
      <c r="O200" s="8">
        <f>COUNTIFS(CSV!$A:$A,$A200,CSV!$F:$F,"&gt;3.5")/$B200</f>
        <v>0.55555555555555558</v>
      </c>
      <c r="P200" s="8">
        <f>COUNTIFS(CSV!$B:$B,$A200,CSV!$F:$F,"&gt;3.5")/$C200</f>
        <v>0.2</v>
      </c>
      <c r="Q200" s="11">
        <f>(COUNTIFS(CSV!$A:$A,$A200,CSV!$D:$D,"&gt;0.5")  + COUNTIFS(CSV!$B:$B,$A200,CSV!$E:$E,"&gt;0.5"))/$D200</f>
        <v>0.84210526315789469</v>
      </c>
      <c r="R200" s="8">
        <f>COUNTIFS(CSV!$A:$A,$A200,CSV!$D:$D,"&gt;0.5")/$B200</f>
        <v>0.88888888888888884</v>
      </c>
      <c r="S200" s="8">
        <f>COUNTIFS(CSV!$B:$B,$A200,CSV!$E:$E,"&gt;0.5")/$C200</f>
        <v>0.8</v>
      </c>
      <c r="T200" s="11">
        <f>(COUNTIFS(CSV!$A:$A,$A200,CSV!$D:$D,"&gt;1.5")  + COUNTIFS(CSV!$B:$B,$A200,CSV!$E:$E,"&gt;1.5"))/$D200</f>
        <v>0.52631578947368418</v>
      </c>
      <c r="U200" s="8">
        <f>COUNTIFS(CSV!$A:$A,$A200,CSV!$D:$D,"&gt;1.5")/$B200</f>
        <v>0.66666666666666663</v>
      </c>
      <c r="V200" s="8">
        <f>COUNTIFS(CSV!$B:$B,$A200,CSV!$E:$E,"&gt;1.5")/$C200</f>
        <v>0.4</v>
      </c>
      <c r="W200" s="11">
        <f>(COUNTIFS(CSV!$A:$A,$A200,CSV!$E:E,"&gt;0.5") +COUNTIFS(CSV!$B:$B,$A200,CSV!$D:$D,"&gt;0.5"))/$D200</f>
        <v>0.78947368421052633</v>
      </c>
      <c r="X200" s="8">
        <f>COUNTIFS(CSV!$A:$A,$A200,CSV!$E:$E,"&gt;0.5")/$B200</f>
        <v>0.77777777777777779</v>
      </c>
      <c r="Y200" s="8">
        <f>COUNTIFS(CSV!$B:$B,$A200,CSV!$D:$D,"&gt;0.5")/$C200</f>
        <v>0.8</v>
      </c>
      <c r="Z200" s="11">
        <f>(COUNTIFS(CSV!$A:$A,$A200,CSV!$E:$E,"&gt;1.5")  + COUNTIFS(CSV!$B:$B,$A200,CSV!$D:$D,"&gt;1.5"))/$D200</f>
        <v>0.52631578947368418</v>
      </c>
      <c r="AA200" s="8">
        <f>COUNTIFS(CSV!$A:$A,$A200,CSV!$E:$E,"&gt;1.5")/$B200</f>
        <v>0.66666666666666663</v>
      </c>
      <c r="AB200" s="8">
        <f>COUNTIFS(CSV!$B:$B,$A200,CSV!$D:$D,"&gt;1.5")/$C200</f>
        <v>0.4</v>
      </c>
      <c r="AC200" s="11">
        <f>(COUNTIFS(CSV!$A:A,$A200,CSV!$G:$G,"y") + COUNTIFS(CSV!$B:B,$A200,CSV!$G:$G,"y"))/$D200</f>
        <v>0.63157894736842102</v>
      </c>
      <c r="AD200" s="8">
        <f>COUNTIFS(CSV!$A:A,$A200,CSV!$G:$G,"y")/$B200</f>
        <v>0.66666666666666663</v>
      </c>
      <c r="AE200" s="16">
        <f>COUNTIFS(CSV!$B:B,$A200,CSV!$G:$G,"y")/$C200</f>
        <v>0.6</v>
      </c>
    </row>
    <row r="201" spans="1:31" x14ac:dyDescent="0.3">
      <c r="A201" s="62" t="s">
        <v>309</v>
      </c>
      <c r="B201" s="9">
        <f>COUNTIF(CSV!A:A,A201)</f>
        <v>10</v>
      </c>
      <c r="C201" s="4">
        <f>COUNTIF(CSV!B:B,A201)</f>
        <v>9</v>
      </c>
      <c r="D201" s="4">
        <f t="shared" si="6"/>
        <v>19</v>
      </c>
      <c r="E201" s="11">
        <f>(COUNTIFS(CSV!$A:$A,$A201,CSV!$F:$F,"&gt;0.5") + COUNTIFS(CSV!$B:$B,$A201,CSV!$F:$F,"&gt;0.5"))/$D201</f>
        <v>1</v>
      </c>
      <c r="F201" s="8">
        <f>COUNTIFS(CSV!$A:$A,$A201,CSV!$F:$F,"&gt;0.5")/$B201</f>
        <v>1</v>
      </c>
      <c r="G201" s="8">
        <f>COUNTIFS(CSV!$B:$B,$A201,CSV!$F:$F,"&gt;0.5")/$C201</f>
        <v>1</v>
      </c>
      <c r="H201" s="11">
        <f>(COUNTIFS(CSV!$A:$A,$A201,CSV!$F:$F,"&gt;1.5") + COUNTIFS(CSV!$B:$B,$A201,CSV!$F:$F,"&gt;1.5"))/$D201</f>
        <v>0.68421052631578949</v>
      </c>
      <c r="I201" s="8">
        <f>COUNTIFS(CSV!$A:$A,$A201,CSV!$F:$F,"&gt;1.5")/$B201</f>
        <v>0.9</v>
      </c>
      <c r="J201" s="8">
        <f>COUNTIFS(CSV!$B:$B,$A201,CSV!$F:$F,"&gt;1.5")/$C201</f>
        <v>0.44444444444444442</v>
      </c>
      <c r="K201" s="11">
        <f>(COUNTIFS(CSV!$A:$A,$A201,CSV!$F:$F,"&gt;2.5") + COUNTIFS(CSV!$B:$B,$A201,CSV!$F:$F,"&gt;2.5"))/$D201</f>
        <v>0.57894736842105265</v>
      </c>
      <c r="L201" s="8">
        <f>COUNTIFS(CSV!$A:$A,$A201,CSV!$F:$F,"&gt;2.5")/$B201</f>
        <v>0.8</v>
      </c>
      <c r="M201" s="8">
        <f>COUNTIFS(CSV!$B:$B,$A201,CSV!$F:$F,"&gt;2.5")/$C201</f>
        <v>0.33333333333333331</v>
      </c>
      <c r="N201" s="11">
        <f>(COUNTIFS(CSV!$A:$A,$A201,CSV!$F:$F,"&gt;3.5") + COUNTIFS(CSV!$B:$B,$A201,CSV!$F:$F,"&gt;3.5"))/$D201</f>
        <v>0.36842105263157893</v>
      </c>
      <c r="O201" s="8">
        <f>COUNTIFS(CSV!$A:$A,$A201,CSV!$F:$F,"&gt;3.5")/$B201</f>
        <v>0.6</v>
      </c>
      <c r="P201" s="8">
        <f>COUNTIFS(CSV!$B:$B,$A201,CSV!$F:$F,"&gt;3.5")/$C201</f>
        <v>0.1111111111111111</v>
      </c>
      <c r="Q201" s="11">
        <f>(COUNTIFS(CSV!$A:$A,$A201,CSV!$D:$D,"&gt;0.5")  + COUNTIFS(CSV!$B:$B,$A201,CSV!$E:$E,"&gt;0.5"))/$D201</f>
        <v>0.73684210526315785</v>
      </c>
      <c r="R201" s="8">
        <f>COUNTIFS(CSV!$A:$A,$A201,CSV!$D:$D,"&gt;0.5")/$B201</f>
        <v>1</v>
      </c>
      <c r="S201" s="8">
        <f>COUNTIFS(CSV!$B:$B,$A201,CSV!$E:$E,"&gt;0.5")/$C201</f>
        <v>0.44444444444444442</v>
      </c>
      <c r="T201" s="11">
        <f>(COUNTIFS(CSV!$A:$A,$A201,CSV!$D:$D,"&gt;1.5")  + COUNTIFS(CSV!$B:$B,$A201,CSV!$E:$E,"&gt;1.5"))/$D201</f>
        <v>0.31578947368421051</v>
      </c>
      <c r="U201" s="8">
        <f>COUNTIFS(CSV!$A:$A,$A201,CSV!$D:$D,"&gt;1.5")/$B201</f>
        <v>0.5</v>
      </c>
      <c r="V201" s="8">
        <f>COUNTIFS(CSV!$B:$B,$A201,CSV!$E:$E,"&gt;1.5")/$C201</f>
        <v>0.1111111111111111</v>
      </c>
      <c r="W201" s="11">
        <f>(COUNTIFS(CSV!$A:$A,$A201,CSV!$E:E,"&gt;0.5") +COUNTIFS(CSV!$B:$B,$A201,CSV!$D:$D,"&gt;0.5"))/$D201</f>
        <v>0.84210526315789469</v>
      </c>
      <c r="X201" s="8">
        <f>COUNTIFS(CSV!$A:$A,$A201,CSV!$E:$E,"&gt;0.5")/$B201</f>
        <v>0.9</v>
      </c>
      <c r="Y201" s="8">
        <f>COUNTIFS(CSV!$B:$B,$A201,CSV!$D:$D,"&gt;0.5")/$C201</f>
        <v>0.77777777777777779</v>
      </c>
      <c r="Z201" s="11">
        <f>(COUNTIFS(CSV!$A:$A,$A201,CSV!$E:$E,"&gt;1.5")  + COUNTIFS(CSV!$B:$B,$A201,CSV!$D:$D,"&gt;1.5"))/$D201</f>
        <v>0.57894736842105265</v>
      </c>
      <c r="AA201" s="8">
        <f>COUNTIFS(CSV!$A:$A,$A201,CSV!$E:$E,"&gt;1.5")/$B201</f>
        <v>0.7</v>
      </c>
      <c r="AB201" s="8">
        <f>COUNTIFS(CSV!$B:$B,$A201,CSV!$D:$D,"&gt;1.5")/$C201</f>
        <v>0.44444444444444442</v>
      </c>
      <c r="AC201" s="11">
        <f>(COUNTIFS(CSV!$A:A,$A201,CSV!$G:$G,"y") + COUNTIFS(CSV!$B:B,$A201,CSV!$G:$G,"y"))/$D201</f>
        <v>0.57894736842105265</v>
      </c>
      <c r="AD201" s="8">
        <f>COUNTIFS(CSV!$A:A,$A201,CSV!$G:$G,"y")/$B201</f>
        <v>0.9</v>
      </c>
      <c r="AE201" s="16">
        <f>COUNTIFS(CSV!$B:B,$A201,CSV!$G:$G,"y")/$C201</f>
        <v>0.22222222222222221</v>
      </c>
    </row>
    <row r="202" spans="1:31" x14ac:dyDescent="0.3">
      <c r="A202" s="62" t="s">
        <v>297</v>
      </c>
      <c r="B202" s="9">
        <f>COUNTIF(CSV!A:A,A202)</f>
        <v>10</v>
      </c>
      <c r="C202" s="4">
        <f>COUNTIF(CSV!B:B,A202)</f>
        <v>9</v>
      </c>
      <c r="D202" s="4">
        <f t="shared" si="6"/>
        <v>19</v>
      </c>
      <c r="E202" s="11">
        <f>(COUNTIFS(CSV!$A:$A,$A202,CSV!$F:$F,"&gt;0.5") + COUNTIFS(CSV!$B:$B,$A202,CSV!$F:$F,"&gt;0.5"))/$D202</f>
        <v>0.89473684210526316</v>
      </c>
      <c r="F202" s="8">
        <f>COUNTIFS(CSV!$A:$A,$A202,CSV!$F:$F,"&gt;0.5")/$B202</f>
        <v>1</v>
      </c>
      <c r="G202" s="8">
        <f>COUNTIFS(CSV!$B:$B,$A202,CSV!$F:$F,"&gt;0.5")/$C202</f>
        <v>0.77777777777777779</v>
      </c>
      <c r="H202" s="11">
        <f>(COUNTIFS(CSV!$A:$A,$A202,CSV!$F:$F,"&gt;1.5") + COUNTIFS(CSV!$B:$B,$A202,CSV!$F:$F,"&gt;1.5"))/$D202</f>
        <v>0.57894736842105265</v>
      </c>
      <c r="I202" s="8">
        <f>COUNTIFS(CSV!$A:$A,$A202,CSV!$F:$F,"&gt;1.5")/$B202</f>
        <v>0.6</v>
      </c>
      <c r="J202" s="8">
        <f>COUNTIFS(CSV!$B:$B,$A202,CSV!$F:$F,"&gt;1.5")/$C202</f>
        <v>0.55555555555555558</v>
      </c>
      <c r="K202" s="11">
        <f>(COUNTIFS(CSV!$A:$A,$A202,CSV!$F:$F,"&gt;2.5") + COUNTIFS(CSV!$B:$B,$A202,CSV!$F:$F,"&gt;2.5"))/$D202</f>
        <v>0.42105263157894735</v>
      </c>
      <c r="L202" s="8">
        <f>COUNTIFS(CSV!$A:$A,$A202,CSV!$F:$F,"&gt;2.5")/$B202</f>
        <v>0.4</v>
      </c>
      <c r="M202" s="8">
        <f>COUNTIFS(CSV!$B:$B,$A202,CSV!$F:$F,"&gt;2.5")/$C202</f>
        <v>0.44444444444444442</v>
      </c>
      <c r="N202" s="11">
        <f>(COUNTIFS(CSV!$A:$A,$A202,CSV!$F:$F,"&gt;3.5") + COUNTIFS(CSV!$B:$B,$A202,CSV!$F:$F,"&gt;3.5"))/$D202</f>
        <v>0.21052631578947367</v>
      </c>
      <c r="O202" s="8">
        <f>COUNTIFS(CSV!$A:$A,$A202,CSV!$F:$F,"&gt;3.5")/$B202</f>
        <v>0.2</v>
      </c>
      <c r="P202" s="8">
        <f>COUNTIFS(CSV!$B:$B,$A202,CSV!$F:$F,"&gt;3.5")/$C202</f>
        <v>0.22222222222222221</v>
      </c>
      <c r="Q202" s="11">
        <f>(COUNTIFS(CSV!$A:$A,$A202,CSV!$D:$D,"&gt;0.5")  + COUNTIFS(CSV!$B:$B,$A202,CSV!$E:$E,"&gt;0.5"))/$D202</f>
        <v>0.68421052631578949</v>
      </c>
      <c r="R202" s="8">
        <f>COUNTIFS(CSV!$A:$A,$A202,CSV!$D:$D,"&gt;0.5")/$B202</f>
        <v>0.8</v>
      </c>
      <c r="S202" s="8">
        <f>COUNTIFS(CSV!$B:$B,$A202,CSV!$E:$E,"&gt;0.5")/$C202</f>
        <v>0.55555555555555558</v>
      </c>
      <c r="T202" s="11">
        <f>(COUNTIFS(CSV!$A:$A,$A202,CSV!$D:$D,"&gt;1.5")  + COUNTIFS(CSV!$B:$B,$A202,CSV!$E:$E,"&gt;1.5"))/$D202</f>
        <v>0.26315789473684209</v>
      </c>
      <c r="U202" s="8">
        <f>COUNTIFS(CSV!$A:$A,$A202,CSV!$D:$D,"&gt;1.5")/$B202</f>
        <v>0.3</v>
      </c>
      <c r="V202" s="8">
        <f>COUNTIFS(CSV!$B:$B,$A202,CSV!$E:$E,"&gt;1.5")/$C202</f>
        <v>0.22222222222222221</v>
      </c>
      <c r="W202" s="11">
        <f>(COUNTIFS(CSV!$A:$A,$A202,CSV!$E:E,"&gt;0.5") +COUNTIFS(CSV!$B:$B,$A202,CSV!$D:$D,"&gt;0.5"))/$D202</f>
        <v>0.63157894736842102</v>
      </c>
      <c r="X202" s="8">
        <f>COUNTIFS(CSV!$A:$A,$A202,CSV!$E:$E,"&gt;0.5")/$B202</f>
        <v>0.6</v>
      </c>
      <c r="Y202" s="8">
        <f>COUNTIFS(CSV!$B:$B,$A202,CSV!$D:$D,"&gt;0.5")/$C202</f>
        <v>0.66666666666666663</v>
      </c>
      <c r="Z202" s="11">
        <f>(COUNTIFS(CSV!$A:$A,$A202,CSV!$E:$E,"&gt;1.5")  + COUNTIFS(CSV!$B:$B,$A202,CSV!$D:$D,"&gt;1.5"))/$D202</f>
        <v>0.42105263157894735</v>
      </c>
      <c r="AA202" s="8">
        <f>COUNTIFS(CSV!$A:$A,$A202,CSV!$E:$E,"&gt;1.5")/$B202</f>
        <v>0.4</v>
      </c>
      <c r="AB202" s="8">
        <f>COUNTIFS(CSV!$B:$B,$A202,CSV!$D:$D,"&gt;1.5")/$C202</f>
        <v>0.44444444444444442</v>
      </c>
      <c r="AC202" s="11">
        <f>(COUNTIFS(CSV!$A:A,$A202,CSV!$G:$G,"y") + COUNTIFS(CSV!$B:B,$A202,CSV!$G:$G,"y"))/$D202</f>
        <v>0.42105263157894735</v>
      </c>
      <c r="AD202" s="8">
        <f>COUNTIFS(CSV!$A:A,$A202,CSV!$G:$G,"y")/$B202</f>
        <v>0.4</v>
      </c>
      <c r="AE202" s="16">
        <f>COUNTIFS(CSV!$B:B,$A202,CSV!$G:$G,"y")/$C202</f>
        <v>0.44444444444444442</v>
      </c>
    </row>
    <row r="203" spans="1:31" x14ac:dyDescent="0.3">
      <c r="A203" s="62" t="s">
        <v>312</v>
      </c>
      <c r="B203" s="9">
        <f>COUNTIF(CSV!A:A,A203)</f>
        <v>10</v>
      </c>
      <c r="C203" s="4">
        <f>COUNTIF(CSV!B:B,A203)</f>
        <v>10</v>
      </c>
      <c r="D203" s="4">
        <f t="shared" si="6"/>
        <v>20</v>
      </c>
      <c r="E203" s="11">
        <f>(COUNTIFS(CSV!$A:$A,$A203,CSV!$F:$F,"&gt;0.5") + COUNTIFS(CSV!$B:$B,$A203,CSV!$F:$F,"&gt;0.5"))/$D203</f>
        <v>0.95</v>
      </c>
      <c r="F203" s="8">
        <f>COUNTIFS(CSV!$A:$A,$A203,CSV!$F:$F,"&gt;0.5")/$B203</f>
        <v>0.9</v>
      </c>
      <c r="G203" s="8">
        <f>COUNTIFS(CSV!$B:$B,$A203,CSV!$F:$F,"&gt;0.5")/$C203</f>
        <v>1</v>
      </c>
      <c r="H203" s="11">
        <f>(COUNTIFS(CSV!$A:$A,$A203,CSV!$F:$F,"&gt;1.5") + COUNTIFS(CSV!$B:$B,$A203,CSV!$F:$F,"&gt;1.5"))/$D203</f>
        <v>0.75</v>
      </c>
      <c r="I203" s="8">
        <f>COUNTIFS(CSV!$A:$A,$A203,CSV!$F:$F,"&gt;1.5")/$B203</f>
        <v>0.7</v>
      </c>
      <c r="J203" s="8">
        <f>COUNTIFS(CSV!$B:$B,$A203,CSV!$F:$F,"&gt;1.5")/$C203</f>
        <v>0.8</v>
      </c>
      <c r="K203" s="11">
        <f>(COUNTIFS(CSV!$A:$A,$A203,CSV!$F:$F,"&gt;2.5") + COUNTIFS(CSV!$B:$B,$A203,CSV!$F:$F,"&gt;2.5"))/$D203</f>
        <v>0.45</v>
      </c>
      <c r="L203" s="8">
        <f>COUNTIFS(CSV!$A:$A,$A203,CSV!$F:$F,"&gt;2.5")/$B203</f>
        <v>0.2</v>
      </c>
      <c r="M203" s="8">
        <f>COUNTIFS(CSV!$B:$B,$A203,CSV!$F:$F,"&gt;2.5")/$C203</f>
        <v>0.7</v>
      </c>
      <c r="N203" s="11">
        <f>(COUNTIFS(CSV!$A:$A,$A203,CSV!$F:$F,"&gt;3.5") + COUNTIFS(CSV!$B:$B,$A203,CSV!$F:$F,"&gt;3.5"))/$D203</f>
        <v>0.25</v>
      </c>
      <c r="O203" s="8">
        <f>COUNTIFS(CSV!$A:$A,$A203,CSV!$F:$F,"&gt;3.5")/$B203</f>
        <v>0.1</v>
      </c>
      <c r="P203" s="8">
        <f>COUNTIFS(CSV!$B:$B,$A203,CSV!$F:$F,"&gt;3.5")/$C203</f>
        <v>0.4</v>
      </c>
      <c r="Q203" s="11">
        <f>(COUNTIFS(CSV!$A:$A,$A203,CSV!$D:$D,"&gt;0.5")  + COUNTIFS(CSV!$B:$B,$A203,CSV!$E:$E,"&gt;0.5"))/$D203</f>
        <v>0.75</v>
      </c>
      <c r="R203" s="8">
        <f>COUNTIFS(CSV!$A:$A,$A203,CSV!$D:$D,"&gt;0.5")/$B203</f>
        <v>0.8</v>
      </c>
      <c r="S203" s="8">
        <f>COUNTIFS(CSV!$B:$B,$A203,CSV!$E:$E,"&gt;0.5")/$C203</f>
        <v>0.7</v>
      </c>
      <c r="T203" s="11">
        <f>(COUNTIFS(CSV!$A:$A,$A203,CSV!$D:$D,"&gt;1.5")  + COUNTIFS(CSV!$B:$B,$A203,CSV!$E:$E,"&gt;1.5"))/$D203</f>
        <v>0.45</v>
      </c>
      <c r="U203" s="8">
        <f>COUNTIFS(CSV!$A:$A,$A203,CSV!$D:$D,"&gt;1.5")/$B203</f>
        <v>0.5</v>
      </c>
      <c r="V203" s="8">
        <f>COUNTIFS(CSV!$B:$B,$A203,CSV!$E:$E,"&gt;1.5")/$C203</f>
        <v>0.4</v>
      </c>
      <c r="W203" s="11">
        <f>(COUNTIFS(CSV!$A:$A,$A203,CSV!$E:E,"&gt;0.5") +COUNTIFS(CSV!$B:$B,$A203,CSV!$D:$D,"&gt;0.5"))/$D203</f>
        <v>0.6</v>
      </c>
      <c r="X203" s="8">
        <f>COUNTIFS(CSV!$A:$A,$A203,CSV!$E:$E,"&gt;0.5")/$B203</f>
        <v>0.3</v>
      </c>
      <c r="Y203" s="8">
        <f>COUNTIFS(CSV!$B:$B,$A203,CSV!$D:$D,"&gt;0.5")/$C203</f>
        <v>0.9</v>
      </c>
      <c r="Z203" s="11">
        <f>(COUNTIFS(CSV!$A:$A,$A203,CSV!$E:$E,"&gt;1.5")  + COUNTIFS(CSV!$B:$B,$A203,CSV!$D:$D,"&gt;1.5"))/$D203</f>
        <v>0.35</v>
      </c>
      <c r="AA203" s="8">
        <f>COUNTIFS(CSV!$A:$A,$A203,CSV!$E:$E,"&gt;1.5")/$B203</f>
        <v>0.2</v>
      </c>
      <c r="AB203" s="8">
        <f>COUNTIFS(CSV!$B:$B,$A203,CSV!$D:$D,"&gt;1.5")/$C203</f>
        <v>0.5</v>
      </c>
      <c r="AC203" s="11">
        <f>(COUNTIFS(CSV!$A:A,$A203,CSV!$G:$G,"y") + COUNTIFS(CSV!$B:B,$A203,CSV!$G:$G,"y"))/$D203</f>
        <v>0.4</v>
      </c>
      <c r="AD203" s="8">
        <f>COUNTIFS(CSV!$A:A,$A203,CSV!$G:$G,"y")/$B203</f>
        <v>0.2</v>
      </c>
      <c r="AE203" s="16">
        <f>COUNTIFS(CSV!$B:B,$A203,CSV!$G:$G,"y")/$C203</f>
        <v>0.6</v>
      </c>
    </row>
    <row r="204" spans="1:31" x14ac:dyDescent="0.3">
      <c r="A204" s="62" t="s">
        <v>316</v>
      </c>
      <c r="B204" s="9">
        <f>COUNTIF(CSV!A:A,A204)</f>
        <v>9</v>
      </c>
      <c r="C204" s="4">
        <f>COUNTIF(CSV!B:B,A204)</f>
        <v>10</v>
      </c>
      <c r="D204" s="4">
        <f>B204+C204</f>
        <v>19</v>
      </c>
      <c r="E204" s="11">
        <f>(COUNTIFS(CSV!$A:$A,$A204,CSV!$F:$F,"&gt;0.5") + COUNTIFS(CSV!$B:$B,$A204,CSV!$F:$F,"&gt;0.5"))/$D204</f>
        <v>0.89473684210526316</v>
      </c>
      <c r="F204" s="8">
        <f>COUNTIFS(CSV!$A:$A,$A204,CSV!$F:$F,"&gt;0.5")/$B204</f>
        <v>0.77777777777777779</v>
      </c>
      <c r="G204" s="8">
        <f>COUNTIFS(CSV!$B:$B,$A204,CSV!$F:$F,"&gt;0.5")/$C204</f>
        <v>1</v>
      </c>
      <c r="H204" s="11">
        <f>(COUNTIFS(CSV!$A:$A,$A204,CSV!$F:$F,"&gt;1.5") + COUNTIFS(CSV!$B:$B,$A204,CSV!$F:$F,"&gt;1.5"))/$D204</f>
        <v>0.63157894736842102</v>
      </c>
      <c r="I204" s="8">
        <f>COUNTIFS(CSV!$A:$A,$A204,CSV!$F:$F,"&gt;1.5")/$B204</f>
        <v>0.55555555555555558</v>
      </c>
      <c r="J204" s="8">
        <f>COUNTIFS(CSV!$B:$B,$A204,CSV!$F:$F,"&gt;1.5")/$C204</f>
        <v>0.7</v>
      </c>
      <c r="K204" s="11">
        <f>(COUNTIFS(CSV!$A:$A,$A204,CSV!$F:$F,"&gt;2.5") + COUNTIFS(CSV!$B:$B,$A204,CSV!$F:$F,"&gt;2.5"))/$D204</f>
        <v>0.52631578947368418</v>
      </c>
      <c r="L204" s="8">
        <f>COUNTIFS(CSV!$A:$A,$A204,CSV!$F:$F,"&gt;2.5")/$B204</f>
        <v>0.55555555555555558</v>
      </c>
      <c r="M204" s="8">
        <f>COUNTIFS(CSV!$B:$B,$A204,CSV!$F:$F,"&gt;2.5")/$C204</f>
        <v>0.5</v>
      </c>
      <c r="N204" s="11">
        <f>(COUNTIFS(CSV!$A:$A,$A204,CSV!$F:$F,"&gt;3.5") + COUNTIFS(CSV!$B:$B,$A204,CSV!$F:$F,"&gt;3.5"))/$D204</f>
        <v>0.26315789473684209</v>
      </c>
      <c r="O204" s="8">
        <f>COUNTIFS(CSV!$A:$A,$A204,CSV!$F:$F,"&gt;3.5")/$B204</f>
        <v>0.22222222222222221</v>
      </c>
      <c r="P204" s="8">
        <f>COUNTIFS(CSV!$B:$B,$A204,CSV!$F:$F,"&gt;3.5")/$C204</f>
        <v>0.3</v>
      </c>
      <c r="Q204" s="11">
        <f>(COUNTIFS(CSV!$A:$A,$A204,CSV!$D:$D,"&gt;0.5")  + COUNTIFS(CSV!$B:$B,$A204,CSV!$E:$E,"&gt;0.5"))/$D204</f>
        <v>0.63157894736842102</v>
      </c>
      <c r="R204" s="8">
        <f>COUNTIFS(CSV!$A:$A,$A204,CSV!$D:$D,"&gt;0.5")/$B204</f>
        <v>0.55555555555555558</v>
      </c>
      <c r="S204" s="8">
        <f>COUNTIFS(CSV!$B:$B,$A204,CSV!$E:$E,"&gt;0.5")/$C204</f>
        <v>0.7</v>
      </c>
      <c r="T204" s="11">
        <f>(COUNTIFS(CSV!$A:$A,$A204,CSV!$D:$D,"&gt;1.5")  + COUNTIFS(CSV!$B:$B,$A204,CSV!$E:$E,"&gt;1.5"))/$D204</f>
        <v>0.42105263157894735</v>
      </c>
      <c r="U204" s="8">
        <f>COUNTIFS(CSV!$A:$A,$A204,CSV!$D:$D,"&gt;1.5")/$B204</f>
        <v>0.33333333333333331</v>
      </c>
      <c r="V204" s="8">
        <f>COUNTIFS(CSV!$B:$B,$A204,CSV!$E:$E,"&gt;1.5")/$C204</f>
        <v>0.5</v>
      </c>
      <c r="W204" s="11">
        <f>(COUNTIFS(CSV!$A:$A,$A204,CSV!$E:E,"&gt;0.5") +COUNTIFS(CSV!$B:$B,$A204,CSV!$D:$D,"&gt;0.5"))/$D204</f>
        <v>0.78947368421052633</v>
      </c>
      <c r="X204" s="8">
        <f>COUNTIFS(CSV!$A:$A,$A204,CSV!$E:$E,"&gt;0.5")/$B204</f>
        <v>0.77777777777777779</v>
      </c>
      <c r="Y204" s="8">
        <f>COUNTIFS(CSV!$B:$B,$A204,CSV!$D:$D,"&gt;0.5")/$C204</f>
        <v>0.8</v>
      </c>
      <c r="Z204" s="11">
        <f>(COUNTIFS(CSV!$A:$A,$A204,CSV!$E:$E,"&gt;1.5")  + COUNTIFS(CSV!$B:$B,$A204,CSV!$D:$D,"&gt;1.5"))/$D204</f>
        <v>0.36842105263157893</v>
      </c>
      <c r="AA204" s="8">
        <f>COUNTIFS(CSV!$A:$A,$A204,CSV!$E:$E,"&gt;1.5")/$B204</f>
        <v>0.44444444444444442</v>
      </c>
      <c r="AB204" s="8">
        <f>COUNTIFS(CSV!$B:$B,$A204,CSV!$D:$D,"&gt;1.5")/$C204</f>
        <v>0.3</v>
      </c>
      <c r="AC204" s="11">
        <f>(COUNTIFS(CSV!$A:A,$A204,CSV!$G:$G,"y") + COUNTIFS(CSV!$B:B,$A204,CSV!$G:$G,"y"))/$D204</f>
        <v>0.52631578947368418</v>
      </c>
      <c r="AD204" s="8">
        <f>COUNTIFS(CSV!$A:A,$A204,CSV!$G:$G,"y")/$B204</f>
        <v>0.55555555555555558</v>
      </c>
      <c r="AE204" s="16">
        <f>COUNTIFS(CSV!$B:B,$A204,CSV!$G:$G,"y")/$C204</f>
        <v>0.5</v>
      </c>
    </row>
    <row r="205" spans="1:31" x14ac:dyDescent="0.3">
      <c r="A205" s="62" t="s">
        <v>304</v>
      </c>
      <c r="B205" s="9">
        <f>COUNTIF(CSV!A:A,A205)</f>
        <v>9</v>
      </c>
      <c r="C205" s="4">
        <f>COUNTIF(CSV!B:B,A205)</f>
        <v>10</v>
      </c>
      <c r="D205" s="4">
        <f t="shared" si="6"/>
        <v>19</v>
      </c>
      <c r="E205" s="11">
        <f>(COUNTIFS(CSV!$A:$A,$A205,CSV!$F:$F,"&gt;0.5") + COUNTIFS(CSV!$B:$B,$A205,CSV!$F:$F,"&gt;0.5"))/$D205</f>
        <v>0.84210526315789469</v>
      </c>
      <c r="F205" s="8">
        <f>COUNTIFS(CSV!$A:$A,$A205,CSV!$F:$F,"&gt;0.5")/$B205</f>
        <v>0.88888888888888884</v>
      </c>
      <c r="G205" s="8">
        <f>COUNTIFS(CSV!$B:$B,$A205,CSV!$F:$F,"&gt;0.5")/$C205</f>
        <v>0.8</v>
      </c>
      <c r="H205" s="11">
        <f>(COUNTIFS(CSV!$A:$A,$A205,CSV!$F:$F,"&gt;1.5") + COUNTIFS(CSV!$B:$B,$A205,CSV!$F:$F,"&gt;1.5"))/$D205</f>
        <v>0.47368421052631576</v>
      </c>
      <c r="I205" s="8">
        <f>COUNTIFS(CSV!$A:$A,$A205,CSV!$F:$F,"&gt;1.5")/$B205</f>
        <v>0.44444444444444442</v>
      </c>
      <c r="J205" s="8">
        <f>COUNTIFS(CSV!$B:$B,$A205,CSV!$F:$F,"&gt;1.5")/$C205</f>
        <v>0.5</v>
      </c>
      <c r="K205" s="11">
        <f>(COUNTIFS(CSV!$A:$A,$A205,CSV!$F:$F,"&gt;2.5") + COUNTIFS(CSV!$B:$B,$A205,CSV!$F:$F,"&gt;2.5"))/$D205</f>
        <v>0.26315789473684209</v>
      </c>
      <c r="L205" s="8">
        <f>COUNTIFS(CSV!$A:$A,$A205,CSV!$F:$F,"&gt;2.5")/$B205</f>
        <v>0.33333333333333331</v>
      </c>
      <c r="M205" s="8">
        <f>COUNTIFS(CSV!$B:$B,$A205,CSV!$F:$F,"&gt;2.5")/$C205</f>
        <v>0.2</v>
      </c>
      <c r="N205" s="11">
        <f>(COUNTIFS(CSV!$A:$A,$A205,CSV!$F:$F,"&gt;3.5") + COUNTIFS(CSV!$B:$B,$A205,CSV!$F:$F,"&gt;3.5"))/$D205</f>
        <v>0.15789473684210525</v>
      </c>
      <c r="O205" s="8">
        <f>COUNTIFS(CSV!$A:$A,$A205,CSV!$F:$F,"&gt;3.5")/$B205</f>
        <v>0.22222222222222221</v>
      </c>
      <c r="P205" s="8">
        <f>COUNTIFS(CSV!$B:$B,$A205,CSV!$F:$F,"&gt;3.5")/$C205</f>
        <v>0.1</v>
      </c>
      <c r="Q205" s="11">
        <f>(COUNTIFS(CSV!$A:$A,$A205,CSV!$D:$D,"&gt;0.5")  + COUNTIFS(CSV!$B:$B,$A205,CSV!$E:$E,"&gt;0.5"))/$D205</f>
        <v>0.57894736842105265</v>
      </c>
      <c r="R205" s="8">
        <f>COUNTIFS(CSV!$A:$A,$A205,CSV!$D:$D,"&gt;0.5")/$B205</f>
        <v>0.55555555555555558</v>
      </c>
      <c r="S205" s="8">
        <f>COUNTIFS(CSV!$B:$B,$A205,CSV!$E:$E,"&gt;0.5")/$C205</f>
        <v>0.6</v>
      </c>
      <c r="T205" s="11">
        <f>(COUNTIFS(CSV!$A:$A,$A205,CSV!$D:$D,"&gt;1.5")  + COUNTIFS(CSV!$B:$B,$A205,CSV!$E:$E,"&gt;1.5"))/$D205</f>
        <v>0.26315789473684209</v>
      </c>
      <c r="U205" s="8">
        <f>COUNTIFS(CSV!$A:$A,$A205,CSV!$D:$D,"&gt;1.5")/$B205</f>
        <v>0.33333333333333331</v>
      </c>
      <c r="V205" s="8">
        <f>COUNTIFS(CSV!$B:$B,$A205,CSV!$E:$E,"&gt;1.5")/$C205</f>
        <v>0.2</v>
      </c>
      <c r="W205" s="11">
        <f>(COUNTIFS(CSV!$A:$A,$A205,CSV!$E:E,"&gt;0.5") +COUNTIFS(CSV!$B:$B,$A205,CSV!$D:$D,"&gt;0.5"))/$D205</f>
        <v>0.68421052631578949</v>
      </c>
      <c r="X205" s="8">
        <f>COUNTIFS(CSV!$A:$A,$A205,CSV!$E:$E,"&gt;0.5")/$B205</f>
        <v>0.77777777777777779</v>
      </c>
      <c r="Y205" s="8">
        <f>COUNTIFS(CSV!$B:$B,$A205,CSV!$D:$D,"&gt;0.5")/$C205</f>
        <v>0.6</v>
      </c>
      <c r="Z205" s="11">
        <f>(COUNTIFS(CSV!$A:$A,$A205,CSV!$E:$E,"&gt;1.5")  + COUNTIFS(CSV!$B:$B,$A205,CSV!$D:$D,"&gt;1.5"))/$D205</f>
        <v>0.21052631578947367</v>
      </c>
      <c r="AA205" s="8">
        <f>COUNTIFS(CSV!$A:$A,$A205,CSV!$E:$E,"&gt;1.5")/$B205</f>
        <v>0.22222222222222221</v>
      </c>
      <c r="AB205" s="8">
        <f>COUNTIFS(CSV!$B:$B,$A205,CSV!$D:$D,"&gt;1.5")/$C205</f>
        <v>0.2</v>
      </c>
      <c r="AC205" s="11">
        <f>(COUNTIFS(CSV!$A:A,$A205,CSV!$G:$G,"y") + COUNTIFS(CSV!$B:B,$A205,CSV!$G:$G,"y"))/$D205</f>
        <v>0.42105263157894735</v>
      </c>
      <c r="AD205" s="8">
        <f>COUNTIFS(CSV!$A:A,$A205,CSV!$G:$G,"y")/$B205</f>
        <v>0.44444444444444442</v>
      </c>
      <c r="AE205" s="16">
        <f>COUNTIFS(CSV!$B:B,$A205,CSV!$G:$G,"y")/$C205</f>
        <v>0.4</v>
      </c>
    </row>
    <row r="206" spans="1:31" x14ac:dyDescent="0.3">
      <c r="A206" s="62" t="s">
        <v>308</v>
      </c>
      <c r="B206" s="9">
        <f>COUNTIF(CSV!A:A,A206)</f>
        <v>9</v>
      </c>
      <c r="C206" s="4">
        <f>COUNTIF(CSV!B:B,A206)</f>
        <v>11</v>
      </c>
      <c r="D206" s="4">
        <f t="shared" si="6"/>
        <v>20</v>
      </c>
      <c r="E206" s="11">
        <f>(COUNTIFS(CSV!$A:$A,$A206,CSV!$F:$F,"&gt;0.5") + COUNTIFS(CSV!$B:$B,$A206,CSV!$F:$F,"&gt;0.5"))/$D206</f>
        <v>0.9</v>
      </c>
      <c r="F206" s="8">
        <f>COUNTIFS(CSV!$A:$A,$A206,CSV!$F:$F,"&gt;0.5")/$B206</f>
        <v>0.88888888888888884</v>
      </c>
      <c r="G206" s="8">
        <f>COUNTIFS(CSV!$B:$B,$A206,CSV!$F:$F,"&gt;0.5")/$C206</f>
        <v>0.90909090909090906</v>
      </c>
      <c r="H206" s="11">
        <f>(COUNTIFS(CSV!$A:$A,$A206,CSV!$F:$F,"&gt;1.5") + COUNTIFS(CSV!$B:$B,$A206,CSV!$F:$F,"&gt;1.5"))/$D206</f>
        <v>0.8</v>
      </c>
      <c r="I206" s="8">
        <f>COUNTIFS(CSV!$A:$A,$A206,CSV!$F:$F,"&gt;1.5")/$B206</f>
        <v>0.77777777777777779</v>
      </c>
      <c r="J206" s="8">
        <f>COUNTIFS(CSV!$B:$B,$A206,CSV!$F:$F,"&gt;1.5")/$C206</f>
        <v>0.81818181818181823</v>
      </c>
      <c r="K206" s="11">
        <f>(COUNTIFS(CSV!$A:$A,$A206,CSV!$F:$F,"&gt;2.5") + COUNTIFS(CSV!$B:$B,$A206,CSV!$F:$F,"&gt;2.5"))/$D206</f>
        <v>0.4</v>
      </c>
      <c r="L206" s="8">
        <f>COUNTIFS(CSV!$A:$A,$A206,CSV!$F:$F,"&gt;2.5")/$B206</f>
        <v>0.44444444444444442</v>
      </c>
      <c r="M206" s="8">
        <f>COUNTIFS(CSV!$B:$B,$A206,CSV!$F:$F,"&gt;2.5")/$C206</f>
        <v>0.36363636363636365</v>
      </c>
      <c r="N206" s="11">
        <f>(COUNTIFS(CSV!$A:$A,$A206,CSV!$F:$F,"&gt;3.5") + COUNTIFS(CSV!$B:$B,$A206,CSV!$F:$F,"&gt;3.5"))/$D206</f>
        <v>0.2</v>
      </c>
      <c r="O206" s="8">
        <f>COUNTIFS(CSV!$A:$A,$A206,CSV!$F:$F,"&gt;3.5")/$B206</f>
        <v>0</v>
      </c>
      <c r="P206" s="8">
        <f>COUNTIFS(CSV!$B:$B,$A206,CSV!$F:$F,"&gt;3.5")/$C206</f>
        <v>0.36363636363636365</v>
      </c>
      <c r="Q206" s="11">
        <f>(COUNTIFS(CSV!$A:$A,$A206,CSV!$D:$D,"&gt;0.5")  + COUNTIFS(CSV!$B:$B,$A206,CSV!$E:$E,"&gt;0.5"))/$D206</f>
        <v>0.7</v>
      </c>
      <c r="R206" s="8">
        <f>COUNTIFS(CSV!$A:$A,$A206,CSV!$D:$D,"&gt;0.5")/$B206</f>
        <v>0.77777777777777779</v>
      </c>
      <c r="S206" s="8">
        <f>COUNTIFS(CSV!$B:$B,$A206,CSV!$E:$E,"&gt;0.5")/$C206</f>
        <v>0.63636363636363635</v>
      </c>
      <c r="T206" s="11">
        <f>(COUNTIFS(CSV!$A:$A,$A206,CSV!$D:$D,"&gt;1.5")  + COUNTIFS(CSV!$B:$B,$A206,CSV!$E:$E,"&gt;1.5"))/$D206</f>
        <v>0.45</v>
      </c>
      <c r="U206" s="8">
        <f>COUNTIFS(CSV!$A:$A,$A206,CSV!$D:$D,"&gt;1.5")/$B206</f>
        <v>0.55555555555555558</v>
      </c>
      <c r="V206" s="8">
        <f>COUNTIFS(CSV!$B:$B,$A206,CSV!$E:$E,"&gt;1.5")/$C206</f>
        <v>0.36363636363636365</v>
      </c>
      <c r="W206" s="11">
        <f>(COUNTIFS(CSV!$A:$A,$A206,CSV!$E:E,"&gt;0.5") +COUNTIFS(CSV!$B:$B,$A206,CSV!$D:$D,"&gt;0.5"))/$D206</f>
        <v>0.75</v>
      </c>
      <c r="X206" s="8">
        <f>COUNTIFS(CSV!$A:$A,$A206,CSV!$E:$E,"&gt;0.5")/$B206</f>
        <v>0.55555555555555558</v>
      </c>
      <c r="Y206" s="8">
        <f>COUNTIFS(CSV!$B:$B,$A206,CSV!$D:$D,"&gt;0.5")/$C206</f>
        <v>0.90909090909090906</v>
      </c>
      <c r="Z206" s="11">
        <f>(COUNTIFS(CSV!$A:$A,$A206,CSV!$E:$E,"&gt;1.5")  + COUNTIFS(CSV!$B:$B,$A206,CSV!$D:$D,"&gt;1.5"))/$D206</f>
        <v>0.25</v>
      </c>
      <c r="AA206" s="8">
        <f>COUNTIFS(CSV!$A:$A,$A206,CSV!$E:$E,"&gt;1.5")/$B206</f>
        <v>0.1111111111111111</v>
      </c>
      <c r="AB206" s="8">
        <f>COUNTIFS(CSV!$B:$B,$A206,CSV!$D:$D,"&gt;1.5")/$C206</f>
        <v>0.36363636363636365</v>
      </c>
      <c r="AC206" s="11">
        <f>(COUNTIFS(CSV!$A:A,$A206,CSV!$G:$G,"y") + COUNTIFS(CSV!$B:B,$A206,CSV!$G:$G,"y"))/$D206</f>
        <v>0.55000000000000004</v>
      </c>
      <c r="AD206" s="8">
        <f>COUNTIFS(CSV!$A:A,$A206,CSV!$G:$G,"y")/$B206</f>
        <v>0.44444444444444442</v>
      </c>
      <c r="AE206" s="16">
        <f>COUNTIFS(CSV!$B:B,$A206,CSV!$G:$G,"y")/$C206</f>
        <v>0.63636363636363635</v>
      </c>
    </row>
    <row r="207" spans="1:31" x14ac:dyDescent="0.3">
      <c r="A207" s="62" t="s">
        <v>305</v>
      </c>
      <c r="B207" s="9">
        <f>COUNTIF(CSV!A:A,A207)</f>
        <v>10</v>
      </c>
      <c r="C207" s="4">
        <f>COUNTIF(CSV!B:B,A207)</f>
        <v>10</v>
      </c>
      <c r="D207" s="4">
        <f t="shared" si="6"/>
        <v>20</v>
      </c>
      <c r="E207" s="11">
        <f>(COUNTIFS(CSV!$A:$A,$A207,CSV!$F:$F,"&gt;0.5") + COUNTIFS(CSV!$B:$B,$A207,CSV!$F:$F,"&gt;0.5"))/$D207</f>
        <v>0.85</v>
      </c>
      <c r="F207" s="8">
        <f>COUNTIFS(CSV!$A:$A,$A207,CSV!$F:$F,"&gt;0.5")/$B207</f>
        <v>0.9</v>
      </c>
      <c r="G207" s="8">
        <f>COUNTIFS(CSV!$B:$B,$A207,CSV!$F:$F,"&gt;0.5")/$C207</f>
        <v>0.8</v>
      </c>
      <c r="H207" s="11">
        <f>(COUNTIFS(CSV!$A:$A,$A207,CSV!$F:$F,"&gt;1.5") + COUNTIFS(CSV!$B:$B,$A207,CSV!$F:$F,"&gt;1.5"))/$D207</f>
        <v>0.7</v>
      </c>
      <c r="I207" s="8">
        <f>COUNTIFS(CSV!$A:$A,$A207,CSV!$F:$F,"&gt;1.5")/$B207</f>
        <v>0.8</v>
      </c>
      <c r="J207" s="8">
        <f>COUNTIFS(CSV!$B:$B,$A207,CSV!$F:$F,"&gt;1.5")/$C207</f>
        <v>0.6</v>
      </c>
      <c r="K207" s="11">
        <f>(COUNTIFS(CSV!$A:$A,$A207,CSV!$F:$F,"&gt;2.5") + COUNTIFS(CSV!$B:$B,$A207,CSV!$F:$F,"&gt;2.5"))/$D207</f>
        <v>0.25</v>
      </c>
      <c r="L207" s="8">
        <f>COUNTIFS(CSV!$A:$A,$A207,CSV!$F:$F,"&gt;2.5")/$B207</f>
        <v>0.2</v>
      </c>
      <c r="M207" s="8">
        <f>COUNTIFS(CSV!$B:$B,$A207,CSV!$F:$F,"&gt;2.5")/$C207</f>
        <v>0.3</v>
      </c>
      <c r="N207" s="11">
        <f>(COUNTIFS(CSV!$A:$A,$A207,CSV!$F:$F,"&gt;3.5") + COUNTIFS(CSV!$B:$B,$A207,CSV!$F:$F,"&gt;3.5"))/$D207</f>
        <v>0.05</v>
      </c>
      <c r="O207" s="8">
        <f>COUNTIFS(CSV!$A:$A,$A207,CSV!$F:$F,"&gt;3.5")/$B207</f>
        <v>0</v>
      </c>
      <c r="P207" s="8">
        <f>COUNTIFS(CSV!$B:$B,$A207,CSV!$F:$F,"&gt;3.5")/$C207</f>
        <v>0.1</v>
      </c>
      <c r="Q207" s="11">
        <f>(COUNTIFS(CSV!$A:$A,$A207,CSV!$D:$D,"&gt;0.5")  + COUNTIFS(CSV!$B:$B,$A207,CSV!$E:$E,"&gt;0.5"))/$D207</f>
        <v>0.7</v>
      </c>
      <c r="R207" s="8">
        <f>COUNTIFS(CSV!$A:$A,$A207,CSV!$D:$D,"&gt;0.5")/$B207</f>
        <v>0.8</v>
      </c>
      <c r="S207" s="8">
        <f>COUNTIFS(CSV!$B:$B,$A207,CSV!$E:$E,"&gt;0.5")/$C207</f>
        <v>0.6</v>
      </c>
      <c r="T207" s="11">
        <f>(COUNTIFS(CSV!$A:$A,$A207,CSV!$D:$D,"&gt;1.5")  + COUNTIFS(CSV!$B:$B,$A207,CSV!$E:$E,"&gt;1.5"))/$D207</f>
        <v>0.2</v>
      </c>
      <c r="U207" s="8">
        <f>COUNTIFS(CSV!$A:$A,$A207,CSV!$D:$D,"&gt;1.5")/$B207</f>
        <v>0.2</v>
      </c>
      <c r="V207" s="8">
        <f>COUNTIFS(CSV!$B:$B,$A207,CSV!$E:$E,"&gt;1.5")/$C207</f>
        <v>0.2</v>
      </c>
      <c r="W207" s="11">
        <f>(COUNTIFS(CSV!$A:$A,$A207,CSV!$E:E,"&gt;0.5") +COUNTIFS(CSV!$B:$B,$A207,CSV!$D:$D,"&gt;0.5"))/$D207</f>
        <v>0.7</v>
      </c>
      <c r="X207" s="8">
        <f>COUNTIFS(CSV!$A:$A,$A207,CSV!$E:$E,"&gt;0.5")/$B207</f>
        <v>0.8</v>
      </c>
      <c r="Y207" s="8">
        <f>COUNTIFS(CSV!$B:$B,$A207,CSV!$D:$D,"&gt;0.5")/$C207</f>
        <v>0.6</v>
      </c>
      <c r="Z207" s="11">
        <f>(COUNTIFS(CSV!$A:$A,$A207,CSV!$E:$E,"&gt;1.5")  + COUNTIFS(CSV!$B:$B,$A207,CSV!$D:$D,"&gt;1.5"))/$D207</f>
        <v>0.2</v>
      </c>
      <c r="AA207" s="8">
        <f>COUNTIFS(CSV!$A:$A,$A207,CSV!$E:$E,"&gt;1.5")/$B207</f>
        <v>0</v>
      </c>
      <c r="AB207" s="8">
        <f>COUNTIFS(CSV!$B:$B,$A207,CSV!$D:$D,"&gt;1.5")/$C207</f>
        <v>0.4</v>
      </c>
      <c r="AC207" s="11">
        <f>(COUNTIFS(CSV!$A:A,$A207,CSV!$G:$G,"y") + COUNTIFS(CSV!$B:B,$A207,CSV!$G:$G,"y"))/$D207</f>
        <v>0.55000000000000004</v>
      </c>
      <c r="AD207" s="8">
        <f>COUNTIFS(CSV!$A:A,$A207,CSV!$G:$G,"y")/$B207</f>
        <v>0.7</v>
      </c>
      <c r="AE207" s="16">
        <f>COUNTIFS(CSV!$B:B,$A207,CSV!$G:$G,"y")/$C207</f>
        <v>0.4</v>
      </c>
    </row>
    <row r="208" spans="1:31" x14ac:dyDescent="0.3">
      <c r="A208" s="62" t="s">
        <v>311</v>
      </c>
      <c r="B208" s="9">
        <f>COUNTIF(CSV!A:A,A208)</f>
        <v>10</v>
      </c>
      <c r="C208" s="4">
        <f>COUNTIF(CSV!B:B,A208)</f>
        <v>9</v>
      </c>
      <c r="D208" s="4">
        <f t="shared" si="6"/>
        <v>19</v>
      </c>
      <c r="E208" s="11">
        <f>(COUNTIFS(CSV!$A:$A,$A208,CSV!$F:$F,"&gt;0.5") + COUNTIFS(CSV!$B:$B,$A208,CSV!$F:$F,"&gt;0.5"))/$D208</f>
        <v>0.84210526315789469</v>
      </c>
      <c r="F208" s="8">
        <f>COUNTIFS(CSV!$A:$A,$A208,CSV!$F:$F,"&gt;0.5")/$B208</f>
        <v>0.9</v>
      </c>
      <c r="G208" s="8">
        <f>COUNTIFS(CSV!$B:$B,$A208,CSV!$F:$F,"&gt;0.5")/$C208</f>
        <v>0.77777777777777779</v>
      </c>
      <c r="H208" s="11">
        <f>(COUNTIFS(CSV!$A:$A,$A208,CSV!$F:$F,"&gt;1.5") + COUNTIFS(CSV!$B:$B,$A208,CSV!$F:$F,"&gt;1.5"))/$D208</f>
        <v>0.68421052631578949</v>
      </c>
      <c r="I208" s="8">
        <f>COUNTIFS(CSV!$A:$A,$A208,CSV!$F:$F,"&gt;1.5")/$B208</f>
        <v>0.7</v>
      </c>
      <c r="J208" s="8">
        <f>COUNTIFS(CSV!$B:$B,$A208,CSV!$F:$F,"&gt;1.5")/$C208</f>
        <v>0.66666666666666663</v>
      </c>
      <c r="K208" s="11">
        <f>(COUNTIFS(CSV!$A:$A,$A208,CSV!$F:$F,"&gt;2.5") + COUNTIFS(CSV!$B:$B,$A208,CSV!$F:$F,"&gt;2.5"))/$D208</f>
        <v>0.52631578947368418</v>
      </c>
      <c r="L208" s="8">
        <f>COUNTIFS(CSV!$A:$A,$A208,CSV!$F:$F,"&gt;2.5")/$B208</f>
        <v>0.5</v>
      </c>
      <c r="M208" s="8">
        <f>COUNTIFS(CSV!$B:$B,$A208,CSV!$F:$F,"&gt;2.5")/$C208</f>
        <v>0.55555555555555558</v>
      </c>
      <c r="N208" s="11">
        <f>(COUNTIFS(CSV!$A:$A,$A208,CSV!$F:$F,"&gt;3.5") + COUNTIFS(CSV!$B:$B,$A208,CSV!$F:$F,"&gt;3.5"))/$D208</f>
        <v>0.26315789473684209</v>
      </c>
      <c r="O208" s="8">
        <f>COUNTIFS(CSV!$A:$A,$A208,CSV!$F:$F,"&gt;3.5")/$B208</f>
        <v>0.2</v>
      </c>
      <c r="P208" s="8">
        <f>COUNTIFS(CSV!$B:$B,$A208,CSV!$F:$F,"&gt;3.5")/$C208</f>
        <v>0.33333333333333331</v>
      </c>
      <c r="Q208" s="11">
        <f>(COUNTIFS(CSV!$A:$A,$A208,CSV!$D:$D,"&gt;0.5")  + COUNTIFS(CSV!$B:$B,$A208,CSV!$E:$E,"&gt;0.5"))/$D208</f>
        <v>0.68421052631578949</v>
      </c>
      <c r="R208" s="8">
        <f>COUNTIFS(CSV!$A:$A,$A208,CSV!$D:$D,"&gt;0.5")/$B208</f>
        <v>0.7</v>
      </c>
      <c r="S208" s="8">
        <f>COUNTIFS(CSV!$B:$B,$A208,CSV!$E:$E,"&gt;0.5")/$C208</f>
        <v>0.66666666666666663</v>
      </c>
      <c r="T208" s="11">
        <f>(COUNTIFS(CSV!$A:$A,$A208,CSV!$D:$D,"&gt;1.5")  + COUNTIFS(CSV!$B:$B,$A208,CSV!$E:$E,"&gt;1.5"))/$D208</f>
        <v>0.31578947368421051</v>
      </c>
      <c r="U208" s="8">
        <f>COUNTIFS(CSV!$A:$A,$A208,CSV!$D:$D,"&gt;1.5")/$B208</f>
        <v>0.3</v>
      </c>
      <c r="V208" s="8">
        <f>COUNTIFS(CSV!$B:$B,$A208,CSV!$E:$E,"&gt;1.5")/$C208</f>
        <v>0.33333333333333331</v>
      </c>
      <c r="W208" s="11">
        <f>(COUNTIFS(CSV!$A:$A,$A208,CSV!$E:E,"&gt;0.5") +COUNTIFS(CSV!$B:$B,$A208,CSV!$D:$D,"&gt;0.5"))/$D208</f>
        <v>0.73684210526315785</v>
      </c>
      <c r="X208" s="8">
        <f>COUNTIFS(CSV!$A:$A,$A208,CSV!$E:$E,"&gt;0.5")/$B208</f>
        <v>0.9</v>
      </c>
      <c r="Y208" s="8">
        <f>COUNTIFS(CSV!$B:$B,$A208,CSV!$D:$D,"&gt;0.5")/$C208</f>
        <v>0.55555555555555558</v>
      </c>
      <c r="Z208" s="11">
        <f>(COUNTIFS(CSV!$A:$A,$A208,CSV!$E:$E,"&gt;1.5")  + COUNTIFS(CSV!$B:$B,$A208,CSV!$D:$D,"&gt;1.5"))/$D208</f>
        <v>0.47368421052631576</v>
      </c>
      <c r="AA208" s="8">
        <f>COUNTIFS(CSV!$A:$A,$A208,CSV!$E:$E,"&gt;1.5")/$B208</f>
        <v>0.4</v>
      </c>
      <c r="AB208" s="8">
        <f>COUNTIFS(CSV!$B:$B,$A208,CSV!$D:$D,"&gt;1.5")/$C208</f>
        <v>0.55555555555555558</v>
      </c>
      <c r="AC208" s="11">
        <f>(COUNTIFS(CSV!$A:A,$A208,CSV!$G:$G,"y") + COUNTIFS(CSV!$B:B,$A208,CSV!$G:$G,"y"))/$D208</f>
        <v>0.57894736842105265</v>
      </c>
      <c r="AD208" s="8">
        <f>COUNTIFS(CSV!$A:A,$A208,CSV!$G:$G,"y")/$B208</f>
        <v>0.7</v>
      </c>
      <c r="AE208" s="16">
        <f>COUNTIFS(CSV!$B:B,$A208,CSV!$G:$G,"y")/$C208</f>
        <v>0.44444444444444442</v>
      </c>
    </row>
    <row r="209" spans="1:31" x14ac:dyDescent="0.3">
      <c r="A209" t="s">
        <v>337</v>
      </c>
      <c r="B209" s="9">
        <f>COUNTIF(CSV!A:A,A209)</f>
        <v>12</v>
      </c>
      <c r="C209" s="4">
        <f>COUNTIF(CSV!B:B,A209)</f>
        <v>14</v>
      </c>
      <c r="D209" s="4">
        <f t="shared" ref="D209:D232" si="7">B209+C209</f>
        <v>26</v>
      </c>
      <c r="E209" s="11">
        <f>(COUNTIFS(CSV!$A:$A,$A209,CSV!$F:$F,"&gt;0.5") + COUNTIFS(CSV!$B:$B,$A209,CSV!$F:$F,"&gt;0.5"))/$D209</f>
        <v>0.84615384615384615</v>
      </c>
      <c r="F209" s="8">
        <f>COUNTIFS(CSV!$A:$A,$A209,CSV!$F:$F,"&gt;0.5")/$B209</f>
        <v>0.75</v>
      </c>
      <c r="G209" s="8">
        <f>COUNTIFS(CSV!$B:$B,$A209,CSV!$F:$F,"&gt;0.5")/$C209</f>
        <v>0.9285714285714286</v>
      </c>
      <c r="H209" s="11">
        <f>(COUNTIFS(CSV!$A:$A,$A209,CSV!$F:$F,"&gt;1.5") + COUNTIFS(CSV!$B:$B,$A209,CSV!$F:$F,"&gt;1.5"))/$D209</f>
        <v>0.73076923076923073</v>
      </c>
      <c r="I209" s="8">
        <f>COUNTIFS(CSV!$A:$A,$A209,CSV!$F:$F,"&gt;1.5")/$B209</f>
        <v>0.58333333333333337</v>
      </c>
      <c r="J209" s="8">
        <f>COUNTIFS(CSV!$B:$B,$A209,CSV!$F:$F,"&gt;1.5")/$C209</f>
        <v>0.8571428571428571</v>
      </c>
      <c r="K209" s="11">
        <f>(COUNTIFS(CSV!$A:$A,$A209,CSV!$F:$F,"&gt;2.5") + COUNTIFS(CSV!$B:$B,$A209,CSV!$F:$F,"&gt;2.5"))/$D209</f>
        <v>0.46153846153846156</v>
      </c>
      <c r="L209" s="8">
        <f>COUNTIFS(CSV!$A:$A,$A209,CSV!$F:$F,"&gt;2.5")/$B209</f>
        <v>0.16666666666666666</v>
      </c>
      <c r="M209" s="8">
        <f>COUNTIFS(CSV!$B:$B,$A209,CSV!$F:$F,"&gt;2.5")/$C209</f>
        <v>0.7142857142857143</v>
      </c>
      <c r="N209" s="11">
        <f>(COUNTIFS(CSV!$A:$A,$A209,CSV!$F:$F,"&gt;3.5") + COUNTIFS(CSV!$B:$B,$A209,CSV!$F:$F,"&gt;3.5"))/$D209</f>
        <v>0.19230769230769232</v>
      </c>
      <c r="O209" s="8">
        <f>COUNTIFS(CSV!$A:$A,$A209,CSV!$F:$F,"&gt;3.5")/$B209</f>
        <v>8.3333333333333329E-2</v>
      </c>
      <c r="P209" s="8">
        <f>COUNTIFS(CSV!$B:$B,$A209,CSV!$F:$F,"&gt;3.5")/$C209</f>
        <v>0.2857142857142857</v>
      </c>
      <c r="Q209" s="11">
        <f>(COUNTIFS(CSV!$A:$A,$A209,CSV!$D:$D,"&gt;0.5")  + COUNTIFS(CSV!$B:$B,$A209,CSV!$E:$E,"&gt;0.5"))/$D209</f>
        <v>0.42307692307692307</v>
      </c>
      <c r="R209" s="8">
        <f>COUNTIFS(CSV!$A:$A,$A209,CSV!$D:$D,"&gt;0.5")/$B209</f>
        <v>0.33333333333333331</v>
      </c>
      <c r="S209" s="8">
        <f>COUNTIFS(CSV!$B:$B,$A209,CSV!$E:$E,"&gt;0.5")/$C209</f>
        <v>0.5</v>
      </c>
      <c r="T209" s="11">
        <f>(COUNTIFS(CSV!$A:$A,$A209,CSV!$D:$D,"&gt;1.5")  + COUNTIFS(CSV!$B:$B,$A209,CSV!$E:$E,"&gt;1.5"))/$D209</f>
        <v>0.15384615384615385</v>
      </c>
      <c r="U209" s="8">
        <f>COUNTIFS(CSV!$A:$A,$A209,CSV!$D:$D,"&gt;1.5")/$B209</f>
        <v>0.16666666666666666</v>
      </c>
      <c r="V209" s="8">
        <f>COUNTIFS(CSV!$B:$B,$A209,CSV!$E:$E,"&gt;1.5")/$C209</f>
        <v>0.14285714285714285</v>
      </c>
      <c r="W209" s="11">
        <f>(COUNTIFS(CSV!$A:$A,$A209,CSV!$E:E,"&gt;0.5") +COUNTIFS(CSV!$B:$B,$A209,CSV!$D:$D,"&gt;0.5"))/$D209</f>
        <v>0.80769230769230771</v>
      </c>
      <c r="X209" s="8">
        <f>COUNTIFS(CSV!$A:$A,$A209,CSV!$E:$E,"&gt;0.5")/$B209</f>
        <v>0.66666666666666663</v>
      </c>
      <c r="Y209" s="8">
        <f>COUNTIFS(CSV!$B:$B,$A209,CSV!$D:$D,"&gt;0.5")/$C209</f>
        <v>0.9285714285714286</v>
      </c>
      <c r="Z209" s="11">
        <f>(COUNTIFS(CSV!$A:$A,$A209,CSV!$E:$E,"&gt;1.5")  + COUNTIFS(CSV!$B:$B,$A209,CSV!$D:$D,"&gt;1.5"))/$D209</f>
        <v>0.57692307692307687</v>
      </c>
      <c r="AA209" s="8">
        <f>COUNTIFS(CSV!$A:$A,$A209,CSV!$E:$E,"&gt;1.5")/$B209</f>
        <v>0.41666666666666669</v>
      </c>
      <c r="AB209" s="8">
        <f>COUNTIFS(CSV!$B:$B,$A209,CSV!$D:$D,"&gt;1.5")/$C209</f>
        <v>0.7142857142857143</v>
      </c>
      <c r="AC209" s="11">
        <f>(COUNTIFS(CSV!$A:A,$A209,CSV!$G:$G,"y") + COUNTIFS(CSV!$B:B,$A209,CSV!$G:$G,"y"))/$D209</f>
        <v>0.38461538461538464</v>
      </c>
      <c r="AD209" s="8">
        <f>COUNTIFS(CSV!$A:A,$A209,CSV!$G:$G,"y")/$B209</f>
        <v>0.25</v>
      </c>
      <c r="AE209" s="16">
        <f>COUNTIFS(CSV!$B:B,$A209,CSV!$G:$G,"y")/$C209</f>
        <v>0.5</v>
      </c>
    </row>
    <row r="210" spans="1:31" x14ac:dyDescent="0.3">
      <c r="A210" t="s">
        <v>333</v>
      </c>
      <c r="B210" s="9">
        <f>COUNTIF(CSV!A:A,A210)</f>
        <v>12</v>
      </c>
      <c r="C210" s="4">
        <f>COUNTIF(CSV!B:B,A210)</f>
        <v>12</v>
      </c>
      <c r="D210" s="4">
        <f t="shared" si="7"/>
        <v>24</v>
      </c>
      <c r="E210" s="11">
        <f>(COUNTIFS(CSV!$A:$A,$A210,CSV!$F:$F,"&gt;0.5") + COUNTIFS(CSV!$B:$B,$A210,CSV!$F:$F,"&gt;0.5"))/$D210</f>
        <v>0.95833333333333337</v>
      </c>
      <c r="F210" s="8">
        <f>COUNTIFS(CSV!$A:$A,$A210,CSV!$F:$F,"&gt;0.5")/$B210</f>
        <v>1</v>
      </c>
      <c r="G210" s="8">
        <f>COUNTIFS(CSV!$B:$B,$A210,CSV!$F:$F,"&gt;0.5")/$C210</f>
        <v>0.91666666666666663</v>
      </c>
      <c r="H210" s="11">
        <f>(COUNTIFS(CSV!$A:$A,$A210,CSV!$F:$F,"&gt;1.5") + COUNTIFS(CSV!$B:$B,$A210,CSV!$F:$F,"&gt;1.5"))/$D210</f>
        <v>0.66666666666666663</v>
      </c>
      <c r="I210" s="8">
        <f>COUNTIFS(CSV!$A:$A,$A210,CSV!$F:$F,"&gt;1.5")/$B210</f>
        <v>0.91666666666666663</v>
      </c>
      <c r="J210" s="8">
        <f>COUNTIFS(CSV!$B:$B,$A210,CSV!$F:$F,"&gt;1.5")/$C210</f>
        <v>0.41666666666666669</v>
      </c>
      <c r="K210" s="11">
        <f>(COUNTIFS(CSV!$A:$A,$A210,CSV!$F:$F,"&gt;2.5") + COUNTIFS(CSV!$B:$B,$A210,CSV!$F:$F,"&gt;2.5"))/$D210</f>
        <v>0.375</v>
      </c>
      <c r="L210" s="8">
        <f>COUNTIFS(CSV!$A:$A,$A210,CSV!$F:$F,"&gt;2.5")/$B210</f>
        <v>0.5</v>
      </c>
      <c r="M210" s="8">
        <f>COUNTIFS(CSV!$B:$B,$A210,CSV!$F:$F,"&gt;2.5")/$C210</f>
        <v>0.25</v>
      </c>
      <c r="N210" s="11">
        <f>(COUNTIFS(CSV!$A:$A,$A210,CSV!$F:$F,"&gt;3.5") + COUNTIFS(CSV!$B:$B,$A210,CSV!$F:$F,"&gt;3.5"))/$D210</f>
        <v>0.16666666666666666</v>
      </c>
      <c r="O210" s="8">
        <f>COUNTIFS(CSV!$A:$A,$A210,CSV!$F:$F,"&gt;3.5")/$B210</f>
        <v>0.16666666666666666</v>
      </c>
      <c r="P210" s="8">
        <f>COUNTIFS(CSV!$B:$B,$A210,CSV!$F:$F,"&gt;3.5")/$C210</f>
        <v>0.16666666666666666</v>
      </c>
      <c r="Q210" s="11">
        <f>(COUNTIFS(CSV!$A:$A,$A210,CSV!$D:$D,"&gt;0.5")  + COUNTIFS(CSV!$B:$B,$A210,CSV!$E:$E,"&gt;0.5"))/$D210</f>
        <v>0.66666666666666663</v>
      </c>
      <c r="R210" s="8">
        <f>COUNTIFS(CSV!$A:$A,$A210,CSV!$D:$D,"&gt;0.5")/$B210</f>
        <v>0.83333333333333337</v>
      </c>
      <c r="S210" s="8">
        <f>COUNTIFS(CSV!$B:$B,$A210,CSV!$E:$E,"&gt;0.5")/$C210</f>
        <v>0.5</v>
      </c>
      <c r="T210" s="11">
        <f>(COUNTIFS(CSV!$A:$A,$A210,CSV!$D:$D,"&gt;1.5")  + COUNTIFS(CSV!$B:$B,$A210,CSV!$E:$E,"&gt;1.5"))/$D210</f>
        <v>0.25</v>
      </c>
      <c r="U210" s="8">
        <f>COUNTIFS(CSV!$A:$A,$A210,CSV!$D:$D,"&gt;1.5")/$B210</f>
        <v>0.25</v>
      </c>
      <c r="V210" s="8">
        <f>COUNTIFS(CSV!$B:$B,$A210,CSV!$E:$E,"&gt;1.5")/$C210</f>
        <v>0.25</v>
      </c>
      <c r="W210" s="11">
        <f>(COUNTIFS(CSV!$A:$A,$A210,CSV!$E:E,"&gt;0.5") +COUNTIFS(CSV!$B:$B,$A210,CSV!$D:$D,"&gt;0.5"))/$D210</f>
        <v>0.70833333333333337</v>
      </c>
      <c r="X210" s="8">
        <f>COUNTIFS(CSV!$A:$A,$A210,CSV!$E:$E,"&gt;0.5")/$B210</f>
        <v>0.83333333333333337</v>
      </c>
      <c r="Y210" s="8">
        <f>COUNTIFS(CSV!$B:$B,$A210,CSV!$D:$D,"&gt;0.5")/$C210</f>
        <v>0.58333333333333337</v>
      </c>
      <c r="Z210" s="11">
        <f>(COUNTIFS(CSV!$A:$A,$A210,CSV!$E:$E,"&gt;1.5")  + COUNTIFS(CSV!$B:$B,$A210,CSV!$D:$D,"&gt;1.5"))/$D210</f>
        <v>0.33333333333333331</v>
      </c>
      <c r="AA210" s="8">
        <f>COUNTIFS(CSV!$A:$A,$A210,CSV!$E:$E,"&gt;1.5")/$B210</f>
        <v>0.5</v>
      </c>
      <c r="AB210" s="8">
        <f>COUNTIFS(CSV!$B:$B,$A210,CSV!$D:$D,"&gt;1.5")/$C210</f>
        <v>0.16666666666666666</v>
      </c>
      <c r="AC210" s="11">
        <f>(COUNTIFS(CSV!$A:A,$A210,CSV!$G:$G,"y") + COUNTIFS(CSV!$B:B,$A210,CSV!$G:$G,"y"))/$D210</f>
        <v>0.41666666666666669</v>
      </c>
      <c r="AD210" s="8">
        <f>COUNTIFS(CSV!$A:A,$A210,CSV!$G:$G,"y")/$B210</f>
        <v>0.66666666666666663</v>
      </c>
      <c r="AE210" s="16">
        <f>COUNTIFS(CSV!$B:B,$A210,CSV!$G:$G,"y")/$C210</f>
        <v>0.16666666666666666</v>
      </c>
    </row>
    <row r="211" spans="1:31" x14ac:dyDescent="0.3">
      <c r="A211" t="s">
        <v>330</v>
      </c>
      <c r="B211" s="9">
        <f>COUNTIF(CSV!A:A,A211)</f>
        <v>12</v>
      </c>
      <c r="C211" s="4">
        <f>COUNTIF(CSV!B:B,A211)</f>
        <v>12</v>
      </c>
      <c r="D211" s="4">
        <f t="shared" si="7"/>
        <v>24</v>
      </c>
      <c r="E211" s="11">
        <f>(COUNTIFS(CSV!$A:$A,$A211,CSV!$F:$F,"&gt;0.5") + COUNTIFS(CSV!$B:$B,$A211,CSV!$F:$F,"&gt;0.5"))/$D211</f>
        <v>0.83333333333333337</v>
      </c>
      <c r="F211" s="8">
        <f>COUNTIFS(CSV!$A:$A,$A211,CSV!$F:$F,"&gt;0.5")/$B211</f>
        <v>0.83333333333333337</v>
      </c>
      <c r="G211" s="8">
        <f>COUNTIFS(CSV!$B:$B,$A211,CSV!$F:$F,"&gt;0.5")/$C211</f>
        <v>0.83333333333333337</v>
      </c>
      <c r="H211" s="11">
        <f>(COUNTIFS(CSV!$A:$A,$A211,CSV!$F:$F,"&gt;1.5") + COUNTIFS(CSV!$B:$B,$A211,CSV!$F:$F,"&gt;1.5"))/$D211</f>
        <v>0.625</v>
      </c>
      <c r="I211" s="8">
        <f>COUNTIFS(CSV!$A:$A,$A211,CSV!$F:$F,"&gt;1.5")/$B211</f>
        <v>0.58333333333333337</v>
      </c>
      <c r="J211" s="8">
        <f>COUNTIFS(CSV!$B:$B,$A211,CSV!$F:$F,"&gt;1.5")/$C211</f>
        <v>0.66666666666666663</v>
      </c>
      <c r="K211" s="11">
        <f>(COUNTIFS(CSV!$A:$A,$A211,CSV!$F:$F,"&gt;2.5") + COUNTIFS(CSV!$B:$B,$A211,CSV!$F:$F,"&gt;2.5"))/$D211</f>
        <v>0.29166666666666669</v>
      </c>
      <c r="L211" s="8">
        <f>COUNTIFS(CSV!$A:$A,$A211,CSV!$F:$F,"&gt;2.5")/$B211</f>
        <v>0.33333333333333331</v>
      </c>
      <c r="M211" s="8">
        <f>COUNTIFS(CSV!$B:$B,$A211,CSV!$F:$F,"&gt;2.5")/$C211</f>
        <v>0.25</v>
      </c>
      <c r="N211" s="11">
        <f>(COUNTIFS(CSV!$A:$A,$A211,CSV!$F:$F,"&gt;3.5") + COUNTIFS(CSV!$B:$B,$A211,CSV!$F:$F,"&gt;3.5"))/$D211</f>
        <v>0.125</v>
      </c>
      <c r="O211" s="8">
        <f>COUNTIFS(CSV!$A:$A,$A211,CSV!$F:$F,"&gt;3.5")/$B211</f>
        <v>8.3333333333333329E-2</v>
      </c>
      <c r="P211" s="8">
        <f>COUNTIFS(CSV!$B:$B,$A211,CSV!$F:$F,"&gt;3.5")/$C211</f>
        <v>0.16666666666666666</v>
      </c>
      <c r="Q211" s="11">
        <f>(COUNTIFS(CSV!$A:$A,$A211,CSV!$D:$D,"&gt;0.5")  + COUNTIFS(CSV!$B:$B,$A211,CSV!$E:$E,"&gt;0.5"))/$D211</f>
        <v>0.58333333333333337</v>
      </c>
      <c r="R211" s="8">
        <f>COUNTIFS(CSV!$A:$A,$A211,CSV!$D:$D,"&gt;0.5")/$B211</f>
        <v>0.58333333333333337</v>
      </c>
      <c r="S211" s="8">
        <f>COUNTIFS(CSV!$B:$B,$A211,CSV!$E:$E,"&gt;0.5")/$C211</f>
        <v>0.58333333333333337</v>
      </c>
      <c r="T211" s="11">
        <f>(COUNTIFS(CSV!$A:$A,$A211,CSV!$D:$D,"&gt;1.5")  + COUNTIFS(CSV!$B:$B,$A211,CSV!$E:$E,"&gt;1.5"))/$D211</f>
        <v>0.29166666666666669</v>
      </c>
      <c r="U211" s="8">
        <f>COUNTIFS(CSV!$A:$A,$A211,CSV!$D:$D,"&gt;1.5")/$B211</f>
        <v>0.25</v>
      </c>
      <c r="V211" s="8">
        <f>COUNTIFS(CSV!$B:$B,$A211,CSV!$E:$E,"&gt;1.5")/$C211</f>
        <v>0.33333333333333331</v>
      </c>
      <c r="W211" s="11">
        <f>(COUNTIFS(CSV!$A:$A,$A211,CSV!$E:E,"&gt;0.5") +COUNTIFS(CSV!$B:$B,$A211,CSV!$D:$D,"&gt;0.5"))/$D211</f>
        <v>0.54166666666666663</v>
      </c>
      <c r="X211" s="8">
        <f>COUNTIFS(CSV!$A:$A,$A211,CSV!$E:$E,"&gt;0.5")/$B211</f>
        <v>0.5</v>
      </c>
      <c r="Y211" s="8">
        <f>COUNTIFS(CSV!$B:$B,$A211,CSV!$D:$D,"&gt;0.5")/$C211</f>
        <v>0.58333333333333337</v>
      </c>
      <c r="Z211" s="11">
        <f>(COUNTIFS(CSV!$A:$A,$A211,CSV!$E:$E,"&gt;1.5")  + COUNTIFS(CSV!$B:$B,$A211,CSV!$D:$D,"&gt;1.5"))/$D211</f>
        <v>0.375</v>
      </c>
      <c r="AA211" s="8">
        <f>COUNTIFS(CSV!$A:$A,$A211,CSV!$E:$E,"&gt;1.5")/$B211</f>
        <v>0.33333333333333331</v>
      </c>
      <c r="AB211" s="8">
        <f>COUNTIFS(CSV!$B:$B,$A211,CSV!$D:$D,"&gt;1.5")/$C211</f>
        <v>0.41666666666666669</v>
      </c>
      <c r="AC211" s="11">
        <f>(COUNTIFS(CSV!$A:A,$A211,CSV!$G:$G,"y") + COUNTIFS(CSV!$B:B,$A211,CSV!$G:$G,"y"))/$D211</f>
        <v>0.29166666666666669</v>
      </c>
      <c r="AD211" s="8">
        <f>COUNTIFS(CSV!$A:A,$A211,CSV!$G:$G,"y")/$B211</f>
        <v>0.25</v>
      </c>
      <c r="AE211" s="16">
        <f>COUNTIFS(CSV!$B:B,$A211,CSV!$G:$G,"y")/$C211</f>
        <v>0.33333333333333331</v>
      </c>
    </row>
    <row r="212" spans="1:31" x14ac:dyDescent="0.3">
      <c r="A212" t="s">
        <v>331</v>
      </c>
      <c r="B212" s="9">
        <f>COUNTIF(CSV!A:A,A212)</f>
        <v>14</v>
      </c>
      <c r="C212" s="4">
        <f>COUNTIF(CSV!B:B,A212)</f>
        <v>10</v>
      </c>
      <c r="D212" s="4">
        <f t="shared" si="7"/>
        <v>24</v>
      </c>
      <c r="E212" s="11">
        <f>(COUNTIFS(CSV!$A:$A,$A212,CSV!$F:$F,"&gt;0.5") + COUNTIFS(CSV!$B:$B,$A212,CSV!$F:$F,"&gt;0.5"))/$D212</f>
        <v>0.91666666666666663</v>
      </c>
      <c r="F212" s="8">
        <f>COUNTIFS(CSV!$A:$A,$A212,CSV!$F:$F,"&gt;0.5")/$B212</f>
        <v>0.9285714285714286</v>
      </c>
      <c r="G212" s="8">
        <f>COUNTIFS(CSV!$B:$B,$A212,CSV!$F:$F,"&gt;0.5")/$C212</f>
        <v>0.9</v>
      </c>
      <c r="H212" s="11">
        <f>(COUNTIFS(CSV!$A:$A,$A212,CSV!$F:$F,"&gt;1.5") + COUNTIFS(CSV!$B:$B,$A212,CSV!$F:$F,"&gt;1.5"))/$D212</f>
        <v>0.58333333333333337</v>
      </c>
      <c r="I212" s="8">
        <f>COUNTIFS(CSV!$A:$A,$A212,CSV!$F:$F,"&gt;1.5")/$B212</f>
        <v>0.5</v>
      </c>
      <c r="J212" s="8">
        <f>COUNTIFS(CSV!$B:$B,$A212,CSV!$F:$F,"&gt;1.5")/$C212</f>
        <v>0.7</v>
      </c>
      <c r="K212" s="11">
        <f>(COUNTIFS(CSV!$A:$A,$A212,CSV!$F:$F,"&gt;2.5") + COUNTIFS(CSV!$B:$B,$A212,CSV!$F:$F,"&gt;2.5"))/$D212</f>
        <v>0.375</v>
      </c>
      <c r="L212" s="8">
        <f>COUNTIFS(CSV!$A:$A,$A212,CSV!$F:$F,"&gt;2.5")/$B212</f>
        <v>0.35714285714285715</v>
      </c>
      <c r="M212" s="8">
        <f>COUNTIFS(CSV!$B:$B,$A212,CSV!$F:$F,"&gt;2.5")/$C212</f>
        <v>0.4</v>
      </c>
      <c r="N212" s="11">
        <f>(COUNTIFS(CSV!$A:$A,$A212,CSV!$F:$F,"&gt;3.5") + COUNTIFS(CSV!$B:$B,$A212,CSV!$F:$F,"&gt;3.5"))/$D212</f>
        <v>0.25</v>
      </c>
      <c r="O212" s="8">
        <f>COUNTIFS(CSV!$A:$A,$A212,CSV!$F:$F,"&gt;3.5")/$B212</f>
        <v>0.21428571428571427</v>
      </c>
      <c r="P212" s="8">
        <f>COUNTIFS(CSV!$B:$B,$A212,CSV!$F:$F,"&gt;3.5")/$C212</f>
        <v>0.3</v>
      </c>
      <c r="Q212" s="11">
        <f>(COUNTIFS(CSV!$A:$A,$A212,CSV!$D:$D,"&gt;0.5")  + COUNTIFS(CSV!$B:$B,$A212,CSV!$E:$E,"&gt;0.5"))/$D212</f>
        <v>0.75</v>
      </c>
      <c r="R212" s="8">
        <f>COUNTIFS(CSV!$A:$A,$A212,CSV!$D:$D,"&gt;0.5")/$B212</f>
        <v>0.7857142857142857</v>
      </c>
      <c r="S212" s="8">
        <f>COUNTIFS(CSV!$B:$B,$A212,CSV!$E:$E,"&gt;0.5")/$C212</f>
        <v>0.7</v>
      </c>
      <c r="T212" s="11">
        <f>(COUNTIFS(CSV!$A:$A,$A212,CSV!$D:$D,"&gt;1.5")  + COUNTIFS(CSV!$B:$B,$A212,CSV!$E:$E,"&gt;1.5"))/$D212</f>
        <v>0.25</v>
      </c>
      <c r="U212" s="8">
        <f>COUNTIFS(CSV!$A:$A,$A212,CSV!$D:$D,"&gt;1.5")/$B212</f>
        <v>0.2857142857142857</v>
      </c>
      <c r="V212" s="8">
        <f>COUNTIFS(CSV!$B:$B,$A212,CSV!$E:$E,"&gt;1.5")/$C212</f>
        <v>0.2</v>
      </c>
      <c r="W212" s="11">
        <f>(COUNTIFS(CSV!$A:$A,$A212,CSV!$E:E,"&gt;0.5") +COUNTIFS(CSV!$B:$B,$A212,CSV!$D:$D,"&gt;0.5"))/$D212</f>
        <v>0.70833333333333337</v>
      </c>
      <c r="X212" s="8">
        <f>COUNTIFS(CSV!$A:$A,$A212,CSV!$E:$E,"&gt;0.5")/$B212</f>
        <v>0.6428571428571429</v>
      </c>
      <c r="Y212" s="8">
        <f>COUNTIFS(CSV!$B:$B,$A212,CSV!$D:$D,"&gt;0.5")/$C212</f>
        <v>0.8</v>
      </c>
      <c r="Z212" s="11">
        <f>(COUNTIFS(CSV!$A:$A,$A212,CSV!$E:$E,"&gt;1.5")  + COUNTIFS(CSV!$B:$B,$A212,CSV!$D:$D,"&gt;1.5"))/$D212</f>
        <v>0.20833333333333334</v>
      </c>
      <c r="AA212" s="8">
        <f>COUNTIFS(CSV!$A:$A,$A212,CSV!$E:$E,"&gt;1.5")/$B212</f>
        <v>0.14285714285714285</v>
      </c>
      <c r="AB212" s="8">
        <f>COUNTIFS(CSV!$B:$B,$A212,CSV!$D:$D,"&gt;1.5")/$C212</f>
        <v>0.3</v>
      </c>
      <c r="AC212" s="11">
        <f>(COUNTIFS(CSV!$A:A,$A212,CSV!$G:$G,"y") + COUNTIFS(CSV!$B:B,$A212,CSV!$G:$G,"y"))/$D212</f>
        <v>0.54166666666666663</v>
      </c>
      <c r="AD212" s="8">
        <f>COUNTIFS(CSV!$A:A,$A212,CSV!$G:$G,"y")/$B212</f>
        <v>0.5</v>
      </c>
      <c r="AE212" s="16">
        <f>COUNTIFS(CSV!$B:B,$A212,CSV!$G:$G,"y")/$C212</f>
        <v>0.6</v>
      </c>
    </row>
    <row r="213" spans="1:31" x14ac:dyDescent="0.3">
      <c r="A213" t="s">
        <v>341</v>
      </c>
      <c r="B213" s="9">
        <f>COUNTIF(CSV!A:A,A213)</f>
        <v>13</v>
      </c>
      <c r="C213" s="4">
        <f>COUNTIF(CSV!B:B,A213)</f>
        <v>14</v>
      </c>
      <c r="D213" s="4">
        <f t="shared" si="7"/>
        <v>27</v>
      </c>
      <c r="E213" s="11">
        <f>(COUNTIFS(CSV!$A:$A,$A213,CSV!$F:$F,"&gt;0.5") + COUNTIFS(CSV!$B:$B,$A213,CSV!$F:$F,"&gt;0.5"))/$D213</f>
        <v>0.96296296296296291</v>
      </c>
      <c r="F213" s="8">
        <f>COUNTIFS(CSV!$A:$A,$A213,CSV!$F:$F,"&gt;0.5")/$B213</f>
        <v>1</v>
      </c>
      <c r="G213" s="8">
        <f>COUNTIFS(CSV!$B:$B,$A213,CSV!$F:$F,"&gt;0.5")/$C213</f>
        <v>0.9285714285714286</v>
      </c>
      <c r="H213" s="11">
        <f>(COUNTIFS(CSV!$A:$A,$A213,CSV!$F:$F,"&gt;1.5") + COUNTIFS(CSV!$B:$B,$A213,CSV!$F:$F,"&gt;1.5"))/$D213</f>
        <v>0.66666666666666663</v>
      </c>
      <c r="I213" s="8">
        <f>COUNTIFS(CSV!$A:$A,$A213,CSV!$F:$F,"&gt;1.5")/$B213</f>
        <v>0.84615384615384615</v>
      </c>
      <c r="J213" s="8">
        <f>COUNTIFS(CSV!$B:$B,$A213,CSV!$F:$F,"&gt;1.5")/$C213</f>
        <v>0.5</v>
      </c>
      <c r="K213" s="11">
        <f>(COUNTIFS(CSV!$A:$A,$A213,CSV!$F:$F,"&gt;2.5") + COUNTIFS(CSV!$B:$B,$A213,CSV!$F:$F,"&gt;2.5"))/$D213</f>
        <v>0.48148148148148145</v>
      </c>
      <c r="L213" s="8">
        <f>COUNTIFS(CSV!$A:$A,$A213,CSV!$F:$F,"&gt;2.5")/$B213</f>
        <v>0.53846153846153844</v>
      </c>
      <c r="M213" s="8">
        <f>COUNTIFS(CSV!$B:$B,$A213,CSV!$F:$F,"&gt;2.5")/$C213</f>
        <v>0.42857142857142855</v>
      </c>
      <c r="N213" s="11">
        <f>(COUNTIFS(CSV!$A:$A,$A213,CSV!$F:$F,"&gt;3.5") + COUNTIFS(CSV!$B:$B,$A213,CSV!$F:$F,"&gt;3.5"))/$D213</f>
        <v>0.33333333333333331</v>
      </c>
      <c r="O213" s="8">
        <f>COUNTIFS(CSV!$A:$A,$A213,CSV!$F:$F,"&gt;3.5")/$B213</f>
        <v>0.38461538461538464</v>
      </c>
      <c r="P213" s="8">
        <f>COUNTIFS(CSV!$B:$B,$A213,CSV!$F:$F,"&gt;3.5")/$C213</f>
        <v>0.2857142857142857</v>
      </c>
      <c r="Q213" s="11">
        <f>(COUNTIFS(CSV!$A:$A,$A213,CSV!$D:$D,"&gt;0.5")  + COUNTIFS(CSV!$B:$B,$A213,CSV!$E:$E,"&gt;0.5"))/$D213</f>
        <v>0.55555555555555558</v>
      </c>
      <c r="R213" s="8">
        <f>COUNTIFS(CSV!$A:$A,$A213,CSV!$D:$D,"&gt;0.5")/$B213</f>
        <v>0.53846153846153844</v>
      </c>
      <c r="S213" s="8">
        <f>COUNTIFS(CSV!$B:$B,$A213,CSV!$E:$E,"&gt;0.5")/$C213</f>
        <v>0.5714285714285714</v>
      </c>
      <c r="T213" s="11">
        <f>(COUNTIFS(CSV!$A:$A,$A213,CSV!$D:$D,"&gt;1.5")  + COUNTIFS(CSV!$B:$B,$A213,CSV!$E:$E,"&gt;1.5"))/$D213</f>
        <v>0.25925925925925924</v>
      </c>
      <c r="U213" s="8">
        <f>COUNTIFS(CSV!$A:$A,$A213,CSV!$D:$D,"&gt;1.5")/$B213</f>
        <v>0.30769230769230771</v>
      </c>
      <c r="V213" s="8">
        <f>COUNTIFS(CSV!$B:$B,$A213,CSV!$E:$E,"&gt;1.5")/$C213</f>
        <v>0.21428571428571427</v>
      </c>
      <c r="W213" s="11">
        <f>(COUNTIFS(CSV!$A:$A,$A213,CSV!$E:E,"&gt;0.5") +COUNTIFS(CSV!$B:$B,$A213,CSV!$D:$D,"&gt;0.5"))/$D213</f>
        <v>0.85185185185185186</v>
      </c>
      <c r="X213" s="8">
        <f>COUNTIFS(CSV!$A:$A,$A213,CSV!$E:$E,"&gt;0.5")/$B213</f>
        <v>0.92307692307692313</v>
      </c>
      <c r="Y213" s="8">
        <f>COUNTIFS(CSV!$B:$B,$A213,CSV!$D:$D,"&gt;0.5")/$C213</f>
        <v>0.7857142857142857</v>
      </c>
      <c r="Z213" s="11">
        <f>(COUNTIFS(CSV!$A:$A,$A213,CSV!$E:$E,"&gt;1.5")  + COUNTIFS(CSV!$B:$B,$A213,CSV!$D:$D,"&gt;1.5"))/$D213</f>
        <v>0.48148148148148145</v>
      </c>
      <c r="AA213" s="8">
        <f>COUNTIFS(CSV!$A:$A,$A213,CSV!$E:$E,"&gt;1.5")/$B213</f>
        <v>0.53846153846153844</v>
      </c>
      <c r="AB213" s="8">
        <f>COUNTIFS(CSV!$B:$B,$A213,CSV!$D:$D,"&gt;1.5")/$C213</f>
        <v>0.42857142857142855</v>
      </c>
      <c r="AC213" s="11">
        <f>(COUNTIFS(CSV!$A:A,$A213,CSV!$G:$G,"y") + COUNTIFS(CSV!$B:B,$A213,CSV!$G:$G,"y"))/$D213</f>
        <v>0.44444444444444442</v>
      </c>
      <c r="AD213" s="8">
        <f>COUNTIFS(CSV!$A:A,$A213,CSV!$G:$G,"y")/$B213</f>
        <v>0.46153846153846156</v>
      </c>
      <c r="AE213" s="16">
        <f>COUNTIFS(CSV!$B:B,$A213,CSV!$G:$G,"y")/$C213</f>
        <v>0.42857142857142855</v>
      </c>
    </row>
    <row r="214" spans="1:31" x14ac:dyDescent="0.3">
      <c r="A214" t="s">
        <v>334</v>
      </c>
      <c r="B214" s="9">
        <f>COUNTIF(CSV!A:A,A214)</f>
        <v>14</v>
      </c>
      <c r="C214" s="4">
        <f>COUNTIF(CSV!B:B,A214)</f>
        <v>13</v>
      </c>
      <c r="D214" s="4">
        <f t="shared" si="7"/>
        <v>27</v>
      </c>
      <c r="E214" s="11">
        <f>(COUNTIFS(CSV!$A:$A,$A214,CSV!$F:$F,"&gt;0.5") + COUNTIFS(CSV!$B:$B,$A214,CSV!$F:$F,"&gt;0.5"))/$D214</f>
        <v>1</v>
      </c>
      <c r="F214" s="8">
        <f>COUNTIFS(CSV!$A:$A,$A214,CSV!$F:$F,"&gt;0.5")/$B214</f>
        <v>1</v>
      </c>
      <c r="G214" s="8">
        <f>COUNTIFS(CSV!$B:$B,$A214,CSV!$F:$F,"&gt;0.5")/$C214</f>
        <v>1</v>
      </c>
      <c r="H214" s="11">
        <f>(COUNTIFS(CSV!$A:$A,$A214,CSV!$F:$F,"&gt;1.5") + COUNTIFS(CSV!$B:$B,$A214,CSV!$F:$F,"&gt;1.5"))/$D214</f>
        <v>0.81481481481481477</v>
      </c>
      <c r="I214" s="8">
        <f>COUNTIFS(CSV!$A:$A,$A214,CSV!$F:$F,"&gt;1.5")/$B214</f>
        <v>0.7857142857142857</v>
      </c>
      <c r="J214" s="8">
        <f>COUNTIFS(CSV!$B:$B,$A214,CSV!$F:$F,"&gt;1.5")/$C214</f>
        <v>0.84615384615384615</v>
      </c>
      <c r="K214" s="11">
        <f>(COUNTIFS(CSV!$A:$A,$A214,CSV!$F:$F,"&gt;2.5") + COUNTIFS(CSV!$B:$B,$A214,CSV!$F:$F,"&gt;2.5"))/$D214</f>
        <v>0.59259259259259256</v>
      </c>
      <c r="L214" s="8">
        <f>COUNTIFS(CSV!$A:$A,$A214,CSV!$F:$F,"&gt;2.5")/$B214</f>
        <v>0.5714285714285714</v>
      </c>
      <c r="M214" s="8">
        <f>COUNTIFS(CSV!$B:$B,$A214,CSV!$F:$F,"&gt;2.5")/$C214</f>
        <v>0.61538461538461542</v>
      </c>
      <c r="N214" s="11">
        <f>(COUNTIFS(CSV!$A:$A,$A214,CSV!$F:$F,"&gt;3.5") + COUNTIFS(CSV!$B:$B,$A214,CSV!$F:$F,"&gt;3.5"))/$D214</f>
        <v>0.40740740740740738</v>
      </c>
      <c r="O214" s="8">
        <f>COUNTIFS(CSV!$A:$A,$A214,CSV!$F:$F,"&gt;3.5")/$B214</f>
        <v>0.42857142857142855</v>
      </c>
      <c r="P214" s="8">
        <f>COUNTIFS(CSV!$B:$B,$A214,CSV!$F:$F,"&gt;3.5")/$C214</f>
        <v>0.38461538461538464</v>
      </c>
      <c r="Q214" s="11">
        <f>(COUNTIFS(CSV!$A:$A,$A214,CSV!$D:$D,"&gt;0.5")  + COUNTIFS(CSV!$B:$B,$A214,CSV!$E:$E,"&gt;0.5"))/$D214</f>
        <v>0.7407407407407407</v>
      </c>
      <c r="R214" s="8">
        <f>COUNTIFS(CSV!$A:$A,$A214,CSV!$D:$D,"&gt;0.5")/$B214</f>
        <v>0.7857142857142857</v>
      </c>
      <c r="S214" s="8">
        <f>COUNTIFS(CSV!$B:$B,$A214,CSV!$E:$E,"&gt;0.5")/$C214</f>
        <v>0.69230769230769229</v>
      </c>
      <c r="T214" s="11">
        <f>(COUNTIFS(CSV!$A:$A,$A214,CSV!$D:$D,"&gt;1.5")  + COUNTIFS(CSV!$B:$B,$A214,CSV!$E:$E,"&gt;1.5"))/$D214</f>
        <v>0.44444444444444442</v>
      </c>
      <c r="U214" s="8">
        <f>COUNTIFS(CSV!$A:$A,$A214,CSV!$D:$D,"&gt;1.5")/$B214</f>
        <v>0.5714285714285714</v>
      </c>
      <c r="V214" s="8">
        <f>COUNTIFS(CSV!$B:$B,$A214,CSV!$E:$E,"&gt;1.5")/$C214</f>
        <v>0.30769230769230771</v>
      </c>
      <c r="W214" s="11">
        <f>(COUNTIFS(CSV!$A:$A,$A214,CSV!$E:E,"&gt;0.5") +COUNTIFS(CSV!$B:$B,$A214,CSV!$D:$D,"&gt;0.5"))/$D214</f>
        <v>0.85185185185185186</v>
      </c>
      <c r="X214" s="8">
        <f>COUNTIFS(CSV!$A:$A,$A214,CSV!$E:$E,"&gt;0.5")/$B214</f>
        <v>0.7142857142857143</v>
      </c>
      <c r="Y214" s="8">
        <f>COUNTIFS(CSV!$B:$B,$A214,CSV!$D:$D,"&gt;0.5")/$C214</f>
        <v>1</v>
      </c>
      <c r="Z214" s="11">
        <f>(COUNTIFS(CSV!$A:$A,$A214,CSV!$E:$E,"&gt;1.5")  + COUNTIFS(CSV!$B:$B,$A214,CSV!$D:$D,"&gt;1.5"))/$D214</f>
        <v>0.51851851851851849</v>
      </c>
      <c r="AA214" s="8">
        <f>COUNTIFS(CSV!$A:$A,$A214,CSV!$E:$E,"&gt;1.5")/$B214</f>
        <v>0.42857142857142855</v>
      </c>
      <c r="AB214" s="8">
        <f>COUNTIFS(CSV!$B:$B,$A214,CSV!$D:$D,"&gt;1.5")/$C214</f>
        <v>0.61538461538461542</v>
      </c>
      <c r="AC214" s="11">
        <f>(COUNTIFS(CSV!$A:A,$A214,CSV!$G:$G,"y") + COUNTIFS(CSV!$B:B,$A214,CSV!$G:$G,"y"))/$D214</f>
        <v>0.59259259259259256</v>
      </c>
      <c r="AD214" s="8">
        <f>COUNTIFS(CSV!$A:A,$A214,CSV!$G:$G,"y")/$B214</f>
        <v>0.5</v>
      </c>
      <c r="AE214" s="16">
        <f>COUNTIFS(CSV!$B:B,$A214,CSV!$G:$G,"y")/$C214</f>
        <v>0.69230769230769229</v>
      </c>
    </row>
    <row r="215" spans="1:31" x14ac:dyDescent="0.3">
      <c r="A215" t="s">
        <v>338</v>
      </c>
      <c r="B215" s="9">
        <f>COUNTIF(CSV!A:A,A215)</f>
        <v>14</v>
      </c>
      <c r="C215" s="4">
        <f>COUNTIF(CSV!B:B,A215)</f>
        <v>11</v>
      </c>
      <c r="D215" s="4">
        <f t="shared" si="7"/>
        <v>25</v>
      </c>
      <c r="E215" s="11">
        <f>(COUNTIFS(CSV!$A:$A,$A215,CSV!$F:$F,"&gt;0.5") + COUNTIFS(CSV!$B:$B,$A215,CSV!$F:$F,"&gt;0.5"))/$D215</f>
        <v>0.92</v>
      </c>
      <c r="F215" s="8">
        <f>COUNTIFS(CSV!$A:$A,$A215,CSV!$F:$F,"&gt;0.5")/$B215</f>
        <v>0.8571428571428571</v>
      </c>
      <c r="G215" s="8">
        <f>COUNTIFS(CSV!$B:$B,$A215,CSV!$F:$F,"&gt;0.5")/$C215</f>
        <v>1</v>
      </c>
      <c r="H215" s="11">
        <f>(COUNTIFS(CSV!$A:$A,$A215,CSV!$F:$F,"&gt;1.5") + COUNTIFS(CSV!$B:$B,$A215,CSV!$F:$F,"&gt;1.5"))/$D215</f>
        <v>0.72</v>
      </c>
      <c r="I215" s="8">
        <f>COUNTIFS(CSV!$A:$A,$A215,CSV!$F:$F,"&gt;1.5")/$B215</f>
        <v>0.6428571428571429</v>
      </c>
      <c r="J215" s="8">
        <f>COUNTIFS(CSV!$B:$B,$A215,CSV!$F:$F,"&gt;1.5")/$C215</f>
        <v>0.81818181818181823</v>
      </c>
      <c r="K215" s="11">
        <f>(COUNTIFS(CSV!$A:$A,$A215,CSV!$F:$F,"&gt;2.5") + COUNTIFS(CSV!$B:$B,$A215,CSV!$F:$F,"&gt;2.5"))/$D215</f>
        <v>0.32</v>
      </c>
      <c r="L215" s="8">
        <f>COUNTIFS(CSV!$A:$A,$A215,CSV!$F:$F,"&gt;2.5")/$B215</f>
        <v>0.35714285714285715</v>
      </c>
      <c r="M215" s="8">
        <f>COUNTIFS(CSV!$B:$B,$A215,CSV!$F:$F,"&gt;2.5")/$C215</f>
        <v>0.27272727272727271</v>
      </c>
      <c r="N215" s="11">
        <f>(COUNTIFS(CSV!$A:$A,$A215,CSV!$F:$F,"&gt;3.5") + COUNTIFS(CSV!$B:$B,$A215,CSV!$F:$F,"&gt;3.5"))/$D215</f>
        <v>0.24</v>
      </c>
      <c r="O215" s="8">
        <f>COUNTIFS(CSV!$A:$A,$A215,CSV!$F:$F,"&gt;3.5")/$B215</f>
        <v>0.21428571428571427</v>
      </c>
      <c r="P215" s="8">
        <f>COUNTIFS(CSV!$B:$B,$A215,CSV!$F:$F,"&gt;3.5")/$C215</f>
        <v>0.27272727272727271</v>
      </c>
      <c r="Q215" s="11">
        <f>(COUNTIFS(CSV!$A:$A,$A215,CSV!$D:$D,"&gt;0.5")  + COUNTIFS(CSV!$B:$B,$A215,CSV!$E:$E,"&gt;0.5"))/$D215</f>
        <v>0.72</v>
      </c>
      <c r="R215" s="8">
        <f>COUNTIFS(CSV!$A:$A,$A215,CSV!$D:$D,"&gt;0.5")/$B215</f>
        <v>0.5714285714285714</v>
      </c>
      <c r="S215" s="8">
        <f>COUNTIFS(CSV!$B:$B,$A215,CSV!$E:$E,"&gt;0.5")/$C215</f>
        <v>0.90909090909090906</v>
      </c>
      <c r="T215" s="11">
        <f>(COUNTIFS(CSV!$A:$A,$A215,CSV!$D:$D,"&gt;1.5")  + COUNTIFS(CSV!$B:$B,$A215,CSV!$E:$E,"&gt;1.5"))/$D215</f>
        <v>0.24</v>
      </c>
      <c r="U215" s="8">
        <f>COUNTIFS(CSV!$A:$A,$A215,CSV!$D:$D,"&gt;1.5")/$B215</f>
        <v>0.21428571428571427</v>
      </c>
      <c r="V215" s="8">
        <f>COUNTIFS(CSV!$B:$B,$A215,CSV!$E:$E,"&gt;1.5")/$C215</f>
        <v>0.27272727272727271</v>
      </c>
      <c r="W215" s="11">
        <f>(COUNTIFS(CSV!$A:$A,$A215,CSV!$E:E,"&gt;0.5") +COUNTIFS(CSV!$B:$B,$A215,CSV!$D:$D,"&gt;0.5"))/$D215</f>
        <v>0.72</v>
      </c>
      <c r="X215" s="8">
        <f>COUNTIFS(CSV!$A:$A,$A215,CSV!$E:$E,"&gt;0.5")/$B215</f>
        <v>0.6428571428571429</v>
      </c>
      <c r="Y215" s="8">
        <f>COUNTIFS(CSV!$B:$B,$A215,CSV!$D:$D,"&gt;0.5")/$C215</f>
        <v>0.81818181818181823</v>
      </c>
      <c r="Z215" s="11">
        <f>(COUNTIFS(CSV!$A:$A,$A215,CSV!$E:$E,"&gt;1.5")  + COUNTIFS(CSV!$B:$B,$A215,CSV!$D:$D,"&gt;1.5"))/$D215</f>
        <v>0.28000000000000003</v>
      </c>
      <c r="AA215" s="8">
        <f>COUNTIFS(CSV!$A:$A,$A215,CSV!$E:$E,"&gt;1.5")/$B215</f>
        <v>0.2857142857142857</v>
      </c>
      <c r="AB215" s="8">
        <f>COUNTIFS(CSV!$B:$B,$A215,CSV!$D:$D,"&gt;1.5")/$C215</f>
        <v>0.27272727272727271</v>
      </c>
      <c r="AC215" s="11">
        <f>(COUNTIFS(CSV!$A:A,$A215,CSV!$G:$G,"y") + COUNTIFS(CSV!$B:B,$A215,CSV!$G:$G,"y"))/$D215</f>
        <v>0.52</v>
      </c>
      <c r="AD215" s="8">
        <f>COUNTIFS(CSV!$A:A,$A215,CSV!$G:$G,"y")/$B215</f>
        <v>0.35714285714285715</v>
      </c>
      <c r="AE215" s="16">
        <f>COUNTIFS(CSV!$B:B,$A215,CSV!$G:$G,"y")/$C215</f>
        <v>0.72727272727272729</v>
      </c>
    </row>
    <row r="216" spans="1:31" x14ac:dyDescent="0.3">
      <c r="A216" t="s">
        <v>342</v>
      </c>
      <c r="B216" s="9">
        <f>COUNTIF(CSV!A:A,A216)</f>
        <v>15</v>
      </c>
      <c r="C216" s="4">
        <f>COUNTIF(CSV!B:B,A216)</f>
        <v>10</v>
      </c>
      <c r="D216" s="4">
        <f t="shared" si="7"/>
        <v>25</v>
      </c>
      <c r="E216" s="11">
        <f>(COUNTIFS(CSV!$A:$A,$A216,CSV!$F:$F,"&gt;0.5") + COUNTIFS(CSV!$B:$B,$A216,CSV!$F:$F,"&gt;0.5"))/$D216</f>
        <v>0.96</v>
      </c>
      <c r="F216" s="8">
        <f>COUNTIFS(CSV!$A:$A,$A216,CSV!$F:$F,"&gt;0.5")/$B216</f>
        <v>0.93333333333333335</v>
      </c>
      <c r="G216" s="8">
        <f>COUNTIFS(CSV!$B:$B,$A216,CSV!$F:$F,"&gt;0.5")/$C216</f>
        <v>1</v>
      </c>
      <c r="H216" s="11">
        <f>(COUNTIFS(CSV!$A:$A,$A216,CSV!$F:$F,"&gt;1.5") + COUNTIFS(CSV!$B:$B,$A216,CSV!$F:$F,"&gt;1.5"))/$D216</f>
        <v>0.72</v>
      </c>
      <c r="I216" s="8">
        <f>COUNTIFS(CSV!$A:$A,$A216,CSV!$F:$F,"&gt;1.5")/$B216</f>
        <v>0.8</v>
      </c>
      <c r="J216" s="8">
        <f>COUNTIFS(CSV!$B:$B,$A216,CSV!$F:$F,"&gt;1.5")/$C216</f>
        <v>0.6</v>
      </c>
      <c r="K216" s="11">
        <f>(COUNTIFS(CSV!$A:$A,$A216,CSV!$F:$F,"&gt;2.5") + COUNTIFS(CSV!$B:$B,$A216,CSV!$F:$F,"&gt;2.5"))/$D216</f>
        <v>0.52</v>
      </c>
      <c r="L216" s="8">
        <f>COUNTIFS(CSV!$A:$A,$A216,CSV!$F:$F,"&gt;2.5")/$B216</f>
        <v>0.66666666666666663</v>
      </c>
      <c r="M216" s="8">
        <f>COUNTIFS(CSV!$B:$B,$A216,CSV!$F:$F,"&gt;2.5")/$C216</f>
        <v>0.3</v>
      </c>
      <c r="N216" s="11">
        <f>(COUNTIFS(CSV!$A:$A,$A216,CSV!$F:$F,"&gt;3.5") + COUNTIFS(CSV!$B:$B,$A216,CSV!$F:$F,"&gt;3.5"))/$D216</f>
        <v>0.16</v>
      </c>
      <c r="O216" s="8">
        <f>COUNTIFS(CSV!$A:$A,$A216,CSV!$F:$F,"&gt;3.5")/$B216</f>
        <v>0.26666666666666666</v>
      </c>
      <c r="P216" s="8">
        <f>COUNTIFS(CSV!$B:$B,$A216,CSV!$F:$F,"&gt;3.5")/$C216</f>
        <v>0</v>
      </c>
      <c r="Q216" s="11">
        <f>(COUNTIFS(CSV!$A:$A,$A216,CSV!$D:$D,"&gt;0.5")  + COUNTIFS(CSV!$B:$B,$A216,CSV!$E:$E,"&gt;0.5"))/$D216</f>
        <v>0.76</v>
      </c>
      <c r="R216" s="8">
        <f>COUNTIFS(CSV!$A:$A,$A216,CSV!$D:$D,"&gt;0.5")/$B216</f>
        <v>0.8666666666666667</v>
      </c>
      <c r="S216" s="8">
        <f>COUNTIFS(CSV!$B:$B,$A216,CSV!$E:$E,"&gt;0.5")/$C216</f>
        <v>0.6</v>
      </c>
      <c r="T216" s="11">
        <f>(COUNTIFS(CSV!$A:$A,$A216,CSV!$D:$D,"&gt;1.5")  + COUNTIFS(CSV!$B:$B,$A216,CSV!$E:$E,"&gt;1.5"))/$D216</f>
        <v>0.36</v>
      </c>
      <c r="U216" s="8">
        <f>COUNTIFS(CSV!$A:$A,$A216,CSV!$D:$D,"&gt;1.5")/$B216</f>
        <v>0.4</v>
      </c>
      <c r="V216" s="8">
        <f>COUNTIFS(CSV!$B:$B,$A216,CSV!$E:$E,"&gt;1.5")/$C216</f>
        <v>0.3</v>
      </c>
      <c r="W216" s="11">
        <f>(COUNTIFS(CSV!$A:$A,$A216,CSV!$E:E,"&gt;0.5") +COUNTIFS(CSV!$B:$B,$A216,CSV!$D:$D,"&gt;0.5"))/$D216</f>
        <v>0.8</v>
      </c>
      <c r="X216" s="8">
        <f>COUNTIFS(CSV!$A:$A,$A216,CSV!$E:$E,"&gt;0.5")/$B216</f>
        <v>0.8666666666666667</v>
      </c>
      <c r="Y216" s="8">
        <f>COUNTIFS(CSV!$B:$B,$A216,CSV!$D:$D,"&gt;0.5")/$C216</f>
        <v>0.7</v>
      </c>
      <c r="Z216" s="11">
        <f>(COUNTIFS(CSV!$A:$A,$A216,CSV!$E:$E,"&gt;1.5")  + COUNTIFS(CSV!$B:$B,$A216,CSV!$D:$D,"&gt;1.5"))/$D216</f>
        <v>0.36</v>
      </c>
      <c r="AA216" s="8">
        <f>COUNTIFS(CSV!$A:$A,$A216,CSV!$E:$E,"&gt;1.5")/$B216</f>
        <v>0.4</v>
      </c>
      <c r="AB216" s="8">
        <f>COUNTIFS(CSV!$B:$B,$A216,CSV!$D:$D,"&gt;1.5")/$C216</f>
        <v>0.3</v>
      </c>
      <c r="AC216" s="11">
        <f>(COUNTIFS(CSV!$A:A,$A216,CSV!$G:$G,"y") + COUNTIFS(CSV!$B:B,$A216,CSV!$G:$G,"y"))/$D216</f>
        <v>0.6</v>
      </c>
      <c r="AD216" s="8">
        <f>COUNTIFS(CSV!$A:A,$A216,CSV!$G:$G,"y")/$B216</f>
        <v>0.8</v>
      </c>
      <c r="AE216" s="16">
        <f>COUNTIFS(CSV!$B:B,$A216,CSV!$G:$G,"y")/$C216</f>
        <v>0.3</v>
      </c>
    </row>
    <row r="217" spans="1:31" x14ac:dyDescent="0.3">
      <c r="A217" t="s">
        <v>336</v>
      </c>
      <c r="B217" s="9">
        <f>COUNTIF(CSV!A:A,A217)</f>
        <v>12</v>
      </c>
      <c r="C217" s="4">
        <f>COUNTIF(CSV!B:B,A217)</f>
        <v>12</v>
      </c>
      <c r="D217" s="4">
        <f t="shared" si="7"/>
        <v>24</v>
      </c>
      <c r="E217" s="11">
        <f>(COUNTIFS(CSV!$A:$A,$A217,CSV!$F:$F,"&gt;0.5") + COUNTIFS(CSV!$B:$B,$A217,CSV!$F:$F,"&gt;0.5"))/$D217</f>
        <v>0.95833333333333337</v>
      </c>
      <c r="F217" s="8">
        <f>COUNTIFS(CSV!$A:$A,$A217,CSV!$F:$F,"&gt;0.5")/$B217</f>
        <v>1</v>
      </c>
      <c r="G217" s="8">
        <f>COUNTIFS(CSV!$B:$B,$A217,CSV!$F:$F,"&gt;0.5")/$C217</f>
        <v>0.91666666666666663</v>
      </c>
      <c r="H217" s="11">
        <f>(COUNTIFS(CSV!$A:$A,$A217,CSV!$F:$F,"&gt;1.5") + COUNTIFS(CSV!$B:$B,$A217,CSV!$F:$F,"&gt;1.5"))/$D217</f>
        <v>0.75</v>
      </c>
      <c r="I217" s="8">
        <f>COUNTIFS(CSV!$A:$A,$A217,CSV!$F:$F,"&gt;1.5")/$B217</f>
        <v>0.91666666666666663</v>
      </c>
      <c r="J217" s="8">
        <f>COUNTIFS(CSV!$B:$B,$A217,CSV!$F:$F,"&gt;1.5")/$C217</f>
        <v>0.58333333333333337</v>
      </c>
      <c r="K217" s="11">
        <f>(COUNTIFS(CSV!$A:$A,$A217,CSV!$F:$F,"&gt;2.5") + COUNTIFS(CSV!$B:$B,$A217,CSV!$F:$F,"&gt;2.5"))/$D217</f>
        <v>0.5</v>
      </c>
      <c r="L217" s="8">
        <f>COUNTIFS(CSV!$A:$A,$A217,CSV!$F:$F,"&gt;2.5")/$B217</f>
        <v>0.5</v>
      </c>
      <c r="M217" s="8">
        <f>COUNTIFS(CSV!$B:$B,$A217,CSV!$F:$F,"&gt;2.5")/$C217</f>
        <v>0.5</v>
      </c>
      <c r="N217" s="11">
        <f>(COUNTIFS(CSV!$A:$A,$A217,CSV!$F:$F,"&gt;3.5") + COUNTIFS(CSV!$B:$B,$A217,CSV!$F:$F,"&gt;3.5"))/$D217</f>
        <v>0.25</v>
      </c>
      <c r="O217" s="8">
        <f>COUNTIFS(CSV!$A:$A,$A217,CSV!$F:$F,"&gt;3.5")/$B217</f>
        <v>0.16666666666666666</v>
      </c>
      <c r="P217" s="8">
        <f>COUNTIFS(CSV!$B:$B,$A217,CSV!$F:$F,"&gt;3.5")/$C217</f>
        <v>0.33333333333333331</v>
      </c>
      <c r="Q217" s="11">
        <f>(COUNTIFS(CSV!$A:$A,$A217,CSV!$D:$D,"&gt;0.5")  + COUNTIFS(CSV!$B:$B,$A217,CSV!$E:$E,"&gt;0.5"))/$D217</f>
        <v>0.66666666666666663</v>
      </c>
      <c r="R217" s="8">
        <f>COUNTIFS(CSV!$A:$A,$A217,CSV!$D:$D,"&gt;0.5")/$B217</f>
        <v>0.66666666666666663</v>
      </c>
      <c r="S217" s="8">
        <f>COUNTIFS(CSV!$B:$B,$A217,CSV!$E:$E,"&gt;0.5")/$C217</f>
        <v>0.66666666666666663</v>
      </c>
      <c r="T217" s="11">
        <f>(COUNTIFS(CSV!$A:$A,$A217,CSV!$D:$D,"&gt;1.5")  + COUNTIFS(CSV!$B:$B,$A217,CSV!$E:$E,"&gt;1.5"))/$D217</f>
        <v>0.29166666666666669</v>
      </c>
      <c r="U217" s="8">
        <f>COUNTIFS(CSV!$A:$A,$A217,CSV!$D:$D,"&gt;1.5")/$B217</f>
        <v>0.33333333333333331</v>
      </c>
      <c r="V217" s="8">
        <f>COUNTIFS(CSV!$B:$B,$A217,CSV!$E:$E,"&gt;1.5")/$C217</f>
        <v>0.25</v>
      </c>
      <c r="W217" s="11">
        <f>(COUNTIFS(CSV!$A:$A,$A217,CSV!$E:E,"&gt;0.5") +COUNTIFS(CSV!$B:$B,$A217,CSV!$D:$D,"&gt;0.5"))/$D217</f>
        <v>0.83333333333333337</v>
      </c>
      <c r="X217" s="8">
        <f>COUNTIFS(CSV!$A:$A,$A217,CSV!$E:$E,"&gt;0.5")/$B217</f>
        <v>1</v>
      </c>
      <c r="Y217" s="8">
        <f>COUNTIFS(CSV!$B:$B,$A217,CSV!$D:$D,"&gt;0.5")/$C217</f>
        <v>0.66666666666666663</v>
      </c>
      <c r="Z217" s="11">
        <f>(COUNTIFS(CSV!$A:$A,$A217,CSV!$E:$E,"&gt;1.5")  + COUNTIFS(CSV!$B:$B,$A217,CSV!$D:$D,"&gt;1.5"))/$D217</f>
        <v>0.54166666666666663</v>
      </c>
      <c r="AA217" s="8">
        <f>COUNTIFS(CSV!$A:$A,$A217,CSV!$E:$E,"&gt;1.5")/$B217</f>
        <v>0.5</v>
      </c>
      <c r="AB217" s="8">
        <f>COUNTIFS(CSV!$B:$B,$A217,CSV!$D:$D,"&gt;1.5")/$C217</f>
        <v>0.58333333333333337</v>
      </c>
      <c r="AC217" s="11">
        <f>(COUNTIFS(CSV!$A:A,$A217,CSV!$G:$G,"y") + COUNTIFS(CSV!$B:B,$A217,CSV!$G:$G,"y"))/$D217</f>
        <v>0.54166666666666663</v>
      </c>
      <c r="AD217" s="8">
        <f>COUNTIFS(CSV!$A:A,$A217,CSV!$G:$G,"y")/$B217</f>
        <v>0.66666666666666663</v>
      </c>
      <c r="AE217" s="16">
        <f>COUNTIFS(CSV!$B:B,$A217,CSV!$G:$G,"y")/$C217</f>
        <v>0.41666666666666669</v>
      </c>
    </row>
    <row r="218" spans="1:31" x14ac:dyDescent="0.3">
      <c r="A218" t="s">
        <v>329</v>
      </c>
      <c r="B218" s="9">
        <f>COUNTIF(CSV!A:A,A218)</f>
        <v>13</v>
      </c>
      <c r="C218" s="4">
        <f>COUNTIF(CSV!B:B,A218)</f>
        <v>13</v>
      </c>
      <c r="D218" s="4">
        <f t="shared" si="7"/>
        <v>26</v>
      </c>
      <c r="E218" s="11">
        <f>(COUNTIFS(CSV!$A:$A,$A218,CSV!$F:$F,"&gt;0.5") + COUNTIFS(CSV!$B:$B,$A218,CSV!$F:$F,"&gt;0.5"))/$D218</f>
        <v>0.96153846153846156</v>
      </c>
      <c r="F218" s="8">
        <f>COUNTIFS(CSV!$A:$A,$A218,CSV!$F:$F,"&gt;0.5")/$B218</f>
        <v>0.92307692307692313</v>
      </c>
      <c r="G218" s="8">
        <f>COUNTIFS(CSV!$B:$B,$A218,CSV!$F:$F,"&gt;0.5")/$C218</f>
        <v>1</v>
      </c>
      <c r="H218" s="11">
        <f>(COUNTIFS(CSV!$A:$A,$A218,CSV!$F:$F,"&gt;1.5") + COUNTIFS(CSV!$B:$B,$A218,CSV!$F:$F,"&gt;1.5"))/$D218</f>
        <v>0.69230769230769229</v>
      </c>
      <c r="I218" s="8">
        <f>COUNTIFS(CSV!$A:$A,$A218,CSV!$F:$F,"&gt;1.5")/$B218</f>
        <v>0.61538461538461542</v>
      </c>
      <c r="J218" s="8">
        <f>COUNTIFS(CSV!$B:$B,$A218,CSV!$F:$F,"&gt;1.5")/$C218</f>
        <v>0.76923076923076927</v>
      </c>
      <c r="K218" s="11">
        <f>(COUNTIFS(CSV!$A:$A,$A218,CSV!$F:$F,"&gt;2.5") + COUNTIFS(CSV!$B:$B,$A218,CSV!$F:$F,"&gt;2.5"))/$D218</f>
        <v>0.5</v>
      </c>
      <c r="L218" s="8">
        <f>COUNTIFS(CSV!$A:$A,$A218,CSV!$F:$F,"&gt;2.5")/$B218</f>
        <v>0.46153846153846156</v>
      </c>
      <c r="M218" s="8">
        <f>COUNTIFS(CSV!$B:$B,$A218,CSV!$F:$F,"&gt;2.5")/$C218</f>
        <v>0.53846153846153844</v>
      </c>
      <c r="N218" s="11">
        <f>(COUNTIFS(CSV!$A:$A,$A218,CSV!$F:$F,"&gt;3.5") + COUNTIFS(CSV!$B:$B,$A218,CSV!$F:$F,"&gt;3.5"))/$D218</f>
        <v>0.23076923076923078</v>
      </c>
      <c r="O218" s="8">
        <f>COUNTIFS(CSV!$A:$A,$A218,CSV!$F:$F,"&gt;3.5")/$B218</f>
        <v>0.15384615384615385</v>
      </c>
      <c r="P218" s="8">
        <f>COUNTIFS(CSV!$B:$B,$A218,CSV!$F:$F,"&gt;3.5")/$C218</f>
        <v>0.30769230769230771</v>
      </c>
      <c r="Q218" s="11">
        <f>(COUNTIFS(CSV!$A:$A,$A218,CSV!$D:$D,"&gt;0.5")  + COUNTIFS(CSV!$B:$B,$A218,CSV!$E:$E,"&gt;0.5"))/$D218</f>
        <v>0.76923076923076927</v>
      </c>
      <c r="R218" s="8">
        <f>COUNTIFS(CSV!$A:$A,$A218,CSV!$D:$D,"&gt;0.5")/$B218</f>
        <v>0.84615384615384615</v>
      </c>
      <c r="S218" s="8">
        <f>COUNTIFS(CSV!$B:$B,$A218,CSV!$E:$E,"&gt;0.5")/$C218</f>
        <v>0.69230769230769229</v>
      </c>
      <c r="T218" s="11">
        <f>(COUNTIFS(CSV!$A:$A,$A218,CSV!$D:$D,"&gt;1.5")  + COUNTIFS(CSV!$B:$B,$A218,CSV!$E:$E,"&gt;1.5"))/$D218</f>
        <v>0.30769230769230771</v>
      </c>
      <c r="U218" s="8">
        <f>COUNTIFS(CSV!$A:$A,$A218,CSV!$D:$D,"&gt;1.5")/$B218</f>
        <v>0.23076923076923078</v>
      </c>
      <c r="V218" s="8">
        <f>COUNTIFS(CSV!$B:$B,$A218,CSV!$E:$E,"&gt;1.5")/$C218</f>
        <v>0.38461538461538464</v>
      </c>
      <c r="W218" s="11">
        <f>(COUNTIFS(CSV!$A:$A,$A218,CSV!$E:E,"&gt;0.5") +COUNTIFS(CSV!$B:$B,$A218,CSV!$D:$D,"&gt;0.5"))/$D218</f>
        <v>0.73076923076923073</v>
      </c>
      <c r="X218" s="8">
        <f>COUNTIFS(CSV!$A:$A,$A218,CSV!$E:$E,"&gt;0.5")/$B218</f>
        <v>0.69230769230769229</v>
      </c>
      <c r="Y218" s="8">
        <f>COUNTIFS(CSV!$B:$B,$A218,CSV!$D:$D,"&gt;0.5")/$C218</f>
        <v>0.76923076923076927</v>
      </c>
      <c r="Z218" s="11">
        <f>(COUNTIFS(CSV!$A:$A,$A218,CSV!$E:$E,"&gt;1.5")  + COUNTIFS(CSV!$B:$B,$A218,CSV!$D:$D,"&gt;1.5"))/$D218</f>
        <v>0.34615384615384615</v>
      </c>
      <c r="AA218" s="8">
        <f>COUNTIFS(CSV!$A:$A,$A218,CSV!$E:$E,"&gt;1.5")/$B218</f>
        <v>0.30769230769230771</v>
      </c>
      <c r="AB218" s="8">
        <f>COUNTIFS(CSV!$B:$B,$A218,CSV!$D:$D,"&gt;1.5")/$C218</f>
        <v>0.38461538461538464</v>
      </c>
      <c r="AC218" s="11">
        <f>(COUNTIFS(CSV!$A:A,$A218,CSV!$G:$G,"y") + COUNTIFS(CSV!$B:B,$A218,CSV!$G:$G,"y"))/$D218</f>
        <v>0.53846153846153844</v>
      </c>
      <c r="AD218" s="8">
        <f>COUNTIFS(CSV!$A:A,$A218,CSV!$G:$G,"y")/$B218</f>
        <v>0.61538461538461542</v>
      </c>
      <c r="AE218" s="16">
        <f>COUNTIFS(CSV!$B:B,$A218,CSV!$G:$G,"y")/$C218</f>
        <v>0.46153846153846156</v>
      </c>
    </row>
    <row r="219" spans="1:31" x14ac:dyDescent="0.3">
      <c r="A219" t="s">
        <v>328</v>
      </c>
      <c r="B219" s="9">
        <f>COUNTIF(CSV!A:A,A219)</f>
        <v>12</v>
      </c>
      <c r="C219" s="4">
        <f>COUNTIF(CSV!B:B,A219)</f>
        <v>14</v>
      </c>
      <c r="D219" s="4">
        <f t="shared" si="7"/>
        <v>26</v>
      </c>
      <c r="E219" s="11">
        <f>(COUNTIFS(CSV!$A:$A,$A219,CSV!$F:$F,"&gt;0.5") + COUNTIFS(CSV!$B:$B,$A219,CSV!$F:$F,"&gt;0.5"))/$D219</f>
        <v>0.96153846153846156</v>
      </c>
      <c r="F219" s="8">
        <f>COUNTIFS(CSV!$A:$A,$A219,CSV!$F:$F,"&gt;0.5")/$B219</f>
        <v>1</v>
      </c>
      <c r="G219" s="8">
        <f>COUNTIFS(CSV!$B:$B,$A219,CSV!$F:$F,"&gt;0.5")/$C219</f>
        <v>0.9285714285714286</v>
      </c>
      <c r="H219" s="11">
        <f>(COUNTIFS(CSV!$A:$A,$A219,CSV!$F:$F,"&gt;1.5") + COUNTIFS(CSV!$B:$B,$A219,CSV!$F:$F,"&gt;1.5"))/$D219</f>
        <v>0.73076923076923073</v>
      </c>
      <c r="I219" s="8">
        <f>COUNTIFS(CSV!$A:$A,$A219,CSV!$F:$F,"&gt;1.5")/$B219</f>
        <v>0.66666666666666663</v>
      </c>
      <c r="J219" s="8">
        <f>COUNTIFS(CSV!$B:$B,$A219,CSV!$F:$F,"&gt;1.5")/$C219</f>
        <v>0.7857142857142857</v>
      </c>
      <c r="K219" s="11">
        <f>(COUNTIFS(CSV!$A:$A,$A219,CSV!$F:$F,"&gt;2.5") + COUNTIFS(CSV!$B:$B,$A219,CSV!$F:$F,"&gt;2.5"))/$D219</f>
        <v>0.38461538461538464</v>
      </c>
      <c r="L219" s="8">
        <f>COUNTIFS(CSV!$A:$A,$A219,CSV!$F:$F,"&gt;2.5")/$B219</f>
        <v>0.41666666666666669</v>
      </c>
      <c r="M219" s="8">
        <f>COUNTIFS(CSV!$B:$B,$A219,CSV!$F:$F,"&gt;2.5")/$C219</f>
        <v>0.35714285714285715</v>
      </c>
      <c r="N219" s="11">
        <f>(COUNTIFS(CSV!$A:$A,$A219,CSV!$F:$F,"&gt;3.5") + COUNTIFS(CSV!$B:$B,$A219,CSV!$F:$F,"&gt;3.5"))/$D219</f>
        <v>0.26923076923076922</v>
      </c>
      <c r="O219" s="8">
        <f>COUNTIFS(CSV!$A:$A,$A219,CSV!$F:$F,"&gt;3.5")/$B219</f>
        <v>0.33333333333333331</v>
      </c>
      <c r="P219" s="8">
        <f>COUNTIFS(CSV!$B:$B,$A219,CSV!$F:$F,"&gt;3.5")/$C219</f>
        <v>0.21428571428571427</v>
      </c>
      <c r="Q219" s="11">
        <f>(COUNTIFS(CSV!$A:$A,$A219,CSV!$D:$D,"&gt;0.5")  + COUNTIFS(CSV!$B:$B,$A219,CSV!$E:$E,"&gt;0.5"))/$D219</f>
        <v>0.80769230769230771</v>
      </c>
      <c r="R219" s="8">
        <f>COUNTIFS(CSV!$A:$A,$A219,CSV!$D:$D,"&gt;0.5")/$B219</f>
        <v>0.75</v>
      </c>
      <c r="S219" s="8">
        <f>COUNTIFS(CSV!$B:$B,$A219,CSV!$E:$E,"&gt;0.5")/$C219</f>
        <v>0.8571428571428571</v>
      </c>
      <c r="T219" s="11">
        <f>(COUNTIFS(CSV!$A:$A,$A219,CSV!$D:$D,"&gt;1.5")  + COUNTIFS(CSV!$B:$B,$A219,CSV!$E:$E,"&gt;1.5"))/$D219</f>
        <v>0.34615384615384615</v>
      </c>
      <c r="U219" s="8">
        <f>COUNTIFS(CSV!$A:$A,$A219,CSV!$D:$D,"&gt;1.5")/$B219</f>
        <v>0.33333333333333331</v>
      </c>
      <c r="V219" s="8">
        <f>COUNTIFS(CSV!$B:$B,$A219,CSV!$E:$E,"&gt;1.5")/$C219</f>
        <v>0.35714285714285715</v>
      </c>
      <c r="W219" s="11">
        <f>(COUNTIFS(CSV!$A:$A,$A219,CSV!$E:E,"&gt;0.5") +COUNTIFS(CSV!$B:$B,$A219,CSV!$D:$D,"&gt;0.5"))/$D219</f>
        <v>0.65384615384615385</v>
      </c>
      <c r="X219" s="8">
        <f>COUNTIFS(CSV!$A:$A,$A219,CSV!$E:$E,"&gt;0.5")/$B219</f>
        <v>0.75</v>
      </c>
      <c r="Y219" s="8">
        <f>COUNTIFS(CSV!$B:$B,$A219,CSV!$D:$D,"&gt;0.5")/$C219</f>
        <v>0.5714285714285714</v>
      </c>
      <c r="Z219" s="11">
        <f>(COUNTIFS(CSV!$A:$A,$A219,CSV!$E:$E,"&gt;1.5")  + COUNTIFS(CSV!$B:$B,$A219,CSV!$D:$D,"&gt;1.5"))/$D219</f>
        <v>0.23076923076923078</v>
      </c>
      <c r="AA219" s="8">
        <f>COUNTIFS(CSV!$A:$A,$A219,CSV!$E:$E,"&gt;1.5")/$B219</f>
        <v>0.25</v>
      </c>
      <c r="AB219" s="8">
        <f>COUNTIFS(CSV!$B:$B,$A219,CSV!$D:$D,"&gt;1.5")/$C219</f>
        <v>0.21428571428571427</v>
      </c>
      <c r="AC219" s="11">
        <f>(COUNTIFS(CSV!$A:A,$A219,CSV!$G:$G,"y") + COUNTIFS(CSV!$B:B,$A219,CSV!$G:$G,"y"))/$D219</f>
        <v>0.5</v>
      </c>
      <c r="AD219" s="8">
        <f>COUNTIFS(CSV!$A:A,$A219,CSV!$G:$G,"y")/$B219</f>
        <v>0.5</v>
      </c>
      <c r="AE219" s="16">
        <f>COUNTIFS(CSV!$B:B,$A219,CSV!$G:$G,"y")/$C219</f>
        <v>0.5</v>
      </c>
    </row>
    <row r="220" spans="1:31" x14ac:dyDescent="0.3">
      <c r="A220" t="s">
        <v>323</v>
      </c>
      <c r="B220" s="9">
        <f>COUNTIF(CSV!A:A,A220)</f>
        <v>14</v>
      </c>
      <c r="C220" s="4">
        <f>COUNTIF(CSV!B:B,A220)</f>
        <v>13</v>
      </c>
      <c r="D220" s="4">
        <f t="shared" si="7"/>
        <v>27</v>
      </c>
      <c r="E220" s="11">
        <f>(COUNTIFS(CSV!$A:$A,$A220,CSV!$F:$F,"&gt;0.5") + COUNTIFS(CSV!$B:$B,$A220,CSV!$F:$F,"&gt;0.5"))/$D220</f>
        <v>0.77777777777777779</v>
      </c>
      <c r="F220" s="8">
        <f>COUNTIFS(CSV!$A:$A,$A220,CSV!$F:$F,"&gt;0.5")/$B220</f>
        <v>0.8571428571428571</v>
      </c>
      <c r="G220" s="8">
        <f>COUNTIFS(CSV!$B:$B,$A220,CSV!$F:$F,"&gt;0.5")/$C220</f>
        <v>0.69230769230769229</v>
      </c>
      <c r="H220" s="11">
        <f>(COUNTIFS(CSV!$A:$A,$A220,CSV!$F:$F,"&gt;1.5") + COUNTIFS(CSV!$B:$B,$A220,CSV!$F:$F,"&gt;1.5"))/$D220</f>
        <v>0.7407407407407407</v>
      </c>
      <c r="I220" s="8">
        <f>COUNTIFS(CSV!$A:$A,$A220,CSV!$F:$F,"&gt;1.5")/$B220</f>
        <v>0.7857142857142857</v>
      </c>
      <c r="J220" s="8">
        <f>COUNTIFS(CSV!$B:$B,$A220,CSV!$F:$F,"&gt;1.5")/$C220</f>
        <v>0.69230769230769229</v>
      </c>
      <c r="K220" s="11">
        <f>(COUNTIFS(CSV!$A:$A,$A220,CSV!$F:$F,"&gt;2.5") + COUNTIFS(CSV!$B:$B,$A220,CSV!$F:$F,"&gt;2.5"))/$D220</f>
        <v>0.48148148148148145</v>
      </c>
      <c r="L220" s="8">
        <f>COUNTIFS(CSV!$A:$A,$A220,CSV!$F:$F,"&gt;2.5")/$B220</f>
        <v>0.5</v>
      </c>
      <c r="M220" s="8">
        <f>COUNTIFS(CSV!$B:$B,$A220,CSV!$F:$F,"&gt;2.5")/$C220</f>
        <v>0.46153846153846156</v>
      </c>
      <c r="N220" s="11">
        <f>(COUNTIFS(CSV!$A:$A,$A220,CSV!$F:$F,"&gt;3.5") + COUNTIFS(CSV!$B:$B,$A220,CSV!$F:$F,"&gt;3.5"))/$D220</f>
        <v>0.22222222222222221</v>
      </c>
      <c r="O220" s="8">
        <f>COUNTIFS(CSV!$A:$A,$A220,CSV!$F:$F,"&gt;3.5")/$B220</f>
        <v>0.21428571428571427</v>
      </c>
      <c r="P220" s="8">
        <f>COUNTIFS(CSV!$B:$B,$A220,CSV!$F:$F,"&gt;3.5")/$C220</f>
        <v>0.23076923076923078</v>
      </c>
      <c r="Q220" s="11">
        <f>(COUNTIFS(CSV!$A:$A,$A220,CSV!$D:$D,"&gt;0.5")  + COUNTIFS(CSV!$B:$B,$A220,CSV!$E:$E,"&gt;0.5"))/$D220</f>
        <v>0.7407407407407407</v>
      </c>
      <c r="R220" s="8">
        <f>COUNTIFS(CSV!$A:$A,$A220,CSV!$D:$D,"&gt;0.5")/$B220</f>
        <v>0.7857142857142857</v>
      </c>
      <c r="S220" s="8">
        <f>COUNTIFS(CSV!$B:$B,$A220,CSV!$E:$E,"&gt;0.5")/$C220</f>
        <v>0.69230769230769229</v>
      </c>
      <c r="T220" s="11">
        <f>(COUNTIFS(CSV!$A:$A,$A220,CSV!$D:$D,"&gt;1.5")  + COUNTIFS(CSV!$B:$B,$A220,CSV!$E:$E,"&gt;1.5"))/$D220</f>
        <v>0.48148148148148145</v>
      </c>
      <c r="U220" s="8">
        <f>COUNTIFS(CSV!$A:$A,$A220,CSV!$D:$D,"&gt;1.5")/$B220</f>
        <v>0.6428571428571429</v>
      </c>
      <c r="V220" s="8">
        <f>COUNTIFS(CSV!$B:$B,$A220,CSV!$E:$E,"&gt;1.5")/$C220</f>
        <v>0.30769230769230771</v>
      </c>
      <c r="W220" s="11">
        <f>(COUNTIFS(CSV!$A:$A,$A220,CSV!$E:E,"&gt;0.5") +COUNTIFS(CSV!$B:$B,$A220,CSV!$D:$D,"&gt;0.5"))/$D220</f>
        <v>0.48148148148148145</v>
      </c>
      <c r="X220" s="8">
        <f>COUNTIFS(CSV!$A:$A,$A220,CSV!$E:$E,"&gt;0.5")/$B220</f>
        <v>0.35714285714285715</v>
      </c>
      <c r="Y220" s="8">
        <f>COUNTIFS(CSV!$B:$B,$A220,CSV!$D:$D,"&gt;0.5")/$C220</f>
        <v>0.61538461538461542</v>
      </c>
      <c r="Z220" s="11">
        <f>(COUNTIFS(CSV!$A:$A,$A220,CSV!$E:$E,"&gt;1.5")  + COUNTIFS(CSV!$B:$B,$A220,CSV!$D:$D,"&gt;1.5"))/$D220</f>
        <v>0.22222222222222221</v>
      </c>
      <c r="AA220" s="8">
        <f>COUNTIFS(CSV!$A:$A,$A220,CSV!$E:$E,"&gt;1.5")/$B220</f>
        <v>0.21428571428571427</v>
      </c>
      <c r="AB220" s="8">
        <f>COUNTIFS(CSV!$B:$B,$A220,CSV!$D:$D,"&gt;1.5")/$C220</f>
        <v>0.23076923076923078</v>
      </c>
      <c r="AC220" s="11">
        <f>(COUNTIFS(CSV!$A:A,$A220,CSV!$G:$G,"y") + COUNTIFS(CSV!$B:B,$A220,CSV!$G:$G,"y"))/$D220</f>
        <v>0.44444444444444442</v>
      </c>
      <c r="AD220" s="8">
        <f>COUNTIFS(CSV!$A:A,$A220,CSV!$G:$G,"y")/$B220</f>
        <v>0.2857142857142857</v>
      </c>
      <c r="AE220" s="16">
        <f>COUNTIFS(CSV!$B:B,$A220,CSV!$G:$G,"y")/$C220</f>
        <v>0.61538461538461542</v>
      </c>
    </row>
    <row r="221" spans="1:31" x14ac:dyDescent="0.3">
      <c r="A221" t="s">
        <v>326</v>
      </c>
      <c r="B221" s="9">
        <f>COUNTIF(CSV!A:A,A221)</f>
        <v>13</v>
      </c>
      <c r="C221" s="4">
        <f>COUNTIF(CSV!B:B,A221)</f>
        <v>14</v>
      </c>
      <c r="D221" s="4">
        <f t="shared" si="7"/>
        <v>27</v>
      </c>
      <c r="E221" s="11">
        <f>(COUNTIFS(CSV!$A:$A,$A221,CSV!$F:$F,"&gt;0.5") + COUNTIFS(CSV!$B:$B,$A221,CSV!$F:$F,"&gt;0.5"))/$D221</f>
        <v>0.96296296296296291</v>
      </c>
      <c r="F221" s="8">
        <f>COUNTIFS(CSV!$A:$A,$A221,CSV!$F:$F,"&gt;0.5")/$B221</f>
        <v>0.92307692307692313</v>
      </c>
      <c r="G221" s="8">
        <f>COUNTIFS(CSV!$B:$B,$A221,CSV!$F:$F,"&gt;0.5")/$C221</f>
        <v>1</v>
      </c>
      <c r="H221" s="11">
        <f>(COUNTIFS(CSV!$A:$A,$A221,CSV!$F:$F,"&gt;1.5") + COUNTIFS(CSV!$B:$B,$A221,CSV!$F:$F,"&gt;1.5"))/$D221</f>
        <v>0.62962962962962965</v>
      </c>
      <c r="I221" s="8">
        <f>COUNTIFS(CSV!$A:$A,$A221,CSV!$F:$F,"&gt;1.5")/$B221</f>
        <v>0.61538461538461542</v>
      </c>
      <c r="J221" s="8">
        <f>COUNTIFS(CSV!$B:$B,$A221,CSV!$F:$F,"&gt;1.5")/$C221</f>
        <v>0.6428571428571429</v>
      </c>
      <c r="K221" s="11">
        <f>(COUNTIFS(CSV!$A:$A,$A221,CSV!$F:$F,"&gt;2.5") + COUNTIFS(CSV!$B:$B,$A221,CSV!$F:$F,"&gt;2.5"))/$D221</f>
        <v>0.48148148148148145</v>
      </c>
      <c r="L221" s="8">
        <f>COUNTIFS(CSV!$A:$A,$A221,CSV!$F:$F,"&gt;2.5")/$B221</f>
        <v>0.46153846153846156</v>
      </c>
      <c r="M221" s="8">
        <f>COUNTIFS(CSV!$B:$B,$A221,CSV!$F:$F,"&gt;2.5")/$C221</f>
        <v>0.5</v>
      </c>
      <c r="N221" s="11">
        <f>(COUNTIFS(CSV!$A:$A,$A221,CSV!$F:$F,"&gt;3.5") + COUNTIFS(CSV!$B:$B,$A221,CSV!$F:$F,"&gt;3.5"))/$D221</f>
        <v>0.14814814814814814</v>
      </c>
      <c r="O221" s="8">
        <f>COUNTIFS(CSV!$A:$A,$A221,CSV!$F:$F,"&gt;3.5")/$B221</f>
        <v>7.6923076923076927E-2</v>
      </c>
      <c r="P221" s="8">
        <f>COUNTIFS(CSV!$B:$B,$A221,CSV!$F:$F,"&gt;3.5")/$C221</f>
        <v>0.21428571428571427</v>
      </c>
      <c r="Q221" s="11">
        <f>(COUNTIFS(CSV!$A:$A,$A221,CSV!$D:$D,"&gt;0.5")  + COUNTIFS(CSV!$B:$B,$A221,CSV!$E:$E,"&gt;0.5"))/$D221</f>
        <v>0.7407407407407407</v>
      </c>
      <c r="R221" s="8">
        <f>COUNTIFS(CSV!$A:$A,$A221,CSV!$D:$D,"&gt;0.5")/$B221</f>
        <v>0.69230769230769229</v>
      </c>
      <c r="S221" s="8">
        <f>COUNTIFS(CSV!$B:$B,$A221,CSV!$E:$E,"&gt;0.5")/$C221</f>
        <v>0.7857142857142857</v>
      </c>
      <c r="T221" s="11">
        <f>(COUNTIFS(CSV!$A:$A,$A221,CSV!$D:$D,"&gt;1.5")  + COUNTIFS(CSV!$B:$B,$A221,CSV!$E:$E,"&gt;1.5"))/$D221</f>
        <v>0.40740740740740738</v>
      </c>
      <c r="U221" s="8">
        <f>COUNTIFS(CSV!$A:$A,$A221,CSV!$D:$D,"&gt;1.5")/$B221</f>
        <v>0.46153846153846156</v>
      </c>
      <c r="V221" s="8">
        <f>COUNTIFS(CSV!$B:$B,$A221,CSV!$E:$E,"&gt;1.5")/$C221</f>
        <v>0.35714285714285715</v>
      </c>
      <c r="W221" s="11">
        <f>(COUNTIFS(CSV!$A:$A,$A221,CSV!$E:E,"&gt;0.5") +COUNTIFS(CSV!$B:$B,$A221,CSV!$D:$D,"&gt;0.5"))/$D221</f>
        <v>0.7407407407407407</v>
      </c>
      <c r="X221" s="8">
        <f>COUNTIFS(CSV!$A:$A,$A221,CSV!$E:$E,"&gt;0.5")/$B221</f>
        <v>0.69230769230769229</v>
      </c>
      <c r="Y221" s="8">
        <f>COUNTIFS(CSV!$B:$B,$A221,CSV!$D:$D,"&gt;0.5")/$C221</f>
        <v>0.7857142857142857</v>
      </c>
      <c r="Z221" s="11">
        <f>(COUNTIFS(CSV!$A:$A,$A221,CSV!$E:$E,"&gt;1.5")  + COUNTIFS(CSV!$B:$B,$A221,CSV!$D:$D,"&gt;1.5"))/$D221</f>
        <v>0.18518518518518517</v>
      </c>
      <c r="AA221" s="8">
        <f>COUNTIFS(CSV!$A:$A,$A221,CSV!$E:$E,"&gt;1.5")/$B221</f>
        <v>0.15384615384615385</v>
      </c>
      <c r="AB221" s="8">
        <f>COUNTIFS(CSV!$B:$B,$A221,CSV!$D:$D,"&gt;1.5")/$C221</f>
        <v>0.21428571428571427</v>
      </c>
      <c r="AC221" s="11">
        <f>(COUNTIFS(CSV!$A:A,$A221,CSV!$G:$G,"y") + COUNTIFS(CSV!$B:B,$A221,CSV!$G:$G,"y"))/$D221</f>
        <v>0.51851851851851849</v>
      </c>
      <c r="AD221" s="8">
        <f>COUNTIFS(CSV!$A:A,$A221,CSV!$G:$G,"y")/$B221</f>
        <v>0.46153846153846156</v>
      </c>
      <c r="AE221" s="16">
        <f>COUNTIFS(CSV!$B:B,$A221,CSV!$G:$G,"y")/$C221</f>
        <v>0.5714285714285714</v>
      </c>
    </row>
    <row r="222" spans="1:31" x14ac:dyDescent="0.3">
      <c r="A222" t="s">
        <v>335</v>
      </c>
      <c r="B222" s="9">
        <f>COUNTIF(CSV!A:A,A222)</f>
        <v>13</v>
      </c>
      <c r="C222" s="4">
        <f>COUNTIF(CSV!B:B,A222)</f>
        <v>11</v>
      </c>
      <c r="D222" s="4">
        <f t="shared" si="7"/>
        <v>24</v>
      </c>
      <c r="E222" s="11">
        <f>(COUNTIFS(CSV!$A:$A,$A222,CSV!$F:$F,"&gt;0.5") + COUNTIFS(CSV!$B:$B,$A222,CSV!$F:$F,"&gt;0.5"))/$D222</f>
        <v>0.79166666666666663</v>
      </c>
      <c r="F222" s="8">
        <f>COUNTIFS(CSV!$A:$A,$A222,CSV!$F:$F,"&gt;0.5")/$B222</f>
        <v>0.84615384615384615</v>
      </c>
      <c r="G222" s="8">
        <f>COUNTIFS(CSV!$B:$B,$A222,CSV!$F:$F,"&gt;0.5")/$C222</f>
        <v>0.72727272727272729</v>
      </c>
      <c r="H222" s="11">
        <f>(COUNTIFS(CSV!$A:$A,$A222,CSV!$F:$F,"&gt;1.5") + COUNTIFS(CSV!$B:$B,$A222,CSV!$F:$F,"&gt;1.5"))/$D222</f>
        <v>0.625</v>
      </c>
      <c r="I222" s="8">
        <f>COUNTIFS(CSV!$A:$A,$A222,CSV!$F:$F,"&gt;1.5")/$B222</f>
        <v>0.53846153846153844</v>
      </c>
      <c r="J222" s="8">
        <f>COUNTIFS(CSV!$B:$B,$A222,CSV!$F:$F,"&gt;1.5")/$C222</f>
        <v>0.72727272727272729</v>
      </c>
      <c r="K222" s="11">
        <f>(COUNTIFS(CSV!$A:$A,$A222,CSV!$F:$F,"&gt;2.5") + COUNTIFS(CSV!$B:$B,$A222,CSV!$F:$F,"&gt;2.5"))/$D222</f>
        <v>0.33333333333333331</v>
      </c>
      <c r="L222" s="8">
        <f>COUNTIFS(CSV!$A:$A,$A222,CSV!$F:$F,"&gt;2.5")/$B222</f>
        <v>0.23076923076923078</v>
      </c>
      <c r="M222" s="8">
        <f>COUNTIFS(CSV!$B:$B,$A222,CSV!$F:$F,"&gt;2.5")/$C222</f>
        <v>0.45454545454545453</v>
      </c>
      <c r="N222" s="11">
        <f>(COUNTIFS(CSV!$A:$A,$A222,CSV!$F:$F,"&gt;3.5") + COUNTIFS(CSV!$B:$B,$A222,CSV!$F:$F,"&gt;3.5"))/$D222</f>
        <v>8.3333333333333329E-2</v>
      </c>
      <c r="O222" s="8">
        <f>COUNTIFS(CSV!$A:$A,$A222,CSV!$F:$F,"&gt;3.5")/$B222</f>
        <v>0</v>
      </c>
      <c r="P222" s="8">
        <f>COUNTIFS(CSV!$B:$B,$A222,CSV!$F:$F,"&gt;3.5")/$C222</f>
        <v>0.18181818181818182</v>
      </c>
      <c r="Q222" s="11">
        <f>(COUNTIFS(CSV!$A:$A,$A222,CSV!$D:$D,"&gt;0.5")  + COUNTIFS(CSV!$B:$B,$A222,CSV!$E:$E,"&gt;0.5"))/$D222</f>
        <v>0.66666666666666663</v>
      </c>
      <c r="R222" s="8">
        <f>COUNTIFS(CSV!$A:$A,$A222,CSV!$D:$D,"&gt;0.5")/$B222</f>
        <v>0.69230769230769229</v>
      </c>
      <c r="S222" s="8">
        <f>COUNTIFS(CSV!$B:$B,$A222,CSV!$E:$E,"&gt;0.5")/$C222</f>
        <v>0.63636363636363635</v>
      </c>
      <c r="T222" s="11">
        <f>(COUNTIFS(CSV!$A:$A,$A222,CSV!$D:$D,"&gt;1.5")  + COUNTIFS(CSV!$B:$B,$A222,CSV!$E:$E,"&gt;1.5"))/$D222</f>
        <v>0.25</v>
      </c>
      <c r="U222" s="8">
        <f>COUNTIFS(CSV!$A:$A,$A222,CSV!$D:$D,"&gt;1.5")/$B222</f>
        <v>0.23076923076923078</v>
      </c>
      <c r="V222" s="8">
        <f>COUNTIFS(CSV!$B:$B,$A222,CSV!$E:$E,"&gt;1.5")/$C222</f>
        <v>0.27272727272727271</v>
      </c>
      <c r="W222" s="11">
        <f>(COUNTIFS(CSV!$A:$A,$A222,CSV!$E:E,"&gt;0.5") +COUNTIFS(CSV!$B:$B,$A222,CSV!$D:$D,"&gt;0.5"))/$D222</f>
        <v>0.58333333333333337</v>
      </c>
      <c r="X222" s="8">
        <f>COUNTIFS(CSV!$A:$A,$A222,CSV!$E:$E,"&gt;0.5")/$B222</f>
        <v>0.53846153846153844</v>
      </c>
      <c r="Y222" s="8">
        <f>COUNTIFS(CSV!$B:$B,$A222,CSV!$D:$D,"&gt;0.5")/$C222</f>
        <v>0.63636363636363635</v>
      </c>
      <c r="Z222" s="11">
        <f>(COUNTIFS(CSV!$A:$A,$A222,CSV!$E:$E,"&gt;1.5")  + COUNTIFS(CSV!$B:$B,$A222,CSV!$D:$D,"&gt;1.5"))/$D222</f>
        <v>0.20833333333333334</v>
      </c>
      <c r="AA222" s="8">
        <f>COUNTIFS(CSV!$A:$A,$A222,CSV!$E:$E,"&gt;1.5")/$B222</f>
        <v>7.6923076923076927E-2</v>
      </c>
      <c r="AB222" s="8">
        <f>COUNTIFS(CSV!$B:$B,$A222,CSV!$D:$D,"&gt;1.5")/$C222</f>
        <v>0.36363636363636365</v>
      </c>
      <c r="AC222" s="11">
        <f>(COUNTIFS(CSV!$A:A,$A222,CSV!$G:$G,"y") + COUNTIFS(CSV!$B:B,$A222,CSV!$G:$G,"y"))/$D222</f>
        <v>0.45833333333333331</v>
      </c>
      <c r="AD222" s="8">
        <f>COUNTIFS(CSV!$A:A,$A222,CSV!$G:$G,"y")/$B222</f>
        <v>0.38461538461538464</v>
      </c>
      <c r="AE222" s="16">
        <f>COUNTIFS(CSV!$B:B,$A222,CSV!$G:$G,"y")/$C222</f>
        <v>0.54545454545454541</v>
      </c>
    </row>
    <row r="223" spans="1:31" x14ac:dyDescent="0.3">
      <c r="A223" t="s">
        <v>325</v>
      </c>
      <c r="B223" s="9">
        <f>COUNTIF(CSV!A:A,A223)</f>
        <v>13</v>
      </c>
      <c r="C223" s="4">
        <f>COUNTIF(CSV!B:B,A223)</f>
        <v>13</v>
      </c>
      <c r="D223" s="4">
        <f t="shared" si="7"/>
        <v>26</v>
      </c>
      <c r="E223" s="11">
        <f>(COUNTIFS(CSV!$A:$A,$A223,CSV!$F:$F,"&gt;0.5") + COUNTIFS(CSV!$B:$B,$A223,CSV!$F:$F,"&gt;0.5"))/$D223</f>
        <v>0.92307692307692313</v>
      </c>
      <c r="F223" s="8">
        <f>COUNTIFS(CSV!$A:$A,$A223,CSV!$F:$F,"&gt;0.5")/$B223</f>
        <v>0.92307692307692313</v>
      </c>
      <c r="G223" s="8">
        <f>COUNTIFS(CSV!$B:$B,$A223,CSV!$F:$F,"&gt;0.5")/$C223</f>
        <v>0.92307692307692313</v>
      </c>
      <c r="H223" s="11">
        <f>(COUNTIFS(CSV!$A:$A,$A223,CSV!$F:$F,"&gt;1.5") + COUNTIFS(CSV!$B:$B,$A223,CSV!$F:$F,"&gt;1.5"))/$D223</f>
        <v>0.92307692307692313</v>
      </c>
      <c r="I223" s="8">
        <f>COUNTIFS(CSV!$A:$A,$A223,CSV!$F:$F,"&gt;1.5")/$B223</f>
        <v>0.92307692307692313</v>
      </c>
      <c r="J223" s="8">
        <f>COUNTIFS(CSV!$B:$B,$A223,CSV!$F:$F,"&gt;1.5")/$C223</f>
        <v>0.92307692307692313</v>
      </c>
      <c r="K223" s="11">
        <f>(COUNTIFS(CSV!$A:$A,$A223,CSV!$F:$F,"&gt;2.5") + COUNTIFS(CSV!$B:$B,$A223,CSV!$F:$F,"&gt;2.5"))/$D223</f>
        <v>0.73076923076923073</v>
      </c>
      <c r="L223" s="8">
        <f>COUNTIFS(CSV!$A:$A,$A223,CSV!$F:$F,"&gt;2.5")/$B223</f>
        <v>0.84615384615384615</v>
      </c>
      <c r="M223" s="8">
        <f>COUNTIFS(CSV!$B:$B,$A223,CSV!$F:$F,"&gt;2.5")/$C223</f>
        <v>0.61538461538461542</v>
      </c>
      <c r="N223" s="11">
        <f>(COUNTIFS(CSV!$A:$A,$A223,CSV!$F:$F,"&gt;3.5") + COUNTIFS(CSV!$B:$B,$A223,CSV!$F:$F,"&gt;3.5"))/$D223</f>
        <v>0.5</v>
      </c>
      <c r="O223" s="8">
        <f>COUNTIFS(CSV!$A:$A,$A223,CSV!$F:$F,"&gt;3.5")/$B223</f>
        <v>0.69230769230769229</v>
      </c>
      <c r="P223" s="8">
        <f>COUNTIFS(CSV!$B:$B,$A223,CSV!$F:$F,"&gt;3.5")/$C223</f>
        <v>0.30769230769230771</v>
      </c>
      <c r="Q223" s="11">
        <f>(COUNTIFS(CSV!$A:$A,$A223,CSV!$D:$D,"&gt;0.5")  + COUNTIFS(CSV!$B:$B,$A223,CSV!$E:$E,"&gt;0.5"))/$D223</f>
        <v>0.84615384615384615</v>
      </c>
      <c r="R223" s="8">
        <f>COUNTIFS(CSV!$A:$A,$A223,CSV!$D:$D,"&gt;0.5")/$B223</f>
        <v>0.84615384615384615</v>
      </c>
      <c r="S223" s="8">
        <f>COUNTIFS(CSV!$B:$B,$A223,CSV!$E:$E,"&gt;0.5")/$C223</f>
        <v>0.84615384615384615</v>
      </c>
      <c r="T223" s="11">
        <f>(COUNTIFS(CSV!$A:$A,$A223,CSV!$D:$D,"&gt;1.5")  + COUNTIFS(CSV!$B:$B,$A223,CSV!$E:$E,"&gt;1.5"))/$D223</f>
        <v>0.61538461538461542</v>
      </c>
      <c r="U223" s="8">
        <f>COUNTIFS(CSV!$A:$A,$A223,CSV!$D:$D,"&gt;1.5")/$B223</f>
        <v>0.76923076923076927</v>
      </c>
      <c r="V223" s="8">
        <f>COUNTIFS(CSV!$B:$B,$A223,CSV!$E:$E,"&gt;1.5")/$C223</f>
        <v>0.46153846153846156</v>
      </c>
      <c r="W223" s="11">
        <f>(COUNTIFS(CSV!$A:$A,$A223,CSV!$E:E,"&gt;0.5") +COUNTIFS(CSV!$B:$B,$A223,CSV!$D:$D,"&gt;0.5"))/$D223</f>
        <v>0.80769230769230771</v>
      </c>
      <c r="X223" s="8">
        <f>COUNTIFS(CSV!$A:$A,$A223,CSV!$E:$E,"&gt;0.5")/$B223</f>
        <v>0.76923076923076927</v>
      </c>
      <c r="Y223" s="8">
        <f>COUNTIFS(CSV!$B:$B,$A223,CSV!$D:$D,"&gt;0.5")/$C223</f>
        <v>0.84615384615384615</v>
      </c>
      <c r="Z223" s="11">
        <f>(COUNTIFS(CSV!$A:$A,$A223,CSV!$E:$E,"&gt;1.5")  + COUNTIFS(CSV!$B:$B,$A223,CSV!$D:$D,"&gt;1.5"))/$D223</f>
        <v>0.53846153846153844</v>
      </c>
      <c r="AA223" s="8">
        <f>COUNTIFS(CSV!$A:$A,$A223,CSV!$E:$E,"&gt;1.5")/$B223</f>
        <v>0.46153846153846156</v>
      </c>
      <c r="AB223" s="8">
        <f>COUNTIFS(CSV!$B:$B,$A223,CSV!$D:$D,"&gt;1.5")/$C223</f>
        <v>0.61538461538461542</v>
      </c>
      <c r="AC223" s="11">
        <f>(COUNTIFS(CSV!$A:A,$A223,CSV!$G:$G,"y") + COUNTIFS(CSV!$B:B,$A223,CSV!$G:$G,"y"))/$D223</f>
        <v>0.73076923076923073</v>
      </c>
      <c r="AD223" s="8">
        <f>COUNTIFS(CSV!$A:A,$A223,CSV!$G:$G,"y")/$B223</f>
        <v>0.69230769230769229</v>
      </c>
      <c r="AE223" s="16">
        <f>COUNTIFS(CSV!$B:B,$A223,CSV!$G:$G,"y")/$C223</f>
        <v>0.76923076923076927</v>
      </c>
    </row>
    <row r="224" spans="1:31" x14ac:dyDescent="0.3">
      <c r="A224" t="s">
        <v>332</v>
      </c>
      <c r="B224" s="9">
        <f>COUNTIF(CSV!A:A,A224)</f>
        <v>12</v>
      </c>
      <c r="C224" s="4">
        <f>COUNTIF(CSV!B:B,A224)</f>
        <v>15</v>
      </c>
      <c r="D224" s="4">
        <f t="shared" si="7"/>
        <v>27</v>
      </c>
      <c r="E224" s="11">
        <f>(COUNTIFS(CSV!$A:$A,$A224,CSV!$F:$F,"&gt;0.5") + COUNTIFS(CSV!$B:$B,$A224,CSV!$F:$F,"&gt;0.5"))/$D224</f>
        <v>0.92592592592592593</v>
      </c>
      <c r="F224" s="8">
        <f>COUNTIFS(CSV!$A:$A,$A224,CSV!$F:$F,"&gt;0.5")/$B224</f>
        <v>0.91666666666666663</v>
      </c>
      <c r="G224" s="8">
        <f>COUNTIFS(CSV!$B:$B,$A224,CSV!$F:$F,"&gt;0.5")/$C224</f>
        <v>0.93333333333333335</v>
      </c>
      <c r="H224" s="11">
        <f>(COUNTIFS(CSV!$A:$A,$A224,CSV!$F:$F,"&gt;1.5") + COUNTIFS(CSV!$B:$B,$A224,CSV!$F:$F,"&gt;1.5"))/$D224</f>
        <v>0.77777777777777779</v>
      </c>
      <c r="I224" s="8">
        <f>COUNTIFS(CSV!$A:$A,$A224,CSV!$F:$F,"&gt;1.5")/$B224</f>
        <v>0.83333333333333337</v>
      </c>
      <c r="J224" s="8">
        <f>COUNTIFS(CSV!$B:$B,$A224,CSV!$F:$F,"&gt;1.5")/$C224</f>
        <v>0.73333333333333328</v>
      </c>
      <c r="K224" s="11">
        <f>(COUNTIFS(CSV!$A:$A,$A224,CSV!$F:$F,"&gt;2.5") + COUNTIFS(CSV!$B:$B,$A224,CSV!$F:$F,"&gt;2.5"))/$D224</f>
        <v>0.55555555555555558</v>
      </c>
      <c r="L224" s="8">
        <f>COUNTIFS(CSV!$A:$A,$A224,CSV!$F:$F,"&gt;2.5")/$B224</f>
        <v>0.58333333333333337</v>
      </c>
      <c r="M224" s="8">
        <f>COUNTIFS(CSV!$B:$B,$A224,CSV!$F:$F,"&gt;2.5")/$C224</f>
        <v>0.53333333333333333</v>
      </c>
      <c r="N224" s="11">
        <f>(COUNTIFS(CSV!$A:$A,$A224,CSV!$F:$F,"&gt;3.5") + COUNTIFS(CSV!$B:$B,$A224,CSV!$F:$F,"&gt;3.5"))/$D224</f>
        <v>0.18518518518518517</v>
      </c>
      <c r="O224" s="8">
        <f>COUNTIFS(CSV!$A:$A,$A224,CSV!$F:$F,"&gt;3.5")/$B224</f>
        <v>0.25</v>
      </c>
      <c r="P224" s="8">
        <f>COUNTIFS(CSV!$B:$B,$A224,CSV!$F:$F,"&gt;3.5")/$C224</f>
        <v>0.13333333333333333</v>
      </c>
      <c r="Q224" s="11">
        <f>(COUNTIFS(CSV!$A:$A,$A224,CSV!$D:$D,"&gt;0.5")  + COUNTIFS(CSV!$B:$B,$A224,CSV!$E:$E,"&gt;0.5"))/$D224</f>
        <v>0.77777777777777779</v>
      </c>
      <c r="R224" s="8">
        <f>COUNTIFS(CSV!$A:$A,$A224,CSV!$D:$D,"&gt;0.5")/$B224</f>
        <v>0.83333333333333337</v>
      </c>
      <c r="S224" s="8">
        <f>COUNTIFS(CSV!$B:$B,$A224,CSV!$E:$E,"&gt;0.5")/$C224</f>
        <v>0.73333333333333328</v>
      </c>
      <c r="T224" s="11">
        <f>(COUNTIFS(CSV!$A:$A,$A224,CSV!$D:$D,"&gt;1.5")  + COUNTIFS(CSV!$B:$B,$A224,CSV!$E:$E,"&gt;1.5"))/$D224</f>
        <v>0.25925925925925924</v>
      </c>
      <c r="U224" s="8">
        <f>COUNTIFS(CSV!$A:$A,$A224,CSV!$D:$D,"&gt;1.5")/$B224</f>
        <v>0.33333333333333331</v>
      </c>
      <c r="V224" s="8">
        <f>COUNTIFS(CSV!$B:$B,$A224,CSV!$E:$E,"&gt;1.5")/$C224</f>
        <v>0.2</v>
      </c>
      <c r="W224" s="11">
        <f>(COUNTIFS(CSV!$A:$A,$A224,CSV!$E:E,"&gt;0.5") +COUNTIFS(CSV!$B:$B,$A224,CSV!$D:$D,"&gt;0.5"))/$D224</f>
        <v>0.85185185185185186</v>
      </c>
      <c r="X224" s="8">
        <f>COUNTIFS(CSV!$A:$A,$A224,CSV!$E:$E,"&gt;0.5")/$B224</f>
        <v>0.91666666666666663</v>
      </c>
      <c r="Y224" s="8">
        <f>COUNTIFS(CSV!$B:$B,$A224,CSV!$D:$D,"&gt;0.5")/$C224</f>
        <v>0.8</v>
      </c>
      <c r="Z224" s="11">
        <f>(COUNTIFS(CSV!$A:$A,$A224,CSV!$E:$E,"&gt;1.5")  + COUNTIFS(CSV!$B:$B,$A224,CSV!$D:$D,"&gt;1.5"))/$D224</f>
        <v>0.37037037037037035</v>
      </c>
      <c r="AA224" s="8">
        <f>COUNTIFS(CSV!$A:$A,$A224,CSV!$E:$E,"&gt;1.5")/$B224</f>
        <v>0.41666666666666669</v>
      </c>
      <c r="AB224" s="8">
        <f>COUNTIFS(CSV!$B:$B,$A224,CSV!$D:$D,"&gt;1.5")/$C224</f>
        <v>0.33333333333333331</v>
      </c>
      <c r="AC224" s="11">
        <f>(COUNTIFS(CSV!$A:A,$A224,CSV!$G:$G,"y") + COUNTIFS(CSV!$B:B,$A224,CSV!$G:$G,"y"))/$D224</f>
        <v>0.70370370370370372</v>
      </c>
      <c r="AD224" s="8">
        <f>COUNTIFS(CSV!$A:A,$A224,CSV!$G:$G,"y")/$B224</f>
        <v>0.83333333333333337</v>
      </c>
      <c r="AE224" s="16">
        <f>COUNTIFS(CSV!$B:B,$A224,CSV!$G:$G,"y")/$C224</f>
        <v>0.6</v>
      </c>
    </row>
    <row r="225" spans="1:31" x14ac:dyDescent="0.3">
      <c r="A225" t="s">
        <v>343</v>
      </c>
      <c r="B225" s="9">
        <f>COUNTIF(CSV!A:A,A225)</f>
        <v>12</v>
      </c>
      <c r="C225" s="4">
        <f>COUNTIF(CSV!B:B,A225)</f>
        <v>14</v>
      </c>
      <c r="D225" s="4">
        <f t="shared" si="7"/>
        <v>26</v>
      </c>
      <c r="E225" s="11">
        <f>(COUNTIFS(CSV!$A:$A,$A225,CSV!$F:$F,"&gt;0.5") + COUNTIFS(CSV!$B:$B,$A225,CSV!$F:$F,"&gt;0.5"))/$D225</f>
        <v>0.92307692307692313</v>
      </c>
      <c r="F225" s="8">
        <f>COUNTIFS(CSV!$A:$A,$A225,CSV!$F:$F,"&gt;0.5")/$B225</f>
        <v>0.91666666666666663</v>
      </c>
      <c r="G225" s="8">
        <f>COUNTIFS(CSV!$B:$B,$A225,CSV!$F:$F,"&gt;0.5")/$C225</f>
        <v>0.9285714285714286</v>
      </c>
      <c r="H225" s="11">
        <f>(COUNTIFS(CSV!$A:$A,$A225,CSV!$F:$F,"&gt;1.5") + COUNTIFS(CSV!$B:$B,$A225,CSV!$F:$F,"&gt;1.5"))/$D225</f>
        <v>0.84615384615384615</v>
      </c>
      <c r="I225" s="8">
        <f>COUNTIFS(CSV!$A:$A,$A225,CSV!$F:$F,"&gt;1.5")/$B225</f>
        <v>0.75</v>
      </c>
      <c r="J225" s="8">
        <f>COUNTIFS(CSV!$B:$B,$A225,CSV!$F:$F,"&gt;1.5")/$C225</f>
        <v>0.9285714285714286</v>
      </c>
      <c r="K225" s="11">
        <f>(COUNTIFS(CSV!$A:$A,$A225,CSV!$F:$F,"&gt;2.5") + COUNTIFS(CSV!$B:$B,$A225,CSV!$F:$F,"&gt;2.5"))/$D225</f>
        <v>0.65384615384615385</v>
      </c>
      <c r="L225" s="8">
        <f>COUNTIFS(CSV!$A:$A,$A225,CSV!$F:$F,"&gt;2.5")/$B225</f>
        <v>0.5</v>
      </c>
      <c r="M225" s="8">
        <f>COUNTIFS(CSV!$B:$B,$A225,CSV!$F:$F,"&gt;2.5")/$C225</f>
        <v>0.7857142857142857</v>
      </c>
      <c r="N225" s="11">
        <f>(COUNTIFS(CSV!$A:$A,$A225,CSV!$F:$F,"&gt;3.5") + COUNTIFS(CSV!$B:$B,$A225,CSV!$F:$F,"&gt;3.5"))/$D225</f>
        <v>0.42307692307692307</v>
      </c>
      <c r="O225" s="8">
        <f>COUNTIFS(CSV!$A:$A,$A225,CSV!$F:$F,"&gt;3.5")/$B225</f>
        <v>0.25</v>
      </c>
      <c r="P225" s="8">
        <f>COUNTIFS(CSV!$B:$B,$A225,CSV!$F:$F,"&gt;3.5")/$C225</f>
        <v>0.5714285714285714</v>
      </c>
      <c r="Q225" s="11">
        <f>(COUNTIFS(CSV!$A:$A,$A225,CSV!$D:$D,"&gt;0.5")  + COUNTIFS(CSV!$B:$B,$A225,CSV!$E:$E,"&gt;0.5"))/$D225</f>
        <v>0.69230769230769229</v>
      </c>
      <c r="R225" s="8">
        <f>COUNTIFS(CSV!$A:$A,$A225,CSV!$D:$D,"&gt;0.5")/$B225</f>
        <v>0.75</v>
      </c>
      <c r="S225" s="8">
        <f>COUNTIFS(CSV!$B:$B,$A225,CSV!$E:$E,"&gt;0.5")/$C225</f>
        <v>0.6428571428571429</v>
      </c>
      <c r="T225" s="11">
        <f>(COUNTIFS(CSV!$A:$A,$A225,CSV!$D:$D,"&gt;1.5")  + COUNTIFS(CSV!$B:$B,$A225,CSV!$E:$E,"&gt;1.5"))/$D225</f>
        <v>0.42307692307692307</v>
      </c>
      <c r="U225" s="8">
        <f>COUNTIFS(CSV!$A:$A,$A225,CSV!$D:$D,"&gt;1.5")/$B225</f>
        <v>0.5</v>
      </c>
      <c r="V225" s="8">
        <f>COUNTIFS(CSV!$B:$B,$A225,CSV!$E:$E,"&gt;1.5")/$C225</f>
        <v>0.35714285714285715</v>
      </c>
      <c r="W225" s="11">
        <f>(COUNTIFS(CSV!$A:$A,$A225,CSV!$E:E,"&gt;0.5") +COUNTIFS(CSV!$B:$B,$A225,CSV!$D:$D,"&gt;0.5"))/$D225</f>
        <v>0.84615384615384615</v>
      </c>
      <c r="X225" s="8">
        <f>COUNTIFS(CSV!$A:$A,$A225,CSV!$E:$E,"&gt;0.5")/$B225</f>
        <v>0.75</v>
      </c>
      <c r="Y225" s="8">
        <f>COUNTIFS(CSV!$B:$B,$A225,CSV!$D:$D,"&gt;0.5")/$C225</f>
        <v>0.9285714285714286</v>
      </c>
      <c r="Z225" s="11">
        <f>(COUNTIFS(CSV!$A:$A,$A225,CSV!$E:$E,"&gt;1.5")  + COUNTIFS(CSV!$B:$B,$A225,CSV!$D:$D,"&gt;1.5"))/$D225</f>
        <v>0.5</v>
      </c>
      <c r="AA225" s="8">
        <f>COUNTIFS(CSV!$A:$A,$A225,CSV!$E:$E,"&gt;1.5")/$B225</f>
        <v>0.25</v>
      </c>
      <c r="AB225" s="8">
        <f>COUNTIFS(CSV!$B:$B,$A225,CSV!$D:$D,"&gt;1.5")/$C225</f>
        <v>0.7142857142857143</v>
      </c>
      <c r="AC225" s="11">
        <f>(COUNTIFS(CSV!$A:A,$A225,CSV!$G:$G,"y") + COUNTIFS(CSV!$B:B,$A225,CSV!$G:$G,"y"))/$D225</f>
        <v>0.61538461538461542</v>
      </c>
      <c r="AD225" s="8">
        <f>COUNTIFS(CSV!$A:A,$A225,CSV!$G:$G,"y")/$B225</f>
        <v>0.58333333333333337</v>
      </c>
      <c r="AE225" s="16">
        <f>COUNTIFS(CSV!$B:B,$A225,CSV!$G:$G,"y")/$C225</f>
        <v>0.6428571428571429</v>
      </c>
    </row>
    <row r="226" spans="1:31" x14ac:dyDescent="0.3">
      <c r="A226" t="s">
        <v>320</v>
      </c>
      <c r="B226" s="9">
        <f>COUNTIF(CSV!A:A,A226)</f>
        <v>12</v>
      </c>
      <c r="C226" s="4">
        <f>COUNTIF(CSV!B:B,A226)</f>
        <v>13</v>
      </c>
      <c r="D226" s="4">
        <f t="shared" si="7"/>
        <v>25</v>
      </c>
      <c r="E226" s="11">
        <f>(COUNTIFS(CSV!$A:$A,$A226,CSV!$F:$F,"&gt;0.5") + COUNTIFS(CSV!$B:$B,$A226,CSV!$F:$F,"&gt;0.5"))/$D226</f>
        <v>0.92</v>
      </c>
      <c r="F226" s="8">
        <f>COUNTIFS(CSV!$A:$A,$A226,CSV!$F:$F,"&gt;0.5")/$B226</f>
        <v>0.83333333333333337</v>
      </c>
      <c r="G226" s="8">
        <f>COUNTIFS(CSV!$B:$B,$A226,CSV!$F:$F,"&gt;0.5")/$C226</f>
        <v>1</v>
      </c>
      <c r="H226" s="11">
        <f>(COUNTIFS(CSV!$A:$A,$A226,CSV!$F:$F,"&gt;1.5") + COUNTIFS(CSV!$B:$B,$A226,CSV!$F:$F,"&gt;1.5"))/$D226</f>
        <v>0.72</v>
      </c>
      <c r="I226" s="8">
        <f>COUNTIFS(CSV!$A:$A,$A226,CSV!$F:$F,"&gt;1.5")/$B226</f>
        <v>0.58333333333333337</v>
      </c>
      <c r="J226" s="8">
        <f>COUNTIFS(CSV!$B:$B,$A226,CSV!$F:$F,"&gt;1.5")/$C226</f>
        <v>0.84615384615384615</v>
      </c>
      <c r="K226" s="11">
        <f>(COUNTIFS(CSV!$A:$A,$A226,CSV!$F:$F,"&gt;2.5") + COUNTIFS(CSV!$B:$B,$A226,CSV!$F:$F,"&gt;2.5"))/$D226</f>
        <v>0.44</v>
      </c>
      <c r="L226" s="8">
        <f>COUNTIFS(CSV!$A:$A,$A226,CSV!$F:$F,"&gt;2.5")/$B226</f>
        <v>0.5</v>
      </c>
      <c r="M226" s="8">
        <f>COUNTIFS(CSV!$B:$B,$A226,CSV!$F:$F,"&gt;2.5")/$C226</f>
        <v>0.38461538461538464</v>
      </c>
      <c r="N226" s="11">
        <f>(COUNTIFS(CSV!$A:$A,$A226,CSV!$F:$F,"&gt;3.5") + COUNTIFS(CSV!$B:$B,$A226,CSV!$F:$F,"&gt;3.5"))/$D226</f>
        <v>0.24</v>
      </c>
      <c r="O226" s="8">
        <f>COUNTIFS(CSV!$A:$A,$A226,CSV!$F:$F,"&gt;3.5")/$B226</f>
        <v>0.33333333333333331</v>
      </c>
      <c r="P226" s="8">
        <f>COUNTIFS(CSV!$B:$B,$A226,CSV!$F:$F,"&gt;3.5")/$C226</f>
        <v>0.15384615384615385</v>
      </c>
      <c r="Q226" s="11">
        <f>(COUNTIFS(CSV!$A:$A,$A226,CSV!$D:$D,"&gt;0.5")  + COUNTIFS(CSV!$B:$B,$A226,CSV!$E:$E,"&gt;0.5"))/$D226</f>
        <v>0.76</v>
      </c>
      <c r="R226" s="8">
        <f>COUNTIFS(CSV!$A:$A,$A226,CSV!$D:$D,"&gt;0.5")/$B226</f>
        <v>0.66666666666666663</v>
      </c>
      <c r="S226" s="8">
        <f>COUNTIFS(CSV!$B:$B,$A226,CSV!$E:$E,"&gt;0.5")/$C226</f>
        <v>0.84615384615384615</v>
      </c>
      <c r="T226" s="11">
        <f>(COUNTIFS(CSV!$A:$A,$A226,CSV!$D:$D,"&gt;1.5")  + COUNTIFS(CSV!$B:$B,$A226,CSV!$E:$E,"&gt;1.5"))/$D226</f>
        <v>0.4</v>
      </c>
      <c r="U226" s="8">
        <f>COUNTIFS(CSV!$A:$A,$A226,CSV!$D:$D,"&gt;1.5")/$B226</f>
        <v>0.41666666666666669</v>
      </c>
      <c r="V226" s="8">
        <f>COUNTIFS(CSV!$B:$B,$A226,CSV!$E:$E,"&gt;1.5")/$C226</f>
        <v>0.38461538461538464</v>
      </c>
      <c r="W226" s="11">
        <f>(COUNTIFS(CSV!$A:$A,$A226,CSV!$E:E,"&gt;0.5") +COUNTIFS(CSV!$B:$B,$A226,CSV!$D:$D,"&gt;0.5"))/$D226</f>
        <v>0.64</v>
      </c>
      <c r="X226" s="8">
        <f>COUNTIFS(CSV!$A:$A,$A226,CSV!$E:$E,"&gt;0.5")/$B226</f>
        <v>0.5</v>
      </c>
      <c r="Y226" s="8">
        <f>COUNTIFS(CSV!$B:$B,$A226,CSV!$D:$D,"&gt;0.5")/$C226</f>
        <v>0.76923076923076927</v>
      </c>
      <c r="Z226" s="11">
        <f>(COUNTIFS(CSV!$A:$A,$A226,CSV!$E:$E,"&gt;1.5")  + COUNTIFS(CSV!$B:$B,$A226,CSV!$D:$D,"&gt;1.5"))/$D226</f>
        <v>0.16</v>
      </c>
      <c r="AA226" s="8">
        <f>COUNTIFS(CSV!$A:$A,$A226,CSV!$E:$E,"&gt;1.5")/$B226</f>
        <v>0.16666666666666666</v>
      </c>
      <c r="AB226" s="8">
        <f>COUNTIFS(CSV!$B:$B,$A226,CSV!$D:$D,"&gt;1.5")/$C226</f>
        <v>0.15384615384615385</v>
      </c>
      <c r="AC226" s="11">
        <f>(COUNTIFS(CSV!$A:A,$A226,CSV!$G:$G,"y") + COUNTIFS(CSV!$B:B,$A226,CSV!$G:$G,"y"))/$D226</f>
        <v>0.48</v>
      </c>
      <c r="AD226" s="8">
        <f>COUNTIFS(CSV!$A:A,$A226,CSV!$G:$G,"y")/$B226</f>
        <v>0.33333333333333331</v>
      </c>
      <c r="AE226" s="16">
        <f>COUNTIFS(CSV!$B:B,$A226,CSV!$G:$G,"y")/$C226</f>
        <v>0.61538461538461542</v>
      </c>
    </row>
    <row r="227" spans="1:31" x14ac:dyDescent="0.3">
      <c r="A227" t="s">
        <v>339</v>
      </c>
      <c r="B227" s="9">
        <f>COUNTIF(CSV!A:A,A227)</f>
        <v>13</v>
      </c>
      <c r="C227" s="4">
        <f>COUNTIF(CSV!B:B,A227)</f>
        <v>13</v>
      </c>
      <c r="D227" s="4">
        <f t="shared" si="7"/>
        <v>26</v>
      </c>
      <c r="E227" s="11">
        <f>(COUNTIFS(CSV!$A:$A,$A227,CSV!$F:$F,"&gt;0.5") + COUNTIFS(CSV!$B:$B,$A227,CSV!$F:$F,"&gt;0.5"))/$D227</f>
        <v>0.96153846153846156</v>
      </c>
      <c r="F227" s="8">
        <f>COUNTIFS(CSV!$A:$A,$A227,CSV!$F:$F,"&gt;0.5")/$B227</f>
        <v>1</v>
      </c>
      <c r="G227" s="8">
        <f>COUNTIFS(CSV!$B:$B,$A227,CSV!$F:$F,"&gt;0.5")/$C227</f>
        <v>0.92307692307692313</v>
      </c>
      <c r="H227" s="11">
        <f>(COUNTIFS(CSV!$A:$A,$A227,CSV!$F:$F,"&gt;1.5") + COUNTIFS(CSV!$B:$B,$A227,CSV!$F:$F,"&gt;1.5"))/$D227</f>
        <v>0.69230769230769229</v>
      </c>
      <c r="I227" s="8">
        <f>COUNTIFS(CSV!$A:$A,$A227,CSV!$F:$F,"&gt;1.5")/$B227</f>
        <v>0.84615384615384615</v>
      </c>
      <c r="J227" s="8">
        <f>COUNTIFS(CSV!$B:$B,$A227,CSV!$F:$F,"&gt;1.5")/$C227</f>
        <v>0.53846153846153844</v>
      </c>
      <c r="K227" s="11">
        <f>(COUNTIFS(CSV!$A:$A,$A227,CSV!$F:$F,"&gt;2.5") + COUNTIFS(CSV!$B:$B,$A227,CSV!$F:$F,"&gt;2.5"))/$D227</f>
        <v>0.5</v>
      </c>
      <c r="L227" s="8">
        <f>COUNTIFS(CSV!$A:$A,$A227,CSV!$F:$F,"&gt;2.5")/$B227</f>
        <v>0.61538461538461542</v>
      </c>
      <c r="M227" s="8">
        <f>COUNTIFS(CSV!$B:$B,$A227,CSV!$F:$F,"&gt;2.5")/$C227</f>
        <v>0.38461538461538464</v>
      </c>
      <c r="N227" s="11">
        <f>(COUNTIFS(CSV!$A:$A,$A227,CSV!$F:$F,"&gt;3.5") + COUNTIFS(CSV!$B:$B,$A227,CSV!$F:$F,"&gt;3.5"))/$D227</f>
        <v>0.34615384615384615</v>
      </c>
      <c r="O227" s="8">
        <f>COUNTIFS(CSV!$A:$A,$A227,CSV!$F:$F,"&gt;3.5")/$B227</f>
        <v>0.38461538461538464</v>
      </c>
      <c r="P227" s="8">
        <f>COUNTIFS(CSV!$B:$B,$A227,CSV!$F:$F,"&gt;3.5")/$C227</f>
        <v>0.30769230769230771</v>
      </c>
      <c r="Q227" s="11">
        <f>(COUNTIFS(CSV!$A:$A,$A227,CSV!$D:$D,"&gt;0.5")  + COUNTIFS(CSV!$B:$B,$A227,CSV!$E:$E,"&gt;0.5"))/$D227</f>
        <v>0.57692307692307687</v>
      </c>
      <c r="R227" s="8">
        <f>COUNTIFS(CSV!$A:$A,$A227,CSV!$D:$D,"&gt;0.5")/$B227</f>
        <v>0.61538461538461542</v>
      </c>
      <c r="S227" s="8">
        <f>COUNTIFS(CSV!$B:$B,$A227,CSV!$E:$E,"&gt;0.5")/$C227</f>
        <v>0.53846153846153844</v>
      </c>
      <c r="T227" s="11">
        <f>(COUNTIFS(CSV!$A:$A,$A227,CSV!$D:$D,"&gt;1.5")  + COUNTIFS(CSV!$B:$B,$A227,CSV!$E:$E,"&gt;1.5"))/$D227</f>
        <v>0.26923076923076922</v>
      </c>
      <c r="U227" s="8">
        <f>COUNTIFS(CSV!$A:$A,$A227,CSV!$D:$D,"&gt;1.5")/$B227</f>
        <v>0.30769230769230771</v>
      </c>
      <c r="V227" s="8">
        <f>COUNTIFS(CSV!$B:$B,$A227,CSV!$E:$E,"&gt;1.5")/$C227</f>
        <v>0.23076923076923078</v>
      </c>
      <c r="W227" s="11">
        <f>(COUNTIFS(CSV!$A:$A,$A227,CSV!$E:E,"&gt;0.5") +COUNTIFS(CSV!$B:$B,$A227,CSV!$D:$D,"&gt;0.5"))/$D227</f>
        <v>0.80769230769230771</v>
      </c>
      <c r="X227" s="8">
        <f>COUNTIFS(CSV!$A:$A,$A227,CSV!$E:$E,"&gt;0.5")/$B227</f>
        <v>0.92307692307692313</v>
      </c>
      <c r="Y227" s="8">
        <f>COUNTIFS(CSV!$B:$B,$A227,CSV!$D:$D,"&gt;0.5")/$C227</f>
        <v>0.69230769230769229</v>
      </c>
      <c r="Z227" s="11">
        <f>(COUNTIFS(CSV!$A:$A,$A227,CSV!$E:$E,"&gt;1.5")  + COUNTIFS(CSV!$B:$B,$A227,CSV!$D:$D,"&gt;1.5"))/$D227</f>
        <v>0.53846153846153844</v>
      </c>
      <c r="AA227" s="8">
        <f>COUNTIFS(CSV!$A:$A,$A227,CSV!$E:$E,"&gt;1.5")/$B227</f>
        <v>0.69230769230769229</v>
      </c>
      <c r="AB227" s="8">
        <f>COUNTIFS(CSV!$B:$B,$A227,CSV!$D:$D,"&gt;1.5")/$C227</f>
        <v>0.38461538461538464</v>
      </c>
      <c r="AC227" s="11">
        <f>(COUNTIFS(CSV!$A:A,$A227,CSV!$G:$G,"y") + COUNTIFS(CSV!$B:B,$A227,CSV!$G:$G,"y"))/$D227</f>
        <v>0.42307692307692307</v>
      </c>
      <c r="AD227" s="8">
        <f>COUNTIFS(CSV!$A:A,$A227,CSV!$G:$G,"y")/$B227</f>
        <v>0.53846153846153844</v>
      </c>
      <c r="AE227" s="16">
        <f>COUNTIFS(CSV!$B:B,$A227,CSV!$G:$G,"y")/$C227</f>
        <v>0.30769230769230771</v>
      </c>
    </row>
    <row r="228" spans="1:31" x14ac:dyDescent="0.3">
      <c r="A228" t="s">
        <v>340</v>
      </c>
      <c r="B228" s="9">
        <f>COUNTIF(CSV!A:A,A228)</f>
        <v>10</v>
      </c>
      <c r="C228" s="4">
        <f>COUNTIF(CSV!B:B,A228)</f>
        <v>15</v>
      </c>
      <c r="D228" s="4">
        <f t="shared" si="7"/>
        <v>25</v>
      </c>
      <c r="E228" s="11">
        <f>(COUNTIFS(CSV!$A:$A,$A228,CSV!$F:$F,"&gt;0.5") + COUNTIFS(CSV!$B:$B,$A228,CSV!$F:$F,"&gt;0.5"))/$D228</f>
        <v>1</v>
      </c>
      <c r="F228" s="8">
        <f>COUNTIFS(CSV!$A:$A,$A228,CSV!$F:$F,"&gt;0.5")/$B228</f>
        <v>1</v>
      </c>
      <c r="G228" s="8">
        <f>COUNTIFS(CSV!$B:$B,$A228,CSV!$F:$F,"&gt;0.5")/$C228</f>
        <v>1</v>
      </c>
      <c r="H228" s="11">
        <f>(COUNTIFS(CSV!$A:$A,$A228,CSV!$F:$F,"&gt;1.5") + COUNTIFS(CSV!$B:$B,$A228,CSV!$F:$F,"&gt;1.5"))/$D228</f>
        <v>0.64</v>
      </c>
      <c r="I228" s="8">
        <f>COUNTIFS(CSV!$A:$A,$A228,CSV!$F:$F,"&gt;1.5")/$B228</f>
        <v>0.7</v>
      </c>
      <c r="J228" s="8">
        <f>COUNTIFS(CSV!$B:$B,$A228,CSV!$F:$F,"&gt;1.5")/$C228</f>
        <v>0.6</v>
      </c>
      <c r="K228" s="11">
        <f>(COUNTIFS(CSV!$A:$A,$A228,CSV!$F:$F,"&gt;2.5") + COUNTIFS(CSV!$B:$B,$A228,CSV!$F:$F,"&gt;2.5"))/$D228</f>
        <v>0.4</v>
      </c>
      <c r="L228" s="8">
        <f>COUNTIFS(CSV!$A:$A,$A228,CSV!$F:$F,"&gt;2.5")/$B228</f>
        <v>0.4</v>
      </c>
      <c r="M228" s="8">
        <f>COUNTIFS(CSV!$B:$B,$A228,CSV!$F:$F,"&gt;2.5")/$C228</f>
        <v>0.4</v>
      </c>
      <c r="N228" s="11">
        <f>(COUNTIFS(CSV!$A:$A,$A228,CSV!$F:$F,"&gt;3.5") + COUNTIFS(CSV!$B:$B,$A228,CSV!$F:$F,"&gt;3.5"))/$D228</f>
        <v>0.24</v>
      </c>
      <c r="O228" s="8">
        <f>COUNTIFS(CSV!$A:$A,$A228,CSV!$F:$F,"&gt;3.5")/$B228</f>
        <v>0.3</v>
      </c>
      <c r="P228" s="8">
        <f>COUNTIFS(CSV!$B:$B,$A228,CSV!$F:$F,"&gt;3.5")/$C228</f>
        <v>0.2</v>
      </c>
      <c r="Q228" s="11">
        <f>(COUNTIFS(CSV!$A:$A,$A228,CSV!$D:$D,"&gt;0.5")  + COUNTIFS(CSV!$B:$B,$A228,CSV!$E:$E,"&gt;0.5"))/$D228</f>
        <v>0.72</v>
      </c>
      <c r="R228" s="8">
        <f>COUNTIFS(CSV!$A:$A,$A228,CSV!$D:$D,"&gt;0.5")/$B228</f>
        <v>0.8</v>
      </c>
      <c r="S228" s="8">
        <f>COUNTIFS(CSV!$B:$B,$A228,CSV!$E:$E,"&gt;0.5")/$C228</f>
        <v>0.66666666666666663</v>
      </c>
      <c r="T228" s="11">
        <f>(COUNTIFS(CSV!$A:$A,$A228,CSV!$D:$D,"&gt;1.5")  + COUNTIFS(CSV!$B:$B,$A228,CSV!$E:$E,"&gt;1.5"))/$D228</f>
        <v>0.24</v>
      </c>
      <c r="U228" s="8">
        <f>COUNTIFS(CSV!$A:$A,$A228,CSV!$D:$D,"&gt;1.5")/$B228</f>
        <v>0.1</v>
      </c>
      <c r="V228" s="8">
        <f>COUNTIFS(CSV!$B:$B,$A228,CSV!$E:$E,"&gt;1.5")/$C228</f>
        <v>0.33333333333333331</v>
      </c>
      <c r="W228" s="11">
        <f>(COUNTIFS(CSV!$A:$A,$A228,CSV!$E:E,"&gt;0.5") +COUNTIFS(CSV!$B:$B,$A228,CSV!$D:$D,"&gt;0.5"))/$D228</f>
        <v>0.8</v>
      </c>
      <c r="X228" s="8">
        <f>COUNTIFS(CSV!$A:$A,$A228,CSV!$E:$E,"&gt;0.5")/$B228</f>
        <v>0.9</v>
      </c>
      <c r="Y228" s="8">
        <f>COUNTIFS(CSV!$B:$B,$A228,CSV!$D:$D,"&gt;0.5")/$C228</f>
        <v>0.73333333333333328</v>
      </c>
      <c r="Z228" s="11">
        <f>(COUNTIFS(CSV!$A:$A,$A228,CSV!$E:$E,"&gt;1.5")  + COUNTIFS(CSV!$B:$B,$A228,CSV!$D:$D,"&gt;1.5"))/$D228</f>
        <v>0.36</v>
      </c>
      <c r="AA228" s="8">
        <f>COUNTIFS(CSV!$A:$A,$A228,CSV!$E:$E,"&gt;1.5")/$B228</f>
        <v>0.4</v>
      </c>
      <c r="AB228" s="8">
        <f>COUNTIFS(CSV!$B:$B,$A228,CSV!$D:$D,"&gt;1.5")/$C228</f>
        <v>0.33333333333333331</v>
      </c>
      <c r="AC228" s="11">
        <f>(COUNTIFS(CSV!$A:A,$A228,CSV!$G:$G,"y") + COUNTIFS(CSV!$B:B,$A228,CSV!$G:$G,"y"))/$D228</f>
        <v>0.52</v>
      </c>
      <c r="AD228" s="8">
        <f>COUNTIFS(CSV!$A:A,$A228,CSV!$G:$G,"y")/$B228</f>
        <v>0.7</v>
      </c>
      <c r="AE228" s="16">
        <f>COUNTIFS(CSV!$B:B,$A228,CSV!$G:$G,"y")/$C228</f>
        <v>0.4</v>
      </c>
    </row>
    <row r="229" spans="1:31" x14ac:dyDescent="0.3">
      <c r="A229" t="s">
        <v>322</v>
      </c>
      <c r="B229" s="9">
        <f>COUNTIF(CSV!A:A,A229)</f>
        <v>14</v>
      </c>
      <c r="C229" s="4">
        <f>COUNTIF(CSV!B:B,A229)</f>
        <v>13</v>
      </c>
      <c r="D229" s="4">
        <f t="shared" si="7"/>
        <v>27</v>
      </c>
      <c r="E229" s="11">
        <f>(COUNTIFS(CSV!$A:$A,$A229,CSV!$F:$F,"&gt;0.5") + COUNTIFS(CSV!$B:$B,$A229,CSV!$F:$F,"&gt;0.5"))/$D229</f>
        <v>0.92592592592592593</v>
      </c>
      <c r="F229" s="8">
        <f>COUNTIFS(CSV!$A:$A,$A229,CSV!$F:$F,"&gt;0.5")/$B229</f>
        <v>1</v>
      </c>
      <c r="G229" s="8">
        <f>COUNTIFS(CSV!$B:$B,$A229,CSV!$F:$F,"&gt;0.5")/$C229</f>
        <v>0.84615384615384615</v>
      </c>
      <c r="H229" s="11">
        <f>(COUNTIFS(CSV!$A:$A,$A229,CSV!$F:$F,"&gt;1.5") + COUNTIFS(CSV!$B:$B,$A229,CSV!$F:$F,"&gt;1.5"))/$D229</f>
        <v>0.88888888888888884</v>
      </c>
      <c r="I229" s="8">
        <f>COUNTIFS(CSV!$A:$A,$A229,CSV!$F:$F,"&gt;1.5")/$B229</f>
        <v>0.9285714285714286</v>
      </c>
      <c r="J229" s="8">
        <f>COUNTIFS(CSV!$B:$B,$A229,CSV!$F:$F,"&gt;1.5")/$C229</f>
        <v>0.84615384615384615</v>
      </c>
      <c r="K229" s="11">
        <f>(COUNTIFS(CSV!$A:$A,$A229,CSV!$F:$F,"&gt;2.5") + COUNTIFS(CSV!$B:$B,$A229,CSV!$F:$F,"&gt;2.5"))/$D229</f>
        <v>0.59259259259259256</v>
      </c>
      <c r="L229" s="8">
        <f>COUNTIFS(CSV!$A:$A,$A229,CSV!$F:$F,"&gt;2.5")/$B229</f>
        <v>0.6428571428571429</v>
      </c>
      <c r="M229" s="8">
        <f>COUNTIFS(CSV!$B:$B,$A229,CSV!$F:$F,"&gt;2.5")/$C229</f>
        <v>0.53846153846153844</v>
      </c>
      <c r="N229" s="11">
        <f>(COUNTIFS(CSV!$A:$A,$A229,CSV!$F:$F,"&gt;3.5") + COUNTIFS(CSV!$B:$B,$A229,CSV!$F:$F,"&gt;3.5"))/$D229</f>
        <v>0.29629629629629628</v>
      </c>
      <c r="O229" s="8">
        <f>COUNTIFS(CSV!$A:$A,$A229,CSV!$F:$F,"&gt;3.5")/$B229</f>
        <v>0.35714285714285715</v>
      </c>
      <c r="P229" s="8">
        <f>COUNTIFS(CSV!$B:$B,$A229,CSV!$F:$F,"&gt;3.5")/$C229</f>
        <v>0.23076923076923078</v>
      </c>
      <c r="Q229" s="11">
        <f>(COUNTIFS(CSV!$A:$A,$A229,CSV!$D:$D,"&gt;0.5")  + COUNTIFS(CSV!$B:$B,$A229,CSV!$E:$E,"&gt;0.5"))/$D229</f>
        <v>0.88888888888888884</v>
      </c>
      <c r="R229" s="8">
        <f>COUNTIFS(CSV!$A:$A,$A229,CSV!$D:$D,"&gt;0.5")/$B229</f>
        <v>1</v>
      </c>
      <c r="S229" s="8">
        <f>COUNTIFS(CSV!$B:$B,$A229,CSV!$E:$E,"&gt;0.5")/$C229</f>
        <v>0.76923076923076927</v>
      </c>
      <c r="T229" s="11">
        <f>(COUNTIFS(CSV!$A:$A,$A229,CSV!$D:$D,"&gt;1.5")  + COUNTIFS(CSV!$B:$B,$A229,CSV!$E:$E,"&gt;1.5"))/$D229</f>
        <v>0.55555555555555558</v>
      </c>
      <c r="U229" s="8">
        <f>COUNTIFS(CSV!$A:$A,$A229,CSV!$D:$D,"&gt;1.5")/$B229</f>
        <v>0.6428571428571429</v>
      </c>
      <c r="V229" s="8">
        <f>COUNTIFS(CSV!$B:$B,$A229,CSV!$E:$E,"&gt;1.5")/$C229</f>
        <v>0.46153846153846156</v>
      </c>
      <c r="W229" s="11">
        <f>(COUNTIFS(CSV!$A:$A,$A229,CSV!$E:E,"&gt;0.5") +COUNTIFS(CSV!$B:$B,$A229,CSV!$D:$D,"&gt;0.5"))/$D229</f>
        <v>0.59259259259259256</v>
      </c>
      <c r="X229" s="8">
        <f>COUNTIFS(CSV!$A:$A,$A229,CSV!$E:$E,"&gt;0.5")/$B229</f>
        <v>0.6428571428571429</v>
      </c>
      <c r="Y229" s="8">
        <f>COUNTIFS(CSV!$B:$B,$A229,CSV!$D:$D,"&gt;0.5")/$C229</f>
        <v>0.53846153846153844</v>
      </c>
      <c r="Z229" s="11">
        <f>(COUNTIFS(CSV!$A:$A,$A229,CSV!$E:$E,"&gt;1.5")  + COUNTIFS(CSV!$B:$B,$A229,CSV!$D:$D,"&gt;1.5"))/$D229</f>
        <v>0.33333333333333331</v>
      </c>
      <c r="AA229" s="8">
        <f>COUNTIFS(CSV!$A:$A,$A229,CSV!$E:$E,"&gt;1.5")/$B229</f>
        <v>0.2857142857142857</v>
      </c>
      <c r="AB229" s="8">
        <f>COUNTIFS(CSV!$B:$B,$A229,CSV!$D:$D,"&gt;1.5")/$C229</f>
        <v>0.38461538461538464</v>
      </c>
      <c r="AC229" s="11">
        <f>(COUNTIFS(CSV!$A:A,$A229,CSV!$G:$G,"y") + COUNTIFS(CSV!$B:B,$A229,CSV!$G:$G,"y"))/$D229</f>
        <v>0.55555555555555558</v>
      </c>
      <c r="AD229" s="8">
        <f>COUNTIFS(CSV!$A:A,$A229,CSV!$G:$G,"y")/$B229</f>
        <v>0.6428571428571429</v>
      </c>
      <c r="AE229" s="16">
        <f>COUNTIFS(CSV!$B:B,$A229,CSV!$G:$G,"y")/$C229</f>
        <v>0.46153846153846156</v>
      </c>
    </row>
    <row r="230" spans="1:31" x14ac:dyDescent="0.3">
      <c r="A230" t="s">
        <v>324</v>
      </c>
      <c r="B230" s="9">
        <f>COUNTIF(CSV!A:A,A230)</f>
        <v>13</v>
      </c>
      <c r="C230" s="4">
        <f>COUNTIF(CSV!B:B,A230)</f>
        <v>12</v>
      </c>
      <c r="D230" s="4">
        <f t="shared" si="7"/>
        <v>25</v>
      </c>
      <c r="E230" s="11">
        <f>(COUNTIFS(CSV!$A:$A,$A230,CSV!$F:$F,"&gt;0.5") + COUNTIFS(CSV!$B:$B,$A230,CSV!$F:$F,"&gt;0.5"))/$D230</f>
        <v>0.92</v>
      </c>
      <c r="F230" s="8">
        <f>COUNTIFS(CSV!$A:$A,$A230,CSV!$F:$F,"&gt;0.5")/$B230</f>
        <v>0.84615384615384615</v>
      </c>
      <c r="G230" s="8">
        <f>COUNTIFS(CSV!$B:$B,$A230,CSV!$F:$F,"&gt;0.5")/$C230</f>
        <v>1</v>
      </c>
      <c r="H230" s="11">
        <f>(COUNTIFS(CSV!$A:$A,$A230,CSV!$F:$F,"&gt;1.5") + COUNTIFS(CSV!$B:$B,$A230,CSV!$F:$F,"&gt;1.5"))/$D230</f>
        <v>0.68</v>
      </c>
      <c r="I230" s="8">
        <f>COUNTIFS(CSV!$A:$A,$A230,CSV!$F:$F,"&gt;1.5")/$B230</f>
        <v>0.53846153846153844</v>
      </c>
      <c r="J230" s="8">
        <f>COUNTIFS(CSV!$B:$B,$A230,CSV!$F:$F,"&gt;1.5")/$C230</f>
        <v>0.83333333333333337</v>
      </c>
      <c r="K230" s="11">
        <f>(COUNTIFS(CSV!$A:$A,$A230,CSV!$F:$F,"&gt;2.5") + COUNTIFS(CSV!$B:$B,$A230,CSV!$F:$F,"&gt;2.5"))/$D230</f>
        <v>0.56000000000000005</v>
      </c>
      <c r="L230" s="8">
        <f>COUNTIFS(CSV!$A:$A,$A230,CSV!$F:$F,"&gt;2.5")/$B230</f>
        <v>0.38461538461538464</v>
      </c>
      <c r="M230" s="8">
        <f>COUNTIFS(CSV!$B:$B,$A230,CSV!$F:$F,"&gt;2.5")/$C230</f>
        <v>0.75</v>
      </c>
      <c r="N230" s="11">
        <f>(COUNTIFS(CSV!$A:$A,$A230,CSV!$F:$F,"&gt;3.5") + COUNTIFS(CSV!$B:$B,$A230,CSV!$F:$F,"&gt;3.5"))/$D230</f>
        <v>0.32</v>
      </c>
      <c r="O230" s="8">
        <f>COUNTIFS(CSV!$A:$A,$A230,CSV!$F:$F,"&gt;3.5")/$B230</f>
        <v>0.30769230769230771</v>
      </c>
      <c r="P230" s="8">
        <f>COUNTIFS(CSV!$B:$B,$A230,CSV!$F:$F,"&gt;3.5")/$C230</f>
        <v>0.33333333333333331</v>
      </c>
      <c r="Q230" s="11">
        <f>(COUNTIFS(CSV!$A:$A,$A230,CSV!$D:$D,"&gt;0.5")  + COUNTIFS(CSV!$B:$B,$A230,CSV!$E:$E,"&gt;0.5"))/$D230</f>
        <v>0.76</v>
      </c>
      <c r="R230" s="8">
        <f>COUNTIFS(CSV!$A:$A,$A230,CSV!$D:$D,"&gt;0.5")/$B230</f>
        <v>0.69230769230769229</v>
      </c>
      <c r="S230" s="8">
        <f>COUNTIFS(CSV!$B:$B,$A230,CSV!$E:$E,"&gt;0.5")/$C230</f>
        <v>0.83333333333333337</v>
      </c>
      <c r="T230" s="11">
        <f>(COUNTIFS(CSV!$A:$A,$A230,CSV!$D:$D,"&gt;1.5")  + COUNTIFS(CSV!$B:$B,$A230,CSV!$E:$E,"&gt;1.5"))/$D230</f>
        <v>0.6</v>
      </c>
      <c r="U230" s="8">
        <f>COUNTIFS(CSV!$A:$A,$A230,CSV!$D:$D,"&gt;1.5")/$B230</f>
        <v>0.53846153846153844</v>
      </c>
      <c r="V230" s="8">
        <f>COUNTIFS(CSV!$B:$B,$A230,CSV!$E:$E,"&gt;1.5")/$C230</f>
        <v>0.66666666666666663</v>
      </c>
      <c r="W230" s="11">
        <f>(COUNTIFS(CSV!$A:$A,$A230,CSV!$E:E,"&gt;0.5") +COUNTIFS(CSV!$B:$B,$A230,CSV!$D:$D,"&gt;0.5"))/$D230</f>
        <v>0.56000000000000005</v>
      </c>
      <c r="X230" s="8">
        <f>COUNTIFS(CSV!$A:$A,$A230,CSV!$E:$E,"&gt;0.5")/$B230</f>
        <v>0.46153846153846156</v>
      </c>
      <c r="Y230" s="8">
        <f>COUNTIFS(CSV!$B:$B,$A230,CSV!$D:$D,"&gt;0.5")/$C230</f>
        <v>0.66666666666666663</v>
      </c>
      <c r="Z230" s="11">
        <f>(COUNTIFS(CSV!$A:$A,$A230,CSV!$E:$E,"&gt;1.5")  + COUNTIFS(CSV!$B:$B,$A230,CSV!$D:$D,"&gt;1.5"))/$D230</f>
        <v>0.2</v>
      </c>
      <c r="AA230" s="8">
        <f>COUNTIFS(CSV!$A:$A,$A230,CSV!$E:$E,"&gt;1.5")/$B230</f>
        <v>0.15384615384615385</v>
      </c>
      <c r="AB230" s="8">
        <f>COUNTIFS(CSV!$B:$B,$A230,CSV!$D:$D,"&gt;1.5")/$C230</f>
        <v>0.25</v>
      </c>
      <c r="AC230" s="11">
        <f>(COUNTIFS(CSV!$A:A,$A230,CSV!$G:$G,"y") + COUNTIFS(CSV!$B:B,$A230,CSV!$G:$G,"y"))/$D230</f>
        <v>0.4</v>
      </c>
      <c r="AD230" s="8">
        <f>COUNTIFS(CSV!$A:A,$A230,CSV!$G:$G,"y")/$B230</f>
        <v>0.30769230769230771</v>
      </c>
      <c r="AE230" s="16">
        <f>COUNTIFS(CSV!$B:B,$A230,CSV!$G:$G,"y")/$C230</f>
        <v>0.5</v>
      </c>
    </row>
    <row r="231" spans="1:31" x14ac:dyDescent="0.3">
      <c r="A231" t="s">
        <v>327</v>
      </c>
      <c r="B231" s="9">
        <f>COUNTIF(CSV!A:A,A231)</f>
        <v>13</v>
      </c>
      <c r="C231" s="4">
        <f>COUNTIF(CSV!B:B,A231)</f>
        <v>13</v>
      </c>
      <c r="D231" s="4">
        <f t="shared" si="7"/>
        <v>26</v>
      </c>
      <c r="E231" s="11">
        <f>(COUNTIFS(CSV!$A:$A,$A231,CSV!$F:$F,"&gt;0.5") + COUNTIFS(CSV!$B:$B,$A231,CSV!$F:$F,"&gt;0.5"))/$D231</f>
        <v>0.92307692307692313</v>
      </c>
      <c r="F231" s="8">
        <f>COUNTIFS(CSV!$A:$A,$A231,CSV!$F:$F,"&gt;0.5")/$B231</f>
        <v>0.92307692307692313</v>
      </c>
      <c r="G231" s="8">
        <f>COUNTIFS(CSV!$B:$B,$A231,CSV!$F:$F,"&gt;0.5")/$C231</f>
        <v>0.92307692307692313</v>
      </c>
      <c r="H231" s="11">
        <f>(COUNTIFS(CSV!$A:$A,$A231,CSV!$F:$F,"&gt;1.5") + COUNTIFS(CSV!$B:$B,$A231,CSV!$F:$F,"&gt;1.5"))/$D231</f>
        <v>0.65384615384615385</v>
      </c>
      <c r="I231" s="8">
        <f>COUNTIFS(CSV!$A:$A,$A231,CSV!$F:$F,"&gt;1.5")/$B231</f>
        <v>0.69230769230769229</v>
      </c>
      <c r="J231" s="8">
        <f>COUNTIFS(CSV!$B:$B,$A231,CSV!$F:$F,"&gt;1.5")/$C231</f>
        <v>0.61538461538461542</v>
      </c>
      <c r="K231" s="11">
        <f>(COUNTIFS(CSV!$A:$A,$A231,CSV!$F:$F,"&gt;2.5") + COUNTIFS(CSV!$B:$B,$A231,CSV!$F:$F,"&gt;2.5"))/$D231</f>
        <v>0.57692307692307687</v>
      </c>
      <c r="L231" s="8">
        <f>COUNTIFS(CSV!$A:$A,$A231,CSV!$F:$F,"&gt;2.5")/$B231</f>
        <v>0.53846153846153844</v>
      </c>
      <c r="M231" s="8">
        <f>COUNTIFS(CSV!$B:$B,$A231,CSV!$F:$F,"&gt;2.5")/$C231</f>
        <v>0.61538461538461542</v>
      </c>
      <c r="N231" s="11">
        <f>(COUNTIFS(CSV!$A:$A,$A231,CSV!$F:$F,"&gt;3.5") + COUNTIFS(CSV!$B:$B,$A231,CSV!$F:$F,"&gt;3.5"))/$D231</f>
        <v>0.34615384615384615</v>
      </c>
      <c r="O231" s="8">
        <f>COUNTIFS(CSV!$A:$A,$A231,CSV!$F:$F,"&gt;3.5")/$B231</f>
        <v>0.23076923076923078</v>
      </c>
      <c r="P231" s="8">
        <f>COUNTIFS(CSV!$B:$B,$A231,CSV!$F:$F,"&gt;3.5")/$C231</f>
        <v>0.46153846153846156</v>
      </c>
      <c r="Q231" s="11">
        <f>(COUNTIFS(CSV!$A:$A,$A231,CSV!$D:$D,"&gt;0.5")  + COUNTIFS(CSV!$B:$B,$A231,CSV!$E:$E,"&gt;0.5"))/$D231</f>
        <v>0.84615384615384615</v>
      </c>
      <c r="R231" s="8">
        <f>COUNTIFS(CSV!$A:$A,$A231,CSV!$D:$D,"&gt;0.5")/$B231</f>
        <v>0.76923076923076927</v>
      </c>
      <c r="S231" s="8">
        <f>COUNTIFS(CSV!$B:$B,$A231,CSV!$E:$E,"&gt;0.5")/$C231</f>
        <v>0.92307692307692313</v>
      </c>
      <c r="T231" s="11">
        <f>(COUNTIFS(CSV!$A:$A,$A231,CSV!$D:$D,"&gt;1.5")  + COUNTIFS(CSV!$B:$B,$A231,CSV!$E:$E,"&gt;1.5"))/$D231</f>
        <v>0.46153846153846156</v>
      </c>
      <c r="U231" s="8">
        <f>COUNTIFS(CSV!$A:$A,$A231,CSV!$D:$D,"&gt;1.5")/$B231</f>
        <v>0.46153846153846156</v>
      </c>
      <c r="V231" s="8">
        <f>COUNTIFS(CSV!$B:$B,$A231,CSV!$E:$E,"&gt;1.5")/$C231</f>
        <v>0.46153846153846156</v>
      </c>
      <c r="W231" s="11">
        <f>(COUNTIFS(CSV!$A:$A,$A231,CSV!$E:E,"&gt;0.5") +COUNTIFS(CSV!$B:$B,$A231,CSV!$D:$D,"&gt;0.5"))/$D231</f>
        <v>0.65384615384615385</v>
      </c>
      <c r="X231" s="8">
        <f>COUNTIFS(CSV!$A:$A,$A231,CSV!$E:$E,"&gt;0.5")/$B231</f>
        <v>0.69230769230769229</v>
      </c>
      <c r="Y231" s="8">
        <f>COUNTIFS(CSV!$B:$B,$A231,CSV!$D:$D,"&gt;0.5")/$C231</f>
        <v>0.61538461538461542</v>
      </c>
      <c r="Z231" s="11">
        <f>(COUNTIFS(CSV!$A:$A,$A231,CSV!$E:$E,"&gt;1.5")  + COUNTIFS(CSV!$B:$B,$A231,CSV!$D:$D,"&gt;1.5"))/$D231</f>
        <v>0.42307692307692307</v>
      </c>
      <c r="AA231" s="8">
        <f>COUNTIFS(CSV!$A:$A,$A231,CSV!$E:$E,"&gt;1.5")/$B231</f>
        <v>0.23076923076923078</v>
      </c>
      <c r="AB231" s="8">
        <f>COUNTIFS(CSV!$B:$B,$A231,CSV!$D:$D,"&gt;1.5")/$C231</f>
        <v>0.61538461538461542</v>
      </c>
      <c r="AC231" s="11">
        <f>(COUNTIFS(CSV!$A:A,$A231,CSV!$G:$G,"y") + COUNTIFS(CSV!$B:B,$A231,CSV!$G:$G,"y"))/$D231</f>
        <v>0.57692307692307687</v>
      </c>
      <c r="AD231" s="8">
        <f>COUNTIFS(CSV!$A:A,$A231,CSV!$G:$G,"y")/$B231</f>
        <v>0.53846153846153844</v>
      </c>
      <c r="AE231" s="16">
        <f>COUNTIFS(CSV!$B:B,$A231,CSV!$G:$G,"y")/$C231</f>
        <v>0.61538461538461542</v>
      </c>
    </row>
    <row r="232" spans="1:31" x14ac:dyDescent="0.3">
      <c r="A232" t="s">
        <v>321</v>
      </c>
      <c r="B232" s="9">
        <f>COUNTIF(CSV!A:A,A232)</f>
        <v>12</v>
      </c>
      <c r="C232" s="4">
        <f>COUNTIF(CSV!B:B,A232)</f>
        <v>13</v>
      </c>
      <c r="D232" s="4">
        <f t="shared" si="7"/>
        <v>25</v>
      </c>
      <c r="E232" s="11">
        <f>(COUNTIFS(CSV!$A:$A,$A232,CSV!$F:$F,"&gt;0.5") + COUNTIFS(CSV!$B:$B,$A232,CSV!$F:$F,"&gt;0.5"))/$D232</f>
        <v>0.8</v>
      </c>
      <c r="F232" s="8">
        <f>COUNTIFS(CSV!$A:$A,$A232,CSV!$F:$F,"&gt;0.5")/$B232</f>
        <v>0.83333333333333337</v>
      </c>
      <c r="G232" s="8">
        <f>COUNTIFS(CSV!$B:$B,$A232,CSV!$F:$F,"&gt;0.5")/$C232</f>
        <v>0.76923076923076927</v>
      </c>
      <c r="H232" s="11">
        <f>(COUNTIFS(CSV!$A:$A,$A232,CSV!$F:$F,"&gt;1.5") + COUNTIFS(CSV!$B:$B,$A232,CSV!$F:$F,"&gt;1.5"))/$D232</f>
        <v>0.56000000000000005</v>
      </c>
      <c r="I232" s="8">
        <f>COUNTIFS(CSV!$A:$A,$A232,CSV!$F:$F,"&gt;1.5")/$B232</f>
        <v>0.5</v>
      </c>
      <c r="J232" s="8">
        <f>COUNTIFS(CSV!$B:$B,$A232,CSV!$F:$F,"&gt;1.5")/$C232</f>
        <v>0.61538461538461542</v>
      </c>
      <c r="K232" s="11">
        <f>(COUNTIFS(CSV!$A:$A,$A232,CSV!$F:$F,"&gt;2.5") + COUNTIFS(CSV!$B:$B,$A232,CSV!$F:$F,"&gt;2.5"))/$D232</f>
        <v>0.24</v>
      </c>
      <c r="L232" s="8">
        <f>COUNTIFS(CSV!$A:$A,$A232,CSV!$F:$F,"&gt;2.5")/$B232</f>
        <v>0.25</v>
      </c>
      <c r="M232" s="8">
        <f>COUNTIFS(CSV!$B:$B,$A232,CSV!$F:$F,"&gt;2.5")/$C232</f>
        <v>0.23076923076923078</v>
      </c>
      <c r="N232" s="11">
        <f>(COUNTIFS(CSV!$A:$A,$A232,CSV!$F:$F,"&gt;3.5") + COUNTIFS(CSV!$B:$B,$A232,CSV!$F:$F,"&gt;3.5"))/$D232</f>
        <v>0.16</v>
      </c>
      <c r="O232" s="8">
        <f>COUNTIFS(CSV!$A:$A,$A232,CSV!$F:$F,"&gt;3.5")/$B232</f>
        <v>0.25</v>
      </c>
      <c r="P232" s="8">
        <f>COUNTIFS(CSV!$B:$B,$A232,CSV!$F:$F,"&gt;3.5")/$C232</f>
        <v>7.6923076923076927E-2</v>
      </c>
      <c r="Q232" s="11">
        <f>(COUNTIFS(CSV!$A:$A,$A232,CSV!$D:$D,"&gt;0.5")  + COUNTIFS(CSV!$B:$B,$A232,CSV!$E:$E,"&gt;0.5"))/$D232</f>
        <v>0.6</v>
      </c>
      <c r="R232" s="8">
        <f>COUNTIFS(CSV!$A:$A,$A232,CSV!$D:$D,"&gt;0.5")/$B232</f>
        <v>0.66666666666666663</v>
      </c>
      <c r="S232" s="8">
        <f>COUNTIFS(CSV!$B:$B,$A232,CSV!$E:$E,"&gt;0.5")/$C232</f>
        <v>0.53846153846153844</v>
      </c>
      <c r="T232" s="11">
        <f>(COUNTIFS(CSV!$A:$A,$A232,CSV!$D:$D,"&gt;1.5")  + COUNTIFS(CSV!$B:$B,$A232,CSV!$E:$E,"&gt;1.5"))/$D232</f>
        <v>0.32</v>
      </c>
      <c r="U232" s="8">
        <f>COUNTIFS(CSV!$A:$A,$A232,CSV!$D:$D,"&gt;1.5")/$B232</f>
        <v>0.41666666666666669</v>
      </c>
      <c r="V232" s="8">
        <f>COUNTIFS(CSV!$B:$B,$A232,CSV!$E:$E,"&gt;1.5")/$C232</f>
        <v>0.23076923076923078</v>
      </c>
      <c r="W232" s="11">
        <f>(COUNTIFS(CSV!$A:$A,$A232,CSV!$E:E,"&gt;0.5") +COUNTIFS(CSV!$B:$B,$A232,CSV!$D:$D,"&gt;0.5"))/$D232</f>
        <v>0.48</v>
      </c>
      <c r="X232" s="8">
        <f>COUNTIFS(CSV!$A:$A,$A232,CSV!$E:$E,"&gt;0.5")/$B232</f>
        <v>0.41666666666666669</v>
      </c>
      <c r="Y232" s="8">
        <f>COUNTIFS(CSV!$B:$B,$A232,CSV!$D:$D,"&gt;0.5")/$C232</f>
        <v>0.53846153846153844</v>
      </c>
      <c r="Z232" s="11">
        <f>(COUNTIFS(CSV!$A:$A,$A232,CSV!$E:$E,"&gt;1.5")  + COUNTIFS(CSV!$B:$B,$A232,CSV!$D:$D,"&gt;1.5"))/$D232</f>
        <v>0.2</v>
      </c>
      <c r="AA232" s="8">
        <f>COUNTIFS(CSV!$A:$A,$A232,CSV!$E:$E,"&gt;1.5")/$B232</f>
        <v>0.16666666666666666</v>
      </c>
      <c r="AB232" s="8">
        <f>COUNTIFS(CSV!$B:$B,$A232,CSV!$D:$D,"&gt;1.5")/$C232</f>
        <v>0.23076923076923078</v>
      </c>
      <c r="AC232" s="11">
        <f>(COUNTIFS(CSV!$A:A,$A232,CSV!$G:$G,"y") + COUNTIFS(CSV!$B:B,$A232,CSV!$G:$G,"y"))/$D232</f>
        <v>0.28000000000000003</v>
      </c>
      <c r="AD232" s="8">
        <f>COUNTIFS(CSV!$A:A,$A232,CSV!$G:$G,"y")/$B232</f>
        <v>0.25</v>
      </c>
      <c r="AE232" s="16">
        <f>COUNTIFS(CSV!$B:B,$A232,CSV!$G:$G,"y")/$C232</f>
        <v>0.30769230769230771</v>
      </c>
    </row>
    <row r="233" spans="1:31" x14ac:dyDescent="0.3">
      <c r="A233" s="62" t="s">
        <v>140</v>
      </c>
      <c r="B233" s="9">
        <f>COUNTIF(CSV!A:A,A233)</f>
        <v>7</v>
      </c>
      <c r="C233" s="4">
        <f>COUNTIF(CSV!B:B,A233)</f>
        <v>7</v>
      </c>
      <c r="D233" s="4">
        <f t="shared" ref="D233:D252" si="8">B233+C233</f>
        <v>14</v>
      </c>
      <c r="E233" s="11">
        <f>(COUNTIFS(CSV!$A:$A,$A233,CSV!$F:$F,"&gt;0.5") + COUNTIFS(CSV!$B:$B,$A233,CSV!$F:$F,"&gt;0.5"))/$D233</f>
        <v>1</v>
      </c>
      <c r="F233" s="8">
        <f>COUNTIFS(CSV!$A:$A,$A233,CSV!$F:$F,"&gt;0.5")/$B233</f>
        <v>1</v>
      </c>
      <c r="G233" s="8">
        <f>COUNTIFS(CSV!$B:$B,$A233,CSV!$F:$F,"&gt;0.5")/$C233</f>
        <v>1</v>
      </c>
      <c r="H233" s="11">
        <f>(COUNTIFS(CSV!$A:$A,$A233,CSV!$F:$F,"&gt;1.5") + COUNTIFS(CSV!$B:$B,$A233,CSV!$F:$F,"&gt;1.5"))/$D233</f>
        <v>0.8571428571428571</v>
      </c>
      <c r="I233" s="8">
        <f>COUNTIFS(CSV!$A:$A,$A233,CSV!$F:$F,"&gt;1.5")/$B233</f>
        <v>0.7142857142857143</v>
      </c>
      <c r="J233" s="8">
        <f>COUNTIFS(CSV!$B:$B,$A233,CSV!$F:$F,"&gt;1.5")/$C233</f>
        <v>1</v>
      </c>
      <c r="K233" s="11">
        <f>(COUNTIFS(CSV!$A:$A,$A233,CSV!$F:$F,"&gt;2.5") + COUNTIFS(CSV!$B:$B,$A233,CSV!$F:$F,"&gt;2.5"))/$D233</f>
        <v>0.7857142857142857</v>
      </c>
      <c r="L233" s="8">
        <f>COUNTIFS(CSV!$A:$A,$A233,CSV!$F:$F,"&gt;2.5")/$B233</f>
        <v>0.7142857142857143</v>
      </c>
      <c r="M233" s="8">
        <f>COUNTIFS(CSV!$B:$B,$A233,CSV!$F:$F,"&gt;2.5")/$C233</f>
        <v>0.8571428571428571</v>
      </c>
      <c r="N233" s="11">
        <f>(COUNTIFS(CSV!$A:$A,$A233,CSV!$F:$F,"&gt;3.5") + COUNTIFS(CSV!$B:$B,$A233,CSV!$F:$F,"&gt;3.5"))/$D233</f>
        <v>0.35714285714285715</v>
      </c>
      <c r="O233" s="8">
        <f>COUNTIFS(CSV!$A:$A,$A233,CSV!$F:$F,"&gt;3.5")/$B233</f>
        <v>0.2857142857142857</v>
      </c>
      <c r="P233" s="8">
        <f>COUNTIFS(CSV!$B:$B,$A233,CSV!$F:$F,"&gt;3.5")/$C233</f>
        <v>0.42857142857142855</v>
      </c>
      <c r="Q233" s="11">
        <f>(COUNTIFS(CSV!$A:$A,$A233,CSV!$D:$D,"&gt;0.5")  + COUNTIFS(CSV!$B:$B,$A233,CSV!$E:$E,"&gt;0.5"))/$D233</f>
        <v>0.8571428571428571</v>
      </c>
      <c r="R233" s="8">
        <f>COUNTIFS(CSV!$A:$A,$A233,CSV!$D:$D,"&gt;0.5")/$B233</f>
        <v>0.7142857142857143</v>
      </c>
      <c r="S233" s="8">
        <f>COUNTIFS(CSV!$B:$B,$A233,CSV!$E:$E,"&gt;0.5")/$C233</f>
        <v>1</v>
      </c>
      <c r="T233" s="11">
        <f>(COUNTIFS(CSV!$A:$A,$A233,CSV!$D:$D,"&gt;1.5")  + COUNTIFS(CSV!$B:$B,$A233,CSV!$E:$E,"&gt;1.5"))/$D233</f>
        <v>0.35714285714285715</v>
      </c>
      <c r="U233" s="8">
        <f>COUNTIFS(CSV!$A:$A,$A233,CSV!$D:$D,"&gt;1.5")/$B233</f>
        <v>0.5714285714285714</v>
      </c>
      <c r="V233" s="8">
        <f>COUNTIFS(CSV!$B:$B,$A233,CSV!$E:$E,"&gt;1.5")/$C233</f>
        <v>0.14285714285714285</v>
      </c>
      <c r="W233" s="11">
        <f>(COUNTIFS(CSV!$A:$A,$A233,CSV!$E:E,"&gt;0.5") +COUNTIFS(CSV!$B:$B,$A233,CSV!$D:$D,"&gt;0.5"))/$D233</f>
        <v>0.8571428571428571</v>
      </c>
      <c r="X233" s="8">
        <f>COUNTIFS(CSV!$A:$A,$A233,CSV!$E:$E,"&gt;0.5")/$B233</f>
        <v>0.7142857142857143</v>
      </c>
      <c r="Y233" s="8">
        <f>COUNTIFS(CSV!$B:$B,$A233,CSV!$D:$D,"&gt;0.5")/$C233</f>
        <v>1</v>
      </c>
      <c r="Z233" s="11">
        <f>(COUNTIFS(CSV!$A:$A,$A233,CSV!$E:$E,"&gt;1.5")  + COUNTIFS(CSV!$B:$B,$A233,CSV!$D:$D,"&gt;1.5"))/$D233</f>
        <v>0.6428571428571429</v>
      </c>
      <c r="AA233" s="8">
        <f>COUNTIFS(CSV!$A:$A,$A233,CSV!$E:$E,"&gt;1.5")/$B233</f>
        <v>0.42857142857142855</v>
      </c>
      <c r="AB233" s="8">
        <f>COUNTIFS(CSV!$B:$B,$A233,CSV!$D:$D,"&gt;1.5")/$C233</f>
        <v>0.8571428571428571</v>
      </c>
      <c r="AC233" s="11">
        <f>(COUNTIFS(CSV!$A:A,$A233,CSV!$G:$G,"y") + COUNTIFS(CSV!$B:B,$A233,CSV!$G:$G,"y"))/$D233</f>
        <v>0.7142857142857143</v>
      </c>
      <c r="AD233" s="8">
        <f>COUNTIFS(CSV!$A:A,$A233,CSV!$G:$G,"y")/$B233</f>
        <v>0.42857142857142855</v>
      </c>
      <c r="AE233" s="16">
        <f>COUNTIFS(CSV!$B:B,$A233,CSV!$G:$G,"y")/$C233</f>
        <v>1</v>
      </c>
    </row>
    <row r="234" spans="1:31" x14ac:dyDescent="0.3">
      <c r="A234" s="62" t="s">
        <v>143</v>
      </c>
      <c r="B234" s="9">
        <f>COUNTIF(CSV!A:A,A234)</f>
        <v>6</v>
      </c>
      <c r="C234" s="4">
        <f>COUNTIF(CSV!B:B,A234)</f>
        <v>9</v>
      </c>
      <c r="D234" s="4">
        <f t="shared" si="8"/>
        <v>15</v>
      </c>
      <c r="E234" s="11">
        <f>(COUNTIFS(CSV!$A:$A,$A234,CSV!$F:$F,"&gt;0.5") + COUNTIFS(CSV!$B:$B,$A234,CSV!$F:$F,"&gt;0.5"))/$D234</f>
        <v>1</v>
      </c>
      <c r="F234" s="8">
        <f>COUNTIFS(CSV!$A:$A,$A234,CSV!$F:$F,"&gt;0.5")/$B234</f>
        <v>1</v>
      </c>
      <c r="G234" s="8">
        <f>COUNTIFS(CSV!$B:$B,$A234,CSV!$F:$F,"&gt;0.5")/$C234</f>
        <v>1</v>
      </c>
      <c r="H234" s="11">
        <f>(COUNTIFS(CSV!$A:$A,$A234,CSV!$F:$F,"&gt;1.5") + COUNTIFS(CSV!$B:$B,$A234,CSV!$F:$F,"&gt;1.5"))/$D234</f>
        <v>0.8666666666666667</v>
      </c>
      <c r="I234" s="8">
        <f>COUNTIFS(CSV!$A:$A,$A234,CSV!$F:$F,"&gt;1.5")/$B234</f>
        <v>0.83333333333333337</v>
      </c>
      <c r="J234" s="8">
        <f>COUNTIFS(CSV!$B:$B,$A234,CSV!$F:$F,"&gt;1.5")/$C234</f>
        <v>0.88888888888888884</v>
      </c>
      <c r="K234" s="11">
        <f>(COUNTIFS(CSV!$A:$A,$A234,CSV!$F:$F,"&gt;2.5") + COUNTIFS(CSV!$B:$B,$A234,CSV!$F:$F,"&gt;2.5"))/$D234</f>
        <v>0.6</v>
      </c>
      <c r="L234" s="8">
        <f>COUNTIFS(CSV!$A:$A,$A234,CSV!$F:$F,"&gt;2.5")/$B234</f>
        <v>0.5</v>
      </c>
      <c r="M234" s="8">
        <f>COUNTIFS(CSV!$B:$B,$A234,CSV!$F:$F,"&gt;2.5")/$C234</f>
        <v>0.66666666666666663</v>
      </c>
      <c r="N234" s="11">
        <f>(COUNTIFS(CSV!$A:$A,$A234,CSV!$F:$F,"&gt;3.5") + COUNTIFS(CSV!$B:$B,$A234,CSV!$F:$F,"&gt;3.5"))/$D234</f>
        <v>0.33333333333333331</v>
      </c>
      <c r="O234" s="8">
        <f>COUNTIFS(CSV!$A:$A,$A234,CSV!$F:$F,"&gt;3.5")/$B234</f>
        <v>0.16666666666666666</v>
      </c>
      <c r="P234" s="8">
        <f>COUNTIFS(CSV!$B:$B,$A234,CSV!$F:$F,"&gt;3.5")/$C234</f>
        <v>0.44444444444444442</v>
      </c>
      <c r="Q234" s="11">
        <f>(COUNTIFS(CSV!$A:$A,$A234,CSV!$D:$D,"&gt;0.5")  + COUNTIFS(CSV!$B:$B,$A234,CSV!$E:$E,"&gt;0.5"))/$D234</f>
        <v>0.8666666666666667</v>
      </c>
      <c r="R234" s="8">
        <f>COUNTIFS(CSV!$A:$A,$A234,CSV!$D:$D,"&gt;0.5")/$B234</f>
        <v>0.83333333333333337</v>
      </c>
      <c r="S234" s="8">
        <f>COUNTIFS(CSV!$B:$B,$A234,CSV!$E:$E,"&gt;0.5")/$C234</f>
        <v>0.88888888888888884</v>
      </c>
      <c r="T234" s="11">
        <f>(COUNTIFS(CSV!$A:$A,$A234,CSV!$D:$D,"&gt;1.5")  + COUNTIFS(CSV!$B:$B,$A234,CSV!$E:$E,"&gt;1.5"))/$D234</f>
        <v>0.46666666666666667</v>
      </c>
      <c r="U234" s="8">
        <f>COUNTIFS(CSV!$A:$A,$A234,CSV!$D:$D,"&gt;1.5")/$B234</f>
        <v>0.33333333333333331</v>
      </c>
      <c r="V234" s="8">
        <f>COUNTIFS(CSV!$B:$B,$A234,CSV!$E:$E,"&gt;1.5")/$C234</f>
        <v>0.55555555555555558</v>
      </c>
      <c r="W234" s="11">
        <f>(COUNTIFS(CSV!$A:$A,$A234,CSV!$E:E,"&gt;0.5") +COUNTIFS(CSV!$B:$B,$A234,CSV!$D:$D,"&gt;0.5"))/$D234</f>
        <v>0.8666666666666667</v>
      </c>
      <c r="X234" s="8">
        <f>COUNTIFS(CSV!$A:$A,$A234,CSV!$E:$E,"&gt;0.5")/$B234</f>
        <v>0.83333333333333337</v>
      </c>
      <c r="Y234" s="8">
        <f>COUNTIFS(CSV!$B:$B,$A234,CSV!$D:$D,"&gt;0.5")/$C234</f>
        <v>0.88888888888888884</v>
      </c>
      <c r="Z234" s="11">
        <f>(COUNTIFS(CSV!$A:$A,$A234,CSV!$E:$E,"&gt;1.5")  + COUNTIFS(CSV!$B:$B,$A234,CSV!$D:$D,"&gt;1.5"))/$D234</f>
        <v>0.46666666666666667</v>
      </c>
      <c r="AA234" s="8">
        <f>COUNTIFS(CSV!$A:$A,$A234,CSV!$E:$E,"&gt;1.5")/$B234</f>
        <v>0.5</v>
      </c>
      <c r="AB234" s="8">
        <f>COUNTIFS(CSV!$B:$B,$A234,CSV!$D:$D,"&gt;1.5")/$C234</f>
        <v>0.44444444444444442</v>
      </c>
      <c r="AC234" s="11">
        <f>(COUNTIFS(CSV!$A:A,$A234,CSV!$G:$G,"y") + COUNTIFS(CSV!$B:B,$A234,CSV!$G:$G,"y"))/$D234</f>
        <v>0.73333333333333328</v>
      </c>
      <c r="AD234" s="8">
        <f>COUNTIFS(CSV!$A:A,$A234,CSV!$G:$G,"y")/$B234</f>
        <v>0.66666666666666663</v>
      </c>
      <c r="AE234" s="16">
        <f>COUNTIFS(CSV!$B:B,$A234,CSV!$G:$G,"y")/$C234</f>
        <v>0.77777777777777779</v>
      </c>
    </row>
    <row r="235" spans="1:31" x14ac:dyDescent="0.3">
      <c r="A235" s="62" t="s">
        <v>153</v>
      </c>
      <c r="B235" s="9">
        <f>COUNTIF(CSV!A:A,A235)</f>
        <v>6</v>
      </c>
      <c r="C235" s="4">
        <f>COUNTIF(CSV!B:B,A235)</f>
        <v>7</v>
      </c>
      <c r="D235" s="4">
        <f t="shared" si="8"/>
        <v>13</v>
      </c>
      <c r="E235" s="11">
        <f>(COUNTIFS(CSV!$A:$A,$A235,CSV!$F:$F,"&gt;0.5") + COUNTIFS(CSV!$B:$B,$A235,CSV!$F:$F,"&gt;0.5"))/$D235</f>
        <v>1</v>
      </c>
      <c r="F235" s="8">
        <f>COUNTIFS(CSV!$A:$A,$A235,CSV!$F:$F,"&gt;0.5")/$B235</f>
        <v>1</v>
      </c>
      <c r="G235" s="8">
        <f>COUNTIFS(CSV!$B:$B,$A235,CSV!$F:$F,"&gt;0.5")/$C235</f>
        <v>1</v>
      </c>
      <c r="H235" s="11">
        <f>(COUNTIFS(CSV!$A:$A,$A235,CSV!$F:$F,"&gt;1.5") + COUNTIFS(CSV!$B:$B,$A235,CSV!$F:$F,"&gt;1.5"))/$D235</f>
        <v>0.92307692307692313</v>
      </c>
      <c r="I235" s="8">
        <f>COUNTIFS(CSV!$A:$A,$A235,CSV!$F:$F,"&gt;1.5")/$B235</f>
        <v>0.83333333333333337</v>
      </c>
      <c r="J235" s="8">
        <f>COUNTIFS(CSV!$B:$B,$A235,CSV!$F:$F,"&gt;1.5")/$C235</f>
        <v>1</v>
      </c>
      <c r="K235" s="11">
        <f>(COUNTIFS(CSV!$A:$A,$A235,CSV!$F:$F,"&gt;2.5") + COUNTIFS(CSV!$B:$B,$A235,CSV!$F:$F,"&gt;2.5"))/$D235</f>
        <v>0.61538461538461542</v>
      </c>
      <c r="L235" s="8">
        <f>COUNTIFS(CSV!$A:$A,$A235,CSV!$F:$F,"&gt;2.5")/$B235</f>
        <v>0.5</v>
      </c>
      <c r="M235" s="8">
        <f>COUNTIFS(CSV!$B:$B,$A235,CSV!$F:$F,"&gt;2.5")/$C235</f>
        <v>0.7142857142857143</v>
      </c>
      <c r="N235" s="11">
        <f>(COUNTIFS(CSV!$A:$A,$A235,CSV!$F:$F,"&gt;3.5") + COUNTIFS(CSV!$B:$B,$A235,CSV!$F:$F,"&gt;3.5"))/$D235</f>
        <v>0.46153846153846156</v>
      </c>
      <c r="O235" s="8">
        <f>COUNTIFS(CSV!$A:$A,$A235,CSV!$F:$F,"&gt;3.5")/$B235</f>
        <v>0.33333333333333331</v>
      </c>
      <c r="P235" s="8">
        <f>COUNTIFS(CSV!$B:$B,$A235,CSV!$F:$F,"&gt;3.5")/$C235</f>
        <v>0.5714285714285714</v>
      </c>
      <c r="Q235" s="11">
        <f>(COUNTIFS(CSV!$A:$A,$A235,CSV!$D:$D,"&gt;0.5")  + COUNTIFS(CSV!$B:$B,$A235,CSV!$E:$E,"&gt;0.5"))/$D235</f>
        <v>0.76923076923076927</v>
      </c>
      <c r="R235" s="8">
        <f>COUNTIFS(CSV!$A:$A,$A235,CSV!$D:$D,"&gt;0.5")/$B235</f>
        <v>0.66666666666666663</v>
      </c>
      <c r="S235" s="8">
        <f>COUNTIFS(CSV!$B:$B,$A235,CSV!$E:$E,"&gt;0.5")/$C235</f>
        <v>0.8571428571428571</v>
      </c>
      <c r="T235" s="11">
        <f>(COUNTIFS(CSV!$A:$A,$A235,CSV!$D:$D,"&gt;1.5")  + COUNTIFS(CSV!$B:$B,$A235,CSV!$E:$E,"&gt;1.5"))/$D235</f>
        <v>0.23076923076923078</v>
      </c>
      <c r="U235" s="8">
        <f>COUNTIFS(CSV!$A:$A,$A235,CSV!$D:$D,"&gt;1.5")/$B235</f>
        <v>0.33333333333333331</v>
      </c>
      <c r="V235" s="8">
        <f>COUNTIFS(CSV!$B:$B,$A235,CSV!$E:$E,"&gt;1.5")/$C235</f>
        <v>0.14285714285714285</v>
      </c>
      <c r="W235" s="11">
        <f>(COUNTIFS(CSV!$A:$A,$A235,CSV!$E:E,"&gt;0.5") +COUNTIFS(CSV!$B:$B,$A235,CSV!$D:$D,"&gt;0.5"))/$D235</f>
        <v>1</v>
      </c>
      <c r="X235" s="8">
        <f>COUNTIFS(CSV!$A:$A,$A235,CSV!$E:$E,"&gt;0.5")/$B235</f>
        <v>1</v>
      </c>
      <c r="Y235" s="8">
        <f>COUNTIFS(CSV!$B:$B,$A235,CSV!$D:$D,"&gt;0.5")/$C235</f>
        <v>1</v>
      </c>
      <c r="Z235" s="11">
        <f>(COUNTIFS(CSV!$A:$A,$A235,CSV!$E:$E,"&gt;1.5")  + COUNTIFS(CSV!$B:$B,$A235,CSV!$D:$D,"&gt;1.5"))/$D235</f>
        <v>0.69230769230769229</v>
      </c>
      <c r="AA235" s="8">
        <f>COUNTIFS(CSV!$A:$A,$A235,CSV!$E:$E,"&gt;1.5")/$B235</f>
        <v>0.66666666666666663</v>
      </c>
      <c r="AB235" s="8">
        <f>COUNTIFS(CSV!$B:$B,$A235,CSV!$D:$D,"&gt;1.5")/$C235</f>
        <v>0.7142857142857143</v>
      </c>
      <c r="AC235" s="11">
        <f>(COUNTIFS(CSV!$A:A,$A235,CSV!$G:$G,"y") + COUNTIFS(CSV!$B:B,$A235,CSV!$G:$G,"y"))/$D235</f>
        <v>0.76923076923076927</v>
      </c>
      <c r="AD235" s="8">
        <f>COUNTIFS(CSV!$A:A,$A235,CSV!$G:$G,"y")/$B235</f>
        <v>0.66666666666666663</v>
      </c>
      <c r="AE235" s="16">
        <f>COUNTIFS(CSV!$B:B,$A235,CSV!$G:$G,"y")/$C235</f>
        <v>0.8571428571428571</v>
      </c>
    </row>
    <row r="236" spans="1:31" x14ac:dyDescent="0.3">
      <c r="A236" s="62" t="s">
        <v>142</v>
      </c>
      <c r="B236" s="9">
        <f>COUNTIF(CSV!A:A,A236)</f>
        <v>6</v>
      </c>
      <c r="C236" s="4">
        <f>COUNTIF(CSV!B:B,A236)</f>
        <v>7</v>
      </c>
      <c r="D236" s="4">
        <f t="shared" si="8"/>
        <v>13</v>
      </c>
      <c r="E236" s="11">
        <f>(COUNTIFS(CSV!$A:$A,$A236,CSV!$F:$F,"&gt;0.5") + COUNTIFS(CSV!$B:$B,$A236,CSV!$F:$F,"&gt;0.5"))/$D236</f>
        <v>1</v>
      </c>
      <c r="F236" s="8">
        <f>COUNTIFS(CSV!$A:$A,$A236,CSV!$F:$F,"&gt;0.5")/$B236</f>
        <v>1</v>
      </c>
      <c r="G236" s="8">
        <f>COUNTIFS(CSV!$B:$B,$A236,CSV!$F:$F,"&gt;0.5")/$C236</f>
        <v>1</v>
      </c>
      <c r="H236" s="11">
        <f>(COUNTIFS(CSV!$A:$A,$A236,CSV!$F:$F,"&gt;1.5") + COUNTIFS(CSV!$B:$B,$A236,CSV!$F:$F,"&gt;1.5"))/$D236</f>
        <v>0.76923076923076927</v>
      </c>
      <c r="I236" s="8">
        <f>COUNTIFS(CSV!$A:$A,$A236,CSV!$F:$F,"&gt;1.5")/$B236</f>
        <v>0.66666666666666663</v>
      </c>
      <c r="J236" s="8">
        <f>COUNTIFS(CSV!$B:$B,$A236,CSV!$F:$F,"&gt;1.5")/$C236</f>
        <v>0.8571428571428571</v>
      </c>
      <c r="K236" s="11">
        <f>(COUNTIFS(CSV!$A:$A,$A236,CSV!$F:$F,"&gt;2.5") + COUNTIFS(CSV!$B:$B,$A236,CSV!$F:$F,"&gt;2.5"))/$D236</f>
        <v>0.53846153846153844</v>
      </c>
      <c r="L236" s="8">
        <f>COUNTIFS(CSV!$A:$A,$A236,CSV!$F:$F,"&gt;2.5")/$B236</f>
        <v>0.5</v>
      </c>
      <c r="M236" s="8">
        <f>COUNTIFS(CSV!$B:$B,$A236,CSV!$F:$F,"&gt;2.5")/$C236</f>
        <v>0.5714285714285714</v>
      </c>
      <c r="N236" s="11">
        <f>(COUNTIFS(CSV!$A:$A,$A236,CSV!$F:$F,"&gt;3.5") + COUNTIFS(CSV!$B:$B,$A236,CSV!$F:$F,"&gt;3.5"))/$D236</f>
        <v>0.30769230769230771</v>
      </c>
      <c r="O236" s="8">
        <f>COUNTIFS(CSV!$A:$A,$A236,CSV!$F:$F,"&gt;3.5")/$B236</f>
        <v>0.16666666666666666</v>
      </c>
      <c r="P236" s="8">
        <f>COUNTIFS(CSV!$B:$B,$A236,CSV!$F:$F,"&gt;3.5")/$C236</f>
        <v>0.42857142857142855</v>
      </c>
      <c r="Q236" s="11">
        <f>(COUNTIFS(CSV!$A:$A,$A236,CSV!$D:$D,"&gt;0.5")  + COUNTIFS(CSV!$B:$B,$A236,CSV!$E:$E,"&gt;0.5"))/$D236</f>
        <v>0.76923076923076927</v>
      </c>
      <c r="R236" s="8">
        <f>COUNTIFS(CSV!$A:$A,$A236,CSV!$D:$D,"&gt;0.5")/$B236</f>
        <v>0.66666666666666663</v>
      </c>
      <c r="S236" s="8">
        <f>COUNTIFS(CSV!$B:$B,$A236,CSV!$E:$E,"&gt;0.5")/$C236</f>
        <v>0.8571428571428571</v>
      </c>
      <c r="T236" s="11">
        <f>(COUNTIFS(CSV!$A:$A,$A236,CSV!$D:$D,"&gt;1.5")  + COUNTIFS(CSV!$B:$B,$A236,CSV!$E:$E,"&gt;1.5"))/$D236</f>
        <v>0.46153846153846156</v>
      </c>
      <c r="U236" s="8">
        <f>COUNTIFS(CSV!$A:$A,$A236,CSV!$D:$D,"&gt;1.5")/$B236</f>
        <v>0.5</v>
      </c>
      <c r="V236" s="8">
        <f>COUNTIFS(CSV!$B:$B,$A236,CSV!$E:$E,"&gt;1.5")/$C236</f>
        <v>0.42857142857142855</v>
      </c>
      <c r="W236" s="11">
        <f>(COUNTIFS(CSV!$A:$A,$A236,CSV!$E:E,"&gt;0.5") +COUNTIFS(CSV!$B:$B,$A236,CSV!$D:$D,"&gt;0.5"))/$D236</f>
        <v>0.84615384615384615</v>
      </c>
      <c r="X236" s="8">
        <f>COUNTIFS(CSV!$A:$A,$A236,CSV!$E:$E,"&gt;0.5")/$B236</f>
        <v>0.83333333333333337</v>
      </c>
      <c r="Y236" s="8">
        <f>COUNTIFS(CSV!$B:$B,$A236,CSV!$D:$D,"&gt;0.5")/$C236</f>
        <v>0.8571428571428571</v>
      </c>
      <c r="Z236" s="11">
        <f>(COUNTIFS(CSV!$A:$A,$A236,CSV!$E:$E,"&gt;1.5")  + COUNTIFS(CSV!$B:$B,$A236,CSV!$D:$D,"&gt;1.5"))/$D236</f>
        <v>0.30769230769230771</v>
      </c>
      <c r="AA236" s="8">
        <f>COUNTIFS(CSV!$A:$A,$A236,CSV!$E:$E,"&gt;1.5")/$B236</f>
        <v>0.16666666666666666</v>
      </c>
      <c r="AB236" s="8">
        <f>COUNTIFS(CSV!$B:$B,$A236,CSV!$D:$D,"&gt;1.5")/$C236</f>
        <v>0.42857142857142855</v>
      </c>
      <c r="AC236" s="11">
        <f>(COUNTIFS(CSV!$A:A,$A236,CSV!$G:$G,"y") + COUNTIFS(CSV!$B:B,$A236,CSV!$G:$G,"y"))/$D236</f>
        <v>0.61538461538461542</v>
      </c>
      <c r="AD236" s="8">
        <f>COUNTIFS(CSV!$A:A,$A236,CSV!$G:$G,"y")/$B236</f>
        <v>0.5</v>
      </c>
      <c r="AE236" s="16">
        <f>COUNTIFS(CSV!$B:B,$A236,CSV!$G:$G,"y")/$C236</f>
        <v>0.7142857142857143</v>
      </c>
    </row>
    <row r="237" spans="1:31" x14ac:dyDescent="0.3">
      <c r="A237" s="62" t="s">
        <v>133</v>
      </c>
      <c r="B237" s="9">
        <f>COUNTIF(CSV!A:A,A237)</f>
        <v>10</v>
      </c>
      <c r="C237" s="4">
        <f>COUNTIF(CSV!B:B,A237)</f>
        <v>6</v>
      </c>
      <c r="D237" s="4">
        <f t="shared" si="8"/>
        <v>16</v>
      </c>
      <c r="E237" s="11">
        <f>(COUNTIFS(CSV!$A:$A,$A237,CSV!$F:$F,"&gt;0.5") + COUNTIFS(CSV!$B:$B,$A237,CSV!$F:$F,"&gt;0.5"))/$D237</f>
        <v>1</v>
      </c>
      <c r="F237" s="8">
        <f>COUNTIFS(CSV!$A:$A,$A237,CSV!$F:$F,"&gt;0.5")/$B237</f>
        <v>1</v>
      </c>
      <c r="G237" s="8">
        <f>COUNTIFS(CSV!$B:$B,$A237,CSV!$F:$F,"&gt;0.5")/$C237</f>
        <v>1</v>
      </c>
      <c r="H237" s="11">
        <f>(COUNTIFS(CSV!$A:$A,$A237,CSV!$F:$F,"&gt;1.5") + COUNTIFS(CSV!$B:$B,$A237,CSV!$F:$F,"&gt;1.5"))/$D237</f>
        <v>0.875</v>
      </c>
      <c r="I237" s="8">
        <f>COUNTIFS(CSV!$A:$A,$A237,CSV!$F:$F,"&gt;1.5")/$B237</f>
        <v>0.9</v>
      </c>
      <c r="J237" s="8">
        <f>COUNTIFS(CSV!$B:$B,$A237,CSV!$F:$F,"&gt;1.5")/$C237</f>
        <v>0.83333333333333337</v>
      </c>
      <c r="K237" s="11">
        <f>(COUNTIFS(CSV!$A:$A,$A237,CSV!$F:$F,"&gt;2.5") + COUNTIFS(CSV!$B:$B,$A237,CSV!$F:$F,"&gt;2.5"))/$D237</f>
        <v>0.625</v>
      </c>
      <c r="L237" s="8">
        <f>COUNTIFS(CSV!$A:$A,$A237,CSV!$F:$F,"&gt;2.5")/$B237</f>
        <v>0.7</v>
      </c>
      <c r="M237" s="8">
        <f>COUNTIFS(CSV!$B:$B,$A237,CSV!$F:$F,"&gt;2.5")/$C237</f>
        <v>0.5</v>
      </c>
      <c r="N237" s="11">
        <f>(COUNTIFS(CSV!$A:$A,$A237,CSV!$F:$F,"&gt;3.5") + COUNTIFS(CSV!$B:$B,$A237,CSV!$F:$F,"&gt;3.5"))/$D237</f>
        <v>0.375</v>
      </c>
      <c r="O237" s="8">
        <f>COUNTIFS(CSV!$A:$A,$A237,CSV!$F:$F,"&gt;3.5")/$B237</f>
        <v>0.5</v>
      </c>
      <c r="P237" s="8">
        <f>COUNTIFS(CSV!$B:$B,$A237,CSV!$F:$F,"&gt;3.5")/$C237</f>
        <v>0.16666666666666666</v>
      </c>
      <c r="Q237" s="11">
        <f>(COUNTIFS(CSV!$A:$A,$A237,CSV!$D:$D,"&gt;0.5")  + COUNTIFS(CSV!$B:$B,$A237,CSV!$E:$E,"&gt;0.5"))/$D237</f>
        <v>1</v>
      </c>
      <c r="R237" s="8">
        <f>COUNTIFS(CSV!$A:$A,$A237,CSV!$D:$D,"&gt;0.5")/$B237</f>
        <v>1</v>
      </c>
      <c r="S237" s="8">
        <f>COUNTIFS(CSV!$B:$B,$A237,CSV!$E:$E,"&gt;0.5")/$C237</f>
        <v>1</v>
      </c>
      <c r="T237" s="11">
        <f>(COUNTIFS(CSV!$A:$A,$A237,CSV!$D:$D,"&gt;1.5")  + COUNTIFS(CSV!$B:$B,$A237,CSV!$E:$E,"&gt;1.5"))/$D237</f>
        <v>0.625</v>
      </c>
      <c r="U237" s="8">
        <f>COUNTIFS(CSV!$A:$A,$A237,CSV!$D:$D,"&gt;1.5")/$B237</f>
        <v>0.6</v>
      </c>
      <c r="V237" s="8">
        <f>COUNTIFS(CSV!$B:$B,$A237,CSV!$E:$E,"&gt;1.5")/$C237</f>
        <v>0.66666666666666663</v>
      </c>
      <c r="W237" s="11">
        <f>(COUNTIFS(CSV!$A:$A,$A237,CSV!$E:E,"&gt;0.5") +COUNTIFS(CSV!$B:$B,$A237,CSV!$D:$D,"&gt;0.5"))/$D237</f>
        <v>0.6875</v>
      </c>
      <c r="X237" s="8">
        <f>COUNTIFS(CSV!$A:$A,$A237,CSV!$E:$E,"&gt;0.5")/$B237</f>
        <v>0.8</v>
      </c>
      <c r="Y237" s="8">
        <f>COUNTIFS(CSV!$B:$B,$A237,CSV!$D:$D,"&gt;0.5")/$C237</f>
        <v>0.5</v>
      </c>
      <c r="Z237" s="11">
        <f>(COUNTIFS(CSV!$A:$A,$A237,CSV!$E:$E,"&gt;1.5")  + COUNTIFS(CSV!$B:$B,$A237,CSV!$D:$D,"&gt;1.5"))/$D237</f>
        <v>0.25</v>
      </c>
      <c r="AA237" s="8">
        <f>COUNTIFS(CSV!$A:$A,$A237,CSV!$E:$E,"&gt;1.5")/$B237</f>
        <v>0.3</v>
      </c>
      <c r="AB237" s="8">
        <f>COUNTIFS(CSV!$B:$B,$A237,CSV!$D:$D,"&gt;1.5")/$C237</f>
        <v>0.16666666666666666</v>
      </c>
      <c r="AC237" s="11">
        <f>(COUNTIFS(CSV!$A:A,$A237,CSV!$G:$G,"y") + COUNTIFS(CSV!$B:B,$A237,CSV!$G:$G,"y"))/$D237</f>
        <v>0.6875</v>
      </c>
      <c r="AD237" s="8">
        <f>COUNTIFS(CSV!$A:A,$A237,CSV!$G:$G,"y")/$B237</f>
        <v>0.8</v>
      </c>
      <c r="AE237" s="16">
        <f>COUNTIFS(CSV!$B:B,$A237,CSV!$G:$G,"y")/$C237</f>
        <v>0.5</v>
      </c>
    </row>
    <row r="238" spans="1:31" x14ac:dyDescent="0.3">
      <c r="A238" s="62" t="s">
        <v>152</v>
      </c>
      <c r="B238" s="9">
        <f>COUNTIF(CSV!A:A,A238)</f>
        <v>6</v>
      </c>
      <c r="C238" s="4">
        <f>COUNTIF(CSV!B:B,A238)</f>
        <v>11</v>
      </c>
      <c r="D238" s="4">
        <f t="shared" si="8"/>
        <v>17</v>
      </c>
      <c r="E238" s="11">
        <f>(COUNTIFS(CSV!$A:$A,$A238,CSV!$F:$F,"&gt;0.5") + COUNTIFS(CSV!$B:$B,$A238,CSV!$F:$F,"&gt;0.5"))/$D238</f>
        <v>0.94117647058823528</v>
      </c>
      <c r="F238" s="8">
        <f>COUNTIFS(CSV!$A:$A,$A238,CSV!$F:$F,"&gt;0.5")/$B238</f>
        <v>0.83333333333333337</v>
      </c>
      <c r="G238" s="8">
        <f>COUNTIFS(CSV!$B:$B,$A238,CSV!$F:$F,"&gt;0.5")/$C238</f>
        <v>1</v>
      </c>
      <c r="H238" s="11">
        <f>(COUNTIFS(CSV!$A:$A,$A238,CSV!$F:$F,"&gt;1.5") + COUNTIFS(CSV!$B:$B,$A238,CSV!$F:$F,"&gt;1.5"))/$D238</f>
        <v>0.76470588235294112</v>
      </c>
      <c r="I238" s="8">
        <f>COUNTIFS(CSV!$A:$A,$A238,CSV!$F:$F,"&gt;1.5")/$B238</f>
        <v>0.83333333333333337</v>
      </c>
      <c r="J238" s="8">
        <f>COUNTIFS(CSV!$B:$B,$A238,CSV!$F:$F,"&gt;1.5")/$C238</f>
        <v>0.72727272727272729</v>
      </c>
      <c r="K238" s="11">
        <f>(COUNTIFS(CSV!$A:$A,$A238,CSV!$F:$F,"&gt;2.5") + COUNTIFS(CSV!$B:$B,$A238,CSV!$F:$F,"&gt;2.5"))/$D238</f>
        <v>0.6470588235294118</v>
      </c>
      <c r="L238" s="8">
        <f>COUNTIFS(CSV!$A:$A,$A238,CSV!$F:$F,"&gt;2.5")/$B238</f>
        <v>0.66666666666666663</v>
      </c>
      <c r="M238" s="8">
        <f>COUNTIFS(CSV!$B:$B,$A238,CSV!$F:$F,"&gt;2.5")/$C238</f>
        <v>0.63636363636363635</v>
      </c>
      <c r="N238" s="11">
        <f>(COUNTIFS(CSV!$A:$A,$A238,CSV!$F:$F,"&gt;3.5") + COUNTIFS(CSV!$B:$B,$A238,CSV!$F:$F,"&gt;3.5"))/$D238</f>
        <v>0.47058823529411764</v>
      </c>
      <c r="O238" s="8">
        <f>COUNTIFS(CSV!$A:$A,$A238,CSV!$F:$F,"&gt;3.5")/$B238</f>
        <v>0.5</v>
      </c>
      <c r="P238" s="8">
        <f>COUNTIFS(CSV!$B:$B,$A238,CSV!$F:$F,"&gt;3.5")/$C238</f>
        <v>0.45454545454545453</v>
      </c>
      <c r="Q238" s="11">
        <f>(COUNTIFS(CSV!$A:$A,$A238,CSV!$D:$D,"&gt;0.5")  + COUNTIFS(CSV!$B:$B,$A238,CSV!$E:$E,"&gt;0.5"))/$D238</f>
        <v>0.82352941176470584</v>
      </c>
      <c r="R238" s="8">
        <f>COUNTIFS(CSV!$A:$A,$A238,CSV!$D:$D,"&gt;0.5")/$B238</f>
        <v>0.83333333333333337</v>
      </c>
      <c r="S238" s="8">
        <f>COUNTIFS(CSV!$B:$B,$A238,CSV!$E:$E,"&gt;0.5")/$C238</f>
        <v>0.81818181818181823</v>
      </c>
      <c r="T238" s="11">
        <f>(COUNTIFS(CSV!$A:$A,$A238,CSV!$D:$D,"&gt;1.5")  + COUNTIFS(CSV!$B:$B,$A238,CSV!$E:$E,"&gt;1.5"))/$D238</f>
        <v>0.41176470588235292</v>
      </c>
      <c r="U238" s="8">
        <f>COUNTIFS(CSV!$A:$A,$A238,CSV!$D:$D,"&gt;1.5")/$B238</f>
        <v>0.5</v>
      </c>
      <c r="V238" s="8">
        <f>COUNTIFS(CSV!$B:$B,$A238,CSV!$E:$E,"&gt;1.5")/$C238</f>
        <v>0.36363636363636365</v>
      </c>
      <c r="W238" s="11">
        <f>(COUNTIFS(CSV!$A:$A,$A238,CSV!$E:E,"&gt;0.5") +COUNTIFS(CSV!$B:$B,$A238,CSV!$D:$D,"&gt;0.5"))/$D238</f>
        <v>0.82352941176470584</v>
      </c>
      <c r="X238" s="8">
        <f>COUNTIFS(CSV!$A:$A,$A238,CSV!$E:$E,"&gt;0.5")/$B238</f>
        <v>0.66666666666666663</v>
      </c>
      <c r="Y238" s="8">
        <f>COUNTIFS(CSV!$B:$B,$A238,CSV!$D:$D,"&gt;0.5")/$C238</f>
        <v>0.90909090909090906</v>
      </c>
      <c r="Z238" s="11">
        <f>(COUNTIFS(CSV!$A:$A,$A238,CSV!$E:$E,"&gt;1.5")  + COUNTIFS(CSV!$B:$B,$A238,CSV!$D:$D,"&gt;1.5"))/$D238</f>
        <v>0.58823529411764708</v>
      </c>
      <c r="AA238" s="8">
        <f>COUNTIFS(CSV!$A:$A,$A238,CSV!$E:$E,"&gt;1.5")/$B238</f>
        <v>0.5</v>
      </c>
      <c r="AB238" s="8">
        <f>COUNTIFS(CSV!$B:$B,$A238,CSV!$D:$D,"&gt;1.5")/$C238</f>
        <v>0.63636363636363635</v>
      </c>
      <c r="AC238" s="11">
        <f>(COUNTIFS(CSV!$A:A,$A238,CSV!$G:$G,"y") + COUNTIFS(CSV!$B:B,$A238,CSV!$G:$G,"y"))/$D238</f>
        <v>0.70588235294117652</v>
      </c>
      <c r="AD238" s="8">
        <f>COUNTIFS(CSV!$A:A,$A238,CSV!$G:$G,"y")/$B238</f>
        <v>0.66666666666666663</v>
      </c>
      <c r="AE238" s="16">
        <f>COUNTIFS(CSV!$B:B,$A238,CSV!$G:$G,"y")/$C238</f>
        <v>0.72727272727272729</v>
      </c>
    </row>
    <row r="239" spans="1:31" x14ac:dyDescent="0.3">
      <c r="A239" s="62" t="s">
        <v>148</v>
      </c>
      <c r="B239" s="9">
        <f>COUNTIF(CSV!A:A,A239)</f>
        <v>7</v>
      </c>
      <c r="C239" s="4">
        <f>COUNTIF(CSV!B:B,A239)</f>
        <v>8</v>
      </c>
      <c r="D239" s="4">
        <f t="shared" si="8"/>
        <v>15</v>
      </c>
      <c r="E239" s="11">
        <f>(COUNTIFS(CSV!$A:$A,$A239,CSV!$F:$F,"&gt;0.5") + COUNTIFS(CSV!$B:$B,$A239,CSV!$F:$F,"&gt;0.5"))/$D239</f>
        <v>0.8666666666666667</v>
      </c>
      <c r="F239" s="8">
        <f>COUNTIFS(CSV!$A:$A,$A239,CSV!$F:$F,"&gt;0.5")/$B239</f>
        <v>0.8571428571428571</v>
      </c>
      <c r="G239" s="8">
        <f>COUNTIFS(CSV!$B:$B,$A239,CSV!$F:$F,"&gt;0.5")/$C239</f>
        <v>0.875</v>
      </c>
      <c r="H239" s="11">
        <f>(COUNTIFS(CSV!$A:$A,$A239,CSV!$F:$F,"&gt;1.5") + COUNTIFS(CSV!$B:$B,$A239,CSV!$F:$F,"&gt;1.5"))/$D239</f>
        <v>0.8666666666666667</v>
      </c>
      <c r="I239" s="8">
        <f>COUNTIFS(CSV!$A:$A,$A239,CSV!$F:$F,"&gt;1.5")/$B239</f>
        <v>0.8571428571428571</v>
      </c>
      <c r="J239" s="8">
        <f>COUNTIFS(CSV!$B:$B,$A239,CSV!$F:$F,"&gt;1.5")/$C239</f>
        <v>0.875</v>
      </c>
      <c r="K239" s="11">
        <f>(COUNTIFS(CSV!$A:$A,$A239,CSV!$F:$F,"&gt;2.5") + COUNTIFS(CSV!$B:$B,$A239,CSV!$F:$F,"&gt;2.5"))/$D239</f>
        <v>0.6</v>
      </c>
      <c r="L239" s="8">
        <f>COUNTIFS(CSV!$A:$A,$A239,CSV!$F:$F,"&gt;2.5")/$B239</f>
        <v>0.5714285714285714</v>
      </c>
      <c r="M239" s="8">
        <f>COUNTIFS(CSV!$B:$B,$A239,CSV!$F:$F,"&gt;2.5")/$C239</f>
        <v>0.625</v>
      </c>
      <c r="N239" s="11">
        <f>(COUNTIFS(CSV!$A:$A,$A239,CSV!$F:$F,"&gt;3.5") + COUNTIFS(CSV!$B:$B,$A239,CSV!$F:$F,"&gt;3.5"))/$D239</f>
        <v>0.33333333333333331</v>
      </c>
      <c r="O239" s="8">
        <f>COUNTIFS(CSV!$A:$A,$A239,CSV!$F:$F,"&gt;3.5")/$B239</f>
        <v>0.2857142857142857</v>
      </c>
      <c r="P239" s="8">
        <f>COUNTIFS(CSV!$B:$B,$A239,CSV!$F:$F,"&gt;3.5")/$C239</f>
        <v>0.375</v>
      </c>
      <c r="Q239" s="11">
        <f>(COUNTIFS(CSV!$A:$A,$A239,CSV!$D:$D,"&gt;0.5")  + COUNTIFS(CSV!$B:$B,$A239,CSV!$E:$E,"&gt;0.5"))/$D239</f>
        <v>0.66666666666666663</v>
      </c>
      <c r="R239" s="8">
        <f>COUNTIFS(CSV!$A:$A,$A239,CSV!$D:$D,"&gt;0.5")/$B239</f>
        <v>0.7142857142857143</v>
      </c>
      <c r="S239" s="8">
        <f>COUNTIFS(CSV!$B:$B,$A239,CSV!$E:$E,"&gt;0.5")/$C239</f>
        <v>0.625</v>
      </c>
      <c r="T239" s="11">
        <f>(COUNTIFS(CSV!$A:$A,$A239,CSV!$D:$D,"&gt;1.5")  + COUNTIFS(CSV!$B:$B,$A239,CSV!$E:$E,"&gt;1.5"))/$D239</f>
        <v>0.26666666666666666</v>
      </c>
      <c r="U239" s="8">
        <f>COUNTIFS(CSV!$A:$A,$A239,CSV!$D:$D,"&gt;1.5")/$B239</f>
        <v>0.14285714285714285</v>
      </c>
      <c r="V239" s="8">
        <f>COUNTIFS(CSV!$B:$B,$A239,CSV!$E:$E,"&gt;1.5")/$C239</f>
        <v>0.375</v>
      </c>
      <c r="W239" s="11">
        <f>(COUNTIFS(CSV!$A:$A,$A239,CSV!$E:E,"&gt;0.5") +COUNTIFS(CSV!$B:$B,$A239,CSV!$D:$D,"&gt;0.5"))/$D239</f>
        <v>0.8</v>
      </c>
      <c r="X239" s="8">
        <f>COUNTIFS(CSV!$A:$A,$A239,CSV!$E:$E,"&gt;0.5")/$B239</f>
        <v>0.8571428571428571</v>
      </c>
      <c r="Y239" s="8">
        <f>COUNTIFS(CSV!$B:$B,$A239,CSV!$D:$D,"&gt;0.5")/$C239</f>
        <v>0.75</v>
      </c>
      <c r="Z239" s="11">
        <f>(COUNTIFS(CSV!$A:$A,$A239,CSV!$E:$E,"&gt;1.5")  + COUNTIFS(CSV!$B:$B,$A239,CSV!$D:$D,"&gt;1.5"))/$D239</f>
        <v>0.6</v>
      </c>
      <c r="AA239" s="8">
        <f>COUNTIFS(CSV!$A:$A,$A239,CSV!$E:$E,"&gt;1.5")/$B239</f>
        <v>0.7142857142857143</v>
      </c>
      <c r="AB239" s="8">
        <f>COUNTIFS(CSV!$B:$B,$A239,CSV!$D:$D,"&gt;1.5")/$C239</f>
        <v>0.5</v>
      </c>
      <c r="AC239" s="11">
        <f>(COUNTIFS(CSV!$A:A,$A239,CSV!$G:$G,"y") + COUNTIFS(CSV!$B:B,$A239,CSV!$G:$G,"y"))/$D239</f>
        <v>0.6</v>
      </c>
      <c r="AD239" s="8">
        <f>COUNTIFS(CSV!$A:A,$A239,CSV!$G:$G,"y")/$B239</f>
        <v>0.7142857142857143</v>
      </c>
      <c r="AE239" s="16">
        <f>COUNTIFS(CSV!$B:B,$A239,CSV!$G:$G,"y")/$C239</f>
        <v>0.5</v>
      </c>
    </row>
    <row r="240" spans="1:31" x14ac:dyDescent="0.3">
      <c r="A240" s="62" t="s">
        <v>134</v>
      </c>
      <c r="B240" s="9">
        <f>COUNTIF(CSV!A:A,A240)</f>
        <v>8</v>
      </c>
      <c r="C240" s="4">
        <f>COUNTIF(CSV!B:B,A240)</f>
        <v>6</v>
      </c>
      <c r="D240" s="4">
        <f t="shared" si="8"/>
        <v>14</v>
      </c>
      <c r="E240" s="11">
        <f>(COUNTIFS(CSV!$A:$A,$A240,CSV!$F:$F,"&gt;0.5") + COUNTIFS(CSV!$B:$B,$A240,CSV!$F:$F,"&gt;0.5"))/$D240</f>
        <v>1</v>
      </c>
      <c r="F240" s="8">
        <f>COUNTIFS(CSV!$A:$A,$A240,CSV!$F:$F,"&gt;0.5")/$B240</f>
        <v>1</v>
      </c>
      <c r="G240" s="8">
        <f>COUNTIFS(CSV!$B:$B,$A240,CSV!$F:$F,"&gt;0.5")/$C240</f>
        <v>1</v>
      </c>
      <c r="H240" s="11">
        <f>(COUNTIFS(CSV!$A:$A,$A240,CSV!$F:$F,"&gt;1.5") + COUNTIFS(CSV!$B:$B,$A240,CSV!$F:$F,"&gt;1.5"))/$D240</f>
        <v>0.9285714285714286</v>
      </c>
      <c r="I240" s="8">
        <f>COUNTIFS(CSV!$A:$A,$A240,CSV!$F:$F,"&gt;1.5")/$B240</f>
        <v>0.875</v>
      </c>
      <c r="J240" s="8">
        <f>COUNTIFS(CSV!$B:$B,$A240,CSV!$F:$F,"&gt;1.5")/$C240</f>
        <v>1</v>
      </c>
      <c r="K240" s="11">
        <f>(COUNTIFS(CSV!$A:$A,$A240,CSV!$F:$F,"&gt;2.5") + COUNTIFS(CSV!$B:$B,$A240,CSV!$F:$F,"&gt;2.5"))/$D240</f>
        <v>0.7857142857142857</v>
      </c>
      <c r="L240" s="8">
        <f>COUNTIFS(CSV!$A:$A,$A240,CSV!$F:$F,"&gt;2.5")/$B240</f>
        <v>0.75</v>
      </c>
      <c r="M240" s="8">
        <f>COUNTIFS(CSV!$B:$B,$A240,CSV!$F:$F,"&gt;2.5")/$C240</f>
        <v>0.83333333333333337</v>
      </c>
      <c r="N240" s="11">
        <f>(COUNTIFS(CSV!$A:$A,$A240,CSV!$F:$F,"&gt;3.5") + COUNTIFS(CSV!$B:$B,$A240,CSV!$F:$F,"&gt;3.5"))/$D240</f>
        <v>0.2857142857142857</v>
      </c>
      <c r="O240" s="8">
        <f>COUNTIFS(CSV!$A:$A,$A240,CSV!$F:$F,"&gt;3.5")/$B240</f>
        <v>0.25</v>
      </c>
      <c r="P240" s="8">
        <f>COUNTIFS(CSV!$B:$B,$A240,CSV!$F:$F,"&gt;3.5")/$C240</f>
        <v>0.33333333333333331</v>
      </c>
      <c r="Q240" s="11">
        <f>(COUNTIFS(CSV!$A:$A,$A240,CSV!$D:$D,"&gt;0.5")  + COUNTIFS(CSV!$B:$B,$A240,CSV!$E:$E,"&gt;0.5"))/$D240</f>
        <v>1</v>
      </c>
      <c r="R240" s="8">
        <f>COUNTIFS(CSV!$A:$A,$A240,CSV!$D:$D,"&gt;0.5")/$B240</f>
        <v>1</v>
      </c>
      <c r="S240" s="8">
        <f>COUNTIFS(CSV!$B:$B,$A240,CSV!$E:$E,"&gt;0.5")/$C240</f>
        <v>1</v>
      </c>
      <c r="T240" s="11">
        <f>(COUNTIFS(CSV!$A:$A,$A240,CSV!$D:$D,"&gt;1.5")  + COUNTIFS(CSV!$B:$B,$A240,CSV!$E:$E,"&gt;1.5"))/$D240</f>
        <v>0.6428571428571429</v>
      </c>
      <c r="U240" s="8">
        <f>COUNTIFS(CSV!$A:$A,$A240,CSV!$D:$D,"&gt;1.5")/$B240</f>
        <v>0.875</v>
      </c>
      <c r="V240" s="8">
        <f>COUNTIFS(CSV!$B:$B,$A240,CSV!$E:$E,"&gt;1.5")/$C240</f>
        <v>0.33333333333333331</v>
      </c>
      <c r="W240" s="11">
        <f>(COUNTIFS(CSV!$A:$A,$A240,CSV!$E:E,"&gt;0.5") +COUNTIFS(CSV!$B:$B,$A240,CSV!$D:$D,"&gt;0.5"))/$D240</f>
        <v>0.7142857142857143</v>
      </c>
      <c r="X240" s="8">
        <f>COUNTIFS(CSV!$A:$A,$A240,CSV!$E:$E,"&gt;0.5")/$B240</f>
        <v>0.5</v>
      </c>
      <c r="Y240" s="8">
        <f>COUNTIFS(CSV!$B:$B,$A240,CSV!$D:$D,"&gt;0.5")/$C240</f>
        <v>1</v>
      </c>
      <c r="Z240" s="11">
        <f>(COUNTIFS(CSV!$A:$A,$A240,CSV!$E:$E,"&gt;1.5")  + COUNTIFS(CSV!$B:$B,$A240,CSV!$D:$D,"&gt;1.5"))/$D240</f>
        <v>0.2857142857142857</v>
      </c>
      <c r="AA240" s="8">
        <f>COUNTIFS(CSV!$A:$A,$A240,CSV!$E:$E,"&gt;1.5")/$B240</f>
        <v>0.125</v>
      </c>
      <c r="AB240" s="8">
        <f>COUNTIFS(CSV!$B:$B,$A240,CSV!$D:$D,"&gt;1.5")/$C240</f>
        <v>0.5</v>
      </c>
      <c r="AC240" s="11">
        <f>(COUNTIFS(CSV!$A:A,$A240,CSV!$G:$G,"y") + COUNTIFS(CSV!$B:B,$A240,CSV!$G:$G,"y"))/$D240</f>
        <v>0.7142857142857143</v>
      </c>
      <c r="AD240" s="8">
        <f>COUNTIFS(CSV!$A:A,$A240,CSV!$G:$G,"y")/$B240</f>
        <v>0.5</v>
      </c>
      <c r="AE240" s="16">
        <f>COUNTIFS(CSV!$B:B,$A240,CSV!$G:$G,"y")/$C240</f>
        <v>1</v>
      </c>
    </row>
    <row r="241" spans="1:31" x14ac:dyDescent="0.3">
      <c r="A241" s="62" t="s">
        <v>151</v>
      </c>
      <c r="B241" s="9">
        <f>COUNTIF(CSV!A:A,A241)</f>
        <v>8</v>
      </c>
      <c r="C241" s="4">
        <f>COUNTIF(CSV!B:B,A241)</f>
        <v>5</v>
      </c>
      <c r="D241" s="4">
        <f t="shared" si="8"/>
        <v>13</v>
      </c>
      <c r="E241" s="11">
        <f>(COUNTIFS(CSV!$A:$A,$A241,CSV!$F:$F,"&gt;0.5") + COUNTIFS(CSV!$B:$B,$A241,CSV!$F:$F,"&gt;0.5"))/$D241</f>
        <v>0.92307692307692313</v>
      </c>
      <c r="F241" s="8">
        <f>COUNTIFS(CSV!$A:$A,$A241,CSV!$F:$F,"&gt;0.5")/$B241</f>
        <v>1</v>
      </c>
      <c r="G241" s="8">
        <f>COUNTIFS(CSV!$B:$B,$A241,CSV!$F:$F,"&gt;0.5")/$C241</f>
        <v>0.8</v>
      </c>
      <c r="H241" s="11">
        <f>(COUNTIFS(CSV!$A:$A,$A241,CSV!$F:$F,"&gt;1.5") + COUNTIFS(CSV!$B:$B,$A241,CSV!$F:$F,"&gt;1.5"))/$D241</f>
        <v>0.76923076923076927</v>
      </c>
      <c r="I241" s="8">
        <f>COUNTIFS(CSV!$A:$A,$A241,CSV!$F:$F,"&gt;1.5")/$B241</f>
        <v>0.875</v>
      </c>
      <c r="J241" s="8">
        <f>COUNTIFS(CSV!$B:$B,$A241,CSV!$F:$F,"&gt;1.5")/$C241</f>
        <v>0.6</v>
      </c>
      <c r="K241" s="11">
        <f>(COUNTIFS(CSV!$A:$A,$A241,CSV!$F:$F,"&gt;2.5") + COUNTIFS(CSV!$B:$B,$A241,CSV!$F:$F,"&gt;2.5"))/$D241</f>
        <v>0.46153846153846156</v>
      </c>
      <c r="L241" s="8">
        <f>COUNTIFS(CSV!$A:$A,$A241,CSV!$F:$F,"&gt;2.5")/$B241</f>
        <v>0.625</v>
      </c>
      <c r="M241" s="8">
        <f>COUNTIFS(CSV!$B:$B,$A241,CSV!$F:$F,"&gt;2.5")/$C241</f>
        <v>0.2</v>
      </c>
      <c r="N241" s="11">
        <f>(COUNTIFS(CSV!$A:$A,$A241,CSV!$F:$F,"&gt;3.5") + COUNTIFS(CSV!$B:$B,$A241,CSV!$F:$F,"&gt;3.5"))/$D241</f>
        <v>0.30769230769230771</v>
      </c>
      <c r="O241" s="8">
        <f>COUNTIFS(CSV!$A:$A,$A241,CSV!$F:$F,"&gt;3.5")/$B241</f>
        <v>0.375</v>
      </c>
      <c r="P241" s="8">
        <f>COUNTIFS(CSV!$B:$B,$A241,CSV!$F:$F,"&gt;3.5")/$C241</f>
        <v>0.2</v>
      </c>
      <c r="Q241" s="11">
        <f>(COUNTIFS(CSV!$A:$A,$A241,CSV!$D:$D,"&gt;0.5")  + COUNTIFS(CSV!$B:$B,$A241,CSV!$E:$E,"&gt;0.5"))/$D241</f>
        <v>0.69230769230769229</v>
      </c>
      <c r="R241" s="8">
        <f>COUNTIFS(CSV!$A:$A,$A241,CSV!$D:$D,"&gt;0.5")/$B241</f>
        <v>0.75</v>
      </c>
      <c r="S241" s="8">
        <f>COUNTIFS(CSV!$B:$B,$A241,CSV!$E:$E,"&gt;0.5")/$C241</f>
        <v>0.6</v>
      </c>
      <c r="T241" s="11">
        <f>(COUNTIFS(CSV!$A:$A,$A241,CSV!$D:$D,"&gt;1.5")  + COUNTIFS(CSV!$B:$B,$A241,CSV!$E:$E,"&gt;1.5"))/$D241</f>
        <v>0.38461538461538464</v>
      </c>
      <c r="U241" s="8">
        <f>COUNTIFS(CSV!$A:$A,$A241,CSV!$D:$D,"&gt;1.5")/$B241</f>
        <v>0.5</v>
      </c>
      <c r="V241" s="8">
        <f>COUNTIFS(CSV!$B:$B,$A241,CSV!$E:$E,"&gt;1.5")/$C241</f>
        <v>0.2</v>
      </c>
      <c r="W241" s="11">
        <f>(COUNTIFS(CSV!$A:$A,$A241,CSV!$E:E,"&gt;0.5") +COUNTIFS(CSV!$B:$B,$A241,CSV!$D:$D,"&gt;0.5"))/$D241</f>
        <v>0.84615384615384615</v>
      </c>
      <c r="X241" s="8">
        <f>COUNTIFS(CSV!$A:$A,$A241,CSV!$E:$E,"&gt;0.5")/$B241</f>
        <v>0.875</v>
      </c>
      <c r="Y241" s="8">
        <f>COUNTIFS(CSV!$B:$B,$A241,CSV!$D:$D,"&gt;0.5")/$C241</f>
        <v>0.8</v>
      </c>
      <c r="Z241" s="11">
        <f>(COUNTIFS(CSV!$A:$A,$A241,CSV!$E:$E,"&gt;1.5")  + COUNTIFS(CSV!$B:$B,$A241,CSV!$D:$D,"&gt;1.5"))/$D241</f>
        <v>0.46153846153846156</v>
      </c>
      <c r="AA241" s="8">
        <f>COUNTIFS(CSV!$A:$A,$A241,CSV!$E:$E,"&gt;1.5")/$B241</f>
        <v>0.625</v>
      </c>
      <c r="AB241" s="8">
        <f>COUNTIFS(CSV!$B:$B,$A241,CSV!$D:$D,"&gt;1.5")/$C241</f>
        <v>0.2</v>
      </c>
      <c r="AC241" s="11">
        <f>(COUNTIFS(CSV!$A:A,$A241,CSV!$G:$G,"y") + COUNTIFS(CSV!$B:B,$A241,CSV!$G:$G,"y"))/$D241</f>
        <v>0.61538461538461542</v>
      </c>
      <c r="AD241" s="8">
        <f>COUNTIFS(CSV!$A:A,$A241,CSV!$G:$G,"y")/$B241</f>
        <v>0.625</v>
      </c>
      <c r="AE241" s="16">
        <f>COUNTIFS(CSV!$B:B,$A241,CSV!$G:$G,"y")/$C241</f>
        <v>0.6</v>
      </c>
    </row>
    <row r="242" spans="1:31" x14ac:dyDescent="0.3">
      <c r="A242" s="62" t="s">
        <v>144</v>
      </c>
      <c r="B242" s="9">
        <f>COUNTIF(CSV!A:A,A242)</f>
        <v>7</v>
      </c>
      <c r="C242" s="4">
        <f>COUNTIF(CSV!B:B,A242)</f>
        <v>7</v>
      </c>
      <c r="D242" s="4">
        <f t="shared" si="8"/>
        <v>14</v>
      </c>
      <c r="E242" s="11">
        <f>(COUNTIFS(CSV!$A:$A,$A242,CSV!$F:$F,"&gt;0.5") + COUNTIFS(CSV!$B:$B,$A242,CSV!$F:$F,"&gt;0.5"))/$D242</f>
        <v>0.9285714285714286</v>
      </c>
      <c r="F242" s="8">
        <f>COUNTIFS(CSV!$A:$A,$A242,CSV!$F:$F,"&gt;0.5")/$B242</f>
        <v>1</v>
      </c>
      <c r="G242" s="8">
        <f>COUNTIFS(CSV!$B:$B,$A242,CSV!$F:$F,"&gt;0.5")/$C242</f>
        <v>0.8571428571428571</v>
      </c>
      <c r="H242" s="11">
        <f>(COUNTIFS(CSV!$A:$A,$A242,CSV!$F:$F,"&gt;1.5") + COUNTIFS(CSV!$B:$B,$A242,CSV!$F:$F,"&gt;1.5"))/$D242</f>
        <v>0.7857142857142857</v>
      </c>
      <c r="I242" s="8">
        <f>COUNTIFS(CSV!$A:$A,$A242,CSV!$F:$F,"&gt;1.5")/$B242</f>
        <v>1</v>
      </c>
      <c r="J242" s="8">
        <f>COUNTIFS(CSV!$B:$B,$A242,CSV!$F:$F,"&gt;1.5")/$C242</f>
        <v>0.5714285714285714</v>
      </c>
      <c r="K242" s="11">
        <f>(COUNTIFS(CSV!$A:$A,$A242,CSV!$F:$F,"&gt;2.5") + COUNTIFS(CSV!$B:$B,$A242,CSV!$F:$F,"&gt;2.5"))/$D242</f>
        <v>0.42857142857142855</v>
      </c>
      <c r="L242" s="8">
        <f>COUNTIFS(CSV!$A:$A,$A242,CSV!$F:$F,"&gt;2.5")/$B242</f>
        <v>0.42857142857142855</v>
      </c>
      <c r="M242" s="8">
        <f>COUNTIFS(CSV!$B:$B,$A242,CSV!$F:$F,"&gt;2.5")/$C242</f>
        <v>0.42857142857142855</v>
      </c>
      <c r="N242" s="11">
        <f>(COUNTIFS(CSV!$A:$A,$A242,CSV!$F:$F,"&gt;3.5") + COUNTIFS(CSV!$B:$B,$A242,CSV!$F:$F,"&gt;3.5"))/$D242</f>
        <v>0.21428571428571427</v>
      </c>
      <c r="O242" s="8">
        <f>COUNTIFS(CSV!$A:$A,$A242,CSV!$F:$F,"&gt;3.5")/$B242</f>
        <v>0</v>
      </c>
      <c r="P242" s="8">
        <f>COUNTIFS(CSV!$B:$B,$A242,CSV!$F:$F,"&gt;3.5")/$C242</f>
        <v>0.42857142857142855</v>
      </c>
      <c r="Q242" s="11">
        <f>(COUNTIFS(CSV!$A:$A,$A242,CSV!$D:$D,"&gt;0.5")  + COUNTIFS(CSV!$B:$B,$A242,CSV!$E:$E,"&gt;0.5"))/$D242</f>
        <v>0.6428571428571429</v>
      </c>
      <c r="R242" s="8">
        <f>COUNTIFS(CSV!$A:$A,$A242,CSV!$D:$D,"&gt;0.5")/$B242</f>
        <v>0.42857142857142855</v>
      </c>
      <c r="S242" s="8">
        <f>COUNTIFS(CSV!$B:$B,$A242,CSV!$E:$E,"&gt;0.5")/$C242</f>
        <v>0.8571428571428571</v>
      </c>
      <c r="T242" s="11">
        <f>(COUNTIFS(CSV!$A:$A,$A242,CSV!$D:$D,"&gt;1.5")  + COUNTIFS(CSV!$B:$B,$A242,CSV!$E:$E,"&gt;1.5"))/$D242</f>
        <v>0.21428571428571427</v>
      </c>
      <c r="U242" s="8">
        <f>COUNTIFS(CSV!$A:$A,$A242,CSV!$D:$D,"&gt;1.5")/$B242</f>
        <v>0.14285714285714285</v>
      </c>
      <c r="V242" s="8">
        <f>COUNTIFS(CSV!$B:$B,$A242,CSV!$E:$E,"&gt;1.5")/$C242</f>
        <v>0.2857142857142857</v>
      </c>
      <c r="W242" s="11">
        <f>(COUNTIFS(CSV!$A:$A,$A242,CSV!$E:E,"&gt;0.5") +COUNTIFS(CSV!$B:$B,$A242,CSV!$D:$D,"&gt;0.5"))/$D242</f>
        <v>0.7857142857142857</v>
      </c>
      <c r="X242" s="8">
        <f>COUNTIFS(CSV!$A:$A,$A242,CSV!$E:$E,"&gt;0.5")/$B242</f>
        <v>1</v>
      </c>
      <c r="Y242" s="8">
        <f>COUNTIFS(CSV!$B:$B,$A242,CSV!$D:$D,"&gt;0.5")/$C242</f>
        <v>0.5714285714285714</v>
      </c>
      <c r="Z242" s="11">
        <f>(COUNTIFS(CSV!$A:$A,$A242,CSV!$E:$E,"&gt;1.5")  + COUNTIFS(CSV!$B:$B,$A242,CSV!$D:$D,"&gt;1.5"))/$D242</f>
        <v>0.5714285714285714</v>
      </c>
      <c r="AA242" s="8">
        <f>COUNTIFS(CSV!$A:$A,$A242,CSV!$E:$E,"&gt;1.5")/$B242</f>
        <v>0.7142857142857143</v>
      </c>
      <c r="AB242" s="8">
        <f>COUNTIFS(CSV!$B:$B,$A242,CSV!$D:$D,"&gt;1.5")/$C242</f>
        <v>0.42857142857142855</v>
      </c>
      <c r="AC242" s="11">
        <f>(COUNTIFS(CSV!$A:A,$A242,CSV!$G:$G,"y") + COUNTIFS(CSV!$B:B,$A242,CSV!$G:$G,"y"))/$D242</f>
        <v>0.5</v>
      </c>
      <c r="AD242" s="8">
        <f>COUNTIFS(CSV!$A:A,$A242,CSV!$G:$G,"y")/$B242</f>
        <v>0.42857142857142855</v>
      </c>
      <c r="AE242" s="16">
        <f>COUNTIFS(CSV!$B:B,$A242,CSV!$G:$G,"y")/$C242</f>
        <v>0.5714285714285714</v>
      </c>
    </row>
    <row r="243" spans="1:31" x14ac:dyDescent="0.3">
      <c r="A243" s="62" t="s">
        <v>145</v>
      </c>
      <c r="B243" s="9">
        <f>COUNTIF(CSV!A:A,A243)</f>
        <v>7</v>
      </c>
      <c r="C243" s="4">
        <f>COUNTIF(CSV!B:B,A243)</f>
        <v>6</v>
      </c>
      <c r="D243" s="4">
        <f t="shared" si="8"/>
        <v>13</v>
      </c>
      <c r="E243" s="11">
        <f>(COUNTIFS(CSV!$A:$A,$A243,CSV!$F:$F,"&gt;0.5") + COUNTIFS(CSV!$B:$B,$A243,CSV!$F:$F,"&gt;0.5"))/$D243</f>
        <v>1</v>
      </c>
      <c r="F243" s="8">
        <f>COUNTIFS(CSV!$A:$A,$A243,CSV!$F:$F,"&gt;0.5")/$B243</f>
        <v>1</v>
      </c>
      <c r="G243" s="8">
        <f>COUNTIFS(CSV!$B:$B,$A243,CSV!$F:$F,"&gt;0.5")/$C243</f>
        <v>1</v>
      </c>
      <c r="H243" s="11">
        <f>(COUNTIFS(CSV!$A:$A,$A243,CSV!$F:$F,"&gt;1.5") + COUNTIFS(CSV!$B:$B,$A243,CSV!$F:$F,"&gt;1.5"))/$D243</f>
        <v>0.84615384615384615</v>
      </c>
      <c r="I243" s="8">
        <f>COUNTIFS(CSV!$A:$A,$A243,CSV!$F:$F,"&gt;1.5")/$B243</f>
        <v>0.8571428571428571</v>
      </c>
      <c r="J243" s="8">
        <f>COUNTIFS(CSV!$B:$B,$A243,CSV!$F:$F,"&gt;1.5")/$C243</f>
        <v>0.83333333333333337</v>
      </c>
      <c r="K243" s="11">
        <f>(COUNTIFS(CSV!$A:$A,$A243,CSV!$F:$F,"&gt;2.5") + COUNTIFS(CSV!$B:$B,$A243,CSV!$F:$F,"&gt;2.5"))/$D243</f>
        <v>0.69230769230769229</v>
      </c>
      <c r="L243" s="8">
        <f>COUNTIFS(CSV!$A:$A,$A243,CSV!$F:$F,"&gt;2.5")/$B243</f>
        <v>0.5714285714285714</v>
      </c>
      <c r="M243" s="8">
        <f>COUNTIFS(CSV!$B:$B,$A243,CSV!$F:$F,"&gt;2.5")/$C243</f>
        <v>0.83333333333333337</v>
      </c>
      <c r="N243" s="11">
        <f>(COUNTIFS(CSV!$A:$A,$A243,CSV!$F:$F,"&gt;3.5") + COUNTIFS(CSV!$B:$B,$A243,CSV!$F:$F,"&gt;3.5"))/$D243</f>
        <v>0.61538461538461542</v>
      </c>
      <c r="O243" s="8">
        <f>COUNTIFS(CSV!$A:$A,$A243,CSV!$F:$F,"&gt;3.5")/$B243</f>
        <v>0.5714285714285714</v>
      </c>
      <c r="P243" s="8">
        <f>COUNTIFS(CSV!$B:$B,$A243,CSV!$F:$F,"&gt;3.5")/$C243</f>
        <v>0.66666666666666663</v>
      </c>
      <c r="Q243" s="11">
        <f>(COUNTIFS(CSV!$A:$A,$A243,CSV!$D:$D,"&gt;0.5")  + COUNTIFS(CSV!$B:$B,$A243,CSV!$E:$E,"&gt;0.5"))/$D243</f>
        <v>0.92307692307692313</v>
      </c>
      <c r="R243" s="8">
        <f>COUNTIFS(CSV!$A:$A,$A243,CSV!$D:$D,"&gt;0.5")/$B243</f>
        <v>1</v>
      </c>
      <c r="S243" s="8">
        <f>COUNTIFS(CSV!$B:$B,$A243,CSV!$E:$E,"&gt;0.5")/$C243</f>
        <v>0.83333333333333337</v>
      </c>
      <c r="T243" s="11">
        <f>(COUNTIFS(CSV!$A:$A,$A243,CSV!$D:$D,"&gt;1.5")  + COUNTIFS(CSV!$B:$B,$A243,CSV!$E:$E,"&gt;1.5"))/$D243</f>
        <v>0.61538461538461542</v>
      </c>
      <c r="U243" s="8">
        <f>COUNTIFS(CSV!$A:$A,$A243,CSV!$D:$D,"&gt;1.5")/$B243</f>
        <v>0.42857142857142855</v>
      </c>
      <c r="V243" s="8">
        <f>COUNTIFS(CSV!$B:$B,$A243,CSV!$E:$E,"&gt;1.5")/$C243</f>
        <v>0.83333333333333337</v>
      </c>
      <c r="W243" s="11">
        <f>(COUNTIFS(CSV!$A:$A,$A243,CSV!$E:E,"&gt;0.5") +COUNTIFS(CSV!$B:$B,$A243,CSV!$D:$D,"&gt;0.5"))/$D243</f>
        <v>0.92307692307692313</v>
      </c>
      <c r="X243" s="8">
        <f>COUNTIFS(CSV!$A:$A,$A243,CSV!$E:$E,"&gt;0.5")/$B243</f>
        <v>0.8571428571428571</v>
      </c>
      <c r="Y243" s="8">
        <f>COUNTIFS(CSV!$B:$B,$A243,CSV!$D:$D,"&gt;0.5")/$C243</f>
        <v>1</v>
      </c>
      <c r="Z243" s="11">
        <f>(COUNTIFS(CSV!$A:$A,$A243,CSV!$E:$E,"&gt;1.5")  + COUNTIFS(CSV!$B:$B,$A243,CSV!$D:$D,"&gt;1.5"))/$D243</f>
        <v>0.46153846153846156</v>
      </c>
      <c r="AA243" s="8">
        <f>COUNTIFS(CSV!$A:$A,$A243,CSV!$E:$E,"&gt;1.5")/$B243</f>
        <v>0.2857142857142857</v>
      </c>
      <c r="AB243" s="8">
        <f>COUNTIFS(CSV!$B:$B,$A243,CSV!$D:$D,"&gt;1.5")/$C243</f>
        <v>0.66666666666666663</v>
      </c>
      <c r="AC243" s="11">
        <f>(COUNTIFS(CSV!$A:A,$A243,CSV!$G:$G,"y") + COUNTIFS(CSV!$B:B,$A243,CSV!$G:$G,"y"))/$D243</f>
        <v>0.84615384615384615</v>
      </c>
      <c r="AD243" s="8">
        <f>COUNTIFS(CSV!$A:A,$A243,CSV!$G:$G,"y")/$B243</f>
        <v>0.8571428571428571</v>
      </c>
      <c r="AE243" s="16">
        <f>COUNTIFS(CSV!$B:B,$A243,CSV!$G:$G,"y")/$C243</f>
        <v>0.83333333333333337</v>
      </c>
    </row>
    <row r="244" spans="1:31" x14ac:dyDescent="0.3">
      <c r="A244" s="62" t="s">
        <v>138</v>
      </c>
      <c r="B244" s="9">
        <f>COUNTIF(CSV!A:A,A244)</f>
        <v>7</v>
      </c>
      <c r="C244" s="4">
        <f>COUNTIF(CSV!B:B,A244)</f>
        <v>6</v>
      </c>
      <c r="D244" s="4">
        <f t="shared" si="8"/>
        <v>13</v>
      </c>
      <c r="E244" s="11">
        <f>(COUNTIFS(CSV!$A:$A,$A244,CSV!$F:$F,"&gt;0.5") + COUNTIFS(CSV!$B:$B,$A244,CSV!$F:$F,"&gt;0.5"))/$D244</f>
        <v>1</v>
      </c>
      <c r="F244" s="8">
        <f>COUNTIFS(CSV!$A:$A,$A244,CSV!$F:$F,"&gt;0.5")/$B244</f>
        <v>1</v>
      </c>
      <c r="G244" s="8">
        <f>COUNTIFS(CSV!$B:$B,$A244,CSV!$F:$F,"&gt;0.5")/$C244</f>
        <v>1</v>
      </c>
      <c r="H244" s="11">
        <f>(COUNTIFS(CSV!$A:$A,$A244,CSV!$F:$F,"&gt;1.5") + COUNTIFS(CSV!$B:$B,$A244,CSV!$F:$F,"&gt;1.5"))/$D244</f>
        <v>0.84615384615384615</v>
      </c>
      <c r="I244" s="8">
        <f>COUNTIFS(CSV!$A:$A,$A244,CSV!$F:$F,"&gt;1.5")/$B244</f>
        <v>0.7142857142857143</v>
      </c>
      <c r="J244" s="8">
        <f>COUNTIFS(CSV!$B:$B,$A244,CSV!$F:$F,"&gt;1.5")/$C244</f>
        <v>1</v>
      </c>
      <c r="K244" s="11">
        <f>(COUNTIFS(CSV!$A:$A,$A244,CSV!$F:$F,"&gt;2.5") + COUNTIFS(CSV!$B:$B,$A244,CSV!$F:$F,"&gt;2.5"))/$D244</f>
        <v>0.76923076923076927</v>
      </c>
      <c r="L244" s="8">
        <f>COUNTIFS(CSV!$A:$A,$A244,CSV!$F:$F,"&gt;2.5")/$B244</f>
        <v>0.5714285714285714</v>
      </c>
      <c r="M244" s="8">
        <f>COUNTIFS(CSV!$B:$B,$A244,CSV!$F:$F,"&gt;2.5")/$C244</f>
        <v>1</v>
      </c>
      <c r="N244" s="11">
        <f>(COUNTIFS(CSV!$A:$A,$A244,CSV!$F:$F,"&gt;3.5") + COUNTIFS(CSV!$B:$B,$A244,CSV!$F:$F,"&gt;3.5"))/$D244</f>
        <v>0.53846153846153844</v>
      </c>
      <c r="O244" s="8">
        <f>COUNTIFS(CSV!$A:$A,$A244,CSV!$F:$F,"&gt;3.5")/$B244</f>
        <v>0.2857142857142857</v>
      </c>
      <c r="P244" s="8">
        <f>COUNTIFS(CSV!$B:$B,$A244,CSV!$F:$F,"&gt;3.5")/$C244</f>
        <v>0.83333333333333337</v>
      </c>
      <c r="Q244" s="11">
        <f>(COUNTIFS(CSV!$A:$A,$A244,CSV!$D:$D,"&gt;0.5")  + COUNTIFS(CSV!$B:$B,$A244,CSV!$E:$E,"&gt;0.5"))/$D244</f>
        <v>0.92307692307692313</v>
      </c>
      <c r="R244" s="8">
        <f>COUNTIFS(CSV!$A:$A,$A244,CSV!$D:$D,"&gt;0.5")/$B244</f>
        <v>0.8571428571428571</v>
      </c>
      <c r="S244" s="8">
        <f>COUNTIFS(CSV!$B:$B,$A244,CSV!$E:$E,"&gt;0.5")/$C244</f>
        <v>1</v>
      </c>
      <c r="T244" s="11">
        <f>(COUNTIFS(CSV!$A:$A,$A244,CSV!$D:$D,"&gt;1.5")  + COUNTIFS(CSV!$B:$B,$A244,CSV!$E:$E,"&gt;1.5"))/$D244</f>
        <v>0.53846153846153844</v>
      </c>
      <c r="U244" s="8">
        <f>COUNTIFS(CSV!$A:$A,$A244,CSV!$D:$D,"&gt;1.5")/$B244</f>
        <v>0.42857142857142855</v>
      </c>
      <c r="V244" s="8">
        <f>COUNTIFS(CSV!$B:$B,$A244,CSV!$E:$E,"&gt;1.5")/$C244</f>
        <v>0.66666666666666663</v>
      </c>
      <c r="W244" s="11">
        <f>(COUNTIFS(CSV!$A:$A,$A244,CSV!$E:E,"&gt;0.5") +COUNTIFS(CSV!$B:$B,$A244,CSV!$D:$D,"&gt;0.5"))/$D244</f>
        <v>0.92307692307692313</v>
      </c>
      <c r="X244" s="8">
        <f>COUNTIFS(CSV!$A:$A,$A244,CSV!$E:$E,"&gt;0.5")/$B244</f>
        <v>0.8571428571428571</v>
      </c>
      <c r="Y244" s="8">
        <f>COUNTIFS(CSV!$B:$B,$A244,CSV!$D:$D,"&gt;0.5")/$C244</f>
        <v>1</v>
      </c>
      <c r="Z244" s="11">
        <f>(COUNTIFS(CSV!$A:$A,$A244,CSV!$E:$E,"&gt;1.5")  + COUNTIFS(CSV!$B:$B,$A244,CSV!$D:$D,"&gt;1.5"))/$D244</f>
        <v>0.61538461538461542</v>
      </c>
      <c r="AA244" s="8">
        <f>COUNTIFS(CSV!$A:$A,$A244,CSV!$E:$E,"&gt;1.5")/$B244</f>
        <v>0.2857142857142857</v>
      </c>
      <c r="AB244" s="8">
        <f>COUNTIFS(CSV!$B:$B,$A244,CSV!$D:$D,"&gt;1.5")/$C244</f>
        <v>1</v>
      </c>
      <c r="AC244" s="11">
        <f>(COUNTIFS(CSV!$A:A,$A244,CSV!$G:$G,"y") + COUNTIFS(CSV!$B:B,$A244,CSV!$G:$G,"y"))/$D244</f>
        <v>0.84615384615384615</v>
      </c>
      <c r="AD244" s="8">
        <f>COUNTIFS(CSV!$A:A,$A244,CSV!$G:$G,"y")/$B244</f>
        <v>0.7142857142857143</v>
      </c>
      <c r="AE244" s="16">
        <f>COUNTIFS(CSV!$B:B,$A244,CSV!$G:$G,"y")/$C244</f>
        <v>1</v>
      </c>
    </row>
    <row r="245" spans="1:31" x14ac:dyDescent="0.3">
      <c r="A245" s="62" t="s">
        <v>147</v>
      </c>
      <c r="B245" s="9">
        <f>COUNTIF(CSV!A:A,A245)</f>
        <v>8</v>
      </c>
      <c r="C245" s="4">
        <f>COUNTIF(CSV!B:B,A245)</f>
        <v>9</v>
      </c>
      <c r="D245" s="4">
        <f t="shared" si="8"/>
        <v>17</v>
      </c>
      <c r="E245" s="11">
        <f>(COUNTIFS(CSV!$A:$A,$A245,CSV!$F:$F,"&gt;0.5") + COUNTIFS(CSV!$B:$B,$A245,CSV!$F:$F,"&gt;0.5"))/$D245</f>
        <v>0.94117647058823528</v>
      </c>
      <c r="F245" s="8">
        <f>COUNTIFS(CSV!$A:$A,$A245,CSV!$F:$F,"&gt;0.5")/$B245</f>
        <v>0.875</v>
      </c>
      <c r="G245" s="8">
        <f>COUNTIFS(CSV!$B:$B,$A245,CSV!$F:$F,"&gt;0.5")/$C245</f>
        <v>1</v>
      </c>
      <c r="H245" s="11">
        <f>(COUNTIFS(CSV!$A:$A,$A245,CSV!$F:$F,"&gt;1.5") + COUNTIFS(CSV!$B:$B,$A245,CSV!$F:$F,"&gt;1.5"))/$D245</f>
        <v>0.76470588235294112</v>
      </c>
      <c r="I245" s="8">
        <f>COUNTIFS(CSV!$A:$A,$A245,CSV!$F:$F,"&gt;1.5")/$B245</f>
        <v>0.625</v>
      </c>
      <c r="J245" s="8">
        <f>COUNTIFS(CSV!$B:$B,$A245,CSV!$F:$F,"&gt;1.5")/$C245</f>
        <v>0.88888888888888884</v>
      </c>
      <c r="K245" s="11">
        <f>(COUNTIFS(CSV!$A:$A,$A245,CSV!$F:$F,"&gt;2.5") + COUNTIFS(CSV!$B:$B,$A245,CSV!$F:$F,"&gt;2.5"))/$D245</f>
        <v>0.6470588235294118</v>
      </c>
      <c r="L245" s="8">
        <f>COUNTIFS(CSV!$A:$A,$A245,CSV!$F:$F,"&gt;2.5")/$B245</f>
        <v>0.625</v>
      </c>
      <c r="M245" s="8">
        <f>COUNTIFS(CSV!$B:$B,$A245,CSV!$F:$F,"&gt;2.5")/$C245</f>
        <v>0.66666666666666663</v>
      </c>
      <c r="N245" s="11">
        <f>(COUNTIFS(CSV!$A:$A,$A245,CSV!$F:$F,"&gt;3.5") + COUNTIFS(CSV!$B:$B,$A245,CSV!$F:$F,"&gt;3.5"))/$D245</f>
        <v>0.47058823529411764</v>
      </c>
      <c r="O245" s="8">
        <f>COUNTIFS(CSV!$A:$A,$A245,CSV!$F:$F,"&gt;3.5")/$B245</f>
        <v>0.625</v>
      </c>
      <c r="P245" s="8">
        <f>COUNTIFS(CSV!$B:$B,$A245,CSV!$F:$F,"&gt;3.5")/$C245</f>
        <v>0.33333333333333331</v>
      </c>
      <c r="Q245" s="11">
        <f>(COUNTIFS(CSV!$A:$A,$A245,CSV!$D:$D,"&gt;0.5")  + COUNTIFS(CSV!$B:$B,$A245,CSV!$E:$E,"&gt;0.5"))/$D245</f>
        <v>0.70588235294117652</v>
      </c>
      <c r="R245" s="8">
        <f>COUNTIFS(CSV!$A:$A,$A245,CSV!$D:$D,"&gt;0.5")/$B245</f>
        <v>0.75</v>
      </c>
      <c r="S245" s="8">
        <f>COUNTIFS(CSV!$B:$B,$A245,CSV!$E:$E,"&gt;0.5")/$C245</f>
        <v>0.66666666666666663</v>
      </c>
      <c r="T245" s="11">
        <f>(COUNTIFS(CSV!$A:$A,$A245,CSV!$D:$D,"&gt;1.5")  + COUNTIFS(CSV!$B:$B,$A245,CSV!$E:$E,"&gt;1.5"))/$D245</f>
        <v>0.47058823529411764</v>
      </c>
      <c r="U245" s="8">
        <f>COUNTIFS(CSV!$A:$A,$A245,CSV!$D:$D,"&gt;1.5")/$B245</f>
        <v>0.625</v>
      </c>
      <c r="V245" s="8">
        <f>COUNTIFS(CSV!$B:$B,$A245,CSV!$E:$E,"&gt;1.5")/$C245</f>
        <v>0.33333333333333331</v>
      </c>
      <c r="W245" s="11">
        <f>(COUNTIFS(CSV!$A:$A,$A245,CSV!$E:E,"&gt;0.5") +COUNTIFS(CSV!$B:$B,$A245,CSV!$D:$D,"&gt;0.5"))/$D245</f>
        <v>0.88235294117647056</v>
      </c>
      <c r="X245" s="8">
        <f>COUNTIFS(CSV!$A:$A,$A245,CSV!$E:$E,"&gt;0.5")/$B245</f>
        <v>0.75</v>
      </c>
      <c r="Y245" s="8">
        <f>COUNTIFS(CSV!$B:$B,$A245,CSV!$D:$D,"&gt;0.5")/$C245</f>
        <v>1</v>
      </c>
      <c r="Z245" s="11">
        <f>(COUNTIFS(CSV!$A:$A,$A245,CSV!$E:$E,"&gt;1.5")  + COUNTIFS(CSV!$B:$B,$A245,CSV!$D:$D,"&gt;1.5"))/$D245</f>
        <v>0.52941176470588236</v>
      </c>
      <c r="AA245" s="8">
        <f>COUNTIFS(CSV!$A:$A,$A245,CSV!$E:$E,"&gt;1.5")/$B245</f>
        <v>0.375</v>
      </c>
      <c r="AB245" s="8">
        <f>COUNTIFS(CSV!$B:$B,$A245,CSV!$D:$D,"&gt;1.5")/$C245</f>
        <v>0.66666666666666663</v>
      </c>
      <c r="AC245" s="11">
        <f>(COUNTIFS(CSV!$A:A,$A245,CSV!$G:$G,"y") + COUNTIFS(CSV!$B:B,$A245,CSV!$G:$G,"y"))/$D245</f>
        <v>0.6470588235294118</v>
      </c>
      <c r="AD245" s="8">
        <f>COUNTIFS(CSV!$A:A,$A245,CSV!$G:$G,"y")/$B245</f>
        <v>0.625</v>
      </c>
      <c r="AE245" s="16">
        <f>COUNTIFS(CSV!$B:B,$A245,CSV!$G:$G,"y")/$C245</f>
        <v>0.66666666666666663</v>
      </c>
    </row>
    <row r="246" spans="1:31" x14ac:dyDescent="0.3">
      <c r="A246" s="62" t="s">
        <v>141</v>
      </c>
      <c r="B246" s="9">
        <f>COUNTIF(CSV!A:A,A246)</f>
        <v>7</v>
      </c>
      <c r="C246" s="4">
        <f>COUNTIF(CSV!B:B,A246)</f>
        <v>7</v>
      </c>
      <c r="D246" s="4">
        <f t="shared" si="8"/>
        <v>14</v>
      </c>
      <c r="E246" s="11">
        <f>(COUNTIFS(CSV!$A:$A,$A246,CSV!$F:$F,"&gt;0.5") + COUNTIFS(CSV!$B:$B,$A246,CSV!$F:$F,"&gt;0.5"))/$D246</f>
        <v>0.9285714285714286</v>
      </c>
      <c r="F246" s="8">
        <f>COUNTIFS(CSV!$A:$A,$A246,CSV!$F:$F,"&gt;0.5")/$B246</f>
        <v>0.8571428571428571</v>
      </c>
      <c r="G246" s="8">
        <f>COUNTIFS(CSV!$B:$B,$A246,CSV!$F:$F,"&gt;0.5")/$C246</f>
        <v>1</v>
      </c>
      <c r="H246" s="11">
        <f>(COUNTIFS(CSV!$A:$A,$A246,CSV!$F:$F,"&gt;1.5") + COUNTIFS(CSV!$B:$B,$A246,CSV!$F:$F,"&gt;1.5"))/$D246</f>
        <v>0.8571428571428571</v>
      </c>
      <c r="I246" s="8">
        <f>COUNTIFS(CSV!$A:$A,$A246,CSV!$F:$F,"&gt;1.5")/$B246</f>
        <v>0.8571428571428571</v>
      </c>
      <c r="J246" s="8">
        <f>COUNTIFS(CSV!$B:$B,$A246,CSV!$F:$F,"&gt;1.5")/$C246</f>
        <v>0.8571428571428571</v>
      </c>
      <c r="K246" s="11">
        <f>(COUNTIFS(CSV!$A:$A,$A246,CSV!$F:$F,"&gt;2.5") + COUNTIFS(CSV!$B:$B,$A246,CSV!$F:$F,"&gt;2.5"))/$D246</f>
        <v>0.7857142857142857</v>
      </c>
      <c r="L246" s="8">
        <f>COUNTIFS(CSV!$A:$A,$A246,CSV!$F:$F,"&gt;2.5")/$B246</f>
        <v>0.8571428571428571</v>
      </c>
      <c r="M246" s="8">
        <f>COUNTIFS(CSV!$B:$B,$A246,CSV!$F:$F,"&gt;2.5")/$C246</f>
        <v>0.7142857142857143</v>
      </c>
      <c r="N246" s="11">
        <f>(COUNTIFS(CSV!$A:$A,$A246,CSV!$F:$F,"&gt;3.5") + COUNTIFS(CSV!$B:$B,$A246,CSV!$F:$F,"&gt;3.5"))/$D246</f>
        <v>0.5</v>
      </c>
      <c r="O246" s="8">
        <f>COUNTIFS(CSV!$A:$A,$A246,CSV!$F:$F,"&gt;3.5")/$B246</f>
        <v>0.5714285714285714</v>
      </c>
      <c r="P246" s="8">
        <f>COUNTIFS(CSV!$B:$B,$A246,CSV!$F:$F,"&gt;3.5")/$C246</f>
        <v>0.42857142857142855</v>
      </c>
      <c r="Q246" s="11">
        <f>(COUNTIFS(CSV!$A:$A,$A246,CSV!$D:$D,"&gt;0.5")  + COUNTIFS(CSV!$B:$B,$A246,CSV!$E:$E,"&gt;0.5"))/$D246</f>
        <v>0.9285714285714286</v>
      </c>
      <c r="R246" s="8">
        <f>COUNTIFS(CSV!$A:$A,$A246,CSV!$D:$D,"&gt;0.5")/$B246</f>
        <v>0.8571428571428571</v>
      </c>
      <c r="S246" s="8">
        <f>COUNTIFS(CSV!$B:$B,$A246,CSV!$E:$E,"&gt;0.5")/$C246</f>
        <v>1</v>
      </c>
      <c r="T246" s="11">
        <f>(COUNTIFS(CSV!$A:$A,$A246,CSV!$D:$D,"&gt;1.5")  + COUNTIFS(CSV!$B:$B,$A246,CSV!$E:$E,"&gt;1.5"))/$D246</f>
        <v>0.7142857142857143</v>
      </c>
      <c r="U246" s="8">
        <f>COUNTIFS(CSV!$A:$A,$A246,CSV!$D:$D,"&gt;1.5")/$B246</f>
        <v>0.8571428571428571</v>
      </c>
      <c r="V246" s="8">
        <f>COUNTIFS(CSV!$B:$B,$A246,CSV!$E:$E,"&gt;1.5")/$C246</f>
        <v>0.5714285714285714</v>
      </c>
      <c r="W246" s="11">
        <f>(COUNTIFS(CSV!$A:$A,$A246,CSV!$E:E,"&gt;0.5") +COUNTIFS(CSV!$B:$B,$A246,CSV!$D:$D,"&gt;0.5"))/$D246</f>
        <v>0.7142857142857143</v>
      </c>
      <c r="X246" s="8">
        <f>COUNTIFS(CSV!$A:$A,$A246,CSV!$E:$E,"&gt;0.5")/$B246</f>
        <v>0.7142857142857143</v>
      </c>
      <c r="Y246" s="8">
        <f>COUNTIFS(CSV!$B:$B,$A246,CSV!$D:$D,"&gt;0.5")/$C246</f>
        <v>0.7142857142857143</v>
      </c>
      <c r="Z246" s="11">
        <f>(COUNTIFS(CSV!$A:$A,$A246,CSV!$E:$E,"&gt;1.5")  + COUNTIFS(CSV!$B:$B,$A246,CSV!$D:$D,"&gt;1.5"))/$D246</f>
        <v>0.35714285714285715</v>
      </c>
      <c r="AA246" s="8">
        <f>COUNTIFS(CSV!$A:$A,$A246,CSV!$E:$E,"&gt;1.5")/$B246</f>
        <v>0.42857142857142855</v>
      </c>
      <c r="AB246" s="8">
        <f>COUNTIFS(CSV!$B:$B,$A246,CSV!$D:$D,"&gt;1.5")/$C246</f>
        <v>0.2857142857142857</v>
      </c>
      <c r="AC246" s="11">
        <f>(COUNTIFS(CSV!$A:A,$A246,CSV!$G:$G,"y") + COUNTIFS(CSV!$B:B,$A246,CSV!$G:$G,"y"))/$D246</f>
        <v>0.7142857142857143</v>
      </c>
      <c r="AD246" s="8">
        <f>COUNTIFS(CSV!$A:A,$A246,CSV!$G:$G,"y")/$B246</f>
        <v>0.7142857142857143</v>
      </c>
      <c r="AE246" s="16">
        <f>COUNTIFS(CSV!$B:B,$A246,CSV!$G:$G,"y")/$C246</f>
        <v>0.7142857142857143</v>
      </c>
    </row>
    <row r="247" spans="1:31" x14ac:dyDescent="0.3">
      <c r="A247" s="62" t="s">
        <v>135</v>
      </c>
      <c r="B247" s="9">
        <f>COUNTIF(CSV!A:A,A247)</f>
        <v>8</v>
      </c>
      <c r="C247" s="4">
        <f>COUNTIF(CSV!B:B,A247)</f>
        <v>6</v>
      </c>
      <c r="D247" s="4">
        <f t="shared" si="8"/>
        <v>14</v>
      </c>
      <c r="E247" s="11">
        <f>(COUNTIFS(CSV!$A:$A,$A247,CSV!$F:$F,"&gt;0.5") + COUNTIFS(CSV!$B:$B,$A247,CSV!$F:$F,"&gt;0.5"))/$D247</f>
        <v>0.9285714285714286</v>
      </c>
      <c r="F247" s="8">
        <f>COUNTIFS(CSV!$A:$A,$A247,CSV!$F:$F,"&gt;0.5")/$B247</f>
        <v>1</v>
      </c>
      <c r="G247" s="8">
        <f>COUNTIFS(CSV!$B:$B,$A247,CSV!$F:$F,"&gt;0.5")/$C247</f>
        <v>0.83333333333333337</v>
      </c>
      <c r="H247" s="11">
        <f>(COUNTIFS(CSV!$A:$A,$A247,CSV!$F:$F,"&gt;1.5") + COUNTIFS(CSV!$B:$B,$A247,CSV!$F:$F,"&gt;1.5"))/$D247</f>
        <v>0.8571428571428571</v>
      </c>
      <c r="I247" s="8">
        <f>COUNTIFS(CSV!$A:$A,$A247,CSV!$F:$F,"&gt;1.5")/$B247</f>
        <v>1</v>
      </c>
      <c r="J247" s="8">
        <f>COUNTIFS(CSV!$B:$B,$A247,CSV!$F:$F,"&gt;1.5")/$C247</f>
        <v>0.66666666666666663</v>
      </c>
      <c r="K247" s="11">
        <f>(COUNTIFS(CSV!$A:$A,$A247,CSV!$F:$F,"&gt;2.5") + COUNTIFS(CSV!$B:$B,$A247,CSV!$F:$F,"&gt;2.5"))/$D247</f>
        <v>0.6428571428571429</v>
      </c>
      <c r="L247" s="8">
        <f>COUNTIFS(CSV!$A:$A,$A247,CSV!$F:$F,"&gt;2.5")/$B247</f>
        <v>0.75</v>
      </c>
      <c r="M247" s="8">
        <f>COUNTIFS(CSV!$B:$B,$A247,CSV!$F:$F,"&gt;2.5")/$C247</f>
        <v>0.5</v>
      </c>
      <c r="N247" s="11">
        <f>(COUNTIFS(CSV!$A:$A,$A247,CSV!$F:$F,"&gt;3.5") + COUNTIFS(CSV!$B:$B,$A247,CSV!$F:$F,"&gt;3.5"))/$D247</f>
        <v>0.5</v>
      </c>
      <c r="O247" s="8">
        <f>COUNTIFS(CSV!$A:$A,$A247,CSV!$F:$F,"&gt;3.5")/$B247</f>
        <v>0.75</v>
      </c>
      <c r="P247" s="8">
        <f>COUNTIFS(CSV!$B:$B,$A247,CSV!$F:$F,"&gt;3.5")/$C247</f>
        <v>0.16666666666666666</v>
      </c>
      <c r="Q247" s="11">
        <f>(COUNTIFS(CSV!$A:$A,$A247,CSV!$D:$D,"&gt;0.5")  + COUNTIFS(CSV!$B:$B,$A247,CSV!$E:$E,"&gt;0.5"))/$D247</f>
        <v>0.8571428571428571</v>
      </c>
      <c r="R247" s="8">
        <f>COUNTIFS(CSV!$A:$A,$A247,CSV!$D:$D,"&gt;0.5")/$B247</f>
        <v>1</v>
      </c>
      <c r="S247" s="8">
        <f>COUNTIFS(CSV!$B:$B,$A247,CSV!$E:$E,"&gt;0.5")/$C247</f>
        <v>0.66666666666666663</v>
      </c>
      <c r="T247" s="11">
        <f>(COUNTIFS(CSV!$A:$A,$A247,CSV!$D:$D,"&gt;1.5")  + COUNTIFS(CSV!$B:$B,$A247,CSV!$E:$E,"&gt;1.5"))/$D247</f>
        <v>0.7142857142857143</v>
      </c>
      <c r="U247" s="8">
        <f>COUNTIFS(CSV!$A:$A,$A247,CSV!$D:$D,"&gt;1.5")/$B247</f>
        <v>1</v>
      </c>
      <c r="V247" s="8">
        <f>COUNTIFS(CSV!$B:$B,$A247,CSV!$E:$E,"&gt;1.5")/$C247</f>
        <v>0.33333333333333331</v>
      </c>
      <c r="W247" s="11">
        <f>(COUNTIFS(CSV!$A:$A,$A247,CSV!$E:E,"&gt;0.5") +COUNTIFS(CSV!$B:$B,$A247,CSV!$D:$D,"&gt;0.5"))/$D247</f>
        <v>0.5714285714285714</v>
      </c>
      <c r="X247" s="8">
        <f>COUNTIFS(CSV!$A:$A,$A247,CSV!$E:$E,"&gt;0.5")/$B247</f>
        <v>0.625</v>
      </c>
      <c r="Y247" s="8">
        <f>COUNTIFS(CSV!$B:$B,$A247,CSV!$D:$D,"&gt;0.5")/$C247</f>
        <v>0.5</v>
      </c>
      <c r="Z247" s="11">
        <f>(COUNTIFS(CSV!$A:$A,$A247,CSV!$E:$E,"&gt;1.5")  + COUNTIFS(CSV!$B:$B,$A247,CSV!$D:$D,"&gt;1.5"))/$D247</f>
        <v>0.5</v>
      </c>
      <c r="AA247" s="8">
        <f>COUNTIFS(CSV!$A:$A,$A247,CSV!$E:$E,"&gt;1.5")/$B247</f>
        <v>0.5</v>
      </c>
      <c r="AB247" s="8">
        <f>COUNTIFS(CSV!$B:$B,$A247,CSV!$D:$D,"&gt;1.5")/$C247</f>
        <v>0.5</v>
      </c>
      <c r="AC247" s="11">
        <f>(COUNTIFS(CSV!$A:A,$A247,CSV!$G:$G,"y") + COUNTIFS(CSV!$B:B,$A247,CSV!$G:$G,"y"))/$D247</f>
        <v>0.5</v>
      </c>
      <c r="AD247" s="8">
        <f>COUNTIFS(CSV!$A:A,$A247,CSV!$G:$G,"y")/$B247</f>
        <v>0.625</v>
      </c>
      <c r="AE247" s="16">
        <f>COUNTIFS(CSV!$B:B,$A247,CSV!$G:$G,"y")/$C247</f>
        <v>0.33333333333333331</v>
      </c>
    </row>
    <row r="248" spans="1:31" x14ac:dyDescent="0.3">
      <c r="A248" s="62" t="s">
        <v>149</v>
      </c>
      <c r="B248" s="9">
        <f>COUNTIF(CSV!A:A,A248)</f>
        <v>7</v>
      </c>
      <c r="C248" s="4">
        <f>COUNTIF(CSV!B:B,A248)</f>
        <v>8</v>
      </c>
      <c r="D248" s="4">
        <f t="shared" si="8"/>
        <v>15</v>
      </c>
      <c r="E248" s="11">
        <f>(COUNTIFS(CSV!$A:$A,$A248,CSV!$F:$F,"&gt;0.5") + COUNTIFS(CSV!$B:$B,$A248,CSV!$F:$F,"&gt;0.5"))/$D248</f>
        <v>1</v>
      </c>
      <c r="F248" s="8">
        <f>COUNTIFS(CSV!$A:$A,$A248,CSV!$F:$F,"&gt;0.5")/$B248</f>
        <v>1</v>
      </c>
      <c r="G248" s="8">
        <f>COUNTIFS(CSV!$B:$B,$A248,CSV!$F:$F,"&gt;0.5")/$C248</f>
        <v>1</v>
      </c>
      <c r="H248" s="11">
        <f>(COUNTIFS(CSV!$A:$A,$A248,CSV!$F:$F,"&gt;1.5") + COUNTIFS(CSV!$B:$B,$A248,CSV!$F:$F,"&gt;1.5"))/$D248</f>
        <v>0.8</v>
      </c>
      <c r="I248" s="8">
        <f>COUNTIFS(CSV!$A:$A,$A248,CSV!$F:$F,"&gt;1.5")/$B248</f>
        <v>0.7142857142857143</v>
      </c>
      <c r="J248" s="8">
        <f>COUNTIFS(CSV!$B:$B,$A248,CSV!$F:$F,"&gt;1.5")/$C248</f>
        <v>0.875</v>
      </c>
      <c r="K248" s="11">
        <f>(COUNTIFS(CSV!$A:$A,$A248,CSV!$F:$F,"&gt;2.5") + COUNTIFS(CSV!$B:$B,$A248,CSV!$F:$F,"&gt;2.5"))/$D248</f>
        <v>0.46666666666666667</v>
      </c>
      <c r="L248" s="8">
        <f>COUNTIFS(CSV!$A:$A,$A248,CSV!$F:$F,"&gt;2.5")/$B248</f>
        <v>0.2857142857142857</v>
      </c>
      <c r="M248" s="8">
        <f>COUNTIFS(CSV!$B:$B,$A248,CSV!$F:$F,"&gt;2.5")/$C248</f>
        <v>0.625</v>
      </c>
      <c r="N248" s="11">
        <f>(COUNTIFS(CSV!$A:$A,$A248,CSV!$F:$F,"&gt;3.5") + COUNTIFS(CSV!$B:$B,$A248,CSV!$F:$F,"&gt;3.5"))/$D248</f>
        <v>0.2</v>
      </c>
      <c r="O248" s="8">
        <f>COUNTIFS(CSV!$A:$A,$A248,CSV!$F:$F,"&gt;3.5")/$B248</f>
        <v>0.14285714285714285</v>
      </c>
      <c r="P248" s="8">
        <f>COUNTIFS(CSV!$B:$B,$A248,CSV!$F:$F,"&gt;3.5")/$C248</f>
        <v>0.25</v>
      </c>
      <c r="Q248" s="11">
        <f>(COUNTIFS(CSV!$A:$A,$A248,CSV!$D:$D,"&gt;0.5")  + COUNTIFS(CSV!$B:$B,$A248,CSV!$E:$E,"&gt;0.5"))/$D248</f>
        <v>0.73333333333333328</v>
      </c>
      <c r="R248" s="8">
        <f>COUNTIFS(CSV!$A:$A,$A248,CSV!$D:$D,"&gt;0.5")/$B248</f>
        <v>0.8571428571428571</v>
      </c>
      <c r="S248" s="8">
        <f>COUNTIFS(CSV!$B:$B,$A248,CSV!$E:$E,"&gt;0.5")/$C248</f>
        <v>0.625</v>
      </c>
      <c r="T248" s="11">
        <f>(COUNTIFS(CSV!$A:$A,$A248,CSV!$D:$D,"&gt;1.5")  + COUNTIFS(CSV!$B:$B,$A248,CSV!$E:$E,"&gt;1.5"))/$D248</f>
        <v>0.4</v>
      </c>
      <c r="U248" s="8">
        <f>COUNTIFS(CSV!$A:$A,$A248,CSV!$D:$D,"&gt;1.5")/$B248</f>
        <v>0.2857142857142857</v>
      </c>
      <c r="V248" s="8">
        <f>COUNTIFS(CSV!$B:$B,$A248,CSV!$E:$E,"&gt;1.5")/$C248</f>
        <v>0.5</v>
      </c>
      <c r="W248" s="11">
        <f>(COUNTIFS(CSV!$A:$A,$A248,CSV!$E:E,"&gt;0.5") +COUNTIFS(CSV!$B:$B,$A248,CSV!$D:$D,"&gt;0.5"))/$D248</f>
        <v>0.8</v>
      </c>
      <c r="X248" s="8">
        <f>COUNTIFS(CSV!$A:$A,$A248,CSV!$E:$E,"&gt;0.5")/$B248</f>
        <v>0.7142857142857143</v>
      </c>
      <c r="Y248" s="8">
        <f>COUNTIFS(CSV!$B:$B,$A248,CSV!$D:$D,"&gt;0.5")/$C248</f>
        <v>0.875</v>
      </c>
      <c r="Z248" s="11">
        <f>(COUNTIFS(CSV!$A:$A,$A248,CSV!$E:$E,"&gt;1.5")  + COUNTIFS(CSV!$B:$B,$A248,CSV!$D:$D,"&gt;1.5"))/$D248</f>
        <v>0.26666666666666666</v>
      </c>
      <c r="AA248" s="8">
        <f>COUNTIFS(CSV!$A:$A,$A248,CSV!$E:$E,"&gt;1.5")/$B248</f>
        <v>0.14285714285714285</v>
      </c>
      <c r="AB248" s="8">
        <f>COUNTIFS(CSV!$B:$B,$A248,CSV!$D:$D,"&gt;1.5")/$C248</f>
        <v>0.375</v>
      </c>
      <c r="AC248" s="11">
        <f>(COUNTIFS(CSV!$A:A,$A248,CSV!$G:$G,"y") + COUNTIFS(CSV!$B:B,$A248,CSV!$G:$G,"y"))/$D248</f>
        <v>0.53333333333333333</v>
      </c>
      <c r="AD248" s="8">
        <f>COUNTIFS(CSV!$A:A,$A248,CSV!$G:$G,"y")/$B248</f>
        <v>0.5714285714285714</v>
      </c>
      <c r="AE248" s="16">
        <f>COUNTIFS(CSV!$B:B,$A248,CSV!$G:$G,"y")/$C248</f>
        <v>0.5</v>
      </c>
    </row>
    <row r="249" spans="1:31" x14ac:dyDescent="0.3">
      <c r="A249" s="62" t="s">
        <v>137</v>
      </c>
      <c r="B249" s="9">
        <f>COUNTIF(CSV!A:A,A249)</f>
        <v>7</v>
      </c>
      <c r="C249" s="4">
        <f>COUNTIF(CSV!B:B,A249)</f>
        <v>7</v>
      </c>
      <c r="D249" s="4">
        <f t="shared" si="8"/>
        <v>14</v>
      </c>
      <c r="E249" s="11">
        <f>(COUNTIFS(CSV!$A:$A,$A249,CSV!$F:$F,"&gt;0.5") + COUNTIFS(CSV!$B:$B,$A249,CSV!$F:$F,"&gt;0.5"))/$D249</f>
        <v>0.8571428571428571</v>
      </c>
      <c r="F249" s="8">
        <f>COUNTIFS(CSV!$A:$A,$A249,CSV!$F:$F,"&gt;0.5")/$B249</f>
        <v>0.8571428571428571</v>
      </c>
      <c r="G249" s="8">
        <f>COUNTIFS(CSV!$B:$B,$A249,CSV!$F:$F,"&gt;0.5")/$C249</f>
        <v>0.8571428571428571</v>
      </c>
      <c r="H249" s="11">
        <f>(COUNTIFS(CSV!$A:$A,$A249,CSV!$F:$F,"&gt;1.5") + COUNTIFS(CSV!$B:$B,$A249,CSV!$F:$F,"&gt;1.5"))/$D249</f>
        <v>0.7142857142857143</v>
      </c>
      <c r="I249" s="8">
        <f>COUNTIFS(CSV!$A:$A,$A249,CSV!$F:$F,"&gt;1.5")/$B249</f>
        <v>0.8571428571428571</v>
      </c>
      <c r="J249" s="8">
        <f>COUNTIFS(CSV!$B:$B,$A249,CSV!$F:$F,"&gt;1.5")/$C249</f>
        <v>0.5714285714285714</v>
      </c>
      <c r="K249" s="11">
        <f>(COUNTIFS(CSV!$A:$A,$A249,CSV!$F:$F,"&gt;2.5") + COUNTIFS(CSV!$B:$B,$A249,CSV!$F:$F,"&gt;2.5"))/$D249</f>
        <v>0.5714285714285714</v>
      </c>
      <c r="L249" s="8">
        <f>COUNTIFS(CSV!$A:$A,$A249,CSV!$F:$F,"&gt;2.5")/$B249</f>
        <v>0.7142857142857143</v>
      </c>
      <c r="M249" s="8">
        <f>COUNTIFS(CSV!$B:$B,$A249,CSV!$F:$F,"&gt;2.5")/$C249</f>
        <v>0.42857142857142855</v>
      </c>
      <c r="N249" s="11">
        <f>(COUNTIFS(CSV!$A:$A,$A249,CSV!$F:$F,"&gt;3.5") + COUNTIFS(CSV!$B:$B,$A249,CSV!$F:$F,"&gt;3.5"))/$D249</f>
        <v>0.2857142857142857</v>
      </c>
      <c r="O249" s="8">
        <f>COUNTIFS(CSV!$A:$A,$A249,CSV!$F:$F,"&gt;3.5")/$B249</f>
        <v>0.42857142857142855</v>
      </c>
      <c r="P249" s="8">
        <f>COUNTIFS(CSV!$B:$B,$A249,CSV!$F:$F,"&gt;3.5")/$C249</f>
        <v>0.14285714285714285</v>
      </c>
      <c r="Q249" s="11">
        <f>(COUNTIFS(CSV!$A:$A,$A249,CSV!$D:$D,"&gt;0.5")  + COUNTIFS(CSV!$B:$B,$A249,CSV!$E:$E,"&gt;0.5"))/$D249</f>
        <v>0.5714285714285714</v>
      </c>
      <c r="R249" s="8">
        <f>COUNTIFS(CSV!$A:$A,$A249,CSV!$D:$D,"&gt;0.5")/$B249</f>
        <v>0.7142857142857143</v>
      </c>
      <c r="S249" s="8">
        <f>COUNTIFS(CSV!$B:$B,$A249,CSV!$E:$E,"&gt;0.5")/$C249</f>
        <v>0.42857142857142855</v>
      </c>
      <c r="T249" s="11">
        <f>(COUNTIFS(CSV!$A:$A,$A249,CSV!$D:$D,"&gt;1.5")  + COUNTIFS(CSV!$B:$B,$A249,CSV!$E:$E,"&gt;1.5"))/$D249</f>
        <v>0.42857142857142855</v>
      </c>
      <c r="U249" s="8">
        <f>COUNTIFS(CSV!$A:$A,$A249,CSV!$D:$D,"&gt;1.5")/$B249</f>
        <v>0.42857142857142855</v>
      </c>
      <c r="V249" s="8">
        <f>COUNTIFS(CSV!$B:$B,$A249,CSV!$E:$E,"&gt;1.5")/$C249</f>
        <v>0.42857142857142855</v>
      </c>
      <c r="W249" s="11">
        <f>(COUNTIFS(CSV!$A:$A,$A249,CSV!$E:E,"&gt;0.5") +COUNTIFS(CSV!$B:$B,$A249,CSV!$D:$D,"&gt;0.5"))/$D249</f>
        <v>0.7142857142857143</v>
      </c>
      <c r="X249" s="8">
        <f>COUNTIFS(CSV!$A:$A,$A249,CSV!$E:$E,"&gt;0.5")/$B249</f>
        <v>0.7142857142857143</v>
      </c>
      <c r="Y249" s="8">
        <f>COUNTIFS(CSV!$B:$B,$A249,CSV!$D:$D,"&gt;0.5")/$C249</f>
        <v>0.7142857142857143</v>
      </c>
      <c r="Z249" s="11">
        <f>(COUNTIFS(CSV!$A:$A,$A249,CSV!$E:$E,"&gt;1.5")  + COUNTIFS(CSV!$B:$B,$A249,CSV!$D:$D,"&gt;1.5"))/$D249</f>
        <v>0.2857142857142857</v>
      </c>
      <c r="AA249" s="8">
        <f>COUNTIFS(CSV!$A:$A,$A249,CSV!$E:$E,"&gt;1.5")/$B249</f>
        <v>0.42857142857142855</v>
      </c>
      <c r="AB249" s="8">
        <f>COUNTIFS(CSV!$B:$B,$A249,CSV!$D:$D,"&gt;1.5")/$C249</f>
        <v>0.14285714285714285</v>
      </c>
      <c r="AC249" s="11">
        <f>(COUNTIFS(CSV!$A:A,$A249,CSV!$G:$G,"y") + COUNTIFS(CSV!$B:B,$A249,CSV!$G:$G,"y"))/$D249</f>
        <v>0.42857142857142855</v>
      </c>
      <c r="AD249" s="8">
        <f>COUNTIFS(CSV!$A:A,$A249,CSV!$G:$G,"y")/$B249</f>
        <v>0.5714285714285714</v>
      </c>
      <c r="AE249" s="16">
        <f>COUNTIFS(CSV!$B:B,$A249,CSV!$G:$G,"y")/$C249</f>
        <v>0.2857142857142857</v>
      </c>
    </row>
    <row r="250" spans="1:31" x14ac:dyDescent="0.3">
      <c r="A250" s="62" t="s">
        <v>136</v>
      </c>
      <c r="B250" s="9">
        <f>COUNTIF(CSV!A:A,A250)</f>
        <v>8</v>
      </c>
      <c r="C250" s="4">
        <f>COUNTIF(CSV!B:B,A250)</f>
        <v>9</v>
      </c>
      <c r="D250" s="4">
        <f t="shared" si="8"/>
        <v>17</v>
      </c>
      <c r="E250" s="11">
        <f>(COUNTIFS(CSV!$A:$A,$A250,CSV!$F:$F,"&gt;0.5") + COUNTIFS(CSV!$B:$B,$A250,CSV!$F:$F,"&gt;0.5"))/$D250</f>
        <v>1</v>
      </c>
      <c r="F250" s="8">
        <f>COUNTIFS(CSV!$A:$A,$A250,CSV!$F:$F,"&gt;0.5")/$B250</f>
        <v>1</v>
      </c>
      <c r="G250" s="8">
        <f>COUNTIFS(CSV!$B:$B,$A250,CSV!$F:$F,"&gt;0.5")/$C250</f>
        <v>1</v>
      </c>
      <c r="H250" s="11">
        <f>(COUNTIFS(CSV!$A:$A,$A250,CSV!$F:$F,"&gt;1.5") + COUNTIFS(CSV!$B:$B,$A250,CSV!$F:$F,"&gt;1.5"))/$D250</f>
        <v>0.82352941176470584</v>
      </c>
      <c r="I250" s="8">
        <f>COUNTIFS(CSV!$A:$A,$A250,CSV!$F:$F,"&gt;1.5")/$B250</f>
        <v>0.75</v>
      </c>
      <c r="J250" s="8">
        <f>COUNTIFS(CSV!$B:$B,$A250,CSV!$F:$F,"&gt;1.5")/$C250</f>
        <v>0.88888888888888884</v>
      </c>
      <c r="K250" s="11">
        <f>(COUNTIFS(CSV!$A:$A,$A250,CSV!$F:$F,"&gt;2.5") + COUNTIFS(CSV!$B:$B,$A250,CSV!$F:$F,"&gt;2.5"))/$D250</f>
        <v>0.70588235294117652</v>
      </c>
      <c r="L250" s="8">
        <f>COUNTIFS(CSV!$A:$A,$A250,CSV!$F:$F,"&gt;2.5")/$B250</f>
        <v>0.75</v>
      </c>
      <c r="M250" s="8">
        <f>COUNTIFS(CSV!$B:$B,$A250,CSV!$F:$F,"&gt;2.5")/$C250</f>
        <v>0.66666666666666663</v>
      </c>
      <c r="N250" s="11">
        <f>(COUNTIFS(CSV!$A:$A,$A250,CSV!$F:$F,"&gt;3.5") + COUNTIFS(CSV!$B:$B,$A250,CSV!$F:$F,"&gt;3.5"))/$D250</f>
        <v>0.35294117647058826</v>
      </c>
      <c r="O250" s="8">
        <f>COUNTIFS(CSV!$A:$A,$A250,CSV!$F:$F,"&gt;3.5")/$B250</f>
        <v>0.375</v>
      </c>
      <c r="P250" s="8">
        <f>COUNTIFS(CSV!$B:$B,$A250,CSV!$F:$F,"&gt;3.5")/$C250</f>
        <v>0.33333333333333331</v>
      </c>
      <c r="Q250" s="11">
        <f>(COUNTIFS(CSV!$A:$A,$A250,CSV!$D:$D,"&gt;0.5")  + COUNTIFS(CSV!$B:$B,$A250,CSV!$E:$E,"&gt;0.5"))/$D250</f>
        <v>1</v>
      </c>
      <c r="R250" s="8">
        <f>COUNTIFS(CSV!$A:$A,$A250,CSV!$D:$D,"&gt;0.5")/$B250</f>
        <v>1</v>
      </c>
      <c r="S250" s="8">
        <f>COUNTIFS(CSV!$B:$B,$A250,CSV!$E:$E,"&gt;0.5")/$C250</f>
        <v>1</v>
      </c>
      <c r="T250" s="11">
        <f>(COUNTIFS(CSV!$A:$A,$A250,CSV!$D:$D,"&gt;1.5")  + COUNTIFS(CSV!$B:$B,$A250,CSV!$E:$E,"&gt;1.5"))/$D250</f>
        <v>0.6470588235294118</v>
      </c>
      <c r="U250" s="8">
        <f>COUNTIFS(CSV!$A:$A,$A250,CSV!$D:$D,"&gt;1.5")/$B250</f>
        <v>0.625</v>
      </c>
      <c r="V250" s="8">
        <f>COUNTIFS(CSV!$B:$B,$A250,CSV!$E:$E,"&gt;1.5")/$C250</f>
        <v>0.66666666666666663</v>
      </c>
      <c r="W250" s="11">
        <f>(COUNTIFS(CSV!$A:$A,$A250,CSV!$E:E,"&gt;0.5") +COUNTIFS(CSV!$B:$B,$A250,CSV!$D:$D,"&gt;0.5"))/$D250</f>
        <v>0.76470588235294112</v>
      </c>
      <c r="X250" s="8">
        <f>COUNTIFS(CSV!$A:$A,$A250,CSV!$E:$E,"&gt;0.5")/$B250</f>
        <v>0.75</v>
      </c>
      <c r="Y250" s="8">
        <f>COUNTIFS(CSV!$B:$B,$A250,CSV!$D:$D,"&gt;0.5")/$C250</f>
        <v>0.77777777777777779</v>
      </c>
      <c r="Z250" s="11">
        <f>(COUNTIFS(CSV!$A:$A,$A250,CSV!$E:$E,"&gt;1.5")  + COUNTIFS(CSV!$B:$B,$A250,CSV!$D:$D,"&gt;1.5"))/$D250</f>
        <v>0.23529411764705882</v>
      </c>
      <c r="AA250" s="8">
        <f>COUNTIFS(CSV!$A:$A,$A250,CSV!$E:$E,"&gt;1.5")/$B250</f>
        <v>0.25</v>
      </c>
      <c r="AB250" s="8">
        <f>COUNTIFS(CSV!$B:$B,$A250,CSV!$D:$D,"&gt;1.5")/$C250</f>
        <v>0.22222222222222221</v>
      </c>
      <c r="AC250" s="11">
        <f>(COUNTIFS(CSV!$A:A,$A250,CSV!$G:$G,"y") + COUNTIFS(CSV!$B:B,$A250,CSV!$G:$G,"y"))/$D250</f>
        <v>0.76470588235294112</v>
      </c>
      <c r="AD250" s="8">
        <f>COUNTIFS(CSV!$A:A,$A250,CSV!$G:$G,"y")/$B250</f>
        <v>0.75</v>
      </c>
      <c r="AE250" s="16">
        <f>COUNTIFS(CSV!$B:B,$A250,CSV!$G:$G,"y")/$C250</f>
        <v>0.77777777777777779</v>
      </c>
    </row>
    <row r="251" spans="1:31" x14ac:dyDescent="0.3">
      <c r="A251" s="62" t="s">
        <v>150</v>
      </c>
      <c r="B251" s="9">
        <f>COUNTIF(CSV!A:A,A251)</f>
        <v>7</v>
      </c>
      <c r="C251" s="4">
        <f>COUNTIF(CSV!B:B,A251)</f>
        <v>7</v>
      </c>
      <c r="D251" s="4">
        <f t="shared" si="8"/>
        <v>14</v>
      </c>
      <c r="E251" s="11">
        <f>(COUNTIFS(CSV!$A:$A,$A251,CSV!$F:$F,"&gt;0.5") + COUNTIFS(CSV!$B:$B,$A251,CSV!$F:$F,"&gt;0.5"))/$D251</f>
        <v>0.8571428571428571</v>
      </c>
      <c r="F251" s="8">
        <f>COUNTIFS(CSV!$A:$A,$A251,CSV!$F:$F,"&gt;0.5")/$B251</f>
        <v>0.8571428571428571</v>
      </c>
      <c r="G251" s="8">
        <f>COUNTIFS(CSV!$B:$B,$A251,CSV!$F:$F,"&gt;0.5")/$C251</f>
        <v>0.8571428571428571</v>
      </c>
      <c r="H251" s="11">
        <f>(COUNTIFS(CSV!$A:$A,$A251,CSV!$F:$F,"&gt;1.5") + COUNTIFS(CSV!$B:$B,$A251,CSV!$F:$F,"&gt;1.5"))/$D251</f>
        <v>0.7857142857142857</v>
      </c>
      <c r="I251" s="8">
        <f>COUNTIFS(CSV!$A:$A,$A251,CSV!$F:$F,"&gt;1.5")/$B251</f>
        <v>0.8571428571428571</v>
      </c>
      <c r="J251" s="8">
        <f>COUNTIFS(CSV!$B:$B,$A251,CSV!$F:$F,"&gt;1.5")/$C251</f>
        <v>0.7142857142857143</v>
      </c>
      <c r="K251" s="11">
        <f>(COUNTIFS(CSV!$A:$A,$A251,CSV!$F:$F,"&gt;2.5") + COUNTIFS(CSV!$B:$B,$A251,CSV!$F:$F,"&gt;2.5"))/$D251</f>
        <v>0.6428571428571429</v>
      </c>
      <c r="L251" s="8">
        <f>COUNTIFS(CSV!$A:$A,$A251,CSV!$F:$F,"&gt;2.5")/$B251</f>
        <v>0.7142857142857143</v>
      </c>
      <c r="M251" s="8">
        <f>COUNTIFS(CSV!$B:$B,$A251,CSV!$F:$F,"&gt;2.5")/$C251</f>
        <v>0.5714285714285714</v>
      </c>
      <c r="N251" s="11">
        <f>(COUNTIFS(CSV!$A:$A,$A251,CSV!$F:$F,"&gt;3.5") + COUNTIFS(CSV!$B:$B,$A251,CSV!$F:$F,"&gt;3.5"))/$D251</f>
        <v>0.42857142857142855</v>
      </c>
      <c r="O251" s="8">
        <f>COUNTIFS(CSV!$A:$A,$A251,CSV!$F:$F,"&gt;3.5")/$B251</f>
        <v>0.42857142857142855</v>
      </c>
      <c r="P251" s="8">
        <f>COUNTIFS(CSV!$B:$B,$A251,CSV!$F:$F,"&gt;3.5")/$C251</f>
        <v>0.42857142857142855</v>
      </c>
      <c r="Q251" s="11">
        <f>(COUNTIFS(CSV!$A:$A,$A251,CSV!$D:$D,"&gt;0.5")  + COUNTIFS(CSV!$B:$B,$A251,CSV!$E:$E,"&gt;0.5"))/$D251</f>
        <v>0.6428571428571429</v>
      </c>
      <c r="R251" s="8">
        <f>COUNTIFS(CSV!$A:$A,$A251,CSV!$D:$D,"&gt;0.5")/$B251</f>
        <v>0.8571428571428571</v>
      </c>
      <c r="S251" s="8">
        <f>COUNTIFS(CSV!$B:$B,$A251,CSV!$E:$E,"&gt;0.5")/$C251</f>
        <v>0.42857142857142855</v>
      </c>
      <c r="T251" s="11">
        <f>(COUNTIFS(CSV!$A:$A,$A251,CSV!$D:$D,"&gt;1.5")  + COUNTIFS(CSV!$B:$B,$A251,CSV!$E:$E,"&gt;1.5"))/$D251</f>
        <v>0.2857142857142857</v>
      </c>
      <c r="U251" s="8">
        <f>COUNTIFS(CSV!$A:$A,$A251,CSV!$D:$D,"&gt;1.5")/$B251</f>
        <v>0.2857142857142857</v>
      </c>
      <c r="V251" s="8">
        <f>COUNTIFS(CSV!$B:$B,$A251,CSV!$E:$E,"&gt;1.5")/$C251</f>
        <v>0.2857142857142857</v>
      </c>
      <c r="W251" s="11">
        <f>(COUNTIFS(CSV!$A:$A,$A251,CSV!$E:E,"&gt;0.5") +COUNTIFS(CSV!$B:$B,$A251,CSV!$D:$D,"&gt;0.5"))/$D251</f>
        <v>0.8571428571428571</v>
      </c>
      <c r="X251" s="8">
        <f>COUNTIFS(CSV!$A:$A,$A251,CSV!$E:$E,"&gt;0.5")/$B251</f>
        <v>0.8571428571428571</v>
      </c>
      <c r="Y251" s="8">
        <f>COUNTIFS(CSV!$B:$B,$A251,CSV!$D:$D,"&gt;0.5")/$C251</f>
        <v>0.8571428571428571</v>
      </c>
      <c r="Z251" s="11">
        <f>(COUNTIFS(CSV!$A:$A,$A251,CSV!$E:$E,"&gt;1.5")  + COUNTIFS(CSV!$B:$B,$A251,CSV!$D:$D,"&gt;1.5"))/$D251</f>
        <v>0.6428571428571429</v>
      </c>
      <c r="AA251" s="8">
        <f>COUNTIFS(CSV!$A:$A,$A251,CSV!$E:$E,"&gt;1.5")/$B251</f>
        <v>0.5714285714285714</v>
      </c>
      <c r="AB251" s="8">
        <f>COUNTIFS(CSV!$B:$B,$A251,CSV!$D:$D,"&gt;1.5")/$C251</f>
        <v>0.7142857142857143</v>
      </c>
      <c r="AC251" s="11">
        <f>(COUNTIFS(CSV!$A:A,$A251,CSV!$G:$G,"y") + COUNTIFS(CSV!$B:B,$A251,CSV!$G:$G,"y"))/$D251</f>
        <v>0.6428571428571429</v>
      </c>
      <c r="AD251" s="8">
        <f>COUNTIFS(CSV!$A:A,$A251,CSV!$G:$G,"y")/$B251</f>
        <v>0.8571428571428571</v>
      </c>
      <c r="AE251" s="16">
        <f>COUNTIFS(CSV!$B:B,$A251,CSV!$G:$G,"y")/$C251</f>
        <v>0.42857142857142855</v>
      </c>
    </row>
    <row r="252" spans="1:31" x14ac:dyDescent="0.3">
      <c r="A252" s="62" t="s">
        <v>146</v>
      </c>
      <c r="B252" s="9">
        <f>COUNTIF(CSV!A:A,A252)</f>
        <v>8</v>
      </c>
      <c r="C252" s="4">
        <f>COUNTIF(CSV!B:B,A252)</f>
        <v>7</v>
      </c>
      <c r="D252" s="4">
        <f t="shared" si="8"/>
        <v>15</v>
      </c>
      <c r="E252" s="11">
        <f>(COUNTIFS(CSV!$A:$A,$A252,CSV!$F:$F,"&gt;0.5") + COUNTIFS(CSV!$B:$B,$A252,CSV!$F:$F,"&gt;0.5"))/$D252</f>
        <v>1</v>
      </c>
      <c r="F252" s="8">
        <f>COUNTIFS(CSV!$A:$A,$A252,CSV!$F:$F,"&gt;0.5")/$B252</f>
        <v>1</v>
      </c>
      <c r="G252" s="8">
        <f>COUNTIFS(CSV!$B:$B,$A252,CSV!$F:$F,"&gt;0.5")/$C252</f>
        <v>1</v>
      </c>
      <c r="H252" s="11">
        <f>(COUNTIFS(CSV!$A:$A,$A252,CSV!$F:$F,"&gt;1.5") + COUNTIFS(CSV!$B:$B,$A252,CSV!$F:$F,"&gt;1.5"))/$D252</f>
        <v>0.8666666666666667</v>
      </c>
      <c r="I252" s="8">
        <f>COUNTIFS(CSV!$A:$A,$A252,CSV!$F:$F,"&gt;1.5")/$B252</f>
        <v>0.875</v>
      </c>
      <c r="J252" s="8">
        <f>COUNTIFS(CSV!$B:$B,$A252,CSV!$F:$F,"&gt;1.5")/$C252</f>
        <v>0.8571428571428571</v>
      </c>
      <c r="K252" s="11">
        <f>(COUNTIFS(CSV!$A:$A,$A252,CSV!$F:$F,"&gt;2.5") + COUNTIFS(CSV!$B:$B,$A252,CSV!$F:$F,"&gt;2.5"))/$D252</f>
        <v>0.66666666666666663</v>
      </c>
      <c r="L252" s="8">
        <f>COUNTIFS(CSV!$A:$A,$A252,CSV!$F:$F,"&gt;2.5")/$B252</f>
        <v>0.75</v>
      </c>
      <c r="M252" s="8">
        <f>COUNTIFS(CSV!$B:$B,$A252,CSV!$F:$F,"&gt;2.5")/$C252</f>
        <v>0.5714285714285714</v>
      </c>
      <c r="N252" s="11">
        <f>(COUNTIFS(CSV!$A:$A,$A252,CSV!$F:$F,"&gt;3.5") + COUNTIFS(CSV!$B:$B,$A252,CSV!$F:$F,"&gt;3.5"))/$D252</f>
        <v>0.4</v>
      </c>
      <c r="O252" s="8">
        <f>COUNTIFS(CSV!$A:$A,$A252,CSV!$F:$F,"&gt;3.5")/$B252</f>
        <v>0.5</v>
      </c>
      <c r="P252" s="8">
        <f>COUNTIFS(CSV!$B:$B,$A252,CSV!$F:$F,"&gt;3.5")/$C252</f>
        <v>0.2857142857142857</v>
      </c>
      <c r="Q252" s="11">
        <f>(COUNTIFS(CSV!$A:$A,$A252,CSV!$D:$D,"&gt;0.5")  + COUNTIFS(CSV!$B:$B,$A252,CSV!$E:$E,"&gt;0.5"))/$D252</f>
        <v>0.8</v>
      </c>
      <c r="R252" s="8">
        <f>COUNTIFS(CSV!$A:$A,$A252,CSV!$D:$D,"&gt;0.5")/$B252</f>
        <v>1</v>
      </c>
      <c r="S252" s="8">
        <f>COUNTIFS(CSV!$B:$B,$A252,CSV!$E:$E,"&gt;0.5")/$C252</f>
        <v>0.5714285714285714</v>
      </c>
      <c r="T252" s="11">
        <f>(COUNTIFS(CSV!$A:$A,$A252,CSV!$D:$D,"&gt;1.5")  + COUNTIFS(CSV!$B:$B,$A252,CSV!$E:$E,"&gt;1.5"))/$D252</f>
        <v>0.4</v>
      </c>
      <c r="U252" s="8">
        <f>COUNTIFS(CSV!$A:$A,$A252,CSV!$D:$D,"&gt;1.5")/$B252</f>
        <v>0.375</v>
      </c>
      <c r="V252" s="8">
        <f>COUNTIFS(CSV!$B:$B,$A252,CSV!$E:$E,"&gt;1.5")/$C252</f>
        <v>0.42857142857142855</v>
      </c>
      <c r="W252" s="11">
        <f>(COUNTIFS(CSV!$A:$A,$A252,CSV!$E:E,"&gt;0.5") +COUNTIFS(CSV!$B:$B,$A252,CSV!$D:$D,"&gt;0.5"))/$D252</f>
        <v>0.8666666666666667</v>
      </c>
      <c r="X252" s="8">
        <f>COUNTIFS(CSV!$A:$A,$A252,CSV!$E:$E,"&gt;0.5")/$B252</f>
        <v>0.875</v>
      </c>
      <c r="Y252" s="8">
        <f>COUNTIFS(CSV!$B:$B,$A252,CSV!$D:$D,"&gt;0.5")/$C252</f>
        <v>0.8571428571428571</v>
      </c>
      <c r="Z252" s="11">
        <f>(COUNTIFS(CSV!$A:$A,$A252,CSV!$E:$E,"&gt;1.5")  + COUNTIFS(CSV!$B:$B,$A252,CSV!$D:$D,"&gt;1.5"))/$D252</f>
        <v>0.6</v>
      </c>
      <c r="AA252" s="8">
        <f>COUNTIFS(CSV!$A:$A,$A252,CSV!$E:$E,"&gt;1.5")/$B252</f>
        <v>0.625</v>
      </c>
      <c r="AB252" s="8">
        <f>COUNTIFS(CSV!$B:$B,$A252,CSV!$D:$D,"&gt;1.5")/$C252</f>
        <v>0.5714285714285714</v>
      </c>
      <c r="AC252" s="11">
        <f>(COUNTIFS(CSV!$A:A,$A252,CSV!$G:$G,"y") + COUNTIFS(CSV!$B:B,$A252,CSV!$G:$G,"y"))/$D252</f>
        <v>0.66666666666666663</v>
      </c>
      <c r="AD252" s="8">
        <f>COUNTIFS(CSV!$A:A,$A252,CSV!$G:$G,"y")/$B252</f>
        <v>0.875</v>
      </c>
      <c r="AE252" s="16">
        <f>COUNTIFS(CSV!$B:B,$A252,CSV!$G:$G,"y")/$C252</f>
        <v>0.42857142857142855</v>
      </c>
    </row>
    <row r="253" spans="1:31" x14ac:dyDescent="0.3">
      <c r="A253" s="62" t="s">
        <v>357</v>
      </c>
      <c r="B253" s="9">
        <f>COUNTIF(CSV!A:A,A253)</f>
        <v>6</v>
      </c>
      <c r="C253" s="4">
        <f>COUNTIF(CSV!B:B,A253)</f>
        <v>6</v>
      </c>
      <c r="D253" s="4">
        <f t="shared" ref="D253:D316" si="9">B253+C253</f>
        <v>12</v>
      </c>
      <c r="E253" s="11">
        <f>(COUNTIFS(CSV!$A:$A,$A253,CSV!$F:$F,"&gt;0.5") + COUNTIFS(CSV!$B:$B,$A253,CSV!$F:$F,"&gt;0.5"))/$D253</f>
        <v>1</v>
      </c>
      <c r="F253" s="8">
        <f>COUNTIFS(CSV!$A:$A,$A253,CSV!$F:$F,"&gt;0.5")/$B253</f>
        <v>1</v>
      </c>
      <c r="G253" s="8">
        <f>COUNTIFS(CSV!$B:$B,$A253,CSV!$F:$F,"&gt;0.5")/$C253</f>
        <v>1</v>
      </c>
      <c r="H253" s="11">
        <f>(COUNTIFS(CSV!$A:$A,$A253,CSV!$F:$F,"&gt;1.5") + COUNTIFS(CSV!$B:$B,$A253,CSV!$F:$F,"&gt;1.5"))/$D253</f>
        <v>0.83333333333333337</v>
      </c>
      <c r="I253" s="8">
        <f>COUNTIFS(CSV!$A:$A,$A253,CSV!$F:$F,"&gt;1.5")/$B253</f>
        <v>0.83333333333333337</v>
      </c>
      <c r="J253" s="8">
        <f>COUNTIFS(CSV!$B:$B,$A253,CSV!$F:$F,"&gt;1.5")/$C253</f>
        <v>0.83333333333333337</v>
      </c>
      <c r="K253" s="11">
        <f>(COUNTIFS(CSV!$A:$A,$A253,CSV!$F:$F,"&gt;2.5") + COUNTIFS(CSV!$B:$B,$A253,CSV!$F:$F,"&gt;2.5"))/$D253</f>
        <v>0.58333333333333337</v>
      </c>
      <c r="L253" s="8">
        <f>COUNTIFS(CSV!$A:$A,$A253,CSV!$F:$F,"&gt;2.5")/$B253</f>
        <v>0.66666666666666663</v>
      </c>
      <c r="M253" s="8">
        <f>COUNTIFS(CSV!$B:$B,$A253,CSV!$F:$F,"&gt;2.5")/$C253</f>
        <v>0.5</v>
      </c>
      <c r="N253" s="11">
        <f>(COUNTIFS(CSV!$A:$A,$A253,CSV!$F:$F,"&gt;3.5") + COUNTIFS(CSV!$B:$B,$A253,CSV!$F:$F,"&gt;3.5"))/$D253</f>
        <v>8.3333333333333329E-2</v>
      </c>
      <c r="O253" s="8">
        <f>COUNTIFS(CSV!$A:$A,$A253,CSV!$F:$F,"&gt;3.5")/$B253</f>
        <v>0.16666666666666666</v>
      </c>
      <c r="P253" s="8">
        <f>COUNTIFS(CSV!$B:$B,$A253,CSV!$F:$F,"&gt;3.5")/$C253</f>
        <v>0</v>
      </c>
      <c r="Q253" s="11">
        <f>(COUNTIFS(CSV!$A:$A,$A253,CSV!$D:$D,"&gt;0.5")  + COUNTIFS(CSV!$B:$B,$A253,CSV!$E:$E,"&gt;0.5"))/$D253</f>
        <v>0.75</v>
      </c>
      <c r="R253" s="8">
        <f>COUNTIFS(CSV!$A:$A,$A253,CSV!$D:$D,"&gt;0.5")/$B253</f>
        <v>0.83333333333333337</v>
      </c>
      <c r="S253" s="8">
        <f>COUNTIFS(CSV!$B:$B,$A253,CSV!$E:$E,"&gt;0.5")/$C253</f>
        <v>0.66666666666666663</v>
      </c>
      <c r="T253" s="11">
        <f>(COUNTIFS(CSV!$A:$A,$A253,CSV!$D:$D,"&gt;1.5")  + COUNTIFS(CSV!$B:$B,$A253,CSV!$E:$E,"&gt;1.5"))/$D253</f>
        <v>0.25</v>
      </c>
      <c r="U253" s="8">
        <f>COUNTIFS(CSV!$A:$A,$A253,CSV!$D:$D,"&gt;1.5")/$B253</f>
        <v>0.16666666666666666</v>
      </c>
      <c r="V253" s="8">
        <f>COUNTIFS(CSV!$B:$B,$A253,CSV!$E:$E,"&gt;1.5")/$C253</f>
        <v>0.33333333333333331</v>
      </c>
      <c r="W253" s="11">
        <f>(COUNTIFS(CSV!$A:$A,$A253,CSV!$E:E,"&gt;0.5") +COUNTIFS(CSV!$B:$B,$A253,CSV!$D:$D,"&gt;0.5"))/$D253</f>
        <v>1</v>
      </c>
      <c r="X253" s="8">
        <f>COUNTIFS(CSV!$A:$A,$A253,CSV!$E:$E,"&gt;0.5")/$B253</f>
        <v>1</v>
      </c>
      <c r="Y253" s="8">
        <f>COUNTIFS(CSV!$B:$B,$A253,CSV!$D:$D,"&gt;0.5")/$C253</f>
        <v>1</v>
      </c>
      <c r="Z253" s="11">
        <f>(COUNTIFS(CSV!$A:$A,$A253,CSV!$E:$E,"&gt;1.5")  + COUNTIFS(CSV!$B:$B,$A253,CSV!$D:$D,"&gt;1.5"))/$D253</f>
        <v>0.33333333333333331</v>
      </c>
      <c r="AA253" s="8">
        <f>COUNTIFS(CSV!$A:$A,$A253,CSV!$E:$E,"&gt;1.5")/$B253</f>
        <v>0.5</v>
      </c>
      <c r="AB253" s="8">
        <f>COUNTIFS(CSV!$B:$B,$A253,CSV!$D:$D,"&gt;1.5")/$C253</f>
        <v>0.16666666666666666</v>
      </c>
      <c r="AC253" s="11">
        <f>(COUNTIFS(CSV!$A:A,$A253,CSV!$G:$G,"y") + COUNTIFS(CSV!$B:B,$A253,CSV!$G:$G,"y"))/$D253</f>
        <v>0.75</v>
      </c>
      <c r="AD253" s="8">
        <f>COUNTIFS(CSV!$A:A,$A253,CSV!$G:$G,"y")/$B253</f>
        <v>0.83333333333333337</v>
      </c>
      <c r="AE253" s="16">
        <f>COUNTIFS(CSV!$B:B,$A253,CSV!$G:$G,"y")/$C253</f>
        <v>0.66666666666666663</v>
      </c>
    </row>
    <row r="254" spans="1:31" x14ac:dyDescent="0.3">
      <c r="A254" s="62" t="s">
        <v>351</v>
      </c>
      <c r="B254" s="9">
        <f>COUNTIF(CSV!A:A,A254)</f>
        <v>4</v>
      </c>
      <c r="C254" s="4">
        <f>COUNTIF(CSV!B:B,A254)</f>
        <v>5</v>
      </c>
      <c r="D254" s="4">
        <f t="shared" si="9"/>
        <v>9</v>
      </c>
      <c r="E254" s="11">
        <f>(COUNTIFS(CSV!$A:$A,$A254,CSV!$F:$F,"&gt;0.5") + COUNTIFS(CSV!$B:$B,$A254,CSV!$F:$F,"&gt;0.5"))/$D254</f>
        <v>1</v>
      </c>
      <c r="F254" s="8">
        <f>COUNTIFS(CSV!$A:$A,$A254,CSV!$F:$F,"&gt;0.5")/$B254</f>
        <v>1</v>
      </c>
      <c r="G254" s="8">
        <f>COUNTIFS(CSV!$B:$B,$A254,CSV!$F:$F,"&gt;0.5")/$C254</f>
        <v>1</v>
      </c>
      <c r="H254" s="11">
        <f>(COUNTIFS(CSV!$A:$A,$A254,CSV!$F:$F,"&gt;1.5") + COUNTIFS(CSV!$B:$B,$A254,CSV!$F:$F,"&gt;1.5"))/$D254</f>
        <v>0.66666666666666663</v>
      </c>
      <c r="I254" s="8">
        <f>COUNTIFS(CSV!$A:$A,$A254,CSV!$F:$F,"&gt;1.5")/$B254</f>
        <v>0.25</v>
      </c>
      <c r="J254" s="8">
        <f>COUNTIFS(CSV!$B:$B,$A254,CSV!$F:$F,"&gt;1.5")/$C254</f>
        <v>1</v>
      </c>
      <c r="K254" s="11">
        <f>(COUNTIFS(CSV!$A:$A,$A254,CSV!$F:$F,"&gt;2.5") + COUNTIFS(CSV!$B:$B,$A254,CSV!$F:$F,"&gt;2.5"))/$D254</f>
        <v>0.33333333333333331</v>
      </c>
      <c r="L254" s="8">
        <f>COUNTIFS(CSV!$A:$A,$A254,CSV!$F:$F,"&gt;2.5")/$B254</f>
        <v>0</v>
      </c>
      <c r="M254" s="8">
        <f>COUNTIFS(CSV!$B:$B,$A254,CSV!$F:$F,"&gt;2.5")/$C254</f>
        <v>0.6</v>
      </c>
      <c r="N254" s="11">
        <f>(COUNTIFS(CSV!$A:$A,$A254,CSV!$F:$F,"&gt;3.5") + COUNTIFS(CSV!$B:$B,$A254,CSV!$F:$F,"&gt;3.5"))/$D254</f>
        <v>0.33333333333333331</v>
      </c>
      <c r="O254" s="8">
        <f>COUNTIFS(CSV!$A:$A,$A254,CSV!$F:$F,"&gt;3.5")/$B254</f>
        <v>0</v>
      </c>
      <c r="P254" s="8">
        <f>COUNTIFS(CSV!$B:$B,$A254,CSV!$F:$F,"&gt;3.5")/$C254</f>
        <v>0.6</v>
      </c>
      <c r="Q254" s="11">
        <f>(COUNTIFS(CSV!$A:$A,$A254,CSV!$D:$D,"&gt;0.5")  + COUNTIFS(CSV!$B:$B,$A254,CSV!$E:$E,"&gt;0.5"))/$D254</f>
        <v>0.66666666666666663</v>
      </c>
      <c r="R254" s="8">
        <f>COUNTIFS(CSV!$A:$A,$A254,CSV!$D:$D,"&gt;0.5")/$B254</f>
        <v>0.5</v>
      </c>
      <c r="S254" s="8">
        <f>COUNTIFS(CSV!$B:$B,$A254,CSV!$E:$E,"&gt;0.5")/$C254</f>
        <v>0.8</v>
      </c>
      <c r="T254" s="11">
        <f>(COUNTIFS(CSV!$A:$A,$A254,CSV!$D:$D,"&gt;1.5")  + COUNTIFS(CSV!$B:$B,$A254,CSV!$E:$E,"&gt;1.5"))/$D254</f>
        <v>0.44444444444444442</v>
      </c>
      <c r="U254" s="8">
        <f>COUNTIFS(CSV!$A:$A,$A254,CSV!$D:$D,"&gt;1.5")/$B254</f>
        <v>0</v>
      </c>
      <c r="V254" s="8">
        <f>COUNTIFS(CSV!$B:$B,$A254,CSV!$E:$E,"&gt;1.5")/$C254</f>
        <v>0.8</v>
      </c>
      <c r="W254" s="11">
        <f>(COUNTIFS(CSV!$A:$A,$A254,CSV!$E:E,"&gt;0.5") +COUNTIFS(CSV!$B:$B,$A254,CSV!$D:$D,"&gt;0.5"))/$D254</f>
        <v>0.66666666666666663</v>
      </c>
      <c r="X254" s="8">
        <f>COUNTIFS(CSV!$A:$A,$A254,CSV!$E:$E,"&gt;0.5")/$B254</f>
        <v>0.5</v>
      </c>
      <c r="Y254" s="8">
        <f>COUNTIFS(CSV!$B:$B,$A254,CSV!$D:$D,"&gt;0.5")/$C254</f>
        <v>0.8</v>
      </c>
      <c r="Z254" s="11">
        <f>(COUNTIFS(CSV!$A:$A,$A254,CSV!$E:$E,"&gt;1.5")  + COUNTIFS(CSV!$B:$B,$A254,CSV!$D:$D,"&gt;1.5"))/$D254</f>
        <v>0.55555555555555558</v>
      </c>
      <c r="AA254" s="8">
        <f>COUNTIFS(CSV!$A:$A,$A254,CSV!$E:$E,"&gt;1.5")/$B254</f>
        <v>0.25</v>
      </c>
      <c r="AB254" s="8">
        <f>COUNTIFS(CSV!$B:$B,$A254,CSV!$D:$D,"&gt;1.5")/$C254</f>
        <v>0.8</v>
      </c>
      <c r="AC254" s="11">
        <f>(COUNTIFS(CSV!$A:A,$A254,CSV!$G:$G,"y") + COUNTIFS(CSV!$B:B,$A254,CSV!$G:$G,"y"))/$D254</f>
        <v>0.33333333333333331</v>
      </c>
      <c r="AD254" s="8">
        <f>COUNTIFS(CSV!$A:A,$A254,CSV!$G:$G,"y")/$B254</f>
        <v>0</v>
      </c>
      <c r="AE254" s="16">
        <f>COUNTIFS(CSV!$B:B,$A254,CSV!$G:$G,"y")/$C254</f>
        <v>0.6</v>
      </c>
    </row>
    <row r="255" spans="1:31" x14ac:dyDescent="0.3">
      <c r="A255" s="62" t="s">
        <v>356</v>
      </c>
      <c r="B255" s="9">
        <f>COUNTIF(CSV!A:A,A255)</f>
        <v>5</v>
      </c>
      <c r="C255" s="4">
        <f>COUNTIF(CSV!B:B,A255)</f>
        <v>6</v>
      </c>
      <c r="D255" s="4">
        <f t="shared" si="9"/>
        <v>11</v>
      </c>
      <c r="E255" s="11">
        <f>(COUNTIFS(CSV!$A:$A,$A255,CSV!$F:$F,"&gt;0.5") + COUNTIFS(CSV!$B:$B,$A255,CSV!$F:$F,"&gt;0.5"))/$D255</f>
        <v>1</v>
      </c>
      <c r="F255" s="8">
        <f>COUNTIFS(CSV!$A:$A,$A255,CSV!$F:$F,"&gt;0.5")/$B255</f>
        <v>1</v>
      </c>
      <c r="G255" s="8">
        <f>COUNTIFS(CSV!$B:$B,$A255,CSV!$F:$F,"&gt;0.5")/$C255</f>
        <v>1</v>
      </c>
      <c r="H255" s="11">
        <f>(COUNTIFS(CSV!$A:$A,$A255,CSV!$F:$F,"&gt;1.5") + COUNTIFS(CSV!$B:$B,$A255,CSV!$F:$F,"&gt;1.5"))/$D255</f>
        <v>0.81818181818181823</v>
      </c>
      <c r="I255" s="8">
        <f>COUNTIFS(CSV!$A:$A,$A255,CSV!$F:$F,"&gt;1.5")/$B255</f>
        <v>0.8</v>
      </c>
      <c r="J255" s="8">
        <f>COUNTIFS(CSV!$B:$B,$A255,CSV!$F:$F,"&gt;1.5")/$C255</f>
        <v>0.83333333333333337</v>
      </c>
      <c r="K255" s="11">
        <f>(COUNTIFS(CSV!$A:$A,$A255,CSV!$F:$F,"&gt;2.5") + COUNTIFS(CSV!$B:$B,$A255,CSV!$F:$F,"&gt;2.5"))/$D255</f>
        <v>0.63636363636363635</v>
      </c>
      <c r="L255" s="8">
        <f>COUNTIFS(CSV!$A:$A,$A255,CSV!$F:$F,"&gt;2.5")/$B255</f>
        <v>0.6</v>
      </c>
      <c r="M255" s="8">
        <f>COUNTIFS(CSV!$B:$B,$A255,CSV!$F:$F,"&gt;2.5")/$C255</f>
        <v>0.66666666666666663</v>
      </c>
      <c r="N255" s="11">
        <f>(COUNTIFS(CSV!$A:$A,$A255,CSV!$F:$F,"&gt;3.5") + COUNTIFS(CSV!$B:$B,$A255,CSV!$F:$F,"&gt;3.5"))/$D255</f>
        <v>0.45454545454545453</v>
      </c>
      <c r="O255" s="8">
        <f>COUNTIFS(CSV!$A:$A,$A255,CSV!$F:$F,"&gt;3.5")/$B255</f>
        <v>0.2</v>
      </c>
      <c r="P255" s="8">
        <f>COUNTIFS(CSV!$B:$B,$A255,CSV!$F:$F,"&gt;3.5")/$C255</f>
        <v>0.66666666666666663</v>
      </c>
      <c r="Q255" s="11">
        <f>(COUNTIFS(CSV!$A:$A,$A255,CSV!$D:$D,"&gt;0.5")  + COUNTIFS(CSV!$B:$B,$A255,CSV!$E:$E,"&gt;0.5"))/$D255</f>
        <v>0.81818181818181823</v>
      </c>
      <c r="R255" s="8">
        <f>COUNTIFS(CSV!$A:$A,$A255,CSV!$D:$D,"&gt;0.5")/$B255</f>
        <v>1</v>
      </c>
      <c r="S255" s="8">
        <f>COUNTIFS(CSV!$B:$B,$A255,CSV!$E:$E,"&gt;0.5")/$C255</f>
        <v>0.66666666666666663</v>
      </c>
      <c r="T255" s="11">
        <f>(COUNTIFS(CSV!$A:$A,$A255,CSV!$D:$D,"&gt;1.5")  + COUNTIFS(CSV!$B:$B,$A255,CSV!$E:$E,"&gt;1.5"))/$D255</f>
        <v>0.54545454545454541</v>
      </c>
      <c r="U255" s="8">
        <f>COUNTIFS(CSV!$A:$A,$A255,CSV!$D:$D,"&gt;1.5")/$B255</f>
        <v>0.6</v>
      </c>
      <c r="V255" s="8">
        <f>COUNTIFS(CSV!$B:$B,$A255,CSV!$E:$E,"&gt;1.5")/$C255</f>
        <v>0.5</v>
      </c>
      <c r="W255" s="11">
        <f>(COUNTIFS(CSV!$A:$A,$A255,CSV!$E:E,"&gt;0.5") +COUNTIFS(CSV!$B:$B,$A255,CSV!$D:$D,"&gt;0.5"))/$D255</f>
        <v>0.72727272727272729</v>
      </c>
      <c r="X255" s="8">
        <f>COUNTIFS(CSV!$A:$A,$A255,CSV!$E:$E,"&gt;0.5")/$B255</f>
        <v>0.4</v>
      </c>
      <c r="Y255" s="8">
        <f>COUNTIFS(CSV!$B:$B,$A255,CSV!$D:$D,"&gt;0.5")/$C255</f>
        <v>1</v>
      </c>
      <c r="Z255" s="11">
        <f>(COUNTIFS(CSV!$A:$A,$A255,CSV!$E:$E,"&gt;1.5")  + COUNTIFS(CSV!$B:$B,$A255,CSV!$D:$D,"&gt;1.5"))/$D255</f>
        <v>0.54545454545454541</v>
      </c>
      <c r="AA255" s="8">
        <f>COUNTIFS(CSV!$A:$A,$A255,CSV!$E:$E,"&gt;1.5")/$B255</f>
        <v>0.2</v>
      </c>
      <c r="AB255" s="8">
        <f>COUNTIFS(CSV!$B:$B,$A255,CSV!$D:$D,"&gt;1.5")/$C255</f>
        <v>0.83333333333333337</v>
      </c>
      <c r="AC255" s="11">
        <f>(COUNTIFS(CSV!$A:A,$A255,CSV!$G:$G,"y") + COUNTIFS(CSV!$B:B,$A255,CSV!$G:$G,"y"))/$D255</f>
        <v>0.54545454545454541</v>
      </c>
      <c r="AD255" s="8">
        <f>COUNTIFS(CSV!$A:A,$A255,CSV!$G:$G,"y")/$B255</f>
        <v>0.4</v>
      </c>
      <c r="AE255" s="16">
        <f>COUNTIFS(CSV!$B:B,$A255,CSV!$G:$G,"y")/$C255</f>
        <v>0.66666666666666663</v>
      </c>
    </row>
    <row r="256" spans="1:31" x14ac:dyDescent="0.3">
      <c r="A256" s="62" t="s">
        <v>353</v>
      </c>
      <c r="B256" s="9">
        <f>COUNTIF(CSV!A:A,A256)</f>
        <v>6</v>
      </c>
      <c r="C256" s="4">
        <f>COUNTIF(CSV!B:B,A256)</f>
        <v>5</v>
      </c>
      <c r="D256" s="4">
        <f t="shared" si="9"/>
        <v>11</v>
      </c>
      <c r="E256" s="11">
        <f>(COUNTIFS(CSV!$A:$A,$A256,CSV!$F:$F,"&gt;0.5") + COUNTIFS(CSV!$B:$B,$A256,CSV!$F:$F,"&gt;0.5"))/$D256</f>
        <v>1</v>
      </c>
      <c r="F256" s="8">
        <f>COUNTIFS(CSV!$A:$A,$A256,CSV!$F:$F,"&gt;0.5")/$B256</f>
        <v>1</v>
      </c>
      <c r="G256" s="8">
        <f>COUNTIFS(CSV!$B:$B,$A256,CSV!$F:$F,"&gt;0.5")/$C256</f>
        <v>1</v>
      </c>
      <c r="H256" s="11">
        <f>(COUNTIFS(CSV!$A:$A,$A256,CSV!$F:$F,"&gt;1.5") + COUNTIFS(CSV!$B:$B,$A256,CSV!$F:$F,"&gt;1.5"))/$D256</f>
        <v>0.72727272727272729</v>
      </c>
      <c r="I256" s="8">
        <f>COUNTIFS(CSV!$A:$A,$A256,CSV!$F:$F,"&gt;1.5")/$B256</f>
        <v>0.66666666666666663</v>
      </c>
      <c r="J256" s="8">
        <f>COUNTIFS(CSV!$B:$B,$A256,CSV!$F:$F,"&gt;1.5")/$C256</f>
        <v>0.8</v>
      </c>
      <c r="K256" s="11">
        <f>(COUNTIFS(CSV!$A:$A,$A256,CSV!$F:$F,"&gt;2.5") + COUNTIFS(CSV!$B:$B,$A256,CSV!$F:$F,"&gt;2.5"))/$D256</f>
        <v>0.63636363636363635</v>
      </c>
      <c r="L256" s="8">
        <f>COUNTIFS(CSV!$A:$A,$A256,CSV!$F:$F,"&gt;2.5")/$B256</f>
        <v>0.5</v>
      </c>
      <c r="M256" s="8">
        <f>COUNTIFS(CSV!$B:$B,$A256,CSV!$F:$F,"&gt;2.5")/$C256</f>
        <v>0.8</v>
      </c>
      <c r="N256" s="11">
        <f>(COUNTIFS(CSV!$A:$A,$A256,CSV!$F:$F,"&gt;3.5") + COUNTIFS(CSV!$B:$B,$A256,CSV!$F:$F,"&gt;3.5"))/$D256</f>
        <v>0.45454545454545453</v>
      </c>
      <c r="O256" s="8">
        <f>COUNTIFS(CSV!$A:$A,$A256,CSV!$F:$F,"&gt;3.5")/$B256</f>
        <v>0.5</v>
      </c>
      <c r="P256" s="8">
        <f>COUNTIFS(CSV!$B:$B,$A256,CSV!$F:$F,"&gt;3.5")/$C256</f>
        <v>0.4</v>
      </c>
      <c r="Q256" s="11">
        <f>(COUNTIFS(CSV!$A:$A,$A256,CSV!$D:$D,"&gt;0.5")  + COUNTIFS(CSV!$B:$B,$A256,CSV!$E:$E,"&gt;0.5"))/$D256</f>
        <v>0.72727272727272729</v>
      </c>
      <c r="R256" s="8">
        <f>COUNTIFS(CSV!$A:$A,$A256,CSV!$D:$D,"&gt;0.5")/$B256</f>
        <v>0.66666666666666663</v>
      </c>
      <c r="S256" s="8">
        <f>COUNTIFS(CSV!$B:$B,$A256,CSV!$E:$E,"&gt;0.5")/$C256</f>
        <v>0.8</v>
      </c>
      <c r="T256" s="11">
        <f>(COUNTIFS(CSV!$A:$A,$A256,CSV!$D:$D,"&gt;1.5")  + COUNTIFS(CSV!$B:$B,$A256,CSV!$E:$E,"&gt;1.5"))/$D256</f>
        <v>0.27272727272727271</v>
      </c>
      <c r="U256" s="8">
        <f>COUNTIFS(CSV!$A:$A,$A256,CSV!$D:$D,"&gt;1.5")/$B256</f>
        <v>0.33333333333333331</v>
      </c>
      <c r="V256" s="8">
        <f>COUNTIFS(CSV!$B:$B,$A256,CSV!$E:$E,"&gt;1.5")/$C256</f>
        <v>0.2</v>
      </c>
      <c r="W256" s="11">
        <f>(COUNTIFS(CSV!$A:$A,$A256,CSV!$E:E,"&gt;0.5") +COUNTIFS(CSV!$B:$B,$A256,CSV!$D:$D,"&gt;0.5"))/$D256</f>
        <v>0.81818181818181823</v>
      </c>
      <c r="X256" s="8">
        <f>COUNTIFS(CSV!$A:$A,$A256,CSV!$E:$E,"&gt;0.5")/$B256</f>
        <v>0.83333333333333337</v>
      </c>
      <c r="Y256" s="8">
        <f>COUNTIFS(CSV!$B:$B,$A256,CSV!$D:$D,"&gt;0.5")/$C256</f>
        <v>0.8</v>
      </c>
      <c r="Z256" s="11">
        <f>(COUNTIFS(CSV!$A:$A,$A256,CSV!$E:$E,"&gt;1.5")  + COUNTIFS(CSV!$B:$B,$A256,CSV!$D:$D,"&gt;1.5"))/$D256</f>
        <v>0.45454545454545453</v>
      </c>
      <c r="AA256" s="8">
        <f>COUNTIFS(CSV!$A:$A,$A256,CSV!$E:$E,"&gt;1.5")/$B256</f>
        <v>0.33333333333333331</v>
      </c>
      <c r="AB256" s="8">
        <f>COUNTIFS(CSV!$B:$B,$A256,CSV!$D:$D,"&gt;1.5")/$C256</f>
        <v>0.6</v>
      </c>
      <c r="AC256" s="11">
        <f>(COUNTIFS(CSV!$A:A,$A256,CSV!$G:$G,"y") + COUNTIFS(CSV!$B:B,$A256,CSV!$G:$G,"y"))/$D256</f>
        <v>0.54545454545454541</v>
      </c>
      <c r="AD256" s="8">
        <f>COUNTIFS(CSV!$A:A,$A256,CSV!$G:$G,"y")/$B256</f>
        <v>0.5</v>
      </c>
      <c r="AE256" s="16">
        <f>COUNTIFS(CSV!$B:B,$A256,CSV!$G:$G,"y")/$C256</f>
        <v>0.6</v>
      </c>
    </row>
    <row r="257" spans="1:31" x14ac:dyDescent="0.3">
      <c r="A257" s="62" t="s">
        <v>355</v>
      </c>
      <c r="B257" s="9">
        <f>COUNTIF(CSV!A:A,A257)</f>
        <v>6</v>
      </c>
      <c r="C257" s="4">
        <f>COUNTIF(CSV!B:B,A257)</f>
        <v>6</v>
      </c>
      <c r="D257" s="4">
        <f t="shared" si="9"/>
        <v>12</v>
      </c>
      <c r="E257" s="11">
        <f>(COUNTIFS(CSV!$A:$A,$A257,CSV!$F:$F,"&gt;0.5") + COUNTIFS(CSV!$B:$B,$A257,CSV!$F:$F,"&gt;0.5"))/$D257</f>
        <v>0.91666666666666663</v>
      </c>
      <c r="F257" s="8">
        <f>COUNTIFS(CSV!$A:$A,$A257,CSV!$F:$F,"&gt;0.5")/$B257</f>
        <v>0.83333333333333337</v>
      </c>
      <c r="G257" s="8">
        <f>COUNTIFS(CSV!$B:$B,$A257,CSV!$F:$F,"&gt;0.5")/$C257</f>
        <v>1</v>
      </c>
      <c r="H257" s="11">
        <f>(COUNTIFS(CSV!$A:$A,$A257,CSV!$F:$F,"&gt;1.5") + COUNTIFS(CSV!$B:$B,$A257,CSV!$F:$F,"&gt;1.5"))/$D257</f>
        <v>0.58333333333333337</v>
      </c>
      <c r="I257" s="8">
        <f>COUNTIFS(CSV!$A:$A,$A257,CSV!$F:$F,"&gt;1.5")/$B257</f>
        <v>0.66666666666666663</v>
      </c>
      <c r="J257" s="8">
        <f>COUNTIFS(CSV!$B:$B,$A257,CSV!$F:$F,"&gt;1.5")/$C257</f>
        <v>0.5</v>
      </c>
      <c r="K257" s="11">
        <f>(COUNTIFS(CSV!$A:$A,$A257,CSV!$F:$F,"&gt;2.5") + COUNTIFS(CSV!$B:$B,$A257,CSV!$F:$F,"&gt;2.5"))/$D257</f>
        <v>0.5</v>
      </c>
      <c r="L257" s="8">
        <f>COUNTIFS(CSV!$A:$A,$A257,CSV!$F:$F,"&gt;2.5")/$B257</f>
        <v>0.5</v>
      </c>
      <c r="M257" s="8">
        <f>COUNTIFS(CSV!$B:$B,$A257,CSV!$F:$F,"&gt;2.5")/$C257</f>
        <v>0.5</v>
      </c>
      <c r="N257" s="11">
        <f>(COUNTIFS(CSV!$A:$A,$A257,CSV!$F:$F,"&gt;3.5") + COUNTIFS(CSV!$B:$B,$A257,CSV!$F:$F,"&gt;3.5"))/$D257</f>
        <v>0.33333333333333331</v>
      </c>
      <c r="O257" s="8">
        <f>COUNTIFS(CSV!$A:$A,$A257,CSV!$F:$F,"&gt;3.5")/$B257</f>
        <v>0.33333333333333331</v>
      </c>
      <c r="P257" s="8">
        <f>COUNTIFS(CSV!$B:$B,$A257,CSV!$F:$F,"&gt;3.5")/$C257</f>
        <v>0.33333333333333331</v>
      </c>
      <c r="Q257" s="11">
        <f>(COUNTIFS(CSV!$A:$A,$A257,CSV!$D:$D,"&gt;0.5")  + COUNTIFS(CSV!$B:$B,$A257,CSV!$E:$E,"&gt;0.5"))/$D257</f>
        <v>0.58333333333333337</v>
      </c>
      <c r="R257" s="8">
        <f>COUNTIFS(CSV!$A:$A,$A257,CSV!$D:$D,"&gt;0.5")/$B257</f>
        <v>0.66666666666666663</v>
      </c>
      <c r="S257" s="8">
        <f>COUNTIFS(CSV!$B:$B,$A257,CSV!$E:$E,"&gt;0.5")/$C257</f>
        <v>0.5</v>
      </c>
      <c r="T257" s="11">
        <f>(COUNTIFS(CSV!$A:$A,$A257,CSV!$D:$D,"&gt;1.5")  + COUNTIFS(CSV!$B:$B,$A257,CSV!$E:$E,"&gt;1.5"))/$D257</f>
        <v>0.33333333333333331</v>
      </c>
      <c r="U257" s="8">
        <f>COUNTIFS(CSV!$A:$A,$A257,CSV!$D:$D,"&gt;1.5")/$B257</f>
        <v>0.33333333333333331</v>
      </c>
      <c r="V257" s="8">
        <f>COUNTIFS(CSV!$B:$B,$A257,CSV!$E:$E,"&gt;1.5")/$C257</f>
        <v>0.33333333333333331</v>
      </c>
      <c r="W257" s="11">
        <f>(COUNTIFS(CSV!$A:$A,$A257,CSV!$E:E,"&gt;0.5") +COUNTIFS(CSV!$B:$B,$A257,CSV!$D:$D,"&gt;0.5"))/$D257</f>
        <v>0.66666666666666663</v>
      </c>
      <c r="X257" s="8">
        <f>COUNTIFS(CSV!$A:$A,$A257,CSV!$E:$E,"&gt;0.5")/$B257</f>
        <v>0.5</v>
      </c>
      <c r="Y257" s="8">
        <f>COUNTIFS(CSV!$B:$B,$A257,CSV!$D:$D,"&gt;0.5")/$C257</f>
        <v>0.83333333333333337</v>
      </c>
      <c r="Z257" s="11">
        <f>(COUNTIFS(CSV!$A:$A,$A257,CSV!$E:$E,"&gt;1.5")  + COUNTIFS(CSV!$B:$B,$A257,CSV!$D:$D,"&gt;1.5"))/$D257</f>
        <v>0.33333333333333331</v>
      </c>
      <c r="AA257" s="8">
        <f>COUNTIFS(CSV!$A:$A,$A257,CSV!$E:$E,"&gt;1.5")/$B257</f>
        <v>0.5</v>
      </c>
      <c r="AB257" s="8">
        <f>COUNTIFS(CSV!$B:$B,$A257,CSV!$D:$D,"&gt;1.5")/$C257</f>
        <v>0.16666666666666666</v>
      </c>
      <c r="AC257" s="11">
        <f>(COUNTIFS(CSV!$A:A,$A257,CSV!$G:$G,"y") + COUNTIFS(CSV!$B:B,$A257,CSV!$G:$G,"y"))/$D257</f>
        <v>0.33333333333333331</v>
      </c>
      <c r="AD257" s="8">
        <f>COUNTIFS(CSV!$A:A,$A257,CSV!$G:$G,"y")/$B257</f>
        <v>0.33333333333333331</v>
      </c>
      <c r="AE257" s="16">
        <f>COUNTIFS(CSV!$B:B,$A257,CSV!$G:$G,"y")/$C257</f>
        <v>0.33333333333333331</v>
      </c>
    </row>
    <row r="258" spans="1:31" x14ac:dyDescent="0.3">
      <c r="A258" s="62" t="s">
        <v>354</v>
      </c>
      <c r="B258" s="9">
        <f>COUNTIF(CSV!A:A,A258)</f>
        <v>5</v>
      </c>
      <c r="C258" s="4">
        <f>COUNTIF(CSV!B:B,A258)</f>
        <v>7</v>
      </c>
      <c r="D258" s="4">
        <f t="shared" si="9"/>
        <v>12</v>
      </c>
      <c r="E258" s="11">
        <f>(COUNTIFS(CSV!$A:$A,$A258,CSV!$F:$F,"&gt;0.5") + COUNTIFS(CSV!$B:$B,$A258,CSV!$F:$F,"&gt;0.5"))/$D258</f>
        <v>0.83333333333333337</v>
      </c>
      <c r="F258" s="8">
        <f>COUNTIFS(CSV!$A:$A,$A258,CSV!$F:$F,"&gt;0.5")/$B258</f>
        <v>0.8</v>
      </c>
      <c r="G258" s="8">
        <f>COUNTIFS(CSV!$B:$B,$A258,CSV!$F:$F,"&gt;0.5")/$C258</f>
        <v>0.8571428571428571</v>
      </c>
      <c r="H258" s="11">
        <f>(COUNTIFS(CSV!$A:$A,$A258,CSV!$F:$F,"&gt;1.5") + COUNTIFS(CSV!$B:$B,$A258,CSV!$F:$F,"&gt;1.5"))/$D258</f>
        <v>0.75</v>
      </c>
      <c r="I258" s="8">
        <f>COUNTIFS(CSV!$A:$A,$A258,CSV!$F:$F,"&gt;1.5")/$B258</f>
        <v>0.8</v>
      </c>
      <c r="J258" s="8">
        <f>COUNTIFS(CSV!$B:$B,$A258,CSV!$F:$F,"&gt;1.5")/$C258</f>
        <v>0.7142857142857143</v>
      </c>
      <c r="K258" s="11">
        <f>(COUNTIFS(CSV!$A:$A,$A258,CSV!$F:$F,"&gt;2.5") + COUNTIFS(CSV!$B:$B,$A258,CSV!$F:$F,"&gt;2.5"))/$D258</f>
        <v>0.41666666666666669</v>
      </c>
      <c r="L258" s="8">
        <f>COUNTIFS(CSV!$A:$A,$A258,CSV!$F:$F,"&gt;2.5")/$B258</f>
        <v>0.8</v>
      </c>
      <c r="M258" s="8">
        <f>COUNTIFS(CSV!$B:$B,$A258,CSV!$F:$F,"&gt;2.5")/$C258</f>
        <v>0.14285714285714285</v>
      </c>
      <c r="N258" s="11">
        <f>(COUNTIFS(CSV!$A:$A,$A258,CSV!$F:$F,"&gt;3.5") + COUNTIFS(CSV!$B:$B,$A258,CSV!$F:$F,"&gt;3.5"))/$D258</f>
        <v>0.41666666666666669</v>
      </c>
      <c r="O258" s="8">
        <f>COUNTIFS(CSV!$A:$A,$A258,CSV!$F:$F,"&gt;3.5")/$B258</f>
        <v>0.8</v>
      </c>
      <c r="P258" s="8">
        <f>COUNTIFS(CSV!$B:$B,$A258,CSV!$F:$F,"&gt;3.5")/$C258</f>
        <v>0.14285714285714285</v>
      </c>
      <c r="Q258" s="11">
        <f>(COUNTIFS(CSV!$A:$A,$A258,CSV!$D:$D,"&gt;0.5")  + COUNTIFS(CSV!$B:$B,$A258,CSV!$E:$E,"&gt;0.5"))/$D258</f>
        <v>0.41666666666666669</v>
      </c>
      <c r="R258" s="8">
        <f>COUNTIFS(CSV!$A:$A,$A258,CSV!$D:$D,"&gt;0.5")/$B258</f>
        <v>0.6</v>
      </c>
      <c r="S258" s="8">
        <f>COUNTIFS(CSV!$B:$B,$A258,CSV!$E:$E,"&gt;0.5")/$C258</f>
        <v>0.2857142857142857</v>
      </c>
      <c r="T258" s="11">
        <f>(COUNTIFS(CSV!$A:$A,$A258,CSV!$D:$D,"&gt;1.5")  + COUNTIFS(CSV!$B:$B,$A258,CSV!$E:$E,"&gt;1.5"))/$D258</f>
        <v>0.25</v>
      </c>
      <c r="U258" s="8">
        <f>COUNTIFS(CSV!$A:$A,$A258,CSV!$D:$D,"&gt;1.5")/$B258</f>
        <v>0.6</v>
      </c>
      <c r="V258" s="8">
        <f>COUNTIFS(CSV!$B:$B,$A258,CSV!$E:$E,"&gt;1.5")/$C258</f>
        <v>0</v>
      </c>
      <c r="W258" s="11">
        <f>(COUNTIFS(CSV!$A:$A,$A258,CSV!$E:E,"&gt;0.5") +COUNTIFS(CSV!$B:$B,$A258,CSV!$D:$D,"&gt;0.5"))/$D258</f>
        <v>0.75</v>
      </c>
      <c r="X258" s="8">
        <f>COUNTIFS(CSV!$A:$A,$A258,CSV!$E:$E,"&gt;0.5")/$B258</f>
        <v>0.8</v>
      </c>
      <c r="Y258" s="8">
        <f>COUNTIFS(CSV!$B:$B,$A258,CSV!$D:$D,"&gt;0.5")/$C258</f>
        <v>0.7142857142857143</v>
      </c>
      <c r="Z258" s="11">
        <f>(COUNTIFS(CSV!$A:$A,$A258,CSV!$E:$E,"&gt;1.5")  + COUNTIFS(CSV!$B:$B,$A258,CSV!$D:$D,"&gt;1.5"))/$D258</f>
        <v>0.58333333333333337</v>
      </c>
      <c r="AA258" s="8">
        <f>COUNTIFS(CSV!$A:$A,$A258,CSV!$E:$E,"&gt;1.5")/$B258</f>
        <v>0.6</v>
      </c>
      <c r="AB258" s="8">
        <f>COUNTIFS(CSV!$B:$B,$A258,CSV!$D:$D,"&gt;1.5")/$C258</f>
        <v>0.5714285714285714</v>
      </c>
      <c r="AC258" s="11">
        <f>(COUNTIFS(CSV!$A:A,$A258,CSV!$G:$G,"y") + COUNTIFS(CSV!$B:B,$A258,CSV!$G:$G,"y"))/$D258</f>
        <v>0.33333333333333331</v>
      </c>
      <c r="AD258" s="8">
        <f>COUNTIFS(CSV!$A:A,$A258,CSV!$G:$G,"y")/$B258</f>
        <v>0.6</v>
      </c>
      <c r="AE258" s="16">
        <f>COUNTIFS(CSV!$B:B,$A258,CSV!$G:$G,"y")/$C258</f>
        <v>0.14285714285714285</v>
      </c>
    </row>
    <row r="259" spans="1:31" x14ac:dyDescent="0.3">
      <c r="A259" s="62" t="s">
        <v>344</v>
      </c>
      <c r="B259" s="9">
        <f>COUNTIF(CSV!A:A,A259)</f>
        <v>5</v>
      </c>
      <c r="C259" s="4">
        <f>COUNTIF(CSV!B:B,A259)</f>
        <v>6</v>
      </c>
      <c r="D259" s="4">
        <f t="shared" si="9"/>
        <v>11</v>
      </c>
      <c r="E259" s="11">
        <f>(COUNTIFS(CSV!$A:$A,$A259,CSV!$F:$F,"&gt;0.5") + COUNTIFS(CSV!$B:$B,$A259,CSV!$F:$F,"&gt;0.5"))/$D259</f>
        <v>0.81818181818181823</v>
      </c>
      <c r="F259" s="8">
        <f>COUNTIFS(CSV!$A:$A,$A259,CSV!$F:$F,"&gt;0.5")/$B259</f>
        <v>0.8</v>
      </c>
      <c r="G259" s="8">
        <f>COUNTIFS(CSV!$B:$B,$A259,CSV!$F:$F,"&gt;0.5")/$C259</f>
        <v>0.83333333333333337</v>
      </c>
      <c r="H259" s="11">
        <f>(COUNTIFS(CSV!$A:$A,$A259,CSV!$F:$F,"&gt;1.5") + COUNTIFS(CSV!$B:$B,$A259,CSV!$F:$F,"&gt;1.5"))/$D259</f>
        <v>0.63636363636363635</v>
      </c>
      <c r="I259" s="8">
        <f>COUNTIFS(CSV!$A:$A,$A259,CSV!$F:$F,"&gt;1.5")/$B259</f>
        <v>0.6</v>
      </c>
      <c r="J259" s="8">
        <f>COUNTIFS(CSV!$B:$B,$A259,CSV!$F:$F,"&gt;1.5")/$C259</f>
        <v>0.66666666666666663</v>
      </c>
      <c r="K259" s="11">
        <f>(COUNTIFS(CSV!$A:$A,$A259,CSV!$F:$F,"&gt;2.5") + COUNTIFS(CSV!$B:$B,$A259,CSV!$F:$F,"&gt;2.5"))/$D259</f>
        <v>0.63636363636363635</v>
      </c>
      <c r="L259" s="8">
        <f>COUNTIFS(CSV!$A:$A,$A259,CSV!$F:$F,"&gt;2.5")/$B259</f>
        <v>0.6</v>
      </c>
      <c r="M259" s="8">
        <f>COUNTIFS(CSV!$B:$B,$A259,CSV!$F:$F,"&gt;2.5")/$C259</f>
        <v>0.66666666666666663</v>
      </c>
      <c r="N259" s="11">
        <f>(COUNTIFS(CSV!$A:$A,$A259,CSV!$F:$F,"&gt;3.5") + COUNTIFS(CSV!$B:$B,$A259,CSV!$F:$F,"&gt;3.5"))/$D259</f>
        <v>0.27272727272727271</v>
      </c>
      <c r="O259" s="8">
        <f>COUNTIFS(CSV!$A:$A,$A259,CSV!$F:$F,"&gt;3.5")/$B259</f>
        <v>0.2</v>
      </c>
      <c r="P259" s="8">
        <f>COUNTIFS(CSV!$B:$B,$A259,CSV!$F:$F,"&gt;3.5")/$C259</f>
        <v>0.33333333333333331</v>
      </c>
      <c r="Q259" s="11">
        <f>(COUNTIFS(CSV!$A:$A,$A259,CSV!$D:$D,"&gt;0.5")  + COUNTIFS(CSV!$B:$B,$A259,CSV!$E:$E,"&gt;0.5"))/$D259</f>
        <v>0.72727272727272729</v>
      </c>
      <c r="R259" s="8">
        <f>COUNTIFS(CSV!$A:$A,$A259,CSV!$D:$D,"&gt;0.5")/$B259</f>
        <v>0.6</v>
      </c>
      <c r="S259" s="8">
        <f>COUNTIFS(CSV!$B:$B,$A259,CSV!$E:$E,"&gt;0.5")/$C259</f>
        <v>0.83333333333333337</v>
      </c>
      <c r="T259" s="11">
        <f>(COUNTIFS(CSV!$A:$A,$A259,CSV!$D:$D,"&gt;1.5")  + COUNTIFS(CSV!$B:$B,$A259,CSV!$E:$E,"&gt;1.5"))/$D259</f>
        <v>0.45454545454545453</v>
      </c>
      <c r="U259" s="8">
        <f>COUNTIFS(CSV!$A:$A,$A259,CSV!$D:$D,"&gt;1.5")/$B259</f>
        <v>0.4</v>
      </c>
      <c r="V259" s="8">
        <f>COUNTIFS(CSV!$B:$B,$A259,CSV!$E:$E,"&gt;1.5")/$C259</f>
        <v>0.5</v>
      </c>
      <c r="W259" s="11">
        <f>(COUNTIFS(CSV!$A:$A,$A259,CSV!$E:E,"&gt;0.5") +COUNTIFS(CSV!$B:$B,$A259,CSV!$D:$D,"&gt;0.5"))/$D259</f>
        <v>0.45454545454545453</v>
      </c>
      <c r="X259" s="8">
        <f>COUNTIFS(CSV!$A:$A,$A259,CSV!$E:$E,"&gt;0.5")/$B259</f>
        <v>0.4</v>
      </c>
      <c r="Y259" s="8">
        <f>COUNTIFS(CSV!$B:$B,$A259,CSV!$D:$D,"&gt;0.5")/$C259</f>
        <v>0.5</v>
      </c>
      <c r="Z259" s="11">
        <f>(COUNTIFS(CSV!$A:$A,$A259,CSV!$E:$E,"&gt;1.5")  + COUNTIFS(CSV!$B:$B,$A259,CSV!$D:$D,"&gt;1.5"))/$D259</f>
        <v>0.27272727272727271</v>
      </c>
      <c r="AA259" s="8">
        <f>COUNTIFS(CSV!$A:$A,$A259,CSV!$E:$E,"&gt;1.5")/$B259</f>
        <v>0.4</v>
      </c>
      <c r="AB259" s="8">
        <f>COUNTIFS(CSV!$B:$B,$A259,CSV!$D:$D,"&gt;1.5")/$C259</f>
        <v>0.16666666666666666</v>
      </c>
      <c r="AC259" s="11">
        <f>(COUNTIFS(CSV!$A:A,$A259,CSV!$G:$G,"y") + COUNTIFS(CSV!$B:B,$A259,CSV!$G:$G,"y"))/$D259</f>
        <v>0.36363636363636365</v>
      </c>
      <c r="AD259" s="8">
        <f>COUNTIFS(CSV!$A:A,$A259,CSV!$G:$G,"y")/$B259</f>
        <v>0.2</v>
      </c>
      <c r="AE259" s="16">
        <f>COUNTIFS(CSV!$B:B,$A259,CSV!$G:$G,"y")/$C259</f>
        <v>0.5</v>
      </c>
    </row>
    <row r="260" spans="1:31" x14ac:dyDescent="0.3">
      <c r="A260" s="62" t="s">
        <v>349</v>
      </c>
      <c r="B260" s="9">
        <f>COUNTIF(CSV!A:A,A260)</f>
        <v>4</v>
      </c>
      <c r="C260" s="4">
        <f>COUNTIF(CSV!B:B,A260)</f>
        <v>6</v>
      </c>
      <c r="D260" s="4">
        <f t="shared" si="9"/>
        <v>10</v>
      </c>
      <c r="E260" s="11">
        <f>(COUNTIFS(CSV!$A:$A,$A260,CSV!$F:$F,"&gt;0.5") + COUNTIFS(CSV!$B:$B,$A260,CSV!$F:$F,"&gt;0.5"))/$D260</f>
        <v>1</v>
      </c>
      <c r="F260" s="8">
        <f>COUNTIFS(CSV!$A:$A,$A260,CSV!$F:$F,"&gt;0.5")/$B260</f>
        <v>1</v>
      </c>
      <c r="G260" s="8">
        <f>COUNTIFS(CSV!$B:$B,$A260,CSV!$F:$F,"&gt;0.5")/$C260</f>
        <v>1</v>
      </c>
      <c r="H260" s="11">
        <f>(COUNTIFS(CSV!$A:$A,$A260,CSV!$F:$F,"&gt;1.5") + COUNTIFS(CSV!$B:$B,$A260,CSV!$F:$F,"&gt;1.5"))/$D260</f>
        <v>0.9</v>
      </c>
      <c r="I260" s="8">
        <f>COUNTIFS(CSV!$A:$A,$A260,CSV!$F:$F,"&gt;1.5")/$B260</f>
        <v>0.75</v>
      </c>
      <c r="J260" s="8">
        <f>COUNTIFS(CSV!$B:$B,$A260,CSV!$F:$F,"&gt;1.5")/$C260</f>
        <v>1</v>
      </c>
      <c r="K260" s="11">
        <f>(COUNTIFS(CSV!$A:$A,$A260,CSV!$F:$F,"&gt;2.5") + COUNTIFS(CSV!$B:$B,$A260,CSV!$F:$F,"&gt;2.5"))/$D260</f>
        <v>0.4</v>
      </c>
      <c r="L260" s="8">
        <f>COUNTIFS(CSV!$A:$A,$A260,CSV!$F:$F,"&gt;2.5")/$B260</f>
        <v>0.25</v>
      </c>
      <c r="M260" s="8">
        <f>COUNTIFS(CSV!$B:$B,$A260,CSV!$F:$F,"&gt;2.5")/$C260</f>
        <v>0.5</v>
      </c>
      <c r="N260" s="11">
        <f>(COUNTIFS(CSV!$A:$A,$A260,CSV!$F:$F,"&gt;3.5") + COUNTIFS(CSV!$B:$B,$A260,CSV!$F:$F,"&gt;3.5"))/$D260</f>
        <v>0.2</v>
      </c>
      <c r="O260" s="8">
        <f>COUNTIFS(CSV!$A:$A,$A260,CSV!$F:$F,"&gt;3.5")/$B260</f>
        <v>0.25</v>
      </c>
      <c r="P260" s="8">
        <f>COUNTIFS(CSV!$B:$B,$A260,CSV!$F:$F,"&gt;3.5")/$C260</f>
        <v>0.16666666666666666</v>
      </c>
      <c r="Q260" s="11">
        <f>(COUNTIFS(CSV!$A:$A,$A260,CSV!$D:$D,"&gt;0.5")  + COUNTIFS(CSV!$B:$B,$A260,CSV!$E:$E,"&gt;0.5"))/$D260</f>
        <v>1</v>
      </c>
      <c r="R260" s="8">
        <f>COUNTIFS(CSV!$A:$A,$A260,CSV!$D:$D,"&gt;0.5")/$B260</f>
        <v>1</v>
      </c>
      <c r="S260" s="8">
        <f>COUNTIFS(CSV!$B:$B,$A260,CSV!$E:$E,"&gt;0.5")/$C260</f>
        <v>1</v>
      </c>
      <c r="T260" s="11">
        <f>(COUNTIFS(CSV!$A:$A,$A260,CSV!$D:$D,"&gt;1.5")  + COUNTIFS(CSV!$B:$B,$A260,CSV!$E:$E,"&gt;1.5"))/$D260</f>
        <v>0.4</v>
      </c>
      <c r="U260" s="8">
        <f>COUNTIFS(CSV!$A:$A,$A260,CSV!$D:$D,"&gt;1.5")/$B260</f>
        <v>0.5</v>
      </c>
      <c r="V260" s="8">
        <f>COUNTIFS(CSV!$B:$B,$A260,CSV!$E:$E,"&gt;1.5")/$C260</f>
        <v>0.33333333333333331</v>
      </c>
      <c r="W260" s="11">
        <f>(COUNTIFS(CSV!$A:$A,$A260,CSV!$E:E,"&gt;0.5") +COUNTIFS(CSV!$B:$B,$A260,CSV!$D:$D,"&gt;0.5"))/$D260</f>
        <v>0.8</v>
      </c>
      <c r="X260" s="8">
        <f>COUNTIFS(CSV!$A:$A,$A260,CSV!$E:$E,"&gt;0.5")/$B260</f>
        <v>0.5</v>
      </c>
      <c r="Y260" s="8">
        <f>COUNTIFS(CSV!$B:$B,$A260,CSV!$D:$D,"&gt;0.5")/$C260</f>
        <v>1</v>
      </c>
      <c r="Z260" s="11">
        <f>(COUNTIFS(CSV!$A:$A,$A260,CSV!$E:$E,"&gt;1.5")  + COUNTIFS(CSV!$B:$B,$A260,CSV!$D:$D,"&gt;1.5"))/$D260</f>
        <v>0.2</v>
      </c>
      <c r="AA260" s="8">
        <f>COUNTIFS(CSV!$A:$A,$A260,CSV!$E:$E,"&gt;1.5")/$B260</f>
        <v>0.25</v>
      </c>
      <c r="AB260" s="8">
        <f>COUNTIFS(CSV!$B:$B,$A260,CSV!$D:$D,"&gt;1.5")/$C260</f>
        <v>0.16666666666666666</v>
      </c>
      <c r="AC260" s="11">
        <f>(COUNTIFS(CSV!$A:A,$A260,CSV!$G:$G,"y") + COUNTIFS(CSV!$B:B,$A260,CSV!$G:$G,"y"))/$D260</f>
        <v>0.8</v>
      </c>
      <c r="AD260" s="8">
        <f>COUNTIFS(CSV!$A:A,$A260,CSV!$G:$G,"y")/$B260</f>
        <v>0.5</v>
      </c>
      <c r="AE260" s="16">
        <f>COUNTIFS(CSV!$B:B,$A260,CSV!$G:$G,"y")/$C260</f>
        <v>1</v>
      </c>
    </row>
    <row r="261" spans="1:31" x14ac:dyDescent="0.3">
      <c r="A261" s="62" t="s">
        <v>348</v>
      </c>
      <c r="B261" s="9">
        <f>COUNTIF(CSV!A:A,A261)</f>
        <v>6</v>
      </c>
      <c r="C261" s="4">
        <f>COUNTIF(CSV!B:B,A261)</f>
        <v>6</v>
      </c>
      <c r="D261" s="4">
        <f t="shared" si="9"/>
        <v>12</v>
      </c>
      <c r="E261" s="11">
        <f>(COUNTIFS(CSV!$A:$A,$A261,CSV!$F:$F,"&gt;0.5") + COUNTIFS(CSV!$B:$B,$A261,CSV!$F:$F,"&gt;0.5"))/$D261</f>
        <v>0.91666666666666663</v>
      </c>
      <c r="F261" s="8">
        <f>COUNTIFS(CSV!$A:$A,$A261,CSV!$F:$F,"&gt;0.5")/$B261</f>
        <v>1</v>
      </c>
      <c r="G261" s="8">
        <f>COUNTIFS(CSV!$B:$B,$A261,CSV!$F:$F,"&gt;0.5")/$C261</f>
        <v>0.83333333333333337</v>
      </c>
      <c r="H261" s="11">
        <f>(COUNTIFS(CSV!$A:$A,$A261,CSV!$F:$F,"&gt;1.5") + COUNTIFS(CSV!$B:$B,$A261,CSV!$F:$F,"&gt;1.5"))/$D261</f>
        <v>0.83333333333333337</v>
      </c>
      <c r="I261" s="8">
        <f>COUNTIFS(CSV!$A:$A,$A261,CSV!$F:$F,"&gt;1.5")/$B261</f>
        <v>1</v>
      </c>
      <c r="J261" s="8">
        <f>COUNTIFS(CSV!$B:$B,$A261,CSV!$F:$F,"&gt;1.5")/$C261</f>
        <v>0.66666666666666663</v>
      </c>
      <c r="K261" s="11">
        <f>(COUNTIFS(CSV!$A:$A,$A261,CSV!$F:$F,"&gt;2.5") + COUNTIFS(CSV!$B:$B,$A261,CSV!$F:$F,"&gt;2.5"))/$D261</f>
        <v>0.58333333333333337</v>
      </c>
      <c r="L261" s="8">
        <f>COUNTIFS(CSV!$A:$A,$A261,CSV!$F:$F,"&gt;2.5")/$B261</f>
        <v>0.83333333333333337</v>
      </c>
      <c r="M261" s="8">
        <f>COUNTIFS(CSV!$B:$B,$A261,CSV!$F:$F,"&gt;2.5")/$C261</f>
        <v>0.33333333333333331</v>
      </c>
      <c r="N261" s="11">
        <f>(COUNTIFS(CSV!$A:$A,$A261,CSV!$F:$F,"&gt;3.5") + COUNTIFS(CSV!$B:$B,$A261,CSV!$F:$F,"&gt;3.5"))/$D261</f>
        <v>0.33333333333333331</v>
      </c>
      <c r="O261" s="8">
        <f>COUNTIFS(CSV!$A:$A,$A261,CSV!$F:$F,"&gt;3.5")/$B261</f>
        <v>0.5</v>
      </c>
      <c r="P261" s="8">
        <f>COUNTIFS(CSV!$B:$B,$A261,CSV!$F:$F,"&gt;3.5")/$C261</f>
        <v>0.16666666666666666</v>
      </c>
      <c r="Q261" s="11">
        <f>(COUNTIFS(CSV!$A:$A,$A261,CSV!$D:$D,"&gt;0.5")  + COUNTIFS(CSV!$B:$B,$A261,CSV!$E:$E,"&gt;0.5"))/$D261</f>
        <v>0.83333333333333337</v>
      </c>
      <c r="R261" s="8">
        <f>COUNTIFS(CSV!$A:$A,$A261,CSV!$D:$D,"&gt;0.5")/$B261</f>
        <v>1</v>
      </c>
      <c r="S261" s="8">
        <f>COUNTIFS(CSV!$B:$B,$A261,CSV!$E:$E,"&gt;0.5")/$C261</f>
        <v>0.66666666666666663</v>
      </c>
      <c r="T261" s="11">
        <f>(COUNTIFS(CSV!$A:$A,$A261,CSV!$D:$D,"&gt;1.5")  + COUNTIFS(CSV!$B:$B,$A261,CSV!$E:$E,"&gt;1.5"))/$D261</f>
        <v>0.58333333333333337</v>
      </c>
      <c r="U261" s="8">
        <f>COUNTIFS(CSV!$A:$A,$A261,CSV!$D:$D,"&gt;1.5")/$B261</f>
        <v>0.66666666666666663</v>
      </c>
      <c r="V261" s="8">
        <f>COUNTIFS(CSV!$B:$B,$A261,CSV!$E:$E,"&gt;1.5")/$C261</f>
        <v>0.5</v>
      </c>
      <c r="W261" s="11">
        <f>(COUNTIFS(CSV!$A:$A,$A261,CSV!$E:E,"&gt;0.5") +COUNTIFS(CSV!$B:$B,$A261,CSV!$D:$D,"&gt;0.5"))/$D261</f>
        <v>0.66666666666666663</v>
      </c>
      <c r="X261" s="8">
        <f>COUNTIFS(CSV!$A:$A,$A261,CSV!$E:$E,"&gt;0.5")/$B261</f>
        <v>1</v>
      </c>
      <c r="Y261" s="8">
        <f>COUNTIFS(CSV!$B:$B,$A261,CSV!$D:$D,"&gt;0.5")/$C261</f>
        <v>0.33333333333333331</v>
      </c>
      <c r="Z261" s="11">
        <f>(COUNTIFS(CSV!$A:$A,$A261,CSV!$E:$E,"&gt;1.5")  + COUNTIFS(CSV!$B:$B,$A261,CSV!$D:$D,"&gt;1.5"))/$D261</f>
        <v>0.41666666666666669</v>
      </c>
      <c r="AA261" s="8">
        <f>COUNTIFS(CSV!$A:$A,$A261,CSV!$E:$E,"&gt;1.5")/$B261</f>
        <v>0.5</v>
      </c>
      <c r="AB261" s="8">
        <f>COUNTIFS(CSV!$B:$B,$A261,CSV!$D:$D,"&gt;1.5")/$C261</f>
        <v>0.33333333333333331</v>
      </c>
      <c r="AC261" s="11">
        <f>(COUNTIFS(CSV!$A:A,$A261,CSV!$G:$G,"y") + COUNTIFS(CSV!$B:B,$A261,CSV!$G:$G,"y"))/$D261</f>
        <v>0.58333333333333337</v>
      </c>
      <c r="AD261" s="8">
        <f>COUNTIFS(CSV!$A:A,$A261,CSV!$G:$G,"y")/$B261</f>
        <v>1</v>
      </c>
      <c r="AE261" s="16">
        <f>COUNTIFS(CSV!$B:B,$A261,CSV!$G:$G,"y")/$C261</f>
        <v>0.16666666666666666</v>
      </c>
    </row>
    <row r="262" spans="1:31" x14ac:dyDescent="0.3">
      <c r="A262" s="62" t="s">
        <v>361</v>
      </c>
      <c r="B262" s="9">
        <f>COUNTIF(CSV!A:A,A262)</f>
        <v>6</v>
      </c>
      <c r="C262" s="4">
        <f>COUNTIF(CSV!B:B,A262)</f>
        <v>4</v>
      </c>
      <c r="D262" s="4">
        <f t="shared" si="9"/>
        <v>10</v>
      </c>
      <c r="E262" s="11">
        <f>(COUNTIFS(CSV!$A:$A,$A262,CSV!$F:$F,"&gt;0.5") + COUNTIFS(CSV!$B:$B,$A262,CSV!$F:$F,"&gt;0.5"))/$D262</f>
        <v>1</v>
      </c>
      <c r="F262" s="8">
        <f>COUNTIFS(CSV!$A:$A,$A262,CSV!$F:$F,"&gt;0.5")/$B262</f>
        <v>1</v>
      </c>
      <c r="G262" s="8">
        <f>COUNTIFS(CSV!$B:$B,$A262,CSV!$F:$F,"&gt;0.5")/$C262</f>
        <v>1</v>
      </c>
      <c r="H262" s="11">
        <f>(COUNTIFS(CSV!$A:$A,$A262,CSV!$F:$F,"&gt;1.5") + COUNTIFS(CSV!$B:$B,$A262,CSV!$F:$F,"&gt;1.5"))/$D262</f>
        <v>0.9</v>
      </c>
      <c r="I262" s="8">
        <f>COUNTIFS(CSV!$A:$A,$A262,CSV!$F:$F,"&gt;1.5")/$B262</f>
        <v>0.83333333333333337</v>
      </c>
      <c r="J262" s="8">
        <f>COUNTIFS(CSV!$B:$B,$A262,CSV!$F:$F,"&gt;1.5")/$C262</f>
        <v>1</v>
      </c>
      <c r="K262" s="11">
        <f>(COUNTIFS(CSV!$A:$A,$A262,CSV!$F:$F,"&gt;2.5") + COUNTIFS(CSV!$B:$B,$A262,CSV!$F:$F,"&gt;2.5"))/$D262</f>
        <v>0.5</v>
      </c>
      <c r="L262" s="8">
        <f>COUNTIFS(CSV!$A:$A,$A262,CSV!$F:$F,"&gt;2.5")/$B262</f>
        <v>0.33333333333333331</v>
      </c>
      <c r="M262" s="8">
        <f>COUNTIFS(CSV!$B:$B,$A262,CSV!$F:$F,"&gt;2.5")/$C262</f>
        <v>0.75</v>
      </c>
      <c r="N262" s="11">
        <f>(COUNTIFS(CSV!$A:$A,$A262,CSV!$F:$F,"&gt;3.5") + COUNTIFS(CSV!$B:$B,$A262,CSV!$F:$F,"&gt;3.5"))/$D262</f>
        <v>0.1</v>
      </c>
      <c r="O262" s="8">
        <f>COUNTIFS(CSV!$A:$A,$A262,CSV!$F:$F,"&gt;3.5")/$B262</f>
        <v>0</v>
      </c>
      <c r="P262" s="8">
        <f>COUNTIFS(CSV!$B:$B,$A262,CSV!$F:$F,"&gt;3.5")/$C262</f>
        <v>0.25</v>
      </c>
      <c r="Q262" s="11">
        <f>(COUNTIFS(CSV!$A:$A,$A262,CSV!$D:$D,"&gt;0.5")  + COUNTIFS(CSV!$B:$B,$A262,CSV!$E:$E,"&gt;0.5"))/$D262</f>
        <v>0.9</v>
      </c>
      <c r="R262" s="8">
        <f>COUNTIFS(CSV!$A:$A,$A262,CSV!$D:$D,"&gt;0.5")/$B262</f>
        <v>0.83333333333333337</v>
      </c>
      <c r="S262" s="8">
        <f>COUNTIFS(CSV!$B:$B,$A262,CSV!$E:$E,"&gt;0.5")/$C262</f>
        <v>1</v>
      </c>
      <c r="T262" s="11">
        <f>(COUNTIFS(CSV!$A:$A,$A262,CSV!$D:$D,"&gt;1.5")  + COUNTIFS(CSV!$B:$B,$A262,CSV!$E:$E,"&gt;1.5"))/$D262</f>
        <v>0.1</v>
      </c>
      <c r="U262" s="8">
        <f>COUNTIFS(CSV!$A:$A,$A262,CSV!$D:$D,"&gt;1.5")/$B262</f>
        <v>0</v>
      </c>
      <c r="V262" s="8">
        <f>COUNTIFS(CSV!$B:$B,$A262,CSV!$E:$E,"&gt;1.5")/$C262</f>
        <v>0.25</v>
      </c>
      <c r="W262" s="11">
        <f>(COUNTIFS(CSV!$A:$A,$A262,CSV!$E:E,"&gt;0.5") +COUNTIFS(CSV!$B:$B,$A262,CSV!$D:$D,"&gt;0.5"))/$D262</f>
        <v>1</v>
      </c>
      <c r="X262" s="8">
        <f>COUNTIFS(CSV!$A:$A,$A262,CSV!$E:$E,"&gt;0.5")/$B262</f>
        <v>1</v>
      </c>
      <c r="Y262" s="8">
        <f>COUNTIFS(CSV!$B:$B,$A262,CSV!$D:$D,"&gt;0.5")/$C262</f>
        <v>1</v>
      </c>
      <c r="Z262" s="11">
        <f>(COUNTIFS(CSV!$A:$A,$A262,CSV!$E:$E,"&gt;1.5")  + COUNTIFS(CSV!$B:$B,$A262,CSV!$D:$D,"&gt;1.5"))/$D262</f>
        <v>0.5</v>
      </c>
      <c r="AA262" s="8">
        <f>COUNTIFS(CSV!$A:$A,$A262,CSV!$E:$E,"&gt;1.5")/$B262</f>
        <v>0.33333333333333331</v>
      </c>
      <c r="AB262" s="8">
        <f>COUNTIFS(CSV!$B:$B,$A262,CSV!$D:$D,"&gt;1.5")/$C262</f>
        <v>0.75</v>
      </c>
      <c r="AC262" s="11">
        <f>(COUNTIFS(CSV!$A:A,$A262,CSV!$G:$G,"y") + COUNTIFS(CSV!$B:B,$A262,CSV!$G:$G,"y"))/$D262</f>
        <v>0.9</v>
      </c>
      <c r="AD262" s="8">
        <f>COUNTIFS(CSV!$A:A,$A262,CSV!$G:$G,"y")/$B262</f>
        <v>0.83333333333333337</v>
      </c>
      <c r="AE262" s="16">
        <f>COUNTIFS(CSV!$B:B,$A262,CSV!$G:$G,"y")/$C262</f>
        <v>1</v>
      </c>
    </row>
    <row r="263" spans="1:31" x14ac:dyDescent="0.3">
      <c r="A263" s="62" t="s">
        <v>352</v>
      </c>
      <c r="B263" s="9">
        <f>COUNTIF(CSV!A:A,A263)</f>
        <v>5</v>
      </c>
      <c r="C263" s="4">
        <f>COUNTIF(CSV!B:B,A263)</f>
        <v>5</v>
      </c>
      <c r="D263" s="4">
        <f t="shared" si="9"/>
        <v>10</v>
      </c>
      <c r="E263" s="11">
        <f>(COUNTIFS(CSV!$A:$A,$A263,CSV!$F:$F,"&gt;0.5") + COUNTIFS(CSV!$B:$B,$A263,CSV!$F:$F,"&gt;0.5"))/$D263</f>
        <v>0.9</v>
      </c>
      <c r="F263" s="8">
        <f>COUNTIFS(CSV!$A:$A,$A263,CSV!$F:$F,"&gt;0.5")/$B263</f>
        <v>0.8</v>
      </c>
      <c r="G263" s="8">
        <f>COUNTIFS(CSV!$B:$B,$A263,CSV!$F:$F,"&gt;0.5")/$C263</f>
        <v>1</v>
      </c>
      <c r="H263" s="11">
        <f>(COUNTIFS(CSV!$A:$A,$A263,CSV!$F:$F,"&gt;1.5") + COUNTIFS(CSV!$B:$B,$A263,CSV!$F:$F,"&gt;1.5"))/$D263</f>
        <v>0.9</v>
      </c>
      <c r="I263" s="8">
        <f>COUNTIFS(CSV!$A:$A,$A263,CSV!$F:$F,"&gt;1.5")/$B263</f>
        <v>0.8</v>
      </c>
      <c r="J263" s="8">
        <f>COUNTIFS(CSV!$B:$B,$A263,CSV!$F:$F,"&gt;1.5")/$C263</f>
        <v>1</v>
      </c>
      <c r="K263" s="11">
        <f>(COUNTIFS(CSV!$A:$A,$A263,CSV!$F:$F,"&gt;2.5") + COUNTIFS(CSV!$B:$B,$A263,CSV!$F:$F,"&gt;2.5"))/$D263</f>
        <v>0.6</v>
      </c>
      <c r="L263" s="8">
        <f>COUNTIFS(CSV!$A:$A,$A263,CSV!$F:$F,"&gt;2.5")/$B263</f>
        <v>0.4</v>
      </c>
      <c r="M263" s="8">
        <f>COUNTIFS(CSV!$B:$B,$A263,CSV!$F:$F,"&gt;2.5")/$C263</f>
        <v>0.8</v>
      </c>
      <c r="N263" s="11">
        <f>(COUNTIFS(CSV!$A:$A,$A263,CSV!$F:$F,"&gt;3.5") + COUNTIFS(CSV!$B:$B,$A263,CSV!$F:$F,"&gt;3.5"))/$D263</f>
        <v>0.3</v>
      </c>
      <c r="O263" s="8">
        <f>COUNTIFS(CSV!$A:$A,$A263,CSV!$F:$F,"&gt;3.5")/$B263</f>
        <v>0</v>
      </c>
      <c r="P263" s="8">
        <f>COUNTIFS(CSV!$B:$B,$A263,CSV!$F:$F,"&gt;3.5")/$C263</f>
        <v>0.6</v>
      </c>
      <c r="Q263" s="11">
        <f>(COUNTIFS(CSV!$A:$A,$A263,CSV!$D:$D,"&gt;0.5")  + COUNTIFS(CSV!$B:$B,$A263,CSV!$E:$E,"&gt;0.5"))/$D263</f>
        <v>0.8</v>
      </c>
      <c r="R263" s="8">
        <f>COUNTIFS(CSV!$A:$A,$A263,CSV!$D:$D,"&gt;0.5")/$B263</f>
        <v>0.8</v>
      </c>
      <c r="S263" s="8">
        <f>COUNTIFS(CSV!$B:$B,$A263,CSV!$E:$E,"&gt;0.5")/$C263</f>
        <v>0.8</v>
      </c>
      <c r="T263" s="11">
        <f>(COUNTIFS(CSV!$A:$A,$A263,CSV!$D:$D,"&gt;1.5")  + COUNTIFS(CSV!$B:$B,$A263,CSV!$E:$E,"&gt;1.5"))/$D263</f>
        <v>0.6</v>
      </c>
      <c r="U263" s="8">
        <f>COUNTIFS(CSV!$A:$A,$A263,CSV!$D:$D,"&gt;1.5")/$B263</f>
        <v>0.4</v>
      </c>
      <c r="V263" s="8">
        <f>COUNTIFS(CSV!$B:$B,$A263,CSV!$E:$E,"&gt;1.5")/$C263</f>
        <v>0.8</v>
      </c>
      <c r="W263" s="11">
        <f>(COUNTIFS(CSV!$A:$A,$A263,CSV!$E:E,"&gt;0.5") +COUNTIFS(CSV!$B:$B,$A263,CSV!$D:$D,"&gt;0.5"))/$D263</f>
        <v>0.9</v>
      </c>
      <c r="X263" s="8">
        <f>COUNTIFS(CSV!$A:$A,$A263,CSV!$E:$E,"&gt;0.5")/$B263</f>
        <v>0.8</v>
      </c>
      <c r="Y263" s="8">
        <f>COUNTIFS(CSV!$B:$B,$A263,CSV!$D:$D,"&gt;0.5")/$C263</f>
        <v>1</v>
      </c>
      <c r="Z263" s="11">
        <f>(COUNTIFS(CSV!$A:$A,$A263,CSV!$E:$E,"&gt;1.5")  + COUNTIFS(CSV!$B:$B,$A263,CSV!$D:$D,"&gt;1.5"))/$D263</f>
        <v>0.3</v>
      </c>
      <c r="AA263" s="8">
        <f>COUNTIFS(CSV!$A:$A,$A263,CSV!$E:$E,"&gt;1.5")/$B263</f>
        <v>0</v>
      </c>
      <c r="AB263" s="8">
        <f>COUNTIFS(CSV!$B:$B,$A263,CSV!$D:$D,"&gt;1.5")/$C263</f>
        <v>0.6</v>
      </c>
      <c r="AC263" s="11">
        <f>(COUNTIFS(CSV!$A:A,$A263,CSV!$G:$G,"y") + COUNTIFS(CSV!$B:B,$A263,CSV!$G:$G,"y"))/$D263</f>
        <v>0.8</v>
      </c>
      <c r="AD263" s="8">
        <f>COUNTIFS(CSV!$A:A,$A263,CSV!$G:$G,"y")/$B263</f>
        <v>0.8</v>
      </c>
      <c r="AE263" s="16">
        <f>COUNTIFS(CSV!$B:B,$A263,CSV!$G:$G,"y")/$C263</f>
        <v>0.8</v>
      </c>
    </row>
    <row r="264" spans="1:31" x14ac:dyDescent="0.3">
      <c r="A264" s="62" t="s">
        <v>345</v>
      </c>
      <c r="B264" s="9">
        <f>COUNTIF(CSV!A:A,A264)</f>
        <v>6</v>
      </c>
      <c r="C264" s="4">
        <f>COUNTIF(CSV!B:B,A264)</f>
        <v>4</v>
      </c>
      <c r="D264" s="4">
        <f t="shared" si="9"/>
        <v>10</v>
      </c>
      <c r="E264" s="11">
        <f>(COUNTIFS(CSV!$A:$A,$A264,CSV!$F:$F,"&gt;0.5") + COUNTIFS(CSV!$B:$B,$A264,CSV!$F:$F,"&gt;0.5"))/$D264</f>
        <v>1</v>
      </c>
      <c r="F264" s="8">
        <f>COUNTIFS(CSV!$A:$A,$A264,CSV!$F:$F,"&gt;0.5")/$B264</f>
        <v>1</v>
      </c>
      <c r="G264" s="8">
        <f>COUNTIFS(CSV!$B:$B,$A264,CSV!$F:$F,"&gt;0.5")/$C264</f>
        <v>1</v>
      </c>
      <c r="H264" s="11">
        <f>(COUNTIFS(CSV!$A:$A,$A264,CSV!$F:$F,"&gt;1.5") + COUNTIFS(CSV!$B:$B,$A264,CSV!$F:$F,"&gt;1.5"))/$D264</f>
        <v>0.9</v>
      </c>
      <c r="I264" s="8">
        <f>COUNTIFS(CSV!$A:$A,$A264,CSV!$F:$F,"&gt;1.5")/$B264</f>
        <v>1</v>
      </c>
      <c r="J264" s="8">
        <f>COUNTIFS(CSV!$B:$B,$A264,CSV!$F:$F,"&gt;1.5")/$C264</f>
        <v>0.75</v>
      </c>
      <c r="K264" s="11">
        <f>(COUNTIFS(CSV!$A:$A,$A264,CSV!$F:$F,"&gt;2.5") + COUNTIFS(CSV!$B:$B,$A264,CSV!$F:$F,"&gt;2.5"))/$D264</f>
        <v>0.6</v>
      </c>
      <c r="L264" s="8">
        <f>COUNTIFS(CSV!$A:$A,$A264,CSV!$F:$F,"&gt;2.5")/$B264</f>
        <v>0.83333333333333337</v>
      </c>
      <c r="M264" s="8">
        <f>COUNTIFS(CSV!$B:$B,$A264,CSV!$F:$F,"&gt;2.5")/$C264</f>
        <v>0.25</v>
      </c>
      <c r="N264" s="11">
        <f>(COUNTIFS(CSV!$A:$A,$A264,CSV!$F:$F,"&gt;3.5") + COUNTIFS(CSV!$B:$B,$A264,CSV!$F:$F,"&gt;3.5"))/$D264</f>
        <v>0.4</v>
      </c>
      <c r="O264" s="8">
        <f>COUNTIFS(CSV!$A:$A,$A264,CSV!$F:$F,"&gt;3.5")/$B264</f>
        <v>0.5</v>
      </c>
      <c r="P264" s="8">
        <f>COUNTIFS(CSV!$B:$B,$A264,CSV!$F:$F,"&gt;3.5")/$C264</f>
        <v>0.25</v>
      </c>
      <c r="Q264" s="11">
        <f>(COUNTIFS(CSV!$A:$A,$A264,CSV!$D:$D,"&gt;0.5")  + COUNTIFS(CSV!$B:$B,$A264,CSV!$E:$E,"&gt;0.5"))/$D264</f>
        <v>0.9</v>
      </c>
      <c r="R264" s="8">
        <f>COUNTIFS(CSV!$A:$A,$A264,CSV!$D:$D,"&gt;0.5")/$B264</f>
        <v>1</v>
      </c>
      <c r="S264" s="8">
        <f>COUNTIFS(CSV!$B:$B,$A264,CSV!$E:$E,"&gt;0.5")/$C264</f>
        <v>0.75</v>
      </c>
      <c r="T264" s="11">
        <f>(COUNTIFS(CSV!$A:$A,$A264,CSV!$D:$D,"&gt;1.5")  + COUNTIFS(CSV!$B:$B,$A264,CSV!$E:$E,"&gt;1.5"))/$D264</f>
        <v>0.8</v>
      </c>
      <c r="U264" s="8">
        <f>COUNTIFS(CSV!$A:$A,$A264,CSV!$D:$D,"&gt;1.5")/$B264</f>
        <v>0.83333333333333337</v>
      </c>
      <c r="V264" s="8">
        <f>COUNTIFS(CSV!$B:$B,$A264,CSV!$E:$E,"&gt;1.5")/$C264</f>
        <v>0.75</v>
      </c>
      <c r="W264" s="11">
        <f>(COUNTIFS(CSV!$A:$A,$A264,CSV!$E:E,"&gt;0.5") +COUNTIFS(CSV!$B:$B,$A264,CSV!$D:$D,"&gt;0.5"))/$D264</f>
        <v>0.7</v>
      </c>
      <c r="X264" s="8">
        <f>COUNTIFS(CSV!$A:$A,$A264,CSV!$E:$E,"&gt;0.5")/$B264</f>
        <v>0.83333333333333337</v>
      </c>
      <c r="Y264" s="8">
        <f>COUNTIFS(CSV!$B:$B,$A264,CSV!$D:$D,"&gt;0.5")/$C264</f>
        <v>0.5</v>
      </c>
      <c r="Z264" s="11">
        <f>(COUNTIFS(CSV!$A:$A,$A264,CSV!$E:$E,"&gt;1.5")  + COUNTIFS(CSV!$B:$B,$A264,CSV!$D:$D,"&gt;1.5"))/$D264</f>
        <v>0.1</v>
      </c>
      <c r="AA264" s="8">
        <f>COUNTIFS(CSV!$A:$A,$A264,CSV!$E:$E,"&gt;1.5")/$B264</f>
        <v>0.16666666666666666</v>
      </c>
      <c r="AB264" s="8">
        <f>COUNTIFS(CSV!$B:$B,$A264,CSV!$D:$D,"&gt;1.5")/$C264</f>
        <v>0</v>
      </c>
      <c r="AC264" s="11">
        <f>(COUNTIFS(CSV!$A:A,$A264,CSV!$G:$G,"y") + COUNTIFS(CSV!$B:B,$A264,CSV!$G:$G,"y"))/$D264</f>
        <v>0.6</v>
      </c>
      <c r="AD264" s="8">
        <f>COUNTIFS(CSV!$A:A,$A264,CSV!$G:$G,"y")/$B264</f>
        <v>0.83333333333333337</v>
      </c>
      <c r="AE264" s="16">
        <f>COUNTIFS(CSV!$B:B,$A264,CSV!$G:$G,"y")/$C264</f>
        <v>0.25</v>
      </c>
    </row>
    <row r="265" spans="1:31" x14ac:dyDescent="0.3">
      <c r="A265" s="62" t="s">
        <v>360</v>
      </c>
      <c r="B265" s="9">
        <f>COUNTIF(CSV!A:A,A265)</f>
        <v>6</v>
      </c>
      <c r="C265" s="4">
        <f>COUNTIF(CSV!B:B,A265)</f>
        <v>6</v>
      </c>
      <c r="D265" s="4">
        <f t="shared" si="9"/>
        <v>12</v>
      </c>
      <c r="E265" s="11">
        <f>(COUNTIFS(CSV!$A:$A,$A265,CSV!$F:$F,"&gt;0.5") + COUNTIFS(CSV!$B:$B,$A265,CSV!$F:$F,"&gt;0.5"))/$D265</f>
        <v>0.91666666666666663</v>
      </c>
      <c r="F265" s="8">
        <f>COUNTIFS(CSV!$A:$A,$A265,CSV!$F:$F,"&gt;0.5")/$B265</f>
        <v>1</v>
      </c>
      <c r="G265" s="8">
        <f>COUNTIFS(CSV!$B:$B,$A265,CSV!$F:$F,"&gt;0.5")/$C265</f>
        <v>0.83333333333333337</v>
      </c>
      <c r="H265" s="11">
        <f>(COUNTIFS(CSV!$A:$A,$A265,CSV!$F:$F,"&gt;1.5") + COUNTIFS(CSV!$B:$B,$A265,CSV!$F:$F,"&gt;1.5"))/$D265</f>
        <v>0.75</v>
      </c>
      <c r="I265" s="8">
        <f>COUNTIFS(CSV!$A:$A,$A265,CSV!$F:$F,"&gt;1.5")/$B265</f>
        <v>0.83333333333333337</v>
      </c>
      <c r="J265" s="8">
        <f>COUNTIFS(CSV!$B:$B,$A265,CSV!$F:$F,"&gt;1.5")/$C265</f>
        <v>0.66666666666666663</v>
      </c>
      <c r="K265" s="11">
        <f>(COUNTIFS(CSV!$A:$A,$A265,CSV!$F:$F,"&gt;2.5") + COUNTIFS(CSV!$B:$B,$A265,CSV!$F:$F,"&gt;2.5"))/$D265</f>
        <v>0.58333333333333337</v>
      </c>
      <c r="L265" s="8">
        <f>COUNTIFS(CSV!$A:$A,$A265,CSV!$F:$F,"&gt;2.5")/$B265</f>
        <v>0.5</v>
      </c>
      <c r="M265" s="8">
        <f>COUNTIFS(CSV!$B:$B,$A265,CSV!$F:$F,"&gt;2.5")/$C265</f>
        <v>0.66666666666666663</v>
      </c>
      <c r="N265" s="11">
        <f>(COUNTIFS(CSV!$A:$A,$A265,CSV!$F:$F,"&gt;3.5") + COUNTIFS(CSV!$B:$B,$A265,CSV!$F:$F,"&gt;3.5"))/$D265</f>
        <v>0.41666666666666669</v>
      </c>
      <c r="O265" s="8">
        <f>COUNTIFS(CSV!$A:$A,$A265,CSV!$F:$F,"&gt;3.5")/$B265</f>
        <v>0.33333333333333331</v>
      </c>
      <c r="P265" s="8">
        <f>COUNTIFS(CSV!$B:$B,$A265,CSV!$F:$F,"&gt;3.5")/$C265</f>
        <v>0.5</v>
      </c>
      <c r="Q265" s="11">
        <f>(COUNTIFS(CSV!$A:$A,$A265,CSV!$D:$D,"&gt;0.5")  + COUNTIFS(CSV!$B:$B,$A265,CSV!$E:$E,"&gt;0.5"))/$D265</f>
        <v>0.75</v>
      </c>
      <c r="R265" s="8">
        <f>COUNTIFS(CSV!$A:$A,$A265,CSV!$D:$D,"&gt;0.5")/$B265</f>
        <v>0.83333333333333337</v>
      </c>
      <c r="S265" s="8">
        <f>COUNTIFS(CSV!$B:$B,$A265,CSV!$E:$E,"&gt;0.5")/$C265</f>
        <v>0.66666666666666663</v>
      </c>
      <c r="T265" s="11">
        <f>(COUNTIFS(CSV!$A:$A,$A265,CSV!$D:$D,"&gt;1.5")  + COUNTIFS(CSV!$B:$B,$A265,CSV!$E:$E,"&gt;1.5"))/$D265</f>
        <v>0.25</v>
      </c>
      <c r="U265" s="8">
        <f>COUNTIFS(CSV!$A:$A,$A265,CSV!$D:$D,"&gt;1.5")/$B265</f>
        <v>0.33333333333333331</v>
      </c>
      <c r="V265" s="8">
        <f>COUNTIFS(CSV!$B:$B,$A265,CSV!$E:$E,"&gt;1.5")/$C265</f>
        <v>0.16666666666666666</v>
      </c>
      <c r="W265" s="11">
        <f>(COUNTIFS(CSV!$A:$A,$A265,CSV!$E:E,"&gt;0.5") +COUNTIFS(CSV!$B:$B,$A265,CSV!$D:$D,"&gt;0.5"))/$D265</f>
        <v>0.83333333333333337</v>
      </c>
      <c r="X265" s="8">
        <f>COUNTIFS(CSV!$A:$A,$A265,CSV!$E:$E,"&gt;0.5")/$B265</f>
        <v>1</v>
      </c>
      <c r="Y265" s="8">
        <f>COUNTIFS(CSV!$B:$B,$A265,CSV!$D:$D,"&gt;0.5")/$C265</f>
        <v>0.66666666666666663</v>
      </c>
      <c r="Z265" s="11">
        <f>(COUNTIFS(CSV!$A:$A,$A265,CSV!$E:$E,"&gt;1.5")  + COUNTIFS(CSV!$B:$B,$A265,CSV!$D:$D,"&gt;1.5"))/$D265</f>
        <v>0.58333333333333337</v>
      </c>
      <c r="AA265" s="8">
        <f>COUNTIFS(CSV!$A:$A,$A265,CSV!$E:$E,"&gt;1.5")/$B265</f>
        <v>0.5</v>
      </c>
      <c r="AB265" s="8">
        <f>COUNTIFS(CSV!$B:$B,$A265,CSV!$D:$D,"&gt;1.5")/$C265</f>
        <v>0.66666666666666663</v>
      </c>
      <c r="AC265" s="11">
        <f>(COUNTIFS(CSV!$A:A,$A265,CSV!$G:$G,"y") + COUNTIFS(CSV!$B:B,$A265,CSV!$G:$G,"y"))/$D265</f>
        <v>0.66666666666666663</v>
      </c>
      <c r="AD265" s="8">
        <f>COUNTIFS(CSV!$A:A,$A265,CSV!$G:$G,"y")/$B265</f>
        <v>0.83333333333333337</v>
      </c>
      <c r="AE265" s="16">
        <f>COUNTIFS(CSV!$B:B,$A265,CSV!$G:$G,"y")/$C265</f>
        <v>0.5</v>
      </c>
    </row>
    <row r="266" spans="1:31" x14ac:dyDescent="0.3">
      <c r="A266" s="62" t="s">
        <v>359</v>
      </c>
      <c r="B266" s="9">
        <f>COUNTIF(CSV!A:A,A266)</f>
        <v>6</v>
      </c>
      <c r="C266" s="4">
        <f>COUNTIF(CSV!B:B,A266)</f>
        <v>5</v>
      </c>
      <c r="D266" s="4">
        <f t="shared" si="9"/>
        <v>11</v>
      </c>
      <c r="E266" s="11">
        <f>(COUNTIFS(CSV!$A:$A,$A266,CSV!$F:$F,"&gt;0.5") + COUNTIFS(CSV!$B:$B,$A266,CSV!$F:$F,"&gt;0.5"))/$D266</f>
        <v>0.90909090909090906</v>
      </c>
      <c r="F266" s="8">
        <f>COUNTIFS(CSV!$A:$A,$A266,CSV!$F:$F,"&gt;0.5")/$B266</f>
        <v>1</v>
      </c>
      <c r="G266" s="8">
        <f>COUNTIFS(CSV!$B:$B,$A266,CSV!$F:$F,"&gt;0.5")/$C266</f>
        <v>0.8</v>
      </c>
      <c r="H266" s="11">
        <f>(COUNTIFS(CSV!$A:$A,$A266,CSV!$F:$F,"&gt;1.5") + COUNTIFS(CSV!$B:$B,$A266,CSV!$F:$F,"&gt;1.5"))/$D266</f>
        <v>0.72727272727272729</v>
      </c>
      <c r="I266" s="8">
        <f>COUNTIFS(CSV!$A:$A,$A266,CSV!$F:$F,"&gt;1.5")/$B266</f>
        <v>1</v>
      </c>
      <c r="J266" s="8">
        <f>COUNTIFS(CSV!$B:$B,$A266,CSV!$F:$F,"&gt;1.5")/$C266</f>
        <v>0.4</v>
      </c>
      <c r="K266" s="11">
        <f>(COUNTIFS(CSV!$A:$A,$A266,CSV!$F:$F,"&gt;2.5") + COUNTIFS(CSV!$B:$B,$A266,CSV!$F:$F,"&gt;2.5"))/$D266</f>
        <v>0.54545454545454541</v>
      </c>
      <c r="L266" s="8">
        <f>COUNTIFS(CSV!$A:$A,$A266,CSV!$F:$F,"&gt;2.5")/$B266</f>
        <v>0.66666666666666663</v>
      </c>
      <c r="M266" s="8">
        <f>COUNTIFS(CSV!$B:$B,$A266,CSV!$F:$F,"&gt;2.5")/$C266</f>
        <v>0.4</v>
      </c>
      <c r="N266" s="11">
        <f>(COUNTIFS(CSV!$A:$A,$A266,CSV!$F:$F,"&gt;3.5") + COUNTIFS(CSV!$B:$B,$A266,CSV!$F:$F,"&gt;3.5"))/$D266</f>
        <v>0.27272727272727271</v>
      </c>
      <c r="O266" s="8">
        <f>COUNTIFS(CSV!$A:$A,$A266,CSV!$F:$F,"&gt;3.5")/$B266</f>
        <v>0.33333333333333331</v>
      </c>
      <c r="P266" s="8">
        <f>COUNTIFS(CSV!$B:$B,$A266,CSV!$F:$F,"&gt;3.5")/$C266</f>
        <v>0.2</v>
      </c>
      <c r="Q266" s="11">
        <f>(COUNTIFS(CSV!$A:$A,$A266,CSV!$D:$D,"&gt;0.5")  + COUNTIFS(CSV!$B:$B,$A266,CSV!$E:$E,"&gt;0.5"))/$D266</f>
        <v>0.63636363636363635</v>
      </c>
      <c r="R266" s="8">
        <f>COUNTIFS(CSV!$A:$A,$A266,CSV!$D:$D,"&gt;0.5")/$B266</f>
        <v>0.83333333333333337</v>
      </c>
      <c r="S266" s="8">
        <f>COUNTIFS(CSV!$B:$B,$A266,CSV!$E:$E,"&gt;0.5")/$C266</f>
        <v>0.4</v>
      </c>
      <c r="T266" s="11">
        <f>(COUNTIFS(CSV!$A:$A,$A266,CSV!$D:$D,"&gt;1.5")  + COUNTIFS(CSV!$B:$B,$A266,CSV!$E:$E,"&gt;1.5"))/$D266</f>
        <v>0.18181818181818182</v>
      </c>
      <c r="U266" s="8">
        <f>COUNTIFS(CSV!$A:$A,$A266,CSV!$D:$D,"&gt;1.5")/$B266</f>
        <v>0.16666666666666666</v>
      </c>
      <c r="V266" s="8">
        <f>COUNTIFS(CSV!$B:$B,$A266,CSV!$E:$E,"&gt;1.5")/$C266</f>
        <v>0.2</v>
      </c>
      <c r="W266" s="11">
        <f>(COUNTIFS(CSV!$A:$A,$A266,CSV!$E:E,"&gt;0.5") +COUNTIFS(CSV!$B:$B,$A266,CSV!$D:$D,"&gt;0.5"))/$D266</f>
        <v>0.72727272727272729</v>
      </c>
      <c r="X266" s="8">
        <f>COUNTIFS(CSV!$A:$A,$A266,CSV!$E:$E,"&gt;0.5")/$B266</f>
        <v>0.83333333333333337</v>
      </c>
      <c r="Y266" s="8">
        <f>COUNTIFS(CSV!$B:$B,$A266,CSV!$D:$D,"&gt;0.5")/$C266</f>
        <v>0.6</v>
      </c>
      <c r="Z266" s="11">
        <f>(COUNTIFS(CSV!$A:$A,$A266,CSV!$E:$E,"&gt;1.5")  + COUNTIFS(CSV!$B:$B,$A266,CSV!$D:$D,"&gt;1.5"))/$D266</f>
        <v>0.63636363636363635</v>
      </c>
      <c r="AA266" s="8">
        <f>COUNTIFS(CSV!$A:$A,$A266,CSV!$E:$E,"&gt;1.5")/$B266</f>
        <v>0.83333333333333337</v>
      </c>
      <c r="AB266" s="8">
        <f>COUNTIFS(CSV!$B:$B,$A266,CSV!$D:$D,"&gt;1.5")/$C266</f>
        <v>0.4</v>
      </c>
      <c r="AC266" s="11">
        <f>(COUNTIFS(CSV!$A:A,$A266,CSV!$G:$G,"y") + COUNTIFS(CSV!$B:B,$A266,CSV!$G:$G,"y"))/$D266</f>
        <v>0.45454545454545453</v>
      </c>
      <c r="AD266" s="8">
        <f>COUNTIFS(CSV!$A:A,$A266,CSV!$G:$G,"y")/$B266</f>
        <v>0.66666666666666663</v>
      </c>
      <c r="AE266" s="16">
        <f>COUNTIFS(CSV!$B:B,$A266,CSV!$G:$G,"y")/$C266</f>
        <v>0.2</v>
      </c>
    </row>
    <row r="267" spans="1:31" x14ac:dyDescent="0.3">
      <c r="A267" s="62" t="s">
        <v>350</v>
      </c>
      <c r="B267" s="9">
        <f>COUNTIF(CSV!A:A,A267)</f>
        <v>7</v>
      </c>
      <c r="C267" s="4">
        <f>COUNTIF(CSV!B:B,A267)</f>
        <v>4</v>
      </c>
      <c r="D267" s="4">
        <f t="shared" si="9"/>
        <v>11</v>
      </c>
      <c r="E267" s="11">
        <f>(COUNTIFS(CSV!$A:$A,$A267,CSV!$F:$F,"&gt;0.5") + COUNTIFS(CSV!$B:$B,$A267,CSV!$F:$F,"&gt;0.5"))/$D267</f>
        <v>1</v>
      </c>
      <c r="F267" s="8">
        <f>COUNTIFS(CSV!$A:$A,$A267,CSV!$F:$F,"&gt;0.5")/$B267</f>
        <v>1</v>
      </c>
      <c r="G267" s="8">
        <f>COUNTIFS(CSV!$B:$B,$A267,CSV!$F:$F,"&gt;0.5")/$C267</f>
        <v>1</v>
      </c>
      <c r="H267" s="11">
        <f>(COUNTIFS(CSV!$A:$A,$A267,CSV!$F:$F,"&gt;1.5") + COUNTIFS(CSV!$B:$B,$A267,CSV!$F:$F,"&gt;1.5"))/$D267</f>
        <v>0.81818181818181823</v>
      </c>
      <c r="I267" s="8">
        <f>COUNTIFS(CSV!$A:$A,$A267,CSV!$F:$F,"&gt;1.5")/$B267</f>
        <v>0.8571428571428571</v>
      </c>
      <c r="J267" s="8">
        <f>COUNTIFS(CSV!$B:$B,$A267,CSV!$F:$F,"&gt;1.5")/$C267</f>
        <v>0.75</v>
      </c>
      <c r="K267" s="11">
        <f>(COUNTIFS(CSV!$A:$A,$A267,CSV!$F:$F,"&gt;2.5") + COUNTIFS(CSV!$B:$B,$A267,CSV!$F:$F,"&gt;2.5"))/$D267</f>
        <v>0.63636363636363635</v>
      </c>
      <c r="L267" s="8">
        <f>COUNTIFS(CSV!$A:$A,$A267,CSV!$F:$F,"&gt;2.5")/$B267</f>
        <v>0.7142857142857143</v>
      </c>
      <c r="M267" s="8">
        <f>COUNTIFS(CSV!$B:$B,$A267,CSV!$F:$F,"&gt;2.5")/$C267</f>
        <v>0.5</v>
      </c>
      <c r="N267" s="11">
        <f>(COUNTIFS(CSV!$A:$A,$A267,CSV!$F:$F,"&gt;3.5") + COUNTIFS(CSV!$B:$B,$A267,CSV!$F:$F,"&gt;3.5"))/$D267</f>
        <v>0.45454545454545453</v>
      </c>
      <c r="O267" s="8">
        <f>COUNTIFS(CSV!$A:$A,$A267,CSV!$F:$F,"&gt;3.5")/$B267</f>
        <v>0.5714285714285714</v>
      </c>
      <c r="P267" s="8">
        <f>COUNTIFS(CSV!$B:$B,$A267,CSV!$F:$F,"&gt;3.5")/$C267</f>
        <v>0.25</v>
      </c>
      <c r="Q267" s="11">
        <f>(COUNTIFS(CSV!$A:$A,$A267,CSV!$D:$D,"&gt;0.5")  + COUNTIFS(CSV!$B:$B,$A267,CSV!$E:$E,"&gt;0.5"))/$D267</f>
        <v>0.81818181818181823</v>
      </c>
      <c r="R267" s="8">
        <f>COUNTIFS(CSV!$A:$A,$A267,CSV!$D:$D,"&gt;0.5")/$B267</f>
        <v>1</v>
      </c>
      <c r="S267" s="8">
        <f>COUNTIFS(CSV!$B:$B,$A267,CSV!$E:$E,"&gt;0.5")/$C267</f>
        <v>0.5</v>
      </c>
      <c r="T267" s="11">
        <f>(COUNTIFS(CSV!$A:$A,$A267,CSV!$D:$D,"&gt;1.5")  + COUNTIFS(CSV!$B:$B,$A267,CSV!$E:$E,"&gt;1.5"))/$D267</f>
        <v>0.63636363636363635</v>
      </c>
      <c r="U267" s="8">
        <f>COUNTIFS(CSV!$A:$A,$A267,CSV!$D:$D,"&gt;1.5")/$B267</f>
        <v>0.8571428571428571</v>
      </c>
      <c r="V267" s="8">
        <f>COUNTIFS(CSV!$B:$B,$A267,CSV!$E:$E,"&gt;1.5")/$C267</f>
        <v>0.25</v>
      </c>
      <c r="W267" s="11">
        <f>(COUNTIFS(CSV!$A:$A,$A267,CSV!$E:E,"&gt;0.5") +COUNTIFS(CSV!$B:$B,$A267,CSV!$D:$D,"&gt;0.5"))/$D267</f>
        <v>0.72727272727272729</v>
      </c>
      <c r="X267" s="8">
        <f>COUNTIFS(CSV!$A:$A,$A267,CSV!$E:$E,"&gt;0.5")/$B267</f>
        <v>0.5714285714285714</v>
      </c>
      <c r="Y267" s="8">
        <f>COUNTIFS(CSV!$B:$B,$A267,CSV!$D:$D,"&gt;0.5")/$C267</f>
        <v>1</v>
      </c>
      <c r="Z267" s="11">
        <f>(COUNTIFS(CSV!$A:$A,$A267,CSV!$E:$E,"&gt;1.5")  + COUNTIFS(CSV!$B:$B,$A267,CSV!$D:$D,"&gt;1.5"))/$D267</f>
        <v>0.63636363636363635</v>
      </c>
      <c r="AA267" s="8">
        <f>COUNTIFS(CSV!$A:$A,$A267,CSV!$E:$E,"&gt;1.5")/$B267</f>
        <v>0.5714285714285714</v>
      </c>
      <c r="AB267" s="8">
        <f>COUNTIFS(CSV!$B:$B,$A267,CSV!$D:$D,"&gt;1.5")/$C267</f>
        <v>0.75</v>
      </c>
      <c r="AC267" s="11">
        <f>(COUNTIFS(CSV!$A:A,$A267,CSV!$G:$G,"y") + COUNTIFS(CSV!$B:B,$A267,CSV!$G:$G,"y"))/$D267</f>
        <v>0.54545454545454541</v>
      </c>
      <c r="AD267" s="8">
        <f>COUNTIFS(CSV!$A:A,$A267,CSV!$G:$G,"y")/$B267</f>
        <v>0.5714285714285714</v>
      </c>
      <c r="AE267" s="16">
        <f>COUNTIFS(CSV!$B:B,$A267,CSV!$G:$G,"y")/$C267</f>
        <v>0.5</v>
      </c>
    </row>
    <row r="268" spans="1:31" x14ac:dyDescent="0.3">
      <c r="A268" s="62" t="s">
        <v>358</v>
      </c>
      <c r="B268" s="9">
        <f>COUNTIF(CSV!A:A,A268)</f>
        <v>6</v>
      </c>
      <c r="C268" s="4">
        <f>COUNTIF(CSV!B:B,A268)</f>
        <v>6</v>
      </c>
      <c r="D268" s="4">
        <f t="shared" si="9"/>
        <v>12</v>
      </c>
      <c r="E268" s="11">
        <f>(COUNTIFS(CSV!$A:$A,$A268,CSV!$F:$F,"&gt;0.5") + COUNTIFS(CSV!$B:$B,$A268,CSV!$F:$F,"&gt;0.5"))/$D268</f>
        <v>0.83333333333333337</v>
      </c>
      <c r="F268" s="8">
        <f>COUNTIFS(CSV!$A:$A,$A268,CSV!$F:$F,"&gt;0.5")/$B268</f>
        <v>0.66666666666666663</v>
      </c>
      <c r="G268" s="8">
        <f>COUNTIFS(CSV!$B:$B,$A268,CSV!$F:$F,"&gt;0.5")/$C268</f>
        <v>1</v>
      </c>
      <c r="H268" s="11">
        <f>(COUNTIFS(CSV!$A:$A,$A268,CSV!$F:$F,"&gt;1.5") + COUNTIFS(CSV!$B:$B,$A268,CSV!$F:$F,"&gt;1.5"))/$D268</f>
        <v>0.66666666666666663</v>
      </c>
      <c r="I268" s="8">
        <f>COUNTIFS(CSV!$A:$A,$A268,CSV!$F:$F,"&gt;1.5")/$B268</f>
        <v>0.5</v>
      </c>
      <c r="J268" s="8">
        <f>COUNTIFS(CSV!$B:$B,$A268,CSV!$F:$F,"&gt;1.5")/$C268</f>
        <v>0.83333333333333337</v>
      </c>
      <c r="K268" s="11">
        <f>(COUNTIFS(CSV!$A:$A,$A268,CSV!$F:$F,"&gt;2.5") + COUNTIFS(CSV!$B:$B,$A268,CSV!$F:$F,"&gt;2.5"))/$D268</f>
        <v>0.5</v>
      </c>
      <c r="L268" s="8">
        <f>COUNTIFS(CSV!$A:$A,$A268,CSV!$F:$F,"&gt;2.5")/$B268</f>
        <v>0.33333333333333331</v>
      </c>
      <c r="M268" s="8">
        <f>COUNTIFS(CSV!$B:$B,$A268,CSV!$F:$F,"&gt;2.5")/$C268</f>
        <v>0.66666666666666663</v>
      </c>
      <c r="N268" s="11">
        <f>(COUNTIFS(CSV!$A:$A,$A268,CSV!$F:$F,"&gt;3.5") + COUNTIFS(CSV!$B:$B,$A268,CSV!$F:$F,"&gt;3.5"))/$D268</f>
        <v>0.33333333333333331</v>
      </c>
      <c r="O268" s="8">
        <f>COUNTIFS(CSV!$A:$A,$A268,CSV!$F:$F,"&gt;3.5")/$B268</f>
        <v>0.16666666666666666</v>
      </c>
      <c r="P268" s="8">
        <f>COUNTIFS(CSV!$B:$B,$A268,CSV!$F:$F,"&gt;3.5")/$C268</f>
        <v>0.5</v>
      </c>
      <c r="Q268" s="11">
        <f>(COUNTIFS(CSV!$A:$A,$A268,CSV!$D:$D,"&gt;0.5")  + COUNTIFS(CSV!$B:$B,$A268,CSV!$E:$E,"&gt;0.5"))/$D268</f>
        <v>0.5</v>
      </c>
      <c r="R268" s="8">
        <f>COUNTIFS(CSV!$A:$A,$A268,CSV!$D:$D,"&gt;0.5")/$B268</f>
        <v>0.16666666666666666</v>
      </c>
      <c r="S268" s="8">
        <f>COUNTIFS(CSV!$B:$B,$A268,CSV!$E:$E,"&gt;0.5")/$C268</f>
        <v>0.83333333333333337</v>
      </c>
      <c r="T268" s="11">
        <f>(COUNTIFS(CSV!$A:$A,$A268,CSV!$D:$D,"&gt;1.5")  + COUNTIFS(CSV!$B:$B,$A268,CSV!$E:$E,"&gt;1.5"))/$D268</f>
        <v>0.25</v>
      </c>
      <c r="U268" s="8">
        <f>COUNTIFS(CSV!$A:$A,$A268,CSV!$D:$D,"&gt;1.5")/$B268</f>
        <v>0.16666666666666666</v>
      </c>
      <c r="V268" s="8">
        <f>COUNTIFS(CSV!$B:$B,$A268,CSV!$E:$E,"&gt;1.5")/$C268</f>
        <v>0.33333333333333331</v>
      </c>
      <c r="W268" s="11">
        <f>(COUNTIFS(CSV!$A:$A,$A268,CSV!$E:E,"&gt;0.5") +COUNTIFS(CSV!$B:$B,$A268,CSV!$D:$D,"&gt;0.5"))/$D268</f>
        <v>0.75</v>
      </c>
      <c r="X268" s="8">
        <f>COUNTIFS(CSV!$A:$A,$A268,CSV!$E:$E,"&gt;0.5")/$B268</f>
        <v>0.66666666666666663</v>
      </c>
      <c r="Y268" s="8">
        <f>COUNTIFS(CSV!$B:$B,$A268,CSV!$D:$D,"&gt;0.5")/$C268</f>
        <v>0.83333333333333337</v>
      </c>
      <c r="Z268" s="11">
        <f>(COUNTIFS(CSV!$A:$A,$A268,CSV!$E:$E,"&gt;1.5")  + COUNTIFS(CSV!$B:$B,$A268,CSV!$D:$D,"&gt;1.5"))/$D268</f>
        <v>0.58333333333333337</v>
      </c>
      <c r="AA268" s="8">
        <f>COUNTIFS(CSV!$A:$A,$A268,CSV!$E:$E,"&gt;1.5")/$B268</f>
        <v>0.5</v>
      </c>
      <c r="AB268" s="8">
        <f>COUNTIFS(CSV!$B:$B,$A268,CSV!$D:$D,"&gt;1.5")/$C268</f>
        <v>0.66666666666666663</v>
      </c>
      <c r="AC268" s="11">
        <f>(COUNTIFS(CSV!$A:A,$A268,CSV!$G:$G,"y") + COUNTIFS(CSV!$B:B,$A268,CSV!$G:$G,"y"))/$D268</f>
        <v>0.41666666666666669</v>
      </c>
      <c r="AD268" s="8">
        <f>COUNTIFS(CSV!$A:A,$A268,CSV!$G:$G,"y")/$B268</f>
        <v>0.16666666666666666</v>
      </c>
      <c r="AE268" s="16">
        <f>COUNTIFS(CSV!$B:B,$A268,CSV!$G:$G,"y")/$C268</f>
        <v>0.66666666666666663</v>
      </c>
    </row>
    <row r="269" spans="1:31" x14ac:dyDescent="0.3">
      <c r="A269" s="62" t="s">
        <v>346</v>
      </c>
      <c r="B269" s="9">
        <f>COUNTIF(CSV!A:A,A269)</f>
        <v>6</v>
      </c>
      <c r="C269" s="4">
        <f>COUNTIF(CSV!B:B,A269)</f>
        <v>6</v>
      </c>
      <c r="D269" s="4">
        <f t="shared" si="9"/>
        <v>12</v>
      </c>
      <c r="E269" s="11">
        <f>(COUNTIFS(CSV!$A:$A,$A269,CSV!$F:$F,"&gt;0.5") + COUNTIFS(CSV!$B:$B,$A269,CSV!$F:$F,"&gt;0.5"))/$D269</f>
        <v>0.91666666666666663</v>
      </c>
      <c r="F269" s="8">
        <f>COUNTIFS(CSV!$A:$A,$A269,CSV!$F:$F,"&gt;0.5")/$B269</f>
        <v>1</v>
      </c>
      <c r="G269" s="8">
        <f>COUNTIFS(CSV!$B:$B,$A269,CSV!$F:$F,"&gt;0.5")/$C269</f>
        <v>0.83333333333333337</v>
      </c>
      <c r="H269" s="11">
        <f>(COUNTIFS(CSV!$A:$A,$A269,CSV!$F:$F,"&gt;1.5") + COUNTIFS(CSV!$B:$B,$A269,CSV!$F:$F,"&gt;1.5"))/$D269</f>
        <v>0.75</v>
      </c>
      <c r="I269" s="8">
        <f>COUNTIFS(CSV!$A:$A,$A269,CSV!$F:$F,"&gt;1.5")/$B269</f>
        <v>0.83333333333333337</v>
      </c>
      <c r="J269" s="8">
        <f>COUNTIFS(CSV!$B:$B,$A269,CSV!$F:$F,"&gt;1.5")/$C269</f>
        <v>0.66666666666666663</v>
      </c>
      <c r="K269" s="11">
        <f>(COUNTIFS(CSV!$A:$A,$A269,CSV!$F:$F,"&gt;2.5") + COUNTIFS(CSV!$B:$B,$A269,CSV!$F:$F,"&gt;2.5"))/$D269</f>
        <v>0.41666666666666669</v>
      </c>
      <c r="L269" s="8">
        <f>COUNTIFS(CSV!$A:$A,$A269,CSV!$F:$F,"&gt;2.5")/$B269</f>
        <v>0.33333333333333331</v>
      </c>
      <c r="M269" s="8">
        <f>COUNTIFS(CSV!$B:$B,$A269,CSV!$F:$F,"&gt;2.5")/$C269</f>
        <v>0.5</v>
      </c>
      <c r="N269" s="11">
        <f>(COUNTIFS(CSV!$A:$A,$A269,CSV!$F:$F,"&gt;3.5") + COUNTIFS(CSV!$B:$B,$A269,CSV!$F:$F,"&gt;3.5"))/$D269</f>
        <v>0.16666666666666666</v>
      </c>
      <c r="O269" s="8">
        <f>COUNTIFS(CSV!$A:$A,$A269,CSV!$F:$F,"&gt;3.5")/$B269</f>
        <v>0.16666666666666666</v>
      </c>
      <c r="P269" s="8">
        <f>COUNTIFS(CSV!$B:$B,$A269,CSV!$F:$F,"&gt;3.5")/$C269</f>
        <v>0.16666666666666666</v>
      </c>
      <c r="Q269" s="11">
        <f>(COUNTIFS(CSV!$A:$A,$A269,CSV!$D:$D,"&gt;0.5")  + COUNTIFS(CSV!$B:$B,$A269,CSV!$E:$E,"&gt;0.5"))/$D269</f>
        <v>0.83333333333333337</v>
      </c>
      <c r="R269" s="8">
        <f>COUNTIFS(CSV!$A:$A,$A269,CSV!$D:$D,"&gt;0.5")/$B269</f>
        <v>0.83333333333333337</v>
      </c>
      <c r="S269" s="8">
        <f>COUNTIFS(CSV!$B:$B,$A269,CSV!$E:$E,"&gt;0.5")/$C269</f>
        <v>0.83333333333333337</v>
      </c>
      <c r="T269" s="11">
        <f>(COUNTIFS(CSV!$A:$A,$A269,CSV!$D:$D,"&gt;1.5")  + COUNTIFS(CSV!$B:$B,$A269,CSV!$E:$E,"&gt;1.5"))/$D269</f>
        <v>0.5</v>
      </c>
      <c r="U269" s="8">
        <f>COUNTIFS(CSV!$A:$A,$A269,CSV!$D:$D,"&gt;1.5")/$B269</f>
        <v>0.66666666666666663</v>
      </c>
      <c r="V269" s="8">
        <f>COUNTIFS(CSV!$B:$B,$A269,CSV!$E:$E,"&gt;1.5")/$C269</f>
        <v>0.33333333333333331</v>
      </c>
      <c r="W269" s="11">
        <f>(COUNTIFS(CSV!$A:$A,$A269,CSV!$E:E,"&gt;0.5") +COUNTIFS(CSV!$B:$B,$A269,CSV!$D:$D,"&gt;0.5"))/$D269</f>
        <v>0.66666666666666663</v>
      </c>
      <c r="X269" s="8">
        <f>COUNTIFS(CSV!$A:$A,$A269,CSV!$E:$E,"&gt;0.5")/$B269</f>
        <v>0.66666666666666663</v>
      </c>
      <c r="Y269" s="8">
        <f>COUNTIFS(CSV!$B:$B,$A269,CSV!$D:$D,"&gt;0.5")/$C269</f>
        <v>0.66666666666666663</v>
      </c>
      <c r="Z269" s="11">
        <f>(COUNTIFS(CSV!$A:$A,$A269,CSV!$E:$E,"&gt;1.5")  + COUNTIFS(CSV!$B:$B,$A269,CSV!$D:$D,"&gt;1.5"))/$D269</f>
        <v>8.3333333333333329E-2</v>
      </c>
      <c r="AA269" s="8">
        <f>COUNTIFS(CSV!$A:$A,$A269,CSV!$E:$E,"&gt;1.5")/$B269</f>
        <v>0</v>
      </c>
      <c r="AB269" s="8">
        <f>COUNTIFS(CSV!$B:$B,$A269,CSV!$D:$D,"&gt;1.5")/$C269</f>
        <v>0.16666666666666666</v>
      </c>
      <c r="AC269" s="11">
        <f>(COUNTIFS(CSV!$A:A,$A269,CSV!$G:$G,"y") + COUNTIFS(CSV!$B:B,$A269,CSV!$G:$G,"y"))/$D269</f>
        <v>0.58333333333333337</v>
      </c>
      <c r="AD269" s="8">
        <f>COUNTIFS(CSV!$A:A,$A269,CSV!$G:$G,"y")/$B269</f>
        <v>0.5</v>
      </c>
      <c r="AE269" s="16">
        <f>COUNTIFS(CSV!$B:B,$A269,CSV!$G:$G,"y")/$C269</f>
        <v>0.66666666666666663</v>
      </c>
    </row>
    <row r="270" spans="1:31" x14ac:dyDescent="0.3">
      <c r="A270" s="62" t="s">
        <v>347</v>
      </c>
      <c r="B270" s="9">
        <f>COUNTIF(CSV!A:A,A270)</f>
        <v>5</v>
      </c>
      <c r="C270" s="4">
        <f>COUNTIF(CSV!B:B,A270)</f>
        <v>7</v>
      </c>
      <c r="D270" s="4">
        <f t="shared" si="9"/>
        <v>12</v>
      </c>
      <c r="E270" s="11">
        <f>(COUNTIFS(CSV!$A:$A,$A270,CSV!$F:$F,"&gt;0.5") + COUNTIFS(CSV!$B:$B,$A270,CSV!$F:$F,"&gt;0.5"))/$D270</f>
        <v>1</v>
      </c>
      <c r="F270" s="8">
        <f>COUNTIFS(CSV!$A:$A,$A270,CSV!$F:$F,"&gt;0.5")/$B270</f>
        <v>1</v>
      </c>
      <c r="G270" s="8">
        <f>COUNTIFS(CSV!$B:$B,$A270,CSV!$F:$F,"&gt;0.5")/$C270</f>
        <v>1</v>
      </c>
      <c r="H270" s="11">
        <f>(COUNTIFS(CSV!$A:$A,$A270,CSV!$F:$F,"&gt;1.5") + COUNTIFS(CSV!$B:$B,$A270,CSV!$F:$F,"&gt;1.5"))/$D270</f>
        <v>0.91666666666666663</v>
      </c>
      <c r="I270" s="8">
        <f>COUNTIFS(CSV!$A:$A,$A270,CSV!$F:$F,"&gt;1.5")/$B270</f>
        <v>0.8</v>
      </c>
      <c r="J270" s="8">
        <f>COUNTIFS(CSV!$B:$B,$A270,CSV!$F:$F,"&gt;1.5")/$C270</f>
        <v>1</v>
      </c>
      <c r="K270" s="11">
        <f>(COUNTIFS(CSV!$A:$A,$A270,CSV!$F:$F,"&gt;2.5") + COUNTIFS(CSV!$B:$B,$A270,CSV!$F:$F,"&gt;2.5"))/$D270</f>
        <v>0.41666666666666669</v>
      </c>
      <c r="L270" s="8">
        <f>COUNTIFS(CSV!$A:$A,$A270,CSV!$F:$F,"&gt;2.5")/$B270</f>
        <v>0.4</v>
      </c>
      <c r="M270" s="8">
        <f>COUNTIFS(CSV!$B:$B,$A270,CSV!$F:$F,"&gt;2.5")/$C270</f>
        <v>0.42857142857142855</v>
      </c>
      <c r="N270" s="11">
        <f>(COUNTIFS(CSV!$A:$A,$A270,CSV!$F:$F,"&gt;3.5") + COUNTIFS(CSV!$B:$B,$A270,CSV!$F:$F,"&gt;3.5"))/$D270</f>
        <v>0.25</v>
      </c>
      <c r="O270" s="8">
        <f>COUNTIFS(CSV!$A:$A,$A270,CSV!$F:$F,"&gt;3.5")/$B270</f>
        <v>0.4</v>
      </c>
      <c r="P270" s="8">
        <f>COUNTIFS(CSV!$B:$B,$A270,CSV!$F:$F,"&gt;3.5")/$C270</f>
        <v>0.14285714285714285</v>
      </c>
      <c r="Q270" s="11">
        <f>(COUNTIFS(CSV!$A:$A,$A270,CSV!$D:$D,"&gt;0.5")  + COUNTIFS(CSV!$B:$B,$A270,CSV!$E:$E,"&gt;0.5"))/$D270</f>
        <v>0.91666666666666663</v>
      </c>
      <c r="R270" s="8">
        <f>COUNTIFS(CSV!$A:$A,$A270,CSV!$D:$D,"&gt;0.5")/$B270</f>
        <v>1</v>
      </c>
      <c r="S270" s="8">
        <f>COUNTIFS(CSV!$B:$B,$A270,CSV!$E:$E,"&gt;0.5")/$C270</f>
        <v>0.8571428571428571</v>
      </c>
      <c r="T270" s="11">
        <f>(COUNTIFS(CSV!$A:$A,$A270,CSV!$D:$D,"&gt;1.5")  + COUNTIFS(CSV!$B:$B,$A270,CSV!$E:$E,"&gt;1.5"))/$D270</f>
        <v>0.5</v>
      </c>
      <c r="U270" s="8">
        <f>COUNTIFS(CSV!$A:$A,$A270,CSV!$D:$D,"&gt;1.5")/$B270</f>
        <v>0.8</v>
      </c>
      <c r="V270" s="8">
        <f>COUNTIFS(CSV!$B:$B,$A270,CSV!$E:$E,"&gt;1.5")/$C270</f>
        <v>0.2857142857142857</v>
      </c>
      <c r="W270" s="11">
        <f>(COUNTIFS(CSV!$A:$A,$A270,CSV!$E:E,"&gt;0.5") +COUNTIFS(CSV!$B:$B,$A270,CSV!$D:$D,"&gt;0.5"))/$D270</f>
        <v>0.66666666666666663</v>
      </c>
      <c r="X270" s="8">
        <f>COUNTIFS(CSV!$A:$A,$A270,CSV!$E:$E,"&gt;0.5")/$B270</f>
        <v>0.2</v>
      </c>
      <c r="Y270" s="8">
        <f>COUNTIFS(CSV!$B:$B,$A270,CSV!$D:$D,"&gt;0.5")/$C270</f>
        <v>1</v>
      </c>
      <c r="Z270" s="11">
        <f>(COUNTIFS(CSV!$A:$A,$A270,CSV!$E:$E,"&gt;1.5")  + COUNTIFS(CSV!$B:$B,$A270,CSV!$D:$D,"&gt;1.5"))/$D270</f>
        <v>0.16666666666666666</v>
      </c>
      <c r="AA270" s="8">
        <f>COUNTIFS(CSV!$A:$A,$A270,CSV!$E:$E,"&gt;1.5")/$B270</f>
        <v>0</v>
      </c>
      <c r="AB270" s="8">
        <f>COUNTIFS(CSV!$B:$B,$A270,CSV!$D:$D,"&gt;1.5")/$C270</f>
        <v>0.2857142857142857</v>
      </c>
      <c r="AC270" s="11">
        <f>(COUNTIFS(CSV!$A:A,$A270,CSV!$G:$G,"y") + COUNTIFS(CSV!$B:B,$A270,CSV!$G:$G,"y"))/$D270</f>
        <v>0.58333333333333337</v>
      </c>
      <c r="AD270" s="8">
        <f>COUNTIFS(CSV!$A:A,$A270,CSV!$G:$G,"y")/$B270</f>
        <v>0.2</v>
      </c>
      <c r="AE270" s="16">
        <f>COUNTIFS(CSV!$B:B,$A270,CSV!$G:$G,"y")/$C270</f>
        <v>0.8571428571428571</v>
      </c>
    </row>
    <row r="271" spans="1:31" x14ac:dyDescent="0.3">
      <c r="A271" t="s">
        <v>372</v>
      </c>
      <c r="B271" s="9">
        <f>COUNTIF(CSV!A:A,A271)</f>
        <v>3</v>
      </c>
      <c r="C271" s="4">
        <f>COUNTIF(CSV!B:B,A271)</f>
        <v>2</v>
      </c>
      <c r="D271" s="4">
        <f t="shared" si="9"/>
        <v>5</v>
      </c>
      <c r="E271" s="11">
        <f>(COUNTIFS(CSV!$A:$A,$A271,CSV!$F:$F,"&gt;0.5") + COUNTIFS(CSV!$B:$B,$A271,CSV!$F:$F,"&gt;0.5"))/$D271</f>
        <v>1</v>
      </c>
      <c r="F271" s="8">
        <f>COUNTIFS(CSV!$A:$A,$A271,CSV!$F:$F,"&gt;0.5")/$B271</f>
        <v>1</v>
      </c>
      <c r="G271" s="8">
        <f>COUNTIFS(CSV!$B:$B,$A271,CSV!$F:$F,"&gt;0.5")/$C271</f>
        <v>1</v>
      </c>
      <c r="H271" s="11">
        <f>(COUNTIFS(CSV!$A:$A,$A271,CSV!$F:$F,"&gt;1.5") + COUNTIFS(CSV!$B:$B,$A271,CSV!$F:$F,"&gt;1.5"))/$D271</f>
        <v>0.6</v>
      </c>
      <c r="I271" s="8">
        <f>COUNTIFS(CSV!$A:$A,$A271,CSV!$F:$F,"&gt;1.5")/$B271</f>
        <v>0.66666666666666663</v>
      </c>
      <c r="J271" s="8">
        <f>COUNTIFS(CSV!$B:$B,$A271,CSV!$F:$F,"&gt;1.5")/$C271</f>
        <v>0.5</v>
      </c>
      <c r="K271" s="11">
        <f>(COUNTIFS(CSV!$A:$A,$A271,CSV!$F:$F,"&gt;2.5") + COUNTIFS(CSV!$B:$B,$A271,CSV!$F:$F,"&gt;2.5"))/$D271</f>
        <v>0.2</v>
      </c>
      <c r="L271" s="8">
        <f>COUNTIFS(CSV!$A:$A,$A271,CSV!$F:$F,"&gt;2.5")/$B271</f>
        <v>0.33333333333333331</v>
      </c>
      <c r="M271" s="8">
        <f>COUNTIFS(CSV!$B:$B,$A271,CSV!$F:$F,"&gt;2.5")/$C271</f>
        <v>0</v>
      </c>
      <c r="N271" s="11">
        <f>(COUNTIFS(CSV!$A:$A,$A271,CSV!$F:$F,"&gt;3.5") + COUNTIFS(CSV!$B:$B,$A271,CSV!$F:$F,"&gt;3.5"))/$D271</f>
        <v>0.2</v>
      </c>
      <c r="O271" s="8">
        <f>COUNTIFS(CSV!$A:$A,$A271,CSV!$F:$F,"&gt;3.5")/$B271</f>
        <v>0.33333333333333331</v>
      </c>
      <c r="P271" s="8">
        <f>COUNTIFS(CSV!$B:$B,$A271,CSV!$F:$F,"&gt;3.5")/$C271</f>
        <v>0</v>
      </c>
      <c r="Q271" s="11">
        <f>(COUNTIFS(CSV!$A:$A,$A271,CSV!$D:$D,"&gt;0.5")  + COUNTIFS(CSV!$B:$B,$A271,CSV!$E:$E,"&gt;0.5"))/$D271</f>
        <v>0.8</v>
      </c>
      <c r="R271" s="8">
        <f>COUNTIFS(CSV!$A:$A,$A271,CSV!$D:$D,"&gt;0.5")/$B271</f>
        <v>1</v>
      </c>
      <c r="S271" s="8">
        <f>COUNTIFS(CSV!$B:$B,$A271,CSV!$E:$E,"&gt;0.5")/$C271</f>
        <v>0.5</v>
      </c>
      <c r="T271" s="11">
        <f>(COUNTIFS(CSV!$A:$A,$A271,CSV!$D:$D,"&gt;1.5")  + COUNTIFS(CSV!$B:$B,$A271,CSV!$E:$E,"&gt;1.5"))/$D271</f>
        <v>0.2</v>
      </c>
      <c r="U271" s="8">
        <f>COUNTIFS(CSV!$A:$A,$A271,CSV!$D:$D,"&gt;1.5")/$B271</f>
        <v>0.33333333333333331</v>
      </c>
      <c r="V271" s="8">
        <f>COUNTIFS(CSV!$B:$B,$A271,CSV!$E:$E,"&gt;1.5")/$C271</f>
        <v>0</v>
      </c>
      <c r="W271" s="11">
        <f>(COUNTIFS(CSV!$A:$A,$A271,CSV!$E:E,"&gt;0.5") +COUNTIFS(CSV!$B:$B,$A271,CSV!$D:$D,"&gt;0.5"))/$D271</f>
        <v>0.8</v>
      </c>
      <c r="X271" s="8">
        <f>COUNTIFS(CSV!$A:$A,$A271,CSV!$E:$E,"&gt;0.5")/$B271</f>
        <v>0.66666666666666663</v>
      </c>
      <c r="Y271" s="8">
        <f>COUNTIFS(CSV!$B:$B,$A271,CSV!$D:$D,"&gt;0.5")/$C271</f>
        <v>1</v>
      </c>
      <c r="Z271" s="11">
        <f>(COUNTIFS(CSV!$A:$A,$A271,CSV!$E:$E,"&gt;1.5")  + COUNTIFS(CSV!$B:$B,$A271,CSV!$D:$D,"&gt;1.5"))/$D271</f>
        <v>0</v>
      </c>
      <c r="AA271" s="8">
        <f>COUNTIFS(CSV!$A:$A,$A271,CSV!$E:$E,"&gt;1.5")/$B271</f>
        <v>0</v>
      </c>
      <c r="AB271" s="8">
        <f>COUNTIFS(CSV!$B:$B,$A271,CSV!$D:$D,"&gt;1.5")/$C271</f>
        <v>0</v>
      </c>
      <c r="AC271" s="11">
        <f>(COUNTIFS(CSV!$A:A,$A271,CSV!$G:$G,"y") + COUNTIFS(CSV!$B:B,$A271,CSV!$G:$G,"y"))/$D271</f>
        <v>0.6</v>
      </c>
      <c r="AD271" s="8">
        <f>COUNTIFS(CSV!$A:A,$A271,CSV!$G:$G,"y")/$B271</f>
        <v>0.66666666666666663</v>
      </c>
      <c r="AE271" s="16">
        <f>COUNTIFS(CSV!$B:B,$A271,CSV!$G:$G,"y")/$C271</f>
        <v>0.5</v>
      </c>
    </row>
    <row r="272" spans="1:31" x14ac:dyDescent="0.3">
      <c r="A272" t="s">
        <v>378</v>
      </c>
      <c r="B272" s="9">
        <f>COUNTIF(CSV!A:A,A272)</f>
        <v>4</v>
      </c>
      <c r="C272" s="4">
        <f>COUNTIF(CSV!B:B,A272)</f>
        <v>4</v>
      </c>
      <c r="D272" s="4">
        <f t="shared" si="9"/>
        <v>8</v>
      </c>
      <c r="E272" s="11">
        <f>(COUNTIFS(CSV!$A:$A,$A272,CSV!$F:$F,"&gt;0.5") + COUNTIFS(CSV!$B:$B,$A272,CSV!$F:$F,"&gt;0.5"))/$D272</f>
        <v>0.875</v>
      </c>
      <c r="F272" s="8">
        <f>COUNTIFS(CSV!$A:$A,$A272,CSV!$F:$F,"&gt;0.5")/$B272</f>
        <v>1</v>
      </c>
      <c r="G272" s="8">
        <f>COUNTIFS(CSV!$B:$B,$A272,CSV!$F:$F,"&gt;0.5")/$C272</f>
        <v>0.75</v>
      </c>
      <c r="H272" s="11">
        <f>(COUNTIFS(CSV!$A:$A,$A272,CSV!$F:$F,"&gt;1.5") + COUNTIFS(CSV!$B:$B,$A272,CSV!$F:$F,"&gt;1.5"))/$D272</f>
        <v>0.625</v>
      </c>
      <c r="I272" s="8">
        <f>COUNTIFS(CSV!$A:$A,$A272,CSV!$F:$F,"&gt;1.5")/$B272</f>
        <v>0.75</v>
      </c>
      <c r="J272" s="8">
        <f>COUNTIFS(CSV!$B:$B,$A272,CSV!$F:$F,"&gt;1.5")/$C272</f>
        <v>0.5</v>
      </c>
      <c r="K272" s="11">
        <f>(COUNTIFS(CSV!$A:$A,$A272,CSV!$F:$F,"&gt;2.5") + COUNTIFS(CSV!$B:$B,$A272,CSV!$F:$F,"&gt;2.5"))/$D272</f>
        <v>0.5</v>
      </c>
      <c r="L272" s="8">
        <f>COUNTIFS(CSV!$A:$A,$A272,CSV!$F:$F,"&gt;2.5")/$B272</f>
        <v>0.75</v>
      </c>
      <c r="M272" s="8">
        <f>COUNTIFS(CSV!$B:$B,$A272,CSV!$F:$F,"&gt;2.5")/$C272</f>
        <v>0.25</v>
      </c>
      <c r="N272" s="11">
        <f>(COUNTIFS(CSV!$A:$A,$A272,CSV!$F:$F,"&gt;3.5") + COUNTIFS(CSV!$B:$B,$A272,CSV!$F:$F,"&gt;3.5"))/$D272</f>
        <v>0.375</v>
      </c>
      <c r="O272" s="8">
        <f>COUNTIFS(CSV!$A:$A,$A272,CSV!$F:$F,"&gt;3.5")/$B272</f>
        <v>0.5</v>
      </c>
      <c r="P272" s="8">
        <f>COUNTIFS(CSV!$B:$B,$A272,CSV!$F:$F,"&gt;3.5")/$C272</f>
        <v>0.25</v>
      </c>
      <c r="Q272" s="11">
        <f>(COUNTIFS(CSV!$A:$A,$A272,CSV!$D:$D,"&gt;0.5")  + COUNTIFS(CSV!$B:$B,$A272,CSV!$E:$E,"&gt;0.5"))/$D272</f>
        <v>0.75</v>
      </c>
      <c r="R272" s="8">
        <f>COUNTIFS(CSV!$A:$A,$A272,CSV!$D:$D,"&gt;0.5")/$B272</f>
        <v>0.75</v>
      </c>
      <c r="S272" s="8">
        <f>COUNTIFS(CSV!$B:$B,$A272,CSV!$E:$E,"&gt;0.5")/$C272</f>
        <v>0.75</v>
      </c>
      <c r="T272" s="11">
        <f>(COUNTIFS(CSV!$A:$A,$A272,CSV!$D:$D,"&gt;1.5")  + COUNTIFS(CSV!$B:$B,$A272,CSV!$E:$E,"&gt;1.5"))/$D272</f>
        <v>0.5</v>
      </c>
      <c r="U272" s="8">
        <f>COUNTIFS(CSV!$A:$A,$A272,CSV!$D:$D,"&gt;1.5")/$B272</f>
        <v>0.75</v>
      </c>
      <c r="V272" s="8">
        <f>COUNTIFS(CSV!$B:$B,$A272,CSV!$E:$E,"&gt;1.5")/$C272</f>
        <v>0.25</v>
      </c>
      <c r="W272" s="11">
        <f>(COUNTIFS(CSV!$A:$A,$A272,CSV!$E:E,"&gt;0.5") +COUNTIFS(CSV!$B:$B,$A272,CSV!$D:$D,"&gt;0.5"))/$D272</f>
        <v>0.625</v>
      </c>
      <c r="X272" s="8">
        <f>COUNTIFS(CSV!$A:$A,$A272,CSV!$E:$E,"&gt;0.5")/$B272</f>
        <v>0.75</v>
      </c>
      <c r="Y272" s="8">
        <f>COUNTIFS(CSV!$B:$B,$A272,CSV!$D:$D,"&gt;0.5")/$C272</f>
        <v>0.5</v>
      </c>
      <c r="Z272" s="11">
        <f>(COUNTIFS(CSV!$A:$A,$A272,CSV!$E:$E,"&gt;1.5")  + COUNTIFS(CSV!$B:$B,$A272,CSV!$D:$D,"&gt;1.5"))/$D272</f>
        <v>0.25</v>
      </c>
      <c r="AA272" s="8">
        <f>COUNTIFS(CSV!$A:$A,$A272,CSV!$E:$E,"&gt;1.5")/$B272</f>
        <v>0.25</v>
      </c>
      <c r="AB272" s="8">
        <f>COUNTIFS(CSV!$B:$B,$A272,CSV!$D:$D,"&gt;1.5")/$C272</f>
        <v>0.25</v>
      </c>
      <c r="AC272" s="11">
        <f>(COUNTIFS(CSV!$A:A,$A272,CSV!$G:$G,"y") + COUNTIFS(CSV!$B:B,$A272,CSV!$G:$G,"y"))/$D272</f>
        <v>0.5</v>
      </c>
      <c r="AD272" s="8">
        <f>COUNTIFS(CSV!$A:A,$A272,CSV!$G:$G,"y")/$B272</f>
        <v>0.5</v>
      </c>
      <c r="AE272" s="16">
        <f>COUNTIFS(CSV!$B:B,$A272,CSV!$G:$G,"y")/$C272</f>
        <v>0.5</v>
      </c>
    </row>
    <row r="273" spans="1:31" x14ac:dyDescent="0.3">
      <c r="A273" t="s">
        <v>362</v>
      </c>
      <c r="B273" s="9">
        <f>COUNTIF(CSV!A:A,A273)</f>
        <v>4</v>
      </c>
      <c r="C273" s="4">
        <f>COUNTIF(CSV!B:B,A273)</f>
        <v>3</v>
      </c>
      <c r="D273" s="4">
        <f t="shared" si="9"/>
        <v>7</v>
      </c>
      <c r="E273" s="11">
        <f>(COUNTIFS(CSV!$A:$A,$A273,CSV!$F:$F,"&gt;0.5") + COUNTIFS(CSV!$B:$B,$A273,CSV!$F:$F,"&gt;0.5"))/$D273</f>
        <v>1</v>
      </c>
      <c r="F273" s="8">
        <f>COUNTIFS(CSV!$A:$A,$A273,CSV!$F:$F,"&gt;0.5")/$B273</f>
        <v>1</v>
      </c>
      <c r="G273" s="8">
        <f>COUNTIFS(CSV!$B:$B,$A273,CSV!$F:$F,"&gt;0.5")/$C273</f>
        <v>1</v>
      </c>
      <c r="H273" s="11">
        <f>(COUNTIFS(CSV!$A:$A,$A273,CSV!$F:$F,"&gt;1.5") + COUNTIFS(CSV!$B:$B,$A273,CSV!$F:$F,"&gt;1.5"))/$D273</f>
        <v>0.8571428571428571</v>
      </c>
      <c r="I273" s="8">
        <f>COUNTIFS(CSV!$A:$A,$A273,CSV!$F:$F,"&gt;1.5")/$B273</f>
        <v>0.75</v>
      </c>
      <c r="J273" s="8">
        <f>COUNTIFS(CSV!$B:$B,$A273,CSV!$F:$F,"&gt;1.5")/$C273</f>
        <v>1</v>
      </c>
      <c r="K273" s="11">
        <f>(COUNTIFS(CSV!$A:$A,$A273,CSV!$F:$F,"&gt;2.5") + COUNTIFS(CSV!$B:$B,$A273,CSV!$F:$F,"&gt;2.5"))/$D273</f>
        <v>0.2857142857142857</v>
      </c>
      <c r="L273" s="8">
        <f>COUNTIFS(CSV!$A:$A,$A273,CSV!$F:$F,"&gt;2.5")/$B273</f>
        <v>0.25</v>
      </c>
      <c r="M273" s="8">
        <f>COUNTIFS(CSV!$B:$B,$A273,CSV!$F:$F,"&gt;2.5")/$C273</f>
        <v>0.33333333333333331</v>
      </c>
      <c r="N273" s="11">
        <f>(COUNTIFS(CSV!$A:$A,$A273,CSV!$F:$F,"&gt;3.5") + COUNTIFS(CSV!$B:$B,$A273,CSV!$F:$F,"&gt;3.5"))/$D273</f>
        <v>0.14285714285714285</v>
      </c>
      <c r="O273" s="8">
        <f>COUNTIFS(CSV!$A:$A,$A273,CSV!$F:$F,"&gt;3.5")/$B273</f>
        <v>0</v>
      </c>
      <c r="P273" s="8">
        <f>COUNTIFS(CSV!$B:$B,$A273,CSV!$F:$F,"&gt;3.5")/$C273</f>
        <v>0.33333333333333331</v>
      </c>
      <c r="Q273" s="11">
        <f>(COUNTIFS(CSV!$A:$A,$A273,CSV!$D:$D,"&gt;0.5")  + COUNTIFS(CSV!$B:$B,$A273,CSV!$E:$E,"&gt;0.5"))/$D273</f>
        <v>1</v>
      </c>
      <c r="R273" s="8">
        <f>COUNTIFS(CSV!$A:$A,$A273,CSV!$D:$D,"&gt;0.5")/$B273</f>
        <v>1</v>
      </c>
      <c r="S273" s="8">
        <f>COUNTIFS(CSV!$B:$B,$A273,CSV!$E:$E,"&gt;0.5")/$C273</f>
        <v>1</v>
      </c>
      <c r="T273" s="11">
        <f>(COUNTIFS(CSV!$A:$A,$A273,CSV!$D:$D,"&gt;1.5")  + COUNTIFS(CSV!$B:$B,$A273,CSV!$E:$E,"&gt;1.5"))/$D273</f>
        <v>0.5714285714285714</v>
      </c>
      <c r="U273" s="8">
        <f>COUNTIFS(CSV!$A:$A,$A273,CSV!$D:$D,"&gt;1.5")/$B273</f>
        <v>0.5</v>
      </c>
      <c r="V273" s="8">
        <f>COUNTIFS(CSV!$B:$B,$A273,CSV!$E:$E,"&gt;1.5")/$C273</f>
        <v>0.66666666666666663</v>
      </c>
      <c r="W273" s="11">
        <f>(COUNTIFS(CSV!$A:$A,$A273,CSV!$E:E,"&gt;0.5") +COUNTIFS(CSV!$B:$B,$A273,CSV!$D:$D,"&gt;0.5"))/$D273</f>
        <v>0.5714285714285714</v>
      </c>
      <c r="X273" s="8">
        <f>COUNTIFS(CSV!$A:$A,$A273,CSV!$E:$E,"&gt;0.5")/$B273</f>
        <v>0.5</v>
      </c>
      <c r="Y273" s="8">
        <f>COUNTIFS(CSV!$B:$B,$A273,CSV!$D:$D,"&gt;0.5")/$C273</f>
        <v>0.66666666666666663</v>
      </c>
      <c r="Z273" s="11">
        <f>(COUNTIFS(CSV!$A:$A,$A273,CSV!$E:$E,"&gt;1.5")  + COUNTIFS(CSV!$B:$B,$A273,CSV!$D:$D,"&gt;1.5"))/$D273</f>
        <v>0</v>
      </c>
      <c r="AA273" s="8">
        <f>COUNTIFS(CSV!$A:$A,$A273,CSV!$E:$E,"&gt;1.5")/$B273</f>
        <v>0</v>
      </c>
      <c r="AB273" s="8">
        <f>COUNTIFS(CSV!$B:$B,$A273,CSV!$D:$D,"&gt;1.5")/$C273</f>
        <v>0</v>
      </c>
      <c r="AC273" s="11">
        <f>(COUNTIFS(CSV!$A:A,$A273,CSV!$G:$G,"y") + COUNTIFS(CSV!$B:B,$A273,CSV!$G:$G,"y"))/$D273</f>
        <v>0.5714285714285714</v>
      </c>
      <c r="AD273" s="8">
        <f>COUNTIFS(CSV!$A:A,$A273,CSV!$G:$G,"y")/$B273</f>
        <v>0.5</v>
      </c>
      <c r="AE273" s="16">
        <f>COUNTIFS(CSV!$B:B,$A273,CSV!$G:$G,"y")/$C273</f>
        <v>0.66666666666666663</v>
      </c>
    </row>
    <row r="274" spans="1:31" x14ac:dyDescent="0.3">
      <c r="A274" t="s">
        <v>371</v>
      </c>
      <c r="B274" s="9">
        <f>COUNTIF(CSV!A:A,A274)</f>
        <v>3</v>
      </c>
      <c r="C274" s="4">
        <f>COUNTIF(CSV!B:B,A274)</f>
        <v>5</v>
      </c>
      <c r="D274" s="4">
        <f t="shared" si="9"/>
        <v>8</v>
      </c>
      <c r="E274" s="11">
        <f>(COUNTIFS(CSV!$A:$A,$A274,CSV!$F:$F,"&gt;0.5") + COUNTIFS(CSV!$B:$B,$A274,CSV!$F:$F,"&gt;0.5"))/$D274</f>
        <v>0.875</v>
      </c>
      <c r="F274" s="8">
        <f>COUNTIFS(CSV!$A:$A,$A274,CSV!$F:$F,"&gt;0.5")/$B274</f>
        <v>0.66666666666666663</v>
      </c>
      <c r="G274" s="8">
        <f>COUNTIFS(CSV!$B:$B,$A274,CSV!$F:$F,"&gt;0.5")/$C274</f>
        <v>1</v>
      </c>
      <c r="H274" s="11">
        <f>(COUNTIFS(CSV!$A:$A,$A274,CSV!$F:$F,"&gt;1.5") + COUNTIFS(CSV!$B:$B,$A274,CSV!$F:$F,"&gt;1.5"))/$D274</f>
        <v>0.875</v>
      </c>
      <c r="I274" s="8">
        <f>COUNTIFS(CSV!$A:$A,$A274,CSV!$F:$F,"&gt;1.5")/$B274</f>
        <v>0.66666666666666663</v>
      </c>
      <c r="J274" s="8">
        <f>COUNTIFS(CSV!$B:$B,$A274,CSV!$F:$F,"&gt;1.5")/$C274</f>
        <v>1</v>
      </c>
      <c r="K274" s="11">
        <f>(COUNTIFS(CSV!$A:$A,$A274,CSV!$F:$F,"&gt;2.5") + COUNTIFS(CSV!$B:$B,$A274,CSV!$F:$F,"&gt;2.5"))/$D274</f>
        <v>0.5</v>
      </c>
      <c r="L274" s="8">
        <f>COUNTIFS(CSV!$A:$A,$A274,CSV!$F:$F,"&gt;2.5")/$B274</f>
        <v>0.33333333333333331</v>
      </c>
      <c r="M274" s="8">
        <f>COUNTIFS(CSV!$B:$B,$A274,CSV!$F:$F,"&gt;2.5")/$C274</f>
        <v>0.6</v>
      </c>
      <c r="N274" s="11">
        <f>(COUNTIFS(CSV!$A:$A,$A274,CSV!$F:$F,"&gt;3.5") + COUNTIFS(CSV!$B:$B,$A274,CSV!$F:$F,"&gt;3.5"))/$D274</f>
        <v>0.125</v>
      </c>
      <c r="O274" s="8">
        <f>COUNTIFS(CSV!$A:$A,$A274,CSV!$F:$F,"&gt;3.5")/$B274</f>
        <v>0.33333333333333331</v>
      </c>
      <c r="P274" s="8">
        <f>COUNTIFS(CSV!$B:$B,$A274,CSV!$F:$F,"&gt;3.5")/$C274</f>
        <v>0</v>
      </c>
      <c r="Q274" s="11">
        <f>(COUNTIFS(CSV!$A:$A,$A274,CSV!$D:$D,"&gt;0.5")  + COUNTIFS(CSV!$B:$B,$A274,CSV!$E:$E,"&gt;0.5"))/$D274</f>
        <v>0.75</v>
      </c>
      <c r="R274" s="8">
        <f>COUNTIFS(CSV!$A:$A,$A274,CSV!$D:$D,"&gt;0.5")/$B274</f>
        <v>0.66666666666666663</v>
      </c>
      <c r="S274" s="8">
        <f>COUNTIFS(CSV!$B:$B,$A274,CSV!$E:$E,"&gt;0.5")/$C274</f>
        <v>0.8</v>
      </c>
      <c r="T274" s="11">
        <f>(COUNTIFS(CSV!$A:$A,$A274,CSV!$D:$D,"&gt;1.5")  + COUNTIFS(CSV!$B:$B,$A274,CSV!$E:$E,"&gt;1.5"))/$D274</f>
        <v>0</v>
      </c>
      <c r="U274" s="8">
        <f>COUNTIFS(CSV!$A:$A,$A274,CSV!$D:$D,"&gt;1.5")/$B274</f>
        <v>0</v>
      </c>
      <c r="V274" s="8">
        <f>COUNTIFS(CSV!$B:$B,$A274,CSV!$E:$E,"&gt;1.5")/$C274</f>
        <v>0</v>
      </c>
      <c r="W274" s="11">
        <f>(COUNTIFS(CSV!$A:$A,$A274,CSV!$E:E,"&gt;0.5") +COUNTIFS(CSV!$B:$B,$A274,CSV!$D:$D,"&gt;0.5"))/$D274</f>
        <v>0.875</v>
      </c>
      <c r="X274" s="8">
        <f>COUNTIFS(CSV!$A:$A,$A274,CSV!$E:$E,"&gt;0.5")/$B274</f>
        <v>0.66666666666666663</v>
      </c>
      <c r="Y274" s="8">
        <f>COUNTIFS(CSV!$B:$B,$A274,CSV!$D:$D,"&gt;0.5")/$C274</f>
        <v>1</v>
      </c>
      <c r="Z274" s="11">
        <f>(COUNTIFS(CSV!$A:$A,$A274,CSV!$E:$E,"&gt;1.5")  + COUNTIFS(CSV!$B:$B,$A274,CSV!$D:$D,"&gt;1.5"))/$D274</f>
        <v>0.5</v>
      </c>
      <c r="AA274" s="8">
        <f>COUNTIFS(CSV!$A:$A,$A274,CSV!$E:$E,"&gt;1.5")/$B274</f>
        <v>0.33333333333333331</v>
      </c>
      <c r="AB274" s="8">
        <f>COUNTIFS(CSV!$B:$B,$A274,CSV!$D:$D,"&gt;1.5")/$C274</f>
        <v>0.6</v>
      </c>
      <c r="AC274" s="11">
        <f>(COUNTIFS(CSV!$A:A,$A274,CSV!$G:$G,"y") + COUNTIFS(CSV!$B:B,$A274,CSV!$G:$G,"y"))/$D274</f>
        <v>0.75</v>
      </c>
      <c r="AD274" s="8">
        <f>COUNTIFS(CSV!$A:A,$A274,CSV!$G:$G,"y")/$B274</f>
        <v>0.66666666666666663</v>
      </c>
      <c r="AE274" s="16">
        <f>COUNTIFS(CSV!$B:B,$A274,CSV!$G:$G,"y")/$C274</f>
        <v>0.8</v>
      </c>
    </row>
    <row r="275" spans="1:31" x14ac:dyDescent="0.3">
      <c r="A275" t="s">
        <v>377</v>
      </c>
      <c r="B275" s="9">
        <f>COUNTIF(CSV!A:A,A275)</f>
        <v>5</v>
      </c>
      <c r="C275" s="4">
        <f>COUNTIF(CSV!B:B,A275)</f>
        <v>5</v>
      </c>
      <c r="D275" s="4">
        <f t="shared" si="9"/>
        <v>10</v>
      </c>
      <c r="E275" s="11">
        <f>(COUNTIFS(CSV!$A:$A,$A275,CSV!$F:$F,"&gt;0.5") + COUNTIFS(CSV!$B:$B,$A275,CSV!$F:$F,"&gt;0.5"))/$D275</f>
        <v>1</v>
      </c>
      <c r="F275" s="8">
        <f>COUNTIFS(CSV!$A:$A,$A275,CSV!$F:$F,"&gt;0.5")/$B275</f>
        <v>1</v>
      </c>
      <c r="G275" s="8">
        <f>COUNTIFS(CSV!$B:$B,$A275,CSV!$F:$F,"&gt;0.5")/$C275</f>
        <v>1</v>
      </c>
      <c r="H275" s="11">
        <f>(COUNTIFS(CSV!$A:$A,$A275,CSV!$F:$F,"&gt;1.5") + COUNTIFS(CSV!$B:$B,$A275,CSV!$F:$F,"&gt;1.5"))/$D275</f>
        <v>0.7</v>
      </c>
      <c r="I275" s="8">
        <f>COUNTIFS(CSV!$A:$A,$A275,CSV!$F:$F,"&gt;1.5")/$B275</f>
        <v>0.6</v>
      </c>
      <c r="J275" s="8">
        <f>COUNTIFS(CSV!$B:$B,$A275,CSV!$F:$F,"&gt;1.5")/$C275</f>
        <v>0.8</v>
      </c>
      <c r="K275" s="11">
        <f>(COUNTIFS(CSV!$A:$A,$A275,CSV!$F:$F,"&gt;2.5") + COUNTIFS(CSV!$B:$B,$A275,CSV!$F:$F,"&gt;2.5"))/$D275</f>
        <v>0.3</v>
      </c>
      <c r="L275" s="8">
        <f>COUNTIFS(CSV!$A:$A,$A275,CSV!$F:$F,"&gt;2.5")/$B275</f>
        <v>0.2</v>
      </c>
      <c r="M275" s="8">
        <f>COUNTIFS(CSV!$B:$B,$A275,CSV!$F:$F,"&gt;2.5")/$C275</f>
        <v>0.4</v>
      </c>
      <c r="N275" s="11">
        <f>(COUNTIFS(CSV!$A:$A,$A275,CSV!$F:$F,"&gt;3.5") + COUNTIFS(CSV!$B:$B,$A275,CSV!$F:$F,"&gt;3.5"))/$D275</f>
        <v>0.2</v>
      </c>
      <c r="O275" s="8">
        <f>COUNTIFS(CSV!$A:$A,$A275,CSV!$F:$F,"&gt;3.5")/$B275</f>
        <v>0</v>
      </c>
      <c r="P275" s="8">
        <f>COUNTIFS(CSV!$B:$B,$A275,CSV!$F:$F,"&gt;3.5")/$C275</f>
        <v>0.4</v>
      </c>
      <c r="Q275" s="11">
        <f>(COUNTIFS(CSV!$A:$A,$A275,CSV!$D:$D,"&gt;0.5")  + COUNTIFS(CSV!$B:$B,$A275,CSV!$E:$E,"&gt;0.5"))/$D275</f>
        <v>0.5</v>
      </c>
      <c r="R275" s="8">
        <f>COUNTIFS(CSV!$A:$A,$A275,CSV!$D:$D,"&gt;0.5")/$B275</f>
        <v>0.2</v>
      </c>
      <c r="S275" s="8">
        <f>COUNTIFS(CSV!$B:$B,$A275,CSV!$E:$E,"&gt;0.5")/$C275</f>
        <v>0.8</v>
      </c>
      <c r="T275" s="11">
        <f>(COUNTIFS(CSV!$A:$A,$A275,CSV!$D:$D,"&gt;1.5")  + COUNTIFS(CSV!$B:$B,$A275,CSV!$E:$E,"&gt;1.5"))/$D275</f>
        <v>0.1</v>
      </c>
      <c r="U275" s="8">
        <f>COUNTIFS(CSV!$A:$A,$A275,CSV!$D:$D,"&gt;1.5")/$B275</f>
        <v>0</v>
      </c>
      <c r="V275" s="8">
        <f>COUNTIFS(CSV!$B:$B,$A275,CSV!$E:$E,"&gt;1.5")/$C275</f>
        <v>0.2</v>
      </c>
      <c r="W275" s="11">
        <f>(COUNTIFS(CSV!$A:$A,$A275,CSV!$E:E,"&gt;0.5") +COUNTIFS(CSV!$B:$B,$A275,CSV!$D:$D,"&gt;0.5"))/$D275</f>
        <v>0.9</v>
      </c>
      <c r="X275" s="8">
        <f>COUNTIFS(CSV!$A:$A,$A275,CSV!$E:$E,"&gt;0.5")/$B275</f>
        <v>1</v>
      </c>
      <c r="Y275" s="8">
        <f>COUNTIFS(CSV!$B:$B,$A275,CSV!$D:$D,"&gt;0.5")/$C275</f>
        <v>0.8</v>
      </c>
      <c r="Z275" s="11">
        <f>(COUNTIFS(CSV!$A:$A,$A275,CSV!$E:$E,"&gt;1.5")  + COUNTIFS(CSV!$B:$B,$A275,CSV!$D:$D,"&gt;1.5"))/$D275</f>
        <v>0.5</v>
      </c>
      <c r="AA275" s="8">
        <f>COUNTIFS(CSV!$A:$A,$A275,CSV!$E:$E,"&gt;1.5")/$B275</f>
        <v>0.4</v>
      </c>
      <c r="AB275" s="8">
        <f>COUNTIFS(CSV!$B:$B,$A275,CSV!$D:$D,"&gt;1.5")/$C275</f>
        <v>0.6</v>
      </c>
      <c r="AC275" s="11">
        <f>(COUNTIFS(CSV!$A:A,$A275,CSV!$G:$G,"y") + COUNTIFS(CSV!$B:B,$A275,CSV!$G:$G,"y"))/$D275</f>
        <v>0.4</v>
      </c>
      <c r="AD275" s="8">
        <f>COUNTIFS(CSV!$A:A,$A275,CSV!$G:$G,"y")/$B275</f>
        <v>0.2</v>
      </c>
      <c r="AE275" s="16">
        <f>COUNTIFS(CSV!$B:B,$A275,CSV!$G:$G,"y")/$C275</f>
        <v>0.6</v>
      </c>
    </row>
    <row r="276" spans="1:31" x14ac:dyDescent="0.3">
      <c r="A276" t="s">
        <v>374</v>
      </c>
      <c r="B276" s="9">
        <f>COUNTIF(CSV!A:A,A276)</f>
        <v>5</v>
      </c>
      <c r="C276" s="4">
        <f>COUNTIF(CSV!B:B,A276)</f>
        <v>5</v>
      </c>
      <c r="D276" s="4">
        <f t="shared" si="9"/>
        <v>10</v>
      </c>
      <c r="E276" s="11">
        <f>(COUNTIFS(CSV!$A:$A,$A276,CSV!$F:$F,"&gt;0.5") + COUNTIFS(CSV!$B:$B,$A276,CSV!$F:$F,"&gt;0.5"))/$D276</f>
        <v>0.8</v>
      </c>
      <c r="F276" s="8">
        <f>COUNTIFS(CSV!$A:$A,$A276,CSV!$F:$F,"&gt;0.5")/$B276</f>
        <v>1</v>
      </c>
      <c r="G276" s="8">
        <f>COUNTIFS(CSV!$B:$B,$A276,CSV!$F:$F,"&gt;0.5")/$C276</f>
        <v>0.6</v>
      </c>
      <c r="H276" s="11">
        <f>(COUNTIFS(CSV!$A:$A,$A276,CSV!$F:$F,"&gt;1.5") + COUNTIFS(CSV!$B:$B,$A276,CSV!$F:$F,"&gt;1.5"))/$D276</f>
        <v>0.3</v>
      </c>
      <c r="I276" s="8">
        <f>COUNTIFS(CSV!$A:$A,$A276,CSV!$F:$F,"&gt;1.5")/$B276</f>
        <v>0.6</v>
      </c>
      <c r="J276" s="8">
        <f>COUNTIFS(CSV!$B:$B,$A276,CSV!$F:$F,"&gt;1.5")/$C276</f>
        <v>0</v>
      </c>
      <c r="K276" s="11">
        <f>(COUNTIFS(CSV!$A:$A,$A276,CSV!$F:$F,"&gt;2.5") + COUNTIFS(CSV!$B:$B,$A276,CSV!$F:$F,"&gt;2.5"))/$D276</f>
        <v>0.2</v>
      </c>
      <c r="L276" s="8">
        <f>COUNTIFS(CSV!$A:$A,$A276,CSV!$F:$F,"&gt;2.5")/$B276</f>
        <v>0.4</v>
      </c>
      <c r="M276" s="8">
        <f>COUNTIFS(CSV!$B:$B,$A276,CSV!$F:$F,"&gt;2.5")/$C276</f>
        <v>0</v>
      </c>
      <c r="N276" s="11">
        <f>(COUNTIFS(CSV!$A:$A,$A276,CSV!$F:$F,"&gt;3.5") + COUNTIFS(CSV!$B:$B,$A276,CSV!$F:$F,"&gt;3.5"))/$D276</f>
        <v>0.1</v>
      </c>
      <c r="O276" s="8">
        <f>COUNTIFS(CSV!$A:$A,$A276,CSV!$F:$F,"&gt;3.5")/$B276</f>
        <v>0.2</v>
      </c>
      <c r="P276" s="8">
        <f>COUNTIFS(CSV!$B:$B,$A276,CSV!$F:$F,"&gt;3.5")/$C276</f>
        <v>0</v>
      </c>
      <c r="Q276" s="11">
        <f>(COUNTIFS(CSV!$A:$A,$A276,CSV!$D:$D,"&gt;0.5")  + COUNTIFS(CSV!$B:$B,$A276,CSV!$E:$E,"&gt;0.5"))/$D276</f>
        <v>0.5</v>
      </c>
      <c r="R276" s="8">
        <f>COUNTIFS(CSV!$A:$A,$A276,CSV!$D:$D,"&gt;0.5")/$B276</f>
        <v>0.6</v>
      </c>
      <c r="S276" s="8">
        <f>COUNTIFS(CSV!$B:$B,$A276,CSV!$E:$E,"&gt;0.5")/$C276</f>
        <v>0.4</v>
      </c>
      <c r="T276" s="11">
        <f>(COUNTIFS(CSV!$A:$A,$A276,CSV!$D:$D,"&gt;1.5")  + COUNTIFS(CSV!$B:$B,$A276,CSV!$E:$E,"&gt;1.5"))/$D276</f>
        <v>0.2</v>
      </c>
      <c r="U276" s="8">
        <f>COUNTIFS(CSV!$A:$A,$A276,CSV!$D:$D,"&gt;1.5")/$B276</f>
        <v>0.4</v>
      </c>
      <c r="V276" s="8">
        <f>COUNTIFS(CSV!$B:$B,$A276,CSV!$E:$E,"&gt;1.5")/$C276</f>
        <v>0</v>
      </c>
      <c r="W276" s="11">
        <f>(COUNTIFS(CSV!$A:$A,$A276,CSV!$E:E,"&gt;0.5") +COUNTIFS(CSV!$B:$B,$A276,CSV!$D:$D,"&gt;0.5"))/$D276</f>
        <v>0.5</v>
      </c>
      <c r="X276" s="8">
        <f>COUNTIFS(CSV!$A:$A,$A276,CSV!$E:$E,"&gt;0.5")/$B276</f>
        <v>0.8</v>
      </c>
      <c r="Y276" s="8">
        <f>COUNTIFS(CSV!$B:$B,$A276,CSV!$D:$D,"&gt;0.5")/$C276</f>
        <v>0.2</v>
      </c>
      <c r="Z276" s="11">
        <f>(COUNTIFS(CSV!$A:$A,$A276,CSV!$E:$E,"&gt;1.5")  + COUNTIFS(CSV!$B:$B,$A276,CSV!$D:$D,"&gt;1.5"))/$D276</f>
        <v>0</v>
      </c>
      <c r="AA276" s="8">
        <f>COUNTIFS(CSV!$A:$A,$A276,CSV!$E:$E,"&gt;1.5")/$B276</f>
        <v>0</v>
      </c>
      <c r="AB276" s="8">
        <f>COUNTIFS(CSV!$B:$B,$A276,CSV!$D:$D,"&gt;1.5")/$C276</f>
        <v>0</v>
      </c>
      <c r="AC276" s="11">
        <f>(COUNTIFS(CSV!$A:A,$A276,CSV!$G:$G,"y") + COUNTIFS(CSV!$B:B,$A276,CSV!$G:$G,"y"))/$D276</f>
        <v>0.2</v>
      </c>
      <c r="AD276" s="8">
        <f>COUNTIFS(CSV!$A:A,$A276,CSV!$G:$G,"y")/$B276</f>
        <v>0.4</v>
      </c>
      <c r="AE276" s="16">
        <f>COUNTIFS(CSV!$B:B,$A276,CSV!$G:$G,"y")/$C276</f>
        <v>0</v>
      </c>
    </row>
    <row r="277" spans="1:31" x14ac:dyDescent="0.3">
      <c r="A277" t="s">
        <v>373</v>
      </c>
      <c r="B277" s="9">
        <f>COUNTIF(CSV!A:A,A277)</f>
        <v>4</v>
      </c>
      <c r="C277" s="4">
        <f>COUNTIF(CSV!B:B,A277)</f>
        <v>3</v>
      </c>
      <c r="D277" s="4">
        <f t="shared" si="9"/>
        <v>7</v>
      </c>
      <c r="E277" s="11">
        <f>(COUNTIFS(CSV!$A:$A,$A277,CSV!$F:$F,"&gt;0.5") + COUNTIFS(CSV!$B:$B,$A277,CSV!$F:$F,"&gt;0.5"))/$D277</f>
        <v>1</v>
      </c>
      <c r="F277" s="8">
        <f>COUNTIFS(CSV!$A:$A,$A277,CSV!$F:$F,"&gt;0.5")/$B277</f>
        <v>1</v>
      </c>
      <c r="G277" s="8">
        <f>COUNTIFS(CSV!$B:$B,$A277,CSV!$F:$F,"&gt;0.5")/$C277</f>
        <v>1</v>
      </c>
      <c r="H277" s="11">
        <f>(COUNTIFS(CSV!$A:$A,$A277,CSV!$F:$F,"&gt;1.5") + COUNTIFS(CSV!$B:$B,$A277,CSV!$F:$F,"&gt;1.5"))/$D277</f>
        <v>0.8571428571428571</v>
      </c>
      <c r="I277" s="8">
        <f>COUNTIFS(CSV!$A:$A,$A277,CSV!$F:$F,"&gt;1.5")/$B277</f>
        <v>1</v>
      </c>
      <c r="J277" s="8">
        <f>COUNTIFS(CSV!$B:$B,$A277,CSV!$F:$F,"&gt;1.5")/$C277</f>
        <v>0.66666666666666663</v>
      </c>
      <c r="K277" s="11">
        <f>(COUNTIFS(CSV!$A:$A,$A277,CSV!$F:$F,"&gt;2.5") + COUNTIFS(CSV!$B:$B,$A277,CSV!$F:$F,"&gt;2.5"))/$D277</f>
        <v>0.2857142857142857</v>
      </c>
      <c r="L277" s="8">
        <f>COUNTIFS(CSV!$A:$A,$A277,CSV!$F:$F,"&gt;2.5")/$B277</f>
        <v>0.5</v>
      </c>
      <c r="M277" s="8">
        <f>COUNTIFS(CSV!$B:$B,$A277,CSV!$F:$F,"&gt;2.5")/$C277</f>
        <v>0</v>
      </c>
      <c r="N277" s="11">
        <f>(COUNTIFS(CSV!$A:$A,$A277,CSV!$F:$F,"&gt;3.5") + COUNTIFS(CSV!$B:$B,$A277,CSV!$F:$F,"&gt;3.5"))/$D277</f>
        <v>0</v>
      </c>
      <c r="O277" s="8">
        <f>COUNTIFS(CSV!$A:$A,$A277,CSV!$F:$F,"&gt;3.5")/$B277</f>
        <v>0</v>
      </c>
      <c r="P277" s="8">
        <f>COUNTIFS(CSV!$B:$B,$A277,CSV!$F:$F,"&gt;3.5")/$C277</f>
        <v>0</v>
      </c>
      <c r="Q277" s="11">
        <f>(COUNTIFS(CSV!$A:$A,$A277,CSV!$D:$D,"&gt;0.5")  + COUNTIFS(CSV!$B:$B,$A277,CSV!$E:$E,"&gt;0.5"))/$D277</f>
        <v>0.5714285714285714</v>
      </c>
      <c r="R277" s="8">
        <f>COUNTIFS(CSV!$A:$A,$A277,CSV!$D:$D,"&gt;0.5")/$B277</f>
        <v>0.75</v>
      </c>
      <c r="S277" s="8">
        <f>COUNTIFS(CSV!$B:$B,$A277,CSV!$E:$E,"&gt;0.5")/$C277</f>
        <v>0.33333333333333331</v>
      </c>
      <c r="T277" s="11">
        <f>(COUNTIFS(CSV!$A:$A,$A277,CSV!$D:$D,"&gt;1.5")  + COUNTIFS(CSV!$B:$B,$A277,CSV!$E:$E,"&gt;1.5"))/$D277</f>
        <v>0.14285714285714285</v>
      </c>
      <c r="U277" s="8">
        <f>COUNTIFS(CSV!$A:$A,$A277,CSV!$D:$D,"&gt;1.5")/$B277</f>
        <v>0.25</v>
      </c>
      <c r="V277" s="8">
        <f>COUNTIFS(CSV!$B:$B,$A277,CSV!$E:$E,"&gt;1.5")/$C277</f>
        <v>0</v>
      </c>
      <c r="W277" s="11">
        <f>(COUNTIFS(CSV!$A:$A,$A277,CSV!$E:E,"&gt;0.5") +COUNTIFS(CSV!$B:$B,$A277,CSV!$D:$D,"&gt;0.5"))/$D277</f>
        <v>1</v>
      </c>
      <c r="X277" s="8">
        <f>COUNTIFS(CSV!$A:$A,$A277,CSV!$E:$E,"&gt;0.5")/$B277</f>
        <v>1</v>
      </c>
      <c r="Y277" s="8">
        <f>COUNTIFS(CSV!$B:$B,$A277,CSV!$D:$D,"&gt;0.5")/$C277</f>
        <v>1</v>
      </c>
      <c r="Z277" s="11">
        <f>(COUNTIFS(CSV!$A:$A,$A277,CSV!$E:$E,"&gt;1.5")  + COUNTIFS(CSV!$B:$B,$A277,CSV!$D:$D,"&gt;1.5"))/$D277</f>
        <v>0.2857142857142857</v>
      </c>
      <c r="AA277" s="8">
        <f>COUNTIFS(CSV!$A:$A,$A277,CSV!$E:$E,"&gt;1.5")/$B277</f>
        <v>0.25</v>
      </c>
      <c r="AB277" s="8">
        <f>COUNTIFS(CSV!$B:$B,$A277,CSV!$D:$D,"&gt;1.5")/$C277</f>
        <v>0.33333333333333331</v>
      </c>
      <c r="AC277" s="11">
        <f>(COUNTIFS(CSV!$A:A,$A277,CSV!$G:$G,"y") + COUNTIFS(CSV!$B:B,$A277,CSV!$G:$G,"y"))/$D277</f>
        <v>0.5714285714285714</v>
      </c>
      <c r="AD277" s="8">
        <f>COUNTIFS(CSV!$A:A,$A277,CSV!$G:$G,"y")/$B277</f>
        <v>0.75</v>
      </c>
      <c r="AE277" s="16">
        <f>COUNTIFS(CSV!$B:B,$A277,CSV!$G:$G,"y")/$C277</f>
        <v>0.33333333333333331</v>
      </c>
    </row>
    <row r="278" spans="1:31" x14ac:dyDescent="0.3">
      <c r="A278" t="s">
        <v>364</v>
      </c>
      <c r="B278" s="9">
        <f>COUNTIF(CSV!A:A,A278)</f>
        <v>6</v>
      </c>
      <c r="C278" s="4">
        <f>COUNTIF(CSV!B:B,A278)</f>
        <v>2</v>
      </c>
      <c r="D278" s="4">
        <f t="shared" si="9"/>
        <v>8</v>
      </c>
      <c r="E278" s="11">
        <f>(COUNTIFS(CSV!$A:$A,$A278,CSV!$F:$F,"&gt;0.5") + COUNTIFS(CSV!$B:$B,$A278,CSV!$F:$F,"&gt;0.5"))/$D278</f>
        <v>0.875</v>
      </c>
      <c r="F278" s="8">
        <f>COUNTIFS(CSV!$A:$A,$A278,CSV!$F:$F,"&gt;0.5")/$B278</f>
        <v>0.83333333333333337</v>
      </c>
      <c r="G278" s="8">
        <f>COUNTIFS(CSV!$B:$B,$A278,CSV!$F:$F,"&gt;0.5")/$C278</f>
        <v>1</v>
      </c>
      <c r="H278" s="11">
        <f>(COUNTIFS(CSV!$A:$A,$A278,CSV!$F:$F,"&gt;1.5") + COUNTIFS(CSV!$B:$B,$A278,CSV!$F:$F,"&gt;1.5"))/$D278</f>
        <v>0.625</v>
      </c>
      <c r="I278" s="8">
        <f>COUNTIFS(CSV!$A:$A,$A278,CSV!$F:$F,"&gt;1.5")/$B278</f>
        <v>0.5</v>
      </c>
      <c r="J278" s="8">
        <f>COUNTIFS(CSV!$B:$B,$A278,CSV!$F:$F,"&gt;1.5")/$C278</f>
        <v>1</v>
      </c>
      <c r="K278" s="11">
        <f>(COUNTIFS(CSV!$A:$A,$A278,CSV!$F:$F,"&gt;2.5") + COUNTIFS(CSV!$B:$B,$A278,CSV!$F:$F,"&gt;2.5"))/$D278</f>
        <v>0.25</v>
      </c>
      <c r="L278" s="8">
        <f>COUNTIFS(CSV!$A:$A,$A278,CSV!$F:$F,"&gt;2.5")/$B278</f>
        <v>0.16666666666666666</v>
      </c>
      <c r="M278" s="8">
        <f>COUNTIFS(CSV!$B:$B,$A278,CSV!$F:$F,"&gt;2.5")/$C278</f>
        <v>0.5</v>
      </c>
      <c r="N278" s="11">
        <f>(COUNTIFS(CSV!$A:$A,$A278,CSV!$F:$F,"&gt;3.5") + COUNTIFS(CSV!$B:$B,$A278,CSV!$F:$F,"&gt;3.5"))/$D278</f>
        <v>0.125</v>
      </c>
      <c r="O278" s="8">
        <f>COUNTIFS(CSV!$A:$A,$A278,CSV!$F:$F,"&gt;3.5")/$B278</f>
        <v>0.16666666666666666</v>
      </c>
      <c r="P278" s="8">
        <f>COUNTIFS(CSV!$B:$B,$A278,CSV!$F:$F,"&gt;3.5")/$C278</f>
        <v>0</v>
      </c>
      <c r="Q278" s="11">
        <f>(COUNTIFS(CSV!$A:$A,$A278,CSV!$D:$D,"&gt;0.5")  + COUNTIFS(CSV!$B:$B,$A278,CSV!$E:$E,"&gt;0.5"))/$D278</f>
        <v>0.75</v>
      </c>
      <c r="R278" s="8">
        <f>COUNTIFS(CSV!$A:$A,$A278,CSV!$D:$D,"&gt;0.5")/$B278</f>
        <v>0.66666666666666663</v>
      </c>
      <c r="S278" s="8">
        <f>COUNTIFS(CSV!$B:$B,$A278,CSV!$E:$E,"&gt;0.5")/$C278</f>
        <v>1</v>
      </c>
      <c r="T278" s="11">
        <f>(COUNTIFS(CSV!$A:$A,$A278,CSV!$D:$D,"&gt;1.5")  + COUNTIFS(CSV!$B:$B,$A278,CSV!$E:$E,"&gt;1.5"))/$D278</f>
        <v>0.25</v>
      </c>
      <c r="U278" s="8">
        <f>COUNTIFS(CSV!$A:$A,$A278,CSV!$D:$D,"&gt;1.5")/$B278</f>
        <v>0.33333333333333331</v>
      </c>
      <c r="V278" s="8">
        <f>COUNTIFS(CSV!$B:$B,$A278,CSV!$E:$E,"&gt;1.5")/$C278</f>
        <v>0</v>
      </c>
      <c r="W278" s="11">
        <f>(COUNTIFS(CSV!$A:$A,$A278,CSV!$E:E,"&gt;0.5") +COUNTIFS(CSV!$B:$B,$A278,CSV!$D:$D,"&gt;0.5"))/$D278</f>
        <v>0.5</v>
      </c>
      <c r="X278" s="8">
        <f>COUNTIFS(CSV!$A:$A,$A278,CSV!$E:$E,"&gt;0.5")/$B278</f>
        <v>0.33333333333333331</v>
      </c>
      <c r="Y278" s="8">
        <f>COUNTIFS(CSV!$B:$B,$A278,CSV!$D:$D,"&gt;0.5")/$C278</f>
        <v>1</v>
      </c>
      <c r="Z278" s="11">
        <f>(COUNTIFS(CSV!$A:$A,$A278,CSV!$E:$E,"&gt;1.5")  + COUNTIFS(CSV!$B:$B,$A278,CSV!$D:$D,"&gt;1.5"))/$D278</f>
        <v>0.125</v>
      </c>
      <c r="AA278" s="8">
        <f>COUNTIFS(CSV!$A:$A,$A278,CSV!$E:$E,"&gt;1.5")/$B278</f>
        <v>0</v>
      </c>
      <c r="AB278" s="8">
        <f>COUNTIFS(CSV!$B:$B,$A278,CSV!$D:$D,"&gt;1.5")/$C278</f>
        <v>0.5</v>
      </c>
      <c r="AC278" s="11">
        <f>(COUNTIFS(CSV!$A:A,$A278,CSV!$G:$G,"y") + COUNTIFS(CSV!$B:B,$A278,CSV!$G:$G,"y"))/$D278</f>
        <v>0.375</v>
      </c>
      <c r="AD278" s="8">
        <f>COUNTIFS(CSV!$A:A,$A278,CSV!$G:$G,"y")/$B278</f>
        <v>0.16666666666666666</v>
      </c>
      <c r="AE278" s="16">
        <f>COUNTIFS(CSV!$B:B,$A278,CSV!$G:$G,"y")/$C278</f>
        <v>1</v>
      </c>
    </row>
    <row r="279" spans="1:31" x14ac:dyDescent="0.3">
      <c r="A279" t="s">
        <v>375</v>
      </c>
      <c r="B279" s="9">
        <f>COUNTIF(CSV!A:A,A279)</f>
        <v>3</v>
      </c>
      <c r="C279" s="4">
        <f>COUNTIF(CSV!B:B,A279)</f>
        <v>4</v>
      </c>
      <c r="D279" s="4">
        <f t="shared" si="9"/>
        <v>7</v>
      </c>
      <c r="E279" s="11">
        <f>(COUNTIFS(CSV!$A:$A,$A279,CSV!$F:$F,"&gt;0.5") + COUNTIFS(CSV!$B:$B,$A279,CSV!$F:$F,"&gt;0.5"))/$D279</f>
        <v>0.8571428571428571</v>
      </c>
      <c r="F279" s="8">
        <f>COUNTIFS(CSV!$A:$A,$A279,CSV!$F:$F,"&gt;0.5")/$B279</f>
        <v>0.66666666666666663</v>
      </c>
      <c r="G279" s="8">
        <f>COUNTIFS(CSV!$B:$B,$A279,CSV!$F:$F,"&gt;0.5")/$C279</f>
        <v>1</v>
      </c>
      <c r="H279" s="11">
        <f>(COUNTIFS(CSV!$A:$A,$A279,CSV!$F:$F,"&gt;1.5") + COUNTIFS(CSV!$B:$B,$A279,CSV!$F:$F,"&gt;1.5"))/$D279</f>
        <v>0.5714285714285714</v>
      </c>
      <c r="I279" s="8">
        <f>COUNTIFS(CSV!$A:$A,$A279,CSV!$F:$F,"&gt;1.5")/$B279</f>
        <v>0.66666666666666663</v>
      </c>
      <c r="J279" s="8">
        <f>COUNTIFS(CSV!$B:$B,$A279,CSV!$F:$F,"&gt;1.5")/$C279</f>
        <v>0.5</v>
      </c>
      <c r="K279" s="11">
        <f>(COUNTIFS(CSV!$A:$A,$A279,CSV!$F:$F,"&gt;2.5") + COUNTIFS(CSV!$B:$B,$A279,CSV!$F:$F,"&gt;2.5"))/$D279</f>
        <v>0.42857142857142855</v>
      </c>
      <c r="L279" s="8">
        <f>COUNTIFS(CSV!$A:$A,$A279,CSV!$F:$F,"&gt;2.5")/$B279</f>
        <v>0.33333333333333331</v>
      </c>
      <c r="M279" s="8">
        <f>COUNTIFS(CSV!$B:$B,$A279,CSV!$F:$F,"&gt;2.5")/$C279</f>
        <v>0.5</v>
      </c>
      <c r="N279" s="11">
        <f>(COUNTIFS(CSV!$A:$A,$A279,CSV!$F:$F,"&gt;3.5") + COUNTIFS(CSV!$B:$B,$A279,CSV!$F:$F,"&gt;3.5"))/$D279</f>
        <v>0</v>
      </c>
      <c r="O279" s="8">
        <f>COUNTIFS(CSV!$A:$A,$A279,CSV!$F:$F,"&gt;3.5")/$B279</f>
        <v>0</v>
      </c>
      <c r="P279" s="8">
        <f>COUNTIFS(CSV!$B:$B,$A279,CSV!$F:$F,"&gt;3.5")/$C279</f>
        <v>0</v>
      </c>
      <c r="Q279" s="11">
        <f>(COUNTIFS(CSV!$A:$A,$A279,CSV!$D:$D,"&gt;0.5")  + COUNTIFS(CSV!$B:$B,$A279,CSV!$E:$E,"&gt;0.5"))/$D279</f>
        <v>0.5714285714285714</v>
      </c>
      <c r="R279" s="8">
        <f>COUNTIFS(CSV!$A:$A,$A279,CSV!$D:$D,"&gt;0.5")/$B279</f>
        <v>0.66666666666666663</v>
      </c>
      <c r="S279" s="8">
        <f>COUNTIFS(CSV!$B:$B,$A279,CSV!$E:$E,"&gt;0.5")/$C279</f>
        <v>0.5</v>
      </c>
      <c r="T279" s="11">
        <f>(COUNTIFS(CSV!$A:$A,$A279,CSV!$D:$D,"&gt;1.5")  + COUNTIFS(CSV!$B:$B,$A279,CSV!$E:$E,"&gt;1.5"))/$D279</f>
        <v>0</v>
      </c>
      <c r="U279" s="8">
        <f>COUNTIFS(CSV!$A:$A,$A279,CSV!$D:$D,"&gt;1.5")/$B279</f>
        <v>0</v>
      </c>
      <c r="V279" s="8">
        <f>COUNTIFS(CSV!$B:$B,$A279,CSV!$E:$E,"&gt;1.5")/$C279</f>
        <v>0</v>
      </c>
      <c r="W279" s="11">
        <f>(COUNTIFS(CSV!$A:$A,$A279,CSV!$E:E,"&gt;0.5") +COUNTIFS(CSV!$B:$B,$A279,CSV!$D:$D,"&gt;0.5"))/$D279</f>
        <v>0.7142857142857143</v>
      </c>
      <c r="X279" s="8">
        <f>COUNTIFS(CSV!$A:$A,$A279,CSV!$E:$E,"&gt;0.5")/$B279</f>
        <v>0.66666666666666663</v>
      </c>
      <c r="Y279" s="8">
        <f>COUNTIFS(CSV!$B:$B,$A279,CSV!$D:$D,"&gt;0.5")/$C279</f>
        <v>0.75</v>
      </c>
      <c r="Z279" s="11">
        <f>(COUNTIFS(CSV!$A:$A,$A279,CSV!$E:$E,"&gt;1.5")  + COUNTIFS(CSV!$B:$B,$A279,CSV!$D:$D,"&gt;1.5"))/$D279</f>
        <v>0.42857142857142855</v>
      </c>
      <c r="AA279" s="8">
        <f>COUNTIFS(CSV!$A:$A,$A279,CSV!$E:$E,"&gt;1.5")/$B279</f>
        <v>0.33333333333333331</v>
      </c>
      <c r="AB279" s="8">
        <f>COUNTIFS(CSV!$B:$B,$A279,CSV!$D:$D,"&gt;1.5")/$C279</f>
        <v>0.5</v>
      </c>
      <c r="AC279" s="11">
        <f>(COUNTIFS(CSV!$A:A,$A279,CSV!$G:$G,"y") + COUNTIFS(CSV!$B:B,$A279,CSV!$G:$G,"y"))/$D279</f>
        <v>0.42857142857142855</v>
      </c>
      <c r="AD279" s="8">
        <f>COUNTIFS(CSV!$A:A,$A279,CSV!$G:$G,"y")/$B279</f>
        <v>0.66666666666666663</v>
      </c>
      <c r="AE279" s="16">
        <f>COUNTIFS(CSV!$B:B,$A279,CSV!$G:$G,"y")/$C279</f>
        <v>0.25</v>
      </c>
    </row>
    <row r="280" spans="1:31" x14ac:dyDescent="0.3">
      <c r="A280" t="s">
        <v>376</v>
      </c>
      <c r="B280" s="9">
        <f>COUNTIF(CSV!A:A,A280)</f>
        <v>5</v>
      </c>
      <c r="C280" s="4">
        <f>COUNTIF(CSV!B:B,A280)</f>
        <v>4</v>
      </c>
      <c r="D280" s="4">
        <f t="shared" si="9"/>
        <v>9</v>
      </c>
      <c r="E280" s="11">
        <f>(COUNTIFS(CSV!$A:$A,$A280,CSV!$F:$F,"&gt;0.5") + COUNTIFS(CSV!$B:$B,$A280,CSV!$F:$F,"&gt;0.5"))/$D280</f>
        <v>1</v>
      </c>
      <c r="F280" s="8">
        <f>COUNTIFS(CSV!$A:$A,$A280,CSV!$F:$F,"&gt;0.5")/$B280</f>
        <v>1</v>
      </c>
      <c r="G280" s="8">
        <f>COUNTIFS(CSV!$B:$B,$A280,CSV!$F:$F,"&gt;0.5")/$C280</f>
        <v>1</v>
      </c>
      <c r="H280" s="11">
        <f>(COUNTIFS(CSV!$A:$A,$A280,CSV!$F:$F,"&gt;1.5") + COUNTIFS(CSV!$B:$B,$A280,CSV!$F:$F,"&gt;1.5"))/$D280</f>
        <v>0.88888888888888884</v>
      </c>
      <c r="I280" s="8">
        <f>COUNTIFS(CSV!$A:$A,$A280,CSV!$F:$F,"&gt;1.5")/$B280</f>
        <v>1</v>
      </c>
      <c r="J280" s="8">
        <f>COUNTIFS(CSV!$B:$B,$A280,CSV!$F:$F,"&gt;1.5")/$C280</f>
        <v>0.75</v>
      </c>
      <c r="K280" s="11">
        <f>(COUNTIFS(CSV!$A:$A,$A280,CSV!$F:$F,"&gt;2.5") + COUNTIFS(CSV!$B:$B,$A280,CSV!$F:$F,"&gt;2.5"))/$D280</f>
        <v>0.55555555555555558</v>
      </c>
      <c r="L280" s="8">
        <f>COUNTIFS(CSV!$A:$A,$A280,CSV!$F:$F,"&gt;2.5")/$B280</f>
        <v>0.8</v>
      </c>
      <c r="M280" s="8">
        <f>COUNTIFS(CSV!$B:$B,$A280,CSV!$F:$F,"&gt;2.5")/$C280</f>
        <v>0.25</v>
      </c>
      <c r="N280" s="11">
        <f>(COUNTIFS(CSV!$A:$A,$A280,CSV!$F:$F,"&gt;3.5") + COUNTIFS(CSV!$B:$B,$A280,CSV!$F:$F,"&gt;3.5"))/$D280</f>
        <v>0.44444444444444442</v>
      </c>
      <c r="O280" s="8">
        <f>COUNTIFS(CSV!$A:$A,$A280,CSV!$F:$F,"&gt;3.5")/$B280</f>
        <v>0.6</v>
      </c>
      <c r="P280" s="8">
        <f>COUNTIFS(CSV!$B:$B,$A280,CSV!$F:$F,"&gt;3.5")/$C280</f>
        <v>0.25</v>
      </c>
      <c r="Q280" s="11">
        <f>(COUNTIFS(CSV!$A:$A,$A280,CSV!$D:$D,"&gt;0.5")  + COUNTIFS(CSV!$B:$B,$A280,CSV!$E:$E,"&gt;0.5"))/$D280</f>
        <v>0.88888888888888884</v>
      </c>
      <c r="R280" s="8">
        <f>COUNTIFS(CSV!$A:$A,$A280,CSV!$D:$D,"&gt;0.5")/$B280</f>
        <v>1</v>
      </c>
      <c r="S280" s="8">
        <f>COUNTIFS(CSV!$B:$B,$A280,CSV!$E:$E,"&gt;0.5")/$C280</f>
        <v>0.75</v>
      </c>
      <c r="T280" s="11">
        <f>(COUNTIFS(CSV!$A:$A,$A280,CSV!$D:$D,"&gt;1.5")  + COUNTIFS(CSV!$B:$B,$A280,CSV!$E:$E,"&gt;1.5"))/$D280</f>
        <v>0.55555555555555558</v>
      </c>
      <c r="U280" s="8">
        <f>COUNTIFS(CSV!$A:$A,$A280,CSV!$D:$D,"&gt;1.5")/$B280</f>
        <v>0.8</v>
      </c>
      <c r="V280" s="8">
        <f>COUNTIFS(CSV!$B:$B,$A280,CSV!$E:$E,"&gt;1.5")/$C280</f>
        <v>0.25</v>
      </c>
      <c r="W280" s="11">
        <f>(COUNTIFS(CSV!$A:$A,$A280,CSV!$E:E,"&gt;0.5") +COUNTIFS(CSV!$B:$B,$A280,CSV!$D:$D,"&gt;0.5"))/$D280</f>
        <v>0.88888888888888884</v>
      </c>
      <c r="X280" s="8">
        <f>COUNTIFS(CSV!$A:$A,$A280,CSV!$E:$E,"&gt;0.5")/$B280</f>
        <v>1</v>
      </c>
      <c r="Y280" s="8">
        <f>COUNTIFS(CSV!$B:$B,$A280,CSV!$D:$D,"&gt;0.5")/$C280</f>
        <v>0.75</v>
      </c>
      <c r="Z280" s="11">
        <f>(COUNTIFS(CSV!$A:$A,$A280,CSV!$E:$E,"&gt;1.5")  + COUNTIFS(CSV!$B:$B,$A280,CSV!$D:$D,"&gt;1.5"))/$D280</f>
        <v>0.44444444444444442</v>
      </c>
      <c r="AA280" s="8">
        <f>COUNTIFS(CSV!$A:$A,$A280,CSV!$E:$E,"&gt;1.5")/$B280</f>
        <v>0.6</v>
      </c>
      <c r="AB280" s="8">
        <f>COUNTIFS(CSV!$B:$B,$A280,CSV!$D:$D,"&gt;1.5")/$C280</f>
        <v>0.25</v>
      </c>
      <c r="AC280" s="11">
        <f>(COUNTIFS(CSV!$A:A,$A280,CSV!$G:$G,"y") + COUNTIFS(CSV!$B:B,$A280,CSV!$G:$G,"y"))/$D280</f>
        <v>0.77777777777777779</v>
      </c>
      <c r="AD280" s="8">
        <f>COUNTIFS(CSV!$A:A,$A280,CSV!$G:$G,"y")/$B280</f>
        <v>1</v>
      </c>
      <c r="AE280" s="16">
        <f>COUNTIFS(CSV!$B:B,$A280,CSV!$G:$G,"y")/$C280</f>
        <v>0.5</v>
      </c>
    </row>
    <row r="281" spans="1:31" x14ac:dyDescent="0.3">
      <c r="A281" t="s">
        <v>370</v>
      </c>
      <c r="B281" s="9">
        <f>COUNTIF(CSV!A:A,A281)</f>
        <v>4</v>
      </c>
      <c r="C281" s="4">
        <f>COUNTIF(CSV!B:B,A281)</f>
        <v>6</v>
      </c>
      <c r="D281" s="4">
        <f t="shared" si="9"/>
        <v>10</v>
      </c>
      <c r="E281" s="11">
        <f>(COUNTIFS(CSV!$A:$A,$A281,CSV!$F:$F,"&gt;0.5") + COUNTIFS(CSV!$B:$B,$A281,CSV!$F:$F,"&gt;0.5"))/$D281</f>
        <v>1</v>
      </c>
      <c r="F281" s="8">
        <f>COUNTIFS(CSV!$A:$A,$A281,CSV!$F:$F,"&gt;0.5")/$B281</f>
        <v>1</v>
      </c>
      <c r="G281" s="8">
        <f>COUNTIFS(CSV!$B:$B,$A281,CSV!$F:$F,"&gt;0.5")/$C281</f>
        <v>1</v>
      </c>
      <c r="H281" s="11">
        <f>(COUNTIFS(CSV!$A:$A,$A281,CSV!$F:$F,"&gt;1.5") + COUNTIFS(CSV!$B:$B,$A281,CSV!$F:$F,"&gt;1.5"))/$D281</f>
        <v>0.8</v>
      </c>
      <c r="I281" s="8">
        <f>COUNTIFS(CSV!$A:$A,$A281,CSV!$F:$F,"&gt;1.5")/$B281</f>
        <v>1</v>
      </c>
      <c r="J281" s="8">
        <f>COUNTIFS(CSV!$B:$B,$A281,CSV!$F:$F,"&gt;1.5")/$C281</f>
        <v>0.66666666666666663</v>
      </c>
      <c r="K281" s="11">
        <f>(COUNTIFS(CSV!$A:$A,$A281,CSV!$F:$F,"&gt;2.5") + COUNTIFS(CSV!$B:$B,$A281,CSV!$F:$F,"&gt;2.5"))/$D281</f>
        <v>0.6</v>
      </c>
      <c r="L281" s="8">
        <f>COUNTIFS(CSV!$A:$A,$A281,CSV!$F:$F,"&gt;2.5")/$B281</f>
        <v>0.75</v>
      </c>
      <c r="M281" s="8">
        <f>COUNTIFS(CSV!$B:$B,$A281,CSV!$F:$F,"&gt;2.5")/$C281</f>
        <v>0.5</v>
      </c>
      <c r="N281" s="11">
        <f>(COUNTIFS(CSV!$A:$A,$A281,CSV!$F:$F,"&gt;3.5") + COUNTIFS(CSV!$B:$B,$A281,CSV!$F:$F,"&gt;3.5"))/$D281</f>
        <v>0.2</v>
      </c>
      <c r="O281" s="8">
        <f>COUNTIFS(CSV!$A:$A,$A281,CSV!$F:$F,"&gt;3.5")/$B281</f>
        <v>0.25</v>
      </c>
      <c r="P281" s="8">
        <f>COUNTIFS(CSV!$B:$B,$A281,CSV!$F:$F,"&gt;3.5")/$C281</f>
        <v>0.16666666666666666</v>
      </c>
      <c r="Q281" s="11">
        <f>(COUNTIFS(CSV!$A:$A,$A281,CSV!$D:$D,"&gt;0.5")  + COUNTIFS(CSV!$B:$B,$A281,CSV!$E:$E,"&gt;0.5"))/$D281</f>
        <v>0.9</v>
      </c>
      <c r="R281" s="8">
        <f>COUNTIFS(CSV!$A:$A,$A281,CSV!$D:$D,"&gt;0.5")/$B281</f>
        <v>1</v>
      </c>
      <c r="S281" s="8">
        <f>COUNTIFS(CSV!$B:$B,$A281,CSV!$E:$E,"&gt;0.5")/$C281</f>
        <v>0.83333333333333337</v>
      </c>
      <c r="T281" s="11">
        <f>(COUNTIFS(CSV!$A:$A,$A281,CSV!$D:$D,"&gt;1.5")  + COUNTIFS(CSV!$B:$B,$A281,CSV!$E:$E,"&gt;1.5"))/$D281</f>
        <v>0.6</v>
      </c>
      <c r="U281" s="8">
        <f>COUNTIFS(CSV!$A:$A,$A281,CSV!$D:$D,"&gt;1.5")/$B281</f>
        <v>0.75</v>
      </c>
      <c r="V281" s="8">
        <f>COUNTIFS(CSV!$B:$B,$A281,CSV!$E:$E,"&gt;1.5")/$C281</f>
        <v>0.5</v>
      </c>
      <c r="W281" s="11">
        <f>(COUNTIFS(CSV!$A:$A,$A281,CSV!$E:E,"&gt;0.5") +COUNTIFS(CSV!$B:$B,$A281,CSV!$D:$D,"&gt;0.5"))/$D281</f>
        <v>0.8</v>
      </c>
      <c r="X281" s="8">
        <f>COUNTIFS(CSV!$A:$A,$A281,CSV!$E:$E,"&gt;0.5")/$B281</f>
        <v>1</v>
      </c>
      <c r="Y281" s="8">
        <f>COUNTIFS(CSV!$B:$B,$A281,CSV!$D:$D,"&gt;0.5")/$C281</f>
        <v>0.66666666666666663</v>
      </c>
      <c r="Z281" s="11">
        <f>(COUNTIFS(CSV!$A:$A,$A281,CSV!$E:$E,"&gt;1.5")  + COUNTIFS(CSV!$B:$B,$A281,CSV!$D:$D,"&gt;1.5"))/$D281</f>
        <v>0.1</v>
      </c>
      <c r="AA281" s="8">
        <f>COUNTIFS(CSV!$A:$A,$A281,CSV!$E:$E,"&gt;1.5")/$B281</f>
        <v>0</v>
      </c>
      <c r="AB281" s="8">
        <f>COUNTIFS(CSV!$B:$B,$A281,CSV!$D:$D,"&gt;1.5")/$C281</f>
        <v>0.16666666666666666</v>
      </c>
      <c r="AC281" s="11">
        <f>(COUNTIFS(CSV!$A:A,$A281,CSV!$G:$G,"y") + COUNTIFS(CSV!$B:B,$A281,CSV!$G:$G,"y"))/$D281</f>
        <v>0.7</v>
      </c>
      <c r="AD281" s="8">
        <f>COUNTIFS(CSV!$A:A,$A281,CSV!$G:$G,"y")/$B281</f>
        <v>1</v>
      </c>
      <c r="AE281" s="16">
        <f>COUNTIFS(CSV!$B:B,$A281,CSV!$G:$G,"y")/$C281</f>
        <v>0.5</v>
      </c>
    </row>
    <row r="282" spans="1:31" x14ac:dyDescent="0.3">
      <c r="A282" t="s">
        <v>379</v>
      </c>
      <c r="B282" s="9">
        <f>COUNTIF(CSV!A:A,A282)</f>
        <v>3</v>
      </c>
      <c r="C282" s="4">
        <f>COUNTIF(CSV!B:B,A282)</f>
        <v>5</v>
      </c>
      <c r="D282" s="4">
        <f t="shared" si="9"/>
        <v>8</v>
      </c>
      <c r="E282" s="11">
        <f>(COUNTIFS(CSV!$A:$A,$A282,CSV!$F:$F,"&gt;0.5") + COUNTIFS(CSV!$B:$B,$A282,CSV!$F:$F,"&gt;0.5"))/$D282</f>
        <v>0.875</v>
      </c>
      <c r="F282" s="8">
        <f>COUNTIFS(CSV!$A:$A,$A282,CSV!$F:$F,"&gt;0.5")/$B282</f>
        <v>0.66666666666666663</v>
      </c>
      <c r="G282" s="8">
        <f>COUNTIFS(CSV!$B:$B,$A282,CSV!$F:$F,"&gt;0.5")/$C282</f>
        <v>1</v>
      </c>
      <c r="H282" s="11">
        <f>(COUNTIFS(CSV!$A:$A,$A282,CSV!$F:$F,"&gt;1.5") + COUNTIFS(CSV!$B:$B,$A282,CSV!$F:$F,"&gt;1.5"))/$D282</f>
        <v>0.75</v>
      </c>
      <c r="I282" s="8">
        <f>COUNTIFS(CSV!$A:$A,$A282,CSV!$F:$F,"&gt;1.5")/$B282</f>
        <v>0.66666666666666663</v>
      </c>
      <c r="J282" s="8">
        <f>COUNTIFS(CSV!$B:$B,$A282,CSV!$F:$F,"&gt;1.5")/$C282</f>
        <v>0.8</v>
      </c>
      <c r="K282" s="11">
        <f>(COUNTIFS(CSV!$A:$A,$A282,CSV!$F:$F,"&gt;2.5") + COUNTIFS(CSV!$B:$B,$A282,CSV!$F:$F,"&gt;2.5"))/$D282</f>
        <v>0.5</v>
      </c>
      <c r="L282" s="8">
        <f>COUNTIFS(CSV!$A:$A,$A282,CSV!$F:$F,"&gt;2.5")/$B282</f>
        <v>0.33333333333333331</v>
      </c>
      <c r="M282" s="8">
        <f>COUNTIFS(CSV!$B:$B,$A282,CSV!$F:$F,"&gt;2.5")/$C282</f>
        <v>0.6</v>
      </c>
      <c r="N282" s="11">
        <f>(COUNTIFS(CSV!$A:$A,$A282,CSV!$F:$F,"&gt;3.5") + COUNTIFS(CSV!$B:$B,$A282,CSV!$F:$F,"&gt;3.5"))/$D282</f>
        <v>0.25</v>
      </c>
      <c r="O282" s="8">
        <f>COUNTIFS(CSV!$A:$A,$A282,CSV!$F:$F,"&gt;3.5")/$B282</f>
        <v>0</v>
      </c>
      <c r="P282" s="8">
        <f>COUNTIFS(CSV!$B:$B,$A282,CSV!$F:$F,"&gt;3.5")/$C282</f>
        <v>0.4</v>
      </c>
      <c r="Q282" s="11">
        <f>(COUNTIFS(CSV!$A:$A,$A282,CSV!$D:$D,"&gt;0.5")  + COUNTIFS(CSV!$B:$B,$A282,CSV!$E:$E,"&gt;0.5"))/$D282</f>
        <v>0.875</v>
      </c>
      <c r="R282" s="8">
        <f>COUNTIFS(CSV!$A:$A,$A282,CSV!$D:$D,"&gt;0.5")/$B282</f>
        <v>0.66666666666666663</v>
      </c>
      <c r="S282" s="8">
        <f>COUNTIFS(CSV!$B:$B,$A282,CSV!$E:$E,"&gt;0.5")/$C282</f>
        <v>1</v>
      </c>
      <c r="T282" s="11">
        <f>(COUNTIFS(CSV!$A:$A,$A282,CSV!$D:$D,"&gt;1.5")  + COUNTIFS(CSV!$B:$B,$A282,CSV!$E:$E,"&gt;1.5"))/$D282</f>
        <v>0.5</v>
      </c>
      <c r="U282" s="8">
        <f>COUNTIFS(CSV!$A:$A,$A282,CSV!$D:$D,"&gt;1.5")/$B282</f>
        <v>0.33333333333333331</v>
      </c>
      <c r="V282" s="8">
        <f>COUNTIFS(CSV!$B:$B,$A282,CSV!$E:$E,"&gt;1.5")/$C282</f>
        <v>0.6</v>
      </c>
      <c r="W282" s="11">
        <f>(COUNTIFS(CSV!$A:$A,$A282,CSV!$E:E,"&gt;0.5") +COUNTIFS(CSV!$B:$B,$A282,CSV!$D:$D,"&gt;0.5"))/$D282</f>
        <v>0.625</v>
      </c>
      <c r="X282" s="8">
        <f>COUNTIFS(CSV!$A:$A,$A282,CSV!$E:$E,"&gt;0.5")/$B282</f>
        <v>0.66666666666666663</v>
      </c>
      <c r="Y282" s="8">
        <f>COUNTIFS(CSV!$B:$B,$A282,CSV!$D:$D,"&gt;0.5")/$C282</f>
        <v>0.6</v>
      </c>
      <c r="Z282" s="11">
        <f>(COUNTIFS(CSV!$A:$A,$A282,CSV!$E:$E,"&gt;1.5")  + COUNTIFS(CSV!$B:$B,$A282,CSV!$D:$D,"&gt;1.5"))/$D282</f>
        <v>0.25</v>
      </c>
      <c r="AA282" s="8">
        <f>COUNTIFS(CSV!$A:$A,$A282,CSV!$E:$E,"&gt;1.5")/$B282</f>
        <v>0</v>
      </c>
      <c r="AB282" s="8">
        <f>COUNTIFS(CSV!$B:$B,$A282,CSV!$D:$D,"&gt;1.5")/$C282</f>
        <v>0.4</v>
      </c>
      <c r="AC282" s="11">
        <f>(COUNTIFS(CSV!$A:A,$A282,CSV!$G:$G,"y") + COUNTIFS(CSV!$B:B,$A282,CSV!$G:$G,"y"))/$D282</f>
        <v>0.625</v>
      </c>
      <c r="AD282" s="8">
        <f>COUNTIFS(CSV!$A:A,$A282,CSV!$G:$G,"y")/$B282</f>
        <v>0.66666666666666663</v>
      </c>
      <c r="AE282" s="16">
        <f>COUNTIFS(CSV!$B:B,$A282,CSV!$G:$G,"y")/$C282</f>
        <v>0.6</v>
      </c>
    </row>
    <row r="283" spans="1:31" x14ac:dyDescent="0.3">
      <c r="A283" t="s">
        <v>367</v>
      </c>
      <c r="B283" s="9">
        <f>COUNTIF(CSV!A:A,A283)</f>
        <v>4</v>
      </c>
      <c r="C283" s="4">
        <f>COUNTIF(CSV!B:B,A283)</f>
        <v>5</v>
      </c>
      <c r="D283" s="4">
        <f t="shared" si="9"/>
        <v>9</v>
      </c>
      <c r="E283" s="11">
        <f>(COUNTIFS(CSV!$A:$A,$A283,CSV!$F:$F,"&gt;0.5") + COUNTIFS(CSV!$B:$B,$A283,CSV!$F:$F,"&gt;0.5"))/$D283</f>
        <v>0.77777777777777779</v>
      </c>
      <c r="F283" s="8">
        <f>COUNTIFS(CSV!$A:$A,$A283,CSV!$F:$F,"&gt;0.5")/$B283</f>
        <v>0.75</v>
      </c>
      <c r="G283" s="8">
        <f>COUNTIFS(CSV!$B:$B,$A283,CSV!$F:$F,"&gt;0.5")/$C283</f>
        <v>0.8</v>
      </c>
      <c r="H283" s="11">
        <f>(COUNTIFS(CSV!$A:$A,$A283,CSV!$F:$F,"&gt;1.5") + COUNTIFS(CSV!$B:$B,$A283,CSV!$F:$F,"&gt;1.5"))/$D283</f>
        <v>0.66666666666666663</v>
      </c>
      <c r="I283" s="8">
        <f>COUNTIFS(CSV!$A:$A,$A283,CSV!$F:$F,"&gt;1.5")/$B283</f>
        <v>0.75</v>
      </c>
      <c r="J283" s="8">
        <f>COUNTIFS(CSV!$B:$B,$A283,CSV!$F:$F,"&gt;1.5")/$C283</f>
        <v>0.6</v>
      </c>
      <c r="K283" s="11">
        <f>(COUNTIFS(CSV!$A:$A,$A283,CSV!$F:$F,"&gt;2.5") + COUNTIFS(CSV!$B:$B,$A283,CSV!$F:$F,"&gt;2.5"))/$D283</f>
        <v>0.55555555555555558</v>
      </c>
      <c r="L283" s="8">
        <f>COUNTIFS(CSV!$A:$A,$A283,CSV!$F:$F,"&gt;2.5")/$B283</f>
        <v>0.5</v>
      </c>
      <c r="M283" s="8">
        <f>COUNTIFS(CSV!$B:$B,$A283,CSV!$F:$F,"&gt;2.5")/$C283</f>
        <v>0.6</v>
      </c>
      <c r="N283" s="11">
        <f>(COUNTIFS(CSV!$A:$A,$A283,CSV!$F:$F,"&gt;3.5") + COUNTIFS(CSV!$B:$B,$A283,CSV!$F:$F,"&gt;3.5"))/$D283</f>
        <v>0.22222222222222221</v>
      </c>
      <c r="O283" s="8">
        <f>COUNTIFS(CSV!$A:$A,$A283,CSV!$F:$F,"&gt;3.5")/$B283</f>
        <v>0.25</v>
      </c>
      <c r="P283" s="8">
        <f>COUNTIFS(CSV!$B:$B,$A283,CSV!$F:$F,"&gt;3.5")/$C283</f>
        <v>0.2</v>
      </c>
      <c r="Q283" s="11">
        <f>(COUNTIFS(CSV!$A:$A,$A283,CSV!$D:$D,"&gt;0.5")  + COUNTIFS(CSV!$B:$B,$A283,CSV!$E:$E,"&gt;0.5"))/$D283</f>
        <v>0.77777777777777779</v>
      </c>
      <c r="R283" s="8">
        <f>COUNTIFS(CSV!$A:$A,$A283,CSV!$D:$D,"&gt;0.5")/$B283</f>
        <v>0.75</v>
      </c>
      <c r="S283" s="8">
        <f>COUNTIFS(CSV!$B:$B,$A283,CSV!$E:$E,"&gt;0.5")/$C283</f>
        <v>0.8</v>
      </c>
      <c r="T283" s="11">
        <f>(COUNTIFS(CSV!$A:$A,$A283,CSV!$D:$D,"&gt;1.5")  + COUNTIFS(CSV!$B:$B,$A283,CSV!$E:$E,"&gt;1.5"))/$D283</f>
        <v>0.33333333333333331</v>
      </c>
      <c r="U283" s="8">
        <f>COUNTIFS(CSV!$A:$A,$A283,CSV!$D:$D,"&gt;1.5")/$B283</f>
        <v>0.25</v>
      </c>
      <c r="V283" s="8">
        <f>COUNTIFS(CSV!$B:$B,$A283,CSV!$E:$E,"&gt;1.5")/$C283</f>
        <v>0.4</v>
      </c>
      <c r="W283" s="11">
        <f>(COUNTIFS(CSV!$A:$A,$A283,CSV!$E:E,"&gt;0.5") +COUNTIFS(CSV!$B:$B,$A283,CSV!$D:$D,"&gt;0.5"))/$D283</f>
        <v>0.55555555555555558</v>
      </c>
      <c r="X283" s="8">
        <f>COUNTIFS(CSV!$A:$A,$A283,CSV!$E:$E,"&gt;0.5")/$B283</f>
        <v>0.75</v>
      </c>
      <c r="Y283" s="8">
        <f>COUNTIFS(CSV!$B:$B,$A283,CSV!$D:$D,"&gt;0.5")/$C283</f>
        <v>0.4</v>
      </c>
      <c r="Z283" s="11">
        <f>(COUNTIFS(CSV!$A:$A,$A283,CSV!$E:$E,"&gt;1.5")  + COUNTIFS(CSV!$B:$B,$A283,CSV!$D:$D,"&gt;1.5"))/$D283</f>
        <v>0.22222222222222221</v>
      </c>
      <c r="AA283" s="8">
        <f>COUNTIFS(CSV!$A:$A,$A283,CSV!$E:$E,"&gt;1.5")/$B283</f>
        <v>0.25</v>
      </c>
      <c r="AB283" s="8">
        <f>COUNTIFS(CSV!$B:$B,$A283,CSV!$D:$D,"&gt;1.5")/$C283</f>
        <v>0.2</v>
      </c>
      <c r="AC283" s="11">
        <f>(COUNTIFS(CSV!$A:A,$A283,CSV!$G:$G,"y") + COUNTIFS(CSV!$B:B,$A283,CSV!$G:$G,"y"))/$D283</f>
        <v>0.55555555555555558</v>
      </c>
      <c r="AD283" s="8">
        <f>COUNTIFS(CSV!$A:A,$A283,CSV!$G:$G,"y")/$B283</f>
        <v>0.75</v>
      </c>
      <c r="AE283" s="16">
        <f>COUNTIFS(CSV!$B:B,$A283,CSV!$G:$G,"y")/$C283</f>
        <v>0.4</v>
      </c>
    </row>
    <row r="284" spans="1:31" x14ac:dyDescent="0.3">
      <c r="A284" t="s">
        <v>363</v>
      </c>
      <c r="B284" s="9">
        <f>COUNTIF(CSV!A:A,A284)</f>
        <v>3</v>
      </c>
      <c r="C284" s="4">
        <f>COUNTIF(CSV!B:B,A284)</f>
        <v>5</v>
      </c>
      <c r="D284" s="4">
        <f t="shared" si="9"/>
        <v>8</v>
      </c>
      <c r="E284" s="11">
        <f>(COUNTIFS(CSV!$A:$A,$A284,CSV!$F:$F,"&gt;0.5") + COUNTIFS(CSV!$B:$B,$A284,CSV!$F:$F,"&gt;0.5"))/$D284</f>
        <v>0.875</v>
      </c>
      <c r="F284" s="8">
        <f>COUNTIFS(CSV!$A:$A,$A284,CSV!$F:$F,"&gt;0.5")/$B284</f>
        <v>1</v>
      </c>
      <c r="G284" s="8">
        <f>COUNTIFS(CSV!$B:$B,$A284,CSV!$F:$F,"&gt;0.5")/$C284</f>
        <v>0.8</v>
      </c>
      <c r="H284" s="11">
        <f>(COUNTIFS(CSV!$A:$A,$A284,CSV!$F:$F,"&gt;1.5") + COUNTIFS(CSV!$B:$B,$A284,CSV!$F:$F,"&gt;1.5"))/$D284</f>
        <v>0.75</v>
      </c>
      <c r="I284" s="8">
        <f>COUNTIFS(CSV!$A:$A,$A284,CSV!$F:$F,"&gt;1.5")/$B284</f>
        <v>0.66666666666666663</v>
      </c>
      <c r="J284" s="8">
        <f>COUNTIFS(CSV!$B:$B,$A284,CSV!$F:$F,"&gt;1.5")/$C284</f>
        <v>0.8</v>
      </c>
      <c r="K284" s="11">
        <f>(COUNTIFS(CSV!$A:$A,$A284,CSV!$F:$F,"&gt;2.5") + COUNTIFS(CSV!$B:$B,$A284,CSV!$F:$F,"&gt;2.5"))/$D284</f>
        <v>0.5</v>
      </c>
      <c r="L284" s="8">
        <f>COUNTIFS(CSV!$A:$A,$A284,CSV!$F:$F,"&gt;2.5")/$B284</f>
        <v>0.33333333333333331</v>
      </c>
      <c r="M284" s="8">
        <f>COUNTIFS(CSV!$B:$B,$A284,CSV!$F:$F,"&gt;2.5")/$C284</f>
        <v>0.6</v>
      </c>
      <c r="N284" s="11">
        <f>(COUNTIFS(CSV!$A:$A,$A284,CSV!$F:$F,"&gt;3.5") + COUNTIFS(CSV!$B:$B,$A284,CSV!$F:$F,"&gt;3.5"))/$D284</f>
        <v>0.25</v>
      </c>
      <c r="O284" s="8">
        <f>COUNTIFS(CSV!$A:$A,$A284,CSV!$F:$F,"&gt;3.5")/$B284</f>
        <v>0</v>
      </c>
      <c r="P284" s="8">
        <f>COUNTIFS(CSV!$B:$B,$A284,CSV!$F:$F,"&gt;3.5")/$C284</f>
        <v>0.4</v>
      </c>
      <c r="Q284" s="11">
        <f>(COUNTIFS(CSV!$A:$A,$A284,CSV!$D:$D,"&gt;0.5")  + COUNTIFS(CSV!$B:$B,$A284,CSV!$E:$E,"&gt;0.5"))/$D284</f>
        <v>0.5</v>
      </c>
      <c r="R284" s="8">
        <f>COUNTIFS(CSV!$A:$A,$A284,CSV!$D:$D,"&gt;0.5")/$B284</f>
        <v>0.33333333333333331</v>
      </c>
      <c r="S284" s="8">
        <f>COUNTIFS(CSV!$B:$B,$A284,CSV!$E:$E,"&gt;0.5")/$C284</f>
        <v>0.6</v>
      </c>
      <c r="T284" s="11">
        <f>(COUNTIFS(CSV!$A:$A,$A284,CSV!$D:$D,"&gt;1.5")  + COUNTIFS(CSV!$B:$B,$A284,CSV!$E:$E,"&gt;1.5"))/$D284</f>
        <v>0.125</v>
      </c>
      <c r="U284" s="8">
        <f>COUNTIFS(CSV!$A:$A,$A284,CSV!$D:$D,"&gt;1.5")/$B284</f>
        <v>0.33333333333333331</v>
      </c>
      <c r="V284" s="8">
        <f>COUNTIFS(CSV!$B:$B,$A284,CSV!$E:$E,"&gt;1.5")/$C284</f>
        <v>0</v>
      </c>
      <c r="W284" s="11">
        <f>(COUNTIFS(CSV!$A:$A,$A284,CSV!$E:E,"&gt;0.5") +COUNTIFS(CSV!$B:$B,$A284,CSV!$D:$D,"&gt;0.5"))/$D284</f>
        <v>0.875</v>
      </c>
      <c r="X284" s="8">
        <f>COUNTIFS(CSV!$A:$A,$A284,CSV!$E:$E,"&gt;0.5")/$B284</f>
        <v>1</v>
      </c>
      <c r="Y284" s="8">
        <f>COUNTIFS(CSV!$B:$B,$A284,CSV!$D:$D,"&gt;0.5")/$C284</f>
        <v>0.8</v>
      </c>
      <c r="Z284" s="11">
        <f>(COUNTIFS(CSV!$A:$A,$A284,CSV!$E:$E,"&gt;1.5")  + COUNTIFS(CSV!$B:$B,$A284,CSV!$D:$D,"&gt;1.5"))/$D284</f>
        <v>0.5</v>
      </c>
      <c r="AA284" s="8">
        <f>COUNTIFS(CSV!$A:$A,$A284,CSV!$E:$E,"&gt;1.5")/$B284</f>
        <v>0.33333333333333331</v>
      </c>
      <c r="AB284" s="8">
        <f>COUNTIFS(CSV!$B:$B,$A284,CSV!$D:$D,"&gt;1.5")/$C284</f>
        <v>0.6</v>
      </c>
      <c r="AC284" s="11">
        <f>(COUNTIFS(CSV!$A:A,$A284,CSV!$G:$G,"y") + COUNTIFS(CSV!$B:B,$A284,CSV!$G:$G,"y"))/$D284</f>
        <v>0.5</v>
      </c>
      <c r="AD284" s="8">
        <f>COUNTIFS(CSV!$A:A,$A284,CSV!$G:$G,"y")/$B284</f>
        <v>0.33333333333333331</v>
      </c>
      <c r="AE284" s="16">
        <f>COUNTIFS(CSV!$B:B,$A284,CSV!$G:$G,"y")/$C284</f>
        <v>0.6</v>
      </c>
    </row>
    <row r="285" spans="1:31" x14ac:dyDescent="0.3">
      <c r="A285" t="s">
        <v>365</v>
      </c>
      <c r="B285" s="9">
        <f>COUNTIF(CSV!A:A,A285)</f>
        <v>4</v>
      </c>
      <c r="C285" s="4">
        <f>COUNTIF(CSV!B:B,A285)</f>
        <v>5</v>
      </c>
      <c r="D285" s="4">
        <f t="shared" si="9"/>
        <v>9</v>
      </c>
      <c r="E285" s="11">
        <f>(COUNTIFS(CSV!$A:$A,$A285,CSV!$F:$F,"&gt;0.5") + COUNTIFS(CSV!$B:$B,$A285,CSV!$F:$F,"&gt;0.5"))/$D285</f>
        <v>1</v>
      </c>
      <c r="F285" s="8">
        <f>COUNTIFS(CSV!$A:$A,$A285,CSV!$F:$F,"&gt;0.5")/$B285</f>
        <v>1</v>
      </c>
      <c r="G285" s="8">
        <f>COUNTIFS(CSV!$B:$B,$A285,CSV!$F:$F,"&gt;0.5")/$C285</f>
        <v>1</v>
      </c>
      <c r="H285" s="11">
        <f>(COUNTIFS(CSV!$A:$A,$A285,CSV!$F:$F,"&gt;1.5") + COUNTIFS(CSV!$B:$B,$A285,CSV!$F:$F,"&gt;1.5"))/$D285</f>
        <v>0.77777777777777779</v>
      </c>
      <c r="I285" s="8">
        <f>COUNTIFS(CSV!$A:$A,$A285,CSV!$F:$F,"&gt;1.5")/$B285</f>
        <v>0.5</v>
      </c>
      <c r="J285" s="8">
        <f>COUNTIFS(CSV!$B:$B,$A285,CSV!$F:$F,"&gt;1.5")/$C285</f>
        <v>1</v>
      </c>
      <c r="K285" s="11">
        <f>(COUNTIFS(CSV!$A:$A,$A285,CSV!$F:$F,"&gt;2.5") + COUNTIFS(CSV!$B:$B,$A285,CSV!$F:$F,"&gt;2.5"))/$D285</f>
        <v>0.44444444444444442</v>
      </c>
      <c r="L285" s="8">
        <f>COUNTIFS(CSV!$A:$A,$A285,CSV!$F:$F,"&gt;2.5")/$B285</f>
        <v>0.25</v>
      </c>
      <c r="M285" s="8">
        <f>COUNTIFS(CSV!$B:$B,$A285,CSV!$F:$F,"&gt;2.5")/$C285</f>
        <v>0.6</v>
      </c>
      <c r="N285" s="11">
        <f>(COUNTIFS(CSV!$A:$A,$A285,CSV!$F:$F,"&gt;3.5") + COUNTIFS(CSV!$B:$B,$A285,CSV!$F:$F,"&gt;3.5"))/$D285</f>
        <v>0.22222222222222221</v>
      </c>
      <c r="O285" s="8">
        <f>COUNTIFS(CSV!$A:$A,$A285,CSV!$F:$F,"&gt;3.5")/$B285</f>
        <v>0</v>
      </c>
      <c r="P285" s="8">
        <f>COUNTIFS(CSV!$B:$B,$A285,CSV!$F:$F,"&gt;3.5")/$C285</f>
        <v>0.4</v>
      </c>
      <c r="Q285" s="11">
        <f>(COUNTIFS(CSV!$A:$A,$A285,CSV!$D:$D,"&gt;0.5")  + COUNTIFS(CSV!$B:$B,$A285,CSV!$E:$E,"&gt;0.5"))/$D285</f>
        <v>0.88888888888888884</v>
      </c>
      <c r="R285" s="8">
        <f>COUNTIFS(CSV!$A:$A,$A285,CSV!$D:$D,"&gt;0.5")/$B285</f>
        <v>0.75</v>
      </c>
      <c r="S285" s="8">
        <f>COUNTIFS(CSV!$B:$B,$A285,CSV!$E:$E,"&gt;0.5")/$C285</f>
        <v>1</v>
      </c>
      <c r="T285" s="11">
        <f>(COUNTIFS(CSV!$A:$A,$A285,CSV!$D:$D,"&gt;1.5")  + COUNTIFS(CSV!$B:$B,$A285,CSV!$E:$E,"&gt;1.5"))/$D285</f>
        <v>0.44444444444444442</v>
      </c>
      <c r="U285" s="8">
        <f>COUNTIFS(CSV!$A:$A,$A285,CSV!$D:$D,"&gt;1.5")/$B285</f>
        <v>0.5</v>
      </c>
      <c r="V285" s="8">
        <f>COUNTIFS(CSV!$B:$B,$A285,CSV!$E:$E,"&gt;1.5")/$C285</f>
        <v>0.4</v>
      </c>
      <c r="W285" s="11">
        <f>(COUNTIFS(CSV!$A:$A,$A285,CSV!$E:E,"&gt;0.5") +COUNTIFS(CSV!$B:$B,$A285,CSV!$D:$D,"&gt;0.5"))/$D285</f>
        <v>0.77777777777777779</v>
      </c>
      <c r="X285" s="8">
        <f>COUNTIFS(CSV!$A:$A,$A285,CSV!$E:$E,"&gt;0.5")/$B285</f>
        <v>0.5</v>
      </c>
      <c r="Y285" s="8">
        <f>COUNTIFS(CSV!$B:$B,$A285,CSV!$D:$D,"&gt;0.5")/$C285</f>
        <v>1</v>
      </c>
      <c r="Z285" s="11">
        <f>(COUNTIFS(CSV!$A:$A,$A285,CSV!$E:$E,"&gt;1.5")  + COUNTIFS(CSV!$B:$B,$A285,CSV!$D:$D,"&gt;1.5"))/$D285</f>
        <v>0.22222222222222221</v>
      </c>
      <c r="AA285" s="8">
        <f>COUNTIFS(CSV!$A:$A,$A285,CSV!$E:$E,"&gt;1.5")/$B285</f>
        <v>0</v>
      </c>
      <c r="AB285" s="8">
        <f>COUNTIFS(CSV!$B:$B,$A285,CSV!$D:$D,"&gt;1.5")/$C285</f>
        <v>0.4</v>
      </c>
      <c r="AC285" s="11">
        <f>(COUNTIFS(CSV!$A:A,$A285,CSV!$G:$G,"y") + COUNTIFS(CSV!$B:B,$A285,CSV!$G:$G,"y"))/$D285</f>
        <v>0.66666666666666663</v>
      </c>
      <c r="AD285" s="8">
        <f>COUNTIFS(CSV!$A:A,$A285,CSV!$G:$G,"y")/$B285</f>
        <v>0.25</v>
      </c>
      <c r="AE285" s="16">
        <f>COUNTIFS(CSV!$B:B,$A285,CSV!$G:$G,"y")/$C285</f>
        <v>1</v>
      </c>
    </row>
    <row r="286" spans="1:31" x14ac:dyDescent="0.3">
      <c r="A286" t="s">
        <v>366</v>
      </c>
      <c r="B286" s="9">
        <f>COUNTIF(CSV!A:A,A286)</f>
        <v>5</v>
      </c>
      <c r="C286" s="4">
        <f>COUNTIF(CSV!B:B,A286)</f>
        <v>4</v>
      </c>
      <c r="D286" s="4">
        <f t="shared" si="9"/>
        <v>9</v>
      </c>
      <c r="E286" s="11">
        <f>(COUNTIFS(CSV!$A:$A,$A286,CSV!$F:$F,"&gt;0.5") + COUNTIFS(CSV!$B:$B,$A286,CSV!$F:$F,"&gt;0.5"))/$D286</f>
        <v>0.88888888888888884</v>
      </c>
      <c r="F286" s="8">
        <f>COUNTIFS(CSV!$A:$A,$A286,CSV!$F:$F,"&gt;0.5")/$B286</f>
        <v>0.8</v>
      </c>
      <c r="G286" s="8">
        <f>COUNTIFS(CSV!$B:$B,$A286,CSV!$F:$F,"&gt;0.5")/$C286</f>
        <v>1</v>
      </c>
      <c r="H286" s="11">
        <f>(COUNTIFS(CSV!$A:$A,$A286,CSV!$F:$F,"&gt;1.5") + COUNTIFS(CSV!$B:$B,$A286,CSV!$F:$F,"&gt;1.5"))/$D286</f>
        <v>0.88888888888888884</v>
      </c>
      <c r="I286" s="8">
        <f>COUNTIFS(CSV!$A:$A,$A286,CSV!$F:$F,"&gt;1.5")/$B286</f>
        <v>0.8</v>
      </c>
      <c r="J286" s="8">
        <f>COUNTIFS(CSV!$B:$B,$A286,CSV!$F:$F,"&gt;1.5")/$C286</f>
        <v>1</v>
      </c>
      <c r="K286" s="11">
        <f>(COUNTIFS(CSV!$A:$A,$A286,CSV!$F:$F,"&gt;2.5") + COUNTIFS(CSV!$B:$B,$A286,CSV!$F:$F,"&gt;2.5"))/$D286</f>
        <v>0.66666666666666663</v>
      </c>
      <c r="L286" s="8">
        <f>COUNTIFS(CSV!$A:$A,$A286,CSV!$F:$F,"&gt;2.5")/$B286</f>
        <v>0.6</v>
      </c>
      <c r="M286" s="8">
        <f>COUNTIFS(CSV!$B:$B,$A286,CSV!$F:$F,"&gt;2.5")/$C286</f>
        <v>0.75</v>
      </c>
      <c r="N286" s="11">
        <f>(COUNTIFS(CSV!$A:$A,$A286,CSV!$F:$F,"&gt;3.5") + COUNTIFS(CSV!$B:$B,$A286,CSV!$F:$F,"&gt;3.5"))/$D286</f>
        <v>0.44444444444444442</v>
      </c>
      <c r="O286" s="8">
        <f>COUNTIFS(CSV!$A:$A,$A286,CSV!$F:$F,"&gt;3.5")/$B286</f>
        <v>0.4</v>
      </c>
      <c r="P286" s="8">
        <f>COUNTIFS(CSV!$B:$B,$A286,CSV!$F:$F,"&gt;3.5")/$C286</f>
        <v>0.5</v>
      </c>
      <c r="Q286" s="11">
        <f>(COUNTIFS(CSV!$A:$A,$A286,CSV!$D:$D,"&gt;0.5")  + COUNTIFS(CSV!$B:$B,$A286,CSV!$E:$E,"&gt;0.5"))/$D286</f>
        <v>0.77777777777777779</v>
      </c>
      <c r="R286" s="8">
        <f>COUNTIFS(CSV!$A:$A,$A286,CSV!$D:$D,"&gt;0.5")/$B286</f>
        <v>0.8</v>
      </c>
      <c r="S286" s="8">
        <f>COUNTIFS(CSV!$B:$B,$A286,CSV!$E:$E,"&gt;0.5")/$C286</f>
        <v>0.75</v>
      </c>
      <c r="T286" s="11">
        <f>(COUNTIFS(CSV!$A:$A,$A286,CSV!$D:$D,"&gt;1.5")  + COUNTIFS(CSV!$B:$B,$A286,CSV!$E:$E,"&gt;1.5"))/$D286</f>
        <v>0.33333333333333331</v>
      </c>
      <c r="U286" s="8">
        <f>COUNTIFS(CSV!$A:$A,$A286,CSV!$D:$D,"&gt;1.5")/$B286</f>
        <v>0.4</v>
      </c>
      <c r="V286" s="8">
        <f>COUNTIFS(CSV!$B:$B,$A286,CSV!$E:$E,"&gt;1.5")/$C286</f>
        <v>0.25</v>
      </c>
      <c r="W286" s="11">
        <f>(COUNTIFS(CSV!$A:$A,$A286,CSV!$E:E,"&gt;0.5") +COUNTIFS(CSV!$B:$B,$A286,CSV!$D:$D,"&gt;0.5"))/$D286</f>
        <v>0.77777777777777779</v>
      </c>
      <c r="X286" s="8">
        <f>COUNTIFS(CSV!$A:$A,$A286,CSV!$E:$E,"&gt;0.5")/$B286</f>
        <v>0.6</v>
      </c>
      <c r="Y286" s="8">
        <f>COUNTIFS(CSV!$B:$B,$A286,CSV!$D:$D,"&gt;0.5")/$C286</f>
        <v>1</v>
      </c>
      <c r="Z286" s="11">
        <f>(COUNTIFS(CSV!$A:$A,$A286,CSV!$E:$E,"&gt;1.5")  + COUNTIFS(CSV!$B:$B,$A286,CSV!$D:$D,"&gt;1.5"))/$D286</f>
        <v>0.44444444444444442</v>
      </c>
      <c r="AA286" s="8">
        <f>COUNTIFS(CSV!$A:$A,$A286,CSV!$E:$E,"&gt;1.5")/$B286</f>
        <v>0.4</v>
      </c>
      <c r="AB286" s="8">
        <f>COUNTIFS(CSV!$B:$B,$A286,CSV!$D:$D,"&gt;1.5")/$C286</f>
        <v>0.5</v>
      </c>
      <c r="AC286" s="11">
        <f>(COUNTIFS(CSV!$A:A,$A286,CSV!$G:$G,"y") + COUNTIFS(CSV!$B:B,$A286,CSV!$G:$G,"y"))/$D286</f>
        <v>0.66666666666666663</v>
      </c>
      <c r="AD286" s="8">
        <f>COUNTIFS(CSV!$A:A,$A286,CSV!$G:$G,"y")/$B286</f>
        <v>0.6</v>
      </c>
      <c r="AE286" s="16">
        <f>COUNTIFS(CSV!$B:B,$A286,CSV!$G:$G,"y")/$C286</f>
        <v>0.75</v>
      </c>
    </row>
    <row r="287" spans="1:31" x14ac:dyDescent="0.3">
      <c r="A287" t="s">
        <v>369</v>
      </c>
      <c r="B287" s="9">
        <f>COUNTIF(CSV!A:A,A287)</f>
        <v>3</v>
      </c>
      <c r="C287" s="4">
        <f>COUNTIF(CSV!B:B,A287)</f>
        <v>4</v>
      </c>
      <c r="D287" s="4">
        <f t="shared" si="9"/>
        <v>7</v>
      </c>
      <c r="E287" s="11">
        <f>(COUNTIFS(CSV!$A:$A,$A287,CSV!$F:$F,"&gt;0.5") + COUNTIFS(CSV!$B:$B,$A287,CSV!$F:$F,"&gt;0.5"))/$D287</f>
        <v>0.8571428571428571</v>
      </c>
      <c r="F287" s="8">
        <f>COUNTIFS(CSV!$A:$A,$A287,CSV!$F:$F,"&gt;0.5")/$B287</f>
        <v>1</v>
      </c>
      <c r="G287" s="8">
        <f>COUNTIFS(CSV!$B:$B,$A287,CSV!$F:$F,"&gt;0.5")/$C287</f>
        <v>0.75</v>
      </c>
      <c r="H287" s="11">
        <f>(COUNTIFS(CSV!$A:$A,$A287,CSV!$F:$F,"&gt;1.5") + COUNTIFS(CSV!$B:$B,$A287,CSV!$F:$F,"&gt;1.5"))/$D287</f>
        <v>0.5714285714285714</v>
      </c>
      <c r="I287" s="8">
        <f>COUNTIFS(CSV!$A:$A,$A287,CSV!$F:$F,"&gt;1.5")/$B287</f>
        <v>0.66666666666666663</v>
      </c>
      <c r="J287" s="8">
        <f>COUNTIFS(CSV!$B:$B,$A287,CSV!$F:$F,"&gt;1.5")/$C287</f>
        <v>0.5</v>
      </c>
      <c r="K287" s="11">
        <f>(COUNTIFS(CSV!$A:$A,$A287,CSV!$F:$F,"&gt;2.5") + COUNTIFS(CSV!$B:$B,$A287,CSV!$F:$F,"&gt;2.5"))/$D287</f>
        <v>0.42857142857142855</v>
      </c>
      <c r="L287" s="8">
        <f>COUNTIFS(CSV!$A:$A,$A287,CSV!$F:$F,"&gt;2.5")/$B287</f>
        <v>0.33333333333333331</v>
      </c>
      <c r="M287" s="8">
        <f>COUNTIFS(CSV!$B:$B,$A287,CSV!$F:$F,"&gt;2.5")/$C287</f>
        <v>0.5</v>
      </c>
      <c r="N287" s="11">
        <f>(COUNTIFS(CSV!$A:$A,$A287,CSV!$F:$F,"&gt;3.5") + COUNTIFS(CSV!$B:$B,$A287,CSV!$F:$F,"&gt;3.5"))/$D287</f>
        <v>0.2857142857142857</v>
      </c>
      <c r="O287" s="8">
        <f>COUNTIFS(CSV!$A:$A,$A287,CSV!$F:$F,"&gt;3.5")/$B287</f>
        <v>0.33333333333333331</v>
      </c>
      <c r="P287" s="8">
        <f>COUNTIFS(CSV!$B:$B,$A287,CSV!$F:$F,"&gt;3.5")/$C287</f>
        <v>0.25</v>
      </c>
      <c r="Q287" s="11">
        <f>(COUNTIFS(CSV!$A:$A,$A287,CSV!$D:$D,"&gt;0.5")  + COUNTIFS(CSV!$B:$B,$A287,CSV!$E:$E,"&gt;0.5"))/$D287</f>
        <v>0.7142857142857143</v>
      </c>
      <c r="R287" s="8">
        <f>COUNTIFS(CSV!$A:$A,$A287,CSV!$D:$D,"&gt;0.5")/$B287</f>
        <v>1</v>
      </c>
      <c r="S287" s="8">
        <f>COUNTIFS(CSV!$B:$B,$A287,CSV!$E:$E,"&gt;0.5")/$C287</f>
        <v>0.5</v>
      </c>
      <c r="T287" s="11">
        <f>(COUNTIFS(CSV!$A:$A,$A287,CSV!$D:$D,"&gt;1.5")  + COUNTIFS(CSV!$B:$B,$A287,CSV!$E:$E,"&gt;1.5"))/$D287</f>
        <v>0</v>
      </c>
      <c r="U287" s="8">
        <f>COUNTIFS(CSV!$A:$A,$A287,CSV!$D:$D,"&gt;1.5")/$B287</f>
        <v>0</v>
      </c>
      <c r="V287" s="8">
        <f>COUNTIFS(CSV!$B:$B,$A287,CSV!$E:$E,"&gt;1.5")/$C287</f>
        <v>0</v>
      </c>
      <c r="W287" s="11">
        <f>(COUNTIFS(CSV!$A:$A,$A287,CSV!$E:E,"&gt;0.5") +COUNTIFS(CSV!$B:$B,$A287,CSV!$D:$D,"&gt;0.5"))/$D287</f>
        <v>0.7142857142857143</v>
      </c>
      <c r="X287" s="8">
        <f>COUNTIFS(CSV!$A:$A,$A287,CSV!$E:$E,"&gt;0.5")/$B287</f>
        <v>0.66666666666666663</v>
      </c>
      <c r="Y287" s="8">
        <f>COUNTIFS(CSV!$B:$B,$A287,CSV!$D:$D,"&gt;0.5")/$C287</f>
        <v>0.75</v>
      </c>
      <c r="Z287" s="11">
        <f>(COUNTIFS(CSV!$A:$A,$A287,CSV!$E:$E,"&gt;1.5")  + COUNTIFS(CSV!$B:$B,$A287,CSV!$D:$D,"&gt;1.5"))/$D287</f>
        <v>0.42857142857142855</v>
      </c>
      <c r="AA287" s="8">
        <f>COUNTIFS(CSV!$A:$A,$A287,CSV!$E:$E,"&gt;1.5")/$B287</f>
        <v>0.33333333333333331</v>
      </c>
      <c r="AB287" s="8">
        <f>COUNTIFS(CSV!$B:$B,$A287,CSV!$D:$D,"&gt;1.5")/$C287</f>
        <v>0.5</v>
      </c>
      <c r="AC287" s="11">
        <f>(COUNTIFS(CSV!$A:A,$A287,CSV!$G:$G,"y") + COUNTIFS(CSV!$B:B,$A287,CSV!$G:$G,"y"))/$D287</f>
        <v>0.5714285714285714</v>
      </c>
      <c r="AD287" s="8">
        <f>COUNTIFS(CSV!$A:A,$A287,CSV!$G:$G,"y")/$B287</f>
        <v>0.66666666666666663</v>
      </c>
      <c r="AE287" s="16">
        <f>COUNTIFS(CSV!$B:B,$A287,CSV!$G:$G,"y")/$C287</f>
        <v>0.5</v>
      </c>
    </row>
    <row r="288" spans="1:31" x14ac:dyDescent="0.3">
      <c r="A288" t="s">
        <v>368</v>
      </c>
      <c r="B288" s="9">
        <f>COUNTIF(CSV!A:A,A288)</f>
        <v>4</v>
      </c>
      <c r="C288" s="4">
        <f>COUNTIF(CSV!B:B,A288)</f>
        <v>4</v>
      </c>
      <c r="D288" s="4">
        <f t="shared" si="9"/>
        <v>8</v>
      </c>
      <c r="E288" s="11">
        <f>(COUNTIFS(CSV!$A:$A,$A288,CSV!$F:$F,"&gt;0.5") + COUNTIFS(CSV!$B:$B,$A288,CSV!$F:$F,"&gt;0.5"))/$D288</f>
        <v>1</v>
      </c>
      <c r="F288" s="8">
        <f>COUNTIFS(CSV!$A:$A,$A288,CSV!$F:$F,"&gt;0.5")/$B288</f>
        <v>1</v>
      </c>
      <c r="G288" s="8">
        <f>COUNTIFS(CSV!$B:$B,$A288,CSV!$F:$F,"&gt;0.5")/$C288</f>
        <v>1</v>
      </c>
      <c r="H288" s="11">
        <f>(COUNTIFS(CSV!$A:$A,$A288,CSV!$F:$F,"&gt;1.5") + COUNTIFS(CSV!$B:$B,$A288,CSV!$F:$F,"&gt;1.5"))/$D288</f>
        <v>0.75</v>
      </c>
      <c r="I288" s="8">
        <f>COUNTIFS(CSV!$A:$A,$A288,CSV!$F:$F,"&gt;1.5")/$B288</f>
        <v>0.75</v>
      </c>
      <c r="J288" s="8">
        <f>COUNTIFS(CSV!$B:$B,$A288,CSV!$F:$F,"&gt;1.5")/$C288</f>
        <v>0.75</v>
      </c>
      <c r="K288" s="11">
        <f>(COUNTIFS(CSV!$A:$A,$A288,CSV!$F:$F,"&gt;2.5") + COUNTIFS(CSV!$B:$B,$A288,CSV!$F:$F,"&gt;2.5"))/$D288</f>
        <v>0.25</v>
      </c>
      <c r="L288" s="8">
        <f>COUNTIFS(CSV!$A:$A,$A288,CSV!$F:$F,"&gt;2.5")/$B288</f>
        <v>0.25</v>
      </c>
      <c r="M288" s="8">
        <f>COUNTIFS(CSV!$B:$B,$A288,CSV!$F:$F,"&gt;2.5")/$C288</f>
        <v>0.25</v>
      </c>
      <c r="N288" s="11">
        <f>(COUNTIFS(CSV!$A:$A,$A288,CSV!$F:$F,"&gt;3.5") + COUNTIFS(CSV!$B:$B,$A288,CSV!$F:$F,"&gt;3.5"))/$D288</f>
        <v>0.125</v>
      </c>
      <c r="O288" s="8">
        <f>COUNTIFS(CSV!$A:$A,$A288,CSV!$F:$F,"&gt;3.5")/$B288</f>
        <v>0.25</v>
      </c>
      <c r="P288" s="8">
        <f>COUNTIFS(CSV!$B:$B,$A288,CSV!$F:$F,"&gt;3.5")/$C288</f>
        <v>0</v>
      </c>
      <c r="Q288" s="11">
        <f>(COUNTIFS(CSV!$A:$A,$A288,CSV!$D:$D,"&gt;0.5")  + COUNTIFS(CSV!$B:$B,$A288,CSV!$E:$E,"&gt;0.5"))/$D288</f>
        <v>1</v>
      </c>
      <c r="R288" s="8">
        <f>COUNTIFS(CSV!$A:$A,$A288,CSV!$D:$D,"&gt;0.5")/$B288</f>
        <v>1</v>
      </c>
      <c r="S288" s="8">
        <f>COUNTIFS(CSV!$B:$B,$A288,CSV!$E:$E,"&gt;0.5")/$C288</f>
        <v>1</v>
      </c>
      <c r="T288" s="11">
        <f>(COUNTIFS(CSV!$A:$A,$A288,CSV!$D:$D,"&gt;1.5")  + COUNTIFS(CSV!$B:$B,$A288,CSV!$E:$E,"&gt;1.5"))/$D288</f>
        <v>0.125</v>
      </c>
      <c r="U288" s="8">
        <f>COUNTIFS(CSV!$A:$A,$A288,CSV!$D:$D,"&gt;1.5")/$B288</f>
        <v>0.25</v>
      </c>
      <c r="V288" s="8">
        <f>COUNTIFS(CSV!$B:$B,$A288,CSV!$E:$E,"&gt;1.5")/$C288</f>
        <v>0</v>
      </c>
      <c r="W288" s="11">
        <f>(COUNTIFS(CSV!$A:$A,$A288,CSV!$E:E,"&gt;0.5") +COUNTIFS(CSV!$B:$B,$A288,CSV!$D:$D,"&gt;0.5"))/$D288</f>
        <v>0.75</v>
      </c>
      <c r="X288" s="8">
        <f>COUNTIFS(CSV!$A:$A,$A288,CSV!$E:$E,"&gt;0.5")/$B288</f>
        <v>0.75</v>
      </c>
      <c r="Y288" s="8">
        <f>COUNTIFS(CSV!$B:$B,$A288,CSV!$D:$D,"&gt;0.5")/$C288</f>
        <v>0.75</v>
      </c>
      <c r="Z288" s="11">
        <f>(COUNTIFS(CSV!$A:$A,$A288,CSV!$E:$E,"&gt;1.5")  + COUNTIFS(CSV!$B:$B,$A288,CSV!$D:$D,"&gt;1.5"))/$D288</f>
        <v>0.25</v>
      </c>
      <c r="AA288" s="8">
        <f>COUNTIFS(CSV!$A:$A,$A288,CSV!$E:$E,"&gt;1.5")/$B288</f>
        <v>0.25</v>
      </c>
      <c r="AB288" s="8">
        <f>COUNTIFS(CSV!$B:$B,$A288,CSV!$D:$D,"&gt;1.5")/$C288</f>
        <v>0.25</v>
      </c>
      <c r="AC288" s="11">
        <f>(COUNTIFS(CSV!$A:A,$A288,CSV!$G:$G,"y") + COUNTIFS(CSV!$B:B,$A288,CSV!$G:$G,"y"))/$D288</f>
        <v>0.75</v>
      </c>
      <c r="AD288" s="8">
        <f>COUNTIFS(CSV!$A:A,$A288,CSV!$G:$G,"y")/$B288</f>
        <v>0.75</v>
      </c>
      <c r="AE288" s="16">
        <f>COUNTIFS(CSV!$B:B,$A288,CSV!$G:$G,"y")/$C288</f>
        <v>0.75</v>
      </c>
    </row>
    <row r="289" spans="1:31" x14ac:dyDescent="0.3">
      <c r="A289" t="s">
        <v>399</v>
      </c>
      <c r="B289" s="9">
        <f>COUNTIF(CSV!A:A,A289)</f>
        <v>2</v>
      </c>
      <c r="C289" s="4">
        <f>COUNTIF(CSV!B:B,A289)</f>
        <v>3</v>
      </c>
      <c r="D289" s="4">
        <f t="shared" si="9"/>
        <v>5</v>
      </c>
      <c r="E289" s="11">
        <f>(COUNTIFS(CSV!$A:$A,$A289,CSV!$F:$F,"&gt;0.5") + COUNTIFS(CSV!$B:$B,$A289,CSV!$F:$F,"&gt;0.5"))/$D289</f>
        <v>0.8</v>
      </c>
      <c r="F289" s="8">
        <f>COUNTIFS(CSV!$A:$A,$A289,CSV!$F:$F,"&gt;0.5")/$B289</f>
        <v>0.5</v>
      </c>
      <c r="G289" s="8">
        <f>COUNTIFS(CSV!$B:$B,$A289,CSV!$F:$F,"&gt;0.5")/$C289</f>
        <v>1</v>
      </c>
      <c r="H289" s="11">
        <f>(COUNTIFS(CSV!$A:$A,$A289,CSV!$F:$F,"&gt;1.5") + COUNTIFS(CSV!$B:$B,$A289,CSV!$F:$F,"&gt;1.5"))/$D289</f>
        <v>0.6</v>
      </c>
      <c r="I289" s="8">
        <f>COUNTIFS(CSV!$A:$A,$A289,CSV!$F:$F,"&gt;1.5")/$B289</f>
        <v>0.5</v>
      </c>
      <c r="J289" s="8">
        <f>COUNTIFS(CSV!$B:$B,$A289,CSV!$F:$F,"&gt;1.5")/$C289</f>
        <v>0.66666666666666663</v>
      </c>
      <c r="K289" s="11">
        <f>(COUNTIFS(CSV!$A:$A,$A289,CSV!$F:$F,"&gt;2.5") + COUNTIFS(CSV!$B:$B,$A289,CSV!$F:$F,"&gt;2.5"))/$D289</f>
        <v>0.4</v>
      </c>
      <c r="L289" s="8">
        <f>COUNTIFS(CSV!$A:$A,$A289,CSV!$F:$F,"&gt;2.5")/$B289</f>
        <v>0.5</v>
      </c>
      <c r="M289" s="8">
        <f>COUNTIFS(CSV!$B:$B,$A289,CSV!$F:$F,"&gt;2.5")/$C289</f>
        <v>0.33333333333333331</v>
      </c>
      <c r="N289" s="11">
        <f>(COUNTIFS(CSV!$A:$A,$A289,CSV!$F:$F,"&gt;3.5") + COUNTIFS(CSV!$B:$B,$A289,CSV!$F:$F,"&gt;3.5"))/$D289</f>
        <v>0.4</v>
      </c>
      <c r="O289" s="8">
        <f>COUNTIFS(CSV!$A:$A,$A289,CSV!$F:$F,"&gt;3.5")/$B289</f>
        <v>0.5</v>
      </c>
      <c r="P289" s="8">
        <f>COUNTIFS(CSV!$B:$B,$A289,CSV!$F:$F,"&gt;3.5")/$C289</f>
        <v>0.33333333333333331</v>
      </c>
      <c r="Q289" s="11">
        <f>(COUNTIFS(CSV!$A:$A,$A289,CSV!$D:$D,"&gt;0.5")  + COUNTIFS(CSV!$B:$B,$A289,CSV!$E:$E,"&gt;0.5"))/$D289</f>
        <v>0.6</v>
      </c>
      <c r="R289" s="8">
        <f>COUNTIFS(CSV!$A:$A,$A289,CSV!$D:$D,"&gt;0.5")/$B289</f>
        <v>0.5</v>
      </c>
      <c r="S289" s="8">
        <f>COUNTIFS(CSV!$B:$B,$A289,CSV!$E:$E,"&gt;0.5")/$C289</f>
        <v>0.66666666666666663</v>
      </c>
      <c r="T289" s="11">
        <f>(COUNTIFS(CSV!$A:$A,$A289,CSV!$D:$D,"&gt;1.5")  + COUNTIFS(CSV!$B:$B,$A289,CSV!$E:$E,"&gt;1.5"))/$D289</f>
        <v>0.4</v>
      </c>
      <c r="U289" s="8">
        <f>COUNTIFS(CSV!$A:$A,$A289,CSV!$D:$D,"&gt;1.5")/$B289</f>
        <v>0.5</v>
      </c>
      <c r="V289" s="8">
        <f>COUNTIFS(CSV!$B:$B,$A289,CSV!$E:$E,"&gt;1.5")/$C289</f>
        <v>0.33333333333333331</v>
      </c>
      <c r="W289" s="11">
        <f>(COUNTIFS(CSV!$A:$A,$A289,CSV!$E:E,"&gt;0.5") +COUNTIFS(CSV!$B:$B,$A289,CSV!$D:$D,"&gt;0.5"))/$D289</f>
        <v>0.6</v>
      </c>
      <c r="X289" s="8">
        <f>COUNTIFS(CSV!$A:$A,$A289,CSV!$E:$E,"&gt;0.5")/$B289</f>
        <v>0.5</v>
      </c>
      <c r="Y289" s="8">
        <f>COUNTIFS(CSV!$B:$B,$A289,CSV!$D:$D,"&gt;0.5")/$C289</f>
        <v>0.66666666666666663</v>
      </c>
      <c r="Z289" s="11">
        <f>(COUNTIFS(CSV!$A:$A,$A289,CSV!$E:$E,"&gt;1.5")  + COUNTIFS(CSV!$B:$B,$A289,CSV!$D:$D,"&gt;1.5"))/$D289</f>
        <v>0.6</v>
      </c>
      <c r="AA289" s="8">
        <f>COUNTIFS(CSV!$A:$A,$A289,CSV!$E:$E,"&gt;1.5")/$B289</f>
        <v>0.5</v>
      </c>
      <c r="AB289" s="8">
        <f>COUNTIFS(CSV!$B:$B,$A289,CSV!$D:$D,"&gt;1.5")/$C289</f>
        <v>0.66666666666666663</v>
      </c>
      <c r="AC289" s="11">
        <f>(COUNTIFS(CSV!$A:A,$A289,CSV!$G:$G,"y") + COUNTIFS(CSV!$B:B,$A289,CSV!$G:$G,"y"))/$D289</f>
        <v>0.4</v>
      </c>
      <c r="AD289" s="8">
        <f>COUNTIFS(CSV!$A:A,$A289,CSV!$G:$G,"y")/$B289</f>
        <v>0.5</v>
      </c>
      <c r="AE289" s="16">
        <f>COUNTIFS(CSV!$B:B,$A289,CSV!$G:$G,"y")/$C289</f>
        <v>0.33333333333333331</v>
      </c>
    </row>
    <row r="290" spans="1:31" x14ac:dyDescent="0.3">
      <c r="A290" t="s">
        <v>380</v>
      </c>
      <c r="B290" s="9">
        <f>COUNTIF(CSV!A:A,A290)</f>
        <v>3</v>
      </c>
      <c r="C290" s="4">
        <f>COUNTIF(CSV!B:B,A290)</f>
        <v>2</v>
      </c>
      <c r="D290" s="4">
        <f t="shared" si="9"/>
        <v>5</v>
      </c>
      <c r="E290" s="11">
        <f>(COUNTIFS(CSV!$A:$A,$A290,CSV!$F:$F,"&gt;0.5") + COUNTIFS(CSV!$B:$B,$A290,CSV!$F:$F,"&gt;0.5"))/$D290</f>
        <v>1</v>
      </c>
      <c r="F290" s="8">
        <f>COUNTIFS(CSV!$A:$A,$A290,CSV!$F:$F,"&gt;0.5")/$B290</f>
        <v>1</v>
      </c>
      <c r="G290" s="8">
        <f>COUNTIFS(CSV!$B:$B,$A290,CSV!$F:$F,"&gt;0.5")/$C290</f>
        <v>1</v>
      </c>
      <c r="H290" s="11">
        <f>(COUNTIFS(CSV!$A:$A,$A290,CSV!$F:$F,"&gt;1.5") + COUNTIFS(CSV!$B:$B,$A290,CSV!$F:$F,"&gt;1.5"))/$D290</f>
        <v>1</v>
      </c>
      <c r="I290" s="8">
        <f>COUNTIFS(CSV!$A:$A,$A290,CSV!$F:$F,"&gt;1.5")/$B290</f>
        <v>1</v>
      </c>
      <c r="J290" s="8">
        <f>COUNTIFS(CSV!$B:$B,$A290,CSV!$F:$F,"&gt;1.5")/$C290</f>
        <v>1</v>
      </c>
      <c r="K290" s="11">
        <f>(COUNTIFS(CSV!$A:$A,$A290,CSV!$F:$F,"&gt;2.5") + COUNTIFS(CSV!$B:$B,$A290,CSV!$F:$F,"&gt;2.5"))/$D290</f>
        <v>0.4</v>
      </c>
      <c r="L290" s="8">
        <f>COUNTIFS(CSV!$A:$A,$A290,CSV!$F:$F,"&gt;2.5")/$B290</f>
        <v>0.66666666666666663</v>
      </c>
      <c r="M290" s="8">
        <f>COUNTIFS(CSV!$B:$B,$A290,CSV!$F:$F,"&gt;2.5")/$C290</f>
        <v>0</v>
      </c>
      <c r="N290" s="11">
        <f>(COUNTIFS(CSV!$A:$A,$A290,CSV!$F:$F,"&gt;3.5") + COUNTIFS(CSV!$B:$B,$A290,CSV!$F:$F,"&gt;3.5"))/$D290</f>
        <v>0.2</v>
      </c>
      <c r="O290" s="8">
        <f>COUNTIFS(CSV!$A:$A,$A290,CSV!$F:$F,"&gt;3.5")/$B290</f>
        <v>0.33333333333333331</v>
      </c>
      <c r="P290" s="8">
        <f>COUNTIFS(CSV!$B:$B,$A290,CSV!$F:$F,"&gt;3.5")/$C290</f>
        <v>0</v>
      </c>
      <c r="Q290" s="11">
        <f>(COUNTIFS(CSV!$A:$A,$A290,CSV!$D:$D,"&gt;0.5")  + COUNTIFS(CSV!$B:$B,$A290,CSV!$E:$E,"&gt;0.5"))/$D290</f>
        <v>0.6</v>
      </c>
      <c r="R290" s="8">
        <f>COUNTIFS(CSV!$A:$A,$A290,CSV!$D:$D,"&gt;0.5")/$B290</f>
        <v>0.66666666666666663</v>
      </c>
      <c r="S290" s="8">
        <f>COUNTIFS(CSV!$B:$B,$A290,CSV!$E:$E,"&gt;0.5")/$C290</f>
        <v>0.5</v>
      </c>
      <c r="T290" s="11">
        <f>(COUNTIFS(CSV!$A:$A,$A290,CSV!$D:$D,"&gt;1.5")  + COUNTIFS(CSV!$B:$B,$A290,CSV!$E:$E,"&gt;1.5"))/$D290</f>
        <v>0.4</v>
      </c>
      <c r="U290" s="8">
        <f>COUNTIFS(CSV!$A:$A,$A290,CSV!$D:$D,"&gt;1.5")/$B290</f>
        <v>0.66666666666666663</v>
      </c>
      <c r="V290" s="8">
        <f>COUNTIFS(CSV!$B:$B,$A290,CSV!$E:$E,"&gt;1.5")/$C290</f>
        <v>0</v>
      </c>
      <c r="W290" s="11">
        <f>(COUNTIFS(CSV!$A:$A,$A290,CSV!$E:E,"&gt;0.5") +COUNTIFS(CSV!$B:$B,$A290,CSV!$D:$D,"&gt;0.5"))/$D290</f>
        <v>0.8</v>
      </c>
      <c r="X290" s="8">
        <f>COUNTIFS(CSV!$A:$A,$A290,CSV!$E:$E,"&gt;0.5")/$B290</f>
        <v>0.66666666666666663</v>
      </c>
      <c r="Y290" s="8">
        <f>COUNTIFS(CSV!$B:$B,$A290,CSV!$D:$D,"&gt;0.5")/$C290</f>
        <v>1</v>
      </c>
      <c r="Z290" s="11">
        <f>(COUNTIFS(CSV!$A:$A,$A290,CSV!$E:$E,"&gt;1.5")  + COUNTIFS(CSV!$B:$B,$A290,CSV!$D:$D,"&gt;1.5"))/$D290</f>
        <v>0.6</v>
      </c>
      <c r="AA290" s="8">
        <f>COUNTIFS(CSV!$A:$A,$A290,CSV!$E:$E,"&gt;1.5")/$B290</f>
        <v>0.66666666666666663</v>
      </c>
      <c r="AB290" s="8">
        <f>COUNTIFS(CSV!$B:$B,$A290,CSV!$D:$D,"&gt;1.5")/$C290</f>
        <v>0.5</v>
      </c>
      <c r="AC290" s="11">
        <f>(COUNTIFS(CSV!$A:A,$A290,CSV!$G:$G,"y") + COUNTIFS(CSV!$B:B,$A290,CSV!$G:$G,"y"))/$D290</f>
        <v>0.4</v>
      </c>
      <c r="AD290" s="8">
        <f>COUNTIFS(CSV!$A:A,$A290,CSV!$G:$G,"y")/$B290</f>
        <v>0.33333333333333331</v>
      </c>
      <c r="AE290" s="16">
        <f>COUNTIFS(CSV!$B:B,$A290,CSV!$G:$G,"y")/$C290</f>
        <v>0.5</v>
      </c>
    </row>
    <row r="291" spans="1:31" x14ac:dyDescent="0.3">
      <c r="A291" t="s">
        <v>382</v>
      </c>
      <c r="B291" s="9">
        <f>COUNTIF(CSV!A:A,A291)</f>
        <v>3</v>
      </c>
      <c r="C291" s="4">
        <f>COUNTIF(CSV!B:B,A291)</f>
        <v>3</v>
      </c>
      <c r="D291" s="4">
        <f t="shared" si="9"/>
        <v>6</v>
      </c>
      <c r="E291" s="11">
        <f>(COUNTIFS(CSV!$A:$A,$A291,CSV!$F:$F,"&gt;0.5") + COUNTIFS(CSV!$B:$B,$A291,CSV!$F:$F,"&gt;0.5"))/$D291</f>
        <v>0.83333333333333337</v>
      </c>
      <c r="F291" s="8">
        <f>COUNTIFS(CSV!$A:$A,$A291,CSV!$F:$F,"&gt;0.5")/$B291</f>
        <v>0.66666666666666663</v>
      </c>
      <c r="G291" s="8">
        <f>COUNTIFS(CSV!$B:$B,$A291,CSV!$F:$F,"&gt;0.5")/$C291</f>
        <v>1</v>
      </c>
      <c r="H291" s="11">
        <f>(COUNTIFS(CSV!$A:$A,$A291,CSV!$F:$F,"&gt;1.5") + COUNTIFS(CSV!$B:$B,$A291,CSV!$F:$F,"&gt;1.5"))/$D291</f>
        <v>0.33333333333333331</v>
      </c>
      <c r="I291" s="8">
        <f>COUNTIFS(CSV!$A:$A,$A291,CSV!$F:$F,"&gt;1.5")/$B291</f>
        <v>0.33333333333333331</v>
      </c>
      <c r="J291" s="8">
        <f>COUNTIFS(CSV!$B:$B,$A291,CSV!$F:$F,"&gt;1.5")/$C291</f>
        <v>0.33333333333333331</v>
      </c>
      <c r="K291" s="11">
        <f>(COUNTIFS(CSV!$A:$A,$A291,CSV!$F:$F,"&gt;2.5") + COUNTIFS(CSV!$B:$B,$A291,CSV!$F:$F,"&gt;2.5"))/$D291</f>
        <v>0.16666666666666666</v>
      </c>
      <c r="L291" s="8">
        <f>COUNTIFS(CSV!$A:$A,$A291,CSV!$F:$F,"&gt;2.5")/$B291</f>
        <v>0.33333333333333331</v>
      </c>
      <c r="M291" s="8">
        <f>COUNTIFS(CSV!$B:$B,$A291,CSV!$F:$F,"&gt;2.5")/$C291</f>
        <v>0</v>
      </c>
      <c r="N291" s="11">
        <f>(COUNTIFS(CSV!$A:$A,$A291,CSV!$F:$F,"&gt;3.5") + COUNTIFS(CSV!$B:$B,$A291,CSV!$F:$F,"&gt;3.5"))/$D291</f>
        <v>0.16666666666666666</v>
      </c>
      <c r="O291" s="8">
        <f>COUNTIFS(CSV!$A:$A,$A291,CSV!$F:$F,"&gt;3.5")/$B291</f>
        <v>0.33333333333333331</v>
      </c>
      <c r="P291" s="8">
        <f>COUNTIFS(CSV!$B:$B,$A291,CSV!$F:$F,"&gt;3.5")/$C291</f>
        <v>0</v>
      </c>
      <c r="Q291" s="11">
        <f>(COUNTIFS(CSV!$A:$A,$A291,CSV!$D:$D,"&gt;0.5")  + COUNTIFS(CSV!$B:$B,$A291,CSV!$E:$E,"&gt;0.5"))/$D291</f>
        <v>0.33333333333333331</v>
      </c>
      <c r="R291" s="8">
        <f>COUNTIFS(CSV!$A:$A,$A291,CSV!$D:$D,"&gt;0.5")/$B291</f>
        <v>0.33333333333333331</v>
      </c>
      <c r="S291" s="8">
        <f>COUNTIFS(CSV!$B:$B,$A291,CSV!$E:$E,"&gt;0.5")/$C291</f>
        <v>0.33333333333333331</v>
      </c>
      <c r="T291" s="11">
        <f>(COUNTIFS(CSV!$A:$A,$A291,CSV!$D:$D,"&gt;1.5")  + COUNTIFS(CSV!$B:$B,$A291,CSV!$E:$E,"&gt;1.5"))/$D291</f>
        <v>0</v>
      </c>
      <c r="U291" s="8">
        <f>COUNTIFS(CSV!$A:$A,$A291,CSV!$D:$D,"&gt;1.5")/$B291</f>
        <v>0</v>
      </c>
      <c r="V291" s="8">
        <f>COUNTIFS(CSV!$B:$B,$A291,CSV!$E:$E,"&gt;1.5")/$C291</f>
        <v>0</v>
      </c>
      <c r="W291" s="11">
        <f>(COUNTIFS(CSV!$A:$A,$A291,CSV!$E:E,"&gt;0.5") +COUNTIFS(CSV!$B:$B,$A291,CSV!$D:$D,"&gt;0.5"))/$D291</f>
        <v>0.66666666666666663</v>
      </c>
      <c r="X291" s="8">
        <f>COUNTIFS(CSV!$A:$A,$A291,CSV!$E:$E,"&gt;0.5")/$B291</f>
        <v>0.66666666666666663</v>
      </c>
      <c r="Y291" s="8">
        <f>COUNTIFS(CSV!$B:$B,$A291,CSV!$D:$D,"&gt;0.5")/$C291</f>
        <v>0.66666666666666663</v>
      </c>
      <c r="Z291" s="11">
        <f>(COUNTIFS(CSV!$A:$A,$A291,CSV!$E:$E,"&gt;1.5")  + COUNTIFS(CSV!$B:$B,$A291,CSV!$D:$D,"&gt;1.5"))/$D291</f>
        <v>0.33333333333333331</v>
      </c>
      <c r="AA291" s="8">
        <f>COUNTIFS(CSV!$A:$A,$A291,CSV!$E:$E,"&gt;1.5")/$B291</f>
        <v>0.33333333333333331</v>
      </c>
      <c r="AB291" s="8">
        <f>COUNTIFS(CSV!$B:$B,$A291,CSV!$D:$D,"&gt;1.5")/$C291</f>
        <v>0.33333333333333331</v>
      </c>
      <c r="AC291" s="11">
        <f>(COUNTIFS(CSV!$A:A,$A291,CSV!$G:$G,"y") + COUNTIFS(CSV!$B:B,$A291,CSV!$G:$G,"y"))/$D291</f>
        <v>0.16666666666666666</v>
      </c>
      <c r="AD291" s="8">
        <f>COUNTIFS(CSV!$A:A,$A291,CSV!$G:$G,"y")/$B291</f>
        <v>0.33333333333333331</v>
      </c>
      <c r="AE291" s="16">
        <f>COUNTIFS(CSV!$B:B,$A291,CSV!$G:$G,"y")/$C291</f>
        <v>0</v>
      </c>
    </row>
    <row r="292" spans="1:31" x14ac:dyDescent="0.3">
      <c r="A292" t="s">
        <v>391</v>
      </c>
      <c r="B292" s="9">
        <f>COUNTIF(CSV!A:A,A292)</f>
        <v>2</v>
      </c>
      <c r="C292" s="4">
        <f>COUNTIF(CSV!B:B,A292)</f>
        <v>2</v>
      </c>
      <c r="D292" s="4">
        <f t="shared" si="9"/>
        <v>4</v>
      </c>
      <c r="E292" s="11">
        <f>(COUNTIFS(CSV!$A:$A,$A292,CSV!$F:$F,"&gt;0.5") + COUNTIFS(CSV!$B:$B,$A292,CSV!$F:$F,"&gt;0.5"))/$D292</f>
        <v>1</v>
      </c>
      <c r="F292" s="8">
        <f>COUNTIFS(CSV!$A:$A,$A292,CSV!$F:$F,"&gt;0.5")/$B292</f>
        <v>1</v>
      </c>
      <c r="G292" s="8">
        <f>COUNTIFS(CSV!$B:$B,$A292,CSV!$F:$F,"&gt;0.5")/$C292</f>
        <v>1</v>
      </c>
      <c r="H292" s="11">
        <f>(COUNTIFS(CSV!$A:$A,$A292,CSV!$F:$F,"&gt;1.5") + COUNTIFS(CSV!$B:$B,$A292,CSV!$F:$F,"&gt;1.5"))/$D292</f>
        <v>1</v>
      </c>
      <c r="I292" s="8">
        <f>COUNTIFS(CSV!$A:$A,$A292,CSV!$F:$F,"&gt;1.5")/$B292</f>
        <v>1</v>
      </c>
      <c r="J292" s="8">
        <f>COUNTIFS(CSV!$B:$B,$A292,CSV!$F:$F,"&gt;1.5")/$C292</f>
        <v>1</v>
      </c>
      <c r="K292" s="11">
        <f>(COUNTIFS(CSV!$A:$A,$A292,CSV!$F:$F,"&gt;2.5") + COUNTIFS(CSV!$B:$B,$A292,CSV!$F:$F,"&gt;2.5"))/$D292</f>
        <v>0.75</v>
      </c>
      <c r="L292" s="8">
        <f>COUNTIFS(CSV!$A:$A,$A292,CSV!$F:$F,"&gt;2.5")/$B292</f>
        <v>0.5</v>
      </c>
      <c r="M292" s="8">
        <f>COUNTIFS(CSV!$B:$B,$A292,CSV!$F:$F,"&gt;2.5")/$C292</f>
        <v>1</v>
      </c>
      <c r="N292" s="11">
        <f>(COUNTIFS(CSV!$A:$A,$A292,CSV!$F:$F,"&gt;3.5") + COUNTIFS(CSV!$B:$B,$A292,CSV!$F:$F,"&gt;3.5"))/$D292</f>
        <v>0.5</v>
      </c>
      <c r="O292" s="8">
        <f>COUNTIFS(CSV!$A:$A,$A292,CSV!$F:$F,"&gt;3.5")/$B292</f>
        <v>0.5</v>
      </c>
      <c r="P292" s="8">
        <f>COUNTIFS(CSV!$B:$B,$A292,CSV!$F:$F,"&gt;3.5")/$C292</f>
        <v>0.5</v>
      </c>
      <c r="Q292" s="11">
        <f>(COUNTIFS(CSV!$A:$A,$A292,CSV!$D:$D,"&gt;0.5")  + COUNTIFS(CSV!$B:$B,$A292,CSV!$E:$E,"&gt;0.5"))/$D292</f>
        <v>1</v>
      </c>
      <c r="R292" s="8">
        <f>COUNTIFS(CSV!$A:$A,$A292,CSV!$D:$D,"&gt;0.5")/$B292</f>
        <v>1</v>
      </c>
      <c r="S292" s="8">
        <f>COUNTIFS(CSV!$B:$B,$A292,CSV!$E:$E,"&gt;0.5")/$C292</f>
        <v>1</v>
      </c>
      <c r="T292" s="11">
        <f>(COUNTIFS(CSV!$A:$A,$A292,CSV!$D:$D,"&gt;1.5")  + COUNTIFS(CSV!$B:$B,$A292,CSV!$E:$E,"&gt;1.5"))/$D292</f>
        <v>1</v>
      </c>
      <c r="U292" s="8">
        <f>COUNTIFS(CSV!$A:$A,$A292,CSV!$D:$D,"&gt;1.5")/$B292</f>
        <v>1</v>
      </c>
      <c r="V292" s="8">
        <f>COUNTIFS(CSV!$B:$B,$A292,CSV!$E:$E,"&gt;1.5")/$C292</f>
        <v>1</v>
      </c>
      <c r="W292" s="11">
        <f>(COUNTIFS(CSV!$A:$A,$A292,CSV!$E:E,"&gt;0.5") +COUNTIFS(CSV!$B:$B,$A292,CSV!$D:$D,"&gt;0.5"))/$D292</f>
        <v>0.75</v>
      </c>
      <c r="X292" s="8">
        <f>COUNTIFS(CSV!$A:$A,$A292,CSV!$E:$E,"&gt;0.5")/$B292</f>
        <v>0.5</v>
      </c>
      <c r="Y292" s="8">
        <f>COUNTIFS(CSV!$B:$B,$A292,CSV!$D:$D,"&gt;0.5")/$C292</f>
        <v>1</v>
      </c>
      <c r="Z292" s="11">
        <f>(COUNTIFS(CSV!$A:$A,$A292,CSV!$E:$E,"&gt;1.5")  + COUNTIFS(CSV!$B:$B,$A292,CSV!$D:$D,"&gt;1.5"))/$D292</f>
        <v>0.25</v>
      </c>
      <c r="AA292" s="8">
        <f>COUNTIFS(CSV!$A:$A,$A292,CSV!$E:$E,"&gt;1.5")/$B292</f>
        <v>0</v>
      </c>
      <c r="AB292" s="8">
        <f>COUNTIFS(CSV!$B:$B,$A292,CSV!$D:$D,"&gt;1.5")/$C292</f>
        <v>0.5</v>
      </c>
      <c r="AC292" s="11">
        <f>(COUNTIFS(CSV!$A:A,$A292,CSV!$G:$G,"y") + COUNTIFS(CSV!$B:B,$A292,CSV!$G:$G,"y"))/$D292</f>
        <v>0.75</v>
      </c>
      <c r="AD292" s="8">
        <f>COUNTIFS(CSV!$A:A,$A292,CSV!$G:$G,"y")/$B292</f>
        <v>0.5</v>
      </c>
      <c r="AE292" s="16">
        <f>COUNTIFS(CSV!$B:B,$A292,CSV!$G:$G,"y")/$C292</f>
        <v>1</v>
      </c>
    </row>
    <row r="293" spans="1:31" x14ac:dyDescent="0.3">
      <c r="A293" t="s">
        <v>384</v>
      </c>
      <c r="B293" s="9">
        <f>COUNTIF(CSV!A:A,A293)</f>
        <v>4</v>
      </c>
      <c r="C293" s="4">
        <f>COUNTIF(CSV!B:B,A293)</f>
        <v>1</v>
      </c>
      <c r="D293" s="4">
        <f t="shared" si="9"/>
        <v>5</v>
      </c>
      <c r="E293" s="11">
        <f>(COUNTIFS(CSV!$A:$A,$A293,CSV!$F:$F,"&gt;0.5") + COUNTIFS(CSV!$B:$B,$A293,CSV!$F:$F,"&gt;0.5"))/$D293</f>
        <v>0.8</v>
      </c>
      <c r="F293" s="8">
        <f>COUNTIFS(CSV!$A:$A,$A293,CSV!$F:$F,"&gt;0.5")/$B293</f>
        <v>1</v>
      </c>
      <c r="G293" s="8">
        <f>COUNTIFS(CSV!$B:$B,$A293,CSV!$F:$F,"&gt;0.5")/$C293</f>
        <v>0</v>
      </c>
      <c r="H293" s="11">
        <f>(COUNTIFS(CSV!$A:$A,$A293,CSV!$F:$F,"&gt;1.5") + COUNTIFS(CSV!$B:$B,$A293,CSV!$F:$F,"&gt;1.5"))/$D293</f>
        <v>0.6</v>
      </c>
      <c r="I293" s="8">
        <f>COUNTIFS(CSV!$A:$A,$A293,CSV!$F:$F,"&gt;1.5")/$B293</f>
        <v>0.75</v>
      </c>
      <c r="J293" s="8">
        <f>COUNTIFS(CSV!$B:$B,$A293,CSV!$F:$F,"&gt;1.5")/$C293</f>
        <v>0</v>
      </c>
      <c r="K293" s="11">
        <f>(COUNTIFS(CSV!$A:$A,$A293,CSV!$F:$F,"&gt;2.5") + COUNTIFS(CSV!$B:$B,$A293,CSV!$F:$F,"&gt;2.5"))/$D293</f>
        <v>0.4</v>
      </c>
      <c r="L293" s="8">
        <f>COUNTIFS(CSV!$A:$A,$A293,CSV!$F:$F,"&gt;2.5")/$B293</f>
        <v>0.5</v>
      </c>
      <c r="M293" s="8">
        <f>COUNTIFS(CSV!$B:$B,$A293,CSV!$F:$F,"&gt;2.5")/$C293</f>
        <v>0</v>
      </c>
      <c r="N293" s="11">
        <f>(COUNTIFS(CSV!$A:$A,$A293,CSV!$F:$F,"&gt;3.5") + COUNTIFS(CSV!$B:$B,$A293,CSV!$F:$F,"&gt;3.5"))/$D293</f>
        <v>0.2</v>
      </c>
      <c r="O293" s="8">
        <f>COUNTIFS(CSV!$A:$A,$A293,CSV!$F:$F,"&gt;3.5")/$B293</f>
        <v>0.25</v>
      </c>
      <c r="P293" s="8">
        <f>COUNTIFS(CSV!$B:$B,$A293,CSV!$F:$F,"&gt;3.5")/$C293</f>
        <v>0</v>
      </c>
      <c r="Q293" s="11">
        <f>(COUNTIFS(CSV!$A:$A,$A293,CSV!$D:$D,"&gt;0.5")  + COUNTIFS(CSV!$B:$B,$A293,CSV!$E:$E,"&gt;0.5"))/$D293</f>
        <v>0.8</v>
      </c>
      <c r="R293" s="8">
        <f>COUNTIFS(CSV!$A:$A,$A293,CSV!$D:$D,"&gt;0.5")/$B293</f>
        <v>1</v>
      </c>
      <c r="S293" s="8">
        <f>COUNTIFS(CSV!$B:$B,$A293,CSV!$E:$E,"&gt;0.5")/$C293</f>
        <v>0</v>
      </c>
      <c r="T293" s="11">
        <f>(COUNTIFS(CSV!$A:$A,$A293,CSV!$D:$D,"&gt;1.5")  + COUNTIFS(CSV!$B:$B,$A293,CSV!$E:$E,"&gt;1.5"))/$D293</f>
        <v>0.2</v>
      </c>
      <c r="U293" s="8">
        <f>COUNTIFS(CSV!$A:$A,$A293,CSV!$D:$D,"&gt;1.5")/$B293</f>
        <v>0.25</v>
      </c>
      <c r="V293" s="8">
        <f>COUNTIFS(CSV!$B:$B,$A293,CSV!$E:$E,"&gt;1.5")/$C293</f>
        <v>0</v>
      </c>
      <c r="W293" s="11">
        <f>(COUNTIFS(CSV!$A:$A,$A293,CSV!$E:E,"&gt;0.5") +COUNTIFS(CSV!$B:$B,$A293,CSV!$D:$D,"&gt;0.5"))/$D293</f>
        <v>0.6</v>
      </c>
      <c r="X293" s="8">
        <f>COUNTIFS(CSV!$A:$A,$A293,CSV!$E:$E,"&gt;0.5")/$B293</f>
        <v>0.75</v>
      </c>
      <c r="Y293" s="8">
        <f>COUNTIFS(CSV!$B:$B,$A293,CSV!$D:$D,"&gt;0.5")/$C293</f>
        <v>0</v>
      </c>
      <c r="Z293" s="11">
        <f>(COUNTIFS(CSV!$A:$A,$A293,CSV!$E:$E,"&gt;1.5")  + COUNTIFS(CSV!$B:$B,$A293,CSV!$D:$D,"&gt;1.5"))/$D293</f>
        <v>0.4</v>
      </c>
      <c r="AA293" s="8">
        <f>COUNTIFS(CSV!$A:$A,$A293,CSV!$E:$E,"&gt;1.5")/$B293</f>
        <v>0.5</v>
      </c>
      <c r="AB293" s="8">
        <f>COUNTIFS(CSV!$B:$B,$A293,CSV!$D:$D,"&gt;1.5")/$C293</f>
        <v>0</v>
      </c>
      <c r="AC293" s="11">
        <f>(COUNTIFS(CSV!$A:A,$A293,CSV!$G:$G,"y") + COUNTIFS(CSV!$B:B,$A293,CSV!$G:$G,"y"))/$D293</f>
        <v>0.6</v>
      </c>
      <c r="AD293" s="8">
        <f>COUNTIFS(CSV!$A:A,$A293,CSV!$G:$G,"y")/$B293</f>
        <v>0.75</v>
      </c>
      <c r="AE293" s="16">
        <f>COUNTIFS(CSV!$B:B,$A293,CSV!$G:$G,"y")/$C293</f>
        <v>0</v>
      </c>
    </row>
    <row r="294" spans="1:31" x14ac:dyDescent="0.3">
      <c r="A294" t="s">
        <v>385</v>
      </c>
      <c r="B294" s="9">
        <f>COUNTIF(CSV!A:A,A294)</f>
        <v>3</v>
      </c>
      <c r="C294" s="4">
        <f>COUNTIF(CSV!B:B,A294)</f>
        <v>3</v>
      </c>
      <c r="D294" s="4">
        <f t="shared" si="9"/>
        <v>6</v>
      </c>
      <c r="E294" s="11">
        <f>(COUNTIFS(CSV!$A:$A,$A294,CSV!$F:$F,"&gt;0.5") + COUNTIFS(CSV!$B:$B,$A294,CSV!$F:$F,"&gt;0.5"))/$D294</f>
        <v>1</v>
      </c>
      <c r="F294" s="8">
        <f>COUNTIFS(CSV!$A:$A,$A294,CSV!$F:$F,"&gt;0.5")/$B294</f>
        <v>1</v>
      </c>
      <c r="G294" s="8">
        <f>COUNTIFS(CSV!$B:$B,$A294,CSV!$F:$F,"&gt;0.5")/$C294</f>
        <v>1</v>
      </c>
      <c r="H294" s="11">
        <f>(COUNTIFS(CSV!$A:$A,$A294,CSV!$F:$F,"&gt;1.5") + COUNTIFS(CSV!$B:$B,$A294,CSV!$F:$F,"&gt;1.5"))/$D294</f>
        <v>1</v>
      </c>
      <c r="I294" s="8">
        <f>COUNTIFS(CSV!$A:$A,$A294,CSV!$F:$F,"&gt;1.5")/$B294</f>
        <v>1</v>
      </c>
      <c r="J294" s="8">
        <f>COUNTIFS(CSV!$B:$B,$A294,CSV!$F:$F,"&gt;1.5")/$C294</f>
        <v>1</v>
      </c>
      <c r="K294" s="11">
        <f>(COUNTIFS(CSV!$A:$A,$A294,CSV!$F:$F,"&gt;2.5") + COUNTIFS(CSV!$B:$B,$A294,CSV!$F:$F,"&gt;2.5"))/$D294</f>
        <v>0.66666666666666663</v>
      </c>
      <c r="L294" s="8">
        <f>COUNTIFS(CSV!$A:$A,$A294,CSV!$F:$F,"&gt;2.5")/$B294</f>
        <v>0.33333333333333331</v>
      </c>
      <c r="M294" s="8">
        <f>COUNTIFS(CSV!$B:$B,$A294,CSV!$F:$F,"&gt;2.5")/$C294</f>
        <v>1</v>
      </c>
      <c r="N294" s="11">
        <f>(COUNTIFS(CSV!$A:$A,$A294,CSV!$F:$F,"&gt;3.5") + COUNTIFS(CSV!$B:$B,$A294,CSV!$F:$F,"&gt;3.5"))/$D294</f>
        <v>0.5</v>
      </c>
      <c r="O294" s="8">
        <f>COUNTIFS(CSV!$A:$A,$A294,CSV!$F:$F,"&gt;3.5")/$B294</f>
        <v>0.33333333333333331</v>
      </c>
      <c r="P294" s="8">
        <f>COUNTIFS(CSV!$B:$B,$A294,CSV!$F:$F,"&gt;3.5")/$C294</f>
        <v>0.66666666666666663</v>
      </c>
      <c r="Q294" s="11">
        <f>(COUNTIFS(CSV!$A:$A,$A294,CSV!$D:$D,"&gt;0.5")  + COUNTIFS(CSV!$B:$B,$A294,CSV!$E:$E,"&gt;0.5"))/$D294</f>
        <v>1</v>
      </c>
      <c r="R294" s="8">
        <f>COUNTIFS(CSV!$A:$A,$A294,CSV!$D:$D,"&gt;0.5")/$B294</f>
        <v>1</v>
      </c>
      <c r="S294" s="8">
        <f>COUNTIFS(CSV!$B:$B,$A294,CSV!$E:$E,"&gt;0.5")/$C294</f>
        <v>1</v>
      </c>
      <c r="T294" s="11">
        <f>(COUNTIFS(CSV!$A:$A,$A294,CSV!$D:$D,"&gt;1.5")  + COUNTIFS(CSV!$B:$B,$A294,CSV!$E:$E,"&gt;1.5"))/$D294</f>
        <v>1</v>
      </c>
      <c r="U294" s="8">
        <f>COUNTIFS(CSV!$A:$A,$A294,CSV!$D:$D,"&gt;1.5")/$B294</f>
        <v>1</v>
      </c>
      <c r="V294" s="8">
        <f>COUNTIFS(CSV!$B:$B,$A294,CSV!$E:$E,"&gt;1.5")/$C294</f>
        <v>1</v>
      </c>
      <c r="W294" s="11">
        <f>(COUNTIFS(CSV!$A:$A,$A294,CSV!$E:E,"&gt;0.5") +COUNTIFS(CSV!$B:$B,$A294,CSV!$D:$D,"&gt;0.5"))/$D294</f>
        <v>0.5</v>
      </c>
      <c r="X294" s="8">
        <f>COUNTIFS(CSV!$A:$A,$A294,CSV!$E:$E,"&gt;0.5")/$B294</f>
        <v>0.33333333333333331</v>
      </c>
      <c r="Y294" s="8">
        <f>COUNTIFS(CSV!$B:$B,$A294,CSV!$D:$D,"&gt;0.5")/$C294</f>
        <v>0.66666666666666663</v>
      </c>
      <c r="Z294" s="11">
        <f>(COUNTIFS(CSV!$A:$A,$A294,CSV!$E:$E,"&gt;1.5")  + COUNTIFS(CSV!$B:$B,$A294,CSV!$D:$D,"&gt;1.5"))/$D294</f>
        <v>0.33333333333333331</v>
      </c>
      <c r="AA294" s="8">
        <f>COUNTIFS(CSV!$A:$A,$A294,CSV!$E:$E,"&gt;1.5")/$B294</f>
        <v>0.33333333333333331</v>
      </c>
      <c r="AB294" s="8">
        <f>COUNTIFS(CSV!$B:$B,$A294,CSV!$D:$D,"&gt;1.5")/$C294</f>
        <v>0.33333333333333331</v>
      </c>
      <c r="AC294" s="11">
        <f>(COUNTIFS(CSV!$A:A,$A294,CSV!$G:$G,"y") + COUNTIFS(CSV!$B:B,$A294,CSV!$G:$G,"y"))/$D294</f>
        <v>0.5</v>
      </c>
      <c r="AD294" s="8">
        <f>COUNTIFS(CSV!$A:A,$A294,CSV!$G:$G,"y")/$B294</f>
        <v>0.33333333333333331</v>
      </c>
      <c r="AE294" s="16">
        <f>COUNTIFS(CSV!$B:B,$A294,CSV!$G:$G,"y")/$C294</f>
        <v>0.66666666666666663</v>
      </c>
    </row>
    <row r="295" spans="1:31" x14ac:dyDescent="0.3">
      <c r="A295" t="s">
        <v>395</v>
      </c>
      <c r="B295" s="9">
        <f>COUNTIF(CSV!A:A,A295)</f>
        <v>2</v>
      </c>
      <c r="C295" s="4">
        <f>COUNTIF(CSV!B:B,A295)</f>
        <v>4</v>
      </c>
      <c r="D295" s="4">
        <f t="shared" si="9"/>
        <v>6</v>
      </c>
      <c r="E295" s="11">
        <f>(COUNTIFS(CSV!$A:$A,$A295,CSV!$F:$F,"&gt;0.5") + COUNTIFS(CSV!$B:$B,$A295,CSV!$F:$F,"&gt;0.5"))/$D295</f>
        <v>1</v>
      </c>
      <c r="F295" s="8">
        <f>COUNTIFS(CSV!$A:$A,$A295,CSV!$F:$F,"&gt;0.5")/$B295</f>
        <v>1</v>
      </c>
      <c r="G295" s="8">
        <f>COUNTIFS(CSV!$B:$B,$A295,CSV!$F:$F,"&gt;0.5")/$C295</f>
        <v>1</v>
      </c>
      <c r="H295" s="11">
        <f>(COUNTIFS(CSV!$A:$A,$A295,CSV!$F:$F,"&gt;1.5") + COUNTIFS(CSV!$B:$B,$A295,CSV!$F:$F,"&gt;1.5"))/$D295</f>
        <v>0.66666666666666663</v>
      </c>
      <c r="I295" s="8">
        <f>COUNTIFS(CSV!$A:$A,$A295,CSV!$F:$F,"&gt;1.5")/$B295</f>
        <v>0.5</v>
      </c>
      <c r="J295" s="8">
        <f>COUNTIFS(CSV!$B:$B,$A295,CSV!$F:$F,"&gt;1.5")/$C295</f>
        <v>0.75</v>
      </c>
      <c r="K295" s="11">
        <f>(COUNTIFS(CSV!$A:$A,$A295,CSV!$F:$F,"&gt;2.5") + COUNTIFS(CSV!$B:$B,$A295,CSV!$F:$F,"&gt;2.5"))/$D295</f>
        <v>0.66666666666666663</v>
      </c>
      <c r="L295" s="8">
        <f>COUNTIFS(CSV!$A:$A,$A295,CSV!$F:$F,"&gt;2.5")/$B295</f>
        <v>0.5</v>
      </c>
      <c r="M295" s="8">
        <f>COUNTIFS(CSV!$B:$B,$A295,CSV!$F:$F,"&gt;2.5")/$C295</f>
        <v>0.75</v>
      </c>
      <c r="N295" s="11">
        <f>(COUNTIFS(CSV!$A:$A,$A295,CSV!$F:$F,"&gt;3.5") + COUNTIFS(CSV!$B:$B,$A295,CSV!$F:$F,"&gt;3.5"))/$D295</f>
        <v>0.66666666666666663</v>
      </c>
      <c r="O295" s="8">
        <f>COUNTIFS(CSV!$A:$A,$A295,CSV!$F:$F,"&gt;3.5")/$B295</f>
        <v>0.5</v>
      </c>
      <c r="P295" s="8">
        <f>COUNTIFS(CSV!$B:$B,$A295,CSV!$F:$F,"&gt;3.5")/$C295</f>
        <v>0.75</v>
      </c>
      <c r="Q295" s="11">
        <f>(COUNTIFS(CSV!$A:$A,$A295,CSV!$D:$D,"&gt;0.5")  + COUNTIFS(CSV!$B:$B,$A295,CSV!$E:$E,"&gt;0.5"))/$D295</f>
        <v>0.66666666666666663</v>
      </c>
      <c r="R295" s="8">
        <f>COUNTIFS(CSV!$A:$A,$A295,CSV!$D:$D,"&gt;0.5")/$B295</f>
        <v>0.5</v>
      </c>
      <c r="S295" s="8">
        <f>COUNTIFS(CSV!$B:$B,$A295,CSV!$E:$E,"&gt;0.5")/$C295</f>
        <v>0.75</v>
      </c>
      <c r="T295" s="11">
        <f>(COUNTIFS(CSV!$A:$A,$A295,CSV!$D:$D,"&gt;1.5")  + COUNTIFS(CSV!$B:$B,$A295,CSV!$E:$E,"&gt;1.5"))/$D295</f>
        <v>0.16666666666666666</v>
      </c>
      <c r="U295" s="8">
        <f>COUNTIFS(CSV!$A:$A,$A295,CSV!$D:$D,"&gt;1.5")/$B295</f>
        <v>0</v>
      </c>
      <c r="V295" s="8">
        <f>COUNTIFS(CSV!$B:$B,$A295,CSV!$E:$E,"&gt;1.5")/$C295</f>
        <v>0.25</v>
      </c>
      <c r="W295" s="11">
        <f>(COUNTIFS(CSV!$A:$A,$A295,CSV!$E:E,"&gt;0.5") +COUNTIFS(CSV!$B:$B,$A295,CSV!$D:$D,"&gt;0.5"))/$D295</f>
        <v>0.83333333333333337</v>
      </c>
      <c r="X295" s="8">
        <f>COUNTIFS(CSV!$A:$A,$A295,CSV!$E:$E,"&gt;0.5")/$B295</f>
        <v>1</v>
      </c>
      <c r="Y295" s="8">
        <f>COUNTIFS(CSV!$B:$B,$A295,CSV!$D:$D,"&gt;0.5")/$C295</f>
        <v>0.75</v>
      </c>
      <c r="Z295" s="11">
        <f>(COUNTIFS(CSV!$A:$A,$A295,CSV!$E:$E,"&gt;1.5")  + COUNTIFS(CSV!$B:$B,$A295,CSV!$D:$D,"&gt;1.5"))/$D295</f>
        <v>0.66666666666666663</v>
      </c>
      <c r="AA295" s="8">
        <f>COUNTIFS(CSV!$A:$A,$A295,CSV!$E:$E,"&gt;1.5")/$B295</f>
        <v>0.5</v>
      </c>
      <c r="AB295" s="8">
        <f>COUNTIFS(CSV!$B:$B,$A295,CSV!$D:$D,"&gt;1.5")/$C295</f>
        <v>0.75</v>
      </c>
      <c r="AC295" s="11">
        <f>(COUNTIFS(CSV!$A:A,$A295,CSV!$G:$G,"y") + COUNTIFS(CSV!$B:B,$A295,CSV!$G:$G,"y"))/$D295</f>
        <v>0.5</v>
      </c>
      <c r="AD295" s="8">
        <f>COUNTIFS(CSV!$A:A,$A295,CSV!$G:$G,"y")/$B295</f>
        <v>0.5</v>
      </c>
      <c r="AE295" s="16">
        <f>COUNTIFS(CSV!$B:B,$A295,CSV!$G:$G,"y")/$C295</f>
        <v>0.5</v>
      </c>
    </row>
    <row r="296" spans="1:31" x14ac:dyDescent="0.3">
      <c r="A296" t="s">
        <v>397</v>
      </c>
      <c r="B296" s="9">
        <f>COUNTIF(CSV!A:A,A296)</f>
        <v>2</v>
      </c>
      <c r="C296" s="4">
        <f>COUNTIF(CSV!B:B,A296)</f>
        <v>2</v>
      </c>
      <c r="D296" s="4">
        <f t="shared" si="9"/>
        <v>4</v>
      </c>
      <c r="E296" s="11">
        <f>(COUNTIFS(CSV!$A:$A,$A296,CSV!$F:$F,"&gt;0.5") + COUNTIFS(CSV!$B:$B,$A296,CSV!$F:$F,"&gt;0.5"))/$D296</f>
        <v>1</v>
      </c>
      <c r="F296" s="8">
        <f>COUNTIFS(CSV!$A:$A,$A296,CSV!$F:$F,"&gt;0.5")/$B296</f>
        <v>1</v>
      </c>
      <c r="G296" s="8">
        <f>COUNTIFS(CSV!$B:$B,$A296,CSV!$F:$F,"&gt;0.5")/$C296</f>
        <v>1</v>
      </c>
      <c r="H296" s="11">
        <f>(COUNTIFS(CSV!$A:$A,$A296,CSV!$F:$F,"&gt;1.5") + COUNTIFS(CSV!$B:$B,$A296,CSV!$F:$F,"&gt;1.5"))/$D296</f>
        <v>1</v>
      </c>
      <c r="I296" s="8">
        <f>COUNTIFS(CSV!$A:$A,$A296,CSV!$F:$F,"&gt;1.5")/$B296</f>
        <v>1</v>
      </c>
      <c r="J296" s="8">
        <f>COUNTIFS(CSV!$B:$B,$A296,CSV!$F:$F,"&gt;1.5")/$C296</f>
        <v>1</v>
      </c>
      <c r="K296" s="11">
        <f>(COUNTIFS(CSV!$A:$A,$A296,CSV!$F:$F,"&gt;2.5") + COUNTIFS(CSV!$B:$B,$A296,CSV!$F:$F,"&gt;2.5"))/$D296</f>
        <v>0.5</v>
      </c>
      <c r="L296" s="8">
        <f>COUNTIFS(CSV!$A:$A,$A296,CSV!$F:$F,"&gt;2.5")/$B296</f>
        <v>0.5</v>
      </c>
      <c r="M296" s="8">
        <f>COUNTIFS(CSV!$B:$B,$A296,CSV!$F:$F,"&gt;2.5")/$C296</f>
        <v>0.5</v>
      </c>
      <c r="N296" s="11">
        <f>(COUNTIFS(CSV!$A:$A,$A296,CSV!$F:$F,"&gt;3.5") + COUNTIFS(CSV!$B:$B,$A296,CSV!$F:$F,"&gt;3.5"))/$D296</f>
        <v>0.25</v>
      </c>
      <c r="O296" s="8">
        <f>COUNTIFS(CSV!$A:$A,$A296,CSV!$F:$F,"&gt;3.5")/$B296</f>
        <v>0.5</v>
      </c>
      <c r="P296" s="8">
        <f>COUNTIFS(CSV!$B:$B,$A296,CSV!$F:$F,"&gt;3.5")/$C296</f>
        <v>0</v>
      </c>
      <c r="Q296" s="11">
        <f>(COUNTIFS(CSV!$A:$A,$A296,CSV!$D:$D,"&gt;0.5")  + COUNTIFS(CSV!$B:$B,$A296,CSV!$E:$E,"&gt;0.5"))/$D296</f>
        <v>1</v>
      </c>
      <c r="R296" s="8">
        <f>COUNTIFS(CSV!$A:$A,$A296,CSV!$D:$D,"&gt;0.5")/$B296</f>
        <v>1</v>
      </c>
      <c r="S296" s="8">
        <f>COUNTIFS(CSV!$B:$B,$A296,CSV!$E:$E,"&gt;0.5")/$C296</f>
        <v>1</v>
      </c>
      <c r="T296" s="11">
        <f>(COUNTIFS(CSV!$A:$A,$A296,CSV!$D:$D,"&gt;1.5")  + COUNTIFS(CSV!$B:$B,$A296,CSV!$E:$E,"&gt;1.5"))/$D296</f>
        <v>0.5</v>
      </c>
      <c r="U296" s="8">
        <f>COUNTIFS(CSV!$A:$A,$A296,CSV!$D:$D,"&gt;1.5")/$B296</f>
        <v>0.5</v>
      </c>
      <c r="V296" s="8">
        <f>COUNTIFS(CSV!$B:$B,$A296,CSV!$E:$E,"&gt;1.5")/$C296</f>
        <v>0.5</v>
      </c>
      <c r="W296" s="11">
        <f>(COUNTIFS(CSV!$A:$A,$A296,CSV!$E:E,"&gt;0.5") +COUNTIFS(CSV!$B:$B,$A296,CSV!$D:$D,"&gt;0.5"))/$D296</f>
        <v>1</v>
      </c>
      <c r="X296" s="8">
        <f>COUNTIFS(CSV!$A:$A,$A296,CSV!$E:$E,"&gt;0.5")/$B296</f>
        <v>1</v>
      </c>
      <c r="Y296" s="8">
        <f>COUNTIFS(CSV!$B:$B,$A296,CSV!$D:$D,"&gt;0.5")/$C296</f>
        <v>1</v>
      </c>
      <c r="Z296" s="11">
        <f>(COUNTIFS(CSV!$A:$A,$A296,CSV!$E:$E,"&gt;1.5")  + COUNTIFS(CSV!$B:$B,$A296,CSV!$D:$D,"&gt;1.5"))/$D296</f>
        <v>0.25</v>
      </c>
      <c r="AA296" s="8">
        <f>COUNTIFS(CSV!$A:$A,$A296,CSV!$E:$E,"&gt;1.5")/$B296</f>
        <v>0.5</v>
      </c>
      <c r="AB296" s="8">
        <f>COUNTIFS(CSV!$B:$B,$A296,CSV!$D:$D,"&gt;1.5")/$C296</f>
        <v>0</v>
      </c>
      <c r="AC296" s="11">
        <f>(COUNTIFS(CSV!$A:A,$A296,CSV!$G:$G,"y") + COUNTIFS(CSV!$B:B,$A296,CSV!$G:$G,"y"))/$D296</f>
        <v>1</v>
      </c>
      <c r="AD296" s="8">
        <f>COUNTIFS(CSV!$A:A,$A296,CSV!$G:$G,"y")/$B296</f>
        <v>1</v>
      </c>
      <c r="AE296" s="16">
        <f>COUNTIFS(CSV!$B:B,$A296,CSV!$G:$G,"y")/$C296</f>
        <v>1</v>
      </c>
    </row>
    <row r="297" spans="1:31" x14ac:dyDescent="0.3">
      <c r="A297" t="s">
        <v>386</v>
      </c>
      <c r="B297" s="9">
        <f>COUNTIF(CSV!A:A,A297)</f>
        <v>2</v>
      </c>
      <c r="C297" s="4">
        <f>COUNTIF(CSV!B:B,A297)</f>
        <v>0</v>
      </c>
      <c r="D297" s="4">
        <f t="shared" si="9"/>
        <v>2</v>
      </c>
      <c r="E297" s="11">
        <f>(COUNTIFS(CSV!$A:$A,$A297,CSV!$F:$F,"&gt;0.5") + COUNTIFS(CSV!$B:$B,$A297,CSV!$F:$F,"&gt;0.5"))/$D297</f>
        <v>1</v>
      </c>
      <c r="F297" s="8">
        <f>COUNTIFS(CSV!$A:$A,$A297,CSV!$F:$F,"&gt;0.5")/$B297</f>
        <v>1</v>
      </c>
      <c r="G297" s="8" t="e">
        <f>COUNTIFS(CSV!$B:$B,$A297,CSV!$F:$F,"&gt;0.5")/$C297</f>
        <v>#DIV/0!</v>
      </c>
      <c r="H297" s="11">
        <f>(COUNTIFS(CSV!$A:$A,$A297,CSV!$F:$F,"&gt;1.5") + COUNTIFS(CSV!$B:$B,$A297,CSV!$F:$F,"&gt;1.5"))/$D297</f>
        <v>1</v>
      </c>
      <c r="I297" s="8">
        <f>COUNTIFS(CSV!$A:$A,$A297,CSV!$F:$F,"&gt;1.5")/$B297</f>
        <v>1</v>
      </c>
      <c r="J297" s="8" t="e">
        <f>COUNTIFS(CSV!$B:$B,$A297,CSV!$F:$F,"&gt;1.5")/$C297</f>
        <v>#DIV/0!</v>
      </c>
      <c r="K297" s="11">
        <f>(COUNTIFS(CSV!$A:$A,$A297,CSV!$F:$F,"&gt;2.5") + COUNTIFS(CSV!$B:$B,$A297,CSV!$F:$F,"&gt;2.5"))/$D297</f>
        <v>0</v>
      </c>
      <c r="L297" s="8">
        <f>COUNTIFS(CSV!$A:$A,$A297,CSV!$F:$F,"&gt;2.5")/$B297</f>
        <v>0</v>
      </c>
      <c r="M297" s="8" t="e">
        <f>COUNTIFS(CSV!$B:$B,$A297,CSV!$F:$F,"&gt;2.5")/$C297</f>
        <v>#DIV/0!</v>
      </c>
      <c r="N297" s="11">
        <f>(COUNTIFS(CSV!$A:$A,$A297,CSV!$F:$F,"&gt;3.5") + COUNTIFS(CSV!$B:$B,$A297,CSV!$F:$F,"&gt;3.5"))/$D297</f>
        <v>0</v>
      </c>
      <c r="O297" s="8">
        <f>COUNTIFS(CSV!$A:$A,$A297,CSV!$F:$F,"&gt;3.5")/$B297</f>
        <v>0</v>
      </c>
      <c r="P297" s="8" t="e">
        <f>COUNTIFS(CSV!$B:$B,$A297,CSV!$F:$F,"&gt;3.5")/$C297</f>
        <v>#DIV/0!</v>
      </c>
      <c r="Q297" s="11">
        <f>(COUNTIFS(CSV!$A:$A,$A297,CSV!$D:$D,"&gt;0.5")  + COUNTIFS(CSV!$B:$B,$A297,CSV!$E:$E,"&gt;0.5"))/$D297</f>
        <v>1</v>
      </c>
      <c r="R297" s="8">
        <f>COUNTIFS(CSV!$A:$A,$A297,CSV!$D:$D,"&gt;0.5")/$B297</f>
        <v>1</v>
      </c>
      <c r="S297" s="8" t="e">
        <f>COUNTIFS(CSV!$B:$B,$A297,CSV!$E:$E,"&gt;0.5")/$C297</f>
        <v>#DIV/0!</v>
      </c>
      <c r="T297" s="11">
        <f>(COUNTIFS(CSV!$A:$A,$A297,CSV!$D:$D,"&gt;1.5")  + COUNTIFS(CSV!$B:$B,$A297,CSV!$E:$E,"&gt;1.5"))/$D297</f>
        <v>0</v>
      </c>
      <c r="U297" s="8">
        <f>COUNTIFS(CSV!$A:$A,$A297,CSV!$D:$D,"&gt;1.5")/$B297</f>
        <v>0</v>
      </c>
      <c r="V297" s="8" t="e">
        <f>COUNTIFS(CSV!$B:$B,$A297,CSV!$E:$E,"&gt;1.5")/$C297</f>
        <v>#DIV/0!</v>
      </c>
      <c r="W297" s="11">
        <f>(COUNTIFS(CSV!$A:$A,$A297,CSV!$E:E,"&gt;0.5") +COUNTIFS(CSV!$B:$B,$A297,CSV!$D:$D,"&gt;0.5"))/$D297</f>
        <v>1</v>
      </c>
      <c r="X297" s="8">
        <f>COUNTIFS(CSV!$A:$A,$A297,CSV!$E:$E,"&gt;0.5")/$B297</f>
        <v>1</v>
      </c>
      <c r="Y297" s="8" t="e">
        <f>COUNTIFS(CSV!$B:$B,$A297,CSV!$D:$D,"&gt;0.5")/$C297</f>
        <v>#DIV/0!</v>
      </c>
      <c r="Z297" s="11">
        <f>(COUNTIFS(CSV!$A:$A,$A297,CSV!$E:$E,"&gt;1.5")  + COUNTIFS(CSV!$B:$B,$A297,CSV!$D:$D,"&gt;1.5"))/$D297</f>
        <v>0</v>
      </c>
      <c r="AA297" s="8">
        <f>COUNTIFS(CSV!$A:$A,$A297,CSV!$E:$E,"&gt;1.5")/$B297</f>
        <v>0</v>
      </c>
      <c r="AB297" s="8" t="e">
        <f>COUNTIFS(CSV!$B:$B,$A297,CSV!$D:$D,"&gt;1.5")/$C297</f>
        <v>#DIV/0!</v>
      </c>
      <c r="AC297" s="11">
        <f>(COUNTIFS(CSV!$A:A,$A297,CSV!$G:$G,"y") + COUNTIFS(CSV!$B:B,$A297,CSV!$G:$G,"y"))/$D297</f>
        <v>1</v>
      </c>
      <c r="AD297" s="8">
        <f>COUNTIFS(CSV!$A:A,$A297,CSV!$G:$G,"y")/$B297</f>
        <v>1</v>
      </c>
      <c r="AE297" s="16" t="e">
        <f>COUNTIFS(CSV!$B:B,$A297,CSV!$G:$G,"y")/$C297</f>
        <v>#DIV/0!</v>
      </c>
    </row>
    <row r="298" spans="1:31" x14ac:dyDescent="0.3">
      <c r="A298" t="s">
        <v>388</v>
      </c>
      <c r="B298" s="9">
        <f>COUNTIF(CSV!A:A,A298)</f>
        <v>4</v>
      </c>
      <c r="C298" s="4">
        <f>COUNTIF(CSV!B:B,A298)</f>
        <v>2</v>
      </c>
      <c r="D298" s="4">
        <f t="shared" si="9"/>
        <v>6</v>
      </c>
      <c r="E298" s="11">
        <f>(COUNTIFS(CSV!$A:$A,$A298,CSV!$F:$F,"&gt;0.5") + COUNTIFS(CSV!$B:$B,$A298,CSV!$F:$F,"&gt;0.5"))/$D298</f>
        <v>1</v>
      </c>
      <c r="F298" s="8">
        <f>COUNTIFS(CSV!$A:$A,$A298,CSV!$F:$F,"&gt;0.5")/$B298</f>
        <v>1</v>
      </c>
      <c r="G298" s="8">
        <f>COUNTIFS(CSV!$B:$B,$A298,CSV!$F:$F,"&gt;0.5")/$C298</f>
        <v>1</v>
      </c>
      <c r="H298" s="11">
        <f>(COUNTIFS(CSV!$A:$A,$A298,CSV!$F:$F,"&gt;1.5") + COUNTIFS(CSV!$B:$B,$A298,CSV!$F:$F,"&gt;1.5"))/$D298</f>
        <v>0.66666666666666663</v>
      </c>
      <c r="I298" s="8">
        <f>COUNTIFS(CSV!$A:$A,$A298,CSV!$F:$F,"&gt;1.5")/$B298</f>
        <v>0.75</v>
      </c>
      <c r="J298" s="8">
        <f>COUNTIFS(CSV!$B:$B,$A298,CSV!$F:$F,"&gt;1.5")/$C298</f>
        <v>0.5</v>
      </c>
      <c r="K298" s="11">
        <f>(COUNTIFS(CSV!$A:$A,$A298,CSV!$F:$F,"&gt;2.5") + COUNTIFS(CSV!$B:$B,$A298,CSV!$F:$F,"&gt;2.5"))/$D298</f>
        <v>0.5</v>
      </c>
      <c r="L298" s="8">
        <f>COUNTIFS(CSV!$A:$A,$A298,CSV!$F:$F,"&gt;2.5")/$B298</f>
        <v>0.5</v>
      </c>
      <c r="M298" s="8">
        <f>COUNTIFS(CSV!$B:$B,$A298,CSV!$F:$F,"&gt;2.5")/$C298</f>
        <v>0.5</v>
      </c>
      <c r="N298" s="11">
        <f>(COUNTIFS(CSV!$A:$A,$A298,CSV!$F:$F,"&gt;3.5") + COUNTIFS(CSV!$B:$B,$A298,CSV!$F:$F,"&gt;3.5"))/$D298</f>
        <v>0.33333333333333331</v>
      </c>
      <c r="O298" s="8">
        <f>COUNTIFS(CSV!$A:$A,$A298,CSV!$F:$F,"&gt;3.5")/$B298</f>
        <v>0.25</v>
      </c>
      <c r="P298" s="8">
        <f>COUNTIFS(CSV!$B:$B,$A298,CSV!$F:$F,"&gt;3.5")/$C298</f>
        <v>0.5</v>
      </c>
      <c r="Q298" s="11">
        <f>(COUNTIFS(CSV!$A:$A,$A298,CSV!$D:$D,"&gt;0.5")  + COUNTIFS(CSV!$B:$B,$A298,CSV!$E:$E,"&gt;0.5"))/$D298</f>
        <v>0.83333333333333337</v>
      </c>
      <c r="R298" s="8">
        <f>COUNTIFS(CSV!$A:$A,$A298,CSV!$D:$D,"&gt;0.5")/$B298</f>
        <v>1</v>
      </c>
      <c r="S298" s="8">
        <f>COUNTIFS(CSV!$B:$B,$A298,CSV!$E:$E,"&gt;0.5")/$C298</f>
        <v>0.5</v>
      </c>
      <c r="T298" s="11">
        <f>(COUNTIFS(CSV!$A:$A,$A298,CSV!$D:$D,"&gt;1.5")  + COUNTIFS(CSV!$B:$B,$A298,CSV!$E:$E,"&gt;1.5"))/$D298</f>
        <v>0.66666666666666663</v>
      </c>
      <c r="U298" s="8">
        <f>COUNTIFS(CSV!$A:$A,$A298,CSV!$D:$D,"&gt;1.5")/$B298</f>
        <v>0.75</v>
      </c>
      <c r="V298" s="8">
        <f>COUNTIFS(CSV!$B:$B,$A298,CSV!$E:$E,"&gt;1.5")/$C298</f>
        <v>0.5</v>
      </c>
      <c r="W298" s="11">
        <f>(COUNTIFS(CSV!$A:$A,$A298,CSV!$E:E,"&gt;0.5") +COUNTIFS(CSV!$B:$B,$A298,CSV!$D:$D,"&gt;0.5"))/$D298</f>
        <v>0.5</v>
      </c>
      <c r="X298" s="8">
        <f>COUNTIFS(CSV!$A:$A,$A298,CSV!$E:$E,"&gt;0.5")/$B298</f>
        <v>0.25</v>
      </c>
      <c r="Y298" s="8">
        <f>COUNTIFS(CSV!$B:$B,$A298,CSV!$D:$D,"&gt;0.5")/$C298</f>
        <v>1</v>
      </c>
      <c r="Z298" s="11">
        <f>(COUNTIFS(CSV!$A:$A,$A298,CSV!$E:$E,"&gt;1.5")  + COUNTIFS(CSV!$B:$B,$A298,CSV!$D:$D,"&gt;1.5"))/$D298</f>
        <v>0.16666666666666666</v>
      </c>
      <c r="AA298" s="8">
        <f>COUNTIFS(CSV!$A:$A,$A298,CSV!$E:$E,"&gt;1.5")/$B298</f>
        <v>0</v>
      </c>
      <c r="AB298" s="8">
        <f>COUNTIFS(CSV!$B:$B,$A298,CSV!$D:$D,"&gt;1.5")/$C298</f>
        <v>0.5</v>
      </c>
      <c r="AC298" s="11">
        <f>(COUNTIFS(CSV!$A:A,$A298,CSV!$G:$G,"y") + COUNTIFS(CSV!$B:B,$A298,CSV!$G:$G,"y"))/$D298</f>
        <v>0.33333333333333331</v>
      </c>
      <c r="AD298" s="8">
        <f>COUNTIFS(CSV!$A:A,$A298,CSV!$G:$G,"y")/$B298</f>
        <v>0.25</v>
      </c>
      <c r="AE298" s="16">
        <f>COUNTIFS(CSV!$B:B,$A298,CSV!$G:$G,"y")/$C298</f>
        <v>0.5</v>
      </c>
    </row>
    <row r="299" spans="1:31" x14ac:dyDescent="0.3">
      <c r="A299" t="s">
        <v>387</v>
      </c>
      <c r="B299" s="9">
        <f>COUNTIF(CSV!A:A,A299)</f>
        <v>2</v>
      </c>
      <c r="C299" s="4">
        <f>COUNTIF(CSV!B:B,A299)</f>
        <v>2</v>
      </c>
      <c r="D299" s="4">
        <f t="shared" si="9"/>
        <v>4</v>
      </c>
      <c r="E299" s="11">
        <f>(COUNTIFS(CSV!$A:$A,$A299,CSV!$F:$F,"&gt;0.5") + COUNTIFS(CSV!$B:$B,$A299,CSV!$F:$F,"&gt;0.5"))/$D299</f>
        <v>1</v>
      </c>
      <c r="F299" s="8">
        <f>COUNTIFS(CSV!$A:$A,$A299,CSV!$F:$F,"&gt;0.5")/$B299</f>
        <v>1</v>
      </c>
      <c r="G299" s="8">
        <f>COUNTIFS(CSV!$B:$B,$A299,CSV!$F:$F,"&gt;0.5")/$C299</f>
        <v>1</v>
      </c>
      <c r="H299" s="11">
        <f>(COUNTIFS(CSV!$A:$A,$A299,CSV!$F:$F,"&gt;1.5") + COUNTIFS(CSV!$B:$B,$A299,CSV!$F:$F,"&gt;1.5"))/$D299</f>
        <v>0.75</v>
      </c>
      <c r="I299" s="8">
        <f>COUNTIFS(CSV!$A:$A,$A299,CSV!$F:$F,"&gt;1.5")/$B299</f>
        <v>0.5</v>
      </c>
      <c r="J299" s="8">
        <f>COUNTIFS(CSV!$B:$B,$A299,CSV!$F:$F,"&gt;1.5")/$C299</f>
        <v>1</v>
      </c>
      <c r="K299" s="11">
        <f>(COUNTIFS(CSV!$A:$A,$A299,CSV!$F:$F,"&gt;2.5") + COUNTIFS(CSV!$B:$B,$A299,CSV!$F:$F,"&gt;2.5"))/$D299</f>
        <v>0.75</v>
      </c>
      <c r="L299" s="8">
        <f>COUNTIFS(CSV!$A:$A,$A299,CSV!$F:$F,"&gt;2.5")/$B299</f>
        <v>0.5</v>
      </c>
      <c r="M299" s="8">
        <f>COUNTIFS(CSV!$B:$B,$A299,CSV!$F:$F,"&gt;2.5")/$C299</f>
        <v>1</v>
      </c>
      <c r="N299" s="11">
        <f>(COUNTIFS(CSV!$A:$A,$A299,CSV!$F:$F,"&gt;3.5") + COUNTIFS(CSV!$B:$B,$A299,CSV!$F:$F,"&gt;3.5"))/$D299</f>
        <v>0.5</v>
      </c>
      <c r="O299" s="8">
        <f>COUNTIFS(CSV!$A:$A,$A299,CSV!$F:$F,"&gt;3.5")/$B299</f>
        <v>0.5</v>
      </c>
      <c r="P299" s="8">
        <f>COUNTIFS(CSV!$B:$B,$A299,CSV!$F:$F,"&gt;3.5")/$C299</f>
        <v>0.5</v>
      </c>
      <c r="Q299" s="11">
        <f>(COUNTIFS(CSV!$A:$A,$A299,CSV!$D:$D,"&gt;0.5")  + COUNTIFS(CSV!$B:$B,$A299,CSV!$E:$E,"&gt;0.5"))/$D299</f>
        <v>0.75</v>
      </c>
      <c r="R299" s="8">
        <f>COUNTIFS(CSV!$A:$A,$A299,CSV!$D:$D,"&gt;0.5")/$B299</f>
        <v>0.5</v>
      </c>
      <c r="S299" s="8">
        <f>COUNTIFS(CSV!$B:$B,$A299,CSV!$E:$E,"&gt;0.5")/$C299</f>
        <v>1</v>
      </c>
      <c r="T299" s="11">
        <f>(COUNTIFS(CSV!$A:$A,$A299,CSV!$D:$D,"&gt;1.5")  + COUNTIFS(CSV!$B:$B,$A299,CSV!$E:$E,"&gt;1.5"))/$D299</f>
        <v>0.75</v>
      </c>
      <c r="U299" s="8">
        <f>COUNTIFS(CSV!$A:$A,$A299,CSV!$D:$D,"&gt;1.5")/$B299</f>
        <v>0.5</v>
      </c>
      <c r="V299" s="8">
        <f>COUNTIFS(CSV!$B:$B,$A299,CSV!$E:$E,"&gt;1.5")/$C299</f>
        <v>1</v>
      </c>
      <c r="W299" s="11">
        <f>(COUNTIFS(CSV!$A:$A,$A299,CSV!$E:E,"&gt;0.5") +COUNTIFS(CSV!$B:$B,$A299,CSV!$D:$D,"&gt;0.5"))/$D299</f>
        <v>1</v>
      </c>
      <c r="X299" s="8">
        <f>COUNTIFS(CSV!$A:$A,$A299,CSV!$E:$E,"&gt;0.5")/$B299</f>
        <v>1</v>
      </c>
      <c r="Y299" s="8">
        <f>COUNTIFS(CSV!$B:$B,$A299,CSV!$D:$D,"&gt;0.5")/$C299</f>
        <v>1</v>
      </c>
      <c r="Z299" s="11">
        <f>(COUNTIFS(CSV!$A:$A,$A299,CSV!$E:$E,"&gt;1.5")  + COUNTIFS(CSV!$B:$B,$A299,CSV!$D:$D,"&gt;1.5"))/$D299</f>
        <v>0.25</v>
      </c>
      <c r="AA299" s="8">
        <f>COUNTIFS(CSV!$A:$A,$A299,CSV!$E:$E,"&gt;1.5")/$B299</f>
        <v>0.5</v>
      </c>
      <c r="AB299" s="8">
        <f>COUNTIFS(CSV!$B:$B,$A299,CSV!$D:$D,"&gt;1.5")/$C299</f>
        <v>0</v>
      </c>
      <c r="AC299" s="11">
        <f>(COUNTIFS(CSV!$A:A,$A299,CSV!$G:$G,"y") + COUNTIFS(CSV!$B:B,$A299,CSV!$G:$G,"y"))/$D299</f>
        <v>0.75</v>
      </c>
      <c r="AD299" s="8">
        <f>COUNTIFS(CSV!$A:A,$A299,CSV!$G:$G,"y")/$B299</f>
        <v>0.5</v>
      </c>
      <c r="AE299" s="16">
        <f>COUNTIFS(CSV!$B:B,$A299,CSV!$G:$G,"y")/$C299</f>
        <v>1</v>
      </c>
    </row>
    <row r="300" spans="1:31" x14ac:dyDescent="0.3">
      <c r="A300" t="s">
        <v>390</v>
      </c>
      <c r="B300" s="9">
        <f>COUNTIF(CSV!A:A,A300)</f>
        <v>3</v>
      </c>
      <c r="C300" s="4">
        <f>COUNTIF(CSV!B:B,A300)</f>
        <v>2</v>
      </c>
      <c r="D300" s="4">
        <f t="shared" si="9"/>
        <v>5</v>
      </c>
      <c r="E300" s="11">
        <f>(COUNTIFS(CSV!$A:$A,$A300,CSV!$F:$F,"&gt;0.5") + COUNTIFS(CSV!$B:$B,$A300,CSV!$F:$F,"&gt;0.5"))/$D300</f>
        <v>1</v>
      </c>
      <c r="F300" s="8">
        <f>COUNTIFS(CSV!$A:$A,$A300,CSV!$F:$F,"&gt;0.5")/$B300</f>
        <v>1</v>
      </c>
      <c r="G300" s="8">
        <f>COUNTIFS(CSV!$B:$B,$A300,CSV!$F:$F,"&gt;0.5")/$C300</f>
        <v>1</v>
      </c>
      <c r="H300" s="11">
        <f>(COUNTIFS(CSV!$A:$A,$A300,CSV!$F:$F,"&gt;1.5") + COUNTIFS(CSV!$B:$B,$A300,CSV!$F:$F,"&gt;1.5"))/$D300</f>
        <v>1</v>
      </c>
      <c r="I300" s="8">
        <f>COUNTIFS(CSV!$A:$A,$A300,CSV!$F:$F,"&gt;1.5")/$B300</f>
        <v>1</v>
      </c>
      <c r="J300" s="8">
        <f>COUNTIFS(CSV!$B:$B,$A300,CSV!$F:$F,"&gt;1.5")/$C300</f>
        <v>1</v>
      </c>
      <c r="K300" s="11">
        <f>(COUNTIFS(CSV!$A:$A,$A300,CSV!$F:$F,"&gt;2.5") + COUNTIFS(CSV!$B:$B,$A300,CSV!$F:$F,"&gt;2.5"))/$D300</f>
        <v>0.8</v>
      </c>
      <c r="L300" s="8">
        <f>COUNTIFS(CSV!$A:$A,$A300,CSV!$F:$F,"&gt;2.5")/$B300</f>
        <v>1</v>
      </c>
      <c r="M300" s="8">
        <f>COUNTIFS(CSV!$B:$B,$A300,CSV!$F:$F,"&gt;2.5")/$C300</f>
        <v>0.5</v>
      </c>
      <c r="N300" s="11">
        <f>(COUNTIFS(CSV!$A:$A,$A300,CSV!$F:$F,"&gt;3.5") + COUNTIFS(CSV!$B:$B,$A300,CSV!$F:$F,"&gt;3.5"))/$D300</f>
        <v>0.4</v>
      </c>
      <c r="O300" s="8">
        <f>COUNTIFS(CSV!$A:$A,$A300,CSV!$F:$F,"&gt;3.5")/$B300</f>
        <v>0.33333333333333331</v>
      </c>
      <c r="P300" s="8">
        <f>COUNTIFS(CSV!$B:$B,$A300,CSV!$F:$F,"&gt;3.5")/$C300</f>
        <v>0.5</v>
      </c>
      <c r="Q300" s="11">
        <f>(COUNTIFS(CSV!$A:$A,$A300,CSV!$D:$D,"&gt;0.5")  + COUNTIFS(CSV!$B:$B,$A300,CSV!$E:$E,"&gt;0.5"))/$D300</f>
        <v>1</v>
      </c>
      <c r="R300" s="8">
        <f>COUNTIFS(CSV!$A:$A,$A300,CSV!$D:$D,"&gt;0.5")/$B300</f>
        <v>1</v>
      </c>
      <c r="S300" s="8">
        <f>COUNTIFS(CSV!$B:$B,$A300,CSV!$E:$E,"&gt;0.5")/$C300</f>
        <v>1</v>
      </c>
      <c r="T300" s="11">
        <f>(COUNTIFS(CSV!$A:$A,$A300,CSV!$D:$D,"&gt;1.5")  + COUNTIFS(CSV!$B:$B,$A300,CSV!$E:$E,"&gt;1.5"))/$D300</f>
        <v>0.6</v>
      </c>
      <c r="U300" s="8">
        <f>COUNTIFS(CSV!$A:$A,$A300,CSV!$D:$D,"&gt;1.5")/$B300</f>
        <v>0.66666666666666663</v>
      </c>
      <c r="V300" s="8">
        <f>COUNTIFS(CSV!$B:$B,$A300,CSV!$E:$E,"&gt;1.5")/$C300</f>
        <v>0.5</v>
      </c>
      <c r="W300" s="11">
        <f>(COUNTIFS(CSV!$A:$A,$A300,CSV!$E:E,"&gt;0.5") +COUNTIFS(CSV!$B:$B,$A300,CSV!$D:$D,"&gt;0.5"))/$D300</f>
        <v>0.8</v>
      </c>
      <c r="X300" s="8">
        <f>COUNTIFS(CSV!$A:$A,$A300,CSV!$E:$E,"&gt;0.5")/$B300</f>
        <v>0.66666666666666663</v>
      </c>
      <c r="Y300" s="8">
        <f>COUNTIFS(CSV!$B:$B,$A300,CSV!$D:$D,"&gt;0.5")/$C300</f>
        <v>1</v>
      </c>
      <c r="Z300" s="11">
        <f>(COUNTIFS(CSV!$A:$A,$A300,CSV!$E:$E,"&gt;1.5")  + COUNTIFS(CSV!$B:$B,$A300,CSV!$D:$D,"&gt;1.5"))/$D300</f>
        <v>0.2</v>
      </c>
      <c r="AA300" s="8">
        <f>COUNTIFS(CSV!$A:$A,$A300,CSV!$E:$E,"&gt;1.5")/$B300</f>
        <v>0.33333333333333331</v>
      </c>
      <c r="AB300" s="8">
        <f>COUNTIFS(CSV!$B:$B,$A300,CSV!$D:$D,"&gt;1.5")/$C300</f>
        <v>0</v>
      </c>
      <c r="AC300" s="11">
        <f>(COUNTIFS(CSV!$A:A,$A300,CSV!$G:$G,"y") + COUNTIFS(CSV!$B:B,$A300,CSV!$G:$G,"y"))/$D300</f>
        <v>0.8</v>
      </c>
      <c r="AD300" s="8">
        <f>COUNTIFS(CSV!$A:A,$A300,CSV!$G:$G,"y")/$B300</f>
        <v>0.66666666666666663</v>
      </c>
      <c r="AE300" s="16">
        <f>COUNTIFS(CSV!$B:B,$A300,CSV!$G:$G,"y")/$C300</f>
        <v>1</v>
      </c>
    </row>
    <row r="301" spans="1:31" x14ac:dyDescent="0.3">
      <c r="A301" t="s">
        <v>383</v>
      </c>
      <c r="B301" s="9">
        <f>COUNTIF(CSV!A:A,A301)</f>
        <v>1</v>
      </c>
      <c r="C301" s="4">
        <f>COUNTIF(CSV!B:B,A301)</f>
        <v>3</v>
      </c>
      <c r="D301" s="4">
        <f t="shared" si="9"/>
        <v>4</v>
      </c>
      <c r="E301" s="11">
        <f>(COUNTIFS(CSV!$A:$A,$A301,CSV!$F:$F,"&gt;0.5") + COUNTIFS(CSV!$B:$B,$A301,CSV!$F:$F,"&gt;0.5"))/$D301</f>
        <v>1</v>
      </c>
      <c r="F301" s="8">
        <f>COUNTIFS(CSV!$A:$A,$A301,CSV!$F:$F,"&gt;0.5")/$B301</f>
        <v>1</v>
      </c>
      <c r="G301" s="8">
        <f>COUNTIFS(CSV!$B:$B,$A301,CSV!$F:$F,"&gt;0.5")/$C301</f>
        <v>1</v>
      </c>
      <c r="H301" s="11">
        <f>(COUNTIFS(CSV!$A:$A,$A301,CSV!$F:$F,"&gt;1.5") + COUNTIFS(CSV!$B:$B,$A301,CSV!$F:$F,"&gt;1.5"))/$D301</f>
        <v>1</v>
      </c>
      <c r="I301" s="8">
        <f>COUNTIFS(CSV!$A:$A,$A301,CSV!$F:$F,"&gt;1.5")/$B301</f>
        <v>1</v>
      </c>
      <c r="J301" s="8">
        <f>COUNTIFS(CSV!$B:$B,$A301,CSV!$F:$F,"&gt;1.5")/$C301</f>
        <v>1</v>
      </c>
      <c r="K301" s="11">
        <f>(COUNTIFS(CSV!$A:$A,$A301,CSV!$F:$F,"&gt;2.5") + COUNTIFS(CSV!$B:$B,$A301,CSV!$F:$F,"&gt;2.5"))/$D301</f>
        <v>0.75</v>
      </c>
      <c r="L301" s="8">
        <f>COUNTIFS(CSV!$A:$A,$A301,CSV!$F:$F,"&gt;2.5")/$B301</f>
        <v>1</v>
      </c>
      <c r="M301" s="8">
        <f>COUNTIFS(CSV!$B:$B,$A301,CSV!$F:$F,"&gt;2.5")/$C301</f>
        <v>0.66666666666666663</v>
      </c>
      <c r="N301" s="11">
        <f>(COUNTIFS(CSV!$A:$A,$A301,CSV!$F:$F,"&gt;3.5") + COUNTIFS(CSV!$B:$B,$A301,CSV!$F:$F,"&gt;3.5"))/$D301</f>
        <v>0</v>
      </c>
      <c r="O301" s="8">
        <f>COUNTIFS(CSV!$A:$A,$A301,CSV!$F:$F,"&gt;3.5")/$B301</f>
        <v>0</v>
      </c>
      <c r="P301" s="8">
        <f>COUNTIFS(CSV!$B:$B,$A301,CSV!$F:$F,"&gt;3.5")/$C301</f>
        <v>0</v>
      </c>
      <c r="Q301" s="11">
        <f>(COUNTIFS(CSV!$A:$A,$A301,CSV!$D:$D,"&gt;0.5")  + COUNTIFS(CSV!$B:$B,$A301,CSV!$E:$E,"&gt;0.5"))/$D301</f>
        <v>0.75</v>
      </c>
      <c r="R301" s="8">
        <f>COUNTIFS(CSV!$A:$A,$A301,CSV!$D:$D,"&gt;0.5")/$B301</f>
        <v>1</v>
      </c>
      <c r="S301" s="8">
        <f>COUNTIFS(CSV!$B:$B,$A301,CSV!$E:$E,"&gt;0.5")/$C301</f>
        <v>0.66666666666666663</v>
      </c>
      <c r="T301" s="11">
        <f>(COUNTIFS(CSV!$A:$A,$A301,CSV!$D:$D,"&gt;1.5")  + COUNTIFS(CSV!$B:$B,$A301,CSV!$E:$E,"&gt;1.5"))/$D301</f>
        <v>0.25</v>
      </c>
      <c r="U301" s="8">
        <f>COUNTIFS(CSV!$A:$A,$A301,CSV!$D:$D,"&gt;1.5")/$B301</f>
        <v>0</v>
      </c>
      <c r="V301" s="8">
        <f>COUNTIFS(CSV!$B:$B,$A301,CSV!$E:$E,"&gt;1.5")/$C301</f>
        <v>0.33333333333333331</v>
      </c>
      <c r="W301" s="11">
        <f>(COUNTIFS(CSV!$A:$A,$A301,CSV!$E:E,"&gt;0.5") +COUNTIFS(CSV!$B:$B,$A301,CSV!$D:$D,"&gt;0.5"))/$D301</f>
        <v>1</v>
      </c>
      <c r="X301" s="8">
        <f>COUNTIFS(CSV!$A:$A,$A301,CSV!$E:$E,"&gt;0.5")/$B301</f>
        <v>1</v>
      </c>
      <c r="Y301" s="8">
        <f>COUNTIFS(CSV!$B:$B,$A301,CSV!$D:$D,"&gt;0.5")/$C301</f>
        <v>1</v>
      </c>
      <c r="Z301" s="11">
        <f>(COUNTIFS(CSV!$A:$A,$A301,CSV!$E:$E,"&gt;1.5")  + COUNTIFS(CSV!$B:$B,$A301,CSV!$D:$D,"&gt;1.5"))/$D301</f>
        <v>0.75</v>
      </c>
      <c r="AA301" s="8">
        <f>COUNTIFS(CSV!$A:$A,$A301,CSV!$E:$E,"&gt;1.5")/$B301</f>
        <v>1</v>
      </c>
      <c r="AB301" s="8">
        <f>COUNTIFS(CSV!$B:$B,$A301,CSV!$D:$D,"&gt;1.5")/$C301</f>
        <v>0.66666666666666663</v>
      </c>
      <c r="AC301" s="11">
        <f>(COUNTIFS(CSV!$A:A,$A301,CSV!$G:$G,"y") + COUNTIFS(CSV!$B:B,$A301,CSV!$G:$G,"y"))/$D301</f>
        <v>0.75</v>
      </c>
      <c r="AD301" s="8">
        <f>COUNTIFS(CSV!$A:A,$A301,CSV!$G:$G,"y")/$B301</f>
        <v>1</v>
      </c>
      <c r="AE301" s="16">
        <f>COUNTIFS(CSV!$B:B,$A301,CSV!$G:$G,"y")/$C301</f>
        <v>0.66666666666666663</v>
      </c>
    </row>
    <row r="302" spans="1:31" x14ac:dyDescent="0.3">
      <c r="A302" t="s">
        <v>392</v>
      </c>
      <c r="B302" s="9">
        <f>COUNTIF(CSV!A:A,A302)</f>
        <v>1</v>
      </c>
      <c r="C302" s="4">
        <f>COUNTIF(CSV!B:B,A302)</f>
        <v>1</v>
      </c>
      <c r="D302" s="4">
        <f t="shared" si="9"/>
        <v>2</v>
      </c>
      <c r="E302" s="11">
        <f>(COUNTIFS(CSV!$A:$A,$A302,CSV!$F:$F,"&gt;0.5") + COUNTIFS(CSV!$B:$B,$A302,CSV!$F:$F,"&gt;0.5"))/$D302</f>
        <v>1</v>
      </c>
      <c r="F302" s="8">
        <f>COUNTIFS(CSV!$A:$A,$A302,CSV!$F:$F,"&gt;0.5")/$B302</f>
        <v>1</v>
      </c>
      <c r="G302" s="8">
        <f>COUNTIFS(CSV!$B:$B,$A302,CSV!$F:$F,"&gt;0.5")/$C302</f>
        <v>1</v>
      </c>
      <c r="H302" s="11">
        <f>(COUNTIFS(CSV!$A:$A,$A302,CSV!$F:$F,"&gt;1.5") + COUNTIFS(CSV!$B:$B,$A302,CSV!$F:$F,"&gt;1.5"))/$D302</f>
        <v>1</v>
      </c>
      <c r="I302" s="8">
        <f>COUNTIFS(CSV!$A:$A,$A302,CSV!$F:$F,"&gt;1.5")/$B302</f>
        <v>1</v>
      </c>
      <c r="J302" s="8">
        <f>COUNTIFS(CSV!$B:$B,$A302,CSV!$F:$F,"&gt;1.5")/$C302</f>
        <v>1</v>
      </c>
      <c r="K302" s="11">
        <f>(COUNTIFS(CSV!$A:$A,$A302,CSV!$F:$F,"&gt;2.5") + COUNTIFS(CSV!$B:$B,$A302,CSV!$F:$F,"&gt;2.5"))/$D302</f>
        <v>1</v>
      </c>
      <c r="L302" s="8">
        <f>COUNTIFS(CSV!$A:$A,$A302,CSV!$F:$F,"&gt;2.5")/$B302</f>
        <v>1</v>
      </c>
      <c r="M302" s="8">
        <f>COUNTIFS(CSV!$B:$B,$A302,CSV!$F:$F,"&gt;2.5")/$C302</f>
        <v>1</v>
      </c>
      <c r="N302" s="11">
        <f>(COUNTIFS(CSV!$A:$A,$A302,CSV!$F:$F,"&gt;3.5") + COUNTIFS(CSV!$B:$B,$A302,CSV!$F:$F,"&gt;3.5"))/$D302</f>
        <v>0.5</v>
      </c>
      <c r="O302" s="8">
        <f>COUNTIFS(CSV!$A:$A,$A302,CSV!$F:$F,"&gt;3.5")/$B302</f>
        <v>1</v>
      </c>
      <c r="P302" s="8">
        <f>COUNTIFS(CSV!$B:$B,$A302,CSV!$F:$F,"&gt;3.5")/$C302</f>
        <v>0</v>
      </c>
      <c r="Q302" s="11">
        <f>(COUNTIFS(CSV!$A:$A,$A302,CSV!$D:$D,"&gt;0.5")  + COUNTIFS(CSV!$B:$B,$A302,CSV!$E:$E,"&gt;0.5"))/$D302</f>
        <v>0.5</v>
      </c>
      <c r="R302" s="8">
        <f>COUNTIFS(CSV!$A:$A,$A302,CSV!$D:$D,"&gt;0.5")/$B302</f>
        <v>1</v>
      </c>
      <c r="S302" s="8">
        <f>COUNTIFS(CSV!$B:$B,$A302,CSV!$E:$E,"&gt;0.5")/$C302</f>
        <v>0</v>
      </c>
      <c r="T302" s="11">
        <f>(COUNTIFS(CSV!$A:$A,$A302,CSV!$D:$D,"&gt;1.5")  + COUNTIFS(CSV!$B:$B,$A302,CSV!$E:$E,"&gt;1.5"))/$D302</f>
        <v>0.5</v>
      </c>
      <c r="U302" s="8">
        <f>COUNTIFS(CSV!$A:$A,$A302,CSV!$D:$D,"&gt;1.5")/$B302</f>
        <v>1</v>
      </c>
      <c r="V302" s="8">
        <f>COUNTIFS(CSV!$B:$B,$A302,CSV!$E:$E,"&gt;1.5")/$C302</f>
        <v>0</v>
      </c>
      <c r="W302" s="11">
        <f>(COUNTIFS(CSV!$A:$A,$A302,CSV!$E:E,"&gt;0.5") +COUNTIFS(CSV!$B:$B,$A302,CSV!$D:$D,"&gt;0.5"))/$D302</f>
        <v>1</v>
      </c>
      <c r="X302" s="8">
        <f>COUNTIFS(CSV!$A:$A,$A302,CSV!$E:$E,"&gt;0.5")/$B302</f>
        <v>1</v>
      </c>
      <c r="Y302" s="8">
        <f>COUNTIFS(CSV!$B:$B,$A302,CSV!$D:$D,"&gt;0.5")/$C302</f>
        <v>1</v>
      </c>
      <c r="Z302" s="11">
        <f>(COUNTIFS(CSV!$A:$A,$A302,CSV!$E:$E,"&gt;1.5")  + COUNTIFS(CSV!$B:$B,$A302,CSV!$D:$D,"&gt;1.5"))/$D302</f>
        <v>1</v>
      </c>
      <c r="AA302" s="8">
        <f>COUNTIFS(CSV!$A:$A,$A302,CSV!$E:$E,"&gt;1.5")/$B302</f>
        <v>1</v>
      </c>
      <c r="AB302" s="8">
        <f>COUNTIFS(CSV!$B:$B,$A302,CSV!$D:$D,"&gt;1.5")/$C302</f>
        <v>1</v>
      </c>
      <c r="AC302" s="11">
        <f>(COUNTIFS(CSV!$A:A,$A302,CSV!$G:$G,"y") + COUNTIFS(CSV!$B:B,$A302,CSV!$G:$G,"y"))/$D302</f>
        <v>0.5</v>
      </c>
      <c r="AD302" s="8">
        <f>COUNTIFS(CSV!$A:A,$A302,CSV!$G:$G,"y")/$B302</f>
        <v>1</v>
      </c>
      <c r="AE302" s="16">
        <f>COUNTIFS(CSV!$B:B,$A302,CSV!$G:$G,"y")/$C302</f>
        <v>0</v>
      </c>
    </row>
    <row r="303" spans="1:31" x14ac:dyDescent="0.3">
      <c r="A303" t="s">
        <v>389</v>
      </c>
      <c r="B303" s="9">
        <f>COUNTIF(CSV!A:A,A303)</f>
        <v>2</v>
      </c>
      <c r="C303" s="4">
        <f>COUNTIF(CSV!B:B,A303)</f>
        <v>2</v>
      </c>
      <c r="D303" s="4">
        <f t="shared" si="9"/>
        <v>4</v>
      </c>
      <c r="E303" s="11">
        <f>(COUNTIFS(CSV!$A:$A,$A303,CSV!$F:$F,"&gt;0.5") + COUNTIFS(CSV!$B:$B,$A303,CSV!$F:$F,"&gt;0.5"))/$D303</f>
        <v>1</v>
      </c>
      <c r="F303" s="8">
        <f>COUNTIFS(CSV!$A:$A,$A303,CSV!$F:$F,"&gt;0.5")/$B303</f>
        <v>1</v>
      </c>
      <c r="G303" s="8">
        <f>COUNTIFS(CSV!$B:$B,$A303,CSV!$F:$F,"&gt;0.5")/$C303</f>
        <v>1</v>
      </c>
      <c r="H303" s="11">
        <f>(COUNTIFS(CSV!$A:$A,$A303,CSV!$F:$F,"&gt;1.5") + COUNTIFS(CSV!$B:$B,$A303,CSV!$F:$F,"&gt;1.5"))/$D303</f>
        <v>0.75</v>
      </c>
      <c r="I303" s="8">
        <f>COUNTIFS(CSV!$A:$A,$A303,CSV!$F:$F,"&gt;1.5")/$B303</f>
        <v>0.5</v>
      </c>
      <c r="J303" s="8">
        <f>COUNTIFS(CSV!$B:$B,$A303,CSV!$F:$F,"&gt;1.5")/$C303</f>
        <v>1</v>
      </c>
      <c r="K303" s="11">
        <f>(COUNTIFS(CSV!$A:$A,$A303,CSV!$F:$F,"&gt;2.5") + COUNTIFS(CSV!$B:$B,$A303,CSV!$F:$F,"&gt;2.5"))/$D303</f>
        <v>0.75</v>
      </c>
      <c r="L303" s="8">
        <f>COUNTIFS(CSV!$A:$A,$A303,CSV!$F:$F,"&gt;2.5")/$B303</f>
        <v>0.5</v>
      </c>
      <c r="M303" s="8">
        <f>COUNTIFS(CSV!$B:$B,$A303,CSV!$F:$F,"&gt;2.5")/$C303</f>
        <v>1</v>
      </c>
      <c r="N303" s="11">
        <f>(COUNTIFS(CSV!$A:$A,$A303,CSV!$F:$F,"&gt;3.5") + COUNTIFS(CSV!$B:$B,$A303,CSV!$F:$F,"&gt;3.5"))/$D303</f>
        <v>0.25</v>
      </c>
      <c r="O303" s="8">
        <f>COUNTIFS(CSV!$A:$A,$A303,CSV!$F:$F,"&gt;3.5")/$B303</f>
        <v>0</v>
      </c>
      <c r="P303" s="8">
        <f>COUNTIFS(CSV!$B:$B,$A303,CSV!$F:$F,"&gt;3.5")/$C303</f>
        <v>0.5</v>
      </c>
      <c r="Q303" s="11">
        <f>(COUNTIFS(CSV!$A:$A,$A303,CSV!$D:$D,"&gt;0.5")  + COUNTIFS(CSV!$B:$B,$A303,CSV!$E:$E,"&gt;0.5"))/$D303</f>
        <v>0.75</v>
      </c>
      <c r="R303" s="8">
        <f>COUNTIFS(CSV!$A:$A,$A303,CSV!$D:$D,"&gt;0.5")/$B303</f>
        <v>1</v>
      </c>
      <c r="S303" s="8">
        <f>COUNTIFS(CSV!$B:$B,$A303,CSV!$E:$E,"&gt;0.5")/$C303</f>
        <v>0.5</v>
      </c>
      <c r="T303" s="11">
        <f>(COUNTIFS(CSV!$A:$A,$A303,CSV!$D:$D,"&gt;1.5")  + COUNTIFS(CSV!$B:$B,$A303,CSV!$E:$E,"&gt;1.5"))/$D303</f>
        <v>0</v>
      </c>
      <c r="U303" s="8">
        <f>COUNTIFS(CSV!$A:$A,$A303,CSV!$D:$D,"&gt;1.5")/$B303</f>
        <v>0</v>
      </c>
      <c r="V303" s="8">
        <f>COUNTIFS(CSV!$B:$B,$A303,CSV!$E:$E,"&gt;1.5")/$C303</f>
        <v>0</v>
      </c>
      <c r="W303" s="11">
        <f>(COUNTIFS(CSV!$A:$A,$A303,CSV!$E:E,"&gt;0.5") +COUNTIFS(CSV!$B:$B,$A303,CSV!$D:$D,"&gt;0.5"))/$D303</f>
        <v>0.75</v>
      </c>
      <c r="X303" s="8">
        <f>COUNTIFS(CSV!$A:$A,$A303,CSV!$E:$E,"&gt;0.5")/$B303</f>
        <v>0.5</v>
      </c>
      <c r="Y303" s="8">
        <f>COUNTIFS(CSV!$B:$B,$A303,CSV!$D:$D,"&gt;0.5")/$C303</f>
        <v>1</v>
      </c>
      <c r="Z303" s="11">
        <f>(COUNTIFS(CSV!$A:$A,$A303,CSV!$E:$E,"&gt;1.5")  + COUNTIFS(CSV!$B:$B,$A303,CSV!$D:$D,"&gt;1.5"))/$D303</f>
        <v>0.75</v>
      </c>
      <c r="AA303" s="8">
        <f>COUNTIFS(CSV!$A:$A,$A303,CSV!$E:$E,"&gt;1.5")/$B303</f>
        <v>0.5</v>
      </c>
      <c r="AB303" s="8">
        <f>COUNTIFS(CSV!$B:$B,$A303,CSV!$D:$D,"&gt;1.5")/$C303</f>
        <v>1</v>
      </c>
      <c r="AC303" s="11">
        <f>(COUNTIFS(CSV!$A:A,$A303,CSV!$G:$G,"y") + COUNTIFS(CSV!$B:B,$A303,CSV!$G:$G,"y"))/$D303</f>
        <v>0.5</v>
      </c>
      <c r="AD303" s="8">
        <f>COUNTIFS(CSV!$A:A,$A303,CSV!$G:$G,"y")/$B303</f>
        <v>0.5</v>
      </c>
      <c r="AE303" s="16">
        <f>COUNTIFS(CSV!$B:B,$A303,CSV!$G:$G,"y")/$C303</f>
        <v>0.5</v>
      </c>
    </row>
    <row r="304" spans="1:31" x14ac:dyDescent="0.3">
      <c r="A304" t="s">
        <v>394</v>
      </c>
      <c r="B304" s="9">
        <f>COUNTIF(CSV!A:A,A304)</f>
        <v>3</v>
      </c>
      <c r="C304" s="4">
        <f>COUNTIF(CSV!B:B,A304)</f>
        <v>2</v>
      </c>
      <c r="D304" s="4">
        <f t="shared" si="9"/>
        <v>5</v>
      </c>
      <c r="E304" s="11">
        <f>(COUNTIFS(CSV!$A:$A,$A304,CSV!$F:$F,"&gt;0.5") + COUNTIFS(CSV!$B:$B,$A304,CSV!$F:$F,"&gt;0.5"))/$D304</f>
        <v>0.6</v>
      </c>
      <c r="F304" s="8">
        <f>COUNTIFS(CSV!$A:$A,$A304,CSV!$F:$F,"&gt;0.5")/$B304</f>
        <v>0.66666666666666663</v>
      </c>
      <c r="G304" s="8">
        <f>COUNTIFS(CSV!$B:$B,$A304,CSV!$F:$F,"&gt;0.5")/$C304</f>
        <v>0.5</v>
      </c>
      <c r="H304" s="11">
        <f>(COUNTIFS(CSV!$A:$A,$A304,CSV!$F:$F,"&gt;1.5") + COUNTIFS(CSV!$B:$B,$A304,CSV!$F:$F,"&gt;1.5"))/$D304</f>
        <v>0.6</v>
      </c>
      <c r="I304" s="8">
        <f>COUNTIFS(CSV!$A:$A,$A304,CSV!$F:$F,"&gt;1.5")/$B304</f>
        <v>0.66666666666666663</v>
      </c>
      <c r="J304" s="8">
        <f>COUNTIFS(CSV!$B:$B,$A304,CSV!$F:$F,"&gt;1.5")/$C304</f>
        <v>0.5</v>
      </c>
      <c r="K304" s="11">
        <f>(COUNTIFS(CSV!$A:$A,$A304,CSV!$F:$F,"&gt;2.5") + COUNTIFS(CSV!$B:$B,$A304,CSV!$F:$F,"&gt;2.5"))/$D304</f>
        <v>0</v>
      </c>
      <c r="L304" s="8">
        <f>COUNTIFS(CSV!$A:$A,$A304,CSV!$F:$F,"&gt;2.5")/$B304</f>
        <v>0</v>
      </c>
      <c r="M304" s="8">
        <f>COUNTIFS(CSV!$B:$B,$A304,CSV!$F:$F,"&gt;2.5")/$C304</f>
        <v>0</v>
      </c>
      <c r="N304" s="11">
        <f>(COUNTIFS(CSV!$A:$A,$A304,CSV!$F:$F,"&gt;3.5") + COUNTIFS(CSV!$B:$B,$A304,CSV!$F:$F,"&gt;3.5"))/$D304</f>
        <v>0</v>
      </c>
      <c r="O304" s="8">
        <f>COUNTIFS(CSV!$A:$A,$A304,CSV!$F:$F,"&gt;3.5")/$B304</f>
        <v>0</v>
      </c>
      <c r="P304" s="8">
        <f>COUNTIFS(CSV!$B:$B,$A304,CSV!$F:$F,"&gt;3.5")/$C304</f>
        <v>0</v>
      </c>
      <c r="Q304" s="11">
        <f>(COUNTIFS(CSV!$A:$A,$A304,CSV!$D:$D,"&gt;0.5")  + COUNTIFS(CSV!$B:$B,$A304,CSV!$E:$E,"&gt;0.5"))/$D304</f>
        <v>0.6</v>
      </c>
      <c r="R304" s="8">
        <f>COUNTIFS(CSV!$A:$A,$A304,CSV!$D:$D,"&gt;0.5")/$B304</f>
        <v>0.66666666666666663</v>
      </c>
      <c r="S304" s="8">
        <f>COUNTIFS(CSV!$B:$B,$A304,CSV!$E:$E,"&gt;0.5")/$C304</f>
        <v>0.5</v>
      </c>
      <c r="T304" s="11">
        <f>(COUNTIFS(CSV!$A:$A,$A304,CSV!$D:$D,"&gt;1.5")  + COUNTIFS(CSV!$B:$B,$A304,CSV!$E:$E,"&gt;1.5"))/$D304</f>
        <v>0.6</v>
      </c>
      <c r="U304" s="8">
        <f>COUNTIFS(CSV!$A:$A,$A304,CSV!$D:$D,"&gt;1.5")/$B304</f>
        <v>0.66666666666666663</v>
      </c>
      <c r="V304" s="8">
        <f>COUNTIFS(CSV!$B:$B,$A304,CSV!$E:$E,"&gt;1.5")/$C304</f>
        <v>0.5</v>
      </c>
      <c r="W304" s="11">
        <f>(COUNTIFS(CSV!$A:$A,$A304,CSV!$E:E,"&gt;0.5") +COUNTIFS(CSV!$B:$B,$A304,CSV!$D:$D,"&gt;0.5"))/$D304</f>
        <v>0</v>
      </c>
      <c r="X304" s="8">
        <f>COUNTIFS(CSV!$A:$A,$A304,CSV!$E:$E,"&gt;0.5")/$B304</f>
        <v>0</v>
      </c>
      <c r="Y304" s="8">
        <f>COUNTIFS(CSV!$B:$B,$A304,CSV!$D:$D,"&gt;0.5")/$C304</f>
        <v>0</v>
      </c>
      <c r="Z304" s="11">
        <f>(COUNTIFS(CSV!$A:$A,$A304,CSV!$E:$E,"&gt;1.5")  + COUNTIFS(CSV!$B:$B,$A304,CSV!$D:$D,"&gt;1.5"))/$D304</f>
        <v>0</v>
      </c>
      <c r="AA304" s="8">
        <f>COUNTIFS(CSV!$A:$A,$A304,CSV!$E:$E,"&gt;1.5")/$B304</f>
        <v>0</v>
      </c>
      <c r="AB304" s="8">
        <f>COUNTIFS(CSV!$B:$B,$A304,CSV!$D:$D,"&gt;1.5")/$C304</f>
        <v>0</v>
      </c>
      <c r="AC304" s="11">
        <f>(COUNTIFS(CSV!$A:A,$A304,CSV!$G:$G,"y") + COUNTIFS(CSV!$B:B,$A304,CSV!$G:$G,"y"))/$D304</f>
        <v>0</v>
      </c>
      <c r="AD304" s="8">
        <f>COUNTIFS(CSV!$A:A,$A304,CSV!$G:$G,"y")/$B304</f>
        <v>0</v>
      </c>
      <c r="AE304" s="16">
        <f>COUNTIFS(CSV!$B:B,$A304,CSV!$G:$G,"y")/$C304</f>
        <v>0</v>
      </c>
    </row>
    <row r="305" spans="1:31" x14ac:dyDescent="0.3">
      <c r="A305" t="s">
        <v>393</v>
      </c>
      <c r="B305" s="9">
        <f>COUNTIF(CSV!A:A,A305)</f>
        <v>2</v>
      </c>
      <c r="C305" s="4">
        <f>COUNTIF(CSV!B:B,A305)</f>
        <v>1</v>
      </c>
      <c r="D305" s="4">
        <f t="shared" si="9"/>
        <v>3</v>
      </c>
      <c r="E305" s="11">
        <f>(COUNTIFS(CSV!$A:$A,$A305,CSV!$F:$F,"&gt;0.5") + COUNTIFS(CSV!$B:$B,$A305,CSV!$F:$F,"&gt;0.5"))/$D305</f>
        <v>1</v>
      </c>
      <c r="F305" s="8">
        <f>COUNTIFS(CSV!$A:$A,$A305,CSV!$F:$F,"&gt;0.5")/$B305</f>
        <v>1</v>
      </c>
      <c r="G305" s="8">
        <f>COUNTIFS(CSV!$B:$B,$A305,CSV!$F:$F,"&gt;0.5")/$C305</f>
        <v>1</v>
      </c>
      <c r="H305" s="11">
        <f>(COUNTIFS(CSV!$A:$A,$A305,CSV!$F:$F,"&gt;1.5") + COUNTIFS(CSV!$B:$B,$A305,CSV!$F:$F,"&gt;1.5"))/$D305</f>
        <v>0.33333333333333331</v>
      </c>
      <c r="I305" s="8">
        <f>COUNTIFS(CSV!$A:$A,$A305,CSV!$F:$F,"&gt;1.5")/$B305</f>
        <v>0.5</v>
      </c>
      <c r="J305" s="8">
        <f>COUNTIFS(CSV!$B:$B,$A305,CSV!$F:$F,"&gt;1.5")/$C305</f>
        <v>0</v>
      </c>
      <c r="K305" s="11">
        <f>(COUNTIFS(CSV!$A:$A,$A305,CSV!$F:$F,"&gt;2.5") + COUNTIFS(CSV!$B:$B,$A305,CSV!$F:$F,"&gt;2.5"))/$D305</f>
        <v>0.33333333333333331</v>
      </c>
      <c r="L305" s="8">
        <f>COUNTIFS(CSV!$A:$A,$A305,CSV!$F:$F,"&gt;2.5")/$B305</f>
        <v>0.5</v>
      </c>
      <c r="M305" s="8">
        <f>COUNTIFS(CSV!$B:$B,$A305,CSV!$F:$F,"&gt;2.5")/$C305</f>
        <v>0</v>
      </c>
      <c r="N305" s="11">
        <f>(COUNTIFS(CSV!$A:$A,$A305,CSV!$F:$F,"&gt;3.5") + COUNTIFS(CSV!$B:$B,$A305,CSV!$F:$F,"&gt;3.5"))/$D305</f>
        <v>0</v>
      </c>
      <c r="O305" s="8">
        <f>COUNTIFS(CSV!$A:$A,$A305,CSV!$F:$F,"&gt;3.5")/$B305</f>
        <v>0</v>
      </c>
      <c r="P305" s="8">
        <f>COUNTIFS(CSV!$B:$B,$A305,CSV!$F:$F,"&gt;3.5")/$C305</f>
        <v>0</v>
      </c>
      <c r="Q305" s="11">
        <f>(COUNTIFS(CSV!$A:$A,$A305,CSV!$D:$D,"&gt;0.5")  + COUNTIFS(CSV!$B:$B,$A305,CSV!$E:$E,"&gt;0.5"))/$D305</f>
        <v>0.33333333333333331</v>
      </c>
      <c r="R305" s="8">
        <f>COUNTIFS(CSV!$A:$A,$A305,CSV!$D:$D,"&gt;0.5")/$B305</f>
        <v>0.5</v>
      </c>
      <c r="S305" s="8">
        <f>COUNTIFS(CSV!$B:$B,$A305,CSV!$E:$E,"&gt;0.5")/$C305</f>
        <v>0</v>
      </c>
      <c r="T305" s="11">
        <f>(COUNTIFS(CSV!$A:$A,$A305,CSV!$D:$D,"&gt;1.5")  + COUNTIFS(CSV!$B:$B,$A305,CSV!$E:$E,"&gt;1.5"))/$D305</f>
        <v>0</v>
      </c>
      <c r="U305" s="8">
        <f>COUNTIFS(CSV!$A:$A,$A305,CSV!$D:$D,"&gt;1.5")/$B305</f>
        <v>0</v>
      </c>
      <c r="V305" s="8">
        <f>COUNTIFS(CSV!$B:$B,$A305,CSV!$E:$E,"&gt;1.5")/$C305</f>
        <v>0</v>
      </c>
      <c r="W305" s="11">
        <f>(COUNTIFS(CSV!$A:$A,$A305,CSV!$E:E,"&gt;0.5") +COUNTIFS(CSV!$B:$B,$A305,CSV!$D:$D,"&gt;0.5"))/$D305</f>
        <v>0.66666666666666663</v>
      </c>
      <c r="X305" s="8">
        <f>COUNTIFS(CSV!$A:$A,$A305,CSV!$E:$E,"&gt;0.5")/$B305</f>
        <v>0.5</v>
      </c>
      <c r="Y305" s="8">
        <f>COUNTIFS(CSV!$B:$B,$A305,CSV!$D:$D,"&gt;0.5")/$C305</f>
        <v>1</v>
      </c>
      <c r="Z305" s="11">
        <f>(COUNTIFS(CSV!$A:$A,$A305,CSV!$E:$E,"&gt;1.5")  + COUNTIFS(CSV!$B:$B,$A305,CSV!$D:$D,"&gt;1.5"))/$D305</f>
        <v>0.33333333333333331</v>
      </c>
      <c r="AA305" s="8">
        <f>COUNTIFS(CSV!$A:$A,$A305,CSV!$E:$E,"&gt;1.5")/$B305</f>
        <v>0.5</v>
      </c>
      <c r="AB305" s="8">
        <f>COUNTIFS(CSV!$B:$B,$A305,CSV!$D:$D,"&gt;1.5")/$C305</f>
        <v>0</v>
      </c>
      <c r="AC305" s="11">
        <f>(COUNTIFS(CSV!$A:A,$A305,CSV!$G:$G,"y") + COUNTIFS(CSV!$B:B,$A305,CSV!$G:$G,"y"))/$D305</f>
        <v>0</v>
      </c>
      <c r="AD305" s="8">
        <f>COUNTIFS(CSV!$A:A,$A305,CSV!$G:$G,"y")/$B305</f>
        <v>0</v>
      </c>
      <c r="AE305" s="16">
        <f>COUNTIFS(CSV!$B:B,$A305,CSV!$G:$G,"y")/$C305</f>
        <v>0</v>
      </c>
    </row>
    <row r="306" spans="1:31" x14ac:dyDescent="0.3">
      <c r="A306" t="s">
        <v>396</v>
      </c>
      <c r="B306" s="9">
        <f>COUNTIF(CSV!A:A,A306)</f>
        <v>2</v>
      </c>
      <c r="C306" s="4">
        <f>COUNTIF(CSV!B:B,A306)</f>
        <v>5</v>
      </c>
      <c r="D306" s="4">
        <f t="shared" si="9"/>
        <v>7</v>
      </c>
      <c r="E306" s="11">
        <f>(COUNTIFS(CSV!$A:$A,$A306,CSV!$F:$F,"&gt;0.5") + COUNTIFS(CSV!$B:$B,$A306,CSV!$F:$F,"&gt;0.5"))/$D306</f>
        <v>1</v>
      </c>
      <c r="F306" s="8">
        <f>COUNTIFS(CSV!$A:$A,$A306,CSV!$F:$F,"&gt;0.5")/$B306</f>
        <v>1</v>
      </c>
      <c r="G306" s="8">
        <f>COUNTIFS(CSV!$B:$B,$A306,CSV!$F:$F,"&gt;0.5")/$C306</f>
        <v>1</v>
      </c>
      <c r="H306" s="11">
        <f>(COUNTIFS(CSV!$A:$A,$A306,CSV!$F:$F,"&gt;1.5") + COUNTIFS(CSV!$B:$B,$A306,CSV!$F:$F,"&gt;1.5"))/$D306</f>
        <v>0.42857142857142855</v>
      </c>
      <c r="I306" s="8">
        <f>COUNTIFS(CSV!$A:$A,$A306,CSV!$F:$F,"&gt;1.5")/$B306</f>
        <v>0</v>
      </c>
      <c r="J306" s="8">
        <f>COUNTIFS(CSV!$B:$B,$A306,CSV!$F:$F,"&gt;1.5")/$C306</f>
        <v>0.6</v>
      </c>
      <c r="K306" s="11">
        <f>(COUNTIFS(CSV!$A:$A,$A306,CSV!$F:$F,"&gt;2.5") + COUNTIFS(CSV!$B:$B,$A306,CSV!$F:$F,"&gt;2.5"))/$D306</f>
        <v>0.2857142857142857</v>
      </c>
      <c r="L306" s="8">
        <f>COUNTIFS(CSV!$A:$A,$A306,CSV!$F:$F,"&gt;2.5")/$B306</f>
        <v>0</v>
      </c>
      <c r="M306" s="8">
        <f>COUNTIFS(CSV!$B:$B,$A306,CSV!$F:$F,"&gt;2.5")/$C306</f>
        <v>0.4</v>
      </c>
      <c r="N306" s="11">
        <f>(COUNTIFS(CSV!$A:$A,$A306,CSV!$F:$F,"&gt;3.5") + COUNTIFS(CSV!$B:$B,$A306,CSV!$F:$F,"&gt;3.5"))/$D306</f>
        <v>0.14285714285714285</v>
      </c>
      <c r="O306" s="8">
        <f>COUNTIFS(CSV!$A:$A,$A306,CSV!$F:$F,"&gt;3.5")/$B306</f>
        <v>0</v>
      </c>
      <c r="P306" s="8">
        <f>COUNTIFS(CSV!$B:$B,$A306,CSV!$F:$F,"&gt;3.5")/$C306</f>
        <v>0.2</v>
      </c>
      <c r="Q306" s="11">
        <f>(COUNTIFS(CSV!$A:$A,$A306,CSV!$D:$D,"&gt;0.5")  + COUNTIFS(CSV!$B:$B,$A306,CSV!$E:$E,"&gt;0.5"))/$D306</f>
        <v>0.42857142857142855</v>
      </c>
      <c r="R306" s="8">
        <f>COUNTIFS(CSV!$A:$A,$A306,CSV!$D:$D,"&gt;0.5")/$B306</f>
        <v>0.5</v>
      </c>
      <c r="S306" s="8">
        <f>COUNTIFS(CSV!$B:$B,$A306,CSV!$E:$E,"&gt;0.5")/$C306</f>
        <v>0.4</v>
      </c>
      <c r="T306" s="11">
        <f>(COUNTIFS(CSV!$A:$A,$A306,CSV!$D:$D,"&gt;1.5")  + COUNTIFS(CSV!$B:$B,$A306,CSV!$E:$E,"&gt;1.5"))/$D306</f>
        <v>0.2857142857142857</v>
      </c>
      <c r="U306" s="8">
        <f>COUNTIFS(CSV!$A:$A,$A306,CSV!$D:$D,"&gt;1.5")/$B306</f>
        <v>0</v>
      </c>
      <c r="V306" s="8">
        <f>COUNTIFS(CSV!$B:$B,$A306,CSV!$E:$E,"&gt;1.5")/$C306</f>
        <v>0.4</v>
      </c>
      <c r="W306" s="11">
        <f>(COUNTIFS(CSV!$A:$A,$A306,CSV!$E:E,"&gt;0.5") +COUNTIFS(CSV!$B:$B,$A306,CSV!$D:$D,"&gt;0.5"))/$D306</f>
        <v>0.8571428571428571</v>
      </c>
      <c r="X306" s="8">
        <f>COUNTIFS(CSV!$A:$A,$A306,CSV!$E:$E,"&gt;0.5")/$B306</f>
        <v>0.5</v>
      </c>
      <c r="Y306" s="8">
        <f>COUNTIFS(CSV!$B:$B,$A306,CSV!$D:$D,"&gt;0.5")/$C306</f>
        <v>1</v>
      </c>
      <c r="Z306" s="11">
        <f>(COUNTIFS(CSV!$A:$A,$A306,CSV!$E:$E,"&gt;1.5")  + COUNTIFS(CSV!$B:$B,$A306,CSV!$D:$D,"&gt;1.5"))/$D306</f>
        <v>0.2857142857142857</v>
      </c>
      <c r="AA306" s="8">
        <f>COUNTIFS(CSV!$A:$A,$A306,CSV!$E:$E,"&gt;1.5")/$B306</f>
        <v>0</v>
      </c>
      <c r="AB306" s="8">
        <f>COUNTIFS(CSV!$B:$B,$A306,CSV!$D:$D,"&gt;1.5")/$C306</f>
        <v>0.4</v>
      </c>
      <c r="AC306" s="11">
        <f>(COUNTIFS(CSV!$A:A,$A306,CSV!$G:$G,"y") + COUNTIFS(CSV!$B:B,$A306,CSV!$G:$G,"y"))/$D306</f>
        <v>0.2857142857142857</v>
      </c>
      <c r="AD306" s="8">
        <f>COUNTIFS(CSV!$A:A,$A306,CSV!$G:$G,"y")/$B306</f>
        <v>0</v>
      </c>
      <c r="AE306" s="16">
        <f>COUNTIFS(CSV!$B:B,$A306,CSV!$G:$G,"y")/$C306</f>
        <v>0.4</v>
      </c>
    </row>
    <row r="307" spans="1:31" x14ac:dyDescent="0.3">
      <c r="A307" t="s">
        <v>398</v>
      </c>
      <c r="B307" s="9">
        <f>COUNTIF(CSV!A:A,A307)</f>
        <v>2</v>
      </c>
      <c r="C307" s="4">
        <f>COUNTIF(CSV!B:B,A307)</f>
        <v>3</v>
      </c>
      <c r="D307" s="4">
        <f t="shared" si="9"/>
        <v>5</v>
      </c>
      <c r="E307" s="11">
        <f>(COUNTIFS(CSV!$A:$A,$A307,CSV!$F:$F,"&gt;0.5") + COUNTIFS(CSV!$B:$B,$A307,CSV!$F:$F,"&gt;0.5"))/$D307</f>
        <v>0.8</v>
      </c>
      <c r="F307" s="8">
        <f>COUNTIFS(CSV!$A:$A,$A307,CSV!$F:$F,"&gt;0.5")/$B307</f>
        <v>1</v>
      </c>
      <c r="G307" s="8">
        <f>COUNTIFS(CSV!$B:$B,$A307,CSV!$F:$F,"&gt;0.5")/$C307</f>
        <v>0.66666666666666663</v>
      </c>
      <c r="H307" s="11">
        <f>(COUNTIFS(CSV!$A:$A,$A307,CSV!$F:$F,"&gt;1.5") + COUNTIFS(CSV!$B:$B,$A307,CSV!$F:$F,"&gt;1.5"))/$D307</f>
        <v>0.8</v>
      </c>
      <c r="I307" s="8">
        <f>COUNTIFS(CSV!$A:$A,$A307,CSV!$F:$F,"&gt;1.5")/$B307</f>
        <v>1</v>
      </c>
      <c r="J307" s="8">
        <f>COUNTIFS(CSV!$B:$B,$A307,CSV!$F:$F,"&gt;1.5")/$C307</f>
        <v>0.66666666666666663</v>
      </c>
      <c r="K307" s="11">
        <f>(COUNTIFS(CSV!$A:$A,$A307,CSV!$F:$F,"&gt;2.5") + COUNTIFS(CSV!$B:$B,$A307,CSV!$F:$F,"&gt;2.5"))/$D307</f>
        <v>0.6</v>
      </c>
      <c r="L307" s="8">
        <f>COUNTIFS(CSV!$A:$A,$A307,CSV!$F:$F,"&gt;2.5")/$B307</f>
        <v>1</v>
      </c>
      <c r="M307" s="8">
        <f>COUNTIFS(CSV!$B:$B,$A307,CSV!$F:$F,"&gt;2.5")/$C307</f>
        <v>0.33333333333333331</v>
      </c>
      <c r="N307" s="11">
        <f>(COUNTIFS(CSV!$A:$A,$A307,CSV!$F:$F,"&gt;3.5") + COUNTIFS(CSV!$B:$B,$A307,CSV!$F:$F,"&gt;3.5"))/$D307</f>
        <v>0</v>
      </c>
      <c r="O307" s="8">
        <f>COUNTIFS(CSV!$A:$A,$A307,CSV!$F:$F,"&gt;3.5")/$B307</f>
        <v>0</v>
      </c>
      <c r="P307" s="8">
        <f>COUNTIFS(CSV!$B:$B,$A307,CSV!$F:$F,"&gt;3.5")/$C307</f>
        <v>0</v>
      </c>
      <c r="Q307" s="11">
        <f>(COUNTIFS(CSV!$A:$A,$A307,CSV!$D:$D,"&gt;0.5")  + COUNTIFS(CSV!$B:$B,$A307,CSV!$E:$E,"&gt;0.5"))/$D307</f>
        <v>0.6</v>
      </c>
      <c r="R307" s="8">
        <f>COUNTIFS(CSV!$A:$A,$A307,CSV!$D:$D,"&gt;0.5")/$B307</f>
        <v>1</v>
      </c>
      <c r="S307" s="8">
        <f>COUNTIFS(CSV!$B:$B,$A307,CSV!$E:$E,"&gt;0.5")/$C307</f>
        <v>0.33333333333333331</v>
      </c>
      <c r="T307" s="11">
        <f>(COUNTIFS(CSV!$A:$A,$A307,CSV!$D:$D,"&gt;1.5")  + COUNTIFS(CSV!$B:$B,$A307,CSV!$E:$E,"&gt;1.5"))/$D307</f>
        <v>0.2</v>
      </c>
      <c r="U307" s="8">
        <f>COUNTIFS(CSV!$A:$A,$A307,CSV!$D:$D,"&gt;1.5")/$B307</f>
        <v>0</v>
      </c>
      <c r="V307" s="8">
        <f>COUNTIFS(CSV!$B:$B,$A307,CSV!$E:$E,"&gt;1.5")/$C307</f>
        <v>0.33333333333333331</v>
      </c>
      <c r="W307" s="11">
        <f>(COUNTIFS(CSV!$A:$A,$A307,CSV!$E:E,"&gt;0.5") +COUNTIFS(CSV!$B:$B,$A307,CSV!$D:$D,"&gt;0.5"))/$D307</f>
        <v>0.6</v>
      </c>
      <c r="X307" s="8">
        <f>COUNTIFS(CSV!$A:$A,$A307,CSV!$E:$E,"&gt;0.5")/$B307</f>
        <v>1</v>
      </c>
      <c r="Y307" s="8">
        <f>COUNTIFS(CSV!$B:$B,$A307,CSV!$D:$D,"&gt;0.5")/$C307</f>
        <v>0.33333333333333331</v>
      </c>
      <c r="Z307" s="11">
        <f>(COUNTIFS(CSV!$A:$A,$A307,CSV!$E:$E,"&gt;1.5")  + COUNTIFS(CSV!$B:$B,$A307,CSV!$D:$D,"&gt;1.5"))/$D307</f>
        <v>0.6</v>
      </c>
      <c r="AA307" s="8">
        <f>COUNTIFS(CSV!$A:$A,$A307,CSV!$E:$E,"&gt;1.5")/$B307</f>
        <v>1</v>
      </c>
      <c r="AB307" s="8">
        <f>COUNTIFS(CSV!$B:$B,$A307,CSV!$D:$D,"&gt;1.5")/$C307</f>
        <v>0.33333333333333331</v>
      </c>
      <c r="AC307" s="11">
        <f>(COUNTIFS(CSV!$A:A,$A307,CSV!$G:$G,"y") + COUNTIFS(CSV!$B:B,$A307,CSV!$G:$G,"y"))/$D307</f>
        <v>0.4</v>
      </c>
      <c r="AD307" s="8">
        <f>COUNTIFS(CSV!$A:A,$A307,CSV!$G:$G,"y")/$B307</f>
        <v>1</v>
      </c>
      <c r="AE307" s="16">
        <f>COUNTIFS(CSV!$B:B,$A307,CSV!$G:$G,"y")/$C307</f>
        <v>0</v>
      </c>
    </row>
    <row r="308" spans="1:31" x14ac:dyDescent="0.3">
      <c r="A308" t="s">
        <v>381</v>
      </c>
      <c r="B308" s="9">
        <f>COUNTIF(CSV!A:A,A308)</f>
        <v>2</v>
      </c>
      <c r="C308" s="4">
        <f>COUNTIF(CSV!B:B,A308)</f>
        <v>4</v>
      </c>
      <c r="D308" s="4">
        <f t="shared" si="9"/>
        <v>6</v>
      </c>
      <c r="E308" s="11">
        <f>(COUNTIFS(CSV!$A:$A,$A308,CSV!$F:$F,"&gt;0.5") + COUNTIFS(CSV!$B:$B,$A308,CSV!$F:$F,"&gt;0.5"))/$D308</f>
        <v>1</v>
      </c>
      <c r="F308" s="8">
        <f>COUNTIFS(CSV!$A:$A,$A308,CSV!$F:$F,"&gt;0.5")/$B308</f>
        <v>1</v>
      </c>
      <c r="G308" s="8">
        <f>COUNTIFS(CSV!$B:$B,$A308,CSV!$F:$F,"&gt;0.5")/$C308</f>
        <v>1</v>
      </c>
      <c r="H308" s="11">
        <f>(COUNTIFS(CSV!$A:$A,$A308,CSV!$F:$F,"&gt;1.5") + COUNTIFS(CSV!$B:$B,$A308,CSV!$F:$F,"&gt;1.5"))/$D308</f>
        <v>0.5</v>
      </c>
      <c r="I308" s="8">
        <f>COUNTIFS(CSV!$A:$A,$A308,CSV!$F:$F,"&gt;1.5")/$B308</f>
        <v>0.5</v>
      </c>
      <c r="J308" s="8">
        <f>COUNTIFS(CSV!$B:$B,$A308,CSV!$F:$F,"&gt;1.5")/$C308</f>
        <v>0.5</v>
      </c>
      <c r="K308" s="11">
        <f>(COUNTIFS(CSV!$A:$A,$A308,CSV!$F:$F,"&gt;2.5") + COUNTIFS(CSV!$B:$B,$A308,CSV!$F:$F,"&gt;2.5"))/$D308</f>
        <v>0.33333333333333331</v>
      </c>
      <c r="L308" s="8">
        <f>COUNTIFS(CSV!$A:$A,$A308,CSV!$F:$F,"&gt;2.5")/$B308</f>
        <v>0.5</v>
      </c>
      <c r="M308" s="8">
        <f>COUNTIFS(CSV!$B:$B,$A308,CSV!$F:$F,"&gt;2.5")/$C308</f>
        <v>0.25</v>
      </c>
      <c r="N308" s="11">
        <f>(COUNTIFS(CSV!$A:$A,$A308,CSV!$F:$F,"&gt;3.5") + COUNTIFS(CSV!$B:$B,$A308,CSV!$F:$F,"&gt;3.5"))/$D308</f>
        <v>0.33333333333333331</v>
      </c>
      <c r="O308" s="8">
        <f>COUNTIFS(CSV!$A:$A,$A308,CSV!$F:$F,"&gt;3.5")/$B308</f>
        <v>0.5</v>
      </c>
      <c r="P308" s="8">
        <f>COUNTIFS(CSV!$B:$B,$A308,CSV!$F:$F,"&gt;3.5")/$C308</f>
        <v>0.25</v>
      </c>
      <c r="Q308" s="11">
        <f>(COUNTIFS(CSV!$A:$A,$A308,CSV!$D:$D,"&gt;0.5")  + COUNTIFS(CSV!$B:$B,$A308,CSV!$E:$E,"&gt;0.5"))/$D308</f>
        <v>0.66666666666666663</v>
      </c>
      <c r="R308" s="8">
        <f>COUNTIFS(CSV!$A:$A,$A308,CSV!$D:$D,"&gt;0.5")/$B308</f>
        <v>0.5</v>
      </c>
      <c r="S308" s="8">
        <f>COUNTIFS(CSV!$B:$B,$A308,CSV!$E:$E,"&gt;0.5")/$C308</f>
        <v>0.75</v>
      </c>
      <c r="T308" s="11">
        <f>(COUNTIFS(CSV!$A:$A,$A308,CSV!$D:$D,"&gt;1.5")  + COUNTIFS(CSV!$B:$B,$A308,CSV!$E:$E,"&gt;1.5"))/$D308</f>
        <v>0.16666666666666666</v>
      </c>
      <c r="U308" s="8">
        <f>COUNTIFS(CSV!$A:$A,$A308,CSV!$D:$D,"&gt;1.5")/$B308</f>
        <v>0</v>
      </c>
      <c r="V308" s="8">
        <f>COUNTIFS(CSV!$B:$B,$A308,CSV!$E:$E,"&gt;1.5")/$C308</f>
        <v>0.25</v>
      </c>
      <c r="W308" s="11">
        <f>(COUNTIFS(CSV!$A:$A,$A308,CSV!$E:E,"&gt;0.5") +COUNTIFS(CSV!$B:$B,$A308,CSV!$D:$D,"&gt;0.5"))/$D308</f>
        <v>0.66666666666666663</v>
      </c>
      <c r="X308" s="8">
        <f>COUNTIFS(CSV!$A:$A,$A308,CSV!$E:$E,"&gt;0.5")/$B308</f>
        <v>0.5</v>
      </c>
      <c r="Y308" s="8">
        <f>COUNTIFS(CSV!$B:$B,$A308,CSV!$D:$D,"&gt;0.5")/$C308</f>
        <v>0.75</v>
      </c>
      <c r="Z308" s="11">
        <f>(COUNTIFS(CSV!$A:$A,$A308,CSV!$E:$E,"&gt;1.5")  + COUNTIFS(CSV!$B:$B,$A308,CSV!$D:$D,"&gt;1.5"))/$D308</f>
        <v>0.33333333333333331</v>
      </c>
      <c r="AA308" s="8">
        <f>COUNTIFS(CSV!$A:$A,$A308,CSV!$E:$E,"&gt;1.5")/$B308</f>
        <v>0.5</v>
      </c>
      <c r="AB308" s="8">
        <f>COUNTIFS(CSV!$B:$B,$A308,CSV!$D:$D,"&gt;1.5")/$C308</f>
        <v>0.25</v>
      </c>
      <c r="AC308" s="11">
        <f>(COUNTIFS(CSV!$A:A,$A308,CSV!$G:$G,"y") + COUNTIFS(CSV!$B:B,$A308,CSV!$G:$G,"y"))/$D308</f>
        <v>0.33333333333333331</v>
      </c>
      <c r="AD308" s="8">
        <f>COUNTIFS(CSV!$A:A,$A308,CSV!$G:$G,"y")/$B308</f>
        <v>0</v>
      </c>
      <c r="AE308" s="16">
        <f>COUNTIFS(CSV!$B:B,$A308,CSV!$G:$G,"y")/$C308</f>
        <v>0.5</v>
      </c>
    </row>
    <row r="309" spans="1:31" x14ac:dyDescent="0.3">
      <c r="A309" t="s">
        <v>410</v>
      </c>
      <c r="B309" s="9">
        <f>COUNTIF(CSV!A:A,A309)</f>
        <v>0</v>
      </c>
      <c r="C309" s="4">
        <f>COUNTIF(CSV!B:B,A309)</f>
        <v>2</v>
      </c>
      <c r="D309" s="4">
        <f t="shared" si="9"/>
        <v>2</v>
      </c>
      <c r="E309" s="11">
        <f>(COUNTIFS(CSV!$A:$A,$A309,CSV!$F:$F,"&gt;0.5") + COUNTIFS(CSV!$B:$B,$A309,CSV!$F:$F,"&gt;0.5"))/$D309</f>
        <v>1</v>
      </c>
      <c r="F309" s="8" t="e">
        <f>COUNTIFS(CSV!$A:$A,$A309,CSV!$F:$F,"&gt;0.5")/$B309</f>
        <v>#DIV/0!</v>
      </c>
      <c r="G309" s="8">
        <f>COUNTIFS(CSV!$B:$B,$A309,CSV!$F:$F,"&gt;0.5")/$C309</f>
        <v>1</v>
      </c>
      <c r="H309" s="11">
        <f>(COUNTIFS(CSV!$A:$A,$A309,CSV!$F:$F,"&gt;1.5") + COUNTIFS(CSV!$B:$B,$A309,CSV!$F:$F,"&gt;1.5"))/$D309</f>
        <v>1</v>
      </c>
      <c r="I309" s="8" t="e">
        <f>COUNTIFS(CSV!$A:$A,$A309,CSV!$F:$F,"&gt;1.5")/$B309</f>
        <v>#DIV/0!</v>
      </c>
      <c r="J309" s="8">
        <f>COUNTIFS(CSV!$B:$B,$A309,CSV!$F:$F,"&gt;1.5")/$C309</f>
        <v>1</v>
      </c>
      <c r="K309" s="11">
        <f>(COUNTIFS(CSV!$A:$A,$A309,CSV!$F:$F,"&gt;2.5") + COUNTIFS(CSV!$B:$B,$A309,CSV!$F:$F,"&gt;2.5"))/$D309</f>
        <v>0.5</v>
      </c>
      <c r="L309" s="8" t="e">
        <f>COUNTIFS(CSV!$A:$A,$A309,CSV!$F:$F,"&gt;2.5")/$B309</f>
        <v>#DIV/0!</v>
      </c>
      <c r="M309" s="8">
        <f>COUNTIFS(CSV!$B:$B,$A309,CSV!$F:$F,"&gt;2.5")/$C309</f>
        <v>0.5</v>
      </c>
      <c r="N309" s="11">
        <f>(COUNTIFS(CSV!$A:$A,$A309,CSV!$F:$F,"&gt;3.5") + COUNTIFS(CSV!$B:$B,$A309,CSV!$F:$F,"&gt;3.5"))/$D309</f>
        <v>0</v>
      </c>
      <c r="O309" s="8" t="e">
        <f>COUNTIFS(CSV!$A:$A,$A309,CSV!$F:$F,"&gt;3.5")/$B309</f>
        <v>#DIV/0!</v>
      </c>
      <c r="P309" s="8">
        <f>COUNTIFS(CSV!$B:$B,$A309,CSV!$F:$F,"&gt;3.5")/$C309</f>
        <v>0</v>
      </c>
      <c r="Q309" s="11">
        <f>(COUNTIFS(CSV!$A:$A,$A309,CSV!$D:$D,"&gt;0.5")  + COUNTIFS(CSV!$B:$B,$A309,CSV!$E:$E,"&gt;0.5"))/$D309</f>
        <v>1</v>
      </c>
      <c r="R309" s="8" t="e">
        <f>COUNTIFS(CSV!$A:$A,$A309,CSV!$D:$D,"&gt;0.5")/$B309</f>
        <v>#DIV/0!</v>
      </c>
      <c r="S309" s="8">
        <f>COUNTIFS(CSV!$B:$B,$A309,CSV!$E:$E,"&gt;0.5")/$C309</f>
        <v>1</v>
      </c>
      <c r="T309" s="11">
        <f>(COUNTIFS(CSV!$A:$A,$A309,CSV!$D:$D,"&gt;1.5")  + COUNTIFS(CSV!$B:$B,$A309,CSV!$E:$E,"&gt;1.5"))/$D309</f>
        <v>0</v>
      </c>
      <c r="U309" s="8" t="e">
        <f>COUNTIFS(CSV!$A:$A,$A309,CSV!$D:$D,"&gt;1.5")/$B309</f>
        <v>#DIV/0!</v>
      </c>
      <c r="V309" s="8">
        <f>COUNTIFS(CSV!$B:$B,$A309,CSV!$E:$E,"&gt;1.5")/$C309</f>
        <v>0</v>
      </c>
      <c r="W309" s="11">
        <f>(COUNTIFS(CSV!$A:$A,$A309,CSV!$E:E,"&gt;0.5") +COUNTIFS(CSV!$B:$B,$A309,CSV!$D:$D,"&gt;0.5"))/$D309</f>
        <v>1</v>
      </c>
      <c r="X309" s="8" t="e">
        <f>COUNTIFS(CSV!$A:$A,$A309,CSV!$E:$E,"&gt;0.5")/$B309</f>
        <v>#DIV/0!</v>
      </c>
      <c r="Y309" s="8">
        <f>COUNTIFS(CSV!$B:$B,$A309,CSV!$D:$D,"&gt;0.5")/$C309</f>
        <v>1</v>
      </c>
      <c r="Z309" s="11">
        <f>(COUNTIFS(CSV!$A:$A,$A309,CSV!$E:$E,"&gt;1.5")  + COUNTIFS(CSV!$B:$B,$A309,CSV!$D:$D,"&gt;1.5"))/$D309</f>
        <v>0.5</v>
      </c>
      <c r="AA309" s="8" t="e">
        <f>COUNTIFS(CSV!$A:$A,$A309,CSV!$E:$E,"&gt;1.5")/$B309</f>
        <v>#DIV/0!</v>
      </c>
      <c r="AB309" s="8">
        <f>COUNTIFS(CSV!$B:$B,$A309,CSV!$D:$D,"&gt;1.5")/$C309</f>
        <v>0.5</v>
      </c>
      <c r="AC309" s="11">
        <f>(COUNTIFS(CSV!$A:A,$A309,CSV!$G:$G,"y") + COUNTIFS(CSV!$B:B,$A309,CSV!$G:$G,"y"))/$D309</f>
        <v>1</v>
      </c>
      <c r="AD309" s="8" t="e">
        <f>COUNTIFS(CSV!$A:A,$A309,CSV!$G:$G,"y")/$B309</f>
        <v>#DIV/0!</v>
      </c>
      <c r="AE309" s="16">
        <f>COUNTIFS(CSV!$B:B,$A309,CSV!$G:$G,"y")/$C309</f>
        <v>1</v>
      </c>
    </row>
    <row r="310" spans="1:31" x14ac:dyDescent="0.3">
      <c r="A310" t="s">
        <v>403</v>
      </c>
      <c r="B310" s="9">
        <f>COUNTIF(CSV!A:A,A310)</f>
        <v>2</v>
      </c>
      <c r="C310" s="4">
        <f>COUNTIF(CSV!B:B,A310)</f>
        <v>1</v>
      </c>
      <c r="D310" s="4">
        <f t="shared" si="9"/>
        <v>3</v>
      </c>
      <c r="E310" s="11">
        <f>(COUNTIFS(CSV!$A:$A,$A310,CSV!$F:$F,"&gt;0.5") + COUNTIFS(CSV!$B:$B,$A310,CSV!$F:$F,"&gt;0.5"))/$D310</f>
        <v>0.66666666666666663</v>
      </c>
      <c r="F310" s="8">
        <f>COUNTIFS(CSV!$A:$A,$A310,CSV!$F:$F,"&gt;0.5")/$B310</f>
        <v>0.5</v>
      </c>
      <c r="G310" s="8">
        <f>COUNTIFS(CSV!$B:$B,$A310,CSV!$F:$F,"&gt;0.5")/$C310</f>
        <v>1</v>
      </c>
      <c r="H310" s="11">
        <f>(COUNTIFS(CSV!$A:$A,$A310,CSV!$F:$F,"&gt;1.5") + COUNTIFS(CSV!$B:$B,$A310,CSV!$F:$F,"&gt;1.5"))/$D310</f>
        <v>0.66666666666666663</v>
      </c>
      <c r="I310" s="8">
        <f>COUNTIFS(CSV!$A:$A,$A310,CSV!$F:$F,"&gt;1.5")/$B310</f>
        <v>0.5</v>
      </c>
      <c r="J310" s="8">
        <f>COUNTIFS(CSV!$B:$B,$A310,CSV!$F:$F,"&gt;1.5")/$C310</f>
        <v>1</v>
      </c>
      <c r="K310" s="11">
        <f>(COUNTIFS(CSV!$A:$A,$A310,CSV!$F:$F,"&gt;2.5") + COUNTIFS(CSV!$B:$B,$A310,CSV!$F:$F,"&gt;2.5"))/$D310</f>
        <v>0.33333333333333331</v>
      </c>
      <c r="L310" s="8">
        <f>COUNTIFS(CSV!$A:$A,$A310,CSV!$F:$F,"&gt;2.5")/$B310</f>
        <v>0.5</v>
      </c>
      <c r="M310" s="8">
        <f>COUNTIFS(CSV!$B:$B,$A310,CSV!$F:$F,"&gt;2.5")/$C310</f>
        <v>0</v>
      </c>
      <c r="N310" s="11">
        <f>(COUNTIFS(CSV!$A:$A,$A310,CSV!$F:$F,"&gt;3.5") + COUNTIFS(CSV!$B:$B,$A310,CSV!$F:$F,"&gt;3.5"))/$D310</f>
        <v>0.33333333333333331</v>
      </c>
      <c r="O310" s="8">
        <f>COUNTIFS(CSV!$A:$A,$A310,CSV!$F:$F,"&gt;3.5")/$B310</f>
        <v>0.5</v>
      </c>
      <c r="P310" s="8">
        <f>COUNTIFS(CSV!$B:$B,$A310,CSV!$F:$F,"&gt;3.5")/$C310</f>
        <v>0</v>
      </c>
      <c r="Q310" s="11">
        <f>(COUNTIFS(CSV!$A:$A,$A310,CSV!$D:$D,"&gt;0.5")  + COUNTIFS(CSV!$B:$B,$A310,CSV!$E:$E,"&gt;0.5"))/$D310</f>
        <v>0.33333333333333331</v>
      </c>
      <c r="R310" s="8">
        <f>COUNTIFS(CSV!$A:$A,$A310,CSV!$D:$D,"&gt;0.5")/$B310</f>
        <v>0.5</v>
      </c>
      <c r="S310" s="8">
        <f>COUNTIFS(CSV!$B:$B,$A310,CSV!$E:$E,"&gt;0.5")/$C310</f>
        <v>0</v>
      </c>
      <c r="T310" s="11">
        <f>(COUNTIFS(CSV!$A:$A,$A310,CSV!$D:$D,"&gt;1.5")  + COUNTIFS(CSV!$B:$B,$A310,CSV!$E:$E,"&gt;1.5"))/$D310</f>
        <v>0.33333333333333331</v>
      </c>
      <c r="U310" s="8">
        <f>COUNTIFS(CSV!$A:$A,$A310,CSV!$D:$D,"&gt;1.5")/$B310</f>
        <v>0.5</v>
      </c>
      <c r="V310" s="8">
        <f>COUNTIFS(CSV!$B:$B,$A310,CSV!$E:$E,"&gt;1.5")/$C310</f>
        <v>0</v>
      </c>
      <c r="W310" s="11">
        <f>(COUNTIFS(CSV!$A:$A,$A310,CSV!$E:E,"&gt;0.5") +COUNTIFS(CSV!$B:$B,$A310,CSV!$D:$D,"&gt;0.5"))/$D310</f>
        <v>0.66666666666666663</v>
      </c>
      <c r="X310" s="8">
        <f>COUNTIFS(CSV!$A:$A,$A310,CSV!$E:$E,"&gt;0.5")/$B310</f>
        <v>0.5</v>
      </c>
      <c r="Y310" s="8">
        <f>COUNTIFS(CSV!$B:$B,$A310,CSV!$D:$D,"&gt;0.5")/$C310</f>
        <v>1</v>
      </c>
      <c r="Z310" s="11">
        <f>(COUNTIFS(CSV!$A:$A,$A310,CSV!$E:$E,"&gt;1.5")  + COUNTIFS(CSV!$B:$B,$A310,CSV!$D:$D,"&gt;1.5"))/$D310</f>
        <v>0.33333333333333331</v>
      </c>
      <c r="AA310" s="8">
        <f>COUNTIFS(CSV!$A:$A,$A310,CSV!$E:$E,"&gt;1.5")/$B310</f>
        <v>0</v>
      </c>
      <c r="AB310" s="8">
        <f>COUNTIFS(CSV!$B:$B,$A310,CSV!$D:$D,"&gt;1.5")/$C310</f>
        <v>1</v>
      </c>
      <c r="AC310" s="11">
        <f>(COUNTIFS(CSV!$A:A,$A310,CSV!$G:$G,"y") + COUNTIFS(CSV!$B:B,$A310,CSV!$G:$G,"y"))/$D310</f>
        <v>0.33333333333333331</v>
      </c>
      <c r="AD310" s="8">
        <f>COUNTIFS(CSV!$A:A,$A310,CSV!$G:$G,"y")/$B310</f>
        <v>0.5</v>
      </c>
      <c r="AE310" s="16">
        <f>COUNTIFS(CSV!$B:B,$A310,CSV!$G:$G,"y")/$C310</f>
        <v>0</v>
      </c>
    </row>
    <row r="311" spans="1:31" x14ac:dyDescent="0.3">
      <c r="A311" t="s">
        <v>412</v>
      </c>
      <c r="B311" s="9">
        <f>COUNTIF(CSV!A:A,A311)</f>
        <v>0</v>
      </c>
      <c r="C311" s="4">
        <f>COUNTIF(CSV!B:B,A311)</f>
        <v>0</v>
      </c>
      <c r="D311" s="4">
        <f t="shared" si="9"/>
        <v>0</v>
      </c>
      <c r="E311" s="11" t="e">
        <f>(COUNTIFS(CSV!$A:$A,$A311,CSV!$F:$F,"&gt;0.5") + COUNTIFS(CSV!$B:$B,$A311,CSV!$F:$F,"&gt;0.5"))/$D311</f>
        <v>#DIV/0!</v>
      </c>
      <c r="F311" s="8" t="e">
        <f>COUNTIFS(CSV!$A:$A,$A311,CSV!$F:$F,"&gt;0.5")/$B311</f>
        <v>#DIV/0!</v>
      </c>
      <c r="G311" s="8" t="e">
        <f>COUNTIFS(CSV!$B:$B,$A311,CSV!$F:$F,"&gt;0.5")/$C311</f>
        <v>#DIV/0!</v>
      </c>
      <c r="H311" s="11" t="e">
        <f>(COUNTIFS(CSV!$A:$A,$A311,CSV!$F:$F,"&gt;1.5") + COUNTIFS(CSV!$B:$B,$A311,CSV!$F:$F,"&gt;1.5"))/$D311</f>
        <v>#DIV/0!</v>
      </c>
      <c r="I311" s="8" t="e">
        <f>COUNTIFS(CSV!$A:$A,$A311,CSV!$F:$F,"&gt;1.5")/$B311</f>
        <v>#DIV/0!</v>
      </c>
      <c r="J311" s="8" t="e">
        <f>COUNTIFS(CSV!$B:$B,$A311,CSV!$F:$F,"&gt;1.5")/$C311</f>
        <v>#DIV/0!</v>
      </c>
      <c r="K311" s="11" t="e">
        <f>(COUNTIFS(CSV!$A:$A,$A311,CSV!$F:$F,"&gt;2.5") + COUNTIFS(CSV!$B:$B,$A311,CSV!$F:$F,"&gt;2.5"))/$D311</f>
        <v>#DIV/0!</v>
      </c>
      <c r="L311" s="8" t="e">
        <f>COUNTIFS(CSV!$A:$A,$A311,CSV!$F:$F,"&gt;2.5")/$B311</f>
        <v>#DIV/0!</v>
      </c>
      <c r="M311" s="8" t="e">
        <f>COUNTIFS(CSV!$B:$B,$A311,CSV!$F:$F,"&gt;2.5")/$C311</f>
        <v>#DIV/0!</v>
      </c>
      <c r="N311" s="11" t="e">
        <f>(COUNTIFS(CSV!$A:$A,$A311,CSV!$F:$F,"&gt;3.5") + COUNTIFS(CSV!$B:$B,$A311,CSV!$F:$F,"&gt;3.5"))/$D311</f>
        <v>#DIV/0!</v>
      </c>
      <c r="O311" s="8" t="e">
        <f>COUNTIFS(CSV!$A:$A,$A311,CSV!$F:$F,"&gt;3.5")/$B311</f>
        <v>#DIV/0!</v>
      </c>
      <c r="P311" s="8" t="e">
        <f>COUNTIFS(CSV!$B:$B,$A311,CSV!$F:$F,"&gt;3.5")/$C311</f>
        <v>#DIV/0!</v>
      </c>
      <c r="Q311" s="11" t="e">
        <f>(COUNTIFS(CSV!$A:$A,$A311,CSV!$D:$D,"&gt;0.5")  + COUNTIFS(CSV!$B:$B,$A311,CSV!$E:$E,"&gt;0.5"))/$D311</f>
        <v>#DIV/0!</v>
      </c>
      <c r="R311" s="8" t="e">
        <f>COUNTIFS(CSV!$A:$A,$A311,CSV!$D:$D,"&gt;0.5")/$B311</f>
        <v>#DIV/0!</v>
      </c>
      <c r="S311" s="8" t="e">
        <f>COUNTIFS(CSV!$B:$B,$A311,CSV!$E:$E,"&gt;0.5")/$C311</f>
        <v>#DIV/0!</v>
      </c>
      <c r="T311" s="11" t="e">
        <f>(COUNTIFS(CSV!$A:$A,$A311,CSV!$D:$D,"&gt;1.5")  + COUNTIFS(CSV!$B:$B,$A311,CSV!$E:$E,"&gt;1.5"))/$D311</f>
        <v>#DIV/0!</v>
      </c>
      <c r="U311" s="8" t="e">
        <f>COUNTIFS(CSV!$A:$A,$A311,CSV!$D:$D,"&gt;1.5")/$B311</f>
        <v>#DIV/0!</v>
      </c>
      <c r="V311" s="8" t="e">
        <f>COUNTIFS(CSV!$B:$B,$A311,CSV!$E:$E,"&gt;1.5")/$C311</f>
        <v>#DIV/0!</v>
      </c>
      <c r="W311" s="11" t="e">
        <f>(COUNTIFS(CSV!$A:$A,$A311,CSV!$E:E,"&gt;0.5") +COUNTIFS(CSV!$B:$B,$A311,CSV!$D:$D,"&gt;0.5"))/$D311</f>
        <v>#DIV/0!</v>
      </c>
      <c r="X311" s="8" t="e">
        <f>COUNTIFS(CSV!$A:$A,$A311,CSV!$E:$E,"&gt;0.5")/$B311</f>
        <v>#DIV/0!</v>
      </c>
      <c r="Y311" s="8" t="e">
        <f>COUNTIFS(CSV!$B:$B,$A311,CSV!$D:$D,"&gt;0.5")/$C311</f>
        <v>#DIV/0!</v>
      </c>
      <c r="Z311" s="11" t="e">
        <f>(COUNTIFS(CSV!$A:$A,$A311,CSV!$E:$E,"&gt;1.5")  + COUNTIFS(CSV!$B:$B,$A311,CSV!$D:$D,"&gt;1.5"))/$D311</f>
        <v>#DIV/0!</v>
      </c>
      <c r="AA311" s="8" t="e">
        <f>COUNTIFS(CSV!$A:$A,$A311,CSV!$E:$E,"&gt;1.5")/$B311</f>
        <v>#DIV/0!</v>
      </c>
      <c r="AB311" s="8" t="e">
        <f>COUNTIFS(CSV!$B:$B,$A311,CSV!$D:$D,"&gt;1.5")/$C311</f>
        <v>#DIV/0!</v>
      </c>
      <c r="AC311" s="11" t="e">
        <f>(COUNTIFS(CSV!$A:A,$A311,CSV!$G:$G,"y") + COUNTIFS(CSV!$B:B,$A311,CSV!$G:$G,"y"))/$D311</f>
        <v>#DIV/0!</v>
      </c>
      <c r="AD311" s="8" t="e">
        <f>COUNTIFS(CSV!$A:A,$A311,CSV!$G:$G,"y")/$B311</f>
        <v>#DIV/0!</v>
      </c>
      <c r="AE311" s="16" t="e">
        <f>COUNTIFS(CSV!$B:B,$A311,CSV!$G:$G,"y")/$C311</f>
        <v>#DIV/0!</v>
      </c>
    </row>
    <row r="312" spans="1:31" x14ac:dyDescent="0.3">
      <c r="A312" t="s">
        <v>416</v>
      </c>
      <c r="B312" s="9">
        <f>COUNTIF(CSV!A:A,A312)</f>
        <v>0</v>
      </c>
      <c r="C312" s="4">
        <f>COUNTIF(CSV!B:B,A312)</f>
        <v>0</v>
      </c>
      <c r="D312" s="4">
        <f t="shared" si="9"/>
        <v>0</v>
      </c>
      <c r="E312" s="11" t="e">
        <f>(COUNTIFS(CSV!$A:$A,$A312,CSV!$F:$F,"&gt;0.5") + COUNTIFS(CSV!$B:$B,$A312,CSV!$F:$F,"&gt;0.5"))/$D312</f>
        <v>#DIV/0!</v>
      </c>
      <c r="F312" s="8" t="e">
        <f>COUNTIFS(CSV!$A:$A,$A312,CSV!$F:$F,"&gt;0.5")/$B312</f>
        <v>#DIV/0!</v>
      </c>
      <c r="G312" s="8" t="e">
        <f>COUNTIFS(CSV!$B:$B,$A312,CSV!$F:$F,"&gt;0.5")/$C312</f>
        <v>#DIV/0!</v>
      </c>
      <c r="H312" s="11" t="e">
        <f>(COUNTIFS(CSV!$A:$A,$A312,CSV!$F:$F,"&gt;1.5") + COUNTIFS(CSV!$B:$B,$A312,CSV!$F:$F,"&gt;1.5"))/$D312</f>
        <v>#DIV/0!</v>
      </c>
      <c r="I312" s="8" t="e">
        <f>COUNTIFS(CSV!$A:$A,$A312,CSV!$F:$F,"&gt;1.5")/$B312</f>
        <v>#DIV/0!</v>
      </c>
      <c r="J312" s="8" t="e">
        <f>COUNTIFS(CSV!$B:$B,$A312,CSV!$F:$F,"&gt;1.5")/$C312</f>
        <v>#DIV/0!</v>
      </c>
      <c r="K312" s="11" t="e">
        <f>(COUNTIFS(CSV!$A:$A,$A312,CSV!$F:$F,"&gt;2.5") + COUNTIFS(CSV!$B:$B,$A312,CSV!$F:$F,"&gt;2.5"))/$D312</f>
        <v>#DIV/0!</v>
      </c>
      <c r="L312" s="8" t="e">
        <f>COUNTIFS(CSV!$A:$A,$A312,CSV!$F:$F,"&gt;2.5")/$B312</f>
        <v>#DIV/0!</v>
      </c>
      <c r="M312" s="8" t="e">
        <f>COUNTIFS(CSV!$B:$B,$A312,CSV!$F:$F,"&gt;2.5")/$C312</f>
        <v>#DIV/0!</v>
      </c>
      <c r="N312" s="11" t="e">
        <f>(COUNTIFS(CSV!$A:$A,$A312,CSV!$F:$F,"&gt;3.5") + COUNTIFS(CSV!$B:$B,$A312,CSV!$F:$F,"&gt;3.5"))/$D312</f>
        <v>#DIV/0!</v>
      </c>
      <c r="O312" s="8" t="e">
        <f>COUNTIFS(CSV!$A:$A,$A312,CSV!$F:$F,"&gt;3.5")/$B312</f>
        <v>#DIV/0!</v>
      </c>
      <c r="P312" s="8" t="e">
        <f>COUNTIFS(CSV!$B:$B,$A312,CSV!$F:$F,"&gt;3.5")/$C312</f>
        <v>#DIV/0!</v>
      </c>
      <c r="Q312" s="11" t="e">
        <f>(COUNTIFS(CSV!$A:$A,$A312,CSV!$D:$D,"&gt;0.5")  + COUNTIFS(CSV!$B:$B,$A312,CSV!$E:$E,"&gt;0.5"))/$D312</f>
        <v>#DIV/0!</v>
      </c>
      <c r="R312" s="8" t="e">
        <f>COUNTIFS(CSV!$A:$A,$A312,CSV!$D:$D,"&gt;0.5")/$B312</f>
        <v>#DIV/0!</v>
      </c>
      <c r="S312" s="8" t="e">
        <f>COUNTIFS(CSV!$B:$B,$A312,CSV!$E:$E,"&gt;0.5")/$C312</f>
        <v>#DIV/0!</v>
      </c>
      <c r="T312" s="11" t="e">
        <f>(COUNTIFS(CSV!$A:$A,$A312,CSV!$D:$D,"&gt;1.5")  + COUNTIFS(CSV!$B:$B,$A312,CSV!$E:$E,"&gt;1.5"))/$D312</f>
        <v>#DIV/0!</v>
      </c>
      <c r="U312" s="8" t="e">
        <f>COUNTIFS(CSV!$A:$A,$A312,CSV!$D:$D,"&gt;1.5")/$B312</f>
        <v>#DIV/0!</v>
      </c>
      <c r="V312" s="8" t="e">
        <f>COUNTIFS(CSV!$B:$B,$A312,CSV!$E:$E,"&gt;1.5")/$C312</f>
        <v>#DIV/0!</v>
      </c>
      <c r="W312" s="11" t="e">
        <f>(COUNTIFS(CSV!$A:$A,$A312,CSV!$E:E,"&gt;0.5") +COUNTIFS(CSV!$B:$B,$A312,CSV!$D:$D,"&gt;0.5"))/$D312</f>
        <v>#DIV/0!</v>
      </c>
      <c r="X312" s="8" t="e">
        <f>COUNTIFS(CSV!$A:$A,$A312,CSV!$E:$E,"&gt;0.5")/$B312</f>
        <v>#DIV/0!</v>
      </c>
      <c r="Y312" s="8" t="e">
        <f>COUNTIFS(CSV!$B:$B,$A312,CSV!$D:$D,"&gt;0.5")/$C312</f>
        <v>#DIV/0!</v>
      </c>
      <c r="Z312" s="11" t="e">
        <f>(COUNTIFS(CSV!$A:$A,$A312,CSV!$E:$E,"&gt;1.5")  + COUNTIFS(CSV!$B:$B,$A312,CSV!$D:$D,"&gt;1.5"))/$D312</f>
        <v>#DIV/0!</v>
      </c>
      <c r="AA312" s="8" t="e">
        <f>COUNTIFS(CSV!$A:$A,$A312,CSV!$E:$E,"&gt;1.5")/$B312</f>
        <v>#DIV/0!</v>
      </c>
      <c r="AB312" s="8" t="e">
        <f>COUNTIFS(CSV!$B:$B,$A312,CSV!$D:$D,"&gt;1.5")/$C312</f>
        <v>#DIV/0!</v>
      </c>
      <c r="AC312" s="11" t="e">
        <f>(COUNTIFS(CSV!$A:A,$A312,CSV!$G:$G,"y") + COUNTIFS(CSV!$B:B,$A312,CSV!$G:$G,"y"))/$D312</f>
        <v>#DIV/0!</v>
      </c>
      <c r="AD312" s="8" t="e">
        <f>COUNTIFS(CSV!$A:A,$A312,CSV!$G:$G,"y")/$B312</f>
        <v>#DIV/0!</v>
      </c>
      <c r="AE312" s="16" t="e">
        <f>COUNTIFS(CSV!$B:B,$A312,CSV!$G:$G,"y")/$C312</f>
        <v>#DIV/0!</v>
      </c>
    </row>
    <row r="313" spans="1:31" x14ac:dyDescent="0.3">
      <c r="A313" t="s">
        <v>405</v>
      </c>
      <c r="B313" s="9">
        <f>COUNTIF(CSV!A:A,A313)</f>
        <v>3</v>
      </c>
      <c r="C313" s="4">
        <f>COUNTIF(CSV!B:B,A313)</f>
        <v>1</v>
      </c>
      <c r="D313" s="4">
        <f t="shared" si="9"/>
        <v>4</v>
      </c>
      <c r="E313" s="11">
        <f>(COUNTIFS(CSV!$A:$A,$A313,CSV!$F:$F,"&gt;0.5") + COUNTIFS(CSV!$B:$B,$A313,CSV!$F:$F,"&gt;0.5"))/$D313</f>
        <v>1</v>
      </c>
      <c r="F313" s="8">
        <f>COUNTIFS(CSV!$A:$A,$A313,CSV!$F:$F,"&gt;0.5")/$B313</f>
        <v>1</v>
      </c>
      <c r="G313" s="8">
        <f>COUNTIFS(CSV!$B:$B,$A313,CSV!$F:$F,"&gt;0.5")/$C313</f>
        <v>1</v>
      </c>
      <c r="H313" s="11">
        <f>(COUNTIFS(CSV!$A:$A,$A313,CSV!$F:$F,"&gt;1.5") + COUNTIFS(CSV!$B:$B,$A313,CSV!$F:$F,"&gt;1.5"))/$D313</f>
        <v>0.75</v>
      </c>
      <c r="I313" s="8">
        <f>COUNTIFS(CSV!$A:$A,$A313,CSV!$F:$F,"&gt;1.5")/$B313</f>
        <v>1</v>
      </c>
      <c r="J313" s="8">
        <f>COUNTIFS(CSV!$B:$B,$A313,CSV!$F:$F,"&gt;1.5")/$C313</f>
        <v>0</v>
      </c>
      <c r="K313" s="11">
        <f>(COUNTIFS(CSV!$A:$A,$A313,CSV!$F:$F,"&gt;2.5") + COUNTIFS(CSV!$B:$B,$A313,CSV!$F:$F,"&gt;2.5"))/$D313</f>
        <v>0.75</v>
      </c>
      <c r="L313" s="8">
        <f>COUNTIFS(CSV!$A:$A,$A313,CSV!$F:$F,"&gt;2.5")/$B313</f>
        <v>1</v>
      </c>
      <c r="M313" s="8">
        <f>COUNTIFS(CSV!$B:$B,$A313,CSV!$F:$F,"&gt;2.5")/$C313</f>
        <v>0</v>
      </c>
      <c r="N313" s="11">
        <f>(COUNTIFS(CSV!$A:$A,$A313,CSV!$F:$F,"&gt;3.5") + COUNTIFS(CSV!$B:$B,$A313,CSV!$F:$F,"&gt;3.5"))/$D313</f>
        <v>0.25</v>
      </c>
      <c r="O313" s="8">
        <f>COUNTIFS(CSV!$A:$A,$A313,CSV!$F:$F,"&gt;3.5")/$B313</f>
        <v>0.33333333333333331</v>
      </c>
      <c r="P313" s="8">
        <f>COUNTIFS(CSV!$B:$B,$A313,CSV!$F:$F,"&gt;3.5")/$C313</f>
        <v>0</v>
      </c>
      <c r="Q313" s="11">
        <f>(COUNTIFS(CSV!$A:$A,$A313,CSV!$D:$D,"&gt;0.5")  + COUNTIFS(CSV!$B:$B,$A313,CSV!$E:$E,"&gt;0.5"))/$D313</f>
        <v>0.75</v>
      </c>
      <c r="R313" s="8">
        <f>COUNTIFS(CSV!$A:$A,$A313,CSV!$D:$D,"&gt;0.5")/$B313</f>
        <v>0.66666666666666663</v>
      </c>
      <c r="S313" s="8">
        <f>COUNTIFS(CSV!$B:$B,$A313,CSV!$E:$E,"&gt;0.5")/$C313</f>
        <v>1</v>
      </c>
      <c r="T313" s="11">
        <f>(COUNTIFS(CSV!$A:$A,$A313,CSV!$D:$D,"&gt;1.5")  + COUNTIFS(CSV!$B:$B,$A313,CSV!$E:$E,"&gt;1.5"))/$D313</f>
        <v>0.5</v>
      </c>
      <c r="U313" s="8">
        <f>COUNTIFS(CSV!$A:$A,$A313,CSV!$D:$D,"&gt;1.5")/$B313</f>
        <v>0.66666666666666663</v>
      </c>
      <c r="V313" s="8">
        <f>COUNTIFS(CSV!$B:$B,$A313,CSV!$E:$E,"&gt;1.5")/$C313</f>
        <v>0</v>
      </c>
      <c r="W313" s="11">
        <f>(COUNTIFS(CSV!$A:$A,$A313,CSV!$E:E,"&gt;0.5") +COUNTIFS(CSV!$B:$B,$A313,CSV!$D:$D,"&gt;0.5"))/$D313</f>
        <v>0.75</v>
      </c>
      <c r="X313" s="8">
        <f>COUNTIFS(CSV!$A:$A,$A313,CSV!$E:$E,"&gt;0.5")/$B313</f>
        <v>1</v>
      </c>
      <c r="Y313" s="8">
        <f>COUNTIFS(CSV!$B:$B,$A313,CSV!$D:$D,"&gt;0.5")/$C313</f>
        <v>0</v>
      </c>
      <c r="Z313" s="11">
        <f>(COUNTIFS(CSV!$A:$A,$A313,CSV!$E:$E,"&gt;1.5")  + COUNTIFS(CSV!$B:$B,$A313,CSV!$D:$D,"&gt;1.5"))/$D313</f>
        <v>0.5</v>
      </c>
      <c r="AA313" s="8">
        <f>COUNTIFS(CSV!$A:$A,$A313,CSV!$E:$E,"&gt;1.5")/$B313</f>
        <v>0.66666666666666663</v>
      </c>
      <c r="AB313" s="8">
        <f>COUNTIFS(CSV!$B:$B,$A313,CSV!$D:$D,"&gt;1.5")/$C313</f>
        <v>0</v>
      </c>
      <c r="AC313" s="11">
        <f>(COUNTIFS(CSV!$A:A,$A313,CSV!$G:$G,"y") + COUNTIFS(CSV!$B:B,$A313,CSV!$G:$G,"y"))/$D313</f>
        <v>0.5</v>
      </c>
      <c r="AD313" s="8">
        <f>COUNTIFS(CSV!$A:A,$A313,CSV!$G:$G,"y")/$B313</f>
        <v>0.66666666666666663</v>
      </c>
      <c r="AE313" s="16">
        <f>COUNTIFS(CSV!$B:B,$A313,CSV!$G:$G,"y")/$C313</f>
        <v>0</v>
      </c>
    </row>
    <row r="314" spans="1:31" x14ac:dyDescent="0.3">
      <c r="A314" t="s">
        <v>400</v>
      </c>
      <c r="B314" s="9">
        <f>COUNTIF(CSV!A:A,A314)</f>
        <v>1</v>
      </c>
      <c r="C314" s="4">
        <f>COUNTIF(CSV!B:B,A314)</f>
        <v>0</v>
      </c>
      <c r="D314" s="4">
        <f t="shared" si="9"/>
        <v>1</v>
      </c>
      <c r="E314" s="11">
        <f>(COUNTIFS(CSV!$A:$A,$A314,CSV!$F:$F,"&gt;0.5") + COUNTIFS(CSV!$B:$B,$A314,CSV!$F:$F,"&gt;0.5"))/$D314</f>
        <v>1</v>
      </c>
      <c r="F314" s="8">
        <f>COUNTIFS(CSV!$A:$A,$A314,CSV!$F:$F,"&gt;0.5")/$B314</f>
        <v>1</v>
      </c>
      <c r="G314" s="8" t="e">
        <f>COUNTIFS(CSV!$B:$B,$A314,CSV!$F:$F,"&gt;0.5")/$C314</f>
        <v>#DIV/0!</v>
      </c>
      <c r="H314" s="11">
        <f>(COUNTIFS(CSV!$A:$A,$A314,CSV!$F:$F,"&gt;1.5") + COUNTIFS(CSV!$B:$B,$A314,CSV!$F:$F,"&gt;1.5"))/$D314</f>
        <v>1</v>
      </c>
      <c r="I314" s="8">
        <f>COUNTIFS(CSV!$A:$A,$A314,CSV!$F:$F,"&gt;1.5")/$B314</f>
        <v>1</v>
      </c>
      <c r="J314" s="8" t="e">
        <f>COUNTIFS(CSV!$B:$B,$A314,CSV!$F:$F,"&gt;1.5")/$C314</f>
        <v>#DIV/0!</v>
      </c>
      <c r="K314" s="11">
        <f>(COUNTIFS(CSV!$A:$A,$A314,CSV!$F:$F,"&gt;2.5") + COUNTIFS(CSV!$B:$B,$A314,CSV!$F:$F,"&gt;2.5"))/$D314</f>
        <v>1</v>
      </c>
      <c r="L314" s="8">
        <f>COUNTIFS(CSV!$A:$A,$A314,CSV!$F:$F,"&gt;2.5")/$B314</f>
        <v>1</v>
      </c>
      <c r="M314" s="8" t="e">
        <f>COUNTIFS(CSV!$B:$B,$A314,CSV!$F:$F,"&gt;2.5")/$C314</f>
        <v>#DIV/0!</v>
      </c>
      <c r="N314" s="11">
        <f>(COUNTIFS(CSV!$A:$A,$A314,CSV!$F:$F,"&gt;3.5") + COUNTIFS(CSV!$B:$B,$A314,CSV!$F:$F,"&gt;3.5"))/$D314</f>
        <v>1</v>
      </c>
      <c r="O314" s="8">
        <f>COUNTIFS(CSV!$A:$A,$A314,CSV!$F:$F,"&gt;3.5")/$B314</f>
        <v>1</v>
      </c>
      <c r="P314" s="8" t="e">
        <f>COUNTIFS(CSV!$B:$B,$A314,CSV!$F:$F,"&gt;3.5")/$C314</f>
        <v>#DIV/0!</v>
      </c>
      <c r="Q314" s="11">
        <f>(COUNTIFS(CSV!$A:$A,$A314,CSV!$D:$D,"&gt;0.5")  + COUNTIFS(CSV!$B:$B,$A314,CSV!$E:$E,"&gt;0.5"))/$D314</f>
        <v>1</v>
      </c>
      <c r="R314" s="8">
        <f>COUNTIFS(CSV!$A:$A,$A314,CSV!$D:$D,"&gt;0.5")/$B314</f>
        <v>1</v>
      </c>
      <c r="S314" s="8" t="e">
        <f>COUNTIFS(CSV!$B:$B,$A314,CSV!$E:$E,"&gt;0.5")/$C314</f>
        <v>#DIV/0!</v>
      </c>
      <c r="T314" s="11">
        <f>(COUNTIFS(CSV!$A:$A,$A314,CSV!$D:$D,"&gt;1.5")  + COUNTIFS(CSV!$B:$B,$A314,CSV!$E:$E,"&gt;1.5"))/$D314</f>
        <v>1</v>
      </c>
      <c r="U314" s="8">
        <f>COUNTIFS(CSV!$A:$A,$A314,CSV!$D:$D,"&gt;1.5")/$B314</f>
        <v>1</v>
      </c>
      <c r="V314" s="8" t="e">
        <f>COUNTIFS(CSV!$B:$B,$A314,CSV!$E:$E,"&gt;1.5")/$C314</f>
        <v>#DIV/0!</v>
      </c>
      <c r="W314" s="11">
        <f>(COUNTIFS(CSV!$A:$A,$A314,CSV!$E:E,"&gt;0.5") +COUNTIFS(CSV!$B:$B,$A314,CSV!$D:$D,"&gt;0.5"))/$D314</f>
        <v>0</v>
      </c>
      <c r="X314" s="8">
        <f>COUNTIFS(CSV!$A:$A,$A314,CSV!$E:$E,"&gt;0.5")/$B314</f>
        <v>0</v>
      </c>
      <c r="Y314" s="8" t="e">
        <f>COUNTIFS(CSV!$B:$B,$A314,CSV!$D:$D,"&gt;0.5")/$C314</f>
        <v>#DIV/0!</v>
      </c>
      <c r="Z314" s="11">
        <f>(COUNTIFS(CSV!$A:$A,$A314,CSV!$E:$E,"&gt;1.5")  + COUNTIFS(CSV!$B:$B,$A314,CSV!$D:$D,"&gt;1.5"))/$D314</f>
        <v>0</v>
      </c>
      <c r="AA314" s="8">
        <f>COUNTIFS(CSV!$A:$A,$A314,CSV!$E:$E,"&gt;1.5")/$B314</f>
        <v>0</v>
      </c>
      <c r="AB314" s="8" t="e">
        <f>COUNTIFS(CSV!$B:$B,$A314,CSV!$D:$D,"&gt;1.5")/$C314</f>
        <v>#DIV/0!</v>
      </c>
      <c r="AC314" s="11">
        <f>(COUNTIFS(CSV!$A:A,$A314,CSV!$G:$G,"y") + COUNTIFS(CSV!$B:B,$A314,CSV!$G:$G,"y"))/$D314</f>
        <v>0</v>
      </c>
      <c r="AD314" s="8">
        <f>COUNTIFS(CSV!$A:A,$A314,CSV!$G:$G,"y")/$B314</f>
        <v>0</v>
      </c>
      <c r="AE314" s="16" t="e">
        <f>COUNTIFS(CSV!$B:B,$A314,CSV!$G:$G,"y")/$C314</f>
        <v>#DIV/0!</v>
      </c>
    </row>
    <row r="315" spans="1:31" x14ac:dyDescent="0.3">
      <c r="A315" t="s">
        <v>401</v>
      </c>
      <c r="B315" s="9">
        <f>COUNTIF(CSV!A:A,A315)</f>
        <v>0</v>
      </c>
      <c r="C315" s="4">
        <f>COUNTIF(CSV!B:B,A315)</f>
        <v>0</v>
      </c>
      <c r="D315" s="4">
        <f t="shared" si="9"/>
        <v>0</v>
      </c>
      <c r="E315" s="11" t="e">
        <f>(COUNTIFS(CSV!$A:$A,$A315,CSV!$F:$F,"&gt;0.5") + COUNTIFS(CSV!$B:$B,$A315,CSV!$F:$F,"&gt;0.5"))/$D315</f>
        <v>#DIV/0!</v>
      </c>
      <c r="F315" s="8" t="e">
        <f>COUNTIFS(CSV!$A:$A,$A315,CSV!$F:$F,"&gt;0.5")/$B315</f>
        <v>#DIV/0!</v>
      </c>
      <c r="G315" s="8" t="e">
        <f>COUNTIFS(CSV!$B:$B,$A315,CSV!$F:$F,"&gt;0.5")/$C315</f>
        <v>#DIV/0!</v>
      </c>
      <c r="H315" s="11" t="e">
        <f>(COUNTIFS(CSV!$A:$A,$A315,CSV!$F:$F,"&gt;1.5") + COUNTIFS(CSV!$B:$B,$A315,CSV!$F:$F,"&gt;1.5"))/$D315</f>
        <v>#DIV/0!</v>
      </c>
      <c r="I315" s="8" t="e">
        <f>COUNTIFS(CSV!$A:$A,$A315,CSV!$F:$F,"&gt;1.5")/$B315</f>
        <v>#DIV/0!</v>
      </c>
      <c r="J315" s="8" t="e">
        <f>COUNTIFS(CSV!$B:$B,$A315,CSV!$F:$F,"&gt;1.5")/$C315</f>
        <v>#DIV/0!</v>
      </c>
      <c r="K315" s="11" t="e">
        <f>(COUNTIFS(CSV!$A:$A,$A315,CSV!$F:$F,"&gt;2.5") + COUNTIFS(CSV!$B:$B,$A315,CSV!$F:$F,"&gt;2.5"))/$D315</f>
        <v>#DIV/0!</v>
      </c>
      <c r="L315" s="8" t="e">
        <f>COUNTIFS(CSV!$A:$A,$A315,CSV!$F:$F,"&gt;2.5")/$B315</f>
        <v>#DIV/0!</v>
      </c>
      <c r="M315" s="8" t="e">
        <f>COUNTIFS(CSV!$B:$B,$A315,CSV!$F:$F,"&gt;2.5")/$C315</f>
        <v>#DIV/0!</v>
      </c>
      <c r="N315" s="11" t="e">
        <f>(COUNTIFS(CSV!$A:$A,$A315,CSV!$F:$F,"&gt;3.5") + COUNTIFS(CSV!$B:$B,$A315,CSV!$F:$F,"&gt;3.5"))/$D315</f>
        <v>#DIV/0!</v>
      </c>
      <c r="O315" s="8" t="e">
        <f>COUNTIFS(CSV!$A:$A,$A315,CSV!$F:$F,"&gt;3.5")/$B315</f>
        <v>#DIV/0!</v>
      </c>
      <c r="P315" s="8" t="e">
        <f>COUNTIFS(CSV!$B:$B,$A315,CSV!$F:$F,"&gt;3.5")/$C315</f>
        <v>#DIV/0!</v>
      </c>
      <c r="Q315" s="11" t="e">
        <f>(COUNTIFS(CSV!$A:$A,$A315,CSV!$D:$D,"&gt;0.5")  + COUNTIFS(CSV!$B:$B,$A315,CSV!$E:$E,"&gt;0.5"))/$D315</f>
        <v>#DIV/0!</v>
      </c>
      <c r="R315" s="8" t="e">
        <f>COUNTIFS(CSV!$A:$A,$A315,CSV!$D:$D,"&gt;0.5")/$B315</f>
        <v>#DIV/0!</v>
      </c>
      <c r="S315" s="8" t="e">
        <f>COUNTIFS(CSV!$B:$B,$A315,CSV!$E:$E,"&gt;0.5")/$C315</f>
        <v>#DIV/0!</v>
      </c>
      <c r="T315" s="11" t="e">
        <f>(COUNTIFS(CSV!$A:$A,$A315,CSV!$D:$D,"&gt;1.5")  + COUNTIFS(CSV!$B:$B,$A315,CSV!$E:$E,"&gt;1.5"))/$D315</f>
        <v>#DIV/0!</v>
      </c>
      <c r="U315" s="8" t="e">
        <f>COUNTIFS(CSV!$A:$A,$A315,CSV!$D:$D,"&gt;1.5")/$B315</f>
        <v>#DIV/0!</v>
      </c>
      <c r="V315" s="8" t="e">
        <f>COUNTIFS(CSV!$B:$B,$A315,CSV!$E:$E,"&gt;1.5")/$C315</f>
        <v>#DIV/0!</v>
      </c>
      <c r="W315" s="11" t="e">
        <f>(COUNTIFS(CSV!$A:$A,$A315,CSV!$E:E,"&gt;0.5") +COUNTIFS(CSV!$B:$B,$A315,CSV!$D:$D,"&gt;0.5"))/$D315</f>
        <v>#DIV/0!</v>
      </c>
      <c r="X315" s="8" t="e">
        <f>COUNTIFS(CSV!$A:$A,$A315,CSV!$E:$E,"&gt;0.5")/$B315</f>
        <v>#DIV/0!</v>
      </c>
      <c r="Y315" s="8" t="e">
        <f>COUNTIFS(CSV!$B:$B,$A315,CSV!$D:$D,"&gt;0.5")/$C315</f>
        <v>#DIV/0!</v>
      </c>
      <c r="Z315" s="11" t="e">
        <f>(COUNTIFS(CSV!$A:$A,$A315,CSV!$E:$E,"&gt;1.5")  + COUNTIFS(CSV!$B:$B,$A315,CSV!$D:$D,"&gt;1.5"))/$D315</f>
        <v>#DIV/0!</v>
      </c>
      <c r="AA315" s="8" t="e">
        <f>COUNTIFS(CSV!$A:$A,$A315,CSV!$E:$E,"&gt;1.5")/$B315</f>
        <v>#DIV/0!</v>
      </c>
      <c r="AB315" s="8" t="e">
        <f>COUNTIFS(CSV!$B:$B,$A315,CSV!$D:$D,"&gt;1.5")/$C315</f>
        <v>#DIV/0!</v>
      </c>
      <c r="AC315" s="11" t="e">
        <f>(COUNTIFS(CSV!$A:A,$A315,CSV!$G:$G,"y") + COUNTIFS(CSV!$B:B,$A315,CSV!$G:$G,"y"))/$D315</f>
        <v>#DIV/0!</v>
      </c>
      <c r="AD315" s="8" t="e">
        <f>COUNTIFS(CSV!$A:A,$A315,CSV!$G:$G,"y")/$B315</f>
        <v>#DIV/0!</v>
      </c>
      <c r="AE315" s="16" t="e">
        <f>COUNTIFS(CSV!$B:B,$A315,CSV!$G:$G,"y")/$C315</f>
        <v>#DIV/0!</v>
      </c>
    </row>
    <row r="316" spans="1:31" x14ac:dyDescent="0.3">
      <c r="A316" t="s">
        <v>402</v>
      </c>
      <c r="B316" s="9">
        <f>COUNTIF(CSV!A:A,A316)</f>
        <v>0</v>
      </c>
      <c r="C316" s="4">
        <f>COUNTIF(CSV!B:B,A316)</f>
        <v>1</v>
      </c>
      <c r="D316" s="4">
        <f t="shared" si="9"/>
        <v>1</v>
      </c>
      <c r="E316" s="11">
        <f>(COUNTIFS(CSV!$A:$A,$A316,CSV!$F:$F,"&gt;0.5") + COUNTIFS(CSV!$B:$B,$A316,CSV!$F:$F,"&gt;0.5"))/$D316</f>
        <v>1</v>
      </c>
      <c r="F316" s="8" t="e">
        <f>COUNTIFS(CSV!$A:$A,$A316,CSV!$F:$F,"&gt;0.5")/$B316</f>
        <v>#DIV/0!</v>
      </c>
      <c r="G316" s="8">
        <f>COUNTIFS(CSV!$B:$B,$A316,CSV!$F:$F,"&gt;0.5")/$C316</f>
        <v>1</v>
      </c>
      <c r="H316" s="11">
        <f>(COUNTIFS(CSV!$A:$A,$A316,CSV!$F:$F,"&gt;1.5") + COUNTIFS(CSV!$B:$B,$A316,CSV!$F:$F,"&gt;1.5"))/$D316</f>
        <v>1</v>
      </c>
      <c r="I316" s="8" t="e">
        <f>COUNTIFS(CSV!$A:$A,$A316,CSV!$F:$F,"&gt;1.5")/$B316</f>
        <v>#DIV/0!</v>
      </c>
      <c r="J316" s="8">
        <f>COUNTIFS(CSV!$B:$B,$A316,CSV!$F:$F,"&gt;1.5")/$C316</f>
        <v>1</v>
      </c>
      <c r="K316" s="11">
        <f>(COUNTIFS(CSV!$A:$A,$A316,CSV!$F:$F,"&gt;2.5") + COUNTIFS(CSV!$B:$B,$A316,CSV!$F:$F,"&gt;2.5"))/$D316</f>
        <v>1</v>
      </c>
      <c r="L316" s="8" t="e">
        <f>COUNTIFS(CSV!$A:$A,$A316,CSV!$F:$F,"&gt;2.5")/$B316</f>
        <v>#DIV/0!</v>
      </c>
      <c r="M316" s="8">
        <f>COUNTIFS(CSV!$B:$B,$A316,CSV!$F:$F,"&gt;2.5")/$C316</f>
        <v>1</v>
      </c>
      <c r="N316" s="11">
        <f>(COUNTIFS(CSV!$A:$A,$A316,CSV!$F:$F,"&gt;3.5") + COUNTIFS(CSV!$B:$B,$A316,CSV!$F:$F,"&gt;3.5"))/$D316</f>
        <v>1</v>
      </c>
      <c r="O316" s="8" t="e">
        <f>COUNTIFS(CSV!$A:$A,$A316,CSV!$F:$F,"&gt;3.5")/$B316</f>
        <v>#DIV/0!</v>
      </c>
      <c r="P316" s="8">
        <f>COUNTIFS(CSV!$B:$B,$A316,CSV!$F:$F,"&gt;3.5")/$C316</f>
        <v>1</v>
      </c>
      <c r="Q316" s="11">
        <f>(COUNTIFS(CSV!$A:$A,$A316,CSV!$D:$D,"&gt;0.5")  + COUNTIFS(CSV!$B:$B,$A316,CSV!$E:$E,"&gt;0.5"))/$D316</f>
        <v>1</v>
      </c>
      <c r="R316" s="8" t="e">
        <f>COUNTIFS(CSV!$A:$A,$A316,CSV!$D:$D,"&gt;0.5")/$B316</f>
        <v>#DIV/0!</v>
      </c>
      <c r="S316" s="8">
        <f>COUNTIFS(CSV!$B:$B,$A316,CSV!$E:$E,"&gt;0.5")/$C316</f>
        <v>1</v>
      </c>
      <c r="T316" s="11">
        <f>(COUNTIFS(CSV!$A:$A,$A316,CSV!$D:$D,"&gt;1.5")  + COUNTIFS(CSV!$B:$B,$A316,CSV!$E:$E,"&gt;1.5"))/$D316</f>
        <v>1</v>
      </c>
      <c r="U316" s="8" t="e">
        <f>COUNTIFS(CSV!$A:$A,$A316,CSV!$D:$D,"&gt;1.5")/$B316</f>
        <v>#DIV/0!</v>
      </c>
      <c r="V316" s="8">
        <f>COUNTIFS(CSV!$B:$B,$A316,CSV!$E:$E,"&gt;1.5")/$C316</f>
        <v>1</v>
      </c>
      <c r="W316" s="11">
        <f>(COUNTIFS(CSV!$A:$A,$A316,CSV!$E:E,"&gt;0.5") +COUNTIFS(CSV!$B:$B,$A316,CSV!$D:$D,"&gt;0.5"))/$D316</f>
        <v>1</v>
      </c>
      <c r="X316" s="8" t="e">
        <f>COUNTIFS(CSV!$A:$A,$A316,CSV!$E:$E,"&gt;0.5")/$B316</f>
        <v>#DIV/0!</v>
      </c>
      <c r="Y316" s="8">
        <f>COUNTIFS(CSV!$B:$B,$A316,CSV!$D:$D,"&gt;0.5")/$C316</f>
        <v>1</v>
      </c>
      <c r="Z316" s="11">
        <f>(COUNTIFS(CSV!$A:$A,$A316,CSV!$E:$E,"&gt;1.5")  + COUNTIFS(CSV!$B:$B,$A316,CSV!$D:$D,"&gt;1.5"))/$D316</f>
        <v>0</v>
      </c>
      <c r="AA316" s="8" t="e">
        <f>COUNTIFS(CSV!$A:$A,$A316,CSV!$E:$E,"&gt;1.5")/$B316</f>
        <v>#DIV/0!</v>
      </c>
      <c r="AB316" s="8">
        <f>COUNTIFS(CSV!$B:$B,$A316,CSV!$D:$D,"&gt;1.5")/$C316</f>
        <v>0</v>
      </c>
      <c r="AC316" s="11">
        <f>(COUNTIFS(CSV!$A:A,$A316,CSV!$G:$G,"y") + COUNTIFS(CSV!$B:B,$A316,CSV!$G:$G,"y"))/$D316</f>
        <v>1</v>
      </c>
      <c r="AD316" s="8" t="e">
        <f>COUNTIFS(CSV!$A:A,$A316,CSV!$G:$G,"y")/$B316</f>
        <v>#DIV/0!</v>
      </c>
      <c r="AE316" s="16">
        <f>COUNTIFS(CSV!$B:B,$A316,CSV!$G:$G,"y")/$C316</f>
        <v>1</v>
      </c>
    </row>
    <row r="317" spans="1:31" x14ac:dyDescent="0.3">
      <c r="A317" t="s">
        <v>414</v>
      </c>
      <c r="B317" s="9">
        <f>COUNTIF(CSV!A:A,A317)</f>
        <v>1</v>
      </c>
      <c r="C317" s="4">
        <f>COUNTIF(CSV!B:B,A317)</f>
        <v>2</v>
      </c>
      <c r="D317" s="4">
        <f t="shared" ref="D317:D370" si="10">B317+C317</f>
        <v>3</v>
      </c>
      <c r="E317" s="11">
        <f>(COUNTIFS(CSV!$A:$A,$A317,CSV!$F:$F,"&gt;0.5") + COUNTIFS(CSV!$B:$B,$A317,CSV!$F:$F,"&gt;0.5"))/$D317</f>
        <v>0.66666666666666663</v>
      </c>
      <c r="F317" s="8">
        <f>COUNTIFS(CSV!$A:$A,$A317,CSV!$F:$F,"&gt;0.5")/$B317</f>
        <v>1</v>
      </c>
      <c r="G317" s="8">
        <f>COUNTIFS(CSV!$B:$B,$A317,CSV!$F:$F,"&gt;0.5")/$C317</f>
        <v>0.5</v>
      </c>
      <c r="H317" s="11">
        <f>(COUNTIFS(CSV!$A:$A,$A317,CSV!$F:$F,"&gt;1.5") + COUNTIFS(CSV!$B:$B,$A317,CSV!$F:$F,"&gt;1.5"))/$D317</f>
        <v>0.33333333333333331</v>
      </c>
      <c r="I317" s="8">
        <f>COUNTIFS(CSV!$A:$A,$A317,CSV!$F:$F,"&gt;1.5")/$B317</f>
        <v>1</v>
      </c>
      <c r="J317" s="8">
        <f>COUNTIFS(CSV!$B:$B,$A317,CSV!$F:$F,"&gt;1.5")/$C317</f>
        <v>0</v>
      </c>
      <c r="K317" s="11">
        <f>(COUNTIFS(CSV!$A:$A,$A317,CSV!$F:$F,"&gt;2.5") + COUNTIFS(CSV!$B:$B,$A317,CSV!$F:$F,"&gt;2.5"))/$D317</f>
        <v>0.33333333333333331</v>
      </c>
      <c r="L317" s="8">
        <f>COUNTIFS(CSV!$A:$A,$A317,CSV!$F:$F,"&gt;2.5")/$B317</f>
        <v>1</v>
      </c>
      <c r="M317" s="8">
        <f>COUNTIFS(CSV!$B:$B,$A317,CSV!$F:$F,"&gt;2.5")/$C317</f>
        <v>0</v>
      </c>
      <c r="N317" s="11">
        <f>(COUNTIFS(CSV!$A:$A,$A317,CSV!$F:$F,"&gt;3.5") + COUNTIFS(CSV!$B:$B,$A317,CSV!$F:$F,"&gt;3.5"))/$D317</f>
        <v>0</v>
      </c>
      <c r="O317" s="8">
        <f>COUNTIFS(CSV!$A:$A,$A317,CSV!$F:$F,"&gt;3.5")/$B317</f>
        <v>0</v>
      </c>
      <c r="P317" s="8">
        <f>COUNTIFS(CSV!$B:$B,$A317,CSV!$F:$F,"&gt;3.5")/$C317</f>
        <v>0</v>
      </c>
      <c r="Q317" s="11">
        <f>(COUNTIFS(CSV!$A:$A,$A317,CSV!$D:$D,"&gt;0.5")  + COUNTIFS(CSV!$B:$B,$A317,CSV!$E:$E,"&gt;0.5"))/$D317</f>
        <v>0.33333333333333331</v>
      </c>
      <c r="R317" s="8">
        <f>COUNTIFS(CSV!$A:$A,$A317,CSV!$D:$D,"&gt;0.5")/$B317</f>
        <v>1</v>
      </c>
      <c r="S317" s="8">
        <f>COUNTIFS(CSV!$B:$B,$A317,CSV!$E:$E,"&gt;0.5")/$C317</f>
        <v>0</v>
      </c>
      <c r="T317" s="11">
        <f>(COUNTIFS(CSV!$A:$A,$A317,CSV!$D:$D,"&gt;1.5")  + COUNTIFS(CSV!$B:$B,$A317,CSV!$E:$E,"&gt;1.5"))/$D317</f>
        <v>0.33333333333333331</v>
      </c>
      <c r="U317" s="8">
        <f>COUNTIFS(CSV!$A:$A,$A317,CSV!$D:$D,"&gt;1.5")/$B317</f>
        <v>1</v>
      </c>
      <c r="V317" s="8">
        <f>COUNTIFS(CSV!$B:$B,$A317,CSV!$E:$E,"&gt;1.5")/$C317</f>
        <v>0</v>
      </c>
      <c r="W317" s="11">
        <f>(COUNTIFS(CSV!$A:$A,$A317,CSV!$E:E,"&gt;0.5") +COUNTIFS(CSV!$B:$B,$A317,CSV!$D:$D,"&gt;0.5"))/$D317</f>
        <v>0.66666666666666663</v>
      </c>
      <c r="X317" s="8">
        <f>COUNTIFS(CSV!$A:$A,$A317,CSV!$E:$E,"&gt;0.5")/$B317</f>
        <v>1</v>
      </c>
      <c r="Y317" s="8">
        <f>COUNTIFS(CSV!$B:$B,$A317,CSV!$D:$D,"&gt;0.5")/$C317</f>
        <v>0.5</v>
      </c>
      <c r="Z317" s="11">
        <f>(COUNTIFS(CSV!$A:$A,$A317,CSV!$E:$E,"&gt;1.5")  + COUNTIFS(CSV!$B:$B,$A317,CSV!$D:$D,"&gt;1.5"))/$D317</f>
        <v>0</v>
      </c>
      <c r="AA317" s="8">
        <f>COUNTIFS(CSV!$A:$A,$A317,CSV!$E:$E,"&gt;1.5")/$B317</f>
        <v>0</v>
      </c>
      <c r="AB317" s="8">
        <f>COUNTIFS(CSV!$B:$B,$A317,CSV!$D:$D,"&gt;1.5")/$C317</f>
        <v>0</v>
      </c>
      <c r="AC317" s="11">
        <f>(COUNTIFS(CSV!$A:A,$A317,CSV!$G:$G,"y") + COUNTIFS(CSV!$B:B,$A317,CSV!$G:$G,"y"))/$D317</f>
        <v>0.33333333333333331</v>
      </c>
      <c r="AD317" s="8">
        <f>COUNTIFS(CSV!$A:A,$A317,CSV!$G:$G,"y")/$B317</f>
        <v>1</v>
      </c>
      <c r="AE317" s="16">
        <f>COUNTIFS(CSV!$B:B,$A317,CSV!$G:$G,"y")/$C317</f>
        <v>0</v>
      </c>
    </row>
    <row r="318" spans="1:31" x14ac:dyDescent="0.3">
      <c r="A318" t="s">
        <v>407</v>
      </c>
      <c r="B318" s="9">
        <f>COUNTIF(CSV!A:A,A318)</f>
        <v>2</v>
      </c>
      <c r="C318" s="4">
        <f>COUNTIF(CSV!B:B,A318)</f>
        <v>0</v>
      </c>
      <c r="D318" s="4">
        <f t="shared" si="10"/>
        <v>2</v>
      </c>
      <c r="E318" s="11">
        <f>(COUNTIFS(CSV!$A:$A,$A318,CSV!$F:$F,"&gt;0.5") + COUNTIFS(CSV!$B:$B,$A318,CSV!$F:$F,"&gt;0.5"))/$D318</f>
        <v>1</v>
      </c>
      <c r="F318" s="8">
        <f>COUNTIFS(CSV!$A:$A,$A318,CSV!$F:$F,"&gt;0.5")/$B318</f>
        <v>1</v>
      </c>
      <c r="G318" s="8" t="e">
        <f>COUNTIFS(CSV!$B:$B,$A318,CSV!$F:$F,"&gt;0.5")/$C318</f>
        <v>#DIV/0!</v>
      </c>
      <c r="H318" s="11">
        <f>(COUNTIFS(CSV!$A:$A,$A318,CSV!$F:$F,"&gt;1.5") + COUNTIFS(CSV!$B:$B,$A318,CSV!$F:$F,"&gt;1.5"))/$D318</f>
        <v>0.5</v>
      </c>
      <c r="I318" s="8">
        <f>COUNTIFS(CSV!$A:$A,$A318,CSV!$F:$F,"&gt;1.5")/$B318</f>
        <v>0.5</v>
      </c>
      <c r="J318" s="8" t="e">
        <f>COUNTIFS(CSV!$B:$B,$A318,CSV!$F:$F,"&gt;1.5")/$C318</f>
        <v>#DIV/0!</v>
      </c>
      <c r="K318" s="11">
        <f>(COUNTIFS(CSV!$A:$A,$A318,CSV!$F:$F,"&gt;2.5") + COUNTIFS(CSV!$B:$B,$A318,CSV!$F:$F,"&gt;2.5"))/$D318</f>
        <v>0</v>
      </c>
      <c r="L318" s="8">
        <f>COUNTIFS(CSV!$A:$A,$A318,CSV!$F:$F,"&gt;2.5")/$B318</f>
        <v>0</v>
      </c>
      <c r="M318" s="8" t="e">
        <f>COUNTIFS(CSV!$B:$B,$A318,CSV!$F:$F,"&gt;2.5")/$C318</f>
        <v>#DIV/0!</v>
      </c>
      <c r="N318" s="11">
        <f>(COUNTIFS(CSV!$A:$A,$A318,CSV!$F:$F,"&gt;3.5") + COUNTIFS(CSV!$B:$B,$A318,CSV!$F:$F,"&gt;3.5"))/$D318</f>
        <v>0</v>
      </c>
      <c r="O318" s="8">
        <f>COUNTIFS(CSV!$A:$A,$A318,CSV!$F:$F,"&gt;3.5")/$B318</f>
        <v>0</v>
      </c>
      <c r="P318" s="8" t="e">
        <f>COUNTIFS(CSV!$B:$B,$A318,CSV!$F:$F,"&gt;3.5")/$C318</f>
        <v>#DIV/0!</v>
      </c>
      <c r="Q318" s="11">
        <f>(COUNTIFS(CSV!$A:$A,$A318,CSV!$D:$D,"&gt;0.5")  + COUNTIFS(CSV!$B:$B,$A318,CSV!$E:$E,"&gt;0.5"))/$D318</f>
        <v>1</v>
      </c>
      <c r="R318" s="8">
        <f>COUNTIFS(CSV!$A:$A,$A318,CSV!$D:$D,"&gt;0.5")/$B318</f>
        <v>1</v>
      </c>
      <c r="S318" s="8" t="e">
        <f>COUNTIFS(CSV!$B:$B,$A318,CSV!$E:$E,"&gt;0.5")/$C318</f>
        <v>#DIV/0!</v>
      </c>
      <c r="T318" s="11">
        <f>(COUNTIFS(CSV!$A:$A,$A318,CSV!$D:$D,"&gt;1.5")  + COUNTIFS(CSV!$B:$B,$A318,CSV!$E:$E,"&gt;1.5"))/$D318</f>
        <v>0.5</v>
      </c>
      <c r="U318" s="8">
        <f>COUNTIFS(CSV!$A:$A,$A318,CSV!$D:$D,"&gt;1.5")/$B318</f>
        <v>0.5</v>
      </c>
      <c r="V318" s="8" t="e">
        <f>COUNTIFS(CSV!$B:$B,$A318,CSV!$E:$E,"&gt;1.5")/$C318</f>
        <v>#DIV/0!</v>
      </c>
      <c r="W318" s="11">
        <f>(COUNTIFS(CSV!$A:$A,$A318,CSV!$E:E,"&gt;0.5") +COUNTIFS(CSV!$B:$B,$A318,CSV!$D:$D,"&gt;0.5"))/$D318</f>
        <v>0</v>
      </c>
      <c r="X318" s="8">
        <f>COUNTIFS(CSV!$A:$A,$A318,CSV!$E:$E,"&gt;0.5")/$B318</f>
        <v>0</v>
      </c>
      <c r="Y318" s="8" t="e">
        <f>COUNTIFS(CSV!$B:$B,$A318,CSV!$D:$D,"&gt;0.5")/$C318</f>
        <v>#DIV/0!</v>
      </c>
      <c r="Z318" s="11">
        <f>(COUNTIFS(CSV!$A:$A,$A318,CSV!$E:$E,"&gt;1.5")  + COUNTIFS(CSV!$B:$B,$A318,CSV!$D:$D,"&gt;1.5"))/$D318</f>
        <v>0</v>
      </c>
      <c r="AA318" s="8">
        <f>COUNTIFS(CSV!$A:$A,$A318,CSV!$E:$E,"&gt;1.5")/$B318</f>
        <v>0</v>
      </c>
      <c r="AB318" s="8" t="e">
        <f>COUNTIFS(CSV!$B:$B,$A318,CSV!$D:$D,"&gt;1.5")/$C318</f>
        <v>#DIV/0!</v>
      </c>
      <c r="AC318" s="11">
        <f>(COUNTIFS(CSV!$A:A,$A318,CSV!$G:$G,"y") + COUNTIFS(CSV!$B:B,$A318,CSV!$G:$G,"y"))/$D318</f>
        <v>0</v>
      </c>
      <c r="AD318" s="8">
        <f>COUNTIFS(CSV!$A:A,$A318,CSV!$G:$G,"y")/$B318</f>
        <v>0</v>
      </c>
      <c r="AE318" s="16" t="e">
        <f>COUNTIFS(CSV!$B:B,$A318,CSV!$G:$G,"y")/$C318</f>
        <v>#DIV/0!</v>
      </c>
    </row>
    <row r="319" spans="1:31" x14ac:dyDescent="0.3">
      <c r="A319" t="s">
        <v>404</v>
      </c>
      <c r="B319" s="9">
        <f>COUNTIF(CSV!A:A,A319)</f>
        <v>1</v>
      </c>
      <c r="C319" s="4">
        <f>COUNTIF(CSV!B:B,A319)</f>
        <v>2</v>
      </c>
      <c r="D319" s="4">
        <f t="shared" si="10"/>
        <v>3</v>
      </c>
      <c r="E319" s="11">
        <f>(COUNTIFS(CSV!$A:$A,$A319,CSV!$F:$F,"&gt;0.5") + COUNTIFS(CSV!$B:$B,$A319,CSV!$F:$F,"&gt;0.5"))/$D319</f>
        <v>1</v>
      </c>
      <c r="F319" s="8">
        <f>COUNTIFS(CSV!$A:$A,$A319,CSV!$F:$F,"&gt;0.5")/$B319</f>
        <v>1</v>
      </c>
      <c r="G319" s="8">
        <f>COUNTIFS(CSV!$B:$B,$A319,CSV!$F:$F,"&gt;0.5")/$C319</f>
        <v>1</v>
      </c>
      <c r="H319" s="11">
        <f>(COUNTIFS(CSV!$A:$A,$A319,CSV!$F:$F,"&gt;1.5") + COUNTIFS(CSV!$B:$B,$A319,CSV!$F:$F,"&gt;1.5"))/$D319</f>
        <v>0.33333333333333331</v>
      </c>
      <c r="I319" s="8">
        <f>COUNTIFS(CSV!$A:$A,$A319,CSV!$F:$F,"&gt;1.5")/$B319</f>
        <v>0</v>
      </c>
      <c r="J319" s="8">
        <f>COUNTIFS(CSV!$B:$B,$A319,CSV!$F:$F,"&gt;1.5")/$C319</f>
        <v>0.5</v>
      </c>
      <c r="K319" s="11">
        <f>(COUNTIFS(CSV!$A:$A,$A319,CSV!$F:$F,"&gt;2.5") + COUNTIFS(CSV!$B:$B,$A319,CSV!$F:$F,"&gt;2.5"))/$D319</f>
        <v>0.33333333333333331</v>
      </c>
      <c r="L319" s="8">
        <f>COUNTIFS(CSV!$A:$A,$A319,CSV!$F:$F,"&gt;2.5")/$B319</f>
        <v>0</v>
      </c>
      <c r="M319" s="8">
        <f>COUNTIFS(CSV!$B:$B,$A319,CSV!$F:$F,"&gt;2.5")/$C319</f>
        <v>0.5</v>
      </c>
      <c r="N319" s="11">
        <f>(COUNTIFS(CSV!$A:$A,$A319,CSV!$F:$F,"&gt;3.5") + COUNTIFS(CSV!$B:$B,$A319,CSV!$F:$F,"&gt;3.5"))/$D319</f>
        <v>0</v>
      </c>
      <c r="O319" s="8">
        <f>COUNTIFS(CSV!$A:$A,$A319,CSV!$F:$F,"&gt;3.5")/$B319</f>
        <v>0</v>
      </c>
      <c r="P319" s="8">
        <f>COUNTIFS(CSV!$B:$B,$A319,CSV!$F:$F,"&gt;3.5")/$C319</f>
        <v>0</v>
      </c>
      <c r="Q319" s="11">
        <f>(COUNTIFS(CSV!$A:$A,$A319,CSV!$D:$D,"&gt;0.5")  + COUNTIFS(CSV!$B:$B,$A319,CSV!$E:$E,"&gt;0.5"))/$D319</f>
        <v>0.66666666666666663</v>
      </c>
      <c r="R319" s="8">
        <f>COUNTIFS(CSV!$A:$A,$A319,CSV!$D:$D,"&gt;0.5")/$B319</f>
        <v>0</v>
      </c>
      <c r="S319" s="8">
        <f>COUNTIFS(CSV!$B:$B,$A319,CSV!$E:$E,"&gt;0.5")/$C319</f>
        <v>1</v>
      </c>
      <c r="T319" s="11">
        <f>(COUNTIFS(CSV!$A:$A,$A319,CSV!$D:$D,"&gt;1.5")  + COUNTIFS(CSV!$B:$B,$A319,CSV!$E:$E,"&gt;1.5"))/$D319</f>
        <v>0.33333333333333331</v>
      </c>
      <c r="U319" s="8">
        <f>COUNTIFS(CSV!$A:$A,$A319,CSV!$D:$D,"&gt;1.5")/$B319</f>
        <v>0</v>
      </c>
      <c r="V319" s="8">
        <f>COUNTIFS(CSV!$B:$B,$A319,CSV!$E:$E,"&gt;1.5")/$C319</f>
        <v>0.5</v>
      </c>
      <c r="W319" s="11">
        <f>(COUNTIFS(CSV!$A:$A,$A319,CSV!$E:E,"&gt;0.5") +COUNTIFS(CSV!$B:$B,$A319,CSV!$D:$D,"&gt;0.5"))/$D319</f>
        <v>0.33333333333333331</v>
      </c>
      <c r="X319" s="8">
        <f>COUNTIFS(CSV!$A:$A,$A319,CSV!$E:$E,"&gt;0.5")/$B319</f>
        <v>1</v>
      </c>
      <c r="Y319" s="8">
        <f>COUNTIFS(CSV!$B:$B,$A319,CSV!$D:$D,"&gt;0.5")/$C319</f>
        <v>0</v>
      </c>
      <c r="Z319" s="11">
        <f>(COUNTIFS(CSV!$A:$A,$A319,CSV!$E:$E,"&gt;1.5")  + COUNTIFS(CSV!$B:$B,$A319,CSV!$D:$D,"&gt;1.5"))/$D319</f>
        <v>0</v>
      </c>
      <c r="AA319" s="8">
        <f>COUNTIFS(CSV!$A:$A,$A319,CSV!$E:$E,"&gt;1.5")/$B319</f>
        <v>0</v>
      </c>
      <c r="AB319" s="8">
        <f>COUNTIFS(CSV!$B:$B,$A319,CSV!$D:$D,"&gt;1.5")/$C319</f>
        <v>0</v>
      </c>
      <c r="AC319" s="11">
        <f>(COUNTIFS(CSV!$A:A,$A319,CSV!$G:$G,"y") + COUNTIFS(CSV!$B:B,$A319,CSV!$G:$G,"y"))/$D319</f>
        <v>0</v>
      </c>
      <c r="AD319" s="8">
        <f>COUNTIFS(CSV!$A:A,$A319,CSV!$G:$G,"y")/$B319</f>
        <v>0</v>
      </c>
      <c r="AE319" s="16">
        <f>COUNTIFS(CSV!$B:B,$A319,CSV!$G:$G,"y")/$C319</f>
        <v>0</v>
      </c>
    </row>
    <row r="320" spans="1:31" x14ac:dyDescent="0.3">
      <c r="A320" t="s">
        <v>413</v>
      </c>
      <c r="B320" s="9">
        <f>COUNTIF(CSV!A:A,A320)</f>
        <v>1</v>
      </c>
      <c r="C320" s="4">
        <f>COUNTIF(CSV!B:B,A320)</f>
        <v>3</v>
      </c>
      <c r="D320" s="4">
        <f t="shared" si="10"/>
        <v>4</v>
      </c>
      <c r="E320" s="11">
        <f>(COUNTIFS(CSV!$A:$A,$A320,CSV!$F:$F,"&gt;0.5") + COUNTIFS(CSV!$B:$B,$A320,CSV!$F:$F,"&gt;0.5"))/$D320</f>
        <v>0.75</v>
      </c>
      <c r="F320" s="8">
        <f>COUNTIFS(CSV!$A:$A,$A320,CSV!$F:$F,"&gt;0.5")/$B320</f>
        <v>1</v>
      </c>
      <c r="G320" s="8">
        <f>COUNTIFS(CSV!$B:$B,$A320,CSV!$F:$F,"&gt;0.5")/$C320</f>
        <v>0.66666666666666663</v>
      </c>
      <c r="H320" s="11">
        <f>(COUNTIFS(CSV!$A:$A,$A320,CSV!$F:$F,"&gt;1.5") + COUNTIFS(CSV!$B:$B,$A320,CSV!$F:$F,"&gt;1.5"))/$D320</f>
        <v>0.75</v>
      </c>
      <c r="I320" s="8">
        <f>COUNTIFS(CSV!$A:$A,$A320,CSV!$F:$F,"&gt;1.5")/$B320</f>
        <v>1</v>
      </c>
      <c r="J320" s="8">
        <f>COUNTIFS(CSV!$B:$B,$A320,CSV!$F:$F,"&gt;1.5")/$C320</f>
        <v>0.66666666666666663</v>
      </c>
      <c r="K320" s="11">
        <f>(COUNTIFS(CSV!$A:$A,$A320,CSV!$F:$F,"&gt;2.5") + COUNTIFS(CSV!$B:$B,$A320,CSV!$F:$F,"&gt;2.5"))/$D320</f>
        <v>0.75</v>
      </c>
      <c r="L320" s="8">
        <f>COUNTIFS(CSV!$A:$A,$A320,CSV!$F:$F,"&gt;2.5")/$B320</f>
        <v>1</v>
      </c>
      <c r="M320" s="8">
        <f>COUNTIFS(CSV!$B:$B,$A320,CSV!$F:$F,"&gt;2.5")/$C320</f>
        <v>0.66666666666666663</v>
      </c>
      <c r="N320" s="11">
        <f>(COUNTIFS(CSV!$A:$A,$A320,CSV!$F:$F,"&gt;3.5") + COUNTIFS(CSV!$B:$B,$A320,CSV!$F:$F,"&gt;3.5"))/$D320</f>
        <v>0.25</v>
      </c>
      <c r="O320" s="8">
        <f>COUNTIFS(CSV!$A:$A,$A320,CSV!$F:$F,"&gt;3.5")/$B320</f>
        <v>0</v>
      </c>
      <c r="P320" s="8">
        <f>COUNTIFS(CSV!$B:$B,$A320,CSV!$F:$F,"&gt;3.5")/$C320</f>
        <v>0.33333333333333331</v>
      </c>
      <c r="Q320" s="11">
        <f>(COUNTIFS(CSV!$A:$A,$A320,CSV!$D:$D,"&gt;0.5")  + COUNTIFS(CSV!$B:$B,$A320,CSV!$E:$E,"&gt;0.5"))/$D320</f>
        <v>0.75</v>
      </c>
      <c r="R320" s="8">
        <f>COUNTIFS(CSV!$A:$A,$A320,CSV!$D:$D,"&gt;0.5")/$B320</f>
        <v>1</v>
      </c>
      <c r="S320" s="8">
        <f>COUNTIFS(CSV!$B:$B,$A320,CSV!$E:$E,"&gt;0.5")/$C320</f>
        <v>0.66666666666666663</v>
      </c>
      <c r="T320" s="11">
        <f>(COUNTIFS(CSV!$A:$A,$A320,CSV!$D:$D,"&gt;1.5")  + COUNTIFS(CSV!$B:$B,$A320,CSV!$E:$E,"&gt;1.5"))/$D320</f>
        <v>0.5</v>
      </c>
      <c r="U320" s="8">
        <f>COUNTIFS(CSV!$A:$A,$A320,CSV!$D:$D,"&gt;1.5")/$B320</f>
        <v>1</v>
      </c>
      <c r="V320" s="8">
        <f>COUNTIFS(CSV!$B:$B,$A320,CSV!$E:$E,"&gt;1.5")/$C320</f>
        <v>0.33333333333333331</v>
      </c>
      <c r="W320" s="11">
        <f>(COUNTIFS(CSV!$A:$A,$A320,CSV!$E:E,"&gt;0.5") +COUNTIFS(CSV!$B:$B,$A320,CSV!$D:$D,"&gt;0.5"))/$D320</f>
        <v>0.75</v>
      </c>
      <c r="X320" s="8">
        <f>COUNTIFS(CSV!$A:$A,$A320,CSV!$E:$E,"&gt;0.5")/$B320</f>
        <v>1</v>
      </c>
      <c r="Y320" s="8">
        <f>COUNTIFS(CSV!$B:$B,$A320,CSV!$D:$D,"&gt;0.5")/$C320</f>
        <v>0.66666666666666663</v>
      </c>
      <c r="Z320" s="11">
        <f>(COUNTIFS(CSV!$A:$A,$A320,CSV!$E:$E,"&gt;1.5")  + COUNTIFS(CSV!$B:$B,$A320,CSV!$D:$D,"&gt;1.5"))/$D320</f>
        <v>0.5</v>
      </c>
      <c r="AA320" s="8">
        <f>COUNTIFS(CSV!$A:$A,$A320,CSV!$E:$E,"&gt;1.5")/$B320</f>
        <v>0</v>
      </c>
      <c r="AB320" s="8">
        <f>COUNTIFS(CSV!$B:$B,$A320,CSV!$D:$D,"&gt;1.5")/$C320</f>
        <v>0.66666666666666663</v>
      </c>
      <c r="AC320" s="11">
        <f>(COUNTIFS(CSV!$A:A,$A320,CSV!$G:$G,"y") + COUNTIFS(CSV!$B:B,$A320,CSV!$G:$G,"y"))/$D320</f>
        <v>0.75</v>
      </c>
      <c r="AD320" s="8">
        <f>COUNTIFS(CSV!$A:A,$A320,CSV!$G:$G,"y")/$B320</f>
        <v>1</v>
      </c>
      <c r="AE320" s="16">
        <f>COUNTIFS(CSV!$B:B,$A320,CSV!$G:$G,"y")/$C320</f>
        <v>0.66666666666666663</v>
      </c>
    </row>
    <row r="321" spans="1:31" x14ac:dyDescent="0.3">
      <c r="A321" t="s">
        <v>408</v>
      </c>
      <c r="B321" s="9">
        <f>COUNTIF(CSV!A:A,A321)</f>
        <v>2</v>
      </c>
      <c r="C321" s="4">
        <f>COUNTIF(CSV!B:B,A321)</f>
        <v>2</v>
      </c>
      <c r="D321" s="4">
        <f t="shared" si="10"/>
        <v>4</v>
      </c>
      <c r="E321" s="11">
        <f>(COUNTIFS(CSV!$A:$A,$A321,CSV!$F:$F,"&gt;0.5") + COUNTIFS(CSV!$B:$B,$A321,CSV!$F:$F,"&gt;0.5"))/$D321</f>
        <v>1</v>
      </c>
      <c r="F321" s="8">
        <f>COUNTIFS(CSV!$A:$A,$A321,CSV!$F:$F,"&gt;0.5")/$B321</f>
        <v>1</v>
      </c>
      <c r="G321" s="8">
        <f>COUNTIFS(CSV!$B:$B,$A321,CSV!$F:$F,"&gt;0.5")/$C321</f>
        <v>1</v>
      </c>
      <c r="H321" s="11">
        <f>(COUNTIFS(CSV!$A:$A,$A321,CSV!$F:$F,"&gt;1.5") + COUNTIFS(CSV!$B:$B,$A321,CSV!$F:$F,"&gt;1.5"))/$D321</f>
        <v>0.5</v>
      </c>
      <c r="I321" s="8">
        <f>COUNTIFS(CSV!$A:$A,$A321,CSV!$F:$F,"&gt;1.5")/$B321</f>
        <v>0.5</v>
      </c>
      <c r="J321" s="8">
        <f>COUNTIFS(CSV!$B:$B,$A321,CSV!$F:$F,"&gt;1.5")/$C321</f>
        <v>0.5</v>
      </c>
      <c r="K321" s="11">
        <f>(COUNTIFS(CSV!$A:$A,$A321,CSV!$F:$F,"&gt;2.5") + COUNTIFS(CSV!$B:$B,$A321,CSV!$F:$F,"&gt;2.5"))/$D321</f>
        <v>0.5</v>
      </c>
      <c r="L321" s="8">
        <f>COUNTIFS(CSV!$A:$A,$A321,CSV!$F:$F,"&gt;2.5")/$B321</f>
        <v>0.5</v>
      </c>
      <c r="M321" s="8">
        <f>COUNTIFS(CSV!$B:$B,$A321,CSV!$F:$F,"&gt;2.5")/$C321</f>
        <v>0.5</v>
      </c>
      <c r="N321" s="11">
        <f>(COUNTIFS(CSV!$A:$A,$A321,CSV!$F:$F,"&gt;3.5") + COUNTIFS(CSV!$B:$B,$A321,CSV!$F:$F,"&gt;3.5"))/$D321</f>
        <v>0.5</v>
      </c>
      <c r="O321" s="8">
        <f>COUNTIFS(CSV!$A:$A,$A321,CSV!$F:$F,"&gt;3.5")/$B321</f>
        <v>0.5</v>
      </c>
      <c r="P321" s="8">
        <f>COUNTIFS(CSV!$B:$B,$A321,CSV!$F:$F,"&gt;3.5")/$C321</f>
        <v>0.5</v>
      </c>
      <c r="Q321" s="11">
        <f>(COUNTIFS(CSV!$A:$A,$A321,CSV!$D:$D,"&gt;0.5")  + COUNTIFS(CSV!$B:$B,$A321,CSV!$E:$E,"&gt;0.5"))/$D321</f>
        <v>0.75</v>
      </c>
      <c r="R321" s="8">
        <f>COUNTIFS(CSV!$A:$A,$A321,CSV!$D:$D,"&gt;0.5")/$B321</f>
        <v>1</v>
      </c>
      <c r="S321" s="8">
        <f>COUNTIFS(CSV!$B:$B,$A321,CSV!$E:$E,"&gt;0.5")/$C321</f>
        <v>0.5</v>
      </c>
      <c r="T321" s="11">
        <f>(COUNTIFS(CSV!$A:$A,$A321,CSV!$D:$D,"&gt;1.5")  + COUNTIFS(CSV!$B:$B,$A321,CSV!$E:$E,"&gt;1.5"))/$D321</f>
        <v>0</v>
      </c>
      <c r="U321" s="8">
        <f>COUNTIFS(CSV!$A:$A,$A321,CSV!$D:$D,"&gt;1.5")/$B321</f>
        <v>0</v>
      </c>
      <c r="V321" s="8">
        <f>COUNTIFS(CSV!$B:$B,$A321,CSV!$E:$E,"&gt;1.5")/$C321</f>
        <v>0</v>
      </c>
      <c r="W321" s="11">
        <f>(COUNTIFS(CSV!$A:$A,$A321,CSV!$E:E,"&gt;0.5") +COUNTIFS(CSV!$B:$B,$A321,CSV!$D:$D,"&gt;0.5"))/$D321</f>
        <v>0.5</v>
      </c>
      <c r="X321" s="8">
        <f>COUNTIFS(CSV!$A:$A,$A321,CSV!$E:$E,"&gt;0.5")/$B321</f>
        <v>0.5</v>
      </c>
      <c r="Y321" s="8">
        <f>COUNTIFS(CSV!$B:$B,$A321,CSV!$D:$D,"&gt;0.5")/$C321</f>
        <v>0.5</v>
      </c>
      <c r="Z321" s="11">
        <f>(COUNTIFS(CSV!$A:$A,$A321,CSV!$E:$E,"&gt;1.5")  + COUNTIFS(CSV!$B:$B,$A321,CSV!$D:$D,"&gt;1.5"))/$D321</f>
        <v>0.5</v>
      </c>
      <c r="AA321" s="8">
        <f>COUNTIFS(CSV!$A:$A,$A321,CSV!$E:$E,"&gt;1.5")/$B321</f>
        <v>0.5</v>
      </c>
      <c r="AB321" s="8">
        <f>COUNTIFS(CSV!$B:$B,$A321,CSV!$D:$D,"&gt;1.5")/$C321</f>
        <v>0.5</v>
      </c>
      <c r="AC321" s="11">
        <f>(COUNTIFS(CSV!$A:A,$A321,CSV!$G:$G,"y") + COUNTIFS(CSV!$B:B,$A321,CSV!$G:$G,"y"))/$D321</f>
        <v>0.25</v>
      </c>
      <c r="AD321" s="8">
        <f>COUNTIFS(CSV!$A:A,$A321,CSV!$G:$G,"y")/$B321</f>
        <v>0.5</v>
      </c>
      <c r="AE321" s="16">
        <f>COUNTIFS(CSV!$B:B,$A321,CSV!$G:$G,"y")/$C321</f>
        <v>0</v>
      </c>
    </row>
    <row r="322" spans="1:31" x14ac:dyDescent="0.3">
      <c r="A322" t="s">
        <v>415</v>
      </c>
      <c r="B322" s="9">
        <f>COUNTIF(CSV!A:A,A322)</f>
        <v>0</v>
      </c>
      <c r="C322" s="4">
        <f>COUNTIF(CSV!B:B,A322)</f>
        <v>2</v>
      </c>
      <c r="D322" s="4">
        <f t="shared" si="10"/>
        <v>2</v>
      </c>
      <c r="E322" s="11">
        <f>(COUNTIFS(CSV!$A:$A,$A322,CSV!$F:$F,"&gt;0.5") + COUNTIFS(CSV!$B:$B,$A322,CSV!$F:$F,"&gt;0.5"))/$D322</f>
        <v>1</v>
      </c>
      <c r="F322" s="8" t="e">
        <f>COUNTIFS(CSV!$A:$A,$A322,CSV!$F:$F,"&gt;0.5")/$B322</f>
        <v>#DIV/0!</v>
      </c>
      <c r="G322" s="8">
        <f>COUNTIFS(CSV!$B:$B,$A322,CSV!$F:$F,"&gt;0.5")/$C322</f>
        <v>1</v>
      </c>
      <c r="H322" s="11">
        <f>(COUNTIFS(CSV!$A:$A,$A322,CSV!$F:$F,"&gt;1.5") + COUNTIFS(CSV!$B:$B,$A322,CSV!$F:$F,"&gt;1.5"))/$D322</f>
        <v>1</v>
      </c>
      <c r="I322" s="8" t="e">
        <f>COUNTIFS(CSV!$A:$A,$A322,CSV!$F:$F,"&gt;1.5")/$B322</f>
        <v>#DIV/0!</v>
      </c>
      <c r="J322" s="8">
        <f>COUNTIFS(CSV!$B:$B,$A322,CSV!$F:$F,"&gt;1.5")/$C322</f>
        <v>1</v>
      </c>
      <c r="K322" s="11">
        <f>(COUNTIFS(CSV!$A:$A,$A322,CSV!$F:$F,"&gt;2.5") + COUNTIFS(CSV!$B:$B,$A322,CSV!$F:$F,"&gt;2.5"))/$D322</f>
        <v>0.5</v>
      </c>
      <c r="L322" s="8" t="e">
        <f>COUNTIFS(CSV!$A:$A,$A322,CSV!$F:$F,"&gt;2.5")/$B322</f>
        <v>#DIV/0!</v>
      </c>
      <c r="M322" s="8">
        <f>COUNTIFS(CSV!$B:$B,$A322,CSV!$F:$F,"&gt;2.5")/$C322</f>
        <v>0.5</v>
      </c>
      <c r="N322" s="11">
        <f>(COUNTIFS(CSV!$A:$A,$A322,CSV!$F:$F,"&gt;3.5") + COUNTIFS(CSV!$B:$B,$A322,CSV!$F:$F,"&gt;3.5"))/$D322</f>
        <v>0</v>
      </c>
      <c r="O322" s="8" t="e">
        <f>COUNTIFS(CSV!$A:$A,$A322,CSV!$F:$F,"&gt;3.5")/$B322</f>
        <v>#DIV/0!</v>
      </c>
      <c r="P322" s="8">
        <f>COUNTIFS(CSV!$B:$B,$A322,CSV!$F:$F,"&gt;3.5")/$C322</f>
        <v>0</v>
      </c>
      <c r="Q322" s="11">
        <f>(COUNTIFS(CSV!$A:$A,$A322,CSV!$D:$D,"&gt;0.5")  + COUNTIFS(CSV!$B:$B,$A322,CSV!$E:$E,"&gt;0.5"))/$D322</f>
        <v>0.5</v>
      </c>
      <c r="R322" s="8" t="e">
        <f>COUNTIFS(CSV!$A:$A,$A322,CSV!$D:$D,"&gt;0.5")/$B322</f>
        <v>#DIV/0!</v>
      </c>
      <c r="S322" s="8">
        <f>COUNTIFS(CSV!$B:$B,$A322,CSV!$E:$E,"&gt;0.5")/$C322</f>
        <v>0.5</v>
      </c>
      <c r="T322" s="11">
        <f>(COUNTIFS(CSV!$A:$A,$A322,CSV!$D:$D,"&gt;1.5")  + COUNTIFS(CSV!$B:$B,$A322,CSV!$E:$E,"&gt;1.5"))/$D322</f>
        <v>0</v>
      </c>
      <c r="U322" s="8" t="e">
        <f>COUNTIFS(CSV!$A:$A,$A322,CSV!$D:$D,"&gt;1.5")/$B322</f>
        <v>#DIV/0!</v>
      </c>
      <c r="V322" s="8">
        <f>COUNTIFS(CSV!$B:$B,$A322,CSV!$E:$E,"&gt;1.5")/$C322</f>
        <v>0</v>
      </c>
      <c r="W322" s="11">
        <f>(COUNTIFS(CSV!$A:$A,$A322,CSV!$E:E,"&gt;0.5") +COUNTIFS(CSV!$B:$B,$A322,CSV!$D:$D,"&gt;0.5"))/$D322</f>
        <v>1</v>
      </c>
      <c r="X322" s="8" t="e">
        <f>COUNTIFS(CSV!$A:$A,$A322,CSV!$E:$E,"&gt;0.5")/$B322</f>
        <v>#DIV/0!</v>
      </c>
      <c r="Y322" s="8">
        <f>COUNTIFS(CSV!$B:$B,$A322,CSV!$D:$D,"&gt;0.5")/$C322</f>
        <v>1</v>
      </c>
      <c r="Z322" s="11">
        <f>(COUNTIFS(CSV!$A:$A,$A322,CSV!$E:$E,"&gt;1.5")  + COUNTIFS(CSV!$B:$B,$A322,CSV!$D:$D,"&gt;1.5"))/$D322</f>
        <v>1</v>
      </c>
      <c r="AA322" s="8" t="e">
        <f>COUNTIFS(CSV!$A:$A,$A322,CSV!$E:$E,"&gt;1.5")/$B322</f>
        <v>#DIV/0!</v>
      </c>
      <c r="AB322" s="8">
        <f>COUNTIFS(CSV!$B:$B,$A322,CSV!$D:$D,"&gt;1.5")/$C322</f>
        <v>1</v>
      </c>
      <c r="AC322" s="11">
        <f>(COUNTIFS(CSV!$A:A,$A322,CSV!$G:$G,"y") + COUNTIFS(CSV!$B:B,$A322,CSV!$G:$G,"y"))/$D322</f>
        <v>0.5</v>
      </c>
      <c r="AD322" s="8" t="e">
        <f>COUNTIFS(CSV!$A:A,$A322,CSV!$G:$G,"y")/$B322</f>
        <v>#DIV/0!</v>
      </c>
      <c r="AE322" s="16">
        <f>COUNTIFS(CSV!$B:B,$A322,CSV!$G:$G,"y")/$C322</f>
        <v>0.5</v>
      </c>
    </row>
    <row r="323" spans="1:31" x14ac:dyDescent="0.3">
      <c r="A323" t="s">
        <v>406</v>
      </c>
      <c r="B323" s="9">
        <f>COUNTIF(CSV!A:A,A323)</f>
        <v>1</v>
      </c>
      <c r="C323" s="4">
        <f>COUNTIF(CSV!B:B,A323)</f>
        <v>1</v>
      </c>
      <c r="D323" s="4">
        <f t="shared" si="10"/>
        <v>2</v>
      </c>
      <c r="E323" s="11">
        <f>(COUNTIFS(CSV!$A:$A,$A323,CSV!$F:$F,"&gt;0.5") + COUNTIFS(CSV!$B:$B,$A323,CSV!$F:$F,"&gt;0.5"))/$D323</f>
        <v>0.5</v>
      </c>
      <c r="F323" s="8">
        <f>COUNTIFS(CSV!$A:$A,$A323,CSV!$F:$F,"&gt;0.5")/$B323</f>
        <v>0</v>
      </c>
      <c r="G323" s="8">
        <f>COUNTIFS(CSV!$B:$B,$A323,CSV!$F:$F,"&gt;0.5")/$C323</f>
        <v>1</v>
      </c>
      <c r="H323" s="11">
        <f>(COUNTIFS(CSV!$A:$A,$A323,CSV!$F:$F,"&gt;1.5") + COUNTIFS(CSV!$B:$B,$A323,CSV!$F:$F,"&gt;1.5"))/$D323</f>
        <v>0.5</v>
      </c>
      <c r="I323" s="8">
        <f>COUNTIFS(CSV!$A:$A,$A323,CSV!$F:$F,"&gt;1.5")/$B323</f>
        <v>0</v>
      </c>
      <c r="J323" s="8">
        <f>COUNTIFS(CSV!$B:$B,$A323,CSV!$F:$F,"&gt;1.5")/$C323</f>
        <v>1</v>
      </c>
      <c r="K323" s="11">
        <f>(COUNTIFS(CSV!$A:$A,$A323,CSV!$F:$F,"&gt;2.5") + COUNTIFS(CSV!$B:$B,$A323,CSV!$F:$F,"&gt;2.5"))/$D323</f>
        <v>0.5</v>
      </c>
      <c r="L323" s="8">
        <f>COUNTIFS(CSV!$A:$A,$A323,CSV!$F:$F,"&gt;2.5")/$B323</f>
        <v>0</v>
      </c>
      <c r="M323" s="8">
        <f>COUNTIFS(CSV!$B:$B,$A323,CSV!$F:$F,"&gt;2.5")/$C323</f>
        <v>1</v>
      </c>
      <c r="N323" s="11">
        <f>(COUNTIFS(CSV!$A:$A,$A323,CSV!$F:$F,"&gt;3.5") + COUNTIFS(CSV!$B:$B,$A323,CSV!$F:$F,"&gt;3.5"))/$D323</f>
        <v>0.5</v>
      </c>
      <c r="O323" s="8">
        <f>COUNTIFS(CSV!$A:$A,$A323,CSV!$F:$F,"&gt;3.5")/$B323</f>
        <v>0</v>
      </c>
      <c r="P323" s="8">
        <f>COUNTIFS(CSV!$B:$B,$A323,CSV!$F:$F,"&gt;3.5")/$C323</f>
        <v>1</v>
      </c>
      <c r="Q323" s="11">
        <f>(COUNTIFS(CSV!$A:$A,$A323,CSV!$D:$D,"&gt;0.5")  + COUNTIFS(CSV!$B:$B,$A323,CSV!$E:$E,"&gt;0.5"))/$D323</f>
        <v>0.5</v>
      </c>
      <c r="R323" s="8">
        <f>COUNTIFS(CSV!$A:$A,$A323,CSV!$D:$D,"&gt;0.5")/$B323</f>
        <v>0</v>
      </c>
      <c r="S323" s="8">
        <f>COUNTIFS(CSV!$B:$B,$A323,CSV!$E:$E,"&gt;0.5")/$C323</f>
        <v>1</v>
      </c>
      <c r="T323" s="11">
        <f>(COUNTIFS(CSV!$A:$A,$A323,CSV!$D:$D,"&gt;1.5")  + COUNTIFS(CSV!$B:$B,$A323,CSV!$E:$E,"&gt;1.5"))/$D323</f>
        <v>0.5</v>
      </c>
      <c r="U323" s="8">
        <f>COUNTIFS(CSV!$A:$A,$A323,CSV!$D:$D,"&gt;1.5")/$B323</f>
        <v>0</v>
      </c>
      <c r="V323" s="8">
        <f>COUNTIFS(CSV!$B:$B,$A323,CSV!$E:$E,"&gt;1.5")/$C323</f>
        <v>1</v>
      </c>
      <c r="W323" s="11">
        <f>(COUNTIFS(CSV!$A:$A,$A323,CSV!$E:E,"&gt;0.5") +COUNTIFS(CSV!$B:$B,$A323,CSV!$D:$D,"&gt;0.5"))/$D323</f>
        <v>0.5</v>
      </c>
      <c r="X323" s="8">
        <f>COUNTIFS(CSV!$A:$A,$A323,CSV!$E:$E,"&gt;0.5")/$B323</f>
        <v>0</v>
      </c>
      <c r="Y323" s="8">
        <f>COUNTIFS(CSV!$B:$B,$A323,CSV!$D:$D,"&gt;0.5")/$C323</f>
        <v>1</v>
      </c>
      <c r="Z323" s="11">
        <f>(COUNTIFS(CSV!$A:$A,$A323,CSV!$E:$E,"&gt;1.5")  + COUNTIFS(CSV!$B:$B,$A323,CSV!$D:$D,"&gt;1.5"))/$D323</f>
        <v>0.5</v>
      </c>
      <c r="AA323" s="8">
        <f>COUNTIFS(CSV!$A:$A,$A323,CSV!$E:$E,"&gt;1.5")/$B323</f>
        <v>0</v>
      </c>
      <c r="AB323" s="8">
        <f>COUNTIFS(CSV!$B:$B,$A323,CSV!$D:$D,"&gt;1.5")/$C323</f>
        <v>1</v>
      </c>
      <c r="AC323" s="11">
        <f>(COUNTIFS(CSV!$A:A,$A323,CSV!$G:$G,"y") + COUNTIFS(CSV!$B:B,$A323,CSV!$G:$G,"y"))/$D323</f>
        <v>0.5</v>
      </c>
      <c r="AD323" s="8">
        <f>COUNTIFS(CSV!$A:A,$A323,CSV!$G:$G,"y")/$B323</f>
        <v>0</v>
      </c>
      <c r="AE323" s="16">
        <f>COUNTIFS(CSV!$B:B,$A323,CSV!$G:$G,"y")/$C323</f>
        <v>1</v>
      </c>
    </row>
    <row r="324" spans="1:31" x14ac:dyDescent="0.3">
      <c r="A324" t="s">
        <v>411</v>
      </c>
      <c r="B324" s="9">
        <f>COUNTIF(CSV!A:A,A324)</f>
        <v>2</v>
      </c>
      <c r="C324" s="4">
        <f>COUNTIF(CSV!B:B,A324)</f>
        <v>1</v>
      </c>
      <c r="D324" s="4">
        <f t="shared" si="10"/>
        <v>3</v>
      </c>
      <c r="E324" s="11">
        <f>(COUNTIFS(CSV!$A:$A,$A324,CSV!$F:$F,"&gt;0.5") + COUNTIFS(CSV!$B:$B,$A324,CSV!$F:$F,"&gt;0.5"))/$D324</f>
        <v>1</v>
      </c>
      <c r="F324" s="8">
        <f>COUNTIFS(CSV!$A:$A,$A324,CSV!$F:$F,"&gt;0.5")/$B324</f>
        <v>1</v>
      </c>
      <c r="G324" s="8">
        <f>COUNTIFS(CSV!$B:$B,$A324,CSV!$F:$F,"&gt;0.5")/$C324</f>
        <v>1</v>
      </c>
      <c r="H324" s="11">
        <f>(COUNTIFS(CSV!$A:$A,$A324,CSV!$F:$F,"&gt;1.5") + COUNTIFS(CSV!$B:$B,$A324,CSV!$F:$F,"&gt;1.5"))/$D324</f>
        <v>1</v>
      </c>
      <c r="I324" s="8">
        <f>COUNTIFS(CSV!$A:$A,$A324,CSV!$F:$F,"&gt;1.5")/$B324</f>
        <v>1</v>
      </c>
      <c r="J324" s="8">
        <f>COUNTIFS(CSV!$B:$B,$A324,CSV!$F:$F,"&gt;1.5")/$C324</f>
        <v>1</v>
      </c>
      <c r="K324" s="11">
        <f>(COUNTIFS(CSV!$A:$A,$A324,CSV!$F:$F,"&gt;2.5") + COUNTIFS(CSV!$B:$B,$A324,CSV!$F:$F,"&gt;2.5"))/$D324</f>
        <v>0.33333333333333331</v>
      </c>
      <c r="L324" s="8">
        <f>COUNTIFS(CSV!$A:$A,$A324,CSV!$F:$F,"&gt;2.5")/$B324</f>
        <v>0</v>
      </c>
      <c r="M324" s="8">
        <f>COUNTIFS(CSV!$B:$B,$A324,CSV!$F:$F,"&gt;2.5")/$C324</f>
        <v>1</v>
      </c>
      <c r="N324" s="11">
        <f>(COUNTIFS(CSV!$A:$A,$A324,CSV!$F:$F,"&gt;3.5") + COUNTIFS(CSV!$B:$B,$A324,CSV!$F:$F,"&gt;3.5"))/$D324</f>
        <v>0.33333333333333331</v>
      </c>
      <c r="O324" s="8">
        <f>COUNTIFS(CSV!$A:$A,$A324,CSV!$F:$F,"&gt;3.5")/$B324</f>
        <v>0</v>
      </c>
      <c r="P324" s="8">
        <f>COUNTIFS(CSV!$B:$B,$A324,CSV!$F:$F,"&gt;3.5")/$C324</f>
        <v>1</v>
      </c>
      <c r="Q324" s="11">
        <f>(COUNTIFS(CSV!$A:$A,$A324,CSV!$D:$D,"&gt;0.5")  + COUNTIFS(CSV!$B:$B,$A324,CSV!$E:$E,"&gt;0.5"))/$D324</f>
        <v>1</v>
      </c>
      <c r="R324" s="8">
        <f>COUNTIFS(CSV!$A:$A,$A324,CSV!$D:$D,"&gt;0.5")/$B324</f>
        <v>1</v>
      </c>
      <c r="S324" s="8">
        <f>COUNTIFS(CSV!$B:$B,$A324,CSV!$E:$E,"&gt;0.5")/$C324</f>
        <v>1</v>
      </c>
      <c r="T324" s="11">
        <f>(COUNTIFS(CSV!$A:$A,$A324,CSV!$D:$D,"&gt;1.5")  + COUNTIFS(CSV!$B:$B,$A324,CSV!$E:$E,"&gt;1.5"))/$D324</f>
        <v>0.33333333333333331</v>
      </c>
      <c r="U324" s="8">
        <f>COUNTIFS(CSV!$A:$A,$A324,CSV!$D:$D,"&gt;1.5")/$B324</f>
        <v>0.5</v>
      </c>
      <c r="V324" s="8">
        <f>COUNTIFS(CSV!$B:$B,$A324,CSV!$E:$E,"&gt;1.5")/$C324</f>
        <v>0</v>
      </c>
      <c r="W324" s="11">
        <f>(COUNTIFS(CSV!$A:$A,$A324,CSV!$E:E,"&gt;0.5") +COUNTIFS(CSV!$B:$B,$A324,CSV!$D:$D,"&gt;0.5"))/$D324</f>
        <v>0.66666666666666663</v>
      </c>
      <c r="X324" s="8">
        <f>COUNTIFS(CSV!$A:$A,$A324,CSV!$E:$E,"&gt;0.5")/$B324</f>
        <v>0.5</v>
      </c>
      <c r="Y324" s="8">
        <f>COUNTIFS(CSV!$B:$B,$A324,CSV!$D:$D,"&gt;0.5")/$C324</f>
        <v>1</v>
      </c>
      <c r="Z324" s="11">
        <f>(COUNTIFS(CSV!$A:$A,$A324,CSV!$E:$E,"&gt;1.5")  + COUNTIFS(CSV!$B:$B,$A324,CSV!$D:$D,"&gt;1.5"))/$D324</f>
        <v>0.33333333333333331</v>
      </c>
      <c r="AA324" s="8">
        <f>COUNTIFS(CSV!$A:$A,$A324,CSV!$E:$E,"&gt;1.5")/$B324</f>
        <v>0</v>
      </c>
      <c r="AB324" s="8">
        <f>COUNTIFS(CSV!$B:$B,$A324,CSV!$D:$D,"&gt;1.5")/$C324</f>
        <v>1</v>
      </c>
      <c r="AC324" s="11">
        <f>(COUNTIFS(CSV!$A:A,$A324,CSV!$G:$G,"y") + COUNTIFS(CSV!$B:B,$A324,CSV!$G:$G,"y"))/$D324</f>
        <v>0.66666666666666663</v>
      </c>
      <c r="AD324" s="8">
        <f>COUNTIFS(CSV!$A:A,$A324,CSV!$G:$G,"y")/$B324</f>
        <v>0.5</v>
      </c>
      <c r="AE324" s="16">
        <f>COUNTIFS(CSV!$B:B,$A324,CSV!$G:$G,"y")/$C324</f>
        <v>1</v>
      </c>
    </row>
    <row r="325" spans="1:31" x14ac:dyDescent="0.3">
      <c r="A325" t="s">
        <v>409</v>
      </c>
      <c r="B325" s="9">
        <f>COUNTIF(CSV!A:A,A325)</f>
        <v>1</v>
      </c>
      <c r="C325" s="4">
        <f>COUNTIF(CSV!B:B,A325)</f>
        <v>0</v>
      </c>
      <c r="D325" s="4">
        <f t="shared" si="10"/>
        <v>1</v>
      </c>
      <c r="E325" s="11">
        <f>(COUNTIFS(CSV!$A:$A,$A325,CSV!$F:$F,"&gt;0.5") + COUNTIFS(CSV!$B:$B,$A325,CSV!$F:$F,"&gt;0.5"))/$D325</f>
        <v>1</v>
      </c>
      <c r="F325" s="8">
        <f>COUNTIFS(CSV!$A:$A,$A325,CSV!$F:$F,"&gt;0.5")/$B325</f>
        <v>1</v>
      </c>
      <c r="G325" s="8" t="e">
        <f>COUNTIFS(CSV!$B:$B,$A325,CSV!$F:$F,"&gt;0.5")/$C325</f>
        <v>#DIV/0!</v>
      </c>
      <c r="H325" s="11">
        <f>(COUNTIFS(CSV!$A:$A,$A325,CSV!$F:$F,"&gt;1.5") + COUNTIFS(CSV!$B:$B,$A325,CSV!$F:$F,"&gt;1.5"))/$D325</f>
        <v>1</v>
      </c>
      <c r="I325" s="8">
        <f>COUNTIFS(CSV!$A:$A,$A325,CSV!$F:$F,"&gt;1.5")/$B325</f>
        <v>1</v>
      </c>
      <c r="J325" s="8" t="e">
        <f>COUNTIFS(CSV!$B:$B,$A325,CSV!$F:$F,"&gt;1.5")/$C325</f>
        <v>#DIV/0!</v>
      </c>
      <c r="K325" s="11">
        <f>(COUNTIFS(CSV!$A:$A,$A325,CSV!$F:$F,"&gt;2.5") + COUNTIFS(CSV!$B:$B,$A325,CSV!$F:$F,"&gt;2.5"))/$D325</f>
        <v>1</v>
      </c>
      <c r="L325" s="8">
        <f>COUNTIFS(CSV!$A:$A,$A325,CSV!$F:$F,"&gt;2.5")/$B325</f>
        <v>1</v>
      </c>
      <c r="M325" s="8" t="e">
        <f>COUNTIFS(CSV!$B:$B,$A325,CSV!$F:$F,"&gt;2.5")/$C325</f>
        <v>#DIV/0!</v>
      </c>
      <c r="N325" s="11">
        <f>(COUNTIFS(CSV!$A:$A,$A325,CSV!$F:$F,"&gt;3.5") + COUNTIFS(CSV!$B:$B,$A325,CSV!$F:$F,"&gt;3.5"))/$D325</f>
        <v>1</v>
      </c>
      <c r="O325" s="8">
        <f>COUNTIFS(CSV!$A:$A,$A325,CSV!$F:$F,"&gt;3.5")/$B325</f>
        <v>1</v>
      </c>
      <c r="P325" s="8" t="e">
        <f>COUNTIFS(CSV!$B:$B,$A325,CSV!$F:$F,"&gt;3.5")/$C325</f>
        <v>#DIV/0!</v>
      </c>
      <c r="Q325" s="11">
        <f>(COUNTIFS(CSV!$A:$A,$A325,CSV!$D:$D,"&gt;0.5")  + COUNTIFS(CSV!$B:$B,$A325,CSV!$E:$E,"&gt;0.5"))/$D325</f>
        <v>1</v>
      </c>
      <c r="R325" s="8">
        <f>COUNTIFS(CSV!$A:$A,$A325,CSV!$D:$D,"&gt;0.5")/$B325</f>
        <v>1</v>
      </c>
      <c r="S325" s="8" t="e">
        <f>COUNTIFS(CSV!$B:$B,$A325,CSV!$E:$E,"&gt;0.5")/$C325</f>
        <v>#DIV/0!</v>
      </c>
      <c r="T325" s="11">
        <f>(COUNTIFS(CSV!$A:$A,$A325,CSV!$D:$D,"&gt;1.5")  + COUNTIFS(CSV!$B:$B,$A325,CSV!$E:$E,"&gt;1.5"))/$D325</f>
        <v>1</v>
      </c>
      <c r="U325" s="8">
        <f>COUNTIFS(CSV!$A:$A,$A325,CSV!$D:$D,"&gt;1.5")/$B325</f>
        <v>1</v>
      </c>
      <c r="V325" s="8" t="e">
        <f>COUNTIFS(CSV!$B:$B,$A325,CSV!$E:$E,"&gt;1.5")/$C325</f>
        <v>#DIV/0!</v>
      </c>
      <c r="W325" s="11">
        <f>(COUNTIFS(CSV!$A:$A,$A325,CSV!$E:E,"&gt;0.5") +COUNTIFS(CSV!$B:$B,$A325,CSV!$D:$D,"&gt;0.5"))/$D325</f>
        <v>1</v>
      </c>
      <c r="X325" s="8">
        <f>COUNTIFS(CSV!$A:$A,$A325,CSV!$E:$E,"&gt;0.5")/$B325</f>
        <v>1</v>
      </c>
      <c r="Y325" s="8" t="e">
        <f>COUNTIFS(CSV!$B:$B,$A325,CSV!$D:$D,"&gt;0.5")/$C325</f>
        <v>#DIV/0!</v>
      </c>
      <c r="Z325" s="11">
        <f>(COUNTIFS(CSV!$A:$A,$A325,CSV!$E:$E,"&gt;1.5")  + COUNTIFS(CSV!$B:$B,$A325,CSV!$D:$D,"&gt;1.5"))/$D325</f>
        <v>1</v>
      </c>
      <c r="AA325" s="8">
        <f>COUNTIFS(CSV!$A:$A,$A325,CSV!$E:$E,"&gt;1.5")/$B325</f>
        <v>1</v>
      </c>
      <c r="AB325" s="8" t="e">
        <f>COUNTIFS(CSV!$B:$B,$A325,CSV!$D:$D,"&gt;1.5")/$C325</f>
        <v>#DIV/0!</v>
      </c>
      <c r="AC325" s="11">
        <f>(COUNTIFS(CSV!$A:A,$A325,CSV!$G:$G,"y") + COUNTIFS(CSV!$B:B,$A325,CSV!$G:$G,"y"))/$D325</f>
        <v>1</v>
      </c>
      <c r="AD325" s="8">
        <f>COUNTIFS(CSV!$A:A,$A325,CSV!$G:$G,"y")/$B325</f>
        <v>1</v>
      </c>
      <c r="AE325" s="16" t="e">
        <f>COUNTIFS(CSV!$B:B,$A325,CSV!$G:$G,"y")/$C325</f>
        <v>#DIV/0!</v>
      </c>
    </row>
    <row r="326" spans="1:31" x14ac:dyDescent="0.3">
      <c r="A326" t="s">
        <v>448</v>
      </c>
      <c r="B326" s="9">
        <f>COUNTIF(CSV!A:A,A326)</f>
        <v>3</v>
      </c>
      <c r="C326" s="4">
        <f>COUNTIF(CSV!B:B,A326)</f>
        <v>2</v>
      </c>
      <c r="D326" s="4">
        <f t="shared" si="10"/>
        <v>5</v>
      </c>
      <c r="E326" s="11">
        <f>(COUNTIFS(CSV!$A:$A,$A326,CSV!$F:$F,"&gt;0.5") + COUNTIFS(CSV!$B:$B,$A326,CSV!$F:$F,"&gt;0.5"))/$D326</f>
        <v>1</v>
      </c>
      <c r="F326" s="8">
        <f>COUNTIFS(CSV!$A:$A,$A326,CSV!$F:$F,"&gt;0.5")/$B326</f>
        <v>1</v>
      </c>
      <c r="G326" s="8">
        <f>COUNTIFS(CSV!$B:$B,$A326,CSV!$F:$F,"&gt;0.5")/$C326</f>
        <v>1</v>
      </c>
      <c r="H326" s="11">
        <f>(COUNTIFS(CSV!$A:$A,$A326,CSV!$F:$F,"&gt;1.5") + COUNTIFS(CSV!$B:$B,$A326,CSV!$F:$F,"&gt;1.5"))/$D326</f>
        <v>0.4</v>
      </c>
      <c r="I326" s="8">
        <f>COUNTIFS(CSV!$A:$A,$A326,CSV!$F:$F,"&gt;1.5")/$B326</f>
        <v>0.33333333333333331</v>
      </c>
      <c r="J326" s="8">
        <f>COUNTIFS(CSV!$B:$B,$A326,CSV!$F:$F,"&gt;1.5")/$C326</f>
        <v>0.5</v>
      </c>
      <c r="K326" s="11">
        <f>(COUNTIFS(CSV!$A:$A,$A326,CSV!$F:$F,"&gt;2.5") + COUNTIFS(CSV!$B:$B,$A326,CSV!$F:$F,"&gt;2.5"))/$D326</f>
        <v>0</v>
      </c>
      <c r="L326" s="8">
        <f>COUNTIFS(CSV!$A:$A,$A326,CSV!$F:$F,"&gt;2.5")/$B326</f>
        <v>0</v>
      </c>
      <c r="M326" s="8">
        <f>COUNTIFS(CSV!$B:$B,$A326,CSV!$F:$F,"&gt;2.5")/$C326</f>
        <v>0</v>
      </c>
      <c r="N326" s="11">
        <f>(COUNTIFS(CSV!$A:$A,$A326,CSV!$F:$F,"&gt;3.5") + COUNTIFS(CSV!$B:$B,$A326,CSV!$F:$F,"&gt;3.5"))/$D326</f>
        <v>0</v>
      </c>
      <c r="O326" s="8">
        <f>COUNTIFS(CSV!$A:$A,$A326,CSV!$F:$F,"&gt;3.5")/$B326</f>
        <v>0</v>
      </c>
      <c r="P326" s="8">
        <f>COUNTIFS(CSV!$B:$B,$A326,CSV!$F:$F,"&gt;3.5")/$C326</f>
        <v>0</v>
      </c>
      <c r="Q326" s="11">
        <f>(COUNTIFS(CSV!$A:$A,$A326,CSV!$D:$D,"&gt;0.5")  + COUNTIFS(CSV!$B:$B,$A326,CSV!$E:$E,"&gt;0.5"))/$D326</f>
        <v>0.2</v>
      </c>
      <c r="R326" s="8">
        <f>COUNTIFS(CSV!$A:$A,$A326,CSV!$D:$D,"&gt;0.5")/$B326</f>
        <v>0.33333333333333331</v>
      </c>
      <c r="S326" s="8">
        <f>COUNTIFS(CSV!$B:$B,$A326,CSV!$E:$E,"&gt;0.5")/$C326</f>
        <v>0</v>
      </c>
      <c r="T326" s="11">
        <f>(COUNTIFS(CSV!$A:$A,$A326,CSV!$D:$D,"&gt;1.5")  + COUNTIFS(CSV!$B:$B,$A326,CSV!$E:$E,"&gt;1.5"))/$D326</f>
        <v>0.2</v>
      </c>
      <c r="U326" s="8">
        <f>COUNTIFS(CSV!$A:$A,$A326,CSV!$D:$D,"&gt;1.5")/$B326</f>
        <v>0.33333333333333331</v>
      </c>
      <c r="V326" s="8">
        <f>COUNTIFS(CSV!$B:$B,$A326,CSV!$E:$E,"&gt;1.5")/$C326</f>
        <v>0</v>
      </c>
      <c r="W326" s="11">
        <f>(COUNTIFS(CSV!$A:$A,$A326,CSV!$E:E,"&gt;0.5") +COUNTIFS(CSV!$B:$B,$A326,CSV!$D:$D,"&gt;0.5"))/$D326</f>
        <v>0.8</v>
      </c>
      <c r="X326" s="8">
        <f>COUNTIFS(CSV!$A:$A,$A326,CSV!$E:$E,"&gt;0.5")/$B326</f>
        <v>0.66666666666666663</v>
      </c>
      <c r="Y326" s="8">
        <f>COUNTIFS(CSV!$B:$B,$A326,CSV!$D:$D,"&gt;0.5")/$C326</f>
        <v>1</v>
      </c>
      <c r="Z326" s="11">
        <f>(COUNTIFS(CSV!$A:$A,$A326,CSV!$E:$E,"&gt;1.5")  + COUNTIFS(CSV!$B:$B,$A326,CSV!$D:$D,"&gt;1.5"))/$D326</f>
        <v>0.2</v>
      </c>
      <c r="AA326" s="8">
        <f>COUNTIFS(CSV!$A:$A,$A326,CSV!$E:$E,"&gt;1.5")/$B326</f>
        <v>0</v>
      </c>
      <c r="AB326" s="8">
        <f>COUNTIFS(CSV!$B:$B,$A326,CSV!$D:$D,"&gt;1.5")/$C326</f>
        <v>0.5</v>
      </c>
      <c r="AC326" s="11">
        <f>(COUNTIFS(CSV!$A:A,$A326,CSV!$G:$G,"y") + COUNTIFS(CSV!$B:B,$A326,CSV!$G:$G,"y"))/$D326</f>
        <v>0</v>
      </c>
      <c r="AD326" s="8">
        <f>COUNTIFS(CSV!$A:A,$A326,CSV!$G:$G,"y")/$B326</f>
        <v>0</v>
      </c>
      <c r="AE326" s="16">
        <f>COUNTIFS(CSV!$B:B,$A326,CSV!$G:$G,"y")/$C326</f>
        <v>0</v>
      </c>
    </row>
    <row r="327" spans="1:31" x14ac:dyDescent="0.3">
      <c r="A327" t="s">
        <v>426</v>
      </c>
      <c r="B327" s="9">
        <f>COUNTIF(CSV!A:A,A327)</f>
        <v>0</v>
      </c>
      <c r="C327" s="4">
        <f>COUNTIF(CSV!B:B,A327)</f>
        <v>0</v>
      </c>
      <c r="D327" s="4">
        <f t="shared" si="10"/>
        <v>0</v>
      </c>
      <c r="E327" s="11" t="e">
        <f>(COUNTIFS(CSV!$A:$A,$A327,CSV!$F:$F,"&gt;0.5") + COUNTIFS(CSV!$B:$B,$A327,CSV!$F:$F,"&gt;0.5"))/$D327</f>
        <v>#DIV/0!</v>
      </c>
      <c r="F327" s="8" t="e">
        <f>COUNTIFS(CSV!$A:$A,$A327,CSV!$F:$F,"&gt;0.5")/$B327</f>
        <v>#DIV/0!</v>
      </c>
      <c r="G327" s="8" t="e">
        <f>COUNTIFS(CSV!$B:$B,$A327,CSV!$F:$F,"&gt;0.5")/$C327</f>
        <v>#DIV/0!</v>
      </c>
      <c r="H327" s="11" t="e">
        <f>(COUNTIFS(CSV!$A:$A,$A327,CSV!$F:$F,"&gt;1.5") + COUNTIFS(CSV!$B:$B,$A327,CSV!$F:$F,"&gt;1.5"))/$D327</f>
        <v>#DIV/0!</v>
      </c>
      <c r="I327" s="8" t="e">
        <f>COUNTIFS(CSV!$A:$A,$A327,CSV!$F:$F,"&gt;1.5")/$B327</f>
        <v>#DIV/0!</v>
      </c>
      <c r="J327" s="8" t="e">
        <f>COUNTIFS(CSV!$B:$B,$A327,CSV!$F:$F,"&gt;1.5")/$C327</f>
        <v>#DIV/0!</v>
      </c>
      <c r="K327" s="11" t="e">
        <f>(COUNTIFS(CSV!$A:$A,$A327,CSV!$F:$F,"&gt;2.5") + COUNTIFS(CSV!$B:$B,$A327,CSV!$F:$F,"&gt;2.5"))/$D327</f>
        <v>#DIV/0!</v>
      </c>
      <c r="L327" s="8" t="e">
        <f>COUNTIFS(CSV!$A:$A,$A327,CSV!$F:$F,"&gt;2.5")/$B327</f>
        <v>#DIV/0!</v>
      </c>
      <c r="M327" s="8" t="e">
        <f>COUNTIFS(CSV!$B:$B,$A327,CSV!$F:$F,"&gt;2.5")/$C327</f>
        <v>#DIV/0!</v>
      </c>
      <c r="N327" s="11" t="e">
        <f>(COUNTIFS(CSV!$A:$A,$A327,CSV!$F:$F,"&gt;3.5") + COUNTIFS(CSV!$B:$B,$A327,CSV!$F:$F,"&gt;3.5"))/$D327</f>
        <v>#DIV/0!</v>
      </c>
      <c r="O327" s="8" t="e">
        <f>COUNTIFS(CSV!$A:$A,$A327,CSV!$F:$F,"&gt;3.5")/$B327</f>
        <v>#DIV/0!</v>
      </c>
      <c r="P327" s="8" t="e">
        <f>COUNTIFS(CSV!$B:$B,$A327,CSV!$F:$F,"&gt;3.5")/$C327</f>
        <v>#DIV/0!</v>
      </c>
      <c r="Q327" s="11" t="e">
        <f>(COUNTIFS(CSV!$A:$A,$A327,CSV!$D:$D,"&gt;0.5")  + COUNTIFS(CSV!$B:$B,$A327,CSV!$E:$E,"&gt;0.5"))/$D327</f>
        <v>#DIV/0!</v>
      </c>
      <c r="R327" s="8" t="e">
        <f>COUNTIFS(CSV!$A:$A,$A327,CSV!$D:$D,"&gt;0.5")/$B327</f>
        <v>#DIV/0!</v>
      </c>
      <c r="S327" s="8" t="e">
        <f>COUNTIFS(CSV!$B:$B,$A327,CSV!$E:$E,"&gt;0.5")/$C327</f>
        <v>#DIV/0!</v>
      </c>
      <c r="T327" s="11" t="e">
        <f>(COUNTIFS(CSV!$A:$A,$A327,CSV!$D:$D,"&gt;1.5")  + COUNTIFS(CSV!$B:$B,$A327,CSV!$E:$E,"&gt;1.5"))/$D327</f>
        <v>#DIV/0!</v>
      </c>
      <c r="U327" s="8" t="e">
        <f>COUNTIFS(CSV!$A:$A,$A327,CSV!$D:$D,"&gt;1.5")/$B327</f>
        <v>#DIV/0!</v>
      </c>
      <c r="V327" s="8" t="e">
        <f>COUNTIFS(CSV!$B:$B,$A327,CSV!$E:$E,"&gt;1.5")/$C327</f>
        <v>#DIV/0!</v>
      </c>
      <c r="W327" s="11" t="e">
        <f>(COUNTIFS(CSV!$A:$A,$A327,CSV!$E:E,"&gt;0.5") +COUNTIFS(CSV!$B:$B,$A327,CSV!$D:$D,"&gt;0.5"))/$D327</f>
        <v>#DIV/0!</v>
      </c>
      <c r="X327" s="8" t="e">
        <f>COUNTIFS(CSV!$A:$A,$A327,CSV!$E:$E,"&gt;0.5")/$B327</f>
        <v>#DIV/0!</v>
      </c>
      <c r="Y327" s="8" t="e">
        <f>COUNTIFS(CSV!$B:$B,$A327,CSV!$D:$D,"&gt;0.5")/$C327</f>
        <v>#DIV/0!</v>
      </c>
      <c r="Z327" s="11" t="e">
        <f>(COUNTIFS(CSV!$A:$A,$A327,CSV!$E:$E,"&gt;1.5")  + COUNTIFS(CSV!$B:$B,$A327,CSV!$D:$D,"&gt;1.5"))/$D327</f>
        <v>#DIV/0!</v>
      </c>
      <c r="AA327" s="8" t="e">
        <f>COUNTIFS(CSV!$A:$A,$A327,CSV!$E:$E,"&gt;1.5")/$B327</f>
        <v>#DIV/0!</v>
      </c>
      <c r="AB327" s="8" t="e">
        <f>COUNTIFS(CSV!$B:$B,$A327,CSV!$D:$D,"&gt;1.5")/$C327</f>
        <v>#DIV/0!</v>
      </c>
      <c r="AC327" s="11" t="e">
        <f>(COUNTIFS(CSV!$A:A,$A327,CSV!$G:$G,"y") + COUNTIFS(CSV!$B:B,$A327,CSV!$G:$G,"y"))/$D327</f>
        <v>#DIV/0!</v>
      </c>
      <c r="AD327" s="8" t="e">
        <f>COUNTIFS(CSV!$A:A,$A327,CSV!$G:$G,"y")/$B327</f>
        <v>#DIV/0!</v>
      </c>
      <c r="AE327" s="16" t="e">
        <f>COUNTIFS(CSV!$B:B,$A327,CSV!$G:$G,"y")/$C327</f>
        <v>#DIV/0!</v>
      </c>
    </row>
    <row r="328" spans="1:31" x14ac:dyDescent="0.3">
      <c r="A328" t="s">
        <v>428</v>
      </c>
      <c r="B328" s="9">
        <f>COUNTIF(CSV!A:A,A328)</f>
        <v>0</v>
      </c>
      <c r="C328" s="4">
        <f>COUNTIF(CSV!B:B,A328)</f>
        <v>0</v>
      </c>
      <c r="D328" s="4">
        <f t="shared" si="10"/>
        <v>0</v>
      </c>
      <c r="E328" s="11" t="e">
        <f>(COUNTIFS(CSV!$A:$A,$A328,CSV!$F:$F,"&gt;0.5") + COUNTIFS(CSV!$B:$B,$A328,CSV!$F:$F,"&gt;0.5"))/$D328</f>
        <v>#DIV/0!</v>
      </c>
      <c r="F328" s="8" t="e">
        <f>COUNTIFS(CSV!$A:$A,$A328,CSV!$F:$F,"&gt;0.5")/$B328</f>
        <v>#DIV/0!</v>
      </c>
      <c r="G328" s="8" t="e">
        <f>COUNTIFS(CSV!$B:$B,$A328,CSV!$F:$F,"&gt;0.5")/$C328</f>
        <v>#DIV/0!</v>
      </c>
      <c r="H328" s="11" t="e">
        <f>(COUNTIFS(CSV!$A:$A,$A328,CSV!$F:$F,"&gt;1.5") + COUNTIFS(CSV!$B:$B,$A328,CSV!$F:$F,"&gt;1.5"))/$D328</f>
        <v>#DIV/0!</v>
      </c>
      <c r="I328" s="8" t="e">
        <f>COUNTIFS(CSV!$A:$A,$A328,CSV!$F:$F,"&gt;1.5")/$B328</f>
        <v>#DIV/0!</v>
      </c>
      <c r="J328" s="8" t="e">
        <f>COUNTIFS(CSV!$B:$B,$A328,CSV!$F:$F,"&gt;1.5")/$C328</f>
        <v>#DIV/0!</v>
      </c>
      <c r="K328" s="11" t="e">
        <f>(COUNTIFS(CSV!$A:$A,$A328,CSV!$F:$F,"&gt;2.5") + COUNTIFS(CSV!$B:$B,$A328,CSV!$F:$F,"&gt;2.5"))/$D328</f>
        <v>#DIV/0!</v>
      </c>
      <c r="L328" s="8" t="e">
        <f>COUNTIFS(CSV!$A:$A,$A328,CSV!$F:$F,"&gt;2.5")/$B328</f>
        <v>#DIV/0!</v>
      </c>
      <c r="M328" s="8" t="e">
        <f>COUNTIFS(CSV!$B:$B,$A328,CSV!$F:$F,"&gt;2.5")/$C328</f>
        <v>#DIV/0!</v>
      </c>
      <c r="N328" s="11" t="e">
        <f>(COUNTIFS(CSV!$A:$A,$A328,CSV!$F:$F,"&gt;3.5") + COUNTIFS(CSV!$B:$B,$A328,CSV!$F:$F,"&gt;3.5"))/$D328</f>
        <v>#DIV/0!</v>
      </c>
      <c r="O328" s="8" t="e">
        <f>COUNTIFS(CSV!$A:$A,$A328,CSV!$F:$F,"&gt;3.5")/$B328</f>
        <v>#DIV/0!</v>
      </c>
      <c r="P328" s="8" t="e">
        <f>COUNTIFS(CSV!$B:$B,$A328,CSV!$F:$F,"&gt;3.5")/$C328</f>
        <v>#DIV/0!</v>
      </c>
      <c r="Q328" s="11" t="e">
        <f>(COUNTIFS(CSV!$A:$A,$A328,CSV!$D:$D,"&gt;0.5")  + COUNTIFS(CSV!$B:$B,$A328,CSV!$E:$E,"&gt;0.5"))/$D328</f>
        <v>#DIV/0!</v>
      </c>
      <c r="R328" s="8" t="e">
        <f>COUNTIFS(CSV!$A:$A,$A328,CSV!$D:$D,"&gt;0.5")/$B328</f>
        <v>#DIV/0!</v>
      </c>
      <c r="S328" s="8" t="e">
        <f>COUNTIFS(CSV!$B:$B,$A328,CSV!$E:$E,"&gt;0.5")/$C328</f>
        <v>#DIV/0!</v>
      </c>
      <c r="T328" s="11" t="e">
        <f>(COUNTIFS(CSV!$A:$A,$A328,CSV!$D:$D,"&gt;1.5")  + COUNTIFS(CSV!$B:$B,$A328,CSV!$E:$E,"&gt;1.5"))/$D328</f>
        <v>#DIV/0!</v>
      </c>
      <c r="U328" s="8" t="e">
        <f>COUNTIFS(CSV!$A:$A,$A328,CSV!$D:$D,"&gt;1.5")/$B328</f>
        <v>#DIV/0!</v>
      </c>
      <c r="V328" s="8" t="e">
        <f>COUNTIFS(CSV!$B:$B,$A328,CSV!$E:$E,"&gt;1.5")/$C328</f>
        <v>#DIV/0!</v>
      </c>
      <c r="W328" s="11" t="e">
        <f>(COUNTIFS(CSV!$A:$A,$A328,CSV!$E:E,"&gt;0.5") +COUNTIFS(CSV!$B:$B,$A328,CSV!$D:$D,"&gt;0.5"))/$D328</f>
        <v>#DIV/0!</v>
      </c>
      <c r="X328" s="8" t="e">
        <f>COUNTIFS(CSV!$A:$A,$A328,CSV!$E:$E,"&gt;0.5")/$B328</f>
        <v>#DIV/0!</v>
      </c>
      <c r="Y328" s="8" t="e">
        <f>COUNTIFS(CSV!$B:$B,$A328,CSV!$D:$D,"&gt;0.5")/$C328</f>
        <v>#DIV/0!</v>
      </c>
      <c r="Z328" s="11" t="e">
        <f>(COUNTIFS(CSV!$A:$A,$A328,CSV!$E:$E,"&gt;1.5")  + COUNTIFS(CSV!$B:$B,$A328,CSV!$D:$D,"&gt;1.5"))/$D328</f>
        <v>#DIV/0!</v>
      </c>
      <c r="AA328" s="8" t="e">
        <f>COUNTIFS(CSV!$A:$A,$A328,CSV!$E:$E,"&gt;1.5")/$B328</f>
        <v>#DIV/0!</v>
      </c>
      <c r="AB328" s="8" t="e">
        <f>COUNTIFS(CSV!$B:$B,$A328,CSV!$D:$D,"&gt;1.5")/$C328</f>
        <v>#DIV/0!</v>
      </c>
      <c r="AC328" s="11" t="e">
        <f>(COUNTIFS(CSV!$A:A,$A328,CSV!$G:$G,"y") + COUNTIFS(CSV!$B:B,$A328,CSV!$G:$G,"y"))/$D328</f>
        <v>#DIV/0!</v>
      </c>
      <c r="AD328" s="8" t="e">
        <f>COUNTIFS(CSV!$A:A,$A328,CSV!$G:$G,"y")/$B328</f>
        <v>#DIV/0!</v>
      </c>
      <c r="AE328" s="16" t="e">
        <f>COUNTIFS(CSV!$B:B,$A328,CSV!$G:$G,"y")/$C328</f>
        <v>#DIV/0!</v>
      </c>
    </row>
    <row r="329" spans="1:31" x14ac:dyDescent="0.3">
      <c r="A329" t="s">
        <v>425</v>
      </c>
      <c r="B329" s="9">
        <f>COUNTIF(CSV!A:A,A329)</f>
        <v>0</v>
      </c>
      <c r="C329" s="4">
        <f>COUNTIF(CSV!B:B,A329)</f>
        <v>0</v>
      </c>
      <c r="D329" s="4">
        <f t="shared" si="10"/>
        <v>0</v>
      </c>
      <c r="E329" s="11" t="e">
        <f>(COUNTIFS(CSV!$A:$A,$A329,CSV!$F:$F,"&gt;0.5") + COUNTIFS(CSV!$B:$B,$A329,CSV!$F:$F,"&gt;0.5"))/$D329</f>
        <v>#DIV/0!</v>
      </c>
      <c r="F329" s="8" t="e">
        <f>COUNTIFS(CSV!$A:$A,$A329,CSV!$F:$F,"&gt;0.5")/$B329</f>
        <v>#DIV/0!</v>
      </c>
      <c r="G329" s="8" t="e">
        <f>COUNTIFS(CSV!$B:$B,$A329,CSV!$F:$F,"&gt;0.5")/$C329</f>
        <v>#DIV/0!</v>
      </c>
      <c r="H329" s="11" t="e">
        <f>(COUNTIFS(CSV!$A:$A,$A329,CSV!$F:$F,"&gt;1.5") + COUNTIFS(CSV!$B:$B,$A329,CSV!$F:$F,"&gt;1.5"))/$D329</f>
        <v>#DIV/0!</v>
      </c>
      <c r="I329" s="8" t="e">
        <f>COUNTIFS(CSV!$A:$A,$A329,CSV!$F:$F,"&gt;1.5")/$B329</f>
        <v>#DIV/0!</v>
      </c>
      <c r="J329" s="8" t="e">
        <f>COUNTIFS(CSV!$B:$B,$A329,CSV!$F:$F,"&gt;1.5")/$C329</f>
        <v>#DIV/0!</v>
      </c>
      <c r="K329" s="11" t="e">
        <f>(COUNTIFS(CSV!$A:$A,$A329,CSV!$F:$F,"&gt;2.5") + COUNTIFS(CSV!$B:$B,$A329,CSV!$F:$F,"&gt;2.5"))/$D329</f>
        <v>#DIV/0!</v>
      </c>
      <c r="L329" s="8" t="e">
        <f>COUNTIFS(CSV!$A:$A,$A329,CSV!$F:$F,"&gt;2.5")/$B329</f>
        <v>#DIV/0!</v>
      </c>
      <c r="M329" s="8" t="e">
        <f>COUNTIFS(CSV!$B:$B,$A329,CSV!$F:$F,"&gt;2.5")/$C329</f>
        <v>#DIV/0!</v>
      </c>
      <c r="N329" s="11" t="e">
        <f>(COUNTIFS(CSV!$A:$A,$A329,CSV!$F:$F,"&gt;3.5") + COUNTIFS(CSV!$B:$B,$A329,CSV!$F:$F,"&gt;3.5"))/$D329</f>
        <v>#DIV/0!</v>
      </c>
      <c r="O329" s="8" t="e">
        <f>COUNTIFS(CSV!$A:$A,$A329,CSV!$F:$F,"&gt;3.5")/$B329</f>
        <v>#DIV/0!</v>
      </c>
      <c r="P329" s="8" t="e">
        <f>COUNTIFS(CSV!$B:$B,$A329,CSV!$F:$F,"&gt;3.5")/$C329</f>
        <v>#DIV/0!</v>
      </c>
      <c r="Q329" s="11" t="e">
        <f>(COUNTIFS(CSV!$A:$A,$A329,CSV!$D:$D,"&gt;0.5")  + COUNTIFS(CSV!$B:$B,$A329,CSV!$E:$E,"&gt;0.5"))/$D329</f>
        <v>#DIV/0!</v>
      </c>
      <c r="R329" s="8" t="e">
        <f>COUNTIFS(CSV!$A:$A,$A329,CSV!$D:$D,"&gt;0.5")/$B329</f>
        <v>#DIV/0!</v>
      </c>
      <c r="S329" s="8" t="e">
        <f>COUNTIFS(CSV!$B:$B,$A329,CSV!$E:$E,"&gt;0.5")/$C329</f>
        <v>#DIV/0!</v>
      </c>
      <c r="T329" s="11" t="e">
        <f>(COUNTIFS(CSV!$A:$A,$A329,CSV!$D:$D,"&gt;1.5")  + COUNTIFS(CSV!$B:$B,$A329,CSV!$E:$E,"&gt;1.5"))/$D329</f>
        <v>#DIV/0!</v>
      </c>
      <c r="U329" s="8" t="e">
        <f>COUNTIFS(CSV!$A:$A,$A329,CSV!$D:$D,"&gt;1.5")/$B329</f>
        <v>#DIV/0!</v>
      </c>
      <c r="V329" s="8" t="e">
        <f>COUNTIFS(CSV!$B:$B,$A329,CSV!$E:$E,"&gt;1.5")/$C329</f>
        <v>#DIV/0!</v>
      </c>
      <c r="W329" s="11" t="e">
        <f>(COUNTIFS(CSV!$A:$A,$A329,CSV!$E:E,"&gt;0.5") +COUNTIFS(CSV!$B:$B,$A329,CSV!$D:$D,"&gt;0.5"))/$D329</f>
        <v>#DIV/0!</v>
      </c>
      <c r="X329" s="8" t="e">
        <f>COUNTIFS(CSV!$A:$A,$A329,CSV!$E:$E,"&gt;0.5")/$B329</f>
        <v>#DIV/0!</v>
      </c>
      <c r="Y329" s="8" t="e">
        <f>COUNTIFS(CSV!$B:$B,$A329,CSV!$D:$D,"&gt;0.5")/$C329</f>
        <v>#DIV/0!</v>
      </c>
      <c r="Z329" s="11" t="e">
        <f>(COUNTIFS(CSV!$A:$A,$A329,CSV!$E:$E,"&gt;1.5")  + COUNTIFS(CSV!$B:$B,$A329,CSV!$D:$D,"&gt;1.5"))/$D329</f>
        <v>#DIV/0!</v>
      </c>
      <c r="AA329" s="8" t="e">
        <f>COUNTIFS(CSV!$A:$A,$A329,CSV!$E:$E,"&gt;1.5")/$B329</f>
        <v>#DIV/0!</v>
      </c>
      <c r="AB329" s="8" t="e">
        <f>COUNTIFS(CSV!$B:$B,$A329,CSV!$D:$D,"&gt;1.5")/$C329</f>
        <v>#DIV/0!</v>
      </c>
      <c r="AC329" s="11" t="e">
        <f>(COUNTIFS(CSV!$A:A,$A329,CSV!$G:$G,"y") + COUNTIFS(CSV!$B:B,$A329,CSV!$G:$G,"y"))/$D329</f>
        <v>#DIV/0!</v>
      </c>
      <c r="AD329" s="8" t="e">
        <f>COUNTIFS(CSV!$A:A,$A329,CSV!$G:$G,"y")/$B329</f>
        <v>#DIV/0!</v>
      </c>
      <c r="AE329" s="16" t="e">
        <f>COUNTIFS(CSV!$B:B,$A329,CSV!$G:$G,"y")/$C329</f>
        <v>#DIV/0!</v>
      </c>
    </row>
    <row r="330" spans="1:31" x14ac:dyDescent="0.3">
      <c r="A330" t="s">
        <v>430</v>
      </c>
      <c r="B330" s="9">
        <f>COUNTIF(CSV!A:A,A330)</f>
        <v>0</v>
      </c>
      <c r="C330" s="4">
        <f>COUNTIF(CSV!B:B,A330)</f>
        <v>0</v>
      </c>
      <c r="D330" s="4">
        <f t="shared" si="10"/>
        <v>0</v>
      </c>
      <c r="E330" s="11" t="e">
        <f>(COUNTIFS(CSV!$A:$A,$A330,CSV!$F:$F,"&gt;0.5") + COUNTIFS(CSV!$B:$B,$A330,CSV!$F:$F,"&gt;0.5"))/$D330</f>
        <v>#DIV/0!</v>
      </c>
      <c r="F330" s="8" t="e">
        <f>COUNTIFS(CSV!$A:$A,$A330,CSV!$F:$F,"&gt;0.5")/$B330</f>
        <v>#DIV/0!</v>
      </c>
      <c r="G330" s="8" t="e">
        <f>COUNTIFS(CSV!$B:$B,$A330,CSV!$F:$F,"&gt;0.5")/$C330</f>
        <v>#DIV/0!</v>
      </c>
      <c r="H330" s="11" t="e">
        <f>(COUNTIFS(CSV!$A:$A,$A330,CSV!$F:$F,"&gt;1.5") + COUNTIFS(CSV!$B:$B,$A330,CSV!$F:$F,"&gt;1.5"))/$D330</f>
        <v>#DIV/0!</v>
      </c>
      <c r="I330" s="8" t="e">
        <f>COUNTIFS(CSV!$A:$A,$A330,CSV!$F:$F,"&gt;1.5")/$B330</f>
        <v>#DIV/0!</v>
      </c>
      <c r="J330" s="8" t="e">
        <f>COUNTIFS(CSV!$B:$B,$A330,CSV!$F:$F,"&gt;1.5")/$C330</f>
        <v>#DIV/0!</v>
      </c>
      <c r="K330" s="11" t="e">
        <f>(COUNTIFS(CSV!$A:$A,$A330,CSV!$F:$F,"&gt;2.5") + COUNTIFS(CSV!$B:$B,$A330,CSV!$F:$F,"&gt;2.5"))/$D330</f>
        <v>#DIV/0!</v>
      </c>
      <c r="L330" s="8" t="e">
        <f>COUNTIFS(CSV!$A:$A,$A330,CSV!$F:$F,"&gt;2.5")/$B330</f>
        <v>#DIV/0!</v>
      </c>
      <c r="M330" s="8" t="e">
        <f>COUNTIFS(CSV!$B:$B,$A330,CSV!$F:$F,"&gt;2.5")/$C330</f>
        <v>#DIV/0!</v>
      </c>
      <c r="N330" s="11" t="e">
        <f>(COUNTIFS(CSV!$A:$A,$A330,CSV!$F:$F,"&gt;3.5") + COUNTIFS(CSV!$B:$B,$A330,CSV!$F:$F,"&gt;3.5"))/$D330</f>
        <v>#DIV/0!</v>
      </c>
      <c r="O330" s="8" t="e">
        <f>COUNTIFS(CSV!$A:$A,$A330,CSV!$F:$F,"&gt;3.5")/$B330</f>
        <v>#DIV/0!</v>
      </c>
      <c r="P330" s="8" t="e">
        <f>COUNTIFS(CSV!$B:$B,$A330,CSV!$F:$F,"&gt;3.5")/$C330</f>
        <v>#DIV/0!</v>
      </c>
      <c r="Q330" s="11" t="e">
        <f>(COUNTIFS(CSV!$A:$A,$A330,CSV!$D:$D,"&gt;0.5")  + COUNTIFS(CSV!$B:$B,$A330,CSV!$E:$E,"&gt;0.5"))/$D330</f>
        <v>#DIV/0!</v>
      </c>
      <c r="R330" s="8" t="e">
        <f>COUNTIFS(CSV!$A:$A,$A330,CSV!$D:$D,"&gt;0.5")/$B330</f>
        <v>#DIV/0!</v>
      </c>
      <c r="S330" s="8" t="e">
        <f>COUNTIFS(CSV!$B:$B,$A330,CSV!$E:$E,"&gt;0.5")/$C330</f>
        <v>#DIV/0!</v>
      </c>
      <c r="T330" s="11" t="e">
        <f>(COUNTIFS(CSV!$A:$A,$A330,CSV!$D:$D,"&gt;1.5")  + COUNTIFS(CSV!$B:$B,$A330,CSV!$E:$E,"&gt;1.5"))/$D330</f>
        <v>#DIV/0!</v>
      </c>
      <c r="U330" s="8" t="e">
        <f>COUNTIFS(CSV!$A:$A,$A330,CSV!$D:$D,"&gt;1.5")/$B330</f>
        <v>#DIV/0!</v>
      </c>
      <c r="V330" s="8" t="e">
        <f>COUNTIFS(CSV!$B:$B,$A330,CSV!$E:$E,"&gt;1.5")/$C330</f>
        <v>#DIV/0!</v>
      </c>
      <c r="W330" s="11" t="e">
        <f>(COUNTIFS(CSV!$A:$A,$A330,CSV!$E:E,"&gt;0.5") +COUNTIFS(CSV!$B:$B,$A330,CSV!$D:$D,"&gt;0.5"))/$D330</f>
        <v>#DIV/0!</v>
      </c>
      <c r="X330" s="8" t="e">
        <f>COUNTIFS(CSV!$A:$A,$A330,CSV!$E:$E,"&gt;0.5")/$B330</f>
        <v>#DIV/0!</v>
      </c>
      <c r="Y330" s="8" t="e">
        <f>COUNTIFS(CSV!$B:$B,$A330,CSV!$D:$D,"&gt;0.5")/$C330</f>
        <v>#DIV/0!</v>
      </c>
      <c r="Z330" s="11" t="e">
        <f>(COUNTIFS(CSV!$A:$A,$A330,CSV!$E:$E,"&gt;1.5")  + COUNTIFS(CSV!$B:$B,$A330,CSV!$D:$D,"&gt;1.5"))/$D330</f>
        <v>#DIV/0!</v>
      </c>
      <c r="AA330" s="8" t="e">
        <f>COUNTIFS(CSV!$A:$A,$A330,CSV!$E:$E,"&gt;1.5")/$B330</f>
        <v>#DIV/0!</v>
      </c>
      <c r="AB330" s="8" t="e">
        <f>COUNTIFS(CSV!$B:$B,$A330,CSV!$D:$D,"&gt;1.5")/$C330</f>
        <v>#DIV/0!</v>
      </c>
      <c r="AC330" s="11" t="e">
        <f>(COUNTIFS(CSV!$A:A,$A330,CSV!$G:$G,"y") + COUNTIFS(CSV!$B:B,$A330,CSV!$G:$G,"y"))/$D330</f>
        <v>#DIV/0!</v>
      </c>
      <c r="AD330" s="8" t="e">
        <f>COUNTIFS(CSV!$A:A,$A330,CSV!$G:$G,"y")/$B330</f>
        <v>#DIV/0!</v>
      </c>
      <c r="AE330" s="16" t="e">
        <f>COUNTIFS(CSV!$B:B,$A330,CSV!$G:$G,"y")/$C330</f>
        <v>#DIV/0!</v>
      </c>
    </row>
    <row r="331" spans="1:31" x14ac:dyDescent="0.3">
      <c r="A331" t="s">
        <v>431</v>
      </c>
      <c r="B331" s="9">
        <f>COUNTIF(CSV!A:A,A331)</f>
        <v>0</v>
      </c>
      <c r="C331" s="4">
        <f>COUNTIF(CSV!B:B,A331)</f>
        <v>0</v>
      </c>
      <c r="D331" s="4">
        <f t="shared" si="10"/>
        <v>0</v>
      </c>
      <c r="E331" s="11" t="e">
        <f>(COUNTIFS(CSV!$A:$A,$A331,CSV!$F:$F,"&gt;0.5") + COUNTIFS(CSV!$B:$B,$A331,CSV!$F:$F,"&gt;0.5"))/$D331</f>
        <v>#DIV/0!</v>
      </c>
      <c r="F331" s="8" t="e">
        <f>COUNTIFS(CSV!$A:$A,$A331,CSV!$F:$F,"&gt;0.5")/$B331</f>
        <v>#DIV/0!</v>
      </c>
      <c r="G331" s="8" t="e">
        <f>COUNTIFS(CSV!$B:$B,$A331,CSV!$F:$F,"&gt;0.5")/$C331</f>
        <v>#DIV/0!</v>
      </c>
      <c r="H331" s="11" t="e">
        <f>(COUNTIFS(CSV!$A:$A,$A331,CSV!$F:$F,"&gt;1.5") + COUNTIFS(CSV!$B:$B,$A331,CSV!$F:$F,"&gt;1.5"))/$D331</f>
        <v>#DIV/0!</v>
      </c>
      <c r="I331" s="8" t="e">
        <f>COUNTIFS(CSV!$A:$A,$A331,CSV!$F:$F,"&gt;1.5")/$B331</f>
        <v>#DIV/0!</v>
      </c>
      <c r="J331" s="8" t="e">
        <f>COUNTIFS(CSV!$B:$B,$A331,CSV!$F:$F,"&gt;1.5")/$C331</f>
        <v>#DIV/0!</v>
      </c>
      <c r="K331" s="11" t="e">
        <f>(COUNTIFS(CSV!$A:$A,$A331,CSV!$F:$F,"&gt;2.5") + COUNTIFS(CSV!$B:$B,$A331,CSV!$F:$F,"&gt;2.5"))/$D331</f>
        <v>#DIV/0!</v>
      </c>
      <c r="L331" s="8" t="e">
        <f>COUNTIFS(CSV!$A:$A,$A331,CSV!$F:$F,"&gt;2.5")/$B331</f>
        <v>#DIV/0!</v>
      </c>
      <c r="M331" s="8" t="e">
        <f>COUNTIFS(CSV!$B:$B,$A331,CSV!$F:$F,"&gt;2.5")/$C331</f>
        <v>#DIV/0!</v>
      </c>
      <c r="N331" s="11" t="e">
        <f>(COUNTIFS(CSV!$A:$A,$A331,CSV!$F:$F,"&gt;3.5") + COUNTIFS(CSV!$B:$B,$A331,CSV!$F:$F,"&gt;3.5"))/$D331</f>
        <v>#DIV/0!</v>
      </c>
      <c r="O331" s="8" t="e">
        <f>COUNTIFS(CSV!$A:$A,$A331,CSV!$F:$F,"&gt;3.5")/$B331</f>
        <v>#DIV/0!</v>
      </c>
      <c r="P331" s="8" t="e">
        <f>COUNTIFS(CSV!$B:$B,$A331,CSV!$F:$F,"&gt;3.5")/$C331</f>
        <v>#DIV/0!</v>
      </c>
      <c r="Q331" s="11" t="e">
        <f>(COUNTIFS(CSV!$A:$A,$A331,CSV!$D:$D,"&gt;0.5")  + COUNTIFS(CSV!$B:$B,$A331,CSV!$E:$E,"&gt;0.5"))/$D331</f>
        <v>#DIV/0!</v>
      </c>
      <c r="R331" s="8" t="e">
        <f>COUNTIFS(CSV!$A:$A,$A331,CSV!$D:$D,"&gt;0.5")/$B331</f>
        <v>#DIV/0!</v>
      </c>
      <c r="S331" s="8" t="e">
        <f>COUNTIFS(CSV!$B:$B,$A331,CSV!$E:$E,"&gt;0.5")/$C331</f>
        <v>#DIV/0!</v>
      </c>
      <c r="T331" s="11" t="e">
        <f>(COUNTIFS(CSV!$A:$A,$A331,CSV!$D:$D,"&gt;1.5")  + COUNTIFS(CSV!$B:$B,$A331,CSV!$E:$E,"&gt;1.5"))/$D331</f>
        <v>#DIV/0!</v>
      </c>
      <c r="U331" s="8" t="e">
        <f>COUNTIFS(CSV!$A:$A,$A331,CSV!$D:$D,"&gt;1.5")/$B331</f>
        <v>#DIV/0!</v>
      </c>
      <c r="V331" s="8" t="e">
        <f>COUNTIFS(CSV!$B:$B,$A331,CSV!$E:$E,"&gt;1.5")/$C331</f>
        <v>#DIV/0!</v>
      </c>
      <c r="W331" s="11" t="e">
        <f>(COUNTIFS(CSV!$A:$A,$A331,CSV!$E:E,"&gt;0.5") +COUNTIFS(CSV!$B:$B,$A331,CSV!$D:$D,"&gt;0.5"))/$D331</f>
        <v>#DIV/0!</v>
      </c>
      <c r="X331" s="8" t="e">
        <f>COUNTIFS(CSV!$A:$A,$A331,CSV!$E:$E,"&gt;0.5")/$B331</f>
        <v>#DIV/0!</v>
      </c>
      <c r="Y331" s="8" t="e">
        <f>COUNTIFS(CSV!$B:$B,$A331,CSV!$D:$D,"&gt;0.5")/$C331</f>
        <v>#DIV/0!</v>
      </c>
      <c r="Z331" s="11" t="e">
        <f>(COUNTIFS(CSV!$A:$A,$A331,CSV!$E:$E,"&gt;1.5")  + COUNTIFS(CSV!$B:$B,$A331,CSV!$D:$D,"&gt;1.5"))/$D331</f>
        <v>#DIV/0!</v>
      </c>
      <c r="AA331" s="8" t="e">
        <f>COUNTIFS(CSV!$A:$A,$A331,CSV!$E:$E,"&gt;1.5")/$B331</f>
        <v>#DIV/0!</v>
      </c>
      <c r="AB331" s="8" t="e">
        <f>COUNTIFS(CSV!$B:$B,$A331,CSV!$D:$D,"&gt;1.5")/$C331</f>
        <v>#DIV/0!</v>
      </c>
      <c r="AC331" s="11" t="e">
        <f>(COUNTIFS(CSV!$A:A,$A331,CSV!$G:$G,"y") + COUNTIFS(CSV!$B:B,$A331,CSV!$G:$G,"y"))/$D331</f>
        <v>#DIV/0!</v>
      </c>
      <c r="AD331" s="8" t="e">
        <f>COUNTIFS(CSV!$A:A,$A331,CSV!$G:$G,"y")/$B331</f>
        <v>#DIV/0!</v>
      </c>
      <c r="AE331" s="16" t="e">
        <f>COUNTIFS(CSV!$B:B,$A331,CSV!$G:$G,"y")/$C331</f>
        <v>#DIV/0!</v>
      </c>
    </row>
    <row r="332" spans="1:31" x14ac:dyDescent="0.3">
      <c r="A332" t="s">
        <v>449</v>
      </c>
      <c r="B332" s="9">
        <f>COUNTIF(CSV!A:A,A332)</f>
        <v>0</v>
      </c>
      <c r="C332" s="4">
        <f>COUNTIF(CSV!B:B,A332)</f>
        <v>1</v>
      </c>
      <c r="D332" s="4">
        <f t="shared" si="10"/>
        <v>1</v>
      </c>
      <c r="E332" s="11">
        <f>(COUNTIFS(CSV!$A:$A,$A332,CSV!$F:$F,"&gt;0.5") + COUNTIFS(CSV!$B:$B,$A332,CSV!$F:$F,"&gt;0.5"))/$D332</f>
        <v>1</v>
      </c>
      <c r="F332" s="8" t="e">
        <f>COUNTIFS(CSV!$A:$A,$A332,CSV!$F:$F,"&gt;0.5")/$B332</f>
        <v>#DIV/0!</v>
      </c>
      <c r="G332" s="8">
        <f>COUNTIFS(CSV!$B:$B,$A332,CSV!$F:$F,"&gt;0.5")/$C332</f>
        <v>1</v>
      </c>
      <c r="H332" s="11">
        <f>(COUNTIFS(CSV!$A:$A,$A332,CSV!$F:$F,"&gt;1.5") + COUNTIFS(CSV!$B:$B,$A332,CSV!$F:$F,"&gt;1.5"))/$D332</f>
        <v>1</v>
      </c>
      <c r="I332" s="8" t="e">
        <f>COUNTIFS(CSV!$A:$A,$A332,CSV!$F:$F,"&gt;1.5")/$B332</f>
        <v>#DIV/0!</v>
      </c>
      <c r="J332" s="8">
        <f>COUNTIFS(CSV!$B:$B,$A332,CSV!$F:$F,"&gt;1.5")/$C332</f>
        <v>1</v>
      </c>
      <c r="K332" s="11">
        <f>(COUNTIFS(CSV!$A:$A,$A332,CSV!$F:$F,"&gt;2.5") + COUNTIFS(CSV!$B:$B,$A332,CSV!$F:$F,"&gt;2.5"))/$D332</f>
        <v>1</v>
      </c>
      <c r="L332" s="8" t="e">
        <f>COUNTIFS(CSV!$A:$A,$A332,CSV!$F:$F,"&gt;2.5")/$B332</f>
        <v>#DIV/0!</v>
      </c>
      <c r="M332" s="8">
        <f>COUNTIFS(CSV!$B:$B,$A332,CSV!$F:$F,"&gt;2.5")/$C332</f>
        <v>1</v>
      </c>
      <c r="N332" s="11">
        <f>(COUNTIFS(CSV!$A:$A,$A332,CSV!$F:$F,"&gt;3.5") + COUNTIFS(CSV!$B:$B,$A332,CSV!$F:$F,"&gt;3.5"))/$D332</f>
        <v>1</v>
      </c>
      <c r="O332" s="8" t="e">
        <f>COUNTIFS(CSV!$A:$A,$A332,CSV!$F:$F,"&gt;3.5")/$B332</f>
        <v>#DIV/0!</v>
      </c>
      <c r="P332" s="8">
        <f>COUNTIFS(CSV!$B:$B,$A332,CSV!$F:$F,"&gt;3.5")/$C332</f>
        <v>1</v>
      </c>
      <c r="Q332" s="11">
        <f>(COUNTIFS(CSV!$A:$A,$A332,CSV!$D:$D,"&gt;0.5")  + COUNTIFS(CSV!$B:$B,$A332,CSV!$E:$E,"&gt;0.5"))/$D332</f>
        <v>1</v>
      </c>
      <c r="R332" s="8" t="e">
        <f>COUNTIFS(CSV!$A:$A,$A332,CSV!$D:$D,"&gt;0.5")/$B332</f>
        <v>#DIV/0!</v>
      </c>
      <c r="S332" s="8">
        <f>COUNTIFS(CSV!$B:$B,$A332,CSV!$E:$E,"&gt;0.5")/$C332</f>
        <v>1</v>
      </c>
      <c r="T332" s="11">
        <f>(COUNTIFS(CSV!$A:$A,$A332,CSV!$D:$D,"&gt;1.5")  + COUNTIFS(CSV!$B:$B,$A332,CSV!$E:$E,"&gt;1.5"))/$D332</f>
        <v>1</v>
      </c>
      <c r="U332" s="8" t="e">
        <f>COUNTIFS(CSV!$A:$A,$A332,CSV!$D:$D,"&gt;1.5")/$B332</f>
        <v>#DIV/0!</v>
      </c>
      <c r="V332" s="8">
        <f>COUNTIFS(CSV!$B:$B,$A332,CSV!$E:$E,"&gt;1.5")/$C332</f>
        <v>1</v>
      </c>
      <c r="W332" s="11">
        <f>(COUNTIFS(CSV!$A:$A,$A332,CSV!$E:E,"&gt;0.5") +COUNTIFS(CSV!$B:$B,$A332,CSV!$D:$D,"&gt;0.5"))/$D332</f>
        <v>1</v>
      </c>
      <c r="X332" s="8" t="e">
        <f>COUNTIFS(CSV!$A:$A,$A332,CSV!$E:$E,"&gt;0.5")/$B332</f>
        <v>#DIV/0!</v>
      </c>
      <c r="Y332" s="8">
        <f>COUNTIFS(CSV!$B:$B,$A332,CSV!$D:$D,"&gt;0.5")/$C332</f>
        <v>1</v>
      </c>
      <c r="Z332" s="11">
        <f>(COUNTIFS(CSV!$A:$A,$A332,CSV!$E:$E,"&gt;1.5")  + COUNTIFS(CSV!$B:$B,$A332,CSV!$D:$D,"&gt;1.5"))/$D332</f>
        <v>1</v>
      </c>
      <c r="AA332" s="8" t="e">
        <f>COUNTIFS(CSV!$A:$A,$A332,CSV!$E:$E,"&gt;1.5")/$B332</f>
        <v>#DIV/0!</v>
      </c>
      <c r="AB332" s="8">
        <f>COUNTIFS(CSV!$B:$B,$A332,CSV!$D:$D,"&gt;1.5")/$C332</f>
        <v>1</v>
      </c>
      <c r="AC332" s="11">
        <f>(COUNTIFS(CSV!$A:A,$A332,CSV!$G:$G,"y") + COUNTIFS(CSV!$B:B,$A332,CSV!$G:$G,"y"))/$D332</f>
        <v>1</v>
      </c>
      <c r="AD332" s="8" t="e">
        <f>COUNTIFS(CSV!$A:A,$A332,CSV!$G:$G,"y")/$B332</f>
        <v>#DIV/0!</v>
      </c>
      <c r="AE332" s="16">
        <f>COUNTIFS(CSV!$B:B,$A332,CSV!$G:$G,"y")/$C332</f>
        <v>1</v>
      </c>
    </row>
    <row r="333" spans="1:31" x14ac:dyDescent="0.3">
      <c r="A333" t="s">
        <v>433</v>
      </c>
      <c r="B333" s="9">
        <f>COUNTIF(CSV!A:A,A333)</f>
        <v>0</v>
      </c>
      <c r="C333" s="4">
        <f>COUNTIF(CSV!B:B,A333)</f>
        <v>0</v>
      </c>
      <c r="D333" s="4">
        <f t="shared" si="10"/>
        <v>0</v>
      </c>
      <c r="E333" s="11" t="e">
        <f>(COUNTIFS(CSV!$A:$A,$A333,CSV!$F:$F,"&gt;0.5") + COUNTIFS(CSV!$B:$B,$A333,CSV!$F:$F,"&gt;0.5"))/$D333</f>
        <v>#DIV/0!</v>
      </c>
      <c r="F333" s="8" t="e">
        <f>COUNTIFS(CSV!$A:$A,$A333,CSV!$F:$F,"&gt;0.5")/$B333</f>
        <v>#DIV/0!</v>
      </c>
      <c r="G333" s="8" t="e">
        <f>COUNTIFS(CSV!$B:$B,$A333,CSV!$F:$F,"&gt;0.5")/$C333</f>
        <v>#DIV/0!</v>
      </c>
      <c r="H333" s="11" t="e">
        <f>(COUNTIFS(CSV!$A:$A,$A333,CSV!$F:$F,"&gt;1.5") + COUNTIFS(CSV!$B:$B,$A333,CSV!$F:$F,"&gt;1.5"))/$D333</f>
        <v>#DIV/0!</v>
      </c>
      <c r="I333" s="8" t="e">
        <f>COUNTIFS(CSV!$A:$A,$A333,CSV!$F:$F,"&gt;1.5")/$B333</f>
        <v>#DIV/0!</v>
      </c>
      <c r="J333" s="8" t="e">
        <f>COUNTIFS(CSV!$B:$B,$A333,CSV!$F:$F,"&gt;1.5")/$C333</f>
        <v>#DIV/0!</v>
      </c>
      <c r="K333" s="11" t="e">
        <f>(COUNTIFS(CSV!$A:$A,$A333,CSV!$F:$F,"&gt;2.5") + COUNTIFS(CSV!$B:$B,$A333,CSV!$F:$F,"&gt;2.5"))/$D333</f>
        <v>#DIV/0!</v>
      </c>
      <c r="L333" s="8" t="e">
        <f>COUNTIFS(CSV!$A:$A,$A333,CSV!$F:$F,"&gt;2.5")/$B333</f>
        <v>#DIV/0!</v>
      </c>
      <c r="M333" s="8" t="e">
        <f>COUNTIFS(CSV!$B:$B,$A333,CSV!$F:$F,"&gt;2.5")/$C333</f>
        <v>#DIV/0!</v>
      </c>
      <c r="N333" s="11" t="e">
        <f>(COUNTIFS(CSV!$A:$A,$A333,CSV!$F:$F,"&gt;3.5") + COUNTIFS(CSV!$B:$B,$A333,CSV!$F:$F,"&gt;3.5"))/$D333</f>
        <v>#DIV/0!</v>
      </c>
      <c r="O333" s="8" t="e">
        <f>COUNTIFS(CSV!$A:$A,$A333,CSV!$F:$F,"&gt;3.5")/$B333</f>
        <v>#DIV/0!</v>
      </c>
      <c r="P333" s="8" t="e">
        <f>COUNTIFS(CSV!$B:$B,$A333,CSV!$F:$F,"&gt;3.5")/$C333</f>
        <v>#DIV/0!</v>
      </c>
      <c r="Q333" s="11" t="e">
        <f>(COUNTIFS(CSV!$A:$A,$A333,CSV!$D:$D,"&gt;0.5")  + COUNTIFS(CSV!$B:$B,$A333,CSV!$E:$E,"&gt;0.5"))/$D333</f>
        <v>#DIV/0!</v>
      </c>
      <c r="R333" s="8" t="e">
        <f>COUNTIFS(CSV!$A:$A,$A333,CSV!$D:$D,"&gt;0.5")/$B333</f>
        <v>#DIV/0!</v>
      </c>
      <c r="S333" s="8" t="e">
        <f>COUNTIFS(CSV!$B:$B,$A333,CSV!$E:$E,"&gt;0.5")/$C333</f>
        <v>#DIV/0!</v>
      </c>
      <c r="T333" s="11" t="e">
        <f>(COUNTIFS(CSV!$A:$A,$A333,CSV!$D:$D,"&gt;1.5")  + COUNTIFS(CSV!$B:$B,$A333,CSV!$E:$E,"&gt;1.5"))/$D333</f>
        <v>#DIV/0!</v>
      </c>
      <c r="U333" s="8" t="e">
        <f>COUNTIFS(CSV!$A:$A,$A333,CSV!$D:$D,"&gt;1.5")/$B333</f>
        <v>#DIV/0!</v>
      </c>
      <c r="V333" s="8" t="e">
        <f>COUNTIFS(CSV!$B:$B,$A333,CSV!$E:$E,"&gt;1.5")/$C333</f>
        <v>#DIV/0!</v>
      </c>
      <c r="W333" s="11" t="e">
        <f>(COUNTIFS(CSV!$A:$A,$A333,CSV!$E:E,"&gt;0.5") +COUNTIFS(CSV!$B:$B,$A333,CSV!$D:$D,"&gt;0.5"))/$D333</f>
        <v>#DIV/0!</v>
      </c>
      <c r="X333" s="8" t="e">
        <f>COUNTIFS(CSV!$A:$A,$A333,CSV!$E:$E,"&gt;0.5")/$B333</f>
        <v>#DIV/0!</v>
      </c>
      <c r="Y333" s="8" t="e">
        <f>COUNTIFS(CSV!$B:$B,$A333,CSV!$D:$D,"&gt;0.5")/$C333</f>
        <v>#DIV/0!</v>
      </c>
      <c r="Z333" s="11" t="e">
        <f>(COUNTIFS(CSV!$A:$A,$A333,CSV!$E:$E,"&gt;1.5")  + COUNTIFS(CSV!$B:$B,$A333,CSV!$D:$D,"&gt;1.5"))/$D333</f>
        <v>#DIV/0!</v>
      </c>
      <c r="AA333" s="8" t="e">
        <f>COUNTIFS(CSV!$A:$A,$A333,CSV!$E:$E,"&gt;1.5")/$B333</f>
        <v>#DIV/0!</v>
      </c>
      <c r="AB333" s="8" t="e">
        <f>COUNTIFS(CSV!$B:$B,$A333,CSV!$D:$D,"&gt;1.5")/$C333</f>
        <v>#DIV/0!</v>
      </c>
      <c r="AC333" s="11" t="e">
        <f>(COUNTIFS(CSV!$A:A,$A333,CSV!$G:$G,"y") + COUNTIFS(CSV!$B:B,$A333,CSV!$G:$G,"y"))/$D333</f>
        <v>#DIV/0!</v>
      </c>
      <c r="AD333" s="8" t="e">
        <f>COUNTIFS(CSV!$A:A,$A333,CSV!$G:$G,"y")/$B333</f>
        <v>#DIV/0!</v>
      </c>
      <c r="AE333" s="16" t="e">
        <f>COUNTIFS(CSV!$B:B,$A333,CSV!$G:$G,"y")/$C333</f>
        <v>#DIV/0!</v>
      </c>
    </row>
    <row r="334" spans="1:31" x14ac:dyDescent="0.3">
      <c r="A334" t="s">
        <v>417</v>
      </c>
      <c r="B334" s="9">
        <f>COUNTIF(CSV!A:A,A334)</f>
        <v>0</v>
      </c>
      <c r="C334" s="4">
        <f>COUNTIF(CSV!B:B,A334)</f>
        <v>0</v>
      </c>
      <c r="D334" s="4">
        <f t="shared" si="10"/>
        <v>0</v>
      </c>
      <c r="E334" s="11" t="e">
        <f>(COUNTIFS(CSV!$A:$A,$A334,CSV!$F:$F,"&gt;0.5") + COUNTIFS(CSV!$B:$B,$A334,CSV!$F:$F,"&gt;0.5"))/$D334</f>
        <v>#DIV/0!</v>
      </c>
      <c r="F334" s="8" t="e">
        <f>COUNTIFS(CSV!$A:$A,$A334,CSV!$F:$F,"&gt;0.5")/$B334</f>
        <v>#DIV/0!</v>
      </c>
      <c r="G334" s="8" t="e">
        <f>COUNTIFS(CSV!$B:$B,$A334,CSV!$F:$F,"&gt;0.5")/$C334</f>
        <v>#DIV/0!</v>
      </c>
      <c r="H334" s="11" t="e">
        <f>(COUNTIFS(CSV!$A:$A,$A334,CSV!$F:$F,"&gt;1.5") + COUNTIFS(CSV!$B:$B,$A334,CSV!$F:$F,"&gt;1.5"))/$D334</f>
        <v>#DIV/0!</v>
      </c>
      <c r="I334" s="8" t="e">
        <f>COUNTIFS(CSV!$A:$A,$A334,CSV!$F:$F,"&gt;1.5")/$B334</f>
        <v>#DIV/0!</v>
      </c>
      <c r="J334" s="8" t="e">
        <f>COUNTIFS(CSV!$B:$B,$A334,CSV!$F:$F,"&gt;1.5")/$C334</f>
        <v>#DIV/0!</v>
      </c>
      <c r="K334" s="11" t="e">
        <f>(COUNTIFS(CSV!$A:$A,$A334,CSV!$F:$F,"&gt;2.5") + COUNTIFS(CSV!$B:$B,$A334,CSV!$F:$F,"&gt;2.5"))/$D334</f>
        <v>#DIV/0!</v>
      </c>
      <c r="L334" s="8" t="e">
        <f>COUNTIFS(CSV!$A:$A,$A334,CSV!$F:$F,"&gt;2.5")/$B334</f>
        <v>#DIV/0!</v>
      </c>
      <c r="M334" s="8" t="e">
        <f>COUNTIFS(CSV!$B:$B,$A334,CSV!$F:$F,"&gt;2.5")/$C334</f>
        <v>#DIV/0!</v>
      </c>
      <c r="N334" s="11" t="e">
        <f>(COUNTIFS(CSV!$A:$A,$A334,CSV!$F:$F,"&gt;3.5") + COUNTIFS(CSV!$B:$B,$A334,CSV!$F:$F,"&gt;3.5"))/$D334</f>
        <v>#DIV/0!</v>
      </c>
      <c r="O334" s="8" t="e">
        <f>COUNTIFS(CSV!$A:$A,$A334,CSV!$F:$F,"&gt;3.5")/$B334</f>
        <v>#DIV/0!</v>
      </c>
      <c r="P334" s="8" t="e">
        <f>COUNTIFS(CSV!$B:$B,$A334,CSV!$F:$F,"&gt;3.5")/$C334</f>
        <v>#DIV/0!</v>
      </c>
      <c r="Q334" s="11" t="e">
        <f>(COUNTIFS(CSV!$A:$A,$A334,CSV!$D:$D,"&gt;0.5")  + COUNTIFS(CSV!$B:$B,$A334,CSV!$E:$E,"&gt;0.5"))/$D334</f>
        <v>#DIV/0!</v>
      </c>
      <c r="R334" s="8" t="e">
        <f>COUNTIFS(CSV!$A:$A,$A334,CSV!$D:$D,"&gt;0.5")/$B334</f>
        <v>#DIV/0!</v>
      </c>
      <c r="S334" s="8" t="e">
        <f>COUNTIFS(CSV!$B:$B,$A334,CSV!$E:$E,"&gt;0.5")/$C334</f>
        <v>#DIV/0!</v>
      </c>
      <c r="T334" s="11" t="e">
        <f>(COUNTIFS(CSV!$A:$A,$A334,CSV!$D:$D,"&gt;1.5")  + COUNTIFS(CSV!$B:$B,$A334,CSV!$E:$E,"&gt;1.5"))/$D334</f>
        <v>#DIV/0!</v>
      </c>
      <c r="U334" s="8" t="e">
        <f>COUNTIFS(CSV!$A:$A,$A334,CSV!$D:$D,"&gt;1.5")/$B334</f>
        <v>#DIV/0!</v>
      </c>
      <c r="V334" s="8" t="e">
        <f>COUNTIFS(CSV!$B:$B,$A334,CSV!$E:$E,"&gt;1.5")/$C334</f>
        <v>#DIV/0!</v>
      </c>
      <c r="W334" s="11" t="e">
        <f>(COUNTIFS(CSV!$A:$A,$A334,CSV!$E:E,"&gt;0.5") +COUNTIFS(CSV!$B:$B,$A334,CSV!$D:$D,"&gt;0.5"))/$D334</f>
        <v>#DIV/0!</v>
      </c>
      <c r="X334" s="8" t="e">
        <f>COUNTIFS(CSV!$A:$A,$A334,CSV!$E:$E,"&gt;0.5")/$B334</f>
        <v>#DIV/0!</v>
      </c>
      <c r="Y334" s="8" t="e">
        <f>COUNTIFS(CSV!$B:$B,$A334,CSV!$D:$D,"&gt;0.5")/$C334</f>
        <v>#DIV/0!</v>
      </c>
      <c r="Z334" s="11" t="e">
        <f>(COUNTIFS(CSV!$A:$A,$A334,CSV!$E:$E,"&gt;1.5")  + COUNTIFS(CSV!$B:$B,$A334,CSV!$D:$D,"&gt;1.5"))/$D334</f>
        <v>#DIV/0!</v>
      </c>
      <c r="AA334" s="8" t="e">
        <f>COUNTIFS(CSV!$A:$A,$A334,CSV!$E:$E,"&gt;1.5")/$B334</f>
        <v>#DIV/0!</v>
      </c>
      <c r="AB334" s="8" t="e">
        <f>COUNTIFS(CSV!$B:$B,$A334,CSV!$D:$D,"&gt;1.5")/$C334</f>
        <v>#DIV/0!</v>
      </c>
      <c r="AC334" s="11" t="e">
        <f>(COUNTIFS(CSV!$A:A,$A334,CSV!$G:$G,"y") + COUNTIFS(CSV!$B:B,$A334,CSV!$G:$G,"y"))/$D334</f>
        <v>#DIV/0!</v>
      </c>
      <c r="AD334" s="8" t="e">
        <f>COUNTIFS(CSV!$A:A,$A334,CSV!$G:$G,"y")/$B334</f>
        <v>#DIV/0!</v>
      </c>
      <c r="AE334" s="16" t="e">
        <f>COUNTIFS(CSV!$B:B,$A334,CSV!$G:$G,"y")/$C334</f>
        <v>#DIV/0!</v>
      </c>
    </row>
    <row r="335" spans="1:31" x14ac:dyDescent="0.3">
      <c r="A335" t="s">
        <v>450</v>
      </c>
      <c r="B335" s="9">
        <f>COUNTIF(CSV!A:A,A335)</f>
        <v>0</v>
      </c>
      <c r="C335" s="4">
        <f>COUNTIF(CSV!B:B,A335)</f>
        <v>0</v>
      </c>
      <c r="D335" s="4">
        <f t="shared" si="10"/>
        <v>0</v>
      </c>
      <c r="E335" s="11" t="e">
        <f>(COUNTIFS(CSV!$A:$A,$A335,CSV!$F:$F,"&gt;0.5") + COUNTIFS(CSV!$B:$B,$A335,CSV!$F:$F,"&gt;0.5"))/$D335</f>
        <v>#DIV/0!</v>
      </c>
      <c r="F335" s="8" t="e">
        <f>COUNTIFS(CSV!$A:$A,$A335,CSV!$F:$F,"&gt;0.5")/$B335</f>
        <v>#DIV/0!</v>
      </c>
      <c r="G335" s="8" t="e">
        <f>COUNTIFS(CSV!$B:$B,$A335,CSV!$F:$F,"&gt;0.5")/$C335</f>
        <v>#DIV/0!</v>
      </c>
      <c r="H335" s="11" t="e">
        <f>(COUNTIFS(CSV!$A:$A,$A335,CSV!$F:$F,"&gt;1.5") + COUNTIFS(CSV!$B:$B,$A335,CSV!$F:$F,"&gt;1.5"))/$D335</f>
        <v>#DIV/0!</v>
      </c>
      <c r="I335" s="8" t="e">
        <f>COUNTIFS(CSV!$A:$A,$A335,CSV!$F:$F,"&gt;1.5")/$B335</f>
        <v>#DIV/0!</v>
      </c>
      <c r="J335" s="8" t="e">
        <f>COUNTIFS(CSV!$B:$B,$A335,CSV!$F:$F,"&gt;1.5")/$C335</f>
        <v>#DIV/0!</v>
      </c>
      <c r="K335" s="11" t="e">
        <f>(COUNTIFS(CSV!$A:$A,$A335,CSV!$F:$F,"&gt;2.5") + COUNTIFS(CSV!$B:$B,$A335,CSV!$F:$F,"&gt;2.5"))/$D335</f>
        <v>#DIV/0!</v>
      </c>
      <c r="L335" s="8" t="e">
        <f>COUNTIFS(CSV!$A:$A,$A335,CSV!$F:$F,"&gt;2.5")/$B335</f>
        <v>#DIV/0!</v>
      </c>
      <c r="M335" s="8" t="e">
        <f>COUNTIFS(CSV!$B:$B,$A335,CSV!$F:$F,"&gt;2.5")/$C335</f>
        <v>#DIV/0!</v>
      </c>
      <c r="N335" s="11" t="e">
        <f>(COUNTIFS(CSV!$A:$A,$A335,CSV!$F:$F,"&gt;3.5") + COUNTIFS(CSV!$B:$B,$A335,CSV!$F:$F,"&gt;3.5"))/$D335</f>
        <v>#DIV/0!</v>
      </c>
      <c r="O335" s="8" t="e">
        <f>COUNTIFS(CSV!$A:$A,$A335,CSV!$F:$F,"&gt;3.5")/$B335</f>
        <v>#DIV/0!</v>
      </c>
      <c r="P335" s="8" t="e">
        <f>COUNTIFS(CSV!$B:$B,$A335,CSV!$F:$F,"&gt;3.5")/$C335</f>
        <v>#DIV/0!</v>
      </c>
      <c r="Q335" s="11" t="e">
        <f>(COUNTIFS(CSV!$A:$A,$A335,CSV!$D:$D,"&gt;0.5")  + COUNTIFS(CSV!$B:$B,$A335,CSV!$E:$E,"&gt;0.5"))/$D335</f>
        <v>#DIV/0!</v>
      </c>
      <c r="R335" s="8" t="e">
        <f>COUNTIFS(CSV!$A:$A,$A335,CSV!$D:$D,"&gt;0.5")/$B335</f>
        <v>#DIV/0!</v>
      </c>
      <c r="S335" s="8" t="e">
        <f>COUNTIFS(CSV!$B:$B,$A335,CSV!$E:$E,"&gt;0.5")/$C335</f>
        <v>#DIV/0!</v>
      </c>
      <c r="T335" s="11" t="e">
        <f>(COUNTIFS(CSV!$A:$A,$A335,CSV!$D:$D,"&gt;1.5")  + COUNTIFS(CSV!$B:$B,$A335,CSV!$E:$E,"&gt;1.5"))/$D335</f>
        <v>#DIV/0!</v>
      </c>
      <c r="U335" s="8" t="e">
        <f>COUNTIFS(CSV!$A:$A,$A335,CSV!$D:$D,"&gt;1.5")/$B335</f>
        <v>#DIV/0!</v>
      </c>
      <c r="V335" s="8" t="e">
        <f>COUNTIFS(CSV!$B:$B,$A335,CSV!$E:$E,"&gt;1.5")/$C335</f>
        <v>#DIV/0!</v>
      </c>
      <c r="W335" s="11" t="e">
        <f>(COUNTIFS(CSV!$A:$A,$A335,CSV!$E:E,"&gt;0.5") +COUNTIFS(CSV!$B:$B,$A335,CSV!$D:$D,"&gt;0.5"))/$D335</f>
        <v>#DIV/0!</v>
      </c>
      <c r="X335" s="8" t="e">
        <f>COUNTIFS(CSV!$A:$A,$A335,CSV!$E:$E,"&gt;0.5")/$B335</f>
        <v>#DIV/0!</v>
      </c>
      <c r="Y335" s="8" t="e">
        <f>COUNTIFS(CSV!$B:$B,$A335,CSV!$D:$D,"&gt;0.5")/$C335</f>
        <v>#DIV/0!</v>
      </c>
      <c r="Z335" s="11" t="e">
        <f>(COUNTIFS(CSV!$A:$A,$A335,CSV!$E:$E,"&gt;1.5")  + COUNTIFS(CSV!$B:$B,$A335,CSV!$D:$D,"&gt;1.5"))/$D335</f>
        <v>#DIV/0!</v>
      </c>
      <c r="AA335" s="8" t="e">
        <f>COUNTIFS(CSV!$A:$A,$A335,CSV!$E:$E,"&gt;1.5")/$B335</f>
        <v>#DIV/0!</v>
      </c>
      <c r="AB335" s="8" t="e">
        <f>COUNTIFS(CSV!$B:$B,$A335,CSV!$D:$D,"&gt;1.5")/$C335</f>
        <v>#DIV/0!</v>
      </c>
      <c r="AC335" s="11" t="e">
        <f>(COUNTIFS(CSV!$A:A,$A335,CSV!$G:$G,"y") + COUNTIFS(CSV!$B:B,$A335,CSV!$G:$G,"y"))/$D335</f>
        <v>#DIV/0!</v>
      </c>
      <c r="AD335" s="8" t="e">
        <f>COUNTIFS(CSV!$A:A,$A335,CSV!$G:$G,"y")/$B335</f>
        <v>#DIV/0!</v>
      </c>
      <c r="AE335" s="16" t="e">
        <f>COUNTIFS(CSV!$B:B,$A335,CSV!$G:$G,"y")/$C335</f>
        <v>#DIV/0!</v>
      </c>
    </row>
    <row r="336" spans="1:31" x14ac:dyDescent="0.3">
      <c r="A336" t="s">
        <v>427</v>
      </c>
      <c r="B336" s="9">
        <f>COUNTIF(CSV!A:A,A336)</f>
        <v>0</v>
      </c>
      <c r="C336" s="4">
        <f>COUNTIF(CSV!B:B,A336)</f>
        <v>0</v>
      </c>
      <c r="D336" s="4">
        <f t="shared" si="10"/>
        <v>0</v>
      </c>
      <c r="E336" s="11" t="e">
        <f>(COUNTIFS(CSV!$A:$A,$A336,CSV!$F:$F,"&gt;0.5") + COUNTIFS(CSV!$B:$B,$A336,CSV!$F:$F,"&gt;0.5"))/$D336</f>
        <v>#DIV/0!</v>
      </c>
      <c r="F336" s="8" t="e">
        <f>COUNTIFS(CSV!$A:$A,$A336,CSV!$F:$F,"&gt;0.5")/$B336</f>
        <v>#DIV/0!</v>
      </c>
      <c r="G336" s="8" t="e">
        <f>COUNTIFS(CSV!$B:$B,$A336,CSV!$F:$F,"&gt;0.5")/$C336</f>
        <v>#DIV/0!</v>
      </c>
      <c r="H336" s="11" t="e">
        <f>(COUNTIFS(CSV!$A:$A,$A336,CSV!$F:$F,"&gt;1.5") + COUNTIFS(CSV!$B:$B,$A336,CSV!$F:$F,"&gt;1.5"))/$D336</f>
        <v>#DIV/0!</v>
      </c>
      <c r="I336" s="8" t="e">
        <f>COUNTIFS(CSV!$A:$A,$A336,CSV!$F:$F,"&gt;1.5")/$B336</f>
        <v>#DIV/0!</v>
      </c>
      <c r="J336" s="8" t="e">
        <f>COUNTIFS(CSV!$B:$B,$A336,CSV!$F:$F,"&gt;1.5")/$C336</f>
        <v>#DIV/0!</v>
      </c>
      <c r="K336" s="11" t="e">
        <f>(COUNTIFS(CSV!$A:$A,$A336,CSV!$F:$F,"&gt;2.5") + COUNTIFS(CSV!$B:$B,$A336,CSV!$F:$F,"&gt;2.5"))/$D336</f>
        <v>#DIV/0!</v>
      </c>
      <c r="L336" s="8" t="e">
        <f>COUNTIFS(CSV!$A:$A,$A336,CSV!$F:$F,"&gt;2.5")/$B336</f>
        <v>#DIV/0!</v>
      </c>
      <c r="M336" s="8" t="e">
        <f>COUNTIFS(CSV!$B:$B,$A336,CSV!$F:$F,"&gt;2.5")/$C336</f>
        <v>#DIV/0!</v>
      </c>
      <c r="N336" s="11" t="e">
        <f>(COUNTIFS(CSV!$A:$A,$A336,CSV!$F:$F,"&gt;3.5") + COUNTIFS(CSV!$B:$B,$A336,CSV!$F:$F,"&gt;3.5"))/$D336</f>
        <v>#DIV/0!</v>
      </c>
      <c r="O336" s="8" t="e">
        <f>COUNTIFS(CSV!$A:$A,$A336,CSV!$F:$F,"&gt;3.5")/$B336</f>
        <v>#DIV/0!</v>
      </c>
      <c r="P336" s="8" t="e">
        <f>COUNTIFS(CSV!$B:$B,$A336,CSV!$F:$F,"&gt;3.5")/$C336</f>
        <v>#DIV/0!</v>
      </c>
      <c r="Q336" s="11" t="e">
        <f>(COUNTIFS(CSV!$A:$A,$A336,CSV!$D:$D,"&gt;0.5")  + COUNTIFS(CSV!$B:$B,$A336,CSV!$E:$E,"&gt;0.5"))/$D336</f>
        <v>#DIV/0!</v>
      </c>
      <c r="R336" s="8" t="e">
        <f>COUNTIFS(CSV!$A:$A,$A336,CSV!$D:$D,"&gt;0.5")/$B336</f>
        <v>#DIV/0!</v>
      </c>
      <c r="S336" s="8" t="e">
        <f>COUNTIFS(CSV!$B:$B,$A336,CSV!$E:$E,"&gt;0.5")/$C336</f>
        <v>#DIV/0!</v>
      </c>
      <c r="T336" s="11" t="e">
        <f>(COUNTIFS(CSV!$A:$A,$A336,CSV!$D:$D,"&gt;1.5")  + COUNTIFS(CSV!$B:$B,$A336,CSV!$E:$E,"&gt;1.5"))/$D336</f>
        <v>#DIV/0!</v>
      </c>
      <c r="U336" s="8" t="e">
        <f>COUNTIFS(CSV!$A:$A,$A336,CSV!$D:$D,"&gt;1.5")/$B336</f>
        <v>#DIV/0!</v>
      </c>
      <c r="V336" s="8" t="e">
        <f>COUNTIFS(CSV!$B:$B,$A336,CSV!$E:$E,"&gt;1.5")/$C336</f>
        <v>#DIV/0!</v>
      </c>
      <c r="W336" s="11" t="e">
        <f>(COUNTIFS(CSV!$A:$A,$A336,CSV!$E:E,"&gt;0.5") +COUNTIFS(CSV!$B:$B,$A336,CSV!$D:$D,"&gt;0.5"))/$D336</f>
        <v>#DIV/0!</v>
      </c>
      <c r="X336" s="8" t="e">
        <f>COUNTIFS(CSV!$A:$A,$A336,CSV!$E:$E,"&gt;0.5")/$B336</f>
        <v>#DIV/0!</v>
      </c>
      <c r="Y336" s="8" t="e">
        <f>COUNTIFS(CSV!$B:$B,$A336,CSV!$D:$D,"&gt;0.5")/$C336</f>
        <v>#DIV/0!</v>
      </c>
      <c r="Z336" s="11" t="e">
        <f>(COUNTIFS(CSV!$A:$A,$A336,CSV!$E:$E,"&gt;1.5")  + COUNTIFS(CSV!$B:$B,$A336,CSV!$D:$D,"&gt;1.5"))/$D336</f>
        <v>#DIV/0!</v>
      </c>
      <c r="AA336" s="8" t="e">
        <f>COUNTIFS(CSV!$A:$A,$A336,CSV!$E:$E,"&gt;1.5")/$B336</f>
        <v>#DIV/0!</v>
      </c>
      <c r="AB336" s="8" t="e">
        <f>COUNTIFS(CSV!$B:$B,$A336,CSV!$D:$D,"&gt;1.5")/$C336</f>
        <v>#DIV/0!</v>
      </c>
      <c r="AC336" s="11" t="e">
        <f>(COUNTIFS(CSV!$A:A,$A336,CSV!$G:$G,"y") + COUNTIFS(CSV!$B:B,$A336,CSV!$G:$G,"y"))/$D336</f>
        <v>#DIV/0!</v>
      </c>
      <c r="AD336" s="8" t="e">
        <f>COUNTIFS(CSV!$A:A,$A336,CSV!$G:$G,"y")/$B336</f>
        <v>#DIV/0!</v>
      </c>
      <c r="AE336" s="16" t="e">
        <f>COUNTIFS(CSV!$B:B,$A336,CSV!$G:$G,"y")/$C336</f>
        <v>#DIV/0!</v>
      </c>
    </row>
    <row r="337" spans="1:31" x14ac:dyDescent="0.3">
      <c r="A337" t="s">
        <v>435</v>
      </c>
      <c r="B337" s="9">
        <f>COUNTIF(CSV!A:A,A337)</f>
        <v>0</v>
      </c>
      <c r="C337" s="4">
        <f>COUNTIF(CSV!B:B,A337)</f>
        <v>0</v>
      </c>
      <c r="D337" s="4">
        <f t="shared" si="10"/>
        <v>0</v>
      </c>
      <c r="E337" s="11" t="e">
        <f>(COUNTIFS(CSV!$A:$A,$A337,CSV!$F:$F,"&gt;0.5") + COUNTIFS(CSV!$B:$B,$A337,CSV!$F:$F,"&gt;0.5"))/$D337</f>
        <v>#DIV/0!</v>
      </c>
      <c r="F337" s="8" t="e">
        <f>COUNTIFS(CSV!$A:$A,$A337,CSV!$F:$F,"&gt;0.5")/$B337</f>
        <v>#DIV/0!</v>
      </c>
      <c r="G337" s="8" t="e">
        <f>COUNTIFS(CSV!$B:$B,$A337,CSV!$F:$F,"&gt;0.5")/$C337</f>
        <v>#DIV/0!</v>
      </c>
      <c r="H337" s="11" t="e">
        <f>(COUNTIFS(CSV!$A:$A,$A337,CSV!$F:$F,"&gt;1.5") + COUNTIFS(CSV!$B:$B,$A337,CSV!$F:$F,"&gt;1.5"))/$D337</f>
        <v>#DIV/0!</v>
      </c>
      <c r="I337" s="8" t="e">
        <f>COUNTIFS(CSV!$A:$A,$A337,CSV!$F:$F,"&gt;1.5")/$B337</f>
        <v>#DIV/0!</v>
      </c>
      <c r="J337" s="8" t="e">
        <f>COUNTIFS(CSV!$B:$B,$A337,CSV!$F:$F,"&gt;1.5")/$C337</f>
        <v>#DIV/0!</v>
      </c>
      <c r="K337" s="11" t="e">
        <f>(COUNTIFS(CSV!$A:$A,$A337,CSV!$F:$F,"&gt;2.5") + COUNTIFS(CSV!$B:$B,$A337,CSV!$F:$F,"&gt;2.5"))/$D337</f>
        <v>#DIV/0!</v>
      </c>
      <c r="L337" s="8" t="e">
        <f>COUNTIFS(CSV!$A:$A,$A337,CSV!$F:$F,"&gt;2.5")/$B337</f>
        <v>#DIV/0!</v>
      </c>
      <c r="M337" s="8" t="e">
        <f>COUNTIFS(CSV!$B:$B,$A337,CSV!$F:$F,"&gt;2.5")/$C337</f>
        <v>#DIV/0!</v>
      </c>
      <c r="N337" s="11" t="e">
        <f>(COUNTIFS(CSV!$A:$A,$A337,CSV!$F:$F,"&gt;3.5") + COUNTIFS(CSV!$B:$B,$A337,CSV!$F:$F,"&gt;3.5"))/$D337</f>
        <v>#DIV/0!</v>
      </c>
      <c r="O337" s="8" t="e">
        <f>COUNTIFS(CSV!$A:$A,$A337,CSV!$F:$F,"&gt;3.5")/$B337</f>
        <v>#DIV/0!</v>
      </c>
      <c r="P337" s="8" t="e">
        <f>COUNTIFS(CSV!$B:$B,$A337,CSV!$F:$F,"&gt;3.5")/$C337</f>
        <v>#DIV/0!</v>
      </c>
      <c r="Q337" s="11" t="e">
        <f>(COUNTIFS(CSV!$A:$A,$A337,CSV!$D:$D,"&gt;0.5")  + COUNTIFS(CSV!$B:$B,$A337,CSV!$E:$E,"&gt;0.5"))/$D337</f>
        <v>#DIV/0!</v>
      </c>
      <c r="R337" s="8" t="e">
        <f>COUNTIFS(CSV!$A:$A,$A337,CSV!$D:$D,"&gt;0.5")/$B337</f>
        <v>#DIV/0!</v>
      </c>
      <c r="S337" s="8" t="e">
        <f>COUNTIFS(CSV!$B:$B,$A337,CSV!$E:$E,"&gt;0.5")/$C337</f>
        <v>#DIV/0!</v>
      </c>
      <c r="T337" s="11" t="e">
        <f>(COUNTIFS(CSV!$A:$A,$A337,CSV!$D:$D,"&gt;1.5")  + COUNTIFS(CSV!$B:$B,$A337,CSV!$E:$E,"&gt;1.5"))/$D337</f>
        <v>#DIV/0!</v>
      </c>
      <c r="U337" s="8" t="e">
        <f>COUNTIFS(CSV!$A:$A,$A337,CSV!$D:$D,"&gt;1.5")/$B337</f>
        <v>#DIV/0!</v>
      </c>
      <c r="V337" s="8" t="e">
        <f>COUNTIFS(CSV!$B:$B,$A337,CSV!$E:$E,"&gt;1.5")/$C337</f>
        <v>#DIV/0!</v>
      </c>
      <c r="W337" s="11" t="e">
        <f>(COUNTIFS(CSV!$A:$A,$A337,CSV!$E:E,"&gt;0.5") +COUNTIFS(CSV!$B:$B,$A337,CSV!$D:$D,"&gt;0.5"))/$D337</f>
        <v>#DIV/0!</v>
      </c>
      <c r="X337" s="8" t="e">
        <f>COUNTIFS(CSV!$A:$A,$A337,CSV!$E:$E,"&gt;0.5")/$B337</f>
        <v>#DIV/0!</v>
      </c>
      <c r="Y337" s="8" t="e">
        <f>COUNTIFS(CSV!$B:$B,$A337,CSV!$D:$D,"&gt;0.5")/$C337</f>
        <v>#DIV/0!</v>
      </c>
      <c r="Z337" s="11" t="e">
        <f>(COUNTIFS(CSV!$A:$A,$A337,CSV!$E:$E,"&gt;1.5")  + COUNTIFS(CSV!$B:$B,$A337,CSV!$D:$D,"&gt;1.5"))/$D337</f>
        <v>#DIV/0!</v>
      </c>
      <c r="AA337" s="8" t="e">
        <f>COUNTIFS(CSV!$A:$A,$A337,CSV!$E:$E,"&gt;1.5")/$B337</f>
        <v>#DIV/0!</v>
      </c>
      <c r="AB337" s="8" t="e">
        <f>COUNTIFS(CSV!$B:$B,$A337,CSV!$D:$D,"&gt;1.5")/$C337</f>
        <v>#DIV/0!</v>
      </c>
      <c r="AC337" s="11" t="e">
        <f>(COUNTIFS(CSV!$A:A,$A337,CSV!$G:$G,"y") + COUNTIFS(CSV!$B:B,$A337,CSV!$G:$G,"y"))/$D337</f>
        <v>#DIV/0!</v>
      </c>
      <c r="AD337" s="8" t="e">
        <f>COUNTIFS(CSV!$A:A,$A337,CSV!$G:$G,"y")/$B337</f>
        <v>#DIV/0!</v>
      </c>
      <c r="AE337" s="16" t="e">
        <f>COUNTIFS(CSV!$B:B,$A337,CSV!$G:$G,"y")/$C337</f>
        <v>#DIV/0!</v>
      </c>
    </row>
    <row r="338" spans="1:31" x14ac:dyDescent="0.3">
      <c r="A338" t="s">
        <v>436</v>
      </c>
      <c r="B338" s="9">
        <f>COUNTIF(CSV!A:A,A338)</f>
        <v>0</v>
      </c>
      <c r="C338" s="4">
        <f>COUNTIF(CSV!B:B,A338)</f>
        <v>0</v>
      </c>
      <c r="D338" s="4">
        <f t="shared" si="10"/>
        <v>0</v>
      </c>
      <c r="E338" s="11" t="e">
        <f>(COUNTIFS(CSV!$A:$A,$A338,CSV!$F:$F,"&gt;0.5") + COUNTIFS(CSV!$B:$B,$A338,CSV!$F:$F,"&gt;0.5"))/$D338</f>
        <v>#DIV/0!</v>
      </c>
      <c r="F338" s="8" t="e">
        <f>COUNTIFS(CSV!$A:$A,$A338,CSV!$F:$F,"&gt;0.5")/$B338</f>
        <v>#DIV/0!</v>
      </c>
      <c r="G338" s="8" t="e">
        <f>COUNTIFS(CSV!$B:$B,$A338,CSV!$F:$F,"&gt;0.5")/$C338</f>
        <v>#DIV/0!</v>
      </c>
      <c r="H338" s="11" t="e">
        <f>(COUNTIFS(CSV!$A:$A,$A338,CSV!$F:$F,"&gt;1.5") + COUNTIFS(CSV!$B:$B,$A338,CSV!$F:$F,"&gt;1.5"))/$D338</f>
        <v>#DIV/0!</v>
      </c>
      <c r="I338" s="8" t="e">
        <f>COUNTIFS(CSV!$A:$A,$A338,CSV!$F:$F,"&gt;1.5")/$B338</f>
        <v>#DIV/0!</v>
      </c>
      <c r="J338" s="8" t="e">
        <f>COUNTIFS(CSV!$B:$B,$A338,CSV!$F:$F,"&gt;1.5")/$C338</f>
        <v>#DIV/0!</v>
      </c>
      <c r="K338" s="11" t="e">
        <f>(COUNTIFS(CSV!$A:$A,$A338,CSV!$F:$F,"&gt;2.5") + COUNTIFS(CSV!$B:$B,$A338,CSV!$F:$F,"&gt;2.5"))/$D338</f>
        <v>#DIV/0!</v>
      </c>
      <c r="L338" s="8" t="e">
        <f>COUNTIFS(CSV!$A:$A,$A338,CSV!$F:$F,"&gt;2.5")/$B338</f>
        <v>#DIV/0!</v>
      </c>
      <c r="M338" s="8" t="e">
        <f>COUNTIFS(CSV!$B:$B,$A338,CSV!$F:$F,"&gt;2.5")/$C338</f>
        <v>#DIV/0!</v>
      </c>
      <c r="N338" s="11" t="e">
        <f>(COUNTIFS(CSV!$A:$A,$A338,CSV!$F:$F,"&gt;3.5") + COUNTIFS(CSV!$B:$B,$A338,CSV!$F:$F,"&gt;3.5"))/$D338</f>
        <v>#DIV/0!</v>
      </c>
      <c r="O338" s="8" t="e">
        <f>COUNTIFS(CSV!$A:$A,$A338,CSV!$F:$F,"&gt;3.5")/$B338</f>
        <v>#DIV/0!</v>
      </c>
      <c r="P338" s="8" t="e">
        <f>COUNTIFS(CSV!$B:$B,$A338,CSV!$F:$F,"&gt;3.5")/$C338</f>
        <v>#DIV/0!</v>
      </c>
      <c r="Q338" s="11" t="e">
        <f>(COUNTIFS(CSV!$A:$A,$A338,CSV!$D:$D,"&gt;0.5")  + COUNTIFS(CSV!$B:$B,$A338,CSV!$E:$E,"&gt;0.5"))/$D338</f>
        <v>#DIV/0!</v>
      </c>
      <c r="R338" s="8" t="e">
        <f>COUNTIFS(CSV!$A:$A,$A338,CSV!$D:$D,"&gt;0.5")/$B338</f>
        <v>#DIV/0!</v>
      </c>
      <c r="S338" s="8" t="e">
        <f>COUNTIFS(CSV!$B:$B,$A338,CSV!$E:$E,"&gt;0.5")/$C338</f>
        <v>#DIV/0!</v>
      </c>
      <c r="T338" s="11" t="e">
        <f>(COUNTIFS(CSV!$A:$A,$A338,CSV!$D:$D,"&gt;1.5")  + COUNTIFS(CSV!$B:$B,$A338,CSV!$E:$E,"&gt;1.5"))/$D338</f>
        <v>#DIV/0!</v>
      </c>
      <c r="U338" s="8" t="e">
        <f>COUNTIFS(CSV!$A:$A,$A338,CSV!$D:$D,"&gt;1.5")/$B338</f>
        <v>#DIV/0!</v>
      </c>
      <c r="V338" s="8" t="e">
        <f>COUNTIFS(CSV!$B:$B,$A338,CSV!$E:$E,"&gt;1.5")/$C338</f>
        <v>#DIV/0!</v>
      </c>
      <c r="W338" s="11" t="e">
        <f>(COUNTIFS(CSV!$A:$A,$A338,CSV!$E:E,"&gt;0.5") +COUNTIFS(CSV!$B:$B,$A338,CSV!$D:$D,"&gt;0.5"))/$D338</f>
        <v>#DIV/0!</v>
      </c>
      <c r="X338" s="8" t="e">
        <f>COUNTIFS(CSV!$A:$A,$A338,CSV!$E:$E,"&gt;0.5")/$B338</f>
        <v>#DIV/0!</v>
      </c>
      <c r="Y338" s="8" t="e">
        <f>COUNTIFS(CSV!$B:$B,$A338,CSV!$D:$D,"&gt;0.5")/$C338</f>
        <v>#DIV/0!</v>
      </c>
      <c r="Z338" s="11" t="e">
        <f>(COUNTIFS(CSV!$A:$A,$A338,CSV!$E:$E,"&gt;1.5")  + COUNTIFS(CSV!$B:$B,$A338,CSV!$D:$D,"&gt;1.5"))/$D338</f>
        <v>#DIV/0!</v>
      </c>
      <c r="AA338" s="8" t="e">
        <f>COUNTIFS(CSV!$A:$A,$A338,CSV!$E:$E,"&gt;1.5")/$B338</f>
        <v>#DIV/0!</v>
      </c>
      <c r="AB338" s="8" t="e">
        <f>COUNTIFS(CSV!$B:$B,$A338,CSV!$D:$D,"&gt;1.5")/$C338</f>
        <v>#DIV/0!</v>
      </c>
      <c r="AC338" s="11" t="e">
        <f>(COUNTIFS(CSV!$A:A,$A338,CSV!$G:$G,"y") + COUNTIFS(CSV!$B:B,$A338,CSV!$G:$G,"y"))/$D338</f>
        <v>#DIV/0!</v>
      </c>
      <c r="AD338" s="8" t="e">
        <f>COUNTIFS(CSV!$A:A,$A338,CSV!$G:$G,"y")/$B338</f>
        <v>#DIV/0!</v>
      </c>
      <c r="AE338" s="16" t="e">
        <f>COUNTIFS(CSV!$B:B,$A338,CSV!$G:$G,"y")/$C338</f>
        <v>#DIV/0!</v>
      </c>
    </row>
    <row r="339" spans="1:31" x14ac:dyDescent="0.3">
      <c r="A339" t="s">
        <v>432</v>
      </c>
      <c r="B339" s="9">
        <f>COUNTIF(CSV!A:A,A339)</f>
        <v>0</v>
      </c>
      <c r="C339" s="4">
        <f>COUNTIF(CSV!B:B,A339)</f>
        <v>0</v>
      </c>
      <c r="D339" s="4">
        <f t="shared" si="10"/>
        <v>0</v>
      </c>
      <c r="E339" s="11" t="e">
        <f>(COUNTIFS(CSV!$A:$A,$A339,CSV!$F:$F,"&gt;0.5") + COUNTIFS(CSV!$B:$B,$A339,CSV!$F:$F,"&gt;0.5"))/$D339</f>
        <v>#DIV/0!</v>
      </c>
      <c r="F339" s="8" t="e">
        <f>COUNTIFS(CSV!$A:$A,$A339,CSV!$F:$F,"&gt;0.5")/$B339</f>
        <v>#DIV/0!</v>
      </c>
      <c r="G339" s="8" t="e">
        <f>COUNTIFS(CSV!$B:$B,$A339,CSV!$F:$F,"&gt;0.5")/$C339</f>
        <v>#DIV/0!</v>
      </c>
      <c r="H339" s="11" t="e">
        <f>(COUNTIFS(CSV!$A:$A,$A339,CSV!$F:$F,"&gt;1.5") + COUNTIFS(CSV!$B:$B,$A339,CSV!$F:$F,"&gt;1.5"))/$D339</f>
        <v>#DIV/0!</v>
      </c>
      <c r="I339" s="8" t="e">
        <f>COUNTIFS(CSV!$A:$A,$A339,CSV!$F:$F,"&gt;1.5")/$B339</f>
        <v>#DIV/0!</v>
      </c>
      <c r="J339" s="8" t="e">
        <f>COUNTIFS(CSV!$B:$B,$A339,CSV!$F:$F,"&gt;1.5")/$C339</f>
        <v>#DIV/0!</v>
      </c>
      <c r="K339" s="11" t="e">
        <f>(COUNTIFS(CSV!$A:$A,$A339,CSV!$F:$F,"&gt;2.5") + COUNTIFS(CSV!$B:$B,$A339,CSV!$F:$F,"&gt;2.5"))/$D339</f>
        <v>#DIV/0!</v>
      </c>
      <c r="L339" s="8" t="e">
        <f>COUNTIFS(CSV!$A:$A,$A339,CSV!$F:$F,"&gt;2.5")/$B339</f>
        <v>#DIV/0!</v>
      </c>
      <c r="M339" s="8" t="e">
        <f>COUNTIFS(CSV!$B:$B,$A339,CSV!$F:$F,"&gt;2.5")/$C339</f>
        <v>#DIV/0!</v>
      </c>
      <c r="N339" s="11" t="e">
        <f>(COUNTIFS(CSV!$A:$A,$A339,CSV!$F:$F,"&gt;3.5") + COUNTIFS(CSV!$B:$B,$A339,CSV!$F:$F,"&gt;3.5"))/$D339</f>
        <v>#DIV/0!</v>
      </c>
      <c r="O339" s="8" t="e">
        <f>COUNTIFS(CSV!$A:$A,$A339,CSV!$F:$F,"&gt;3.5")/$B339</f>
        <v>#DIV/0!</v>
      </c>
      <c r="P339" s="8" t="e">
        <f>COUNTIFS(CSV!$B:$B,$A339,CSV!$F:$F,"&gt;3.5")/$C339</f>
        <v>#DIV/0!</v>
      </c>
      <c r="Q339" s="11" t="e">
        <f>(COUNTIFS(CSV!$A:$A,$A339,CSV!$D:$D,"&gt;0.5")  + COUNTIFS(CSV!$B:$B,$A339,CSV!$E:$E,"&gt;0.5"))/$D339</f>
        <v>#DIV/0!</v>
      </c>
      <c r="R339" s="8" t="e">
        <f>COUNTIFS(CSV!$A:$A,$A339,CSV!$D:$D,"&gt;0.5")/$B339</f>
        <v>#DIV/0!</v>
      </c>
      <c r="S339" s="8" t="e">
        <f>COUNTIFS(CSV!$B:$B,$A339,CSV!$E:$E,"&gt;0.5")/$C339</f>
        <v>#DIV/0!</v>
      </c>
      <c r="T339" s="11" t="e">
        <f>(COUNTIFS(CSV!$A:$A,$A339,CSV!$D:$D,"&gt;1.5")  + COUNTIFS(CSV!$B:$B,$A339,CSV!$E:$E,"&gt;1.5"))/$D339</f>
        <v>#DIV/0!</v>
      </c>
      <c r="U339" s="8" t="e">
        <f>COUNTIFS(CSV!$A:$A,$A339,CSV!$D:$D,"&gt;1.5")/$B339</f>
        <v>#DIV/0!</v>
      </c>
      <c r="V339" s="8" t="e">
        <f>COUNTIFS(CSV!$B:$B,$A339,CSV!$E:$E,"&gt;1.5")/$C339</f>
        <v>#DIV/0!</v>
      </c>
      <c r="W339" s="11" t="e">
        <f>(COUNTIFS(CSV!$A:$A,$A339,CSV!$E:E,"&gt;0.5") +COUNTIFS(CSV!$B:$B,$A339,CSV!$D:$D,"&gt;0.5"))/$D339</f>
        <v>#DIV/0!</v>
      </c>
      <c r="X339" s="8" t="e">
        <f>COUNTIFS(CSV!$A:$A,$A339,CSV!$E:$E,"&gt;0.5")/$B339</f>
        <v>#DIV/0!</v>
      </c>
      <c r="Y339" s="8" t="e">
        <f>COUNTIFS(CSV!$B:$B,$A339,CSV!$D:$D,"&gt;0.5")/$C339</f>
        <v>#DIV/0!</v>
      </c>
      <c r="Z339" s="11" t="e">
        <f>(COUNTIFS(CSV!$A:$A,$A339,CSV!$E:$E,"&gt;1.5")  + COUNTIFS(CSV!$B:$B,$A339,CSV!$D:$D,"&gt;1.5"))/$D339</f>
        <v>#DIV/0!</v>
      </c>
      <c r="AA339" s="8" t="e">
        <f>COUNTIFS(CSV!$A:$A,$A339,CSV!$E:$E,"&gt;1.5")/$B339</f>
        <v>#DIV/0!</v>
      </c>
      <c r="AB339" s="8" t="e">
        <f>COUNTIFS(CSV!$B:$B,$A339,CSV!$D:$D,"&gt;1.5")/$C339</f>
        <v>#DIV/0!</v>
      </c>
      <c r="AC339" s="11" t="e">
        <f>(COUNTIFS(CSV!$A:A,$A339,CSV!$G:$G,"y") + COUNTIFS(CSV!$B:B,$A339,CSV!$G:$G,"y"))/$D339</f>
        <v>#DIV/0!</v>
      </c>
      <c r="AD339" s="8" t="e">
        <f>COUNTIFS(CSV!$A:A,$A339,CSV!$G:$G,"y")/$B339</f>
        <v>#DIV/0!</v>
      </c>
      <c r="AE339" s="16" t="e">
        <f>COUNTIFS(CSV!$B:B,$A339,CSV!$G:$G,"y")/$C339</f>
        <v>#DIV/0!</v>
      </c>
    </row>
    <row r="340" spans="1:31" x14ac:dyDescent="0.3">
      <c r="A340" t="s">
        <v>418</v>
      </c>
      <c r="B340" s="9">
        <f>COUNTIF(CSV!A:A,A340)</f>
        <v>0</v>
      </c>
      <c r="C340" s="4">
        <f>COUNTIF(CSV!B:B,A340)</f>
        <v>0</v>
      </c>
      <c r="D340" s="4">
        <f t="shared" si="10"/>
        <v>0</v>
      </c>
      <c r="E340" s="11" t="e">
        <f>(COUNTIFS(CSV!$A:$A,$A340,CSV!$F:$F,"&gt;0.5") + COUNTIFS(CSV!$B:$B,$A340,CSV!$F:$F,"&gt;0.5"))/$D340</f>
        <v>#DIV/0!</v>
      </c>
      <c r="F340" s="8" t="e">
        <f>COUNTIFS(CSV!$A:$A,$A340,CSV!$F:$F,"&gt;0.5")/$B340</f>
        <v>#DIV/0!</v>
      </c>
      <c r="G340" s="8" t="e">
        <f>COUNTIFS(CSV!$B:$B,$A340,CSV!$F:$F,"&gt;0.5")/$C340</f>
        <v>#DIV/0!</v>
      </c>
      <c r="H340" s="11" t="e">
        <f>(COUNTIFS(CSV!$A:$A,$A340,CSV!$F:$F,"&gt;1.5") + COUNTIFS(CSV!$B:$B,$A340,CSV!$F:$F,"&gt;1.5"))/$D340</f>
        <v>#DIV/0!</v>
      </c>
      <c r="I340" s="8" t="e">
        <f>COUNTIFS(CSV!$A:$A,$A340,CSV!$F:$F,"&gt;1.5")/$B340</f>
        <v>#DIV/0!</v>
      </c>
      <c r="J340" s="8" t="e">
        <f>COUNTIFS(CSV!$B:$B,$A340,CSV!$F:$F,"&gt;1.5")/$C340</f>
        <v>#DIV/0!</v>
      </c>
      <c r="K340" s="11" t="e">
        <f>(COUNTIFS(CSV!$A:$A,$A340,CSV!$F:$F,"&gt;2.5") + COUNTIFS(CSV!$B:$B,$A340,CSV!$F:$F,"&gt;2.5"))/$D340</f>
        <v>#DIV/0!</v>
      </c>
      <c r="L340" s="8" t="e">
        <f>COUNTIFS(CSV!$A:$A,$A340,CSV!$F:$F,"&gt;2.5")/$B340</f>
        <v>#DIV/0!</v>
      </c>
      <c r="M340" s="8" t="e">
        <f>COUNTIFS(CSV!$B:$B,$A340,CSV!$F:$F,"&gt;2.5")/$C340</f>
        <v>#DIV/0!</v>
      </c>
      <c r="N340" s="11" t="e">
        <f>(COUNTIFS(CSV!$A:$A,$A340,CSV!$F:$F,"&gt;3.5") + COUNTIFS(CSV!$B:$B,$A340,CSV!$F:$F,"&gt;3.5"))/$D340</f>
        <v>#DIV/0!</v>
      </c>
      <c r="O340" s="8" t="e">
        <f>COUNTIFS(CSV!$A:$A,$A340,CSV!$F:$F,"&gt;3.5")/$B340</f>
        <v>#DIV/0!</v>
      </c>
      <c r="P340" s="8" t="e">
        <f>COUNTIFS(CSV!$B:$B,$A340,CSV!$F:$F,"&gt;3.5")/$C340</f>
        <v>#DIV/0!</v>
      </c>
      <c r="Q340" s="11" t="e">
        <f>(COUNTIFS(CSV!$A:$A,$A340,CSV!$D:$D,"&gt;0.5")  + COUNTIFS(CSV!$B:$B,$A340,CSV!$E:$E,"&gt;0.5"))/$D340</f>
        <v>#DIV/0!</v>
      </c>
      <c r="R340" s="8" t="e">
        <f>COUNTIFS(CSV!$A:$A,$A340,CSV!$D:$D,"&gt;0.5")/$B340</f>
        <v>#DIV/0!</v>
      </c>
      <c r="S340" s="8" t="e">
        <f>COUNTIFS(CSV!$B:$B,$A340,CSV!$E:$E,"&gt;0.5")/$C340</f>
        <v>#DIV/0!</v>
      </c>
      <c r="T340" s="11" t="e">
        <f>(COUNTIFS(CSV!$A:$A,$A340,CSV!$D:$D,"&gt;1.5")  + COUNTIFS(CSV!$B:$B,$A340,CSV!$E:$E,"&gt;1.5"))/$D340</f>
        <v>#DIV/0!</v>
      </c>
      <c r="U340" s="8" t="e">
        <f>COUNTIFS(CSV!$A:$A,$A340,CSV!$D:$D,"&gt;1.5")/$B340</f>
        <v>#DIV/0!</v>
      </c>
      <c r="V340" s="8" t="e">
        <f>COUNTIFS(CSV!$B:$B,$A340,CSV!$E:$E,"&gt;1.5")/$C340</f>
        <v>#DIV/0!</v>
      </c>
      <c r="W340" s="11" t="e">
        <f>(COUNTIFS(CSV!$A:$A,$A340,CSV!$E:E,"&gt;0.5") +COUNTIFS(CSV!$B:$B,$A340,CSV!$D:$D,"&gt;0.5"))/$D340</f>
        <v>#DIV/0!</v>
      </c>
      <c r="X340" s="8" t="e">
        <f>COUNTIFS(CSV!$A:$A,$A340,CSV!$E:$E,"&gt;0.5")/$B340</f>
        <v>#DIV/0!</v>
      </c>
      <c r="Y340" s="8" t="e">
        <f>COUNTIFS(CSV!$B:$B,$A340,CSV!$D:$D,"&gt;0.5")/$C340</f>
        <v>#DIV/0!</v>
      </c>
      <c r="Z340" s="11" t="e">
        <f>(COUNTIFS(CSV!$A:$A,$A340,CSV!$E:$E,"&gt;1.5")  + COUNTIFS(CSV!$B:$B,$A340,CSV!$D:$D,"&gt;1.5"))/$D340</f>
        <v>#DIV/0!</v>
      </c>
      <c r="AA340" s="8" t="e">
        <f>COUNTIFS(CSV!$A:$A,$A340,CSV!$E:$E,"&gt;1.5")/$B340</f>
        <v>#DIV/0!</v>
      </c>
      <c r="AB340" s="8" t="e">
        <f>COUNTIFS(CSV!$B:$B,$A340,CSV!$D:$D,"&gt;1.5")/$C340</f>
        <v>#DIV/0!</v>
      </c>
      <c r="AC340" s="11" t="e">
        <f>(COUNTIFS(CSV!$A:A,$A340,CSV!$G:$G,"y") + COUNTIFS(CSV!$B:B,$A340,CSV!$G:$G,"y"))/$D340</f>
        <v>#DIV/0!</v>
      </c>
      <c r="AD340" s="8" t="e">
        <f>COUNTIFS(CSV!$A:A,$A340,CSV!$G:$G,"y")/$B340</f>
        <v>#DIV/0!</v>
      </c>
      <c r="AE340" s="16" t="e">
        <f>COUNTIFS(CSV!$B:B,$A340,CSV!$G:$G,"y")/$C340</f>
        <v>#DIV/0!</v>
      </c>
    </row>
    <row r="341" spans="1:31" x14ac:dyDescent="0.3">
      <c r="A341" t="s">
        <v>434</v>
      </c>
      <c r="B341" s="9">
        <f>COUNTIF(CSV!A:A,A341)</f>
        <v>0</v>
      </c>
      <c r="C341" s="4">
        <f>COUNTIF(CSV!B:B,A341)</f>
        <v>0</v>
      </c>
      <c r="D341" s="4">
        <f t="shared" si="10"/>
        <v>0</v>
      </c>
      <c r="E341" s="11" t="e">
        <f>(COUNTIFS(CSV!$A:$A,$A341,CSV!$F:$F,"&gt;0.5") + COUNTIFS(CSV!$B:$B,$A341,CSV!$F:$F,"&gt;0.5"))/$D341</f>
        <v>#DIV/0!</v>
      </c>
      <c r="F341" s="8" t="e">
        <f>COUNTIFS(CSV!$A:$A,$A341,CSV!$F:$F,"&gt;0.5")/$B341</f>
        <v>#DIV/0!</v>
      </c>
      <c r="G341" s="8" t="e">
        <f>COUNTIFS(CSV!$B:$B,$A341,CSV!$F:$F,"&gt;0.5")/$C341</f>
        <v>#DIV/0!</v>
      </c>
      <c r="H341" s="11" t="e">
        <f>(COUNTIFS(CSV!$A:$A,$A341,CSV!$F:$F,"&gt;1.5") + COUNTIFS(CSV!$B:$B,$A341,CSV!$F:$F,"&gt;1.5"))/$D341</f>
        <v>#DIV/0!</v>
      </c>
      <c r="I341" s="8" t="e">
        <f>COUNTIFS(CSV!$A:$A,$A341,CSV!$F:$F,"&gt;1.5")/$B341</f>
        <v>#DIV/0!</v>
      </c>
      <c r="J341" s="8" t="e">
        <f>COUNTIFS(CSV!$B:$B,$A341,CSV!$F:$F,"&gt;1.5")/$C341</f>
        <v>#DIV/0!</v>
      </c>
      <c r="K341" s="11" t="e">
        <f>(COUNTIFS(CSV!$A:$A,$A341,CSV!$F:$F,"&gt;2.5") + COUNTIFS(CSV!$B:$B,$A341,CSV!$F:$F,"&gt;2.5"))/$D341</f>
        <v>#DIV/0!</v>
      </c>
      <c r="L341" s="8" t="e">
        <f>COUNTIFS(CSV!$A:$A,$A341,CSV!$F:$F,"&gt;2.5")/$B341</f>
        <v>#DIV/0!</v>
      </c>
      <c r="M341" s="8" t="e">
        <f>COUNTIFS(CSV!$B:$B,$A341,CSV!$F:$F,"&gt;2.5")/$C341</f>
        <v>#DIV/0!</v>
      </c>
      <c r="N341" s="11" t="e">
        <f>(COUNTIFS(CSV!$A:$A,$A341,CSV!$F:$F,"&gt;3.5") + COUNTIFS(CSV!$B:$B,$A341,CSV!$F:$F,"&gt;3.5"))/$D341</f>
        <v>#DIV/0!</v>
      </c>
      <c r="O341" s="8" t="e">
        <f>COUNTIFS(CSV!$A:$A,$A341,CSV!$F:$F,"&gt;3.5")/$B341</f>
        <v>#DIV/0!</v>
      </c>
      <c r="P341" s="8" t="e">
        <f>COUNTIFS(CSV!$B:$B,$A341,CSV!$F:$F,"&gt;3.5")/$C341</f>
        <v>#DIV/0!</v>
      </c>
      <c r="Q341" s="11" t="e">
        <f>(COUNTIFS(CSV!$A:$A,$A341,CSV!$D:$D,"&gt;0.5")  + COUNTIFS(CSV!$B:$B,$A341,CSV!$E:$E,"&gt;0.5"))/$D341</f>
        <v>#DIV/0!</v>
      </c>
      <c r="R341" s="8" t="e">
        <f>COUNTIFS(CSV!$A:$A,$A341,CSV!$D:$D,"&gt;0.5")/$B341</f>
        <v>#DIV/0!</v>
      </c>
      <c r="S341" s="8" t="e">
        <f>COUNTIFS(CSV!$B:$B,$A341,CSV!$E:$E,"&gt;0.5")/$C341</f>
        <v>#DIV/0!</v>
      </c>
      <c r="T341" s="11" t="e">
        <f>(COUNTIFS(CSV!$A:$A,$A341,CSV!$D:$D,"&gt;1.5")  + COUNTIFS(CSV!$B:$B,$A341,CSV!$E:$E,"&gt;1.5"))/$D341</f>
        <v>#DIV/0!</v>
      </c>
      <c r="U341" s="8" t="e">
        <f>COUNTIFS(CSV!$A:$A,$A341,CSV!$D:$D,"&gt;1.5")/$B341</f>
        <v>#DIV/0!</v>
      </c>
      <c r="V341" s="8" t="e">
        <f>COUNTIFS(CSV!$B:$B,$A341,CSV!$E:$E,"&gt;1.5")/$C341</f>
        <v>#DIV/0!</v>
      </c>
      <c r="W341" s="11" t="e">
        <f>(COUNTIFS(CSV!$A:$A,$A341,CSV!$E:E,"&gt;0.5") +COUNTIFS(CSV!$B:$B,$A341,CSV!$D:$D,"&gt;0.5"))/$D341</f>
        <v>#DIV/0!</v>
      </c>
      <c r="X341" s="8" t="e">
        <f>COUNTIFS(CSV!$A:$A,$A341,CSV!$E:$E,"&gt;0.5")/$B341</f>
        <v>#DIV/0!</v>
      </c>
      <c r="Y341" s="8" t="e">
        <f>COUNTIFS(CSV!$B:$B,$A341,CSV!$D:$D,"&gt;0.5")/$C341</f>
        <v>#DIV/0!</v>
      </c>
      <c r="Z341" s="11" t="e">
        <f>(COUNTIFS(CSV!$A:$A,$A341,CSV!$E:$E,"&gt;1.5")  + COUNTIFS(CSV!$B:$B,$A341,CSV!$D:$D,"&gt;1.5"))/$D341</f>
        <v>#DIV/0!</v>
      </c>
      <c r="AA341" s="8" t="e">
        <f>COUNTIFS(CSV!$A:$A,$A341,CSV!$E:$E,"&gt;1.5")/$B341</f>
        <v>#DIV/0!</v>
      </c>
      <c r="AB341" s="8" t="e">
        <f>COUNTIFS(CSV!$B:$B,$A341,CSV!$D:$D,"&gt;1.5")/$C341</f>
        <v>#DIV/0!</v>
      </c>
      <c r="AC341" s="11" t="e">
        <f>(COUNTIFS(CSV!$A:A,$A341,CSV!$G:$G,"y") + COUNTIFS(CSV!$B:B,$A341,CSV!$G:$G,"y"))/$D341</f>
        <v>#DIV/0!</v>
      </c>
      <c r="AD341" s="8" t="e">
        <f>COUNTIFS(CSV!$A:A,$A341,CSV!$G:$G,"y")/$B341</f>
        <v>#DIV/0!</v>
      </c>
      <c r="AE341" s="16" t="e">
        <f>COUNTIFS(CSV!$B:B,$A341,CSV!$G:$G,"y")/$C341</f>
        <v>#DIV/0!</v>
      </c>
    </row>
    <row r="342" spans="1:31" x14ac:dyDescent="0.3">
      <c r="A342" t="s">
        <v>421</v>
      </c>
      <c r="B342" s="9">
        <f>COUNTIF(CSV!A:A,A342)</f>
        <v>0</v>
      </c>
      <c r="C342" s="4">
        <f>COUNTIF(CSV!B:B,A342)</f>
        <v>0</v>
      </c>
      <c r="D342" s="4">
        <f t="shared" si="10"/>
        <v>0</v>
      </c>
      <c r="E342" s="11" t="e">
        <f>(COUNTIFS(CSV!$A:$A,$A342,CSV!$F:$F,"&gt;0.5") + COUNTIFS(CSV!$B:$B,$A342,CSV!$F:$F,"&gt;0.5"))/$D342</f>
        <v>#DIV/0!</v>
      </c>
      <c r="F342" s="8" t="e">
        <f>COUNTIFS(CSV!$A:$A,$A342,CSV!$F:$F,"&gt;0.5")/$B342</f>
        <v>#DIV/0!</v>
      </c>
      <c r="G342" s="8" t="e">
        <f>COUNTIFS(CSV!$B:$B,$A342,CSV!$F:$F,"&gt;0.5")/$C342</f>
        <v>#DIV/0!</v>
      </c>
      <c r="H342" s="11" t="e">
        <f>(COUNTIFS(CSV!$A:$A,$A342,CSV!$F:$F,"&gt;1.5") + COUNTIFS(CSV!$B:$B,$A342,CSV!$F:$F,"&gt;1.5"))/$D342</f>
        <v>#DIV/0!</v>
      </c>
      <c r="I342" s="8" t="e">
        <f>COUNTIFS(CSV!$A:$A,$A342,CSV!$F:$F,"&gt;1.5")/$B342</f>
        <v>#DIV/0!</v>
      </c>
      <c r="J342" s="8" t="e">
        <f>COUNTIFS(CSV!$B:$B,$A342,CSV!$F:$F,"&gt;1.5")/$C342</f>
        <v>#DIV/0!</v>
      </c>
      <c r="K342" s="11" t="e">
        <f>(COUNTIFS(CSV!$A:$A,$A342,CSV!$F:$F,"&gt;2.5") + COUNTIFS(CSV!$B:$B,$A342,CSV!$F:$F,"&gt;2.5"))/$D342</f>
        <v>#DIV/0!</v>
      </c>
      <c r="L342" s="8" t="e">
        <f>COUNTIFS(CSV!$A:$A,$A342,CSV!$F:$F,"&gt;2.5")/$B342</f>
        <v>#DIV/0!</v>
      </c>
      <c r="M342" s="8" t="e">
        <f>COUNTIFS(CSV!$B:$B,$A342,CSV!$F:$F,"&gt;2.5")/$C342</f>
        <v>#DIV/0!</v>
      </c>
      <c r="N342" s="11" t="e">
        <f>(COUNTIFS(CSV!$A:$A,$A342,CSV!$F:$F,"&gt;3.5") + COUNTIFS(CSV!$B:$B,$A342,CSV!$F:$F,"&gt;3.5"))/$D342</f>
        <v>#DIV/0!</v>
      </c>
      <c r="O342" s="8" t="e">
        <f>COUNTIFS(CSV!$A:$A,$A342,CSV!$F:$F,"&gt;3.5")/$B342</f>
        <v>#DIV/0!</v>
      </c>
      <c r="P342" s="8" t="e">
        <f>COUNTIFS(CSV!$B:$B,$A342,CSV!$F:$F,"&gt;3.5")/$C342</f>
        <v>#DIV/0!</v>
      </c>
      <c r="Q342" s="11" t="e">
        <f>(COUNTIFS(CSV!$A:$A,$A342,CSV!$D:$D,"&gt;0.5")  + COUNTIFS(CSV!$B:$B,$A342,CSV!$E:$E,"&gt;0.5"))/$D342</f>
        <v>#DIV/0!</v>
      </c>
      <c r="R342" s="8" t="e">
        <f>COUNTIFS(CSV!$A:$A,$A342,CSV!$D:$D,"&gt;0.5")/$B342</f>
        <v>#DIV/0!</v>
      </c>
      <c r="S342" s="8" t="e">
        <f>COUNTIFS(CSV!$B:$B,$A342,CSV!$E:$E,"&gt;0.5")/$C342</f>
        <v>#DIV/0!</v>
      </c>
      <c r="T342" s="11" t="e">
        <f>(COUNTIFS(CSV!$A:$A,$A342,CSV!$D:$D,"&gt;1.5")  + COUNTIFS(CSV!$B:$B,$A342,CSV!$E:$E,"&gt;1.5"))/$D342</f>
        <v>#DIV/0!</v>
      </c>
      <c r="U342" s="8" t="e">
        <f>COUNTIFS(CSV!$A:$A,$A342,CSV!$D:$D,"&gt;1.5")/$B342</f>
        <v>#DIV/0!</v>
      </c>
      <c r="V342" s="8" t="e">
        <f>COUNTIFS(CSV!$B:$B,$A342,CSV!$E:$E,"&gt;1.5")/$C342</f>
        <v>#DIV/0!</v>
      </c>
      <c r="W342" s="11" t="e">
        <f>(COUNTIFS(CSV!$A:$A,$A342,CSV!$E:E,"&gt;0.5") +COUNTIFS(CSV!$B:$B,$A342,CSV!$D:$D,"&gt;0.5"))/$D342</f>
        <v>#DIV/0!</v>
      </c>
      <c r="X342" s="8" t="e">
        <f>COUNTIFS(CSV!$A:$A,$A342,CSV!$E:$E,"&gt;0.5")/$B342</f>
        <v>#DIV/0!</v>
      </c>
      <c r="Y342" s="8" t="e">
        <f>COUNTIFS(CSV!$B:$B,$A342,CSV!$D:$D,"&gt;0.5")/$C342</f>
        <v>#DIV/0!</v>
      </c>
      <c r="Z342" s="11" t="e">
        <f>(COUNTIFS(CSV!$A:$A,$A342,CSV!$E:$E,"&gt;1.5")  + COUNTIFS(CSV!$B:$B,$A342,CSV!$D:$D,"&gt;1.5"))/$D342</f>
        <v>#DIV/0!</v>
      </c>
      <c r="AA342" s="8" t="e">
        <f>COUNTIFS(CSV!$A:$A,$A342,CSV!$E:$E,"&gt;1.5")/$B342</f>
        <v>#DIV/0!</v>
      </c>
      <c r="AB342" s="8" t="e">
        <f>COUNTIFS(CSV!$B:$B,$A342,CSV!$D:$D,"&gt;1.5")/$C342</f>
        <v>#DIV/0!</v>
      </c>
      <c r="AC342" s="11" t="e">
        <f>(COUNTIFS(CSV!$A:A,$A342,CSV!$G:$G,"y") + COUNTIFS(CSV!$B:B,$A342,CSV!$G:$G,"y"))/$D342</f>
        <v>#DIV/0!</v>
      </c>
      <c r="AD342" s="8" t="e">
        <f>COUNTIFS(CSV!$A:A,$A342,CSV!$G:$G,"y")/$B342</f>
        <v>#DIV/0!</v>
      </c>
      <c r="AE342" s="16" t="e">
        <f>COUNTIFS(CSV!$B:B,$A342,CSV!$G:$G,"y")/$C342</f>
        <v>#DIV/0!</v>
      </c>
    </row>
    <row r="343" spans="1:31" x14ac:dyDescent="0.3">
      <c r="A343" t="s">
        <v>419</v>
      </c>
      <c r="B343" s="9">
        <f>COUNTIF(CSV!A:A,A343)</f>
        <v>0</v>
      </c>
      <c r="C343" s="4">
        <f>COUNTIF(CSV!B:B,A343)</f>
        <v>0</v>
      </c>
      <c r="D343" s="4">
        <f t="shared" si="10"/>
        <v>0</v>
      </c>
      <c r="E343" s="11" t="e">
        <f>(COUNTIFS(CSV!$A:$A,$A343,CSV!$F:$F,"&gt;0.5") + COUNTIFS(CSV!$B:$B,$A343,CSV!$F:$F,"&gt;0.5"))/$D343</f>
        <v>#DIV/0!</v>
      </c>
      <c r="F343" s="8" t="e">
        <f>COUNTIFS(CSV!$A:$A,$A343,CSV!$F:$F,"&gt;0.5")/$B343</f>
        <v>#DIV/0!</v>
      </c>
      <c r="G343" s="8" t="e">
        <f>COUNTIFS(CSV!$B:$B,$A343,CSV!$F:$F,"&gt;0.5")/$C343</f>
        <v>#DIV/0!</v>
      </c>
      <c r="H343" s="11" t="e">
        <f>(COUNTIFS(CSV!$A:$A,$A343,CSV!$F:$F,"&gt;1.5") + COUNTIFS(CSV!$B:$B,$A343,CSV!$F:$F,"&gt;1.5"))/$D343</f>
        <v>#DIV/0!</v>
      </c>
      <c r="I343" s="8" t="e">
        <f>COUNTIFS(CSV!$A:$A,$A343,CSV!$F:$F,"&gt;1.5")/$B343</f>
        <v>#DIV/0!</v>
      </c>
      <c r="J343" s="8" t="e">
        <f>COUNTIFS(CSV!$B:$B,$A343,CSV!$F:$F,"&gt;1.5")/$C343</f>
        <v>#DIV/0!</v>
      </c>
      <c r="K343" s="11" t="e">
        <f>(COUNTIFS(CSV!$A:$A,$A343,CSV!$F:$F,"&gt;2.5") + COUNTIFS(CSV!$B:$B,$A343,CSV!$F:$F,"&gt;2.5"))/$D343</f>
        <v>#DIV/0!</v>
      </c>
      <c r="L343" s="8" t="e">
        <f>COUNTIFS(CSV!$A:$A,$A343,CSV!$F:$F,"&gt;2.5")/$B343</f>
        <v>#DIV/0!</v>
      </c>
      <c r="M343" s="8" t="e">
        <f>COUNTIFS(CSV!$B:$B,$A343,CSV!$F:$F,"&gt;2.5")/$C343</f>
        <v>#DIV/0!</v>
      </c>
      <c r="N343" s="11" t="e">
        <f>(COUNTIFS(CSV!$A:$A,$A343,CSV!$F:$F,"&gt;3.5") + COUNTIFS(CSV!$B:$B,$A343,CSV!$F:$F,"&gt;3.5"))/$D343</f>
        <v>#DIV/0!</v>
      </c>
      <c r="O343" s="8" t="e">
        <f>COUNTIFS(CSV!$A:$A,$A343,CSV!$F:$F,"&gt;3.5")/$B343</f>
        <v>#DIV/0!</v>
      </c>
      <c r="P343" s="8" t="e">
        <f>COUNTIFS(CSV!$B:$B,$A343,CSV!$F:$F,"&gt;3.5")/$C343</f>
        <v>#DIV/0!</v>
      </c>
      <c r="Q343" s="11" t="e">
        <f>(COUNTIFS(CSV!$A:$A,$A343,CSV!$D:$D,"&gt;0.5")  + COUNTIFS(CSV!$B:$B,$A343,CSV!$E:$E,"&gt;0.5"))/$D343</f>
        <v>#DIV/0!</v>
      </c>
      <c r="R343" s="8" t="e">
        <f>COUNTIFS(CSV!$A:$A,$A343,CSV!$D:$D,"&gt;0.5")/$B343</f>
        <v>#DIV/0!</v>
      </c>
      <c r="S343" s="8" t="e">
        <f>COUNTIFS(CSV!$B:$B,$A343,CSV!$E:$E,"&gt;0.5")/$C343</f>
        <v>#DIV/0!</v>
      </c>
      <c r="T343" s="11" t="e">
        <f>(COUNTIFS(CSV!$A:$A,$A343,CSV!$D:$D,"&gt;1.5")  + COUNTIFS(CSV!$B:$B,$A343,CSV!$E:$E,"&gt;1.5"))/$D343</f>
        <v>#DIV/0!</v>
      </c>
      <c r="U343" s="8" t="e">
        <f>COUNTIFS(CSV!$A:$A,$A343,CSV!$D:$D,"&gt;1.5")/$B343</f>
        <v>#DIV/0!</v>
      </c>
      <c r="V343" s="8" t="e">
        <f>COUNTIFS(CSV!$B:$B,$A343,CSV!$E:$E,"&gt;1.5")/$C343</f>
        <v>#DIV/0!</v>
      </c>
      <c r="W343" s="11" t="e">
        <f>(COUNTIFS(CSV!$A:$A,$A343,CSV!$E:E,"&gt;0.5") +COUNTIFS(CSV!$B:$B,$A343,CSV!$D:$D,"&gt;0.5"))/$D343</f>
        <v>#DIV/0!</v>
      </c>
      <c r="X343" s="8" t="e">
        <f>COUNTIFS(CSV!$A:$A,$A343,CSV!$E:$E,"&gt;0.5")/$B343</f>
        <v>#DIV/0!</v>
      </c>
      <c r="Y343" s="8" t="e">
        <f>COUNTIFS(CSV!$B:$B,$A343,CSV!$D:$D,"&gt;0.5")/$C343</f>
        <v>#DIV/0!</v>
      </c>
      <c r="Z343" s="11" t="e">
        <f>(COUNTIFS(CSV!$A:$A,$A343,CSV!$E:$E,"&gt;1.5")  + COUNTIFS(CSV!$B:$B,$A343,CSV!$D:$D,"&gt;1.5"))/$D343</f>
        <v>#DIV/0!</v>
      </c>
      <c r="AA343" s="8" t="e">
        <f>COUNTIFS(CSV!$A:$A,$A343,CSV!$E:$E,"&gt;1.5")/$B343</f>
        <v>#DIV/0!</v>
      </c>
      <c r="AB343" s="8" t="e">
        <f>COUNTIFS(CSV!$B:$B,$A343,CSV!$D:$D,"&gt;1.5")/$C343</f>
        <v>#DIV/0!</v>
      </c>
      <c r="AC343" s="11" t="e">
        <f>(COUNTIFS(CSV!$A:A,$A343,CSV!$G:$G,"y") + COUNTIFS(CSV!$B:B,$A343,CSV!$G:$G,"y"))/$D343</f>
        <v>#DIV/0!</v>
      </c>
      <c r="AD343" s="8" t="e">
        <f>COUNTIFS(CSV!$A:A,$A343,CSV!$G:$G,"y")/$B343</f>
        <v>#DIV/0!</v>
      </c>
      <c r="AE343" s="16" t="e">
        <f>COUNTIFS(CSV!$B:B,$A343,CSV!$G:$G,"y")/$C343</f>
        <v>#DIV/0!</v>
      </c>
    </row>
    <row r="344" spans="1:31" x14ac:dyDescent="0.3">
      <c r="A344" t="s">
        <v>422</v>
      </c>
      <c r="B344" s="9">
        <f>COUNTIF(CSV!A:A,A344)</f>
        <v>0</v>
      </c>
      <c r="C344" s="4">
        <f>COUNTIF(CSV!B:B,A344)</f>
        <v>0</v>
      </c>
      <c r="D344" s="4">
        <f t="shared" si="10"/>
        <v>0</v>
      </c>
      <c r="E344" s="11" t="e">
        <f>(COUNTIFS(CSV!$A:$A,$A344,CSV!$F:$F,"&gt;0.5") + COUNTIFS(CSV!$B:$B,$A344,CSV!$F:$F,"&gt;0.5"))/$D344</f>
        <v>#DIV/0!</v>
      </c>
      <c r="F344" s="8" t="e">
        <f>COUNTIFS(CSV!$A:$A,$A344,CSV!$F:$F,"&gt;0.5")/$B344</f>
        <v>#DIV/0!</v>
      </c>
      <c r="G344" s="8" t="e">
        <f>COUNTIFS(CSV!$B:$B,$A344,CSV!$F:$F,"&gt;0.5")/$C344</f>
        <v>#DIV/0!</v>
      </c>
      <c r="H344" s="11" t="e">
        <f>(COUNTIFS(CSV!$A:$A,$A344,CSV!$F:$F,"&gt;1.5") + COUNTIFS(CSV!$B:$B,$A344,CSV!$F:$F,"&gt;1.5"))/$D344</f>
        <v>#DIV/0!</v>
      </c>
      <c r="I344" s="8" t="e">
        <f>COUNTIFS(CSV!$A:$A,$A344,CSV!$F:$F,"&gt;1.5")/$B344</f>
        <v>#DIV/0!</v>
      </c>
      <c r="J344" s="8" t="e">
        <f>COUNTIFS(CSV!$B:$B,$A344,CSV!$F:$F,"&gt;1.5")/$C344</f>
        <v>#DIV/0!</v>
      </c>
      <c r="K344" s="11" t="e">
        <f>(COUNTIFS(CSV!$A:$A,$A344,CSV!$F:$F,"&gt;2.5") + COUNTIFS(CSV!$B:$B,$A344,CSV!$F:$F,"&gt;2.5"))/$D344</f>
        <v>#DIV/0!</v>
      </c>
      <c r="L344" s="8" t="e">
        <f>COUNTIFS(CSV!$A:$A,$A344,CSV!$F:$F,"&gt;2.5")/$B344</f>
        <v>#DIV/0!</v>
      </c>
      <c r="M344" s="8" t="e">
        <f>COUNTIFS(CSV!$B:$B,$A344,CSV!$F:$F,"&gt;2.5")/$C344</f>
        <v>#DIV/0!</v>
      </c>
      <c r="N344" s="11" t="e">
        <f>(COUNTIFS(CSV!$A:$A,$A344,CSV!$F:$F,"&gt;3.5") + COUNTIFS(CSV!$B:$B,$A344,CSV!$F:$F,"&gt;3.5"))/$D344</f>
        <v>#DIV/0!</v>
      </c>
      <c r="O344" s="8" t="e">
        <f>COUNTIFS(CSV!$A:$A,$A344,CSV!$F:$F,"&gt;3.5")/$B344</f>
        <v>#DIV/0!</v>
      </c>
      <c r="P344" s="8" t="e">
        <f>COUNTIFS(CSV!$B:$B,$A344,CSV!$F:$F,"&gt;3.5")/$C344</f>
        <v>#DIV/0!</v>
      </c>
      <c r="Q344" s="11" t="e">
        <f>(COUNTIFS(CSV!$A:$A,$A344,CSV!$D:$D,"&gt;0.5")  + COUNTIFS(CSV!$B:$B,$A344,CSV!$E:$E,"&gt;0.5"))/$D344</f>
        <v>#DIV/0!</v>
      </c>
      <c r="R344" s="8" t="e">
        <f>COUNTIFS(CSV!$A:$A,$A344,CSV!$D:$D,"&gt;0.5")/$B344</f>
        <v>#DIV/0!</v>
      </c>
      <c r="S344" s="8" t="e">
        <f>COUNTIFS(CSV!$B:$B,$A344,CSV!$E:$E,"&gt;0.5")/$C344</f>
        <v>#DIV/0!</v>
      </c>
      <c r="T344" s="11" t="e">
        <f>(COUNTIFS(CSV!$A:$A,$A344,CSV!$D:$D,"&gt;1.5")  + COUNTIFS(CSV!$B:$B,$A344,CSV!$E:$E,"&gt;1.5"))/$D344</f>
        <v>#DIV/0!</v>
      </c>
      <c r="U344" s="8" t="e">
        <f>COUNTIFS(CSV!$A:$A,$A344,CSV!$D:$D,"&gt;1.5")/$B344</f>
        <v>#DIV/0!</v>
      </c>
      <c r="V344" s="8" t="e">
        <f>COUNTIFS(CSV!$B:$B,$A344,CSV!$E:$E,"&gt;1.5")/$C344</f>
        <v>#DIV/0!</v>
      </c>
      <c r="W344" s="11" t="e">
        <f>(COUNTIFS(CSV!$A:$A,$A344,CSV!$E:E,"&gt;0.5") +COUNTIFS(CSV!$B:$B,$A344,CSV!$D:$D,"&gt;0.5"))/$D344</f>
        <v>#DIV/0!</v>
      </c>
      <c r="X344" s="8" t="e">
        <f>COUNTIFS(CSV!$A:$A,$A344,CSV!$E:$E,"&gt;0.5")/$B344</f>
        <v>#DIV/0!</v>
      </c>
      <c r="Y344" s="8" t="e">
        <f>COUNTIFS(CSV!$B:$B,$A344,CSV!$D:$D,"&gt;0.5")/$C344</f>
        <v>#DIV/0!</v>
      </c>
      <c r="Z344" s="11" t="e">
        <f>(COUNTIFS(CSV!$A:$A,$A344,CSV!$E:$E,"&gt;1.5")  + COUNTIFS(CSV!$B:$B,$A344,CSV!$D:$D,"&gt;1.5"))/$D344</f>
        <v>#DIV/0!</v>
      </c>
      <c r="AA344" s="8" t="e">
        <f>COUNTIFS(CSV!$A:$A,$A344,CSV!$E:$E,"&gt;1.5")/$B344</f>
        <v>#DIV/0!</v>
      </c>
      <c r="AB344" s="8" t="e">
        <f>COUNTIFS(CSV!$B:$B,$A344,CSV!$D:$D,"&gt;1.5")/$C344</f>
        <v>#DIV/0!</v>
      </c>
      <c r="AC344" s="11" t="e">
        <f>(COUNTIFS(CSV!$A:A,$A344,CSV!$G:$G,"y") + COUNTIFS(CSV!$B:B,$A344,CSV!$G:$G,"y"))/$D344</f>
        <v>#DIV/0!</v>
      </c>
      <c r="AD344" s="8" t="e">
        <f>COUNTIFS(CSV!$A:A,$A344,CSV!$G:$G,"y")/$B344</f>
        <v>#DIV/0!</v>
      </c>
      <c r="AE344" s="16" t="e">
        <f>COUNTIFS(CSV!$B:B,$A344,CSV!$G:$G,"y")/$C344</f>
        <v>#DIV/0!</v>
      </c>
    </row>
    <row r="345" spans="1:31" x14ac:dyDescent="0.3">
      <c r="A345" t="s">
        <v>424</v>
      </c>
      <c r="B345" s="9">
        <f>COUNTIF(CSV!A:A,A345)</f>
        <v>0</v>
      </c>
      <c r="C345" s="4">
        <f>COUNTIF(CSV!B:B,A345)</f>
        <v>0</v>
      </c>
      <c r="D345" s="4">
        <f t="shared" si="10"/>
        <v>0</v>
      </c>
      <c r="E345" s="11" t="e">
        <f>(COUNTIFS(CSV!$A:$A,$A345,CSV!$F:$F,"&gt;0.5") + COUNTIFS(CSV!$B:$B,$A345,CSV!$F:$F,"&gt;0.5"))/$D345</f>
        <v>#DIV/0!</v>
      </c>
      <c r="F345" s="8" t="e">
        <f>COUNTIFS(CSV!$A:$A,$A345,CSV!$F:$F,"&gt;0.5")/$B345</f>
        <v>#DIV/0!</v>
      </c>
      <c r="G345" s="8" t="e">
        <f>COUNTIFS(CSV!$B:$B,$A345,CSV!$F:$F,"&gt;0.5")/$C345</f>
        <v>#DIV/0!</v>
      </c>
      <c r="H345" s="11" t="e">
        <f>(COUNTIFS(CSV!$A:$A,$A345,CSV!$F:$F,"&gt;1.5") + COUNTIFS(CSV!$B:$B,$A345,CSV!$F:$F,"&gt;1.5"))/$D345</f>
        <v>#DIV/0!</v>
      </c>
      <c r="I345" s="8" t="e">
        <f>COUNTIFS(CSV!$A:$A,$A345,CSV!$F:$F,"&gt;1.5")/$B345</f>
        <v>#DIV/0!</v>
      </c>
      <c r="J345" s="8" t="e">
        <f>COUNTIFS(CSV!$B:$B,$A345,CSV!$F:$F,"&gt;1.5")/$C345</f>
        <v>#DIV/0!</v>
      </c>
      <c r="K345" s="11" t="e">
        <f>(COUNTIFS(CSV!$A:$A,$A345,CSV!$F:$F,"&gt;2.5") + COUNTIFS(CSV!$B:$B,$A345,CSV!$F:$F,"&gt;2.5"))/$D345</f>
        <v>#DIV/0!</v>
      </c>
      <c r="L345" s="8" t="e">
        <f>COUNTIFS(CSV!$A:$A,$A345,CSV!$F:$F,"&gt;2.5")/$B345</f>
        <v>#DIV/0!</v>
      </c>
      <c r="M345" s="8" t="e">
        <f>COUNTIFS(CSV!$B:$B,$A345,CSV!$F:$F,"&gt;2.5")/$C345</f>
        <v>#DIV/0!</v>
      </c>
      <c r="N345" s="11" t="e">
        <f>(COUNTIFS(CSV!$A:$A,$A345,CSV!$F:$F,"&gt;3.5") + COUNTIFS(CSV!$B:$B,$A345,CSV!$F:$F,"&gt;3.5"))/$D345</f>
        <v>#DIV/0!</v>
      </c>
      <c r="O345" s="8" t="e">
        <f>COUNTIFS(CSV!$A:$A,$A345,CSV!$F:$F,"&gt;3.5")/$B345</f>
        <v>#DIV/0!</v>
      </c>
      <c r="P345" s="8" t="e">
        <f>COUNTIFS(CSV!$B:$B,$A345,CSV!$F:$F,"&gt;3.5")/$C345</f>
        <v>#DIV/0!</v>
      </c>
      <c r="Q345" s="11" t="e">
        <f>(COUNTIFS(CSV!$A:$A,$A345,CSV!$D:$D,"&gt;0.5")  + COUNTIFS(CSV!$B:$B,$A345,CSV!$E:$E,"&gt;0.5"))/$D345</f>
        <v>#DIV/0!</v>
      </c>
      <c r="R345" s="8" t="e">
        <f>COUNTIFS(CSV!$A:$A,$A345,CSV!$D:$D,"&gt;0.5")/$B345</f>
        <v>#DIV/0!</v>
      </c>
      <c r="S345" s="8" t="e">
        <f>COUNTIFS(CSV!$B:$B,$A345,CSV!$E:$E,"&gt;0.5")/$C345</f>
        <v>#DIV/0!</v>
      </c>
      <c r="T345" s="11" t="e">
        <f>(COUNTIFS(CSV!$A:$A,$A345,CSV!$D:$D,"&gt;1.5")  + COUNTIFS(CSV!$B:$B,$A345,CSV!$E:$E,"&gt;1.5"))/$D345</f>
        <v>#DIV/0!</v>
      </c>
      <c r="U345" s="8" t="e">
        <f>COUNTIFS(CSV!$A:$A,$A345,CSV!$D:$D,"&gt;1.5")/$B345</f>
        <v>#DIV/0!</v>
      </c>
      <c r="V345" s="8" t="e">
        <f>COUNTIFS(CSV!$B:$B,$A345,CSV!$E:$E,"&gt;1.5")/$C345</f>
        <v>#DIV/0!</v>
      </c>
      <c r="W345" s="11" t="e">
        <f>(COUNTIFS(CSV!$A:$A,$A345,CSV!$E:E,"&gt;0.5") +COUNTIFS(CSV!$B:$B,$A345,CSV!$D:$D,"&gt;0.5"))/$D345</f>
        <v>#DIV/0!</v>
      </c>
      <c r="X345" s="8" t="e">
        <f>COUNTIFS(CSV!$A:$A,$A345,CSV!$E:$E,"&gt;0.5")/$B345</f>
        <v>#DIV/0!</v>
      </c>
      <c r="Y345" s="8" t="e">
        <f>COUNTIFS(CSV!$B:$B,$A345,CSV!$D:$D,"&gt;0.5")/$C345</f>
        <v>#DIV/0!</v>
      </c>
      <c r="Z345" s="11" t="e">
        <f>(COUNTIFS(CSV!$A:$A,$A345,CSV!$E:$E,"&gt;1.5")  + COUNTIFS(CSV!$B:$B,$A345,CSV!$D:$D,"&gt;1.5"))/$D345</f>
        <v>#DIV/0!</v>
      </c>
      <c r="AA345" s="8" t="e">
        <f>COUNTIFS(CSV!$A:$A,$A345,CSV!$E:$E,"&gt;1.5")/$B345</f>
        <v>#DIV/0!</v>
      </c>
      <c r="AB345" s="8" t="e">
        <f>COUNTIFS(CSV!$B:$B,$A345,CSV!$D:$D,"&gt;1.5")/$C345</f>
        <v>#DIV/0!</v>
      </c>
      <c r="AC345" s="11" t="e">
        <f>(COUNTIFS(CSV!$A:A,$A345,CSV!$G:$G,"y") + COUNTIFS(CSV!$B:B,$A345,CSV!$G:$G,"y"))/$D345</f>
        <v>#DIV/0!</v>
      </c>
      <c r="AD345" s="8" t="e">
        <f>COUNTIFS(CSV!$A:A,$A345,CSV!$G:$G,"y")/$B345</f>
        <v>#DIV/0!</v>
      </c>
      <c r="AE345" s="16" t="e">
        <f>COUNTIFS(CSV!$B:B,$A345,CSV!$G:$G,"y")/$C345</f>
        <v>#DIV/0!</v>
      </c>
    </row>
    <row r="346" spans="1:31" x14ac:dyDescent="0.3">
      <c r="A346" t="s">
        <v>420</v>
      </c>
      <c r="B346" s="9">
        <f>COUNTIF(CSV!A:A,A346)</f>
        <v>0</v>
      </c>
      <c r="C346" s="4">
        <f>COUNTIF(CSV!B:B,A346)</f>
        <v>0</v>
      </c>
      <c r="D346" s="4">
        <f t="shared" si="10"/>
        <v>0</v>
      </c>
      <c r="E346" s="11" t="e">
        <f>(COUNTIFS(CSV!$A:$A,$A346,CSV!$F:$F,"&gt;0.5") + COUNTIFS(CSV!$B:$B,$A346,CSV!$F:$F,"&gt;0.5"))/$D346</f>
        <v>#DIV/0!</v>
      </c>
      <c r="F346" s="8" t="e">
        <f>COUNTIFS(CSV!$A:$A,$A346,CSV!$F:$F,"&gt;0.5")/$B346</f>
        <v>#DIV/0!</v>
      </c>
      <c r="G346" s="8" t="e">
        <f>COUNTIFS(CSV!$B:$B,$A346,CSV!$F:$F,"&gt;0.5")/$C346</f>
        <v>#DIV/0!</v>
      </c>
      <c r="H346" s="11" t="e">
        <f>(COUNTIFS(CSV!$A:$A,$A346,CSV!$F:$F,"&gt;1.5") + COUNTIFS(CSV!$B:$B,$A346,CSV!$F:$F,"&gt;1.5"))/$D346</f>
        <v>#DIV/0!</v>
      </c>
      <c r="I346" s="8" t="e">
        <f>COUNTIFS(CSV!$A:$A,$A346,CSV!$F:$F,"&gt;1.5")/$B346</f>
        <v>#DIV/0!</v>
      </c>
      <c r="J346" s="8" t="e">
        <f>COUNTIFS(CSV!$B:$B,$A346,CSV!$F:$F,"&gt;1.5")/$C346</f>
        <v>#DIV/0!</v>
      </c>
      <c r="K346" s="11" t="e">
        <f>(COUNTIFS(CSV!$A:$A,$A346,CSV!$F:$F,"&gt;2.5") + COUNTIFS(CSV!$B:$B,$A346,CSV!$F:$F,"&gt;2.5"))/$D346</f>
        <v>#DIV/0!</v>
      </c>
      <c r="L346" s="8" t="e">
        <f>COUNTIFS(CSV!$A:$A,$A346,CSV!$F:$F,"&gt;2.5")/$B346</f>
        <v>#DIV/0!</v>
      </c>
      <c r="M346" s="8" t="e">
        <f>COUNTIFS(CSV!$B:$B,$A346,CSV!$F:$F,"&gt;2.5")/$C346</f>
        <v>#DIV/0!</v>
      </c>
      <c r="N346" s="11" t="e">
        <f>(COUNTIFS(CSV!$A:$A,$A346,CSV!$F:$F,"&gt;3.5") + COUNTIFS(CSV!$B:$B,$A346,CSV!$F:$F,"&gt;3.5"))/$D346</f>
        <v>#DIV/0!</v>
      </c>
      <c r="O346" s="8" t="e">
        <f>COUNTIFS(CSV!$A:$A,$A346,CSV!$F:$F,"&gt;3.5")/$B346</f>
        <v>#DIV/0!</v>
      </c>
      <c r="P346" s="8" t="e">
        <f>COUNTIFS(CSV!$B:$B,$A346,CSV!$F:$F,"&gt;3.5")/$C346</f>
        <v>#DIV/0!</v>
      </c>
      <c r="Q346" s="11" t="e">
        <f>(COUNTIFS(CSV!$A:$A,$A346,CSV!$D:$D,"&gt;0.5")  + COUNTIFS(CSV!$B:$B,$A346,CSV!$E:$E,"&gt;0.5"))/$D346</f>
        <v>#DIV/0!</v>
      </c>
      <c r="R346" s="8" t="e">
        <f>COUNTIFS(CSV!$A:$A,$A346,CSV!$D:$D,"&gt;0.5")/$B346</f>
        <v>#DIV/0!</v>
      </c>
      <c r="S346" s="8" t="e">
        <f>COUNTIFS(CSV!$B:$B,$A346,CSV!$E:$E,"&gt;0.5")/$C346</f>
        <v>#DIV/0!</v>
      </c>
      <c r="T346" s="11" t="e">
        <f>(COUNTIFS(CSV!$A:$A,$A346,CSV!$D:$D,"&gt;1.5")  + COUNTIFS(CSV!$B:$B,$A346,CSV!$E:$E,"&gt;1.5"))/$D346</f>
        <v>#DIV/0!</v>
      </c>
      <c r="U346" s="8" t="e">
        <f>COUNTIFS(CSV!$A:$A,$A346,CSV!$D:$D,"&gt;1.5")/$B346</f>
        <v>#DIV/0!</v>
      </c>
      <c r="V346" s="8" t="e">
        <f>COUNTIFS(CSV!$B:$B,$A346,CSV!$E:$E,"&gt;1.5")/$C346</f>
        <v>#DIV/0!</v>
      </c>
      <c r="W346" s="11" t="e">
        <f>(COUNTIFS(CSV!$A:$A,$A346,CSV!$E:E,"&gt;0.5") +COUNTIFS(CSV!$B:$B,$A346,CSV!$D:$D,"&gt;0.5"))/$D346</f>
        <v>#DIV/0!</v>
      </c>
      <c r="X346" s="8" t="e">
        <f>COUNTIFS(CSV!$A:$A,$A346,CSV!$E:$E,"&gt;0.5")/$B346</f>
        <v>#DIV/0!</v>
      </c>
      <c r="Y346" s="8" t="e">
        <f>COUNTIFS(CSV!$B:$B,$A346,CSV!$D:$D,"&gt;0.5")/$C346</f>
        <v>#DIV/0!</v>
      </c>
      <c r="Z346" s="11" t="e">
        <f>(COUNTIFS(CSV!$A:$A,$A346,CSV!$E:$E,"&gt;1.5")  + COUNTIFS(CSV!$B:$B,$A346,CSV!$D:$D,"&gt;1.5"))/$D346</f>
        <v>#DIV/0!</v>
      </c>
      <c r="AA346" s="8" t="e">
        <f>COUNTIFS(CSV!$A:$A,$A346,CSV!$E:$E,"&gt;1.5")/$B346</f>
        <v>#DIV/0!</v>
      </c>
      <c r="AB346" s="8" t="e">
        <f>COUNTIFS(CSV!$B:$B,$A346,CSV!$D:$D,"&gt;1.5")/$C346</f>
        <v>#DIV/0!</v>
      </c>
      <c r="AC346" s="11" t="e">
        <f>(COUNTIFS(CSV!$A:A,$A346,CSV!$G:$G,"y") + COUNTIFS(CSV!$B:B,$A346,CSV!$G:$G,"y"))/$D346</f>
        <v>#DIV/0!</v>
      </c>
      <c r="AD346" s="8" t="e">
        <f>COUNTIFS(CSV!$A:A,$A346,CSV!$G:$G,"y")/$B346</f>
        <v>#DIV/0!</v>
      </c>
      <c r="AE346" s="16" t="e">
        <f>COUNTIFS(CSV!$B:B,$A346,CSV!$G:$G,"y")/$C346</f>
        <v>#DIV/0!</v>
      </c>
    </row>
    <row r="347" spans="1:31" x14ac:dyDescent="0.3">
      <c r="A347" t="s">
        <v>429</v>
      </c>
      <c r="B347" s="9">
        <f>COUNTIF(CSV!A:A,A347)</f>
        <v>0</v>
      </c>
      <c r="C347" s="4">
        <f>COUNTIF(CSV!B:B,A347)</f>
        <v>0</v>
      </c>
      <c r="D347" s="4">
        <f t="shared" si="10"/>
        <v>0</v>
      </c>
      <c r="E347" s="11" t="e">
        <f>(COUNTIFS(CSV!$A:$A,$A347,CSV!$F:$F,"&gt;0.5") + COUNTIFS(CSV!$B:$B,$A347,CSV!$F:$F,"&gt;0.5"))/$D347</f>
        <v>#DIV/0!</v>
      </c>
      <c r="F347" s="8" t="e">
        <f>COUNTIFS(CSV!$A:$A,$A347,CSV!$F:$F,"&gt;0.5")/$B347</f>
        <v>#DIV/0!</v>
      </c>
      <c r="G347" s="8" t="e">
        <f>COUNTIFS(CSV!$B:$B,$A347,CSV!$F:$F,"&gt;0.5")/$C347</f>
        <v>#DIV/0!</v>
      </c>
      <c r="H347" s="11" t="e">
        <f>(COUNTIFS(CSV!$A:$A,$A347,CSV!$F:$F,"&gt;1.5") + COUNTIFS(CSV!$B:$B,$A347,CSV!$F:$F,"&gt;1.5"))/$D347</f>
        <v>#DIV/0!</v>
      </c>
      <c r="I347" s="8" t="e">
        <f>COUNTIFS(CSV!$A:$A,$A347,CSV!$F:$F,"&gt;1.5")/$B347</f>
        <v>#DIV/0!</v>
      </c>
      <c r="J347" s="8" t="e">
        <f>COUNTIFS(CSV!$B:$B,$A347,CSV!$F:$F,"&gt;1.5")/$C347</f>
        <v>#DIV/0!</v>
      </c>
      <c r="K347" s="11" t="e">
        <f>(COUNTIFS(CSV!$A:$A,$A347,CSV!$F:$F,"&gt;2.5") + COUNTIFS(CSV!$B:$B,$A347,CSV!$F:$F,"&gt;2.5"))/$D347</f>
        <v>#DIV/0!</v>
      </c>
      <c r="L347" s="8" t="e">
        <f>COUNTIFS(CSV!$A:$A,$A347,CSV!$F:$F,"&gt;2.5")/$B347</f>
        <v>#DIV/0!</v>
      </c>
      <c r="M347" s="8" t="e">
        <f>COUNTIFS(CSV!$B:$B,$A347,CSV!$F:$F,"&gt;2.5")/$C347</f>
        <v>#DIV/0!</v>
      </c>
      <c r="N347" s="11" t="e">
        <f>(COUNTIFS(CSV!$A:$A,$A347,CSV!$F:$F,"&gt;3.5") + COUNTIFS(CSV!$B:$B,$A347,CSV!$F:$F,"&gt;3.5"))/$D347</f>
        <v>#DIV/0!</v>
      </c>
      <c r="O347" s="8" t="e">
        <f>COUNTIFS(CSV!$A:$A,$A347,CSV!$F:$F,"&gt;3.5")/$B347</f>
        <v>#DIV/0!</v>
      </c>
      <c r="P347" s="8" t="e">
        <f>COUNTIFS(CSV!$B:$B,$A347,CSV!$F:$F,"&gt;3.5")/$C347</f>
        <v>#DIV/0!</v>
      </c>
      <c r="Q347" s="11" t="e">
        <f>(COUNTIFS(CSV!$A:$A,$A347,CSV!$D:$D,"&gt;0.5")  + COUNTIFS(CSV!$B:$B,$A347,CSV!$E:$E,"&gt;0.5"))/$D347</f>
        <v>#DIV/0!</v>
      </c>
      <c r="R347" s="8" t="e">
        <f>COUNTIFS(CSV!$A:$A,$A347,CSV!$D:$D,"&gt;0.5")/$B347</f>
        <v>#DIV/0!</v>
      </c>
      <c r="S347" s="8" t="e">
        <f>COUNTIFS(CSV!$B:$B,$A347,CSV!$E:$E,"&gt;0.5")/$C347</f>
        <v>#DIV/0!</v>
      </c>
      <c r="T347" s="11" t="e">
        <f>(COUNTIFS(CSV!$A:$A,$A347,CSV!$D:$D,"&gt;1.5")  + COUNTIFS(CSV!$B:$B,$A347,CSV!$E:$E,"&gt;1.5"))/$D347</f>
        <v>#DIV/0!</v>
      </c>
      <c r="U347" s="8" t="e">
        <f>COUNTIFS(CSV!$A:$A,$A347,CSV!$D:$D,"&gt;1.5")/$B347</f>
        <v>#DIV/0!</v>
      </c>
      <c r="V347" s="8" t="e">
        <f>COUNTIFS(CSV!$B:$B,$A347,CSV!$E:$E,"&gt;1.5")/$C347</f>
        <v>#DIV/0!</v>
      </c>
      <c r="W347" s="11" t="e">
        <f>(COUNTIFS(CSV!$A:$A,$A347,CSV!$E:E,"&gt;0.5") +COUNTIFS(CSV!$B:$B,$A347,CSV!$D:$D,"&gt;0.5"))/$D347</f>
        <v>#DIV/0!</v>
      </c>
      <c r="X347" s="8" t="e">
        <f>COUNTIFS(CSV!$A:$A,$A347,CSV!$E:$E,"&gt;0.5")/$B347</f>
        <v>#DIV/0!</v>
      </c>
      <c r="Y347" s="8" t="e">
        <f>COUNTIFS(CSV!$B:$B,$A347,CSV!$D:$D,"&gt;0.5")/$C347</f>
        <v>#DIV/0!</v>
      </c>
      <c r="Z347" s="11" t="e">
        <f>(COUNTIFS(CSV!$A:$A,$A347,CSV!$E:$E,"&gt;1.5")  + COUNTIFS(CSV!$B:$B,$A347,CSV!$D:$D,"&gt;1.5"))/$D347</f>
        <v>#DIV/0!</v>
      </c>
      <c r="AA347" s="8" t="e">
        <f>COUNTIFS(CSV!$A:$A,$A347,CSV!$E:$E,"&gt;1.5")/$B347</f>
        <v>#DIV/0!</v>
      </c>
      <c r="AB347" s="8" t="e">
        <f>COUNTIFS(CSV!$B:$B,$A347,CSV!$D:$D,"&gt;1.5")/$C347</f>
        <v>#DIV/0!</v>
      </c>
      <c r="AC347" s="11" t="e">
        <f>(COUNTIFS(CSV!$A:A,$A347,CSV!$G:$G,"y") + COUNTIFS(CSV!$B:B,$A347,CSV!$G:$G,"y"))/$D347</f>
        <v>#DIV/0!</v>
      </c>
      <c r="AD347" s="8" t="e">
        <f>COUNTIFS(CSV!$A:A,$A347,CSV!$G:$G,"y")/$B347</f>
        <v>#DIV/0!</v>
      </c>
      <c r="AE347" s="16" t="e">
        <f>COUNTIFS(CSV!$B:B,$A347,CSV!$G:$G,"y")/$C347</f>
        <v>#DIV/0!</v>
      </c>
    </row>
    <row r="348" spans="1:31" x14ac:dyDescent="0.3">
      <c r="A348" t="s">
        <v>423</v>
      </c>
      <c r="B348" s="9">
        <f>COUNTIF(CSV!A:A,A348)</f>
        <v>1</v>
      </c>
      <c r="C348" s="4">
        <f>COUNTIF(CSV!B:B,A348)</f>
        <v>0</v>
      </c>
      <c r="D348" s="4">
        <f t="shared" si="10"/>
        <v>1</v>
      </c>
      <c r="E348" s="11">
        <f>(COUNTIFS(CSV!$A:$A,$A348,CSV!$F:$F,"&gt;0.5") + COUNTIFS(CSV!$B:$B,$A348,CSV!$F:$F,"&gt;0.5"))/$D348</f>
        <v>1</v>
      </c>
      <c r="F348" s="8">
        <f>COUNTIFS(CSV!$A:$A,$A348,CSV!$F:$F,"&gt;0.5")/$B348</f>
        <v>1</v>
      </c>
      <c r="G348" s="8" t="e">
        <f>COUNTIFS(CSV!$B:$B,$A348,CSV!$F:$F,"&gt;0.5")/$C348</f>
        <v>#DIV/0!</v>
      </c>
      <c r="H348" s="11">
        <f>(COUNTIFS(CSV!$A:$A,$A348,CSV!$F:$F,"&gt;1.5") + COUNTIFS(CSV!$B:$B,$A348,CSV!$F:$F,"&gt;1.5"))/$D348</f>
        <v>1</v>
      </c>
      <c r="I348" s="8">
        <f>COUNTIFS(CSV!$A:$A,$A348,CSV!$F:$F,"&gt;1.5")/$B348</f>
        <v>1</v>
      </c>
      <c r="J348" s="8" t="e">
        <f>COUNTIFS(CSV!$B:$B,$A348,CSV!$F:$F,"&gt;1.5")/$C348</f>
        <v>#DIV/0!</v>
      </c>
      <c r="K348" s="11">
        <f>(COUNTIFS(CSV!$A:$A,$A348,CSV!$F:$F,"&gt;2.5") + COUNTIFS(CSV!$B:$B,$A348,CSV!$F:$F,"&gt;2.5"))/$D348</f>
        <v>1</v>
      </c>
      <c r="L348" s="8">
        <f>COUNTIFS(CSV!$A:$A,$A348,CSV!$F:$F,"&gt;2.5")/$B348</f>
        <v>1</v>
      </c>
      <c r="M348" s="8" t="e">
        <f>COUNTIFS(CSV!$B:$B,$A348,CSV!$F:$F,"&gt;2.5")/$C348</f>
        <v>#DIV/0!</v>
      </c>
      <c r="N348" s="11">
        <f>(COUNTIFS(CSV!$A:$A,$A348,CSV!$F:$F,"&gt;3.5") + COUNTIFS(CSV!$B:$B,$A348,CSV!$F:$F,"&gt;3.5"))/$D348</f>
        <v>1</v>
      </c>
      <c r="O348" s="8">
        <f>COUNTIFS(CSV!$A:$A,$A348,CSV!$F:$F,"&gt;3.5")/$B348</f>
        <v>1</v>
      </c>
      <c r="P348" s="8" t="e">
        <f>COUNTIFS(CSV!$B:$B,$A348,CSV!$F:$F,"&gt;3.5")/$C348</f>
        <v>#DIV/0!</v>
      </c>
      <c r="Q348" s="11">
        <f>(COUNTIFS(CSV!$A:$A,$A348,CSV!$D:$D,"&gt;0.5")  + COUNTIFS(CSV!$B:$B,$A348,CSV!$E:$E,"&gt;0.5"))/$D348</f>
        <v>1</v>
      </c>
      <c r="R348" s="8">
        <f>COUNTIFS(CSV!$A:$A,$A348,CSV!$D:$D,"&gt;0.5")/$B348</f>
        <v>1</v>
      </c>
      <c r="S348" s="8" t="e">
        <f>COUNTIFS(CSV!$B:$B,$A348,CSV!$E:$E,"&gt;0.5")/$C348</f>
        <v>#DIV/0!</v>
      </c>
      <c r="T348" s="11">
        <f>(COUNTIFS(CSV!$A:$A,$A348,CSV!$D:$D,"&gt;1.5")  + COUNTIFS(CSV!$B:$B,$A348,CSV!$E:$E,"&gt;1.5"))/$D348</f>
        <v>1</v>
      </c>
      <c r="U348" s="8">
        <f>COUNTIFS(CSV!$A:$A,$A348,CSV!$D:$D,"&gt;1.5")/$B348</f>
        <v>1</v>
      </c>
      <c r="V348" s="8" t="e">
        <f>COUNTIFS(CSV!$B:$B,$A348,CSV!$E:$E,"&gt;1.5")/$C348</f>
        <v>#DIV/0!</v>
      </c>
      <c r="W348" s="11">
        <f>(COUNTIFS(CSV!$A:$A,$A348,CSV!$E:E,"&gt;0.5") +COUNTIFS(CSV!$B:$B,$A348,CSV!$D:$D,"&gt;0.5"))/$D348</f>
        <v>1</v>
      </c>
      <c r="X348" s="8">
        <f>COUNTIFS(CSV!$A:$A,$A348,CSV!$E:$E,"&gt;0.5")/$B348</f>
        <v>1</v>
      </c>
      <c r="Y348" s="8" t="e">
        <f>COUNTIFS(CSV!$B:$B,$A348,CSV!$D:$D,"&gt;0.5")/$C348</f>
        <v>#DIV/0!</v>
      </c>
      <c r="Z348" s="11">
        <f>(COUNTIFS(CSV!$A:$A,$A348,CSV!$E:$E,"&gt;1.5")  + COUNTIFS(CSV!$B:$B,$A348,CSV!$D:$D,"&gt;1.5"))/$D348</f>
        <v>1</v>
      </c>
      <c r="AA348" s="8">
        <f>COUNTIFS(CSV!$A:$A,$A348,CSV!$E:$E,"&gt;1.5")/$B348</f>
        <v>1</v>
      </c>
      <c r="AB348" s="8" t="e">
        <f>COUNTIFS(CSV!$B:$B,$A348,CSV!$D:$D,"&gt;1.5")/$C348</f>
        <v>#DIV/0!</v>
      </c>
      <c r="AC348" s="11">
        <f>(COUNTIFS(CSV!$A:A,$A348,CSV!$G:$G,"y") + COUNTIFS(CSV!$B:B,$A348,CSV!$G:$G,"y"))/$D348</f>
        <v>1</v>
      </c>
      <c r="AD348" s="8">
        <f>COUNTIFS(CSV!$A:A,$A348,CSV!$G:$G,"y")/$B348</f>
        <v>1</v>
      </c>
      <c r="AE348" s="16" t="e">
        <f>COUNTIFS(CSV!$B:B,$A348,CSV!$G:$G,"y")/$C348</f>
        <v>#DIV/0!</v>
      </c>
    </row>
    <row r="349" spans="1:31" x14ac:dyDescent="0.3">
      <c r="A349" t="s">
        <v>447</v>
      </c>
      <c r="B349" s="9">
        <f>COUNTIF(CSV!A:A,A349)</f>
        <v>0</v>
      </c>
      <c r="C349" s="4">
        <f>COUNTIF(CSV!B:B,A349)</f>
        <v>0</v>
      </c>
      <c r="D349" s="4">
        <f t="shared" si="10"/>
        <v>0</v>
      </c>
      <c r="E349" s="11" t="e">
        <f>(COUNTIFS(CSV!$A:$A,$A349,CSV!$F:$F,"&gt;0.5") + COUNTIFS(CSV!$B:$B,$A349,CSV!$F:$F,"&gt;0.5"))/$D349</f>
        <v>#DIV/0!</v>
      </c>
      <c r="F349" s="8" t="e">
        <f>COUNTIFS(CSV!$A:$A,$A349,CSV!$F:$F,"&gt;0.5")/$B349</f>
        <v>#DIV/0!</v>
      </c>
      <c r="G349" s="8" t="e">
        <f>COUNTIFS(CSV!$B:$B,$A349,CSV!$F:$F,"&gt;0.5")/$C349</f>
        <v>#DIV/0!</v>
      </c>
      <c r="H349" s="11" t="e">
        <f>(COUNTIFS(CSV!$A:$A,$A349,CSV!$F:$F,"&gt;1.5") + COUNTIFS(CSV!$B:$B,$A349,CSV!$F:$F,"&gt;1.5"))/$D349</f>
        <v>#DIV/0!</v>
      </c>
      <c r="I349" s="8" t="e">
        <f>COUNTIFS(CSV!$A:$A,$A349,CSV!$F:$F,"&gt;1.5")/$B349</f>
        <v>#DIV/0!</v>
      </c>
      <c r="J349" s="8" t="e">
        <f>COUNTIFS(CSV!$B:$B,$A349,CSV!$F:$F,"&gt;1.5")/$C349</f>
        <v>#DIV/0!</v>
      </c>
      <c r="K349" s="11" t="e">
        <f>(COUNTIFS(CSV!$A:$A,$A349,CSV!$F:$F,"&gt;2.5") + COUNTIFS(CSV!$B:$B,$A349,CSV!$F:$F,"&gt;2.5"))/$D349</f>
        <v>#DIV/0!</v>
      </c>
      <c r="L349" s="8" t="e">
        <f>COUNTIFS(CSV!$A:$A,$A349,CSV!$F:$F,"&gt;2.5")/$B349</f>
        <v>#DIV/0!</v>
      </c>
      <c r="M349" s="8" t="e">
        <f>COUNTIFS(CSV!$B:$B,$A349,CSV!$F:$F,"&gt;2.5")/$C349</f>
        <v>#DIV/0!</v>
      </c>
      <c r="N349" s="11" t="e">
        <f>(COUNTIFS(CSV!$A:$A,$A349,CSV!$F:$F,"&gt;3.5") + COUNTIFS(CSV!$B:$B,$A349,CSV!$F:$F,"&gt;3.5"))/$D349</f>
        <v>#DIV/0!</v>
      </c>
      <c r="O349" s="8" t="e">
        <f>COUNTIFS(CSV!$A:$A,$A349,CSV!$F:$F,"&gt;3.5")/$B349</f>
        <v>#DIV/0!</v>
      </c>
      <c r="P349" s="8" t="e">
        <f>COUNTIFS(CSV!$B:$B,$A349,CSV!$F:$F,"&gt;3.5")/$C349</f>
        <v>#DIV/0!</v>
      </c>
      <c r="Q349" s="11" t="e">
        <f>(COUNTIFS(CSV!$A:$A,$A349,CSV!$D:$D,"&gt;0.5")  + COUNTIFS(CSV!$B:$B,$A349,CSV!$E:$E,"&gt;0.5"))/$D349</f>
        <v>#DIV/0!</v>
      </c>
      <c r="R349" s="8" t="e">
        <f>COUNTIFS(CSV!$A:$A,$A349,CSV!$D:$D,"&gt;0.5")/$B349</f>
        <v>#DIV/0!</v>
      </c>
      <c r="S349" s="8" t="e">
        <f>COUNTIFS(CSV!$B:$B,$A349,CSV!$E:$E,"&gt;0.5")/$C349</f>
        <v>#DIV/0!</v>
      </c>
      <c r="T349" s="11" t="e">
        <f>(COUNTIFS(CSV!$A:$A,$A349,CSV!$D:$D,"&gt;1.5")  + COUNTIFS(CSV!$B:$B,$A349,CSV!$E:$E,"&gt;1.5"))/$D349</f>
        <v>#DIV/0!</v>
      </c>
      <c r="U349" s="8" t="e">
        <f>COUNTIFS(CSV!$A:$A,$A349,CSV!$D:$D,"&gt;1.5")/$B349</f>
        <v>#DIV/0!</v>
      </c>
      <c r="V349" s="8" t="e">
        <f>COUNTIFS(CSV!$B:$B,$A349,CSV!$E:$E,"&gt;1.5")/$C349</f>
        <v>#DIV/0!</v>
      </c>
      <c r="W349" s="11" t="e">
        <f>(COUNTIFS(CSV!$A:$A,$A349,CSV!$E:E,"&gt;0.5") +COUNTIFS(CSV!$B:$B,$A349,CSV!$D:$D,"&gt;0.5"))/$D349</f>
        <v>#DIV/0!</v>
      </c>
      <c r="X349" s="8" t="e">
        <f>COUNTIFS(CSV!$A:$A,$A349,CSV!$E:$E,"&gt;0.5")/$B349</f>
        <v>#DIV/0!</v>
      </c>
      <c r="Y349" s="8" t="e">
        <f>COUNTIFS(CSV!$B:$B,$A349,CSV!$D:$D,"&gt;0.5")/$C349</f>
        <v>#DIV/0!</v>
      </c>
      <c r="Z349" s="11" t="e">
        <f>(COUNTIFS(CSV!$A:$A,$A349,CSV!$E:$E,"&gt;1.5")  + COUNTIFS(CSV!$B:$B,$A349,CSV!$D:$D,"&gt;1.5"))/$D349</f>
        <v>#DIV/0!</v>
      </c>
      <c r="AA349" s="8" t="e">
        <f>COUNTIFS(CSV!$A:$A,$A349,CSV!$E:$E,"&gt;1.5")/$B349</f>
        <v>#DIV/0!</v>
      </c>
      <c r="AB349" s="8" t="e">
        <f>COUNTIFS(CSV!$B:$B,$A349,CSV!$D:$D,"&gt;1.5")/$C349</f>
        <v>#DIV/0!</v>
      </c>
      <c r="AC349" s="11" t="e">
        <f>(COUNTIFS(CSV!$A:A,$A349,CSV!$G:$G,"y") + COUNTIFS(CSV!$B:B,$A349,CSV!$G:$G,"y"))/$D349</f>
        <v>#DIV/0!</v>
      </c>
      <c r="AD349" s="8" t="e">
        <f>COUNTIFS(CSV!$A:A,$A349,CSV!$G:$G,"y")/$B349</f>
        <v>#DIV/0!</v>
      </c>
      <c r="AE349" s="16" t="e">
        <f>COUNTIFS(CSV!$B:B,$A349,CSV!$G:$G,"y")/$C349</f>
        <v>#DIV/0!</v>
      </c>
    </row>
    <row r="350" spans="1:31" x14ac:dyDescent="0.3">
      <c r="A350" t="s">
        <v>437</v>
      </c>
      <c r="B350" s="9">
        <f>COUNTIF(CSV!A:A,A350)</f>
        <v>0</v>
      </c>
      <c r="C350" s="4">
        <f>COUNTIF(CSV!B:B,A350)</f>
        <v>0</v>
      </c>
      <c r="D350" s="4">
        <f t="shared" si="10"/>
        <v>0</v>
      </c>
      <c r="E350" s="11" t="e">
        <f>(COUNTIFS(CSV!$A:$A,$A350,CSV!$F:$F,"&gt;0.5") + COUNTIFS(CSV!$B:$B,$A350,CSV!$F:$F,"&gt;0.5"))/$D350</f>
        <v>#DIV/0!</v>
      </c>
      <c r="F350" s="8" t="e">
        <f>COUNTIFS(CSV!$A:$A,$A350,CSV!$F:$F,"&gt;0.5")/$B350</f>
        <v>#DIV/0!</v>
      </c>
      <c r="G350" s="8" t="e">
        <f>COUNTIFS(CSV!$B:$B,$A350,CSV!$F:$F,"&gt;0.5")/$C350</f>
        <v>#DIV/0!</v>
      </c>
      <c r="H350" s="11" t="e">
        <f>(COUNTIFS(CSV!$A:$A,$A350,CSV!$F:$F,"&gt;1.5") + COUNTIFS(CSV!$B:$B,$A350,CSV!$F:$F,"&gt;1.5"))/$D350</f>
        <v>#DIV/0!</v>
      </c>
      <c r="I350" s="8" t="e">
        <f>COUNTIFS(CSV!$A:$A,$A350,CSV!$F:$F,"&gt;1.5")/$B350</f>
        <v>#DIV/0!</v>
      </c>
      <c r="J350" s="8" t="e">
        <f>COUNTIFS(CSV!$B:$B,$A350,CSV!$F:$F,"&gt;1.5")/$C350</f>
        <v>#DIV/0!</v>
      </c>
      <c r="K350" s="11" t="e">
        <f>(COUNTIFS(CSV!$A:$A,$A350,CSV!$F:$F,"&gt;2.5") + COUNTIFS(CSV!$B:$B,$A350,CSV!$F:$F,"&gt;2.5"))/$D350</f>
        <v>#DIV/0!</v>
      </c>
      <c r="L350" s="8" t="e">
        <f>COUNTIFS(CSV!$A:$A,$A350,CSV!$F:$F,"&gt;2.5")/$B350</f>
        <v>#DIV/0!</v>
      </c>
      <c r="M350" s="8" t="e">
        <f>COUNTIFS(CSV!$B:$B,$A350,CSV!$F:$F,"&gt;2.5")/$C350</f>
        <v>#DIV/0!</v>
      </c>
      <c r="N350" s="11" t="e">
        <f>(COUNTIFS(CSV!$A:$A,$A350,CSV!$F:$F,"&gt;3.5") + COUNTIFS(CSV!$B:$B,$A350,CSV!$F:$F,"&gt;3.5"))/$D350</f>
        <v>#DIV/0!</v>
      </c>
      <c r="O350" s="8" t="e">
        <f>COUNTIFS(CSV!$A:$A,$A350,CSV!$F:$F,"&gt;3.5")/$B350</f>
        <v>#DIV/0!</v>
      </c>
      <c r="P350" s="8" t="e">
        <f>COUNTIFS(CSV!$B:$B,$A350,CSV!$F:$F,"&gt;3.5")/$C350</f>
        <v>#DIV/0!</v>
      </c>
      <c r="Q350" s="11" t="e">
        <f>(COUNTIFS(CSV!$A:$A,$A350,CSV!$D:$D,"&gt;0.5")  + COUNTIFS(CSV!$B:$B,$A350,CSV!$E:$E,"&gt;0.5"))/$D350</f>
        <v>#DIV/0!</v>
      </c>
      <c r="R350" s="8" t="e">
        <f>COUNTIFS(CSV!$A:$A,$A350,CSV!$D:$D,"&gt;0.5")/$B350</f>
        <v>#DIV/0!</v>
      </c>
      <c r="S350" s="8" t="e">
        <f>COUNTIFS(CSV!$B:$B,$A350,CSV!$E:$E,"&gt;0.5")/$C350</f>
        <v>#DIV/0!</v>
      </c>
      <c r="T350" s="11" t="e">
        <f>(COUNTIFS(CSV!$A:$A,$A350,CSV!$D:$D,"&gt;1.5")  + COUNTIFS(CSV!$B:$B,$A350,CSV!$E:$E,"&gt;1.5"))/$D350</f>
        <v>#DIV/0!</v>
      </c>
      <c r="U350" s="8" t="e">
        <f>COUNTIFS(CSV!$A:$A,$A350,CSV!$D:$D,"&gt;1.5")/$B350</f>
        <v>#DIV/0!</v>
      </c>
      <c r="V350" s="8" t="e">
        <f>COUNTIFS(CSV!$B:$B,$A350,CSV!$E:$E,"&gt;1.5")/$C350</f>
        <v>#DIV/0!</v>
      </c>
      <c r="W350" s="11" t="e">
        <f>(COUNTIFS(CSV!$A:$A,$A350,CSV!$E:E,"&gt;0.5") +COUNTIFS(CSV!$B:$B,$A350,CSV!$D:$D,"&gt;0.5"))/$D350</f>
        <v>#DIV/0!</v>
      </c>
      <c r="X350" s="8" t="e">
        <f>COUNTIFS(CSV!$A:$A,$A350,CSV!$E:$E,"&gt;0.5")/$B350</f>
        <v>#DIV/0!</v>
      </c>
      <c r="Y350" s="8" t="e">
        <f>COUNTIFS(CSV!$B:$B,$A350,CSV!$D:$D,"&gt;0.5")/$C350</f>
        <v>#DIV/0!</v>
      </c>
      <c r="Z350" s="11" t="e">
        <f>(COUNTIFS(CSV!$A:$A,$A350,CSV!$E:$E,"&gt;1.5")  + COUNTIFS(CSV!$B:$B,$A350,CSV!$D:$D,"&gt;1.5"))/$D350</f>
        <v>#DIV/0!</v>
      </c>
      <c r="AA350" s="8" t="e">
        <f>COUNTIFS(CSV!$A:$A,$A350,CSV!$E:$E,"&gt;1.5")/$B350</f>
        <v>#DIV/0!</v>
      </c>
      <c r="AB350" s="8" t="e">
        <f>COUNTIFS(CSV!$B:$B,$A350,CSV!$D:$D,"&gt;1.5")/$C350</f>
        <v>#DIV/0!</v>
      </c>
      <c r="AC350" s="11" t="e">
        <f>(COUNTIFS(CSV!$A:A,$A350,CSV!$G:$G,"y") + COUNTIFS(CSV!$B:B,$A350,CSV!$G:$G,"y"))/$D350</f>
        <v>#DIV/0!</v>
      </c>
      <c r="AD350" s="8" t="e">
        <f>COUNTIFS(CSV!$A:A,$A350,CSV!$G:$G,"y")/$B350</f>
        <v>#DIV/0!</v>
      </c>
      <c r="AE350" s="16" t="e">
        <f>COUNTIFS(CSV!$B:B,$A350,CSV!$G:$G,"y")/$C350</f>
        <v>#DIV/0!</v>
      </c>
    </row>
    <row r="351" spans="1:31" x14ac:dyDescent="0.3">
      <c r="A351" t="s">
        <v>446</v>
      </c>
      <c r="B351" s="9">
        <f>COUNTIF(CSV!A:A,A351)</f>
        <v>0</v>
      </c>
      <c r="C351" s="4">
        <f>COUNTIF(CSV!B:B,A351)</f>
        <v>0</v>
      </c>
      <c r="D351" s="4">
        <f t="shared" si="10"/>
        <v>0</v>
      </c>
      <c r="E351" s="11" t="e">
        <f>(COUNTIFS(CSV!$A:$A,$A351,CSV!$F:$F,"&gt;0.5") + COUNTIFS(CSV!$B:$B,$A351,CSV!$F:$F,"&gt;0.5"))/$D351</f>
        <v>#DIV/0!</v>
      </c>
      <c r="F351" s="8" t="e">
        <f>COUNTIFS(CSV!$A:$A,$A351,CSV!$F:$F,"&gt;0.5")/$B351</f>
        <v>#DIV/0!</v>
      </c>
      <c r="G351" s="8" t="e">
        <f>COUNTIFS(CSV!$B:$B,$A351,CSV!$F:$F,"&gt;0.5")/$C351</f>
        <v>#DIV/0!</v>
      </c>
      <c r="H351" s="11" t="e">
        <f>(COUNTIFS(CSV!$A:$A,$A351,CSV!$F:$F,"&gt;1.5") + COUNTIFS(CSV!$B:$B,$A351,CSV!$F:$F,"&gt;1.5"))/$D351</f>
        <v>#DIV/0!</v>
      </c>
      <c r="I351" s="8" t="e">
        <f>COUNTIFS(CSV!$A:$A,$A351,CSV!$F:$F,"&gt;1.5")/$B351</f>
        <v>#DIV/0!</v>
      </c>
      <c r="J351" s="8" t="e">
        <f>COUNTIFS(CSV!$B:$B,$A351,CSV!$F:$F,"&gt;1.5")/$C351</f>
        <v>#DIV/0!</v>
      </c>
      <c r="K351" s="11" t="e">
        <f>(COUNTIFS(CSV!$A:$A,$A351,CSV!$F:$F,"&gt;2.5") + COUNTIFS(CSV!$B:$B,$A351,CSV!$F:$F,"&gt;2.5"))/$D351</f>
        <v>#DIV/0!</v>
      </c>
      <c r="L351" s="8" t="e">
        <f>COUNTIFS(CSV!$A:$A,$A351,CSV!$F:$F,"&gt;2.5")/$B351</f>
        <v>#DIV/0!</v>
      </c>
      <c r="M351" s="8" t="e">
        <f>COUNTIFS(CSV!$B:$B,$A351,CSV!$F:$F,"&gt;2.5")/$C351</f>
        <v>#DIV/0!</v>
      </c>
      <c r="N351" s="11" t="e">
        <f>(COUNTIFS(CSV!$A:$A,$A351,CSV!$F:$F,"&gt;3.5") + COUNTIFS(CSV!$B:$B,$A351,CSV!$F:$F,"&gt;3.5"))/$D351</f>
        <v>#DIV/0!</v>
      </c>
      <c r="O351" s="8" t="e">
        <f>COUNTIFS(CSV!$A:$A,$A351,CSV!$F:$F,"&gt;3.5")/$B351</f>
        <v>#DIV/0!</v>
      </c>
      <c r="P351" s="8" t="e">
        <f>COUNTIFS(CSV!$B:$B,$A351,CSV!$F:$F,"&gt;3.5")/$C351</f>
        <v>#DIV/0!</v>
      </c>
      <c r="Q351" s="11" t="e">
        <f>(COUNTIFS(CSV!$A:$A,$A351,CSV!$D:$D,"&gt;0.5")  + COUNTIFS(CSV!$B:$B,$A351,CSV!$E:$E,"&gt;0.5"))/$D351</f>
        <v>#DIV/0!</v>
      </c>
      <c r="R351" s="8" t="e">
        <f>COUNTIFS(CSV!$A:$A,$A351,CSV!$D:$D,"&gt;0.5")/$B351</f>
        <v>#DIV/0!</v>
      </c>
      <c r="S351" s="8" t="e">
        <f>COUNTIFS(CSV!$B:$B,$A351,CSV!$E:$E,"&gt;0.5")/$C351</f>
        <v>#DIV/0!</v>
      </c>
      <c r="T351" s="11" t="e">
        <f>(COUNTIFS(CSV!$A:$A,$A351,CSV!$D:$D,"&gt;1.5")  + COUNTIFS(CSV!$B:$B,$A351,CSV!$E:$E,"&gt;1.5"))/$D351</f>
        <v>#DIV/0!</v>
      </c>
      <c r="U351" s="8" t="e">
        <f>COUNTIFS(CSV!$A:$A,$A351,CSV!$D:$D,"&gt;1.5")/$B351</f>
        <v>#DIV/0!</v>
      </c>
      <c r="V351" s="8" t="e">
        <f>COUNTIFS(CSV!$B:$B,$A351,CSV!$E:$E,"&gt;1.5")/$C351</f>
        <v>#DIV/0!</v>
      </c>
      <c r="W351" s="11" t="e">
        <f>(COUNTIFS(CSV!$A:$A,$A351,CSV!$E:E,"&gt;0.5") +COUNTIFS(CSV!$B:$B,$A351,CSV!$D:$D,"&gt;0.5"))/$D351</f>
        <v>#DIV/0!</v>
      </c>
      <c r="X351" s="8" t="e">
        <f>COUNTIFS(CSV!$A:$A,$A351,CSV!$E:$E,"&gt;0.5")/$B351</f>
        <v>#DIV/0!</v>
      </c>
      <c r="Y351" s="8" t="e">
        <f>COUNTIFS(CSV!$B:$B,$A351,CSV!$D:$D,"&gt;0.5")/$C351</f>
        <v>#DIV/0!</v>
      </c>
      <c r="Z351" s="11" t="e">
        <f>(COUNTIFS(CSV!$A:$A,$A351,CSV!$E:$E,"&gt;1.5")  + COUNTIFS(CSV!$B:$B,$A351,CSV!$D:$D,"&gt;1.5"))/$D351</f>
        <v>#DIV/0!</v>
      </c>
      <c r="AA351" s="8" t="e">
        <f>COUNTIFS(CSV!$A:$A,$A351,CSV!$E:$E,"&gt;1.5")/$B351</f>
        <v>#DIV/0!</v>
      </c>
      <c r="AB351" s="8" t="e">
        <f>COUNTIFS(CSV!$B:$B,$A351,CSV!$D:$D,"&gt;1.5")/$C351</f>
        <v>#DIV/0!</v>
      </c>
      <c r="AC351" s="11" t="e">
        <f>(COUNTIFS(CSV!$A:A,$A351,CSV!$G:$G,"y") + COUNTIFS(CSV!$B:B,$A351,CSV!$G:$G,"y"))/$D351</f>
        <v>#DIV/0!</v>
      </c>
      <c r="AD351" s="8" t="e">
        <f>COUNTIFS(CSV!$A:A,$A351,CSV!$G:$G,"y")/$B351</f>
        <v>#DIV/0!</v>
      </c>
      <c r="AE351" s="16" t="e">
        <f>COUNTIFS(CSV!$B:B,$A351,CSV!$G:$G,"y")/$C351</f>
        <v>#DIV/0!</v>
      </c>
    </row>
    <row r="352" spans="1:31" x14ac:dyDescent="0.3">
      <c r="A352" t="s">
        <v>451</v>
      </c>
      <c r="B352" s="9">
        <f>COUNTIF(CSV!A:A,A352)</f>
        <v>0</v>
      </c>
      <c r="C352" s="4">
        <f>COUNTIF(CSV!B:B,A352)</f>
        <v>0</v>
      </c>
      <c r="D352" s="4">
        <f t="shared" si="10"/>
        <v>0</v>
      </c>
      <c r="E352" s="11" t="e">
        <f>(COUNTIFS(CSV!$A:$A,$A352,CSV!$F:$F,"&gt;0.5") + COUNTIFS(CSV!$B:$B,$A352,CSV!$F:$F,"&gt;0.5"))/$D352</f>
        <v>#DIV/0!</v>
      </c>
      <c r="F352" s="8" t="e">
        <f>COUNTIFS(CSV!$A:$A,$A352,CSV!$F:$F,"&gt;0.5")/$B352</f>
        <v>#DIV/0!</v>
      </c>
      <c r="G352" s="8" t="e">
        <f>COUNTIFS(CSV!$B:$B,$A352,CSV!$F:$F,"&gt;0.5")/$C352</f>
        <v>#DIV/0!</v>
      </c>
      <c r="H352" s="11" t="e">
        <f>(COUNTIFS(CSV!$A:$A,$A352,CSV!$F:$F,"&gt;1.5") + COUNTIFS(CSV!$B:$B,$A352,CSV!$F:$F,"&gt;1.5"))/$D352</f>
        <v>#DIV/0!</v>
      </c>
      <c r="I352" s="8" t="e">
        <f>COUNTIFS(CSV!$A:$A,$A352,CSV!$F:$F,"&gt;1.5")/$B352</f>
        <v>#DIV/0!</v>
      </c>
      <c r="J352" s="8" t="e">
        <f>COUNTIFS(CSV!$B:$B,$A352,CSV!$F:$F,"&gt;1.5")/$C352</f>
        <v>#DIV/0!</v>
      </c>
      <c r="K352" s="11" t="e">
        <f>(COUNTIFS(CSV!$A:$A,$A352,CSV!$F:$F,"&gt;2.5") + COUNTIFS(CSV!$B:$B,$A352,CSV!$F:$F,"&gt;2.5"))/$D352</f>
        <v>#DIV/0!</v>
      </c>
      <c r="L352" s="8" t="e">
        <f>COUNTIFS(CSV!$A:$A,$A352,CSV!$F:$F,"&gt;2.5")/$B352</f>
        <v>#DIV/0!</v>
      </c>
      <c r="M352" s="8" t="e">
        <f>COUNTIFS(CSV!$B:$B,$A352,CSV!$F:$F,"&gt;2.5")/$C352</f>
        <v>#DIV/0!</v>
      </c>
      <c r="N352" s="11" t="e">
        <f>(COUNTIFS(CSV!$A:$A,$A352,CSV!$F:$F,"&gt;3.5") + COUNTIFS(CSV!$B:$B,$A352,CSV!$F:$F,"&gt;3.5"))/$D352</f>
        <v>#DIV/0!</v>
      </c>
      <c r="O352" s="8" t="e">
        <f>COUNTIFS(CSV!$A:$A,$A352,CSV!$F:$F,"&gt;3.5")/$B352</f>
        <v>#DIV/0!</v>
      </c>
      <c r="P352" s="8" t="e">
        <f>COUNTIFS(CSV!$B:$B,$A352,CSV!$F:$F,"&gt;3.5")/$C352</f>
        <v>#DIV/0!</v>
      </c>
      <c r="Q352" s="11" t="e">
        <f>(COUNTIFS(CSV!$A:$A,$A352,CSV!$D:$D,"&gt;0.5")  + COUNTIFS(CSV!$B:$B,$A352,CSV!$E:$E,"&gt;0.5"))/$D352</f>
        <v>#DIV/0!</v>
      </c>
      <c r="R352" s="8" t="e">
        <f>COUNTIFS(CSV!$A:$A,$A352,CSV!$D:$D,"&gt;0.5")/$B352</f>
        <v>#DIV/0!</v>
      </c>
      <c r="S352" s="8" t="e">
        <f>COUNTIFS(CSV!$B:$B,$A352,CSV!$E:$E,"&gt;0.5")/$C352</f>
        <v>#DIV/0!</v>
      </c>
      <c r="T352" s="11" t="e">
        <f>(COUNTIFS(CSV!$A:$A,$A352,CSV!$D:$D,"&gt;1.5")  + COUNTIFS(CSV!$B:$B,$A352,CSV!$E:$E,"&gt;1.5"))/$D352</f>
        <v>#DIV/0!</v>
      </c>
      <c r="U352" s="8" t="e">
        <f>COUNTIFS(CSV!$A:$A,$A352,CSV!$D:$D,"&gt;1.5")/$B352</f>
        <v>#DIV/0!</v>
      </c>
      <c r="V352" s="8" t="e">
        <f>COUNTIFS(CSV!$B:$B,$A352,CSV!$E:$E,"&gt;1.5")/$C352</f>
        <v>#DIV/0!</v>
      </c>
      <c r="W352" s="11" t="e">
        <f>(COUNTIFS(CSV!$A:$A,$A352,CSV!$E:E,"&gt;0.5") +COUNTIFS(CSV!$B:$B,$A352,CSV!$D:$D,"&gt;0.5"))/$D352</f>
        <v>#DIV/0!</v>
      </c>
      <c r="X352" s="8" t="e">
        <f>COUNTIFS(CSV!$A:$A,$A352,CSV!$E:$E,"&gt;0.5")/$B352</f>
        <v>#DIV/0!</v>
      </c>
      <c r="Y352" s="8" t="e">
        <f>COUNTIFS(CSV!$B:$B,$A352,CSV!$D:$D,"&gt;0.5")/$C352</f>
        <v>#DIV/0!</v>
      </c>
      <c r="Z352" s="11" t="e">
        <f>(COUNTIFS(CSV!$A:$A,$A352,CSV!$E:$E,"&gt;1.5")  + COUNTIFS(CSV!$B:$B,$A352,CSV!$D:$D,"&gt;1.5"))/$D352</f>
        <v>#DIV/0!</v>
      </c>
      <c r="AA352" s="8" t="e">
        <f>COUNTIFS(CSV!$A:$A,$A352,CSV!$E:$E,"&gt;1.5")/$B352</f>
        <v>#DIV/0!</v>
      </c>
      <c r="AB352" s="8" t="e">
        <f>COUNTIFS(CSV!$B:$B,$A352,CSV!$D:$D,"&gt;1.5")/$C352</f>
        <v>#DIV/0!</v>
      </c>
      <c r="AC352" s="11" t="e">
        <f>(COUNTIFS(CSV!$A:A,$A352,CSV!$G:$G,"y") + COUNTIFS(CSV!$B:B,$A352,CSV!$G:$G,"y"))/$D352</f>
        <v>#DIV/0!</v>
      </c>
      <c r="AD352" s="8" t="e">
        <f>COUNTIFS(CSV!$A:A,$A352,CSV!$G:$G,"y")/$B352</f>
        <v>#DIV/0!</v>
      </c>
      <c r="AE352" s="16" t="e">
        <f>COUNTIFS(CSV!$B:B,$A352,CSV!$G:$G,"y")/$C352</f>
        <v>#DIV/0!</v>
      </c>
    </row>
    <row r="353" spans="1:31" x14ac:dyDescent="0.3">
      <c r="A353" t="s">
        <v>439</v>
      </c>
      <c r="B353" s="9">
        <f>COUNTIF(CSV!A:A,A353)</f>
        <v>0</v>
      </c>
      <c r="C353" s="4">
        <f>COUNTIF(CSV!B:B,A353)</f>
        <v>0</v>
      </c>
      <c r="D353" s="4">
        <f t="shared" si="10"/>
        <v>0</v>
      </c>
      <c r="E353" s="11" t="e">
        <f>(COUNTIFS(CSV!$A:$A,$A353,CSV!$F:$F,"&gt;0.5") + COUNTIFS(CSV!$B:$B,$A353,CSV!$F:$F,"&gt;0.5"))/$D353</f>
        <v>#DIV/0!</v>
      </c>
      <c r="F353" s="8" t="e">
        <f>COUNTIFS(CSV!$A:$A,$A353,CSV!$F:$F,"&gt;0.5")/$B353</f>
        <v>#DIV/0!</v>
      </c>
      <c r="G353" s="8" t="e">
        <f>COUNTIFS(CSV!$B:$B,$A353,CSV!$F:$F,"&gt;0.5")/$C353</f>
        <v>#DIV/0!</v>
      </c>
      <c r="H353" s="11" t="e">
        <f>(COUNTIFS(CSV!$A:$A,$A353,CSV!$F:$F,"&gt;1.5") + COUNTIFS(CSV!$B:$B,$A353,CSV!$F:$F,"&gt;1.5"))/$D353</f>
        <v>#DIV/0!</v>
      </c>
      <c r="I353" s="8" t="e">
        <f>COUNTIFS(CSV!$A:$A,$A353,CSV!$F:$F,"&gt;1.5")/$B353</f>
        <v>#DIV/0!</v>
      </c>
      <c r="J353" s="8" t="e">
        <f>COUNTIFS(CSV!$B:$B,$A353,CSV!$F:$F,"&gt;1.5")/$C353</f>
        <v>#DIV/0!</v>
      </c>
      <c r="K353" s="11" t="e">
        <f>(COUNTIFS(CSV!$A:$A,$A353,CSV!$F:$F,"&gt;2.5") + COUNTIFS(CSV!$B:$B,$A353,CSV!$F:$F,"&gt;2.5"))/$D353</f>
        <v>#DIV/0!</v>
      </c>
      <c r="L353" s="8" t="e">
        <f>COUNTIFS(CSV!$A:$A,$A353,CSV!$F:$F,"&gt;2.5")/$B353</f>
        <v>#DIV/0!</v>
      </c>
      <c r="M353" s="8" t="e">
        <f>COUNTIFS(CSV!$B:$B,$A353,CSV!$F:$F,"&gt;2.5")/$C353</f>
        <v>#DIV/0!</v>
      </c>
      <c r="N353" s="11" t="e">
        <f>(COUNTIFS(CSV!$A:$A,$A353,CSV!$F:$F,"&gt;3.5") + COUNTIFS(CSV!$B:$B,$A353,CSV!$F:$F,"&gt;3.5"))/$D353</f>
        <v>#DIV/0!</v>
      </c>
      <c r="O353" s="8" t="e">
        <f>COUNTIFS(CSV!$A:$A,$A353,CSV!$F:$F,"&gt;3.5")/$B353</f>
        <v>#DIV/0!</v>
      </c>
      <c r="P353" s="8" t="e">
        <f>COUNTIFS(CSV!$B:$B,$A353,CSV!$F:$F,"&gt;3.5")/$C353</f>
        <v>#DIV/0!</v>
      </c>
      <c r="Q353" s="11" t="e">
        <f>(COUNTIFS(CSV!$A:$A,$A353,CSV!$D:$D,"&gt;0.5")  + COUNTIFS(CSV!$B:$B,$A353,CSV!$E:$E,"&gt;0.5"))/$D353</f>
        <v>#DIV/0!</v>
      </c>
      <c r="R353" s="8" t="e">
        <f>COUNTIFS(CSV!$A:$A,$A353,CSV!$D:$D,"&gt;0.5")/$B353</f>
        <v>#DIV/0!</v>
      </c>
      <c r="S353" s="8" t="e">
        <f>COUNTIFS(CSV!$B:$B,$A353,CSV!$E:$E,"&gt;0.5")/$C353</f>
        <v>#DIV/0!</v>
      </c>
      <c r="T353" s="11" t="e">
        <f>(COUNTIFS(CSV!$A:$A,$A353,CSV!$D:$D,"&gt;1.5")  + COUNTIFS(CSV!$B:$B,$A353,CSV!$E:$E,"&gt;1.5"))/$D353</f>
        <v>#DIV/0!</v>
      </c>
      <c r="U353" s="8" t="e">
        <f>COUNTIFS(CSV!$A:$A,$A353,CSV!$D:$D,"&gt;1.5")/$B353</f>
        <v>#DIV/0!</v>
      </c>
      <c r="V353" s="8" t="e">
        <f>COUNTIFS(CSV!$B:$B,$A353,CSV!$E:$E,"&gt;1.5")/$C353</f>
        <v>#DIV/0!</v>
      </c>
      <c r="W353" s="11" t="e">
        <f>(COUNTIFS(CSV!$A:$A,$A353,CSV!$E:E,"&gt;0.5") +COUNTIFS(CSV!$B:$B,$A353,CSV!$D:$D,"&gt;0.5"))/$D353</f>
        <v>#DIV/0!</v>
      </c>
      <c r="X353" s="8" t="e">
        <f>COUNTIFS(CSV!$A:$A,$A353,CSV!$E:$E,"&gt;0.5")/$B353</f>
        <v>#DIV/0!</v>
      </c>
      <c r="Y353" s="8" t="e">
        <f>COUNTIFS(CSV!$B:$B,$A353,CSV!$D:$D,"&gt;0.5")/$C353</f>
        <v>#DIV/0!</v>
      </c>
      <c r="Z353" s="11" t="e">
        <f>(COUNTIFS(CSV!$A:$A,$A353,CSV!$E:$E,"&gt;1.5")  + COUNTIFS(CSV!$B:$B,$A353,CSV!$D:$D,"&gt;1.5"))/$D353</f>
        <v>#DIV/0!</v>
      </c>
      <c r="AA353" s="8" t="e">
        <f>COUNTIFS(CSV!$A:$A,$A353,CSV!$E:$E,"&gt;1.5")/$B353</f>
        <v>#DIV/0!</v>
      </c>
      <c r="AB353" s="8" t="e">
        <f>COUNTIFS(CSV!$B:$B,$A353,CSV!$D:$D,"&gt;1.5")/$C353</f>
        <v>#DIV/0!</v>
      </c>
      <c r="AC353" s="11" t="e">
        <f>(COUNTIFS(CSV!$A:A,$A353,CSV!$G:$G,"y") + COUNTIFS(CSV!$B:B,$A353,CSV!$G:$G,"y"))/$D353</f>
        <v>#DIV/0!</v>
      </c>
      <c r="AD353" s="8" t="e">
        <f>COUNTIFS(CSV!$A:A,$A353,CSV!$G:$G,"y")/$B353</f>
        <v>#DIV/0!</v>
      </c>
      <c r="AE353" s="16" t="e">
        <f>COUNTIFS(CSV!$B:B,$A353,CSV!$G:$G,"y")/$C353</f>
        <v>#DIV/0!</v>
      </c>
    </row>
    <row r="354" spans="1:31" x14ac:dyDescent="0.3">
      <c r="A354" t="s">
        <v>440</v>
      </c>
      <c r="B354" s="9">
        <f>COUNTIF(CSV!A:A,A354)</f>
        <v>0</v>
      </c>
      <c r="C354" s="4">
        <f>COUNTIF(CSV!B:B,A354)</f>
        <v>0</v>
      </c>
      <c r="D354" s="4">
        <f t="shared" si="10"/>
        <v>0</v>
      </c>
      <c r="E354" s="11" t="e">
        <f>(COUNTIFS(CSV!$A:$A,$A354,CSV!$F:$F,"&gt;0.5") + COUNTIFS(CSV!$B:$B,$A354,CSV!$F:$F,"&gt;0.5"))/$D354</f>
        <v>#DIV/0!</v>
      </c>
      <c r="F354" s="8" t="e">
        <f>COUNTIFS(CSV!$A:$A,$A354,CSV!$F:$F,"&gt;0.5")/$B354</f>
        <v>#DIV/0!</v>
      </c>
      <c r="G354" s="8" t="e">
        <f>COUNTIFS(CSV!$B:$B,$A354,CSV!$F:$F,"&gt;0.5")/$C354</f>
        <v>#DIV/0!</v>
      </c>
      <c r="H354" s="11" t="e">
        <f>(COUNTIFS(CSV!$A:$A,$A354,CSV!$F:$F,"&gt;1.5") + COUNTIFS(CSV!$B:$B,$A354,CSV!$F:$F,"&gt;1.5"))/$D354</f>
        <v>#DIV/0!</v>
      </c>
      <c r="I354" s="8" t="e">
        <f>COUNTIFS(CSV!$A:$A,$A354,CSV!$F:$F,"&gt;1.5")/$B354</f>
        <v>#DIV/0!</v>
      </c>
      <c r="J354" s="8" t="e">
        <f>COUNTIFS(CSV!$B:$B,$A354,CSV!$F:$F,"&gt;1.5")/$C354</f>
        <v>#DIV/0!</v>
      </c>
      <c r="K354" s="11" t="e">
        <f>(COUNTIFS(CSV!$A:$A,$A354,CSV!$F:$F,"&gt;2.5") + COUNTIFS(CSV!$B:$B,$A354,CSV!$F:$F,"&gt;2.5"))/$D354</f>
        <v>#DIV/0!</v>
      </c>
      <c r="L354" s="8" t="e">
        <f>COUNTIFS(CSV!$A:$A,$A354,CSV!$F:$F,"&gt;2.5")/$B354</f>
        <v>#DIV/0!</v>
      </c>
      <c r="M354" s="8" t="e">
        <f>COUNTIFS(CSV!$B:$B,$A354,CSV!$F:$F,"&gt;2.5")/$C354</f>
        <v>#DIV/0!</v>
      </c>
      <c r="N354" s="11" t="e">
        <f>(COUNTIFS(CSV!$A:$A,$A354,CSV!$F:$F,"&gt;3.5") + COUNTIFS(CSV!$B:$B,$A354,CSV!$F:$F,"&gt;3.5"))/$D354</f>
        <v>#DIV/0!</v>
      </c>
      <c r="O354" s="8" t="e">
        <f>COUNTIFS(CSV!$A:$A,$A354,CSV!$F:$F,"&gt;3.5")/$B354</f>
        <v>#DIV/0!</v>
      </c>
      <c r="P354" s="8" t="e">
        <f>COUNTIFS(CSV!$B:$B,$A354,CSV!$F:$F,"&gt;3.5")/$C354</f>
        <v>#DIV/0!</v>
      </c>
      <c r="Q354" s="11" t="e">
        <f>(COUNTIFS(CSV!$A:$A,$A354,CSV!$D:$D,"&gt;0.5")  + COUNTIFS(CSV!$B:$B,$A354,CSV!$E:$E,"&gt;0.5"))/$D354</f>
        <v>#DIV/0!</v>
      </c>
      <c r="R354" s="8" t="e">
        <f>COUNTIFS(CSV!$A:$A,$A354,CSV!$D:$D,"&gt;0.5")/$B354</f>
        <v>#DIV/0!</v>
      </c>
      <c r="S354" s="8" t="e">
        <f>COUNTIFS(CSV!$B:$B,$A354,CSV!$E:$E,"&gt;0.5")/$C354</f>
        <v>#DIV/0!</v>
      </c>
      <c r="T354" s="11" t="e">
        <f>(COUNTIFS(CSV!$A:$A,$A354,CSV!$D:$D,"&gt;1.5")  + COUNTIFS(CSV!$B:$B,$A354,CSV!$E:$E,"&gt;1.5"))/$D354</f>
        <v>#DIV/0!</v>
      </c>
      <c r="U354" s="8" t="e">
        <f>COUNTIFS(CSV!$A:$A,$A354,CSV!$D:$D,"&gt;1.5")/$B354</f>
        <v>#DIV/0!</v>
      </c>
      <c r="V354" s="8" t="e">
        <f>COUNTIFS(CSV!$B:$B,$A354,CSV!$E:$E,"&gt;1.5")/$C354</f>
        <v>#DIV/0!</v>
      </c>
      <c r="W354" s="11" t="e">
        <f>(COUNTIFS(CSV!$A:$A,$A354,CSV!$E:E,"&gt;0.5") +COUNTIFS(CSV!$B:$B,$A354,CSV!$D:$D,"&gt;0.5"))/$D354</f>
        <v>#DIV/0!</v>
      </c>
      <c r="X354" s="8" t="e">
        <f>COUNTIFS(CSV!$A:$A,$A354,CSV!$E:$E,"&gt;0.5")/$B354</f>
        <v>#DIV/0!</v>
      </c>
      <c r="Y354" s="8" t="e">
        <f>COUNTIFS(CSV!$B:$B,$A354,CSV!$D:$D,"&gt;0.5")/$C354</f>
        <v>#DIV/0!</v>
      </c>
      <c r="Z354" s="11" t="e">
        <f>(COUNTIFS(CSV!$A:$A,$A354,CSV!$E:$E,"&gt;1.5")  + COUNTIFS(CSV!$B:$B,$A354,CSV!$D:$D,"&gt;1.5"))/$D354</f>
        <v>#DIV/0!</v>
      </c>
      <c r="AA354" s="8" t="e">
        <f>COUNTIFS(CSV!$A:$A,$A354,CSV!$E:$E,"&gt;1.5")/$B354</f>
        <v>#DIV/0!</v>
      </c>
      <c r="AB354" s="8" t="e">
        <f>COUNTIFS(CSV!$B:$B,$A354,CSV!$D:$D,"&gt;1.5")/$C354</f>
        <v>#DIV/0!</v>
      </c>
      <c r="AC354" s="11" t="e">
        <f>(COUNTIFS(CSV!$A:A,$A354,CSV!$G:$G,"y") + COUNTIFS(CSV!$B:B,$A354,CSV!$G:$G,"y"))/$D354</f>
        <v>#DIV/0!</v>
      </c>
      <c r="AD354" s="8" t="e">
        <f>COUNTIFS(CSV!$A:A,$A354,CSV!$G:$G,"y")/$B354</f>
        <v>#DIV/0!</v>
      </c>
      <c r="AE354" s="16" t="e">
        <f>COUNTIFS(CSV!$B:B,$A354,CSV!$G:$G,"y")/$C354</f>
        <v>#DIV/0!</v>
      </c>
    </row>
    <row r="355" spans="1:31" x14ac:dyDescent="0.3">
      <c r="A355" t="s">
        <v>444</v>
      </c>
      <c r="B355" s="9">
        <f>COUNTIF(CSV!A:A,A355)</f>
        <v>0</v>
      </c>
      <c r="C355" s="4">
        <f>COUNTIF(CSV!B:B,A355)</f>
        <v>0</v>
      </c>
      <c r="D355" s="4">
        <f t="shared" si="10"/>
        <v>0</v>
      </c>
      <c r="E355" s="11" t="e">
        <f>(COUNTIFS(CSV!$A:$A,$A355,CSV!$F:$F,"&gt;0.5") + COUNTIFS(CSV!$B:$B,$A355,CSV!$F:$F,"&gt;0.5"))/$D355</f>
        <v>#DIV/0!</v>
      </c>
      <c r="F355" s="8" t="e">
        <f>COUNTIFS(CSV!$A:$A,$A355,CSV!$F:$F,"&gt;0.5")/$B355</f>
        <v>#DIV/0!</v>
      </c>
      <c r="G355" s="8" t="e">
        <f>COUNTIFS(CSV!$B:$B,$A355,CSV!$F:$F,"&gt;0.5")/$C355</f>
        <v>#DIV/0!</v>
      </c>
      <c r="H355" s="11" t="e">
        <f>(COUNTIFS(CSV!$A:$A,$A355,CSV!$F:$F,"&gt;1.5") + COUNTIFS(CSV!$B:$B,$A355,CSV!$F:$F,"&gt;1.5"))/$D355</f>
        <v>#DIV/0!</v>
      </c>
      <c r="I355" s="8" t="e">
        <f>COUNTIFS(CSV!$A:$A,$A355,CSV!$F:$F,"&gt;1.5")/$B355</f>
        <v>#DIV/0!</v>
      </c>
      <c r="J355" s="8" t="e">
        <f>COUNTIFS(CSV!$B:$B,$A355,CSV!$F:$F,"&gt;1.5")/$C355</f>
        <v>#DIV/0!</v>
      </c>
      <c r="K355" s="11" t="e">
        <f>(COUNTIFS(CSV!$A:$A,$A355,CSV!$F:$F,"&gt;2.5") + COUNTIFS(CSV!$B:$B,$A355,CSV!$F:$F,"&gt;2.5"))/$D355</f>
        <v>#DIV/0!</v>
      </c>
      <c r="L355" s="8" t="e">
        <f>COUNTIFS(CSV!$A:$A,$A355,CSV!$F:$F,"&gt;2.5")/$B355</f>
        <v>#DIV/0!</v>
      </c>
      <c r="M355" s="8" t="e">
        <f>COUNTIFS(CSV!$B:$B,$A355,CSV!$F:$F,"&gt;2.5")/$C355</f>
        <v>#DIV/0!</v>
      </c>
      <c r="N355" s="11" t="e">
        <f>(COUNTIFS(CSV!$A:$A,$A355,CSV!$F:$F,"&gt;3.5") + COUNTIFS(CSV!$B:$B,$A355,CSV!$F:$F,"&gt;3.5"))/$D355</f>
        <v>#DIV/0!</v>
      </c>
      <c r="O355" s="8" t="e">
        <f>COUNTIFS(CSV!$A:$A,$A355,CSV!$F:$F,"&gt;3.5")/$B355</f>
        <v>#DIV/0!</v>
      </c>
      <c r="P355" s="8" t="e">
        <f>COUNTIFS(CSV!$B:$B,$A355,CSV!$F:$F,"&gt;3.5")/$C355</f>
        <v>#DIV/0!</v>
      </c>
      <c r="Q355" s="11" t="e">
        <f>(COUNTIFS(CSV!$A:$A,$A355,CSV!$D:$D,"&gt;0.5")  + COUNTIFS(CSV!$B:$B,$A355,CSV!$E:$E,"&gt;0.5"))/$D355</f>
        <v>#DIV/0!</v>
      </c>
      <c r="R355" s="8" t="e">
        <f>COUNTIFS(CSV!$A:$A,$A355,CSV!$D:$D,"&gt;0.5")/$B355</f>
        <v>#DIV/0!</v>
      </c>
      <c r="S355" s="8" t="e">
        <f>COUNTIFS(CSV!$B:$B,$A355,CSV!$E:$E,"&gt;0.5")/$C355</f>
        <v>#DIV/0!</v>
      </c>
      <c r="T355" s="11" t="e">
        <f>(COUNTIFS(CSV!$A:$A,$A355,CSV!$D:$D,"&gt;1.5")  + COUNTIFS(CSV!$B:$B,$A355,CSV!$E:$E,"&gt;1.5"))/$D355</f>
        <v>#DIV/0!</v>
      </c>
      <c r="U355" s="8" t="e">
        <f>COUNTIFS(CSV!$A:$A,$A355,CSV!$D:$D,"&gt;1.5")/$B355</f>
        <v>#DIV/0!</v>
      </c>
      <c r="V355" s="8" t="e">
        <f>COUNTIFS(CSV!$B:$B,$A355,CSV!$E:$E,"&gt;1.5")/$C355</f>
        <v>#DIV/0!</v>
      </c>
      <c r="W355" s="11" t="e">
        <f>(COUNTIFS(CSV!$A:$A,$A355,CSV!$E:E,"&gt;0.5") +COUNTIFS(CSV!$B:$B,$A355,CSV!$D:$D,"&gt;0.5"))/$D355</f>
        <v>#DIV/0!</v>
      </c>
      <c r="X355" s="8" t="e">
        <f>COUNTIFS(CSV!$A:$A,$A355,CSV!$E:$E,"&gt;0.5")/$B355</f>
        <v>#DIV/0!</v>
      </c>
      <c r="Y355" s="8" t="e">
        <f>COUNTIFS(CSV!$B:$B,$A355,CSV!$D:$D,"&gt;0.5")/$C355</f>
        <v>#DIV/0!</v>
      </c>
      <c r="Z355" s="11" t="e">
        <f>(COUNTIFS(CSV!$A:$A,$A355,CSV!$E:$E,"&gt;1.5")  + COUNTIFS(CSV!$B:$B,$A355,CSV!$D:$D,"&gt;1.5"))/$D355</f>
        <v>#DIV/0!</v>
      </c>
      <c r="AA355" s="8" t="e">
        <f>COUNTIFS(CSV!$A:$A,$A355,CSV!$E:$E,"&gt;1.5")/$B355</f>
        <v>#DIV/0!</v>
      </c>
      <c r="AB355" s="8" t="e">
        <f>COUNTIFS(CSV!$B:$B,$A355,CSV!$D:$D,"&gt;1.5")/$C355</f>
        <v>#DIV/0!</v>
      </c>
      <c r="AC355" s="11" t="e">
        <f>(COUNTIFS(CSV!$A:A,$A355,CSV!$G:$G,"y") + COUNTIFS(CSV!$B:B,$A355,CSV!$G:$G,"y"))/$D355</f>
        <v>#DIV/0!</v>
      </c>
      <c r="AD355" s="8" t="e">
        <f>COUNTIFS(CSV!$A:A,$A355,CSV!$G:$G,"y")/$B355</f>
        <v>#DIV/0!</v>
      </c>
      <c r="AE355" s="16" t="e">
        <f>COUNTIFS(CSV!$B:B,$A355,CSV!$G:$G,"y")/$C355</f>
        <v>#DIV/0!</v>
      </c>
    </row>
    <row r="356" spans="1:31" x14ac:dyDescent="0.3">
      <c r="A356" t="s">
        <v>438</v>
      </c>
      <c r="B356" s="9">
        <f>COUNTIF(CSV!A:A,A356)</f>
        <v>0</v>
      </c>
      <c r="C356" s="4">
        <f>COUNTIF(CSV!B:B,A356)</f>
        <v>0</v>
      </c>
      <c r="D356" s="4">
        <f t="shared" si="10"/>
        <v>0</v>
      </c>
      <c r="E356" s="11" t="e">
        <f>(COUNTIFS(CSV!$A:$A,$A356,CSV!$F:$F,"&gt;0.5") + COUNTIFS(CSV!$B:$B,$A356,CSV!$F:$F,"&gt;0.5"))/$D356</f>
        <v>#DIV/0!</v>
      </c>
      <c r="F356" s="8" t="e">
        <f>COUNTIFS(CSV!$A:$A,$A356,CSV!$F:$F,"&gt;0.5")/$B356</f>
        <v>#DIV/0!</v>
      </c>
      <c r="G356" s="8" t="e">
        <f>COUNTIFS(CSV!$B:$B,$A356,CSV!$F:$F,"&gt;0.5")/$C356</f>
        <v>#DIV/0!</v>
      </c>
      <c r="H356" s="11" t="e">
        <f>(COUNTIFS(CSV!$A:$A,$A356,CSV!$F:$F,"&gt;1.5") + COUNTIFS(CSV!$B:$B,$A356,CSV!$F:$F,"&gt;1.5"))/$D356</f>
        <v>#DIV/0!</v>
      </c>
      <c r="I356" s="8" t="e">
        <f>COUNTIFS(CSV!$A:$A,$A356,CSV!$F:$F,"&gt;1.5")/$B356</f>
        <v>#DIV/0!</v>
      </c>
      <c r="J356" s="8" t="e">
        <f>COUNTIFS(CSV!$B:$B,$A356,CSV!$F:$F,"&gt;1.5")/$C356</f>
        <v>#DIV/0!</v>
      </c>
      <c r="K356" s="11" t="e">
        <f>(COUNTIFS(CSV!$A:$A,$A356,CSV!$F:$F,"&gt;2.5") + COUNTIFS(CSV!$B:$B,$A356,CSV!$F:$F,"&gt;2.5"))/$D356</f>
        <v>#DIV/0!</v>
      </c>
      <c r="L356" s="8" t="e">
        <f>COUNTIFS(CSV!$A:$A,$A356,CSV!$F:$F,"&gt;2.5")/$B356</f>
        <v>#DIV/0!</v>
      </c>
      <c r="M356" s="8" t="e">
        <f>COUNTIFS(CSV!$B:$B,$A356,CSV!$F:$F,"&gt;2.5")/$C356</f>
        <v>#DIV/0!</v>
      </c>
      <c r="N356" s="11" t="e">
        <f>(COUNTIFS(CSV!$A:$A,$A356,CSV!$F:$F,"&gt;3.5") + COUNTIFS(CSV!$B:$B,$A356,CSV!$F:$F,"&gt;3.5"))/$D356</f>
        <v>#DIV/0!</v>
      </c>
      <c r="O356" s="8" t="e">
        <f>COUNTIFS(CSV!$A:$A,$A356,CSV!$F:$F,"&gt;3.5")/$B356</f>
        <v>#DIV/0!</v>
      </c>
      <c r="P356" s="8" t="e">
        <f>COUNTIFS(CSV!$B:$B,$A356,CSV!$F:$F,"&gt;3.5")/$C356</f>
        <v>#DIV/0!</v>
      </c>
      <c r="Q356" s="11" t="e">
        <f>(COUNTIFS(CSV!$A:$A,$A356,CSV!$D:$D,"&gt;0.5")  + COUNTIFS(CSV!$B:$B,$A356,CSV!$E:$E,"&gt;0.5"))/$D356</f>
        <v>#DIV/0!</v>
      </c>
      <c r="R356" s="8" t="e">
        <f>COUNTIFS(CSV!$A:$A,$A356,CSV!$D:$D,"&gt;0.5")/$B356</f>
        <v>#DIV/0!</v>
      </c>
      <c r="S356" s="8" t="e">
        <f>COUNTIFS(CSV!$B:$B,$A356,CSV!$E:$E,"&gt;0.5")/$C356</f>
        <v>#DIV/0!</v>
      </c>
      <c r="T356" s="11" t="e">
        <f>(COUNTIFS(CSV!$A:$A,$A356,CSV!$D:$D,"&gt;1.5")  + COUNTIFS(CSV!$B:$B,$A356,CSV!$E:$E,"&gt;1.5"))/$D356</f>
        <v>#DIV/0!</v>
      </c>
      <c r="U356" s="8" t="e">
        <f>COUNTIFS(CSV!$A:$A,$A356,CSV!$D:$D,"&gt;1.5")/$B356</f>
        <v>#DIV/0!</v>
      </c>
      <c r="V356" s="8" t="e">
        <f>COUNTIFS(CSV!$B:$B,$A356,CSV!$E:$E,"&gt;1.5")/$C356</f>
        <v>#DIV/0!</v>
      </c>
      <c r="W356" s="11" t="e">
        <f>(COUNTIFS(CSV!$A:$A,$A356,CSV!$E:E,"&gt;0.5") +COUNTIFS(CSV!$B:$B,$A356,CSV!$D:$D,"&gt;0.5"))/$D356</f>
        <v>#DIV/0!</v>
      </c>
      <c r="X356" s="8" t="e">
        <f>COUNTIFS(CSV!$A:$A,$A356,CSV!$E:$E,"&gt;0.5")/$B356</f>
        <v>#DIV/0!</v>
      </c>
      <c r="Y356" s="8" t="e">
        <f>COUNTIFS(CSV!$B:$B,$A356,CSV!$D:$D,"&gt;0.5")/$C356</f>
        <v>#DIV/0!</v>
      </c>
      <c r="Z356" s="11" t="e">
        <f>(COUNTIFS(CSV!$A:$A,$A356,CSV!$E:$E,"&gt;1.5")  + COUNTIFS(CSV!$B:$B,$A356,CSV!$D:$D,"&gt;1.5"))/$D356</f>
        <v>#DIV/0!</v>
      </c>
      <c r="AA356" s="8" t="e">
        <f>COUNTIFS(CSV!$A:$A,$A356,CSV!$E:$E,"&gt;1.5")/$B356</f>
        <v>#DIV/0!</v>
      </c>
      <c r="AB356" s="8" t="e">
        <f>COUNTIFS(CSV!$B:$B,$A356,CSV!$D:$D,"&gt;1.5")/$C356</f>
        <v>#DIV/0!</v>
      </c>
      <c r="AC356" s="11" t="e">
        <f>(COUNTIFS(CSV!$A:A,$A356,CSV!$G:$G,"y") + COUNTIFS(CSV!$B:B,$A356,CSV!$G:$G,"y"))/$D356</f>
        <v>#DIV/0!</v>
      </c>
      <c r="AD356" s="8" t="e">
        <f>COUNTIFS(CSV!$A:A,$A356,CSV!$G:$G,"y")/$B356</f>
        <v>#DIV/0!</v>
      </c>
      <c r="AE356" s="16" t="e">
        <f>COUNTIFS(CSV!$B:B,$A356,CSV!$G:$G,"y")/$C356</f>
        <v>#DIV/0!</v>
      </c>
    </row>
    <row r="357" spans="1:31" x14ac:dyDescent="0.3">
      <c r="A357" t="s">
        <v>441</v>
      </c>
      <c r="B357" s="9">
        <f>COUNTIF(CSV!A:A,A357)</f>
        <v>0</v>
      </c>
      <c r="C357" s="4">
        <f>COUNTIF(CSV!B:B,A357)</f>
        <v>0</v>
      </c>
      <c r="D357" s="4">
        <f t="shared" si="10"/>
        <v>0</v>
      </c>
      <c r="E357" s="11" t="e">
        <f>(COUNTIFS(CSV!$A:$A,$A357,CSV!$F:$F,"&gt;0.5") + COUNTIFS(CSV!$B:$B,$A357,CSV!$F:$F,"&gt;0.5"))/$D357</f>
        <v>#DIV/0!</v>
      </c>
      <c r="F357" s="8" t="e">
        <f>COUNTIFS(CSV!$A:$A,$A357,CSV!$F:$F,"&gt;0.5")/$B357</f>
        <v>#DIV/0!</v>
      </c>
      <c r="G357" s="8" t="e">
        <f>COUNTIFS(CSV!$B:$B,$A357,CSV!$F:$F,"&gt;0.5")/$C357</f>
        <v>#DIV/0!</v>
      </c>
      <c r="H357" s="11" t="e">
        <f>(COUNTIFS(CSV!$A:$A,$A357,CSV!$F:$F,"&gt;1.5") + COUNTIFS(CSV!$B:$B,$A357,CSV!$F:$F,"&gt;1.5"))/$D357</f>
        <v>#DIV/0!</v>
      </c>
      <c r="I357" s="8" t="e">
        <f>COUNTIFS(CSV!$A:$A,$A357,CSV!$F:$F,"&gt;1.5")/$B357</f>
        <v>#DIV/0!</v>
      </c>
      <c r="J357" s="8" t="e">
        <f>COUNTIFS(CSV!$B:$B,$A357,CSV!$F:$F,"&gt;1.5")/$C357</f>
        <v>#DIV/0!</v>
      </c>
      <c r="K357" s="11" t="e">
        <f>(COUNTIFS(CSV!$A:$A,$A357,CSV!$F:$F,"&gt;2.5") + COUNTIFS(CSV!$B:$B,$A357,CSV!$F:$F,"&gt;2.5"))/$D357</f>
        <v>#DIV/0!</v>
      </c>
      <c r="L357" s="8" t="e">
        <f>COUNTIFS(CSV!$A:$A,$A357,CSV!$F:$F,"&gt;2.5")/$B357</f>
        <v>#DIV/0!</v>
      </c>
      <c r="M357" s="8" t="e">
        <f>COUNTIFS(CSV!$B:$B,$A357,CSV!$F:$F,"&gt;2.5")/$C357</f>
        <v>#DIV/0!</v>
      </c>
      <c r="N357" s="11" t="e">
        <f>(COUNTIFS(CSV!$A:$A,$A357,CSV!$F:$F,"&gt;3.5") + COUNTIFS(CSV!$B:$B,$A357,CSV!$F:$F,"&gt;3.5"))/$D357</f>
        <v>#DIV/0!</v>
      </c>
      <c r="O357" s="8" t="e">
        <f>COUNTIFS(CSV!$A:$A,$A357,CSV!$F:$F,"&gt;3.5")/$B357</f>
        <v>#DIV/0!</v>
      </c>
      <c r="P357" s="8" t="e">
        <f>COUNTIFS(CSV!$B:$B,$A357,CSV!$F:$F,"&gt;3.5")/$C357</f>
        <v>#DIV/0!</v>
      </c>
      <c r="Q357" s="11" t="e">
        <f>(COUNTIFS(CSV!$A:$A,$A357,CSV!$D:$D,"&gt;0.5")  + COUNTIFS(CSV!$B:$B,$A357,CSV!$E:$E,"&gt;0.5"))/$D357</f>
        <v>#DIV/0!</v>
      </c>
      <c r="R357" s="8" t="e">
        <f>COUNTIFS(CSV!$A:$A,$A357,CSV!$D:$D,"&gt;0.5")/$B357</f>
        <v>#DIV/0!</v>
      </c>
      <c r="S357" s="8" t="e">
        <f>COUNTIFS(CSV!$B:$B,$A357,CSV!$E:$E,"&gt;0.5")/$C357</f>
        <v>#DIV/0!</v>
      </c>
      <c r="T357" s="11" t="e">
        <f>(COUNTIFS(CSV!$A:$A,$A357,CSV!$D:$D,"&gt;1.5")  + COUNTIFS(CSV!$B:$B,$A357,CSV!$E:$E,"&gt;1.5"))/$D357</f>
        <v>#DIV/0!</v>
      </c>
      <c r="U357" s="8" t="e">
        <f>COUNTIFS(CSV!$A:$A,$A357,CSV!$D:$D,"&gt;1.5")/$B357</f>
        <v>#DIV/0!</v>
      </c>
      <c r="V357" s="8" t="e">
        <f>COUNTIFS(CSV!$B:$B,$A357,CSV!$E:$E,"&gt;1.5")/$C357</f>
        <v>#DIV/0!</v>
      </c>
      <c r="W357" s="11" t="e">
        <f>(COUNTIFS(CSV!$A:$A,$A357,CSV!$E:E,"&gt;0.5") +COUNTIFS(CSV!$B:$B,$A357,CSV!$D:$D,"&gt;0.5"))/$D357</f>
        <v>#DIV/0!</v>
      </c>
      <c r="X357" s="8" t="e">
        <f>COUNTIFS(CSV!$A:$A,$A357,CSV!$E:$E,"&gt;0.5")/$B357</f>
        <v>#DIV/0!</v>
      </c>
      <c r="Y357" s="8" t="e">
        <f>COUNTIFS(CSV!$B:$B,$A357,CSV!$D:$D,"&gt;0.5")/$C357</f>
        <v>#DIV/0!</v>
      </c>
      <c r="Z357" s="11" t="e">
        <f>(COUNTIFS(CSV!$A:$A,$A357,CSV!$E:$E,"&gt;1.5")  + COUNTIFS(CSV!$B:$B,$A357,CSV!$D:$D,"&gt;1.5"))/$D357</f>
        <v>#DIV/0!</v>
      </c>
      <c r="AA357" s="8" t="e">
        <f>COUNTIFS(CSV!$A:$A,$A357,CSV!$E:$E,"&gt;1.5")/$B357</f>
        <v>#DIV/0!</v>
      </c>
      <c r="AB357" s="8" t="e">
        <f>COUNTIFS(CSV!$B:$B,$A357,CSV!$D:$D,"&gt;1.5")/$C357</f>
        <v>#DIV/0!</v>
      </c>
      <c r="AC357" s="11" t="e">
        <f>(COUNTIFS(CSV!$A:A,$A357,CSV!$G:$G,"y") + COUNTIFS(CSV!$B:B,$A357,CSV!$G:$G,"y"))/$D357</f>
        <v>#DIV/0!</v>
      </c>
      <c r="AD357" s="8" t="e">
        <f>COUNTIFS(CSV!$A:A,$A357,CSV!$G:$G,"y")/$B357</f>
        <v>#DIV/0!</v>
      </c>
      <c r="AE357" s="16" t="e">
        <f>COUNTIFS(CSV!$B:B,$A357,CSV!$G:$G,"y")/$C357</f>
        <v>#DIV/0!</v>
      </c>
    </row>
    <row r="358" spans="1:31" x14ac:dyDescent="0.3">
      <c r="A358" t="s">
        <v>442</v>
      </c>
      <c r="B358" s="9">
        <f>COUNTIF(CSV!A:A,A358)</f>
        <v>0</v>
      </c>
      <c r="C358" s="4">
        <f>COUNTIF(CSV!B:B,A358)</f>
        <v>0</v>
      </c>
      <c r="D358" s="4">
        <f t="shared" si="10"/>
        <v>0</v>
      </c>
      <c r="E358" s="11" t="e">
        <f>(COUNTIFS(CSV!$A:$A,$A358,CSV!$F:$F,"&gt;0.5") + COUNTIFS(CSV!$B:$B,$A358,CSV!$F:$F,"&gt;0.5"))/$D358</f>
        <v>#DIV/0!</v>
      </c>
      <c r="F358" s="8" t="e">
        <f>COUNTIFS(CSV!$A:$A,$A358,CSV!$F:$F,"&gt;0.5")/$B358</f>
        <v>#DIV/0!</v>
      </c>
      <c r="G358" s="8" t="e">
        <f>COUNTIFS(CSV!$B:$B,$A358,CSV!$F:$F,"&gt;0.5")/$C358</f>
        <v>#DIV/0!</v>
      </c>
      <c r="H358" s="11" t="e">
        <f>(COUNTIFS(CSV!$A:$A,$A358,CSV!$F:$F,"&gt;1.5") + COUNTIFS(CSV!$B:$B,$A358,CSV!$F:$F,"&gt;1.5"))/$D358</f>
        <v>#DIV/0!</v>
      </c>
      <c r="I358" s="8" t="e">
        <f>COUNTIFS(CSV!$A:$A,$A358,CSV!$F:$F,"&gt;1.5")/$B358</f>
        <v>#DIV/0!</v>
      </c>
      <c r="J358" s="8" t="e">
        <f>COUNTIFS(CSV!$B:$B,$A358,CSV!$F:$F,"&gt;1.5")/$C358</f>
        <v>#DIV/0!</v>
      </c>
      <c r="K358" s="11" t="e">
        <f>(COUNTIFS(CSV!$A:$A,$A358,CSV!$F:$F,"&gt;2.5") + COUNTIFS(CSV!$B:$B,$A358,CSV!$F:$F,"&gt;2.5"))/$D358</f>
        <v>#DIV/0!</v>
      </c>
      <c r="L358" s="8" t="e">
        <f>COUNTIFS(CSV!$A:$A,$A358,CSV!$F:$F,"&gt;2.5")/$B358</f>
        <v>#DIV/0!</v>
      </c>
      <c r="M358" s="8" t="e">
        <f>COUNTIFS(CSV!$B:$B,$A358,CSV!$F:$F,"&gt;2.5")/$C358</f>
        <v>#DIV/0!</v>
      </c>
      <c r="N358" s="11" t="e">
        <f>(COUNTIFS(CSV!$A:$A,$A358,CSV!$F:$F,"&gt;3.5") + COUNTIFS(CSV!$B:$B,$A358,CSV!$F:$F,"&gt;3.5"))/$D358</f>
        <v>#DIV/0!</v>
      </c>
      <c r="O358" s="8" t="e">
        <f>COUNTIFS(CSV!$A:$A,$A358,CSV!$F:$F,"&gt;3.5")/$B358</f>
        <v>#DIV/0!</v>
      </c>
      <c r="P358" s="8" t="e">
        <f>COUNTIFS(CSV!$B:$B,$A358,CSV!$F:$F,"&gt;3.5")/$C358</f>
        <v>#DIV/0!</v>
      </c>
      <c r="Q358" s="11" t="e">
        <f>(COUNTIFS(CSV!$A:$A,$A358,CSV!$D:$D,"&gt;0.5")  + COUNTIFS(CSV!$B:$B,$A358,CSV!$E:$E,"&gt;0.5"))/$D358</f>
        <v>#DIV/0!</v>
      </c>
      <c r="R358" s="8" t="e">
        <f>COUNTIFS(CSV!$A:$A,$A358,CSV!$D:$D,"&gt;0.5")/$B358</f>
        <v>#DIV/0!</v>
      </c>
      <c r="S358" s="8" t="e">
        <f>COUNTIFS(CSV!$B:$B,$A358,CSV!$E:$E,"&gt;0.5")/$C358</f>
        <v>#DIV/0!</v>
      </c>
      <c r="T358" s="11" t="e">
        <f>(COUNTIFS(CSV!$A:$A,$A358,CSV!$D:$D,"&gt;1.5")  + COUNTIFS(CSV!$B:$B,$A358,CSV!$E:$E,"&gt;1.5"))/$D358</f>
        <v>#DIV/0!</v>
      </c>
      <c r="U358" s="8" t="e">
        <f>COUNTIFS(CSV!$A:$A,$A358,CSV!$D:$D,"&gt;1.5")/$B358</f>
        <v>#DIV/0!</v>
      </c>
      <c r="V358" s="8" t="e">
        <f>COUNTIFS(CSV!$B:$B,$A358,CSV!$E:$E,"&gt;1.5")/$C358</f>
        <v>#DIV/0!</v>
      </c>
      <c r="W358" s="11" t="e">
        <f>(COUNTIFS(CSV!$A:$A,$A358,CSV!$E:E,"&gt;0.5") +COUNTIFS(CSV!$B:$B,$A358,CSV!$D:$D,"&gt;0.5"))/$D358</f>
        <v>#DIV/0!</v>
      </c>
      <c r="X358" s="8" t="e">
        <f>COUNTIFS(CSV!$A:$A,$A358,CSV!$E:$E,"&gt;0.5")/$B358</f>
        <v>#DIV/0!</v>
      </c>
      <c r="Y358" s="8" t="e">
        <f>COUNTIFS(CSV!$B:$B,$A358,CSV!$D:$D,"&gt;0.5")/$C358</f>
        <v>#DIV/0!</v>
      </c>
      <c r="Z358" s="11" t="e">
        <f>(COUNTIFS(CSV!$A:$A,$A358,CSV!$E:$E,"&gt;1.5")  + COUNTIFS(CSV!$B:$B,$A358,CSV!$D:$D,"&gt;1.5"))/$D358</f>
        <v>#DIV/0!</v>
      </c>
      <c r="AA358" s="8" t="e">
        <f>COUNTIFS(CSV!$A:$A,$A358,CSV!$E:$E,"&gt;1.5")/$B358</f>
        <v>#DIV/0!</v>
      </c>
      <c r="AB358" s="8" t="e">
        <f>COUNTIFS(CSV!$B:$B,$A358,CSV!$D:$D,"&gt;1.5")/$C358</f>
        <v>#DIV/0!</v>
      </c>
      <c r="AC358" s="11" t="e">
        <f>(COUNTIFS(CSV!$A:A,$A358,CSV!$G:$G,"y") + COUNTIFS(CSV!$B:B,$A358,CSV!$G:$G,"y"))/$D358</f>
        <v>#DIV/0!</v>
      </c>
      <c r="AD358" s="8" t="e">
        <f>COUNTIFS(CSV!$A:A,$A358,CSV!$G:$G,"y")/$B358</f>
        <v>#DIV/0!</v>
      </c>
      <c r="AE358" s="16" t="e">
        <f>COUNTIFS(CSV!$B:B,$A358,CSV!$G:$G,"y")/$C358</f>
        <v>#DIV/0!</v>
      </c>
    </row>
    <row r="359" spans="1:31" x14ac:dyDescent="0.3">
      <c r="A359" t="s">
        <v>445</v>
      </c>
      <c r="B359" s="9">
        <f>COUNTIF(CSV!A:A,A359)</f>
        <v>0</v>
      </c>
      <c r="C359" s="4">
        <f>COUNTIF(CSV!B:B,A359)</f>
        <v>0</v>
      </c>
      <c r="D359" s="4">
        <f t="shared" si="10"/>
        <v>0</v>
      </c>
      <c r="E359" s="11" t="e">
        <f>(COUNTIFS(CSV!$A:$A,$A359,CSV!$F:$F,"&gt;0.5") + COUNTIFS(CSV!$B:$B,$A359,CSV!$F:$F,"&gt;0.5"))/$D359</f>
        <v>#DIV/0!</v>
      </c>
      <c r="F359" s="8" t="e">
        <f>COUNTIFS(CSV!$A:$A,$A359,CSV!$F:$F,"&gt;0.5")/$B359</f>
        <v>#DIV/0!</v>
      </c>
      <c r="G359" s="8" t="e">
        <f>COUNTIFS(CSV!$B:$B,$A359,CSV!$F:$F,"&gt;0.5")/$C359</f>
        <v>#DIV/0!</v>
      </c>
      <c r="H359" s="11" t="e">
        <f>(COUNTIFS(CSV!$A:$A,$A359,CSV!$F:$F,"&gt;1.5") + COUNTIFS(CSV!$B:$B,$A359,CSV!$F:$F,"&gt;1.5"))/$D359</f>
        <v>#DIV/0!</v>
      </c>
      <c r="I359" s="8" t="e">
        <f>COUNTIFS(CSV!$A:$A,$A359,CSV!$F:$F,"&gt;1.5")/$B359</f>
        <v>#DIV/0!</v>
      </c>
      <c r="J359" s="8" t="e">
        <f>COUNTIFS(CSV!$B:$B,$A359,CSV!$F:$F,"&gt;1.5")/$C359</f>
        <v>#DIV/0!</v>
      </c>
      <c r="K359" s="11" t="e">
        <f>(COUNTIFS(CSV!$A:$A,$A359,CSV!$F:$F,"&gt;2.5") + COUNTIFS(CSV!$B:$B,$A359,CSV!$F:$F,"&gt;2.5"))/$D359</f>
        <v>#DIV/0!</v>
      </c>
      <c r="L359" s="8" t="e">
        <f>COUNTIFS(CSV!$A:$A,$A359,CSV!$F:$F,"&gt;2.5")/$B359</f>
        <v>#DIV/0!</v>
      </c>
      <c r="M359" s="8" t="e">
        <f>COUNTIFS(CSV!$B:$B,$A359,CSV!$F:$F,"&gt;2.5")/$C359</f>
        <v>#DIV/0!</v>
      </c>
      <c r="N359" s="11" t="e">
        <f>(COUNTIFS(CSV!$A:$A,$A359,CSV!$F:$F,"&gt;3.5") + COUNTIFS(CSV!$B:$B,$A359,CSV!$F:$F,"&gt;3.5"))/$D359</f>
        <v>#DIV/0!</v>
      </c>
      <c r="O359" s="8" t="e">
        <f>COUNTIFS(CSV!$A:$A,$A359,CSV!$F:$F,"&gt;3.5")/$B359</f>
        <v>#DIV/0!</v>
      </c>
      <c r="P359" s="8" t="e">
        <f>COUNTIFS(CSV!$B:$B,$A359,CSV!$F:$F,"&gt;3.5")/$C359</f>
        <v>#DIV/0!</v>
      </c>
      <c r="Q359" s="11" t="e">
        <f>(COUNTIFS(CSV!$A:$A,$A359,CSV!$D:$D,"&gt;0.5")  + COUNTIFS(CSV!$B:$B,$A359,CSV!$E:$E,"&gt;0.5"))/$D359</f>
        <v>#DIV/0!</v>
      </c>
      <c r="R359" s="8" t="e">
        <f>COUNTIFS(CSV!$A:$A,$A359,CSV!$D:$D,"&gt;0.5")/$B359</f>
        <v>#DIV/0!</v>
      </c>
      <c r="S359" s="8" t="e">
        <f>COUNTIFS(CSV!$B:$B,$A359,CSV!$E:$E,"&gt;0.5")/$C359</f>
        <v>#DIV/0!</v>
      </c>
      <c r="T359" s="11" t="e">
        <f>(COUNTIFS(CSV!$A:$A,$A359,CSV!$D:$D,"&gt;1.5")  + COUNTIFS(CSV!$B:$B,$A359,CSV!$E:$E,"&gt;1.5"))/$D359</f>
        <v>#DIV/0!</v>
      </c>
      <c r="U359" s="8" t="e">
        <f>COUNTIFS(CSV!$A:$A,$A359,CSV!$D:$D,"&gt;1.5")/$B359</f>
        <v>#DIV/0!</v>
      </c>
      <c r="V359" s="8" t="e">
        <f>COUNTIFS(CSV!$B:$B,$A359,CSV!$E:$E,"&gt;1.5")/$C359</f>
        <v>#DIV/0!</v>
      </c>
      <c r="W359" s="11" t="e">
        <f>(COUNTIFS(CSV!$A:$A,$A359,CSV!$E:E,"&gt;0.5") +COUNTIFS(CSV!$B:$B,$A359,CSV!$D:$D,"&gt;0.5"))/$D359</f>
        <v>#DIV/0!</v>
      </c>
      <c r="X359" s="8" t="e">
        <f>COUNTIFS(CSV!$A:$A,$A359,CSV!$E:$E,"&gt;0.5")/$B359</f>
        <v>#DIV/0!</v>
      </c>
      <c r="Y359" s="8" t="e">
        <f>COUNTIFS(CSV!$B:$B,$A359,CSV!$D:$D,"&gt;0.5")/$C359</f>
        <v>#DIV/0!</v>
      </c>
      <c r="Z359" s="11" t="e">
        <f>(COUNTIFS(CSV!$A:$A,$A359,CSV!$E:$E,"&gt;1.5")  + COUNTIFS(CSV!$B:$B,$A359,CSV!$D:$D,"&gt;1.5"))/$D359</f>
        <v>#DIV/0!</v>
      </c>
      <c r="AA359" s="8" t="e">
        <f>COUNTIFS(CSV!$A:$A,$A359,CSV!$E:$E,"&gt;1.5")/$B359</f>
        <v>#DIV/0!</v>
      </c>
      <c r="AB359" s="8" t="e">
        <f>COUNTIFS(CSV!$B:$B,$A359,CSV!$D:$D,"&gt;1.5")/$C359</f>
        <v>#DIV/0!</v>
      </c>
      <c r="AC359" s="11" t="e">
        <f>(COUNTIFS(CSV!$A:A,$A359,CSV!$G:$G,"y") + COUNTIFS(CSV!$B:B,$A359,CSV!$G:$G,"y"))/$D359</f>
        <v>#DIV/0!</v>
      </c>
      <c r="AD359" s="8" t="e">
        <f>COUNTIFS(CSV!$A:A,$A359,CSV!$G:$G,"y")/$B359</f>
        <v>#DIV/0!</v>
      </c>
      <c r="AE359" s="16" t="e">
        <f>COUNTIFS(CSV!$B:B,$A359,CSV!$G:$G,"y")/$C359</f>
        <v>#DIV/0!</v>
      </c>
    </row>
    <row r="360" spans="1:31" x14ac:dyDescent="0.3">
      <c r="A360" t="s">
        <v>443</v>
      </c>
      <c r="B360" s="9">
        <f>COUNTIF(CSV!A:A,A360)</f>
        <v>0</v>
      </c>
      <c r="C360" s="4">
        <f>COUNTIF(CSV!B:B,A360)</f>
        <v>0</v>
      </c>
      <c r="D360" s="4">
        <f t="shared" si="10"/>
        <v>0</v>
      </c>
      <c r="E360" s="11" t="e">
        <f>(COUNTIFS(CSV!$A:$A,$A360,CSV!$F:$F,"&gt;0.5") + COUNTIFS(CSV!$B:$B,$A360,CSV!$F:$F,"&gt;0.5"))/$D360</f>
        <v>#DIV/0!</v>
      </c>
      <c r="F360" s="8" t="e">
        <f>COUNTIFS(CSV!$A:$A,$A360,CSV!$F:$F,"&gt;0.5")/$B360</f>
        <v>#DIV/0!</v>
      </c>
      <c r="G360" s="8" t="e">
        <f>COUNTIFS(CSV!$B:$B,$A360,CSV!$F:$F,"&gt;0.5")/$C360</f>
        <v>#DIV/0!</v>
      </c>
      <c r="H360" s="11" t="e">
        <f>(COUNTIFS(CSV!$A:$A,$A360,CSV!$F:$F,"&gt;1.5") + COUNTIFS(CSV!$B:$B,$A360,CSV!$F:$F,"&gt;1.5"))/$D360</f>
        <v>#DIV/0!</v>
      </c>
      <c r="I360" s="8" t="e">
        <f>COUNTIFS(CSV!$A:$A,$A360,CSV!$F:$F,"&gt;1.5")/$B360</f>
        <v>#DIV/0!</v>
      </c>
      <c r="J360" s="8" t="e">
        <f>COUNTIFS(CSV!$B:$B,$A360,CSV!$F:$F,"&gt;1.5")/$C360</f>
        <v>#DIV/0!</v>
      </c>
      <c r="K360" s="11" t="e">
        <f>(COUNTIFS(CSV!$A:$A,$A360,CSV!$F:$F,"&gt;2.5") + COUNTIFS(CSV!$B:$B,$A360,CSV!$F:$F,"&gt;2.5"))/$D360</f>
        <v>#DIV/0!</v>
      </c>
      <c r="L360" s="8" t="e">
        <f>COUNTIFS(CSV!$A:$A,$A360,CSV!$F:$F,"&gt;2.5")/$B360</f>
        <v>#DIV/0!</v>
      </c>
      <c r="M360" s="8" t="e">
        <f>COUNTIFS(CSV!$B:$B,$A360,CSV!$F:$F,"&gt;2.5")/$C360</f>
        <v>#DIV/0!</v>
      </c>
      <c r="N360" s="11" t="e">
        <f>(COUNTIFS(CSV!$A:$A,$A360,CSV!$F:$F,"&gt;3.5") + COUNTIFS(CSV!$B:$B,$A360,CSV!$F:$F,"&gt;3.5"))/$D360</f>
        <v>#DIV/0!</v>
      </c>
      <c r="O360" s="8" t="e">
        <f>COUNTIFS(CSV!$A:$A,$A360,CSV!$F:$F,"&gt;3.5")/$B360</f>
        <v>#DIV/0!</v>
      </c>
      <c r="P360" s="8" t="e">
        <f>COUNTIFS(CSV!$B:$B,$A360,CSV!$F:$F,"&gt;3.5")/$C360</f>
        <v>#DIV/0!</v>
      </c>
      <c r="Q360" s="11" t="e">
        <f>(COUNTIFS(CSV!$A:$A,$A360,CSV!$D:$D,"&gt;0.5")  + COUNTIFS(CSV!$B:$B,$A360,CSV!$E:$E,"&gt;0.5"))/$D360</f>
        <v>#DIV/0!</v>
      </c>
      <c r="R360" s="8" t="e">
        <f>COUNTIFS(CSV!$A:$A,$A360,CSV!$D:$D,"&gt;0.5")/$B360</f>
        <v>#DIV/0!</v>
      </c>
      <c r="S360" s="8" t="e">
        <f>COUNTIFS(CSV!$B:$B,$A360,CSV!$E:$E,"&gt;0.5")/$C360</f>
        <v>#DIV/0!</v>
      </c>
      <c r="T360" s="11" t="e">
        <f>(COUNTIFS(CSV!$A:$A,$A360,CSV!$D:$D,"&gt;1.5")  + COUNTIFS(CSV!$B:$B,$A360,CSV!$E:$E,"&gt;1.5"))/$D360</f>
        <v>#DIV/0!</v>
      </c>
      <c r="U360" s="8" t="e">
        <f>COUNTIFS(CSV!$A:$A,$A360,CSV!$D:$D,"&gt;1.5")/$B360</f>
        <v>#DIV/0!</v>
      </c>
      <c r="V360" s="8" t="e">
        <f>COUNTIFS(CSV!$B:$B,$A360,CSV!$E:$E,"&gt;1.5")/$C360</f>
        <v>#DIV/0!</v>
      </c>
      <c r="W360" s="11" t="e">
        <f>(COUNTIFS(CSV!$A:$A,$A360,CSV!$E:E,"&gt;0.5") +COUNTIFS(CSV!$B:$B,$A360,CSV!$D:$D,"&gt;0.5"))/$D360</f>
        <v>#DIV/0!</v>
      </c>
      <c r="X360" s="8" t="e">
        <f>COUNTIFS(CSV!$A:$A,$A360,CSV!$E:$E,"&gt;0.5")/$B360</f>
        <v>#DIV/0!</v>
      </c>
      <c r="Y360" s="8" t="e">
        <f>COUNTIFS(CSV!$B:$B,$A360,CSV!$D:$D,"&gt;0.5")/$C360</f>
        <v>#DIV/0!</v>
      </c>
      <c r="Z360" s="11" t="e">
        <f>(COUNTIFS(CSV!$A:$A,$A360,CSV!$E:$E,"&gt;1.5")  + COUNTIFS(CSV!$B:$B,$A360,CSV!$D:$D,"&gt;1.5"))/$D360</f>
        <v>#DIV/0!</v>
      </c>
      <c r="AA360" s="8" t="e">
        <f>COUNTIFS(CSV!$A:$A,$A360,CSV!$E:$E,"&gt;1.5")/$B360</f>
        <v>#DIV/0!</v>
      </c>
      <c r="AB360" s="8" t="e">
        <f>COUNTIFS(CSV!$B:$B,$A360,CSV!$D:$D,"&gt;1.5")/$C360</f>
        <v>#DIV/0!</v>
      </c>
      <c r="AC360" s="11" t="e">
        <f>(COUNTIFS(CSV!$A:A,$A360,CSV!$G:$G,"y") + COUNTIFS(CSV!$B:B,$A360,CSV!$G:$G,"y"))/$D360</f>
        <v>#DIV/0!</v>
      </c>
      <c r="AD360" s="8" t="e">
        <f>COUNTIFS(CSV!$A:A,$A360,CSV!$G:$G,"y")/$B360</f>
        <v>#DIV/0!</v>
      </c>
      <c r="AE360" s="16" t="e">
        <f>COUNTIFS(CSV!$B:B,$A360,CSV!$G:$G,"y")/$C360</f>
        <v>#DIV/0!</v>
      </c>
    </row>
    <row r="361" spans="1:31" x14ac:dyDescent="0.3">
      <c r="A361" t="s">
        <v>458</v>
      </c>
      <c r="B361" s="9">
        <f>COUNTIF(CSV!A:A,A361)</f>
        <v>0</v>
      </c>
      <c r="C361" s="4">
        <f>COUNTIF(CSV!B:B,A361)</f>
        <v>0</v>
      </c>
      <c r="D361" s="4">
        <f t="shared" si="10"/>
        <v>0</v>
      </c>
      <c r="E361" s="11" t="e">
        <f>(COUNTIFS(CSV!$A:$A,$A361,CSV!$F:$F,"&gt;0.5") + COUNTIFS(CSV!$B:$B,$A361,CSV!$F:$F,"&gt;0.5"))/$D361</f>
        <v>#DIV/0!</v>
      </c>
      <c r="F361" s="8" t="e">
        <f>COUNTIFS(CSV!$A:$A,$A361,CSV!$F:$F,"&gt;0.5")/$B361</f>
        <v>#DIV/0!</v>
      </c>
      <c r="G361" s="8" t="e">
        <f>COUNTIFS(CSV!$B:$B,$A361,CSV!$F:$F,"&gt;0.5")/$C361</f>
        <v>#DIV/0!</v>
      </c>
      <c r="H361" s="11" t="e">
        <f>(COUNTIFS(CSV!$A:$A,$A361,CSV!$F:$F,"&gt;1.5") + COUNTIFS(CSV!$B:$B,$A361,CSV!$F:$F,"&gt;1.5"))/$D361</f>
        <v>#DIV/0!</v>
      </c>
      <c r="I361" s="8" t="e">
        <f>COUNTIFS(CSV!$A:$A,$A361,CSV!$F:$F,"&gt;1.5")/$B361</f>
        <v>#DIV/0!</v>
      </c>
      <c r="J361" s="8" t="e">
        <f>COUNTIFS(CSV!$B:$B,$A361,CSV!$F:$F,"&gt;1.5")/$C361</f>
        <v>#DIV/0!</v>
      </c>
      <c r="K361" s="11" t="e">
        <f>(COUNTIFS(CSV!$A:$A,$A361,CSV!$F:$F,"&gt;2.5") + COUNTIFS(CSV!$B:$B,$A361,CSV!$F:$F,"&gt;2.5"))/$D361</f>
        <v>#DIV/0!</v>
      </c>
      <c r="L361" s="8" t="e">
        <f>COUNTIFS(CSV!$A:$A,$A361,CSV!$F:$F,"&gt;2.5")/$B361</f>
        <v>#DIV/0!</v>
      </c>
      <c r="M361" s="8" t="e">
        <f>COUNTIFS(CSV!$B:$B,$A361,CSV!$F:$F,"&gt;2.5")/$C361</f>
        <v>#DIV/0!</v>
      </c>
      <c r="N361" s="11" t="e">
        <f>(COUNTIFS(CSV!$A:$A,$A361,CSV!$F:$F,"&gt;3.5") + COUNTIFS(CSV!$B:$B,$A361,CSV!$F:$F,"&gt;3.5"))/$D361</f>
        <v>#DIV/0!</v>
      </c>
      <c r="O361" s="8" t="e">
        <f>COUNTIFS(CSV!$A:$A,$A361,CSV!$F:$F,"&gt;3.5")/$B361</f>
        <v>#DIV/0!</v>
      </c>
      <c r="P361" s="8" t="e">
        <f>COUNTIFS(CSV!$B:$B,$A361,CSV!$F:$F,"&gt;3.5")/$C361</f>
        <v>#DIV/0!</v>
      </c>
      <c r="Q361" s="11" t="e">
        <f>(COUNTIFS(CSV!$A:$A,$A361,CSV!$D:$D,"&gt;0.5")  + COUNTIFS(CSV!$B:$B,$A361,CSV!$E:$E,"&gt;0.5"))/$D361</f>
        <v>#DIV/0!</v>
      </c>
      <c r="R361" s="8" t="e">
        <f>COUNTIFS(CSV!$A:$A,$A361,CSV!$D:$D,"&gt;0.5")/$B361</f>
        <v>#DIV/0!</v>
      </c>
      <c r="S361" s="8" t="e">
        <f>COUNTIFS(CSV!$B:$B,$A361,CSV!$E:$E,"&gt;0.5")/$C361</f>
        <v>#DIV/0!</v>
      </c>
      <c r="T361" s="11" t="e">
        <f>(COUNTIFS(CSV!$A:$A,$A361,CSV!$D:$D,"&gt;1.5")  + COUNTIFS(CSV!$B:$B,$A361,CSV!$E:$E,"&gt;1.5"))/$D361</f>
        <v>#DIV/0!</v>
      </c>
      <c r="U361" s="8" t="e">
        <f>COUNTIFS(CSV!$A:$A,$A361,CSV!$D:$D,"&gt;1.5")/$B361</f>
        <v>#DIV/0!</v>
      </c>
      <c r="V361" s="8" t="e">
        <f>COUNTIFS(CSV!$B:$B,$A361,CSV!$E:$E,"&gt;1.5")/$C361</f>
        <v>#DIV/0!</v>
      </c>
      <c r="W361" s="11" t="e">
        <f>(COUNTIFS(CSV!$A:$A,$A361,CSV!$E:E,"&gt;0.5") +COUNTIFS(CSV!$B:$B,$A361,CSV!$D:$D,"&gt;0.5"))/$D361</f>
        <v>#DIV/0!</v>
      </c>
      <c r="X361" s="8" t="e">
        <f>COUNTIFS(CSV!$A:$A,$A361,CSV!$E:$E,"&gt;0.5")/$B361</f>
        <v>#DIV/0!</v>
      </c>
      <c r="Y361" s="8" t="e">
        <f>COUNTIFS(CSV!$B:$B,$A361,CSV!$D:$D,"&gt;0.5")/$C361</f>
        <v>#DIV/0!</v>
      </c>
      <c r="Z361" s="11" t="e">
        <f>(COUNTIFS(CSV!$A:$A,$A361,CSV!$E:$E,"&gt;1.5")  + COUNTIFS(CSV!$B:$B,$A361,CSV!$D:$D,"&gt;1.5"))/$D361</f>
        <v>#DIV/0!</v>
      </c>
      <c r="AA361" s="8" t="e">
        <f>COUNTIFS(CSV!$A:$A,$A361,CSV!$E:$E,"&gt;1.5")/$B361</f>
        <v>#DIV/0!</v>
      </c>
      <c r="AB361" s="8" t="e">
        <f>COUNTIFS(CSV!$B:$B,$A361,CSV!$D:$D,"&gt;1.5")/$C361</f>
        <v>#DIV/0!</v>
      </c>
      <c r="AC361" s="11" t="e">
        <f>(COUNTIFS(CSV!$A:A,$A361,CSV!$G:$G,"y") + COUNTIFS(CSV!$B:B,$A361,CSV!$G:$G,"y"))/$D361</f>
        <v>#DIV/0!</v>
      </c>
      <c r="AD361" s="8" t="e">
        <f>COUNTIFS(CSV!$A:A,$A361,CSV!$G:$G,"y")/$B361</f>
        <v>#DIV/0!</v>
      </c>
      <c r="AE361" s="16" t="e">
        <f>COUNTIFS(CSV!$B:B,$A361,CSV!$G:$G,"y")/$C361</f>
        <v>#DIV/0!</v>
      </c>
    </row>
    <row r="362" spans="1:31" x14ac:dyDescent="0.3">
      <c r="A362" t="s">
        <v>455</v>
      </c>
      <c r="B362" s="9">
        <f>COUNTIF(CSV!A:A,A362)</f>
        <v>0</v>
      </c>
      <c r="C362" s="4">
        <f>COUNTIF(CSV!B:B,A362)</f>
        <v>0</v>
      </c>
      <c r="D362" s="4">
        <f t="shared" si="10"/>
        <v>0</v>
      </c>
      <c r="E362" s="11" t="e">
        <f>(COUNTIFS(CSV!$A:$A,$A362,CSV!$F:$F,"&gt;0.5") + COUNTIFS(CSV!$B:$B,$A362,CSV!$F:$F,"&gt;0.5"))/$D362</f>
        <v>#DIV/0!</v>
      </c>
      <c r="F362" s="8" t="e">
        <f>COUNTIFS(CSV!$A:$A,$A362,CSV!$F:$F,"&gt;0.5")/$B362</f>
        <v>#DIV/0!</v>
      </c>
      <c r="G362" s="8" t="e">
        <f>COUNTIFS(CSV!$B:$B,$A362,CSV!$F:$F,"&gt;0.5")/$C362</f>
        <v>#DIV/0!</v>
      </c>
      <c r="H362" s="11" t="e">
        <f>(COUNTIFS(CSV!$A:$A,$A362,CSV!$F:$F,"&gt;1.5") + COUNTIFS(CSV!$B:$B,$A362,CSV!$F:$F,"&gt;1.5"))/$D362</f>
        <v>#DIV/0!</v>
      </c>
      <c r="I362" s="8" t="e">
        <f>COUNTIFS(CSV!$A:$A,$A362,CSV!$F:$F,"&gt;1.5")/$B362</f>
        <v>#DIV/0!</v>
      </c>
      <c r="J362" s="8" t="e">
        <f>COUNTIFS(CSV!$B:$B,$A362,CSV!$F:$F,"&gt;1.5")/$C362</f>
        <v>#DIV/0!</v>
      </c>
      <c r="K362" s="11" t="e">
        <f>(COUNTIFS(CSV!$A:$A,$A362,CSV!$F:$F,"&gt;2.5") + COUNTIFS(CSV!$B:$B,$A362,CSV!$F:$F,"&gt;2.5"))/$D362</f>
        <v>#DIV/0!</v>
      </c>
      <c r="L362" s="8" t="e">
        <f>COUNTIFS(CSV!$A:$A,$A362,CSV!$F:$F,"&gt;2.5")/$B362</f>
        <v>#DIV/0!</v>
      </c>
      <c r="M362" s="8" t="e">
        <f>COUNTIFS(CSV!$B:$B,$A362,CSV!$F:$F,"&gt;2.5")/$C362</f>
        <v>#DIV/0!</v>
      </c>
      <c r="N362" s="11" t="e">
        <f>(COUNTIFS(CSV!$A:$A,$A362,CSV!$F:$F,"&gt;3.5") + COUNTIFS(CSV!$B:$B,$A362,CSV!$F:$F,"&gt;3.5"))/$D362</f>
        <v>#DIV/0!</v>
      </c>
      <c r="O362" s="8" t="e">
        <f>COUNTIFS(CSV!$A:$A,$A362,CSV!$F:$F,"&gt;3.5")/$B362</f>
        <v>#DIV/0!</v>
      </c>
      <c r="P362" s="8" t="e">
        <f>COUNTIFS(CSV!$B:$B,$A362,CSV!$F:$F,"&gt;3.5")/$C362</f>
        <v>#DIV/0!</v>
      </c>
      <c r="Q362" s="11" t="e">
        <f>(COUNTIFS(CSV!$A:$A,$A362,CSV!$D:$D,"&gt;0.5")  + COUNTIFS(CSV!$B:$B,$A362,CSV!$E:$E,"&gt;0.5"))/$D362</f>
        <v>#DIV/0!</v>
      </c>
      <c r="R362" s="8" t="e">
        <f>COUNTIFS(CSV!$A:$A,$A362,CSV!$D:$D,"&gt;0.5")/$B362</f>
        <v>#DIV/0!</v>
      </c>
      <c r="S362" s="8" t="e">
        <f>COUNTIFS(CSV!$B:$B,$A362,CSV!$E:$E,"&gt;0.5")/$C362</f>
        <v>#DIV/0!</v>
      </c>
      <c r="T362" s="11" t="e">
        <f>(COUNTIFS(CSV!$A:$A,$A362,CSV!$D:$D,"&gt;1.5")  + COUNTIFS(CSV!$B:$B,$A362,CSV!$E:$E,"&gt;1.5"))/$D362</f>
        <v>#DIV/0!</v>
      </c>
      <c r="U362" s="8" t="e">
        <f>COUNTIFS(CSV!$A:$A,$A362,CSV!$D:$D,"&gt;1.5")/$B362</f>
        <v>#DIV/0!</v>
      </c>
      <c r="V362" s="8" t="e">
        <f>COUNTIFS(CSV!$B:$B,$A362,CSV!$E:$E,"&gt;1.5")/$C362</f>
        <v>#DIV/0!</v>
      </c>
      <c r="W362" s="11" t="e">
        <f>(COUNTIFS(CSV!$A:$A,$A362,CSV!$E:E,"&gt;0.5") +COUNTIFS(CSV!$B:$B,$A362,CSV!$D:$D,"&gt;0.5"))/$D362</f>
        <v>#DIV/0!</v>
      </c>
      <c r="X362" s="8" t="e">
        <f>COUNTIFS(CSV!$A:$A,$A362,CSV!$E:$E,"&gt;0.5")/$B362</f>
        <v>#DIV/0!</v>
      </c>
      <c r="Y362" s="8" t="e">
        <f>COUNTIFS(CSV!$B:$B,$A362,CSV!$D:$D,"&gt;0.5")/$C362</f>
        <v>#DIV/0!</v>
      </c>
      <c r="Z362" s="11" t="e">
        <f>(COUNTIFS(CSV!$A:$A,$A362,CSV!$E:$E,"&gt;1.5")  + COUNTIFS(CSV!$B:$B,$A362,CSV!$D:$D,"&gt;1.5"))/$D362</f>
        <v>#DIV/0!</v>
      </c>
      <c r="AA362" s="8" t="e">
        <f>COUNTIFS(CSV!$A:$A,$A362,CSV!$E:$E,"&gt;1.5")/$B362</f>
        <v>#DIV/0!</v>
      </c>
      <c r="AB362" s="8" t="e">
        <f>COUNTIFS(CSV!$B:$B,$A362,CSV!$D:$D,"&gt;1.5")/$C362</f>
        <v>#DIV/0!</v>
      </c>
      <c r="AC362" s="11" t="e">
        <f>(COUNTIFS(CSV!$A:A,$A362,CSV!$G:$G,"y") + COUNTIFS(CSV!$B:B,$A362,CSV!$G:$G,"y"))/$D362</f>
        <v>#DIV/0!</v>
      </c>
      <c r="AD362" s="8" t="e">
        <f>COUNTIFS(CSV!$A:A,$A362,CSV!$G:$G,"y")/$B362</f>
        <v>#DIV/0!</v>
      </c>
      <c r="AE362" s="16" t="e">
        <f>COUNTIFS(CSV!$B:B,$A362,CSV!$G:$G,"y")/$C362</f>
        <v>#DIV/0!</v>
      </c>
    </row>
    <row r="363" spans="1:31" x14ac:dyDescent="0.3">
      <c r="A363" t="s">
        <v>454</v>
      </c>
      <c r="B363" s="9">
        <f>COUNTIF(CSV!A:A,A363)</f>
        <v>0</v>
      </c>
      <c r="C363" s="4">
        <f>COUNTIF(CSV!B:B,A363)</f>
        <v>0</v>
      </c>
      <c r="D363" s="4">
        <f t="shared" si="10"/>
        <v>0</v>
      </c>
      <c r="E363" s="11" t="e">
        <f>(COUNTIFS(CSV!$A:$A,$A363,CSV!$F:$F,"&gt;0.5") + COUNTIFS(CSV!$B:$B,$A363,CSV!$F:$F,"&gt;0.5"))/$D363</f>
        <v>#DIV/0!</v>
      </c>
      <c r="F363" s="8" t="e">
        <f>COUNTIFS(CSV!$A:$A,$A363,CSV!$F:$F,"&gt;0.5")/$B363</f>
        <v>#DIV/0!</v>
      </c>
      <c r="G363" s="8" t="e">
        <f>COUNTIFS(CSV!$B:$B,$A363,CSV!$F:$F,"&gt;0.5")/$C363</f>
        <v>#DIV/0!</v>
      </c>
      <c r="H363" s="11" t="e">
        <f>(COUNTIFS(CSV!$A:$A,$A363,CSV!$F:$F,"&gt;1.5") + COUNTIFS(CSV!$B:$B,$A363,CSV!$F:$F,"&gt;1.5"))/$D363</f>
        <v>#DIV/0!</v>
      </c>
      <c r="I363" s="8" t="e">
        <f>COUNTIFS(CSV!$A:$A,$A363,CSV!$F:$F,"&gt;1.5")/$B363</f>
        <v>#DIV/0!</v>
      </c>
      <c r="J363" s="8" t="e">
        <f>COUNTIFS(CSV!$B:$B,$A363,CSV!$F:$F,"&gt;1.5")/$C363</f>
        <v>#DIV/0!</v>
      </c>
      <c r="K363" s="11" t="e">
        <f>(COUNTIFS(CSV!$A:$A,$A363,CSV!$F:$F,"&gt;2.5") + COUNTIFS(CSV!$B:$B,$A363,CSV!$F:$F,"&gt;2.5"))/$D363</f>
        <v>#DIV/0!</v>
      </c>
      <c r="L363" s="8" t="e">
        <f>COUNTIFS(CSV!$A:$A,$A363,CSV!$F:$F,"&gt;2.5")/$B363</f>
        <v>#DIV/0!</v>
      </c>
      <c r="M363" s="8" t="e">
        <f>COUNTIFS(CSV!$B:$B,$A363,CSV!$F:$F,"&gt;2.5")/$C363</f>
        <v>#DIV/0!</v>
      </c>
      <c r="N363" s="11" t="e">
        <f>(COUNTIFS(CSV!$A:$A,$A363,CSV!$F:$F,"&gt;3.5") + COUNTIFS(CSV!$B:$B,$A363,CSV!$F:$F,"&gt;3.5"))/$D363</f>
        <v>#DIV/0!</v>
      </c>
      <c r="O363" s="8" t="e">
        <f>COUNTIFS(CSV!$A:$A,$A363,CSV!$F:$F,"&gt;3.5")/$B363</f>
        <v>#DIV/0!</v>
      </c>
      <c r="P363" s="8" t="e">
        <f>COUNTIFS(CSV!$B:$B,$A363,CSV!$F:$F,"&gt;3.5")/$C363</f>
        <v>#DIV/0!</v>
      </c>
      <c r="Q363" s="11" t="e">
        <f>(COUNTIFS(CSV!$A:$A,$A363,CSV!$D:$D,"&gt;0.5")  + COUNTIFS(CSV!$B:$B,$A363,CSV!$E:$E,"&gt;0.5"))/$D363</f>
        <v>#DIV/0!</v>
      </c>
      <c r="R363" s="8" t="e">
        <f>COUNTIFS(CSV!$A:$A,$A363,CSV!$D:$D,"&gt;0.5")/$B363</f>
        <v>#DIV/0!</v>
      </c>
      <c r="S363" s="8" t="e">
        <f>COUNTIFS(CSV!$B:$B,$A363,CSV!$E:$E,"&gt;0.5")/$C363</f>
        <v>#DIV/0!</v>
      </c>
      <c r="T363" s="11" t="e">
        <f>(COUNTIFS(CSV!$A:$A,$A363,CSV!$D:$D,"&gt;1.5")  + COUNTIFS(CSV!$B:$B,$A363,CSV!$E:$E,"&gt;1.5"))/$D363</f>
        <v>#DIV/0!</v>
      </c>
      <c r="U363" s="8" t="e">
        <f>COUNTIFS(CSV!$A:$A,$A363,CSV!$D:$D,"&gt;1.5")/$B363</f>
        <v>#DIV/0!</v>
      </c>
      <c r="V363" s="8" t="e">
        <f>COUNTIFS(CSV!$B:$B,$A363,CSV!$E:$E,"&gt;1.5")/$C363</f>
        <v>#DIV/0!</v>
      </c>
      <c r="W363" s="11" t="e">
        <f>(COUNTIFS(CSV!$A:$A,$A363,CSV!$E:E,"&gt;0.5") +COUNTIFS(CSV!$B:$B,$A363,CSV!$D:$D,"&gt;0.5"))/$D363</f>
        <v>#DIV/0!</v>
      </c>
      <c r="X363" s="8" t="e">
        <f>COUNTIFS(CSV!$A:$A,$A363,CSV!$E:$E,"&gt;0.5")/$B363</f>
        <v>#DIV/0!</v>
      </c>
      <c r="Y363" s="8" t="e">
        <f>COUNTIFS(CSV!$B:$B,$A363,CSV!$D:$D,"&gt;0.5")/$C363</f>
        <v>#DIV/0!</v>
      </c>
      <c r="Z363" s="11" t="e">
        <f>(COUNTIFS(CSV!$A:$A,$A363,CSV!$E:$E,"&gt;1.5")  + COUNTIFS(CSV!$B:$B,$A363,CSV!$D:$D,"&gt;1.5"))/$D363</f>
        <v>#DIV/0!</v>
      </c>
      <c r="AA363" s="8" t="e">
        <f>COUNTIFS(CSV!$A:$A,$A363,CSV!$E:$E,"&gt;1.5")/$B363</f>
        <v>#DIV/0!</v>
      </c>
      <c r="AB363" s="8" t="e">
        <f>COUNTIFS(CSV!$B:$B,$A363,CSV!$D:$D,"&gt;1.5")/$C363</f>
        <v>#DIV/0!</v>
      </c>
      <c r="AC363" s="11" t="e">
        <f>(COUNTIFS(CSV!$A:A,$A363,CSV!$G:$G,"y") + COUNTIFS(CSV!$B:B,$A363,CSV!$G:$G,"y"))/$D363</f>
        <v>#DIV/0!</v>
      </c>
      <c r="AD363" s="8" t="e">
        <f>COUNTIFS(CSV!$A:A,$A363,CSV!$G:$G,"y")/$B363</f>
        <v>#DIV/0!</v>
      </c>
      <c r="AE363" s="16" t="e">
        <f>COUNTIFS(CSV!$B:B,$A363,CSV!$G:$G,"y")/$C363</f>
        <v>#DIV/0!</v>
      </c>
    </row>
    <row r="364" spans="1:31" x14ac:dyDescent="0.3">
      <c r="A364" t="s">
        <v>461</v>
      </c>
      <c r="B364" s="9">
        <f>COUNTIF(CSV!A:A,A364)</f>
        <v>0</v>
      </c>
      <c r="C364" s="4">
        <f>COUNTIF(CSV!B:B,A364)</f>
        <v>0</v>
      </c>
      <c r="D364" s="4">
        <f t="shared" si="10"/>
        <v>0</v>
      </c>
      <c r="E364" s="11" t="e">
        <f>(COUNTIFS(CSV!$A:$A,$A364,CSV!$F:$F,"&gt;0.5") + COUNTIFS(CSV!$B:$B,$A364,CSV!$F:$F,"&gt;0.5"))/$D364</f>
        <v>#DIV/0!</v>
      </c>
      <c r="F364" s="8" t="e">
        <f>COUNTIFS(CSV!$A:$A,$A364,CSV!$F:$F,"&gt;0.5")/$B364</f>
        <v>#DIV/0!</v>
      </c>
      <c r="G364" s="8" t="e">
        <f>COUNTIFS(CSV!$B:$B,$A364,CSV!$F:$F,"&gt;0.5")/$C364</f>
        <v>#DIV/0!</v>
      </c>
      <c r="H364" s="11" t="e">
        <f>(COUNTIFS(CSV!$A:$A,$A364,CSV!$F:$F,"&gt;1.5") + COUNTIFS(CSV!$B:$B,$A364,CSV!$F:$F,"&gt;1.5"))/$D364</f>
        <v>#DIV/0!</v>
      </c>
      <c r="I364" s="8" t="e">
        <f>COUNTIFS(CSV!$A:$A,$A364,CSV!$F:$F,"&gt;1.5")/$B364</f>
        <v>#DIV/0!</v>
      </c>
      <c r="J364" s="8" t="e">
        <f>COUNTIFS(CSV!$B:$B,$A364,CSV!$F:$F,"&gt;1.5")/$C364</f>
        <v>#DIV/0!</v>
      </c>
      <c r="K364" s="11" t="e">
        <f>(COUNTIFS(CSV!$A:$A,$A364,CSV!$F:$F,"&gt;2.5") + COUNTIFS(CSV!$B:$B,$A364,CSV!$F:$F,"&gt;2.5"))/$D364</f>
        <v>#DIV/0!</v>
      </c>
      <c r="L364" s="8" t="e">
        <f>COUNTIFS(CSV!$A:$A,$A364,CSV!$F:$F,"&gt;2.5")/$B364</f>
        <v>#DIV/0!</v>
      </c>
      <c r="M364" s="8" t="e">
        <f>COUNTIFS(CSV!$B:$B,$A364,CSV!$F:$F,"&gt;2.5")/$C364</f>
        <v>#DIV/0!</v>
      </c>
      <c r="N364" s="11" t="e">
        <f>(COUNTIFS(CSV!$A:$A,$A364,CSV!$F:$F,"&gt;3.5") + COUNTIFS(CSV!$B:$B,$A364,CSV!$F:$F,"&gt;3.5"))/$D364</f>
        <v>#DIV/0!</v>
      </c>
      <c r="O364" s="8" t="e">
        <f>COUNTIFS(CSV!$A:$A,$A364,CSV!$F:$F,"&gt;3.5")/$B364</f>
        <v>#DIV/0!</v>
      </c>
      <c r="P364" s="8" t="e">
        <f>COUNTIFS(CSV!$B:$B,$A364,CSV!$F:$F,"&gt;3.5")/$C364</f>
        <v>#DIV/0!</v>
      </c>
      <c r="Q364" s="11" t="e">
        <f>(COUNTIFS(CSV!$A:$A,$A364,CSV!$D:$D,"&gt;0.5")  + COUNTIFS(CSV!$B:$B,$A364,CSV!$E:$E,"&gt;0.5"))/$D364</f>
        <v>#DIV/0!</v>
      </c>
      <c r="R364" s="8" t="e">
        <f>COUNTIFS(CSV!$A:$A,$A364,CSV!$D:$D,"&gt;0.5")/$B364</f>
        <v>#DIV/0!</v>
      </c>
      <c r="S364" s="8" t="e">
        <f>COUNTIFS(CSV!$B:$B,$A364,CSV!$E:$E,"&gt;0.5")/$C364</f>
        <v>#DIV/0!</v>
      </c>
      <c r="T364" s="11" t="e">
        <f>(COUNTIFS(CSV!$A:$A,$A364,CSV!$D:$D,"&gt;1.5")  + COUNTIFS(CSV!$B:$B,$A364,CSV!$E:$E,"&gt;1.5"))/$D364</f>
        <v>#DIV/0!</v>
      </c>
      <c r="U364" s="8" t="e">
        <f>COUNTIFS(CSV!$A:$A,$A364,CSV!$D:$D,"&gt;1.5")/$B364</f>
        <v>#DIV/0!</v>
      </c>
      <c r="V364" s="8" t="e">
        <f>COUNTIFS(CSV!$B:$B,$A364,CSV!$E:$E,"&gt;1.5")/$C364</f>
        <v>#DIV/0!</v>
      </c>
      <c r="W364" s="11" t="e">
        <f>(COUNTIFS(CSV!$A:$A,$A364,CSV!$E:E,"&gt;0.5") +COUNTIFS(CSV!$B:$B,$A364,CSV!$D:$D,"&gt;0.5"))/$D364</f>
        <v>#DIV/0!</v>
      </c>
      <c r="X364" s="8" t="e">
        <f>COUNTIFS(CSV!$A:$A,$A364,CSV!$E:$E,"&gt;0.5")/$B364</f>
        <v>#DIV/0!</v>
      </c>
      <c r="Y364" s="8" t="e">
        <f>COUNTIFS(CSV!$B:$B,$A364,CSV!$D:$D,"&gt;0.5")/$C364</f>
        <v>#DIV/0!</v>
      </c>
      <c r="Z364" s="11" t="e">
        <f>(COUNTIFS(CSV!$A:$A,$A364,CSV!$E:$E,"&gt;1.5")  + COUNTIFS(CSV!$B:$B,$A364,CSV!$D:$D,"&gt;1.5"))/$D364</f>
        <v>#DIV/0!</v>
      </c>
      <c r="AA364" s="8" t="e">
        <f>COUNTIFS(CSV!$A:$A,$A364,CSV!$E:$E,"&gt;1.5")/$B364</f>
        <v>#DIV/0!</v>
      </c>
      <c r="AB364" s="8" t="e">
        <f>COUNTIFS(CSV!$B:$B,$A364,CSV!$D:$D,"&gt;1.5")/$C364</f>
        <v>#DIV/0!</v>
      </c>
      <c r="AC364" s="11" t="e">
        <f>(COUNTIFS(CSV!$A:A,$A364,CSV!$G:$G,"y") + COUNTIFS(CSV!$B:B,$A364,CSV!$G:$G,"y"))/$D364</f>
        <v>#DIV/0!</v>
      </c>
      <c r="AD364" s="8" t="e">
        <f>COUNTIFS(CSV!$A:A,$A364,CSV!$G:$G,"y")/$B364</f>
        <v>#DIV/0!</v>
      </c>
      <c r="AE364" s="16" t="e">
        <f>COUNTIFS(CSV!$B:B,$A364,CSV!$G:$G,"y")/$C364</f>
        <v>#DIV/0!</v>
      </c>
    </row>
    <row r="365" spans="1:31" x14ac:dyDescent="0.3">
      <c r="A365" t="s">
        <v>459</v>
      </c>
      <c r="B365" s="9">
        <f>COUNTIF(CSV!A:A,A365)</f>
        <v>0</v>
      </c>
      <c r="C365" s="4">
        <f>COUNTIF(CSV!B:B,A365)</f>
        <v>0</v>
      </c>
      <c r="D365" s="4">
        <f t="shared" si="10"/>
        <v>0</v>
      </c>
      <c r="E365" s="11" t="e">
        <f>(COUNTIFS(CSV!$A:$A,$A365,CSV!$F:$F,"&gt;0.5") + COUNTIFS(CSV!$B:$B,$A365,CSV!$F:$F,"&gt;0.5"))/$D365</f>
        <v>#DIV/0!</v>
      </c>
      <c r="F365" s="8" t="e">
        <f>COUNTIFS(CSV!$A:$A,$A365,CSV!$F:$F,"&gt;0.5")/$B365</f>
        <v>#DIV/0!</v>
      </c>
      <c r="G365" s="8" t="e">
        <f>COUNTIFS(CSV!$B:$B,$A365,CSV!$F:$F,"&gt;0.5")/$C365</f>
        <v>#DIV/0!</v>
      </c>
      <c r="H365" s="11" t="e">
        <f>(COUNTIFS(CSV!$A:$A,$A365,CSV!$F:$F,"&gt;1.5") + COUNTIFS(CSV!$B:$B,$A365,CSV!$F:$F,"&gt;1.5"))/$D365</f>
        <v>#DIV/0!</v>
      </c>
      <c r="I365" s="8" t="e">
        <f>COUNTIFS(CSV!$A:$A,$A365,CSV!$F:$F,"&gt;1.5")/$B365</f>
        <v>#DIV/0!</v>
      </c>
      <c r="J365" s="8" t="e">
        <f>COUNTIFS(CSV!$B:$B,$A365,CSV!$F:$F,"&gt;1.5")/$C365</f>
        <v>#DIV/0!</v>
      </c>
      <c r="K365" s="11" t="e">
        <f>(COUNTIFS(CSV!$A:$A,$A365,CSV!$F:$F,"&gt;2.5") + COUNTIFS(CSV!$B:$B,$A365,CSV!$F:$F,"&gt;2.5"))/$D365</f>
        <v>#DIV/0!</v>
      </c>
      <c r="L365" s="8" t="e">
        <f>COUNTIFS(CSV!$A:$A,$A365,CSV!$F:$F,"&gt;2.5")/$B365</f>
        <v>#DIV/0!</v>
      </c>
      <c r="M365" s="8" t="e">
        <f>COUNTIFS(CSV!$B:$B,$A365,CSV!$F:$F,"&gt;2.5")/$C365</f>
        <v>#DIV/0!</v>
      </c>
      <c r="N365" s="11" t="e">
        <f>(COUNTIFS(CSV!$A:$A,$A365,CSV!$F:$F,"&gt;3.5") + COUNTIFS(CSV!$B:$B,$A365,CSV!$F:$F,"&gt;3.5"))/$D365</f>
        <v>#DIV/0!</v>
      </c>
      <c r="O365" s="8" t="e">
        <f>COUNTIFS(CSV!$A:$A,$A365,CSV!$F:$F,"&gt;3.5")/$B365</f>
        <v>#DIV/0!</v>
      </c>
      <c r="P365" s="8" t="e">
        <f>COUNTIFS(CSV!$B:$B,$A365,CSV!$F:$F,"&gt;3.5")/$C365</f>
        <v>#DIV/0!</v>
      </c>
      <c r="Q365" s="11" t="e">
        <f>(COUNTIFS(CSV!$A:$A,$A365,CSV!$D:$D,"&gt;0.5")  + COUNTIFS(CSV!$B:$B,$A365,CSV!$E:$E,"&gt;0.5"))/$D365</f>
        <v>#DIV/0!</v>
      </c>
      <c r="R365" s="8" t="e">
        <f>COUNTIFS(CSV!$A:$A,$A365,CSV!$D:$D,"&gt;0.5")/$B365</f>
        <v>#DIV/0!</v>
      </c>
      <c r="S365" s="8" t="e">
        <f>COUNTIFS(CSV!$B:$B,$A365,CSV!$E:$E,"&gt;0.5")/$C365</f>
        <v>#DIV/0!</v>
      </c>
      <c r="T365" s="11" t="e">
        <f>(COUNTIFS(CSV!$A:$A,$A365,CSV!$D:$D,"&gt;1.5")  + COUNTIFS(CSV!$B:$B,$A365,CSV!$E:$E,"&gt;1.5"))/$D365</f>
        <v>#DIV/0!</v>
      </c>
      <c r="U365" s="8" t="e">
        <f>COUNTIFS(CSV!$A:$A,$A365,CSV!$D:$D,"&gt;1.5")/$B365</f>
        <v>#DIV/0!</v>
      </c>
      <c r="V365" s="8" t="e">
        <f>COUNTIFS(CSV!$B:$B,$A365,CSV!$E:$E,"&gt;1.5")/$C365</f>
        <v>#DIV/0!</v>
      </c>
      <c r="W365" s="11" t="e">
        <f>(COUNTIFS(CSV!$A:$A,$A365,CSV!$E:E,"&gt;0.5") +COUNTIFS(CSV!$B:$B,$A365,CSV!$D:$D,"&gt;0.5"))/$D365</f>
        <v>#DIV/0!</v>
      </c>
      <c r="X365" s="8" t="e">
        <f>COUNTIFS(CSV!$A:$A,$A365,CSV!$E:$E,"&gt;0.5")/$B365</f>
        <v>#DIV/0!</v>
      </c>
      <c r="Y365" s="8" t="e">
        <f>COUNTIFS(CSV!$B:$B,$A365,CSV!$D:$D,"&gt;0.5")/$C365</f>
        <v>#DIV/0!</v>
      </c>
      <c r="Z365" s="11" t="e">
        <f>(COUNTIFS(CSV!$A:$A,$A365,CSV!$E:$E,"&gt;1.5")  + COUNTIFS(CSV!$B:$B,$A365,CSV!$D:$D,"&gt;1.5"))/$D365</f>
        <v>#DIV/0!</v>
      </c>
      <c r="AA365" s="8" t="e">
        <f>COUNTIFS(CSV!$A:$A,$A365,CSV!$E:$E,"&gt;1.5")/$B365</f>
        <v>#DIV/0!</v>
      </c>
      <c r="AB365" s="8" t="e">
        <f>COUNTIFS(CSV!$B:$B,$A365,CSV!$D:$D,"&gt;1.5")/$C365</f>
        <v>#DIV/0!</v>
      </c>
      <c r="AC365" s="11" t="e">
        <f>(COUNTIFS(CSV!$A:A,$A365,CSV!$G:$G,"y") + COUNTIFS(CSV!$B:B,$A365,CSV!$G:$G,"y"))/$D365</f>
        <v>#DIV/0!</v>
      </c>
      <c r="AD365" s="8" t="e">
        <f>COUNTIFS(CSV!$A:A,$A365,CSV!$G:$G,"y")/$B365</f>
        <v>#DIV/0!</v>
      </c>
      <c r="AE365" s="16" t="e">
        <f>COUNTIFS(CSV!$B:B,$A365,CSV!$G:$G,"y")/$C365</f>
        <v>#DIV/0!</v>
      </c>
    </row>
    <row r="366" spans="1:31" x14ac:dyDescent="0.3">
      <c r="A366" t="s">
        <v>452</v>
      </c>
      <c r="B366" s="9">
        <f>COUNTIF(CSV!A:A,A366)</f>
        <v>0</v>
      </c>
      <c r="C366" s="4">
        <f>COUNTIF(CSV!B:B,A366)</f>
        <v>0</v>
      </c>
      <c r="D366" s="4">
        <f t="shared" si="10"/>
        <v>0</v>
      </c>
      <c r="E366" s="11" t="e">
        <f>(COUNTIFS(CSV!$A:$A,$A366,CSV!$F:$F,"&gt;0.5") + COUNTIFS(CSV!$B:$B,$A366,CSV!$F:$F,"&gt;0.5"))/$D366</f>
        <v>#DIV/0!</v>
      </c>
      <c r="F366" s="8" t="e">
        <f>COUNTIFS(CSV!$A:$A,$A366,CSV!$F:$F,"&gt;0.5")/$B366</f>
        <v>#DIV/0!</v>
      </c>
      <c r="G366" s="8" t="e">
        <f>COUNTIFS(CSV!$B:$B,$A366,CSV!$F:$F,"&gt;0.5")/$C366</f>
        <v>#DIV/0!</v>
      </c>
      <c r="H366" s="11" t="e">
        <f>(COUNTIFS(CSV!$A:$A,$A366,CSV!$F:$F,"&gt;1.5") + COUNTIFS(CSV!$B:$B,$A366,CSV!$F:$F,"&gt;1.5"))/$D366</f>
        <v>#DIV/0!</v>
      </c>
      <c r="I366" s="8" t="e">
        <f>COUNTIFS(CSV!$A:$A,$A366,CSV!$F:$F,"&gt;1.5")/$B366</f>
        <v>#DIV/0!</v>
      </c>
      <c r="J366" s="8" t="e">
        <f>COUNTIFS(CSV!$B:$B,$A366,CSV!$F:$F,"&gt;1.5")/$C366</f>
        <v>#DIV/0!</v>
      </c>
      <c r="K366" s="11" t="e">
        <f>(COUNTIFS(CSV!$A:$A,$A366,CSV!$F:$F,"&gt;2.5") + COUNTIFS(CSV!$B:$B,$A366,CSV!$F:$F,"&gt;2.5"))/$D366</f>
        <v>#DIV/0!</v>
      </c>
      <c r="L366" s="8" t="e">
        <f>COUNTIFS(CSV!$A:$A,$A366,CSV!$F:$F,"&gt;2.5")/$B366</f>
        <v>#DIV/0!</v>
      </c>
      <c r="M366" s="8" t="e">
        <f>COUNTIFS(CSV!$B:$B,$A366,CSV!$F:$F,"&gt;2.5")/$C366</f>
        <v>#DIV/0!</v>
      </c>
      <c r="N366" s="11" t="e">
        <f>(COUNTIFS(CSV!$A:$A,$A366,CSV!$F:$F,"&gt;3.5") + COUNTIFS(CSV!$B:$B,$A366,CSV!$F:$F,"&gt;3.5"))/$D366</f>
        <v>#DIV/0!</v>
      </c>
      <c r="O366" s="8" t="e">
        <f>COUNTIFS(CSV!$A:$A,$A366,CSV!$F:$F,"&gt;3.5")/$B366</f>
        <v>#DIV/0!</v>
      </c>
      <c r="P366" s="8" t="e">
        <f>COUNTIFS(CSV!$B:$B,$A366,CSV!$F:$F,"&gt;3.5")/$C366</f>
        <v>#DIV/0!</v>
      </c>
      <c r="Q366" s="11" t="e">
        <f>(COUNTIFS(CSV!$A:$A,$A366,CSV!$D:$D,"&gt;0.5")  + COUNTIFS(CSV!$B:$B,$A366,CSV!$E:$E,"&gt;0.5"))/$D366</f>
        <v>#DIV/0!</v>
      </c>
      <c r="R366" s="8" t="e">
        <f>COUNTIFS(CSV!$A:$A,$A366,CSV!$D:$D,"&gt;0.5")/$B366</f>
        <v>#DIV/0!</v>
      </c>
      <c r="S366" s="8" t="e">
        <f>COUNTIFS(CSV!$B:$B,$A366,CSV!$E:$E,"&gt;0.5")/$C366</f>
        <v>#DIV/0!</v>
      </c>
      <c r="T366" s="11" t="e">
        <f>(COUNTIFS(CSV!$A:$A,$A366,CSV!$D:$D,"&gt;1.5")  + COUNTIFS(CSV!$B:$B,$A366,CSV!$E:$E,"&gt;1.5"))/$D366</f>
        <v>#DIV/0!</v>
      </c>
      <c r="U366" s="8" t="e">
        <f>COUNTIFS(CSV!$A:$A,$A366,CSV!$D:$D,"&gt;1.5")/$B366</f>
        <v>#DIV/0!</v>
      </c>
      <c r="V366" s="8" t="e">
        <f>COUNTIFS(CSV!$B:$B,$A366,CSV!$E:$E,"&gt;1.5")/$C366</f>
        <v>#DIV/0!</v>
      </c>
      <c r="W366" s="11" t="e">
        <f>(COUNTIFS(CSV!$A:$A,$A366,CSV!$E:E,"&gt;0.5") +COUNTIFS(CSV!$B:$B,$A366,CSV!$D:$D,"&gt;0.5"))/$D366</f>
        <v>#DIV/0!</v>
      </c>
      <c r="X366" s="8" t="e">
        <f>COUNTIFS(CSV!$A:$A,$A366,CSV!$E:$E,"&gt;0.5")/$B366</f>
        <v>#DIV/0!</v>
      </c>
      <c r="Y366" s="8" t="e">
        <f>COUNTIFS(CSV!$B:$B,$A366,CSV!$D:$D,"&gt;0.5")/$C366</f>
        <v>#DIV/0!</v>
      </c>
      <c r="Z366" s="11" t="e">
        <f>(COUNTIFS(CSV!$A:$A,$A366,CSV!$E:$E,"&gt;1.5")  + COUNTIFS(CSV!$B:$B,$A366,CSV!$D:$D,"&gt;1.5"))/$D366</f>
        <v>#DIV/0!</v>
      </c>
      <c r="AA366" s="8" t="e">
        <f>COUNTIFS(CSV!$A:$A,$A366,CSV!$E:$E,"&gt;1.5")/$B366</f>
        <v>#DIV/0!</v>
      </c>
      <c r="AB366" s="8" t="e">
        <f>COUNTIFS(CSV!$B:$B,$A366,CSV!$D:$D,"&gt;1.5")/$C366</f>
        <v>#DIV/0!</v>
      </c>
      <c r="AC366" s="11" t="e">
        <f>(COUNTIFS(CSV!$A:A,$A366,CSV!$G:$G,"y") + COUNTIFS(CSV!$B:B,$A366,CSV!$G:$G,"y"))/$D366</f>
        <v>#DIV/0!</v>
      </c>
      <c r="AD366" s="8" t="e">
        <f>COUNTIFS(CSV!$A:A,$A366,CSV!$G:$G,"y")/$B366</f>
        <v>#DIV/0!</v>
      </c>
      <c r="AE366" s="16" t="e">
        <f>COUNTIFS(CSV!$B:B,$A366,CSV!$G:$G,"y")/$C366</f>
        <v>#DIV/0!</v>
      </c>
    </row>
    <row r="367" spans="1:31" x14ac:dyDescent="0.3">
      <c r="A367" t="s">
        <v>460</v>
      </c>
      <c r="B367" s="9">
        <f>COUNTIF(CSV!A:A,A367)</f>
        <v>0</v>
      </c>
      <c r="C367" s="4">
        <f>COUNTIF(CSV!B:B,A367)</f>
        <v>0</v>
      </c>
      <c r="D367" s="4">
        <f t="shared" si="10"/>
        <v>0</v>
      </c>
      <c r="E367" s="11" t="e">
        <f>(COUNTIFS(CSV!$A:$A,$A367,CSV!$F:$F,"&gt;0.5") + COUNTIFS(CSV!$B:$B,$A367,CSV!$F:$F,"&gt;0.5"))/$D367</f>
        <v>#DIV/0!</v>
      </c>
      <c r="F367" s="8" t="e">
        <f>COUNTIFS(CSV!$A:$A,$A367,CSV!$F:$F,"&gt;0.5")/$B367</f>
        <v>#DIV/0!</v>
      </c>
      <c r="G367" s="8" t="e">
        <f>COUNTIFS(CSV!$B:$B,$A367,CSV!$F:$F,"&gt;0.5")/$C367</f>
        <v>#DIV/0!</v>
      </c>
      <c r="H367" s="11" t="e">
        <f>(COUNTIFS(CSV!$A:$A,$A367,CSV!$F:$F,"&gt;1.5") + COUNTIFS(CSV!$B:$B,$A367,CSV!$F:$F,"&gt;1.5"))/$D367</f>
        <v>#DIV/0!</v>
      </c>
      <c r="I367" s="8" t="e">
        <f>COUNTIFS(CSV!$A:$A,$A367,CSV!$F:$F,"&gt;1.5")/$B367</f>
        <v>#DIV/0!</v>
      </c>
      <c r="J367" s="8" t="e">
        <f>COUNTIFS(CSV!$B:$B,$A367,CSV!$F:$F,"&gt;1.5")/$C367</f>
        <v>#DIV/0!</v>
      </c>
      <c r="K367" s="11" t="e">
        <f>(COUNTIFS(CSV!$A:$A,$A367,CSV!$F:$F,"&gt;2.5") + COUNTIFS(CSV!$B:$B,$A367,CSV!$F:$F,"&gt;2.5"))/$D367</f>
        <v>#DIV/0!</v>
      </c>
      <c r="L367" s="8" t="e">
        <f>COUNTIFS(CSV!$A:$A,$A367,CSV!$F:$F,"&gt;2.5")/$B367</f>
        <v>#DIV/0!</v>
      </c>
      <c r="M367" s="8" t="e">
        <f>COUNTIFS(CSV!$B:$B,$A367,CSV!$F:$F,"&gt;2.5")/$C367</f>
        <v>#DIV/0!</v>
      </c>
      <c r="N367" s="11" t="e">
        <f>(COUNTIFS(CSV!$A:$A,$A367,CSV!$F:$F,"&gt;3.5") + COUNTIFS(CSV!$B:$B,$A367,CSV!$F:$F,"&gt;3.5"))/$D367</f>
        <v>#DIV/0!</v>
      </c>
      <c r="O367" s="8" t="e">
        <f>COUNTIFS(CSV!$A:$A,$A367,CSV!$F:$F,"&gt;3.5")/$B367</f>
        <v>#DIV/0!</v>
      </c>
      <c r="P367" s="8" t="e">
        <f>COUNTIFS(CSV!$B:$B,$A367,CSV!$F:$F,"&gt;3.5")/$C367</f>
        <v>#DIV/0!</v>
      </c>
      <c r="Q367" s="11" t="e">
        <f>(COUNTIFS(CSV!$A:$A,$A367,CSV!$D:$D,"&gt;0.5")  + COUNTIFS(CSV!$B:$B,$A367,CSV!$E:$E,"&gt;0.5"))/$D367</f>
        <v>#DIV/0!</v>
      </c>
      <c r="R367" s="8" t="e">
        <f>COUNTIFS(CSV!$A:$A,$A367,CSV!$D:$D,"&gt;0.5")/$B367</f>
        <v>#DIV/0!</v>
      </c>
      <c r="S367" s="8" t="e">
        <f>COUNTIFS(CSV!$B:$B,$A367,CSV!$E:$E,"&gt;0.5")/$C367</f>
        <v>#DIV/0!</v>
      </c>
      <c r="T367" s="11" t="e">
        <f>(COUNTIFS(CSV!$A:$A,$A367,CSV!$D:$D,"&gt;1.5")  + COUNTIFS(CSV!$B:$B,$A367,CSV!$E:$E,"&gt;1.5"))/$D367</f>
        <v>#DIV/0!</v>
      </c>
      <c r="U367" s="8" t="e">
        <f>COUNTIFS(CSV!$A:$A,$A367,CSV!$D:$D,"&gt;1.5")/$B367</f>
        <v>#DIV/0!</v>
      </c>
      <c r="V367" s="8" t="e">
        <f>COUNTIFS(CSV!$B:$B,$A367,CSV!$E:$E,"&gt;1.5")/$C367</f>
        <v>#DIV/0!</v>
      </c>
      <c r="W367" s="11" t="e">
        <f>(COUNTIFS(CSV!$A:$A,$A367,CSV!$E:E,"&gt;0.5") +COUNTIFS(CSV!$B:$B,$A367,CSV!$D:$D,"&gt;0.5"))/$D367</f>
        <v>#DIV/0!</v>
      </c>
      <c r="X367" s="8" t="e">
        <f>COUNTIFS(CSV!$A:$A,$A367,CSV!$E:$E,"&gt;0.5")/$B367</f>
        <v>#DIV/0!</v>
      </c>
      <c r="Y367" s="8" t="e">
        <f>COUNTIFS(CSV!$B:$B,$A367,CSV!$D:$D,"&gt;0.5")/$C367</f>
        <v>#DIV/0!</v>
      </c>
      <c r="Z367" s="11" t="e">
        <f>(COUNTIFS(CSV!$A:$A,$A367,CSV!$E:$E,"&gt;1.5")  + COUNTIFS(CSV!$B:$B,$A367,CSV!$D:$D,"&gt;1.5"))/$D367</f>
        <v>#DIV/0!</v>
      </c>
      <c r="AA367" s="8" t="e">
        <f>COUNTIFS(CSV!$A:$A,$A367,CSV!$E:$E,"&gt;1.5")/$B367</f>
        <v>#DIV/0!</v>
      </c>
      <c r="AB367" s="8" t="e">
        <f>COUNTIFS(CSV!$B:$B,$A367,CSV!$D:$D,"&gt;1.5")/$C367</f>
        <v>#DIV/0!</v>
      </c>
      <c r="AC367" s="11" t="e">
        <f>(COUNTIFS(CSV!$A:A,$A367,CSV!$G:$G,"y") + COUNTIFS(CSV!$B:B,$A367,CSV!$G:$G,"y"))/$D367</f>
        <v>#DIV/0!</v>
      </c>
      <c r="AD367" s="8" t="e">
        <f>COUNTIFS(CSV!$A:A,$A367,CSV!$G:$G,"y")/$B367</f>
        <v>#DIV/0!</v>
      </c>
      <c r="AE367" s="16" t="e">
        <f>COUNTIFS(CSV!$B:B,$A367,CSV!$G:$G,"y")/$C367</f>
        <v>#DIV/0!</v>
      </c>
    </row>
    <row r="368" spans="1:31" x14ac:dyDescent="0.3">
      <c r="A368" t="s">
        <v>456</v>
      </c>
      <c r="B368" s="9">
        <f>COUNTIF(CSV!A:A,A368)</f>
        <v>0</v>
      </c>
      <c r="C368" s="4">
        <f>COUNTIF(CSV!B:B,A368)</f>
        <v>0</v>
      </c>
      <c r="D368" s="4">
        <f t="shared" si="10"/>
        <v>0</v>
      </c>
      <c r="E368" s="11" t="e">
        <f>(COUNTIFS(CSV!$A:$A,$A368,CSV!$F:$F,"&gt;0.5") + COUNTIFS(CSV!$B:$B,$A368,CSV!$F:$F,"&gt;0.5"))/$D368</f>
        <v>#DIV/0!</v>
      </c>
      <c r="F368" s="8" t="e">
        <f>COUNTIFS(CSV!$A:$A,$A368,CSV!$F:$F,"&gt;0.5")/$B368</f>
        <v>#DIV/0!</v>
      </c>
      <c r="G368" s="8" t="e">
        <f>COUNTIFS(CSV!$B:$B,$A368,CSV!$F:$F,"&gt;0.5")/$C368</f>
        <v>#DIV/0!</v>
      </c>
      <c r="H368" s="11" t="e">
        <f>(COUNTIFS(CSV!$A:$A,$A368,CSV!$F:$F,"&gt;1.5") + COUNTIFS(CSV!$B:$B,$A368,CSV!$F:$F,"&gt;1.5"))/$D368</f>
        <v>#DIV/0!</v>
      </c>
      <c r="I368" s="8" t="e">
        <f>COUNTIFS(CSV!$A:$A,$A368,CSV!$F:$F,"&gt;1.5")/$B368</f>
        <v>#DIV/0!</v>
      </c>
      <c r="J368" s="8" t="e">
        <f>COUNTIFS(CSV!$B:$B,$A368,CSV!$F:$F,"&gt;1.5")/$C368</f>
        <v>#DIV/0!</v>
      </c>
      <c r="K368" s="11" t="e">
        <f>(COUNTIFS(CSV!$A:$A,$A368,CSV!$F:$F,"&gt;2.5") + COUNTIFS(CSV!$B:$B,$A368,CSV!$F:$F,"&gt;2.5"))/$D368</f>
        <v>#DIV/0!</v>
      </c>
      <c r="L368" s="8" t="e">
        <f>COUNTIFS(CSV!$A:$A,$A368,CSV!$F:$F,"&gt;2.5")/$B368</f>
        <v>#DIV/0!</v>
      </c>
      <c r="M368" s="8" t="e">
        <f>COUNTIFS(CSV!$B:$B,$A368,CSV!$F:$F,"&gt;2.5")/$C368</f>
        <v>#DIV/0!</v>
      </c>
      <c r="N368" s="11" t="e">
        <f>(COUNTIFS(CSV!$A:$A,$A368,CSV!$F:$F,"&gt;3.5") + COUNTIFS(CSV!$B:$B,$A368,CSV!$F:$F,"&gt;3.5"))/$D368</f>
        <v>#DIV/0!</v>
      </c>
      <c r="O368" s="8" t="e">
        <f>COUNTIFS(CSV!$A:$A,$A368,CSV!$F:$F,"&gt;3.5")/$B368</f>
        <v>#DIV/0!</v>
      </c>
      <c r="P368" s="8" t="e">
        <f>COUNTIFS(CSV!$B:$B,$A368,CSV!$F:$F,"&gt;3.5")/$C368</f>
        <v>#DIV/0!</v>
      </c>
      <c r="Q368" s="11" t="e">
        <f>(COUNTIFS(CSV!$A:$A,$A368,CSV!$D:$D,"&gt;0.5")  + COUNTIFS(CSV!$B:$B,$A368,CSV!$E:$E,"&gt;0.5"))/$D368</f>
        <v>#DIV/0!</v>
      </c>
      <c r="R368" s="8" t="e">
        <f>COUNTIFS(CSV!$A:$A,$A368,CSV!$D:$D,"&gt;0.5")/$B368</f>
        <v>#DIV/0!</v>
      </c>
      <c r="S368" s="8" t="e">
        <f>COUNTIFS(CSV!$B:$B,$A368,CSV!$E:$E,"&gt;0.5")/$C368</f>
        <v>#DIV/0!</v>
      </c>
      <c r="T368" s="11" t="e">
        <f>(COUNTIFS(CSV!$A:$A,$A368,CSV!$D:$D,"&gt;1.5")  + COUNTIFS(CSV!$B:$B,$A368,CSV!$E:$E,"&gt;1.5"))/$D368</f>
        <v>#DIV/0!</v>
      </c>
      <c r="U368" s="8" t="e">
        <f>COUNTIFS(CSV!$A:$A,$A368,CSV!$D:$D,"&gt;1.5")/$B368</f>
        <v>#DIV/0!</v>
      </c>
      <c r="V368" s="8" t="e">
        <f>COUNTIFS(CSV!$B:$B,$A368,CSV!$E:$E,"&gt;1.5")/$C368</f>
        <v>#DIV/0!</v>
      </c>
      <c r="W368" s="11" t="e">
        <f>(COUNTIFS(CSV!$A:$A,$A368,CSV!$E:E,"&gt;0.5") +COUNTIFS(CSV!$B:$B,$A368,CSV!$D:$D,"&gt;0.5"))/$D368</f>
        <v>#DIV/0!</v>
      </c>
      <c r="X368" s="8" t="e">
        <f>COUNTIFS(CSV!$A:$A,$A368,CSV!$E:$E,"&gt;0.5")/$B368</f>
        <v>#DIV/0!</v>
      </c>
      <c r="Y368" s="8" t="e">
        <f>COUNTIFS(CSV!$B:$B,$A368,CSV!$D:$D,"&gt;0.5")/$C368</f>
        <v>#DIV/0!</v>
      </c>
      <c r="Z368" s="11" t="e">
        <f>(COUNTIFS(CSV!$A:$A,$A368,CSV!$E:$E,"&gt;1.5")  + COUNTIFS(CSV!$B:$B,$A368,CSV!$D:$D,"&gt;1.5"))/$D368</f>
        <v>#DIV/0!</v>
      </c>
      <c r="AA368" s="8" t="e">
        <f>COUNTIFS(CSV!$A:$A,$A368,CSV!$E:$E,"&gt;1.5")/$B368</f>
        <v>#DIV/0!</v>
      </c>
      <c r="AB368" s="8" t="e">
        <f>COUNTIFS(CSV!$B:$B,$A368,CSV!$D:$D,"&gt;1.5")/$C368</f>
        <v>#DIV/0!</v>
      </c>
      <c r="AC368" s="11" t="e">
        <f>(COUNTIFS(CSV!$A:A,$A368,CSV!$G:$G,"y") + COUNTIFS(CSV!$B:B,$A368,CSV!$G:$G,"y"))/$D368</f>
        <v>#DIV/0!</v>
      </c>
      <c r="AD368" s="8" t="e">
        <f>COUNTIFS(CSV!$A:A,$A368,CSV!$G:$G,"y")/$B368</f>
        <v>#DIV/0!</v>
      </c>
      <c r="AE368" s="16" t="e">
        <f>COUNTIFS(CSV!$B:B,$A368,CSV!$G:$G,"y")/$C368</f>
        <v>#DIV/0!</v>
      </c>
    </row>
    <row r="369" spans="1:31" x14ac:dyDescent="0.3">
      <c r="A369" t="s">
        <v>453</v>
      </c>
      <c r="B369" s="9">
        <f>COUNTIF(CSV!A:A,A369)</f>
        <v>0</v>
      </c>
      <c r="C369" s="4">
        <f>COUNTIF(CSV!B:B,A369)</f>
        <v>0</v>
      </c>
      <c r="D369" s="4">
        <f t="shared" si="10"/>
        <v>0</v>
      </c>
      <c r="E369" s="11" t="e">
        <f>(COUNTIFS(CSV!$A:$A,$A369,CSV!$F:$F,"&gt;0.5") + COUNTIFS(CSV!$B:$B,$A369,CSV!$F:$F,"&gt;0.5"))/$D369</f>
        <v>#DIV/0!</v>
      </c>
      <c r="F369" s="8" t="e">
        <f>COUNTIFS(CSV!$A:$A,$A369,CSV!$F:$F,"&gt;0.5")/$B369</f>
        <v>#DIV/0!</v>
      </c>
      <c r="G369" s="8" t="e">
        <f>COUNTIFS(CSV!$B:$B,$A369,CSV!$F:$F,"&gt;0.5")/$C369</f>
        <v>#DIV/0!</v>
      </c>
      <c r="H369" s="11" t="e">
        <f>(COUNTIFS(CSV!$A:$A,$A369,CSV!$F:$F,"&gt;1.5") + COUNTIFS(CSV!$B:$B,$A369,CSV!$F:$F,"&gt;1.5"))/$D369</f>
        <v>#DIV/0!</v>
      </c>
      <c r="I369" s="8" t="e">
        <f>COUNTIFS(CSV!$A:$A,$A369,CSV!$F:$F,"&gt;1.5")/$B369</f>
        <v>#DIV/0!</v>
      </c>
      <c r="J369" s="8" t="e">
        <f>COUNTIFS(CSV!$B:$B,$A369,CSV!$F:$F,"&gt;1.5")/$C369</f>
        <v>#DIV/0!</v>
      </c>
      <c r="K369" s="11" t="e">
        <f>(COUNTIFS(CSV!$A:$A,$A369,CSV!$F:$F,"&gt;2.5") + COUNTIFS(CSV!$B:$B,$A369,CSV!$F:$F,"&gt;2.5"))/$D369</f>
        <v>#DIV/0!</v>
      </c>
      <c r="L369" s="8" t="e">
        <f>COUNTIFS(CSV!$A:$A,$A369,CSV!$F:$F,"&gt;2.5")/$B369</f>
        <v>#DIV/0!</v>
      </c>
      <c r="M369" s="8" t="e">
        <f>COUNTIFS(CSV!$B:$B,$A369,CSV!$F:$F,"&gt;2.5")/$C369</f>
        <v>#DIV/0!</v>
      </c>
      <c r="N369" s="11" t="e">
        <f>(COUNTIFS(CSV!$A:$A,$A369,CSV!$F:$F,"&gt;3.5") + COUNTIFS(CSV!$B:$B,$A369,CSV!$F:$F,"&gt;3.5"))/$D369</f>
        <v>#DIV/0!</v>
      </c>
      <c r="O369" s="8" t="e">
        <f>COUNTIFS(CSV!$A:$A,$A369,CSV!$F:$F,"&gt;3.5")/$B369</f>
        <v>#DIV/0!</v>
      </c>
      <c r="P369" s="8" t="e">
        <f>COUNTIFS(CSV!$B:$B,$A369,CSV!$F:$F,"&gt;3.5")/$C369</f>
        <v>#DIV/0!</v>
      </c>
      <c r="Q369" s="11" t="e">
        <f>(COUNTIFS(CSV!$A:$A,$A369,CSV!$D:$D,"&gt;0.5")  + COUNTIFS(CSV!$B:$B,$A369,CSV!$E:$E,"&gt;0.5"))/$D369</f>
        <v>#DIV/0!</v>
      </c>
      <c r="R369" s="8" t="e">
        <f>COUNTIFS(CSV!$A:$A,$A369,CSV!$D:$D,"&gt;0.5")/$B369</f>
        <v>#DIV/0!</v>
      </c>
      <c r="S369" s="8" t="e">
        <f>COUNTIFS(CSV!$B:$B,$A369,CSV!$E:$E,"&gt;0.5")/$C369</f>
        <v>#DIV/0!</v>
      </c>
      <c r="T369" s="11" t="e">
        <f>(COUNTIFS(CSV!$A:$A,$A369,CSV!$D:$D,"&gt;1.5")  + COUNTIFS(CSV!$B:$B,$A369,CSV!$E:$E,"&gt;1.5"))/$D369</f>
        <v>#DIV/0!</v>
      </c>
      <c r="U369" s="8" t="e">
        <f>COUNTIFS(CSV!$A:$A,$A369,CSV!$D:$D,"&gt;1.5")/$B369</f>
        <v>#DIV/0!</v>
      </c>
      <c r="V369" s="8" t="e">
        <f>COUNTIFS(CSV!$B:$B,$A369,CSV!$E:$E,"&gt;1.5")/$C369</f>
        <v>#DIV/0!</v>
      </c>
      <c r="W369" s="11" t="e">
        <f>(COUNTIFS(CSV!$A:$A,$A369,CSV!$E:E,"&gt;0.5") +COUNTIFS(CSV!$B:$B,$A369,CSV!$D:$D,"&gt;0.5"))/$D369</f>
        <v>#DIV/0!</v>
      </c>
      <c r="X369" s="8" t="e">
        <f>COUNTIFS(CSV!$A:$A,$A369,CSV!$E:$E,"&gt;0.5")/$B369</f>
        <v>#DIV/0!</v>
      </c>
      <c r="Y369" s="8" t="e">
        <f>COUNTIFS(CSV!$B:$B,$A369,CSV!$D:$D,"&gt;0.5")/$C369</f>
        <v>#DIV/0!</v>
      </c>
      <c r="Z369" s="11" t="e">
        <f>(COUNTIFS(CSV!$A:$A,$A369,CSV!$E:$E,"&gt;1.5")  + COUNTIFS(CSV!$B:$B,$A369,CSV!$D:$D,"&gt;1.5"))/$D369</f>
        <v>#DIV/0!</v>
      </c>
      <c r="AA369" s="8" t="e">
        <f>COUNTIFS(CSV!$A:$A,$A369,CSV!$E:$E,"&gt;1.5")/$B369</f>
        <v>#DIV/0!</v>
      </c>
      <c r="AB369" s="8" t="e">
        <f>COUNTIFS(CSV!$B:$B,$A369,CSV!$D:$D,"&gt;1.5")/$C369</f>
        <v>#DIV/0!</v>
      </c>
      <c r="AC369" s="11" t="e">
        <f>(COUNTIFS(CSV!$A:A,$A369,CSV!$G:$G,"y") + COUNTIFS(CSV!$B:B,$A369,CSV!$G:$G,"y"))/$D369</f>
        <v>#DIV/0!</v>
      </c>
      <c r="AD369" s="8" t="e">
        <f>COUNTIFS(CSV!$A:A,$A369,CSV!$G:$G,"y")/$B369</f>
        <v>#DIV/0!</v>
      </c>
      <c r="AE369" s="16" t="e">
        <f>COUNTIFS(CSV!$B:B,$A369,CSV!$G:$G,"y")/$C369</f>
        <v>#DIV/0!</v>
      </c>
    </row>
    <row r="370" spans="1:31" x14ac:dyDescent="0.3">
      <c r="A370" t="s">
        <v>457</v>
      </c>
      <c r="B370" s="9">
        <f>COUNTIF(CSV!A:A,A370)</f>
        <v>0</v>
      </c>
      <c r="C370" s="4">
        <f>COUNTIF(CSV!B:B,A370)</f>
        <v>0</v>
      </c>
      <c r="D370" s="4">
        <f t="shared" si="10"/>
        <v>0</v>
      </c>
      <c r="E370" s="11" t="e">
        <f>(COUNTIFS(CSV!$A:$A,$A370,CSV!$F:$F,"&gt;0.5") + COUNTIFS(CSV!$B:$B,$A370,CSV!$F:$F,"&gt;0.5"))/$D370</f>
        <v>#DIV/0!</v>
      </c>
      <c r="F370" s="8" t="e">
        <f>COUNTIFS(CSV!$A:$A,$A370,CSV!$F:$F,"&gt;0.5")/$B370</f>
        <v>#DIV/0!</v>
      </c>
      <c r="G370" s="8" t="e">
        <f>COUNTIFS(CSV!$B:$B,$A370,CSV!$F:$F,"&gt;0.5")/$C370</f>
        <v>#DIV/0!</v>
      </c>
      <c r="H370" s="11" t="e">
        <f>(COUNTIFS(CSV!$A:$A,$A370,CSV!$F:$F,"&gt;1.5") + COUNTIFS(CSV!$B:$B,$A370,CSV!$F:$F,"&gt;1.5"))/$D370</f>
        <v>#DIV/0!</v>
      </c>
      <c r="I370" s="8" t="e">
        <f>COUNTIFS(CSV!$A:$A,$A370,CSV!$F:$F,"&gt;1.5")/$B370</f>
        <v>#DIV/0!</v>
      </c>
      <c r="J370" s="8" t="e">
        <f>COUNTIFS(CSV!$B:$B,$A370,CSV!$F:$F,"&gt;1.5")/$C370</f>
        <v>#DIV/0!</v>
      </c>
      <c r="K370" s="11" t="e">
        <f>(COUNTIFS(CSV!$A:$A,$A370,CSV!$F:$F,"&gt;2.5") + COUNTIFS(CSV!$B:$B,$A370,CSV!$F:$F,"&gt;2.5"))/$D370</f>
        <v>#DIV/0!</v>
      </c>
      <c r="L370" s="8" t="e">
        <f>COUNTIFS(CSV!$A:$A,$A370,CSV!$F:$F,"&gt;2.5")/$B370</f>
        <v>#DIV/0!</v>
      </c>
      <c r="M370" s="8" t="e">
        <f>COUNTIFS(CSV!$B:$B,$A370,CSV!$F:$F,"&gt;2.5")/$C370</f>
        <v>#DIV/0!</v>
      </c>
      <c r="N370" s="11" t="e">
        <f>(COUNTIFS(CSV!$A:$A,$A370,CSV!$F:$F,"&gt;3.5") + COUNTIFS(CSV!$B:$B,$A370,CSV!$F:$F,"&gt;3.5"))/$D370</f>
        <v>#DIV/0!</v>
      </c>
      <c r="O370" s="8" t="e">
        <f>COUNTIFS(CSV!$A:$A,$A370,CSV!$F:$F,"&gt;3.5")/$B370</f>
        <v>#DIV/0!</v>
      </c>
      <c r="P370" s="8" t="e">
        <f>COUNTIFS(CSV!$B:$B,$A370,CSV!$F:$F,"&gt;3.5")/$C370</f>
        <v>#DIV/0!</v>
      </c>
      <c r="Q370" s="11" t="e">
        <f>(COUNTIFS(CSV!$A:$A,$A370,CSV!$D:$D,"&gt;0.5")  + COUNTIFS(CSV!$B:$B,$A370,CSV!$E:$E,"&gt;0.5"))/$D370</f>
        <v>#DIV/0!</v>
      </c>
      <c r="R370" s="8" t="e">
        <f>COUNTIFS(CSV!$A:$A,$A370,CSV!$D:$D,"&gt;0.5")/$B370</f>
        <v>#DIV/0!</v>
      </c>
      <c r="S370" s="8" t="e">
        <f>COUNTIFS(CSV!$B:$B,$A370,CSV!$E:$E,"&gt;0.5")/$C370</f>
        <v>#DIV/0!</v>
      </c>
      <c r="T370" s="11" t="e">
        <f>(COUNTIFS(CSV!$A:$A,$A370,CSV!$D:$D,"&gt;1.5")  + COUNTIFS(CSV!$B:$B,$A370,CSV!$E:$E,"&gt;1.5"))/$D370</f>
        <v>#DIV/0!</v>
      </c>
      <c r="U370" s="8" t="e">
        <f>COUNTIFS(CSV!$A:$A,$A370,CSV!$D:$D,"&gt;1.5")/$B370</f>
        <v>#DIV/0!</v>
      </c>
      <c r="V370" s="8" t="e">
        <f>COUNTIFS(CSV!$B:$B,$A370,CSV!$E:$E,"&gt;1.5")/$C370</f>
        <v>#DIV/0!</v>
      </c>
      <c r="W370" s="11" t="e">
        <f>(COUNTIFS(CSV!$A:$A,$A370,CSV!$E:E,"&gt;0.5") +COUNTIFS(CSV!$B:$B,$A370,CSV!$D:$D,"&gt;0.5"))/$D370</f>
        <v>#DIV/0!</v>
      </c>
      <c r="X370" s="8" t="e">
        <f>COUNTIFS(CSV!$A:$A,$A370,CSV!$E:$E,"&gt;0.5")/$B370</f>
        <v>#DIV/0!</v>
      </c>
      <c r="Y370" s="8" t="e">
        <f>COUNTIFS(CSV!$B:$B,$A370,CSV!$D:$D,"&gt;0.5")/$C370</f>
        <v>#DIV/0!</v>
      </c>
      <c r="Z370" s="11" t="e">
        <f>(COUNTIFS(CSV!$A:$A,$A370,CSV!$E:$E,"&gt;1.5")  + COUNTIFS(CSV!$B:$B,$A370,CSV!$D:$D,"&gt;1.5"))/$D370</f>
        <v>#DIV/0!</v>
      </c>
      <c r="AA370" s="8" t="e">
        <f>COUNTIFS(CSV!$A:$A,$A370,CSV!$E:$E,"&gt;1.5")/$B370</f>
        <v>#DIV/0!</v>
      </c>
      <c r="AB370" s="8" t="e">
        <f>COUNTIFS(CSV!$B:$B,$A370,CSV!$D:$D,"&gt;1.5")/$C370</f>
        <v>#DIV/0!</v>
      </c>
      <c r="AC370" s="11" t="e">
        <f>(COUNTIFS(CSV!$A:A,$A370,CSV!$G:$G,"y") + COUNTIFS(CSV!$B:B,$A370,CSV!$G:$G,"y"))/$D370</f>
        <v>#DIV/0!</v>
      </c>
      <c r="AD370" s="8" t="e">
        <f>COUNTIFS(CSV!$A:A,$A370,CSV!$G:$G,"y")/$B370</f>
        <v>#DIV/0!</v>
      </c>
      <c r="AE370" s="16" t="e">
        <f>COUNTIFS(CSV!$B:B,$A370,CSV!$G:$G,"y")/$C370</f>
        <v>#DIV/0!</v>
      </c>
    </row>
    <row r="371" spans="1:31" x14ac:dyDescent="0.3">
      <c r="A371" t="s">
        <v>464</v>
      </c>
      <c r="B371" s="9">
        <f>COUNTIF(CSV!A:A,A371)</f>
        <v>0</v>
      </c>
      <c r="C371" s="4">
        <f>COUNTIF(CSV!B:B,A371)</f>
        <v>0</v>
      </c>
      <c r="D371" s="4">
        <f t="shared" ref="D371:D380" si="11">B371+C371</f>
        <v>0</v>
      </c>
      <c r="E371" s="11" t="e">
        <f>(COUNTIFS(CSV!$A:$A,$A371,CSV!$F:$F,"&gt;0.5") + COUNTIFS(CSV!$B:$B,$A371,CSV!$F:$F,"&gt;0.5"))/$D371</f>
        <v>#DIV/0!</v>
      </c>
      <c r="F371" s="8" t="e">
        <f>COUNTIFS(CSV!$A:$A,$A371,CSV!$F:$F,"&gt;0.5")/$B371</f>
        <v>#DIV/0!</v>
      </c>
      <c r="G371" s="8" t="e">
        <f>COUNTIFS(CSV!$B:$B,$A371,CSV!$F:$F,"&gt;0.5")/$C371</f>
        <v>#DIV/0!</v>
      </c>
      <c r="H371" s="11" t="e">
        <f>(COUNTIFS(CSV!$A:$A,$A371,CSV!$F:$F,"&gt;1.5") + COUNTIFS(CSV!$B:$B,$A371,CSV!$F:$F,"&gt;1.5"))/$D371</f>
        <v>#DIV/0!</v>
      </c>
      <c r="I371" s="8" t="e">
        <f>COUNTIFS(CSV!$A:$A,$A371,CSV!$F:$F,"&gt;1.5")/$B371</f>
        <v>#DIV/0!</v>
      </c>
      <c r="J371" s="8" t="e">
        <f>COUNTIFS(CSV!$B:$B,$A371,CSV!$F:$F,"&gt;1.5")/$C371</f>
        <v>#DIV/0!</v>
      </c>
      <c r="K371" s="11" t="e">
        <f>(COUNTIFS(CSV!$A:$A,$A371,CSV!$F:$F,"&gt;2.5") + COUNTIFS(CSV!$B:$B,$A371,CSV!$F:$F,"&gt;2.5"))/$D371</f>
        <v>#DIV/0!</v>
      </c>
      <c r="L371" s="8" t="e">
        <f>COUNTIFS(CSV!$A:$A,$A371,CSV!$F:$F,"&gt;2.5")/$B371</f>
        <v>#DIV/0!</v>
      </c>
      <c r="M371" s="8" t="e">
        <f>COUNTIFS(CSV!$B:$B,$A371,CSV!$F:$F,"&gt;2.5")/$C371</f>
        <v>#DIV/0!</v>
      </c>
      <c r="N371" s="11" t="e">
        <f>(COUNTIFS(CSV!$A:$A,$A371,CSV!$F:$F,"&gt;3.5") + COUNTIFS(CSV!$B:$B,$A371,CSV!$F:$F,"&gt;3.5"))/$D371</f>
        <v>#DIV/0!</v>
      </c>
      <c r="O371" s="8" t="e">
        <f>COUNTIFS(CSV!$A:$A,$A371,CSV!$F:$F,"&gt;3.5")/$B371</f>
        <v>#DIV/0!</v>
      </c>
      <c r="P371" s="8" t="e">
        <f>COUNTIFS(CSV!$B:$B,$A371,CSV!$F:$F,"&gt;3.5")/$C371</f>
        <v>#DIV/0!</v>
      </c>
      <c r="Q371" s="11" t="e">
        <f>(COUNTIFS(CSV!$A:$A,$A371,CSV!$D:$D,"&gt;0.5")  + COUNTIFS(CSV!$B:$B,$A371,CSV!$E:$E,"&gt;0.5"))/$D371</f>
        <v>#DIV/0!</v>
      </c>
      <c r="R371" s="8" t="e">
        <f>COUNTIFS(CSV!$A:$A,$A371,CSV!$D:$D,"&gt;0.5")/$B371</f>
        <v>#DIV/0!</v>
      </c>
      <c r="S371" s="8" t="e">
        <f>COUNTIFS(CSV!$B:$B,$A371,CSV!$E:$E,"&gt;0.5")/$C371</f>
        <v>#DIV/0!</v>
      </c>
      <c r="T371" s="11" t="e">
        <f>(COUNTIFS(CSV!$A:$A,$A371,CSV!$D:$D,"&gt;1.5")  + COUNTIFS(CSV!$B:$B,$A371,CSV!$E:$E,"&gt;1.5"))/$D371</f>
        <v>#DIV/0!</v>
      </c>
      <c r="U371" s="8" t="e">
        <f>COUNTIFS(CSV!$A:$A,$A371,CSV!$D:$D,"&gt;1.5")/$B371</f>
        <v>#DIV/0!</v>
      </c>
      <c r="V371" s="8" t="e">
        <f>COUNTIFS(CSV!$B:$B,$A371,CSV!$E:$E,"&gt;1.5")/$C371</f>
        <v>#DIV/0!</v>
      </c>
      <c r="W371" s="11" t="e">
        <f>(COUNTIFS(CSV!$A:$A,$A371,CSV!$E:E,"&gt;0.5") +COUNTIFS(CSV!$B:$B,$A371,CSV!$D:$D,"&gt;0.5"))/$D371</f>
        <v>#DIV/0!</v>
      </c>
      <c r="X371" s="8" t="e">
        <f>COUNTIFS(CSV!$A:$A,$A371,CSV!$E:$E,"&gt;0.5")/$B371</f>
        <v>#DIV/0!</v>
      </c>
      <c r="Y371" s="8" t="e">
        <f>COUNTIFS(CSV!$B:$B,$A371,CSV!$D:$D,"&gt;0.5")/$C371</f>
        <v>#DIV/0!</v>
      </c>
      <c r="Z371" s="11" t="e">
        <f>(COUNTIFS(CSV!$A:$A,$A371,CSV!$E:$E,"&gt;1.5")  + COUNTIFS(CSV!$B:$B,$A371,CSV!$D:$D,"&gt;1.5"))/$D371</f>
        <v>#DIV/0!</v>
      </c>
      <c r="AA371" s="8" t="e">
        <f>COUNTIFS(CSV!$A:$A,$A371,CSV!$E:$E,"&gt;1.5")/$B371</f>
        <v>#DIV/0!</v>
      </c>
      <c r="AB371" s="8" t="e">
        <f>COUNTIFS(CSV!$B:$B,$A371,CSV!$D:$D,"&gt;1.5")/$C371</f>
        <v>#DIV/0!</v>
      </c>
      <c r="AC371" s="11" t="e">
        <f>(COUNTIFS(CSV!$A:A,$A371,CSV!$G:$G,"y") + COUNTIFS(CSV!$B:B,$A371,CSV!$G:$G,"y"))/$D371</f>
        <v>#DIV/0!</v>
      </c>
      <c r="AD371" s="8" t="e">
        <f>COUNTIFS(CSV!$A:A,$A371,CSV!$G:$G,"y")/$B371</f>
        <v>#DIV/0!</v>
      </c>
      <c r="AE371" s="16" t="e">
        <f>COUNTIFS(CSV!$B:B,$A371,CSV!$G:$G,"y")/$C371</f>
        <v>#DIV/0!</v>
      </c>
    </row>
    <row r="372" spans="1:31" x14ac:dyDescent="0.3">
      <c r="A372" t="s">
        <v>471</v>
      </c>
      <c r="B372" s="9">
        <f>COUNTIF(CSV!A:A,A372)</f>
        <v>0</v>
      </c>
      <c r="C372" s="4">
        <f>COUNTIF(CSV!B:B,A372)</f>
        <v>0</v>
      </c>
      <c r="D372" s="4">
        <f t="shared" si="11"/>
        <v>0</v>
      </c>
      <c r="E372" s="11" t="e">
        <f>(COUNTIFS(CSV!$A:$A,$A372,CSV!$F:$F,"&gt;0.5") + COUNTIFS(CSV!$B:$B,$A372,CSV!$F:$F,"&gt;0.5"))/$D372</f>
        <v>#DIV/0!</v>
      </c>
      <c r="F372" s="8" t="e">
        <f>COUNTIFS(CSV!$A:$A,$A372,CSV!$F:$F,"&gt;0.5")/$B372</f>
        <v>#DIV/0!</v>
      </c>
      <c r="G372" s="8" t="e">
        <f>COUNTIFS(CSV!$B:$B,$A372,CSV!$F:$F,"&gt;0.5")/$C372</f>
        <v>#DIV/0!</v>
      </c>
      <c r="H372" s="11" t="e">
        <f>(COUNTIFS(CSV!$A:$A,$A372,CSV!$F:$F,"&gt;1.5") + COUNTIFS(CSV!$B:$B,$A372,CSV!$F:$F,"&gt;1.5"))/$D372</f>
        <v>#DIV/0!</v>
      </c>
      <c r="I372" s="8" t="e">
        <f>COUNTIFS(CSV!$A:$A,$A372,CSV!$F:$F,"&gt;1.5")/$B372</f>
        <v>#DIV/0!</v>
      </c>
      <c r="J372" s="8" t="e">
        <f>COUNTIFS(CSV!$B:$B,$A372,CSV!$F:$F,"&gt;1.5")/$C372</f>
        <v>#DIV/0!</v>
      </c>
      <c r="K372" s="11" t="e">
        <f>(COUNTIFS(CSV!$A:$A,$A372,CSV!$F:$F,"&gt;2.5") + COUNTIFS(CSV!$B:$B,$A372,CSV!$F:$F,"&gt;2.5"))/$D372</f>
        <v>#DIV/0!</v>
      </c>
      <c r="L372" s="8" t="e">
        <f>COUNTIFS(CSV!$A:$A,$A372,CSV!$F:$F,"&gt;2.5")/$B372</f>
        <v>#DIV/0!</v>
      </c>
      <c r="M372" s="8" t="e">
        <f>COUNTIFS(CSV!$B:$B,$A372,CSV!$F:$F,"&gt;2.5")/$C372</f>
        <v>#DIV/0!</v>
      </c>
      <c r="N372" s="11" t="e">
        <f>(COUNTIFS(CSV!$A:$A,$A372,CSV!$F:$F,"&gt;3.5") + COUNTIFS(CSV!$B:$B,$A372,CSV!$F:$F,"&gt;3.5"))/$D372</f>
        <v>#DIV/0!</v>
      </c>
      <c r="O372" s="8" t="e">
        <f>COUNTIFS(CSV!$A:$A,$A372,CSV!$F:$F,"&gt;3.5")/$B372</f>
        <v>#DIV/0!</v>
      </c>
      <c r="P372" s="8" t="e">
        <f>COUNTIFS(CSV!$B:$B,$A372,CSV!$F:$F,"&gt;3.5")/$C372</f>
        <v>#DIV/0!</v>
      </c>
      <c r="Q372" s="11" t="e">
        <f>(COUNTIFS(CSV!$A:$A,$A372,CSV!$D:$D,"&gt;0.5")  + COUNTIFS(CSV!$B:$B,$A372,CSV!$E:$E,"&gt;0.5"))/$D372</f>
        <v>#DIV/0!</v>
      </c>
      <c r="R372" s="8" t="e">
        <f>COUNTIFS(CSV!$A:$A,$A372,CSV!$D:$D,"&gt;0.5")/$B372</f>
        <v>#DIV/0!</v>
      </c>
      <c r="S372" s="8" t="e">
        <f>COUNTIFS(CSV!$B:$B,$A372,CSV!$E:$E,"&gt;0.5")/$C372</f>
        <v>#DIV/0!</v>
      </c>
      <c r="T372" s="11" t="e">
        <f>(COUNTIFS(CSV!$A:$A,$A372,CSV!$D:$D,"&gt;1.5")  + COUNTIFS(CSV!$B:$B,$A372,CSV!$E:$E,"&gt;1.5"))/$D372</f>
        <v>#DIV/0!</v>
      </c>
      <c r="U372" s="8" t="e">
        <f>COUNTIFS(CSV!$A:$A,$A372,CSV!$D:$D,"&gt;1.5")/$B372</f>
        <v>#DIV/0!</v>
      </c>
      <c r="V372" s="8" t="e">
        <f>COUNTIFS(CSV!$B:$B,$A372,CSV!$E:$E,"&gt;1.5")/$C372</f>
        <v>#DIV/0!</v>
      </c>
      <c r="W372" s="11" t="e">
        <f>(COUNTIFS(CSV!$A:$A,$A372,CSV!$E:E,"&gt;0.5") +COUNTIFS(CSV!$B:$B,$A372,CSV!$D:$D,"&gt;0.5"))/$D372</f>
        <v>#DIV/0!</v>
      </c>
      <c r="X372" s="8" t="e">
        <f>COUNTIFS(CSV!$A:$A,$A372,CSV!$E:$E,"&gt;0.5")/$B372</f>
        <v>#DIV/0!</v>
      </c>
      <c r="Y372" s="8" t="e">
        <f>COUNTIFS(CSV!$B:$B,$A372,CSV!$D:$D,"&gt;0.5")/$C372</f>
        <v>#DIV/0!</v>
      </c>
      <c r="Z372" s="11" t="e">
        <f>(COUNTIFS(CSV!$A:$A,$A372,CSV!$E:$E,"&gt;1.5")  + COUNTIFS(CSV!$B:$B,$A372,CSV!$D:$D,"&gt;1.5"))/$D372</f>
        <v>#DIV/0!</v>
      </c>
      <c r="AA372" s="8" t="e">
        <f>COUNTIFS(CSV!$A:$A,$A372,CSV!$E:$E,"&gt;1.5")/$B372</f>
        <v>#DIV/0!</v>
      </c>
      <c r="AB372" s="8" t="e">
        <f>COUNTIFS(CSV!$B:$B,$A372,CSV!$D:$D,"&gt;1.5")/$C372</f>
        <v>#DIV/0!</v>
      </c>
      <c r="AC372" s="11" t="e">
        <f>(COUNTIFS(CSV!$A:A,$A372,CSV!$G:$G,"y") + COUNTIFS(CSV!$B:B,$A372,CSV!$G:$G,"y"))/$D372</f>
        <v>#DIV/0!</v>
      </c>
      <c r="AD372" s="8" t="e">
        <f>COUNTIFS(CSV!$A:A,$A372,CSV!$G:$G,"y")/$B372</f>
        <v>#DIV/0!</v>
      </c>
      <c r="AE372" s="16" t="e">
        <f>COUNTIFS(CSV!$B:B,$A372,CSV!$G:$G,"y")/$C372</f>
        <v>#DIV/0!</v>
      </c>
    </row>
    <row r="373" spans="1:31" x14ac:dyDescent="0.3">
      <c r="A373" t="s">
        <v>472</v>
      </c>
      <c r="B373" s="9">
        <f>COUNTIF(CSV!A:A,A373)</f>
        <v>0</v>
      </c>
      <c r="C373" s="4">
        <f>COUNTIF(CSV!B:B,A373)</f>
        <v>0</v>
      </c>
      <c r="D373" s="4">
        <f t="shared" si="11"/>
        <v>0</v>
      </c>
      <c r="E373" s="11" t="e">
        <f>(COUNTIFS(CSV!$A:$A,$A373,CSV!$F:$F,"&gt;0.5") + COUNTIFS(CSV!$B:$B,$A373,CSV!$F:$F,"&gt;0.5"))/$D373</f>
        <v>#DIV/0!</v>
      </c>
      <c r="F373" s="8" t="e">
        <f>COUNTIFS(CSV!$A:$A,$A373,CSV!$F:$F,"&gt;0.5")/$B373</f>
        <v>#DIV/0!</v>
      </c>
      <c r="G373" s="8" t="e">
        <f>COUNTIFS(CSV!$B:$B,$A373,CSV!$F:$F,"&gt;0.5")/$C373</f>
        <v>#DIV/0!</v>
      </c>
      <c r="H373" s="11" t="e">
        <f>(COUNTIFS(CSV!$A:$A,$A373,CSV!$F:$F,"&gt;1.5") + COUNTIFS(CSV!$B:$B,$A373,CSV!$F:$F,"&gt;1.5"))/$D373</f>
        <v>#DIV/0!</v>
      </c>
      <c r="I373" s="8" t="e">
        <f>COUNTIFS(CSV!$A:$A,$A373,CSV!$F:$F,"&gt;1.5")/$B373</f>
        <v>#DIV/0!</v>
      </c>
      <c r="J373" s="8" t="e">
        <f>COUNTIFS(CSV!$B:$B,$A373,CSV!$F:$F,"&gt;1.5")/$C373</f>
        <v>#DIV/0!</v>
      </c>
      <c r="K373" s="11" t="e">
        <f>(COUNTIFS(CSV!$A:$A,$A373,CSV!$F:$F,"&gt;2.5") + COUNTIFS(CSV!$B:$B,$A373,CSV!$F:$F,"&gt;2.5"))/$D373</f>
        <v>#DIV/0!</v>
      </c>
      <c r="L373" s="8" t="e">
        <f>COUNTIFS(CSV!$A:$A,$A373,CSV!$F:$F,"&gt;2.5")/$B373</f>
        <v>#DIV/0!</v>
      </c>
      <c r="M373" s="8" t="e">
        <f>COUNTIFS(CSV!$B:$B,$A373,CSV!$F:$F,"&gt;2.5")/$C373</f>
        <v>#DIV/0!</v>
      </c>
      <c r="N373" s="11" t="e">
        <f>(COUNTIFS(CSV!$A:$A,$A373,CSV!$F:$F,"&gt;3.5") + COUNTIFS(CSV!$B:$B,$A373,CSV!$F:$F,"&gt;3.5"))/$D373</f>
        <v>#DIV/0!</v>
      </c>
      <c r="O373" s="8" t="e">
        <f>COUNTIFS(CSV!$A:$A,$A373,CSV!$F:$F,"&gt;3.5")/$B373</f>
        <v>#DIV/0!</v>
      </c>
      <c r="P373" s="8" t="e">
        <f>COUNTIFS(CSV!$B:$B,$A373,CSV!$F:$F,"&gt;3.5")/$C373</f>
        <v>#DIV/0!</v>
      </c>
      <c r="Q373" s="11" t="e">
        <f>(COUNTIFS(CSV!$A:$A,$A373,CSV!$D:$D,"&gt;0.5")  + COUNTIFS(CSV!$B:$B,$A373,CSV!$E:$E,"&gt;0.5"))/$D373</f>
        <v>#DIV/0!</v>
      </c>
      <c r="R373" s="8" t="e">
        <f>COUNTIFS(CSV!$A:$A,$A373,CSV!$D:$D,"&gt;0.5")/$B373</f>
        <v>#DIV/0!</v>
      </c>
      <c r="S373" s="8" t="e">
        <f>COUNTIFS(CSV!$B:$B,$A373,CSV!$E:$E,"&gt;0.5")/$C373</f>
        <v>#DIV/0!</v>
      </c>
      <c r="T373" s="11" t="e">
        <f>(COUNTIFS(CSV!$A:$A,$A373,CSV!$D:$D,"&gt;1.5")  + COUNTIFS(CSV!$B:$B,$A373,CSV!$E:$E,"&gt;1.5"))/$D373</f>
        <v>#DIV/0!</v>
      </c>
      <c r="U373" s="8" t="e">
        <f>COUNTIFS(CSV!$A:$A,$A373,CSV!$D:$D,"&gt;1.5")/$B373</f>
        <v>#DIV/0!</v>
      </c>
      <c r="V373" s="8" t="e">
        <f>COUNTIFS(CSV!$B:$B,$A373,CSV!$E:$E,"&gt;1.5")/$C373</f>
        <v>#DIV/0!</v>
      </c>
      <c r="W373" s="11" t="e">
        <f>(COUNTIFS(CSV!$A:$A,$A373,CSV!$E:E,"&gt;0.5") +COUNTIFS(CSV!$B:$B,$A373,CSV!$D:$D,"&gt;0.5"))/$D373</f>
        <v>#DIV/0!</v>
      </c>
      <c r="X373" s="8" t="e">
        <f>COUNTIFS(CSV!$A:$A,$A373,CSV!$E:$E,"&gt;0.5")/$B373</f>
        <v>#DIV/0!</v>
      </c>
      <c r="Y373" s="8" t="e">
        <f>COUNTIFS(CSV!$B:$B,$A373,CSV!$D:$D,"&gt;0.5")/$C373</f>
        <v>#DIV/0!</v>
      </c>
      <c r="Z373" s="11" t="e">
        <f>(COUNTIFS(CSV!$A:$A,$A373,CSV!$E:$E,"&gt;1.5")  + COUNTIFS(CSV!$B:$B,$A373,CSV!$D:$D,"&gt;1.5"))/$D373</f>
        <v>#DIV/0!</v>
      </c>
      <c r="AA373" s="8" t="e">
        <f>COUNTIFS(CSV!$A:$A,$A373,CSV!$E:$E,"&gt;1.5")/$B373</f>
        <v>#DIV/0!</v>
      </c>
      <c r="AB373" s="8" t="e">
        <f>COUNTIFS(CSV!$B:$B,$A373,CSV!$D:$D,"&gt;1.5")/$C373</f>
        <v>#DIV/0!</v>
      </c>
      <c r="AC373" s="11" t="e">
        <f>(COUNTIFS(CSV!$A:A,$A373,CSV!$G:$G,"y") + COUNTIFS(CSV!$B:B,$A373,CSV!$G:$G,"y"))/$D373</f>
        <v>#DIV/0!</v>
      </c>
      <c r="AD373" s="8" t="e">
        <f>COUNTIFS(CSV!$A:A,$A373,CSV!$G:$G,"y")/$B373</f>
        <v>#DIV/0!</v>
      </c>
      <c r="AE373" s="16" t="e">
        <f>COUNTIFS(CSV!$B:B,$A373,CSV!$G:$G,"y")/$C373</f>
        <v>#DIV/0!</v>
      </c>
    </row>
    <row r="374" spans="1:31" x14ac:dyDescent="0.3">
      <c r="A374" t="s">
        <v>467</v>
      </c>
      <c r="B374" s="9">
        <f>COUNTIF(CSV!A:A,A374)</f>
        <v>0</v>
      </c>
      <c r="C374" s="4">
        <f>COUNTIF(CSV!B:B,A374)</f>
        <v>0</v>
      </c>
      <c r="D374" s="4">
        <f t="shared" si="11"/>
        <v>0</v>
      </c>
      <c r="E374" s="11" t="e">
        <f>(COUNTIFS(CSV!$A:$A,$A374,CSV!$F:$F,"&gt;0.5") + COUNTIFS(CSV!$B:$B,$A374,CSV!$F:$F,"&gt;0.5"))/$D374</f>
        <v>#DIV/0!</v>
      </c>
      <c r="F374" s="8" t="e">
        <f>COUNTIFS(CSV!$A:$A,$A374,CSV!$F:$F,"&gt;0.5")/$B374</f>
        <v>#DIV/0!</v>
      </c>
      <c r="G374" s="8" t="e">
        <f>COUNTIFS(CSV!$B:$B,$A374,CSV!$F:$F,"&gt;0.5")/$C374</f>
        <v>#DIV/0!</v>
      </c>
      <c r="H374" s="11" t="e">
        <f>(COUNTIFS(CSV!$A:$A,$A374,CSV!$F:$F,"&gt;1.5") + COUNTIFS(CSV!$B:$B,$A374,CSV!$F:$F,"&gt;1.5"))/$D374</f>
        <v>#DIV/0!</v>
      </c>
      <c r="I374" s="8" t="e">
        <f>COUNTIFS(CSV!$A:$A,$A374,CSV!$F:$F,"&gt;1.5")/$B374</f>
        <v>#DIV/0!</v>
      </c>
      <c r="J374" s="8" t="e">
        <f>COUNTIFS(CSV!$B:$B,$A374,CSV!$F:$F,"&gt;1.5")/$C374</f>
        <v>#DIV/0!</v>
      </c>
      <c r="K374" s="11" t="e">
        <f>(COUNTIFS(CSV!$A:$A,$A374,CSV!$F:$F,"&gt;2.5") + COUNTIFS(CSV!$B:$B,$A374,CSV!$F:$F,"&gt;2.5"))/$D374</f>
        <v>#DIV/0!</v>
      </c>
      <c r="L374" s="8" t="e">
        <f>COUNTIFS(CSV!$A:$A,$A374,CSV!$F:$F,"&gt;2.5")/$B374</f>
        <v>#DIV/0!</v>
      </c>
      <c r="M374" s="8" t="e">
        <f>COUNTIFS(CSV!$B:$B,$A374,CSV!$F:$F,"&gt;2.5")/$C374</f>
        <v>#DIV/0!</v>
      </c>
      <c r="N374" s="11" t="e">
        <f>(COUNTIFS(CSV!$A:$A,$A374,CSV!$F:$F,"&gt;3.5") + COUNTIFS(CSV!$B:$B,$A374,CSV!$F:$F,"&gt;3.5"))/$D374</f>
        <v>#DIV/0!</v>
      </c>
      <c r="O374" s="8" t="e">
        <f>COUNTIFS(CSV!$A:$A,$A374,CSV!$F:$F,"&gt;3.5")/$B374</f>
        <v>#DIV/0!</v>
      </c>
      <c r="P374" s="8" t="e">
        <f>COUNTIFS(CSV!$B:$B,$A374,CSV!$F:$F,"&gt;3.5")/$C374</f>
        <v>#DIV/0!</v>
      </c>
      <c r="Q374" s="11" t="e">
        <f>(COUNTIFS(CSV!$A:$A,$A374,CSV!$D:$D,"&gt;0.5")  + COUNTIFS(CSV!$B:$B,$A374,CSV!$E:$E,"&gt;0.5"))/$D374</f>
        <v>#DIV/0!</v>
      </c>
      <c r="R374" s="8" t="e">
        <f>COUNTIFS(CSV!$A:$A,$A374,CSV!$D:$D,"&gt;0.5")/$B374</f>
        <v>#DIV/0!</v>
      </c>
      <c r="S374" s="8" t="e">
        <f>COUNTIFS(CSV!$B:$B,$A374,CSV!$E:$E,"&gt;0.5")/$C374</f>
        <v>#DIV/0!</v>
      </c>
      <c r="T374" s="11" t="e">
        <f>(COUNTIFS(CSV!$A:$A,$A374,CSV!$D:$D,"&gt;1.5")  + COUNTIFS(CSV!$B:$B,$A374,CSV!$E:$E,"&gt;1.5"))/$D374</f>
        <v>#DIV/0!</v>
      </c>
      <c r="U374" s="8" t="e">
        <f>COUNTIFS(CSV!$A:$A,$A374,CSV!$D:$D,"&gt;1.5")/$B374</f>
        <v>#DIV/0!</v>
      </c>
      <c r="V374" s="8" t="e">
        <f>COUNTIFS(CSV!$B:$B,$A374,CSV!$E:$E,"&gt;1.5")/$C374</f>
        <v>#DIV/0!</v>
      </c>
      <c r="W374" s="11" t="e">
        <f>(COUNTIFS(CSV!$A:$A,$A374,CSV!$E:E,"&gt;0.5") +COUNTIFS(CSV!$B:$B,$A374,CSV!$D:$D,"&gt;0.5"))/$D374</f>
        <v>#DIV/0!</v>
      </c>
      <c r="X374" s="8" t="e">
        <f>COUNTIFS(CSV!$A:$A,$A374,CSV!$E:$E,"&gt;0.5")/$B374</f>
        <v>#DIV/0!</v>
      </c>
      <c r="Y374" s="8" t="e">
        <f>COUNTIFS(CSV!$B:$B,$A374,CSV!$D:$D,"&gt;0.5")/$C374</f>
        <v>#DIV/0!</v>
      </c>
      <c r="Z374" s="11" t="e">
        <f>(COUNTIFS(CSV!$A:$A,$A374,CSV!$E:$E,"&gt;1.5")  + COUNTIFS(CSV!$B:$B,$A374,CSV!$D:$D,"&gt;1.5"))/$D374</f>
        <v>#DIV/0!</v>
      </c>
      <c r="AA374" s="8" t="e">
        <f>COUNTIFS(CSV!$A:$A,$A374,CSV!$E:$E,"&gt;1.5")/$B374</f>
        <v>#DIV/0!</v>
      </c>
      <c r="AB374" s="8" t="e">
        <f>COUNTIFS(CSV!$B:$B,$A374,CSV!$D:$D,"&gt;1.5")/$C374</f>
        <v>#DIV/0!</v>
      </c>
      <c r="AC374" s="11" t="e">
        <f>(COUNTIFS(CSV!$A:A,$A374,CSV!$G:$G,"y") + COUNTIFS(CSV!$B:B,$A374,CSV!$G:$G,"y"))/$D374</f>
        <v>#DIV/0!</v>
      </c>
      <c r="AD374" s="8" t="e">
        <f>COUNTIFS(CSV!$A:A,$A374,CSV!$G:$G,"y")/$B374</f>
        <v>#DIV/0!</v>
      </c>
      <c r="AE374" s="16" t="e">
        <f>COUNTIFS(CSV!$B:B,$A374,CSV!$G:$G,"y")/$C374</f>
        <v>#DIV/0!</v>
      </c>
    </row>
    <row r="375" spans="1:31" x14ac:dyDescent="0.3">
      <c r="A375" t="s">
        <v>469</v>
      </c>
      <c r="B375" s="9">
        <f>COUNTIF(CSV!A:A,A375)</f>
        <v>0</v>
      </c>
      <c r="C375" s="4">
        <f>COUNTIF(CSV!B:B,A375)</f>
        <v>0</v>
      </c>
      <c r="D375" s="4">
        <f t="shared" si="11"/>
        <v>0</v>
      </c>
      <c r="E375" s="11" t="e">
        <f>(COUNTIFS(CSV!$A:$A,$A375,CSV!$F:$F,"&gt;0.5") + COUNTIFS(CSV!$B:$B,$A375,CSV!$F:$F,"&gt;0.5"))/$D375</f>
        <v>#DIV/0!</v>
      </c>
      <c r="F375" s="8" t="e">
        <f>COUNTIFS(CSV!$A:$A,$A375,CSV!$F:$F,"&gt;0.5")/$B375</f>
        <v>#DIV/0!</v>
      </c>
      <c r="G375" s="8" t="e">
        <f>COUNTIFS(CSV!$B:$B,$A375,CSV!$F:$F,"&gt;0.5")/$C375</f>
        <v>#DIV/0!</v>
      </c>
      <c r="H375" s="11" t="e">
        <f>(COUNTIFS(CSV!$A:$A,$A375,CSV!$F:$F,"&gt;1.5") + COUNTIFS(CSV!$B:$B,$A375,CSV!$F:$F,"&gt;1.5"))/$D375</f>
        <v>#DIV/0!</v>
      </c>
      <c r="I375" s="8" t="e">
        <f>COUNTIFS(CSV!$A:$A,$A375,CSV!$F:$F,"&gt;1.5")/$B375</f>
        <v>#DIV/0!</v>
      </c>
      <c r="J375" s="8" t="e">
        <f>COUNTIFS(CSV!$B:$B,$A375,CSV!$F:$F,"&gt;1.5")/$C375</f>
        <v>#DIV/0!</v>
      </c>
      <c r="K375" s="11" t="e">
        <f>(COUNTIFS(CSV!$A:$A,$A375,CSV!$F:$F,"&gt;2.5") + COUNTIFS(CSV!$B:$B,$A375,CSV!$F:$F,"&gt;2.5"))/$D375</f>
        <v>#DIV/0!</v>
      </c>
      <c r="L375" s="8" t="e">
        <f>COUNTIFS(CSV!$A:$A,$A375,CSV!$F:$F,"&gt;2.5")/$B375</f>
        <v>#DIV/0!</v>
      </c>
      <c r="M375" s="8" t="e">
        <f>COUNTIFS(CSV!$B:$B,$A375,CSV!$F:$F,"&gt;2.5")/$C375</f>
        <v>#DIV/0!</v>
      </c>
      <c r="N375" s="11" t="e">
        <f>(COUNTIFS(CSV!$A:$A,$A375,CSV!$F:$F,"&gt;3.5") + COUNTIFS(CSV!$B:$B,$A375,CSV!$F:$F,"&gt;3.5"))/$D375</f>
        <v>#DIV/0!</v>
      </c>
      <c r="O375" s="8" t="e">
        <f>COUNTIFS(CSV!$A:$A,$A375,CSV!$F:$F,"&gt;3.5")/$B375</f>
        <v>#DIV/0!</v>
      </c>
      <c r="P375" s="8" t="e">
        <f>COUNTIFS(CSV!$B:$B,$A375,CSV!$F:$F,"&gt;3.5")/$C375</f>
        <v>#DIV/0!</v>
      </c>
      <c r="Q375" s="11" t="e">
        <f>(COUNTIFS(CSV!$A:$A,$A375,CSV!$D:$D,"&gt;0.5")  + COUNTIFS(CSV!$B:$B,$A375,CSV!$E:$E,"&gt;0.5"))/$D375</f>
        <v>#DIV/0!</v>
      </c>
      <c r="R375" s="8" t="e">
        <f>COUNTIFS(CSV!$A:$A,$A375,CSV!$D:$D,"&gt;0.5")/$B375</f>
        <v>#DIV/0!</v>
      </c>
      <c r="S375" s="8" t="e">
        <f>COUNTIFS(CSV!$B:$B,$A375,CSV!$E:$E,"&gt;0.5")/$C375</f>
        <v>#DIV/0!</v>
      </c>
      <c r="T375" s="11" t="e">
        <f>(COUNTIFS(CSV!$A:$A,$A375,CSV!$D:$D,"&gt;1.5")  + COUNTIFS(CSV!$B:$B,$A375,CSV!$E:$E,"&gt;1.5"))/$D375</f>
        <v>#DIV/0!</v>
      </c>
      <c r="U375" s="8" t="e">
        <f>COUNTIFS(CSV!$A:$A,$A375,CSV!$D:$D,"&gt;1.5")/$B375</f>
        <v>#DIV/0!</v>
      </c>
      <c r="V375" s="8" t="e">
        <f>COUNTIFS(CSV!$B:$B,$A375,CSV!$E:$E,"&gt;1.5")/$C375</f>
        <v>#DIV/0!</v>
      </c>
      <c r="W375" s="11" t="e">
        <f>(COUNTIFS(CSV!$A:$A,$A375,CSV!$E:E,"&gt;0.5") +COUNTIFS(CSV!$B:$B,$A375,CSV!$D:$D,"&gt;0.5"))/$D375</f>
        <v>#DIV/0!</v>
      </c>
      <c r="X375" s="8" t="e">
        <f>COUNTIFS(CSV!$A:$A,$A375,CSV!$E:$E,"&gt;0.5")/$B375</f>
        <v>#DIV/0!</v>
      </c>
      <c r="Y375" s="8" t="e">
        <f>COUNTIFS(CSV!$B:$B,$A375,CSV!$D:$D,"&gt;0.5")/$C375</f>
        <v>#DIV/0!</v>
      </c>
      <c r="Z375" s="11" t="e">
        <f>(COUNTIFS(CSV!$A:$A,$A375,CSV!$E:$E,"&gt;1.5")  + COUNTIFS(CSV!$B:$B,$A375,CSV!$D:$D,"&gt;1.5"))/$D375</f>
        <v>#DIV/0!</v>
      </c>
      <c r="AA375" s="8" t="e">
        <f>COUNTIFS(CSV!$A:$A,$A375,CSV!$E:$E,"&gt;1.5")/$B375</f>
        <v>#DIV/0!</v>
      </c>
      <c r="AB375" s="8" t="e">
        <f>COUNTIFS(CSV!$B:$B,$A375,CSV!$D:$D,"&gt;1.5")/$C375</f>
        <v>#DIV/0!</v>
      </c>
      <c r="AC375" s="11" t="e">
        <f>(COUNTIFS(CSV!$A:A,$A375,CSV!$G:$G,"y") + COUNTIFS(CSV!$B:B,$A375,CSV!$G:$G,"y"))/$D375</f>
        <v>#DIV/0!</v>
      </c>
      <c r="AD375" s="8" t="e">
        <f>COUNTIFS(CSV!$A:A,$A375,CSV!$G:$G,"y")/$B375</f>
        <v>#DIV/0!</v>
      </c>
      <c r="AE375" s="16" t="e">
        <f>COUNTIFS(CSV!$B:B,$A375,CSV!$G:$G,"y")/$C375</f>
        <v>#DIV/0!</v>
      </c>
    </row>
    <row r="376" spans="1:31" x14ac:dyDescent="0.3">
      <c r="A376" t="s">
        <v>466</v>
      </c>
      <c r="B376" s="9">
        <f>COUNTIF(CSV!A:A,A376)</f>
        <v>0</v>
      </c>
      <c r="C376" s="4">
        <f>COUNTIF(CSV!B:B,A376)</f>
        <v>0</v>
      </c>
      <c r="D376" s="4">
        <f t="shared" si="11"/>
        <v>0</v>
      </c>
      <c r="E376" s="11" t="e">
        <f>(COUNTIFS(CSV!$A:$A,$A376,CSV!$F:$F,"&gt;0.5") + COUNTIFS(CSV!$B:$B,$A376,CSV!$F:$F,"&gt;0.5"))/$D376</f>
        <v>#DIV/0!</v>
      </c>
      <c r="F376" s="8" t="e">
        <f>COUNTIFS(CSV!$A:$A,$A376,CSV!$F:$F,"&gt;0.5")/$B376</f>
        <v>#DIV/0!</v>
      </c>
      <c r="G376" s="8" t="e">
        <f>COUNTIFS(CSV!$B:$B,$A376,CSV!$F:$F,"&gt;0.5")/$C376</f>
        <v>#DIV/0!</v>
      </c>
      <c r="H376" s="11" t="e">
        <f>(COUNTIFS(CSV!$A:$A,$A376,CSV!$F:$F,"&gt;1.5") + COUNTIFS(CSV!$B:$B,$A376,CSV!$F:$F,"&gt;1.5"))/$D376</f>
        <v>#DIV/0!</v>
      </c>
      <c r="I376" s="8" t="e">
        <f>COUNTIFS(CSV!$A:$A,$A376,CSV!$F:$F,"&gt;1.5")/$B376</f>
        <v>#DIV/0!</v>
      </c>
      <c r="J376" s="8" t="e">
        <f>COUNTIFS(CSV!$B:$B,$A376,CSV!$F:$F,"&gt;1.5")/$C376</f>
        <v>#DIV/0!</v>
      </c>
      <c r="K376" s="11" t="e">
        <f>(COUNTIFS(CSV!$A:$A,$A376,CSV!$F:$F,"&gt;2.5") + COUNTIFS(CSV!$B:$B,$A376,CSV!$F:$F,"&gt;2.5"))/$D376</f>
        <v>#DIV/0!</v>
      </c>
      <c r="L376" s="8" t="e">
        <f>COUNTIFS(CSV!$A:$A,$A376,CSV!$F:$F,"&gt;2.5")/$B376</f>
        <v>#DIV/0!</v>
      </c>
      <c r="M376" s="8" t="e">
        <f>COUNTIFS(CSV!$B:$B,$A376,CSV!$F:$F,"&gt;2.5")/$C376</f>
        <v>#DIV/0!</v>
      </c>
      <c r="N376" s="11" t="e">
        <f>(COUNTIFS(CSV!$A:$A,$A376,CSV!$F:$F,"&gt;3.5") + COUNTIFS(CSV!$B:$B,$A376,CSV!$F:$F,"&gt;3.5"))/$D376</f>
        <v>#DIV/0!</v>
      </c>
      <c r="O376" s="8" t="e">
        <f>COUNTIFS(CSV!$A:$A,$A376,CSV!$F:$F,"&gt;3.5")/$B376</f>
        <v>#DIV/0!</v>
      </c>
      <c r="P376" s="8" t="e">
        <f>COUNTIFS(CSV!$B:$B,$A376,CSV!$F:$F,"&gt;3.5")/$C376</f>
        <v>#DIV/0!</v>
      </c>
      <c r="Q376" s="11" t="e">
        <f>(COUNTIFS(CSV!$A:$A,$A376,CSV!$D:$D,"&gt;0.5")  + COUNTIFS(CSV!$B:$B,$A376,CSV!$E:$E,"&gt;0.5"))/$D376</f>
        <v>#DIV/0!</v>
      </c>
      <c r="R376" s="8" t="e">
        <f>COUNTIFS(CSV!$A:$A,$A376,CSV!$D:$D,"&gt;0.5")/$B376</f>
        <v>#DIV/0!</v>
      </c>
      <c r="S376" s="8" t="e">
        <f>COUNTIFS(CSV!$B:$B,$A376,CSV!$E:$E,"&gt;0.5")/$C376</f>
        <v>#DIV/0!</v>
      </c>
      <c r="T376" s="11" t="e">
        <f>(COUNTIFS(CSV!$A:$A,$A376,CSV!$D:$D,"&gt;1.5")  + COUNTIFS(CSV!$B:$B,$A376,CSV!$E:$E,"&gt;1.5"))/$D376</f>
        <v>#DIV/0!</v>
      </c>
      <c r="U376" s="8" t="e">
        <f>COUNTIFS(CSV!$A:$A,$A376,CSV!$D:$D,"&gt;1.5")/$B376</f>
        <v>#DIV/0!</v>
      </c>
      <c r="V376" s="8" t="e">
        <f>COUNTIFS(CSV!$B:$B,$A376,CSV!$E:$E,"&gt;1.5")/$C376</f>
        <v>#DIV/0!</v>
      </c>
      <c r="W376" s="11" t="e">
        <f>(COUNTIFS(CSV!$A:$A,$A376,CSV!$E:E,"&gt;0.5") +COUNTIFS(CSV!$B:$B,$A376,CSV!$D:$D,"&gt;0.5"))/$D376</f>
        <v>#DIV/0!</v>
      </c>
      <c r="X376" s="8" t="e">
        <f>COUNTIFS(CSV!$A:$A,$A376,CSV!$E:$E,"&gt;0.5")/$B376</f>
        <v>#DIV/0!</v>
      </c>
      <c r="Y376" s="8" t="e">
        <f>COUNTIFS(CSV!$B:$B,$A376,CSV!$D:$D,"&gt;0.5")/$C376</f>
        <v>#DIV/0!</v>
      </c>
      <c r="Z376" s="11" t="e">
        <f>(COUNTIFS(CSV!$A:$A,$A376,CSV!$E:$E,"&gt;1.5")  + COUNTIFS(CSV!$B:$B,$A376,CSV!$D:$D,"&gt;1.5"))/$D376</f>
        <v>#DIV/0!</v>
      </c>
      <c r="AA376" s="8" t="e">
        <f>COUNTIFS(CSV!$A:$A,$A376,CSV!$E:$E,"&gt;1.5")/$B376</f>
        <v>#DIV/0!</v>
      </c>
      <c r="AB376" s="8" t="e">
        <f>COUNTIFS(CSV!$B:$B,$A376,CSV!$D:$D,"&gt;1.5")/$C376</f>
        <v>#DIV/0!</v>
      </c>
      <c r="AC376" s="11" t="e">
        <f>(COUNTIFS(CSV!$A:A,$A376,CSV!$G:$G,"y") + COUNTIFS(CSV!$B:B,$A376,CSV!$G:$G,"y"))/$D376</f>
        <v>#DIV/0!</v>
      </c>
      <c r="AD376" s="8" t="e">
        <f>COUNTIFS(CSV!$A:A,$A376,CSV!$G:$G,"y")/$B376</f>
        <v>#DIV/0!</v>
      </c>
      <c r="AE376" s="16" t="e">
        <f>COUNTIFS(CSV!$B:B,$A376,CSV!$G:$G,"y")/$C376</f>
        <v>#DIV/0!</v>
      </c>
    </row>
    <row r="377" spans="1:31" x14ac:dyDescent="0.3">
      <c r="A377" t="s">
        <v>468</v>
      </c>
      <c r="B377" s="9">
        <f>COUNTIF(CSV!A:A,A377)</f>
        <v>0</v>
      </c>
      <c r="C377" s="4">
        <f>COUNTIF(CSV!B:B,A377)</f>
        <v>0</v>
      </c>
      <c r="D377" s="4">
        <f t="shared" si="11"/>
        <v>0</v>
      </c>
      <c r="E377" s="11" t="e">
        <f>(COUNTIFS(CSV!$A:$A,$A377,CSV!$F:$F,"&gt;0.5") + COUNTIFS(CSV!$B:$B,$A377,CSV!$F:$F,"&gt;0.5"))/$D377</f>
        <v>#DIV/0!</v>
      </c>
      <c r="F377" s="8" t="e">
        <f>COUNTIFS(CSV!$A:$A,$A377,CSV!$F:$F,"&gt;0.5")/$B377</f>
        <v>#DIV/0!</v>
      </c>
      <c r="G377" s="8" t="e">
        <f>COUNTIFS(CSV!$B:$B,$A377,CSV!$F:$F,"&gt;0.5")/$C377</f>
        <v>#DIV/0!</v>
      </c>
      <c r="H377" s="11" t="e">
        <f>(COUNTIFS(CSV!$A:$A,$A377,CSV!$F:$F,"&gt;1.5") + COUNTIFS(CSV!$B:$B,$A377,CSV!$F:$F,"&gt;1.5"))/$D377</f>
        <v>#DIV/0!</v>
      </c>
      <c r="I377" s="8" t="e">
        <f>COUNTIFS(CSV!$A:$A,$A377,CSV!$F:$F,"&gt;1.5")/$B377</f>
        <v>#DIV/0!</v>
      </c>
      <c r="J377" s="8" t="e">
        <f>COUNTIFS(CSV!$B:$B,$A377,CSV!$F:$F,"&gt;1.5")/$C377</f>
        <v>#DIV/0!</v>
      </c>
      <c r="K377" s="11" t="e">
        <f>(COUNTIFS(CSV!$A:$A,$A377,CSV!$F:$F,"&gt;2.5") + COUNTIFS(CSV!$B:$B,$A377,CSV!$F:$F,"&gt;2.5"))/$D377</f>
        <v>#DIV/0!</v>
      </c>
      <c r="L377" s="8" t="e">
        <f>COUNTIFS(CSV!$A:$A,$A377,CSV!$F:$F,"&gt;2.5")/$B377</f>
        <v>#DIV/0!</v>
      </c>
      <c r="M377" s="8" t="e">
        <f>COUNTIFS(CSV!$B:$B,$A377,CSV!$F:$F,"&gt;2.5")/$C377</f>
        <v>#DIV/0!</v>
      </c>
      <c r="N377" s="11" t="e">
        <f>(COUNTIFS(CSV!$A:$A,$A377,CSV!$F:$F,"&gt;3.5") + COUNTIFS(CSV!$B:$B,$A377,CSV!$F:$F,"&gt;3.5"))/$D377</f>
        <v>#DIV/0!</v>
      </c>
      <c r="O377" s="8" t="e">
        <f>COUNTIFS(CSV!$A:$A,$A377,CSV!$F:$F,"&gt;3.5")/$B377</f>
        <v>#DIV/0!</v>
      </c>
      <c r="P377" s="8" t="e">
        <f>COUNTIFS(CSV!$B:$B,$A377,CSV!$F:$F,"&gt;3.5")/$C377</f>
        <v>#DIV/0!</v>
      </c>
      <c r="Q377" s="11" t="e">
        <f>(COUNTIFS(CSV!$A:$A,$A377,CSV!$D:$D,"&gt;0.5")  + COUNTIFS(CSV!$B:$B,$A377,CSV!$E:$E,"&gt;0.5"))/$D377</f>
        <v>#DIV/0!</v>
      </c>
      <c r="R377" s="8" t="e">
        <f>COUNTIFS(CSV!$A:$A,$A377,CSV!$D:$D,"&gt;0.5")/$B377</f>
        <v>#DIV/0!</v>
      </c>
      <c r="S377" s="8" t="e">
        <f>COUNTIFS(CSV!$B:$B,$A377,CSV!$E:$E,"&gt;0.5")/$C377</f>
        <v>#DIV/0!</v>
      </c>
      <c r="T377" s="11" t="e">
        <f>(COUNTIFS(CSV!$A:$A,$A377,CSV!$D:$D,"&gt;1.5")  + COUNTIFS(CSV!$B:$B,$A377,CSV!$E:$E,"&gt;1.5"))/$D377</f>
        <v>#DIV/0!</v>
      </c>
      <c r="U377" s="8" t="e">
        <f>COUNTIFS(CSV!$A:$A,$A377,CSV!$D:$D,"&gt;1.5")/$B377</f>
        <v>#DIV/0!</v>
      </c>
      <c r="V377" s="8" t="e">
        <f>COUNTIFS(CSV!$B:$B,$A377,CSV!$E:$E,"&gt;1.5")/$C377</f>
        <v>#DIV/0!</v>
      </c>
      <c r="W377" s="11" t="e">
        <f>(COUNTIFS(CSV!$A:$A,$A377,CSV!$E:E,"&gt;0.5") +COUNTIFS(CSV!$B:$B,$A377,CSV!$D:$D,"&gt;0.5"))/$D377</f>
        <v>#DIV/0!</v>
      </c>
      <c r="X377" s="8" t="e">
        <f>COUNTIFS(CSV!$A:$A,$A377,CSV!$E:$E,"&gt;0.5")/$B377</f>
        <v>#DIV/0!</v>
      </c>
      <c r="Y377" s="8" t="e">
        <f>COUNTIFS(CSV!$B:$B,$A377,CSV!$D:$D,"&gt;0.5")/$C377</f>
        <v>#DIV/0!</v>
      </c>
      <c r="Z377" s="11" t="e">
        <f>(COUNTIFS(CSV!$A:$A,$A377,CSV!$E:$E,"&gt;1.5")  + COUNTIFS(CSV!$B:$B,$A377,CSV!$D:$D,"&gt;1.5"))/$D377</f>
        <v>#DIV/0!</v>
      </c>
      <c r="AA377" s="8" t="e">
        <f>COUNTIFS(CSV!$A:$A,$A377,CSV!$E:$E,"&gt;1.5")/$B377</f>
        <v>#DIV/0!</v>
      </c>
      <c r="AB377" s="8" t="e">
        <f>COUNTIFS(CSV!$B:$B,$A377,CSV!$D:$D,"&gt;1.5")/$C377</f>
        <v>#DIV/0!</v>
      </c>
      <c r="AC377" s="11" t="e">
        <f>(COUNTIFS(CSV!$A:A,$A377,CSV!$G:$G,"y") + COUNTIFS(CSV!$B:B,$A377,CSV!$G:$G,"y"))/$D377</f>
        <v>#DIV/0!</v>
      </c>
      <c r="AD377" s="8" t="e">
        <f>COUNTIFS(CSV!$A:A,$A377,CSV!$G:$G,"y")/$B377</f>
        <v>#DIV/0!</v>
      </c>
      <c r="AE377" s="16" t="e">
        <f>COUNTIFS(CSV!$B:B,$A377,CSV!$G:$G,"y")/$C377</f>
        <v>#DIV/0!</v>
      </c>
    </row>
    <row r="378" spans="1:31" x14ac:dyDescent="0.3">
      <c r="A378" t="s">
        <v>465</v>
      </c>
      <c r="B378" s="9">
        <f>COUNTIF(CSV!A:A,A378)</f>
        <v>0</v>
      </c>
      <c r="C378" s="4">
        <f>COUNTIF(CSV!B:B,A378)</f>
        <v>0</v>
      </c>
      <c r="D378" s="4">
        <f t="shared" si="11"/>
        <v>0</v>
      </c>
      <c r="E378" s="11" t="e">
        <f>(COUNTIFS(CSV!$A:$A,$A378,CSV!$F:$F,"&gt;0.5") + COUNTIFS(CSV!$B:$B,$A378,CSV!$F:$F,"&gt;0.5"))/$D378</f>
        <v>#DIV/0!</v>
      </c>
      <c r="F378" s="8" t="e">
        <f>COUNTIFS(CSV!$A:$A,$A378,CSV!$F:$F,"&gt;0.5")/$B378</f>
        <v>#DIV/0!</v>
      </c>
      <c r="G378" s="8" t="e">
        <f>COUNTIFS(CSV!$B:$B,$A378,CSV!$F:$F,"&gt;0.5")/$C378</f>
        <v>#DIV/0!</v>
      </c>
      <c r="H378" s="11" t="e">
        <f>(COUNTIFS(CSV!$A:$A,$A378,CSV!$F:$F,"&gt;1.5") + COUNTIFS(CSV!$B:$B,$A378,CSV!$F:$F,"&gt;1.5"))/$D378</f>
        <v>#DIV/0!</v>
      </c>
      <c r="I378" s="8" t="e">
        <f>COUNTIFS(CSV!$A:$A,$A378,CSV!$F:$F,"&gt;1.5")/$B378</f>
        <v>#DIV/0!</v>
      </c>
      <c r="J378" s="8" t="e">
        <f>COUNTIFS(CSV!$B:$B,$A378,CSV!$F:$F,"&gt;1.5")/$C378</f>
        <v>#DIV/0!</v>
      </c>
      <c r="K378" s="11" t="e">
        <f>(COUNTIFS(CSV!$A:$A,$A378,CSV!$F:$F,"&gt;2.5") + COUNTIFS(CSV!$B:$B,$A378,CSV!$F:$F,"&gt;2.5"))/$D378</f>
        <v>#DIV/0!</v>
      </c>
      <c r="L378" s="8" t="e">
        <f>COUNTIFS(CSV!$A:$A,$A378,CSV!$F:$F,"&gt;2.5")/$B378</f>
        <v>#DIV/0!</v>
      </c>
      <c r="M378" s="8" t="e">
        <f>COUNTIFS(CSV!$B:$B,$A378,CSV!$F:$F,"&gt;2.5")/$C378</f>
        <v>#DIV/0!</v>
      </c>
      <c r="N378" s="11" t="e">
        <f>(COUNTIFS(CSV!$A:$A,$A378,CSV!$F:$F,"&gt;3.5") + COUNTIFS(CSV!$B:$B,$A378,CSV!$F:$F,"&gt;3.5"))/$D378</f>
        <v>#DIV/0!</v>
      </c>
      <c r="O378" s="8" t="e">
        <f>COUNTIFS(CSV!$A:$A,$A378,CSV!$F:$F,"&gt;3.5")/$B378</f>
        <v>#DIV/0!</v>
      </c>
      <c r="P378" s="8" t="e">
        <f>COUNTIFS(CSV!$B:$B,$A378,CSV!$F:$F,"&gt;3.5")/$C378</f>
        <v>#DIV/0!</v>
      </c>
      <c r="Q378" s="11" t="e">
        <f>(COUNTIFS(CSV!$A:$A,$A378,CSV!$D:$D,"&gt;0.5")  + COUNTIFS(CSV!$B:$B,$A378,CSV!$E:$E,"&gt;0.5"))/$D378</f>
        <v>#DIV/0!</v>
      </c>
      <c r="R378" s="8" t="e">
        <f>COUNTIFS(CSV!$A:$A,$A378,CSV!$D:$D,"&gt;0.5")/$B378</f>
        <v>#DIV/0!</v>
      </c>
      <c r="S378" s="8" t="e">
        <f>COUNTIFS(CSV!$B:$B,$A378,CSV!$E:$E,"&gt;0.5")/$C378</f>
        <v>#DIV/0!</v>
      </c>
      <c r="T378" s="11" t="e">
        <f>(COUNTIFS(CSV!$A:$A,$A378,CSV!$D:$D,"&gt;1.5")  + COUNTIFS(CSV!$B:$B,$A378,CSV!$E:$E,"&gt;1.5"))/$D378</f>
        <v>#DIV/0!</v>
      </c>
      <c r="U378" s="8" t="e">
        <f>COUNTIFS(CSV!$A:$A,$A378,CSV!$D:$D,"&gt;1.5")/$B378</f>
        <v>#DIV/0!</v>
      </c>
      <c r="V378" s="8" t="e">
        <f>COUNTIFS(CSV!$B:$B,$A378,CSV!$E:$E,"&gt;1.5")/$C378</f>
        <v>#DIV/0!</v>
      </c>
      <c r="W378" s="11" t="e">
        <f>(COUNTIFS(CSV!$A:$A,$A378,CSV!$E:E,"&gt;0.5") +COUNTIFS(CSV!$B:$B,$A378,CSV!$D:$D,"&gt;0.5"))/$D378</f>
        <v>#DIV/0!</v>
      </c>
      <c r="X378" s="8" t="e">
        <f>COUNTIFS(CSV!$A:$A,$A378,CSV!$E:$E,"&gt;0.5")/$B378</f>
        <v>#DIV/0!</v>
      </c>
      <c r="Y378" s="8" t="e">
        <f>COUNTIFS(CSV!$B:$B,$A378,CSV!$D:$D,"&gt;0.5")/$C378</f>
        <v>#DIV/0!</v>
      </c>
      <c r="Z378" s="11" t="e">
        <f>(COUNTIFS(CSV!$A:$A,$A378,CSV!$E:$E,"&gt;1.5")  + COUNTIFS(CSV!$B:$B,$A378,CSV!$D:$D,"&gt;1.5"))/$D378</f>
        <v>#DIV/0!</v>
      </c>
      <c r="AA378" s="8" t="e">
        <f>COUNTIFS(CSV!$A:$A,$A378,CSV!$E:$E,"&gt;1.5")/$B378</f>
        <v>#DIV/0!</v>
      </c>
      <c r="AB378" s="8" t="e">
        <f>COUNTIFS(CSV!$B:$B,$A378,CSV!$D:$D,"&gt;1.5")/$C378</f>
        <v>#DIV/0!</v>
      </c>
      <c r="AC378" s="11" t="e">
        <f>(COUNTIFS(CSV!$A:A,$A378,CSV!$G:$G,"y") + COUNTIFS(CSV!$B:B,$A378,CSV!$G:$G,"y"))/$D378</f>
        <v>#DIV/0!</v>
      </c>
      <c r="AD378" s="8" t="e">
        <f>COUNTIFS(CSV!$A:A,$A378,CSV!$G:$G,"y")/$B378</f>
        <v>#DIV/0!</v>
      </c>
      <c r="AE378" s="16" t="e">
        <f>COUNTIFS(CSV!$B:B,$A378,CSV!$G:$G,"y")/$C378</f>
        <v>#DIV/0!</v>
      </c>
    </row>
    <row r="379" spans="1:31" x14ac:dyDescent="0.3">
      <c r="A379" t="s">
        <v>470</v>
      </c>
      <c r="B379" s="9">
        <f>COUNTIF(CSV!A:A,A379)</f>
        <v>0</v>
      </c>
      <c r="C379" s="4">
        <f>COUNTIF(CSV!B:B,A379)</f>
        <v>0</v>
      </c>
      <c r="D379" s="4">
        <f t="shared" si="11"/>
        <v>0</v>
      </c>
      <c r="E379" s="11" t="e">
        <f>(COUNTIFS(CSV!$A:$A,$A379,CSV!$F:$F,"&gt;0.5") + COUNTIFS(CSV!$B:$B,$A379,CSV!$F:$F,"&gt;0.5"))/$D379</f>
        <v>#DIV/0!</v>
      </c>
      <c r="F379" s="8" t="e">
        <f>COUNTIFS(CSV!$A:$A,$A379,CSV!$F:$F,"&gt;0.5")/$B379</f>
        <v>#DIV/0!</v>
      </c>
      <c r="G379" s="8" t="e">
        <f>COUNTIFS(CSV!$B:$B,$A379,CSV!$F:$F,"&gt;0.5")/$C379</f>
        <v>#DIV/0!</v>
      </c>
      <c r="H379" s="11" t="e">
        <f>(COUNTIFS(CSV!$A:$A,$A379,CSV!$F:$F,"&gt;1.5") + COUNTIFS(CSV!$B:$B,$A379,CSV!$F:$F,"&gt;1.5"))/$D379</f>
        <v>#DIV/0!</v>
      </c>
      <c r="I379" s="8" t="e">
        <f>COUNTIFS(CSV!$A:$A,$A379,CSV!$F:$F,"&gt;1.5")/$B379</f>
        <v>#DIV/0!</v>
      </c>
      <c r="J379" s="8" t="e">
        <f>COUNTIFS(CSV!$B:$B,$A379,CSV!$F:$F,"&gt;1.5")/$C379</f>
        <v>#DIV/0!</v>
      </c>
      <c r="K379" s="11" t="e">
        <f>(COUNTIFS(CSV!$A:$A,$A379,CSV!$F:$F,"&gt;2.5") + COUNTIFS(CSV!$B:$B,$A379,CSV!$F:$F,"&gt;2.5"))/$D379</f>
        <v>#DIV/0!</v>
      </c>
      <c r="L379" s="8" t="e">
        <f>COUNTIFS(CSV!$A:$A,$A379,CSV!$F:$F,"&gt;2.5")/$B379</f>
        <v>#DIV/0!</v>
      </c>
      <c r="M379" s="8" t="e">
        <f>COUNTIFS(CSV!$B:$B,$A379,CSV!$F:$F,"&gt;2.5")/$C379</f>
        <v>#DIV/0!</v>
      </c>
      <c r="N379" s="11" t="e">
        <f>(COUNTIFS(CSV!$A:$A,$A379,CSV!$F:$F,"&gt;3.5") + COUNTIFS(CSV!$B:$B,$A379,CSV!$F:$F,"&gt;3.5"))/$D379</f>
        <v>#DIV/0!</v>
      </c>
      <c r="O379" s="8" t="e">
        <f>COUNTIFS(CSV!$A:$A,$A379,CSV!$F:$F,"&gt;3.5")/$B379</f>
        <v>#DIV/0!</v>
      </c>
      <c r="P379" s="8" t="e">
        <f>COUNTIFS(CSV!$B:$B,$A379,CSV!$F:$F,"&gt;3.5")/$C379</f>
        <v>#DIV/0!</v>
      </c>
      <c r="Q379" s="11" t="e">
        <f>(COUNTIFS(CSV!$A:$A,$A379,CSV!$D:$D,"&gt;0.5")  + COUNTIFS(CSV!$B:$B,$A379,CSV!$E:$E,"&gt;0.5"))/$D379</f>
        <v>#DIV/0!</v>
      </c>
      <c r="R379" s="8" t="e">
        <f>COUNTIFS(CSV!$A:$A,$A379,CSV!$D:$D,"&gt;0.5")/$B379</f>
        <v>#DIV/0!</v>
      </c>
      <c r="S379" s="8" t="e">
        <f>COUNTIFS(CSV!$B:$B,$A379,CSV!$E:$E,"&gt;0.5")/$C379</f>
        <v>#DIV/0!</v>
      </c>
      <c r="T379" s="11" t="e">
        <f>(COUNTIFS(CSV!$A:$A,$A379,CSV!$D:$D,"&gt;1.5")  + COUNTIFS(CSV!$B:$B,$A379,CSV!$E:$E,"&gt;1.5"))/$D379</f>
        <v>#DIV/0!</v>
      </c>
      <c r="U379" s="8" t="e">
        <f>COUNTIFS(CSV!$A:$A,$A379,CSV!$D:$D,"&gt;1.5")/$B379</f>
        <v>#DIV/0!</v>
      </c>
      <c r="V379" s="8" t="e">
        <f>COUNTIFS(CSV!$B:$B,$A379,CSV!$E:$E,"&gt;1.5")/$C379</f>
        <v>#DIV/0!</v>
      </c>
      <c r="W379" s="11" t="e">
        <f>(COUNTIFS(CSV!$A:$A,$A379,CSV!$E:E,"&gt;0.5") +COUNTIFS(CSV!$B:$B,$A379,CSV!$D:$D,"&gt;0.5"))/$D379</f>
        <v>#DIV/0!</v>
      </c>
      <c r="X379" s="8" t="e">
        <f>COUNTIFS(CSV!$A:$A,$A379,CSV!$E:$E,"&gt;0.5")/$B379</f>
        <v>#DIV/0!</v>
      </c>
      <c r="Y379" s="8" t="e">
        <f>COUNTIFS(CSV!$B:$B,$A379,CSV!$D:$D,"&gt;0.5")/$C379</f>
        <v>#DIV/0!</v>
      </c>
      <c r="Z379" s="11" t="e">
        <f>(COUNTIFS(CSV!$A:$A,$A379,CSV!$E:$E,"&gt;1.5")  + COUNTIFS(CSV!$B:$B,$A379,CSV!$D:$D,"&gt;1.5"))/$D379</f>
        <v>#DIV/0!</v>
      </c>
      <c r="AA379" s="8" t="e">
        <f>COUNTIFS(CSV!$A:$A,$A379,CSV!$E:$E,"&gt;1.5")/$B379</f>
        <v>#DIV/0!</v>
      </c>
      <c r="AB379" s="8" t="e">
        <f>COUNTIFS(CSV!$B:$B,$A379,CSV!$D:$D,"&gt;1.5")/$C379</f>
        <v>#DIV/0!</v>
      </c>
      <c r="AC379" s="11" t="e">
        <f>(COUNTIFS(CSV!$A:A,$A379,CSV!$G:$G,"y") + COUNTIFS(CSV!$B:B,$A379,CSV!$G:$G,"y"))/$D379</f>
        <v>#DIV/0!</v>
      </c>
      <c r="AD379" s="8" t="e">
        <f>COUNTIFS(CSV!$A:A,$A379,CSV!$G:$G,"y")/$B379</f>
        <v>#DIV/0!</v>
      </c>
      <c r="AE379" s="16" t="e">
        <f>COUNTIFS(CSV!$B:B,$A379,CSV!$G:$G,"y")/$C379</f>
        <v>#DIV/0!</v>
      </c>
    </row>
    <row r="380" spans="1:31" x14ac:dyDescent="0.3">
      <c r="A380" t="s">
        <v>473</v>
      </c>
      <c r="B380" s="9">
        <f>COUNTIF(CSV!A:A,A380)</f>
        <v>0</v>
      </c>
      <c r="C380" s="4">
        <f>COUNTIF(CSV!B:B,A380)</f>
        <v>0</v>
      </c>
      <c r="D380" s="4">
        <f t="shared" si="11"/>
        <v>0</v>
      </c>
      <c r="E380" s="11" t="e">
        <f>(COUNTIFS(CSV!$A:$A,$A380,CSV!$F:$F,"&gt;0.5") + COUNTIFS(CSV!$B:$B,$A380,CSV!$F:$F,"&gt;0.5"))/$D380</f>
        <v>#DIV/0!</v>
      </c>
      <c r="F380" s="8" t="e">
        <f>COUNTIFS(CSV!$A:$A,$A380,CSV!$F:$F,"&gt;0.5")/$B380</f>
        <v>#DIV/0!</v>
      </c>
      <c r="G380" s="8" t="e">
        <f>COUNTIFS(CSV!$B:$B,$A380,CSV!$F:$F,"&gt;0.5")/$C380</f>
        <v>#DIV/0!</v>
      </c>
      <c r="H380" s="11" t="e">
        <f>(COUNTIFS(CSV!$A:$A,$A380,CSV!$F:$F,"&gt;1.5") + COUNTIFS(CSV!$B:$B,$A380,CSV!$F:$F,"&gt;1.5"))/$D380</f>
        <v>#DIV/0!</v>
      </c>
      <c r="I380" s="8" t="e">
        <f>COUNTIFS(CSV!$A:$A,$A380,CSV!$F:$F,"&gt;1.5")/$B380</f>
        <v>#DIV/0!</v>
      </c>
      <c r="J380" s="8" t="e">
        <f>COUNTIFS(CSV!$B:$B,$A380,CSV!$F:$F,"&gt;1.5")/$C380</f>
        <v>#DIV/0!</v>
      </c>
      <c r="K380" s="11" t="e">
        <f>(COUNTIFS(CSV!$A:$A,$A380,CSV!$F:$F,"&gt;2.5") + COUNTIFS(CSV!$B:$B,$A380,CSV!$F:$F,"&gt;2.5"))/$D380</f>
        <v>#DIV/0!</v>
      </c>
      <c r="L380" s="8" t="e">
        <f>COUNTIFS(CSV!$A:$A,$A380,CSV!$F:$F,"&gt;2.5")/$B380</f>
        <v>#DIV/0!</v>
      </c>
      <c r="M380" s="8" t="e">
        <f>COUNTIFS(CSV!$B:$B,$A380,CSV!$F:$F,"&gt;2.5")/$C380</f>
        <v>#DIV/0!</v>
      </c>
      <c r="N380" s="11" t="e">
        <f>(COUNTIFS(CSV!$A:$A,$A380,CSV!$F:$F,"&gt;3.5") + COUNTIFS(CSV!$B:$B,$A380,CSV!$F:$F,"&gt;3.5"))/$D380</f>
        <v>#DIV/0!</v>
      </c>
      <c r="O380" s="8" t="e">
        <f>COUNTIFS(CSV!$A:$A,$A380,CSV!$F:$F,"&gt;3.5")/$B380</f>
        <v>#DIV/0!</v>
      </c>
      <c r="P380" s="8" t="e">
        <f>COUNTIFS(CSV!$B:$B,$A380,CSV!$F:$F,"&gt;3.5")/$C380</f>
        <v>#DIV/0!</v>
      </c>
      <c r="Q380" s="11" t="e">
        <f>(COUNTIFS(CSV!$A:$A,$A380,CSV!$D:$D,"&gt;0.5")  + COUNTIFS(CSV!$B:$B,$A380,CSV!$E:$E,"&gt;0.5"))/$D380</f>
        <v>#DIV/0!</v>
      </c>
      <c r="R380" s="8" t="e">
        <f>COUNTIFS(CSV!$A:$A,$A380,CSV!$D:$D,"&gt;0.5")/$B380</f>
        <v>#DIV/0!</v>
      </c>
      <c r="S380" s="8" t="e">
        <f>COUNTIFS(CSV!$B:$B,$A380,CSV!$E:$E,"&gt;0.5")/$C380</f>
        <v>#DIV/0!</v>
      </c>
      <c r="T380" s="11" t="e">
        <f>(COUNTIFS(CSV!$A:$A,$A380,CSV!$D:$D,"&gt;1.5")  + COUNTIFS(CSV!$B:$B,$A380,CSV!$E:$E,"&gt;1.5"))/$D380</f>
        <v>#DIV/0!</v>
      </c>
      <c r="U380" s="8" t="e">
        <f>COUNTIFS(CSV!$A:$A,$A380,CSV!$D:$D,"&gt;1.5")/$B380</f>
        <v>#DIV/0!</v>
      </c>
      <c r="V380" s="8" t="e">
        <f>COUNTIFS(CSV!$B:$B,$A380,CSV!$E:$E,"&gt;1.5")/$C380</f>
        <v>#DIV/0!</v>
      </c>
      <c r="W380" s="11" t="e">
        <f>(COUNTIFS(CSV!$A:$A,$A380,CSV!$E:E,"&gt;0.5") +COUNTIFS(CSV!$B:$B,$A380,CSV!$D:$D,"&gt;0.5"))/$D380</f>
        <v>#DIV/0!</v>
      </c>
      <c r="X380" s="8" t="e">
        <f>COUNTIFS(CSV!$A:$A,$A380,CSV!$E:$E,"&gt;0.5")/$B380</f>
        <v>#DIV/0!</v>
      </c>
      <c r="Y380" s="8" t="e">
        <f>COUNTIFS(CSV!$B:$B,$A380,CSV!$D:$D,"&gt;0.5")/$C380</f>
        <v>#DIV/0!</v>
      </c>
      <c r="Z380" s="11" t="e">
        <f>(COUNTIFS(CSV!$A:$A,$A380,CSV!$E:$E,"&gt;1.5")  + COUNTIFS(CSV!$B:$B,$A380,CSV!$D:$D,"&gt;1.5"))/$D380</f>
        <v>#DIV/0!</v>
      </c>
      <c r="AA380" s="8" t="e">
        <f>COUNTIFS(CSV!$A:$A,$A380,CSV!$E:$E,"&gt;1.5")/$B380</f>
        <v>#DIV/0!</v>
      </c>
      <c r="AB380" s="8" t="e">
        <f>COUNTIFS(CSV!$B:$B,$A380,CSV!$D:$D,"&gt;1.5")/$C380</f>
        <v>#DIV/0!</v>
      </c>
      <c r="AC380" s="11" t="e">
        <f>(COUNTIFS(CSV!$A:A,$A380,CSV!$G:$G,"y") + COUNTIFS(CSV!$B:B,$A380,CSV!$G:$G,"y"))/$D380</f>
        <v>#DIV/0!</v>
      </c>
      <c r="AD380" s="8" t="e">
        <f>COUNTIFS(CSV!$A:A,$A380,CSV!$G:$G,"y")/$B380</f>
        <v>#DIV/0!</v>
      </c>
      <c r="AE380" s="16" t="e">
        <f>COUNTIFS(CSV!$B:B,$A380,CSV!$G:$G,"y")/$C380</f>
        <v>#DIV/0!</v>
      </c>
    </row>
  </sheetData>
  <mergeCells count="11">
    <mergeCell ref="Q1:S1"/>
    <mergeCell ref="T1:V1"/>
    <mergeCell ref="W1:Y1"/>
    <mergeCell ref="Z1:AB1"/>
    <mergeCell ref="AC1:AE1"/>
    <mergeCell ref="N1:P1"/>
    <mergeCell ref="A1:A2"/>
    <mergeCell ref="B1:D1"/>
    <mergeCell ref="E1:G1"/>
    <mergeCell ref="H1:J1"/>
    <mergeCell ref="K1:M1"/>
  </mergeCells>
  <conditionalFormatting sqref="E3:AE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6FFA0-3EC1-4BCB-BD9C-6CD8F32531BE}">
  <sheetPr filterMode="1"/>
  <dimension ref="A1:AM220"/>
  <sheetViews>
    <sheetView zoomScale="75" zoomScaleNormal="75" workbookViewId="0">
      <selection activeCell="T135" sqref="T135"/>
    </sheetView>
  </sheetViews>
  <sheetFormatPr defaultColWidth="6" defaultRowHeight="13.8" x14ac:dyDescent="0.3"/>
  <cols>
    <col min="1" max="2" width="6.88671875" style="49" bestFit="1" customWidth="1"/>
    <col min="3" max="3" width="6.21875" style="49" bestFit="1" customWidth="1"/>
    <col min="4" max="4" width="6.88671875" style="49" bestFit="1" customWidth="1"/>
    <col min="5" max="8" width="6.21875" style="49" bestFit="1" customWidth="1"/>
    <col min="9" max="10" width="6.88671875" style="49" bestFit="1" customWidth="1"/>
    <col min="11" max="11" width="6.21875" style="49" bestFit="1" customWidth="1"/>
    <col min="12" max="14" width="6.88671875" style="49" bestFit="1" customWidth="1"/>
    <col min="15" max="18" width="6.21875" style="49" bestFit="1" customWidth="1"/>
    <col min="19" max="19" width="14.77734375" style="49" customWidth="1"/>
    <col min="20" max="20" width="10.88671875" style="49" customWidth="1"/>
    <col min="21" max="21" width="14.77734375" style="49" customWidth="1"/>
    <col min="22" max="25" width="6.88671875" style="49" bestFit="1" customWidth="1"/>
    <col min="26" max="29" width="6.21875" style="49" bestFit="1" customWidth="1"/>
    <col min="30" max="31" width="6.88671875" style="49" bestFit="1" customWidth="1"/>
    <col min="32" max="34" width="6.21875" style="49" bestFit="1" customWidth="1"/>
    <col min="35" max="35" width="6.88671875" style="49" bestFit="1" customWidth="1"/>
    <col min="36" max="38" width="6.21875" style="49" bestFit="1" customWidth="1"/>
    <col min="39" max="39" width="6.88671875" style="49" bestFit="1" customWidth="1"/>
    <col min="40" max="16384" width="6" style="49"/>
  </cols>
  <sheetData>
    <row r="1" spans="1:39" s="52" customFormat="1" ht="42.6" thickTop="1" thickBot="1" x14ac:dyDescent="0.35">
      <c r="A1" s="55" t="s">
        <v>39</v>
      </c>
      <c r="B1" s="56" t="s">
        <v>25</v>
      </c>
      <c r="C1" s="56" t="s">
        <v>40</v>
      </c>
      <c r="D1" s="56" t="s">
        <v>25</v>
      </c>
      <c r="E1" s="56" t="s">
        <v>41</v>
      </c>
      <c r="F1" s="56" t="s">
        <v>25</v>
      </c>
      <c r="G1" s="56" t="s">
        <v>42</v>
      </c>
      <c r="H1" s="56" t="s">
        <v>25</v>
      </c>
      <c r="I1" s="56" t="s">
        <v>70</v>
      </c>
      <c r="J1" s="56" t="s">
        <v>25</v>
      </c>
      <c r="K1" s="56" t="s">
        <v>74</v>
      </c>
      <c r="L1" s="56" t="s">
        <v>25</v>
      </c>
      <c r="M1" s="56" t="s">
        <v>71</v>
      </c>
      <c r="N1" s="56" t="s">
        <v>25</v>
      </c>
      <c r="O1" s="56" t="s">
        <v>75</v>
      </c>
      <c r="P1" s="56" t="s">
        <v>25</v>
      </c>
      <c r="Q1" s="56" t="s">
        <v>2</v>
      </c>
      <c r="R1" s="56" t="s">
        <v>25</v>
      </c>
      <c r="S1" s="55" t="s">
        <v>0</v>
      </c>
      <c r="T1" s="55" t="s">
        <v>243</v>
      </c>
      <c r="U1" s="55" t="s">
        <v>1</v>
      </c>
      <c r="V1" s="55" t="s">
        <v>39</v>
      </c>
      <c r="W1" s="56" t="s">
        <v>30</v>
      </c>
      <c r="X1" s="56" t="s">
        <v>40</v>
      </c>
      <c r="Y1" s="56" t="s">
        <v>30</v>
      </c>
      <c r="Z1" s="56" t="s">
        <v>41</v>
      </c>
      <c r="AA1" s="56" t="s">
        <v>30</v>
      </c>
      <c r="AB1" s="56" t="s">
        <v>42</v>
      </c>
      <c r="AC1" s="56" t="s">
        <v>30</v>
      </c>
      <c r="AD1" s="56" t="s">
        <v>70</v>
      </c>
      <c r="AE1" s="56" t="s">
        <v>30</v>
      </c>
      <c r="AF1" s="56" t="s">
        <v>74</v>
      </c>
      <c r="AG1" s="56" t="s">
        <v>30</v>
      </c>
      <c r="AH1" s="56" t="s">
        <v>71</v>
      </c>
      <c r="AI1" s="56" t="s">
        <v>30</v>
      </c>
      <c r="AJ1" s="56" t="s">
        <v>75</v>
      </c>
      <c r="AK1" s="56" t="s">
        <v>30</v>
      </c>
      <c r="AL1" s="56" t="s">
        <v>2</v>
      </c>
      <c r="AM1" s="56" t="s">
        <v>30</v>
      </c>
    </row>
    <row r="2" spans="1:39" ht="14.4" hidden="1" thickTop="1" x14ac:dyDescent="0.3">
      <c r="A2" s="57" t="e">
        <f>VLOOKUP($S2,PercentGoalStats!$A$3:$AE$998,5,FALSE)</f>
        <v>#REF!</v>
      </c>
      <c r="B2" s="58" t="e">
        <f>VLOOKUP($S2,PercentGoalStats!$A$3:$AE$998,6,FALSE)</f>
        <v>#REF!</v>
      </c>
      <c r="C2" s="58" t="e">
        <f>VLOOKUP($S2,PercentGoalStats!$A$3:$AE$998,8,FALSE)</f>
        <v>#REF!</v>
      </c>
      <c r="D2" s="58" t="e">
        <f>VLOOKUP($S2,PercentGoalStats!$A$3:$AE$998,9,FALSE)</f>
        <v>#REF!</v>
      </c>
      <c r="E2" s="58" t="e">
        <f>VLOOKUP($S2,PercentGoalStats!$A$3:$AE$998,11,FALSE)</f>
        <v>#REF!</v>
      </c>
      <c r="F2" s="58" t="e">
        <f>VLOOKUP($S2,PercentGoalStats!$A$3:$AE$998,12,FALSE)</f>
        <v>#REF!</v>
      </c>
      <c r="G2" s="58" t="e">
        <f>VLOOKUP($S2,PercentGoalStats!$A$3:$AE$998,14,FALSE)</f>
        <v>#REF!</v>
      </c>
      <c r="H2" s="58" t="e">
        <f>VLOOKUP($S2,PercentGoalStats!$A$3:$AE$998,15,FALSE)</f>
        <v>#REF!</v>
      </c>
      <c r="I2" s="58" t="e">
        <f>VLOOKUP($S2,PercentGoalStats!$A$3:$AE$998,17,FALSE)</f>
        <v>#REF!</v>
      </c>
      <c r="J2" s="58" t="e">
        <f>VLOOKUP($S2,PercentGoalStats!$A$3:$AE$998,18,FALSE)</f>
        <v>#REF!</v>
      </c>
      <c r="K2" s="58" t="e">
        <f>VLOOKUP($S2,PercentGoalStats!$A$3:$AE$998,20,FALSE)</f>
        <v>#REF!</v>
      </c>
      <c r="L2" s="58" t="e">
        <f>VLOOKUP($S2,PercentGoalStats!$A$3:$AE$998,21,FALSE)</f>
        <v>#REF!</v>
      </c>
      <c r="M2" s="58" t="e">
        <f>VLOOKUP($S2,PercentGoalStats!$A$3:$AE$998,23,FALSE)</f>
        <v>#REF!</v>
      </c>
      <c r="N2" s="58" t="e">
        <f>VLOOKUP($S2,PercentGoalStats!$A$3:$AE$998,24,FALSE)</f>
        <v>#REF!</v>
      </c>
      <c r="O2" s="58" t="e">
        <f>VLOOKUP($S2,PercentGoalStats!$A$3:$AE$998,26,FALSE)</f>
        <v>#REF!</v>
      </c>
      <c r="P2" s="58" t="e">
        <f>VLOOKUP($S2,PercentGoalStats!$A$3:$AE$998,27,FALSE)</f>
        <v>#REF!</v>
      </c>
      <c r="Q2" s="58" t="e">
        <f>VLOOKUP($S2,PercentGoalStats!$A$3:$AE$998,29,FALSE)</f>
        <v>#REF!</v>
      </c>
      <c r="R2" s="58" t="e">
        <f>VLOOKUP($S2,PercentGoalStats!$A$3:$AE$998,30,FALSE)</f>
        <v>#REF!</v>
      </c>
      <c r="S2" s="53" t="e">
        <f>Fixtures!#REF!</f>
        <v>#REF!</v>
      </c>
      <c r="T2" s="54" t="e">
        <f>Fixtures!#REF!</f>
        <v>#REF!</v>
      </c>
      <c r="U2" s="53" t="e">
        <f>Fixtures!#REF!</f>
        <v>#REF!</v>
      </c>
      <c r="V2" s="57" t="e">
        <f>VLOOKUP($U2,PercentGoalStats!$A$3:$AE$998,5,FALSE)</f>
        <v>#REF!</v>
      </c>
      <c r="W2" s="58" t="e">
        <f>VLOOKUP($U2,PercentGoalStats!$A$3:$AE$998,7,FALSE)</f>
        <v>#REF!</v>
      </c>
      <c r="X2" s="58" t="e">
        <f>VLOOKUP($U2,PercentGoalStats!$A$3:$AE$998,8,FALSE)</f>
        <v>#REF!</v>
      </c>
      <c r="Y2" s="58" t="e">
        <f>VLOOKUP($U2,PercentGoalStats!$A$3:$AE$998,10,FALSE)</f>
        <v>#REF!</v>
      </c>
      <c r="Z2" s="58" t="e">
        <f>VLOOKUP($U2,PercentGoalStats!$A$3:$AE$998,11,FALSE)</f>
        <v>#REF!</v>
      </c>
      <c r="AA2" s="58" t="e">
        <f>VLOOKUP($U2,PercentGoalStats!$A$3:$AE$998,13,FALSE)</f>
        <v>#REF!</v>
      </c>
      <c r="AB2" s="58" t="e">
        <f>VLOOKUP($U2,PercentGoalStats!$A$3:$AE$998,14,FALSE)</f>
        <v>#REF!</v>
      </c>
      <c r="AC2" s="58" t="e">
        <f>VLOOKUP($U2,PercentGoalStats!$A$3:$AE$998,16,FALSE)</f>
        <v>#REF!</v>
      </c>
      <c r="AD2" s="58" t="e">
        <f>VLOOKUP($U2,PercentGoalStats!$A$3:$AE$998,17,FALSE)</f>
        <v>#REF!</v>
      </c>
      <c r="AE2" s="58" t="e">
        <f>VLOOKUP($U2,PercentGoalStats!$A$3:$AE$998,19,FALSE)</f>
        <v>#REF!</v>
      </c>
      <c r="AF2" s="58" t="e">
        <f>VLOOKUP($U2,PercentGoalStats!$A$3:$AE$998,20,FALSE)</f>
        <v>#REF!</v>
      </c>
      <c r="AG2" s="58" t="e">
        <f>VLOOKUP($U2,PercentGoalStats!$A$3:$AE$998,22,FALSE)</f>
        <v>#REF!</v>
      </c>
      <c r="AH2" s="58" t="e">
        <f>VLOOKUP($U2,PercentGoalStats!$A$3:$AE$998,23,FALSE)</f>
        <v>#REF!</v>
      </c>
      <c r="AI2" s="58" t="e">
        <f>VLOOKUP($U2,PercentGoalStats!$A$3:$AE$998,25,FALSE)</f>
        <v>#REF!</v>
      </c>
      <c r="AJ2" s="58" t="e">
        <f>VLOOKUP($U2,PercentGoalStats!$A$3:$AE$998,26,FALSE)</f>
        <v>#REF!</v>
      </c>
      <c r="AK2" s="58" t="e">
        <f>VLOOKUP($U2,PercentGoalStats!$A$3:$AE$998,28,FALSE)</f>
        <v>#REF!</v>
      </c>
      <c r="AL2" s="58" t="e">
        <f>VLOOKUP($U2,PercentGoalStats!$A$3:$AE$998,29,FALSE)</f>
        <v>#REF!</v>
      </c>
      <c r="AM2" s="58" t="e">
        <f>VLOOKUP($U2,PercentGoalStats!$A$3:$AE$998,31,FALSE)</f>
        <v>#REF!</v>
      </c>
    </row>
    <row r="3" spans="1:39" ht="14.4" hidden="1" thickTop="1" x14ac:dyDescent="0.3">
      <c r="A3" s="57" t="e">
        <f>VLOOKUP($S3,PercentGoalStats!$A$3:$AE$998,5,FALSE)</f>
        <v>#REF!</v>
      </c>
      <c r="B3" s="58" t="e">
        <f>VLOOKUP($S3,PercentGoalStats!$A$3:$AE$998,6,FALSE)</f>
        <v>#REF!</v>
      </c>
      <c r="C3" s="58" t="e">
        <f>VLOOKUP($S3,PercentGoalStats!$A$3:$AE$998,8,FALSE)</f>
        <v>#REF!</v>
      </c>
      <c r="D3" s="58" t="e">
        <f>VLOOKUP($S3,PercentGoalStats!$A$3:$AE$998,9,FALSE)</f>
        <v>#REF!</v>
      </c>
      <c r="E3" s="58" t="e">
        <f>VLOOKUP($S3,PercentGoalStats!$A$3:$AE$998,11,FALSE)</f>
        <v>#REF!</v>
      </c>
      <c r="F3" s="58" t="e">
        <f>VLOOKUP($S3,PercentGoalStats!$A$3:$AE$998,12,FALSE)</f>
        <v>#REF!</v>
      </c>
      <c r="G3" s="58" t="e">
        <f>VLOOKUP($S3,PercentGoalStats!$A$3:$AE$998,14,FALSE)</f>
        <v>#REF!</v>
      </c>
      <c r="H3" s="58" t="e">
        <f>VLOOKUP($S3,PercentGoalStats!$A$3:$AE$998,15,FALSE)</f>
        <v>#REF!</v>
      </c>
      <c r="I3" s="58" t="e">
        <f>VLOOKUP($S3,PercentGoalStats!$A$3:$AE$998,17,FALSE)</f>
        <v>#REF!</v>
      </c>
      <c r="J3" s="58" t="e">
        <f>VLOOKUP($S3,PercentGoalStats!$A$3:$AE$998,18,FALSE)</f>
        <v>#REF!</v>
      </c>
      <c r="K3" s="58" t="e">
        <f>VLOOKUP($S3,PercentGoalStats!$A$3:$AE$998,20,FALSE)</f>
        <v>#REF!</v>
      </c>
      <c r="L3" s="58" t="e">
        <f>VLOOKUP($S3,PercentGoalStats!$A$3:$AE$998,21,FALSE)</f>
        <v>#REF!</v>
      </c>
      <c r="M3" s="58" t="e">
        <f>VLOOKUP($S3,PercentGoalStats!$A$3:$AE$998,23,FALSE)</f>
        <v>#REF!</v>
      </c>
      <c r="N3" s="58" t="e">
        <f>VLOOKUP($S3,PercentGoalStats!$A$3:$AE$998,24,FALSE)</f>
        <v>#REF!</v>
      </c>
      <c r="O3" s="58" t="e">
        <f>VLOOKUP($S3,PercentGoalStats!$A$3:$AE$998,26,FALSE)</f>
        <v>#REF!</v>
      </c>
      <c r="P3" s="58" t="e">
        <f>VLOOKUP($S3,PercentGoalStats!$A$3:$AE$998,27,FALSE)</f>
        <v>#REF!</v>
      </c>
      <c r="Q3" s="58" t="e">
        <f>VLOOKUP($S3,PercentGoalStats!$A$3:$AE$998,29,FALSE)</f>
        <v>#REF!</v>
      </c>
      <c r="R3" s="58" t="e">
        <f>VLOOKUP($S3,PercentGoalStats!$A$3:$AE$998,30,FALSE)</f>
        <v>#REF!</v>
      </c>
      <c r="S3" s="53" t="e">
        <f>Fixtures!#REF!</f>
        <v>#REF!</v>
      </c>
      <c r="T3" s="54" t="e">
        <f>Fixtures!#REF!</f>
        <v>#REF!</v>
      </c>
      <c r="U3" s="53" t="e">
        <f>Fixtures!#REF!</f>
        <v>#REF!</v>
      </c>
      <c r="V3" s="57" t="e">
        <f>VLOOKUP($U3,PercentGoalStats!$A$3:$AE$998,5,FALSE)</f>
        <v>#REF!</v>
      </c>
      <c r="W3" s="58" t="e">
        <f>VLOOKUP($U3,PercentGoalStats!$A$3:$AE$998,7,FALSE)</f>
        <v>#REF!</v>
      </c>
      <c r="X3" s="58" t="e">
        <f>VLOOKUP($U3,PercentGoalStats!$A$3:$AE$998,8,FALSE)</f>
        <v>#REF!</v>
      </c>
      <c r="Y3" s="58" t="e">
        <f>VLOOKUP($U3,PercentGoalStats!$A$3:$AE$998,10,FALSE)</f>
        <v>#REF!</v>
      </c>
      <c r="Z3" s="58" t="e">
        <f>VLOOKUP($U3,PercentGoalStats!$A$3:$AE$998,11,FALSE)</f>
        <v>#REF!</v>
      </c>
      <c r="AA3" s="58" t="e">
        <f>VLOOKUP($U3,PercentGoalStats!$A$3:$AE$998,13,FALSE)</f>
        <v>#REF!</v>
      </c>
      <c r="AB3" s="58" t="e">
        <f>VLOOKUP($U3,PercentGoalStats!$A$3:$AE$998,14,FALSE)</f>
        <v>#REF!</v>
      </c>
      <c r="AC3" s="58" t="e">
        <f>VLOOKUP($U3,PercentGoalStats!$A$3:$AE$998,16,FALSE)</f>
        <v>#REF!</v>
      </c>
      <c r="AD3" s="58" t="e">
        <f>VLOOKUP($U3,PercentGoalStats!$A$3:$AE$998,17,FALSE)</f>
        <v>#REF!</v>
      </c>
      <c r="AE3" s="58" t="e">
        <f>VLOOKUP($U3,PercentGoalStats!$A$3:$AE$998,19,FALSE)</f>
        <v>#REF!</v>
      </c>
      <c r="AF3" s="58" t="e">
        <f>VLOOKUP($U3,PercentGoalStats!$A$3:$AE$998,20,FALSE)</f>
        <v>#REF!</v>
      </c>
      <c r="AG3" s="58" t="e">
        <f>VLOOKUP($U3,PercentGoalStats!$A$3:$AE$998,22,FALSE)</f>
        <v>#REF!</v>
      </c>
      <c r="AH3" s="58" t="e">
        <f>VLOOKUP($U3,PercentGoalStats!$A$3:$AE$998,23,FALSE)</f>
        <v>#REF!</v>
      </c>
      <c r="AI3" s="58" t="e">
        <f>VLOOKUP($U3,PercentGoalStats!$A$3:$AE$998,25,FALSE)</f>
        <v>#REF!</v>
      </c>
      <c r="AJ3" s="58" t="e">
        <f>VLOOKUP($U3,PercentGoalStats!$A$3:$AE$998,26,FALSE)</f>
        <v>#REF!</v>
      </c>
      <c r="AK3" s="58" t="e">
        <f>VLOOKUP($U3,PercentGoalStats!$A$3:$AE$998,28,FALSE)</f>
        <v>#REF!</v>
      </c>
      <c r="AL3" s="58" t="e">
        <f>VLOOKUP($U3,PercentGoalStats!$A$3:$AE$998,29,FALSE)</f>
        <v>#REF!</v>
      </c>
      <c r="AM3" s="58" t="e">
        <f>VLOOKUP($U3,PercentGoalStats!$A$3:$AE$998,31,FALSE)</f>
        <v>#REF!</v>
      </c>
    </row>
    <row r="4" spans="1:39" ht="14.4" hidden="1" thickTop="1" x14ac:dyDescent="0.3">
      <c r="A4" s="57" t="e">
        <f>VLOOKUP($S4,PercentGoalStats!$A$3:$AE$998,5,FALSE)</f>
        <v>#REF!</v>
      </c>
      <c r="B4" s="58" t="e">
        <f>VLOOKUP($S4,PercentGoalStats!$A$3:$AE$998,6,FALSE)</f>
        <v>#REF!</v>
      </c>
      <c r="C4" s="58" t="e">
        <f>VLOOKUP($S4,PercentGoalStats!$A$3:$AE$998,8,FALSE)</f>
        <v>#REF!</v>
      </c>
      <c r="D4" s="58" t="e">
        <f>VLOOKUP($S4,PercentGoalStats!$A$3:$AE$998,9,FALSE)</f>
        <v>#REF!</v>
      </c>
      <c r="E4" s="58" t="e">
        <f>VLOOKUP($S4,PercentGoalStats!$A$3:$AE$998,11,FALSE)</f>
        <v>#REF!</v>
      </c>
      <c r="F4" s="58" t="e">
        <f>VLOOKUP($S4,PercentGoalStats!$A$3:$AE$998,12,FALSE)</f>
        <v>#REF!</v>
      </c>
      <c r="G4" s="58" t="e">
        <f>VLOOKUP($S4,PercentGoalStats!$A$3:$AE$998,14,FALSE)</f>
        <v>#REF!</v>
      </c>
      <c r="H4" s="58" t="e">
        <f>VLOOKUP($S4,PercentGoalStats!$A$3:$AE$998,15,FALSE)</f>
        <v>#REF!</v>
      </c>
      <c r="I4" s="58" t="e">
        <f>VLOOKUP($S4,PercentGoalStats!$A$3:$AE$998,17,FALSE)</f>
        <v>#REF!</v>
      </c>
      <c r="J4" s="58" t="e">
        <f>VLOOKUP($S4,PercentGoalStats!$A$3:$AE$998,18,FALSE)</f>
        <v>#REF!</v>
      </c>
      <c r="K4" s="58" t="e">
        <f>VLOOKUP($S4,PercentGoalStats!$A$3:$AE$998,20,FALSE)</f>
        <v>#REF!</v>
      </c>
      <c r="L4" s="58" t="e">
        <f>VLOOKUP($S4,PercentGoalStats!$A$3:$AE$998,21,FALSE)</f>
        <v>#REF!</v>
      </c>
      <c r="M4" s="58" t="e">
        <f>VLOOKUP($S4,PercentGoalStats!$A$3:$AE$998,23,FALSE)</f>
        <v>#REF!</v>
      </c>
      <c r="N4" s="58" t="e">
        <f>VLOOKUP($S4,PercentGoalStats!$A$3:$AE$998,24,FALSE)</f>
        <v>#REF!</v>
      </c>
      <c r="O4" s="58" t="e">
        <f>VLOOKUP($S4,PercentGoalStats!$A$3:$AE$998,26,FALSE)</f>
        <v>#REF!</v>
      </c>
      <c r="P4" s="58" t="e">
        <f>VLOOKUP($S4,PercentGoalStats!$A$3:$AE$998,27,FALSE)</f>
        <v>#REF!</v>
      </c>
      <c r="Q4" s="58" t="e">
        <f>VLOOKUP($S4,PercentGoalStats!$A$3:$AE$998,29,FALSE)</f>
        <v>#REF!</v>
      </c>
      <c r="R4" s="58" t="e">
        <f>VLOOKUP($S4,PercentGoalStats!$A$3:$AE$998,30,FALSE)</f>
        <v>#REF!</v>
      </c>
      <c r="S4" s="53" t="e">
        <f>Fixtures!#REF!</f>
        <v>#REF!</v>
      </c>
      <c r="T4" s="54" t="e">
        <f>Fixtures!#REF!</f>
        <v>#REF!</v>
      </c>
      <c r="U4" s="53" t="e">
        <f>Fixtures!#REF!</f>
        <v>#REF!</v>
      </c>
      <c r="V4" s="57" t="e">
        <f>VLOOKUP($U4,PercentGoalStats!$A$3:$AE$998,5,FALSE)</f>
        <v>#REF!</v>
      </c>
      <c r="W4" s="58" t="e">
        <f>VLOOKUP($U4,PercentGoalStats!$A$3:$AE$998,7,FALSE)</f>
        <v>#REF!</v>
      </c>
      <c r="X4" s="58" t="e">
        <f>VLOOKUP($U4,PercentGoalStats!$A$3:$AE$998,8,FALSE)</f>
        <v>#REF!</v>
      </c>
      <c r="Y4" s="58" t="e">
        <f>VLOOKUP($U4,PercentGoalStats!$A$3:$AE$998,10,FALSE)</f>
        <v>#REF!</v>
      </c>
      <c r="Z4" s="58" t="e">
        <f>VLOOKUP($U4,PercentGoalStats!$A$3:$AE$998,11,FALSE)</f>
        <v>#REF!</v>
      </c>
      <c r="AA4" s="58" t="e">
        <f>VLOOKUP($U4,PercentGoalStats!$A$3:$AE$998,13,FALSE)</f>
        <v>#REF!</v>
      </c>
      <c r="AB4" s="58" t="e">
        <f>VLOOKUP($U4,PercentGoalStats!$A$3:$AE$998,14,FALSE)</f>
        <v>#REF!</v>
      </c>
      <c r="AC4" s="58" t="e">
        <f>VLOOKUP($U4,PercentGoalStats!$A$3:$AE$998,16,FALSE)</f>
        <v>#REF!</v>
      </c>
      <c r="AD4" s="58" t="e">
        <f>VLOOKUP($U4,PercentGoalStats!$A$3:$AE$998,17,FALSE)</f>
        <v>#REF!</v>
      </c>
      <c r="AE4" s="58" t="e">
        <f>VLOOKUP($U4,PercentGoalStats!$A$3:$AE$998,19,FALSE)</f>
        <v>#REF!</v>
      </c>
      <c r="AF4" s="58" t="e">
        <f>VLOOKUP($U4,PercentGoalStats!$A$3:$AE$998,20,FALSE)</f>
        <v>#REF!</v>
      </c>
      <c r="AG4" s="58" t="e">
        <f>VLOOKUP($U4,PercentGoalStats!$A$3:$AE$998,22,FALSE)</f>
        <v>#REF!</v>
      </c>
      <c r="AH4" s="58" t="e">
        <f>VLOOKUP($U4,PercentGoalStats!$A$3:$AE$998,23,FALSE)</f>
        <v>#REF!</v>
      </c>
      <c r="AI4" s="58" t="e">
        <f>VLOOKUP($U4,PercentGoalStats!$A$3:$AE$998,25,FALSE)</f>
        <v>#REF!</v>
      </c>
      <c r="AJ4" s="58" t="e">
        <f>VLOOKUP($U4,PercentGoalStats!$A$3:$AE$998,26,FALSE)</f>
        <v>#REF!</v>
      </c>
      <c r="AK4" s="58" t="e">
        <f>VLOOKUP($U4,PercentGoalStats!$A$3:$AE$998,28,FALSE)</f>
        <v>#REF!</v>
      </c>
      <c r="AL4" s="58" t="e">
        <f>VLOOKUP($U4,PercentGoalStats!$A$3:$AE$998,29,FALSE)</f>
        <v>#REF!</v>
      </c>
      <c r="AM4" s="58" t="e">
        <f>VLOOKUP($U4,PercentGoalStats!$A$3:$AE$998,31,FALSE)</f>
        <v>#REF!</v>
      </c>
    </row>
    <row r="5" spans="1:39" ht="14.4" hidden="1" thickTop="1" x14ac:dyDescent="0.3">
      <c r="A5" s="57" t="e">
        <f>VLOOKUP($S5,PercentGoalStats!$A$3:$AE$998,5,FALSE)</f>
        <v>#REF!</v>
      </c>
      <c r="B5" s="58" t="e">
        <f>VLOOKUP($S5,PercentGoalStats!$A$3:$AE$998,6,FALSE)</f>
        <v>#REF!</v>
      </c>
      <c r="C5" s="58" t="e">
        <f>VLOOKUP($S5,PercentGoalStats!$A$3:$AE$998,8,FALSE)</f>
        <v>#REF!</v>
      </c>
      <c r="D5" s="58" t="e">
        <f>VLOOKUP($S5,PercentGoalStats!$A$3:$AE$998,9,FALSE)</f>
        <v>#REF!</v>
      </c>
      <c r="E5" s="58" t="e">
        <f>VLOOKUP($S5,PercentGoalStats!$A$3:$AE$998,11,FALSE)</f>
        <v>#REF!</v>
      </c>
      <c r="F5" s="58" t="e">
        <f>VLOOKUP($S5,PercentGoalStats!$A$3:$AE$998,12,FALSE)</f>
        <v>#REF!</v>
      </c>
      <c r="G5" s="58" t="e">
        <f>VLOOKUP($S5,PercentGoalStats!$A$3:$AE$998,14,FALSE)</f>
        <v>#REF!</v>
      </c>
      <c r="H5" s="58" t="e">
        <f>VLOOKUP($S5,PercentGoalStats!$A$3:$AE$998,15,FALSE)</f>
        <v>#REF!</v>
      </c>
      <c r="I5" s="58" t="e">
        <f>VLOOKUP($S5,PercentGoalStats!$A$3:$AE$998,17,FALSE)</f>
        <v>#REF!</v>
      </c>
      <c r="J5" s="58" t="e">
        <f>VLOOKUP($S5,PercentGoalStats!$A$3:$AE$998,18,FALSE)</f>
        <v>#REF!</v>
      </c>
      <c r="K5" s="58" t="e">
        <f>VLOOKUP($S5,PercentGoalStats!$A$3:$AE$998,20,FALSE)</f>
        <v>#REF!</v>
      </c>
      <c r="L5" s="58" t="e">
        <f>VLOOKUP($S5,PercentGoalStats!$A$3:$AE$998,21,FALSE)</f>
        <v>#REF!</v>
      </c>
      <c r="M5" s="58" t="e">
        <f>VLOOKUP($S5,PercentGoalStats!$A$3:$AE$998,23,FALSE)</f>
        <v>#REF!</v>
      </c>
      <c r="N5" s="58" t="e">
        <f>VLOOKUP($S5,PercentGoalStats!$A$3:$AE$998,24,FALSE)</f>
        <v>#REF!</v>
      </c>
      <c r="O5" s="58" t="e">
        <f>VLOOKUP($S5,PercentGoalStats!$A$3:$AE$998,26,FALSE)</f>
        <v>#REF!</v>
      </c>
      <c r="P5" s="58" t="e">
        <f>VLOOKUP($S5,PercentGoalStats!$A$3:$AE$998,27,FALSE)</f>
        <v>#REF!</v>
      </c>
      <c r="Q5" s="58" t="e">
        <f>VLOOKUP($S5,PercentGoalStats!$A$3:$AE$998,29,FALSE)</f>
        <v>#REF!</v>
      </c>
      <c r="R5" s="58" t="e">
        <f>VLOOKUP($S5,PercentGoalStats!$A$3:$AE$998,30,FALSE)</f>
        <v>#REF!</v>
      </c>
      <c r="S5" s="53" t="e">
        <f>Fixtures!#REF!</f>
        <v>#REF!</v>
      </c>
      <c r="T5" s="54" t="e">
        <f>Fixtures!#REF!</f>
        <v>#REF!</v>
      </c>
      <c r="U5" s="53" t="e">
        <f>Fixtures!#REF!</f>
        <v>#REF!</v>
      </c>
      <c r="V5" s="57" t="e">
        <f>VLOOKUP($U5,PercentGoalStats!$A$3:$AE$998,5,FALSE)</f>
        <v>#REF!</v>
      </c>
      <c r="W5" s="58" t="e">
        <f>VLOOKUP($U5,PercentGoalStats!$A$3:$AE$998,7,FALSE)</f>
        <v>#REF!</v>
      </c>
      <c r="X5" s="58" t="e">
        <f>VLOOKUP($U5,PercentGoalStats!$A$3:$AE$998,8,FALSE)</f>
        <v>#REF!</v>
      </c>
      <c r="Y5" s="58" t="e">
        <f>VLOOKUP($U5,PercentGoalStats!$A$3:$AE$998,10,FALSE)</f>
        <v>#REF!</v>
      </c>
      <c r="Z5" s="58" t="e">
        <f>VLOOKUP($U5,PercentGoalStats!$A$3:$AE$998,11,FALSE)</f>
        <v>#REF!</v>
      </c>
      <c r="AA5" s="58" t="e">
        <f>VLOOKUP($U5,PercentGoalStats!$A$3:$AE$998,13,FALSE)</f>
        <v>#REF!</v>
      </c>
      <c r="AB5" s="58" t="e">
        <f>VLOOKUP($U5,PercentGoalStats!$A$3:$AE$998,14,FALSE)</f>
        <v>#REF!</v>
      </c>
      <c r="AC5" s="58" t="e">
        <f>VLOOKUP($U5,PercentGoalStats!$A$3:$AE$998,16,FALSE)</f>
        <v>#REF!</v>
      </c>
      <c r="AD5" s="58" t="e">
        <f>VLOOKUP($U5,PercentGoalStats!$A$3:$AE$998,17,FALSE)</f>
        <v>#REF!</v>
      </c>
      <c r="AE5" s="58" t="e">
        <f>VLOOKUP($U5,PercentGoalStats!$A$3:$AE$998,19,FALSE)</f>
        <v>#REF!</v>
      </c>
      <c r="AF5" s="58" t="e">
        <f>VLOOKUP($U5,PercentGoalStats!$A$3:$AE$998,20,FALSE)</f>
        <v>#REF!</v>
      </c>
      <c r="AG5" s="58" t="e">
        <f>VLOOKUP($U5,PercentGoalStats!$A$3:$AE$998,22,FALSE)</f>
        <v>#REF!</v>
      </c>
      <c r="AH5" s="58" t="e">
        <f>VLOOKUP($U5,PercentGoalStats!$A$3:$AE$998,23,FALSE)</f>
        <v>#REF!</v>
      </c>
      <c r="AI5" s="58" t="e">
        <f>VLOOKUP($U5,PercentGoalStats!$A$3:$AE$998,25,FALSE)</f>
        <v>#REF!</v>
      </c>
      <c r="AJ5" s="58" t="e">
        <f>VLOOKUP($U5,PercentGoalStats!$A$3:$AE$998,26,FALSE)</f>
        <v>#REF!</v>
      </c>
      <c r="AK5" s="58" t="e">
        <f>VLOOKUP($U5,PercentGoalStats!$A$3:$AE$998,28,FALSE)</f>
        <v>#REF!</v>
      </c>
      <c r="AL5" s="58" t="e">
        <f>VLOOKUP($U5,PercentGoalStats!$A$3:$AE$998,29,FALSE)</f>
        <v>#REF!</v>
      </c>
      <c r="AM5" s="58" t="e">
        <f>VLOOKUP($U5,PercentGoalStats!$A$3:$AE$998,31,FALSE)</f>
        <v>#REF!</v>
      </c>
    </row>
    <row r="6" spans="1:39" ht="14.4" hidden="1" thickTop="1" x14ac:dyDescent="0.3">
      <c r="A6" s="57">
        <f>VLOOKUP($S6,PercentGoalStats!$A$3:$AE$998,5,FALSE)</f>
        <v>1</v>
      </c>
      <c r="B6" s="58">
        <f>VLOOKUP($S6,PercentGoalStats!$A$3:$AE$998,6,FALSE)</f>
        <v>1</v>
      </c>
      <c r="C6" s="58">
        <f>VLOOKUP($S6,PercentGoalStats!$A$3:$AE$998,8,FALSE)</f>
        <v>0.64</v>
      </c>
      <c r="D6" s="58">
        <f>VLOOKUP($S6,PercentGoalStats!$A$3:$AE$998,9,FALSE)</f>
        <v>0.7</v>
      </c>
      <c r="E6" s="58">
        <f>VLOOKUP($S6,PercentGoalStats!$A$3:$AE$998,11,FALSE)</f>
        <v>0.4</v>
      </c>
      <c r="F6" s="58">
        <f>VLOOKUP($S6,PercentGoalStats!$A$3:$AE$998,12,FALSE)</f>
        <v>0.4</v>
      </c>
      <c r="G6" s="58">
        <f>VLOOKUP($S6,PercentGoalStats!$A$3:$AE$998,14,FALSE)</f>
        <v>0.24</v>
      </c>
      <c r="H6" s="58">
        <f>VLOOKUP($S6,PercentGoalStats!$A$3:$AE$998,15,FALSE)</f>
        <v>0.3</v>
      </c>
      <c r="I6" s="58">
        <f>VLOOKUP($S6,PercentGoalStats!$A$3:$AE$998,17,FALSE)</f>
        <v>0.72</v>
      </c>
      <c r="J6" s="58">
        <f>VLOOKUP($S6,PercentGoalStats!$A$3:$AE$998,18,FALSE)</f>
        <v>0.8</v>
      </c>
      <c r="K6" s="58">
        <f>VLOOKUP($S6,PercentGoalStats!$A$3:$AE$998,20,FALSE)</f>
        <v>0.24</v>
      </c>
      <c r="L6" s="58">
        <f>VLOOKUP($S6,PercentGoalStats!$A$3:$AE$998,21,FALSE)</f>
        <v>0.1</v>
      </c>
      <c r="M6" s="58">
        <f>VLOOKUP($S6,PercentGoalStats!$A$3:$AE$998,23,FALSE)</f>
        <v>0.8</v>
      </c>
      <c r="N6" s="58">
        <f>VLOOKUP($S6,PercentGoalStats!$A$3:$AE$998,24,FALSE)</f>
        <v>0.9</v>
      </c>
      <c r="O6" s="58">
        <f>VLOOKUP($S6,PercentGoalStats!$A$3:$AE$998,26,FALSE)</f>
        <v>0.36</v>
      </c>
      <c r="P6" s="58">
        <f>VLOOKUP($S6,PercentGoalStats!$A$3:$AE$998,27,FALSE)</f>
        <v>0.4</v>
      </c>
      <c r="Q6" s="58">
        <f>VLOOKUP($S6,PercentGoalStats!$A$3:$AE$998,29,FALSE)</f>
        <v>0.52</v>
      </c>
      <c r="R6" s="58">
        <f>VLOOKUP($S6,PercentGoalStats!$A$3:$AE$998,30,FALSE)</f>
        <v>0.7</v>
      </c>
      <c r="S6" s="53" t="str">
        <f>Fixtures!A2</f>
        <v>Maidstone United</v>
      </c>
      <c r="T6" s="54">
        <f>Fixtures!D2</f>
        <v>43484</v>
      </c>
      <c r="U6" s="53" t="str">
        <f>Fixtures!B2</f>
        <v>Dagenham &amp; Redbridge</v>
      </c>
      <c r="V6" s="57">
        <f>VLOOKUP($U6,PercentGoalStats!$A$3:$AE$998,5,FALSE)</f>
        <v>0.96</v>
      </c>
      <c r="W6" s="58">
        <f>VLOOKUP($U6,PercentGoalStats!$A$3:$AE$998,7,FALSE)</f>
        <v>1</v>
      </c>
      <c r="X6" s="58">
        <f>VLOOKUP($U6,PercentGoalStats!$A$3:$AE$998,8,FALSE)</f>
        <v>0.72</v>
      </c>
      <c r="Y6" s="58">
        <f>VLOOKUP($U6,PercentGoalStats!$A$3:$AE$998,10,FALSE)</f>
        <v>0.6</v>
      </c>
      <c r="Z6" s="58">
        <f>VLOOKUP($U6,PercentGoalStats!$A$3:$AE$998,11,FALSE)</f>
        <v>0.52</v>
      </c>
      <c r="AA6" s="58">
        <f>VLOOKUP($U6,PercentGoalStats!$A$3:$AE$998,13,FALSE)</f>
        <v>0.3</v>
      </c>
      <c r="AB6" s="58">
        <f>VLOOKUP($U6,PercentGoalStats!$A$3:$AE$998,14,FALSE)</f>
        <v>0.16</v>
      </c>
      <c r="AC6" s="58">
        <f>VLOOKUP($U6,PercentGoalStats!$A$3:$AE$998,16,FALSE)</f>
        <v>0</v>
      </c>
      <c r="AD6" s="58">
        <f>VLOOKUP($U6,PercentGoalStats!$A$3:$AE$998,17,FALSE)</f>
        <v>0.76</v>
      </c>
      <c r="AE6" s="58">
        <f>VLOOKUP($U6,PercentGoalStats!$A$3:$AE$998,19,FALSE)</f>
        <v>0.6</v>
      </c>
      <c r="AF6" s="58">
        <f>VLOOKUP($U6,PercentGoalStats!$A$3:$AE$998,20,FALSE)</f>
        <v>0.36</v>
      </c>
      <c r="AG6" s="58">
        <f>VLOOKUP($U6,PercentGoalStats!$A$3:$AE$998,22,FALSE)</f>
        <v>0.3</v>
      </c>
      <c r="AH6" s="58">
        <f>VLOOKUP($U6,PercentGoalStats!$A$3:$AE$998,23,FALSE)</f>
        <v>0.8</v>
      </c>
      <c r="AI6" s="58">
        <f>VLOOKUP($U6,PercentGoalStats!$A$3:$AE$998,25,FALSE)</f>
        <v>0.7</v>
      </c>
      <c r="AJ6" s="58">
        <f>VLOOKUP($U6,PercentGoalStats!$A$3:$AE$998,26,FALSE)</f>
        <v>0.36</v>
      </c>
      <c r="AK6" s="58">
        <f>VLOOKUP($U6,PercentGoalStats!$A$3:$AE$998,28,FALSE)</f>
        <v>0.3</v>
      </c>
      <c r="AL6" s="58">
        <f>VLOOKUP($U6,PercentGoalStats!$A$3:$AE$998,29,FALSE)</f>
        <v>0.6</v>
      </c>
      <c r="AM6" s="58">
        <f>VLOOKUP($U6,PercentGoalStats!$A$3:$AE$998,31,FALSE)</f>
        <v>0.3</v>
      </c>
    </row>
    <row r="7" spans="1:39" ht="14.4" hidden="1" thickTop="1" x14ac:dyDescent="0.3">
      <c r="A7" s="57" t="e">
        <f>VLOOKUP($S7,PercentGoalStats!$A$3:$AE$998,5,FALSE)</f>
        <v>#N/A</v>
      </c>
      <c r="B7" s="58" t="e">
        <f>VLOOKUP($S7,PercentGoalStats!$A$3:$AE$998,6,FALSE)</f>
        <v>#N/A</v>
      </c>
      <c r="C7" s="58" t="e">
        <f>VLOOKUP($S7,PercentGoalStats!$A$3:$AE$998,8,FALSE)</f>
        <v>#N/A</v>
      </c>
      <c r="D7" s="58" t="e">
        <f>VLOOKUP($S7,PercentGoalStats!$A$3:$AE$998,9,FALSE)</f>
        <v>#N/A</v>
      </c>
      <c r="E7" s="58" t="e">
        <f>VLOOKUP($S7,PercentGoalStats!$A$3:$AE$998,11,FALSE)</f>
        <v>#N/A</v>
      </c>
      <c r="F7" s="58" t="e">
        <f>VLOOKUP($S7,PercentGoalStats!$A$3:$AE$998,12,FALSE)</f>
        <v>#N/A</v>
      </c>
      <c r="G7" s="58" t="e">
        <f>VLOOKUP($S7,PercentGoalStats!$A$3:$AE$998,14,FALSE)</f>
        <v>#N/A</v>
      </c>
      <c r="H7" s="58" t="e">
        <f>VLOOKUP($S7,PercentGoalStats!$A$3:$AE$998,15,FALSE)</f>
        <v>#N/A</v>
      </c>
      <c r="I7" s="58" t="e">
        <f>VLOOKUP($S7,PercentGoalStats!$A$3:$AE$998,17,FALSE)</f>
        <v>#N/A</v>
      </c>
      <c r="J7" s="58" t="e">
        <f>VLOOKUP($S7,PercentGoalStats!$A$3:$AE$998,18,FALSE)</f>
        <v>#N/A</v>
      </c>
      <c r="K7" s="58" t="e">
        <f>VLOOKUP($S7,PercentGoalStats!$A$3:$AE$998,20,FALSE)</f>
        <v>#N/A</v>
      </c>
      <c r="L7" s="58" t="e">
        <f>VLOOKUP($S7,PercentGoalStats!$A$3:$AE$998,21,FALSE)</f>
        <v>#N/A</v>
      </c>
      <c r="M7" s="58" t="e">
        <f>VLOOKUP($S7,PercentGoalStats!$A$3:$AE$998,23,FALSE)</f>
        <v>#N/A</v>
      </c>
      <c r="N7" s="58" t="e">
        <f>VLOOKUP($S7,PercentGoalStats!$A$3:$AE$998,24,FALSE)</f>
        <v>#N/A</v>
      </c>
      <c r="O7" s="58" t="e">
        <f>VLOOKUP($S7,PercentGoalStats!$A$3:$AE$998,26,FALSE)</f>
        <v>#N/A</v>
      </c>
      <c r="P7" s="58" t="e">
        <f>VLOOKUP($S7,PercentGoalStats!$A$3:$AE$998,27,FALSE)</f>
        <v>#N/A</v>
      </c>
      <c r="Q7" s="58" t="e">
        <f>VLOOKUP($S7,PercentGoalStats!$A$3:$AE$998,29,FALSE)</f>
        <v>#N/A</v>
      </c>
      <c r="R7" s="58" t="e">
        <f>VLOOKUP($S7,PercentGoalStats!$A$3:$AE$998,30,FALSE)</f>
        <v>#N/A</v>
      </c>
      <c r="S7" s="53" t="str">
        <f>Fixtures!A3</f>
        <v>Apollon Smirnis</v>
      </c>
      <c r="T7" s="54">
        <f>Fixtures!D3</f>
        <v>43484</v>
      </c>
      <c r="U7" s="53" t="str">
        <f>Fixtures!B3</f>
        <v>Levadiakos</v>
      </c>
      <c r="V7" s="57" t="e">
        <f>VLOOKUP($U7,PercentGoalStats!$A$3:$AE$998,5,FALSE)</f>
        <v>#N/A</v>
      </c>
      <c r="W7" s="58" t="e">
        <f>VLOOKUP($U7,PercentGoalStats!$A$3:$AE$998,7,FALSE)</f>
        <v>#N/A</v>
      </c>
      <c r="X7" s="58" t="e">
        <f>VLOOKUP($U7,PercentGoalStats!$A$3:$AE$998,8,FALSE)</f>
        <v>#N/A</v>
      </c>
      <c r="Y7" s="58" t="e">
        <f>VLOOKUP($U7,PercentGoalStats!$A$3:$AE$998,10,FALSE)</f>
        <v>#N/A</v>
      </c>
      <c r="Z7" s="58" t="e">
        <f>VLOOKUP($U7,PercentGoalStats!$A$3:$AE$998,11,FALSE)</f>
        <v>#N/A</v>
      </c>
      <c r="AA7" s="58" t="e">
        <f>VLOOKUP($U7,PercentGoalStats!$A$3:$AE$998,13,FALSE)</f>
        <v>#N/A</v>
      </c>
      <c r="AB7" s="58" t="e">
        <f>VLOOKUP($U7,PercentGoalStats!$A$3:$AE$998,14,FALSE)</f>
        <v>#N/A</v>
      </c>
      <c r="AC7" s="58" t="e">
        <f>VLOOKUP($U7,PercentGoalStats!$A$3:$AE$998,16,FALSE)</f>
        <v>#N/A</v>
      </c>
      <c r="AD7" s="58" t="e">
        <f>VLOOKUP($U7,PercentGoalStats!$A$3:$AE$998,17,FALSE)</f>
        <v>#N/A</v>
      </c>
      <c r="AE7" s="58" t="e">
        <f>VLOOKUP($U7,PercentGoalStats!$A$3:$AE$998,19,FALSE)</f>
        <v>#N/A</v>
      </c>
      <c r="AF7" s="58" t="e">
        <f>VLOOKUP($U7,PercentGoalStats!$A$3:$AE$998,20,FALSE)</f>
        <v>#N/A</v>
      </c>
      <c r="AG7" s="58" t="e">
        <f>VLOOKUP($U7,PercentGoalStats!$A$3:$AE$998,22,FALSE)</f>
        <v>#N/A</v>
      </c>
      <c r="AH7" s="58" t="e">
        <f>VLOOKUP($U7,PercentGoalStats!$A$3:$AE$998,23,FALSE)</f>
        <v>#N/A</v>
      </c>
      <c r="AI7" s="58" t="e">
        <f>VLOOKUP($U7,PercentGoalStats!$A$3:$AE$998,25,FALSE)</f>
        <v>#N/A</v>
      </c>
      <c r="AJ7" s="58" t="e">
        <f>VLOOKUP($U7,PercentGoalStats!$A$3:$AE$998,26,FALSE)</f>
        <v>#N/A</v>
      </c>
      <c r="AK7" s="58" t="e">
        <f>VLOOKUP($U7,PercentGoalStats!$A$3:$AE$998,28,FALSE)</f>
        <v>#N/A</v>
      </c>
      <c r="AL7" s="58" t="e">
        <f>VLOOKUP($U7,PercentGoalStats!$A$3:$AE$998,29,FALSE)</f>
        <v>#N/A</v>
      </c>
      <c r="AM7" s="58" t="e">
        <f>VLOOKUP($U7,PercentGoalStats!$A$3:$AE$998,31,FALSE)</f>
        <v>#N/A</v>
      </c>
    </row>
    <row r="8" spans="1:39" ht="14.4" hidden="1" thickTop="1" x14ac:dyDescent="0.3">
      <c r="A8" s="57" t="e">
        <f>VLOOKUP($S8,PercentGoalStats!$A$3:$AE$998,5,FALSE)</f>
        <v>#N/A</v>
      </c>
      <c r="B8" s="58" t="e">
        <f>VLOOKUP($S8,PercentGoalStats!$A$3:$AE$998,6,FALSE)</f>
        <v>#N/A</v>
      </c>
      <c r="C8" s="58" t="e">
        <f>VLOOKUP($S8,PercentGoalStats!$A$3:$AE$998,8,FALSE)</f>
        <v>#N/A</v>
      </c>
      <c r="D8" s="58" t="e">
        <f>VLOOKUP($S8,PercentGoalStats!$A$3:$AE$998,9,FALSE)</f>
        <v>#N/A</v>
      </c>
      <c r="E8" s="58" t="e">
        <f>VLOOKUP($S8,PercentGoalStats!$A$3:$AE$998,11,FALSE)</f>
        <v>#N/A</v>
      </c>
      <c r="F8" s="58" t="e">
        <f>VLOOKUP($S8,PercentGoalStats!$A$3:$AE$998,12,FALSE)</f>
        <v>#N/A</v>
      </c>
      <c r="G8" s="58" t="e">
        <f>VLOOKUP($S8,PercentGoalStats!$A$3:$AE$998,14,FALSE)</f>
        <v>#N/A</v>
      </c>
      <c r="H8" s="58" t="e">
        <f>VLOOKUP($S8,PercentGoalStats!$A$3:$AE$998,15,FALSE)</f>
        <v>#N/A</v>
      </c>
      <c r="I8" s="58" t="e">
        <f>VLOOKUP($S8,PercentGoalStats!$A$3:$AE$998,17,FALSE)</f>
        <v>#N/A</v>
      </c>
      <c r="J8" s="58" t="e">
        <f>VLOOKUP($S8,PercentGoalStats!$A$3:$AE$998,18,FALSE)</f>
        <v>#N/A</v>
      </c>
      <c r="K8" s="58" t="e">
        <f>VLOOKUP($S8,PercentGoalStats!$A$3:$AE$998,20,FALSE)</f>
        <v>#N/A</v>
      </c>
      <c r="L8" s="58" t="e">
        <f>VLOOKUP($S8,PercentGoalStats!$A$3:$AE$998,21,FALSE)</f>
        <v>#N/A</v>
      </c>
      <c r="M8" s="58" t="e">
        <f>VLOOKUP($S8,PercentGoalStats!$A$3:$AE$998,23,FALSE)</f>
        <v>#N/A</v>
      </c>
      <c r="N8" s="58" t="e">
        <f>VLOOKUP($S8,PercentGoalStats!$A$3:$AE$998,24,FALSE)</f>
        <v>#N/A</v>
      </c>
      <c r="O8" s="58" t="e">
        <f>VLOOKUP($S8,PercentGoalStats!$A$3:$AE$998,26,FALSE)</f>
        <v>#N/A</v>
      </c>
      <c r="P8" s="58" t="e">
        <f>VLOOKUP($S8,PercentGoalStats!$A$3:$AE$998,27,FALSE)</f>
        <v>#N/A</v>
      </c>
      <c r="Q8" s="58" t="e">
        <f>VLOOKUP($S8,PercentGoalStats!$A$3:$AE$998,29,FALSE)</f>
        <v>#N/A</v>
      </c>
      <c r="R8" s="58" t="e">
        <f>VLOOKUP($S8,PercentGoalStats!$A$3:$AE$998,30,FALSE)</f>
        <v>#N/A</v>
      </c>
      <c r="S8" s="53" t="str">
        <f>Fixtures!A4</f>
        <v>PAS Giannina</v>
      </c>
      <c r="T8" s="54">
        <f>Fixtures!D4</f>
        <v>43484</v>
      </c>
      <c r="U8" s="53" t="str">
        <f>Fixtures!B4</f>
        <v>Olympiakos Piraeus</v>
      </c>
      <c r="V8" s="57" t="e">
        <f>VLOOKUP($U8,PercentGoalStats!$A$3:$AE$998,5,FALSE)</f>
        <v>#N/A</v>
      </c>
      <c r="W8" s="58" t="e">
        <f>VLOOKUP($U8,PercentGoalStats!$A$3:$AE$998,7,FALSE)</f>
        <v>#N/A</v>
      </c>
      <c r="X8" s="58" t="e">
        <f>VLOOKUP($U8,PercentGoalStats!$A$3:$AE$998,8,FALSE)</f>
        <v>#N/A</v>
      </c>
      <c r="Y8" s="58" t="e">
        <f>VLOOKUP($U8,PercentGoalStats!$A$3:$AE$998,10,FALSE)</f>
        <v>#N/A</v>
      </c>
      <c r="Z8" s="58" t="e">
        <f>VLOOKUP($U8,PercentGoalStats!$A$3:$AE$998,11,FALSE)</f>
        <v>#N/A</v>
      </c>
      <c r="AA8" s="58" t="e">
        <f>VLOOKUP($U8,PercentGoalStats!$A$3:$AE$998,13,FALSE)</f>
        <v>#N/A</v>
      </c>
      <c r="AB8" s="58" t="e">
        <f>VLOOKUP($U8,PercentGoalStats!$A$3:$AE$998,14,FALSE)</f>
        <v>#N/A</v>
      </c>
      <c r="AC8" s="58" t="e">
        <f>VLOOKUP($U8,PercentGoalStats!$A$3:$AE$998,16,FALSE)</f>
        <v>#N/A</v>
      </c>
      <c r="AD8" s="58" t="e">
        <f>VLOOKUP($U8,PercentGoalStats!$A$3:$AE$998,17,FALSE)</f>
        <v>#N/A</v>
      </c>
      <c r="AE8" s="58" t="e">
        <f>VLOOKUP($U8,PercentGoalStats!$A$3:$AE$998,19,FALSE)</f>
        <v>#N/A</v>
      </c>
      <c r="AF8" s="58" t="e">
        <f>VLOOKUP($U8,PercentGoalStats!$A$3:$AE$998,20,FALSE)</f>
        <v>#N/A</v>
      </c>
      <c r="AG8" s="58" t="e">
        <f>VLOOKUP($U8,PercentGoalStats!$A$3:$AE$998,22,FALSE)</f>
        <v>#N/A</v>
      </c>
      <c r="AH8" s="58" t="e">
        <f>VLOOKUP($U8,PercentGoalStats!$A$3:$AE$998,23,FALSE)</f>
        <v>#N/A</v>
      </c>
      <c r="AI8" s="58" t="e">
        <f>VLOOKUP($U8,PercentGoalStats!$A$3:$AE$998,25,FALSE)</f>
        <v>#N/A</v>
      </c>
      <c r="AJ8" s="58" t="e">
        <f>VLOOKUP($U8,PercentGoalStats!$A$3:$AE$998,26,FALSE)</f>
        <v>#N/A</v>
      </c>
      <c r="AK8" s="58" t="e">
        <f>VLOOKUP($U8,PercentGoalStats!$A$3:$AE$998,28,FALSE)</f>
        <v>#N/A</v>
      </c>
      <c r="AL8" s="58" t="e">
        <f>VLOOKUP($U8,PercentGoalStats!$A$3:$AE$998,29,FALSE)</f>
        <v>#N/A</v>
      </c>
      <c r="AM8" s="58" t="e">
        <f>VLOOKUP($U8,PercentGoalStats!$A$3:$AE$998,31,FALSE)</f>
        <v>#N/A</v>
      </c>
    </row>
    <row r="9" spans="1:39" ht="14.4" hidden="1" thickTop="1" x14ac:dyDescent="0.3">
      <c r="A9" s="57">
        <f>VLOOKUP($S9,PercentGoalStats!$A$3:$AE$998,5,FALSE)</f>
        <v>0.95454545454545459</v>
      </c>
      <c r="B9" s="58">
        <f>VLOOKUP($S9,PercentGoalStats!$A$3:$AE$998,6,FALSE)</f>
        <v>1</v>
      </c>
      <c r="C9" s="58">
        <f>VLOOKUP($S9,PercentGoalStats!$A$3:$AE$998,8,FALSE)</f>
        <v>0.86363636363636365</v>
      </c>
      <c r="D9" s="58">
        <f>VLOOKUP($S9,PercentGoalStats!$A$3:$AE$998,9,FALSE)</f>
        <v>0.9</v>
      </c>
      <c r="E9" s="58">
        <f>VLOOKUP($S9,PercentGoalStats!$A$3:$AE$998,11,FALSE)</f>
        <v>0.54545454545454541</v>
      </c>
      <c r="F9" s="58">
        <f>VLOOKUP($S9,PercentGoalStats!$A$3:$AE$998,12,FALSE)</f>
        <v>0.4</v>
      </c>
      <c r="G9" s="58">
        <f>VLOOKUP($S9,PercentGoalStats!$A$3:$AE$998,14,FALSE)</f>
        <v>0.36363636363636365</v>
      </c>
      <c r="H9" s="58">
        <f>VLOOKUP($S9,PercentGoalStats!$A$3:$AE$998,15,FALSE)</f>
        <v>0.3</v>
      </c>
      <c r="I9" s="58">
        <f>VLOOKUP($S9,PercentGoalStats!$A$3:$AE$998,17,FALSE)</f>
        <v>0.59090909090909094</v>
      </c>
      <c r="J9" s="58">
        <f>VLOOKUP($S9,PercentGoalStats!$A$3:$AE$998,18,FALSE)</f>
        <v>0.7</v>
      </c>
      <c r="K9" s="58">
        <f>VLOOKUP($S9,PercentGoalStats!$A$3:$AE$998,20,FALSE)</f>
        <v>0.18181818181818182</v>
      </c>
      <c r="L9" s="58">
        <f>VLOOKUP($S9,PercentGoalStats!$A$3:$AE$998,21,FALSE)</f>
        <v>0.2</v>
      </c>
      <c r="M9" s="58">
        <f>VLOOKUP($S9,PercentGoalStats!$A$3:$AE$998,23,FALSE)</f>
        <v>0.90909090909090906</v>
      </c>
      <c r="N9" s="58">
        <f>VLOOKUP($S9,PercentGoalStats!$A$3:$AE$998,24,FALSE)</f>
        <v>0.9</v>
      </c>
      <c r="O9" s="58">
        <f>VLOOKUP($S9,PercentGoalStats!$A$3:$AE$998,26,FALSE)</f>
        <v>0.72727272727272729</v>
      </c>
      <c r="P9" s="58">
        <f>VLOOKUP($S9,PercentGoalStats!$A$3:$AE$998,27,FALSE)</f>
        <v>0.6</v>
      </c>
      <c r="Q9" s="58">
        <f>VLOOKUP($S9,PercentGoalStats!$A$3:$AE$998,29,FALSE)</f>
        <v>0.54545454545454541</v>
      </c>
      <c r="R9" s="58">
        <f>VLOOKUP($S9,PercentGoalStats!$A$3:$AE$998,30,FALSE)</f>
        <v>0.6</v>
      </c>
      <c r="S9" s="53" t="str">
        <f>Fixtures!A5</f>
        <v>Fulham</v>
      </c>
      <c r="T9" s="54">
        <f>Fixtures!D5</f>
        <v>43485</v>
      </c>
      <c r="U9" s="53" t="str">
        <f>Fixtures!B5</f>
        <v>Tottenham Hotspur</v>
      </c>
      <c r="V9" s="57">
        <f>VLOOKUP($U9,PercentGoalStats!$A$3:$AE$998,5,FALSE)</f>
        <v>1</v>
      </c>
      <c r="W9" s="58">
        <f>VLOOKUP($U9,PercentGoalStats!$A$3:$AE$998,7,FALSE)</f>
        <v>1</v>
      </c>
      <c r="X9" s="58">
        <f>VLOOKUP($U9,PercentGoalStats!$A$3:$AE$998,8,FALSE)</f>
        <v>0.72727272727272729</v>
      </c>
      <c r="Y9" s="58">
        <f>VLOOKUP($U9,PercentGoalStats!$A$3:$AE$998,10,FALSE)</f>
        <v>0.83333333333333337</v>
      </c>
      <c r="Z9" s="58">
        <f>VLOOKUP($U9,PercentGoalStats!$A$3:$AE$998,11,FALSE)</f>
        <v>0.63636363636363635</v>
      </c>
      <c r="AA9" s="58">
        <f>VLOOKUP($U9,PercentGoalStats!$A$3:$AE$998,13,FALSE)</f>
        <v>0.66666666666666663</v>
      </c>
      <c r="AB9" s="58">
        <f>VLOOKUP($U9,PercentGoalStats!$A$3:$AE$998,14,FALSE)</f>
        <v>0.36363636363636365</v>
      </c>
      <c r="AC9" s="58">
        <f>VLOOKUP($U9,PercentGoalStats!$A$3:$AE$998,16,FALSE)</f>
        <v>0.25</v>
      </c>
      <c r="AD9" s="58">
        <f>VLOOKUP($U9,PercentGoalStats!$A$3:$AE$998,17,FALSE)</f>
        <v>0.90909090909090906</v>
      </c>
      <c r="AE9" s="58">
        <f>VLOOKUP($U9,PercentGoalStats!$A$3:$AE$998,19,FALSE)</f>
        <v>1</v>
      </c>
      <c r="AF9" s="58">
        <f>VLOOKUP($U9,PercentGoalStats!$A$3:$AE$998,20,FALSE)</f>
        <v>0.59090909090909094</v>
      </c>
      <c r="AG9" s="58">
        <f>VLOOKUP($U9,PercentGoalStats!$A$3:$AE$998,22,FALSE)</f>
        <v>0.75</v>
      </c>
      <c r="AH9" s="58">
        <f>VLOOKUP($U9,PercentGoalStats!$A$3:$AE$998,23,FALSE)</f>
        <v>0.59090909090909094</v>
      </c>
      <c r="AI9" s="58">
        <f>VLOOKUP($U9,PercentGoalStats!$A$3:$AE$998,25,FALSE)</f>
        <v>0.5</v>
      </c>
      <c r="AJ9" s="58">
        <f>VLOOKUP($U9,PercentGoalStats!$A$3:$AE$998,26,FALSE)</f>
        <v>0.27272727272727271</v>
      </c>
      <c r="AK9" s="58">
        <f>VLOOKUP($U9,PercentGoalStats!$A$3:$AE$998,28,FALSE)</f>
        <v>0.33333333333333331</v>
      </c>
      <c r="AL9" s="58">
        <f>VLOOKUP($U9,PercentGoalStats!$A$3:$AE$998,29,FALSE)</f>
        <v>0.5</v>
      </c>
      <c r="AM9" s="58">
        <f>VLOOKUP($U9,PercentGoalStats!$A$3:$AE$998,31,FALSE)</f>
        <v>0.5</v>
      </c>
    </row>
    <row r="10" spans="1:39" ht="14.4" hidden="1" thickTop="1" x14ac:dyDescent="0.3">
      <c r="A10" s="57">
        <f>VLOOKUP($S10,PercentGoalStats!$A$3:$AE$998,5,FALSE)</f>
        <v>0.90909090909090906</v>
      </c>
      <c r="B10" s="58">
        <f>VLOOKUP($S10,PercentGoalStats!$A$3:$AE$998,6,FALSE)</f>
        <v>0.90909090909090906</v>
      </c>
      <c r="C10" s="58">
        <f>VLOOKUP($S10,PercentGoalStats!$A$3:$AE$998,8,FALSE)</f>
        <v>0.63636363636363635</v>
      </c>
      <c r="D10" s="58">
        <f>VLOOKUP($S10,PercentGoalStats!$A$3:$AE$998,9,FALSE)</f>
        <v>0.54545454545454541</v>
      </c>
      <c r="E10" s="58">
        <f>VLOOKUP($S10,PercentGoalStats!$A$3:$AE$998,11,FALSE)</f>
        <v>0.40909090909090912</v>
      </c>
      <c r="F10" s="58">
        <f>VLOOKUP($S10,PercentGoalStats!$A$3:$AE$998,12,FALSE)</f>
        <v>0.36363636363636365</v>
      </c>
      <c r="G10" s="58">
        <f>VLOOKUP($S10,PercentGoalStats!$A$3:$AE$998,14,FALSE)</f>
        <v>0.18181818181818182</v>
      </c>
      <c r="H10" s="58">
        <f>VLOOKUP($S10,PercentGoalStats!$A$3:$AE$998,15,FALSE)</f>
        <v>9.0909090909090912E-2</v>
      </c>
      <c r="I10" s="58">
        <f>VLOOKUP($S10,PercentGoalStats!$A$3:$AE$998,17,FALSE)</f>
        <v>0.54545454545454541</v>
      </c>
      <c r="J10" s="58">
        <f>VLOOKUP($S10,PercentGoalStats!$A$3:$AE$998,18,FALSE)</f>
        <v>0.45454545454545453</v>
      </c>
      <c r="K10" s="58">
        <f>VLOOKUP($S10,PercentGoalStats!$A$3:$AE$998,20,FALSE)</f>
        <v>4.5454545454545456E-2</v>
      </c>
      <c r="L10" s="58">
        <f>VLOOKUP($S10,PercentGoalStats!$A$3:$AE$998,21,FALSE)</f>
        <v>0</v>
      </c>
      <c r="M10" s="58">
        <f>VLOOKUP($S10,PercentGoalStats!$A$3:$AE$998,23,FALSE)</f>
        <v>0.81818181818181823</v>
      </c>
      <c r="N10" s="58">
        <f>VLOOKUP($S10,PercentGoalStats!$A$3:$AE$998,24,FALSE)</f>
        <v>0.81818181818181823</v>
      </c>
      <c r="O10" s="58">
        <f>VLOOKUP($S10,PercentGoalStats!$A$3:$AE$998,26,FALSE)</f>
        <v>0.45454545454545453</v>
      </c>
      <c r="P10" s="58">
        <f>VLOOKUP($S10,PercentGoalStats!$A$3:$AE$998,27,FALSE)</f>
        <v>0.45454545454545453</v>
      </c>
      <c r="Q10" s="58">
        <f>VLOOKUP($S10,PercentGoalStats!$A$3:$AE$998,29,FALSE)</f>
        <v>0.45454545454545453</v>
      </c>
      <c r="R10" s="58">
        <f>VLOOKUP($S10,PercentGoalStats!$A$3:$AE$998,30,FALSE)</f>
        <v>0.36363636363636365</v>
      </c>
      <c r="S10" s="53" t="str">
        <f>Fixtures!A6</f>
        <v>Huddersfield Town</v>
      </c>
      <c r="T10" s="54">
        <f>Fixtures!D6</f>
        <v>43485</v>
      </c>
      <c r="U10" s="53" t="str">
        <f>Fixtures!B6</f>
        <v>Manchester City</v>
      </c>
      <c r="V10" s="57">
        <f>VLOOKUP($U10,PercentGoalStats!$A$3:$AE$998,5,FALSE)</f>
        <v>0.95454545454545459</v>
      </c>
      <c r="W10" s="58">
        <f>VLOOKUP($U10,PercentGoalStats!$A$3:$AE$998,7,FALSE)</f>
        <v>0.9</v>
      </c>
      <c r="X10" s="58">
        <f>VLOOKUP($U10,PercentGoalStats!$A$3:$AE$998,8,FALSE)</f>
        <v>0.90909090909090906</v>
      </c>
      <c r="Y10" s="58">
        <f>VLOOKUP($U10,PercentGoalStats!$A$3:$AE$998,10,FALSE)</f>
        <v>0.8</v>
      </c>
      <c r="Z10" s="58">
        <f>VLOOKUP($U10,PercentGoalStats!$A$3:$AE$998,11,FALSE)</f>
        <v>0.72727272727272729</v>
      </c>
      <c r="AA10" s="58">
        <f>VLOOKUP($U10,PercentGoalStats!$A$3:$AE$998,13,FALSE)</f>
        <v>0.5</v>
      </c>
      <c r="AB10" s="58">
        <f>VLOOKUP($U10,PercentGoalStats!$A$3:$AE$998,14,FALSE)</f>
        <v>0.45454545454545453</v>
      </c>
      <c r="AC10" s="58">
        <f>VLOOKUP($U10,PercentGoalStats!$A$3:$AE$998,16,FALSE)</f>
        <v>0.3</v>
      </c>
      <c r="AD10" s="58">
        <f>VLOOKUP($U10,PercentGoalStats!$A$3:$AE$998,17,FALSE)</f>
        <v>0.90909090909090906</v>
      </c>
      <c r="AE10" s="58">
        <f>VLOOKUP($U10,PercentGoalStats!$A$3:$AE$998,19,FALSE)</f>
        <v>0.8</v>
      </c>
      <c r="AF10" s="58">
        <f>VLOOKUP($U10,PercentGoalStats!$A$3:$AE$998,20,FALSE)</f>
        <v>0.77272727272727271</v>
      </c>
      <c r="AG10" s="58">
        <f>VLOOKUP($U10,PercentGoalStats!$A$3:$AE$998,22,FALSE)</f>
        <v>0.5</v>
      </c>
      <c r="AH10" s="58">
        <f>VLOOKUP($U10,PercentGoalStats!$A$3:$AE$998,23,FALSE)</f>
        <v>0.59090909090909094</v>
      </c>
      <c r="AI10" s="58">
        <f>VLOOKUP($U10,PercentGoalStats!$A$3:$AE$998,25,FALSE)</f>
        <v>0.5</v>
      </c>
      <c r="AJ10" s="58">
        <f>VLOOKUP($U10,PercentGoalStats!$A$3:$AE$998,26,FALSE)</f>
        <v>0.13636363636363635</v>
      </c>
      <c r="AK10" s="58">
        <f>VLOOKUP($U10,PercentGoalStats!$A$3:$AE$998,28,FALSE)</f>
        <v>0.2</v>
      </c>
      <c r="AL10" s="58">
        <f>VLOOKUP($U10,PercentGoalStats!$A$3:$AE$998,29,FALSE)</f>
        <v>0.54545454545454541</v>
      </c>
      <c r="AM10" s="58">
        <f>VLOOKUP($U10,PercentGoalStats!$A$3:$AE$998,31,FALSE)</f>
        <v>0.4</v>
      </c>
    </row>
    <row r="11" spans="1:39" ht="14.4" hidden="1" thickTop="1" x14ac:dyDescent="0.3">
      <c r="A11" s="57">
        <f>VLOOKUP($S11,PercentGoalStats!$A$3:$AE$998,5,FALSE)</f>
        <v>0.84210526315789469</v>
      </c>
      <c r="B11" s="58">
        <f>VLOOKUP($S11,PercentGoalStats!$A$3:$AE$998,6,FALSE)</f>
        <v>0.77777777777777779</v>
      </c>
      <c r="C11" s="58">
        <f>VLOOKUP($S11,PercentGoalStats!$A$3:$AE$998,8,FALSE)</f>
        <v>0.73684210526315785</v>
      </c>
      <c r="D11" s="58">
        <f>VLOOKUP($S11,PercentGoalStats!$A$3:$AE$998,9,FALSE)</f>
        <v>0.77777777777777779</v>
      </c>
      <c r="E11" s="58">
        <f>VLOOKUP($S11,PercentGoalStats!$A$3:$AE$998,11,FALSE)</f>
        <v>0.47368421052631576</v>
      </c>
      <c r="F11" s="58">
        <f>VLOOKUP($S11,PercentGoalStats!$A$3:$AE$998,12,FALSE)</f>
        <v>0.33333333333333331</v>
      </c>
      <c r="G11" s="58">
        <f>VLOOKUP($S11,PercentGoalStats!$A$3:$AE$998,14,FALSE)</f>
        <v>0.31578947368421051</v>
      </c>
      <c r="H11" s="58">
        <f>VLOOKUP($S11,PercentGoalStats!$A$3:$AE$998,15,FALSE)</f>
        <v>0.22222222222222221</v>
      </c>
      <c r="I11" s="58">
        <f>VLOOKUP($S11,PercentGoalStats!$A$3:$AE$998,17,FALSE)</f>
        <v>0.36842105263157893</v>
      </c>
      <c r="J11" s="58">
        <f>VLOOKUP($S11,PercentGoalStats!$A$3:$AE$998,18,FALSE)</f>
        <v>0.44444444444444442</v>
      </c>
      <c r="K11" s="58">
        <f>VLOOKUP($S11,PercentGoalStats!$A$3:$AE$998,20,FALSE)</f>
        <v>0.15789473684210525</v>
      </c>
      <c r="L11" s="58">
        <f>VLOOKUP($S11,PercentGoalStats!$A$3:$AE$998,21,FALSE)</f>
        <v>0.1111111111111111</v>
      </c>
      <c r="M11" s="58">
        <f>VLOOKUP($S11,PercentGoalStats!$A$3:$AE$998,23,FALSE)</f>
        <v>0.78947368421052633</v>
      </c>
      <c r="N11" s="58">
        <f>VLOOKUP($S11,PercentGoalStats!$A$3:$AE$998,24,FALSE)</f>
        <v>0.77777777777777779</v>
      </c>
      <c r="O11" s="58">
        <f>VLOOKUP($S11,PercentGoalStats!$A$3:$AE$998,26,FALSE)</f>
        <v>0.52631578947368418</v>
      </c>
      <c r="P11" s="58">
        <f>VLOOKUP($S11,PercentGoalStats!$A$3:$AE$998,27,FALSE)</f>
        <v>0.55555555555555558</v>
      </c>
      <c r="Q11" s="58">
        <f>VLOOKUP($S11,PercentGoalStats!$A$3:$AE$998,29,FALSE)</f>
        <v>0.31578947368421051</v>
      </c>
      <c r="R11" s="58">
        <f>VLOOKUP($S11,PercentGoalStats!$A$3:$AE$998,30,FALSE)</f>
        <v>0.44444444444444442</v>
      </c>
      <c r="S11" s="53" t="str">
        <f>Fixtures!A7</f>
        <v>Frosinone</v>
      </c>
      <c r="T11" s="54">
        <f>Fixtures!D7</f>
        <v>43485</v>
      </c>
      <c r="U11" s="53" t="str">
        <f>Fixtures!B7</f>
        <v>Atalanta</v>
      </c>
      <c r="V11" s="57">
        <f>VLOOKUP($U11,PercentGoalStats!$A$3:$AE$998,5,FALSE)</f>
        <v>0.94736842105263153</v>
      </c>
      <c r="W11" s="58">
        <f>VLOOKUP($U11,PercentGoalStats!$A$3:$AE$998,7,FALSE)</f>
        <v>1</v>
      </c>
      <c r="X11" s="58">
        <f>VLOOKUP($U11,PercentGoalStats!$A$3:$AE$998,8,FALSE)</f>
        <v>0.78947368421052633</v>
      </c>
      <c r="Y11" s="58">
        <f>VLOOKUP($U11,PercentGoalStats!$A$3:$AE$998,10,FALSE)</f>
        <v>1</v>
      </c>
      <c r="Z11" s="58">
        <f>VLOOKUP($U11,PercentGoalStats!$A$3:$AE$998,11,FALSE)</f>
        <v>0.68421052631578949</v>
      </c>
      <c r="AA11" s="58">
        <f>VLOOKUP($U11,PercentGoalStats!$A$3:$AE$998,13,FALSE)</f>
        <v>0.8</v>
      </c>
      <c r="AB11" s="58">
        <f>VLOOKUP($U11,PercentGoalStats!$A$3:$AE$998,14,FALSE)</f>
        <v>0.52631578947368418</v>
      </c>
      <c r="AC11" s="58">
        <f>VLOOKUP($U11,PercentGoalStats!$A$3:$AE$998,16,FALSE)</f>
        <v>0.7</v>
      </c>
      <c r="AD11" s="58">
        <f>VLOOKUP($U11,PercentGoalStats!$A$3:$AE$998,17,FALSE)</f>
        <v>0.73684210526315785</v>
      </c>
      <c r="AE11" s="58">
        <f>VLOOKUP($U11,PercentGoalStats!$A$3:$AE$998,19,FALSE)</f>
        <v>0.8</v>
      </c>
      <c r="AF11" s="58">
        <f>VLOOKUP($U11,PercentGoalStats!$A$3:$AE$998,20,FALSE)</f>
        <v>0.57894736842105265</v>
      </c>
      <c r="AG11" s="58">
        <f>VLOOKUP($U11,PercentGoalStats!$A$3:$AE$998,22,FALSE)</f>
        <v>0.7</v>
      </c>
      <c r="AH11" s="58">
        <f>VLOOKUP($U11,PercentGoalStats!$A$3:$AE$998,23,FALSE)</f>
        <v>0.78947368421052633</v>
      </c>
      <c r="AI11" s="58">
        <f>VLOOKUP($U11,PercentGoalStats!$A$3:$AE$998,25,FALSE)</f>
        <v>1</v>
      </c>
      <c r="AJ11" s="58">
        <f>VLOOKUP($U11,PercentGoalStats!$A$3:$AE$998,26,FALSE)</f>
        <v>0.47368421052631576</v>
      </c>
      <c r="AK11" s="58">
        <f>VLOOKUP($U11,PercentGoalStats!$A$3:$AE$998,28,FALSE)</f>
        <v>0.7</v>
      </c>
      <c r="AL11" s="58">
        <f>VLOOKUP($U11,PercentGoalStats!$A$3:$AE$998,29,FALSE)</f>
        <v>0.57894736842105265</v>
      </c>
      <c r="AM11" s="58">
        <f>VLOOKUP($U11,PercentGoalStats!$A$3:$AE$998,31,FALSE)</f>
        <v>0.8</v>
      </c>
    </row>
    <row r="12" spans="1:39" ht="14.4" hidden="1" thickTop="1" x14ac:dyDescent="0.3">
      <c r="A12" s="57">
        <f>VLOOKUP($S12,PercentGoalStats!$A$3:$AE$998,5,FALSE)</f>
        <v>0.89473684210526316</v>
      </c>
      <c r="B12" s="58">
        <f>VLOOKUP($S12,PercentGoalStats!$A$3:$AE$998,6,FALSE)</f>
        <v>0.77777777777777779</v>
      </c>
      <c r="C12" s="58">
        <f>VLOOKUP($S12,PercentGoalStats!$A$3:$AE$998,8,FALSE)</f>
        <v>0.68421052631578949</v>
      </c>
      <c r="D12" s="58">
        <f>VLOOKUP($S12,PercentGoalStats!$A$3:$AE$998,9,FALSE)</f>
        <v>0.66666666666666663</v>
      </c>
      <c r="E12" s="58">
        <f>VLOOKUP($S12,PercentGoalStats!$A$3:$AE$998,11,FALSE)</f>
        <v>0.42105263157894735</v>
      </c>
      <c r="F12" s="58">
        <f>VLOOKUP($S12,PercentGoalStats!$A$3:$AE$998,12,FALSE)</f>
        <v>0.44444444444444442</v>
      </c>
      <c r="G12" s="58">
        <f>VLOOKUP($S12,PercentGoalStats!$A$3:$AE$998,14,FALSE)</f>
        <v>0.15789473684210525</v>
      </c>
      <c r="H12" s="58">
        <f>VLOOKUP($S12,PercentGoalStats!$A$3:$AE$998,15,FALSE)</f>
        <v>0.22222222222222221</v>
      </c>
      <c r="I12" s="58">
        <f>VLOOKUP($S12,PercentGoalStats!$A$3:$AE$998,17,FALSE)</f>
        <v>0.57894736842105265</v>
      </c>
      <c r="J12" s="58">
        <f>VLOOKUP($S12,PercentGoalStats!$A$3:$AE$998,18,FALSE)</f>
        <v>0.55555555555555558</v>
      </c>
      <c r="K12" s="58">
        <f>VLOOKUP($S12,PercentGoalStats!$A$3:$AE$998,20,FALSE)</f>
        <v>0.21052631578947367</v>
      </c>
      <c r="L12" s="58">
        <f>VLOOKUP($S12,PercentGoalStats!$A$3:$AE$998,21,FALSE)</f>
        <v>0.33333333333333331</v>
      </c>
      <c r="M12" s="58">
        <f>VLOOKUP($S12,PercentGoalStats!$A$3:$AE$998,23,FALSE)</f>
        <v>0.68421052631578949</v>
      </c>
      <c r="N12" s="58">
        <f>VLOOKUP($S12,PercentGoalStats!$A$3:$AE$998,24,FALSE)</f>
        <v>0.55555555555555558</v>
      </c>
      <c r="O12" s="58">
        <f>VLOOKUP($S12,PercentGoalStats!$A$3:$AE$998,26,FALSE)</f>
        <v>0.52631578947368418</v>
      </c>
      <c r="P12" s="58">
        <f>VLOOKUP($S12,PercentGoalStats!$A$3:$AE$998,27,FALSE)</f>
        <v>0.55555555555555558</v>
      </c>
      <c r="Q12" s="58">
        <f>VLOOKUP($S12,PercentGoalStats!$A$3:$AE$998,29,FALSE)</f>
        <v>0.36842105263157893</v>
      </c>
      <c r="R12" s="58">
        <f>VLOOKUP($S12,PercentGoalStats!$A$3:$AE$998,30,FALSE)</f>
        <v>0.33333333333333331</v>
      </c>
      <c r="S12" s="53" t="str">
        <f>Fixtures!A8</f>
        <v>SPAL</v>
      </c>
      <c r="T12" s="54">
        <f>Fixtures!D8</f>
        <v>43485</v>
      </c>
      <c r="U12" s="53" t="str">
        <f>Fixtures!B8</f>
        <v>Bologna</v>
      </c>
      <c r="V12" s="57">
        <f>VLOOKUP($U12,PercentGoalStats!$A$3:$AE$998,5,FALSE)</f>
        <v>0.78947368421052633</v>
      </c>
      <c r="W12" s="58">
        <f>VLOOKUP($U12,PercentGoalStats!$A$3:$AE$998,7,FALSE)</f>
        <v>0.8</v>
      </c>
      <c r="X12" s="58">
        <f>VLOOKUP($U12,PercentGoalStats!$A$3:$AE$998,8,FALSE)</f>
        <v>0.68421052631578949</v>
      </c>
      <c r="Y12" s="58">
        <f>VLOOKUP($U12,PercentGoalStats!$A$3:$AE$998,10,FALSE)</f>
        <v>0.7</v>
      </c>
      <c r="Z12" s="58">
        <f>VLOOKUP($U12,PercentGoalStats!$A$3:$AE$998,11,FALSE)</f>
        <v>0.47368421052631576</v>
      </c>
      <c r="AA12" s="58">
        <f>VLOOKUP($U12,PercentGoalStats!$A$3:$AE$998,13,FALSE)</f>
        <v>0.5</v>
      </c>
      <c r="AB12" s="58">
        <f>VLOOKUP($U12,PercentGoalStats!$A$3:$AE$998,14,FALSE)</f>
        <v>0.26315789473684209</v>
      </c>
      <c r="AC12" s="58">
        <f>VLOOKUP($U12,PercentGoalStats!$A$3:$AE$998,16,FALSE)</f>
        <v>0.4</v>
      </c>
      <c r="AD12" s="58">
        <f>VLOOKUP($U12,PercentGoalStats!$A$3:$AE$998,17,FALSE)</f>
        <v>0.47368421052631576</v>
      </c>
      <c r="AE12" s="58">
        <f>VLOOKUP($U12,PercentGoalStats!$A$3:$AE$998,19,FALSE)</f>
        <v>0.5</v>
      </c>
      <c r="AF12" s="58">
        <f>VLOOKUP($U12,PercentGoalStats!$A$3:$AE$998,20,FALSE)</f>
        <v>0.31578947368421051</v>
      </c>
      <c r="AG12" s="58">
        <f>VLOOKUP($U12,PercentGoalStats!$A$3:$AE$998,22,FALSE)</f>
        <v>0.3</v>
      </c>
      <c r="AH12" s="58">
        <f>VLOOKUP($U12,PercentGoalStats!$A$3:$AE$998,23,FALSE)</f>
        <v>0.73684210526315785</v>
      </c>
      <c r="AI12" s="58">
        <f>VLOOKUP($U12,PercentGoalStats!$A$3:$AE$998,25,FALSE)</f>
        <v>0.8</v>
      </c>
      <c r="AJ12" s="58">
        <f>VLOOKUP($U12,PercentGoalStats!$A$3:$AE$998,26,FALSE)</f>
        <v>0.57894736842105265</v>
      </c>
      <c r="AK12" s="58">
        <f>VLOOKUP($U12,PercentGoalStats!$A$3:$AE$998,28,FALSE)</f>
        <v>0.7</v>
      </c>
      <c r="AL12" s="58">
        <f>VLOOKUP($U12,PercentGoalStats!$A$3:$AE$998,29,FALSE)</f>
        <v>0.42105263157894735</v>
      </c>
      <c r="AM12" s="58">
        <f>VLOOKUP($U12,PercentGoalStats!$A$3:$AE$998,31,FALSE)</f>
        <v>0.5</v>
      </c>
    </row>
    <row r="13" spans="1:39" ht="14.4" hidden="1" thickTop="1" x14ac:dyDescent="0.3">
      <c r="A13" s="57">
        <f>VLOOKUP($S13,PercentGoalStats!$A$3:$AE$998,5,FALSE)</f>
        <v>0.89473684210526316</v>
      </c>
      <c r="B13" s="58">
        <f>VLOOKUP($S13,PercentGoalStats!$A$3:$AE$998,6,FALSE)</f>
        <v>0.77777777777777779</v>
      </c>
      <c r="C13" s="58">
        <f>VLOOKUP($S13,PercentGoalStats!$A$3:$AE$998,8,FALSE)</f>
        <v>0.73684210526315785</v>
      </c>
      <c r="D13" s="58">
        <f>VLOOKUP($S13,PercentGoalStats!$A$3:$AE$998,9,FALSE)</f>
        <v>0.55555555555555558</v>
      </c>
      <c r="E13" s="58">
        <f>VLOOKUP($S13,PercentGoalStats!$A$3:$AE$998,11,FALSE)</f>
        <v>0.31578947368421051</v>
      </c>
      <c r="F13" s="58">
        <f>VLOOKUP($S13,PercentGoalStats!$A$3:$AE$998,12,FALSE)</f>
        <v>0.33333333333333331</v>
      </c>
      <c r="G13" s="58">
        <f>VLOOKUP($S13,PercentGoalStats!$A$3:$AE$998,14,FALSE)</f>
        <v>0.26315789473684209</v>
      </c>
      <c r="H13" s="58">
        <f>VLOOKUP($S13,PercentGoalStats!$A$3:$AE$998,15,FALSE)</f>
        <v>0.22222222222222221</v>
      </c>
      <c r="I13" s="58">
        <f>VLOOKUP($S13,PercentGoalStats!$A$3:$AE$998,17,FALSE)</f>
        <v>0.63157894736842102</v>
      </c>
      <c r="J13" s="58">
        <f>VLOOKUP($S13,PercentGoalStats!$A$3:$AE$998,18,FALSE)</f>
        <v>0.66666666666666663</v>
      </c>
      <c r="K13" s="58">
        <f>VLOOKUP($S13,PercentGoalStats!$A$3:$AE$998,20,FALSE)</f>
        <v>0.26315789473684209</v>
      </c>
      <c r="L13" s="58">
        <f>VLOOKUP($S13,PercentGoalStats!$A$3:$AE$998,21,FALSE)</f>
        <v>0.44444444444444442</v>
      </c>
      <c r="M13" s="58">
        <f>VLOOKUP($S13,PercentGoalStats!$A$3:$AE$998,23,FALSE)</f>
        <v>0.73684210526315785</v>
      </c>
      <c r="N13" s="58">
        <f>VLOOKUP($S13,PercentGoalStats!$A$3:$AE$998,24,FALSE)</f>
        <v>0.55555555555555558</v>
      </c>
      <c r="O13" s="58">
        <f>VLOOKUP($S13,PercentGoalStats!$A$3:$AE$998,26,FALSE)</f>
        <v>0.47368421052631576</v>
      </c>
      <c r="P13" s="58">
        <f>VLOOKUP($S13,PercentGoalStats!$A$3:$AE$998,27,FALSE)</f>
        <v>0.22222222222222221</v>
      </c>
      <c r="Q13" s="58">
        <f>VLOOKUP($S13,PercentGoalStats!$A$3:$AE$998,29,FALSE)</f>
        <v>0.47368421052631576</v>
      </c>
      <c r="R13" s="58">
        <f>VLOOKUP($S13,PercentGoalStats!$A$3:$AE$998,30,FALSE)</f>
        <v>0.44444444444444442</v>
      </c>
      <c r="S13" s="53" t="str">
        <f>Fixtures!A9</f>
        <v>Cagliari</v>
      </c>
      <c r="T13" s="54">
        <f>Fixtures!D9</f>
        <v>43485</v>
      </c>
      <c r="U13" s="53" t="str">
        <f>Fixtures!B9</f>
        <v>Empoli</v>
      </c>
      <c r="V13" s="57">
        <f>VLOOKUP($U13,PercentGoalStats!$A$3:$AE$998,5,FALSE)</f>
        <v>0.94736842105263153</v>
      </c>
      <c r="W13" s="58">
        <f>VLOOKUP($U13,PercentGoalStats!$A$3:$AE$998,7,FALSE)</f>
        <v>0.88888888888888884</v>
      </c>
      <c r="X13" s="58">
        <f>VLOOKUP($U13,PercentGoalStats!$A$3:$AE$998,8,FALSE)</f>
        <v>0.78947368421052633</v>
      </c>
      <c r="Y13" s="58">
        <f>VLOOKUP($U13,PercentGoalStats!$A$3:$AE$998,10,FALSE)</f>
        <v>0.77777777777777779</v>
      </c>
      <c r="Z13" s="58">
        <f>VLOOKUP($U13,PercentGoalStats!$A$3:$AE$998,11,FALSE)</f>
        <v>0.63157894736842102</v>
      </c>
      <c r="AA13" s="58">
        <f>VLOOKUP($U13,PercentGoalStats!$A$3:$AE$998,13,FALSE)</f>
        <v>0.77777777777777779</v>
      </c>
      <c r="AB13" s="58">
        <f>VLOOKUP($U13,PercentGoalStats!$A$3:$AE$998,14,FALSE)</f>
        <v>0.36842105263157893</v>
      </c>
      <c r="AC13" s="58">
        <f>VLOOKUP($U13,PercentGoalStats!$A$3:$AE$998,16,FALSE)</f>
        <v>0.55555555555555558</v>
      </c>
      <c r="AD13" s="58">
        <f>VLOOKUP($U13,PercentGoalStats!$A$3:$AE$998,17,FALSE)</f>
        <v>0.68421052631578949</v>
      </c>
      <c r="AE13" s="58">
        <f>VLOOKUP($U13,PercentGoalStats!$A$3:$AE$998,19,FALSE)</f>
        <v>0.66666666666666663</v>
      </c>
      <c r="AF13" s="58">
        <f>VLOOKUP($U13,PercentGoalStats!$A$3:$AE$998,20,FALSE)</f>
        <v>0.36842105263157893</v>
      </c>
      <c r="AG13" s="58">
        <f>VLOOKUP($U13,PercentGoalStats!$A$3:$AE$998,22,FALSE)</f>
        <v>0.22222222222222221</v>
      </c>
      <c r="AH13" s="58">
        <f>VLOOKUP($U13,PercentGoalStats!$A$3:$AE$998,23,FALSE)</f>
        <v>0.89473684210526316</v>
      </c>
      <c r="AI13" s="58">
        <f>VLOOKUP($U13,PercentGoalStats!$A$3:$AE$998,25,FALSE)</f>
        <v>0.88888888888888884</v>
      </c>
      <c r="AJ13" s="58">
        <f>VLOOKUP($U13,PercentGoalStats!$A$3:$AE$998,26,FALSE)</f>
        <v>0.57894736842105265</v>
      </c>
      <c r="AK13" s="58">
        <f>VLOOKUP($U13,PercentGoalStats!$A$3:$AE$998,28,FALSE)</f>
        <v>0.77777777777777779</v>
      </c>
      <c r="AL13" s="58">
        <f>VLOOKUP($U13,PercentGoalStats!$A$3:$AE$998,29,FALSE)</f>
        <v>0.63157894736842102</v>
      </c>
      <c r="AM13" s="58">
        <f>VLOOKUP($U13,PercentGoalStats!$A$3:$AE$998,31,FALSE)</f>
        <v>0.66666666666666663</v>
      </c>
    </row>
    <row r="14" spans="1:39" ht="14.4" hidden="1" thickTop="1" x14ac:dyDescent="0.3">
      <c r="A14" s="57">
        <f>VLOOKUP($S14,PercentGoalStats!$A$3:$AE$998,5,FALSE)</f>
        <v>0.94736842105263153</v>
      </c>
      <c r="B14" s="58">
        <f>VLOOKUP($S14,PercentGoalStats!$A$3:$AE$998,6,FALSE)</f>
        <v>0.9</v>
      </c>
      <c r="C14" s="58">
        <f>VLOOKUP($S14,PercentGoalStats!$A$3:$AE$998,8,FALSE)</f>
        <v>0.73684210526315785</v>
      </c>
      <c r="D14" s="58">
        <f>VLOOKUP($S14,PercentGoalStats!$A$3:$AE$998,9,FALSE)</f>
        <v>0.7</v>
      </c>
      <c r="E14" s="58">
        <f>VLOOKUP($S14,PercentGoalStats!$A$3:$AE$998,11,FALSE)</f>
        <v>0.63157894736842102</v>
      </c>
      <c r="F14" s="58">
        <f>VLOOKUP($S14,PercentGoalStats!$A$3:$AE$998,12,FALSE)</f>
        <v>0.5</v>
      </c>
      <c r="G14" s="58">
        <f>VLOOKUP($S14,PercentGoalStats!$A$3:$AE$998,14,FALSE)</f>
        <v>0.31578947368421051</v>
      </c>
      <c r="H14" s="58">
        <f>VLOOKUP($S14,PercentGoalStats!$A$3:$AE$998,15,FALSE)</f>
        <v>0.4</v>
      </c>
      <c r="I14" s="58">
        <f>VLOOKUP($S14,PercentGoalStats!$A$3:$AE$998,17,FALSE)</f>
        <v>0.84210526315789469</v>
      </c>
      <c r="J14" s="58">
        <f>VLOOKUP($S14,PercentGoalStats!$A$3:$AE$998,18,FALSE)</f>
        <v>0.9</v>
      </c>
      <c r="K14" s="58">
        <f>VLOOKUP($S14,PercentGoalStats!$A$3:$AE$998,20,FALSE)</f>
        <v>0.57894736842105265</v>
      </c>
      <c r="L14" s="58">
        <f>VLOOKUP($S14,PercentGoalStats!$A$3:$AE$998,21,FALSE)</f>
        <v>0.6</v>
      </c>
      <c r="M14" s="58">
        <f>VLOOKUP($S14,PercentGoalStats!$A$3:$AE$998,23,FALSE)</f>
        <v>0.57894736842105265</v>
      </c>
      <c r="N14" s="58">
        <f>VLOOKUP($S14,PercentGoalStats!$A$3:$AE$998,24,FALSE)</f>
        <v>0.4</v>
      </c>
      <c r="O14" s="58">
        <f>VLOOKUP($S14,PercentGoalStats!$A$3:$AE$998,26,FALSE)</f>
        <v>0.21052631578947367</v>
      </c>
      <c r="P14" s="58">
        <f>VLOOKUP($S14,PercentGoalStats!$A$3:$AE$998,27,FALSE)</f>
        <v>0.2</v>
      </c>
      <c r="Q14" s="58">
        <f>VLOOKUP($S14,PercentGoalStats!$A$3:$AE$998,29,FALSE)</f>
        <v>0.47368421052631576</v>
      </c>
      <c r="R14" s="58">
        <f>VLOOKUP($S14,PercentGoalStats!$A$3:$AE$998,30,FALSE)</f>
        <v>0.4</v>
      </c>
      <c r="S14" s="53" t="str">
        <f>Fixtures!A10</f>
        <v>Napoli</v>
      </c>
      <c r="T14" s="54">
        <f>Fixtures!D10</f>
        <v>43485</v>
      </c>
      <c r="U14" s="53" t="str">
        <f>Fixtures!B10</f>
        <v>Lazio</v>
      </c>
      <c r="V14" s="57">
        <f>VLOOKUP($U14,PercentGoalStats!$A$3:$AE$998,5,FALSE)</f>
        <v>1</v>
      </c>
      <c r="W14" s="58">
        <f>VLOOKUP($U14,PercentGoalStats!$A$3:$AE$998,7,FALSE)</f>
        <v>1</v>
      </c>
      <c r="X14" s="58">
        <f>VLOOKUP($U14,PercentGoalStats!$A$3:$AE$998,8,FALSE)</f>
        <v>0.78947368421052633</v>
      </c>
      <c r="Y14" s="58">
        <f>VLOOKUP($U14,PercentGoalStats!$A$3:$AE$998,10,FALSE)</f>
        <v>0.77777777777777779</v>
      </c>
      <c r="Z14" s="58">
        <f>VLOOKUP($U14,PercentGoalStats!$A$3:$AE$998,11,FALSE)</f>
        <v>0.42105263157894735</v>
      </c>
      <c r="AA14" s="58">
        <f>VLOOKUP($U14,PercentGoalStats!$A$3:$AE$998,13,FALSE)</f>
        <v>0.22222222222222221</v>
      </c>
      <c r="AB14" s="58">
        <f>VLOOKUP($U14,PercentGoalStats!$A$3:$AE$998,14,FALSE)</f>
        <v>0.26315789473684209</v>
      </c>
      <c r="AC14" s="58">
        <f>VLOOKUP($U14,PercentGoalStats!$A$3:$AE$998,16,FALSE)</f>
        <v>0.1111111111111111</v>
      </c>
      <c r="AD14" s="58">
        <f>VLOOKUP($U14,PercentGoalStats!$A$3:$AE$998,17,FALSE)</f>
        <v>0.84210526315789469</v>
      </c>
      <c r="AE14" s="58">
        <f>VLOOKUP($U14,PercentGoalStats!$A$3:$AE$998,19,FALSE)</f>
        <v>0.77777777777777779</v>
      </c>
      <c r="AF14" s="58">
        <f>VLOOKUP($U14,PercentGoalStats!$A$3:$AE$998,20,FALSE)</f>
        <v>0.36842105263157893</v>
      </c>
      <c r="AG14" s="58">
        <f>VLOOKUP($U14,PercentGoalStats!$A$3:$AE$998,22,FALSE)</f>
        <v>0.33333333333333331</v>
      </c>
      <c r="AH14" s="58">
        <f>VLOOKUP($U14,PercentGoalStats!$A$3:$AE$998,23,FALSE)</f>
        <v>0.73684210526315785</v>
      </c>
      <c r="AI14" s="58">
        <f>VLOOKUP($U14,PercentGoalStats!$A$3:$AE$998,25,FALSE)</f>
        <v>0.66666666666666663</v>
      </c>
      <c r="AJ14" s="58">
        <f>VLOOKUP($U14,PercentGoalStats!$A$3:$AE$998,26,FALSE)</f>
        <v>0.26315789473684209</v>
      </c>
      <c r="AK14" s="58">
        <f>VLOOKUP($U14,PercentGoalStats!$A$3:$AE$998,28,FALSE)</f>
        <v>0.22222222222222221</v>
      </c>
      <c r="AL14" s="58">
        <f>VLOOKUP($U14,PercentGoalStats!$A$3:$AE$998,29,FALSE)</f>
        <v>0.57894736842105265</v>
      </c>
      <c r="AM14" s="58">
        <f>VLOOKUP($U14,PercentGoalStats!$A$3:$AE$998,31,FALSE)</f>
        <v>0.44444444444444442</v>
      </c>
    </row>
    <row r="15" spans="1:39" ht="14.4" hidden="1" thickTop="1" x14ac:dyDescent="0.3">
      <c r="A15" s="57">
        <f>VLOOKUP($S15,PercentGoalStats!$A$3:$AE$998,5,FALSE)</f>
        <v>0.89473684210526316</v>
      </c>
      <c r="B15" s="58">
        <f>VLOOKUP($S15,PercentGoalStats!$A$3:$AE$998,6,FALSE)</f>
        <v>1</v>
      </c>
      <c r="C15" s="58">
        <f>VLOOKUP($S15,PercentGoalStats!$A$3:$AE$998,8,FALSE)</f>
        <v>0.63157894736842102</v>
      </c>
      <c r="D15" s="58">
        <f>VLOOKUP($S15,PercentGoalStats!$A$3:$AE$998,9,FALSE)</f>
        <v>0.77777777777777779</v>
      </c>
      <c r="E15" s="58">
        <f>VLOOKUP($S15,PercentGoalStats!$A$3:$AE$998,11,FALSE)</f>
        <v>0.31578947368421051</v>
      </c>
      <c r="F15" s="58">
        <f>VLOOKUP($S15,PercentGoalStats!$A$3:$AE$998,12,FALSE)</f>
        <v>0.44444444444444442</v>
      </c>
      <c r="G15" s="58">
        <f>VLOOKUP($S15,PercentGoalStats!$A$3:$AE$998,14,FALSE)</f>
        <v>0.15789473684210525</v>
      </c>
      <c r="H15" s="58">
        <f>VLOOKUP($S15,PercentGoalStats!$A$3:$AE$998,15,FALSE)</f>
        <v>0.22222222222222221</v>
      </c>
      <c r="I15" s="58">
        <f>VLOOKUP($S15,PercentGoalStats!$A$3:$AE$998,17,FALSE)</f>
        <v>0.68421052631578949</v>
      </c>
      <c r="J15" s="58">
        <f>VLOOKUP($S15,PercentGoalStats!$A$3:$AE$998,18,FALSE)</f>
        <v>0.77777777777777779</v>
      </c>
      <c r="K15" s="58">
        <f>VLOOKUP($S15,PercentGoalStats!$A$3:$AE$998,20,FALSE)</f>
        <v>0.26315789473684209</v>
      </c>
      <c r="L15" s="58">
        <f>VLOOKUP($S15,PercentGoalStats!$A$3:$AE$998,21,FALSE)</f>
        <v>0.44444444444444442</v>
      </c>
      <c r="M15" s="58">
        <f>VLOOKUP($S15,PercentGoalStats!$A$3:$AE$998,23,FALSE)</f>
        <v>0.68421052631578949</v>
      </c>
      <c r="N15" s="58">
        <f>VLOOKUP($S15,PercentGoalStats!$A$3:$AE$998,24,FALSE)</f>
        <v>0.66666666666666663</v>
      </c>
      <c r="O15" s="58">
        <f>VLOOKUP($S15,PercentGoalStats!$A$3:$AE$998,26,FALSE)</f>
        <v>0.15789473684210525</v>
      </c>
      <c r="P15" s="58">
        <f>VLOOKUP($S15,PercentGoalStats!$A$3:$AE$998,27,FALSE)</f>
        <v>0.1111111111111111</v>
      </c>
      <c r="Q15" s="58">
        <f>VLOOKUP($S15,PercentGoalStats!$A$3:$AE$998,29,FALSE)</f>
        <v>0.47368421052631576</v>
      </c>
      <c r="R15" s="58">
        <f>VLOOKUP($S15,PercentGoalStats!$A$3:$AE$998,30,FALSE)</f>
        <v>0.44444444444444442</v>
      </c>
      <c r="S15" s="53" t="str">
        <f>Fixtures!A11</f>
        <v>Fiorentina</v>
      </c>
      <c r="T15" s="54">
        <f>Fixtures!D11</f>
        <v>43485</v>
      </c>
      <c r="U15" s="53" t="str">
        <f>Fixtures!B11</f>
        <v>Sampdoria</v>
      </c>
      <c r="V15" s="57">
        <f>VLOOKUP($U15,PercentGoalStats!$A$3:$AE$998,5,FALSE)</f>
        <v>0.89473684210526316</v>
      </c>
      <c r="W15" s="58">
        <f>VLOOKUP($U15,PercentGoalStats!$A$3:$AE$998,7,FALSE)</f>
        <v>0.9</v>
      </c>
      <c r="X15" s="58">
        <f>VLOOKUP($U15,PercentGoalStats!$A$3:$AE$998,8,FALSE)</f>
        <v>0.73684210526315785</v>
      </c>
      <c r="Y15" s="58">
        <f>VLOOKUP($U15,PercentGoalStats!$A$3:$AE$998,10,FALSE)</f>
        <v>0.7</v>
      </c>
      <c r="Z15" s="58">
        <f>VLOOKUP($U15,PercentGoalStats!$A$3:$AE$998,11,FALSE)</f>
        <v>0.52631578947368418</v>
      </c>
      <c r="AA15" s="58">
        <f>VLOOKUP($U15,PercentGoalStats!$A$3:$AE$998,13,FALSE)</f>
        <v>0.6</v>
      </c>
      <c r="AB15" s="58">
        <f>VLOOKUP($U15,PercentGoalStats!$A$3:$AE$998,14,FALSE)</f>
        <v>0.36842105263157893</v>
      </c>
      <c r="AC15" s="58">
        <f>VLOOKUP($U15,PercentGoalStats!$A$3:$AE$998,16,FALSE)</f>
        <v>0.5</v>
      </c>
      <c r="AD15" s="58">
        <f>VLOOKUP($U15,PercentGoalStats!$A$3:$AE$998,17,FALSE)</f>
        <v>0.78947368421052633</v>
      </c>
      <c r="AE15" s="58">
        <f>VLOOKUP($U15,PercentGoalStats!$A$3:$AE$998,19,FALSE)</f>
        <v>0.8</v>
      </c>
      <c r="AF15" s="58">
        <f>VLOOKUP($U15,PercentGoalStats!$A$3:$AE$998,20,FALSE)</f>
        <v>0.47368421052631576</v>
      </c>
      <c r="AG15" s="58">
        <f>VLOOKUP($U15,PercentGoalStats!$A$3:$AE$998,22,FALSE)</f>
        <v>0.4</v>
      </c>
      <c r="AH15" s="58">
        <f>VLOOKUP($U15,PercentGoalStats!$A$3:$AE$998,23,FALSE)</f>
        <v>0.63157894736842102</v>
      </c>
      <c r="AI15" s="58">
        <f>VLOOKUP($U15,PercentGoalStats!$A$3:$AE$998,25,FALSE)</f>
        <v>0.7</v>
      </c>
      <c r="AJ15" s="58">
        <f>VLOOKUP($U15,PercentGoalStats!$A$3:$AE$998,26,FALSE)</f>
        <v>0.31578947368421051</v>
      </c>
      <c r="AK15" s="58">
        <f>VLOOKUP($U15,PercentGoalStats!$A$3:$AE$998,28,FALSE)</f>
        <v>0.5</v>
      </c>
      <c r="AL15" s="58">
        <f>VLOOKUP($U15,PercentGoalStats!$A$3:$AE$998,29,FALSE)</f>
        <v>0.52631578947368418</v>
      </c>
      <c r="AM15" s="58">
        <f>VLOOKUP($U15,PercentGoalStats!$A$3:$AE$998,31,FALSE)</f>
        <v>0.6</v>
      </c>
    </row>
    <row r="16" spans="1:39" ht="14.4" hidden="1" thickTop="1" x14ac:dyDescent="0.3">
      <c r="A16" s="57">
        <f>VLOOKUP($S16,PercentGoalStats!$A$3:$AE$998,5,FALSE)</f>
        <v>1</v>
      </c>
      <c r="B16" s="58">
        <f>VLOOKUP($S16,PercentGoalStats!$A$3:$AE$998,6,FALSE)</f>
        <v>1</v>
      </c>
      <c r="C16" s="58">
        <f>VLOOKUP($S16,PercentGoalStats!$A$3:$AE$998,8,FALSE)</f>
        <v>0.82352941176470584</v>
      </c>
      <c r="D16" s="58">
        <f>VLOOKUP($S16,PercentGoalStats!$A$3:$AE$998,9,FALSE)</f>
        <v>0.75</v>
      </c>
      <c r="E16" s="58">
        <f>VLOOKUP($S16,PercentGoalStats!$A$3:$AE$998,11,FALSE)</f>
        <v>0.58823529411764708</v>
      </c>
      <c r="F16" s="58">
        <f>VLOOKUP($S16,PercentGoalStats!$A$3:$AE$998,12,FALSE)</f>
        <v>0.625</v>
      </c>
      <c r="G16" s="58">
        <f>VLOOKUP($S16,PercentGoalStats!$A$3:$AE$998,14,FALSE)</f>
        <v>0.47058823529411764</v>
      </c>
      <c r="H16" s="58">
        <f>VLOOKUP($S16,PercentGoalStats!$A$3:$AE$998,15,FALSE)</f>
        <v>0.5</v>
      </c>
      <c r="I16" s="58">
        <f>VLOOKUP($S16,PercentGoalStats!$A$3:$AE$998,17,FALSE)</f>
        <v>0.76470588235294112</v>
      </c>
      <c r="J16" s="58">
        <f>VLOOKUP($S16,PercentGoalStats!$A$3:$AE$998,18,FALSE)</f>
        <v>0.625</v>
      </c>
      <c r="K16" s="58">
        <f>VLOOKUP($S16,PercentGoalStats!$A$3:$AE$998,20,FALSE)</f>
        <v>0.41176470588235292</v>
      </c>
      <c r="L16" s="58">
        <f>VLOOKUP($S16,PercentGoalStats!$A$3:$AE$998,21,FALSE)</f>
        <v>0.25</v>
      </c>
      <c r="M16" s="58">
        <f>VLOOKUP($S16,PercentGoalStats!$A$3:$AE$998,23,FALSE)</f>
        <v>0.76470588235294112</v>
      </c>
      <c r="N16" s="58">
        <f>VLOOKUP($S16,PercentGoalStats!$A$3:$AE$998,24,FALSE)</f>
        <v>0.875</v>
      </c>
      <c r="O16" s="58">
        <f>VLOOKUP($S16,PercentGoalStats!$A$3:$AE$998,26,FALSE)</f>
        <v>0.58823529411764708</v>
      </c>
      <c r="P16" s="58">
        <f>VLOOKUP($S16,PercentGoalStats!$A$3:$AE$998,27,FALSE)</f>
        <v>0.5</v>
      </c>
      <c r="Q16" s="58">
        <f>VLOOKUP($S16,PercentGoalStats!$A$3:$AE$998,29,FALSE)</f>
        <v>0.52941176470588236</v>
      </c>
      <c r="R16" s="58">
        <f>VLOOKUP($S16,PercentGoalStats!$A$3:$AE$998,30,FALSE)</f>
        <v>0.5</v>
      </c>
      <c r="S16" s="53" t="str">
        <f>Fixtures!A12</f>
        <v>Willem II</v>
      </c>
      <c r="T16" s="54">
        <f>Fixtures!D12</f>
        <v>43485</v>
      </c>
      <c r="U16" s="53" t="str">
        <f>Fixtures!B12</f>
        <v>NAC Breda</v>
      </c>
      <c r="V16" s="57">
        <f>VLOOKUP($U16,PercentGoalStats!$A$3:$AE$998,5,FALSE)</f>
        <v>0.94117647058823528</v>
      </c>
      <c r="W16" s="58">
        <f>VLOOKUP($U16,PercentGoalStats!$A$3:$AE$998,7,FALSE)</f>
        <v>0.875</v>
      </c>
      <c r="X16" s="58">
        <f>VLOOKUP($U16,PercentGoalStats!$A$3:$AE$998,8,FALSE)</f>
        <v>0.94117647058823528</v>
      </c>
      <c r="Y16" s="58">
        <f>VLOOKUP($U16,PercentGoalStats!$A$3:$AE$998,10,FALSE)</f>
        <v>0.875</v>
      </c>
      <c r="Z16" s="58">
        <f>VLOOKUP($U16,PercentGoalStats!$A$3:$AE$998,11,FALSE)</f>
        <v>0.70588235294117652</v>
      </c>
      <c r="AA16" s="58">
        <f>VLOOKUP($U16,PercentGoalStats!$A$3:$AE$998,13,FALSE)</f>
        <v>0.625</v>
      </c>
      <c r="AB16" s="58">
        <f>VLOOKUP($U16,PercentGoalStats!$A$3:$AE$998,14,FALSE)</f>
        <v>0.35294117647058826</v>
      </c>
      <c r="AC16" s="58">
        <f>VLOOKUP($U16,PercentGoalStats!$A$3:$AE$998,16,FALSE)</f>
        <v>0.375</v>
      </c>
      <c r="AD16" s="58">
        <f>VLOOKUP($U16,PercentGoalStats!$A$3:$AE$998,17,FALSE)</f>
        <v>0.58823529411764708</v>
      </c>
      <c r="AE16" s="58">
        <f>VLOOKUP($U16,PercentGoalStats!$A$3:$AE$998,19,FALSE)</f>
        <v>0.5</v>
      </c>
      <c r="AF16" s="58">
        <f>VLOOKUP($U16,PercentGoalStats!$A$3:$AE$998,20,FALSE)</f>
        <v>0.47058823529411764</v>
      </c>
      <c r="AG16" s="58">
        <f>VLOOKUP($U16,PercentGoalStats!$A$3:$AE$998,22,FALSE)</f>
        <v>0.25</v>
      </c>
      <c r="AH16" s="58">
        <f>VLOOKUP($U16,PercentGoalStats!$A$3:$AE$998,23,FALSE)</f>
        <v>0.88235294117647056</v>
      </c>
      <c r="AI16" s="58">
        <f>VLOOKUP($U16,PercentGoalStats!$A$3:$AE$998,25,FALSE)</f>
        <v>0.875</v>
      </c>
      <c r="AJ16" s="58">
        <f>VLOOKUP($U16,PercentGoalStats!$A$3:$AE$998,26,FALSE)</f>
        <v>0.70588235294117652</v>
      </c>
      <c r="AK16" s="58">
        <f>VLOOKUP($U16,PercentGoalStats!$A$3:$AE$998,28,FALSE)</f>
        <v>0.75</v>
      </c>
      <c r="AL16" s="58">
        <f>VLOOKUP($U16,PercentGoalStats!$A$3:$AE$998,29,FALSE)</f>
        <v>0.52941176470588236</v>
      </c>
      <c r="AM16" s="58">
        <f>VLOOKUP($U16,PercentGoalStats!$A$3:$AE$998,31,FALSE)</f>
        <v>0.5</v>
      </c>
    </row>
    <row r="17" spans="1:39" ht="14.4" hidden="1" thickTop="1" x14ac:dyDescent="0.3">
      <c r="A17" s="57">
        <f>VLOOKUP($S17,PercentGoalStats!$A$3:$AE$998,5,FALSE)</f>
        <v>0.94117647058823528</v>
      </c>
      <c r="B17" s="58">
        <f>VLOOKUP($S17,PercentGoalStats!$A$3:$AE$998,6,FALSE)</f>
        <v>1</v>
      </c>
      <c r="C17" s="58">
        <f>VLOOKUP($S17,PercentGoalStats!$A$3:$AE$998,8,FALSE)</f>
        <v>0.82352941176470584</v>
      </c>
      <c r="D17" s="58">
        <f>VLOOKUP($S17,PercentGoalStats!$A$3:$AE$998,9,FALSE)</f>
        <v>0.88888888888888884</v>
      </c>
      <c r="E17" s="58">
        <f>VLOOKUP($S17,PercentGoalStats!$A$3:$AE$998,11,FALSE)</f>
        <v>0.6470588235294118</v>
      </c>
      <c r="F17" s="58">
        <f>VLOOKUP($S17,PercentGoalStats!$A$3:$AE$998,12,FALSE)</f>
        <v>0.66666666666666663</v>
      </c>
      <c r="G17" s="58">
        <f>VLOOKUP($S17,PercentGoalStats!$A$3:$AE$998,14,FALSE)</f>
        <v>0.47058823529411764</v>
      </c>
      <c r="H17" s="58">
        <f>VLOOKUP($S17,PercentGoalStats!$A$3:$AE$998,15,FALSE)</f>
        <v>0.44444444444444442</v>
      </c>
      <c r="I17" s="58">
        <f>VLOOKUP($S17,PercentGoalStats!$A$3:$AE$998,17,FALSE)</f>
        <v>0.47058823529411764</v>
      </c>
      <c r="J17" s="58">
        <f>VLOOKUP($S17,PercentGoalStats!$A$3:$AE$998,18,FALSE)</f>
        <v>0.66666666666666663</v>
      </c>
      <c r="K17" s="58">
        <f>VLOOKUP($S17,PercentGoalStats!$A$3:$AE$998,20,FALSE)</f>
        <v>0.23529411764705882</v>
      </c>
      <c r="L17" s="58">
        <f>VLOOKUP($S17,PercentGoalStats!$A$3:$AE$998,21,FALSE)</f>
        <v>0.44444444444444442</v>
      </c>
      <c r="M17" s="58">
        <f>VLOOKUP($S17,PercentGoalStats!$A$3:$AE$998,23,FALSE)</f>
        <v>0.88235294117647056</v>
      </c>
      <c r="N17" s="58">
        <f>VLOOKUP($S17,PercentGoalStats!$A$3:$AE$998,24,FALSE)</f>
        <v>0.88888888888888884</v>
      </c>
      <c r="O17" s="58">
        <f>VLOOKUP($S17,PercentGoalStats!$A$3:$AE$998,26,FALSE)</f>
        <v>0.58823529411764708</v>
      </c>
      <c r="P17" s="58">
        <f>VLOOKUP($S17,PercentGoalStats!$A$3:$AE$998,27,FALSE)</f>
        <v>0.55555555555555558</v>
      </c>
      <c r="Q17" s="58">
        <f>VLOOKUP($S17,PercentGoalStats!$A$3:$AE$998,29,FALSE)</f>
        <v>0.41176470588235292</v>
      </c>
      <c r="R17" s="58">
        <f>VLOOKUP($S17,PercentGoalStats!$A$3:$AE$998,30,FALSE)</f>
        <v>0.55555555555555558</v>
      </c>
      <c r="S17" s="53" t="str">
        <f>Fixtures!A13</f>
        <v>De Graafschap</v>
      </c>
      <c r="T17" s="54">
        <f>Fixtures!D13</f>
        <v>43485</v>
      </c>
      <c r="U17" s="53" t="str">
        <f>Fixtures!B13</f>
        <v>Fortuna Sittard</v>
      </c>
      <c r="V17" s="57">
        <f>VLOOKUP($U17,PercentGoalStats!$A$3:$AE$998,5,FALSE)</f>
        <v>0.94117647058823528</v>
      </c>
      <c r="W17" s="58">
        <f>VLOOKUP($U17,PercentGoalStats!$A$3:$AE$998,7,FALSE)</f>
        <v>1</v>
      </c>
      <c r="X17" s="58">
        <f>VLOOKUP($U17,PercentGoalStats!$A$3:$AE$998,8,FALSE)</f>
        <v>0.94117647058823528</v>
      </c>
      <c r="Y17" s="58">
        <f>VLOOKUP($U17,PercentGoalStats!$A$3:$AE$998,10,FALSE)</f>
        <v>1</v>
      </c>
      <c r="Z17" s="58">
        <f>VLOOKUP($U17,PercentGoalStats!$A$3:$AE$998,11,FALSE)</f>
        <v>0.70588235294117652</v>
      </c>
      <c r="AA17" s="58">
        <f>VLOOKUP($U17,PercentGoalStats!$A$3:$AE$998,13,FALSE)</f>
        <v>0.75</v>
      </c>
      <c r="AB17" s="58">
        <f>VLOOKUP($U17,PercentGoalStats!$A$3:$AE$998,14,FALSE)</f>
        <v>0.41176470588235292</v>
      </c>
      <c r="AC17" s="58">
        <f>VLOOKUP($U17,PercentGoalStats!$A$3:$AE$998,16,FALSE)</f>
        <v>0.625</v>
      </c>
      <c r="AD17" s="58">
        <f>VLOOKUP($U17,PercentGoalStats!$A$3:$AE$998,17,FALSE)</f>
        <v>0.82352941176470584</v>
      </c>
      <c r="AE17" s="58">
        <f>VLOOKUP($U17,PercentGoalStats!$A$3:$AE$998,19,FALSE)</f>
        <v>1</v>
      </c>
      <c r="AF17" s="58">
        <f>VLOOKUP($U17,PercentGoalStats!$A$3:$AE$998,20,FALSE)</f>
        <v>0.47058823529411764</v>
      </c>
      <c r="AG17" s="58">
        <f>VLOOKUP($U17,PercentGoalStats!$A$3:$AE$998,22,FALSE)</f>
        <v>0.5</v>
      </c>
      <c r="AH17" s="58">
        <f>VLOOKUP($U17,PercentGoalStats!$A$3:$AE$998,23,FALSE)</f>
        <v>0.76470588235294112</v>
      </c>
      <c r="AI17" s="58">
        <f>VLOOKUP($U17,PercentGoalStats!$A$3:$AE$998,25,FALSE)</f>
        <v>0.875</v>
      </c>
      <c r="AJ17" s="58">
        <f>VLOOKUP($U17,PercentGoalStats!$A$3:$AE$998,26,FALSE)</f>
        <v>0.58823529411764708</v>
      </c>
      <c r="AK17" s="58">
        <f>VLOOKUP($U17,PercentGoalStats!$A$3:$AE$998,28,FALSE)</f>
        <v>0.75</v>
      </c>
      <c r="AL17" s="58">
        <f>VLOOKUP($U17,PercentGoalStats!$A$3:$AE$998,29,FALSE)</f>
        <v>0.6470588235294118</v>
      </c>
      <c r="AM17" s="58">
        <f>VLOOKUP($U17,PercentGoalStats!$A$3:$AE$998,31,FALSE)</f>
        <v>0.875</v>
      </c>
    </row>
    <row r="18" spans="1:39" ht="14.4" hidden="1" thickTop="1" x14ac:dyDescent="0.3">
      <c r="A18" s="57">
        <f>VLOOKUP($S18,PercentGoalStats!$A$3:$AE$998,5,FALSE)</f>
        <v>1</v>
      </c>
      <c r="B18" s="58">
        <f>VLOOKUP($S18,PercentGoalStats!$A$3:$AE$998,6,FALSE)</f>
        <v>1</v>
      </c>
      <c r="C18" s="58">
        <f>VLOOKUP($S18,PercentGoalStats!$A$3:$AE$998,8,FALSE)</f>
        <v>0.94117647058823528</v>
      </c>
      <c r="D18" s="58">
        <f>VLOOKUP($S18,PercentGoalStats!$A$3:$AE$998,9,FALSE)</f>
        <v>0.88888888888888884</v>
      </c>
      <c r="E18" s="58">
        <f>VLOOKUP($S18,PercentGoalStats!$A$3:$AE$998,11,FALSE)</f>
        <v>0.58823529411764708</v>
      </c>
      <c r="F18" s="58">
        <f>VLOOKUP($S18,PercentGoalStats!$A$3:$AE$998,12,FALSE)</f>
        <v>0.44444444444444442</v>
      </c>
      <c r="G18" s="58">
        <f>VLOOKUP($S18,PercentGoalStats!$A$3:$AE$998,14,FALSE)</f>
        <v>0.29411764705882354</v>
      </c>
      <c r="H18" s="58">
        <f>VLOOKUP($S18,PercentGoalStats!$A$3:$AE$998,15,FALSE)</f>
        <v>0.33333333333333331</v>
      </c>
      <c r="I18" s="58">
        <f>VLOOKUP($S18,PercentGoalStats!$A$3:$AE$998,17,FALSE)</f>
        <v>0.76470588235294112</v>
      </c>
      <c r="J18" s="58">
        <f>VLOOKUP($S18,PercentGoalStats!$A$3:$AE$998,18,FALSE)</f>
        <v>0.77777777777777779</v>
      </c>
      <c r="K18" s="58">
        <f>VLOOKUP($S18,PercentGoalStats!$A$3:$AE$998,20,FALSE)</f>
        <v>0.29411764705882354</v>
      </c>
      <c r="L18" s="58">
        <f>VLOOKUP($S18,PercentGoalStats!$A$3:$AE$998,21,FALSE)</f>
        <v>0.22222222222222221</v>
      </c>
      <c r="M18" s="58">
        <f>VLOOKUP($S18,PercentGoalStats!$A$3:$AE$998,23,FALSE)</f>
        <v>0.94117647058823528</v>
      </c>
      <c r="N18" s="58">
        <f>VLOOKUP($S18,PercentGoalStats!$A$3:$AE$998,24,FALSE)</f>
        <v>0.88888888888888884</v>
      </c>
      <c r="O18" s="58">
        <f>VLOOKUP($S18,PercentGoalStats!$A$3:$AE$998,26,FALSE)</f>
        <v>0.47058823529411764</v>
      </c>
      <c r="P18" s="58">
        <f>VLOOKUP($S18,PercentGoalStats!$A$3:$AE$998,27,FALSE)</f>
        <v>0.55555555555555558</v>
      </c>
      <c r="Q18" s="58">
        <f>VLOOKUP($S18,PercentGoalStats!$A$3:$AE$998,29,FALSE)</f>
        <v>0.70588235294117652</v>
      </c>
      <c r="R18" s="58">
        <f>VLOOKUP($S18,PercentGoalStats!$A$3:$AE$998,30,FALSE)</f>
        <v>0.66666666666666663</v>
      </c>
      <c r="S18" s="53" t="str">
        <f>Fixtures!A14</f>
        <v>Emmen</v>
      </c>
      <c r="T18" s="54">
        <f>Fixtures!D14</f>
        <v>43485</v>
      </c>
      <c r="U18" s="53" t="str">
        <f>Fixtures!B14</f>
        <v>PSV</v>
      </c>
      <c r="V18" s="57">
        <f>VLOOKUP($U18,PercentGoalStats!$A$3:$AE$998,5,FALSE)</f>
        <v>1</v>
      </c>
      <c r="W18" s="58">
        <f>VLOOKUP($U18,PercentGoalStats!$A$3:$AE$998,7,FALSE)</f>
        <v>1</v>
      </c>
      <c r="X18" s="58">
        <f>VLOOKUP($U18,PercentGoalStats!$A$3:$AE$998,8,FALSE)</f>
        <v>0.94117647058823528</v>
      </c>
      <c r="Y18" s="58">
        <f>VLOOKUP($U18,PercentGoalStats!$A$3:$AE$998,10,FALSE)</f>
        <v>1</v>
      </c>
      <c r="Z18" s="58">
        <f>VLOOKUP($U18,PercentGoalStats!$A$3:$AE$998,11,FALSE)</f>
        <v>0.88235294117647056</v>
      </c>
      <c r="AA18" s="58">
        <f>VLOOKUP($U18,PercentGoalStats!$A$3:$AE$998,13,FALSE)</f>
        <v>0.875</v>
      </c>
      <c r="AB18" s="58">
        <f>VLOOKUP($U18,PercentGoalStats!$A$3:$AE$998,14,FALSE)</f>
        <v>0.52941176470588236</v>
      </c>
      <c r="AC18" s="58">
        <f>VLOOKUP($U18,PercentGoalStats!$A$3:$AE$998,16,FALSE)</f>
        <v>0.375</v>
      </c>
      <c r="AD18" s="58">
        <f>VLOOKUP($U18,PercentGoalStats!$A$3:$AE$998,17,FALSE)</f>
        <v>1</v>
      </c>
      <c r="AE18" s="58">
        <f>VLOOKUP($U18,PercentGoalStats!$A$3:$AE$998,19,FALSE)</f>
        <v>1</v>
      </c>
      <c r="AF18" s="58">
        <f>VLOOKUP($U18,PercentGoalStats!$A$3:$AE$998,20,FALSE)</f>
        <v>0.88235294117647056</v>
      </c>
      <c r="AG18" s="58">
        <f>VLOOKUP($U18,PercentGoalStats!$A$3:$AE$998,22,FALSE)</f>
        <v>0.875</v>
      </c>
      <c r="AH18" s="58">
        <f>VLOOKUP($U18,PercentGoalStats!$A$3:$AE$998,23,FALSE)</f>
        <v>0.41176470588235292</v>
      </c>
      <c r="AI18" s="58">
        <f>VLOOKUP($U18,PercentGoalStats!$A$3:$AE$998,25,FALSE)</f>
        <v>0.625</v>
      </c>
      <c r="AJ18" s="58">
        <f>VLOOKUP($U18,PercentGoalStats!$A$3:$AE$998,26,FALSE)</f>
        <v>5.8823529411764705E-2</v>
      </c>
      <c r="AK18" s="58">
        <f>VLOOKUP($U18,PercentGoalStats!$A$3:$AE$998,28,FALSE)</f>
        <v>0.125</v>
      </c>
      <c r="AL18" s="58">
        <f>VLOOKUP($U18,PercentGoalStats!$A$3:$AE$998,29,FALSE)</f>
        <v>0.41176470588235292</v>
      </c>
      <c r="AM18" s="58">
        <f>VLOOKUP($U18,PercentGoalStats!$A$3:$AE$998,31,FALSE)</f>
        <v>0.625</v>
      </c>
    </row>
    <row r="19" spans="1:39" ht="14.4" hidden="1" thickTop="1" x14ac:dyDescent="0.3">
      <c r="A19" s="57">
        <f>VLOOKUP($S19,PercentGoalStats!$A$3:$AE$998,5,FALSE)</f>
        <v>1</v>
      </c>
      <c r="B19" s="58">
        <f>VLOOKUP($S19,PercentGoalStats!$A$3:$AE$998,6,FALSE)</f>
        <v>1</v>
      </c>
      <c r="C19" s="58">
        <f>VLOOKUP($S19,PercentGoalStats!$A$3:$AE$998,8,FALSE)</f>
        <v>0.94117647058823528</v>
      </c>
      <c r="D19" s="58">
        <f>VLOOKUP($S19,PercentGoalStats!$A$3:$AE$998,9,FALSE)</f>
        <v>1</v>
      </c>
      <c r="E19" s="58">
        <f>VLOOKUP($S19,PercentGoalStats!$A$3:$AE$998,11,FALSE)</f>
        <v>0.76470588235294112</v>
      </c>
      <c r="F19" s="58">
        <f>VLOOKUP($S19,PercentGoalStats!$A$3:$AE$998,12,FALSE)</f>
        <v>0.75</v>
      </c>
      <c r="G19" s="58">
        <f>VLOOKUP($S19,PercentGoalStats!$A$3:$AE$998,14,FALSE)</f>
        <v>0.52941176470588236</v>
      </c>
      <c r="H19" s="58">
        <f>VLOOKUP($S19,PercentGoalStats!$A$3:$AE$998,15,FALSE)</f>
        <v>0.5</v>
      </c>
      <c r="I19" s="58">
        <f>VLOOKUP($S19,PercentGoalStats!$A$3:$AE$998,17,FALSE)</f>
        <v>0.94117647058823528</v>
      </c>
      <c r="J19" s="58">
        <f>VLOOKUP($S19,PercentGoalStats!$A$3:$AE$998,18,FALSE)</f>
        <v>1</v>
      </c>
      <c r="K19" s="58">
        <f>VLOOKUP($S19,PercentGoalStats!$A$3:$AE$998,20,FALSE)</f>
        <v>0.82352941176470584</v>
      </c>
      <c r="L19" s="58">
        <f>VLOOKUP($S19,PercentGoalStats!$A$3:$AE$998,21,FALSE)</f>
        <v>0.875</v>
      </c>
      <c r="M19" s="58">
        <f>VLOOKUP($S19,PercentGoalStats!$A$3:$AE$998,23,FALSE)</f>
        <v>0.35294117647058826</v>
      </c>
      <c r="N19" s="58">
        <f>VLOOKUP($S19,PercentGoalStats!$A$3:$AE$998,24,FALSE)</f>
        <v>0.25</v>
      </c>
      <c r="O19" s="58">
        <f>VLOOKUP($S19,PercentGoalStats!$A$3:$AE$998,26,FALSE)</f>
        <v>5.8823529411764705E-2</v>
      </c>
      <c r="P19" s="58">
        <f>VLOOKUP($S19,PercentGoalStats!$A$3:$AE$998,27,FALSE)</f>
        <v>0</v>
      </c>
      <c r="Q19" s="58">
        <f>VLOOKUP($S19,PercentGoalStats!$A$3:$AE$998,29,FALSE)</f>
        <v>0.29411764705882354</v>
      </c>
      <c r="R19" s="58">
        <f>VLOOKUP($S19,PercentGoalStats!$A$3:$AE$998,30,FALSE)</f>
        <v>0.25</v>
      </c>
      <c r="S19" s="53" t="str">
        <f>Fixtures!A15</f>
        <v>Ajax</v>
      </c>
      <c r="T19" s="54">
        <f>Fixtures!D15</f>
        <v>43485</v>
      </c>
      <c r="U19" s="53" t="str">
        <f>Fixtures!B15</f>
        <v>Heerenveen</v>
      </c>
      <c r="V19" s="57">
        <f>VLOOKUP($U19,PercentGoalStats!$A$3:$AE$998,5,FALSE)</f>
        <v>1</v>
      </c>
      <c r="W19" s="58">
        <f>VLOOKUP($U19,PercentGoalStats!$A$3:$AE$998,7,FALSE)</f>
        <v>1</v>
      </c>
      <c r="X19" s="58">
        <f>VLOOKUP($U19,PercentGoalStats!$A$3:$AE$998,8,FALSE)</f>
        <v>1</v>
      </c>
      <c r="Y19" s="58">
        <f>VLOOKUP($U19,PercentGoalStats!$A$3:$AE$998,10,FALSE)</f>
        <v>1</v>
      </c>
      <c r="Z19" s="58">
        <f>VLOOKUP($U19,PercentGoalStats!$A$3:$AE$998,11,FALSE)</f>
        <v>0.70588235294117652</v>
      </c>
      <c r="AA19" s="58">
        <f>VLOOKUP($U19,PercentGoalStats!$A$3:$AE$998,13,FALSE)</f>
        <v>0.77777777777777779</v>
      </c>
      <c r="AB19" s="58">
        <f>VLOOKUP($U19,PercentGoalStats!$A$3:$AE$998,14,FALSE)</f>
        <v>0.6470588235294118</v>
      </c>
      <c r="AC19" s="58">
        <f>VLOOKUP($U19,PercentGoalStats!$A$3:$AE$998,16,FALSE)</f>
        <v>0.66666666666666663</v>
      </c>
      <c r="AD19" s="58">
        <f>VLOOKUP($U19,PercentGoalStats!$A$3:$AE$998,17,FALSE)</f>
        <v>0.82352941176470584</v>
      </c>
      <c r="AE19" s="58">
        <f>VLOOKUP($U19,PercentGoalStats!$A$3:$AE$998,19,FALSE)</f>
        <v>0.77777777777777779</v>
      </c>
      <c r="AF19" s="58">
        <f>VLOOKUP($U19,PercentGoalStats!$A$3:$AE$998,20,FALSE)</f>
        <v>0.58823529411764708</v>
      </c>
      <c r="AG19" s="58">
        <f>VLOOKUP($U19,PercentGoalStats!$A$3:$AE$998,22,FALSE)</f>
        <v>0.66666666666666663</v>
      </c>
      <c r="AH19" s="58">
        <f>VLOOKUP($U19,PercentGoalStats!$A$3:$AE$998,23,FALSE)</f>
        <v>0.94117647058823528</v>
      </c>
      <c r="AI19" s="58">
        <f>VLOOKUP($U19,PercentGoalStats!$A$3:$AE$998,25,FALSE)</f>
        <v>0.88888888888888884</v>
      </c>
      <c r="AJ19" s="58">
        <f>VLOOKUP($U19,PercentGoalStats!$A$3:$AE$998,26,FALSE)</f>
        <v>0.58823529411764708</v>
      </c>
      <c r="AK19" s="58">
        <f>VLOOKUP($U19,PercentGoalStats!$A$3:$AE$998,28,FALSE)</f>
        <v>0.66666666666666663</v>
      </c>
      <c r="AL19" s="58">
        <f>VLOOKUP($U19,PercentGoalStats!$A$3:$AE$998,29,FALSE)</f>
        <v>0.76470588235294112</v>
      </c>
      <c r="AM19" s="58">
        <f>VLOOKUP($U19,PercentGoalStats!$A$3:$AE$998,31,FALSE)</f>
        <v>0.66666666666666663</v>
      </c>
    </row>
    <row r="20" spans="1:39" ht="14.4" hidden="1" thickTop="1" x14ac:dyDescent="0.3">
      <c r="A20" s="57">
        <f>VLOOKUP($S20,PercentGoalStats!$A$3:$AE$998,5,FALSE)</f>
        <v>1</v>
      </c>
      <c r="B20" s="58">
        <f>VLOOKUP($S20,PercentGoalStats!$A$3:$AE$998,6,FALSE)</f>
        <v>1</v>
      </c>
      <c r="C20" s="58">
        <f>VLOOKUP($S20,PercentGoalStats!$A$3:$AE$998,8,FALSE)</f>
        <v>0.94736842105263153</v>
      </c>
      <c r="D20" s="58">
        <f>VLOOKUP($S20,PercentGoalStats!$A$3:$AE$998,9,FALSE)</f>
        <v>1</v>
      </c>
      <c r="E20" s="58">
        <f>VLOOKUP($S20,PercentGoalStats!$A$3:$AE$998,11,FALSE)</f>
        <v>0.68421052631578949</v>
      </c>
      <c r="F20" s="58">
        <f>VLOOKUP($S20,PercentGoalStats!$A$3:$AE$998,12,FALSE)</f>
        <v>0.7</v>
      </c>
      <c r="G20" s="58">
        <f>VLOOKUP($S20,PercentGoalStats!$A$3:$AE$998,14,FALSE)</f>
        <v>0.42105263157894735</v>
      </c>
      <c r="H20" s="58">
        <f>VLOOKUP($S20,PercentGoalStats!$A$3:$AE$998,15,FALSE)</f>
        <v>0.5</v>
      </c>
      <c r="I20" s="58">
        <f>VLOOKUP($S20,PercentGoalStats!$A$3:$AE$998,17,FALSE)</f>
        <v>1</v>
      </c>
      <c r="J20" s="58">
        <f>VLOOKUP($S20,PercentGoalStats!$A$3:$AE$998,18,FALSE)</f>
        <v>1</v>
      </c>
      <c r="K20" s="58">
        <f>VLOOKUP($S20,PercentGoalStats!$A$3:$AE$998,20,FALSE)</f>
        <v>0.73684210526315785</v>
      </c>
      <c r="L20" s="58">
        <f>VLOOKUP($S20,PercentGoalStats!$A$3:$AE$998,21,FALSE)</f>
        <v>0.9</v>
      </c>
      <c r="M20" s="58">
        <f>VLOOKUP($S20,PercentGoalStats!$A$3:$AE$998,23,FALSE)</f>
        <v>0.63157894736842102</v>
      </c>
      <c r="N20" s="58">
        <f>VLOOKUP($S20,PercentGoalStats!$A$3:$AE$998,24,FALSE)</f>
        <v>0.6</v>
      </c>
      <c r="O20" s="58">
        <f>VLOOKUP($S20,PercentGoalStats!$A$3:$AE$998,26,FALSE)</f>
        <v>0.31578947368421051</v>
      </c>
      <c r="P20" s="58">
        <f>VLOOKUP($S20,PercentGoalStats!$A$3:$AE$998,27,FALSE)</f>
        <v>0.4</v>
      </c>
      <c r="Q20" s="58">
        <f>VLOOKUP($S20,PercentGoalStats!$A$3:$AE$998,29,FALSE)</f>
        <v>0.63157894736842102</v>
      </c>
      <c r="R20" s="58">
        <f>VLOOKUP($S20,PercentGoalStats!$A$3:$AE$998,30,FALSE)</f>
        <v>0.6</v>
      </c>
      <c r="S20" s="53" t="str">
        <f>Fixtures!A16</f>
        <v>Barcelona</v>
      </c>
      <c r="T20" s="54">
        <f>Fixtures!D16</f>
        <v>43485</v>
      </c>
      <c r="U20" s="53" t="str">
        <f>Fixtures!B16</f>
        <v>Leganés</v>
      </c>
      <c r="V20" s="57">
        <f>VLOOKUP($U20,PercentGoalStats!$A$3:$AE$998,5,FALSE)</f>
        <v>0.89473684210526316</v>
      </c>
      <c r="W20" s="58">
        <f>VLOOKUP($U20,PercentGoalStats!$A$3:$AE$998,7,FALSE)</f>
        <v>0.8</v>
      </c>
      <c r="X20" s="58">
        <f>VLOOKUP($U20,PercentGoalStats!$A$3:$AE$998,8,FALSE)</f>
        <v>0.52631578947368418</v>
      </c>
      <c r="Y20" s="58">
        <f>VLOOKUP($U20,PercentGoalStats!$A$3:$AE$998,10,FALSE)</f>
        <v>0.5</v>
      </c>
      <c r="Z20" s="58">
        <f>VLOOKUP($U20,PercentGoalStats!$A$3:$AE$998,11,FALSE)</f>
        <v>0.26315789473684209</v>
      </c>
      <c r="AA20" s="58">
        <f>VLOOKUP($U20,PercentGoalStats!$A$3:$AE$998,13,FALSE)</f>
        <v>0.3</v>
      </c>
      <c r="AB20" s="58">
        <f>VLOOKUP($U20,PercentGoalStats!$A$3:$AE$998,14,FALSE)</f>
        <v>0.15789473684210525</v>
      </c>
      <c r="AC20" s="58">
        <f>VLOOKUP($U20,PercentGoalStats!$A$3:$AE$998,16,FALSE)</f>
        <v>0.2</v>
      </c>
      <c r="AD20" s="58">
        <f>VLOOKUP($U20,PercentGoalStats!$A$3:$AE$998,17,FALSE)</f>
        <v>0.63157894736842102</v>
      </c>
      <c r="AE20" s="58">
        <f>VLOOKUP($U20,PercentGoalStats!$A$3:$AE$998,19,FALSE)</f>
        <v>0.4</v>
      </c>
      <c r="AF20" s="58">
        <f>VLOOKUP($U20,PercentGoalStats!$A$3:$AE$998,20,FALSE)</f>
        <v>0.15789473684210525</v>
      </c>
      <c r="AG20" s="58">
        <f>VLOOKUP($U20,PercentGoalStats!$A$3:$AE$998,22,FALSE)</f>
        <v>0.1</v>
      </c>
      <c r="AH20" s="58">
        <f>VLOOKUP($U20,PercentGoalStats!$A$3:$AE$998,23,FALSE)</f>
        <v>0.73684210526315785</v>
      </c>
      <c r="AI20" s="58">
        <f>VLOOKUP($U20,PercentGoalStats!$A$3:$AE$998,25,FALSE)</f>
        <v>0.8</v>
      </c>
      <c r="AJ20" s="58">
        <f>VLOOKUP($U20,PercentGoalStats!$A$3:$AE$998,26,FALSE)</f>
        <v>0.26315789473684209</v>
      </c>
      <c r="AK20" s="58">
        <f>VLOOKUP($U20,PercentGoalStats!$A$3:$AE$998,28,FALSE)</f>
        <v>0.4</v>
      </c>
      <c r="AL20" s="58">
        <f>VLOOKUP($U20,PercentGoalStats!$A$3:$AE$998,29,FALSE)</f>
        <v>0.47368421052631576</v>
      </c>
      <c r="AM20" s="58">
        <f>VLOOKUP($U20,PercentGoalStats!$A$3:$AE$998,31,FALSE)</f>
        <v>0.4</v>
      </c>
    </row>
    <row r="21" spans="1:39" ht="14.4" hidden="1" thickTop="1" x14ac:dyDescent="0.3">
      <c r="A21" s="57">
        <f>VLOOKUP($S21,PercentGoalStats!$A$3:$AE$998,5,FALSE)</f>
        <v>0.89473684210526316</v>
      </c>
      <c r="B21" s="58">
        <f>VLOOKUP($S21,PercentGoalStats!$A$3:$AE$998,6,FALSE)</f>
        <v>1</v>
      </c>
      <c r="C21" s="58">
        <f>VLOOKUP($S21,PercentGoalStats!$A$3:$AE$998,8,FALSE)</f>
        <v>0.57894736842105265</v>
      </c>
      <c r="D21" s="58">
        <f>VLOOKUP($S21,PercentGoalStats!$A$3:$AE$998,9,FALSE)</f>
        <v>0.6</v>
      </c>
      <c r="E21" s="58">
        <f>VLOOKUP($S21,PercentGoalStats!$A$3:$AE$998,11,FALSE)</f>
        <v>0.42105263157894735</v>
      </c>
      <c r="F21" s="58">
        <f>VLOOKUP($S21,PercentGoalStats!$A$3:$AE$998,12,FALSE)</f>
        <v>0.4</v>
      </c>
      <c r="G21" s="58">
        <f>VLOOKUP($S21,PercentGoalStats!$A$3:$AE$998,14,FALSE)</f>
        <v>0.21052631578947367</v>
      </c>
      <c r="H21" s="58">
        <f>VLOOKUP($S21,PercentGoalStats!$A$3:$AE$998,15,FALSE)</f>
        <v>0.2</v>
      </c>
      <c r="I21" s="58">
        <f>VLOOKUP($S21,PercentGoalStats!$A$3:$AE$998,17,FALSE)</f>
        <v>0.68421052631578949</v>
      </c>
      <c r="J21" s="58">
        <f>VLOOKUP($S21,PercentGoalStats!$A$3:$AE$998,18,FALSE)</f>
        <v>0.8</v>
      </c>
      <c r="K21" s="58">
        <f>VLOOKUP($S21,PercentGoalStats!$A$3:$AE$998,20,FALSE)</f>
        <v>0.26315789473684209</v>
      </c>
      <c r="L21" s="58">
        <f>VLOOKUP($S21,PercentGoalStats!$A$3:$AE$998,21,FALSE)</f>
        <v>0.3</v>
      </c>
      <c r="M21" s="58">
        <f>VLOOKUP($S21,PercentGoalStats!$A$3:$AE$998,23,FALSE)</f>
        <v>0.63157894736842102</v>
      </c>
      <c r="N21" s="58">
        <f>VLOOKUP($S21,PercentGoalStats!$A$3:$AE$998,24,FALSE)</f>
        <v>0.6</v>
      </c>
      <c r="O21" s="58">
        <f>VLOOKUP($S21,PercentGoalStats!$A$3:$AE$998,26,FALSE)</f>
        <v>0.42105263157894735</v>
      </c>
      <c r="P21" s="58">
        <f>VLOOKUP($S21,PercentGoalStats!$A$3:$AE$998,27,FALSE)</f>
        <v>0.4</v>
      </c>
      <c r="Q21" s="58">
        <f>VLOOKUP($S21,PercentGoalStats!$A$3:$AE$998,29,FALSE)</f>
        <v>0.42105263157894735</v>
      </c>
      <c r="R21" s="58">
        <f>VLOOKUP($S21,PercentGoalStats!$A$3:$AE$998,30,FALSE)</f>
        <v>0.4</v>
      </c>
      <c r="S21" s="53" t="str">
        <f>Fixtures!A17</f>
        <v>Real Betis</v>
      </c>
      <c r="T21" s="54">
        <f>Fixtures!D17</f>
        <v>43485</v>
      </c>
      <c r="U21" s="53" t="str">
        <f>Fixtures!B17</f>
        <v>Girona</v>
      </c>
      <c r="V21" s="57">
        <f>VLOOKUP($U21,PercentGoalStats!$A$3:$AE$998,5,FALSE)</f>
        <v>0.84210526315789469</v>
      </c>
      <c r="W21" s="58">
        <f>VLOOKUP($U21,PercentGoalStats!$A$3:$AE$998,7,FALSE)</f>
        <v>0.88888888888888884</v>
      </c>
      <c r="X21" s="58">
        <f>VLOOKUP($U21,PercentGoalStats!$A$3:$AE$998,8,FALSE)</f>
        <v>0.63157894736842102</v>
      </c>
      <c r="Y21" s="58">
        <f>VLOOKUP($U21,PercentGoalStats!$A$3:$AE$998,10,FALSE)</f>
        <v>0.55555555555555558</v>
      </c>
      <c r="Z21" s="58">
        <f>VLOOKUP($U21,PercentGoalStats!$A$3:$AE$998,11,FALSE)</f>
        <v>0.36842105263157893</v>
      </c>
      <c r="AA21" s="58">
        <f>VLOOKUP($U21,PercentGoalStats!$A$3:$AE$998,13,FALSE)</f>
        <v>0.33333333333333331</v>
      </c>
      <c r="AB21" s="58">
        <f>VLOOKUP($U21,PercentGoalStats!$A$3:$AE$998,14,FALSE)</f>
        <v>0.31578947368421051</v>
      </c>
      <c r="AC21" s="58">
        <f>VLOOKUP($U21,PercentGoalStats!$A$3:$AE$998,16,FALSE)</f>
        <v>0.33333333333333331</v>
      </c>
      <c r="AD21" s="58">
        <f>VLOOKUP($U21,PercentGoalStats!$A$3:$AE$998,17,FALSE)</f>
        <v>0.68421052631578949</v>
      </c>
      <c r="AE21" s="58">
        <f>VLOOKUP($U21,PercentGoalStats!$A$3:$AE$998,19,FALSE)</f>
        <v>0.66666666666666663</v>
      </c>
      <c r="AF21" s="58">
        <f>VLOOKUP($U21,PercentGoalStats!$A$3:$AE$998,20,FALSE)</f>
        <v>0.31578947368421051</v>
      </c>
      <c r="AG21" s="58">
        <f>VLOOKUP($U21,PercentGoalStats!$A$3:$AE$998,22,FALSE)</f>
        <v>0.33333333333333331</v>
      </c>
      <c r="AH21" s="58">
        <f>VLOOKUP($U21,PercentGoalStats!$A$3:$AE$998,23,FALSE)</f>
        <v>0.73684210526315785</v>
      </c>
      <c r="AI21" s="58">
        <f>VLOOKUP($U21,PercentGoalStats!$A$3:$AE$998,25,FALSE)</f>
        <v>0.66666666666666663</v>
      </c>
      <c r="AJ21" s="58">
        <f>VLOOKUP($U21,PercentGoalStats!$A$3:$AE$998,26,FALSE)</f>
        <v>0.31578947368421051</v>
      </c>
      <c r="AK21" s="58">
        <f>VLOOKUP($U21,PercentGoalStats!$A$3:$AE$998,28,FALSE)</f>
        <v>0.33333333333333331</v>
      </c>
      <c r="AL21" s="58">
        <f>VLOOKUP($U21,PercentGoalStats!$A$3:$AE$998,29,FALSE)</f>
        <v>0.57894736842105265</v>
      </c>
      <c r="AM21" s="58">
        <f>VLOOKUP($U21,PercentGoalStats!$A$3:$AE$998,31,FALSE)</f>
        <v>0.44444444444444442</v>
      </c>
    </row>
    <row r="22" spans="1:39" ht="14.4" hidden="1" thickTop="1" x14ac:dyDescent="0.3">
      <c r="A22" s="57">
        <f>VLOOKUP($S22,PercentGoalStats!$A$3:$AE$998,5,FALSE)</f>
        <v>1</v>
      </c>
      <c r="B22" s="58">
        <f>VLOOKUP($S22,PercentGoalStats!$A$3:$AE$998,6,FALSE)</f>
        <v>1</v>
      </c>
      <c r="C22" s="58">
        <f>VLOOKUP($S22,PercentGoalStats!$A$3:$AE$998,8,FALSE)</f>
        <v>0.84210526315789469</v>
      </c>
      <c r="D22" s="58">
        <f>VLOOKUP($S22,PercentGoalStats!$A$3:$AE$998,9,FALSE)</f>
        <v>1</v>
      </c>
      <c r="E22" s="58">
        <f>VLOOKUP($S22,PercentGoalStats!$A$3:$AE$998,11,FALSE)</f>
        <v>0.73684210526315785</v>
      </c>
      <c r="F22" s="58">
        <f>VLOOKUP($S22,PercentGoalStats!$A$3:$AE$998,12,FALSE)</f>
        <v>0.88888888888888884</v>
      </c>
      <c r="G22" s="58">
        <f>VLOOKUP($S22,PercentGoalStats!$A$3:$AE$998,14,FALSE)</f>
        <v>0.36842105263157893</v>
      </c>
      <c r="H22" s="58">
        <f>VLOOKUP($S22,PercentGoalStats!$A$3:$AE$998,15,FALSE)</f>
        <v>0.55555555555555558</v>
      </c>
      <c r="I22" s="58">
        <f>VLOOKUP($S22,PercentGoalStats!$A$3:$AE$998,17,FALSE)</f>
        <v>0.84210526315789469</v>
      </c>
      <c r="J22" s="58">
        <f>VLOOKUP($S22,PercentGoalStats!$A$3:$AE$998,18,FALSE)</f>
        <v>0.88888888888888884</v>
      </c>
      <c r="K22" s="58">
        <f>VLOOKUP($S22,PercentGoalStats!$A$3:$AE$998,20,FALSE)</f>
        <v>0.52631578947368418</v>
      </c>
      <c r="L22" s="58">
        <f>VLOOKUP($S22,PercentGoalStats!$A$3:$AE$998,21,FALSE)</f>
        <v>0.66666666666666663</v>
      </c>
      <c r="M22" s="58">
        <f>VLOOKUP($S22,PercentGoalStats!$A$3:$AE$998,23,FALSE)</f>
        <v>0.78947368421052633</v>
      </c>
      <c r="N22" s="58">
        <f>VLOOKUP($S22,PercentGoalStats!$A$3:$AE$998,24,FALSE)</f>
        <v>0.77777777777777779</v>
      </c>
      <c r="O22" s="58">
        <f>VLOOKUP($S22,PercentGoalStats!$A$3:$AE$998,26,FALSE)</f>
        <v>0.52631578947368418</v>
      </c>
      <c r="P22" s="58">
        <f>VLOOKUP($S22,PercentGoalStats!$A$3:$AE$998,27,FALSE)</f>
        <v>0.66666666666666663</v>
      </c>
      <c r="Q22" s="58">
        <f>VLOOKUP($S22,PercentGoalStats!$A$3:$AE$998,29,FALSE)</f>
        <v>0.63157894736842102</v>
      </c>
      <c r="R22" s="58">
        <f>VLOOKUP($S22,PercentGoalStats!$A$3:$AE$998,30,FALSE)</f>
        <v>0.66666666666666663</v>
      </c>
      <c r="S22" s="53" t="str">
        <f>Fixtures!A18</f>
        <v>Levante</v>
      </c>
      <c r="T22" s="54">
        <f>Fixtures!D18</f>
        <v>43485</v>
      </c>
      <c r="U22" s="53" t="str">
        <f>Fixtures!B18</f>
        <v>Real Valladolid</v>
      </c>
      <c r="V22" s="57">
        <f>VLOOKUP($U22,PercentGoalStats!$A$3:$AE$998,5,FALSE)</f>
        <v>0.84210526315789469</v>
      </c>
      <c r="W22" s="58">
        <f>VLOOKUP($U22,PercentGoalStats!$A$3:$AE$998,7,FALSE)</f>
        <v>0.8</v>
      </c>
      <c r="X22" s="58">
        <f>VLOOKUP($U22,PercentGoalStats!$A$3:$AE$998,8,FALSE)</f>
        <v>0.47368421052631576</v>
      </c>
      <c r="Y22" s="58">
        <f>VLOOKUP($U22,PercentGoalStats!$A$3:$AE$998,10,FALSE)</f>
        <v>0.5</v>
      </c>
      <c r="Z22" s="58">
        <f>VLOOKUP($U22,PercentGoalStats!$A$3:$AE$998,11,FALSE)</f>
        <v>0.26315789473684209</v>
      </c>
      <c r="AA22" s="58">
        <f>VLOOKUP($U22,PercentGoalStats!$A$3:$AE$998,13,FALSE)</f>
        <v>0.2</v>
      </c>
      <c r="AB22" s="58">
        <f>VLOOKUP($U22,PercentGoalStats!$A$3:$AE$998,14,FALSE)</f>
        <v>0.15789473684210525</v>
      </c>
      <c r="AC22" s="58">
        <f>VLOOKUP($U22,PercentGoalStats!$A$3:$AE$998,16,FALSE)</f>
        <v>0.1</v>
      </c>
      <c r="AD22" s="58">
        <f>VLOOKUP($U22,PercentGoalStats!$A$3:$AE$998,17,FALSE)</f>
        <v>0.57894736842105265</v>
      </c>
      <c r="AE22" s="58">
        <f>VLOOKUP($U22,PercentGoalStats!$A$3:$AE$998,19,FALSE)</f>
        <v>0.6</v>
      </c>
      <c r="AF22" s="58">
        <f>VLOOKUP($U22,PercentGoalStats!$A$3:$AE$998,20,FALSE)</f>
        <v>0.26315789473684209</v>
      </c>
      <c r="AG22" s="58">
        <f>VLOOKUP($U22,PercentGoalStats!$A$3:$AE$998,22,FALSE)</f>
        <v>0.2</v>
      </c>
      <c r="AH22" s="58">
        <f>VLOOKUP($U22,PercentGoalStats!$A$3:$AE$998,23,FALSE)</f>
        <v>0.68421052631578949</v>
      </c>
      <c r="AI22" s="58">
        <f>VLOOKUP($U22,PercentGoalStats!$A$3:$AE$998,25,FALSE)</f>
        <v>0.6</v>
      </c>
      <c r="AJ22" s="58">
        <f>VLOOKUP($U22,PercentGoalStats!$A$3:$AE$998,26,FALSE)</f>
        <v>0.21052631578947367</v>
      </c>
      <c r="AK22" s="58">
        <f>VLOOKUP($U22,PercentGoalStats!$A$3:$AE$998,28,FALSE)</f>
        <v>0.2</v>
      </c>
      <c r="AL22" s="58">
        <f>VLOOKUP($U22,PercentGoalStats!$A$3:$AE$998,29,FALSE)</f>
        <v>0.42105263157894735</v>
      </c>
      <c r="AM22" s="58">
        <f>VLOOKUP($U22,PercentGoalStats!$A$3:$AE$998,31,FALSE)</f>
        <v>0.4</v>
      </c>
    </row>
    <row r="23" spans="1:39" ht="14.4" hidden="1" thickTop="1" x14ac:dyDescent="0.3">
      <c r="A23" s="57">
        <f>VLOOKUP($S23,PercentGoalStats!$A$3:$AE$998,5,FALSE)</f>
        <v>1</v>
      </c>
      <c r="B23" s="58">
        <f>VLOOKUP($S23,PercentGoalStats!$A$3:$AE$998,6,FALSE)</f>
        <v>1</v>
      </c>
      <c r="C23" s="58">
        <f>VLOOKUP($S23,PercentGoalStats!$A$3:$AE$998,8,FALSE)</f>
        <v>0.68421052631578949</v>
      </c>
      <c r="D23" s="58">
        <f>VLOOKUP($S23,PercentGoalStats!$A$3:$AE$998,9,FALSE)</f>
        <v>0.9</v>
      </c>
      <c r="E23" s="58">
        <f>VLOOKUP($S23,PercentGoalStats!$A$3:$AE$998,11,FALSE)</f>
        <v>0.57894736842105265</v>
      </c>
      <c r="F23" s="58">
        <f>VLOOKUP($S23,PercentGoalStats!$A$3:$AE$998,12,FALSE)</f>
        <v>0.8</v>
      </c>
      <c r="G23" s="58">
        <f>VLOOKUP($S23,PercentGoalStats!$A$3:$AE$998,14,FALSE)</f>
        <v>0.36842105263157893</v>
      </c>
      <c r="H23" s="58">
        <f>VLOOKUP($S23,PercentGoalStats!$A$3:$AE$998,15,FALSE)</f>
        <v>0.6</v>
      </c>
      <c r="I23" s="58">
        <f>VLOOKUP($S23,PercentGoalStats!$A$3:$AE$998,17,FALSE)</f>
        <v>0.73684210526315785</v>
      </c>
      <c r="J23" s="58">
        <f>VLOOKUP($S23,PercentGoalStats!$A$3:$AE$998,18,FALSE)</f>
        <v>1</v>
      </c>
      <c r="K23" s="58">
        <f>VLOOKUP($S23,PercentGoalStats!$A$3:$AE$998,20,FALSE)</f>
        <v>0.31578947368421051</v>
      </c>
      <c r="L23" s="58">
        <f>VLOOKUP($S23,PercentGoalStats!$A$3:$AE$998,21,FALSE)</f>
        <v>0.5</v>
      </c>
      <c r="M23" s="58">
        <f>VLOOKUP($S23,PercentGoalStats!$A$3:$AE$998,23,FALSE)</f>
        <v>0.84210526315789469</v>
      </c>
      <c r="N23" s="58">
        <f>VLOOKUP($S23,PercentGoalStats!$A$3:$AE$998,24,FALSE)</f>
        <v>0.9</v>
      </c>
      <c r="O23" s="58">
        <f>VLOOKUP($S23,PercentGoalStats!$A$3:$AE$998,26,FALSE)</f>
        <v>0.57894736842105265</v>
      </c>
      <c r="P23" s="58">
        <f>VLOOKUP($S23,PercentGoalStats!$A$3:$AE$998,27,FALSE)</f>
        <v>0.7</v>
      </c>
      <c r="Q23" s="58">
        <f>VLOOKUP($S23,PercentGoalStats!$A$3:$AE$998,29,FALSE)</f>
        <v>0.57894736842105265</v>
      </c>
      <c r="R23" s="58">
        <f>VLOOKUP($S23,PercentGoalStats!$A$3:$AE$998,30,FALSE)</f>
        <v>0.9</v>
      </c>
      <c r="S23" s="53" t="str">
        <f>Fixtures!A19</f>
        <v>Rayo Vallecano</v>
      </c>
      <c r="T23" s="54">
        <f>Fixtures!D19</f>
        <v>43485</v>
      </c>
      <c r="U23" s="53" t="str">
        <f>Fixtures!B19</f>
        <v>Real Sociedad</v>
      </c>
      <c r="V23" s="57">
        <f>VLOOKUP($U23,PercentGoalStats!$A$3:$AE$998,5,FALSE)</f>
        <v>0.89473684210526316</v>
      </c>
      <c r="W23" s="58">
        <f>VLOOKUP($U23,PercentGoalStats!$A$3:$AE$998,7,FALSE)</f>
        <v>1</v>
      </c>
      <c r="X23" s="58">
        <f>VLOOKUP($U23,PercentGoalStats!$A$3:$AE$998,8,FALSE)</f>
        <v>0.63157894736842102</v>
      </c>
      <c r="Y23" s="58">
        <f>VLOOKUP($U23,PercentGoalStats!$A$3:$AE$998,10,FALSE)</f>
        <v>0.7</v>
      </c>
      <c r="Z23" s="58">
        <f>VLOOKUP($U23,PercentGoalStats!$A$3:$AE$998,11,FALSE)</f>
        <v>0.52631578947368418</v>
      </c>
      <c r="AA23" s="58">
        <f>VLOOKUP($U23,PercentGoalStats!$A$3:$AE$998,13,FALSE)</f>
        <v>0.5</v>
      </c>
      <c r="AB23" s="58">
        <f>VLOOKUP($U23,PercentGoalStats!$A$3:$AE$998,14,FALSE)</f>
        <v>0.26315789473684209</v>
      </c>
      <c r="AC23" s="58">
        <f>VLOOKUP($U23,PercentGoalStats!$A$3:$AE$998,16,FALSE)</f>
        <v>0.3</v>
      </c>
      <c r="AD23" s="58">
        <f>VLOOKUP($U23,PercentGoalStats!$A$3:$AE$998,17,FALSE)</f>
        <v>0.63157894736842102</v>
      </c>
      <c r="AE23" s="58">
        <f>VLOOKUP($U23,PercentGoalStats!$A$3:$AE$998,19,FALSE)</f>
        <v>0.7</v>
      </c>
      <c r="AF23" s="58">
        <f>VLOOKUP($U23,PercentGoalStats!$A$3:$AE$998,20,FALSE)</f>
        <v>0.42105263157894735</v>
      </c>
      <c r="AG23" s="58">
        <f>VLOOKUP($U23,PercentGoalStats!$A$3:$AE$998,22,FALSE)</f>
        <v>0.5</v>
      </c>
      <c r="AH23" s="58">
        <f>VLOOKUP($U23,PercentGoalStats!$A$3:$AE$998,23,FALSE)</f>
        <v>0.78947368421052633</v>
      </c>
      <c r="AI23" s="58">
        <f>VLOOKUP($U23,PercentGoalStats!$A$3:$AE$998,25,FALSE)</f>
        <v>0.8</v>
      </c>
      <c r="AJ23" s="58">
        <f>VLOOKUP($U23,PercentGoalStats!$A$3:$AE$998,26,FALSE)</f>
        <v>0.36842105263157893</v>
      </c>
      <c r="AK23" s="58">
        <f>VLOOKUP($U23,PercentGoalStats!$A$3:$AE$998,28,FALSE)</f>
        <v>0.3</v>
      </c>
      <c r="AL23" s="58">
        <f>VLOOKUP($U23,PercentGoalStats!$A$3:$AE$998,29,FALSE)</f>
        <v>0.52631578947368418</v>
      </c>
      <c r="AM23" s="58">
        <f>VLOOKUP($U23,PercentGoalStats!$A$3:$AE$998,31,FALSE)</f>
        <v>0.5</v>
      </c>
    </row>
    <row r="24" spans="1:39" ht="14.4" hidden="1" thickTop="1" x14ac:dyDescent="0.3">
      <c r="A24" s="57">
        <f>VLOOKUP($S24,PercentGoalStats!$A$3:$AE$998,5,FALSE)</f>
        <v>0.84210526315789469</v>
      </c>
      <c r="B24" s="58">
        <f>VLOOKUP($S24,PercentGoalStats!$A$3:$AE$998,6,FALSE)</f>
        <v>0.9</v>
      </c>
      <c r="C24" s="58">
        <f>VLOOKUP($S24,PercentGoalStats!$A$3:$AE$998,8,FALSE)</f>
        <v>0.68421052631578949</v>
      </c>
      <c r="D24" s="58">
        <f>VLOOKUP($S24,PercentGoalStats!$A$3:$AE$998,9,FALSE)</f>
        <v>0.7</v>
      </c>
      <c r="E24" s="58">
        <f>VLOOKUP($S24,PercentGoalStats!$A$3:$AE$998,11,FALSE)</f>
        <v>0.52631578947368418</v>
      </c>
      <c r="F24" s="58">
        <f>VLOOKUP($S24,PercentGoalStats!$A$3:$AE$998,12,FALSE)</f>
        <v>0.5</v>
      </c>
      <c r="G24" s="58">
        <f>VLOOKUP($S24,PercentGoalStats!$A$3:$AE$998,14,FALSE)</f>
        <v>0.26315789473684209</v>
      </c>
      <c r="H24" s="58">
        <f>VLOOKUP($S24,PercentGoalStats!$A$3:$AE$998,15,FALSE)</f>
        <v>0.2</v>
      </c>
      <c r="I24" s="58">
        <f>VLOOKUP($S24,PercentGoalStats!$A$3:$AE$998,17,FALSE)</f>
        <v>0.68421052631578949</v>
      </c>
      <c r="J24" s="58">
        <f>VLOOKUP($S24,PercentGoalStats!$A$3:$AE$998,18,FALSE)</f>
        <v>0.7</v>
      </c>
      <c r="K24" s="58">
        <f>VLOOKUP($S24,PercentGoalStats!$A$3:$AE$998,20,FALSE)</f>
        <v>0.31578947368421051</v>
      </c>
      <c r="L24" s="58">
        <f>VLOOKUP($S24,PercentGoalStats!$A$3:$AE$998,21,FALSE)</f>
        <v>0.3</v>
      </c>
      <c r="M24" s="58">
        <f>VLOOKUP($S24,PercentGoalStats!$A$3:$AE$998,23,FALSE)</f>
        <v>0.73684210526315785</v>
      </c>
      <c r="N24" s="58">
        <f>VLOOKUP($S24,PercentGoalStats!$A$3:$AE$998,24,FALSE)</f>
        <v>0.9</v>
      </c>
      <c r="O24" s="58">
        <f>VLOOKUP($S24,PercentGoalStats!$A$3:$AE$998,26,FALSE)</f>
        <v>0.47368421052631576</v>
      </c>
      <c r="P24" s="58">
        <f>VLOOKUP($S24,PercentGoalStats!$A$3:$AE$998,27,FALSE)</f>
        <v>0.4</v>
      </c>
      <c r="Q24" s="58">
        <f>VLOOKUP($S24,PercentGoalStats!$A$3:$AE$998,29,FALSE)</f>
        <v>0.57894736842105265</v>
      </c>
      <c r="R24" s="58">
        <f>VLOOKUP($S24,PercentGoalStats!$A$3:$AE$998,30,FALSE)</f>
        <v>0.7</v>
      </c>
      <c r="S24" s="53" t="str">
        <f>Fixtures!A20</f>
        <v>Villarreal</v>
      </c>
      <c r="T24" s="54">
        <f>Fixtures!D20</f>
        <v>43485</v>
      </c>
      <c r="U24" s="53" t="str">
        <f>Fixtures!B20</f>
        <v>Athletic Club</v>
      </c>
      <c r="V24" s="57">
        <f>VLOOKUP($U24,PercentGoalStats!$A$3:$AE$998,5,FALSE)</f>
        <v>0.89473684210526316</v>
      </c>
      <c r="W24" s="58">
        <f>VLOOKUP($U24,PercentGoalStats!$A$3:$AE$998,7,FALSE)</f>
        <v>0.88888888888888884</v>
      </c>
      <c r="X24" s="58">
        <f>VLOOKUP($U24,PercentGoalStats!$A$3:$AE$998,8,FALSE)</f>
        <v>0.78947368421052633</v>
      </c>
      <c r="Y24" s="58">
        <f>VLOOKUP($U24,PercentGoalStats!$A$3:$AE$998,10,FALSE)</f>
        <v>0.77777777777777779</v>
      </c>
      <c r="Z24" s="58">
        <f>VLOOKUP($U24,PercentGoalStats!$A$3:$AE$998,11,FALSE)</f>
        <v>0.42105263157894735</v>
      </c>
      <c r="AA24" s="58">
        <f>VLOOKUP($U24,PercentGoalStats!$A$3:$AE$998,13,FALSE)</f>
        <v>0.44444444444444442</v>
      </c>
      <c r="AB24" s="58">
        <f>VLOOKUP($U24,PercentGoalStats!$A$3:$AE$998,14,FALSE)</f>
        <v>0.21052631578947367</v>
      </c>
      <c r="AC24" s="58">
        <f>VLOOKUP($U24,PercentGoalStats!$A$3:$AE$998,16,FALSE)</f>
        <v>0.22222222222222221</v>
      </c>
      <c r="AD24" s="58">
        <f>VLOOKUP($U24,PercentGoalStats!$A$3:$AE$998,17,FALSE)</f>
        <v>0.73684210526315785</v>
      </c>
      <c r="AE24" s="58">
        <f>VLOOKUP($U24,PercentGoalStats!$A$3:$AE$998,19,FALSE)</f>
        <v>0.66666666666666663</v>
      </c>
      <c r="AF24" s="58">
        <f>VLOOKUP($U24,PercentGoalStats!$A$3:$AE$998,20,FALSE)</f>
        <v>0.31578947368421051</v>
      </c>
      <c r="AG24" s="58">
        <f>VLOOKUP($U24,PercentGoalStats!$A$3:$AE$998,22,FALSE)</f>
        <v>0.33333333333333331</v>
      </c>
      <c r="AH24" s="58">
        <f>VLOOKUP($U24,PercentGoalStats!$A$3:$AE$998,23,FALSE)</f>
        <v>0.78947368421052633</v>
      </c>
      <c r="AI24" s="58">
        <f>VLOOKUP($U24,PercentGoalStats!$A$3:$AE$998,25,FALSE)</f>
        <v>0.88888888888888884</v>
      </c>
      <c r="AJ24" s="58">
        <f>VLOOKUP($U24,PercentGoalStats!$A$3:$AE$998,26,FALSE)</f>
        <v>0.31578947368421051</v>
      </c>
      <c r="AK24" s="58">
        <f>VLOOKUP($U24,PercentGoalStats!$A$3:$AE$998,28,FALSE)</f>
        <v>0.33333333333333331</v>
      </c>
      <c r="AL24" s="58">
        <f>VLOOKUP($U24,PercentGoalStats!$A$3:$AE$998,29,FALSE)</f>
        <v>0.63157894736842102</v>
      </c>
      <c r="AM24" s="58">
        <f>VLOOKUP($U24,PercentGoalStats!$A$3:$AE$998,31,FALSE)</f>
        <v>0.66666666666666663</v>
      </c>
    </row>
    <row r="25" spans="1:39" ht="14.4" hidden="1" thickTop="1" x14ac:dyDescent="0.3">
      <c r="A25" s="57">
        <f>VLOOKUP($S25,PercentGoalStats!$A$3:$AE$998,5,FALSE)</f>
        <v>0.84210526315789469</v>
      </c>
      <c r="B25" s="58">
        <f>VLOOKUP($S25,PercentGoalStats!$A$3:$AE$998,6,FALSE)</f>
        <v>0.9</v>
      </c>
      <c r="C25" s="58">
        <f>VLOOKUP($S25,PercentGoalStats!$A$3:$AE$998,8,FALSE)</f>
        <v>0.57894736842105265</v>
      </c>
      <c r="D25" s="58">
        <f>VLOOKUP($S25,PercentGoalStats!$A$3:$AE$998,9,FALSE)</f>
        <v>0.6</v>
      </c>
      <c r="E25" s="58">
        <f>VLOOKUP($S25,PercentGoalStats!$A$3:$AE$998,11,FALSE)</f>
        <v>0.36842105263157893</v>
      </c>
      <c r="F25" s="58">
        <f>VLOOKUP($S25,PercentGoalStats!$A$3:$AE$998,12,FALSE)</f>
        <v>0.4</v>
      </c>
      <c r="G25" s="58">
        <f>VLOOKUP($S25,PercentGoalStats!$A$3:$AE$998,14,FALSE)</f>
        <v>0.26315789473684209</v>
      </c>
      <c r="H25" s="58">
        <f>VLOOKUP($S25,PercentGoalStats!$A$3:$AE$998,15,FALSE)</f>
        <v>0.2</v>
      </c>
      <c r="I25" s="58">
        <f>VLOOKUP($S25,PercentGoalStats!$A$3:$AE$998,17,FALSE)</f>
        <v>0.73684210526315785</v>
      </c>
      <c r="J25" s="58">
        <f>VLOOKUP($S25,PercentGoalStats!$A$3:$AE$998,18,FALSE)</f>
        <v>0.8</v>
      </c>
      <c r="K25" s="58">
        <f>VLOOKUP($S25,PercentGoalStats!$A$3:$AE$998,20,FALSE)</f>
        <v>0.21052631578947367</v>
      </c>
      <c r="L25" s="58">
        <f>VLOOKUP($S25,PercentGoalStats!$A$3:$AE$998,21,FALSE)</f>
        <v>0.2</v>
      </c>
      <c r="M25" s="58">
        <f>VLOOKUP($S25,PercentGoalStats!$A$3:$AE$998,23,FALSE)</f>
        <v>0.68421052631578949</v>
      </c>
      <c r="N25" s="58">
        <f>VLOOKUP($S25,PercentGoalStats!$A$3:$AE$998,24,FALSE)</f>
        <v>0.7</v>
      </c>
      <c r="O25" s="58">
        <f>VLOOKUP($S25,PercentGoalStats!$A$3:$AE$998,26,FALSE)</f>
        <v>0.31578947368421051</v>
      </c>
      <c r="P25" s="58">
        <f>VLOOKUP($S25,PercentGoalStats!$A$3:$AE$998,27,FALSE)</f>
        <v>0.4</v>
      </c>
      <c r="Q25" s="58">
        <f>VLOOKUP($S25,PercentGoalStats!$A$3:$AE$998,29,FALSE)</f>
        <v>0.57894736842105265</v>
      </c>
      <c r="R25" s="58">
        <f>VLOOKUP($S25,PercentGoalStats!$A$3:$AE$998,30,FALSE)</f>
        <v>0.6</v>
      </c>
      <c r="S25" s="53" t="str">
        <f>Fixtures!A21</f>
        <v>Angers SCO</v>
      </c>
      <c r="T25" s="54">
        <f>Fixtures!D21</f>
        <v>43485</v>
      </c>
      <c r="U25" s="53" t="str">
        <f>Fixtures!B21</f>
        <v>Nantes</v>
      </c>
      <c r="V25" s="57">
        <f>VLOOKUP($U25,PercentGoalStats!$A$3:$AE$998,5,FALSE)</f>
        <v>0.95</v>
      </c>
      <c r="W25" s="58">
        <f>VLOOKUP($U25,PercentGoalStats!$A$3:$AE$998,7,FALSE)</f>
        <v>1</v>
      </c>
      <c r="X25" s="58">
        <f>VLOOKUP($U25,PercentGoalStats!$A$3:$AE$998,8,FALSE)</f>
        <v>0.8</v>
      </c>
      <c r="Y25" s="58">
        <f>VLOOKUP($U25,PercentGoalStats!$A$3:$AE$998,10,FALSE)</f>
        <v>0.8</v>
      </c>
      <c r="Z25" s="58">
        <f>VLOOKUP($U25,PercentGoalStats!$A$3:$AE$998,11,FALSE)</f>
        <v>0.5</v>
      </c>
      <c r="AA25" s="58">
        <f>VLOOKUP($U25,PercentGoalStats!$A$3:$AE$998,13,FALSE)</f>
        <v>0.5</v>
      </c>
      <c r="AB25" s="58">
        <f>VLOOKUP($U25,PercentGoalStats!$A$3:$AE$998,14,FALSE)</f>
        <v>0.25</v>
      </c>
      <c r="AC25" s="58">
        <f>VLOOKUP($U25,PercentGoalStats!$A$3:$AE$998,16,FALSE)</f>
        <v>0.1</v>
      </c>
      <c r="AD25" s="58">
        <f>VLOOKUP($U25,PercentGoalStats!$A$3:$AE$998,17,FALSE)</f>
        <v>0.65</v>
      </c>
      <c r="AE25" s="58">
        <f>VLOOKUP($U25,PercentGoalStats!$A$3:$AE$998,19,FALSE)</f>
        <v>0.5</v>
      </c>
      <c r="AF25" s="58">
        <f>VLOOKUP($U25,PercentGoalStats!$A$3:$AE$998,20,FALSE)</f>
        <v>0.3</v>
      </c>
      <c r="AG25" s="58">
        <f>VLOOKUP($U25,PercentGoalStats!$A$3:$AE$998,22,FALSE)</f>
        <v>0.2</v>
      </c>
      <c r="AH25" s="58">
        <f>VLOOKUP($U25,PercentGoalStats!$A$3:$AE$998,23,FALSE)</f>
        <v>0.8</v>
      </c>
      <c r="AI25" s="58">
        <f>VLOOKUP($U25,PercentGoalStats!$A$3:$AE$998,25,FALSE)</f>
        <v>1</v>
      </c>
      <c r="AJ25" s="58">
        <f>VLOOKUP($U25,PercentGoalStats!$A$3:$AE$998,26,FALSE)</f>
        <v>0.4</v>
      </c>
      <c r="AK25" s="58">
        <f>VLOOKUP($U25,PercentGoalStats!$A$3:$AE$998,28,FALSE)</f>
        <v>0.5</v>
      </c>
      <c r="AL25" s="58">
        <f>VLOOKUP($U25,PercentGoalStats!$A$3:$AE$998,29,FALSE)</f>
        <v>0.5</v>
      </c>
      <c r="AM25" s="58">
        <f>VLOOKUP($U25,PercentGoalStats!$A$3:$AE$998,31,FALSE)</f>
        <v>0.5</v>
      </c>
    </row>
    <row r="26" spans="1:39" ht="14.4" hidden="1" thickTop="1" x14ac:dyDescent="0.3">
      <c r="A26" s="57">
        <f>VLOOKUP($S26,PercentGoalStats!$A$3:$AE$998,5,FALSE)</f>
        <v>0.84210526315789469</v>
      </c>
      <c r="B26" s="58">
        <f>VLOOKUP($S26,PercentGoalStats!$A$3:$AE$998,6,FALSE)</f>
        <v>0.9</v>
      </c>
      <c r="C26" s="58">
        <f>VLOOKUP($S26,PercentGoalStats!$A$3:$AE$998,8,FALSE)</f>
        <v>0.68421052631578949</v>
      </c>
      <c r="D26" s="58">
        <f>VLOOKUP($S26,PercentGoalStats!$A$3:$AE$998,9,FALSE)</f>
        <v>0.7</v>
      </c>
      <c r="E26" s="58">
        <f>VLOOKUP($S26,PercentGoalStats!$A$3:$AE$998,11,FALSE)</f>
        <v>0.42105263157894735</v>
      </c>
      <c r="F26" s="58">
        <f>VLOOKUP($S26,PercentGoalStats!$A$3:$AE$998,12,FALSE)</f>
        <v>0.5</v>
      </c>
      <c r="G26" s="58">
        <f>VLOOKUP($S26,PercentGoalStats!$A$3:$AE$998,14,FALSE)</f>
        <v>0.21052631578947367</v>
      </c>
      <c r="H26" s="58">
        <f>VLOOKUP($S26,PercentGoalStats!$A$3:$AE$998,15,FALSE)</f>
        <v>0.3</v>
      </c>
      <c r="I26" s="58">
        <f>VLOOKUP($S26,PercentGoalStats!$A$3:$AE$998,17,FALSE)</f>
        <v>0.57894736842105265</v>
      </c>
      <c r="J26" s="58">
        <f>VLOOKUP($S26,PercentGoalStats!$A$3:$AE$998,18,FALSE)</f>
        <v>0.7</v>
      </c>
      <c r="K26" s="58">
        <f>VLOOKUP($S26,PercentGoalStats!$A$3:$AE$998,20,FALSE)</f>
        <v>0.36842105263157893</v>
      </c>
      <c r="L26" s="58">
        <f>VLOOKUP($S26,PercentGoalStats!$A$3:$AE$998,21,FALSE)</f>
        <v>0.5</v>
      </c>
      <c r="M26" s="58">
        <f>VLOOKUP($S26,PercentGoalStats!$A$3:$AE$998,23,FALSE)</f>
        <v>0.73684210526315785</v>
      </c>
      <c r="N26" s="58">
        <f>VLOOKUP($S26,PercentGoalStats!$A$3:$AE$998,24,FALSE)</f>
        <v>0.7</v>
      </c>
      <c r="O26" s="58">
        <f>VLOOKUP($S26,PercentGoalStats!$A$3:$AE$998,26,FALSE)</f>
        <v>0.36842105263157893</v>
      </c>
      <c r="P26" s="58">
        <f>VLOOKUP($S26,PercentGoalStats!$A$3:$AE$998,27,FALSE)</f>
        <v>0.4</v>
      </c>
      <c r="Q26" s="58">
        <f>VLOOKUP($S26,PercentGoalStats!$A$3:$AE$998,29,FALSE)</f>
        <v>0.47368421052631576</v>
      </c>
      <c r="R26" s="58">
        <f>VLOOKUP($S26,PercentGoalStats!$A$3:$AE$998,30,FALSE)</f>
        <v>0.5</v>
      </c>
      <c r="S26" s="53" t="str">
        <f>Fixtures!A22</f>
        <v>Bordeaux</v>
      </c>
      <c r="T26" s="54">
        <f>Fixtures!D22</f>
        <v>43485</v>
      </c>
      <c r="U26" s="53" t="str">
        <f>Fixtures!B22</f>
        <v>Dijon</v>
      </c>
      <c r="V26" s="57">
        <f>VLOOKUP($U26,PercentGoalStats!$A$3:$AE$998,5,FALSE)</f>
        <v>0.89473684210526316</v>
      </c>
      <c r="W26" s="58">
        <f>VLOOKUP($U26,PercentGoalStats!$A$3:$AE$998,7,FALSE)</f>
        <v>0.9</v>
      </c>
      <c r="X26" s="58">
        <f>VLOOKUP($U26,PercentGoalStats!$A$3:$AE$998,8,FALSE)</f>
        <v>0.84210526315789469</v>
      </c>
      <c r="Y26" s="58">
        <f>VLOOKUP($U26,PercentGoalStats!$A$3:$AE$998,10,FALSE)</f>
        <v>0.8</v>
      </c>
      <c r="Z26" s="58">
        <f>VLOOKUP($U26,PercentGoalStats!$A$3:$AE$998,11,FALSE)</f>
        <v>0.57894736842105265</v>
      </c>
      <c r="AA26" s="58">
        <f>VLOOKUP($U26,PercentGoalStats!$A$3:$AE$998,13,FALSE)</f>
        <v>0.6</v>
      </c>
      <c r="AB26" s="58">
        <f>VLOOKUP($U26,PercentGoalStats!$A$3:$AE$998,14,FALSE)</f>
        <v>0.26315789473684209</v>
      </c>
      <c r="AC26" s="58">
        <f>VLOOKUP($U26,PercentGoalStats!$A$3:$AE$998,16,FALSE)</f>
        <v>0.3</v>
      </c>
      <c r="AD26" s="58">
        <f>VLOOKUP($U26,PercentGoalStats!$A$3:$AE$998,17,FALSE)</f>
        <v>0.47368421052631576</v>
      </c>
      <c r="AE26" s="58">
        <f>VLOOKUP($U26,PercentGoalStats!$A$3:$AE$998,19,FALSE)</f>
        <v>0.4</v>
      </c>
      <c r="AF26" s="58">
        <f>VLOOKUP($U26,PercentGoalStats!$A$3:$AE$998,20,FALSE)</f>
        <v>0.31578947368421051</v>
      </c>
      <c r="AG26" s="58">
        <f>VLOOKUP($U26,PercentGoalStats!$A$3:$AE$998,22,FALSE)</f>
        <v>0.4</v>
      </c>
      <c r="AH26" s="58">
        <f>VLOOKUP($U26,PercentGoalStats!$A$3:$AE$998,23,FALSE)</f>
        <v>0.78947368421052633</v>
      </c>
      <c r="AI26" s="58">
        <f>VLOOKUP($U26,PercentGoalStats!$A$3:$AE$998,25,FALSE)</f>
        <v>0.8</v>
      </c>
      <c r="AJ26" s="58">
        <f>VLOOKUP($U26,PercentGoalStats!$A$3:$AE$998,26,FALSE)</f>
        <v>0.57894736842105265</v>
      </c>
      <c r="AK26" s="58">
        <f>VLOOKUP($U26,PercentGoalStats!$A$3:$AE$998,28,FALSE)</f>
        <v>0.6</v>
      </c>
      <c r="AL26" s="58">
        <f>VLOOKUP($U26,PercentGoalStats!$A$3:$AE$998,29,FALSE)</f>
        <v>0.36842105263157893</v>
      </c>
      <c r="AM26" s="58">
        <f>VLOOKUP($U26,PercentGoalStats!$A$3:$AE$998,31,FALSE)</f>
        <v>0.3</v>
      </c>
    </row>
    <row r="27" spans="1:39" ht="14.4" hidden="1" thickTop="1" x14ac:dyDescent="0.3">
      <c r="A27" s="57">
        <f>VLOOKUP($S27,PercentGoalStats!$A$3:$AE$998,5,FALSE)</f>
        <v>0.94736842105263153</v>
      </c>
      <c r="B27" s="58">
        <f>VLOOKUP($S27,PercentGoalStats!$A$3:$AE$998,6,FALSE)</f>
        <v>1</v>
      </c>
      <c r="C27" s="58">
        <f>VLOOKUP($S27,PercentGoalStats!$A$3:$AE$998,8,FALSE)</f>
        <v>0.78947368421052633</v>
      </c>
      <c r="D27" s="58">
        <f>VLOOKUP($S27,PercentGoalStats!$A$3:$AE$998,9,FALSE)</f>
        <v>0.77777777777777779</v>
      </c>
      <c r="E27" s="58">
        <f>VLOOKUP($S27,PercentGoalStats!$A$3:$AE$998,11,FALSE)</f>
        <v>0.52631578947368418</v>
      </c>
      <c r="F27" s="58">
        <f>VLOOKUP($S27,PercentGoalStats!$A$3:$AE$998,12,FALSE)</f>
        <v>0.66666666666666663</v>
      </c>
      <c r="G27" s="58">
        <f>VLOOKUP($S27,PercentGoalStats!$A$3:$AE$998,14,FALSE)</f>
        <v>0.26315789473684209</v>
      </c>
      <c r="H27" s="58">
        <f>VLOOKUP($S27,PercentGoalStats!$A$3:$AE$998,15,FALSE)</f>
        <v>0.33333333333333331</v>
      </c>
      <c r="I27" s="58">
        <f>VLOOKUP($S27,PercentGoalStats!$A$3:$AE$998,17,FALSE)</f>
        <v>0.73684210526315785</v>
      </c>
      <c r="J27" s="58">
        <f>VLOOKUP($S27,PercentGoalStats!$A$3:$AE$998,18,FALSE)</f>
        <v>0.88888888888888884</v>
      </c>
      <c r="K27" s="58">
        <f>VLOOKUP($S27,PercentGoalStats!$A$3:$AE$998,20,FALSE)</f>
        <v>0.31578947368421051</v>
      </c>
      <c r="L27" s="58">
        <f>VLOOKUP($S27,PercentGoalStats!$A$3:$AE$998,21,FALSE)</f>
        <v>0.33333333333333331</v>
      </c>
      <c r="M27" s="58">
        <f>VLOOKUP($S27,PercentGoalStats!$A$3:$AE$998,23,FALSE)</f>
        <v>0.84210526315789469</v>
      </c>
      <c r="N27" s="58">
        <f>VLOOKUP($S27,PercentGoalStats!$A$3:$AE$998,24,FALSE)</f>
        <v>0.88888888888888884</v>
      </c>
      <c r="O27" s="58">
        <f>VLOOKUP($S27,PercentGoalStats!$A$3:$AE$998,26,FALSE)</f>
        <v>0.52631578947368418</v>
      </c>
      <c r="P27" s="58">
        <f>VLOOKUP($S27,PercentGoalStats!$A$3:$AE$998,27,FALSE)</f>
        <v>0.55555555555555558</v>
      </c>
      <c r="Q27" s="58">
        <f>VLOOKUP($S27,PercentGoalStats!$A$3:$AE$998,29,FALSE)</f>
        <v>0.63157894736842102</v>
      </c>
      <c r="R27" s="58">
        <f>VLOOKUP($S27,PercentGoalStats!$A$3:$AE$998,30,FALSE)</f>
        <v>0.77777777777777779</v>
      </c>
      <c r="S27" s="53" t="str">
        <f>Fixtures!A23</f>
        <v>Caen</v>
      </c>
      <c r="T27" s="54">
        <f>Fixtures!D23</f>
        <v>43485</v>
      </c>
      <c r="U27" s="53" t="str">
        <f>Fixtures!B23</f>
        <v>Olympique Marseille</v>
      </c>
      <c r="V27" s="57">
        <f>VLOOKUP($U27,PercentGoalStats!$A$3:$AE$998,5,FALSE)</f>
        <v>0.94736842105263153</v>
      </c>
      <c r="W27" s="58">
        <f>VLOOKUP($U27,PercentGoalStats!$A$3:$AE$998,7,FALSE)</f>
        <v>1</v>
      </c>
      <c r="X27" s="58">
        <f>VLOOKUP($U27,PercentGoalStats!$A$3:$AE$998,8,FALSE)</f>
        <v>0.89473684210526316</v>
      </c>
      <c r="Y27" s="58">
        <f>VLOOKUP($U27,PercentGoalStats!$A$3:$AE$998,10,FALSE)</f>
        <v>0.9</v>
      </c>
      <c r="Z27" s="58">
        <f>VLOOKUP($U27,PercentGoalStats!$A$3:$AE$998,11,FALSE)</f>
        <v>0.63157894736842102</v>
      </c>
      <c r="AA27" s="58">
        <f>VLOOKUP($U27,PercentGoalStats!$A$3:$AE$998,13,FALSE)</f>
        <v>0.8</v>
      </c>
      <c r="AB27" s="58">
        <f>VLOOKUP($U27,PercentGoalStats!$A$3:$AE$998,14,FALSE)</f>
        <v>0.47368421052631576</v>
      </c>
      <c r="AC27" s="58">
        <f>VLOOKUP($U27,PercentGoalStats!$A$3:$AE$998,16,FALSE)</f>
        <v>0.5</v>
      </c>
      <c r="AD27" s="58">
        <f>VLOOKUP($U27,PercentGoalStats!$A$3:$AE$998,17,FALSE)</f>
        <v>0.78947368421052633</v>
      </c>
      <c r="AE27" s="58">
        <f>VLOOKUP($U27,PercentGoalStats!$A$3:$AE$998,19,FALSE)</f>
        <v>0.8</v>
      </c>
      <c r="AF27" s="58">
        <f>VLOOKUP($U27,PercentGoalStats!$A$3:$AE$998,20,FALSE)</f>
        <v>0.52631578947368418</v>
      </c>
      <c r="AG27" s="58">
        <f>VLOOKUP($U27,PercentGoalStats!$A$3:$AE$998,22,FALSE)</f>
        <v>0.4</v>
      </c>
      <c r="AH27" s="58">
        <f>VLOOKUP($U27,PercentGoalStats!$A$3:$AE$998,23,FALSE)</f>
        <v>0.68421052631578949</v>
      </c>
      <c r="AI27" s="58">
        <f>VLOOKUP($U27,PercentGoalStats!$A$3:$AE$998,25,FALSE)</f>
        <v>0.9</v>
      </c>
      <c r="AJ27" s="58">
        <f>VLOOKUP($U27,PercentGoalStats!$A$3:$AE$998,26,FALSE)</f>
        <v>0.52631578947368418</v>
      </c>
      <c r="AK27" s="58">
        <f>VLOOKUP($U27,PercentGoalStats!$A$3:$AE$998,28,FALSE)</f>
        <v>0.7</v>
      </c>
      <c r="AL27" s="58">
        <f>VLOOKUP($U27,PercentGoalStats!$A$3:$AE$998,29,FALSE)</f>
        <v>0.52631578947368418</v>
      </c>
      <c r="AM27" s="58">
        <f>VLOOKUP($U27,PercentGoalStats!$A$3:$AE$998,31,FALSE)</f>
        <v>0.7</v>
      </c>
    </row>
    <row r="28" spans="1:39" ht="14.4" hidden="1" thickTop="1" x14ac:dyDescent="0.3">
      <c r="A28" s="57">
        <f>VLOOKUP($S28,PercentGoalStats!$A$3:$AE$998,5,FALSE)</f>
        <v>1</v>
      </c>
      <c r="B28" s="58">
        <f>VLOOKUP($S28,PercentGoalStats!$A$3:$AE$998,6,FALSE)</f>
        <v>1</v>
      </c>
      <c r="C28" s="58">
        <f>VLOOKUP($S28,PercentGoalStats!$A$3:$AE$998,8,FALSE)</f>
        <v>0.9</v>
      </c>
      <c r="D28" s="58">
        <f>VLOOKUP($S28,PercentGoalStats!$A$3:$AE$998,9,FALSE)</f>
        <v>0.88888888888888884</v>
      </c>
      <c r="E28" s="58">
        <f>VLOOKUP($S28,PercentGoalStats!$A$3:$AE$998,11,FALSE)</f>
        <v>0.55000000000000004</v>
      </c>
      <c r="F28" s="58">
        <f>VLOOKUP($S28,PercentGoalStats!$A$3:$AE$998,12,FALSE)</f>
        <v>0.33333333333333331</v>
      </c>
      <c r="G28" s="58">
        <f>VLOOKUP($S28,PercentGoalStats!$A$3:$AE$998,14,FALSE)</f>
        <v>0.3</v>
      </c>
      <c r="H28" s="58">
        <f>VLOOKUP($S28,PercentGoalStats!$A$3:$AE$998,15,FALSE)</f>
        <v>0.33333333333333331</v>
      </c>
      <c r="I28" s="58">
        <f>VLOOKUP($S28,PercentGoalStats!$A$3:$AE$998,17,FALSE)</f>
        <v>0.95</v>
      </c>
      <c r="J28" s="58">
        <f>VLOOKUP($S28,PercentGoalStats!$A$3:$AE$998,18,FALSE)</f>
        <v>0.88888888888888884</v>
      </c>
      <c r="K28" s="58">
        <f>VLOOKUP($S28,PercentGoalStats!$A$3:$AE$998,20,FALSE)</f>
        <v>0.4</v>
      </c>
      <c r="L28" s="58">
        <f>VLOOKUP($S28,PercentGoalStats!$A$3:$AE$998,21,FALSE)</f>
        <v>0.33333333333333331</v>
      </c>
      <c r="M28" s="58">
        <f>VLOOKUP($S28,PercentGoalStats!$A$3:$AE$998,23,FALSE)</f>
        <v>0.7</v>
      </c>
      <c r="N28" s="58">
        <f>VLOOKUP($S28,PercentGoalStats!$A$3:$AE$998,24,FALSE)</f>
        <v>0.55555555555555558</v>
      </c>
      <c r="O28" s="58">
        <f>VLOOKUP($S28,PercentGoalStats!$A$3:$AE$998,26,FALSE)</f>
        <v>0.45</v>
      </c>
      <c r="P28" s="58">
        <f>VLOOKUP($S28,PercentGoalStats!$A$3:$AE$998,27,FALSE)</f>
        <v>0.33333333333333331</v>
      </c>
      <c r="Q28" s="58">
        <f>VLOOKUP($S28,PercentGoalStats!$A$3:$AE$998,29,FALSE)</f>
        <v>0.65</v>
      </c>
      <c r="R28" s="58">
        <f>VLOOKUP($S28,PercentGoalStats!$A$3:$AE$998,30,FALSE)</f>
        <v>0.44444444444444442</v>
      </c>
      <c r="S28" s="53" t="str">
        <f>Fixtures!A24</f>
        <v>Rennes</v>
      </c>
      <c r="T28" s="54">
        <f>Fixtures!D24</f>
        <v>43485</v>
      </c>
      <c r="U28" s="53" t="str">
        <f>Fixtures!B24</f>
        <v>Montpellier</v>
      </c>
      <c r="V28" s="57">
        <f>VLOOKUP($U28,PercentGoalStats!$A$3:$AE$998,5,FALSE)</f>
        <v>0.94736842105263153</v>
      </c>
      <c r="W28" s="58">
        <f>VLOOKUP($U28,PercentGoalStats!$A$3:$AE$998,7,FALSE)</f>
        <v>1</v>
      </c>
      <c r="X28" s="58">
        <f>VLOOKUP($U28,PercentGoalStats!$A$3:$AE$998,8,FALSE)</f>
        <v>0.73684210526315785</v>
      </c>
      <c r="Y28" s="58">
        <f>VLOOKUP($U28,PercentGoalStats!$A$3:$AE$998,10,FALSE)</f>
        <v>0.77777777777777779</v>
      </c>
      <c r="Z28" s="58">
        <f>VLOOKUP($U28,PercentGoalStats!$A$3:$AE$998,11,FALSE)</f>
        <v>0.42105263157894735</v>
      </c>
      <c r="AA28" s="58">
        <f>VLOOKUP($U28,PercentGoalStats!$A$3:$AE$998,13,FALSE)</f>
        <v>0.44444444444444442</v>
      </c>
      <c r="AB28" s="58">
        <f>VLOOKUP($U28,PercentGoalStats!$A$3:$AE$998,14,FALSE)</f>
        <v>0.10526315789473684</v>
      </c>
      <c r="AC28" s="58">
        <f>VLOOKUP($U28,PercentGoalStats!$A$3:$AE$998,16,FALSE)</f>
        <v>0.1111111111111111</v>
      </c>
      <c r="AD28" s="58">
        <f>VLOOKUP($U28,PercentGoalStats!$A$3:$AE$998,17,FALSE)</f>
        <v>0.78947368421052633</v>
      </c>
      <c r="AE28" s="58">
        <f>VLOOKUP($U28,PercentGoalStats!$A$3:$AE$998,19,FALSE)</f>
        <v>0.77777777777777779</v>
      </c>
      <c r="AF28" s="58">
        <f>VLOOKUP($U28,PercentGoalStats!$A$3:$AE$998,20,FALSE)</f>
        <v>0.42105263157894735</v>
      </c>
      <c r="AG28" s="58">
        <f>VLOOKUP($U28,PercentGoalStats!$A$3:$AE$998,22,FALSE)</f>
        <v>0.44444444444444442</v>
      </c>
      <c r="AH28" s="58">
        <f>VLOOKUP($U28,PercentGoalStats!$A$3:$AE$998,23,FALSE)</f>
        <v>0.63157894736842102</v>
      </c>
      <c r="AI28" s="58">
        <f>VLOOKUP($U28,PercentGoalStats!$A$3:$AE$998,25,FALSE)</f>
        <v>0.77777777777777779</v>
      </c>
      <c r="AJ28" s="58">
        <f>VLOOKUP($U28,PercentGoalStats!$A$3:$AE$998,26,FALSE)</f>
        <v>0.21052631578947367</v>
      </c>
      <c r="AK28" s="58">
        <f>VLOOKUP($U28,PercentGoalStats!$A$3:$AE$998,28,FALSE)</f>
        <v>0.22222222222222221</v>
      </c>
      <c r="AL28" s="58">
        <f>VLOOKUP($U28,PercentGoalStats!$A$3:$AE$998,29,FALSE)</f>
        <v>0.47368421052631576</v>
      </c>
      <c r="AM28" s="58">
        <f>VLOOKUP($U28,PercentGoalStats!$A$3:$AE$998,31,FALSE)</f>
        <v>0.55555555555555558</v>
      </c>
    </row>
    <row r="29" spans="1:39" ht="14.4" hidden="1" thickTop="1" x14ac:dyDescent="0.3">
      <c r="A29" s="57">
        <f>VLOOKUP($S29,PercentGoalStats!$A$3:$AE$998,5,FALSE)</f>
        <v>0.9</v>
      </c>
      <c r="B29" s="58">
        <f>VLOOKUP($S29,PercentGoalStats!$A$3:$AE$998,6,FALSE)</f>
        <v>0.9</v>
      </c>
      <c r="C29" s="58">
        <f>VLOOKUP($S29,PercentGoalStats!$A$3:$AE$998,8,FALSE)</f>
        <v>0.8</v>
      </c>
      <c r="D29" s="58">
        <f>VLOOKUP($S29,PercentGoalStats!$A$3:$AE$998,9,FALSE)</f>
        <v>0.9</v>
      </c>
      <c r="E29" s="58">
        <f>VLOOKUP($S29,PercentGoalStats!$A$3:$AE$998,11,FALSE)</f>
        <v>0.5</v>
      </c>
      <c r="F29" s="58">
        <f>VLOOKUP($S29,PercentGoalStats!$A$3:$AE$998,12,FALSE)</f>
        <v>0.6</v>
      </c>
      <c r="G29" s="58">
        <f>VLOOKUP($S29,PercentGoalStats!$A$3:$AE$998,14,FALSE)</f>
        <v>0.25</v>
      </c>
      <c r="H29" s="58">
        <f>VLOOKUP($S29,PercentGoalStats!$A$3:$AE$998,15,FALSE)</f>
        <v>0.1</v>
      </c>
      <c r="I29" s="58">
        <f>VLOOKUP($S29,PercentGoalStats!$A$3:$AE$998,17,FALSE)</f>
        <v>0.8</v>
      </c>
      <c r="J29" s="58">
        <f>VLOOKUP($S29,PercentGoalStats!$A$3:$AE$998,18,FALSE)</f>
        <v>0.9</v>
      </c>
      <c r="K29" s="58">
        <f>VLOOKUP($S29,PercentGoalStats!$A$3:$AE$998,20,FALSE)</f>
        <v>0.5</v>
      </c>
      <c r="L29" s="58">
        <f>VLOOKUP($S29,PercentGoalStats!$A$3:$AE$998,21,FALSE)</f>
        <v>0.8</v>
      </c>
      <c r="M29" s="58">
        <f>VLOOKUP($S29,PercentGoalStats!$A$3:$AE$998,23,FALSE)</f>
        <v>0.65</v>
      </c>
      <c r="N29" s="58">
        <f>VLOOKUP($S29,PercentGoalStats!$A$3:$AE$998,24,FALSE)</f>
        <v>0.5</v>
      </c>
      <c r="O29" s="58">
        <f>VLOOKUP($S29,PercentGoalStats!$A$3:$AE$998,26,FALSE)</f>
        <v>0.25</v>
      </c>
      <c r="P29" s="58">
        <f>VLOOKUP($S29,PercentGoalStats!$A$3:$AE$998,27,FALSE)</f>
        <v>0.1</v>
      </c>
      <c r="Q29" s="58">
        <f>VLOOKUP($S29,PercentGoalStats!$A$3:$AE$998,29,FALSE)</f>
        <v>0.55000000000000004</v>
      </c>
      <c r="R29" s="58">
        <f>VLOOKUP($S29,PercentGoalStats!$A$3:$AE$998,30,FALSE)</f>
        <v>0.5</v>
      </c>
      <c r="S29" s="53" t="str">
        <f>Fixtures!A25</f>
        <v>Saint-Étienne</v>
      </c>
      <c r="T29" s="54">
        <f>Fixtures!D25</f>
        <v>43485</v>
      </c>
      <c r="U29" s="53" t="str">
        <f>Fixtures!B25</f>
        <v>Olympique Lyonnais</v>
      </c>
      <c r="V29" s="57">
        <f>VLOOKUP($U29,PercentGoalStats!$A$3:$AE$998,5,FALSE)</f>
        <v>1</v>
      </c>
      <c r="W29" s="58">
        <f>VLOOKUP($U29,PercentGoalStats!$A$3:$AE$998,7,FALSE)</f>
        <v>1</v>
      </c>
      <c r="X29" s="58">
        <f>VLOOKUP($U29,PercentGoalStats!$A$3:$AE$998,8,FALSE)</f>
        <v>0.85</v>
      </c>
      <c r="Y29" s="58">
        <f>VLOOKUP($U29,PercentGoalStats!$A$3:$AE$998,10,FALSE)</f>
        <v>0.88888888888888884</v>
      </c>
      <c r="Z29" s="58">
        <f>VLOOKUP($U29,PercentGoalStats!$A$3:$AE$998,11,FALSE)</f>
        <v>0.45</v>
      </c>
      <c r="AA29" s="58">
        <f>VLOOKUP($U29,PercentGoalStats!$A$3:$AE$998,13,FALSE)</f>
        <v>0.77777777777777779</v>
      </c>
      <c r="AB29" s="58">
        <f>VLOOKUP($U29,PercentGoalStats!$A$3:$AE$998,14,FALSE)</f>
        <v>0.3</v>
      </c>
      <c r="AC29" s="58">
        <f>VLOOKUP($U29,PercentGoalStats!$A$3:$AE$998,16,FALSE)</f>
        <v>0.55555555555555558</v>
      </c>
      <c r="AD29" s="58">
        <f>VLOOKUP($U29,PercentGoalStats!$A$3:$AE$998,17,FALSE)</f>
        <v>0.8</v>
      </c>
      <c r="AE29" s="58">
        <f>VLOOKUP($U29,PercentGoalStats!$A$3:$AE$998,19,FALSE)</f>
        <v>0.77777777777777779</v>
      </c>
      <c r="AF29" s="58">
        <f>VLOOKUP($U29,PercentGoalStats!$A$3:$AE$998,20,FALSE)</f>
        <v>0.55000000000000004</v>
      </c>
      <c r="AG29" s="58">
        <f>VLOOKUP($U29,PercentGoalStats!$A$3:$AE$998,22,FALSE)</f>
        <v>0.66666666666666663</v>
      </c>
      <c r="AH29" s="58">
        <f>VLOOKUP($U29,PercentGoalStats!$A$3:$AE$998,23,FALSE)</f>
        <v>0.7</v>
      </c>
      <c r="AI29" s="58">
        <f>VLOOKUP($U29,PercentGoalStats!$A$3:$AE$998,25,FALSE)</f>
        <v>0.88888888888888884</v>
      </c>
      <c r="AJ29" s="58">
        <f>VLOOKUP($U29,PercentGoalStats!$A$3:$AE$998,26,FALSE)</f>
        <v>0.35</v>
      </c>
      <c r="AK29" s="58">
        <f>VLOOKUP($U29,PercentGoalStats!$A$3:$AE$998,28,FALSE)</f>
        <v>0.55555555555555558</v>
      </c>
      <c r="AL29" s="58">
        <f>VLOOKUP($U29,PercentGoalStats!$A$3:$AE$998,29,FALSE)</f>
        <v>0.5</v>
      </c>
      <c r="AM29" s="58">
        <f>VLOOKUP($U29,PercentGoalStats!$A$3:$AE$998,31,FALSE)</f>
        <v>0.66666666666666663</v>
      </c>
    </row>
    <row r="30" spans="1:39" ht="14.4" hidden="1" thickTop="1" x14ac:dyDescent="0.3">
      <c r="A30" s="57">
        <f>VLOOKUP($S30,PercentGoalStats!$A$3:$AE$998,5,FALSE)</f>
        <v>0.9375</v>
      </c>
      <c r="B30" s="58">
        <f>VLOOKUP($S30,PercentGoalStats!$A$3:$AE$998,6,FALSE)</f>
        <v>1</v>
      </c>
      <c r="C30" s="58">
        <f>VLOOKUP($S30,PercentGoalStats!$A$3:$AE$998,8,FALSE)</f>
        <v>0.8125</v>
      </c>
      <c r="D30" s="58">
        <f>VLOOKUP($S30,PercentGoalStats!$A$3:$AE$998,9,FALSE)</f>
        <v>0.875</v>
      </c>
      <c r="E30" s="58">
        <f>VLOOKUP($S30,PercentGoalStats!$A$3:$AE$998,11,FALSE)</f>
        <v>0.5</v>
      </c>
      <c r="F30" s="58">
        <f>VLOOKUP($S30,PercentGoalStats!$A$3:$AE$998,12,FALSE)</f>
        <v>0.5</v>
      </c>
      <c r="G30" s="58">
        <f>VLOOKUP($S30,PercentGoalStats!$A$3:$AE$998,14,FALSE)</f>
        <v>0.1875</v>
      </c>
      <c r="H30" s="58">
        <f>VLOOKUP($S30,PercentGoalStats!$A$3:$AE$998,15,FALSE)</f>
        <v>0.25</v>
      </c>
      <c r="I30" s="58">
        <f>VLOOKUP($S30,PercentGoalStats!$A$3:$AE$998,17,FALSE)</f>
        <v>0.625</v>
      </c>
      <c r="J30" s="58">
        <f>VLOOKUP($S30,PercentGoalStats!$A$3:$AE$998,18,FALSE)</f>
        <v>0.625</v>
      </c>
      <c r="K30" s="58">
        <f>VLOOKUP($S30,PercentGoalStats!$A$3:$AE$998,20,FALSE)</f>
        <v>0.25</v>
      </c>
      <c r="L30" s="58">
        <f>VLOOKUP($S30,PercentGoalStats!$A$3:$AE$998,21,FALSE)</f>
        <v>0.25</v>
      </c>
      <c r="M30" s="58">
        <f>VLOOKUP($S30,PercentGoalStats!$A$3:$AE$998,23,FALSE)</f>
        <v>0.8125</v>
      </c>
      <c r="N30" s="58">
        <f>VLOOKUP($S30,PercentGoalStats!$A$3:$AE$998,24,FALSE)</f>
        <v>0.875</v>
      </c>
      <c r="O30" s="58">
        <f>VLOOKUP($S30,PercentGoalStats!$A$3:$AE$998,26,FALSE)</f>
        <v>0.5625</v>
      </c>
      <c r="P30" s="58">
        <f>VLOOKUP($S30,PercentGoalStats!$A$3:$AE$998,27,FALSE)</f>
        <v>0.75</v>
      </c>
      <c r="Q30" s="58">
        <f>VLOOKUP($S30,PercentGoalStats!$A$3:$AE$998,29,FALSE)</f>
        <v>0.5</v>
      </c>
      <c r="R30" s="58">
        <f>VLOOKUP($S30,PercentGoalStats!$A$3:$AE$998,30,FALSE)</f>
        <v>0.5</v>
      </c>
      <c r="S30" s="53" t="str">
        <f>Fixtures!A26</f>
        <v>Schalke 04</v>
      </c>
      <c r="T30" s="54">
        <f>Fixtures!D26</f>
        <v>43485</v>
      </c>
      <c r="U30" s="53" t="str">
        <f>Fixtures!B26</f>
        <v>Wolfsburg</v>
      </c>
      <c r="V30" s="57">
        <f>VLOOKUP($U30,PercentGoalStats!$A$3:$AE$998,5,FALSE)</f>
        <v>0.94117647058823528</v>
      </c>
      <c r="W30" s="58">
        <f>VLOOKUP($U30,PercentGoalStats!$A$3:$AE$998,7,FALSE)</f>
        <v>0.875</v>
      </c>
      <c r="X30" s="58">
        <f>VLOOKUP($U30,PercentGoalStats!$A$3:$AE$998,8,FALSE)</f>
        <v>0.82352941176470584</v>
      </c>
      <c r="Y30" s="58">
        <f>VLOOKUP($U30,PercentGoalStats!$A$3:$AE$998,10,FALSE)</f>
        <v>0.875</v>
      </c>
      <c r="Z30" s="58">
        <f>VLOOKUP($U30,PercentGoalStats!$A$3:$AE$998,11,FALSE)</f>
        <v>0.6470588235294118</v>
      </c>
      <c r="AA30" s="58">
        <f>VLOOKUP($U30,PercentGoalStats!$A$3:$AE$998,13,FALSE)</f>
        <v>0.625</v>
      </c>
      <c r="AB30" s="58">
        <f>VLOOKUP($U30,PercentGoalStats!$A$3:$AE$998,14,FALSE)</f>
        <v>0.41176470588235292</v>
      </c>
      <c r="AC30" s="58">
        <f>VLOOKUP($U30,PercentGoalStats!$A$3:$AE$998,16,FALSE)</f>
        <v>0.25</v>
      </c>
      <c r="AD30" s="58">
        <f>VLOOKUP($U30,PercentGoalStats!$A$3:$AE$998,17,FALSE)</f>
        <v>0.82352941176470584</v>
      </c>
      <c r="AE30" s="58">
        <f>VLOOKUP($U30,PercentGoalStats!$A$3:$AE$998,19,FALSE)</f>
        <v>0.75</v>
      </c>
      <c r="AF30" s="58">
        <f>VLOOKUP($U30,PercentGoalStats!$A$3:$AE$998,20,FALSE)</f>
        <v>0.58823529411764708</v>
      </c>
      <c r="AG30" s="58">
        <f>VLOOKUP($U30,PercentGoalStats!$A$3:$AE$998,22,FALSE)</f>
        <v>0.625</v>
      </c>
      <c r="AH30" s="58">
        <f>VLOOKUP($U30,PercentGoalStats!$A$3:$AE$998,23,FALSE)</f>
        <v>0.70588235294117652</v>
      </c>
      <c r="AI30" s="58">
        <f>VLOOKUP($U30,PercentGoalStats!$A$3:$AE$998,25,FALSE)</f>
        <v>0.625</v>
      </c>
      <c r="AJ30" s="58">
        <f>VLOOKUP($U30,PercentGoalStats!$A$3:$AE$998,26,FALSE)</f>
        <v>0.47058823529411764</v>
      </c>
      <c r="AK30" s="58">
        <f>VLOOKUP($U30,PercentGoalStats!$A$3:$AE$998,28,FALSE)</f>
        <v>0.375</v>
      </c>
      <c r="AL30" s="58">
        <f>VLOOKUP($U30,PercentGoalStats!$A$3:$AE$998,29,FALSE)</f>
        <v>0.58823529411764708</v>
      </c>
      <c r="AM30" s="58">
        <f>VLOOKUP($U30,PercentGoalStats!$A$3:$AE$998,31,FALSE)</f>
        <v>0.5</v>
      </c>
    </row>
    <row r="31" spans="1:39" ht="14.4" hidden="1" thickTop="1" x14ac:dyDescent="0.3">
      <c r="A31" s="57">
        <f>VLOOKUP($S31,PercentGoalStats!$A$3:$AE$998,5,FALSE)</f>
        <v>1</v>
      </c>
      <c r="B31" s="58">
        <f>VLOOKUP($S31,PercentGoalStats!$A$3:$AE$998,6,FALSE)</f>
        <v>1</v>
      </c>
      <c r="C31" s="58">
        <f>VLOOKUP($S31,PercentGoalStats!$A$3:$AE$998,8,FALSE)</f>
        <v>0.88235294117647056</v>
      </c>
      <c r="D31" s="58">
        <f>VLOOKUP($S31,PercentGoalStats!$A$3:$AE$998,9,FALSE)</f>
        <v>0.88888888888888884</v>
      </c>
      <c r="E31" s="58">
        <f>VLOOKUP($S31,PercentGoalStats!$A$3:$AE$998,11,FALSE)</f>
        <v>0.41176470588235292</v>
      </c>
      <c r="F31" s="58">
        <f>VLOOKUP($S31,PercentGoalStats!$A$3:$AE$998,12,FALSE)</f>
        <v>0.22222222222222221</v>
      </c>
      <c r="G31" s="58">
        <f>VLOOKUP($S31,PercentGoalStats!$A$3:$AE$998,14,FALSE)</f>
        <v>0.29411764705882354</v>
      </c>
      <c r="H31" s="58">
        <f>VLOOKUP($S31,PercentGoalStats!$A$3:$AE$998,15,FALSE)</f>
        <v>0.1111111111111111</v>
      </c>
      <c r="I31" s="58">
        <f>VLOOKUP($S31,PercentGoalStats!$A$3:$AE$998,17,FALSE)</f>
        <v>0.52941176470588236</v>
      </c>
      <c r="J31" s="58">
        <f>VLOOKUP($S31,PercentGoalStats!$A$3:$AE$998,18,FALSE)</f>
        <v>0.66666666666666663</v>
      </c>
      <c r="K31" s="58">
        <f>VLOOKUP($S31,PercentGoalStats!$A$3:$AE$998,20,FALSE)</f>
        <v>0.23529411764705882</v>
      </c>
      <c r="L31" s="58">
        <f>VLOOKUP($S31,PercentGoalStats!$A$3:$AE$998,21,FALSE)</f>
        <v>0.22222222222222221</v>
      </c>
      <c r="M31" s="58">
        <f>VLOOKUP($S31,PercentGoalStats!$A$3:$AE$998,23,FALSE)</f>
        <v>0.88235294117647056</v>
      </c>
      <c r="N31" s="58">
        <f>VLOOKUP($S31,PercentGoalStats!$A$3:$AE$998,24,FALSE)</f>
        <v>0.77777777777777779</v>
      </c>
      <c r="O31" s="58">
        <f>VLOOKUP($S31,PercentGoalStats!$A$3:$AE$998,26,FALSE)</f>
        <v>0.52941176470588236</v>
      </c>
      <c r="P31" s="58">
        <f>VLOOKUP($S31,PercentGoalStats!$A$3:$AE$998,27,FALSE)</f>
        <v>0.33333333333333331</v>
      </c>
      <c r="Q31" s="58">
        <f>VLOOKUP($S31,PercentGoalStats!$A$3:$AE$998,29,FALSE)</f>
        <v>0.41176470588235292</v>
      </c>
      <c r="R31" s="58">
        <f>VLOOKUP($S31,PercentGoalStats!$A$3:$AE$998,30,FALSE)</f>
        <v>0.44444444444444442</v>
      </c>
      <c r="S31" s="53" t="str">
        <f>Fixtures!A27</f>
        <v>Nürnberg</v>
      </c>
      <c r="T31" s="54">
        <f>Fixtures!D27</f>
        <v>43485</v>
      </c>
      <c r="U31" s="53" t="str">
        <f>Fixtures!B27</f>
        <v>Hertha BSC</v>
      </c>
      <c r="V31" s="57">
        <f>VLOOKUP($U31,PercentGoalStats!$A$3:$AE$998,5,FALSE)</f>
        <v>0.93333333333333335</v>
      </c>
      <c r="W31" s="58">
        <f>VLOOKUP($U31,PercentGoalStats!$A$3:$AE$998,7,FALSE)</f>
        <v>0.875</v>
      </c>
      <c r="X31" s="58">
        <f>VLOOKUP($U31,PercentGoalStats!$A$3:$AE$998,8,FALSE)</f>
        <v>0.8</v>
      </c>
      <c r="Y31" s="58">
        <f>VLOOKUP($U31,PercentGoalStats!$A$3:$AE$998,10,FALSE)</f>
        <v>0.875</v>
      </c>
      <c r="Z31" s="58">
        <f>VLOOKUP($U31,PercentGoalStats!$A$3:$AE$998,11,FALSE)</f>
        <v>0.53333333333333333</v>
      </c>
      <c r="AA31" s="58">
        <f>VLOOKUP($U31,PercentGoalStats!$A$3:$AE$998,13,FALSE)</f>
        <v>0.625</v>
      </c>
      <c r="AB31" s="58">
        <f>VLOOKUP($U31,PercentGoalStats!$A$3:$AE$998,14,FALSE)</f>
        <v>0.53333333333333333</v>
      </c>
      <c r="AC31" s="58">
        <f>VLOOKUP($U31,PercentGoalStats!$A$3:$AE$998,16,FALSE)</f>
        <v>0.625</v>
      </c>
      <c r="AD31" s="58">
        <f>VLOOKUP($U31,PercentGoalStats!$A$3:$AE$998,17,FALSE)</f>
        <v>0.93333333333333335</v>
      </c>
      <c r="AE31" s="58">
        <f>VLOOKUP($U31,PercentGoalStats!$A$3:$AE$998,19,FALSE)</f>
        <v>0.875</v>
      </c>
      <c r="AF31" s="58">
        <f>VLOOKUP($U31,PercentGoalStats!$A$3:$AE$998,20,FALSE)</f>
        <v>0.53333333333333333</v>
      </c>
      <c r="AG31" s="58">
        <f>VLOOKUP($U31,PercentGoalStats!$A$3:$AE$998,22,FALSE)</f>
        <v>0.5</v>
      </c>
      <c r="AH31" s="58">
        <f>VLOOKUP($U31,PercentGoalStats!$A$3:$AE$998,23,FALSE)</f>
        <v>0.6</v>
      </c>
      <c r="AI31" s="58">
        <f>VLOOKUP($U31,PercentGoalStats!$A$3:$AE$998,25,FALSE)</f>
        <v>0.625</v>
      </c>
      <c r="AJ31" s="58">
        <f>VLOOKUP($U31,PercentGoalStats!$A$3:$AE$998,26,FALSE)</f>
        <v>0.53333333333333333</v>
      </c>
      <c r="AK31" s="58">
        <f>VLOOKUP($U31,PercentGoalStats!$A$3:$AE$998,28,FALSE)</f>
        <v>0.625</v>
      </c>
      <c r="AL31" s="58">
        <f>VLOOKUP($U31,PercentGoalStats!$A$3:$AE$998,29,FALSE)</f>
        <v>0.6</v>
      </c>
      <c r="AM31" s="58">
        <f>VLOOKUP($U31,PercentGoalStats!$A$3:$AE$998,31,FALSE)</f>
        <v>0.625</v>
      </c>
    </row>
    <row r="32" spans="1:39" ht="14.4" hidden="1" thickTop="1" x14ac:dyDescent="0.3">
      <c r="A32" s="57">
        <f>VLOOKUP($S32,PercentGoalStats!$A$3:$AE$998,5,FALSE)</f>
        <v>0.8</v>
      </c>
      <c r="B32" s="58">
        <f>VLOOKUP($S32,PercentGoalStats!$A$3:$AE$998,6,FALSE)</f>
        <v>0.83333333333333337</v>
      </c>
      <c r="C32" s="58">
        <f>VLOOKUP($S32,PercentGoalStats!$A$3:$AE$998,8,FALSE)</f>
        <v>0.6</v>
      </c>
      <c r="D32" s="58">
        <f>VLOOKUP($S32,PercentGoalStats!$A$3:$AE$998,9,FALSE)</f>
        <v>0.5</v>
      </c>
      <c r="E32" s="58">
        <f>VLOOKUP($S32,PercentGoalStats!$A$3:$AE$998,11,FALSE)</f>
        <v>0.33333333333333331</v>
      </c>
      <c r="F32" s="58">
        <f>VLOOKUP($S32,PercentGoalStats!$A$3:$AE$998,12,FALSE)</f>
        <v>0.16666666666666666</v>
      </c>
      <c r="G32" s="58">
        <f>VLOOKUP($S32,PercentGoalStats!$A$3:$AE$998,14,FALSE)</f>
        <v>6.6666666666666666E-2</v>
      </c>
      <c r="H32" s="58">
        <f>VLOOKUP($S32,PercentGoalStats!$A$3:$AE$998,15,FALSE)</f>
        <v>0</v>
      </c>
      <c r="I32" s="58">
        <f>VLOOKUP($S32,PercentGoalStats!$A$3:$AE$998,17,FALSE)</f>
        <v>0.53333333333333333</v>
      </c>
      <c r="J32" s="58">
        <f>VLOOKUP($S32,PercentGoalStats!$A$3:$AE$998,18,FALSE)</f>
        <v>0.5</v>
      </c>
      <c r="K32" s="58">
        <f>VLOOKUP($S32,PercentGoalStats!$A$3:$AE$998,20,FALSE)</f>
        <v>0.2</v>
      </c>
      <c r="L32" s="58">
        <f>VLOOKUP($S32,PercentGoalStats!$A$3:$AE$998,21,FALSE)</f>
        <v>0.16666666666666666</v>
      </c>
      <c r="M32" s="58">
        <f>VLOOKUP($S32,PercentGoalStats!$A$3:$AE$998,23,FALSE)</f>
        <v>0.6</v>
      </c>
      <c r="N32" s="58">
        <f>VLOOKUP($S32,PercentGoalStats!$A$3:$AE$998,24,FALSE)</f>
        <v>0.5</v>
      </c>
      <c r="O32" s="58">
        <f>VLOOKUP($S32,PercentGoalStats!$A$3:$AE$998,26,FALSE)</f>
        <v>0.4</v>
      </c>
      <c r="P32" s="58">
        <f>VLOOKUP($S32,PercentGoalStats!$A$3:$AE$998,27,FALSE)</f>
        <v>0.33333333333333331</v>
      </c>
      <c r="Q32" s="58">
        <f>VLOOKUP($S32,PercentGoalStats!$A$3:$AE$998,29,FALSE)</f>
        <v>0.33333333333333331</v>
      </c>
      <c r="R32" s="58">
        <f>VLOOKUP($S32,PercentGoalStats!$A$3:$AE$998,30,FALSE)</f>
        <v>0.16666666666666666</v>
      </c>
      <c r="S32" s="53" t="str">
        <f>Fixtures!A28</f>
        <v>Boavista</v>
      </c>
      <c r="T32" s="54">
        <f>Fixtures!D28</f>
        <v>43485</v>
      </c>
      <c r="U32" s="53" t="str">
        <f>Fixtures!B28</f>
        <v>Portimonense</v>
      </c>
      <c r="V32" s="57">
        <f>VLOOKUP($U32,PercentGoalStats!$A$3:$AE$998,5,FALSE)</f>
        <v>1</v>
      </c>
      <c r="W32" s="58">
        <f>VLOOKUP($U32,PercentGoalStats!$A$3:$AE$998,7,FALSE)</f>
        <v>1</v>
      </c>
      <c r="X32" s="58">
        <f>VLOOKUP($U32,PercentGoalStats!$A$3:$AE$998,8,FALSE)</f>
        <v>0.8571428571428571</v>
      </c>
      <c r="Y32" s="58">
        <f>VLOOKUP($U32,PercentGoalStats!$A$3:$AE$998,10,FALSE)</f>
        <v>0.7142857142857143</v>
      </c>
      <c r="Z32" s="58">
        <f>VLOOKUP($U32,PercentGoalStats!$A$3:$AE$998,11,FALSE)</f>
        <v>0.42857142857142855</v>
      </c>
      <c r="AA32" s="58">
        <f>VLOOKUP($U32,PercentGoalStats!$A$3:$AE$998,13,FALSE)</f>
        <v>0.42857142857142855</v>
      </c>
      <c r="AB32" s="58">
        <f>VLOOKUP($U32,PercentGoalStats!$A$3:$AE$998,14,FALSE)</f>
        <v>0.21428571428571427</v>
      </c>
      <c r="AC32" s="58">
        <f>VLOOKUP($U32,PercentGoalStats!$A$3:$AE$998,16,FALSE)</f>
        <v>0</v>
      </c>
      <c r="AD32" s="58">
        <f>VLOOKUP($U32,PercentGoalStats!$A$3:$AE$998,17,FALSE)</f>
        <v>0.7142857142857143</v>
      </c>
      <c r="AE32" s="58">
        <f>VLOOKUP($U32,PercentGoalStats!$A$3:$AE$998,19,FALSE)</f>
        <v>0.5714285714285714</v>
      </c>
      <c r="AF32" s="58">
        <f>VLOOKUP($U32,PercentGoalStats!$A$3:$AE$998,20,FALSE)</f>
        <v>0.2857142857142857</v>
      </c>
      <c r="AG32" s="58">
        <f>VLOOKUP($U32,PercentGoalStats!$A$3:$AE$998,22,FALSE)</f>
        <v>0</v>
      </c>
      <c r="AH32" s="58">
        <f>VLOOKUP($U32,PercentGoalStats!$A$3:$AE$998,23,FALSE)</f>
        <v>0.7857142857142857</v>
      </c>
      <c r="AI32" s="58">
        <f>VLOOKUP($U32,PercentGoalStats!$A$3:$AE$998,25,FALSE)</f>
        <v>0.7142857142857143</v>
      </c>
      <c r="AJ32" s="58">
        <f>VLOOKUP($U32,PercentGoalStats!$A$3:$AE$998,26,FALSE)</f>
        <v>0.6428571428571429</v>
      </c>
      <c r="AK32" s="58">
        <f>VLOOKUP($U32,PercentGoalStats!$A$3:$AE$998,28,FALSE)</f>
        <v>0.7142857142857143</v>
      </c>
      <c r="AL32" s="58">
        <f>VLOOKUP($U32,PercentGoalStats!$A$3:$AE$998,29,FALSE)</f>
        <v>0.5</v>
      </c>
      <c r="AM32" s="58">
        <f>VLOOKUP($U32,PercentGoalStats!$A$3:$AE$998,31,FALSE)</f>
        <v>0.2857142857142857</v>
      </c>
    </row>
    <row r="33" spans="1:39" ht="14.4" hidden="1" thickTop="1" x14ac:dyDescent="0.3">
      <c r="A33" s="57">
        <f>VLOOKUP($S33,PercentGoalStats!$A$3:$AE$998,5,FALSE)</f>
        <v>1</v>
      </c>
      <c r="B33" s="58">
        <f>VLOOKUP($S33,PercentGoalStats!$A$3:$AE$998,6,FALSE)</f>
        <v>1</v>
      </c>
      <c r="C33" s="58">
        <f>VLOOKUP($S33,PercentGoalStats!$A$3:$AE$998,8,FALSE)</f>
        <v>0.7857142857142857</v>
      </c>
      <c r="D33" s="58">
        <f>VLOOKUP($S33,PercentGoalStats!$A$3:$AE$998,9,FALSE)</f>
        <v>0.75</v>
      </c>
      <c r="E33" s="58">
        <f>VLOOKUP($S33,PercentGoalStats!$A$3:$AE$998,11,FALSE)</f>
        <v>0.5714285714285714</v>
      </c>
      <c r="F33" s="58">
        <f>VLOOKUP($S33,PercentGoalStats!$A$3:$AE$998,12,FALSE)</f>
        <v>0.625</v>
      </c>
      <c r="G33" s="58">
        <f>VLOOKUP($S33,PercentGoalStats!$A$3:$AE$998,14,FALSE)</f>
        <v>0.2857142857142857</v>
      </c>
      <c r="H33" s="58">
        <f>VLOOKUP($S33,PercentGoalStats!$A$3:$AE$998,15,FALSE)</f>
        <v>0.25</v>
      </c>
      <c r="I33" s="58">
        <f>VLOOKUP($S33,PercentGoalStats!$A$3:$AE$998,17,FALSE)</f>
        <v>0.6428571428571429</v>
      </c>
      <c r="J33" s="58">
        <f>VLOOKUP($S33,PercentGoalStats!$A$3:$AE$998,18,FALSE)</f>
        <v>0.75</v>
      </c>
      <c r="K33" s="58">
        <f>VLOOKUP($S33,PercentGoalStats!$A$3:$AE$998,20,FALSE)</f>
        <v>0.42857142857142855</v>
      </c>
      <c r="L33" s="58">
        <f>VLOOKUP($S33,PercentGoalStats!$A$3:$AE$998,21,FALSE)</f>
        <v>0.5</v>
      </c>
      <c r="M33" s="58">
        <f>VLOOKUP($S33,PercentGoalStats!$A$3:$AE$998,23,FALSE)</f>
        <v>0.9285714285714286</v>
      </c>
      <c r="N33" s="58">
        <f>VLOOKUP($S33,PercentGoalStats!$A$3:$AE$998,24,FALSE)</f>
        <v>0.875</v>
      </c>
      <c r="O33" s="58">
        <f>VLOOKUP($S33,PercentGoalStats!$A$3:$AE$998,26,FALSE)</f>
        <v>0.5</v>
      </c>
      <c r="P33" s="58">
        <f>VLOOKUP($S33,PercentGoalStats!$A$3:$AE$998,27,FALSE)</f>
        <v>0.375</v>
      </c>
      <c r="Q33" s="58">
        <f>VLOOKUP($S33,PercentGoalStats!$A$3:$AE$998,29,FALSE)</f>
        <v>0.5714285714285714</v>
      </c>
      <c r="R33" s="58">
        <f>VLOOKUP($S33,PercentGoalStats!$A$3:$AE$998,30,FALSE)</f>
        <v>0.625</v>
      </c>
      <c r="S33" s="53" t="str">
        <f>Fixtures!A29</f>
        <v>Desportivo Aves</v>
      </c>
      <c r="T33" s="54">
        <f>Fixtures!D29</f>
        <v>43485</v>
      </c>
      <c r="U33" s="53" t="str">
        <f>Fixtures!B29</f>
        <v>Vitória Setúbal</v>
      </c>
      <c r="V33" s="57">
        <f>VLOOKUP($U33,PercentGoalStats!$A$3:$AE$998,5,FALSE)</f>
        <v>0.875</v>
      </c>
      <c r="W33" s="58">
        <f>VLOOKUP($U33,PercentGoalStats!$A$3:$AE$998,7,FALSE)</f>
        <v>0.875</v>
      </c>
      <c r="X33" s="58">
        <f>VLOOKUP($U33,PercentGoalStats!$A$3:$AE$998,8,FALSE)</f>
        <v>0.6875</v>
      </c>
      <c r="Y33" s="58">
        <f>VLOOKUP($U33,PercentGoalStats!$A$3:$AE$998,10,FALSE)</f>
        <v>0.625</v>
      </c>
      <c r="Z33" s="58">
        <f>VLOOKUP($U33,PercentGoalStats!$A$3:$AE$998,11,FALSE)</f>
        <v>0.375</v>
      </c>
      <c r="AA33" s="58">
        <f>VLOOKUP($U33,PercentGoalStats!$A$3:$AE$998,13,FALSE)</f>
        <v>0.375</v>
      </c>
      <c r="AB33" s="58">
        <f>VLOOKUP($U33,PercentGoalStats!$A$3:$AE$998,14,FALSE)</f>
        <v>0</v>
      </c>
      <c r="AC33" s="58">
        <f>VLOOKUP($U33,PercentGoalStats!$A$3:$AE$998,16,FALSE)</f>
        <v>0</v>
      </c>
      <c r="AD33" s="58">
        <f>VLOOKUP($U33,PercentGoalStats!$A$3:$AE$998,17,FALSE)</f>
        <v>0.625</v>
      </c>
      <c r="AE33" s="58">
        <f>VLOOKUP($U33,PercentGoalStats!$A$3:$AE$998,19,FALSE)</f>
        <v>0.75</v>
      </c>
      <c r="AF33" s="58">
        <f>VLOOKUP($U33,PercentGoalStats!$A$3:$AE$998,20,FALSE)</f>
        <v>0.25</v>
      </c>
      <c r="AG33" s="58">
        <f>VLOOKUP($U33,PercentGoalStats!$A$3:$AE$998,22,FALSE)</f>
        <v>0.125</v>
      </c>
      <c r="AH33" s="58">
        <f>VLOOKUP($U33,PercentGoalStats!$A$3:$AE$998,23,FALSE)</f>
        <v>0.6875</v>
      </c>
      <c r="AI33" s="58">
        <f>VLOOKUP($U33,PercentGoalStats!$A$3:$AE$998,25,FALSE)</f>
        <v>0.75</v>
      </c>
      <c r="AJ33" s="58">
        <f>VLOOKUP($U33,PercentGoalStats!$A$3:$AE$998,26,FALSE)</f>
        <v>0.3125</v>
      </c>
      <c r="AK33" s="58">
        <f>VLOOKUP($U33,PercentGoalStats!$A$3:$AE$998,28,FALSE)</f>
        <v>0.25</v>
      </c>
      <c r="AL33" s="58">
        <f>VLOOKUP($U33,PercentGoalStats!$A$3:$AE$998,29,FALSE)</f>
        <v>0.4375</v>
      </c>
      <c r="AM33" s="58">
        <f>VLOOKUP($U33,PercentGoalStats!$A$3:$AE$998,31,FALSE)</f>
        <v>0.625</v>
      </c>
    </row>
    <row r="34" spans="1:39" ht="14.4" hidden="1" thickTop="1" x14ac:dyDescent="0.3">
      <c r="A34" s="57">
        <f>VLOOKUP($S34,PercentGoalStats!$A$3:$AE$998,5,FALSE)</f>
        <v>1</v>
      </c>
      <c r="B34" s="58">
        <f>VLOOKUP($S34,PercentGoalStats!$A$3:$AE$998,6,FALSE)</f>
        <v>1</v>
      </c>
      <c r="C34" s="58">
        <f>VLOOKUP($S34,PercentGoalStats!$A$3:$AE$998,8,FALSE)</f>
        <v>0.9285714285714286</v>
      </c>
      <c r="D34" s="58">
        <f>VLOOKUP($S34,PercentGoalStats!$A$3:$AE$998,9,FALSE)</f>
        <v>0.875</v>
      </c>
      <c r="E34" s="58">
        <f>VLOOKUP($S34,PercentGoalStats!$A$3:$AE$998,11,FALSE)</f>
        <v>0.7142857142857143</v>
      </c>
      <c r="F34" s="58">
        <f>VLOOKUP($S34,PercentGoalStats!$A$3:$AE$998,12,FALSE)</f>
        <v>0.75</v>
      </c>
      <c r="G34" s="58">
        <f>VLOOKUP($S34,PercentGoalStats!$A$3:$AE$998,14,FALSE)</f>
        <v>0.35714285714285715</v>
      </c>
      <c r="H34" s="58">
        <f>VLOOKUP($S34,PercentGoalStats!$A$3:$AE$998,15,FALSE)</f>
        <v>0.375</v>
      </c>
      <c r="I34" s="58">
        <f>VLOOKUP($S34,PercentGoalStats!$A$3:$AE$998,17,FALSE)</f>
        <v>0.9285714285714286</v>
      </c>
      <c r="J34" s="58">
        <f>VLOOKUP($S34,PercentGoalStats!$A$3:$AE$998,18,FALSE)</f>
        <v>1</v>
      </c>
      <c r="K34" s="58">
        <f>VLOOKUP($S34,PercentGoalStats!$A$3:$AE$998,20,FALSE)</f>
        <v>0.42857142857142855</v>
      </c>
      <c r="L34" s="58">
        <f>VLOOKUP($S34,PercentGoalStats!$A$3:$AE$998,21,FALSE)</f>
        <v>0.5</v>
      </c>
      <c r="M34" s="58">
        <f>VLOOKUP($S34,PercentGoalStats!$A$3:$AE$998,23,FALSE)</f>
        <v>0.9285714285714286</v>
      </c>
      <c r="N34" s="58">
        <f>VLOOKUP($S34,PercentGoalStats!$A$3:$AE$998,24,FALSE)</f>
        <v>0.875</v>
      </c>
      <c r="O34" s="58">
        <f>VLOOKUP($S34,PercentGoalStats!$A$3:$AE$998,26,FALSE)</f>
        <v>0.5</v>
      </c>
      <c r="P34" s="58">
        <f>VLOOKUP($S34,PercentGoalStats!$A$3:$AE$998,27,FALSE)</f>
        <v>0.375</v>
      </c>
      <c r="Q34" s="58">
        <f>VLOOKUP($S34,PercentGoalStats!$A$3:$AE$998,29,FALSE)</f>
        <v>0.8571428571428571</v>
      </c>
      <c r="R34" s="58">
        <f>VLOOKUP($S34,PercentGoalStats!$A$3:$AE$998,30,FALSE)</f>
        <v>0.875</v>
      </c>
      <c r="S34" s="53" t="str">
        <f>Fixtures!A30</f>
        <v>Rio Ave</v>
      </c>
      <c r="T34" s="54">
        <f>Fixtures!D30</f>
        <v>43485</v>
      </c>
      <c r="U34" s="53" t="str">
        <f>Fixtures!B30</f>
        <v>Feirense</v>
      </c>
      <c r="V34" s="57">
        <f>VLOOKUP($U34,PercentGoalStats!$A$3:$AE$998,5,FALSE)</f>
        <v>0.8571428571428571</v>
      </c>
      <c r="W34" s="58">
        <f>VLOOKUP($U34,PercentGoalStats!$A$3:$AE$998,7,FALSE)</f>
        <v>0.875</v>
      </c>
      <c r="X34" s="58">
        <f>VLOOKUP($U34,PercentGoalStats!$A$3:$AE$998,8,FALSE)</f>
        <v>0.5714285714285714</v>
      </c>
      <c r="Y34" s="58">
        <f>VLOOKUP($U34,PercentGoalStats!$A$3:$AE$998,10,FALSE)</f>
        <v>0.5</v>
      </c>
      <c r="Z34" s="58">
        <f>VLOOKUP($U34,PercentGoalStats!$A$3:$AE$998,11,FALSE)</f>
        <v>0.35714285714285715</v>
      </c>
      <c r="AA34" s="58">
        <f>VLOOKUP($U34,PercentGoalStats!$A$3:$AE$998,13,FALSE)</f>
        <v>0.375</v>
      </c>
      <c r="AB34" s="58">
        <f>VLOOKUP($U34,PercentGoalStats!$A$3:$AE$998,14,FALSE)</f>
        <v>0.2857142857142857</v>
      </c>
      <c r="AC34" s="58">
        <f>VLOOKUP($U34,PercentGoalStats!$A$3:$AE$998,16,FALSE)</f>
        <v>0.25</v>
      </c>
      <c r="AD34" s="58">
        <f>VLOOKUP($U34,PercentGoalStats!$A$3:$AE$998,17,FALSE)</f>
        <v>0.42857142857142855</v>
      </c>
      <c r="AE34" s="58">
        <f>VLOOKUP($U34,PercentGoalStats!$A$3:$AE$998,19,FALSE)</f>
        <v>0.25</v>
      </c>
      <c r="AF34" s="58">
        <f>VLOOKUP($U34,PercentGoalStats!$A$3:$AE$998,20,FALSE)</f>
        <v>0.21428571428571427</v>
      </c>
      <c r="AG34" s="58">
        <f>VLOOKUP($U34,PercentGoalStats!$A$3:$AE$998,22,FALSE)</f>
        <v>0</v>
      </c>
      <c r="AH34" s="58">
        <f>VLOOKUP($U34,PercentGoalStats!$A$3:$AE$998,23,FALSE)</f>
        <v>0.7142857142857143</v>
      </c>
      <c r="AI34" s="58">
        <f>VLOOKUP($U34,PercentGoalStats!$A$3:$AE$998,25,FALSE)</f>
        <v>0.75</v>
      </c>
      <c r="AJ34" s="58">
        <f>VLOOKUP($U34,PercentGoalStats!$A$3:$AE$998,26,FALSE)</f>
        <v>0.42857142857142855</v>
      </c>
      <c r="AK34" s="58">
        <f>VLOOKUP($U34,PercentGoalStats!$A$3:$AE$998,28,FALSE)</f>
        <v>0.5</v>
      </c>
      <c r="AL34" s="58">
        <f>VLOOKUP($U34,PercentGoalStats!$A$3:$AE$998,29,FALSE)</f>
        <v>0.2857142857142857</v>
      </c>
      <c r="AM34" s="58">
        <f>VLOOKUP($U34,PercentGoalStats!$A$3:$AE$998,31,FALSE)</f>
        <v>0.125</v>
      </c>
    </row>
    <row r="35" spans="1:39" ht="14.4" hidden="1" thickTop="1" x14ac:dyDescent="0.3">
      <c r="A35" s="57">
        <f>VLOOKUP($S35,PercentGoalStats!$A$3:$AE$998,5,FALSE)</f>
        <v>1</v>
      </c>
      <c r="B35" s="58">
        <f>VLOOKUP($S35,PercentGoalStats!$A$3:$AE$998,6,FALSE)</f>
        <v>1</v>
      </c>
      <c r="C35" s="58">
        <f>VLOOKUP($S35,PercentGoalStats!$A$3:$AE$998,8,FALSE)</f>
        <v>0.8571428571428571</v>
      </c>
      <c r="D35" s="58">
        <f>VLOOKUP($S35,PercentGoalStats!$A$3:$AE$998,9,FALSE)</f>
        <v>1</v>
      </c>
      <c r="E35" s="58">
        <f>VLOOKUP($S35,PercentGoalStats!$A$3:$AE$998,11,FALSE)</f>
        <v>0.2857142857142857</v>
      </c>
      <c r="F35" s="58">
        <f>VLOOKUP($S35,PercentGoalStats!$A$3:$AE$998,12,FALSE)</f>
        <v>0.5</v>
      </c>
      <c r="G35" s="58">
        <f>VLOOKUP($S35,PercentGoalStats!$A$3:$AE$998,14,FALSE)</f>
        <v>0</v>
      </c>
      <c r="H35" s="58">
        <f>VLOOKUP($S35,PercentGoalStats!$A$3:$AE$998,15,FALSE)</f>
        <v>0</v>
      </c>
      <c r="I35" s="58">
        <f>VLOOKUP($S35,PercentGoalStats!$A$3:$AE$998,17,FALSE)</f>
        <v>0.5714285714285714</v>
      </c>
      <c r="J35" s="58">
        <f>VLOOKUP($S35,PercentGoalStats!$A$3:$AE$998,18,FALSE)</f>
        <v>0.75</v>
      </c>
      <c r="K35" s="58">
        <f>VLOOKUP($S35,PercentGoalStats!$A$3:$AE$998,20,FALSE)</f>
        <v>0.14285714285714285</v>
      </c>
      <c r="L35" s="58">
        <f>VLOOKUP($S35,PercentGoalStats!$A$3:$AE$998,21,FALSE)</f>
        <v>0.25</v>
      </c>
      <c r="M35" s="58">
        <f>VLOOKUP($S35,PercentGoalStats!$A$3:$AE$998,23,FALSE)</f>
        <v>1</v>
      </c>
      <c r="N35" s="58">
        <f>VLOOKUP($S35,PercentGoalStats!$A$3:$AE$998,24,FALSE)</f>
        <v>1</v>
      </c>
      <c r="O35" s="58">
        <f>VLOOKUP($S35,PercentGoalStats!$A$3:$AE$998,26,FALSE)</f>
        <v>0.2857142857142857</v>
      </c>
      <c r="P35" s="58">
        <f>VLOOKUP($S35,PercentGoalStats!$A$3:$AE$998,27,FALSE)</f>
        <v>0.25</v>
      </c>
      <c r="Q35" s="58">
        <f>VLOOKUP($S35,PercentGoalStats!$A$3:$AE$998,29,FALSE)</f>
        <v>0.5714285714285714</v>
      </c>
      <c r="R35" s="58">
        <f>VLOOKUP($S35,PercentGoalStats!$A$3:$AE$998,30,FALSE)</f>
        <v>0.75</v>
      </c>
      <c r="S35" s="53" t="str">
        <f>Fixtures!A31</f>
        <v>Cosenza</v>
      </c>
      <c r="T35" s="54">
        <f>Fixtures!D31</f>
        <v>43485</v>
      </c>
      <c r="U35" s="53" t="str">
        <f>Fixtures!B31</f>
        <v>Ascoli</v>
      </c>
      <c r="V35" s="57">
        <f>VLOOKUP($U35,PercentGoalStats!$A$3:$AE$998,5,FALSE)</f>
        <v>1</v>
      </c>
      <c r="W35" s="58">
        <f>VLOOKUP($U35,PercentGoalStats!$A$3:$AE$998,7,FALSE)</f>
        <v>1</v>
      </c>
      <c r="X35" s="58">
        <f>VLOOKUP($U35,PercentGoalStats!$A$3:$AE$998,8,FALSE)</f>
        <v>0.6</v>
      </c>
      <c r="Y35" s="58">
        <f>VLOOKUP($U35,PercentGoalStats!$A$3:$AE$998,10,FALSE)</f>
        <v>0.5</v>
      </c>
      <c r="Z35" s="58">
        <f>VLOOKUP($U35,PercentGoalStats!$A$3:$AE$998,11,FALSE)</f>
        <v>0.2</v>
      </c>
      <c r="AA35" s="58">
        <f>VLOOKUP($U35,PercentGoalStats!$A$3:$AE$998,13,FALSE)</f>
        <v>0</v>
      </c>
      <c r="AB35" s="58">
        <f>VLOOKUP($U35,PercentGoalStats!$A$3:$AE$998,14,FALSE)</f>
        <v>0.2</v>
      </c>
      <c r="AC35" s="58">
        <f>VLOOKUP($U35,PercentGoalStats!$A$3:$AE$998,16,FALSE)</f>
        <v>0</v>
      </c>
      <c r="AD35" s="58">
        <f>VLOOKUP($U35,PercentGoalStats!$A$3:$AE$998,17,FALSE)</f>
        <v>0.8</v>
      </c>
      <c r="AE35" s="58">
        <f>VLOOKUP($U35,PercentGoalStats!$A$3:$AE$998,19,FALSE)</f>
        <v>0.5</v>
      </c>
      <c r="AF35" s="58">
        <f>VLOOKUP($U35,PercentGoalStats!$A$3:$AE$998,20,FALSE)</f>
        <v>0.2</v>
      </c>
      <c r="AG35" s="58">
        <f>VLOOKUP($U35,PercentGoalStats!$A$3:$AE$998,22,FALSE)</f>
        <v>0</v>
      </c>
      <c r="AH35" s="58">
        <f>VLOOKUP($U35,PercentGoalStats!$A$3:$AE$998,23,FALSE)</f>
        <v>0.8</v>
      </c>
      <c r="AI35" s="58">
        <f>VLOOKUP($U35,PercentGoalStats!$A$3:$AE$998,25,FALSE)</f>
        <v>1</v>
      </c>
      <c r="AJ35" s="58">
        <f>VLOOKUP($U35,PercentGoalStats!$A$3:$AE$998,26,FALSE)</f>
        <v>0</v>
      </c>
      <c r="AK35" s="58">
        <f>VLOOKUP($U35,PercentGoalStats!$A$3:$AE$998,28,FALSE)</f>
        <v>0</v>
      </c>
      <c r="AL35" s="58">
        <f>VLOOKUP($U35,PercentGoalStats!$A$3:$AE$998,29,FALSE)</f>
        <v>0.6</v>
      </c>
      <c r="AM35" s="58">
        <f>VLOOKUP($U35,PercentGoalStats!$A$3:$AE$998,31,FALSE)</f>
        <v>0.5</v>
      </c>
    </row>
    <row r="36" spans="1:39" ht="14.4" hidden="1" thickTop="1" x14ac:dyDescent="0.3">
      <c r="A36" s="57">
        <f>VLOOKUP($S36,PercentGoalStats!$A$3:$AE$998,5,FALSE)</f>
        <v>1</v>
      </c>
      <c r="B36" s="58">
        <f>VLOOKUP($S36,PercentGoalStats!$A$3:$AE$998,6,FALSE)</f>
        <v>1</v>
      </c>
      <c r="C36" s="58">
        <f>VLOOKUP($S36,PercentGoalStats!$A$3:$AE$998,8,FALSE)</f>
        <v>0.77777777777777779</v>
      </c>
      <c r="D36" s="58">
        <f>VLOOKUP($S36,PercentGoalStats!$A$3:$AE$998,9,FALSE)</f>
        <v>0.5</v>
      </c>
      <c r="E36" s="58">
        <f>VLOOKUP($S36,PercentGoalStats!$A$3:$AE$998,11,FALSE)</f>
        <v>0.44444444444444442</v>
      </c>
      <c r="F36" s="58">
        <f>VLOOKUP($S36,PercentGoalStats!$A$3:$AE$998,12,FALSE)</f>
        <v>0.25</v>
      </c>
      <c r="G36" s="58">
        <f>VLOOKUP($S36,PercentGoalStats!$A$3:$AE$998,14,FALSE)</f>
        <v>0.22222222222222221</v>
      </c>
      <c r="H36" s="58">
        <f>VLOOKUP($S36,PercentGoalStats!$A$3:$AE$998,15,FALSE)</f>
        <v>0</v>
      </c>
      <c r="I36" s="58">
        <f>VLOOKUP($S36,PercentGoalStats!$A$3:$AE$998,17,FALSE)</f>
        <v>0.88888888888888884</v>
      </c>
      <c r="J36" s="58">
        <f>VLOOKUP($S36,PercentGoalStats!$A$3:$AE$998,18,FALSE)</f>
        <v>0.75</v>
      </c>
      <c r="K36" s="58">
        <f>VLOOKUP($S36,PercentGoalStats!$A$3:$AE$998,20,FALSE)</f>
        <v>0.44444444444444442</v>
      </c>
      <c r="L36" s="58">
        <f>VLOOKUP($S36,PercentGoalStats!$A$3:$AE$998,21,FALSE)</f>
        <v>0.5</v>
      </c>
      <c r="M36" s="58">
        <f>VLOOKUP($S36,PercentGoalStats!$A$3:$AE$998,23,FALSE)</f>
        <v>0.77777777777777779</v>
      </c>
      <c r="N36" s="58">
        <f>VLOOKUP($S36,PercentGoalStats!$A$3:$AE$998,24,FALSE)</f>
        <v>0.5</v>
      </c>
      <c r="O36" s="58">
        <f>VLOOKUP($S36,PercentGoalStats!$A$3:$AE$998,26,FALSE)</f>
        <v>0.22222222222222221</v>
      </c>
      <c r="P36" s="58">
        <f>VLOOKUP($S36,PercentGoalStats!$A$3:$AE$998,27,FALSE)</f>
        <v>0</v>
      </c>
      <c r="Q36" s="58">
        <f>VLOOKUP($S36,PercentGoalStats!$A$3:$AE$998,29,FALSE)</f>
        <v>0.66666666666666663</v>
      </c>
      <c r="R36" s="58">
        <f>VLOOKUP($S36,PercentGoalStats!$A$3:$AE$998,30,FALSE)</f>
        <v>0.25</v>
      </c>
      <c r="S36" s="53" t="str">
        <f>Fixtures!A32</f>
        <v>Pescara</v>
      </c>
      <c r="T36" s="54">
        <f>Fixtures!D32</f>
        <v>43485</v>
      </c>
      <c r="U36" s="53" t="str">
        <f>Fixtures!B32</f>
        <v>Cremonese</v>
      </c>
      <c r="V36" s="57">
        <f>VLOOKUP($U36,PercentGoalStats!$A$3:$AE$998,5,FALSE)</f>
        <v>0.875</v>
      </c>
      <c r="W36" s="58">
        <f>VLOOKUP($U36,PercentGoalStats!$A$3:$AE$998,7,FALSE)</f>
        <v>1</v>
      </c>
      <c r="X36" s="58">
        <f>VLOOKUP($U36,PercentGoalStats!$A$3:$AE$998,8,FALSE)</f>
        <v>0.625</v>
      </c>
      <c r="Y36" s="58">
        <f>VLOOKUP($U36,PercentGoalStats!$A$3:$AE$998,10,FALSE)</f>
        <v>1</v>
      </c>
      <c r="Z36" s="58">
        <f>VLOOKUP($U36,PercentGoalStats!$A$3:$AE$998,11,FALSE)</f>
        <v>0.25</v>
      </c>
      <c r="AA36" s="58">
        <f>VLOOKUP($U36,PercentGoalStats!$A$3:$AE$998,13,FALSE)</f>
        <v>0.5</v>
      </c>
      <c r="AB36" s="58">
        <f>VLOOKUP($U36,PercentGoalStats!$A$3:$AE$998,14,FALSE)</f>
        <v>0.125</v>
      </c>
      <c r="AC36" s="58">
        <f>VLOOKUP($U36,PercentGoalStats!$A$3:$AE$998,16,FALSE)</f>
        <v>0</v>
      </c>
      <c r="AD36" s="58">
        <f>VLOOKUP($U36,PercentGoalStats!$A$3:$AE$998,17,FALSE)</f>
        <v>0.75</v>
      </c>
      <c r="AE36" s="58">
        <f>VLOOKUP($U36,PercentGoalStats!$A$3:$AE$998,19,FALSE)</f>
        <v>1</v>
      </c>
      <c r="AF36" s="58">
        <f>VLOOKUP($U36,PercentGoalStats!$A$3:$AE$998,20,FALSE)</f>
        <v>0.25</v>
      </c>
      <c r="AG36" s="58">
        <f>VLOOKUP($U36,PercentGoalStats!$A$3:$AE$998,22,FALSE)</f>
        <v>0</v>
      </c>
      <c r="AH36" s="58">
        <f>VLOOKUP($U36,PercentGoalStats!$A$3:$AE$998,23,FALSE)</f>
        <v>0.5</v>
      </c>
      <c r="AI36" s="58">
        <f>VLOOKUP($U36,PercentGoalStats!$A$3:$AE$998,25,FALSE)</f>
        <v>1</v>
      </c>
      <c r="AJ36" s="58">
        <f>VLOOKUP($U36,PercentGoalStats!$A$3:$AE$998,26,FALSE)</f>
        <v>0.125</v>
      </c>
      <c r="AK36" s="58">
        <f>VLOOKUP($U36,PercentGoalStats!$A$3:$AE$998,28,FALSE)</f>
        <v>0.5</v>
      </c>
      <c r="AL36" s="58">
        <f>VLOOKUP($U36,PercentGoalStats!$A$3:$AE$998,29,FALSE)</f>
        <v>0.375</v>
      </c>
      <c r="AM36" s="58">
        <f>VLOOKUP($U36,PercentGoalStats!$A$3:$AE$998,31,FALSE)</f>
        <v>1</v>
      </c>
    </row>
    <row r="37" spans="1:39" ht="14.4" hidden="1" thickTop="1" x14ac:dyDescent="0.3">
      <c r="A37" s="57">
        <f>VLOOKUP($S37,PercentGoalStats!$A$3:$AE$998,5,FALSE)</f>
        <v>0.875</v>
      </c>
      <c r="B37" s="58">
        <f>VLOOKUP($S37,PercentGoalStats!$A$3:$AE$998,6,FALSE)</f>
        <v>0.66666666666666663</v>
      </c>
      <c r="C37" s="58">
        <f>VLOOKUP($S37,PercentGoalStats!$A$3:$AE$998,8,FALSE)</f>
        <v>0.875</v>
      </c>
      <c r="D37" s="58">
        <f>VLOOKUP($S37,PercentGoalStats!$A$3:$AE$998,9,FALSE)</f>
        <v>0.66666666666666663</v>
      </c>
      <c r="E37" s="58">
        <f>VLOOKUP($S37,PercentGoalStats!$A$3:$AE$998,11,FALSE)</f>
        <v>0.5</v>
      </c>
      <c r="F37" s="58">
        <f>VLOOKUP($S37,PercentGoalStats!$A$3:$AE$998,12,FALSE)</f>
        <v>0.33333333333333331</v>
      </c>
      <c r="G37" s="58">
        <f>VLOOKUP($S37,PercentGoalStats!$A$3:$AE$998,14,FALSE)</f>
        <v>0.125</v>
      </c>
      <c r="H37" s="58">
        <f>VLOOKUP($S37,PercentGoalStats!$A$3:$AE$998,15,FALSE)</f>
        <v>0.33333333333333331</v>
      </c>
      <c r="I37" s="58">
        <f>VLOOKUP($S37,PercentGoalStats!$A$3:$AE$998,17,FALSE)</f>
        <v>0.75</v>
      </c>
      <c r="J37" s="58">
        <f>VLOOKUP($S37,PercentGoalStats!$A$3:$AE$998,18,FALSE)</f>
        <v>0.66666666666666663</v>
      </c>
      <c r="K37" s="58">
        <f>VLOOKUP($S37,PercentGoalStats!$A$3:$AE$998,20,FALSE)</f>
        <v>0</v>
      </c>
      <c r="L37" s="58">
        <f>VLOOKUP($S37,PercentGoalStats!$A$3:$AE$998,21,FALSE)</f>
        <v>0</v>
      </c>
      <c r="M37" s="58">
        <f>VLOOKUP($S37,PercentGoalStats!$A$3:$AE$998,23,FALSE)</f>
        <v>0.875</v>
      </c>
      <c r="N37" s="58">
        <f>VLOOKUP($S37,PercentGoalStats!$A$3:$AE$998,24,FALSE)</f>
        <v>0.66666666666666663</v>
      </c>
      <c r="O37" s="58">
        <f>VLOOKUP($S37,PercentGoalStats!$A$3:$AE$998,26,FALSE)</f>
        <v>0.5</v>
      </c>
      <c r="P37" s="58">
        <f>VLOOKUP($S37,PercentGoalStats!$A$3:$AE$998,27,FALSE)</f>
        <v>0.33333333333333331</v>
      </c>
      <c r="Q37" s="58">
        <f>VLOOKUP($S37,PercentGoalStats!$A$3:$AE$998,29,FALSE)</f>
        <v>0.75</v>
      </c>
      <c r="R37" s="58">
        <f>VLOOKUP($S37,PercentGoalStats!$A$3:$AE$998,30,FALSE)</f>
        <v>0.66666666666666663</v>
      </c>
      <c r="S37" s="53" t="str">
        <f>Fixtures!A33</f>
        <v>Calcio Padova</v>
      </c>
      <c r="T37" s="54">
        <f>Fixtures!D33</f>
        <v>43485</v>
      </c>
      <c r="U37" s="53" t="str">
        <f>Fixtures!B33</f>
        <v>Hellas Verona</v>
      </c>
      <c r="V37" s="57">
        <f>VLOOKUP($U37,PercentGoalStats!$A$3:$AE$998,5,FALSE)</f>
        <v>1</v>
      </c>
      <c r="W37" s="58">
        <f>VLOOKUP($U37,PercentGoalStats!$A$3:$AE$998,7,FALSE)</f>
        <v>1</v>
      </c>
      <c r="X37" s="58">
        <f>VLOOKUP($U37,PercentGoalStats!$A$3:$AE$998,8,FALSE)</f>
        <v>0.8</v>
      </c>
      <c r="Y37" s="58">
        <f>VLOOKUP($U37,PercentGoalStats!$A$3:$AE$998,10,FALSE)</f>
        <v>0.66666666666666663</v>
      </c>
      <c r="Z37" s="58">
        <f>VLOOKUP($U37,PercentGoalStats!$A$3:$AE$998,11,FALSE)</f>
        <v>0.6</v>
      </c>
      <c r="AA37" s="58">
        <f>VLOOKUP($U37,PercentGoalStats!$A$3:$AE$998,13,FALSE)</f>
        <v>0.5</v>
      </c>
      <c r="AB37" s="58">
        <f>VLOOKUP($U37,PercentGoalStats!$A$3:$AE$998,14,FALSE)</f>
        <v>0.2</v>
      </c>
      <c r="AC37" s="58">
        <f>VLOOKUP($U37,PercentGoalStats!$A$3:$AE$998,16,FALSE)</f>
        <v>0.16666666666666666</v>
      </c>
      <c r="AD37" s="58">
        <f>VLOOKUP($U37,PercentGoalStats!$A$3:$AE$998,17,FALSE)</f>
        <v>0.9</v>
      </c>
      <c r="AE37" s="58">
        <f>VLOOKUP($U37,PercentGoalStats!$A$3:$AE$998,19,FALSE)</f>
        <v>0.83333333333333337</v>
      </c>
      <c r="AF37" s="58">
        <f>VLOOKUP($U37,PercentGoalStats!$A$3:$AE$998,20,FALSE)</f>
        <v>0.6</v>
      </c>
      <c r="AG37" s="58">
        <f>VLOOKUP($U37,PercentGoalStats!$A$3:$AE$998,22,FALSE)</f>
        <v>0.5</v>
      </c>
      <c r="AH37" s="58">
        <f>VLOOKUP($U37,PercentGoalStats!$A$3:$AE$998,23,FALSE)</f>
        <v>0.8</v>
      </c>
      <c r="AI37" s="58">
        <f>VLOOKUP($U37,PercentGoalStats!$A$3:$AE$998,25,FALSE)</f>
        <v>0.66666666666666663</v>
      </c>
      <c r="AJ37" s="58">
        <f>VLOOKUP($U37,PercentGoalStats!$A$3:$AE$998,26,FALSE)</f>
        <v>0.1</v>
      </c>
      <c r="AK37" s="58">
        <f>VLOOKUP($U37,PercentGoalStats!$A$3:$AE$998,28,FALSE)</f>
        <v>0.16666666666666666</v>
      </c>
      <c r="AL37" s="58">
        <f>VLOOKUP($U37,PercentGoalStats!$A$3:$AE$998,29,FALSE)</f>
        <v>0.7</v>
      </c>
      <c r="AM37" s="58">
        <f>VLOOKUP($U37,PercentGoalStats!$A$3:$AE$998,31,FALSE)</f>
        <v>0.5</v>
      </c>
    </row>
    <row r="38" spans="1:39" ht="14.4" hidden="1" thickTop="1" x14ac:dyDescent="0.3">
      <c r="A38" s="57">
        <f>VLOOKUP($S38,PercentGoalStats!$A$3:$AE$998,5,FALSE)</f>
        <v>1</v>
      </c>
      <c r="B38" s="58">
        <f>VLOOKUP($S38,PercentGoalStats!$A$3:$AE$998,6,FALSE)</f>
        <v>1</v>
      </c>
      <c r="C38" s="58">
        <f>VLOOKUP($S38,PercentGoalStats!$A$3:$AE$998,8,FALSE)</f>
        <v>0.5</v>
      </c>
      <c r="D38" s="58">
        <f>VLOOKUP($S38,PercentGoalStats!$A$3:$AE$998,9,FALSE)</f>
        <v>0.5</v>
      </c>
      <c r="E38" s="58">
        <f>VLOOKUP($S38,PercentGoalStats!$A$3:$AE$998,11,FALSE)</f>
        <v>0</v>
      </c>
      <c r="F38" s="58">
        <f>VLOOKUP($S38,PercentGoalStats!$A$3:$AE$998,12,FALSE)</f>
        <v>0</v>
      </c>
      <c r="G38" s="58">
        <f>VLOOKUP($S38,PercentGoalStats!$A$3:$AE$998,14,FALSE)</f>
        <v>0</v>
      </c>
      <c r="H38" s="58">
        <f>VLOOKUP($S38,PercentGoalStats!$A$3:$AE$998,15,FALSE)</f>
        <v>0</v>
      </c>
      <c r="I38" s="58">
        <f>VLOOKUP($S38,PercentGoalStats!$A$3:$AE$998,17,FALSE)</f>
        <v>1</v>
      </c>
      <c r="J38" s="58">
        <f>VLOOKUP($S38,PercentGoalStats!$A$3:$AE$998,18,FALSE)</f>
        <v>1</v>
      </c>
      <c r="K38" s="58">
        <f>VLOOKUP($S38,PercentGoalStats!$A$3:$AE$998,20,FALSE)</f>
        <v>0.5</v>
      </c>
      <c r="L38" s="58">
        <f>VLOOKUP($S38,PercentGoalStats!$A$3:$AE$998,21,FALSE)</f>
        <v>0.5</v>
      </c>
      <c r="M38" s="58">
        <f>VLOOKUP($S38,PercentGoalStats!$A$3:$AE$998,23,FALSE)</f>
        <v>0</v>
      </c>
      <c r="N38" s="58">
        <f>VLOOKUP($S38,PercentGoalStats!$A$3:$AE$998,24,FALSE)</f>
        <v>0</v>
      </c>
      <c r="O38" s="58">
        <f>VLOOKUP($S38,PercentGoalStats!$A$3:$AE$998,26,FALSE)</f>
        <v>0</v>
      </c>
      <c r="P38" s="58">
        <f>VLOOKUP($S38,PercentGoalStats!$A$3:$AE$998,27,FALSE)</f>
        <v>0</v>
      </c>
      <c r="Q38" s="58">
        <f>VLOOKUP($S38,PercentGoalStats!$A$3:$AE$998,29,FALSE)</f>
        <v>0</v>
      </c>
      <c r="R38" s="58">
        <f>VLOOKUP($S38,PercentGoalStats!$A$3:$AE$998,30,FALSE)</f>
        <v>0</v>
      </c>
      <c r="S38" s="53" t="str">
        <f>Fixtures!A34</f>
        <v>Mafra</v>
      </c>
      <c r="T38" s="54">
        <f>Fixtures!D34</f>
        <v>43485</v>
      </c>
      <c r="U38" s="53" t="str">
        <f>Fixtures!B34</f>
        <v>Varzim</v>
      </c>
      <c r="V38" s="57">
        <f>VLOOKUP($U38,PercentGoalStats!$A$3:$AE$998,5,FALSE)</f>
        <v>1</v>
      </c>
      <c r="W38" s="58" t="e">
        <f>VLOOKUP($U38,PercentGoalStats!$A$3:$AE$998,7,FALSE)</f>
        <v>#DIV/0!</v>
      </c>
      <c r="X38" s="58">
        <f>VLOOKUP($U38,PercentGoalStats!$A$3:$AE$998,8,FALSE)</f>
        <v>1</v>
      </c>
      <c r="Y38" s="58" t="e">
        <f>VLOOKUP($U38,PercentGoalStats!$A$3:$AE$998,10,FALSE)</f>
        <v>#DIV/0!</v>
      </c>
      <c r="Z38" s="58">
        <f>VLOOKUP($U38,PercentGoalStats!$A$3:$AE$998,11,FALSE)</f>
        <v>1</v>
      </c>
      <c r="AA38" s="58" t="e">
        <f>VLOOKUP($U38,PercentGoalStats!$A$3:$AE$998,13,FALSE)</f>
        <v>#DIV/0!</v>
      </c>
      <c r="AB38" s="58">
        <f>VLOOKUP($U38,PercentGoalStats!$A$3:$AE$998,14,FALSE)</f>
        <v>1</v>
      </c>
      <c r="AC38" s="58" t="e">
        <f>VLOOKUP($U38,PercentGoalStats!$A$3:$AE$998,16,FALSE)</f>
        <v>#DIV/0!</v>
      </c>
      <c r="AD38" s="58">
        <f>VLOOKUP($U38,PercentGoalStats!$A$3:$AE$998,17,FALSE)</f>
        <v>1</v>
      </c>
      <c r="AE38" s="58" t="e">
        <f>VLOOKUP($U38,PercentGoalStats!$A$3:$AE$998,19,FALSE)</f>
        <v>#DIV/0!</v>
      </c>
      <c r="AF38" s="58">
        <f>VLOOKUP($U38,PercentGoalStats!$A$3:$AE$998,20,FALSE)</f>
        <v>1</v>
      </c>
      <c r="AG38" s="58" t="e">
        <f>VLOOKUP($U38,PercentGoalStats!$A$3:$AE$998,22,FALSE)</f>
        <v>#DIV/0!</v>
      </c>
      <c r="AH38" s="58">
        <f>VLOOKUP($U38,PercentGoalStats!$A$3:$AE$998,23,FALSE)</f>
        <v>1</v>
      </c>
      <c r="AI38" s="58" t="e">
        <f>VLOOKUP($U38,PercentGoalStats!$A$3:$AE$998,25,FALSE)</f>
        <v>#DIV/0!</v>
      </c>
      <c r="AJ38" s="58">
        <f>VLOOKUP($U38,PercentGoalStats!$A$3:$AE$998,26,FALSE)</f>
        <v>1</v>
      </c>
      <c r="AK38" s="58" t="e">
        <f>VLOOKUP($U38,PercentGoalStats!$A$3:$AE$998,28,FALSE)</f>
        <v>#DIV/0!</v>
      </c>
      <c r="AL38" s="58">
        <f>VLOOKUP($U38,PercentGoalStats!$A$3:$AE$998,29,FALSE)</f>
        <v>1</v>
      </c>
      <c r="AM38" s="58" t="e">
        <f>VLOOKUP($U38,PercentGoalStats!$A$3:$AE$998,31,FALSE)</f>
        <v>#DIV/0!</v>
      </c>
    </row>
    <row r="39" spans="1:39" ht="14.4" hidden="1" thickTop="1" x14ac:dyDescent="0.3">
      <c r="A39" s="57" t="e">
        <f>VLOOKUP($S39,PercentGoalStats!$A$3:$AE$998,5,FALSE)</f>
        <v>#DIV/0!</v>
      </c>
      <c r="B39" s="58" t="e">
        <f>VLOOKUP($S39,PercentGoalStats!$A$3:$AE$998,6,FALSE)</f>
        <v>#DIV/0!</v>
      </c>
      <c r="C39" s="58" t="e">
        <f>VLOOKUP($S39,PercentGoalStats!$A$3:$AE$998,8,FALSE)</f>
        <v>#DIV/0!</v>
      </c>
      <c r="D39" s="58" t="e">
        <f>VLOOKUP($S39,PercentGoalStats!$A$3:$AE$998,9,FALSE)</f>
        <v>#DIV/0!</v>
      </c>
      <c r="E39" s="58" t="e">
        <f>VLOOKUP($S39,PercentGoalStats!$A$3:$AE$998,11,FALSE)</f>
        <v>#DIV/0!</v>
      </c>
      <c r="F39" s="58" t="e">
        <f>VLOOKUP($S39,PercentGoalStats!$A$3:$AE$998,12,FALSE)</f>
        <v>#DIV/0!</v>
      </c>
      <c r="G39" s="58" t="e">
        <f>VLOOKUP($S39,PercentGoalStats!$A$3:$AE$998,14,FALSE)</f>
        <v>#DIV/0!</v>
      </c>
      <c r="H39" s="58" t="e">
        <f>VLOOKUP($S39,PercentGoalStats!$A$3:$AE$998,15,FALSE)</f>
        <v>#DIV/0!</v>
      </c>
      <c r="I39" s="58" t="e">
        <f>VLOOKUP($S39,PercentGoalStats!$A$3:$AE$998,17,FALSE)</f>
        <v>#DIV/0!</v>
      </c>
      <c r="J39" s="58" t="e">
        <f>VLOOKUP($S39,PercentGoalStats!$A$3:$AE$998,18,FALSE)</f>
        <v>#DIV/0!</v>
      </c>
      <c r="K39" s="58" t="e">
        <f>VLOOKUP($S39,PercentGoalStats!$A$3:$AE$998,20,FALSE)</f>
        <v>#DIV/0!</v>
      </c>
      <c r="L39" s="58" t="e">
        <f>VLOOKUP($S39,PercentGoalStats!$A$3:$AE$998,21,FALSE)</f>
        <v>#DIV/0!</v>
      </c>
      <c r="M39" s="58" t="e">
        <f>VLOOKUP($S39,PercentGoalStats!$A$3:$AE$998,23,FALSE)</f>
        <v>#DIV/0!</v>
      </c>
      <c r="N39" s="58" t="e">
        <f>VLOOKUP($S39,PercentGoalStats!$A$3:$AE$998,24,FALSE)</f>
        <v>#DIV/0!</v>
      </c>
      <c r="O39" s="58" t="e">
        <f>VLOOKUP($S39,PercentGoalStats!$A$3:$AE$998,26,FALSE)</f>
        <v>#DIV/0!</v>
      </c>
      <c r="P39" s="58" t="e">
        <f>VLOOKUP($S39,PercentGoalStats!$A$3:$AE$998,27,FALSE)</f>
        <v>#DIV/0!</v>
      </c>
      <c r="Q39" s="58" t="e">
        <f>VLOOKUP($S39,PercentGoalStats!$A$3:$AE$998,29,FALSE)</f>
        <v>#DIV/0!</v>
      </c>
      <c r="R39" s="58" t="e">
        <f>VLOOKUP($S39,PercentGoalStats!$A$3:$AE$998,30,FALSE)</f>
        <v>#DIV/0!</v>
      </c>
      <c r="S39" s="53" t="str">
        <f>Fixtures!A35</f>
        <v>Arouca</v>
      </c>
      <c r="T39" s="54">
        <f>Fixtures!D35</f>
        <v>43485</v>
      </c>
      <c r="U39" s="53" t="str">
        <f>Fixtures!B35</f>
        <v>Penafiel</v>
      </c>
      <c r="V39" s="57">
        <f>VLOOKUP($U39,PercentGoalStats!$A$3:$AE$998,5,FALSE)</f>
        <v>0.75</v>
      </c>
      <c r="W39" s="58">
        <f>VLOOKUP($U39,PercentGoalStats!$A$3:$AE$998,7,FALSE)</f>
        <v>0.66666666666666663</v>
      </c>
      <c r="X39" s="58">
        <f>VLOOKUP($U39,PercentGoalStats!$A$3:$AE$998,8,FALSE)</f>
        <v>0.75</v>
      </c>
      <c r="Y39" s="58">
        <f>VLOOKUP($U39,PercentGoalStats!$A$3:$AE$998,10,FALSE)</f>
        <v>0.66666666666666663</v>
      </c>
      <c r="Z39" s="58">
        <f>VLOOKUP($U39,PercentGoalStats!$A$3:$AE$998,11,FALSE)</f>
        <v>0.75</v>
      </c>
      <c r="AA39" s="58">
        <f>VLOOKUP($U39,PercentGoalStats!$A$3:$AE$998,13,FALSE)</f>
        <v>0.66666666666666663</v>
      </c>
      <c r="AB39" s="58">
        <f>VLOOKUP($U39,PercentGoalStats!$A$3:$AE$998,14,FALSE)</f>
        <v>0.25</v>
      </c>
      <c r="AC39" s="58">
        <f>VLOOKUP($U39,PercentGoalStats!$A$3:$AE$998,16,FALSE)</f>
        <v>0.33333333333333331</v>
      </c>
      <c r="AD39" s="58">
        <f>VLOOKUP($U39,PercentGoalStats!$A$3:$AE$998,17,FALSE)</f>
        <v>0.75</v>
      </c>
      <c r="AE39" s="58">
        <f>VLOOKUP($U39,PercentGoalStats!$A$3:$AE$998,19,FALSE)</f>
        <v>0.66666666666666663</v>
      </c>
      <c r="AF39" s="58">
        <f>VLOOKUP($U39,PercentGoalStats!$A$3:$AE$998,20,FALSE)</f>
        <v>0.5</v>
      </c>
      <c r="AG39" s="58">
        <f>VLOOKUP($U39,PercentGoalStats!$A$3:$AE$998,22,FALSE)</f>
        <v>0.33333333333333331</v>
      </c>
      <c r="AH39" s="58">
        <f>VLOOKUP($U39,PercentGoalStats!$A$3:$AE$998,23,FALSE)</f>
        <v>0.75</v>
      </c>
      <c r="AI39" s="58">
        <f>VLOOKUP($U39,PercentGoalStats!$A$3:$AE$998,25,FALSE)</f>
        <v>0.66666666666666663</v>
      </c>
      <c r="AJ39" s="58">
        <f>VLOOKUP($U39,PercentGoalStats!$A$3:$AE$998,26,FALSE)</f>
        <v>0.5</v>
      </c>
      <c r="AK39" s="58">
        <f>VLOOKUP($U39,PercentGoalStats!$A$3:$AE$998,28,FALSE)</f>
        <v>0.66666666666666663</v>
      </c>
      <c r="AL39" s="58">
        <f>VLOOKUP($U39,PercentGoalStats!$A$3:$AE$998,29,FALSE)</f>
        <v>0.75</v>
      </c>
      <c r="AM39" s="58">
        <f>VLOOKUP($U39,PercentGoalStats!$A$3:$AE$998,31,FALSE)</f>
        <v>0.66666666666666663</v>
      </c>
    </row>
    <row r="40" spans="1:39" ht="14.4" hidden="1" thickTop="1" x14ac:dyDescent="0.3">
      <c r="A40" s="57">
        <f>VLOOKUP($S40,PercentGoalStats!$A$3:$AE$998,5,FALSE)</f>
        <v>1</v>
      </c>
      <c r="B40" s="58" t="e">
        <f>VLOOKUP($S40,PercentGoalStats!$A$3:$AE$998,6,FALSE)</f>
        <v>#DIV/0!</v>
      </c>
      <c r="C40" s="58">
        <f>VLOOKUP($S40,PercentGoalStats!$A$3:$AE$998,8,FALSE)</f>
        <v>1</v>
      </c>
      <c r="D40" s="58" t="e">
        <f>VLOOKUP($S40,PercentGoalStats!$A$3:$AE$998,9,FALSE)</f>
        <v>#DIV/0!</v>
      </c>
      <c r="E40" s="58">
        <f>VLOOKUP($S40,PercentGoalStats!$A$3:$AE$998,11,FALSE)</f>
        <v>0.5</v>
      </c>
      <c r="F40" s="58" t="e">
        <f>VLOOKUP($S40,PercentGoalStats!$A$3:$AE$998,12,FALSE)</f>
        <v>#DIV/0!</v>
      </c>
      <c r="G40" s="58">
        <f>VLOOKUP($S40,PercentGoalStats!$A$3:$AE$998,14,FALSE)</f>
        <v>0</v>
      </c>
      <c r="H40" s="58" t="e">
        <f>VLOOKUP($S40,PercentGoalStats!$A$3:$AE$998,15,FALSE)</f>
        <v>#DIV/0!</v>
      </c>
      <c r="I40" s="58">
        <f>VLOOKUP($S40,PercentGoalStats!$A$3:$AE$998,17,FALSE)</f>
        <v>1</v>
      </c>
      <c r="J40" s="58" t="e">
        <f>VLOOKUP($S40,PercentGoalStats!$A$3:$AE$998,18,FALSE)</f>
        <v>#DIV/0!</v>
      </c>
      <c r="K40" s="58">
        <f>VLOOKUP($S40,PercentGoalStats!$A$3:$AE$998,20,FALSE)</f>
        <v>0</v>
      </c>
      <c r="L40" s="58" t="e">
        <f>VLOOKUP($S40,PercentGoalStats!$A$3:$AE$998,21,FALSE)</f>
        <v>#DIV/0!</v>
      </c>
      <c r="M40" s="58">
        <f>VLOOKUP($S40,PercentGoalStats!$A$3:$AE$998,23,FALSE)</f>
        <v>1</v>
      </c>
      <c r="N40" s="58" t="e">
        <f>VLOOKUP($S40,PercentGoalStats!$A$3:$AE$998,24,FALSE)</f>
        <v>#DIV/0!</v>
      </c>
      <c r="O40" s="58">
        <f>VLOOKUP($S40,PercentGoalStats!$A$3:$AE$998,26,FALSE)</f>
        <v>0.5</v>
      </c>
      <c r="P40" s="58" t="e">
        <f>VLOOKUP($S40,PercentGoalStats!$A$3:$AE$998,27,FALSE)</f>
        <v>#DIV/0!</v>
      </c>
      <c r="Q40" s="58">
        <f>VLOOKUP($S40,PercentGoalStats!$A$3:$AE$998,29,FALSE)</f>
        <v>1</v>
      </c>
      <c r="R40" s="58" t="e">
        <f>VLOOKUP($S40,PercentGoalStats!$A$3:$AE$998,30,FALSE)</f>
        <v>#DIV/0!</v>
      </c>
      <c r="S40" s="53" t="str">
        <f>Fixtures!A36</f>
        <v>Académica</v>
      </c>
      <c r="T40" s="54">
        <f>Fixtures!D36</f>
        <v>43485</v>
      </c>
      <c r="U40" s="53" t="str">
        <f>Fixtures!B36</f>
        <v>UD Oliveirense</v>
      </c>
      <c r="V40" s="57">
        <f>VLOOKUP($U40,PercentGoalStats!$A$3:$AE$998,5,FALSE)</f>
        <v>1</v>
      </c>
      <c r="W40" s="58">
        <f>VLOOKUP($U40,PercentGoalStats!$A$3:$AE$998,7,FALSE)</f>
        <v>1</v>
      </c>
      <c r="X40" s="58">
        <f>VLOOKUP($U40,PercentGoalStats!$A$3:$AE$998,8,FALSE)</f>
        <v>1</v>
      </c>
      <c r="Y40" s="58">
        <f>VLOOKUP($U40,PercentGoalStats!$A$3:$AE$998,10,FALSE)</f>
        <v>1</v>
      </c>
      <c r="Z40" s="58">
        <f>VLOOKUP($U40,PercentGoalStats!$A$3:$AE$998,11,FALSE)</f>
        <v>0.33333333333333331</v>
      </c>
      <c r="AA40" s="58">
        <f>VLOOKUP($U40,PercentGoalStats!$A$3:$AE$998,13,FALSE)</f>
        <v>1</v>
      </c>
      <c r="AB40" s="58">
        <f>VLOOKUP($U40,PercentGoalStats!$A$3:$AE$998,14,FALSE)</f>
        <v>0.33333333333333331</v>
      </c>
      <c r="AC40" s="58">
        <f>VLOOKUP($U40,PercentGoalStats!$A$3:$AE$998,16,FALSE)</f>
        <v>1</v>
      </c>
      <c r="AD40" s="58">
        <f>VLOOKUP($U40,PercentGoalStats!$A$3:$AE$998,17,FALSE)</f>
        <v>1</v>
      </c>
      <c r="AE40" s="58">
        <f>VLOOKUP($U40,PercentGoalStats!$A$3:$AE$998,19,FALSE)</f>
        <v>1</v>
      </c>
      <c r="AF40" s="58">
        <f>VLOOKUP($U40,PercentGoalStats!$A$3:$AE$998,20,FALSE)</f>
        <v>0.33333333333333331</v>
      </c>
      <c r="AG40" s="58">
        <f>VLOOKUP($U40,PercentGoalStats!$A$3:$AE$998,22,FALSE)</f>
        <v>0</v>
      </c>
      <c r="AH40" s="58">
        <f>VLOOKUP($U40,PercentGoalStats!$A$3:$AE$998,23,FALSE)</f>
        <v>0.66666666666666663</v>
      </c>
      <c r="AI40" s="58">
        <f>VLOOKUP($U40,PercentGoalStats!$A$3:$AE$998,25,FALSE)</f>
        <v>1</v>
      </c>
      <c r="AJ40" s="58">
        <f>VLOOKUP($U40,PercentGoalStats!$A$3:$AE$998,26,FALSE)</f>
        <v>0.33333333333333331</v>
      </c>
      <c r="AK40" s="58">
        <f>VLOOKUP($U40,PercentGoalStats!$A$3:$AE$998,28,FALSE)</f>
        <v>1</v>
      </c>
      <c r="AL40" s="58">
        <f>VLOOKUP($U40,PercentGoalStats!$A$3:$AE$998,29,FALSE)</f>
        <v>0.66666666666666663</v>
      </c>
      <c r="AM40" s="58">
        <f>VLOOKUP($U40,PercentGoalStats!$A$3:$AE$998,31,FALSE)</f>
        <v>1</v>
      </c>
    </row>
    <row r="41" spans="1:39" ht="14.4" hidden="1" thickTop="1" x14ac:dyDescent="0.3">
      <c r="A41" s="57">
        <f>VLOOKUP($S41,PercentGoalStats!$A$3:$AE$998,5,FALSE)</f>
        <v>0.66666666666666663</v>
      </c>
      <c r="B41" s="58">
        <f>VLOOKUP($S41,PercentGoalStats!$A$3:$AE$998,6,FALSE)</f>
        <v>1</v>
      </c>
      <c r="C41" s="58">
        <f>VLOOKUP($S41,PercentGoalStats!$A$3:$AE$998,8,FALSE)</f>
        <v>0.33333333333333331</v>
      </c>
      <c r="D41" s="58">
        <f>VLOOKUP($S41,PercentGoalStats!$A$3:$AE$998,9,FALSE)</f>
        <v>1</v>
      </c>
      <c r="E41" s="58">
        <f>VLOOKUP($S41,PercentGoalStats!$A$3:$AE$998,11,FALSE)</f>
        <v>0.33333333333333331</v>
      </c>
      <c r="F41" s="58">
        <f>VLOOKUP($S41,PercentGoalStats!$A$3:$AE$998,12,FALSE)</f>
        <v>1</v>
      </c>
      <c r="G41" s="58">
        <f>VLOOKUP($S41,PercentGoalStats!$A$3:$AE$998,14,FALSE)</f>
        <v>0</v>
      </c>
      <c r="H41" s="58">
        <f>VLOOKUP($S41,PercentGoalStats!$A$3:$AE$998,15,FALSE)</f>
        <v>0</v>
      </c>
      <c r="I41" s="58">
        <f>VLOOKUP($S41,PercentGoalStats!$A$3:$AE$998,17,FALSE)</f>
        <v>0.33333333333333331</v>
      </c>
      <c r="J41" s="58">
        <f>VLOOKUP($S41,PercentGoalStats!$A$3:$AE$998,18,FALSE)</f>
        <v>1</v>
      </c>
      <c r="K41" s="58">
        <f>VLOOKUP($S41,PercentGoalStats!$A$3:$AE$998,20,FALSE)</f>
        <v>0.33333333333333331</v>
      </c>
      <c r="L41" s="58">
        <f>VLOOKUP($S41,PercentGoalStats!$A$3:$AE$998,21,FALSE)</f>
        <v>1</v>
      </c>
      <c r="M41" s="58">
        <f>VLOOKUP($S41,PercentGoalStats!$A$3:$AE$998,23,FALSE)</f>
        <v>0.66666666666666663</v>
      </c>
      <c r="N41" s="58">
        <f>VLOOKUP($S41,PercentGoalStats!$A$3:$AE$998,24,FALSE)</f>
        <v>1</v>
      </c>
      <c r="O41" s="58">
        <f>VLOOKUP($S41,PercentGoalStats!$A$3:$AE$998,26,FALSE)</f>
        <v>0</v>
      </c>
      <c r="P41" s="58">
        <f>VLOOKUP($S41,PercentGoalStats!$A$3:$AE$998,27,FALSE)</f>
        <v>0</v>
      </c>
      <c r="Q41" s="58">
        <f>VLOOKUP($S41,PercentGoalStats!$A$3:$AE$998,29,FALSE)</f>
        <v>0.33333333333333331</v>
      </c>
      <c r="R41" s="58">
        <f>VLOOKUP($S41,PercentGoalStats!$A$3:$AE$998,30,FALSE)</f>
        <v>1</v>
      </c>
      <c r="S41" s="53" t="str">
        <f>Fixtures!A37</f>
        <v>Leixões</v>
      </c>
      <c r="T41" s="54">
        <f>Fixtures!D37</f>
        <v>43485</v>
      </c>
      <c r="U41" s="53" t="str">
        <f>Fixtures!B37</f>
        <v>Benfica II</v>
      </c>
      <c r="V41" s="57" t="e">
        <f>VLOOKUP($U41,PercentGoalStats!$A$3:$AE$998,5,FALSE)</f>
        <v>#DIV/0!</v>
      </c>
      <c r="W41" s="58" t="e">
        <f>VLOOKUP($U41,PercentGoalStats!$A$3:$AE$998,7,FALSE)</f>
        <v>#DIV/0!</v>
      </c>
      <c r="X41" s="58" t="e">
        <f>VLOOKUP($U41,PercentGoalStats!$A$3:$AE$998,8,FALSE)</f>
        <v>#DIV/0!</v>
      </c>
      <c r="Y41" s="58" t="e">
        <f>VLOOKUP($U41,PercentGoalStats!$A$3:$AE$998,10,FALSE)</f>
        <v>#DIV/0!</v>
      </c>
      <c r="Z41" s="58" t="e">
        <f>VLOOKUP($U41,PercentGoalStats!$A$3:$AE$998,11,FALSE)</f>
        <v>#DIV/0!</v>
      </c>
      <c r="AA41" s="58" t="e">
        <f>VLOOKUP($U41,PercentGoalStats!$A$3:$AE$998,13,FALSE)</f>
        <v>#DIV/0!</v>
      </c>
      <c r="AB41" s="58" t="e">
        <f>VLOOKUP($U41,PercentGoalStats!$A$3:$AE$998,14,FALSE)</f>
        <v>#DIV/0!</v>
      </c>
      <c r="AC41" s="58" t="e">
        <f>VLOOKUP($U41,PercentGoalStats!$A$3:$AE$998,16,FALSE)</f>
        <v>#DIV/0!</v>
      </c>
      <c r="AD41" s="58" t="e">
        <f>VLOOKUP($U41,PercentGoalStats!$A$3:$AE$998,17,FALSE)</f>
        <v>#DIV/0!</v>
      </c>
      <c r="AE41" s="58" t="e">
        <f>VLOOKUP($U41,PercentGoalStats!$A$3:$AE$998,19,FALSE)</f>
        <v>#DIV/0!</v>
      </c>
      <c r="AF41" s="58" t="e">
        <f>VLOOKUP($U41,PercentGoalStats!$A$3:$AE$998,20,FALSE)</f>
        <v>#DIV/0!</v>
      </c>
      <c r="AG41" s="58" t="e">
        <f>VLOOKUP($U41,PercentGoalStats!$A$3:$AE$998,22,FALSE)</f>
        <v>#DIV/0!</v>
      </c>
      <c r="AH41" s="58" t="e">
        <f>VLOOKUP($U41,PercentGoalStats!$A$3:$AE$998,23,FALSE)</f>
        <v>#DIV/0!</v>
      </c>
      <c r="AI41" s="58" t="e">
        <f>VLOOKUP($U41,PercentGoalStats!$A$3:$AE$998,25,FALSE)</f>
        <v>#DIV/0!</v>
      </c>
      <c r="AJ41" s="58" t="e">
        <f>VLOOKUP($U41,PercentGoalStats!$A$3:$AE$998,26,FALSE)</f>
        <v>#DIV/0!</v>
      </c>
      <c r="AK41" s="58" t="e">
        <f>VLOOKUP($U41,PercentGoalStats!$A$3:$AE$998,28,FALSE)</f>
        <v>#DIV/0!</v>
      </c>
      <c r="AL41" s="58" t="e">
        <f>VLOOKUP($U41,PercentGoalStats!$A$3:$AE$998,29,FALSE)</f>
        <v>#DIV/0!</v>
      </c>
      <c r="AM41" s="58" t="e">
        <f>VLOOKUP($U41,PercentGoalStats!$A$3:$AE$998,31,FALSE)</f>
        <v>#DIV/0!</v>
      </c>
    </row>
    <row r="42" spans="1:39" ht="14.4" hidden="1" thickTop="1" x14ac:dyDescent="0.3">
      <c r="A42" s="57">
        <f>VLOOKUP($S42,PercentGoalStats!$A$3:$AE$998,5,FALSE)</f>
        <v>0.66666666666666663</v>
      </c>
      <c r="B42" s="58">
        <f>VLOOKUP($S42,PercentGoalStats!$A$3:$AE$998,6,FALSE)</f>
        <v>0.5</v>
      </c>
      <c r="C42" s="58">
        <f>VLOOKUP($S42,PercentGoalStats!$A$3:$AE$998,8,FALSE)</f>
        <v>0.66666666666666663</v>
      </c>
      <c r="D42" s="58">
        <f>VLOOKUP($S42,PercentGoalStats!$A$3:$AE$998,9,FALSE)</f>
        <v>0.5</v>
      </c>
      <c r="E42" s="58">
        <f>VLOOKUP($S42,PercentGoalStats!$A$3:$AE$998,11,FALSE)</f>
        <v>0.33333333333333331</v>
      </c>
      <c r="F42" s="58">
        <f>VLOOKUP($S42,PercentGoalStats!$A$3:$AE$998,12,FALSE)</f>
        <v>0.5</v>
      </c>
      <c r="G42" s="58">
        <f>VLOOKUP($S42,PercentGoalStats!$A$3:$AE$998,14,FALSE)</f>
        <v>0.33333333333333331</v>
      </c>
      <c r="H42" s="58">
        <f>VLOOKUP($S42,PercentGoalStats!$A$3:$AE$998,15,FALSE)</f>
        <v>0.5</v>
      </c>
      <c r="I42" s="58">
        <f>VLOOKUP($S42,PercentGoalStats!$A$3:$AE$998,17,FALSE)</f>
        <v>0.33333333333333331</v>
      </c>
      <c r="J42" s="58">
        <f>VLOOKUP($S42,PercentGoalStats!$A$3:$AE$998,18,FALSE)</f>
        <v>0.5</v>
      </c>
      <c r="K42" s="58">
        <f>VLOOKUP($S42,PercentGoalStats!$A$3:$AE$998,20,FALSE)</f>
        <v>0.33333333333333331</v>
      </c>
      <c r="L42" s="58">
        <f>VLOOKUP($S42,PercentGoalStats!$A$3:$AE$998,21,FALSE)</f>
        <v>0.5</v>
      </c>
      <c r="M42" s="58">
        <f>VLOOKUP($S42,PercentGoalStats!$A$3:$AE$998,23,FALSE)</f>
        <v>0.66666666666666663</v>
      </c>
      <c r="N42" s="58">
        <f>VLOOKUP($S42,PercentGoalStats!$A$3:$AE$998,24,FALSE)</f>
        <v>0.5</v>
      </c>
      <c r="O42" s="58">
        <f>VLOOKUP($S42,PercentGoalStats!$A$3:$AE$998,26,FALSE)</f>
        <v>0.33333333333333331</v>
      </c>
      <c r="P42" s="58">
        <f>VLOOKUP($S42,PercentGoalStats!$A$3:$AE$998,27,FALSE)</f>
        <v>0</v>
      </c>
      <c r="Q42" s="58">
        <f>VLOOKUP($S42,PercentGoalStats!$A$3:$AE$998,29,FALSE)</f>
        <v>0.33333333333333331</v>
      </c>
      <c r="R42" s="58">
        <f>VLOOKUP($S42,PercentGoalStats!$A$3:$AE$998,30,FALSE)</f>
        <v>0.5</v>
      </c>
      <c r="S42" s="53" t="str">
        <f>Fixtures!A38</f>
        <v>Academico Viseu</v>
      </c>
      <c r="T42" s="54">
        <f>Fixtures!D38</f>
        <v>43485</v>
      </c>
      <c r="U42" s="53" t="str">
        <f>Fixtures!B38</f>
        <v>Sporting Covilhã</v>
      </c>
      <c r="V42" s="57">
        <f>VLOOKUP($U42,PercentGoalStats!$A$3:$AE$998,5,FALSE)</f>
        <v>0.5</v>
      </c>
      <c r="W42" s="58">
        <f>VLOOKUP($U42,PercentGoalStats!$A$3:$AE$998,7,FALSE)</f>
        <v>1</v>
      </c>
      <c r="X42" s="58">
        <f>VLOOKUP($U42,PercentGoalStats!$A$3:$AE$998,8,FALSE)</f>
        <v>0.5</v>
      </c>
      <c r="Y42" s="58">
        <f>VLOOKUP($U42,PercentGoalStats!$A$3:$AE$998,10,FALSE)</f>
        <v>1</v>
      </c>
      <c r="Z42" s="58">
        <f>VLOOKUP($U42,PercentGoalStats!$A$3:$AE$998,11,FALSE)</f>
        <v>0.5</v>
      </c>
      <c r="AA42" s="58">
        <f>VLOOKUP($U42,PercentGoalStats!$A$3:$AE$998,13,FALSE)</f>
        <v>1</v>
      </c>
      <c r="AB42" s="58">
        <f>VLOOKUP($U42,PercentGoalStats!$A$3:$AE$998,14,FALSE)</f>
        <v>0.5</v>
      </c>
      <c r="AC42" s="58">
        <f>VLOOKUP($U42,PercentGoalStats!$A$3:$AE$998,16,FALSE)</f>
        <v>1</v>
      </c>
      <c r="AD42" s="58">
        <f>VLOOKUP($U42,PercentGoalStats!$A$3:$AE$998,17,FALSE)</f>
        <v>0.5</v>
      </c>
      <c r="AE42" s="58">
        <f>VLOOKUP($U42,PercentGoalStats!$A$3:$AE$998,19,FALSE)</f>
        <v>1</v>
      </c>
      <c r="AF42" s="58">
        <f>VLOOKUP($U42,PercentGoalStats!$A$3:$AE$998,20,FALSE)</f>
        <v>0.5</v>
      </c>
      <c r="AG42" s="58">
        <f>VLOOKUP($U42,PercentGoalStats!$A$3:$AE$998,22,FALSE)</f>
        <v>1</v>
      </c>
      <c r="AH42" s="58">
        <f>VLOOKUP($U42,PercentGoalStats!$A$3:$AE$998,23,FALSE)</f>
        <v>0.5</v>
      </c>
      <c r="AI42" s="58">
        <f>VLOOKUP($U42,PercentGoalStats!$A$3:$AE$998,25,FALSE)</f>
        <v>1</v>
      </c>
      <c r="AJ42" s="58">
        <f>VLOOKUP($U42,PercentGoalStats!$A$3:$AE$998,26,FALSE)</f>
        <v>0.5</v>
      </c>
      <c r="AK42" s="58">
        <f>VLOOKUP($U42,PercentGoalStats!$A$3:$AE$998,28,FALSE)</f>
        <v>1</v>
      </c>
      <c r="AL42" s="58">
        <f>VLOOKUP($U42,PercentGoalStats!$A$3:$AE$998,29,FALSE)</f>
        <v>0.5</v>
      </c>
      <c r="AM42" s="58">
        <f>VLOOKUP($U42,PercentGoalStats!$A$3:$AE$998,31,FALSE)</f>
        <v>1</v>
      </c>
    </row>
    <row r="43" spans="1:39" ht="14.4" hidden="1" thickTop="1" x14ac:dyDescent="0.3">
      <c r="A43" s="57" t="e">
        <f>VLOOKUP($S43,PercentGoalStats!$A$3:$AE$998,5,FALSE)</f>
        <v>#DIV/0!</v>
      </c>
      <c r="B43" s="58" t="e">
        <f>VLOOKUP($S43,PercentGoalStats!$A$3:$AE$998,6,FALSE)</f>
        <v>#DIV/0!</v>
      </c>
      <c r="C43" s="58" t="e">
        <f>VLOOKUP($S43,PercentGoalStats!$A$3:$AE$998,8,FALSE)</f>
        <v>#DIV/0!</v>
      </c>
      <c r="D43" s="58" t="e">
        <f>VLOOKUP($S43,PercentGoalStats!$A$3:$AE$998,9,FALSE)</f>
        <v>#DIV/0!</v>
      </c>
      <c r="E43" s="58" t="e">
        <f>VLOOKUP($S43,PercentGoalStats!$A$3:$AE$998,11,FALSE)</f>
        <v>#DIV/0!</v>
      </c>
      <c r="F43" s="58" t="e">
        <f>VLOOKUP($S43,PercentGoalStats!$A$3:$AE$998,12,FALSE)</f>
        <v>#DIV/0!</v>
      </c>
      <c r="G43" s="58" t="e">
        <f>VLOOKUP($S43,PercentGoalStats!$A$3:$AE$998,14,FALSE)</f>
        <v>#DIV/0!</v>
      </c>
      <c r="H43" s="58" t="e">
        <f>VLOOKUP($S43,PercentGoalStats!$A$3:$AE$998,15,FALSE)</f>
        <v>#DIV/0!</v>
      </c>
      <c r="I43" s="58" t="e">
        <f>VLOOKUP($S43,PercentGoalStats!$A$3:$AE$998,17,FALSE)</f>
        <v>#DIV/0!</v>
      </c>
      <c r="J43" s="58" t="e">
        <f>VLOOKUP($S43,PercentGoalStats!$A$3:$AE$998,18,FALSE)</f>
        <v>#DIV/0!</v>
      </c>
      <c r="K43" s="58" t="e">
        <f>VLOOKUP($S43,PercentGoalStats!$A$3:$AE$998,20,FALSE)</f>
        <v>#DIV/0!</v>
      </c>
      <c r="L43" s="58" t="e">
        <f>VLOOKUP($S43,PercentGoalStats!$A$3:$AE$998,21,FALSE)</f>
        <v>#DIV/0!</v>
      </c>
      <c r="M43" s="58" t="e">
        <f>VLOOKUP($S43,PercentGoalStats!$A$3:$AE$998,23,FALSE)</f>
        <v>#DIV/0!</v>
      </c>
      <c r="N43" s="58" t="e">
        <f>VLOOKUP($S43,PercentGoalStats!$A$3:$AE$998,24,FALSE)</f>
        <v>#DIV/0!</v>
      </c>
      <c r="O43" s="58" t="e">
        <f>VLOOKUP($S43,PercentGoalStats!$A$3:$AE$998,26,FALSE)</f>
        <v>#DIV/0!</v>
      </c>
      <c r="P43" s="58" t="e">
        <f>VLOOKUP($S43,PercentGoalStats!$A$3:$AE$998,27,FALSE)</f>
        <v>#DIV/0!</v>
      </c>
      <c r="Q43" s="58" t="e">
        <f>VLOOKUP($S43,PercentGoalStats!$A$3:$AE$998,29,FALSE)</f>
        <v>#DIV/0!</v>
      </c>
      <c r="R43" s="58" t="e">
        <f>VLOOKUP($S43,PercentGoalStats!$A$3:$AE$998,30,FALSE)</f>
        <v>#DIV/0!</v>
      </c>
      <c r="S43" s="53" t="str">
        <f>Fixtures!A39</f>
        <v>Extremadura UD</v>
      </c>
      <c r="T43" s="54">
        <f>Fixtures!D39</f>
        <v>43485</v>
      </c>
      <c r="U43" s="53" t="str">
        <f>Fixtures!B39</f>
        <v>Real Oviedo</v>
      </c>
      <c r="V43" s="57" t="e">
        <f>VLOOKUP($U43,PercentGoalStats!$A$3:$AE$998,5,FALSE)</f>
        <v>#DIV/0!</v>
      </c>
      <c r="W43" s="58" t="e">
        <f>VLOOKUP($U43,PercentGoalStats!$A$3:$AE$998,7,FALSE)</f>
        <v>#DIV/0!</v>
      </c>
      <c r="X43" s="58" t="e">
        <f>VLOOKUP($U43,PercentGoalStats!$A$3:$AE$998,8,FALSE)</f>
        <v>#DIV/0!</v>
      </c>
      <c r="Y43" s="58" t="e">
        <f>VLOOKUP($U43,PercentGoalStats!$A$3:$AE$998,10,FALSE)</f>
        <v>#DIV/0!</v>
      </c>
      <c r="Z43" s="58" t="e">
        <f>VLOOKUP($U43,PercentGoalStats!$A$3:$AE$998,11,FALSE)</f>
        <v>#DIV/0!</v>
      </c>
      <c r="AA43" s="58" t="e">
        <f>VLOOKUP($U43,PercentGoalStats!$A$3:$AE$998,13,FALSE)</f>
        <v>#DIV/0!</v>
      </c>
      <c r="AB43" s="58" t="e">
        <f>VLOOKUP($U43,PercentGoalStats!$A$3:$AE$998,14,FALSE)</f>
        <v>#DIV/0!</v>
      </c>
      <c r="AC43" s="58" t="e">
        <f>VLOOKUP($U43,PercentGoalStats!$A$3:$AE$998,16,FALSE)</f>
        <v>#DIV/0!</v>
      </c>
      <c r="AD43" s="58" t="e">
        <f>VLOOKUP($U43,PercentGoalStats!$A$3:$AE$998,17,FALSE)</f>
        <v>#DIV/0!</v>
      </c>
      <c r="AE43" s="58" t="e">
        <f>VLOOKUP($U43,PercentGoalStats!$A$3:$AE$998,19,FALSE)</f>
        <v>#DIV/0!</v>
      </c>
      <c r="AF43" s="58" t="e">
        <f>VLOOKUP($U43,PercentGoalStats!$A$3:$AE$998,20,FALSE)</f>
        <v>#DIV/0!</v>
      </c>
      <c r="AG43" s="58" t="e">
        <f>VLOOKUP($U43,PercentGoalStats!$A$3:$AE$998,22,FALSE)</f>
        <v>#DIV/0!</v>
      </c>
      <c r="AH43" s="58" t="e">
        <f>VLOOKUP($U43,PercentGoalStats!$A$3:$AE$998,23,FALSE)</f>
        <v>#DIV/0!</v>
      </c>
      <c r="AI43" s="58" t="e">
        <f>VLOOKUP($U43,PercentGoalStats!$A$3:$AE$998,25,FALSE)</f>
        <v>#DIV/0!</v>
      </c>
      <c r="AJ43" s="58" t="e">
        <f>VLOOKUP($U43,PercentGoalStats!$A$3:$AE$998,26,FALSE)</f>
        <v>#DIV/0!</v>
      </c>
      <c r="AK43" s="58" t="e">
        <f>VLOOKUP($U43,PercentGoalStats!$A$3:$AE$998,28,FALSE)</f>
        <v>#DIV/0!</v>
      </c>
      <c r="AL43" s="58" t="e">
        <f>VLOOKUP($U43,PercentGoalStats!$A$3:$AE$998,29,FALSE)</f>
        <v>#DIV/0!</v>
      </c>
      <c r="AM43" s="58" t="e">
        <f>VLOOKUP($U43,PercentGoalStats!$A$3:$AE$998,31,FALSE)</f>
        <v>#DIV/0!</v>
      </c>
    </row>
    <row r="44" spans="1:39" ht="14.4" hidden="1" thickTop="1" x14ac:dyDescent="0.3">
      <c r="A44" s="57">
        <f>VLOOKUP($S44,PercentGoalStats!$A$3:$AE$998,5,FALSE)</f>
        <v>1</v>
      </c>
      <c r="B44" s="58" t="e">
        <f>VLOOKUP($S44,PercentGoalStats!$A$3:$AE$998,6,FALSE)</f>
        <v>#DIV/0!</v>
      </c>
      <c r="C44" s="58">
        <f>VLOOKUP($S44,PercentGoalStats!$A$3:$AE$998,8,FALSE)</f>
        <v>1</v>
      </c>
      <c r="D44" s="58" t="e">
        <f>VLOOKUP($S44,PercentGoalStats!$A$3:$AE$998,9,FALSE)</f>
        <v>#DIV/0!</v>
      </c>
      <c r="E44" s="58">
        <f>VLOOKUP($S44,PercentGoalStats!$A$3:$AE$998,11,FALSE)</f>
        <v>1</v>
      </c>
      <c r="F44" s="58" t="e">
        <f>VLOOKUP($S44,PercentGoalStats!$A$3:$AE$998,12,FALSE)</f>
        <v>#DIV/0!</v>
      </c>
      <c r="G44" s="58">
        <f>VLOOKUP($S44,PercentGoalStats!$A$3:$AE$998,14,FALSE)</f>
        <v>1</v>
      </c>
      <c r="H44" s="58" t="e">
        <f>VLOOKUP($S44,PercentGoalStats!$A$3:$AE$998,15,FALSE)</f>
        <v>#DIV/0!</v>
      </c>
      <c r="I44" s="58">
        <f>VLOOKUP($S44,PercentGoalStats!$A$3:$AE$998,17,FALSE)</f>
        <v>1</v>
      </c>
      <c r="J44" s="58" t="e">
        <f>VLOOKUP($S44,PercentGoalStats!$A$3:$AE$998,18,FALSE)</f>
        <v>#DIV/0!</v>
      </c>
      <c r="K44" s="58">
        <f>VLOOKUP($S44,PercentGoalStats!$A$3:$AE$998,20,FALSE)</f>
        <v>1</v>
      </c>
      <c r="L44" s="58" t="e">
        <f>VLOOKUP($S44,PercentGoalStats!$A$3:$AE$998,21,FALSE)</f>
        <v>#DIV/0!</v>
      </c>
      <c r="M44" s="58">
        <f>VLOOKUP($S44,PercentGoalStats!$A$3:$AE$998,23,FALSE)</f>
        <v>1</v>
      </c>
      <c r="N44" s="58" t="e">
        <f>VLOOKUP($S44,PercentGoalStats!$A$3:$AE$998,24,FALSE)</f>
        <v>#DIV/0!</v>
      </c>
      <c r="O44" s="58">
        <f>VLOOKUP($S44,PercentGoalStats!$A$3:$AE$998,26,FALSE)</f>
        <v>1</v>
      </c>
      <c r="P44" s="58" t="e">
        <f>VLOOKUP($S44,PercentGoalStats!$A$3:$AE$998,27,FALSE)</f>
        <v>#DIV/0!</v>
      </c>
      <c r="Q44" s="58">
        <f>VLOOKUP($S44,PercentGoalStats!$A$3:$AE$998,29,FALSE)</f>
        <v>1</v>
      </c>
      <c r="R44" s="58" t="e">
        <f>VLOOKUP($S44,PercentGoalStats!$A$3:$AE$998,30,FALSE)</f>
        <v>#DIV/0!</v>
      </c>
      <c r="S44" s="53" t="str">
        <f>Fixtures!A40</f>
        <v>Deportivo La Coruña</v>
      </c>
      <c r="T44" s="54">
        <f>Fixtures!D40</f>
        <v>43485</v>
      </c>
      <c r="U44" s="53" t="str">
        <f>Fixtures!B40</f>
        <v>Albacete</v>
      </c>
      <c r="V44" s="57" t="e">
        <f>VLOOKUP($U44,PercentGoalStats!$A$3:$AE$998,5,FALSE)</f>
        <v>#DIV/0!</v>
      </c>
      <c r="W44" s="58" t="e">
        <f>VLOOKUP($U44,PercentGoalStats!$A$3:$AE$998,7,FALSE)</f>
        <v>#DIV/0!</v>
      </c>
      <c r="X44" s="58" t="e">
        <f>VLOOKUP($U44,PercentGoalStats!$A$3:$AE$998,8,FALSE)</f>
        <v>#DIV/0!</v>
      </c>
      <c r="Y44" s="58" t="e">
        <f>VLOOKUP($U44,PercentGoalStats!$A$3:$AE$998,10,FALSE)</f>
        <v>#DIV/0!</v>
      </c>
      <c r="Z44" s="58" t="e">
        <f>VLOOKUP($U44,PercentGoalStats!$A$3:$AE$998,11,FALSE)</f>
        <v>#DIV/0!</v>
      </c>
      <c r="AA44" s="58" t="e">
        <f>VLOOKUP($U44,PercentGoalStats!$A$3:$AE$998,13,FALSE)</f>
        <v>#DIV/0!</v>
      </c>
      <c r="AB44" s="58" t="e">
        <f>VLOOKUP($U44,PercentGoalStats!$A$3:$AE$998,14,FALSE)</f>
        <v>#DIV/0!</v>
      </c>
      <c r="AC44" s="58" t="e">
        <f>VLOOKUP($U44,PercentGoalStats!$A$3:$AE$998,16,FALSE)</f>
        <v>#DIV/0!</v>
      </c>
      <c r="AD44" s="58" t="e">
        <f>VLOOKUP($U44,PercentGoalStats!$A$3:$AE$998,17,FALSE)</f>
        <v>#DIV/0!</v>
      </c>
      <c r="AE44" s="58" t="e">
        <f>VLOOKUP($U44,PercentGoalStats!$A$3:$AE$998,19,FALSE)</f>
        <v>#DIV/0!</v>
      </c>
      <c r="AF44" s="58" t="e">
        <f>VLOOKUP($U44,PercentGoalStats!$A$3:$AE$998,20,FALSE)</f>
        <v>#DIV/0!</v>
      </c>
      <c r="AG44" s="58" t="e">
        <f>VLOOKUP($U44,PercentGoalStats!$A$3:$AE$998,22,FALSE)</f>
        <v>#DIV/0!</v>
      </c>
      <c r="AH44" s="58" t="e">
        <f>VLOOKUP($U44,PercentGoalStats!$A$3:$AE$998,23,FALSE)</f>
        <v>#DIV/0!</v>
      </c>
      <c r="AI44" s="58" t="e">
        <f>VLOOKUP($U44,PercentGoalStats!$A$3:$AE$998,25,FALSE)</f>
        <v>#DIV/0!</v>
      </c>
      <c r="AJ44" s="58" t="e">
        <f>VLOOKUP($U44,PercentGoalStats!$A$3:$AE$998,26,FALSE)</f>
        <v>#DIV/0!</v>
      </c>
      <c r="AK44" s="58" t="e">
        <f>VLOOKUP($U44,PercentGoalStats!$A$3:$AE$998,28,FALSE)</f>
        <v>#DIV/0!</v>
      </c>
      <c r="AL44" s="58" t="e">
        <f>VLOOKUP($U44,PercentGoalStats!$A$3:$AE$998,29,FALSE)</f>
        <v>#DIV/0!</v>
      </c>
      <c r="AM44" s="58" t="e">
        <f>VLOOKUP($U44,PercentGoalStats!$A$3:$AE$998,31,FALSE)</f>
        <v>#DIV/0!</v>
      </c>
    </row>
    <row r="45" spans="1:39" ht="14.4" hidden="1" thickTop="1" x14ac:dyDescent="0.3">
      <c r="A45" s="57" t="e">
        <f>VLOOKUP($S45,PercentGoalStats!$A$3:$AE$998,5,FALSE)</f>
        <v>#DIV/0!</v>
      </c>
      <c r="B45" s="58" t="e">
        <f>VLOOKUP($S45,PercentGoalStats!$A$3:$AE$998,6,FALSE)</f>
        <v>#DIV/0!</v>
      </c>
      <c r="C45" s="58" t="e">
        <f>VLOOKUP($S45,PercentGoalStats!$A$3:$AE$998,8,FALSE)</f>
        <v>#DIV/0!</v>
      </c>
      <c r="D45" s="58" t="e">
        <f>VLOOKUP($S45,PercentGoalStats!$A$3:$AE$998,9,FALSE)</f>
        <v>#DIV/0!</v>
      </c>
      <c r="E45" s="58" t="e">
        <f>VLOOKUP($S45,PercentGoalStats!$A$3:$AE$998,11,FALSE)</f>
        <v>#DIV/0!</v>
      </c>
      <c r="F45" s="58" t="e">
        <f>VLOOKUP($S45,PercentGoalStats!$A$3:$AE$998,12,FALSE)</f>
        <v>#DIV/0!</v>
      </c>
      <c r="G45" s="58" t="e">
        <f>VLOOKUP($S45,PercentGoalStats!$A$3:$AE$998,14,FALSE)</f>
        <v>#DIV/0!</v>
      </c>
      <c r="H45" s="58" t="e">
        <f>VLOOKUP($S45,PercentGoalStats!$A$3:$AE$998,15,FALSE)</f>
        <v>#DIV/0!</v>
      </c>
      <c r="I45" s="58" t="e">
        <f>VLOOKUP($S45,PercentGoalStats!$A$3:$AE$998,17,FALSE)</f>
        <v>#DIV/0!</v>
      </c>
      <c r="J45" s="58" t="e">
        <f>VLOOKUP($S45,PercentGoalStats!$A$3:$AE$998,18,FALSE)</f>
        <v>#DIV/0!</v>
      </c>
      <c r="K45" s="58" t="e">
        <f>VLOOKUP($S45,PercentGoalStats!$A$3:$AE$998,20,FALSE)</f>
        <v>#DIV/0!</v>
      </c>
      <c r="L45" s="58" t="e">
        <f>VLOOKUP($S45,PercentGoalStats!$A$3:$AE$998,21,FALSE)</f>
        <v>#DIV/0!</v>
      </c>
      <c r="M45" s="58" t="e">
        <f>VLOOKUP($S45,PercentGoalStats!$A$3:$AE$998,23,FALSE)</f>
        <v>#DIV/0!</v>
      </c>
      <c r="N45" s="58" t="e">
        <f>VLOOKUP($S45,PercentGoalStats!$A$3:$AE$998,24,FALSE)</f>
        <v>#DIV/0!</v>
      </c>
      <c r="O45" s="58" t="e">
        <f>VLOOKUP($S45,PercentGoalStats!$A$3:$AE$998,26,FALSE)</f>
        <v>#DIV/0!</v>
      </c>
      <c r="P45" s="58" t="e">
        <f>VLOOKUP($S45,PercentGoalStats!$A$3:$AE$998,27,FALSE)</f>
        <v>#DIV/0!</v>
      </c>
      <c r="Q45" s="58" t="e">
        <f>VLOOKUP($S45,PercentGoalStats!$A$3:$AE$998,29,FALSE)</f>
        <v>#DIV/0!</v>
      </c>
      <c r="R45" s="58" t="e">
        <f>VLOOKUP($S45,PercentGoalStats!$A$3:$AE$998,30,FALSE)</f>
        <v>#DIV/0!</v>
      </c>
      <c r="S45" s="53" t="str">
        <f>Fixtures!A41</f>
        <v>Sporting Gijón</v>
      </c>
      <c r="T45" s="54">
        <f>Fixtures!D41</f>
        <v>43485</v>
      </c>
      <c r="U45" s="53" t="str">
        <f>Fixtures!B41</f>
        <v>Alcorcón</v>
      </c>
      <c r="V45" s="57" t="e">
        <f>VLOOKUP($U45,PercentGoalStats!$A$3:$AE$998,5,FALSE)</f>
        <v>#DIV/0!</v>
      </c>
      <c r="W45" s="58" t="e">
        <f>VLOOKUP($U45,PercentGoalStats!$A$3:$AE$998,7,FALSE)</f>
        <v>#DIV/0!</v>
      </c>
      <c r="X45" s="58" t="e">
        <f>VLOOKUP($U45,PercentGoalStats!$A$3:$AE$998,8,FALSE)</f>
        <v>#DIV/0!</v>
      </c>
      <c r="Y45" s="58" t="e">
        <f>VLOOKUP($U45,PercentGoalStats!$A$3:$AE$998,10,FALSE)</f>
        <v>#DIV/0!</v>
      </c>
      <c r="Z45" s="58" t="e">
        <f>VLOOKUP($U45,PercentGoalStats!$A$3:$AE$998,11,FALSE)</f>
        <v>#DIV/0!</v>
      </c>
      <c r="AA45" s="58" t="e">
        <f>VLOOKUP($U45,PercentGoalStats!$A$3:$AE$998,13,FALSE)</f>
        <v>#DIV/0!</v>
      </c>
      <c r="AB45" s="58" t="e">
        <f>VLOOKUP($U45,PercentGoalStats!$A$3:$AE$998,14,FALSE)</f>
        <v>#DIV/0!</v>
      </c>
      <c r="AC45" s="58" t="e">
        <f>VLOOKUP($U45,PercentGoalStats!$A$3:$AE$998,16,FALSE)</f>
        <v>#DIV/0!</v>
      </c>
      <c r="AD45" s="58" t="e">
        <f>VLOOKUP($U45,PercentGoalStats!$A$3:$AE$998,17,FALSE)</f>
        <v>#DIV/0!</v>
      </c>
      <c r="AE45" s="58" t="e">
        <f>VLOOKUP($U45,PercentGoalStats!$A$3:$AE$998,19,FALSE)</f>
        <v>#DIV/0!</v>
      </c>
      <c r="AF45" s="58" t="e">
        <f>VLOOKUP($U45,PercentGoalStats!$A$3:$AE$998,20,FALSE)</f>
        <v>#DIV/0!</v>
      </c>
      <c r="AG45" s="58" t="e">
        <f>VLOOKUP($U45,PercentGoalStats!$A$3:$AE$998,22,FALSE)</f>
        <v>#DIV/0!</v>
      </c>
      <c r="AH45" s="58" t="e">
        <f>VLOOKUP($U45,PercentGoalStats!$A$3:$AE$998,23,FALSE)</f>
        <v>#DIV/0!</v>
      </c>
      <c r="AI45" s="58" t="e">
        <f>VLOOKUP($U45,PercentGoalStats!$A$3:$AE$998,25,FALSE)</f>
        <v>#DIV/0!</v>
      </c>
      <c r="AJ45" s="58" t="e">
        <f>VLOOKUP($U45,PercentGoalStats!$A$3:$AE$998,26,FALSE)</f>
        <v>#DIV/0!</v>
      </c>
      <c r="AK45" s="58" t="e">
        <f>VLOOKUP($U45,PercentGoalStats!$A$3:$AE$998,28,FALSE)</f>
        <v>#DIV/0!</v>
      </c>
      <c r="AL45" s="58" t="e">
        <f>VLOOKUP($U45,PercentGoalStats!$A$3:$AE$998,29,FALSE)</f>
        <v>#DIV/0!</v>
      </c>
      <c r="AM45" s="58" t="e">
        <f>VLOOKUP($U45,PercentGoalStats!$A$3:$AE$998,31,FALSE)</f>
        <v>#DIV/0!</v>
      </c>
    </row>
    <row r="46" spans="1:39" ht="14.4" hidden="1" thickTop="1" x14ac:dyDescent="0.3">
      <c r="A46" s="57" t="e">
        <f>VLOOKUP($S46,PercentGoalStats!$A$3:$AE$998,5,FALSE)</f>
        <v>#DIV/0!</v>
      </c>
      <c r="B46" s="58" t="e">
        <f>VLOOKUP($S46,PercentGoalStats!$A$3:$AE$998,6,FALSE)</f>
        <v>#DIV/0!</v>
      </c>
      <c r="C46" s="58" t="e">
        <f>VLOOKUP($S46,PercentGoalStats!$A$3:$AE$998,8,FALSE)</f>
        <v>#DIV/0!</v>
      </c>
      <c r="D46" s="58" t="e">
        <f>VLOOKUP($S46,PercentGoalStats!$A$3:$AE$998,9,FALSE)</f>
        <v>#DIV/0!</v>
      </c>
      <c r="E46" s="58" t="e">
        <f>VLOOKUP($S46,PercentGoalStats!$A$3:$AE$998,11,FALSE)</f>
        <v>#DIV/0!</v>
      </c>
      <c r="F46" s="58" t="e">
        <f>VLOOKUP($S46,PercentGoalStats!$A$3:$AE$998,12,FALSE)</f>
        <v>#DIV/0!</v>
      </c>
      <c r="G46" s="58" t="e">
        <f>VLOOKUP($S46,PercentGoalStats!$A$3:$AE$998,14,FALSE)</f>
        <v>#DIV/0!</v>
      </c>
      <c r="H46" s="58" t="e">
        <f>VLOOKUP($S46,PercentGoalStats!$A$3:$AE$998,15,FALSE)</f>
        <v>#DIV/0!</v>
      </c>
      <c r="I46" s="58" t="e">
        <f>VLOOKUP($S46,PercentGoalStats!$A$3:$AE$998,17,FALSE)</f>
        <v>#DIV/0!</v>
      </c>
      <c r="J46" s="58" t="e">
        <f>VLOOKUP($S46,PercentGoalStats!$A$3:$AE$998,18,FALSE)</f>
        <v>#DIV/0!</v>
      </c>
      <c r="K46" s="58" t="e">
        <f>VLOOKUP($S46,PercentGoalStats!$A$3:$AE$998,20,FALSE)</f>
        <v>#DIV/0!</v>
      </c>
      <c r="L46" s="58" t="e">
        <f>VLOOKUP($S46,PercentGoalStats!$A$3:$AE$998,21,FALSE)</f>
        <v>#DIV/0!</v>
      </c>
      <c r="M46" s="58" t="e">
        <f>VLOOKUP($S46,PercentGoalStats!$A$3:$AE$998,23,FALSE)</f>
        <v>#DIV/0!</v>
      </c>
      <c r="N46" s="58" t="e">
        <f>VLOOKUP($S46,PercentGoalStats!$A$3:$AE$998,24,FALSE)</f>
        <v>#DIV/0!</v>
      </c>
      <c r="O46" s="58" t="e">
        <f>VLOOKUP($S46,PercentGoalStats!$A$3:$AE$998,26,FALSE)</f>
        <v>#DIV/0!</v>
      </c>
      <c r="P46" s="58" t="e">
        <f>VLOOKUP($S46,PercentGoalStats!$A$3:$AE$998,27,FALSE)</f>
        <v>#DIV/0!</v>
      </c>
      <c r="Q46" s="58" t="e">
        <f>VLOOKUP($S46,PercentGoalStats!$A$3:$AE$998,29,FALSE)</f>
        <v>#DIV/0!</v>
      </c>
      <c r="R46" s="58" t="e">
        <f>VLOOKUP($S46,PercentGoalStats!$A$3:$AE$998,30,FALSE)</f>
        <v>#DIV/0!</v>
      </c>
      <c r="S46" s="53" t="str">
        <f>Fixtures!A42</f>
        <v>Osasuna</v>
      </c>
      <c r="T46" s="54">
        <f>Fixtures!D42</f>
        <v>43485</v>
      </c>
      <c r="U46" s="53" t="str">
        <f>Fixtures!B42</f>
        <v>Mallorca</v>
      </c>
      <c r="V46" s="57" t="e">
        <f>VLOOKUP($U46,PercentGoalStats!$A$3:$AE$998,5,FALSE)</f>
        <v>#DIV/0!</v>
      </c>
      <c r="W46" s="58" t="e">
        <f>VLOOKUP($U46,PercentGoalStats!$A$3:$AE$998,7,FALSE)</f>
        <v>#DIV/0!</v>
      </c>
      <c r="X46" s="58" t="e">
        <f>VLOOKUP($U46,PercentGoalStats!$A$3:$AE$998,8,FALSE)</f>
        <v>#DIV/0!</v>
      </c>
      <c r="Y46" s="58" t="e">
        <f>VLOOKUP($U46,PercentGoalStats!$A$3:$AE$998,10,FALSE)</f>
        <v>#DIV/0!</v>
      </c>
      <c r="Z46" s="58" t="e">
        <f>VLOOKUP($U46,PercentGoalStats!$A$3:$AE$998,11,FALSE)</f>
        <v>#DIV/0!</v>
      </c>
      <c r="AA46" s="58" t="e">
        <f>VLOOKUP($U46,PercentGoalStats!$A$3:$AE$998,13,FALSE)</f>
        <v>#DIV/0!</v>
      </c>
      <c r="AB46" s="58" t="e">
        <f>VLOOKUP($U46,PercentGoalStats!$A$3:$AE$998,14,FALSE)</f>
        <v>#DIV/0!</v>
      </c>
      <c r="AC46" s="58" t="e">
        <f>VLOOKUP($U46,PercentGoalStats!$A$3:$AE$998,16,FALSE)</f>
        <v>#DIV/0!</v>
      </c>
      <c r="AD46" s="58" t="e">
        <f>VLOOKUP($U46,PercentGoalStats!$A$3:$AE$998,17,FALSE)</f>
        <v>#DIV/0!</v>
      </c>
      <c r="AE46" s="58" t="e">
        <f>VLOOKUP($U46,PercentGoalStats!$A$3:$AE$998,19,FALSE)</f>
        <v>#DIV/0!</v>
      </c>
      <c r="AF46" s="58" t="e">
        <f>VLOOKUP($U46,PercentGoalStats!$A$3:$AE$998,20,FALSE)</f>
        <v>#DIV/0!</v>
      </c>
      <c r="AG46" s="58" t="e">
        <f>VLOOKUP($U46,PercentGoalStats!$A$3:$AE$998,22,FALSE)</f>
        <v>#DIV/0!</v>
      </c>
      <c r="AH46" s="58" t="e">
        <f>VLOOKUP($U46,PercentGoalStats!$A$3:$AE$998,23,FALSE)</f>
        <v>#DIV/0!</v>
      </c>
      <c r="AI46" s="58" t="e">
        <f>VLOOKUP($U46,PercentGoalStats!$A$3:$AE$998,25,FALSE)</f>
        <v>#DIV/0!</v>
      </c>
      <c r="AJ46" s="58" t="e">
        <f>VLOOKUP($U46,PercentGoalStats!$A$3:$AE$998,26,FALSE)</f>
        <v>#DIV/0!</v>
      </c>
      <c r="AK46" s="58" t="e">
        <f>VLOOKUP($U46,PercentGoalStats!$A$3:$AE$998,28,FALSE)</f>
        <v>#DIV/0!</v>
      </c>
      <c r="AL46" s="58" t="e">
        <f>VLOOKUP($U46,PercentGoalStats!$A$3:$AE$998,29,FALSE)</f>
        <v>#DIV/0!</v>
      </c>
      <c r="AM46" s="58" t="e">
        <f>VLOOKUP($U46,PercentGoalStats!$A$3:$AE$998,31,FALSE)</f>
        <v>#DIV/0!</v>
      </c>
    </row>
    <row r="47" spans="1:39" ht="14.4" hidden="1" thickTop="1" x14ac:dyDescent="0.3">
      <c r="A47" s="57">
        <f>VLOOKUP($S47,PercentGoalStats!$A$3:$AE$998,5,FALSE)</f>
        <v>1</v>
      </c>
      <c r="B47" s="58">
        <f>VLOOKUP($S47,PercentGoalStats!$A$3:$AE$998,6,FALSE)</f>
        <v>1</v>
      </c>
      <c r="C47" s="58">
        <f>VLOOKUP($S47,PercentGoalStats!$A$3:$AE$998,8,FALSE)</f>
        <v>1</v>
      </c>
      <c r="D47" s="58">
        <f>VLOOKUP($S47,PercentGoalStats!$A$3:$AE$998,9,FALSE)</f>
        <v>1</v>
      </c>
      <c r="E47" s="58">
        <f>VLOOKUP($S47,PercentGoalStats!$A$3:$AE$998,11,FALSE)</f>
        <v>1</v>
      </c>
      <c r="F47" s="58">
        <f>VLOOKUP($S47,PercentGoalStats!$A$3:$AE$998,12,FALSE)</f>
        <v>1</v>
      </c>
      <c r="G47" s="58">
        <f>VLOOKUP($S47,PercentGoalStats!$A$3:$AE$998,14,FALSE)</f>
        <v>1</v>
      </c>
      <c r="H47" s="58">
        <f>VLOOKUP($S47,PercentGoalStats!$A$3:$AE$998,15,FALSE)</f>
        <v>1</v>
      </c>
      <c r="I47" s="58">
        <f>VLOOKUP($S47,PercentGoalStats!$A$3:$AE$998,17,FALSE)</f>
        <v>1</v>
      </c>
      <c r="J47" s="58">
        <f>VLOOKUP($S47,PercentGoalStats!$A$3:$AE$998,18,FALSE)</f>
        <v>1</v>
      </c>
      <c r="K47" s="58">
        <f>VLOOKUP($S47,PercentGoalStats!$A$3:$AE$998,20,FALSE)</f>
        <v>1</v>
      </c>
      <c r="L47" s="58">
        <f>VLOOKUP($S47,PercentGoalStats!$A$3:$AE$998,21,FALSE)</f>
        <v>1</v>
      </c>
      <c r="M47" s="58">
        <f>VLOOKUP($S47,PercentGoalStats!$A$3:$AE$998,23,FALSE)</f>
        <v>1</v>
      </c>
      <c r="N47" s="58">
        <f>VLOOKUP($S47,PercentGoalStats!$A$3:$AE$998,24,FALSE)</f>
        <v>1</v>
      </c>
      <c r="O47" s="58">
        <f>VLOOKUP($S47,PercentGoalStats!$A$3:$AE$998,26,FALSE)</f>
        <v>1</v>
      </c>
      <c r="P47" s="58">
        <f>VLOOKUP($S47,PercentGoalStats!$A$3:$AE$998,27,FALSE)</f>
        <v>1</v>
      </c>
      <c r="Q47" s="58">
        <f>VLOOKUP($S47,PercentGoalStats!$A$3:$AE$998,29,FALSE)</f>
        <v>1</v>
      </c>
      <c r="R47" s="58">
        <f>VLOOKUP($S47,PercentGoalStats!$A$3:$AE$998,30,FALSE)</f>
        <v>1</v>
      </c>
      <c r="S47" s="53" t="str">
        <f>Fixtures!A43</f>
        <v>Tenerife</v>
      </c>
      <c r="T47" s="54">
        <f>Fixtures!D43</f>
        <v>43485</v>
      </c>
      <c r="U47" s="53" t="str">
        <f>Fixtures!B43</f>
        <v>Gimnàstic Tarragona</v>
      </c>
      <c r="V47" s="57" t="e">
        <f>VLOOKUP($U47,PercentGoalStats!$A$3:$AE$998,5,FALSE)</f>
        <v>#DIV/0!</v>
      </c>
      <c r="W47" s="58" t="e">
        <f>VLOOKUP($U47,PercentGoalStats!$A$3:$AE$998,7,FALSE)</f>
        <v>#DIV/0!</v>
      </c>
      <c r="X47" s="58" t="e">
        <f>VLOOKUP($U47,PercentGoalStats!$A$3:$AE$998,8,FALSE)</f>
        <v>#DIV/0!</v>
      </c>
      <c r="Y47" s="58" t="e">
        <f>VLOOKUP($U47,PercentGoalStats!$A$3:$AE$998,10,FALSE)</f>
        <v>#DIV/0!</v>
      </c>
      <c r="Z47" s="58" t="e">
        <f>VLOOKUP($U47,PercentGoalStats!$A$3:$AE$998,11,FALSE)</f>
        <v>#DIV/0!</v>
      </c>
      <c r="AA47" s="58" t="e">
        <f>VLOOKUP($U47,PercentGoalStats!$A$3:$AE$998,13,FALSE)</f>
        <v>#DIV/0!</v>
      </c>
      <c r="AB47" s="58" t="e">
        <f>VLOOKUP($U47,PercentGoalStats!$A$3:$AE$998,14,FALSE)</f>
        <v>#DIV/0!</v>
      </c>
      <c r="AC47" s="58" t="e">
        <f>VLOOKUP($U47,PercentGoalStats!$A$3:$AE$998,16,FALSE)</f>
        <v>#DIV/0!</v>
      </c>
      <c r="AD47" s="58" t="e">
        <f>VLOOKUP($U47,PercentGoalStats!$A$3:$AE$998,17,FALSE)</f>
        <v>#DIV/0!</v>
      </c>
      <c r="AE47" s="58" t="e">
        <f>VLOOKUP($U47,PercentGoalStats!$A$3:$AE$998,19,FALSE)</f>
        <v>#DIV/0!</v>
      </c>
      <c r="AF47" s="58" t="e">
        <f>VLOOKUP($U47,PercentGoalStats!$A$3:$AE$998,20,FALSE)</f>
        <v>#DIV/0!</v>
      </c>
      <c r="AG47" s="58" t="e">
        <f>VLOOKUP($U47,PercentGoalStats!$A$3:$AE$998,22,FALSE)</f>
        <v>#DIV/0!</v>
      </c>
      <c r="AH47" s="58" t="e">
        <f>VLOOKUP($U47,PercentGoalStats!$A$3:$AE$998,23,FALSE)</f>
        <v>#DIV/0!</v>
      </c>
      <c r="AI47" s="58" t="e">
        <f>VLOOKUP($U47,PercentGoalStats!$A$3:$AE$998,25,FALSE)</f>
        <v>#DIV/0!</v>
      </c>
      <c r="AJ47" s="58" t="e">
        <f>VLOOKUP($U47,PercentGoalStats!$A$3:$AE$998,26,FALSE)</f>
        <v>#DIV/0!</v>
      </c>
      <c r="AK47" s="58" t="e">
        <f>VLOOKUP($U47,PercentGoalStats!$A$3:$AE$998,28,FALSE)</f>
        <v>#DIV/0!</v>
      </c>
      <c r="AL47" s="58" t="e">
        <f>VLOOKUP($U47,PercentGoalStats!$A$3:$AE$998,29,FALSE)</f>
        <v>#DIV/0!</v>
      </c>
      <c r="AM47" s="58" t="e">
        <f>VLOOKUP($U47,PercentGoalStats!$A$3:$AE$998,31,FALSE)</f>
        <v>#DIV/0!</v>
      </c>
    </row>
    <row r="48" spans="1:39" ht="14.4" hidden="1" thickTop="1" x14ac:dyDescent="0.3">
      <c r="A48" s="57" t="e">
        <f>VLOOKUP($S48,PercentGoalStats!$A$3:$AE$998,5,FALSE)</f>
        <v>#DIV/0!</v>
      </c>
      <c r="B48" s="58" t="e">
        <f>VLOOKUP($S48,PercentGoalStats!$A$3:$AE$998,6,FALSE)</f>
        <v>#DIV/0!</v>
      </c>
      <c r="C48" s="58" t="e">
        <f>VLOOKUP($S48,PercentGoalStats!$A$3:$AE$998,8,FALSE)</f>
        <v>#DIV/0!</v>
      </c>
      <c r="D48" s="58" t="e">
        <f>VLOOKUP($S48,PercentGoalStats!$A$3:$AE$998,9,FALSE)</f>
        <v>#DIV/0!</v>
      </c>
      <c r="E48" s="58" t="e">
        <f>VLOOKUP($S48,PercentGoalStats!$A$3:$AE$998,11,FALSE)</f>
        <v>#DIV/0!</v>
      </c>
      <c r="F48" s="58" t="e">
        <f>VLOOKUP($S48,PercentGoalStats!$A$3:$AE$998,12,FALSE)</f>
        <v>#DIV/0!</v>
      </c>
      <c r="G48" s="58" t="e">
        <f>VLOOKUP($S48,PercentGoalStats!$A$3:$AE$998,14,FALSE)</f>
        <v>#DIV/0!</v>
      </c>
      <c r="H48" s="58" t="e">
        <f>VLOOKUP($S48,PercentGoalStats!$A$3:$AE$998,15,FALSE)</f>
        <v>#DIV/0!</v>
      </c>
      <c r="I48" s="58" t="e">
        <f>VLOOKUP($S48,PercentGoalStats!$A$3:$AE$998,17,FALSE)</f>
        <v>#DIV/0!</v>
      </c>
      <c r="J48" s="58" t="e">
        <f>VLOOKUP($S48,PercentGoalStats!$A$3:$AE$998,18,FALSE)</f>
        <v>#DIV/0!</v>
      </c>
      <c r="K48" s="58" t="e">
        <f>VLOOKUP($S48,PercentGoalStats!$A$3:$AE$998,20,FALSE)</f>
        <v>#DIV/0!</v>
      </c>
      <c r="L48" s="58" t="e">
        <f>VLOOKUP($S48,PercentGoalStats!$A$3:$AE$998,21,FALSE)</f>
        <v>#DIV/0!</v>
      </c>
      <c r="M48" s="58" t="e">
        <f>VLOOKUP($S48,PercentGoalStats!$A$3:$AE$998,23,FALSE)</f>
        <v>#DIV/0!</v>
      </c>
      <c r="N48" s="58" t="e">
        <f>VLOOKUP($S48,PercentGoalStats!$A$3:$AE$998,24,FALSE)</f>
        <v>#DIV/0!</v>
      </c>
      <c r="O48" s="58" t="e">
        <f>VLOOKUP($S48,PercentGoalStats!$A$3:$AE$998,26,FALSE)</f>
        <v>#DIV/0!</v>
      </c>
      <c r="P48" s="58" t="e">
        <f>VLOOKUP($S48,PercentGoalStats!$A$3:$AE$998,27,FALSE)</f>
        <v>#DIV/0!</v>
      </c>
      <c r="Q48" s="58" t="e">
        <f>VLOOKUP($S48,PercentGoalStats!$A$3:$AE$998,29,FALSE)</f>
        <v>#DIV/0!</v>
      </c>
      <c r="R48" s="58" t="e">
        <f>VLOOKUP($S48,PercentGoalStats!$A$3:$AE$998,30,FALSE)</f>
        <v>#DIV/0!</v>
      </c>
      <c r="S48" s="53" t="str">
        <f>Fixtures!A44</f>
        <v>Melbourne Victory</v>
      </c>
      <c r="T48" s="54">
        <f>Fixtures!D44</f>
        <v>43485</v>
      </c>
      <c r="U48" s="53" t="str">
        <f>Fixtures!B44</f>
        <v>Wellington Phoenix</v>
      </c>
      <c r="V48" s="57" t="e">
        <f>VLOOKUP($U48,PercentGoalStats!$A$3:$AE$998,5,FALSE)</f>
        <v>#DIV/0!</v>
      </c>
      <c r="W48" s="58" t="e">
        <f>VLOOKUP($U48,PercentGoalStats!$A$3:$AE$998,7,FALSE)</f>
        <v>#DIV/0!</v>
      </c>
      <c r="X48" s="58" t="e">
        <f>VLOOKUP($U48,PercentGoalStats!$A$3:$AE$998,8,FALSE)</f>
        <v>#DIV/0!</v>
      </c>
      <c r="Y48" s="58" t="e">
        <f>VLOOKUP($U48,PercentGoalStats!$A$3:$AE$998,10,FALSE)</f>
        <v>#DIV/0!</v>
      </c>
      <c r="Z48" s="58" t="e">
        <f>VLOOKUP($U48,PercentGoalStats!$A$3:$AE$998,11,FALSE)</f>
        <v>#DIV/0!</v>
      </c>
      <c r="AA48" s="58" t="e">
        <f>VLOOKUP($U48,PercentGoalStats!$A$3:$AE$998,13,FALSE)</f>
        <v>#DIV/0!</v>
      </c>
      <c r="AB48" s="58" t="e">
        <f>VLOOKUP($U48,PercentGoalStats!$A$3:$AE$998,14,FALSE)</f>
        <v>#DIV/0!</v>
      </c>
      <c r="AC48" s="58" t="e">
        <f>VLOOKUP($U48,PercentGoalStats!$A$3:$AE$998,16,FALSE)</f>
        <v>#DIV/0!</v>
      </c>
      <c r="AD48" s="58" t="e">
        <f>VLOOKUP($U48,PercentGoalStats!$A$3:$AE$998,17,FALSE)</f>
        <v>#DIV/0!</v>
      </c>
      <c r="AE48" s="58" t="e">
        <f>VLOOKUP($U48,PercentGoalStats!$A$3:$AE$998,19,FALSE)</f>
        <v>#DIV/0!</v>
      </c>
      <c r="AF48" s="58" t="e">
        <f>VLOOKUP($U48,PercentGoalStats!$A$3:$AE$998,20,FALSE)</f>
        <v>#DIV/0!</v>
      </c>
      <c r="AG48" s="58" t="e">
        <f>VLOOKUP($U48,PercentGoalStats!$A$3:$AE$998,22,FALSE)</f>
        <v>#DIV/0!</v>
      </c>
      <c r="AH48" s="58" t="e">
        <f>VLOOKUP($U48,PercentGoalStats!$A$3:$AE$998,23,FALSE)</f>
        <v>#DIV/0!</v>
      </c>
      <c r="AI48" s="58" t="e">
        <f>VLOOKUP($U48,PercentGoalStats!$A$3:$AE$998,25,FALSE)</f>
        <v>#DIV/0!</v>
      </c>
      <c r="AJ48" s="58" t="e">
        <f>VLOOKUP($U48,PercentGoalStats!$A$3:$AE$998,26,FALSE)</f>
        <v>#DIV/0!</v>
      </c>
      <c r="AK48" s="58" t="e">
        <f>VLOOKUP($U48,PercentGoalStats!$A$3:$AE$998,28,FALSE)</f>
        <v>#DIV/0!</v>
      </c>
      <c r="AL48" s="58" t="e">
        <f>VLOOKUP($U48,PercentGoalStats!$A$3:$AE$998,29,FALSE)</f>
        <v>#DIV/0!</v>
      </c>
      <c r="AM48" s="58" t="e">
        <f>VLOOKUP($U48,PercentGoalStats!$A$3:$AE$998,31,FALSE)</f>
        <v>#DIV/0!</v>
      </c>
    </row>
    <row r="49" spans="1:39" ht="14.4" hidden="1" thickTop="1" x14ac:dyDescent="0.3">
      <c r="A49" s="57" t="e">
        <f>VLOOKUP($S49,PercentGoalStats!$A$3:$AE$998,5,FALSE)</f>
        <v>#DIV/0!</v>
      </c>
      <c r="B49" s="58" t="e">
        <f>VLOOKUP($S49,PercentGoalStats!$A$3:$AE$998,6,FALSE)</f>
        <v>#DIV/0!</v>
      </c>
      <c r="C49" s="58" t="e">
        <f>VLOOKUP($S49,PercentGoalStats!$A$3:$AE$998,8,FALSE)</f>
        <v>#DIV/0!</v>
      </c>
      <c r="D49" s="58" t="e">
        <f>VLOOKUP($S49,PercentGoalStats!$A$3:$AE$998,9,FALSE)</f>
        <v>#DIV/0!</v>
      </c>
      <c r="E49" s="58" t="e">
        <f>VLOOKUP($S49,PercentGoalStats!$A$3:$AE$998,11,FALSE)</f>
        <v>#DIV/0!</v>
      </c>
      <c r="F49" s="58" t="e">
        <f>VLOOKUP($S49,PercentGoalStats!$A$3:$AE$998,12,FALSE)</f>
        <v>#DIV/0!</v>
      </c>
      <c r="G49" s="58" t="e">
        <f>VLOOKUP($S49,PercentGoalStats!$A$3:$AE$998,14,FALSE)</f>
        <v>#DIV/0!</v>
      </c>
      <c r="H49" s="58" t="e">
        <f>VLOOKUP($S49,PercentGoalStats!$A$3:$AE$998,15,FALSE)</f>
        <v>#DIV/0!</v>
      </c>
      <c r="I49" s="58" t="e">
        <f>VLOOKUP($S49,PercentGoalStats!$A$3:$AE$998,17,FALSE)</f>
        <v>#DIV/0!</v>
      </c>
      <c r="J49" s="58" t="e">
        <f>VLOOKUP($S49,PercentGoalStats!$A$3:$AE$998,18,FALSE)</f>
        <v>#DIV/0!</v>
      </c>
      <c r="K49" s="58" t="e">
        <f>VLOOKUP($S49,PercentGoalStats!$A$3:$AE$998,20,FALSE)</f>
        <v>#DIV/0!</v>
      </c>
      <c r="L49" s="58" t="e">
        <f>VLOOKUP($S49,PercentGoalStats!$A$3:$AE$998,21,FALSE)</f>
        <v>#DIV/0!</v>
      </c>
      <c r="M49" s="58" t="e">
        <f>VLOOKUP($S49,PercentGoalStats!$A$3:$AE$998,23,FALSE)</f>
        <v>#DIV/0!</v>
      </c>
      <c r="N49" s="58" t="e">
        <f>VLOOKUP($S49,PercentGoalStats!$A$3:$AE$998,24,FALSE)</f>
        <v>#DIV/0!</v>
      </c>
      <c r="O49" s="58" t="e">
        <f>VLOOKUP($S49,PercentGoalStats!$A$3:$AE$998,26,FALSE)</f>
        <v>#DIV/0!</v>
      </c>
      <c r="P49" s="58" t="e">
        <f>VLOOKUP($S49,PercentGoalStats!$A$3:$AE$998,27,FALSE)</f>
        <v>#DIV/0!</v>
      </c>
      <c r="Q49" s="58" t="e">
        <f>VLOOKUP($S49,PercentGoalStats!$A$3:$AE$998,29,FALSE)</f>
        <v>#DIV/0!</v>
      </c>
      <c r="R49" s="58" t="e">
        <f>VLOOKUP($S49,PercentGoalStats!$A$3:$AE$998,30,FALSE)</f>
        <v>#DIV/0!</v>
      </c>
      <c r="S49" s="53" t="str">
        <f>Fixtures!A45</f>
        <v>Central Coast Mariners</v>
      </c>
      <c r="T49" s="54">
        <f>Fixtures!D45</f>
        <v>43485</v>
      </c>
      <c r="U49" s="53" t="str">
        <f>Fixtures!B45</f>
        <v>Brisbane Roar</v>
      </c>
      <c r="V49" s="57" t="e">
        <f>VLOOKUP($U49,PercentGoalStats!$A$3:$AE$998,5,FALSE)</f>
        <v>#DIV/0!</v>
      </c>
      <c r="W49" s="58" t="e">
        <f>VLOOKUP($U49,PercentGoalStats!$A$3:$AE$998,7,FALSE)</f>
        <v>#DIV/0!</v>
      </c>
      <c r="X49" s="58" t="e">
        <f>VLOOKUP($U49,PercentGoalStats!$A$3:$AE$998,8,FALSE)</f>
        <v>#DIV/0!</v>
      </c>
      <c r="Y49" s="58" t="e">
        <f>VLOOKUP($U49,PercentGoalStats!$A$3:$AE$998,10,FALSE)</f>
        <v>#DIV/0!</v>
      </c>
      <c r="Z49" s="58" t="e">
        <f>VLOOKUP($U49,PercentGoalStats!$A$3:$AE$998,11,FALSE)</f>
        <v>#DIV/0!</v>
      </c>
      <c r="AA49" s="58" t="e">
        <f>VLOOKUP($U49,PercentGoalStats!$A$3:$AE$998,13,FALSE)</f>
        <v>#DIV/0!</v>
      </c>
      <c r="AB49" s="58" t="e">
        <f>VLOOKUP($U49,PercentGoalStats!$A$3:$AE$998,14,FALSE)</f>
        <v>#DIV/0!</v>
      </c>
      <c r="AC49" s="58" t="e">
        <f>VLOOKUP($U49,PercentGoalStats!$A$3:$AE$998,16,FALSE)</f>
        <v>#DIV/0!</v>
      </c>
      <c r="AD49" s="58" t="e">
        <f>VLOOKUP($U49,PercentGoalStats!$A$3:$AE$998,17,FALSE)</f>
        <v>#DIV/0!</v>
      </c>
      <c r="AE49" s="58" t="e">
        <f>VLOOKUP($U49,PercentGoalStats!$A$3:$AE$998,19,FALSE)</f>
        <v>#DIV/0!</v>
      </c>
      <c r="AF49" s="58" t="e">
        <f>VLOOKUP($U49,PercentGoalStats!$A$3:$AE$998,20,FALSE)</f>
        <v>#DIV/0!</v>
      </c>
      <c r="AG49" s="58" t="e">
        <f>VLOOKUP($U49,PercentGoalStats!$A$3:$AE$998,22,FALSE)</f>
        <v>#DIV/0!</v>
      </c>
      <c r="AH49" s="58" t="e">
        <f>VLOOKUP($U49,PercentGoalStats!$A$3:$AE$998,23,FALSE)</f>
        <v>#DIV/0!</v>
      </c>
      <c r="AI49" s="58" t="e">
        <f>VLOOKUP($U49,PercentGoalStats!$A$3:$AE$998,25,FALSE)</f>
        <v>#DIV/0!</v>
      </c>
      <c r="AJ49" s="58" t="e">
        <f>VLOOKUP($U49,PercentGoalStats!$A$3:$AE$998,26,FALSE)</f>
        <v>#DIV/0!</v>
      </c>
      <c r="AK49" s="58" t="e">
        <f>VLOOKUP($U49,PercentGoalStats!$A$3:$AE$998,28,FALSE)</f>
        <v>#DIV/0!</v>
      </c>
      <c r="AL49" s="58" t="e">
        <f>VLOOKUP($U49,PercentGoalStats!$A$3:$AE$998,29,FALSE)</f>
        <v>#DIV/0!</v>
      </c>
      <c r="AM49" s="58" t="e">
        <f>VLOOKUP($U49,PercentGoalStats!$A$3:$AE$998,31,FALSE)</f>
        <v>#DIV/0!</v>
      </c>
    </row>
    <row r="50" spans="1:39" ht="14.4" hidden="1" thickTop="1" x14ac:dyDescent="0.3">
      <c r="A50" s="57" t="e">
        <f>VLOOKUP($S50,PercentGoalStats!$A$3:$AE$998,5,FALSE)</f>
        <v>#N/A</v>
      </c>
      <c r="B50" s="58" t="e">
        <f>VLOOKUP($S50,PercentGoalStats!$A$3:$AE$998,6,FALSE)</f>
        <v>#N/A</v>
      </c>
      <c r="C50" s="58" t="e">
        <f>VLOOKUP($S50,PercentGoalStats!$A$3:$AE$998,8,FALSE)</f>
        <v>#N/A</v>
      </c>
      <c r="D50" s="58" t="e">
        <f>VLOOKUP($S50,PercentGoalStats!$A$3:$AE$998,9,FALSE)</f>
        <v>#N/A</v>
      </c>
      <c r="E50" s="58" t="e">
        <f>VLOOKUP($S50,PercentGoalStats!$A$3:$AE$998,11,FALSE)</f>
        <v>#N/A</v>
      </c>
      <c r="F50" s="58" t="e">
        <f>VLOOKUP($S50,PercentGoalStats!$A$3:$AE$998,12,FALSE)</f>
        <v>#N/A</v>
      </c>
      <c r="G50" s="58" t="e">
        <f>VLOOKUP($S50,PercentGoalStats!$A$3:$AE$998,14,FALSE)</f>
        <v>#N/A</v>
      </c>
      <c r="H50" s="58" t="e">
        <f>VLOOKUP($S50,PercentGoalStats!$A$3:$AE$998,15,FALSE)</f>
        <v>#N/A</v>
      </c>
      <c r="I50" s="58" t="e">
        <f>VLOOKUP($S50,PercentGoalStats!$A$3:$AE$998,17,FALSE)</f>
        <v>#N/A</v>
      </c>
      <c r="J50" s="58" t="e">
        <f>VLOOKUP($S50,PercentGoalStats!$A$3:$AE$998,18,FALSE)</f>
        <v>#N/A</v>
      </c>
      <c r="K50" s="58" t="e">
        <f>VLOOKUP($S50,PercentGoalStats!$A$3:$AE$998,20,FALSE)</f>
        <v>#N/A</v>
      </c>
      <c r="L50" s="58" t="e">
        <f>VLOOKUP($S50,PercentGoalStats!$A$3:$AE$998,21,FALSE)</f>
        <v>#N/A</v>
      </c>
      <c r="M50" s="58" t="e">
        <f>VLOOKUP($S50,PercentGoalStats!$A$3:$AE$998,23,FALSE)</f>
        <v>#N/A</v>
      </c>
      <c r="N50" s="58" t="e">
        <f>VLOOKUP($S50,PercentGoalStats!$A$3:$AE$998,24,FALSE)</f>
        <v>#N/A</v>
      </c>
      <c r="O50" s="58" t="e">
        <f>VLOOKUP($S50,PercentGoalStats!$A$3:$AE$998,26,FALSE)</f>
        <v>#N/A</v>
      </c>
      <c r="P50" s="58" t="e">
        <f>VLOOKUP($S50,PercentGoalStats!$A$3:$AE$998,27,FALSE)</f>
        <v>#N/A</v>
      </c>
      <c r="Q50" s="58" t="e">
        <f>VLOOKUP($S50,PercentGoalStats!$A$3:$AE$998,29,FALSE)</f>
        <v>#N/A</v>
      </c>
      <c r="R50" s="58" t="e">
        <f>VLOOKUP($S50,PercentGoalStats!$A$3:$AE$998,30,FALSE)</f>
        <v>#N/A</v>
      </c>
      <c r="S50" s="53" t="str">
        <f>Fixtures!A46</f>
        <v>AEK Athens</v>
      </c>
      <c r="T50" s="54">
        <f>Fixtures!D46</f>
        <v>43485</v>
      </c>
      <c r="U50" s="53" t="str">
        <f>Fixtures!B46</f>
        <v>Asteras Tripolis</v>
      </c>
      <c r="V50" s="57" t="e">
        <f>VLOOKUP($U50,PercentGoalStats!$A$3:$AE$998,5,FALSE)</f>
        <v>#N/A</v>
      </c>
      <c r="W50" s="58" t="e">
        <f>VLOOKUP($U50,PercentGoalStats!$A$3:$AE$998,7,FALSE)</f>
        <v>#N/A</v>
      </c>
      <c r="X50" s="58" t="e">
        <f>VLOOKUP($U50,PercentGoalStats!$A$3:$AE$998,8,FALSE)</f>
        <v>#N/A</v>
      </c>
      <c r="Y50" s="58" t="e">
        <f>VLOOKUP($U50,PercentGoalStats!$A$3:$AE$998,10,FALSE)</f>
        <v>#N/A</v>
      </c>
      <c r="Z50" s="58" t="e">
        <f>VLOOKUP($U50,PercentGoalStats!$A$3:$AE$998,11,FALSE)</f>
        <v>#N/A</v>
      </c>
      <c r="AA50" s="58" t="e">
        <f>VLOOKUP($U50,PercentGoalStats!$A$3:$AE$998,13,FALSE)</f>
        <v>#N/A</v>
      </c>
      <c r="AB50" s="58" t="e">
        <f>VLOOKUP($U50,PercentGoalStats!$A$3:$AE$998,14,FALSE)</f>
        <v>#N/A</v>
      </c>
      <c r="AC50" s="58" t="e">
        <f>VLOOKUP($U50,PercentGoalStats!$A$3:$AE$998,16,FALSE)</f>
        <v>#N/A</v>
      </c>
      <c r="AD50" s="58" t="e">
        <f>VLOOKUP($U50,PercentGoalStats!$A$3:$AE$998,17,FALSE)</f>
        <v>#N/A</v>
      </c>
      <c r="AE50" s="58" t="e">
        <f>VLOOKUP($U50,PercentGoalStats!$A$3:$AE$998,19,FALSE)</f>
        <v>#N/A</v>
      </c>
      <c r="AF50" s="58" t="e">
        <f>VLOOKUP($U50,PercentGoalStats!$A$3:$AE$998,20,FALSE)</f>
        <v>#N/A</v>
      </c>
      <c r="AG50" s="58" t="e">
        <f>VLOOKUP($U50,PercentGoalStats!$A$3:$AE$998,22,FALSE)</f>
        <v>#N/A</v>
      </c>
      <c r="AH50" s="58" t="e">
        <f>VLOOKUP($U50,PercentGoalStats!$A$3:$AE$998,23,FALSE)</f>
        <v>#N/A</v>
      </c>
      <c r="AI50" s="58" t="e">
        <f>VLOOKUP($U50,PercentGoalStats!$A$3:$AE$998,25,FALSE)</f>
        <v>#N/A</v>
      </c>
      <c r="AJ50" s="58" t="e">
        <f>VLOOKUP($U50,PercentGoalStats!$A$3:$AE$998,26,FALSE)</f>
        <v>#N/A</v>
      </c>
      <c r="AK50" s="58" t="e">
        <f>VLOOKUP($U50,PercentGoalStats!$A$3:$AE$998,28,FALSE)</f>
        <v>#N/A</v>
      </c>
      <c r="AL50" s="58" t="e">
        <f>VLOOKUP($U50,PercentGoalStats!$A$3:$AE$998,29,FALSE)</f>
        <v>#N/A</v>
      </c>
      <c r="AM50" s="58" t="e">
        <f>VLOOKUP($U50,PercentGoalStats!$A$3:$AE$998,31,FALSE)</f>
        <v>#N/A</v>
      </c>
    </row>
    <row r="51" spans="1:39" ht="14.4" hidden="1" thickTop="1" x14ac:dyDescent="0.3">
      <c r="A51" s="57" t="e">
        <f>VLOOKUP($S51,PercentGoalStats!$A$3:$AE$998,5,FALSE)</f>
        <v>#N/A</v>
      </c>
      <c r="B51" s="58" t="e">
        <f>VLOOKUP($S51,PercentGoalStats!$A$3:$AE$998,6,FALSE)</f>
        <v>#N/A</v>
      </c>
      <c r="C51" s="58" t="e">
        <f>VLOOKUP($S51,PercentGoalStats!$A$3:$AE$998,8,FALSE)</f>
        <v>#N/A</v>
      </c>
      <c r="D51" s="58" t="e">
        <f>VLOOKUP($S51,PercentGoalStats!$A$3:$AE$998,9,FALSE)</f>
        <v>#N/A</v>
      </c>
      <c r="E51" s="58" t="e">
        <f>VLOOKUP($S51,PercentGoalStats!$A$3:$AE$998,11,FALSE)</f>
        <v>#N/A</v>
      </c>
      <c r="F51" s="58" t="e">
        <f>VLOOKUP($S51,PercentGoalStats!$A$3:$AE$998,12,FALSE)</f>
        <v>#N/A</v>
      </c>
      <c r="G51" s="58" t="e">
        <f>VLOOKUP($S51,PercentGoalStats!$A$3:$AE$998,14,FALSE)</f>
        <v>#N/A</v>
      </c>
      <c r="H51" s="58" t="e">
        <f>VLOOKUP($S51,PercentGoalStats!$A$3:$AE$998,15,FALSE)</f>
        <v>#N/A</v>
      </c>
      <c r="I51" s="58" t="e">
        <f>VLOOKUP($S51,PercentGoalStats!$A$3:$AE$998,17,FALSE)</f>
        <v>#N/A</v>
      </c>
      <c r="J51" s="58" t="e">
        <f>VLOOKUP($S51,PercentGoalStats!$A$3:$AE$998,18,FALSE)</f>
        <v>#N/A</v>
      </c>
      <c r="K51" s="58" t="e">
        <f>VLOOKUP($S51,PercentGoalStats!$A$3:$AE$998,20,FALSE)</f>
        <v>#N/A</v>
      </c>
      <c r="L51" s="58" t="e">
        <f>VLOOKUP($S51,PercentGoalStats!$A$3:$AE$998,21,FALSE)</f>
        <v>#N/A</v>
      </c>
      <c r="M51" s="58" t="e">
        <f>VLOOKUP($S51,PercentGoalStats!$A$3:$AE$998,23,FALSE)</f>
        <v>#N/A</v>
      </c>
      <c r="N51" s="58" t="e">
        <f>VLOOKUP($S51,PercentGoalStats!$A$3:$AE$998,24,FALSE)</f>
        <v>#N/A</v>
      </c>
      <c r="O51" s="58" t="e">
        <f>VLOOKUP($S51,PercentGoalStats!$A$3:$AE$998,26,FALSE)</f>
        <v>#N/A</v>
      </c>
      <c r="P51" s="58" t="e">
        <f>VLOOKUP($S51,PercentGoalStats!$A$3:$AE$998,27,FALSE)</f>
        <v>#N/A</v>
      </c>
      <c r="Q51" s="58" t="e">
        <f>VLOOKUP($S51,PercentGoalStats!$A$3:$AE$998,29,FALSE)</f>
        <v>#N/A</v>
      </c>
      <c r="R51" s="58" t="e">
        <f>VLOOKUP($S51,PercentGoalStats!$A$3:$AE$998,30,FALSE)</f>
        <v>#N/A</v>
      </c>
      <c r="S51" s="53" t="str">
        <f>Fixtures!A47</f>
        <v>Larissa</v>
      </c>
      <c r="T51" s="54">
        <f>Fixtures!D47</f>
        <v>43485</v>
      </c>
      <c r="U51" s="53" t="str">
        <f>Fixtures!B47</f>
        <v>Aris</v>
      </c>
      <c r="V51" s="57" t="e">
        <f>VLOOKUP($U51,PercentGoalStats!$A$3:$AE$998,5,FALSE)</f>
        <v>#N/A</v>
      </c>
      <c r="W51" s="58" t="e">
        <f>VLOOKUP($U51,PercentGoalStats!$A$3:$AE$998,7,FALSE)</f>
        <v>#N/A</v>
      </c>
      <c r="X51" s="58" t="e">
        <f>VLOOKUP($U51,PercentGoalStats!$A$3:$AE$998,8,FALSE)</f>
        <v>#N/A</v>
      </c>
      <c r="Y51" s="58" t="e">
        <f>VLOOKUP($U51,PercentGoalStats!$A$3:$AE$998,10,FALSE)</f>
        <v>#N/A</v>
      </c>
      <c r="Z51" s="58" t="e">
        <f>VLOOKUP($U51,PercentGoalStats!$A$3:$AE$998,11,FALSE)</f>
        <v>#N/A</v>
      </c>
      <c r="AA51" s="58" t="e">
        <f>VLOOKUP($U51,PercentGoalStats!$A$3:$AE$998,13,FALSE)</f>
        <v>#N/A</v>
      </c>
      <c r="AB51" s="58" t="e">
        <f>VLOOKUP($U51,PercentGoalStats!$A$3:$AE$998,14,FALSE)</f>
        <v>#N/A</v>
      </c>
      <c r="AC51" s="58" t="e">
        <f>VLOOKUP($U51,PercentGoalStats!$A$3:$AE$998,16,FALSE)</f>
        <v>#N/A</v>
      </c>
      <c r="AD51" s="58" t="e">
        <f>VLOOKUP($U51,PercentGoalStats!$A$3:$AE$998,17,FALSE)</f>
        <v>#N/A</v>
      </c>
      <c r="AE51" s="58" t="e">
        <f>VLOOKUP($U51,PercentGoalStats!$A$3:$AE$998,19,FALSE)</f>
        <v>#N/A</v>
      </c>
      <c r="AF51" s="58" t="e">
        <f>VLOOKUP($U51,PercentGoalStats!$A$3:$AE$998,20,FALSE)</f>
        <v>#N/A</v>
      </c>
      <c r="AG51" s="58" t="e">
        <f>VLOOKUP($U51,PercentGoalStats!$A$3:$AE$998,22,FALSE)</f>
        <v>#N/A</v>
      </c>
      <c r="AH51" s="58" t="e">
        <f>VLOOKUP($U51,PercentGoalStats!$A$3:$AE$998,23,FALSE)</f>
        <v>#N/A</v>
      </c>
      <c r="AI51" s="58" t="e">
        <f>VLOOKUP($U51,PercentGoalStats!$A$3:$AE$998,25,FALSE)</f>
        <v>#N/A</v>
      </c>
      <c r="AJ51" s="58" t="e">
        <f>VLOOKUP($U51,PercentGoalStats!$A$3:$AE$998,26,FALSE)</f>
        <v>#N/A</v>
      </c>
      <c r="AK51" s="58" t="e">
        <f>VLOOKUP($U51,PercentGoalStats!$A$3:$AE$998,28,FALSE)</f>
        <v>#N/A</v>
      </c>
      <c r="AL51" s="58" t="e">
        <f>VLOOKUP($U51,PercentGoalStats!$A$3:$AE$998,29,FALSE)</f>
        <v>#N/A</v>
      </c>
      <c r="AM51" s="58" t="e">
        <f>VLOOKUP($U51,PercentGoalStats!$A$3:$AE$998,31,FALSE)</f>
        <v>#N/A</v>
      </c>
    </row>
    <row r="52" spans="1:39" ht="14.4" hidden="1" thickTop="1" x14ac:dyDescent="0.3">
      <c r="A52" s="57" t="e">
        <f>VLOOKUP($S52,PercentGoalStats!$A$3:$AE$998,5,FALSE)</f>
        <v>#N/A</v>
      </c>
      <c r="B52" s="58" t="e">
        <f>VLOOKUP($S52,PercentGoalStats!$A$3:$AE$998,6,FALSE)</f>
        <v>#N/A</v>
      </c>
      <c r="C52" s="58" t="e">
        <f>VLOOKUP($S52,PercentGoalStats!$A$3:$AE$998,8,FALSE)</f>
        <v>#N/A</v>
      </c>
      <c r="D52" s="58" t="e">
        <f>VLOOKUP($S52,PercentGoalStats!$A$3:$AE$998,9,FALSE)</f>
        <v>#N/A</v>
      </c>
      <c r="E52" s="58" t="e">
        <f>VLOOKUP($S52,PercentGoalStats!$A$3:$AE$998,11,FALSE)</f>
        <v>#N/A</v>
      </c>
      <c r="F52" s="58" t="e">
        <f>VLOOKUP($S52,PercentGoalStats!$A$3:$AE$998,12,FALSE)</f>
        <v>#N/A</v>
      </c>
      <c r="G52" s="58" t="e">
        <f>VLOOKUP($S52,PercentGoalStats!$A$3:$AE$998,14,FALSE)</f>
        <v>#N/A</v>
      </c>
      <c r="H52" s="58" t="e">
        <f>VLOOKUP($S52,PercentGoalStats!$A$3:$AE$998,15,FALSE)</f>
        <v>#N/A</v>
      </c>
      <c r="I52" s="58" t="e">
        <f>VLOOKUP($S52,PercentGoalStats!$A$3:$AE$998,17,FALSE)</f>
        <v>#N/A</v>
      </c>
      <c r="J52" s="58" t="e">
        <f>VLOOKUP($S52,PercentGoalStats!$A$3:$AE$998,18,FALSE)</f>
        <v>#N/A</v>
      </c>
      <c r="K52" s="58" t="e">
        <f>VLOOKUP($S52,PercentGoalStats!$A$3:$AE$998,20,FALSE)</f>
        <v>#N/A</v>
      </c>
      <c r="L52" s="58" t="e">
        <f>VLOOKUP($S52,PercentGoalStats!$A$3:$AE$998,21,FALSE)</f>
        <v>#N/A</v>
      </c>
      <c r="M52" s="58" t="e">
        <f>VLOOKUP($S52,PercentGoalStats!$A$3:$AE$998,23,FALSE)</f>
        <v>#N/A</v>
      </c>
      <c r="N52" s="58" t="e">
        <f>VLOOKUP($S52,PercentGoalStats!$A$3:$AE$998,24,FALSE)</f>
        <v>#N/A</v>
      </c>
      <c r="O52" s="58" t="e">
        <f>VLOOKUP($S52,PercentGoalStats!$A$3:$AE$998,26,FALSE)</f>
        <v>#N/A</v>
      </c>
      <c r="P52" s="58" t="e">
        <f>VLOOKUP($S52,PercentGoalStats!$A$3:$AE$998,27,FALSE)</f>
        <v>#N/A</v>
      </c>
      <c r="Q52" s="58" t="e">
        <f>VLOOKUP($S52,PercentGoalStats!$A$3:$AE$998,29,FALSE)</f>
        <v>#N/A</v>
      </c>
      <c r="R52" s="58" t="e">
        <f>VLOOKUP($S52,PercentGoalStats!$A$3:$AE$998,30,FALSE)</f>
        <v>#N/A</v>
      </c>
      <c r="S52" s="53" t="str">
        <f>Fixtures!A48</f>
        <v>Xanthi</v>
      </c>
      <c r="T52" s="54">
        <f>Fixtures!D48</f>
        <v>43485</v>
      </c>
      <c r="U52" s="53" t="str">
        <f>Fixtures!B48</f>
        <v>Atromitos</v>
      </c>
      <c r="V52" s="57" t="e">
        <f>VLOOKUP($U52,PercentGoalStats!$A$3:$AE$998,5,FALSE)</f>
        <v>#N/A</v>
      </c>
      <c r="W52" s="58" t="e">
        <f>VLOOKUP($U52,PercentGoalStats!$A$3:$AE$998,7,FALSE)</f>
        <v>#N/A</v>
      </c>
      <c r="X52" s="58" t="e">
        <f>VLOOKUP($U52,PercentGoalStats!$A$3:$AE$998,8,FALSE)</f>
        <v>#N/A</v>
      </c>
      <c r="Y52" s="58" t="e">
        <f>VLOOKUP($U52,PercentGoalStats!$A$3:$AE$998,10,FALSE)</f>
        <v>#N/A</v>
      </c>
      <c r="Z52" s="58" t="e">
        <f>VLOOKUP($U52,PercentGoalStats!$A$3:$AE$998,11,FALSE)</f>
        <v>#N/A</v>
      </c>
      <c r="AA52" s="58" t="e">
        <f>VLOOKUP($U52,PercentGoalStats!$A$3:$AE$998,13,FALSE)</f>
        <v>#N/A</v>
      </c>
      <c r="AB52" s="58" t="e">
        <f>VLOOKUP($U52,PercentGoalStats!$A$3:$AE$998,14,FALSE)</f>
        <v>#N/A</v>
      </c>
      <c r="AC52" s="58" t="e">
        <f>VLOOKUP($U52,PercentGoalStats!$A$3:$AE$998,16,FALSE)</f>
        <v>#N/A</v>
      </c>
      <c r="AD52" s="58" t="e">
        <f>VLOOKUP($U52,PercentGoalStats!$A$3:$AE$998,17,FALSE)</f>
        <v>#N/A</v>
      </c>
      <c r="AE52" s="58" t="e">
        <f>VLOOKUP($U52,PercentGoalStats!$A$3:$AE$998,19,FALSE)</f>
        <v>#N/A</v>
      </c>
      <c r="AF52" s="58" t="e">
        <f>VLOOKUP($U52,PercentGoalStats!$A$3:$AE$998,20,FALSE)</f>
        <v>#N/A</v>
      </c>
      <c r="AG52" s="58" t="e">
        <f>VLOOKUP($U52,PercentGoalStats!$A$3:$AE$998,22,FALSE)</f>
        <v>#N/A</v>
      </c>
      <c r="AH52" s="58" t="e">
        <f>VLOOKUP($U52,PercentGoalStats!$A$3:$AE$998,23,FALSE)</f>
        <v>#N/A</v>
      </c>
      <c r="AI52" s="58" t="e">
        <f>VLOOKUP($U52,PercentGoalStats!$A$3:$AE$998,25,FALSE)</f>
        <v>#N/A</v>
      </c>
      <c r="AJ52" s="58" t="e">
        <f>VLOOKUP($U52,PercentGoalStats!$A$3:$AE$998,26,FALSE)</f>
        <v>#N/A</v>
      </c>
      <c r="AK52" s="58" t="e">
        <f>VLOOKUP($U52,PercentGoalStats!$A$3:$AE$998,28,FALSE)</f>
        <v>#N/A</v>
      </c>
      <c r="AL52" s="58" t="e">
        <f>VLOOKUP($U52,PercentGoalStats!$A$3:$AE$998,29,FALSE)</f>
        <v>#N/A</v>
      </c>
      <c r="AM52" s="58" t="e">
        <f>VLOOKUP($U52,PercentGoalStats!$A$3:$AE$998,31,FALSE)</f>
        <v>#N/A</v>
      </c>
    </row>
    <row r="53" spans="1:39" ht="14.4" hidden="1" thickTop="1" x14ac:dyDescent="0.3">
      <c r="A53" s="57" t="e">
        <f>VLOOKUP($S53,PercentGoalStats!$A$3:$AE$998,5,FALSE)</f>
        <v>#N/A</v>
      </c>
      <c r="B53" s="58" t="e">
        <f>VLOOKUP($S53,PercentGoalStats!$A$3:$AE$998,6,FALSE)</f>
        <v>#N/A</v>
      </c>
      <c r="C53" s="58" t="e">
        <f>VLOOKUP($S53,PercentGoalStats!$A$3:$AE$998,8,FALSE)</f>
        <v>#N/A</v>
      </c>
      <c r="D53" s="58" t="e">
        <f>VLOOKUP($S53,PercentGoalStats!$A$3:$AE$998,9,FALSE)</f>
        <v>#N/A</v>
      </c>
      <c r="E53" s="58" t="e">
        <f>VLOOKUP($S53,PercentGoalStats!$A$3:$AE$998,11,FALSE)</f>
        <v>#N/A</v>
      </c>
      <c r="F53" s="58" t="e">
        <f>VLOOKUP($S53,PercentGoalStats!$A$3:$AE$998,12,FALSE)</f>
        <v>#N/A</v>
      </c>
      <c r="G53" s="58" t="e">
        <f>VLOOKUP($S53,PercentGoalStats!$A$3:$AE$998,14,FALSE)</f>
        <v>#N/A</v>
      </c>
      <c r="H53" s="58" t="e">
        <f>VLOOKUP($S53,PercentGoalStats!$A$3:$AE$998,15,FALSE)</f>
        <v>#N/A</v>
      </c>
      <c r="I53" s="58" t="e">
        <f>VLOOKUP($S53,PercentGoalStats!$A$3:$AE$998,17,FALSE)</f>
        <v>#N/A</v>
      </c>
      <c r="J53" s="58" t="e">
        <f>VLOOKUP($S53,PercentGoalStats!$A$3:$AE$998,18,FALSE)</f>
        <v>#N/A</v>
      </c>
      <c r="K53" s="58" t="e">
        <f>VLOOKUP($S53,PercentGoalStats!$A$3:$AE$998,20,FALSE)</f>
        <v>#N/A</v>
      </c>
      <c r="L53" s="58" t="e">
        <f>VLOOKUP($S53,PercentGoalStats!$A$3:$AE$998,21,FALSE)</f>
        <v>#N/A</v>
      </c>
      <c r="M53" s="58" t="e">
        <f>VLOOKUP($S53,PercentGoalStats!$A$3:$AE$998,23,FALSE)</f>
        <v>#N/A</v>
      </c>
      <c r="N53" s="58" t="e">
        <f>VLOOKUP($S53,PercentGoalStats!$A$3:$AE$998,24,FALSE)</f>
        <v>#N/A</v>
      </c>
      <c r="O53" s="58" t="e">
        <f>VLOOKUP($S53,PercentGoalStats!$A$3:$AE$998,26,FALSE)</f>
        <v>#N/A</v>
      </c>
      <c r="P53" s="58" t="e">
        <f>VLOOKUP($S53,PercentGoalStats!$A$3:$AE$998,27,FALSE)</f>
        <v>#N/A</v>
      </c>
      <c r="Q53" s="58" t="e">
        <f>VLOOKUP($S53,PercentGoalStats!$A$3:$AE$998,29,FALSE)</f>
        <v>#N/A</v>
      </c>
      <c r="R53" s="58" t="e">
        <f>VLOOKUP($S53,PercentGoalStats!$A$3:$AE$998,30,FALSE)</f>
        <v>#N/A</v>
      </c>
      <c r="S53" s="53" t="str">
        <f>Fixtures!A49</f>
        <v>OFI</v>
      </c>
      <c r="T53" s="54">
        <f>Fixtures!D49</f>
        <v>43485</v>
      </c>
      <c r="U53" s="53" t="str">
        <f>Fixtures!B49</f>
        <v>Panaitolikos</v>
      </c>
      <c r="V53" s="57" t="e">
        <f>VLOOKUP($U53,PercentGoalStats!$A$3:$AE$998,5,FALSE)</f>
        <v>#N/A</v>
      </c>
      <c r="W53" s="58" t="e">
        <f>VLOOKUP($U53,PercentGoalStats!$A$3:$AE$998,7,FALSE)</f>
        <v>#N/A</v>
      </c>
      <c r="X53" s="58" t="e">
        <f>VLOOKUP($U53,PercentGoalStats!$A$3:$AE$998,8,FALSE)</f>
        <v>#N/A</v>
      </c>
      <c r="Y53" s="58" t="e">
        <f>VLOOKUP($U53,PercentGoalStats!$A$3:$AE$998,10,FALSE)</f>
        <v>#N/A</v>
      </c>
      <c r="Z53" s="58" t="e">
        <f>VLOOKUP($U53,PercentGoalStats!$A$3:$AE$998,11,FALSE)</f>
        <v>#N/A</v>
      </c>
      <c r="AA53" s="58" t="e">
        <f>VLOOKUP($U53,PercentGoalStats!$A$3:$AE$998,13,FALSE)</f>
        <v>#N/A</v>
      </c>
      <c r="AB53" s="58" t="e">
        <f>VLOOKUP($U53,PercentGoalStats!$A$3:$AE$998,14,FALSE)</f>
        <v>#N/A</v>
      </c>
      <c r="AC53" s="58" t="e">
        <f>VLOOKUP($U53,PercentGoalStats!$A$3:$AE$998,16,FALSE)</f>
        <v>#N/A</v>
      </c>
      <c r="AD53" s="58" t="e">
        <f>VLOOKUP($U53,PercentGoalStats!$A$3:$AE$998,17,FALSE)</f>
        <v>#N/A</v>
      </c>
      <c r="AE53" s="58" t="e">
        <f>VLOOKUP($U53,PercentGoalStats!$A$3:$AE$998,19,FALSE)</f>
        <v>#N/A</v>
      </c>
      <c r="AF53" s="58" t="e">
        <f>VLOOKUP($U53,PercentGoalStats!$A$3:$AE$998,20,FALSE)</f>
        <v>#N/A</v>
      </c>
      <c r="AG53" s="58" t="e">
        <f>VLOOKUP($U53,PercentGoalStats!$A$3:$AE$998,22,FALSE)</f>
        <v>#N/A</v>
      </c>
      <c r="AH53" s="58" t="e">
        <f>VLOOKUP($U53,PercentGoalStats!$A$3:$AE$998,23,FALSE)</f>
        <v>#N/A</v>
      </c>
      <c r="AI53" s="58" t="e">
        <f>VLOOKUP($U53,PercentGoalStats!$A$3:$AE$998,25,FALSE)</f>
        <v>#N/A</v>
      </c>
      <c r="AJ53" s="58" t="e">
        <f>VLOOKUP($U53,PercentGoalStats!$A$3:$AE$998,26,FALSE)</f>
        <v>#N/A</v>
      </c>
      <c r="AK53" s="58" t="e">
        <f>VLOOKUP($U53,PercentGoalStats!$A$3:$AE$998,28,FALSE)</f>
        <v>#N/A</v>
      </c>
      <c r="AL53" s="58" t="e">
        <f>VLOOKUP($U53,PercentGoalStats!$A$3:$AE$998,29,FALSE)</f>
        <v>#N/A</v>
      </c>
      <c r="AM53" s="58" t="e">
        <f>VLOOKUP($U53,PercentGoalStats!$A$3:$AE$998,31,FALSE)</f>
        <v>#N/A</v>
      </c>
    </row>
    <row r="54" spans="1:39" ht="14.4" hidden="1" thickTop="1" x14ac:dyDescent="0.3">
      <c r="A54" s="57" t="e">
        <f>VLOOKUP($S54,PercentGoalStats!$A$3:$AE$998,5,FALSE)</f>
        <v>#N/A</v>
      </c>
      <c r="B54" s="58" t="e">
        <f>VLOOKUP($S54,PercentGoalStats!$A$3:$AE$998,6,FALSE)</f>
        <v>#N/A</v>
      </c>
      <c r="C54" s="58" t="e">
        <f>VLOOKUP($S54,PercentGoalStats!$A$3:$AE$998,8,FALSE)</f>
        <v>#N/A</v>
      </c>
      <c r="D54" s="58" t="e">
        <f>VLOOKUP($S54,PercentGoalStats!$A$3:$AE$998,9,FALSE)</f>
        <v>#N/A</v>
      </c>
      <c r="E54" s="58" t="e">
        <f>VLOOKUP($S54,PercentGoalStats!$A$3:$AE$998,11,FALSE)</f>
        <v>#N/A</v>
      </c>
      <c r="F54" s="58" t="e">
        <f>VLOOKUP($S54,PercentGoalStats!$A$3:$AE$998,12,FALSE)</f>
        <v>#N/A</v>
      </c>
      <c r="G54" s="58" t="e">
        <f>VLOOKUP($S54,PercentGoalStats!$A$3:$AE$998,14,FALSE)</f>
        <v>#N/A</v>
      </c>
      <c r="H54" s="58" t="e">
        <f>VLOOKUP($S54,PercentGoalStats!$A$3:$AE$998,15,FALSE)</f>
        <v>#N/A</v>
      </c>
      <c r="I54" s="58" t="e">
        <f>VLOOKUP($S54,PercentGoalStats!$A$3:$AE$998,17,FALSE)</f>
        <v>#N/A</v>
      </c>
      <c r="J54" s="58" t="e">
        <f>VLOOKUP($S54,PercentGoalStats!$A$3:$AE$998,18,FALSE)</f>
        <v>#N/A</v>
      </c>
      <c r="K54" s="58" t="e">
        <f>VLOOKUP($S54,PercentGoalStats!$A$3:$AE$998,20,FALSE)</f>
        <v>#N/A</v>
      </c>
      <c r="L54" s="58" t="e">
        <f>VLOOKUP($S54,PercentGoalStats!$A$3:$AE$998,21,FALSE)</f>
        <v>#N/A</v>
      </c>
      <c r="M54" s="58" t="e">
        <f>VLOOKUP($S54,PercentGoalStats!$A$3:$AE$998,23,FALSE)</f>
        <v>#N/A</v>
      </c>
      <c r="N54" s="58" t="e">
        <f>VLOOKUP($S54,PercentGoalStats!$A$3:$AE$998,24,FALSE)</f>
        <v>#N/A</v>
      </c>
      <c r="O54" s="58" t="e">
        <f>VLOOKUP($S54,PercentGoalStats!$A$3:$AE$998,26,FALSE)</f>
        <v>#N/A</v>
      </c>
      <c r="P54" s="58" t="e">
        <f>VLOOKUP($S54,PercentGoalStats!$A$3:$AE$998,27,FALSE)</f>
        <v>#N/A</v>
      </c>
      <c r="Q54" s="58" t="e">
        <f>VLOOKUP($S54,PercentGoalStats!$A$3:$AE$998,29,FALSE)</f>
        <v>#N/A</v>
      </c>
      <c r="R54" s="58" t="e">
        <f>VLOOKUP($S54,PercentGoalStats!$A$3:$AE$998,30,FALSE)</f>
        <v>#N/A</v>
      </c>
      <c r="S54" s="53" t="str">
        <f>Fixtures!A50</f>
        <v>Gent</v>
      </c>
      <c r="T54" s="54">
        <f>Fixtures!D50</f>
        <v>43485</v>
      </c>
      <c r="U54" s="53" t="str">
        <f>Fixtures!B50</f>
        <v>Anderlecht</v>
      </c>
      <c r="V54" s="57" t="e">
        <f>VLOOKUP($U54,PercentGoalStats!$A$3:$AE$998,5,FALSE)</f>
        <v>#N/A</v>
      </c>
      <c r="W54" s="58" t="e">
        <f>VLOOKUP($U54,PercentGoalStats!$A$3:$AE$998,7,FALSE)</f>
        <v>#N/A</v>
      </c>
      <c r="X54" s="58" t="e">
        <f>VLOOKUP($U54,PercentGoalStats!$A$3:$AE$998,8,FALSE)</f>
        <v>#N/A</v>
      </c>
      <c r="Y54" s="58" t="e">
        <f>VLOOKUP($U54,PercentGoalStats!$A$3:$AE$998,10,FALSE)</f>
        <v>#N/A</v>
      </c>
      <c r="Z54" s="58" t="e">
        <f>VLOOKUP($U54,PercentGoalStats!$A$3:$AE$998,11,FALSE)</f>
        <v>#N/A</v>
      </c>
      <c r="AA54" s="58" t="e">
        <f>VLOOKUP($U54,PercentGoalStats!$A$3:$AE$998,13,FALSE)</f>
        <v>#N/A</v>
      </c>
      <c r="AB54" s="58" t="e">
        <f>VLOOKUP($U54,PercentGoalStats!$A$3:$AE$998,14,FALSE)</f>
        <v>#N/A</v>
      </c>
      <c r="AC54" s="58" t="e">
        <f>VLOOKUP($U54,PercentGoalStats!$A$3:$AE$998,16,FALSE)</f>
        <v>#N/A</v>
      </c>
      <c r="AD54" s="58" t="e">
        <f>VLOOKUP($U54,PercentGoalStats!$A$3:$AE$998,17,FALSE)</f>
        <v>#N/A</v>
      </c>
      <c r="AE54" s="58" t="e">
        <f>VLOOKUP($U54,PercentGoalStats!$A$3:$AE$998,19,FALSE)</f>
        <v>#N/A</v>
      </c>
      <c r="AF54" s="58" t="e">
        <f>VLOOKUP($U54,PercentGoalStats!$A$3:$AE$998,20,FALSE)</f>
        <v>#N/A</v>
      </c>
      <c r="AG54" s="58" t="e">
        <f>VLOOKUP($U54,PercentGoalStats!$A$3:$AE$998,22,FALSE)</f>
        <v>#N/A</v>
      </c>
      <c r="AH54" s="58" t="e">
        <f>VLOOKUP($U54,PercentGoalStats!$A$3:$AE$998,23,FALSE)</f>
        <v>#N/A</v>
      </c>
      <c r="AI54" s="58" t="e">
        <f>VLOOKUP($U54,PercentGoalStats!$A$3:$AE$998,25,FALSE)</f>
        <v>#N/A</v>
      </c>
      <c r="AJ54" s="58" t="e">
        <f>VLOOKUP($U54,PercentGoalStats!$A$3:$AE$998,26,FALSE)</f>
        <v>#N/A</v>
      </c>
      <c r="AK54" s="58" t="e">
        <f>VLOOKUP($U54,PercentGoalStats!$A$3:$AE$998,28,FALSE)</f>
        <v>#N/A</v>
      </c>
      <c r="AL54" s="58" t="e">
        <f>VLOOKUP($U54,PercentGoalStats!$A$3:$AE$998,29,FALSE)</f>
        <v>#N/A</v>
      </c>
      <c r="AM54" s="58" t="e">
        <f>VLOOKUP($U54,PercentGoalStats!$A$3:$AE$998,31,FALSE)</f>
        <v>#N/A</v>
      </c>
    </row>
    <row r="55" spans="1:39" ht="14.4" hidden="1" thickTop="1" x14ac:dyDescent="0.3">
      <c r="A55" s="57" t="e">
        <f>VLOOKUP($S55,PercentGoalStats!$A$3:$AE$998,5,FALSE)</f>
        <v>#N/A</v>
      </c>
      <c r="B55" s="58" t="e">
        <f>VLOOKUP($S55,PercentGoalStats!$A$3:$AE$998,6,FALSE)</f>
        <v>#N/A</v>
      </c>
      <c r="C55" s="58" t="e">
        <f>VLOOKUP($S55,PercentGoalStats!$A$3:$AE$998,8,FALSE)</f>
        <v>#N/A</v>
      </c>
      <c r="D55" s="58" t="e">
        <f>VLOOKUP($S55,PercentGoalStats!$A$3:$AE$998,9,FALSE)</f>
        <v>#N/A</v>
      </c>
      <c r="E55" s="58" t="e">
        <f>VLOOKUP($S55,PercentGoalStats!$A$3:$AE$998,11,FALSE)</f>
        <v>#N/A</v>
      </c>
      <c r="F55" s="58" t="e">
        <f>VLOOKUP($S55,PercentGoalStats!$A$3:$AE$998,12,FALSE)</f>
        <v>#N/A</v>
      </c>
      <c r="G55" s="58" t="e">
        <f>VLOOKUP($S55,PercentGoalStats!$A$3:$AE$998,14,FALSE)</f>
        <v>#N/A</v>
      </c>
      <c r="H55" s="58" t="e">
        <f>VLOOKUP($S55,PercentGoalStats!$A$3:$AE$998,15,FALSE)</f>
        <v>#N/A</v>
      </c>
      <c r="I55" s="58" t="e">
        <f>VLOOKUP($S55,PercentGoalStats!$A$3:$AE$998,17,FALSE)</f>
        <v>#N/A</v>
      </c>
      <c r="J55" s="58" t="e">
        <f>VLOOKUP($S55,PercentGoalStats!$A$3:$AE$998,18,FALSE)</f>
        <v>#N/A</v>
      </c>
      <c r="K55" s="58" t="e">
        <f>VLOOKUP($S55,PercentGoalStats!$A$3:$AE$998,20,FALSE)</f>
        <v>#N/A</v>
      </c>
      <c r="L55" s="58" t="e">
        <f>VLOOKUP($S55,PercentGoalStats!$A$3:$AE$998,21,FALSE)</f>
        <v>#N/A</v>
      </c>
      <c r="M55" s="58" t="e">
        <f>VLOOKUP($S55,PercentGoalStats!$A$3:$AE$998,23,FALSE)</f>
        <v>#N/A</v>
      </c>
      <c r="N55" s="58" t="e">
        <f>VLOOKUP($S55,PercentGoalStats!$A$3:$AE$998,24,FALSE)</f>
        <v>#N/A</v>
      </c>
      <c r="O55" s="58" t="e">
        <f>VLOOKUP($S55,PercentGoalStats!$A$3:$AE$998,26,FALSE)</f>
        <v>#N/A</v>
      </c>
      <c r="P55" s="58" t="e">
        <f>VLOOKUP($S55,PercentGoalStats!$A$3:$AE$998,27,FALSE)</f>
        <v>#N/A</v>
      </c>
      <c r="Q55" s="58" t="e">
        <f>VLOOKUP($S55,PercentGoalStats!$A$3:$AE$998,29,FALSE)</f>
        <v>#N/A</v>
      </c>
      <c r="R55" s="58" t="e">
        <f>VLOOKUP($S55,PercentGoalStats!$A$3:$AE$998,30,FALSE)</f>
        <v>#N/A</v>
      </c>
      <c r="S55" s="53" t="str">
        <f>Fixtures!A51</f>
        <v>Royal Excel Mouscron</v>
      </c>
      <c r="T55" s="54">
        <f>Fixtures!D51</f>
        <v>43485</v>
      </c>
      <c r="U55" s="53" t="str">
        <f>Fixtures!B51</f>
        <v>KV Oostende</v>
      </c>
      <c r="V55" s="57" t="e">
        <f>VLOOKUP($U55,PercentGoalStats!$A$3:$AE$998,5,FALSE)</f>
        <v>#N/A</v>
      </c>
      <c r="W55" s="58" t="e">
        <f>VLOOKUP($U55,PercentGoalStats!$A$3:$AE$998,7,FALSE)</f>
        <v>#N/A</v>
      </c>
      <c r="X55" s="58" t="e">
        <f>VLOOKUP($U55,PercentGoalStats!$A$3:$AE$998,8,FALSE)</f>
        <v>#N/A</v>
      </c>
      <c r="Y55" s="58" t="e">
        <f>VLOOKUP($U55,PercentGoalStats!$A$3:$AE$998,10,FALSE)</f>
        <v>#N/A</v>
      </c>
      <c r="Z55" s="58" t="e">
        <f>VLOOKUP($U55,PercentGoalStats!$A$3:$AE$998,11,FALSE)</f>
        <v>#N/A</v>
      </c>
      <c r="AA55" s="58" t="e">
        <f>VLOOKUP($U55,PercentGoalStats!$A$3:$AE$998,13,FALSE)</f>
        <v>#N/A</v>
      </c>
      <c r="AB55" s="58" t="e">
        <f>VLOOKUP($U55,PercentGoalStats!$A$3:$AE$998,14,FALSE)</f>
        <v>#N/A</v>
      </c>
      <c r="AC55" s="58" t="e">
        <f>VLOOKUP($U55,PercentGoalStats!$A$3:$AE$998,16,FALSE)</f>
        <v>#N/A</v>
      </c>
      <c r="AD55" s="58" t="e">
        <f>VLOOKUP($U55,PercentGoalStats!$A$3:$AE$998,17,FALSE)</f>
        <v>#N/A</v>
      </c>
      <c r="AE55" s="58" t="e">
        <f>VLOOKUP($U55,PercentGoalStats!$A$3:$AE$998,19,FALSE)</f>
        <v>#N/A</v>
      </c>
      <c r="AF55" s="58" t="e">
        <f>VLOOKUP($U55,PercentGoalStats!$A$3:$AE$998,20,FALSE)</f>
        <v>#N/A</v>
      </c>
      <c r="AG55" s="58" t="e">
        <f>VLOOKUP($U55,PercentGoalStats!$A$3:$AE$998,22,FALSE)</f>
        <v>#N/A</v>
      </c>
      <c r="AH55" s="58" t="e">
        <f>VLOOKUP($U55,PercentGoalStats!$A$3:$AE$998,23,FALSE)</f>
        <v>#N/A</v>
      </c>
      <c r="AI55" s="58" t="e">
        <f>VLOOKUP($U55,PercentGoalStats!$A$3:$AE$998,25,FALSE)</f>
        <v>#N/A</v>
      </c>
      <c r="AJ55" s="58" t="e">
        <f>VLOOKUP($U55,PercentGoalStats!$A$3:$AE$998,26,FALSE)</f>
        <v>#N/A</v>
      </c>
      <c r="AK55" s="58" t="e">
        <f>VLOOKUP($U55,PercentGoalStats!$A$3:$AE$998,28,FALSE)</f>
        <v>#N/A</v>
      </c>
      <c r="AL55" s="58" t="e">
        <f>VLOOKUP($U55,PercentGoalStats!$A$3:$AE$998,29,FALSE)</f>
        <v>#N/A</v>
      </c>
      <c r="AM55" s="58" t="e">
        <f>VLOOKUP($U55,PercentGoalStats!$A$3:$AE$998,31,FALSE)</f>
        <v>#N/A</v>
      </c>
    </row>
    <row r="56" spans="1:39" ht="14.4" hidden="1" thickTop="1" x14ac:dyDescent="0.3">
      <c r="A56" s="57">
        <f>VLOOKUP($S56,PercentGoalStats!$A$3:$AE$998,5,FALSE)</f>
        <v>1</v>
      </c>
      <c r="B56" s="58">
        <f>VLOOKUP($S56,PercentGoalStats!$A$3:$AE$998,6,FALSE)</f>
        <v>1</v>
      </c>
      <c r="C56" s="58">
        <f>VLOOKUP($S56,PercentGoalStats!$A$3:$AE$998,8,FALSE)</f>
        <v>0.84210526315789469</v>
      </c>
      <c r="D56" s="58">
        <f>VLOOKUP($S56,PercentGoalStats!$A$3:$AE$998,9,FALSE)</f>
        <v>0.8</v>
      </c>
      <c r="E56" s="58">
        <f>VLOOKUP($S56,PercentGoalStats!$A$3:$AE$998,11,FALSE)</f>
        <v>0.47368421052631576</v>
      </c>
      <c r="F56" s="58">
        <f>VLOOKUP($S56,PercentGoalStats!$A$3:$AE$998,12,FALSE)</f>
        <v>0.4</v>
      </c>
      <c r="G56" s="58">
        <f>VLOOKUP($S56,PercentGoalStats!$A$3:$AE$998,14,FALSE)</f>
        <v>0.21052631578947367</v>
      </c>
      <c r="H56" s="58">
        <f>VLOOKUP($S56,PercentGoalStats!$A$3:$AE$998,15,FALSE)</f>
        <v>0.2</v>
      </c>
      <c r="I56" s="58">
        <f>VLOOKUP($S56,PercentGoalStats!$A$3:$AE$998,17,FALSE)</f>
        <v>1</v>
      </c>
      <c r="J56" s="58">
        <f>VLOOKUP($S56,PercentGoalStats!$A$3:$AE$998,18,FALSE)</f>
        <v>1</v>
      </c>
      <c r="K56" s="58">
        <f>VLOOKUP($S56,PercentGoalStats!$A$3:$AE$998,20,FALSE)</f>
        <v>0.78947368421052633</v>
      </c>
      <c r="L56" s="58">
        <f>VLOOKUP($S56,PercentGoalStats!$A$3:$AE$998,21,FALSE)</f>
        <v>0.7</v>
      </c>
      <c r="M56" s="58">
        <f>VLOOKUP($S56,PercentGoalStats!$A$3:$AE$998,23,FALSE)</f>
        <v>0.47368421052631576</v>
      </c>
      <c r="N56" s="58">
        <f>VLOOKUP($S56,PercentGoalStats!$A$3:$AE$998,24,FALSE)</f>
        <v>0.5</v>
      </c>
      <c r="O56" s="58">
        <f>VLOOKUP($S56,PercentGoalStats!$A$3:$AE$998,26,FALSE)</f>
        <v>0.10526315789473684</v>
      </c>
      <c r="P56" s="58">
        <f>VLOOKUP($S56,PercentGoalStats!$A$3:$AE$998,27,FALSE)</f>
        <v>0</v>
      </c>
      <c r="Q56" s="58">
        <f>VLOOKUP($S56,PercentGoalStats!$A$3:$AE$998,29,FALSE)</f>
        <v>0.47368421052631576</v>
      </c>
      <c r="R56" s="58">
        <f>VLOOKUP($S56,PercentGoalStats!$A$3:$AE$998,30,FALSE)</f>
        <v>0.5</v>
      </c>
      <c r="S56" s="53" t="str">
        <f>Fixtures!A52</f>
        <v>Juventus</v>
      </c>
      <c r="T56" s="54">
        <f>Fixtures!D52</f>
        <v>43486</v>
      </c>
      <c r="U56" s="53" t="str">
        <f>Fixtures!B52</f>
        <v>Chievo</v>
      </c>
      <c r="V56" s="57">
        <f>VLOOKUP($U56,PercentGoalStats!$A$3:$AE$998,5,FALSE)</f>
        <v>0.84210526315789469</v>
      </c>
      <c r="W56" s="58">
        <f>VLOOKUP($U56,PercentGoalStats!$A$3:$AE$998,7,FALSE)</f>
        <v>0.77777777777777779</v>
      </c>
      <c r="X56" s="58">
        <f>VLOOKUP($U56,PercentGoalStats!$A$3:$AE$998,8,FALSE)</f>
        <v>0.73684210526315785</v>
      </c>
      <c r="Y56" s="58">
        <f>VLOOKUP($U56,PercentGoalStats!$A$3:$AE$998,10,FALSE)</f>
        <v>0.77777777777777779</v>
      </c>
      <c r="Z56" s="58">
        <f>VLOOKUP($U56,PercentGoalStats!$A$3:$AE$998,11,FALSE)</f>
        <v>0.36842105263157893</v>
      </c>
      <c r="AA56" s="58">
        <f>VLOOKUP($U56,PercentGoalStats!$A$3:$AE$998,13,FALSE)</f>
        <v>0.44444444444444442</v>
      </c>
      <c r="AB56" s="58">
        <f>VLOOKUP($U56,PercentGoalStats!$A$3:$AE$998,14,FALSE)</f>
        <v>0.31578947368421051</v>
      </c>
      <c r="AC56" s="58">
        <f>VLOOKUP($U56,PercentGoalStats!$A$3:$AE$998,16,FALSE)</f>
        <v>0.33333333333333331</v>
      </c>
      <c r="AD56" s="58">
        <f>VLOOKUP($U56,PercentGoalStats!$A$3:$AE$998,17,FALSE)</f>
        <v>0.57894736842105265</v>
      </c>
      <c r="AE56" s="58">
        <f>VLOOKUP($U56,PercentGoalStats!$A$3:$AE$998,19,FALSE)</f>
        <v>0.55555555555555558</v>
      </c>
      <c r="AF56" s="58">
        <f>VLOOKUP($U56,PercentGoalStats!$A$3:$AE$998,20,FALSE)</f>
        <v>0.15789473684210525</v>
      </c>
      <c r="AG56" s="58">
        <f>VLOOKUP($U56,PercentGoalStats!$A$3:$AE$998,22,FALSE)</f>
        <v>0.1111111111111111</v>
      </c>
      <c r="AH56" s="58">
        <f>VLOOKUP($U56,PercentGoalStats!$A$3:$AE$998,23,FALSE)</f>
        <v>0.78947368421052633</v>
      </c>
      <c r="AI56" s="58">
        <f>VLOOKUP($U56,PercentGoalStats!$A$3:$AE$998,25,FALSE)</f>
        <v>0.77777777777777779</v>
      </c>
      <c r="AJ56" s="58">
        <f>VLOOKUP($U56,PercentGoalStats!$A$3:$AE$998,26,FALSE)</f>
        <v>0.57894736842105265</v>
      </c>
      <c r="AK56" s="58">
        <f>VLOOKUP($U56,PercentGoalStats!$A$3:$AE$998,28,FALSE)</f>
        <v>0.66666666666666663</v>
      </c>
      <c r="AL56" s="58">
        <f>VLOOKUP($U56,PercentGoalStats!$A$3:$AE$998,29,FALSE)</f>
        <v>0.52631578947368418</v>
      </c>
      <c r="AM56" s="58">
        <f>VLOOKUP($U56,PercentGoalStats!$A$3:$AE$998,31,FALSE)</f>
        <v>0.55555555555555558</v>
      </c>
    </row>
    <row r="57" spans="1:39" ht="14.4" hidden="1" thickTop="1" x14ac:dyDescent="0.3">
      <c r="A57" s="57">
        <f>VLOOKUP($S57,PercentGoalStats!$A$3:$AE$998,5,FALSE)</f>
        <v>0.94736842105263153</v>
      </c>
      <c r="B57" s="58">
        <f>VLOOKUP($S57,PercentGoalStats!$A$3:$AE$998,6,FALSE)</f>
        <v>0.9</v>
      </c>
      <c r="C57" s="58">
        <f>VLOOKUP($S57,PercentGoalStats!$A$3:$AE$998,8,FALSE)</f>
        <v>0.84210526315789469</v>
      </c>
      <c r="D57" s="58">
        <f>VLOOKUP($S57,PercentGoalStats!$A$3:$AE$998,9,FALSE)</f>
        <v>0.8</v>
      </c>
      <c r="E57" s="58">
        <f>VLOOKUP($S57,PercentGoalStats!$A$3:$AE$998,11,FALSE)</f>
        <v>0.63157894736842102</v>
      </c>
      <c r="F57" s="58">
        <f>VLOOKUP($S57,PercentGoalStats!$A$3:$AE$998,12,FALSE)</f>
        <v>0.5</v>
      </c>
      <c r="G57" s="58">
        <f>VLOOKUP($S57,PercentGoalStats!$A$3:$AE$998,14,FALSE)</f>
        <v>0.36842105263157893</v>
      </c>
      <c r="H57" s="58">
        <f>VLOOKUP($S57,PercentGoalStats!$A$3:$AE$998,15,FALSE)</f>
        <v>0.3</v>
      </c>
      <c r="I57" s="58">
        <f>VLOOKUP($S57,PercentGoalStats!$A$3:$AE$998,17,FALSE)</f>
        <v>0.84210526315789469</v>
      </c>
      <c r="J57" s="58">
        <f>VLOOKUP($S57,PercentGoalStats!$A$3:$AE$998,18,FALSE)</f>
        <v>0.9</v>
      </c>
      <c r="K57" s="58">
        <f>VLOOKUP($S57,PercentGoalStats!$A$3:$AE$998,20,FALSE)</f>
        <v>0.36842105263157893</v>
      </c>
      <c r="L57" s="58">
        <f>VLOOKUP($S57,PercentGoalStats!$A$3:$AE$998,21,FALSE)</f>
        <v>0.4</v>
      </c>
      <c r="M57" s="58">
        <f>VLOOKUP($S57,PercentGoalStats!$A$3:$AE$998,23,FALSE)</f>
        <v>0.84210526315789469</v>
      </c>
      <c r="N57" s="58">
        <f>VLOOKUP($S57,PercentGoalStats!$A$3:$AE$998,24,FALSE)</f>
        <v>0.7</v>
      </c>
      <c r="O57" s="58">
        <f>VLOOKUP($S57,PercentGoalStats!$A$3:$AE$998,26,FALSE)</f>
        <v>0.47368421052631576</v>
      </c>
      <c r="P57" s="58">
        <f>VLOOKUP($S57,PercentGoalStats!$A$3:$AE$998,27,FALSE)</f>
        <v>0.3</v>
      </c>
      <c r="Q57" s="58">
        <f>VLOOKUP($S57,PercentGoalStats!$A$3:$AE$998,29,FALSE)</f>
        <v>0.73684210526315785</v>
      </c>
      <c r="R57" s="58">
        <f>VLOOKUP($S57,PercentGoalStats!$A$3:$AE$998,30,FALSE)</f>
        <v>0.7</v>
      </c>
      <c r="S57" s="53" t="str">
        <f>Fixtures!A53</f>
        <v>Genoa</v>
      </c>
      <c r="T57" s="54">
        <f>Fixtures!D53</f>
        <v>43486</v>
      </c>
      <c r="U57" s="53" t="str">
        <f>Fixtures!B53</f>
        <v>Milan</v>
      </c>
      <c r="V57" s="57">
        <f>VLOOKUP($U57,PercentGoalStats!$A$3:$AE$998,5,FALSE)</f>
        <v>0.84210526315789469</v>
      </c>
      <c r="W57" s="58">
        <f>VLOOKUP($U57,PercentGoalStats!$A$3:$AE$998,7,FALSE)</f>
        <v>0.77777777777777779</v>
      </c>
      <c r="X57" s="58">
        <f>VLOOKUP($U57,PercentGoalStats!$A$3:$AE$998,8,FALSE)</f>
        <v>0.68421052631578949</v>
      </c>
      <c r="Y57" s="58">
        <f>VLOOKUP($U57,PercentGoalStats!$A$3:$AE$998,10,FALSE)</f>
        <v>0.55555555555555558</v>
      </c>
      <c r="Z57" s="58">
        <f>VLOOKUP($U57,PercentGoalStats!$A$3:$AE$998,11,FALSE)</f>
        <v>0.47368421052631576</v>
      </c>
      <c r="AA57" s="58">
        <f>VLOOKUP($U57,PercentGoalStats!$A$3:$AE$998,13,FALSE)</f>
        <v>0.22222222222222221</v>
      </c>
      <c r="AB57" s="58">
        <f>VLOOKUP($U57,PercentGoalStats!$A$3:$AE$998,14,FALSE)</f>
        <v>0.26315789473684209</v>
      </c>
      <c r="AC57" s="58">
        <f>VLOOKUP($U57,PercentGoalStats!$A$3:$AE$998,16,FALSE)</f>
        <v>0.22222222222222221</v>
      </c>
      <c r="AD57" s="58">
        <f>VLOOKUP($U57,PercentGoalStats!$A$3:$AE$998,17,FALSE)</f>
        <v>0.68421052631578949</v>
      </c>
      <c r="AE57" s="58">
        <f>VLOOKUP($U57,PercentGoalStats!$A$3:$AE$998,19,FALSE)</f>
        <v>0.66666666666666663</v>
      </c>
      <c r="AF57" s="58">
        <f>VLOOKUP($U57,PercentGoalStats!$A$3:$AE$998,20,FALSE)</f>
        <v>0.47368421052631576</v>
      </c>
      <c r="AG57" s="58">
        <f>VLOOKUP($U57,PercentGoalStats!$A$3:$AE$998,22,FALSE)</f>
        <v>0.22222222222222221</v>
      </c>
      <c r="AH57" s="58">
        <f>VLOOKUP($U57,PercentGoalStats!$A$3:$AE$998,23,FALSE)</f>
        <v>0.78947368421052633</v>
      </c>
      <c r="AI57" s="58">
        <f>VLOOKUP($U57,PercentGoalStats!$A$3:$AE$998,25,FALSE)</f>
        <v>0.66666666666666663</v>
      </c>
      <c r="AJ57" s="58">
        <f>VLOOKUP($U57,PercentGoalStats!$A$3:$AE$998,26,FALSE)</f>
        <v>0.21052631578947367</v>
      </c>
      <c r="AK57" s="58">
        <f>VLOOKUP($U57,PercentGoalStats!$A$3:$AE$998,28,FALSE)</f>
        <v>0.1111111111111111</v>
      </c>
      <c r="AL57" s="58">
        <f>VLOOKUP($U57,PercentGoalStats!$A$3:$AE$998,29,FALSE)</f>
        <v>0.63157894736842102</v>
      </c>
      <c r="AM57" s="58">
        <f>VLOOKUP($U57,PercentGoalStats!$A$3:$AE$998,31,FALSE)</f>
        <v>0.55555555555555558</v>
      </c>
    </row>
    <row r="58" spans="1:39" ht="14.4" hidden="1" thickTop="1" x14ac:dyDescent="0.3">
      <c r="A58" s="57">
        <f>VLOOKUP($S58,PercentGoalStats!$A$3:$AE$998,5,FALSE)</f>
        <v>0.92592592592592593</v>
      </c>
      <c r="B58" s="58">
        <f>VLOOKUP($S58,PercentGoalStats!$A$3:$AE$998,6,FALSE)</f>
        <v>0.92307692307692313</v>
      </c>
      <c r="C58" s="58">
        <f>VLOOKUP($S58,PercentGoalStats!$A$3:$AE$998,8,FALSE)</f>
        <v>0.59259259259259256</v>
      </c>
      <c r="D58" s="58">
        <f>VLOOKUP($S58,PercentGoalStats!$A$3:$AE$998,9,FALSE)</f>
        <v>0.46153846153846156</v>
      </c>
      <c r="E58" s="58">
        <f>VLOOKUP($S58,PercentGoalStats!$A$3:$AE$998,11,FALSE)</f>
        <v>0.37037037037037035</v>
      </c>
      <c r="F58" s="58">
        <f>VLOOKUP($S58,PercentGoalStats!$A$3:$AE$998,12,FALSE)</f>
        <v>0.38461538461538464</v>
      </c>
      <c r="G58" s="58">
        <f>VLOOKUP($S58,PercentGoalStats!$A$3:$AE$998,14,FALSE)</f>
        <v>0.14814814814814814</v>
      </c>
      <c r="H58" s="58">
        <f>VLOOKUP($S58,PercentGoalStats!$A$3:$AE$998,15,FALSE)</f>
        <v>7.6923076923076927E-2</v>
      </c>
      <c r="I58" s="58">
        <f>VLOOKUP($S58,PercentGoalStats!$A$3:$AE$998,17,FALSE)</f>
        <v>0.48148148148148145</v>
      </c>
      <c r="J58" s="58">
        <f>VLOOKUP($S58,PercentGoalStats!$A$3:$AE$998,18,FALSE)</f>
        <v>0.46153846153846156</v>
      </c>
      <c r="K58" s="58">
        <f>VLOOKUP($S58,PercentGoalStats!$A$3:$AE$998,20,FALSE)</f>
        <v>0.18518518518518517</v>
      </c>
      <c r="L58" s="58">
        <f>VLOOKUP($S58,PercentGoalStats!$A$3:$AE$998,21,FALSE)</f>
        <v>0.15384615384615385</v>
      </c>
      <c r="M58" s="58">
        <f>VLOOKUP($S58,PercentGoalStats!$A$3:$AE$998,23,FALSE)</f>
        <v>0.81481481481481477</v>
      </c>
      <c r="N58" s="58">
        <f>VLOOKUP($S58,PercentGoalStats!$A$3:$AE$998,24,FALSE)</f>
        <v>0.76923076923076927</v>
      </c>
      <c r="O58" s="58">
        <f>VLOOKUP($S58,PercentGoalStats!$A$3:$AE$998,26,FALSE)</f>
        <v>0.40740740740740738</v>
      </c>
      <c r="P58" s="58">
        <f>VLOOKUP($S58,PercentGoalStats!$A$3:$AE$998,27,FALSE)</f>
        <v>0.30769230769230771</v>
      </c>
      <c r="Q58" s="58">
        <f>VLOOKUP($S58,PercentGoalStats!$A$3:$AE$998,29,FALSE)</f>
        <v>0.37037037037037035</v>
      </c>
      <c r="R58" s="58">
        <f>VLOOKUP($S58,PercentGoalStats!$A$3:$AE$998,30,FALSE)</f>
        <v>0.30769230769230771</v>
      </c>
      <c r="S58" s="53" t="str">
        <f>Fixtures!A54</f>
        <v>Bolton Wanderers</v>
      </c>
      <c r="T58" s="54">
        <f>Fixtures!D54</f>
        <v>43486</v>
      </c>
      <c r="U58" s="53" t="str">
        <f>Fixtures!B54</f>
        <v>West Bromwich Albion</v>
      </c>
      <c r="V58" s="57">
        <f>VLOOKUP($U58,PercentGoalStats!$A$3:$AE$998,5,FALSE)</f>
        <v>1</v>
      </c>
      <c r="W58" s="58">
        <f>VLOOKUP($U58,PercentGoalStats!$A$3:$AE$998,7,FALSE)</f>
        <v>1</v>
      </c>
      <c r="X58" s="58">
        <f>VLOOKUP($U58,PercentGoalStats!$A$3:$AE$998,8,FALSE)</f>
        <v>0.88888888888888884</v>
      </c>
      <c r="Y58" s="58">
        <f>VLOOKUP($U58,PercentGoalStats!$A$3:$AE$998,10,FALSE)</f>
        <v>0.76923076923076927</v>
      </c>
      <c r="Z58" s="58">
        <f>VLOOKUP($U58,PercentGoalStats!$A$3:$AE$998,11,FALSE)</f>
        <v>0.59259259259259256</v>
      </c>
      <c r="AA58" s="58">
        <f>VLOOKUP($U58,PercentGoalStats!$A$3:$AE$998,13,FALSE)</f>
        <v>0.61538461538461542</v>
      </c>
      <c r="AB58" s="58">
        <f>VLOOKUP($U58,PercentGoalStats!$A$3:$AE$998,14,FALSE)</f>
        <v>0.37037037037037035</v>
      </c>
      <c r="AC58" s="58">
        <f>VLOOKUP($U58,PercentGoalStats!$A$3:$AE$998,16,FALSE)</f>
        <v>0.30769230769230771</v>
      </c>
      <c r="AD58" s="58">
        <f>VLOOKUP($U58,PercentGoalStats!$A$3:$AE$998,17,FALSE)</f>
        <v>0.88888888888888884</v>
      </c>
      <c r="AE58" s="58">
        <f>VLOOKUP($U58,PercentGoalStats!$A$3:$AE$998,19,FALSE)</f>
        <v>0.76923076923076927</v>
      </c>
      <c r="AF58" s="58">
        <f>VLOOKUP($U58,PercentGoalStats!$A$3:$AE$998,20,FALSE)</f>
        <v>0.55555555555555558</v>
      </c>
      <c r="AG58" s="58">
        <f>VLOOKUP($U58,PercentGoalStats!$A$3:$AE$998,22,FALSE)</f>
        <v>0.53846153846153844</v>
      </c>
      <c r="AH58" s="58">
        <f>VLOOKUP($U58,PercentGoalStats!$A$3:$AE$998,23,FALSE)</f>
        <v>0.88888888888888884</v>
      </c>
      <c r="AI58" s="58">
        <f>VLOOKUP($U58,PercentGoalStats!$A$3:$AE$998,25,FALSE)</f>
        <v>0.92307692307692313</v>
      </c>
      <c r="AJ58" s="58">
        <f>VLOOKUP($U58,PercentGoalStats!$A$3:$AE$998,26,FALSE)</f>
        <v>0.29629629629629628</v>
      </c>
      <c r="AK58" s="58">
        <f>VLOOKUP($U58,PercentGoalStats!$A$3:$AE$998,28,FALSE)</f>
        <v>0.30769230769230771</v>
      </c>
      <c r="AL58" s="58">
        <f>VLOOKUP($U58,PercentGoalStats!$A$3:$AE$998,29,FALSE)</f>
        <v>0.77777777777777779</v>
      </c>
      <c r="AM58" s="58">
        <f>VLOOKUP($U58,PercentGoalStats!$A$3:$AE$998,31,FALSE)</f>
        <v>0.69230769230769229</v>
      </c>
    </row>
    <row r="59" spans="1:39" ht="14.4" hidden="1" thickTop="1" x14ac:dyDescent="0.3">
      <c r="A59" s="57">
        <f>VLOOKUP($S59,PercentGoalStats!$A$3:$AE$998,5,FALSE)</f>
        <v>0.89473684210526316</v>
      </c>
      <c r="B59" s="58">
        <f>VLOOKUP($S59,PercentGoalStats!$A$3:$AE$998,6,FALSE)</f>
        <v>0.9</v>
      </c>
      <c r="C59" s="58">
        <f>VLOOKUP($S59,PercentGoalStats!$A$3:$AE$998,8,FALSE)</f>
        <v>0.73684210526315785</v>
      </c>
      <c r="D59" s="58">
        <f>VLOOKUP($S59,PercentGoalStats!$A$3:$AE$998,9,FALSE)</f>
        <v>0.8</v>
      </c>
      <c r="E59" s="58">
        <f>VLOOKUP($S59,PercentGoalStats!$A$3:$AE$998,11,FALSE)</f>
        <v>0.47368421052631576</v>
      </c>
      <c r="F59" s="58">
        <f>VLOOKUP($S59,PercentGoalStats!$A$3:$AE$998,12,FALSE)</f>
        <v>0.6</v>
      </c>
      <c r="G59" s="58">
        <f>VLOOKUP($S59,PercentGoalStats!$A$3:$AE$998,14,FALSE)</f>
        <v>0.21052631578947367</v>
      </c>
      <c r="H59" s="58">
        <f>VLOOKUP($S59,PercentGoalStats!$A$3:$AE$998,15,FALSE)</f>
        <v>0.2</v>
      </c>
      <c r="I59" s="58">
        <f>VLOOKUP($S59,PercentGoalStats!$A$3:$AE$998,17,FALSE)</f>
        <v>0.63157894736842102</v>
      </c>
      <c r="J59" s="58">
        <f>VLOOKUP($S59,PercentGoalStats!$A$3:$AE$998,18,FALSE)</f>
        <v>0.9</v>
      </c>
      <c r="K59" s="58">
        <f>VLOOKUP($S59,PercentGoalStats!$A$3:$AE$998,20,FALSE)</f>
        <v>0.26315789473684209</v>
      </c>
      <c r="L59" s="58">
        <f>VLOOKUP($S59,PercentGoalStats!$A$3:$AE$998,21,FALSE)</f>
        <v>0.4</v>
      </c>
      <c r="M59" s="58">
        <f>VLOOKUP($S59,PercentGoalStats!$A$3:$AE$998,23,FALSE)</f>
        <v>0.78947368421052633</v>
      </c>
      <c r="N59" s="58">
        <f>VLOOKUP($S59,PercentGoalStats!$A$3:$AE$998,24,FALSE)</f>
        <v>0.7</v>
      </c>
      <c r="O59" s="58">
        <f>VLOOKUP($S59,PercentGoalStats!$A$3:$AE$998,26,FALSE)</f>
        <v>0.36842105263157893</v>
      </c>
      <c r="P59" s="58">
        <f>VLOOKUP($S59,PercentGoalStats!$A$3:$AE$998,27,FALSE)</f>
        <v>0.3</v>
      </c>
      <c r="Q59" s="58">
        <f>VLOOKUP($S59,PercentGoalStats!$A$3:$AE$998,29,FALSE)</f>
        <v>0.52631578947368418</v>
      </c>
      <c r="R59" s="58">
        <f>VLOOKUP($S59,PercentGoalStats!$A$3:$AE$998,30,FALSE)</f>
        <v>0.7</v>
      </c>
      <c r="S59" s="53" t="str">
        <f>Fixtures!A55</f>
        <v>Eibar</v>
      </c>
      <c r="T59" s="54">
        <f>Fixtures!D55</f>
        <v>43486</v>
      </c>
      <c r="U59" s="53" t="str">
        <f>Fixtures!B55</f>
        <v>Espanyol</v>
      </c>
      <c r="V59" s="57">
        <f>VLOOKUP($U59,PercentGoalStats!$A$3:$AE$998,5,FALSE)</f>
        <v>1</v>
      </c>
      <c r="W59" s="58">
        <f>VLOOKUP($U59,PercentGoalStats!$A$3:$AE$998,7,FALSE)</f>
        <v>1</v>
      </c>
      <c r="X59" s="58">
        <f>VLOOKUP($U59,PercentGoalStats!$A$3:$AE$998,8,FALSE)</f>
        <v>0.68421052631578949</v>
      </c>
      <c r="Y59" s="58">
        <f>VLOOKUP($U59,PercentGoalStats!$A$3:$AE$998,10,FALSE)</f>
        <v>0.8</v>
      </c>
      <c r="Z59" s="58">
        <f>VLOOKUP($U59,PercentGoalStats!$A$3:$AE$998,11,FALSE)</f>
        <v>0.47368421052631576</v>
      </c>
      <c r="AA59" s="58">
        <f>VLOOKUP($U59,PercentGoalStats!$A$3:$AE$998,13,FALSE)</f>
        <v>0.5</v>
      </c>
      <c r="AB59" s="58">
        <f>VLOOKUP($U59,PercentGoalStats!$A$3:$AE$998,14,FALSE)</f>
        <v>0.31578947368421051</v>
      </c>
      <c r="AC59" s="58">
        <f>VLOOKUP($U59,PercentGoalStats!$A$3:$AE$998,16,FALSE)</f>
        <v>0.2</v>
      </c>
      <c r="AD59" s="58">
        <f>VLOOKUP($U59,PercentGoalStats!$A$3:$AE$998,17,FALSE)</f>
        <v>0.78947368421052633</v>
      </c>
      <c r="AE59" s="58">
        <f>VLOOKUP($U59,PercentGoalStats!$A$3:$AE$998,19,FALSE)</f>
        <v>0.7</v>
      </c>
      <c r="AF59" s="58">
        <f>VLOOKUP($U59,PercentGoalStats!$A$3:$AE$998,20,FALSE)</f>
        <v>0.26315789473684209</v>
      </c>
      <c r="AG59" s="58">
        <f>VLOOKUP($U59,PercentGoalStats!$A$3:$AE$998,22,FALSE)</f>
        <v>0.3</v>
      </c>
      <c r="AH59" s="58">
        <f>VLOOKUP($U59,PercentGoalStats!$A$3:$AE$998,23,FALSE)</f>
        <v>0.68421052631578949</v>
      </c>
      <c r="AI59" s="58">
        <f>VLOOKUP($U59,PercentGoalStats!$A$3:$AE$998,25,FALSE)</f>
        <v>0.9</v>
      </c>
      <c r="AJ59" s="58">
        <f>VLOOKUP($U59,PercentGoalStats!$A$3:$AE$998,26,FALSE)</f>
        <v>0.42105263157894735</v>
      </c>
      <c r="AK59" s="58">
        <f>VLOOKUP($U59,PercentGoalStats!$A$3:$AE$998,28,FALSE)</f>
        <v>0.5</v>
      </c>
      <c r="AL59" s="58">
        <f>VLOOKUP($U59,PercentGoalStats!$A$3:$AE$998,29,FALSE)</f>
        <v>0.47368421052631576</v>
      </c>
      <c r="AM59" s="58">
        <f>VLOOKUP($U59,PercentGoalStats!$A$3:$AE$998,31,FALSE)</f>
        <v>0.6</v>
      </c>
    </row>
    <row r="60" spans="1:39" ht="14.4" hidden="1" thickTop="1" x14ac:dyDescent="0.3">
      <c r="A60" s="57">
        <f>VLOOKUP($S60,PercentGoalStats!$A$3:$AE$998,5,FALSE)</f>
        <v>1</v>
      </c>
      <c r="B60" s="58">
        <f>VLOOKUP($S60,PercentGoalStats!$A$3:$AE$998,6,FALSE)</f>
        <v>1</v>
      </c>
      <c r="C60" s="58">
        <f>VLOOKUP($S60,PercentGoalStats!$A$3:$AE$998,8,FALSE)</f>
        <v>0.84615384615384615</v>
      </c>
      <c r="D60" s="58">
        <f>VLOOKUP($S60,PercentGoalStats!$A$3:$AE$998,9,FALSE)</f>
        <v>0.7142857142857143</v>
      </c>
      <c r="E60" s="58">
        <f>VLOOKUP($S60,PercentGoalStats!$A$3:$AE$998,11,FALSE)</f>
        <v>0.76923076923076927</v>
      </c>
      <c r="F60" s="58">
        <f>VLOOKUP($S60,PercentGoalStats!$A$3:$AE$998,12,FALSE)</f>
        <v>0.5714285714285714</v>
      </c>
      <c r="G60" s="58">
        <f>VLOOKUP($S60,PercentGoalStats!$A$3:$AE$998,14,FALSE)</f>
        <v>0.53846153846153844</v>
      </c>
      <c r="H60" s="58">
        <f>VLOOKUP($S60,PercentGoalStats!$A$3:$AE$998,15,FALSE)</f>
        <v>0.2857142857142857</v>
      </c>
      <c r="I60" s="58">
        <f>VLOOKUP($S60,PercentGoalStats!$A$3:$AE$998,17,FALSE)</f>
        <v>0.92307692307692313</v>
      </c>
      <c r="J60" s="58">
        <f>VLOOKUP($S60,PercentGoalStats!$A$3:$AE$998,18,FALSE)</f>
        <v>0.8571428571428571</v>
      </c>
      <c r="K60" s="58">
        <f>VLOOKUP($S60,PercentGoalStats!$A$3:$AE$998,20,FALSE)</f>
        <v>0.53846153846153844</v>
      </c>
      <c r="L60" s="58">
        <f>VLOOKUP($S60,PercentGoalStats!$A$3:$AE$998,21,FALSE)</f>
        <v>0.42857142857142855</v>
      </c>
      <c r="M60" s="58">
        <f>VLOOKUP($S60,PercentGoalStats!$A$3:$AE$998,23,FALSE)</f>
        <v>0.92307692307692313</v>
      </c>
      <c r="N60" s="58">
        <f>VLOOKUP($S60,PercentGoalStats!$A$3:$AE$998,24,FALSE)</f>
        <v>0.8571428571428571</v>
      </c>
      <c r="O60" s="58">
        <f>VLOOKUP($S60,PercentGoalStats!$A$3:$AE$998,26,FALSE)</f>
        <v>0.61538461538461542</v>
      </c>
      <c r="P60" s="58">
        <f>VLOOKUP($S60,PercentGoalStats!$A$3:$AE$998,27,FALSE)</f>
        <v>0.2857142857142857</v>
      </c>
      <c r="Q60" s="58">
        <f>VLOOKUP($S60,PercentGoalStats!$A$3:$AE$998,29,FALSE)</f>
        <v>0.84615384615384615</v>
      </c>
      <c r="R60" s="58">
        <f>VLOOKUP($S60,PercentGoalStats!$A$3:$AE$998,30,FALSE)</f>
        <v>0.7142857142857143</v>
      </c>
      <c r="S60" s="53" t="str">
        <f>Fixtures!A56</f>
        <v>PSV II</v>
      </c>
      <c r="T60" s="54">
        <f>Fixtures!D56</f>
        <v>43486</v>
      </c>
      <c r="U60" s="53" t="str">
        <f>Fixtures!B56</f>
        <v>MVV</v>
      </c>
      <c r="V60" s="57">
        <f>VLOOKUP($U60,PercentGoalStats!$A$3:$AE$998,5,FALSE)</f>
        <v>0.9285714285714286</v>
      </c>
      <c r="W60" s="58">
        <f>VLOOKUP($U60,PercentGoalStats!$A$3:$AE$998,7,FALSE)</f>
        <v>0.8571428571428571</v>
      </c>
      <c r="X60" s="58">
        <f>VLOOKUP($U60,PercentGoalStats!$A$3:$AE$998,8,FALSE)</f>
        <v>0.7857142857142857</v>
      </c>
      <c r="Y60" s="58">
        <f>VLOOKUP($U60,PercentGoalStats!$A$3:$AE$998,10,FALSE)</f>
        <v>0.5714285714285714</v>
      </c>
      <c r="Z60" s="58">
        <f>VLOOKUP($U60,PercentGoalStats!$A$3:$AE$998,11,FALSE)</f>
        <v>0.42857142857142855</v>
      </c>
      <c r="AA60" s="58">
        <f>VLOOKUP($U60,PercentGoalStats!$A$3:$AE$998,13,FALSE)</f>
        <v>0.42857142857142855</v>
      </c>
      <c r="AB60" s="58">
        <f>VLOOKUP($U60,PercentGoalStats!$A$3:$AE$998,14,FALSE)</f>
        <v>0.21428571428571427</v>
      </c>
      <c r="AC60" s="58">
        <f>VLOOKUP($U60,PercentGoalStats!$A$3:$AE$998,16,FALSE)</f>
        <v>0.42857142857142855</v>
      </c>
      <c r="AD60" s="58">
        <f>VLOOKUP($U60,PercentGoalStats!$A$3:$AE$998,17,FALSE)</f>
        <v>0.6428571428571429</v>
      </c>
      <c r="AE60" s="58">
        <f>VLOOKUP($U60,PercentGoalStats!$A$3:$AE$998,19,FALSE)</f>
        <v>0.8571428571428571</v>
      </c>
      <c r="AF60" s="58">
        <f>VLOOKUP($U60,PercentGoalStats!$A$3:$AE$998,20,FALSE)</f>
        <v>0.21428571428571427</v>
      </c>
      <c r="AG60" s="58">
        <f>VLOOKUP($U60,PercentGoalStats!$A$3:$AE$998,22,FALSE)</f>
        <v>0.2857142857142857</v>
      </c>
      <c r="AH60" s="58">
        <f>VLOOKUP($U60,PercentGoalStats!$A$3:$AE$998,23,FALSE)</f>
        <v>0.7857142857142857</v>
      </c>
      <c r="AI60" s="58">
        <f>VLOOKUP($U60,PercentGoalStats!$A$3:$AE$998,25,FALSE)</f>
        <v>0.5714285714285714</v>
      </c>
      <c r="AJ60" s="58">
        <f>VLOOKUP($U60,PercentGoalStats!$A$3:$AE$998,26,FALSE)</f>
        <v>0.5714285714285714</v>
      </c>
      <c r="AK60" s="58">
        <f>VLOOKUP($U60,PercentGoalStats!$A$3:$AE$998,28,FALSE)</f>
        <v>0.42857142857142855</v>
      </c>
      <c r="AL60" s="58">
        <f>VLOOKUP($U60,PercentGoalStats!$A$3:$AE$998,29,FALSE)</f>
        <v>0.5</v>
      </c>
      <c r="AM60" s="58">
        <f>VLOOKUP($U60,PercentGoalStats!$A$3:$AE$998,31,FALSE)</f>
        <v>0.5714285714285714</v>
      </c>
    </row>
    <row r="61" spans="1:39" ht="14.4" hidden="1" thickTop="1" x14ac:dyDescent="0.3">
      <c r="A61" s="57">
        <f>VLOOKUP($S61,PercentGoalStats!$A$3:$AE$998,5,FALSE)</f>
        <v>0.8571428571428571</v>
      </c>
      <c r="B61" s="58">
        <f>VLOOKUP($S61,PercentGoalStats!$A$3:$AE$998,6,FALSE)</f>
        <v>1</v>
      </c>
      <c r="C61" s="58">
        <f>VLOOKUP($S61,PercentGoalStats!$A$3:$AE$998,8,FALSE)</f>
        <v>0.5714285714285714</v>
      </c>
      <c r="D61" s="58">
        <f>VLOOKUP($S61,PercentGoalStats!$A$3:$AE$998,9,FALSE)</f>
        <v>0.66666666666666663</v>
      </c>
      <c r="E61" s="58">
        <f>VLOOKUP($S61,PercentGoalStats!$A$3:$AE$998,11,FALSE)</f>
        <v>0.42857142857142855</v>
      </c>
      <c r="F61" s="58">
        <f>VLOOKUP($S61,PercentGoalStats!$A$3:$AE$998,12,FALSE)</f>
        <v>0.33333333333333331</v>
      </c>
      <c r="G61" s="58">
        <f>VLOOKUP($S61,PercentGoalStats!$A$3:$AE$998,14,FALSE)</f>
        <v>0.2857142857142857</v>
      </c>
      <c r="H61" s="58">
        <f>VLOOKUP($S61,PercentGoalStats!$A$3:$AE$998,15,FALSE)</f>
        <v>0.33333333333333331</v>
      </c>
      <c r="I61" s="58">
        <f>VLOOKUP($S61,PercentGoalStats!$A$3:$AE$998,17,FALSE)</f>
        <v>0.7142857142857143</v>
      </c>
      <c r="J61" s="58">
        <f>VLOOKUP($S61,PercentGoalStats!$A$3:$AE$998,18,FALSE)</f>
        <v>1</v>
      </c>
      <c r="K61" s="58">
        <f>VLOOKUP($S61,PercentGoalStats!$A$3:$AE$998,20,FALSE)</f>
        <v>0</v>
      </c>
      <c r="L61" s="58">
        <f>VLOOKUP($S61,PercentGoalStats!$A$3:$AE$998,21,FALSE)</f>
        <v>0</v>
      </c>
      <c r="M61" s="58">
        <f>VLOOKUP($S61,PercentGoalStats!$A$3:$AE$998,23,FALSE)</f>
        <v>0.7142857142857143</v>
      </c>
      <c r="N61" s="58">
        <f>VLOOKUP($S61,PercentGoalStats!$A$3:$AE$998,24,FALSE)</f>
        <v>0.66666666666666663</v>
      </c>
      <c r="O61" s="58">
        <f>VLOOKUP($S61,PercentGoalStats!$A$3:$AE$998,26,FALSE)</f>
        <v>0.42857142857142855</v>
      </c>
      <c r="P61" s="58">
        <f>VLOOKUP($S61,PercentGoalStats!$A$3:$AE$998,27,FALSE)</f>
        <v>0.33333333333333331</v>
      </c>
      <c r="Q61" s="58">
        <f>VLOOKUP($S61,PercentGoalStats!$A$3:$AE$998,29,FALSE)</f>
        <v>0.5714285714285714</v>
      </c>
      <c r="R61" s="58">
        <f>VLOOKUP($S61,PercentGoalStats!$A$3:$AE$998,30,FALSE)</f>
        <v>0.66666666666666663</v>
      </c>
      <c r="S61" s="53" t="str">
        <f>Fixtures!A57</f>
        <v>Spezia</v>
      </c>
      <c r="T61" s="54">
        <f>Fixtures!D57</f>
        <v>43486</v>
      </c>
      <c r="U61" s="53" t="str">
        <f>Fixtures!B57</f>
        <v>Venezia</v>
      </c>
      <c r="V61" s="57">
        <f>VLOOKUP($U61,PercentGoalStats!$A$3:$AE$998,5,FALSE)</f>
        <v>1</v>
      </c>
      <c r="W61" s="58">
        <f>VLOOKUP($U61,PercentGoalStats!$A$3:$AE$998,7,FALSE)</f>
        <v>1</v>
      </c>
      <c r="X61" s="58">
        <f>VLOOKUP($U61,PercentGoalStats!$A$3:$AE$998,8,FALSE)</f>
        <v>0.75</v>
      </c>
      <c r="Y61" s="58">
        <f>VLOOKUP($U61,PercentGoalStats!$A$3:$AE$998,10,FALSE)</f>
        <v>0.75</v>
      </c>
      <c r="Z61" s="58">
        <f>VLOOKUP($U61,PercentGoalStats!$A$3:$AE$998,11,FALSE)</f>
        <v>0.25</v>
      </c>
      <c r="AA61" s="58">
        <f>VLOOKUP($U61,PercentGoalStats!$A$3:$AE$998,13,FALSE)</f>
        <v>0.25</v>
      </c>
      <c r="AB61" s="58">
        <f>VLOOKUP($U61,PercentGoalStats!$A$3:$AE$998,14,FALSE)</f>
        <v>0.125</v>
      </c>
      <c r="AC61" s="58">
        <f>VLOOKUP($U61,PercentGoalStats!$A$3:$AE$998,16,FALSE)</f>
        <v>0</v>
      </c>
      <c r="AD61" s="58">
        <f>VLOOKUP($U61,PercentGoalStats!$A$3:$AE$998,17,FALSE)</f>
        <v>1</v>
      </c>
      <c r="AE61" s="58">
        <f>VLOOKUP($U61,PercentGoalStats!$A$3:$AE$998,19,FALSE)</f>
        <v>1</v>
      </c>
      <c r="AF61" s="58">
        <f>VLOOKUP($U61,PercentGoalStats!$A$3:$AE$998,20,FALSE)</f>
        <v>0.125</v>
      </c>
      <c r="AG61" s="58">
        <f>VLOOKUP($U61,PercentGoalStats!$A$3:$AE$998,22,FALSE)</f>
        <v>0</v>
      </c>
      <c r="AH61" s="58">
        <f>VLOOKUP($U61,PercentGoalStats!$A$3:$AE$998,23,FALSE)</f>
        <v>0.75</v>
      </c>
      <c r="AI61" s="58">
        <f>VLOOKUP($U61,PercentGoalStats!$A$3:$AE$998,25,FALSE)</f>
        <v>0.75</v>
      </c>
      <c r="AJ61" s="58">
        <f>VLOOKUP($U61,PercentGoalStats!$A$3:$AE$998,26,FALSE)</f>
        <v>0.25</v>
      </c>
      <c r="AK61" s="58">
        <f>VLOOKUP($U61,PercentGoalStats!$A$3:$AE$998,28,FALSE)</f>
        <v>0.25</v>
      </c>
      <c r="AL61" s="58">
        <f>VLOOKUP($U61,PercentGoalStats!$A$3:$AE$998,29,FALSE)</f>
        <v>0.75</v>
      </c>
      <c r="AM61" s="58">
        <f>VLOOKUP($U61,PercentGoalStats!$A$3:$AE$998,31,FALSE)</f>
        <v>0.75</v>
      </c>
    </row>
    <row r="62" spans="1:39" ht="14.4" hidden="1" thickTop="1" x14ac:dyDescent="0.3">
      <c r="A62" s="57">
        <f>VLOOKUP($S62,PercentGoalStats!$A$3:$AE$998,5,FALSE)</f>
        <v>1</v>
      </c>
      <c r="B62" s="58">
        <f>VLOOKUP($S62,PercentGoalStats!$A$3:$AE$998,6,FALSE)</f>
        <v>1</v>
      </c>
      <c r="C62" s="58">
        <f>VLOOKUP($S62,PercentGoalStats!$A$3:$AE$998,8,FALSE)</f>
        <v>1</v>
      </c>
      <c r="D62" s="58">
        <f>VLOOKUP($S62,PercentGoalStats!$A$3:$AE$998,9,FALSE)</f>
        <v>1</v>
      </c>
      <c r="E62" s="58">
        <f>VLOOKUP($S62,PercentGoalStats!$A$3:$AE$998,11,FALSE)</f>
        <v>0</v>
      </c>
      <c r="F62" s="58">
        <f>VLOOKUP($S62,PercentGoalStats!$A$3:$AE$998,12,FALSE)</f>
        <v>0</v>
      </c>
      <c r="G62" s="58">
        <f>VLOOKUP($S62,PercentGoalStats!$A$3:$AE$998,14,FALSE)</f>
        <v>0</v>
      </c>
      <c r="H62" s="58">
        <f>VLOOKUP($S62,PercentGoalStats!$A$3:$AE$998,15,FALSE)</f>
        <v>0</v>
      </c>
      <c r="I62" s="58">
        <f>VLOOKUP($S62,PercentGoalStats!$A$3:$AE$998,17,FALSE)</f>
        <v>1</v>
      </c>
      <c r="J62" s="58">
        <f>VLOOKUP($S62,PercentGoalStats!$A$3:$AE$998,18,FALSE)</f>
        <v>1</v>
      </c>
      <c r="K62" s="58">
        <f>VLOOKUP($S62,PercentGoalStats!$A$3:$AE$998,20,FALSE)</f>
        <v>0</v>
      </c>
      <c r="L62" s="58">
        <f>VLOOKUP($S62,PercentGoalStats!$A$3:$AE$998,21,FALSE)</f>
        <v>0</v>
      </c>
      <c r="M62" s="58">
        <f>VLOOKUP($S62,PercentGoalStats!$A$3:$AE$998,23,FALSE)</f>
        <v>1</v>
      </c>
      <c r="N62" s="58">
        <f>VLOOKUP($S62,PercentGoalStats!$A$3:$AE$998,24,FALSE)</f>
        <v>1</v>
      </c>
      <c r="O62" s="58">
        <f>VLOOKUP($S62,PercentGoalStats!$A$3:$AE$998,26,FALSE)</f>
        <v>0</v>
      </c>
      <c r="P62" s="58">
        <f>VLOOKUP($S62,PercentGoalStats!$A$3:$AE$998,27,FALSE)</f>
        <v>0</v>
      </c>
      <c r="Q62" s="58">
        <f>VLOOKUP($S62,PercentGoalStats!$A$3:$AE$998,29,FALSE)</f>
        <v>1</v>
      </c>
      <c r="R62" s="58">
        <f>VLOOKUP($S62,PercentGoalStats!$A$3:$AE$998,30,FALSE)</f>
        <v>1</v>
      </c>
      <c r="S62" s="53" t="str">
        <f>Fixtures!A58</f>
        <v>Le Havre</v>
      </c>
      <c r="T62" s="54">
        <f>Fixtures!D58</f>
        <v>43486</v>
      </c>
      <c r="U62" s="53" t="str">
        <f>Fixtures!B58</f>
        <v>Red Star</v>
      </c>
      <c r="V62" s="57">
        <f>VLOOKUP($U62,PercentGoalStats!$A$3:$AE$998,5,FALSE)</f>
        <v>1</v>
      </c>
      <c r="W62" s="58">
        <f>VLOOKUP($U62,PercentGoalStats!$A$3:$AE$998,7,FALSE)</f>
        <v>1</v>
      </c>
      <c r="X62" s="58">
        <f>VLOOKUP($U62,PercentGoalStats!$A$3:$AE$998,8,FALSE)</f>
        <v>0.33333333333333331</v>
      </c>
      <c r="Y62" s="58">
        <f>VLOOKUP($U62,PercentGoalStats!$A$3:$AE$998,10,FALSE)</f>
        <v>0</v>
      </c>
      <c r="Z62" s="58">
        <f>VLOOKUP($U62,PercentGoalStats!$A$3:$AE$998,11,FALSE)</f>
        <v>0.33333333333333331</v>
      </c>
      <c r="AA62" s="58">
        <f>VLOOKUP($U62,PercentGoalStats!$A$3:$AE$998,13,FALSE)</f>
        <v>0</v>
      </c>
      <c r="AB62" s="58">
        <f>VLOOKUP($U62,PercentGoalStats!$A$3:$AE$998,14,FALSE)</f>
        <v>0</v>
      </c>
      <c r="AC62" s="58">
        <f>VLOOKUP($U62,PercentGoalStats!$A$3:$AE$998,16,FALSE)</f>
        <v>0</v>
      </c>
      <c r="AD62" s="58">
        <f>VLOOKUP($U62,PercentGoalStats!$A$3:$AE$998,17,FALSE)</f>
        <v>0.33333333333333331</v>
      </c>
      <c r="AE62" s="58">
        <f>VLOOKUP($U62,PercentGoalStats!$A$3:$AE$998,19,FALSE)</f>
        <v>0</v>
      </c>
      <c r="AF62" s="58">
        <f>VLOOKUP($U62,PercentGoalStats!$A$3:$AE$998,20,FALSE)</f>
        <v>0</v>
      </c>
      <c r="AG62" s="58">
        <f>VLOOKUP($U62,PercentGoalStats!$A$3:$AE$998,22,FALSE)</f>
        <v>0</v>
      </c>
      <c r="AH62" s="58">
        <f>VLOOKUP($U62,PercentGoalStats!$A$3:$AE$998,23,FALSE)</f>
        <v>0.66666666666666663</v>
      </c>
      <c r="AI62" s="58">
        <f>VLOOKUP($U62,PercentGoalStats!$A$3:$AE$998,25,FALSE)</f>
        <v>1</v>
      </c>
      <c r="AJ62" s="58">
        <f>VLOOKUP($U62,PercentGoalStats!$A$3:$AE$998,26,FALSE)</f>
        <v>0.33333333333333331</v>
      </c>
      <c r="AK62" s="58">
        <f>VLOOKUP($U62,PercentGoalStats!$A$3:$AE$998,28,FALSE)</f>
        <v>0</v>
      </c>
      <c r="AL62" s="58">
        <f>VLOOKUP($U62,PercentGoalStats!$A$3:$AE$998,29,FALSE)</f>
        <v>0</v>
      </c>
      <c r="AM62" s="58">
        <f>VLOOKUP($U62,PercentGoalStats!$A$3:$AE$998,31,FALSE)</f>
        <v>0</v>
      </c>
    </row>
    <row r="63" spans="1:39" ht="14.4" hidden="1" thickTop="1" x14ac:dyDescent="0.3">
      <c r="A63" s="57">
        <f>VLOOKUP($S63,PercentGoalStats!$A$3:$AE$998,5,FALSE)</f>
        <v>0.6</v>
      </c>
      <c r="B63" s="58">
        <f>VLOOKUP($S63,PercentGoalStats!$A$3:$AE$998,6,FALSE)</f>
        <v>0.66666666666666663</v>
      </c>
      <c r="C63" s="58">
        <f>VLOOKUP($S63,PercentGoalStats!$A$3:$AE$998,8,FALSE)</f>
        <v>0.6</v>
      </c>
      <c r="D63" s="58">
        <f>VLOOKUP($S63,PercentGoalStats!$A$3:$AE$998,9,FALSE)</f>
        <v>0.66666666666666663</v>
      </c>
      <c r="E63" s="58">
        <f>VLOOKUP($S63,PercentGoalStats!$A$3:$AE$998,11,FALSE)</f>
        <v>0</v>
      </c>
      <c r="F63" s="58">
        <f>VLOOKUP($S63,PercentGoalStats!$A$3:$AE$998,12,FALSE)</f>
        <v>0</v>
      </c>
      <c r="G63" s="58">
        <f>VLOOKUP($S63,PercentGoalStats!$A$3:$AE$998,14,FALSE)</f>
        <v>0</v>
      </c>
      <c r="H63" s="58">
        <f>VLOOKUP($S63,PercentGoalStats!$A$3:$AE$998,15,FALSE)</f>
        <v>0</v>
      </c>
      <c r="I63" s="58">
        <f>VLOOKUP($S63,PercentGoalStats!$A$3:$AE$998,17,FALSE)</f>
        <v>0.6</v>
      </c>
      <c r="J63" s="58">
        <f>VLOOKUP($S63,PercentGoalStats!$A$3:$AE$998,18,FALSE)</f>
        <v>0.66666666666666663</v>
      </c>
      <c r="K63" s="58">
        <f>VLOOKUP($S63,PercentGoalStats!$A$3:$AE$998,20,FALSE)</f>
        <v>0.6</v>
      </c>
      <c r="L63" s="58">
        <f>VLOOKUP($S63,PercentGoalStats!$A$3:$AE$998,21,FALSE)</f>
        <v>0.66666666666666663</v>
      </c>
      <c r="M63" s="58">
        <f>VLOOKUP($S63,PercentGoalStats!$A$3:$AE$998,23,FALSE)</f>
        <v>0</v>
      </c>
      <c r="N63" s="58">
        <f>VLOOKUP($S63,PercentGoalStats!$A$3:$AE$998,24,FALSE)</f>
        <v>0</v>
      </c>
      <c r="O63" s="58">
        <f>VLOOKUP($S63,PercentGoalStats!$A$3:$AE$998,26,FALSE)</f>
        <v>0</v>
      </c>
      <c r="P63" s="58">
        <f>VLOOKUP($S63,PercentGoalStats!$A$3:$AE$998,27,FALSE)</f>
        <v>0</v>
      </c>
      <c r="Q63" s="58">
        <f>VLOOKUP($S63,PercentGoalStats!$A$3:$AE$998,29,FALSE)</f>
        <v>0</v>
      </c>
      <c r="R63" s="58">
        <f>VLOOKUP($S63,PercentGoalStats!$A$3:$AE$998,30,FALSE)</f>
        <v>0</v>
      </c>
      <c r="S63" s="53" t="str">
        <f>Fixtures!A59</f>
        <v>Paris</v>
      </c>
      <c r="T63" s="54">
        <f>Fixtures!D59</f>
        <v>43486</v>
      </c>
      <c r="U63" s="53" t="str">
        <f>Fixtures!B59</f>
        <v>Brest</v>
      </c>
      <c r="V63" s="57">
        <f>VLOOKUP($U63,PercentGoalStats!$A$3:$AE$998,5,FALSE)</f>
        <v>1</v>
      </c>
      <c r="W63" s="58">
        <f>VLOOKUP($U63,PercentGoalStats!$A$3:$AE$998,7,FALSE)</f>
        <v>1</v>
      </c>
      <c r="X63" s="58">
        <f>VLOOKUP($U63,PercentGoalStats!$A$3:$AE$998,8,FALSE)</f>
        <v>1</v>
      </c>
      <c r="Y63" s="58">
        <f>VLOOKUP($U63,PercentGoalStats!$A$3:$AE$998,10,FALSE)</f>
        <v>1</v>
      </c>
      <c r="Z63" s="58">
        <f>VLOOKUP($U63,PercentGoalStats!$A$3:$AE$998,11,FALSE)</f>
        <v>0.75</v>
      </c>
      <c r="AA63" s="58">
        <f>VLOOKUP($U63,PercentGoalStats!$A$3:$AE$998,13,FALSE)</f>
        <v>1</v>
      </c>
      <c r="AB63" s="58">
        <f>VLOOKUP($U63,PercentGoalStats!$A$3:$AE$998,14,FALSE)</f>
        <v>0.5</v>
      </c>
      <c r="AC63" s="58">
        <f>VLOOKUP($U63,PercentGoalStats!$A$3:$AE$998,16,FALSE)</f>
        <v>0.5</v>
      </c>
      <c r="AD63" s="58">
        <f>VLOOKUP($U63,PercentGoalStats!$A$3:$AE$998,17,FALSE)</f>
        <v>1</v>
      </c>
      <c r="AE63" s="58">
        <f>VLOOKUP($U63,PercentGoalStats!$A$3:$AE$998,19,FALSE)</f>
        <v>1</v>
      </c>
      <c r="AF63" s="58">
        <f>VLOOKUP($U63,PercentGoalStats!$A$3:$AE$998,20,FALSE)</f>
        <v>1</v>
      </c>
      <c r="AG63" s="58">
        <f>VLOOKUP($U63,PercentGoalStats!$A$3:$AE$998,22,FALSE)</f>
        <v>1</v>
      </c>
      <c r="AH63" s="58">
        <f>VLOOKUP($U63,PercentGoalStats!$A$3:$AE$998,23,FALSE)</f>
        <v>0.75</v>
      </c>
      <c r="AI63" s="58">
        <f>VLOOKUP($U63,PercentGoalStats!$A$3:$AE$998,25,FALSE)</f>
        <v>1</v>
      </c>
      <c r="AJ63" s="58">
        <f>VLOOKUP($U63,PercentGoalStats!$A$3:$AE$998,26,FALSE)</f>
        <v>0.25</v>
      </c>
      <c r="AK63" s="58">
        <f>VLOOKUP($U63,PercentGoalStats!$A$3:$AE$998,28,FALSE)</f>
        <v>0.5</v>
      </c>
      <c r="AL63" s="58">
        <f>VLOOKUP($U63,PercentGoalStats!$A$3:$AE$998,29,FALSE)</f>
        <v>0.75</v>
      </c>
      <c r="AM63" s="58">
        <f>VLOOKUP($U63,PercentGoalStats!$A$3:$AE$998,31,FALSE)</f>
        <v>1</v>
      </c>
    </row>
    <row r="64" spans="1:39" ht="14.4" hidden="1" thickTop="1" x14ac:dyDescent="0.3">
      <c r="A64" s="57" t="e">
        <f>VLOOKUP($S64,PercentGoalStats!$A$3:$AE$998,5,FALSE)</f>
        <v>#DIV/0!</v>
      </c>
      <c r="B64" s="58" t="e">
        <f>VLOOKUP($S64,PercentGoalStats!$A$3:$AE$998,6,FALSE)</f>
        <v>#DIV/0!</v>
      </c>
      <c r="C64" s="58" t="e">
        <f>VLOOKUP($S64,PercentGoalStats!$A$3:$AE$998,8,FALSE)</f>
        <v>#DIV/0!</v>
      </c>
      <c r="D64" s="58" t="e">
        <f>VLOOKUP($S64,PercentGoalStats!$A$3:$AE$998,9,FALSE)</f>
        <v>#DIV/0!</v>
      </c>
      <c r="E64" s="58" t="e">
        <f>VLOOKUP($S64,PercentGoalStats!$A$3:$AE$998,11,FALSE)</f>
        <v>#DIV/0!</v>
      </c>
      <c r="F64" s="58" t="e">
        <f>VLOOKUP($S64,PercentGoalStats!$A$3:$AE$998,12,FALSE)</f>
        <v>#DIV/0!</v>
      </c>
      <c r="G64" s="58" t="e">
        <f>VLOOKUP($S64,PercentGoalStats!$A$3:$AE$998,14,FALSE)</f>
        <v>#DIV/0!</v>
      </c>
      <c r="H64" s="58" t="e">
        <f>VLOOKUP($S64,PercentGoalStats!$A$3:$AE$998,15,FALSE)</f>
        <v>#DIV/0!</v>
      </c>
      <c r="I64" s="58" t="e">
        <f>VLOOKUP($S64,PercentGoalStats!$A$3:$AE$998,17,FALSE)</f>
        <v>#DIV/0!</v>
      </c>
      <c r="J64" s="58" t="e">
        <f>VLOOKUP($S64,PercentGoalStats!$A$3:$AE$998,18,FALSE)</f>
        <v>#DIV/0!</v>
      </c>
      <c r="K64" s="58" t="e">
        <f>VLOOKUP($S64,PercentGoalStats!$A$3:$AE$998,20,FALSE)</f>
        <v>#DIV/0!</v>
      </c>
      <c r="L64" s="58" t="e">
        <f>VLOOKUP($S64,PercentGoalStats!$A$3:$AE$998,21,FALSE)</f>
        <v>#DIV/0!</v>
      </c>
      <c r="M64" s="58" t="e">
        <f>VLOOKUP($S64,PercentGoalStats!$A$3:$AE$998,23,FALSE)</f>
        <v>#DIV/0!</v>
      </c>
      <c r="N64" s="58" t="e">
        <f>VLOOKUP($S64,PercentGoalStats!$A$3:$AE$998,24,FALSE)</f>
        <v>#DIV/0!</v>
      </c>
      <c r="O64" s="58" t="e">
        <f>VLOOKUP($S64,PercentGoalStats!$A$3:$AE$998,26,FALSE)</f>
        <v>#DIV/0!</v>
      </c>
      <c r="P64" s="58" t="e">
        <f>VLOOKUP($S64,PercentGoalStats!$A$3:$AE$998,27,FALSE)</f>
        <v>#DIV/0!</v>
      </c>
      <c r="Q64" s="58" t="e">
        <f>VLOOKUP($S64,PercentGoalStats!$A$3:$AE$998,29,FALSE)</f>
        <v>#DIV/0!</v>
      </c>
      <c r="R64" s="58" t="e">
        <f>VLOOKUP($S64,PercentGoalStats!$A$3:$AE$998,30,FALSE)</f>
        <v>#DIV/0!</v>
      </c>
      <c r="S64" s="53" t="str">
        <f>Fixtures!A60</f>
        <v>Granada</v>
      </c>
      <c r="T64" s="54">
        <f>Fixtures!D60</f>
        <v>43486</v>
      </c>
      <c r="U64" s="53" t="str">
        <f>Fixtures!B60</f>
        <v>Elche</v>
      </c>
      <c r="V64" s="57" t="e">
        <f>VLOOKUP($U64,PercentGoalStats!$A$3:$AE$998,5,FALSE)</f>
        <v>#DIV/0!</v>
      </c>
      <c r="W64" s="58" t="e">
        <f>VLOOKUP($U64,PercentGoalStats!$A$3:$AE$998,7,FALSE)</f>
        <v>#DIV/0!</v>
      </c>
      <c r="X64" s="58" t="e">
        <f>VLOOKUP($U64,PercentGoalStats!$A$3:$AE$998,8,FALSE)</f>
        <v>#DIV/0!</v>
      </c>
      <c r="Y64" s="58" t="e">
        <f>VLOOKUP($U64,PercentGoalStats!$A$3:$AE$998,10,FALSE)</f>
        <v>#DIV/0!</v>
      </c>
      <c r="Z64" s="58" t="e">
        <f>VLOOKUP($U64,PercentGoalStats!$A$3:$AE$998,11,FALSE)</f>
        <v>#DIV/0!</v>
      </c>
      <c r="AA64" s="58" t="e">
        <f>VLOOKUP($U64,PercentGoalStats!$A$3:$AE$998,13,FALSE)</f>
        <v>#DIV/0!</v>
      </c>
      <c r="AB64" s="58" t="e">
        <f>VLOOKUP($U64,PercentGoalStats!$A$3:$AE$998,14,FALSE)</f>
        <v>#DIV/0!</v>
      </c>
      <c r="AC64" s="58" t="e">
        <f>VLOOKUP($U64,PercentGoalStats!$A$3:$AE$998,16,FALSE)</f>
        <v>#DIV/0!</v>
      </c>
      <c r="AD64" s="58" t="e">
        <f>VLOOKUP($U64,PercentGoalStats!$A$3:$AE$998,17,FALSE)</f>
        <v>#DIV/0!</v>
      </c>
      <c r="AE64" s="58" t="e">
        <f>VLOOKUP($U64,PercentGoalStats!$A$3:$AE$998,19,FALSE)</f>
        <v>#DIV/0!</v>
      </c>
      <c r="AF64" s="58" t="e">
        <f>VLOOKUP($U64,PercentGoalStats!$A$3:$AE$998,20,FALSE)</f>
        <v>#DIV/0!</v>
      </c>
      <c r="AG64" s="58" t="e">
        <f>VLOOKUP($U64,PercentGoalStats!$A$3:$AE$998,22,FALSE)</f>
        <v>#DIV/0!</v>
      </c>
      <c r="AH64" s="58" t="e">
        <f>VLOOKUP($U64,PercentGoalStats!$A$3:$AE$998,23,FALSE)</f>
        <v>#DIV/0!</v>
      </c>
      <c r="AI64" s="58" t="e">
        <f>VLOOKUP($U64,PercentGoalStats!$A$3:$AE$998,25,FALSE)</f>
        <v>#DIV/0!</v>
      </c>
      <c r="AJ64" s="58" t="e">
        <f>VLOOKUP($U64,PercentGoalStats!$A$3:$AE$998,26,FALSE)</f>
        <v>#DIV/0!</v>
      </c>
      <c r="AK64" s="58" t="e">
        <f>VLOOKUP($U64,PercentGoalStats!$A$3:$AE$998,28,FALSE)</f>
        <v>#DIV/0!</v>
      </c>
      <c r="AL64" s="58" t="e">
        <f>VLOOKUP($U64,PercentGoalStats!$A$3:$AE$998,29,FALSE)</f>
        <v>#DIV/0!</v>
      </c>
      <c r="AM64" s="58" t="e">
        <f>VLOOKUP($U64,PercentGoalStats!$A$3:$AE$998,31,FALSE)</f>
        <v>#DIV/0!</v>
      </c>
    </row>
    <row r="65" spans="1:39" ht="14.4" hidden="1" thickTop="1" x14ac:dyDescent="0.3">
      <c r="A65" s="57" t="e">
        <f>VLOOKUP($S65,PercentGoalStats!$A$3:$AE$998,5,FALSE)</f>
        <v>#N/A</v>
      </c>
      <c r="B65" s="58" t="e">
        <f>VLOOKUP($S65,PercentGoalStats!$A$3:$AE$998,6,FALSE)</f>
        <v>#N/A</v>
      </c>
      <c r="C65" s="58" t="e">
        <f>VLOOKUP($S65,PercentGoalStats!$A$3:$AE$998,8,FALSE)</f>
        <v>#N/A</v>
      </c>
      <c r="D65" s="58" t="e">
        <f>VLOOKUP($S65,PercentGoalStats!$A$3:$AE$998,9,FALSE)</f>
        <v>#N/A</v>
      </c>
      <c r="E65" s="58" t="e">
        <f>VLOOKUP($S65,PercentGoalStats!$A$3:$AE$998,11,FALSE)</f>
        <v>#N/A</v>
      </c>
      <c r="F65" s="58" t="e">
        <f>VLOOKUP($S65,PercentGoalStats!$A$3:$AE$998,12,FALSE)</f>
        <v>#N/A</v>
      </c>
      <c r="G65" s="58" t="e">
        <f>VLOOKUP($S65,PercentGoalStats!$A$3:$AE$998,14,FALSE)</f>
        <v>#N/A</v>
      </c>
      <c r="H65" s="58" t="e">
        <f>VLOOKUP($S65,PercentGoalStats!$A$3:$AE$998,15,FALSE)</f>
        <v>#N/A</v>
      </c>
      <c r="I65" s="58" t="e">
        <f>VLOOKUP($S65,PercentGoalStats!$A$3:$AE$998,17,FALSE)</f>
        <v>#N/A</v>
      </c>
      <c r="J65" s="58" t="e">
        <f>VLOOKUP($S65,PercentGoalStats!$A$3:$AE$998,18,FALSE)</f>
        <v>#N/A</v>
      </c>
      <c r="K65" s="58" t="e">
        <f>VLOOKUP($S65,PercentGoalStats!$A$3:$AE$998,20,FALSE)</f>
        <v>#N/A</v>
      </c>
      <c r="L65" s="58" t="e">
        <f>VLOOKUP($S65,PercentGoalStats!$A$3:$AE$998,21,FALSE)</f>
        <v>#N/A</v>
      </c>
      <c r="M65" s="58" t="e">
        <f>VLOOKUP($S65,PercentGoalStats!$A$3:$AE$998,23,FALSE)</f>
        <v>#N/A</v>
      </c>
      <c r="N65" s="58" t="e">
        <f>VLOOKUP($S65,PercentGoalStats!$A$3:$AE$998,24,FALSE)</f>
        <v>#N/A</v>
      </c>
      <c r="O65" s="58" t="e">
        <f>VLOOKUP($S65,PercentGoalStats!$A$3:$AE$998,26,FALSE)</f>
        <v>#N/A</v>
      </c>
      <c r="P65" s="58" t="e">
        <f>VLOOKUP($S65,PercentGoalStats!$A$3:$AE$998,27,FALSE)</f>
        <v>#N/A</v>
      </c>
      <c r="Q65" s="58" t="e">
        <f>VLOOKUP($S65,PercentGoalStats!$A$3:$AE$998,29,FALSE)</f>
        <v>#N/A</v>
      </c>
      <c r="R65" s="58" t="e">
        <f>VLOOKUP($S65,PercentGoalStats!$A$3:$AE$998,30,FALSE)</f>
        <v>#N/A</v>
      </c>
      <c r="S65" s="53" t="str">
        <f>Fixtures!A61</f>
        <v>Lamia</v>
      </c>
      <c r="T65" s="54">
        <f>Fixtures!D61</f>
        <v>43486</v>
      </c>
      <c r="U65" s="53" t="str">
        <f>Fixtures!B61</f>
        <v>Panathinaikos</v>
      </c>
      <c r="V65" s="57" t="e">
        <f>VLOOKUP($U65,PercentGoalStats!$A$3:$AE$998,5,FALSE)</f>
        <v>#N/A</v>
      </c>
      <c r="W65" s="58" t="e">
        <f>VLOOKUP($U65,PercentGoalStats!$A$3:$AE$998,7,FALSE)</f>
        <v>#N/A</v>
      </c>
      <c r="X65" s="58" t="e">
        <f>VLOOKUP($U65,PercentGoalStats!$A$3:$AE$998,8,FALSE)</f>
        <v>#N/A</v>
      </c>
      <c r="Y65" s="58" t="e">
        <f>VLOOKUP($U65,PercentGoalStats!$A$3:$AE$998,10,FALSE)</f>
        <v>#N/A</v>
      </c>
      <c r="Z65" s="58" t="e">
        <f>VLOOKUP($U65,PercentGoalStats!$A$3:$AE$998,11,FALSE)</f>
        <v>#N/A</v>
      </c>
      <c r="AA65" s="58" t="e">
        <f>VLOOKUP($U65,PercentGoalStats!$A$3:$AE$998,13,FALSE)</f>
        <v>#N/A</v>
      </c>
      <c r="AB65" s="58" t="e">
        <f>VLOOKUP($U65,PercentGoalStats!$A$3:$AE$998,14,FALSE)</f>
        <v>#N/A</v>
      </c>
      <c r="AC65" s="58" t="e">
        <f>VLOOKUP($U65,PercentGoalStats!$A$3:$AE$998,16,FALSE)</f>
        <v>#N/A</v>
      </c>
      <c r="AD65" s="58" t="e">
        <f>VLOOKUP($U65,PercentGoalStats!$A$3:$AE$998,17,FALSE)</f>
        <v>#N/A</v>
      </c>
      <c r="AE65" s="58" t="e">
        <f>VLOOKUP($U65,PercentGoalStats!$A$3:$AE$998,19,FALSE)</f>
        <v>#N/A</v>
      </c>
      <c r="AF65" s="58" t="e">
        <f>VLOOKUP($U65,PercentGoalStats!$A$3:$AE$998,20,FALSE)</f>
        <v>#N/A</v>
      </c>
      <c r="AG65" s="58" t="e">
        <f>VLOOKUP($U65,PercentGoalStats!$A$3:$AE$998,22,FALSE)</f>
        <v>#N/A</v>
      </c>
      <c r="AH65" s="58" t="e">
        <f>VLOOKUP($U65,PercentGoalStats!$A$3:$AE$998,23,FALSE)</f>
        <v>#N/A</v>
      </c>
      <c r="AI65" s="58" t="e">
        <f>VLOOKUP($U65,PercentGoalStats!$A$3:$AE$998,25,FALSE)</f>
        <v>#N/A</v>
      </c>
      <c r="AJ65" s="58" t="e">
        <f>VLOOKUP($U65,PercentGoalStats!$A$3:$AE$998,26,FALSE)</f>
        <v>#N/A</v>
      </c>
      <c r="AK65" s="58" t="e">
        <f>VLOOKUP($U65,PercentGoalStats!$A$3:$AE$998,28,FALSE)</f>
        <v>#N/A</v>
      </c>
      <c r="AL65" s="58" t="e">
        <f>VLOOKUP($U65,PercentGoalStats!$A$3:$AE$998,29,FALSE)</f>
        <v>#N/A</v>
      </c>
      <c r="AM65" s="58" t="e">
        <f>VLOOKUP($U65,PercentGoalStats!$A$3:$AE$998,31,FALSE)</f>
        <v>#N/A</v>
      </c>
    </row>
    <row r="66" spans="1:39" ht="14.4" hidden="1" thickTop="1" x14ac:dyDescent="0.3">
      <c r="A66" s="57">
        <f>VLOOKUP($S66,PercentGoalStats!$A$3:$AE$998,5,FALSE)</f>
        <v>0.85185185185185186</v>
      </c>
      <c r="B66" s="58">
        <f>VLOOKUP($S66,PercentGoalStats!$A$3:$AE$998,6,FALSE)</f>
        <v>0.8571428571428571</v>
      </c>
      <c r="C66" s="58">
        <f>VLOOKUP($S66,PercentGoalStats!$A$3:$AE$998,8,FALSE)</f>
        <v>0.62962962962962965</v>
      </c>
      <c r="D66" s="58">
        <f>VLOOKUP($S66,PercentGoalStats!$A$3:$AE$998,9,FALSE)</f>
        <v>0.7857142857142857</v>
      </c>
      <c r="E66" s="58">
        <f>VLOOKUP($S66,PercentGoalStats!$A$3:$AE$998,11,FALSE)</f>
        <v>0.44444444444444442</v>
      </c>
      <c r="F66" s="58">
        <f>VLOOKUP($S66,PercentGoalStats!$A$3:$AE$998,12,FALSE)</f>
        <v>0.42857142857142855</v>
      </c>
      <c r="G66" s="58">
        <f>VLOOKUP($S66,PercentGoalStats!$A$3:$AE$998,14,FALSE)</f>
        <v>0.25925925925925924</v>
      </c>
      <c r="H66" s="58">
        <f>VLOOKUP($S66,PercentGoalStats!$A$3:$AE$998,15,FALSE)</f>
        <v>0.21428571428571427</v>
      </c>
      <c r="I66" s="58">
        <f>VLOOKUP($S66,PercentGoalStats!$A$3:$AE$998,17,FALSE)</f>
        <v>0.66666666666666663</v>
      </c>
      <c r="J66" s="58">
        <f>VLOOKUP($S66,PercentGoalStats!$A$3:$AE$998,18,FALSE)</f>
        <v>0.6428571428571429</v>
      </c>
      <c r="K66" s="58">
        <f>VLOOKUP($S66,PercentGoalStats!$A$3:$AE$998,20,FALSE)</f>
        <v>0.22222222222222221</v>
      </c>
      <c r="L66" s="58">
        <f>VLOOKUP($S66,PercentGoalStats!$A$3:$AE$998,21,FALSE)</f>
        <v>0.2857142857142857</v>
      </c>
      <c r="M66" s="58">
        <f>VLOOKUP($S66,PercentGoalStats!$A$3:$AE$998,23,FALSE)</f>
        <v>0.59259259259259256</v>
      </c>
      <c r="N66" s="58">
        <f>VLOOKUP($S66,PercentGoalStats!$A$3:$AE$998,24,FALSE)</f>
        <v>0.7142857142857143</v>
      </c>
      <c r="O66" s="58">
        <f>VLOOKUP($S66,PercentGoalStats!$A$3:$AE$998,26,FALSE)</f>
        <v>0.37037037037037035</v>
      </c>
      <c r="P66" s="58">
        <f>VLOOKUP($S66,PercentGoalStats!$A$3:$AE$998,27,FALSE)</f>
        <v>0.42857142857142855</v>
      </c>
      <c r="Q66" s="58">
        <f>VLOOKUP($S66,PercentGoalStats!$A$3:$AE$998,29,FALSE)</f>
        <v>0.40740740740740738</v>
      </c>
      <c r="R66" s="58">
        <f>VLOOKUP($S66,PercentGoalStats!$A$3:$AE$998,30,FALSE)</f>
        <v>0.5</v>
      </c>
      <c r="S66" s="53" t="str">
        <f>Fixtures!A62</f>
        <v>Yeovil Town</v>
      </c>
      <c r="T66" s="54">
        <f>Fixtures!D62</f>
        <v>43487</v>
      </c>
      <c r="U66" s="53" t="str">
        <f>Fixtures!B62</f>
        <v>Lincoln City</v>
      </c>
      <c r="V66" s="57">
        <f>VLOOKUP($U66,PercentGoalStats!$A$3:$AE$998,5,FALSE)</f>
        <v>1</v>
      </c>
      <c r="W66" s="58">
        <f>VLOOKUP($U66,PercentGoalStats!$A$3:$AE$998,7,FALSE)</f>
        <v>1</v>
      </c>
      <c r="X66" s="58">
        <f>VLOOKUP($U66,PercentGoalStats!$A$3:$AE$998,8,FALSE)</f>
        <v>0.7407407407407407</v>
      </c>
      <c r="Y66" s="58">
        <f>VLOOKUP($U66,PercentGoalStats!$A$3:$AE$998,10,FALSE)</f>
        <v>0.69230769230769229</v>
      </c>
      <c r="Z66" s="58">
        <f>VLOOKUP($U66,PercentGoalStats!$A$3:$AE$998,11,FALSE)</f>
        <v>0.51851851851851849</v>
      </c>
      <c r="AA66" s="58">
        <f>VLOOKUP($U66,PercentGoalStats!$A$3:$AE$998,13,FALSE)</f>
        <v>0.46153846153846156</v>
      </c>
      <c r="AB66" s="58">
        <f>VLOOKUP($U66,PercentGoalStats!$A$3:$AE$998,14,FALSE)</f>
        <v>0.25925925925925924</v>
      </c>
      <c r="AC66" s="58">
        <f>VLOOKUP($U66,PercentGoalStats!$A$3:$AE$998,16,FALSE)</f>
        <v>0.15384615384615385</v>
      </c>
      <c r="AD66" s="58">
        <f>VLOOKUP($U66,PercentGoalStats!$A$3:$AE$998,17,FALSE)</f>
        <v>0.88888888888888884</v>
      </c>
      <c r="AE66" s="58">
        <f>VLOOKUP($U66,PercentGoalStats!$A$3:$AE$998,19,FALSE)</f>
        <v>0.84615384615384615</v>
      </c>
      <c r="AF66" s="58">
        <f>VLOOKUP($U66,PercentGoalStats!$A$3:$AE$998,20,FALSE)</f>
        <v>0.51851851851851849</v>
      </c>
      <c r="AG66" s="58">
        <f>VLOOKUP($U66,PercentGoalStats!$A$3:$AE$998,22,FALSE)</f>
        <v>0.46153846153846156</v>
      </c>
      <c r="AH66" s="58">
        <f>VLOOKUP($U66,PercentGoalStats!$A$3:$AE$998,23,FALSE)</f>
        <v>0.77777777777777779</v>
      </c>
      <c r="AI66" s="58">
        <f>VLOOKUP($U66,PercentGoalStats!$A$3:$AE$998,25,FALSE)</f>
        <v>0.69230769230769229</v>
      </c>
      <c r="AJ66" s="58">
        <f>VLOOKUP($U66,PercentGoalStats!$A$3:$AE$998,26,FALSE)</f>
        <v>0.18518518518518517</v>
      </c>
      <c r="AK66" s="58">
        <f>VLOOKUP($U66,PercentGoalStats!$A$3:$AE$998,28,FALSE)</f>
        <v>0.23076923076923078</v>
      </c>
      <c r="AL66" s="58">
        <f>VLOOKUP($U66,PercentGoalStats!$A$3:$AE$998,29,FALSE)</f>
        <v>0.66666666666666663</v>
      </c>
      <c r="AM66" s="58">
        <f>VLOOKUP($U66,PercentGoalStats!$A$3:$AE$998,31,FALSE)</f>
        <v>0.53846153846153844</v>
      </c>
    </row>
    <row r="67" spans="1:39" ht="14.4" hidden="1" thickTop="1" x14ac:dyDescent="0.3">
      <c r="A67" s="57">
        <f>VLOOKUP($S67,PercentGoalStats!$A$3:$AE$998,5,FALSE)</f>
        <v>0.92592592592592593</v>
      </c>
      <c r="B67" s="58">
        <f>VLOOKUP($S67,PercentGoalStats!$A$3:$AE$998,6,FALSE)</f>
        <v>0.92307692307692313</v>
      </c>
      <c r="C67" s="58">
        <f>VLOOKUP($S67,PercentGoalStats!$A$3:$AE$998,8,FALSE)</f>
        <v>0.77777777777777779</v>
      </c>
      <c r="D67" s="58">
        <f>VLOOKUP($S67,PercentGoalStats!$A$3:$AE$998,9,FALSE)</f>
        <v>0.61538461538461542</v>
      </c>
      <c r="E67" s="58">
        <f>VLOOKUP($S67,PercentGoalStats!$A$3:$AE$998,11,FALSE)</f>
        <v>0.48148148148148145</v>
      </c>
      <c r="F67" s="58">
        <f>VLOOKUP($S67,PercentGoalStats!$A$3:$AE$998,12,FALSE)</f>
        <v>0.23076923076923078</v>
      </c>
      <c r="G67" s="58">
        <f>VLOOKUP($S67,PercentGoalStats!$A$3:$AE$998,14,FALSE)</f>
        <v>0.22222222222222221</v>
      </c>
      <c r="H67" s="58">
        <f>VLOOKUP($S67,PercentGoalStats!$A$3:$AE$998,15,FALSE)</f>
        <v>7.6923076923076927E-2</v>
      </c>
      <c r="I67" s="58">
        <f>VLOOKUP($S67,PercentGoalStats!$A$3:$AE$998,17,FALSE)</f>
        <v>0.85185185185185186</v>
      </c>
      <c r="J67" s="58">
        <f>VLOOKUP($S67,PercentGoalStats!$A$3:$AE$998,18,FALSE)</f>
        <v>0.76923076923076927</v>
      </c>
      <c r="K67" s="58">
        <f>VLOOKUP($S67,PercentGoalStats!$A$3:$AE$998,20,FALSE)</f>
        <v>0.37037037037037035</v>
      </c>
      <c r="L67" s="58">
        <f>VLOOKUP($S67,PercentGoalStats!$A$3:$AE$998,21,FALSE)</f>
        <v>0.15384615384615385</v>
      </c>
      <c r="M67" s="58">
        <f>VLOOKUP($S67,PercentGoalStats!$A$3:$AE$998,23,FALSE)</f>
        <v>0.85185185185185186</v>
      </c>
      <c r="N67" s="58">
        <f>VLOOKUP($S67,PercentGoalStats!$A$3:$AE$998,24,FALSE)</f>
        <v>0.76923076923076927</v>
      </c>
      <c r="O67" s="58">
        <f>VLOOKUP($S67,PercentGoalStats!$A$3:$AE$998,26,FALSE)</f>
        <v>0.14814814814814814</v>
      </c>
      <c r="P67" s="58">
        <f>VLOOKUP($S67,PercentGoalStats!$A$3:$AE$998,27,FALSE)</f>
        <v>7.6923076923076927E-2</v>
      </c>
      <c r="Q67" s="58">
        <f>VLOOKUP($S67,PercentGoalStats!$A$3:$AE$998,29,FALSE)</f>
        <v>0.77777777777777779</v>
      </c>
      <c r="R67" s="58">
        <f>VLOOKUP($S67,PercentGoalStats!$A$3:$AE$998,30,FALSE)</f>
        <v>0.61538461538461542</v>
      </c>
      <c r="S67" s="53" t="str">
        <f>Fixtures!A63</f>
        <v>Forest Green Rovers</v>
      </c>
      <c r="T67" s="54">
        <f>Fixtures!D63</f>
        <v>43487</v>
      </c>
      <c r="U67" s="53" t="str">
        <f>Fixtures!B63</f>
        <v>Grimsby Town</v>
      </c>
      <c r="V67" s="57">
        <f>VLOOKUP($U67,PercentGoalStats!$A$3:$AE$998,5,FALSE)</f>
        <v>0.9642857142857143</v>
      </c>
      <c r="W67" s="58">
        <f>VLOOKUP($U67,PercentGoalStats!$A$3:$AE$998,7,FALSE)</f>
        <v>1</v>
      </c>
      <c r="X67" s="58">
        <f>VLOOKUP($U67,PercentGoalStats!$A$3:$AE$998,8,FALSE)</f>
        <v>0.6071428571428571</v>
      </c>
      <c r="Y67" s="58">
        <f>VLOOKUP($U67,PercentGoalStats!$A$3:$AE$998,10,FALSE)</f>
        <v>0.5714285714285714</v>
      </c>
      <c r="Z67" s="58">
        <f>VLOOKUP($U67,PercentGoalStats!$A$3:$AE$998,11,FALSE)</f>
        <v>0.39285714285714285</v>
      </c>
      <c r="AA67" s="58">
        <f>VLOOKUP($U67,PercentGoalStats!$A$3:$AE$998,13,FALSE)</f>
        <v>0.35714285714285715</v>
      </c>
      <c r="AB67" s="58">
        <f>VLOOKUP($U67,PercentGoalStats!$A$3:$AE$998,14,FALSE)</f>
        <v>0.17857142857142858</v>
      </c>
      <c r="AC67" s="58">
        <f>VLOOKUP($U67,PercentGoalStats!$A$3:$AE$998,16,FALSE)</f>
        <v>0.14285714285714285</v>
      </c>
      <c r="AD67" s="58">
        <f>VLOOKUP($U67,PercentGoalStats!$A$3:$AE$998,17,FALSE)</f>
        <v>0.6071428571428571</v>
      </c>
      <c r="AE67" s="58">
        <f>VLOOKUP($U67,PercentGoalStats!$A$3:$AE$998,19,FALSE)</f>
        <v>0.5714285714285714</v>
      </c>
      <c r="AF67" s="58">
        <f>VLOOKUP($U67,PercentGoalStats!$A$3:$AE$998,20,FALSE)</f>
        <v>0.25</v>
      </c>
      <c r="AG67" s="58">
        <f>VLOOKUP($U67,PercentGoalStats!$A$3:$AE$998,22,FALSE)</f>
        <v>0.21428571428571427</v>
      </c>
      <c r="AH67" s="58">
        <f>VLOOKUP($U67,PercentGoalStats!$A$3:$AE$998,23,FALSE)</f>
        <v>0.7142857142857143</v>
      </c>
      <c r="AI67" s="58">
        <f>VLOOKUP($U67,PercentGoalStats!$A$3:$AE$998,25,FALSE)</f>
        <v>0.7857142857142857</v>
      </c>
      <c r="AJ67" s="58">
        <f>VLOOKUP($U67,PercentGoalStats!$A$3:$AE$998,26,FALSE)</f>
        <v>0.35714285714285715</v>
      </c>
      <c r="AK67" s="58">
        <f>VLOOKUP($U67,PercentGoalStats!$A$3:$AE$998,28,FALSE)</f>
        <v>0.35714285714285715</v>
      </c>
      <c r="AL67" s="58">
        <f>VLOOKUP($U67,PercentGoalStats!$A$3:$AE$998,29,FALSE)</f>
        <v>0.35714285714285715</v>
      </c>
      <c r="AM67" s="58">
        <f>VLOOKUP($U67,PercentGoalStats!$A$3:$AE$998,31,FALSE)</f>
        <v>0.35714285714285715</v>
      </c>
    </row>
    <row r="68" spans="1:39" ht="14.4" hidden="1" thickTop="1" x14ac:dyDescent="0.3">
      <c r="A68" s="57">
        <f>VLOOKUP($S68,PercentGoalStats!$A$3:$AE$998,5,FALSE)</f>
        <v>0.8928571428571429</v>
      </c>
      <c r="B68" s="58">
        <f>VLOOKUP($S68,PercentGoalStats!$A$3:$AE$998,6,FALSE)</f>
        <v>0.8571428571428571</v>
      </c>
      <c r="C68" s="58">
        <f>VLOOKUP($S68,PercentGoalStats!$A$3:$AE$998,8,FALSE)</f>
        <v>0.7142857142857143</v>
      </c>
      <c r="D68" s="58">
        <f>VLOOKUP($S68,PercentGoalStats!$A$3:$AE$998,9,FALSE)</f>
        <v>0.7857142857142857</v>
      </c>
      <c r="E68" s="58">
        <f>VLOOKUP($S68,PercentGoalStats!$A$3:$AE$998,11,FALSE)</f>
        <v>0.5</v>
      </c>
      <c r="F68" s="58">
        <f>VLOOKUP($S68,PercentGoalStats!$A$3:$AE$998,12,FALSE)</f>
        <v>0.6428571428571429</v>
      </c>
      <c r="G68" s="58">
        <f>VLOOKUP($S68,PercentGoalStats!$A$3:$AE$998,14,FALSE)</f>
        <v>0.10714285714285714</v>
      </c>
      <c r="H68" s="58">
        <f>VLOOKUP($S68,PercentGoalStats!$A$3:$AE$998,15,FALSE)</f>
        <v>0.21428571428571427</v>
      </c>
      <c r="I68" s="58">
        <f>VLOOKUP($S68,PercentGoalStats!$A$3:$AE$998,17,FALSE)</f>
        <v>0.6071428571428571</v>
      </c>
      <c r="J68" s="58">
        <f>VLOOKUP($S68,PercentGoalStats!$A$3:$AE$998,18,FALSE)</f>
        <v>0.7142857142857143</v>
      </c>
      <c r="K68" s="58">
        <f>VLOOKUP($S68,PercentGoalStats!$A$3:$AE$998,20,FALSE)</f>
        <v>0.17857142857142858</v>
      </c>
      <c r="L68" s="58">
        <f>VLOOKUP($S68,PercentGoalStats!$A$3:$AE$998,21,FALSE)</f>
        <v>0.2857142857142857</v>
      </c>
      <c r="M68" s="58">
        <f>VLOOKUP($S68,PercentGoalStats!$A$3:$AE$998,23,FALSE)</f>
        <v>0.8214285714285714</v>
      </c>
      <c r="N68" s="58">
        <f>VLOOKUP($S68,PercentGoalStats!$A$3:$AE$998,24,FALSE)</f>
        <v>0.8571428571428571</v>
      </c>
      <c r="O68" s="58">
        <f>VLOOKUP($S68,PercentGoalStats!$A$3:$AE$998,26,FALSE)</f>
        <v>0.5</v>
      </c>
      <c r="P68" s="58">
        <f>VLOOKUP($S68,PercentGoalStats!$A$3:$AE$998,27,FALSE)</f>
        <v>0.5</v>
      </c>
      <c r="Q68" s="58">
        <f>VLOOKUP($S68,PercentGoalStats!$A$3:$AE$998,29,FALSE)</f>
        <v>0.5357142857142857</v>
      </c>
      <c r="R68" s="58">
        <f>VLOOKUP($S68,PercentGoalStats!$A$3:$AE$998,30,FALSE)</f>
        <v>0.7142857142857143</v>
      </c>
      <c r="S68" s="53" t="str">
        <f>Fixtures!A64</f>
        <v>AFC Wimbledon</v>
      </c>
      <c r="T68" s="54">
        <f>Fixtures!D64</f>
        <v>43487</v>
      </c>
      <c r="U68" s="53" t="str">
        <f>Fixtures!B64</f>
        <v>Fleetwood Town</v>
      </c>
      <c r="V68" s="57">
        <f>VLOOKUP($U68,PercentGoalStats!$A$3:$AE$998,5,FALSE)</f>
        <v>0.8928571428571429</v>
      </c>
      <c r="W68" s="58">
        <f>VLOOKUP($U68,PercentGoalStats!$A$3:$AE$998,7,FALSE)</f>
        <v>0.8571428571428571</v>
      </c>
      <c r="X68" s="58">
        <f>VLOOKUP($U68,PercentGoalStats!$A$3:$AE$998,8,FALSE)</f>
        <v>0.7142857142857143</v>
      </c>
      <c r="Y68" s="58">
        <f>VLOOKUP($U68,PercentGoalStats!$A$3:$AE$998,10,FALSE)</f>
        <v>0.6428571428571429</v>
      </c>
      <c r="Z68" s="58">
        <f>VLOOKUP($U68,PercentGoalStats!$A$3:$AE$998,11,FALSE)</f>
        <v>0.5</v>
      </c>
      <c r="AA68" s="58">
        <f>VLOOKUP($U68,PercentGoalStats!$A$3:$AE$998,13,FALSE)</f>
        <v>0.35714285714285715</v>
      </c>
      <c r="AB68" s="58">
        <f>VLOOKUP($U68,PercentGoalStats!$A$3:$AE$998,14,FALSE)</f>
        <v>0.25</v>
      </c>
      <c r="AC68" s="58">
        <f>VLOOKUP($U68,PercentGoalStats!$A$3:$AE$998,16,FALSE)</f>
        <v>0.14285714285714285</v>
      </c>
      <c r="AD68" s="58">
        <f>VLOOKUP($U68,PercentGoalStats!$A$3:$AE$998,17,FALSE)</f>
        <v>0.6785714285714286</v>
      </c>
      <c r="AE68" s="58">
        <f>VLOOKUP($U68,PercentGoalStats!$A$3:$AE$998,19,FALSE)</f>
        <v>0.5</v>
      </c>
      <c r="AF68" s="58">
        <f>VLOOKUP($U68,PercentGoalStats!$A$3:$AE$998,20,FALSE)</f>
        <v>0.39285714285714285</v>
      </c>
      <c r="AG68" s="58">
        <f>VLOOKUP($U68,PercentGoalStats!$A$3:$AE$998,22,FALSE)</f>
        <v>0.21428571428571427</v>
      </c>
      <c r="AH68" s="58">
        <f>VLOOKUP($U68,PercentGoalStats!$A$3:$AE$998,23,FALSE)</f>
        <v>0.6785714285714286</v>
      </c>
      <c r="AI68" s="58">
        <f>VLOOKUP($U68,PercentGoalStats!$A$3:$AE$998,25,FALSE)</f>
        <v>0.6428571428571429</v>
      </c>
      <c r="AJ68" s="58">
        <f>VLOOKUP($U68,PercentGoalStats!$A$3:$AE$998,26,FALSE)</f>
        <v>0.32142857142857145</v>
      </c>
      <c r="AK68" s="58">
        <f>VLOOKUP($U68,PercentGoalStats!$A$3:$AE$998,28,FALSE)</f>
        <v>0.2857142857142857</v>
      </c>
      <c r="AL68" s="58">
        <f>VLOOKUP($U68,PercentGoalStats!$A$3:$AE$998,29,FALSE)</f>
        <v>0.4642857142857143</v>
      </c>
      <c r="AM68" s="58">
        <f>VLOOKUP($U68,PercentGoalStats!$A$3:$AE$998,31,FALSE)</f>
        <v>0.2857142857142857</v>
      </c>
    </row>
    <row r="69" spans="1:39" ht="14.4" hidden="1" thickTop="1" x14ac:dyDescent="0.3">
      <c r="A69" s="57">
        <f>VLOOKUP($S69,PercentGoalStats!$A$3:$AE$998,5,FALSE)</f>
        <v>0.9642857142857143</v>
      </c>
      <c r="B69" s="58">
        <f>VLOOKUP($S69,PercentGoalStats!$A$3:$AE$998,6,FALSE)</f>
        <v>1</v>
      </c>
      <c r="C69" s="58">
        <f>VLOOKUP($S69,PercentGoalStats!$A$3:$AE$998,8,FALSE)</f>
        <v>0.8571428571428571</v>
      </c>
      <c r="D69" s="58">
        <f>VLOOKUP($S69,PercentGoalStats!$A$3:$AE$998,9,FALSE)</f>
        <v>0.8571428571428571</v>
      </c>
      <c r="E69" s="58">
        <f>VLOOKUP($S69,PercentGoalStats!$A$3:$AE$998,11,FALSE)</f>
        <v>0.6071428571428571</v>
      </c>
      <c r="F69" s="58">
        <f>VLOOKUP($S69,PercentGoalStats!$A$3:$AE$998,12,FALSE)</f>
        <v>0.6428571428571429</v>
      </c>
      <c r="G69" s="58">
        <f>VLOOKUP($S69,PercentGoalStats!$A$3:$AE$998,14,FALSE)</f>
        <v>0.2857142857142857</v>
      </c>
      <c r="H69" s="58">
        <f>VLOOKUP($S69,PercentGoalStats!$A$3:$AE$998,15,FALSE)</f>
        <v>0.35714285714285715</v>
      </c>
      <c r="I69" s="58">
        <f>VLOOKUP($S69,PercentGoalStats!$A$3:$AE$998,17,FALSE)</f>
        <v>0.7142857142857143</v>
      </c>
      <c r="J69" s="58">
        <f>VLOOKUP($S69,PercentGoalStats!$A$3:$AE$998,18,FALSE)</f>
        <v>0.7857142857142857</v>
      </c>
      <c r="K69" s="58">
        <f>VLOOKUP($S69,PercentGoalStats!$A$3:$AE$998,20,FALSE)</f>
        <v>0.35714285714285715</v>
      </c>
      <c r="L69" s="58">
        <f>VLOOKUP($S69,PercentGoalStats!$A$3:$AE$998,21,FALSE)</f>
        <v>0.5</v>
      </c>
      <c r="M69" s="58">
        <f>VLOOKUP($S69,PercentGoalStats!$A$3:$AE$998,23,FALSE)</f>
        <v>0.8928571428571429</v>
      </c>
      <c r="N69" s="58">
        <f>VLOOKUP($S69,PercentGoalStats!$A$3:$AE$998,24,FALSE)</f>
        <v>0.8571428571428571</v>
      </c>
      <c r="O69" s="58">
        <f>VLOOKUP($S69,PercentGoalStats!$A$3:$AE$998,26,FALSE)</f>
        <v>0.5</v>
      </c>
      <c r="P69" s="58">
        <f>VLOOKUP($S69,PercentGoalStats!$A$3:$AE$998,27,FALSE)</f>
        <v>0.42857142857142855</v>
      </c>
      <c r="Q69" s="58">
        <f>VLOOKUP($S69,PercentGoalStats!$A$3:$AE$998,29,FALSE)</f>
        <v>0.6428571428571429</v>
      </c>
      <c r="R69" s="58">
        <f>VLOOKUP($S69,PercentGoalStats!$A$3:$AE$998,30,FALSE)</f>
        <v>0.6428571428571429</v>
      </c>
      <c r="S69" s="53" t="str">
        <f>Fixtures!A65</f>
        <v>Plymouth Argyle</v>
      </c>
      <c r="T69" s="54">
        <f>Fixtures!D65</f>
        <v>43487</v>
      </c>
      <c r="U69" s="53" t="str">
        <f>Fixtures!B65</f>
        <v>Walsall</v>
      </c>
      <c r="V69" s="57">
        <f>VLOOKUP($U69,PercentGoalStats!$A$3:$AE$998,5,FALSE)</f>
        <v>0.8928571428571429</v>
      </c>
      <c r="W69" s="58">
        <f>VLOOKUP($U69,PercentGoalStats!$A$3:$AE$998,7,FALSE)</f>
        <v>0.9285714285714286</v>
      </c>
      <c r="X69" s="58">
        <f>VLOOKUP($U69,PercentGoalStats!$A$3:$AE$998,8,FALSE)</f>
        <v>0.8214285714285714</v>
      </c>
      <c r="Y69" s="58">
        <f>VLOOKUP($U69,PercentGoalStats!$A$3:$AE$998,10,FALSE)</f>
        <v>0.8571428571428571</v>
      </c>
      <c r="Z69" s="58">
        <f>VLOOKUP($U69,PercentGoalStats!$A$3:$AE$998,11,FALSE)</f>
        <v>0.6071428571428571</v>
      </c>
      <c r="AA69" s="58">
        <f>VLOOKUP($U69,PercentGoalStats!$A$3:$AE$998,13,FALSE)</f>
        <v>0.5</v>
      </c>
      <c r="AB69" s="58">
        <f>VLOOKUP($U69,PercentGoalStats!$A$3:$AE$998,14,FALSE)</f>
        <v>0.2857142857142857</v>
      </c>
      <c r="AC69" s="58">
        <f>VLOOKUP($U69,PercentGoalStats!$A$3:$AE$998,16,FALSE)</f>
        <v>0.14285714285714285</v>
      </c>
      <c r="AD69" s="58">
        <f>VLOOKUP($U69,PercentGoalStats!$A$3:$AE$998,17,FALSE)</f>
        <v>0.6785714285714286</v>
      </c>
      <c r="AE69" s="58">
        <f>VLOOKUP($U69,PercentGoalStats!$A$3:$AE$998,19,FALSE)</f>
        <v>0.6428571428571429</v>
      </c>
      <c r="AF69" s="58">
        <f>VLOOKUP($U69,PercentGoalStats!$A$3:$AE$998,20,FALSE)</f>
        <v>0.35714285714285715</v>
      </c>
      <c r="AG69" s="58">
        <f>VLOOKUP($U69,PercentGoalStats!$A$3:$AE$998,22,FALSE)</f>
        <v>0.2857142857142857</v>
      </c>
      <c r="AH69" s="58">
        <f>VLOOKUP($U69,PercentGoalStats!$A$3:$AE$998,23,FALSE)</f>
        <v>0.8214285714285714</v>
      </c>
      <c r="AI69" s="58">
        <f>VLOOKUP($U69,PercentGoalStats!$A$3:$AE$998,25,FALSE)</f>
        <v>0.7857142857142857</v>
      </c>
      <c r="AJ69" s="58">
        <f>VLOOKUP($U69,PercentGoalStats!$A$3:$AE$998,26,FALSE)</f>
        <v>0.4642857142857143</v>
      </c>
      <c r="AK69" s="58">
        <f>VLOOKUP($U69,PercentGoalStats!$A$3:$AE$998,28,FALSE)</f>
        <v>0.35714285714285715</v>
      </c>
      <c r="AL69" s="58">
        <f>VLOOKUP($U69,PercentGoalStats!$A$3:$AE$998,29,FALSE)</f>
        <v>0.6071428571428571</v>
      </c>
      <c r="AM69" s="58">
        <f>VLOOKUP($U69,PercentGoalStats!$A$3:$AE$998,31,FALSE)</f>
        <v>0.5</v>
      </c>
    </row>
    <row r="70" spans="1:39" ht="14.4" hidden="1" thickTop="1" x14ac:dyDescent="0.3">
      <c r="A70" s="57" t="e">
        <f>VLOOKUP($S70,PercentGoalStats!$A$3:$AE$998,5,FALSE)</f>
        <v>#DIV/0!</v>
      </c>
      <c r="B70" s="58" t="e">
        <f>VLOOKUP($S70,PercentGoalStats!$A$3:$AE$998,6,FALSE)</f>
        <v>#DIV/0!</v>
      </c>
      <c r="C70" s="58" t="e">
        <f>VLOOKUP($S70,PercentGoalStats!$A$3:$AE$998,8,FALSE)</f>
        <v>#DIV/0!</v>
      </c>
      <c r="D70" s="58" t="e">
        <f>VLOOKUP($S70,PercentGoalStats!$A$3:$AE$998,9,FALSE)</f>
        <v>#DIV/0!</v>
      </c>
      <c r="E70" s="58" t="e">
        <f>VLOOKUP($S70,PercentGoalStats!$A$3:$AE$998,11,FALSE)</f>
        <v>#DIV/0!</v>
      </c>
      <c r="F70" s="58" t="e">
        <f>VLOOKUP($S70,PercentGoalStats!$A$3:$AE$998,12,FALSE)</f>
        <v>#DIV/0!</v>
      </c>
      <c r="G70" s="58" t="e">
        <f>VLOOKUP($S70,PercentGoalStats!$A$3:$AE$998,14,FALSE)</f>
        <v>#DIV/0!</v>
      </c>
      <c r="H70" s="58" t="e">
        <f>VLOOKUP($S70,PercentGoalStats!$A$3:$AE$998,15,FALSE)</f>
        <v>#DIV/0!</v>
      </c>
      <c r="I70" s="58" t="e">
        <f>VLOOKUP($S70,PercentGoalStats!$A$3:$AE$998,17,FALSE)</f>
        <v>#DIV/0!</v>
      </c>
      <c r="J70" s="58" t="e">
        <f>VLOOKUP($S70,PercentGoalStats!$A$3:$AE$998,18,FALSE)</f>
        <v>#DIV/0!</v>
      </c>
      <c r="K70" s="58" t="e">
        <f>VLOOKUP($S70,PercentGoalStats!$A$3:$AE$998,20,FALSE)</f>
        <v>#DIV/0!</v>
      </c>
      <c r="L70" s="58" t="e">
        <f>VLOOKUP($S70,PercentGoalStats!$A$3:$AE$998,21,FALSE)</f>
        <v>#DIV/0!</v>
      </c>
      <c r="M70" s="58" t="e">
        <f>VLOOKUP($S70,PercentGoalStats!$A$3:$AE$998,23,FALSE)</f>
        <v>#DIV/0!</v>
      </c>
      <c r="N70" s="58" t="e">
        <f>VLOOKUP($S70,PercentGoalStats!$A$3:$AE$998,24,FALSE)</f>
        <v>#DIV/0!</v>
      </c>
      <c r="O70" s="58" t="e">
        <f>VLOOKUP($S70,PercentGoalStats!$A$3:$AE$998,26,FALSE)</f>
        <v>#DIV/0!</v>
      </c>
      <c r="P70" s="58" t="e">
        <f>VLOOKUP($S70,PercentGoalStats!$A$3:$AE$998,27,FALSE)</f>
        <v>#DIV/0!</v>
      </c>
      <c r="Q70" s="58" t="e">
        <f>VLOOKUP($S70,PercentGoalStats!$A$3:$AE$998,29,FALSE)</f>
        <v>#DIV/0!</v>
      </c>
      <c r="R70" s="58" t="e">
        <f>VLOOKUP($S70,PercentGoalStats!$A$3:$AE$998,30,FALSE)</f>
        <v>#DIV/0!</v>
      </c>
      <c r="S70" s="53" t="str">
        <f>Fixtures!A66</f>
        <v>Melbourne City</v>
      </c>
      <c r="T70" s="54">
        <f>Fixtures!D66</f>
        <v>43487</v>
      </c>
      <c r="U70" s="53" t="str">
        <f>Fixtures!B66</f>
        <v>Western Sydney Wanderers</v>
      </c>
      <c r="V70" s="57" t="e">
        <f>VLOOKUP($U70,PercentGoalStats!$A$3:$AE$998,5,FALSE)</f>
        <v>#DIV/0!</v>
      </c>
      <c r="W70" s="58" t="e">
        <f>VLOOKUP($U70,PercentGoalStats!$A$3:$AE$998,7,FALSE)</f>
        <v>#DIV/0!</v>
      </c>
      <c r="X70" s="58" t="e">
        <f>VLOOKUP($U70,PercentGoalStats!$A$3:$AE$998,8,FALSE)</f>
        <v>#DIV/0!</v>
      </c>
      <c r="Y70" s="58" t="e">
        <f>VLOOKUP($U70,PercentGoalStats!$A$3:$AE$998,10,FALSE)</f>
        <v>#DIV/0!</v>
      </c>
      <c r="Z70" s="58" t="e">
        <f>VLOOKUP($U70,PercentGoalStats!$A$3:$AE$998,11,FALSE)</f>
        <v>#DIV/0!</v>
      </c>
      <c r="AA70" s="58" t="e">
        <f>VLOOKUP($U70,PercentGoalStats!$A$3:$AE$998,13,FALSE)</f>
        <v>#DIV/0!</v>
      </c>
      <c r="AB70" s="58" t="e">
        <f>VLOOKUP($U70,PercentGoalStats!$A$3:$AE$998,14,FALSE)</f>
        <v>#DIV/0!</v>
      </c>
      <c r="AC70" s="58" t="e">
        <f>VLOOKUP($U70,PercentGoalStats!$A$3:$AE$998,16,FALSE)</f>
        <v>#DIV/0!</v>
      </c>
      <c r="AD70" s="58" t="e">
        <f>VLOOKUP($U70,PercentGoalStats!$A$3:$AE$998,17,FALSE)</f>
        <v>#DIV/0!</v>
      </c>
      <c r="AE70" s="58" t="e">
        <f>VLOOKUP($U70,PercentGoalStats!$A$3:$AE$998,19,FALSE)</f>
        <v>#DIV/0!</v>
      </c>
      <c r="AF70" s="58" t="e">
        <f>VLOOKUP($U70,PercentGoalStats!$A$3:$AE$998,20,FALSE)</f>
        <v>#DIV/0!</v>
      </c>
      <c r="AG70" s="58" t="e">
        <f>VLOOKUP($U70,PercentGoalStats!$A$3:$AE$998,22,FALSE)</f>
        <v>#DIV/0!</v>
      </c>
      <c r="AH70" s="58" t="e">
        <f>VLOOKUP($U70,PercentGoalStats!$A$3:$AE$998,23,FALSE)</f>
        <v>#DIV/0!</v>
      </c>
      <c r="AI70" s="58" t="e">
        <f>VLOOKUP($U70,PercentGoalStats!$A$3:$AE$998,25,FALSE)</f>
        <v>#DIV/0!</v>
      </c>
      <c r="AJ70" s="58" t="e">
        <f>VLOOKUP($U70,PercentGoalStats!$A$3:$AE$998,26,FALSE)</f>
        <v>#DIV/0!</v>
      </c>
      <c r="AK70" s="58" t="e">
        <f>VLOOKUP($U70,PercentGoalStats!$A$3:$AE$998,28,FALSE)</f>
        <v>#DIV/0!</v>
      </c>
      <c r="AL70" s="58" t="e">
        <f>VLOOKUP($U70,PercentGoalStats!$A$3:$AE$998,29,FALSE)</f>
        <v>#DIV/0!</v>
      </c>
      <c r="AM70" s="58" t="e">
        <f>VLOOKUP($U70,PercentGoalStats!$A$3:$AE$998,31,FALSE)</f>
        <v>#DIV/0!</v>
      </c>
    </row>
    <row r="71" spans="1:39" ht="14.4" hidden="1" thickTop="1" x14ac:dyDescent="0.3">
      <c r="A71" s="57">
        <f>VLOOKUP($S71,PercentGoalStats!$A$3:$AE$998,5,FALSE)</f>
        <v>0.9</v>
      </c>
      <c r="B71" s="58">
        <f>VLOOKUP($S71,PercentGoalStats!$A$3:$AE$998,6,FALSE)</f>
        <v>0.8</v>
      </c>
      <c r="C71" s="58">
        <f>VLOOKUP($S71,PercentGoalStats!$A$3:$AE$998,8,FALSE)</f>
        <v>0.65</v>
      </c>
      <c r="D71" s="58">
        <f>VLOOKUP($S71,PercentGoalStats!$A$3:$AE$998,9,FALSE)</f>
        <v>0.5</v>
      </c>
      <c r="E71" s="58">
        <f>VLOOKUP($S71,PercentGoalStats!$A$3:$AE$998,11,FALSE)</f>
        <v>0.5</v>
      </c>
      <c r="F71" s="58">
        <f>VLOOKUP($S71,PercentGoalStats!$A$3:$AE$998,12,FALSE)</f>
        <v>0.4</v>
      </c>
      <c r="G71" s="58">
        <f>VLOOKUP($S71,PercentGoalStats!$A$3:$AE$998,14,FALSE)</f>
        <v>0.35</v>
      </c>
      <c r="H71" s="58">
        <f>VLOOKUP($S71,PercentGoalStats!$A$3:$AE$998,15,FALSE)</f>
        <v>0.3</v>
      </c>
      <c r="I71" s="58">
        <f>VLOOKUP($S71,PercentGoalStats!$A$3:$AE$998,17,FALSE)</f>
        <v>0.6</v>
      </c>
      <c r="J71" s="58">
        <f>VLOOKUP($S71,PercentGoalStats!$A$3:$AE$998,18,FALSE)</f>
        <v>0.6</v>
      </c>
      <c r="K71" s="58">
        <f>VLOOKUP($S71,PercentGoalStats!$A$3:$AE$998,20,FALSE)</f>
        <v>0.4</v>
      </c>
      <c r="L71" s="58">
        <f>VLOOKUP($S71,PercentGoalStats!$A$3:$AE$998,21,FALSE)</f>
        <v>0.4</v>
      </c>
      <c r="M71" s="58">
        <f>VLOOKUP($S71,PercentGoalStats!$A$3:$AE$998,23,FALSE)</f>
        <v>0.7</v>
      </c>
      <c r="N71" s="58">
        <f>VLOOKUP($S71,PercentGoalStats!$A$3:$AE$998,24,FALSE)</f>
        <v>0.6</v>
      </c>
      <c r="O71" s="58">
        <f>VLOOKUP($S71,PercentGoalStats!$A$3:$AE$998,26,FALSE)</f>
        <v>0.35</v>
      </c>
      <c r="P71" s="58">
        <f>VLOOKUP($S71,PercentGoalStats!$A$3:$AE$998,27,FALSE)</f>
        <v>0.2</v>
      </c>
      <c r="Q71" s="58">
        <f>VLOOKUP($S71,PercentGoalStats!$A$3:$AE$998,29,FALSE)</f>
        <v>0.4</v>
      </c>
      <c r="R71" s="58">
        <f>VLOOKUP($S71,PercentGoalStats!$A$3:$AE$998,30,FALSE)</f>
        <v>0.4</v>
      </c>
      <c r="S71" s="53" t="str">
        <f>Fixtures!A67</f>
        <v>Nîmes</v>
      </c>
      <c r="T71" s="54">
        <f>Fixtures!D67</f>
        <v>43488</v>
      </c>
      <c r="U71" s="53" t="str">
        <f>Fixtures!B67</f>
        <v>Angers SCO</v>
      </c>
      <c r="V71" s="57">
        <f>VLOOKUP($U71,PercentGoalStats!$A$3:$AE$998,5,FALSE)</f>
        <v>0.84210526315789469</v>
      </c>
      <c r="W71" s="58">
        <f>VLOOKUP($U71,PercentGoalStats!$A$3:$AE$998,7,FALSE)</f>
        <v>0.77777777777777779</v>
      </c>
      <c r="X71" s="58">
        <f>VLOOKUP($U71,PercentGoalStats!$A$3:$AE$998,8,FALSE)</f>
        <v>0.57894736842105265</v>
      </c>
      <c r="Y71" s="58">
        <f>VLOOKUP($U71,PercentGoalStats!$A$3:$AE$998,10,FALSE)</f>
        <v>0.55555555555555558</v>
      </c>
      <c r="Z71" s="58">
        <f>VLOOKUP($U71,PercentGoalStats!$A$3:$AE$998,11,FALSE)</f>
        <v>0.36842105263157893</v>
      </c>
      <c r="AA71" s="58">
        <f>VLOOKUP($U71,PercentGoalStats!$A$3:$AE$998,13,FALSE)</f>
        <v>0.33333333333333331</v>
      </c>
      <c r="AB71" s="58">
        <f>VLOOKUP($U71,PercentGoalStats!$A$3:$AE$998,14,FALSE)</f>
        <v>0.26315789473684209</v>
      </c>
      <c r="AC71" s="58">
        <f>VLOOKUP($U71,PercentGoalStats!$A$3:$AE$998,16,FALSE)</f>
        <v>0.33333333333333331</v>
      </c>
      <c r="AD71" s="58">
        <f>VLOOKUP($U71,PercentGoalStats!$A$3:$AE$998,17,FALSE)</f>
        <v>0.73684210526315785</v>
      </c>
      <c r="AE71" s="58">
        <f>VLOOKUP($U71,PercentGoalStats!$A$3:$AE$998,19,FALSE)</f>
        <v>0.66666666666666663</v>
      </c>
      <c r="AF71" s="58">
        <f>VLOOKUP($U71,PercentGoalStats!$A$3:$AE$998,20,FALSE)</f>
        <v>0.21052631578947367</v>
      </c>
      <c r="AG71" s="58">
        <f>VLOOKUP($U71,PercentGoalStats!$A$3:$AE$998,22,FALSE)</f>
        <v>0.22222222222222221</v>
      </c>
      <c r="AH71" s="58">
        <f>VLOOKUP($U71,PercentGoalStats!$A$3:$AE$998,23,FALSE)</f>
        <v>0.68421052631578949</v>
      </c>
      <c r="AI71" s="58">
        <f>VLOOKUP($U71,PercentGoalStats!$A$3:$AE$998,25,FALSE)</f>
        <v>0.66666666666666663</v>
      </c>
      <c r="AJ71" s="58">
        <f>VLOOKUP($U71,PercentGoalStats!$A$3:$AE$998,26,FALSE)</f>
        <v>0.31578947368421051</v>
      </c>
      <c r="AK71" s="58">
        <f>VLOOKUP($U71,PercentGoalStats!$A$3:$AE$998,28,FALSE)</f>
        <v>0.22222222222222221</v>
      </c>
      <c r="AL71" s="58">
        <f>VLOOKUP($U71,PercentGoalStats!$A$3:$AE$998,29,FALSE)</f>
        <v>0.57894736842105265</v>
      </c>
      <c r="AM71" s="58">
        <f>VLOOKUP($U71,PercentGoalStats!$A$3:$AE$998,31,FALSE)</f>
        <v>0.55555555555555558</v>
      </c>
    </row>
    <row r="72" spans="1:39" ht="14.4" hidden="1" thickTop="1" x14ac:dyDescent="0.3">
      <c r="A72" s="57" t="e">
        <f>VLOOKUP($S72,PercentGoalStats!$A$3:$AE$998,5,FALSE)</f>
        <v>#DIV/0!</v>
      </c>
      <c r="B72" s="58" t="e">
        <f>VLOOKUP($S72,PercentGoalStats!$A$3:$AE$998,6,FALSE)</f>
        <v>#DIV/0!</v>
      </c>
      <c r="C72" s="58" t="e">
        <f>VLOOKUP($S72,PercentGoalStats!$A$3:$AE$998,8,FALSE)</f>
        <v>#DIV/0!</v>
      </c>
      <c r="D72" s="58" t="e">
        <f>VLOOKUP($S72,PercentGoalStats!$A$3:$AE$998,9,FALSE)</f>
        <v>#DIV/0!</v>
      </c>
      <c r="E72" s="58" t="e">
        <f>VLOOKUP($S72,PercentGoalStats!$A$3:$AE$998,11,FALSE)</f>
        <v>#DIV/0!</v>
      </c>
      <c r="F72" s="58" t="e">
        <f>VLOOKUP($S72,PercentGoalStats!$A$3:$AE$998,12,FALSE)</f>
        <v>#DIV/0!</v>
      </c>
      <c r="G72" s="58" t="e">
        <f>VLOOKUP($S72,PercentGoalStats!$A$3:$AE$998,14,FALSE)</f>
        <v>#DIV/0!</v>
      </c>
      <c r="H72" s="58" t="e">
        <f>VLOOKUP($S72,PercentGoalStats!$A$3:$AE$998,15,FALSE)</f>
        <v>#DIV/0!</v>
      </c>
      <c r="I72" s="58" t="e">
        <f>VLOOKUP($S72,PercentGoalStats!$A$3:$AE$998,17,FALSE)</f>
        <v>#DIV/0!</v>
      </c>
      <c r="J72" s="58" t="e">
        <f>VLOOKUP($S72,PercentGoalStats!$A$3:$AE$998,18,FALSE)</f>
        <v>#DIV/0!</v>
      </c>
      <c r="K72" s="58" t="e">
        <f>VLOOKUP($S72,PercentGoalStats!$A$3:$AE$998,20,FALSE)</f>
        <v>#DIV/0!</v>
      </c>
      <c r="L72" s="58" t="e">
        <f>VLOOKUP($S72,PercentGoalStats!$A$3:$AE$998,21,FALSE)</f>
        <v>#DIV/0!</v>
      </c>
      <c r="M72" s="58" t="e">
        <f>VLOOKUP($S72,PercentGoalStats!$A$3:$AE$998,23,FALSE)</f>
        <v>#DIV/0!</v>
      </c>
      <c r="N72" s="58" t="e">
        <f>VLOOKUP($S72,PercentGoalStats!$A$3:$AE$998,24,FALSE)</f>
        <v>#DIV/0!</v>
      </c>
      <c r="O72" s="58" t="e">
        <f>VLOOKUP($S72,PercentGoalStats!$A$3:$AE$998,26,FALSE)</f>
        <v>#DIV/0!</v>
      </c>
      <c r="P72" s="58" t="e">
        <f>VLOOKUP($S72,PercentGoalStats!$A$3:$AE$998,27,FALSE)</f>
        <v>#DIV/0!</v>
      </c>
      <c r="Q72" s="58" t="e">
        <f>VLOOKUP($S72,PercentGoalStats!$A$3:$AE$998,29,FALSE)</f>
        <v>#DIV/0!</v>
      </c>
      <c r="R72" s="58" t="e">
        <f>VLOOKUP($S72,PercentGoalStats!$A$3:$AE$998,30,FALSE)</f>
        <v>#DIV/0!</v>
      </c>
      <c r="S72" s="53" t="str">
        <f>Fixtures!A68</f>
        <v>Kilmarnock</v>
      </c>
      <c r="T72" s="54">
        <f>Fixtures!D68</f>
        <v>43488</v>
      </c>
      <c r="U72" s="53" t="str">
        <f>Fixtures!B68</f>
        <v>Rangers</v>
      </c>
      <c r="V72" s="57" t="e">
        <f>VLOOKUP($U72,PercentGoalStats!$A$3:$AE$998,5,FALSE)</f>
        <v>#DIV/0!</v>
      </c>
      <c r="W72" s="58" t="e">
        <f>VLOOKUP($U72,PercentGoalStats!$A$3:$AE$998,7,FALSE)</f>
        <v>#DIV/0!</v>
      </c>
      <c r="X72" s="58" t="e">
        <f>VLOOKUP($U72,PercentGoalStats!$A$3:$AE$998,8,FALSE)</f>
        <v>#DIV/0!</v>
      </c>
      <c r="Y72" s="58" t="e">
        <f>VLOOKUP($U72,PercentGoalStats!$A$3:$AE$998,10,FALSE)</f>
        <v>#DIV/0!</v>
      </c>
      <c r="Z72" s="58" t="e">
        <f>VLOOKUP($U72,PercentGoalStats!$A$3:$AE$998,11,FALSE)</f>
        <v>#DIV/0!</v>
      </c>
      <c r="AA72" s="58" t="e">
        <f>VLOOKUP($U72,PercentGoalStats!$A$3:$AE$998,13,FALSE)</f>
        <v>#DIV/0!</v>
      </c>
      <c r="AB72" s="58" t="e">
        <f>VLOOKUP($U72,PercentGoalStats!$A$3:$AE$998,14,FALSE)</f>
        <v>#DIV/0!</v>
      </c>
      <c r="AC72" s="58" t="e">
        <f>VLOOKUP($U72,PercentGoalStats!$A$3:$AE$998,16,FALSE)</f>
        <v>#DIV/0!</v>
      </c>
      <c r="AD72" s="58" t="e">
        <f>VLOOKUP($U72,PercentGoalStats!$A$3:$AE$998,17,FALSE)</f>
        <v>#DIV/0!</v>
      </c>
      <c r="AE72" s="58" t="e">
        <f>VLOOKUP($U72,PercentGoalStats!$A$3:$AE$998,19,FALSE)</f>
        <v>#DIV/0!</v>
      </c>
      <c r="AF72" s="58" t="e">
        <f>VLOOKUP($U72,PercentGoalStats!$A$3:$AE$998,20,FALSE)</f>
        <v>#DIV/0!</v>
      </c>
      <c r="AG72" s="58" t="e">
        <f>VLOOKUP($U72,PercentGoalStats!$A$3:$AE$998,22,FALSE)</f>
        <v>#DIV/0!</v>
      </c>
      <c r="AH72" s="58" t="e">
        <f>VLOOKUP($U72,PercentGoalStats!$A$3:$AE$998,23,FALSE)</f>
        <v>#DIV/0!</v>
      </c>
      <c r="AI72" s="58" t="e">
        <f>VLOOKUP($U72,PercentGoalStats!$A$3:$AE$998,25,FALSE)</f>
        <v>#DIV/0!</v>
      </c>
      <c r="AJ72" s="58" t="e">
        <f>VLOOKUP($U72,PercentGoalStats!$A$3:$AE$998,26,FALSE)</f>
        <v>#DIV/0!</v>
      </c>
      <c r="AK72" s="58" t="e">
        <f>VLOOKUP($U72,PercentGoalStats!$A$3:$AE$998,28,FALSE)</f>
        <v>#DIV/0!</v>
      </c>
      <c r="AL72" s="58" t="e">
        <f>VLOOKUP($U72,PercentGoalStats!$A$3:$AE$998,29,FALSE)</f>
        <v>#DIV/0!</v>
      </c>
      <c r="AM72" s="58" t="e">
        <f>VLOOKUP($U72,PercentGoalStats!$A$3:$AE$998,31,FALSE)</f>
        <v>#DIV/0!</v>
      </c>
    </row>
    <row r="73" spans="1:39" ht="14.4" hidden="1" thickTop="1" x14ac:dyDescent="0.3">
      <c r="A73" s="57" t="e">
        <f>VLOOKUP($S73,PercentGoalStats!$A$3:$AE$998,5,FALSE)</f>
        <v>#DIV/0!</v>
      </c>
      <c r="B73" s="58" t="e">
        <f>VLOOKUP($S73,PercentGoalStats!$A$3:$AE$998,6,FALSE)</f>
        <v>#DIV/0!</v>
      </c>
      <c r="C73" s="58" t="e">
        <f>VLOOKUP($S73,PercentGoalStats!$A$3:$AE$998,8,FALSE)</f>
        <v>#DIV/0!</v>
      </c>
      <c r="D73" s="58" t="e">
        <f>VLOOKUP($S73,PercentGoalStats!$A$3:$AE$998,9,FALSE)</f>
        <v>#DIV/0!</v>
      </c>
      <c r="E73" s="58" t="e">
        <f>VLOOKUP($S73,PercentGoalStats!$A$3:$AE$998,11,FALSE)</f>
        <v>#DIV/0!</v>
      </c>
      <c r="F73" s="58" t="e">
        <f>VLOOKUP($S73,PercentGoalStats!$A$3:$AE$998,12,FALSE)</f>
        <v>#DIV/0!</v>
      </c>
      <c r="G73" s="58" t="e">
        <f>VLOOKUP($S73,PercentGoalStats!$A$3:$AE$998,14,FALSE)</f>
        <v>#DIV/0!</v>
      </c>
      <c r="H73" s="58" t="e">
        <f>VLOOKUP($S73,PercentGoalStats!$A$3:$AE$998,15,FALSE)</f>
        <v>#DIV/0!</v>
      </c>
      <c r="I73" s="58" t="e">
        <f>VLOOKUP($S73,PercentGoalStats!$A$3:$AE$998,17,FALSE)</f>
        <v>#DIV/0!</v>
      </c>
      <c r="J73" s="58" t="e">
        <f>VLOOKUP($S73,PercentGoalStats!$A$3:$AE$998,18,FALSE)</f>
        <v>#DIV/0!</v>
      </c>
      <c r="K73" s="58" t="e">
        <f>VLOOKUP($S73,PercentGoalStats!$A$3:$AE$998,20,FALSE)</f>
        <v>#DIV/0!</v>
      </c>
      <c r="L73" s="58" t="e">
        <f>VLOOKUP($S73,PercentGoalStats!$A$3:$AE$998,21,FALSE)</f>
        <v>#DIV/0!</v>
      </c>
      <c r="M73" s="58" t="e">
        <f>VLOOKUP($S73,PercentGoalStats!$A$3:$AE$998,23,FALSE)</f>
        <v>#DIV/0!</v>
      </c>
      <c r="N73" s="58" t="e">
        <f>VLOOKUP($S73,PercentGoalStats!$A$3:$AE$998,24,FALSE)</f>
        <v>#DIV/0!</v>
      </c>
      <c r="O73" s="58" t="e">
        <f>VLOOKUP($S73,PercentGoalStats!$A$3:$AE$998,26,FALSE)</f>
        <v>#DIV/0!</v>
      </c>
      <c r="P73" s="58" t="e">
        <f>VLOOKUP($S73,PercentGoalStats!$A$3:$AE$998,27,FALSE)</f>
        <v>#DIV/0!</v>
      </c>
      <c r="Q73" s="58" t="e">
        <f>VLOOKUP($S73,PercentGoalStats!$A$3:$AE$998,29,FALSE)</f>
        <v>#DIV/0!</v>
      </c>
      <c r="R73" s="58" t="e">
        <f>VLOOKUP($S73,PercentGoalStats!$A$3:$AE$998,30,FALSE)</f>
        <v>#DIV/0!</v>
      </c>
      <c r="S73" s="53" t="str">
        <f>Fixtures!A69</f>
        <v>Hearts</v>
      </c>
      <c r="T73" s="54">
        <f>Fixtures!D69</f>
        <v>43488</v>
      </c>
      <c r="U73" s="53" t="str">
        <f>Fixtures!B69</f>
        <v>Dundee</v>
      </c>
      <c r="V73" s="57" t="e">
        <f>VLOOKUP($U73,PercentGoalStats!$A$3:$AE$998,5,FALSE)</f>
        <v>#DIV/0!</v>
      </c>
      <c r="W73" s="58" t="e">
        <f>VLOOKUP($U73,PercentGoalStats!$A$3:$AE$998,7,FALSE)</f>
        <v>#DIV/0!</v>
      </c>
      <c r="X73" s="58" t="e">
        <f>VLOOKUP($U73,PercentGoalStats!$A$3:$AE$998,8,FALSE)</f>
        <v>#DIV/0!</v>
      </c>
      <c r="Y73" s="58" t="e">
        <f>VLOOKUP($U73,PercentGoalStats!$A$3:$AE$998,10,FALSE)</f>
        <v>#DIV/0!</v>
      </c>
      <c r="Z73" s="58" t="e">
        <f>VLOOKUP($U73,PercentGoalStats!$A$3:$AE$998,11,FALSE)</f>
        <v>#DIV/0!</v>
      </c>
      <c r="AA73" s="58" t="e">
        <f>VLOOKUP($U73,PercentGoalStats!$A$3:$AE$998,13,FALSE)</f>
        <v>#DIV/0!</v>
      </c>
      <c r="AB73" s="58" t="e">
        <f>VLOOKUP($U73,PercentGoalStats!$A$3:$AE$998,14,FALSE)</f>
        <v>#DIV/0!</v>
      </c>
      <c r="AC73" s="58" t="e">
        <f>VLOOKUP($U73,PercentGoalStats!$A$3:$AE$998,16,FALSE)</f>
        <v>#DIV/0!</v>
      </c>
      <c r="AD73" s="58" t="e">
        <f>VLOOKUP($U73,PercentGoalStats!$A$3:$AE$998,17,FALSE)</f>
        <v>#DIV/0!</v>
      </c>
      <c r="AE73" s="58" t="e">
        <f>VLOOKUP($U73,PercentGoalStats!$A$3:$AE$998,19,FALSE)</f>
        <v>#DIV/0!</v>
      </c>
      <c r="AF73" s="58" t="e">
        <f>VLOOKUP($U73,PercentGoalStats!$A$3:$AE$998,20,FALSE)</f>
        <v>#DIV/0!</v>
      </c>
      <c r="AG73" s="58" t="e">
        <f>VLOOKUP($U73,PercentGoalStats!$A$3:$AE$998,22,FALSE)</f>
        <v>#DIV/0!</v>
      </c>
      <c r="AH73" s="58" t="e">
        <f>VLOOKUP($U73,PercentGoalStats!$A$3:$AE$998,23,FALSE)</f>
        <v>#DIV/0!</v>
      </c>
      <c r="AI73" s="58" t="e">
        <f>VLOOKUP($U73,PercentGoalStats!$A$3:$AE$998,25,FALSE)</f>
        <v>#DIV/0!</v>
      </c>
      <c r="AJ73" s="58" t="e">
        <f>VLOOKUP($U73,PercentGoalStats!$A$3:$AE$998,26,FALSE)</f>
        <v>#DIV/0!</v>
      </c>
      <c r="AK73" s="58" t="e">
        <f>VLOOKUP($U73,PercentGoalStats!$A$3:$AE$998,28,FALSE)</f>
        <v>#DIV/0!</v>
      </c>
      <c r="AL73" s="58" t="e">
        <f>VLOOKUP($U73,PercentGoalStats!$A$3:$AE$998,29,FALSE)</f>
        <v>#DIV/0!</v>
      </c>
      <c r="AM73" s="58" t="e">
        <f>VLOOKUP($U73,PercentGoalStats!$A$3:$AE$998,31,FALSE)</f>
        <v>#DIV/0!</v>
      </c>
    </row>
    <row r="74" spans="1:39" ht="14.4" hidden="1" thickTop="1" x14ac:dyDescent="0.3">
      <c r="A74" s="57" t="e">
        <f>VLOOKUP($S74,PercentGoalStats!$A$3:$AE$998,5,FALSE)</f>
        <v>#DIV/0!</v>
      </c>
      <c r="B74" s="58" t="e">
        <f>VLOOKUP($S74,PercentGoalStats!$A$3:$AE$998,6,FALSE)</f>
        <v>#DIV/0!</v>
      </c>
      <c r="C74" s="58" t="e">
        <f>VLOOKUP($S74,PercentGoalStats!$A$3:$AE$998,8,FALSE)</f>
        <v>#DIV/0!</v>
      </c>
      <c r="D74" s="58" t="e">
        <f>VLOOKUP($S74,PercentGoalStats!$A$3:$AE$998,9,FALSE)</f>
        <v>#DIV/0!</v>
      </c>
      <c r="E74" s="58" t="e">
        <f>VLOOKUP($S74,PercentGoalStats!$A$3:$AE$998,11,FALSE)</f>
        <v>#DIV/0!</v>
      </c>
      <c r="F74" s="58" t="e">
        <f>VLOOKUP($S74,PercentGoalStats!$A$3:$AE$998,12,FALSE)</f>
        <v>#DIV/0!</v>
      </c>
      <c r="G74" s="58" t="e">
        <f>VLOOKUP($S74,PercentGoalStats!$A$3:$AE$998,14,FALSE)</f>
        <v>#DIV/0!</v>
      </c>
      <c r="H74" s="58" t="e">
        <f>VLOOKUP($S74,PercentGoalStats!$A$3:$AE$998,15,FALSE)</f>
        <v>#DIV/0!</v>
      </c>
      <c r="I74" s="58" t="e">
        <f>VLOOKUP($S74,PercentGoalStats!$A$3:$AE$998,17,FALSE)</f>
        <v>#DIV/0!</v>
      </c>
      <c r="J74" s="58" t="e">
        <f>VLOOKUP($S74,PercentGoalStats!$A$3:$AE$998,18,FALSE)</f>
        <v>#DIV/0!</v>
      </c>
      <c r="K74" s="58" t="e">
        <f>VLOOKUP($S74,PercentGoalStats!$A$3:$AE$998,20,FALSE)</f>
        <v>#DIV/0!</v>
      </c>
      <c r="L74" s="58" t="e">
        <f>VLOOKUP($S74,PercentGoalStats!$A$3:$AE$998,21,FALSE)</f>
        <v>#DIV/0!</v>
      </c>
      <c r="M74" s="58" t="e">
        <f>VLOOKUP($S74,PercentGoalStats!$A$3:$AE$998,23,FALSE)</f>
        <v>#DIV/0!</v>
      </c>
      <c r="N74" s="58" t="e">
        <f>VLOOKUP($S74,PercentGoalStats!$A$3:$AE$998,24,FALSE)</f>
        <v>#DIV/0!</v>
      </c>
      <c r="O74" s="58" t="e">
        <f>VLOOKUP($S74,PercentGoalStats!$A$3:$AE$998,26,FALSE)</f>
        <v>#DIV/0!</v>
      </c>
      <c r="P74" s="58" t="e">
        <f>VLOOKUP($S74,PercentGoalStats!$A$3:$AE$998,27,FALSE)</f>
        <v>#DIV/0!</v>
      </c>
      <c r="Q74" s="58" t="e">
        <f>VLOOKUP($S74,PercentGoalStats!$A$3:$AE$998,29,FALSE)</f>
        <v>#DIV/0!</v>
      </c>
      <c r="R74" s="58" t="e">
        <f>VLOOKUP($S74,PercentGoalStats!$A$3:$AE$998,30,FALSE)</f>
        <v>#DIV/0!</v>
      </c>
      <c r="S74" s="53" t="str">
        <f>Fixtures!A70</f>
        <v>Celtic</v>
      </c>
      <c r="T74" s="54">
        <f>Fixtures!D70</f>
        <v>43488</v>
      </c>
      <c r="U74" s="53" t="str">
        <f>Fixtures!B70</f>
        <v>St. Mirren</v>
      </c>
      <c r="V74" s="57" t="e">
        <f>VLOOKUP($U74,PercentGoalStats!$A$3:$AE$998,5,FALSE)</f>
        <v>#DIV/0!</v>
      </c>
      <c r="W74" s="58" t="e">
        <f>VLOOKUP($U74,PercentGoalStats!$A$3:$AE$998,7,FALSE)</f>
        <v>#DIV/0!</v>
      </c>
      <c r="X74" s="58" t="e">
        <f>VLOOKUP($U74,PercentGoalStats!$A$3:$AE$998,8,FALSE)</f>
        <v>#DIV/0!</v>
      </c>
      <c r="Y74" s="58" t="e">
        <f>VLOOKUP($U74,PercentGoalStats!$A$3:$AE$998,10,FALSE)</f>
        <v>#DIV/0!</v>
      </c>
      <c r="Z74" s="58" t="e">
        <f>VLOOKUP($U74,PercentGoalStats!$A$3:$AE$998,11,FALSE)</f>
        <v>#DIV/0!</v>
      </c>
      <c r="AA74" s="58" t="e">
        <f>VLOOKUP($U74,PercentGoalStats!$A$3:$AE$998,13,FALSE)</f>
        <v>#DIV/0!</v>
      </c>
      <c r="AB74" s="58" t="e">
        <f>VLOOKUP($U74,PercentGoalStats!$A$3:$AE$998,14,FALSE)</f>
        <v>#DIV/0!</v>
      </c>
      <c r="AC74" s="58" t="e">
        <f>VLOOKUP($U74,PercentGoalStats!$A$3:$AE$998,16,FALSE)</f>
        <v>#DIV/0!</v>
      </c>
      <c r="AD74" s="58" t="e">
        <f>VLOOKUP($U74,PercentGoalStats!$A$3:$AE$998,17,FALSE)</f>
        <v>#DIV/0!</v>
      </c>
      <c r="AE74" s="58" t="e">
        <f>VLOOKUP($U74,PercentGoalStats!$A$3:$AE$998,19,FALSE)</f>
        <v>#DIV/0!</v>
      </c>
      <c r="AF74" s="58" t="e">
        <f>VLOOKUP($U74,PercentGoalStats!$A$3:$AE$998,20,FALSE)</f>
        <v>#DIV/0!</v>
      </c>
      <c r="AG74" s="58" t="e">
        <f>VLOOKUP($U74,PercentGoalStats!$A$3:$AE$998,22,FALSE)</f>
        <v>#DIV/0!</v>
      </c>
      <c r="AH74" s="58" t="e">
        <f>VLOOKUP($U74,PercentGoalStats!$A$3:$AE$998,23,FALSE)</f>
        <v>#DIV/0!</v>
      </c>
      <c r="AI74" s="58" t="e">
        <f>VLOOKUP($U74,PercentGoalStats!$A$3:$AE$998,25,FALSE)</f>
        <v>#DIV/0!</v>
      </c>
      <c r="AJ74" s="58" t="e">
        <f>VLOOKUP($U74,PercentGoalStats!$A$3:$AE$998,26,FALSE)</f>
        <v>#DIV/0!</v>
      </c>
      <c r="AK74" s="58" t="e">
        <f>VLOOKUP($U74,PercentGoalStats!$A$3:$AE$998,28,FALSE)</f>
        <v>#DIV/0!</v>
      </c>
      <c r="AL74" s="58" t="e">
        <f>VLOOKUP($U74,PercentGoalStats!$A$3:$AE$998,29,FALSE)</f>
        <v>#DIV/0!</v>
      </c>
      <c r="AM74" s="58" t="e">
        <f>VLOOKUP($U74,PercentGoalStats!$A$3:$AE$998,31,FALSE)</f>
        <v>#DIV/0!</v>
      </c>
    </row>
    <row r="75" spans="1:39" ht="14.4" hidden="1" thickTop="1" x14ac:dyDescent="0.3">
      <c r="A75" s="57" t="e">
        <f>VLOOKUP($S75,PercentGoalStats!$A$3:$AE$998,5,FALSE)</f>
        <v>#DIV/0!</v>
      </c>
      <c r="B75" s="58" t="e">
        <f>VLOOKUP($S75,PercentGoalStats!$A$3:$AE$998,6,FALSE)</f>
        <v>#DIV/0!</v>
      </c>
      <c r="C75" s="58" t="e">
        <f>VLOOKUP($S75,PercentGoalStats!$A$3:$AE$998,8,FALSE)</f>
        <v>#DIV/0!</v>
      </c>
      <c r="D75" s="58" t="e">
        <f>VLOOKUP($S75,PercentGoalStats!$A$3:$AE$998,9,FALSE)</f>
        <v>#DIV/0!</v>
      </c>
      <c r="E75" s="58" t="e">
        <f>VLOOKUP($S75,PercentGoalStats!$A$3:$AE$998,11,FALSE)</f>
        <v>#DIV/0!</v>
      </c>
      <c r="F75" s="58" t="e">
        <f>VLOOKUP($S75,PercentGoalStats!$A$3:$AE$998,12,FALSE)</f>
        <v>#DIV/0!</v>
      </c>
      <c r="G75" s="58" t="e">
        <f>VLOOKUP($S75,PercentGoalStats!$A$3:$AE$998,14,FALSE)</f>
        <v>#DIV/0!</v>
      </c>
      <c r="H75" s="58" t="e">
        <f>VLOOKUP($S75,PercentGoalStats!$A$3:$AE$998,15,FALSE)</f>
        <v>#DIV/0!</v>
      </c>
      <c r="I75" s="58" t="e">
        <f>VLOOKUP($S75,PercentGoalStats!$A$3:$AE$998,17,FALSE)</f>
        <v>#DIV/0!</v>
      </c>
      <c r="J75" s="58" t="e">
        <f>VLOOKUP($S75,PercentGoalStats!$A$3:$AE$998,18,FALSE)</f>
        <v>#DIV/0!</v>
      </c>
      <c r="K75" s="58" t="e">
        <f>VLOOKUP($S75,PercentGoalStats!$A$3:$AE$998,20,FALSE)</f>
        <v>#DIV/0!</v>
      </c>
      <c r="L75" s="58" t="e">
        <f>VLOOKUP($S75,PercentGoalStats!$A$3:$AE$998,21,FALSE)</f>
        <v>#DIV/0!</v>
      </c>
      <c r="M75" s="58" t="e">
        <f>VLOOKUP($S75,PercentGoalStats!$A$3:$AE$998,23,FALSE)</f>
        <v>#DIV/0!</v>
      </c>
      <c r="N75" s="58" t="e">
        <f>VLOOKUP($S75,PercentGoalStats!$A$3:$AE$998,24,FALSE)</f>
        <v>#DIV/0!</v>
      </c>
      <c r="O75" s="58" t="e">
        <f>VLOOKUP($S75,PercentGoalStats!$A$3:$AE$998,26,FALSE)</f>
        <v>#DIV/0!</v>
      </c>
      <c r="P75" s="58" t="e">
        <f>VLOOKUP($S75,PercentGoalStats!$A$3:$AE$998,27,FALSE)</f>
        <v>#DIV/0!</v>
      </c>
      <c r="Q75" s="58" t="e">
        <f>VLOOKUP($S75,PercentGoalStats!$A$3:$AE$998,29,FALSE)</f>
        <v>#DIV/0!</v>
      </c>
      <c r="R75" s="58" t="e">
        <f>VLOOKUP($S75,PercentGoalStats!$A$3:$AE$998,30,FALSE)</f>
        <v>#DIV/0!</v>
      </c>
      <c r="S75" s="53" t="str">
        <f>Fixtures!A71</f>
        <v>Hamilton Academical</v>
      </c>
      <c r="T75" s="54">
        <f>Fixtures!D71</f>
        <v>43488</v>
      </c>
      <c r="U75" s="53" t="str">
        <f>Fixtures!B71</f>
        <v>Aberdeen</v>
      </c>
      <c r="V75" s="57" t="e">
        <f>VLOOKUP($U75,PercentGoalStats!$A$3:$AE$998,5,FALSE)</f>
        <v>#DIV/0!</v>
      </c>
      <c r="W75" s="58" t="e">
        <f>VLOOKUP($U75,PercentGoalStats!$A$3:$AE$998,7,FALSE)</f>
        <v>#DIV/0!</v>
      </c>
      <c r="X75" s="58" t="e">
        <f>VLOOKUP($U75,PercentGoalStats!$A$3:$AE$998,8,FALSE)</f>
        <v>#DIV/0!</v>
      </c>
      <c r="Y75" s="58" t="e">
        <f>VLOOKUP($U75,PercentGoalStats!$A$3:$AE$998,10,FALSE)</f>
        <v>#DIV/0!</v>
      </c>
      <c r="Z75" s="58" t="e">
        <f>VLOOKUP($U75,PercentGoalStats!$A$3:$AE$998,11,FALSE)</f>
        <v>#DIV/0!</v>
      </c>
      <c r="AA75" s="58" t="e">
        <f>VLOOKUP($U75,PercentGoalStats!$A$3:$AE$998,13,FALSE)</f>
        <v>#DIV/0!</v>
      </c>
      <c r="AB75" s="58" t="e">
        <f>VLOOKUP($U75,PercentGoalStats!$A$3:$AE$998,14,FALSE)</f>
        <v>#DIV/0!</v>
      </c>
      <c r="AC75" s="58" t="e">
        <f>VLOOKUP($U75,PercentGoalStats!$A$3:$AE$998,16,FALSE)</f>
        <v>#DIV/0!</v>
      </c>
      <c r="AD75" s="58" t="e">
        <f>VLOOKUP($U75,PercentGoalStats!$A$3:$AE$998,17,FALSE)</f>
        <v>#DIV/0!</v>
      </c>
      <c r="AE75" s="58" t="e">
        <f>VLOOKUP($U75,PercentGoalStats!$A$3:$AE$998,19,FALSE)</f>
        <v>#DIV/0!</v>
      </c>
      <c r="AF75" s="58" t="e">
        <f>VLOOKUP($U75,PercentGoalStats!$A$3:$AE$998,20,FALSE)</f>
        <v>#DIV/0!</v>
      </c>
      <c r="AG75" s="58" t="e">
        <f>VLOOKUP($U75,PercentGoalStats!$A$3:$AE$998,22,FALSE)</f>
        <v>#DIV/0!</v>
      </c>
      <c r="AH75" s="58" t="e">
        <f>VLOOKUP($U75,PercentGoalStats!$A$3:$AE$998,23,FALSE)</f>
        <v>#DIV/0!</v>
      </c>
      <c r="AI75" s="58" t="e">
        <f>VLOOKUP($U75,PercentGoalStats!$A$3:$AE$998,25,FALSE)</f>
        <v>#DIV/0!</v>
      </c>
      <c r="AJ75" s="58" t="e">
        <f>VLOOKUP($U75,PercentGoalStats!$A$3:$AE$998,26,FALSE)</f>
        <v>#DIV/0!</v>
      </c>
      <c r="AK75" s="58" t="e">
        <f>VLOOKUP($U75,PercentGoalStats!$A$3:$AE$998,28,FALSE)</f>
        <v>#DIV/0!</v>
      </c>
      <c r="AL75" s="58" t="e">
        <f>VLOOKUP($U75,PercentGoalStats!$A$3:$AE$998,29,FALSE)</f>
        <v>#DIV/0!</v>
      </c>
      <c r="AM75" s="58" t="e">
        <f>VLOOKUP($U75,PercentGoalStats!$A$3:$AE$998,31,FALSE)</f>
        <v>#DIV/0!</v>
      </c>
    </row>
    <row r="76" spans="1:39" ht="14.4" hidden="1" thickTop="1" x14ac:dyDescent="0.3">
      <c r="A76" s="57" t="e">
        <f>VLOOKUP($S76,PercentGoalStats!$A$3:$AE$998,5,FALSE)</f>
        <v>#DIV/0!</v>
      </c>
      <c r="B76" s="58" t="e">
        <f>VLOOKUP($S76,PercentGoalStats!$A$3:$AE$998,6,FALSE)</f>
        <v>#DIV/0!</v>
      </c>
      <c r="C76" s="58" t="e">
        <f>VLOOKUP($S76,PercentGoalStats!$A$3:$AE$998,8,FALSE)</f>
        <v>#DIV/0!</v>
      </c>
      <c r="D76" s="58" t="e">
        <f>VLOOKUP($S76,PercentGoalStats!$A$3:$AE$998,9,FALSE)</f>
        <v>#DIV/0!</v>
      </c>
      <c r="E76" s="58" t="e">
        <f>VLOOKUP($S76,PercentGoalStats!$A$3:$AE$998,11,FALSE)</f>
        <v>#DIV/0!</v>
      </c>
      <c r="F76" s="58" t="e">
        <f>VLOOKUP($S76,PercentGoalStats!$A$3:$AE$998,12,FALSE)</f>
        <v>#DIV/0!</v>
      </c>
      <c r="G76" s="58" t="e">
        <f>VLOOKUP($S76,PercentGoalStats!$A$3:$AE$998,14,FALSE)</f>
        <v>#DIV/0!</v>
      </c>
      <c r="H76" s="58" t="e">
        <f>VLOOKUP($S76,PercentGoalStats!$A$3:$AE$998,15,FALSE)</f>
        <v>#DIV/0!</v>
      </c>
      <c r="I76" s="58" t="e">
        <f>VLOOKUP($S76,PercentGoalStats!$A$3:$AE$998,17,FALSE)</f>
        <v>#DIV/0!</v>
      </c>
      <c r="J76" s="58" t="e">
        <f>VLOOKUP($S76,PercentGoalStats!$A$3:$AE$998,18,FALSE)</f>
        <v>#DIV/0!</v>
      </c>
      <c r="K76" s="58" t="e">
        <f>VLOOKUP($S76,PercentGoalStats!$A$3:$AE$998,20,FALSE)</f>
        <v>#DIV/0!</v>
      </c>
      <c r="L76" s="58" t="e">
        <f>VLOOKUP($S76,PercentGoalStats!$A$3:$AE$998,21,FALSE)</f>
        <v>#DIV/0!</v>
      </c>
      <c r="M76" s="58" t="e">
        <f>VLOOKUP($S76,PercentGoalStats!$A$3:$AE$998,23,FALSE)</f>
        <v>#DIV/0!</v>
      </c>
      <c r="N76" s="58" t="e">
        <f>VLOOKUP($S76,PercentGoalStats!$A$3:$AE$998,24,FALSE)</f>
        <v>#DIV/0!</v>
      </c>
      <c r="O76" s="58" t="e">
        <f>VLOOKUP($S76,PercentGoalStats!$A$3:$AE$998,26,FALSE)</f>
        <v>#DIV/0!</v>
      </c>
      <c r="P76" s="58" t="e">
        <f>VLOOKUP($S76,PercentGoalStats!$A$3:$AE$998,27,FALSE)</f>
        <v>#DIV/0!</v>
      </c>
      <c r="Q76" s="58" t="e">
        <f>VLOOKUP($S76,PercentGoalStats!$A$3:$AE$998,29,FALSE)</f>
        <v>#DIV/0!</v>
      </c>
      <c r="R76" s="58" t="e">
        <f>VLOOKUP($S76,PercentGoalStats!$A$3:$AE$998,30,FALSE)</f>
        <v>#DIV/0!</v>
      </c>
      <c r="S76" s="53" t="str">
        <f>Fixtures!A72</f>
        <v>St. Johnstone</v>
      </c>
      <c r="T76" s="54">
        <f>Fixtures!D72</f>
        <v>43488</v>
      </c>
      <c r="U76" s="53" t="str">
        <f>Fixtures!B72</f>
        <v>Livingston</v>
      </c>
      <c r="V76" s="57" t="e">
        <f>VLOOKUP($U76,PercentGoalStats!$A$3:$AE$998,5,FALSE)</f>
        <v>#DIV/0!</v>
      </c>
      <c r="W76" s="58" t="e">
        <f>VLOOKUP($U76,PercentGoalStats!$A$3:$AE$998,7,FALSE)</f>
        <v>#DIV/0!</v>
      </c>
      <c r="X76" s="58" t="e">
        <f>VLOOKUP($U76,PercentGoalStats!$A$3:$AE$998,8,FALSE)</f>
        <v>#DIV/0!</v>
      </c>
      <c r="Y76" s="58" t="e">
        <f>VLOOKUP($U76,PercentGoalStats!$A$3:$AE$998,10,FALSE)</f>
        <v>#DIV/0!</v>
      </c>
      <c r="Z76" s="58" t="e">
        <f>VLOOKUP($U76,PercentGoalStats!$A$3:$AE$998,11,FALSE)</f>
        <v>#DIV/0!</v>
      </c>
      <c r="AA76" s="58" t="e">
        <f>VLOOKUP($U76,PercentGoalStats!$A$3:$AE$998,13,FALSE)</f>
        <v>#DIV/0!</v>
      </c>
      <c r="AB76" s="58" t="e">
        <f>VLOOKUP($U76,PercentGoalStats!$A$3:$AE$998,14,FALSE)</f>
        <v>#DIV/0!</v>
      </c>
      <c r="AC76" s="58" t="e">
        <f>VLOOKUP($U76,PercentGoalStats!$A$3:$AE$998,16,FALSE)</f>
        <v>#DIV/0!</v>
      </c>
      <c r="AD76" s="58" t="e">
        <f>VLOOKUP($U76,PercentGoalStats!$A$3:$AE$998,17,FALSE)</f>
        <v>#DIV/0!</v>
      </c>
      <c r="AE76" s="58" t="e">
        <f>VLOOKUP($U76,PercentGoalStats!$A$3:$AE$998,19,FALSE)</f>
        <v>#DIV/0!</v>
      </c>
      <c r="AF76" s="58" t="e">
        <f>VLOOKUP($U76,PercentGoalStats!$A$3:$AE$998,20,FALSE)</f>
        <v>#DIV/0!</v>
      </c>
      <c r="AG76" s="58" t="e">
        <f>VLOOKUP($U76,PercentGoalStats!$A$3:$AE$998,22,FALSE)</f>
        <v>#DIV/0!</v>
      </c>
      <c r="AH76" s="58" t="e">
        <f>VLOOKUP($U76,PercentGoalStats!$A$3:$AE$998,23,FALSE)</f>
        <v>#DIV/0!</v>
      </c>
      <c r="AI76" s="58" t="e">
        <f>VLOOKUP($U76,PercentGoalStats!$A$3:$AE$998,25,FALSE)</f>
        <v>#DIV/0!</v>
      </c>
      <c r="AJ76" s="58" t="e">
        <f>VLOOKUP($U76,PercentGoalStats!$A$3:$AE$998,26,FALSE)</f>
        <v>#DIV/0!</v>
      </c>
      <c r="AK76" s="58" t="e">
        <f>VLOOKUP($U76,PercentGoalStats!$A$3:$AE$998,28,FALSE)</f>
        <v>#DIV/0!</v>
      </c>
      <c r="AL76" s="58" t="e">
        <f>VLOOKUP($U76,PercentGoalStats!$A$3:$AE$998,29,FALSE)</f>
        <v>#DIV/0!</v>
      </c>
      <c r="AM76" s="58" t="e">
        <f>VLOOKUP($U76,PercentGoalStats!$A$3:$AE$998,31,FALSE)</f>
        <v>#DIV/0!</v>
      </c>
    </row>
    <row r="77" spans="1:39" ht="14.4" hidden="1" thickTop="1" x14ac:dyDescent="0.3">
      <c r="A77" s="57" t="e">
        <f>VLOOKUP($S77,PercentGoalStats!$A$3:$AE$998,5,FALSE)</f>
        <v>#DIV/0!</v>
      </c>
      <c r="B77" s="58" t="e">
        <f>VLOOKUP($S77,PercentGoalStats!$A$3:$AE$998,6,FALSE)</f>
        <v>#DIV/0!</v>
      </c>
      <c r="C77" s="58" t="e">
        <f>VLOOKUP($S77,PercentGoalStats!$A$3:$AE$998,8,FALSE)</f>
        <v>#DIV/0!</v>
      </c>
      <c r="D77" s="58" t="e">
        <f>VLOOKUP($S77,PercentGoalStats!$A$3:$AE$998,9,FALSE)</f>
        <v>#DIV/0!</v>
      </c>
      <c r="E77" s="58" t="e">
        <f>VLOOKUP($S77,PercentGoalStats!$A$3:$AE$998,11,FALSE)</f>
        <v>#DIV/0!</v>
      </c>
      <c r="F77" s="58" t="e">
        <f>VLOOKUP($S77,PercentGoalStats!$A$3:$AE$998,12,FALSE)</f>
        <v>#DIV/0!</v>
      </c>
      <c r="G77" s="58" t="e">
        <f>VLOOKUP($S77,PercentGoalStats!$A$3:$AE$998,14,FALSE)</f>
        <v>#DIV/0!</v>
      </c>
      <c r="H77" s="58" t="e">
        <f>VLOOKUP($S77,PercentGoalStats!$A$3:$AE$998,15,FALSE)</f>
        <v>#DIV/0!</v>
      </c>
      <c r="I77" s="58" t="e">
        <f>VLOOKUP($S77,PercentGoalStats!$A$3:$AE$998,17,FALSE)</f>
        <v>#DIV/0!</v>
      </c>
      <c r="J77" s="58" t="e">
        <f>VLOOKUP($S77,PercentGoalStats!$A$3:$AE$998,18,FALSE)</f>
        <v>#DIV/0!</v>
      </c>
      <c r="K77" s="58" t="e">
        <f>VLOOKUP($S77,PercentGoalStats!$A$3:$AE$998,20,FALSE)</f>
        <v>#DIV/0!</v>
      </c>
      <c r="L77" s="58" t="e">
        <f>VLOOKUP($S77,PercentGoalStats!$A$3:$AE$998,21,FALSE)</f>
        <v>#DIV/0!</v>
      </c>
      <c r="M77" s="58" t="e">
        <f>VLOOKUP($S77,PercentGoalStats!$A$3:$AE$998,23,FALSE)</f>
        <v>#DIV/0!</v>
      </c>
      <c r="N77" s="58" t="e">
        <f>VLOOKUP($S77,PercentGoalStats!$A$3:$AE$998,24,FALSE)</f>
        <v>#DIV/0!</v>
      </c>
      <c r="O77" s="58" t="e">
        <f>VLOOKUP($S77,PercentGoalStats!$A$3:$AE$998,26,FALSE)</f>
        <v>#DIV/0!</v>
      </c>
      <c r="P77" s="58" t="e">
        <f>VLOOKUP($S77,PercentGoalStats!$A$3:$AE$998,27,FALSE)</f>
        <v>#DIV/0!</v>
      </c>
      <c r="Q77" s="58" t="e">
        <f>VLOOKUP($S77,PercentGoalStats!$A$3:$AE$998,29,FALSE)</f>
        <v>#DIV/0!</v>
      </c>
      <c r="R77" s="58" t="e">
        <f>VLOOKUP($S77,PercentGoalStats!$A$3:$AE$998,30,FALSE)</f>
        <v>#DIV/0!</v>
      </c>
      <c r="S77" s="53" t="str">
        <f>Fixtures!A73</f>
        <v>Motherwell</v>
      </c>
      <c r="T77" s="54">
        <f>Fixtures!D73</f>
        <v>43488</v>
      </c>
      <c r="U77" s="53" t="str">
        <f>Fixtures!B73</f>
        <v>Hibernian</v>
      </c>
      <c r="V77" s="57" t="e">
        <f>VLOOKUP($U77,PercentGoalStats!$A$3:$AE$998,5,FALSE)</f>
        <v>#DIV/0!</v>
      </c>
      <c r="W77" s="58" t="e">
        <f>VLOOKUP($U77,PercentGoalStats!$A$3:$AE$998,7,FALSE)</f>
        <v>#DIV/0!</v>
      </c>
      <c r="X77" s="58" t="e">
        <f>VLOOKUP($U77,PercentGoalStats!$A$3:$AE$998,8,FALSE)</f>
        <v>#DIV/0!</v>
      </c>
      <c r="Y77" s="58" t="e">
        <f>VLOOKUP($U77,PercentGoalStats!$A$3:$AE$998,10,FALSE)</f>
        <v>#DIV/0!</v>
      </c>
      <c r="Z77" s="58" t="e">
        <f>VLOOKUP($U77,PercentGoalStats!$A$3:$AE$998,11,FALSE)</f>
        <v>#DIV/0!</v>
      </c>
      <c r="AA77" s="58" t="e">
        <f>VLOOKUP($U77,PercentGoalStats!$A$3:$AE$998,13,FALSE)</f>
        <v>#DIV/0!</v>
      </c>
      <c r="AB77" s="58" t="e">
        <f>VLOOKUP($U77,PercentGoalStats!$A$3:$AE$998,14,FALSE)</f>
        <v>#DIV/0!</v>
      </c>
      <c r="AC77" s="58" t="e">
        <f>VLOOKUP($U77,PercentGoalStats!$A$3:$AE$998,16,FALSE)</f>
        <v>#DIV/0!</v>
      </c>
      <c r="AD77" s="58" t="e">
        <f>VLOOKUP($U77,PercentGoalStats!$A$3:$AE$998,17,FALSE)</f>
        <v>#DIV/0!</v>
      </c>
      <c r="AE77" s="58" t="e">
        <f>VLOOKUP($U77,PercentGoalStats!$A$3:$AE$998,19,FALSE)</f>
        <v>#DIV/0!</v>
      </c>
      <c r="AF77" s="58" t="e">
        <f>VLOOKUP($U77,PercentGoalStats!$A$3:$AE$998,20,FALSE)</f>
        <v>#DIV/0!</v>
      </c>
      <c r="AG77" s="58" t="e">
        <f>VLOOKUP($U77,PercentGoalStats!$A$3:$AE$998,22,FALSE)</f>
        <v>#DIV/0!</v>
      </c>
      <c r="AH77" s="58" t="e">
        <f>VLOOKUP($U77,PercentGoalStats!$A$3:$AE$998,23,FALSE)</f>
        <v>#DIV/0!</v>
      </c>
      <c r="AI77" s="58" t="e">
        <f>VLOOKUP($U77,PercentGoalStats!$A$3:$AE$998,25,FALSE)</f>
        <v>#DIV/0!</v>
      </c>
      <c r="AJ77" s="58" t="e">
        <f>VLOOKUP($U77,PercentGoalStats!$A$3:$AE$998,26,FALSE)</f>
        <v>#DIV/0!</v>
      </c>
      <c r="AK77" s="58" t="e">
        <f>VLOOKUP($U77,PercentGoalStats!$A$3:$AE$998,28,FALSE)</f>
        <v>#DIV/0!</v>
      </c>
      <c r="AL77" s="58" t="e">
        <f>VLOOKUP($U77,PercentGoalStats!$A$3:$AE$998,29,FALSE)</f>
        <v>#DIV/0!</v>
      </c>
      <c r="AM77" s="58" t="e">
        <f>VLOOKUP($U77,PercentGoalStats!$A$3:$AE$998,31,FALSE)</f>
        <v>#DIV/0!</v>
      </c>
    </row>
    <row r="78" spans="1:39" ht="14.4" hidden="1" thickTop="1" x14ac:dyDescent="0.3">
      <c r="A78" s="57" t="e">
        <f>VLOOKUP($S78,PercentGoalStats!$A$3:$AE$998,5,FALSE)</f>
        <v>#DIV/0!</v>
      </c>
      <c r="B78" s="58" t="e">
        <f>VLOOKUP($S78,PercentGoalStats!$A$3:$AE$998,6,FALSE)</f>
        <v>#DIV/0!</v>
      </c>
      <c r="C78" s="58" t="e">
        <f>VLOOKUP($S78,PercentGoalStats!$A$3:$AE$998,8,FALSE)</f>
        <v>#DIV/0!</v>
      </c>
      <c r="D78" s="58" t="e">
        <f>VLOOKUP($S78,PercentGoalStats!$A$3:$AE$998,9,FALSE)</f>
        <v>#DIV/0!</v>
      </c>
      <c r="E78" s="58" t="e">
        <f>VLOOKUP($S78,PercentGoalStats!$A$3:$AE$998,11,FALSE)</f>
        <v>#DIV/0!</v>
      </c>
      <c r="F78" s="58" t="e">
        <f>VLOOKUP($S78,PercentGoalStats!$A$3:$AE$998,12,FALSE)</f>
        <v>#DIV/0!</v>
      </c>
      <c r="G78" s="58" t="e">
        <f>VLOOKUP($S78,PercentGoalStats!$A$3:$AE$998,14,FALSE)</f>
        <v>#DIV/0!</v>
      </c>
      <c r="H78" s="58" t="e">
        <f>VLOOKUP($S78,PercentGoalStats!$A$3:$AE$998,15,FALSE)</f>
        <v>#DIV/0!</v>
      </c>
      <c r="I78" s="58" t="e">
        <f>VLOOKUP($S78,PercentGoalStats!$A$3:$AE$998,17,FALSE)</f>
        <v>#DIV/0!</v>
      </c>
      <c r="J78" s="58" t="e">
        <f>VLOOKUP($S78,PercentGoalStats!$A$3:$AE$998,18,FALSE)</f>
        <v>#DIV/0!</v>
      </c>
      <c r="K78" s="58" t="e">
        <f>VLOOKUP($S78,PercentGoalStats!$A$3:$AE$998,20,FALSE)</f>
        <v>#DIV/0!</v>
      </c>
      <c r="L78" s="58" t="e">
        <f>VLOOKUP($S78,PercentGoalStats!$A$3:$AE$998,21,FALSE)</f>
        <v>#DIV/0!</v>
      </c>
      <c r="M78" s="58" t="e">
        <f>VLOOKUP($S78,PercentGoalStats!$A$3:$AE$998,23,FALSE)</f>
        <v>#DIV/0!</v>
      </c>
      <c r="N78" s="58" t="e">
        <f>VLOOKUP($S78,PercentGoalStats!$A$3:$AE$998,24,FALSE)</f>
        <v>#DIV/0!</v>
      </c>
      <c r="O78" s="58" t="e">
        <f>VLOOKUP($S78,PercentGoalStats!$A$3:$AE$998,26,FALSE)</f>
        <v>#DIV/0!</v>
      </c>
      <c r="P78" s="58" t="e">
        <f>VLOOKUP($S78,PercentGoalStats!$A$3:$AE$998,27,FALSE)</f>
        <v>#DIV/0!</v>
      </c>
      <c r="Q78" s="58" t="e">
        <f>VLOOKUP($S78,PercentGoalStats!$A$3:$AE$998,29,FALSE)</f>
        <v>#DIV/0!</v>
      </c>
      <c r="R78" s="58" t="e">
        <f>VLOOKUP($S78,PercentGoalStats!$A$3:$AE$998,30,FALSE)</f>
        <v>#DIV/0!</v>
      </c>
      <c r="S78" s="53" t="str">
        <f>Fixtures!A74</f>
        <v>Newcastle Jets</v>
      </c>
      <c r="T78" s="54">
        <f>Fixtures!D74</f>
        <v>43488</v>
      </c>
      <c r="U78" s="53" t="str">
        <f>Fixtures!B74</f>
        <v>Central Coast Mariners</v>
      </c>
      <c r="V78" s="57" t="e">
        <f>VLOOKUP($U78,PercentGoalStats!$A$3:$AE$998,5,FALSE)</f>
        <v>#DIV/0!</v>
      </c>
      <c r="W78" s="58" t="e">
        <f>VLOOKUP($U78,PercentGoalStats!$A$3:$AE$998,7,FALSE)</f>
        <v>#DIV/0!</v>
      </c>
      <c r="X78" s="58" t="e">
        <f>VLOOKUP($U78,PercentGoalStats!$A$3:$AE$998,8,FALSE)</f>
        <v>#DIV/0!</v>
      </c>
      <c r="Y78" s="58" t="e">
        <f>VLOOKUP($U78,PercentGoalStats!$A$3:$AE$998,10,FALSE)</f>
        <v>#DIV/0!</v>
      </c>
      <c r="Z78" s="58" t="e">
        <f>VLOOKUP($U78,PercentGoalStats!$A$3:$AE$998,11,FALSE)</f>
        <v>#DIV/0!</v>
      </c>
      <c r="AA78" s="58" t="e">
        <f>VLOOKUP($U78,PercentGoalStats!$A$3:$AE$998,13,FALSE)</f>
        <v>#DIV/0!</v>
      </c>
      <c r="AB78" s="58" t="e">
        <f>VLOOKUP($U78,PercentGoalStats!$A$3:$AE$998,14,FALSE)</f>
        <v>#DIV/0!</v>
      </c>
      <c r="AC78" s="58" t="e">
        <f>VLOOKUP($U78,PercentGoalStats!$A$3:$AE$998,16,FALSE)</f>
        <v>#DIV/0!</v>
      </c>
      <c r="AD78" s="58" t="e">
        <f>VLOOKUP($U78,PercentGoalStats!$A$3:$AE$998,17,FALSE)</f>
        <v>#DIV/0!</v>
      </c>
      <c r="AE78" s="58" t="e">
        <f>VLOOKUP($U78,PercentGoalStats!$A$3:$AE$998,19,FALSE)</f>
        <v>#DIV/0!</v>
      </c>
      <c r="AF78" s="58" t="e">
        <f>VLOOKUP($U78,PercentGoalStats!$A$3:$AE$998,20,FALSE)</f>
        <v>#DIV/0!</v>
      </c>
      <c r="AG78" s="58" t="e">
        <f>VLOOKUP($U78,PercentGoalStats!$A$3:$AE$998,22,FALSE)</f>
        <v>#DIV/0!</v>
      </c>
      <c r="AH78" s="58" t="e">
        <f>VLOOKUP($U78,PercentGoalStats!$A$3:$AE$998,23,FALSE)</f>
        <v>#DIV/0!</v>
      </c>
      <c r="AI78" s="58" t="e">
        <f>VLOOKUP($U78,PercentGoalStats!$A$3:$AE$998,25,FALSE)</f>
        <v>#DIV/0!</v>
      </c>
      <c r="AJ78" s="58" t="e">
        <f>VLOOKUP($U78,PercentGoalStats!$A$3:$AE$998,26,FALSE)</f>
        <v>#DIV/0!</v>
      </c>
      <c r="AK78" s="58" t="e">
        <f>VLOOKUP($U78,PercentGoalStats!$A$3:$AE$998,28,FALSE)</f>
        <v>#DIV/0!</v>
      </c>
      <c r="AL78" s="58" t="e">
        <f>VLOOKUP($U78,PercentGoalStats!$A$3:$AE$998,29,FALSE)</f>
        <v>#DIV/0!</v>
      </c>
      <c r="AM78" s="58" t="e">
        <f>VLOOKUP($U78,PercentGoalStats!$A$3:$AE$998,31,FALSE)</f>
        <v>#DIV/0!</v>
      </c>
    </row>
    <row r="79" spans="1:39" ht="14.4" hidden="1" thickTop="1" x14ac:dyDescent="0.3">
      <c r="A79" s="57" t="e">
        <f>VLOOKUP($S79,PercentGoalStats!$A$3:$AE$998,5,FALSE)</f>
        <v>#DIV/0!</v>
      </c>
      <c r="B79" s="58" t="e">
        <f>VLOOKUP($S79,PercentGoalStats!$A$3:$AE$998,6,FALSE)</f>
        <v>#DIV/0!</v>
      </c>
      <c r="C79" s="58" t="e">
        <f>VLOOKUP($S79,PercentGoalStats!$A$3:$AE$998,8,FALSE)</f>
        <v>#DIV/0!</v>
      </c>
      <c r="D79" s="58" t="e">
        <f>VLOOKUP($S79,PercentGoalStats!$A$3:$AE$998,9,FALSE)</f>
        <v>#DIV/0!</v>
      </c>
      <c r="E79" s="58" t="e">
        <f>VLOOKUP($S79,PercentGoalStats!$A$3:$AE$998,11,FALSE)</f>
        <v>#DIV/0!</v>
      </c>
      <c r="F79" s="58" t="e">
        <f>VLOOKUP($S79,PercentGoalStats!$A$3:$AE$998,12,FALSE)</f>
        <v>#DIV/0!</v>
      </c>
      <c r="G79" s="58" t="e">
        <f>VLOOKUP($S79,PercentGoalStats!$A$3:$AE$998,14,FALSE)</f>
        <v>#DIV/0!</v>
      </c>
      <c r="H79" s="58" t="e">
        <f>VLOOKUP($S79,PercentGoalStats!$A$3:$AE$998,15,FALSE)</f>
        <v>#DIV/0!</v>
      </c>
      <c r="I79" s="58" t="e">
        <f>VLOOKUP($S79,PercentGoalStats!$A$3:$AE$998,17,FALSE)</f>
        <v>#DIV/0!</v>
      </c>
      <c r="J79" s="58" t="e">
        <f>VLOOKUP($S79,PercentGoalStats!$A$3:$AE$998,18,FALSE)</f>
        <v>#DIV/0!</v>
      </c>
      <c r="K79" s="58" t="e">
        <f>VLOOKUP($S79,PercentGoalStats!$A$3:$AE$998,20,FALSE)</f>
        <v>#DIV/0!</v>
      </c>
      <c r="L79" s="58" t="e">
        <f>VLOOKUP($S79,PercentGoalStats!$A$3:$AE$998,21,FALSE)</f>
        <v>#DIV/0!</v>
      </c>
      <c r="M79" s="58" t="e">
        <f>VLOOKUP($S79,PercentGoalStats!$A$3:$AE$998,23,FALSE)</f>
        <v>#DIV/0!</v>
      </c>
      <c r="N79" s="58" t="e">
        <f>VLOOKUP($S79,PercentGoalStats!$A$3:$AE$998,24,FALSE)</f>
        <v>#DIV/0!</v>
      </c>
      <c r="O79" s="58" t="e">
        <f>VLOOKUP($S79,PercentGoalStats!$A$3:$AE$998,26,FALSE)</f>
        <v>#DIV/0!</v>
      </c>
      <c r="P79" s="58" t="e">
        <f>VLOOKUP($S79,PercentGoalStats!$A$3:$AE$998,27,FALSE)</f>
        <v>#DIV/0!</v>
      </c>
      <c r="Q79" s="58" t="e">
        <f>VLOOKUP($S79,PercentGoalStats!$A$3:$AE$998,29,FALSE)</f>
        <v>#DIV/0!</v>
      </c>
      <c r="R79" s="58" t="e">
        <f>VLOOKUP($S79,PercentGoalStats!$A$3:$AE$998,30,FALSE)</f>
        <v>#DIV/0!</v>
      </c>
      <c r="S79" s="53" t="str">
        <f>Fixtures!A75</f>
        <v>Wellington Phoenix</v>
      </c>
      <c r="T79" s="54">
        <f>Fixtures!D75</f>
        <v>43488</v>
      </c>
      <c r="U79" s="53" t="str">
        <f>Fixtures!B75</f>
        <v>Sydney</v>
      </c>
      <c r="V79" s="57" t="e">
        <f>VLOOKUP($U79,PercentGoalStats!$A$3:$AE$998,5,FALSE)</f>
        <v>#DIV/0!</v>
      </c>
      <c r="W79" s="58" t="e">
        <f>VLOOKUP($U79,PercentGoalStats!$A$3:$AE$998,7,FALSE)</f>
        <v>#DIV/0!</v>
      </c>
      <c r="X79" s="58" t="e">
        <f>VLOOKUP($U79,PercentGoalStats!$A$3:$AE$998,8,FALSE)</f>
        <v>#DIV/0!</v>
      </c>
      <c r="Y79" s="58" t="e">
        <f>VLOOKUP($U79,PercentGoalStats!$A$3:$AE$998,10,FALSE)</f>
        <v>#DIV/0!</v>
      </c>
      <c r="Z79" s="58" t="e">
        <f>VLOOKUP($U79,PercentGoalStats!$A$3:$AE$998,11,FALSE)</f>
        <v>#DIV/0!</v>
      </c>
      <c r="AA79" s="58" t="e">
        <f>VLOOKUP($U79,PercentGoalStats!$A$3:$AE$998,13,FALSE)</f>
        <v>#DIV/0!</v>
      </c>
      <c r="AB79" s="58" t="e">
        <f>VLOOKUP($U79,PercentGoalStats!$A$3:$AE$998,14,FALSE)</f>
        <v>#DIV/0!</v>
      </c>
      <c r="AC79" s="58" t="e">
        <f>VLOOKUP($U79,PercentGoalStats!$A$3:$AE$998,16,FALSE)</f>
        <v>#DIV/0!</v>
      </c>
      <c r="AD79" s="58" t="e">
        <f>VLOOKUP($U79,PercentGoalStats!$A$3:$AE$998,17,FALSE)</f>
        <v>#DIV/0!</v>
      </c>
      <c r="AE79" s="58" t="e">
        <f>VLOOKUP($U79,PercentGoalStats!$A$3:$AE$998,19,FALSE)</f>
        <v>#DIV/0!</v>
      </c>
      <c r="AF79" s="58" t="e">
        <f>VLOOKUP($U79,PercentGoalStats!$A$3:$AE$998,20,FALSE)</f>
        <v>#DIV/0!</v>
      </c>
      <c r="AG79" s="58" t="e">
        <f>VLOOKUP($U79,PercentGoalStats!$A$3:$AE$998,22,FALSE)</f>
        <v>#DIV/0!</v>
      </c>
      <c r="AH79" s="58" t="e">
        <f>VLOOKUP($U79,PercentGoalStats!$A$3:$AE$998,23,FALSE)</f>
        <v>#DIV/0!</v>
      </c>
      <c r="AI79" s="58" t="e">
        <f>VLOOKUP($U79,PercentGoalStats!$A$3:$AE$998,25,FALSE)</f>
        <v>#DIV/0!</v>
      </c>
      <c r="AJ79" s="58" t="e">
        <f>VLOOKUP($U79,PercentGoalStats!$A$3:$AE$998,26,FALSE)</f>
        <v>#DIV/0!</v>
      </c>
      <c r="AK79" s="58" t="e">
        <f>VLOOKUP($U79,PercentGoalStats!$A$3:$AE$998,28,FALSE)</f>
        <v>#DIV/0!</v>
      </c>
      <c r="AL79" s="58" t="e">
        <f>VLOOKUP($U79,PercentGoalStats!$A$3:$AE$998,29,FALSE)</f>
        <v>#DIV/0!</v>
      </c>
      <c r="AM79" s="58" t="e">
        <f>VLOOKUP($U79,PercentGoalStats!$A$3:$AE$998,31,FALSE)</f>
        <v>#DIV/0!</v>
      </c>
    </row>
    <row r="80" spans="1:39" ht="14.4" hidden="1" thickTop="1" x14ac:dyDescent="0.3">
      <c r="A80" s="57" t="e">
        <f>VLOOKUP($S80,PercentGoalStats!$A$3:$AE$998,5,FALSE)</f>
        <v>#DIV/0!</v>
      </c>
      <c r="B80" s="58" t="e">
        <f>VLOOKUP($S80,PercentGoalStats!$A$3:$AE$998,6,FALSE)</f>
        <v>#DIV/0!</v>
      </c>
      <c r="C80" s="58" t="e">
        <f>VLOOKUP($S80,PercentGoalStats!$A$3:$AE$998,8,FALSE)</f>
        <v>#DIV/0!</v>
      </c>
      <c r="D80" s="58" t="e">
        <f>VLOOKUP($S80,PercentGoalStats!$A$3:$AE$998,9,FALSE)</f>
        <v>#DIV/0!</v>
      </c>
      <c r="E80" s="58" t="e">
        <f>VLOOKUP($S80,PercentGoalStats!$A$3:$AE$998,11,FALSE)</f>
        <v>#DIV/0!</v>
      </c>
      <c r="F80" s="58" t="e">
        <f>VLOOKUP($S80,PercentGoalStats!$A$3:$AE$998,12,FALSE)</f>
        <v>#DIV/0!</v>
      </c>
      <c r="G80" s="58" t="e">
        <f>VLOOKUP($S80,PercentGoalStats!$A$3:$AE$998,14,FALSE)</f>
        <v>#DIV/0!</v>
      </c>
      <c r="H80" s="58" t="e">
        <f>VLOOKUP($S80,PercentGoalStats!$A$3:$AE$998,15,FALSE)</f>
        <v>#DIV/0!</v>
      </c>
      <c r="I80" s="58" t="e">
        <f>VLOOKUP($S80,PercentGoalStats!$A$3:$AE$998,17,FALSE)</f>
        <v>#DIV/0!</v>
      </c>
      <c r="J80" s="58" t="e">
        <f>VLOOKUP($S80,PercentGoalStats!$A$3:$AE$998,18,FALSE)</f>
        <v>#DIV/0!</v>
      </c>
      <c r="K80" s="58" t="e">
        <f>VLOOKUP($S80,PercentGoalStats!$A$3:$AE$998,20,FALSE)</f>
        <v>#DIV/0!</v>
      </c>
      <c r="L80" s="58" t="e">
        <f>VLOOKUP($S80,PercentGoalStats!$A$3:$AE$998,21,FALSE)</f>
        <v>#DIV/0!</v>
      </c>
      <c r="M80" s="58" t="e">
        <f>VLOOKUP($S80,PercentGoalStats!$A$3:$AE$998,23,FALSE)</f>
        <v>#DIV/0!</v>
      </c>
      <c r="N80" s="58" t="e">
        <f>VLOOKUP($S80,PercentGoalStats!$A$3:$AE$998,24,FALSE)</f>
        <v>#DIV/0!</v>
      </c>
      <c r="O80" s="58" t="e">
        <f>VLOOKUP($S80,PercentGoalStats!$A$3:$AE$998,26,FALSE)</f>
        <v>#DIV/0!</v>
      </c>
      <c r="P80" s="58" t="e">
        <f>VLOOKUP($S80,PercentGoalStats!$A$3:$AE$998,27,FALSE)</f>
        <v>#DIV/0!</v>
      </c>
      <c r="Q80" s="58" t="e">
        <f>VLOOKUP($S80,PercentGoalStats!$A$3:$AE$998,29,FALSE)</f>
        <v>#DIV/0!</v>
      </c>
      <c r="R80" s="58" t="e">
        <f>VLOOKUP($S80,PercentGoalStats!$A$3:$AE$998,30,FALSE)</f>
        <v>#DIV/0!</v>
      </c>
      <c r="S80" s="53" t="str">
        <f>Fixtures!A76</f>
        <v>Perth Glory</v>
      </c>
      <c r="T80" s="54">
        <f>Fixtures!D76</f>
        <v>43488</v>
      </c>
      <c r="U80" s="53" t="str">
        <f>Fixtures!B76</f>
        <v>Adelaide United</v>
      </c>
      <c r="V80" s="57" t="e">
        <f>VLOOKUP($U80,PercentGoalStats!$A$3:$AE$998,5,FALSE)</f>
        <v>#DIV/0!</v>
      </c>
      <c r="W80" s="58" t="e">
        <f>VLOOKUP($U80,PercentGoalStats!$A$3:$AE$998,7,FALSE)</f>
        <v>#DIV/0!</v>
      </c>
      <c r="X80" s="58" t="e">
        <f>VLOOKUP($U80,PercentGoalStats!$A$3:$AE$998,8,FALSE)</f>
        <v>#DIV/0!</v>
      </c>
      <c r="Y80" s="58" t="e">
        <f>VLOOKUP($U80,PercentGoalStats!$A$3:$AE$998,10,FALSE)</f>
        <v>#DIV/0!</v>
      </c>
      <c r="Z80" s="58" t="e">
        <f>VLOOKUP($U80,PercentGoalStats!$A$3:$AE$998,11,FALSE)</f>
        <v>#DIV/0!</v>
      </c>
      <c r="AA80" s="58" t="e">
        <f>VLOOKUP($U80,PercentGoalStats!$A$3:$AE$998,13,FALSE)</f>
        <v>#DIV/0!</v>
      </c>
      <c r="AB80" s="58" t="e">
        <f>VLOOKUP($U80,PercentGoalStats!$A$3:$AE$998,14,FALSE)</f>
        <v>#DIV/0!</v>
      </c>
      <c r="AC80" s="58" t="e">
        <f>VLOOKUP($U80,PercentGoalStats!$A$3:$AE$998,16,FALSE)</f>
        <v>#DIV/0!</v>
      </c>
      <c r="AD80" s="58" t="e">
        <f>VLOOKUP($U80,PercentGoalStats!$A$3:$AE$998,17,FALSE)</f>
        <v>#DIV/0!</v>
      </c>
      <c r="AE80" s="58" t="e">
        <f>VLOOKUP($U80,PercentGoalStats!$A$3:$AE$998,19,FALSE)</f>
        <v>#DIV/0!</v>
      </c>
      <c r="AF80" s="58" t="e">
        <f>VLOOKUP($U80,PercentGoalStats!$A$3:$AE$998,20,FALSE)</f>
        <v>#DIV/0!</v>
      </c>
      <c r="AG80" s="58" t="e">
        <f>VLOOKUP($U80,PercentGoalStats!$A$3:$AE$998,22,FALSE)</f>
        <v>#DIV/0!</v>
      </c>
      <c r="AH80" s="58" t="e">
        <f>VLOOKUP($U80,PercentGoalStats!$A$3:$AE$998,23,FALSE)</f>
        <v>#DIV/0!</v>
      </c>
      <c r="AI80" s="58" t="e">
        <f>VLOOKUP($U80,PercentGoalStats!$A$3:$AE$998,25,FALSE)</f>
        <v>#DIV/0!</v>
      </c>
      <c r="AJ80" s="58" t="e">
        <f>VLOOKUP($U80,PercentGoalStats!$A$3:$AE$998,26,FALSE)</f>
        <v>#DIV/0!</v>
      </c>
      <c r="AK80" s="58" t="e">
        <f>VLOOKUP($U80,PercentGoalStats!$A$3:$AE$998,28,FALSE)</f>
        <v>#DIV/0!</v>
      </c>
      <c r="AL80" s="58" t="e">
        <f>VLOOKUP($U80,PercentGoalStats!$A$3:$AE$998,29,FALSE)</f>
        <v>#DIV/0!</v>
      </c>
      <c r="AM80" s="58" t="e">
        <f>VLOOKUP($U80,PercentGoalStats!$A$3:$AE$998,31,FALSE)</f>
        <v>#DIV/0!</v>
      </c>
    </row>
    <row r="81" spans="1:39" ht="14.4" hidden="1" thickTop="1" x14ac:dyDescent="0.3">
      <c r="A81" s="57">
        <f>VLOOKUP($S81,PercentGoalStats!$A$3:$AE$998,5,FALSE)</f>
        <v>0.94117647058823528</v>
      </c>
      <c r="B81" s="58">
        <f>VLOOKUP($S81,PercentGoalStats!$A$3:$AE$998,6,FALSE)</f>
        <v>1</v>
      </c>
      <c r="C81" s="58">
        <f>VLOOKUP($S81,PercentGoalStats!$A$3:$AE$998,8,FALSE)</f>
        <v>0.94117647058823528</v>
      </c>
      <c r="D81" s="58">
        <f>VLOOKUP($S81,PercentGoalStats!$A$3:$AE$998,9,FALSE)</f>
        <v>1</v>
      </c>
      <c r="E81" s="58">
        <f>VLOOKUP($S81,PercentGoalStats!$A$3:$AE$998,11,FALSE)</f>
        <v>0.70588235294117652</v>
      </c>
      <c r="F81" s="58">
        <f>VLOOKUP($S81,PercentGoalStats!$A$3:$AE$998,12,FALSE)</f>
        <v>0.77777777777777779</v>
      </c>
      <c r="G81" s="58">
        <f>VLOOKUP($S81,PercentGoalStats!$A$3:$AE$998,14,FALSE)</f>
        <v>0.35294117647058826</v>
      </c>
      <c r="H81" s="58">
        <f>VLOOKUP($S81,PercentGoalStats!$A$3:$AE$998,15,FALSE)</f>
        <v>0.33333333333333331</v>
      </c>
      <c r="I81" s="58">
        <f>VLOOKUP($S81,PercentGoalStats!$A$3:$AE$998,17,FALSE)</f>
        <v>0.58823529411764708</v>
      </c>
      <c r="J81" s="58">
        <f>VLOOKUP($S81,PercentGoalStats!$A$3:$AE$998,18,FALSE)</f>
        <v>0.66666666666666663</v>
      </c>
      <c r="K81" s="58">
        <f>VLOOKUP($S81,PercentGoalStats!$A$3:$AE$998,20,FALSE)</f>
        <v>0.47058823529411764</v>
      </c>
      <c r="L81" s="58">
        <f>VLOOKUP($S81,PercentGoalStats!$A$3:$AE$998,21,FALSE)</f>
        <v>0.66666666666666663</v>
      </c>
      <c r="M81" s="58">
        <f>VLOOKUP($S81,PercentGoalStats!$A$3:$AE$998,23,FALSE)</f>
        <v>0.88235294117647056</v>
      </c>
      <c r="N81" s="58">
        <f>VLOOKUP($S81,PercentGoalStats!$A$3:$AE$998,24,FALSE)</f>
        <v>0.88888888888888884</v>
      </c>
      <c r="O81" s="58">
        <f>VLOOKUP($S81,PercentGoalStats!$A$3:$AE$998,26,FALSE)</f>
        <v>0.70588235294117652</v>
      </c>
      <c r="P81" s="58">
        <f>VLOOKUP($S81,PercentGoalStats!$A$3:$AE$998,27,FALSE)</f>
        <v>0.66666666666666663</v>
      </c>
      <c r="Q81" s="58">
        <f>VLOOKUP($S81,PercentGoalStats!$A$3:$AE$998,29,FALSE)</f>
        <v>0.52941176470588236</v>
      </c>
      <c r="R81" s="58">
        <f>VLOOKUP($S81,PercentGoalStats!$A$3:$AE$998,30,FALSE)</f>
        <v>0.55555555555555558</v>
      </c>
      <c r="S81" s="53" t="str">
        <f>Fixtures!A77</f>
        <v>NAC Breda</v>
      </c>
      <c r="T81" s="54">
        <f>Fixtures!D77</f>
        <v>43490</v>
      </c>
      <c r="U81" s="53" t="str">
        <f>Fixtures!B77</f>
        <v>ADO Den Haag</v>
      </c>
      <c r="V81" s="57">
        <f>VLOOKUP($U81,PercentGoalStats!$A$3:$AE$998,5,FALSE)</f>
        <v>0.94444444444444442</v>
      </c>
      <c r="W81" s="58">
        <f>VLOOKUP($U81,PercentGoalStats!$A$3:$AE$998,7,FALSE)</f>
        <v>1</v>
      </c>
      <c r="X81" s="58">
        <f>VLOOKUP($U81,PercentGoalStats!$A$3:$AE$998,8,FALSE)</f>
        <v>0.83333333333333337</v>
      </c>
      <c r="Y81" s="58">
        <f>VLOOKUP($U81,PercentGoalStats!$A$3:$AE$998,10,FALSE)</f>
        <v>1</v>
      </c>
      <c r="Z81" s="58">
        <f>VLOOKUP($U81,PercentGoalStats!$A$3:$AE$998,11,FALSE)</f>
        <v>0.61111111111111116</v>
      </c>
      <c r="AA81" s="58">
        <f>VLOOKUP($U81,PercentGoalStats!$A$3:$AE$998,13,FALSE)</f>
        <v>0.66666666666666663</v>
      </c>
      <c r="AB81" s="58">
        <f>VLOOKUP($U81,PercentGoalStats!$A$3:$AE$998,14,FALSE)</f>
        <v>0.44444444444444442</v>
      </c>
      <c r="AC81" s="58">
        <f>VLOOKUP($U81,PercentGoalStats!$A$3:$AE$998,16,FALSE)</f>
        <v>0.44444444444444442</v>
      </c>
      <c r="AD81" s="58">
        <f>VLOOKUP($U81,PercentGoalStats!$A$3:$AE$998,17,FALSE)</f>
        <v>0.72222222222222221</v>
      </c>
      <c r="AE81" s="58">
        <f>VLOOKUP($U81,PercentGoalStats!$A$3:$AE$998,19,FALSE)</f>
        <v>0.77777777777777779</v>
      </c>
      <c r="AF81" s="58">
        <f>VLOOKUP($U81,PercentGoalStats!$A$3:$AE$998,20,FALSE)</f>
        <v>0.3888888888888889</v>
      </c>
      <c r="AG81" s="58">
        <f>VLOOKUP($U81,PercentGoalStats!$A$3:$AE$998,22,FALSE)</f>
        <v>0.44444444444444442</v>
      </c>
      <c r="AH81" s="58">
        <f>VLOOKUP($U81,PercentGoalStats!$A$3:$AE$998,23,FALSE)</f>
        <v>0.83333333333333337</v>
      </c>
      <c r="AI81" s="58">
        <f>VLOOKUP($U81,PercentGoalStats!$A$3:$AE$998,25,FALSE)</f>
        <v>0.88888888888888884</v>
      </c>
      <c r="AJ81" s="58">
        <f>VLOOKUP($U81,PercentGoalStats!$A$3:$AE$998,26,FALSE)</f>
        <v>0.55555555555555558</v>
      </c>
      <c r="AK81" s="58">
        <f>VLOOKUP($U81,PercentGoalStats!$A$3:$AE$998,28,FALSE)</f>
        <v>0.66666666666666663</v>
      </c>
      <c r="AL81" s="58">
        <f>VLOOKUP($U81,PercentGoalStats!$A$3:$AE$998,29,FALSE)</f>
        <v>0.61111111111111116</v>
      </c>
      <c r="AM81" s="58">
        <f>VLOOKUP($U81,PercentGoalStats!$A$3:$AE$998,31,FALSE)</f>
        <v>0.66666666666666663</v>
      </c>
    </row>
    <row r="82" spans="1:39" ht="14.4" hidden="1" thickTop="1" x14ac:dyDescent="0.3">
      <c r="A82" s="57">
        <f>VLOOKUP($S82,PercentGoalStats!$A$3:$AE$998,5,FALSE)</f>
        <v>0.94736842105263153</v>
      </c>
      <c r="B82" s="58">
        <f>VLOOKUP($S82,PercentGoalStats!$A$3:$AE$998,6,FALSE)</f>
        <v>0.88888888888888884</v>
      </c>
      <c r="C82" s="58">
        <f>VLOOKUP($S82,PercentGoalStats!$A$3:$AE$998,8,FALSE)</f>
        <v>0.89473684210526316</v>
      </c>
      <c r="D82" s="58">
        <f>VLOOKUP($S82,PercentGoalStats!$A$3:$AE$998,9,FALSE)</f>
        <v>0.88888888888888884</v>
      </c>
      <c r="E82" s="58">
        <f>VLOOKUP($S82,PercentGoalStats!$A$3:$AE$998,11,FALSE)</f>
        <v>0.63157894736842102</v>
      </c>
      <c r="F82" s="58">
        <f>VLOOKUP($S82,PercentGoalStats!$A$3:$AE$998,12,FALSE)</f>
        <v>0.44444444444444442</v>
      </c>
      <c r="G82" s="58">
        <f>VLOOKUP($S82,PercentGoalStats!$A$3:$AE$998,14,FALSE)</f>
        <v>0.47368421052631576</v>
      </c>
      <c r="H82" s="58">
        <f>VLOOKUP($S82,PercentGoalStats!$A$3:$AE$998,15,FALSE)</f>
        <v>0.44444444444444442</v>
      </c>
      <c r="I82" s="58">
        <f>VLOOKUP($S82,PercentGoalStats!$A$3:$AE$998,17,FALSE)</f>
        <v>0.78947368421052633</v>
      </c>
      <c r="J82" s="58">
        <f>VLOOKUP($S82,PercentGoalStats!$A$3:$AE$998,18,FALSE)</f>
        <v>0.77777777777777779</v>
      </c>
      <c r="K82" s="58">
        <f>VLOOKUP($S82,PercentGoalStats!$A$3:$AE$998,20,FALSE)</f>
        <v>0.52631578947368418</v>
      </c>
      <c r="L82" s="58">
        <f>VLOOKUP($S82,PercentGoalStats!$A$3:$AE$998,21,FALSE)</f>
        <v>0.66666666666666663</v>
      </c>
      <c r="M82" s="58">
        <f>VLOOKUP($S82,PercentGoalStats!$A$3:$AE$998,23,FALSE)</f>
        <v>0.68421052631578949</v>
      </c>
      <c r="N82" s="58">
        <f>VLOOKUP($S82,PercentGoalStats!$A$3:$AE$998,24,FALSE)</f>
        <v>0.44444444444444442</v>
      </c>
      <c r="O82" s="58">
        <f>VLOOKUP($S82,PercentGoalStats!$A$3:$AE$998,26,FALSE)</f>
        <v>0.52631578947368418</v>
      </c>
      <c r="P82" s="58">
        <f>VLOOKUP($S82,PercentGoalStats!$A$3:$AE$998,27,FALSE)</f>
        <v>0.33333333333333331</v>
      </c>
      <c r="Q82" s="58">
        <f>VLOOKUP($S82,PercentGoalStats!$A$3:$AE$998,29,FALSE)</f>
        <v>0.52631578947368418</v>
      </c>
      <c r="R82" s="58">
        <f>VLOOKUP($S82,PercentGoalStats!$A$3:$AE$998,30,FALSE)</f>
        <v>0.33333333333333331</v>
      </c>
      <c r="S82" s="53" t="str">
        <f>Fixtures!A78</f>
        <v>Olympique Marseille</v>
      </c>
      <c r="T82" s="54">
        <f>Fixtures!D78</f>
        <v>43490</v>
      </c>
      <c r="U82" s="53" t="str">
        <f>Fixtures!B78</f>
        <v>Lille</v>
      </c>
      <c r="V82" s="57">
        <f>VLOOKUP($U82,PercentGoalStats!$A$3:$AE$998,5,FALSE)</f>
        <v>0.90476190476190477</v>
      </c>
      <c r="W82" s="58">
        <f>VLOOKUP($U82,PercentGoalStats!$A$3:$AE$998,7,FALSE)</f>
        <v>0.9</v>
      </c>
      <c r="X82" s="58">
        <f>VLOOKUP($U82,PercentGoalStats!$A$3:$AE$998,8,FALSE)</f>
        <v>0.7142857142857143</v>
      </c>
      <c r="Y82" s="58">
        <f>VLOOKUP($U82,PercentGoalStats!$A$3:$AE$998,10,FALSE)</f>
        <v>0.6</v>
      </c>
      <c r="Z82" s="58">
        <f>VLOOKUP($U82,PercentGoalStats!$A$3:$AE$998,11,FALSE)</f>
        <v>0.61904761904761907</v>
      </c>
      <c r="AA82" s="58">
        <f>VLOOKUP($U82,PercentGoalStats!$A$3:$AE$998,13,FALSE)</f>
        <v>0.5</v>
      </c>
      <c r="AB82" s="58">
        <f>VLOOKUP($U82,PercentGoalStats!$A$3:$AE$998,14,FALSE)</f>
        <v>0.2857142857142857</v>
      </c>
      <c r="AC82" s="58">
        <f>VLOOKUP($U82,PercentGoalStats!$A$3:$AE$998,16,FALSE)</f>
        <v>0.3</v>
      </c>
      <c r="AD82" s="58">
        <f>VLOOKUP($U82,PercentGoalStats!$A$3:$AE$998,17,FALSE)</f>
        <v>0.76190476190476186</v>
      </c>
      <c r="AE82" s="58">
        <f>VLOOKUP($U82,PercentGoalStats!$A$3:$AE$998,19,FALSE)</f>
        <v>0.6</v>
      </c>
      <c r="AF82" s="58">
        <f>VLOOKUP($U82,PercentGoalStats!$A$3:$AE$998,20,FALSE)</f>
        <v>0.52380952380952384</v>
      </c>
      <c r="AG82" s="58">
        <f>VLOOKUP($U82,PercentGoalStats!$A$3:$AE$998,22,FALSE)</f>
        <v>0.4</v>
      </c>
      <c r="AH82" s="58">
        <f>VLOOKUP($U82,PercentGoalStats!$A$3:$AE$998,23,FALSE)</f>
        <v>0.7142857142857143</v>
      </c>
      <c r="AI82" s="58">
        <f>VLOOKUP($U82,PercentGoalStats!$A$3:$AE$998,25,FALSE)</f>
        <v>0.8</v>
      </c>
      <c r="AJ82" s="58">
        <f>VLOOKUP($U82,PercentGoalStats!$A$3:$AE$998,26,FALSE)</f>
        <v>0.2857142857142857</v>
      </c>
      <c r="AK82" s="58">
        <f>VLOOKUP($U82,PercentGoalStats!$A$3:$AE$998,28,FALSE)</f>
        <v>0.4</v>
      </c>
      <c r="AL82" s="58">
        <f>VLOOKUP($U82,PercentGoalStats!$A$3:$AE$998,29,FALSE)</f>
        <v>0.5714285714285714</v>
      </c>
      <c r="AM82" s="58">
        <f>VLOOKUP($U82,PercentGoalStats!$A$3:$AE$998,31,FALSE)</f>
        <v>0.5</v>
      </c>
    </row>
    <row r="83" spans="1:39" ht="14.4" hidden="1" thickTop="1" x14ac:dyDescent="0.3">
      <c r="A83" s="57">
        <f>VLOOKUP($S83,PercentGoalStats!$A$3:$AE$998,5,FALSE)</f>
        <v>0.93333333333333335</v>
      </c>
      <c r="B83" s="58">
        <f>VLOOKUP($S83,PercentGoalStats!$A$3:$AE$998,6,FALSE)</f>
        <v>1</v>
      </c>
      <c r="C83" s="58">
        <f>VLOOKUP($S83,PercentGoalStats!$A$3:$AE$998,8,FALSE)</f>
        <v>0.8</v>
      </c>
      <c r="D83" s="58">
        <f>VLOOKUP($S83,PercentGoalStats!$A$3:$AE$998,9,FALSE)</f>
        <v>0.7142857142857143</v>
      </c>
      <c r="E83" s="58">
        <f>VLOOKUP($S83,PercentGoalStats!$A$3:$AE$998,11,FALSE)</f>
        <v>0.53333333333333333</v>
      </c>
      <c r="F83" s="58">
        <f>VLOOKUP($S83,PercentGoalStats!$A$3:$AE$998,12,FALSE)</f>
        <v>0.42857142857142855</v>
      </c>
      <c r="G83" s="58">
        <f>VLOOKUP($S83,PercentGoalStats!$A$3:$AE$998,14,FALSE)</f>
        <v>0.53333333333333333</v>
      </c>
      <c r="H83" s="58">
        <f>VLOOKUP($S83,PercentGoalStats!$A$3:$AE$998,15,FALSE)</f>
        <v>0.42857142857142855</v>
      </c>
      <c r="I83" s="58">
        <f>VLOOKUP($S83,PercentGoalStats!$A$3:$AE$998,17,FALSE)</f>
        <v>0.93333333333333335</v>
      </c>
      <c r="J83" s="58">
        <f>VLOOKUP($S83,PercentGoalStats!$A$3:$AE$998,18,FALSE)</f>
        <v>1</v>
      </c>
      <c r="K83" s="58">
        <f>VLOOKUP($S83,PercentGoalStats!$A$3:$AE$998,20,FALSE)</f>
        <v>0.53333333333333333</v>
      </c>
      <c r="L83" s="58">
        <f>VLOOKUP($S83,PercentGoalStats!$A$3:$AE$998,21,FALSE)</f>
        <v>0.5714285714285714</v>
      </c>
      <c r="M83" s="58">
        <f>VLOOKUP($S83,PercentGoalStats!$A$3:$AE$998,23,FALSE)</f>
        <v>0.6</v>
      </c>
      <c r="N83" s="58">
        <f>VLOOKUP($S83,PercentGoalStats!$A$3:$AE$998,24,FALSE)</f>
        <v>0.5714285714285714</v>
      </c>
      <c r="O83" s="58">
        <f>VLOOKUP($S83,PercentGoalStats!$A$3:$AE$998,26,FALSE)</f>
        <v>0.53333333333333333</v>
      </c>
      <c r="P83" s="58">
        <f>VLOOKUP($S83,PercentGoalStats!$A$3:$AE$998,27,FALSE)</f>
        <v>0.42857142857142855</v>
      </c>
      <c r="Q83" s="58">
        <f>VLOOKUP($S83,PercentGoalStats!$A$3:$AE$998,29,FALSE)</f>
        <v>0.6</v>
      </c>
      <c r="R83" s="58">
        <f>VLOOKUP($S83,PercentGoalStats!$A$3:$AE$998,30,FALSE)</f>
        <v>0.5714285714285714</v>
      </c>
      <c r="S83" s="53" t="str">
        <f>Fixtures!A79</f>
        <v>Hertha BSC</v>
      </c>
      <c r="T83" s="54">
        <f>Fixtures!D79</f>
        <v>43490</v>
      </c>
      <c r="U83" s="53" t="str">
        <f>Fixtures!B79</f>
        <v>Schalke 04</v>
      </c>
      <c r="V83" s="57">
        <f>VLOOKUP($U83,PercentGoalStats!$A$3:$AE$998,5,FALSE)</f>
        <v>0.9375</v>
      </c>
      <c r="W83" s="58">
        <f>VLOOKUP($U83,PercentGoalStats!$A$3:$AE$998,7,FALSE)</f>
        <v>0.875</v>
      </c>
      <c r="X83" s="58">
        <f>VLOOKUP($U83,PercentGoalStats!$A$3:$AE$998,8,FALSE)</f>
        <v>0.8125</v>
      </c>
      <c r="Y83" s="58">
        <f>VLOOKUP($U83,PercentGoalStats!$A$3:$AE$998,10,FALSE)</f>
        <v>0.75</v>
      </c>
      <c r="Z83" s="58">
        <f>VLOOKUP($U83,PercentGoalStats!$A$3:$AE$998,11,FALSE)</f>
        <v>0.5</v>
      </c>
      <c r="AA83" s="58">
        <f>VLOOKUP($U83,PercentGoalStats!$A$3:$AE$998,13,FALSE)</f>
        <v>0.5</v>
      </c>
      <c r="AB83" s="58">
        <f>VLOOKUP($U83,PercentGoalStats!$A$3:$AE$998,14,FALSE)</f>
        <v>0.1875</v>
      </c>
      <c r="AC83" s="58">
        <f>VLOOKUP($U83,PercentGoalStats!$A$3:$AE$998,16,FALSE)</f>
        <v>0.125</v>
      </c>
      <c r="AD83" s="58">
        <f>VLOOKUP($U83,PercentGoalStats!$A$3:$AE$998,17,FALSE)</f>
        <v>0.625</v>
      </c>
      <c r="AE83" s="58">
        <f>VLOOKUP($U83,PercentGoalStats!$A$3:$AE$998,19,FALSE)</f>
        <v>0.625</v>
      </c>
      <c r="AF83" s="58">
        <f>VLOOKUP($U83,PercentGoalStats!$A$3:$AE$998,20,FALSE)</f>
        <v>0.25</v>
      </c>
      <c r="AG83" s="58">
        <f>VLOOKUP($U83,PercentGoalStats!$A$3:$AE$998,22,FALSE)</f>
        <v>0.25</v>
      </c>
      <c r="AH83" s="58">
        <f>VLOOKUP($U83,PercentGoalStats!$A$3:$AE$998,23,FALSE)</f>
        <v>0.8125</v>
      </c>
      <c r="AI83" s="58">
        <f>VLOOKUP($U83,PercentGoalStats!$A$3:$AE$998,25,FALSE)</f>
        <v>0.75</v>
      </c>
      <c r="AJ83" s="58">
        <f>VLOOKUP($U83,PercentGoalStats!$A$3:$AE$998,26,FALSE)</f>
        <v>0.5625</v>
      </c>
      <c r="AK83" s="58">
        <f>VLOOKUP($U83,PercentGoalStats!$A$3:$AE$998,28,FALSE)</f>
        <v>0.375</v>
      </c>
      <c r="AL83" s="58">
        <f>VLOOKUP($U83,PercentGoalStats!$A$3:$AE$998,29,FALSE)</f>
        <v>0.5</v>
      </c>
      <c r="AM83" s="58">
        <f>VLOOKUP($U83,PercentGoalStats!$A$3:$AE$998,31,FALSE)</f>
        <v>0.5</v>
      </c>
    </row>
    <row r="84" spans="1:39" ht="14.4" hidden="1" thickTop="1" x14ac:dyDescent="0.3">
      <c r="A84" s="57">
        <f>VLOOKUP($S84,PercentGoalStats!$A$3:$AE$998,5,FALSE)</f>
        <v>1</v>
      </c>
      <c r="B84" s="58">
        <f>VLOOKUP($S84,PercentGoalStats!$A$3:$AE$998,6,FALSE)</f>
        <v>1</v>
      </c>
      <c r="C84" s="58">
        <f>VLOOKUP($S84,PercentGoalStats!$A$3:$AE$998,8,FALSE)</f>
        <v>0.76923076923076927</v>
      </c>
      <c r="D84" s="58">
        <f>VLOOKUP($S84,PercentGoalStats!$A$3:$AE$998,9,FALSE)</f>
        <v>0.66666666666666663</v>
      </c>
      <c r="E84" s="58">
        <f>VLOOKUP($S84,PercentGoalStats!$A$3:$AE$998,11,FALSE)</f>
        <v>0.53846153846153844</v>
      </c>
      <c r="F84" s="58">
        <f>VLOOKUP($S84,PercentGoalStats!$A$3:$AE$998,12,FALSE)</f>
        <v>0.5</v>
      </c>
      <c r="G84" s="58">
        <f>VLOOKUP($S84,PercentGoalStats!$A$3:$AE$998,14,FALSE)</f>
        <v>0.30769230769230771</v>
      </c>
      <c r="H84" s="58">
        <f>VLOOKUP($S84,PercentGoalStats!$A$3:$AE$998,15,FALSE)</f>
        <v>0.16666666666666666</v>
      </c>
      <c r="I84" s="58">
        <f>VLOOKUP($S84,PercentGoalStats!$A$3:$AE$998,17,FALSE)</f>
        <v>0.76923076923076927</v>
      </c>
      <c r="J84" s="58">
        <f>VLOOKUP($S84,PercentGoalStats!$A$3:$AE$998,18,FALSE)</f>
        <v>0.66666666666666663</v>
      </c>
      <c r="K84" s="58">
        <f>VLOOKUP($S84,PercentGoalStats!$A$3:$AE$998,20,FALSE)</f>
        <v>0.46153846153846156</v>
      </c>
      <c r="L84" s="58">
        <f>VLOOKUP($S84,PercentGoalStats!$A$3:$AE$998,21,FALSE)</f>
        <v>0.5</v>
      </c>
      <c r="M84" s="58">
        <f>VLOOKUP($S84,PercentGoalStats!$A$3:$AE$998,23,FALSE)</f>
        <v>0.84615384615384615</v>
      </c>
      <c r="N84" s="58">
        <f>VLOOKUP($S84,PercentGoalStats!$A$3:$AE$998,24,FALSE)</f>
        <v>0.83333333333333337</v>
      </c>
      <c r="O84" s="58">
        <f>VLOOKUP($S84,PercentGoalStats!$A$3:$AE$998,26,FALSE)</f>
        <v>0.30769230769230771</v>
      </c>
      <c r="P84" s="58">
        <f>VLOOKUP($S84,PercentGoalStats!$A$3:$AE$998,27,FALSE)</f>
        <v>0.16666666666666666</v>
      </c>
      <c r="Q84" s="58">
        <f>VLOOKUP($S84,PercentGoalStats!$A$3:$AE$998,29,FALSE)</f>
        <v>0.61538461538461542</v>
      </c>
      <c r="R84" s="58">
        <f>VLOOKUP($S84,PercentGoalStats!$A$3:$AE$998,30,FALSE)</f>
        <v>0.5</v>
      </c>
      <c r="S84" s="53" t="str">
        <f>Fixtures!A80</f>
        <v>Cambuur</v>
      </c>
      <c r="T84" s="54">
        <f>Fixtures!D80</f>
        <v>43490</v>
      </c>
      <c r="U84" s="53" t="str">
        <f>Fixtures!B80</f>
        <v>Go Ahead Eagles</v>
      </c>
      <c r="V84" s="57">
        <f>VLOOKUP($U84,PercentGoalStats!$A$3:$AE$998,5,FALSE)</f>
        <v>1</v>
      </c>
      <c r="W84" s="58">
        <f>VLOOKUP($U84,PercentGoalStats!$A$3:$AE$998,7,FALSE)</f>
        <v>1</v>
      </c>
      <c r="X84" s="58">
        <f>VLOOKUP($U84,PercentGoalStats!$A$3:$AE$998,8,FALSE)</f>
        <v>0.9285714285714286</v>
      </c>
      <c r="Y84" s="58">
        <f>VLOOKUP($U84,PercentGoalStats!$A$3:$AE$998,10,FALSE)</f>
        <v>1</v>
      </c>
      <c r="Z84" s="58">
        <f>VLOOKUP($U84,PercentGoalStats!$A$3:$AE$998,11,FALSE)</f>
        <v>0.7857142857142857</v>
      </c>
      <c r="AA84" s="58">
        <f>VLOOKUP($U84,PercentGoalStats!$A$3:$AE$998,13,FALSE)</f>
        <v>0.83333333333333337</v>
      </c>
      <c r="AB84" s="58">
        <f>VLOOKUP($U84,PercentGoalStats!$A$3:$AE$998,14,FALSE)</f>
        <v>0.2857142857142857</v>
      </c>
      <c r="AC84" s="58">
        <f>VLOOKUP($U84,PercentGoalStats!$A$3:$AE$998,16,FALSE)</f>
        <v>0.33333333333333331</v>
      </c>
      <c r="AD84" s="58">
        <f>VLOOKUP($U84,PercentGoalStats!$A$3:$AE$998,17,FALSE)</f>
        <v>1</v>
      </c>
      <c r="AE84" s="58">
        <f>VLOOKUP($U84,PercentGoalStats!$A$3:$AE$998,19,FALSE)</f>
        <v>1</v>
      </c>
      <c r="AF84" s="58">
        <f>VLOOKUP($U84,PercentGoalStats!$A$3:$AE$998,20,FALSE)</f>
        <v>0.6428571428571429</v>
      </c>
      <c r="AG84" s="58">
        <f>VLOOKUP($U84,PercentGoalStats!$A$3:$AE$998,22,FALSE)</f>
        <v>0.33333333333333331</v>
      </c>
      <c r="AH84" s="58">
        <f>VLOOKUP($U84,PercentGoalStats!$A$3:$AE$998,23,FALSE)</f>
        <v>0.7142857142857143</v>
      </c>
      <c r="AI84" s="58">
        <f>VLOOKUP($U84,PercentGoalStats!$A$3:$AE$998,25,FALSE)</f>
        <v>1</v>
      </c>
      <c r="AJ84" s="58">
        <f>VLOOKUP($U84,PercentGoalStats!$A$3:$AE$998,26,FALSE)</f>
        <v>0.2857142857142857</v>
      </c>
      <c r="AK84" s="58">
        <f>VLOOKUP($U84,PercentGoalStats!$A$3:$AE$998,28,FALSE)</f>
        <v>0.5</v>
      </c>
      <c r="AL84" s="58">
        <f>VLOOKUP($U84,PercentGoalStats!$A$3:$AE$998,29,FALSE)</f>
        <v>0.7142857142857143</v>
      </c>
      <c r="AM84" s="58">
        <f>VLOOKUP($U84,PercentGoalStats!$A$3:$AE$998,31,FALSE)</f>
        <v>1</v>
      </c>
    </row>
    <row r="85" spans="1:39" ht="14.4" hidden="1" thickTop="1" x14ac:dyDescent="0.3">
      <c r="A85" s="57">
        <f>VLOOKUP($S85,PercentGoalStats!$A$3:$AE$998,5,FALSE)</f>
        <v>0.94117647058823528</v>
      </c>
      <c r="B85" s="58">
        <f>VLOOKUP($S85,PercentGoalStats!$A$3:$AE$998,6,FALSE)</f>
        <v>0.83333333333333337</v>
      </c>
      <c r="C85" s="58">
        <f>VLOOKUP($S85,PercentGoalStats!$A$3:$AE$998,8,FALSE)</f>
        <v>0.76470588235294112</v>
      </c>
      <c r="D85" s="58">
        <f>VLOOKUP($S85,PercentGoalStats!$A$3:$AE$998,9,FALSE)</f>
        <v>0.83333333333333337</v>
      </c>
      <c r="E85" s="58">
        <f>VLOOKUP($S85,PercentGoalStats!$A$3:$AE$998,11,FALSE)</f>
        <v>0.6470588235294118</v>
      </c>
      <c r="F85" s="58">
        <f>VLOOKUP($S85,PercentGoalStats!$A$3:$AE$998,12,FALSE)</f>
        <v>0.66666666666666663</v>
      </c>
      <c r="G85" s="58">
        <f>VLOOKUP($S85,PercentGoalStats!$A$3:$AE$998,14,FALSE)</f>
        <v>0.47058823529411764</v>
      </c>
      <c r="H85" s="58">
        <f>VLOOKUP($S85,PercentGoalStats!$A$3:$AE$998,15,FALSE)</f>
        <v>0.5</v>
      </c>
      <c r="I85" s="58">
        <f>VLOOKUP($S85,PercentGoalStats!$A$3:$AE$998,17,FALSE)</f>
        <v>0.82352941176470584</v>
      </c>
      <c r="J85" s="58">
        <f>VLOOKUP($S85,PercentGoalStats!$A$3:$AE$998,18,FALSE)</f>
        <v>0.83333333333333337</v>
      </c>
      <c r="K85" s="58">
        <f>VLOOKUP($S85,PercentGoalStats!$A$3:$AE$998,20,FALSE)</f>
        <v>0.41176470588235292</v>
      </c>
      <c r="L85" s="58">
        <f>VLOOKUP($S85,PercentGoalStats!$A$3:$AE$998,21,FALSE)</f>
        <v>0.5</v>
      </c>
      <c r="M85" s="58">
        <f>VLOOKUP($S85,PercentGoalStats!$A$3:$AE$998,23,FALSE)</f>
        <v>0.82352941176470584</v>
      </c>
      <c r="N85" s="58">
        <f>VLOOKUP($S85,PercentGoalStats!$A$3:$AE$998,24,FALSE)</f>
        <v>0.66666666666666663</v>
      </c>
      <c r="O85" s="58">
        <f>VLOOKUP($S85,PercentGoalStats!$A$3:$AE$998,26,FALSE)</f>
        <v>0.58823529411764708</v>
      </c>
      <c r="P85" s="58">
        <f>VLOOKUP($S85,PercentGoalStats!$A$3:$AE$998,27,FALSE)</f>
        <v>0.5</v>
      </c>
      <c r="Q85" s="58">
        <f>VLOOKUP($S85,PercentGoalStats!$A$3:$AE$998,29,FALSE)</f>
        <v>0.70588235294117652</v>
      </c>
      <c r="R85" s="58">
        <f>VLOOKUP($S85,PercentGoalStats!$A$3:$AE$998,30,FALSE)</f>
        <v>0.66666666666666663</v>
      </c>
      <c r="S85" s="53" t="str">
        <f>Fixtures!A81</f>
        <v>Dordrecht</v>
      </c>
      <c r="T85" s="54">
        <f>Fixtures!D81</f>
        <v>43490</v>
      </c>
      <c r="U85" s="53" t="str">
        <f>Fixtures!B81</f>
        <v>PSV II</v>
      </c>
      <c r="V85" s="57">
        <f>VLOOKUP($U85,PercentGoalStats!$A$3:$AE$998,5,FALSE)</f>
        <v>1</v>
      </c>
      <c r="W85" s="58">
        <f>VLOOKUP($U85,PercentGoalStats!$A$3:$AE$998,7,FALSE)</f>
        <v>1</v>
      </c>
      <c r="X85" s="58">
        <f>VLOOKUP($U85,PercentGoalStats!$A$3:$AE$998,8,FALSE)</f>
        <v>0.84615384615384615</v>
      </c>
      <c r="Y85" s="58">
        <f>VLOOKUP($U85,PercentGoalStats!$A$3:$AE$998,10,FALSE)</f>
        <v>1</v>
      </c>
      <c r="Z85" s="58">
        <f>VLOOKUP($U85,PercentGoalStats!$A$3:$AE$998,11,FALSE)</f>
        <v>0.76923076923076927</v>
      </c>
      <c r="AA85" s="58">
        <f>VLOOKUP($U85,PercentGoalStats!$A$3:$AE$998,13,FALSE)</f>
        <v>1</v>
      </c>
      <c r="AB85" s="58">
        <f>VLOOKUP($U85,PercentGoalStats!$A$3:$AE$998,14,FALSE)</f>
        <v>0.53846153846153844</v>
      </c>
      <c r="AC85" s="58">
        <f>VLOOKUP($U85,PercentGoalStats!$A$3:$AE$998,16,FALSE)</f>
        <v>0.83333333333333337</v>
      </c>
      <c r="AD85" s="58">
        <f>VLOOKUP($U85,PercentGoalStats!$A$3:$AE$998,17,FALSE)</f>
        <v>0.92307692307692313</v>
      </c>
      <c r="AE85" s="58">
        <f>VLOOKUP($U85,PercentGoalStats!$A$3:$AE$998,19,FALSE)</f>
        <v>1</v>
      </c>
      <c r="AF85" s="58">
        <f>VLOOKUP($U85,PercentGoalStats!$A$3:$AE$998,20,FALSE)</f>
        <v>0.53846153846153844</v>
      </c>
      <c r="AG85" s="58">
        <f>VLOOKUP($U85,PercentGoalStats!$A$3:$AE$998,22,FALSE)</f>
        <v>0.66666666666666663</v>
      </c>
      <c r="AH85" s="58">
        <f>VLOOKUP($U85,PercentGoalStats!$A$3:$AE$998,23,FALSE)</f>
        <v>0.92307692307692313</v>
      </c>
      <c r="AI85" s="58">
        <f>VLOOKUP($U85,PercentGoalStats!$A$3:$AE$998,25,FALSE)</f>
        <v>1</v>
      </c>
      <c r="AJ85" s="58">
        <f>VLOOKUP($U85,PercentGoalStats!$A$3:$AE$998,26,FALSE)</f>
        <v>0.61538461538461542</v>
      </c>
      <c r="AK85" s="58">
        <f>VLOOKUP($U85,PercentGoalStats!$A$3:$AE$998,28,FALSE)</f>
        <v>1</v>
      </c>
      <c r="AL85" s="58">
        <f>VLOOKUP($U85,PercentGoalStats!$A$3:$AE$998,29,FALSE)</f>
        <v>0.84615384615384615</v>
      </c>
      <c r="AM85" s="58">
        <f>VLOOKUP($U85,PercentGoalStats!$A$3:$AE$998,31,FALSE)</f>
        <v>1</v>
      </c>
    </row>
    <row r="86" spans="1:39" ht="14.4" hidden="1" thickTop="1" x14ac:dyDescent="0.3">
      <c r="A86" s="57">
        <f>VLOOKUP($S86,PercentGoalStats!$A$3:$AE$998,5,FALSE)</f>
        <v>0.9285714285714286</v>
      </c>
      <c r="B86" s="58">
        <f>VLOOKUP($S86,PercentGoalStats!$A$3:$AE$998,6,FALSE)</f>
        <v>1</v>
      </c>
      <c r="C86" s="58">
        <f>VLOOKUP($S86,PercentGoalStats!$A$3:$AE$998,8,FALSE)</f>
        <v>0.7857142857142857</v>
      </c>
      <c r="D86" s="58">
        <f>VLOOKUP($S86,PercentGoalStats!$A$3:$AE$998,9,FALSE)</f>
        <v>1</v>
      </c>
      <c r="E86" s="58">
        <f>VLOOKUP($S86,PercentGoalStats!$A$3:$AE$998,11,FALSE)</f>
        <v>0.42857142857142855</v>
      </c>
      <c r="F86" s="58">
        <f>VLOOKUP($S86,PercentGoalStats!$A$3:$AE$998,12,FALSE)</f>
        <v>0.42857142857142855</v>
      </c>
      <c r="G86" s="58">
        <f>VLOOKUP($S86,PercentGoalStats!$A$3:$AE$998,14,FALSE)</f>
        <v>0.21428571428571427</v>
      </c>
      <c r="H86" s="58">
        <f>VLOOKUP($S86,PercentGoalStats!$A$3:$AE$998,15,FALSE)</f>
        <v>0</v>
      </c>
      <c r="I86" s="58">
        <f>VLOOKUP($S86,PercentGoalStats!$A$3:$AE$998,17,FALSE)</f>
        <v>0.6428571428571429</v>
      </c>
      <c r="J86" s="58">
        <f>VLOOKUP($S86,PercentGoalStats!$A$3:$AE$998,18,FALSE)</f>
        <v>0.42857142857142855</v>
      </c>
      <c r="K86" s="58">
        <f>VLOOKUP($S86,PercentGoalStats!$A$3:$AE$998,20,FALSE)</f>
        <v>0.21428571428571427</v>
      </c>
      <c r="L86" s="58">
        <f>VLOOKUP($S86,PercentGoalStats!$A$3:$AE$998,21,FALSE)</f>
        <v>0.14285714285714285</v>
      </c>
      <c r="M86" s="58">
        <f>VLOOKUP($S86,PercentGoalStats!$A$3:$AE$998,23,FALSE)</f>
        <v>0.7857142857142857</v>
      </c>
      <c r="N86" s="58">
        <f>VLOOKUP($S86,PercentGoalStats!$A$3:$AE$998,24,FALSE)</f>
        <v>1</v>
      </c>
      <c r="O86" s="58">
        <f>VLOOKUP($S86,PercentGoalStats!$A$3:$AE$998,26,FALSE)</f>
        <v>0.5714285714285714</v>
      </c>
      <c r="P86" s="58">
        <f>VLOOKUP($S86,PercentGoalStats!$A$3:$AE$998,27,FALSE)</f>
        <v>0.7142857142857143</v>
      </c>
      <c r="Q86" s="58">
        <f>VLOOKUP($S86,PercentGoalStats!$A$3:$AE$998,29,FALSE)</f>
        <v>0.5</v>
      </c>
      <c r="R86" s="58">
        <f>VLOOKUP($S86,PercentGoalStats!$A$3:$AE$998,30,FALSE)</f>
        <v>0.42857142857142855</v>
      </c>
      <c r="S86" s="53" t="str">
        <f>Fixtures!A82</f>
        <v>MVV</v>
      </c>
      <c r="T86" s="54">
        <f>Fixtures!D82</f>
        <v>43490</v>
      </c>
      <c r="U86" s="53" t="str">
        <f>Fixtures!B82</f>
        <v>Helmond Sport</v>
      </c>
      <c r="V86" s="57">
        <f>VLOOKUP($U86,PercentGoalStats!$A$3:$AE$998,5,FALSE)</f>
        <v>0.92307692307692313</v>
      </c>
      <c r="W86" s="58">
        <f>VLOOKUP($U86,PercentGoalStats!$A$3:$AE$998,7,FALSE)</f>
        <v>0.8</v>
      </c>
      <c r="X86" s="58">
        <f>VLOOKUP($U86,PercentGoalStats!$A$3:$AE$998,8,FALSE)</f>
        <v>0.76923076923076927</v>
      </c>
      <c r="Y86" s="58">
        <f>VLOOKUP($U86,PercentGoalStats!$A$3:$AE$998,10,FALSE)</f>
        <v>0.6</v>
      </c>
      <c r="Z86" s="58">
        <f>VLOOKUP($U86,PercentGoalStats!$A$3:$AE$998,11,FALSE)</f>
        <v>0.46153846153846156</v>
      </c>
      <c r="AA86" s="58">
        <f>VLOOKUP($U86,PercentGoalStats!$A$3:$AE$998,13,FALSE)</f>
        <v>0.2</v>
      </c>
      <c r="AB86" s="58">
        <f>VLOOKUP($U86,PercentGoalStats!$A$3:$AE$998,14,FALSE)</f>
        <v>0.30769230769230771</v>
      </c>
      <c r="AC86" s="58">
        <f>VLOOKUP($U86,PercentGoalStats!$A$3:$AE$998,16,FALSE)</f>
        <v>0.2</v>
      </c>
      <c r="AD86" s="58">
        <f>VLOOKUP($U86,PercentGoalStats!$A$3:$AE$998,17,FALSE)</f>
        <v>0.69230769230769229</v>
      </c>
      <c r="AE86" s="58">
        <f>VLOOKUP($U86,PercentGoalStats!$A$3:$AE$998,19,FALSE)</f>
        <v>0.6</v>
      </c>
      <c r="AF86" s="58">
        <f>VLOOKUP($U86,PercentGoalStats!$A$3:$AE$998,20,FALSE)</f>
        <v>0.38461538461538464</v>
      </c>
      <c r="AG86" s="58">
        <f>VLOOKUP($U86,PercentGoalStats!$A$3:$AE$998,22,FALSE)</f>
        <v>0.2</v>
      </c>
      <c r="AH86" s="58">
        <f>VLOOKUP($U86,PercentGoalStats!$A$3:$AE$998,23,FALSE)</f>
        <v>0.84615384615384615</v>
      </c>
      <c r="AI86" s="58">
        <f>VLOOKUP($U86,PercentGoalStats!$A$3:$AE$998,25,FALSE)</f>
        <v>0.8</v>
      </c>
      <c r="AJ86" s="58">
        <f>VLOOKUP($U86,PercentGoalStats!$A$3:$AE$998,26,FALSE)</f>
        <v>0.46153846153846156</v>
      </c>
      <c r="AK86" s="58">
        <f>VLOOKUP($U86,PercentGoalStats!$A$3:$AE$998,28,FALSE)</f>
        <v>0.2</v>
      </c>
      <c r="AL86" s="58">
        <f>VLOOKUP($U86,PercentGoalStats!$A$3:$AE$998,29,FALSE)</f>
        <v>0.61538461538461542</v>
      </c>
      <c r="AM86" s="58">
        <f>VLOOKUP($U86,PercentGoalStats!$A$3:$AE$998,31,FALSE)</f>
        <v>0.6</v>
      </c>
    </row>
    <row r="87" spans="1:39" ht="14.4" hidden="1" thickTop="1" x14ac:dyDescent="0.3">
      <c r="A87" s="57">
        <f>VLOOKUP($S87,PercentGoalStats!$A$3:$AE$998,5,FALSE)</f>
        <v>0.8666666666666667</v>
      </c>
      <c r="B87" s="58">
        <f>VLOOKUP($S87,PercentGoalStats!$A$3:$AE$998,6,FALSE)</f>
        <v>0.8571428571428571</v>
      </c>
      <c r="C87" s="58">
        <f>VLOOKUP($S87,PercentGoalStats!$A$3:$AE$998,8,FALSE)</f>
        <v>0.8666666666666667</v>
      </c>
      <c r="D87" s="58">
        <f>VLOOKUP($S87,PercentGoalStats!$A$3:$AE$998,9,FALSE)</f>
        <v>0.8571428571428571</v>
      </c>
      <c r="E87" s="58">
        <f>VLOOKUP($S87,PercentGoalStats!$A$3:$AE$998,11,FALSE)</f>
        <v>0.6</v>
      </c>
      <c r="F87" s="58">
        <f>VLOOKUP($S87,PercentGoalStats!$A$3:$AE$998,12,FALSE)</f>
        <v>0.5714285714285714</v>
      </c>
      <c r="G87" s="58">
        <f>VLOOKUP($S87,PercentGoalStats!$A$3:$AE$998,14,FALSE)</f>
        <v>0.33333333333333331</v>
      </c>
      <c r="H87" s="58">
        <f>VLOOKUP($S87,PercentGoalStats!$A$3:$AE$998,15,FALSE)</f>
        <v>0.2857142857142857</v>
      </c>
      <c r="I87" s="58">
        <f>VLOOKUP($S87,PercentGoalStats!$A$3:$AE$998,17,FALSE)</f>
        <v>0.66666666666666663</v>
      </c>
      <c r="J87" s="58">
        <f>VLOOKUP($S87,PercentGoalStats!$A$3:$AE$998,18,FALSE)</f>
        <v>0.7142857142857143</v>
      </c>
      <c r="K87" s="58">
        <f>VLOOKUP($S87,PercentGoalStats!$A$3:$AE$998,20,FALSE)</f>
        <v>0.26666666666666666</v>
      </c>
      <c r="L87" s="58">
        <f>VLOOKUP($S87,PercentGoalStats!$A$3:$AE$998,21,FALSE)</f>
        <v>0.14285714285714285</v>
      </c>
      <c r="M87" s="58">
        <f>VLOOKUP($S87,PercentGoalStats!$A$3:$AE$998,23,FALSE)</f>
        <v>0.8</v>
      </c>
      <c r="N87" s="58">
        <f>VLOOKUP($S87,PercentGoalStats!$A$3:$AE$998,24,FALSE)</f>
        <v>0.8571428571428571</v>
      </c>
      <c r="O87" s="58">
        <f>VLOOKUP($S87,PercentGoalStats!$A$3:$AE$998,26,FALSE)</f>
        <v>0.6</v>
      </c>
      <c r="P87" s="58">
        <f>VLOOKUP($S87,PercentGoalStats!$A$3:$AE$998,27,FALSE)</f>
        <v>0.7142857142857143</v>
      </c>
      <c r="Q87" s="58">
        <f>VLOOKUP($S87,PercentGoalStats!$A$3:$AE$998,29,FALSE)</f>
        <v>0.6</v>
      </c>
      <c r="R87" s="58">
        <f>VLOOKUP($S87,PercentGoalStats!$A$3:$AE$998,30,FALSE)</f>
        <v>0.7142857142857143</v>
      </c>
      <c r="S87" s="53" t="str">
        <f>Fixtures!A83</f>
        <v>Eindhoven</v>
      </c>
      <c r="T87" s="54">
        <f>Fixtures!D83</f>
        <v>43490</v>
      </c>
      <c r="U87" s="53" t="str">
        <f>Fixtures!B83</f>
        <v>Den Bosch</v>
      </c>
      <c r="V87" s="57">
        <f>VLOOKUP($U87,PercentGoalStats!$A$3:$AE$998,5,FALSE)</f>
        <v>1</v>
      </c>
      <c r="W87" s="58">
        <f>VLOOKUP($U87,PercentGoalStats!$A$3:$AE$998,7,FALSE)</f>
        <v>1</v>
      </c>
      <c r="X87" s="58">
        <f>VLOOKUP($U87,PercentGoalStats!$A$3:$AE$998,8,FALSE)</f>
        <v>0.875</v>
      </c>
      <c r="Y87" s="58">
        <f>VLOOKUP($U87,PercentGoalStats!$A$3:$AE$998,10,FALSE)</f>
        <v>0.83333333333333337</v>
      </c>
      <c r="Z87" s="58">
        <f>VLOOKUP($U87,PercentGoalStats!$A$3:$AE$998,11,FALSE)</f>
        <v>0.625</v>
      </c>
      <c r="AA87" s="58">
        <f>VLOOKUP($U87,PercentGoalStats!$A$3:$AE$998,13,FALSE)</f>
        <v>0.5</v>
      </c>
      <c r="AB87" s="58">
        <f>VLOOKUP($U87,PercentGoalStats!$A$3:$AE$998,14,FALSE)</f>
        <v>0.375</v>
      </c>
      <c r="AC87" s="58">
        <f>VLOOKUP($U87,PercentGoalStats!$A$3:$AE$998,16,FALSE)</f>
        <v>0.16666666666666666</v>
      </c>
      <c r="AD87" s="58">
        <f>VLOOKUP($U87,PercentGoalStats!$A$3:$AE$998,17,FALSE)</f>
        <v>1</v>
      </c>
      <c r="AE87" s="58">
        <f>VLOOKUP($U87,PercentGoalStats!$A$3:$AE$998,19,FALSE)</f>
        <v>1</v>
      </c>
      <c r="AF87" s="58">
        <f>VLOOKUP($U87,PercentGoalStats!$A$3:$AE$998,20,FALSE)</f>
        <v>0.625</v>
      </c>
      <c r="AG87" s="58">
        <f>VLOOKUP($U87,PercentGoalStats!$A$3:$AE$998,22,FALSE)</f>
        <v>0.66666666666666663</v>
      </c>
      <c r="AH87" s="58">
        <f>VLOOKUP($U87,PercentGoalStats!$A$3:$AE$998,23,FALSE)</f>
        <v>0.6875</v>
      </c>
      <c r="AI87" s="58">
        <f>VLOOKUP($U87,PercentGoalStats!$A$3:$AE$998,25,FALSE)</f>
        <v>0.5</v>
      </c>
      <c r="AJ87" s="58">
        <f>VLOOKUP($U87,PercentGoalStats!$A$3:$AE$998,26,FALSE)</f>
        <v>0.25</v>
      </c>
      <c r="AK87" s="58">
        <f>VLOOKUP($U87,PercentGoalStats!$A$3:$AE$998,28,FALSE)</f>
        <v>0.16666666666666666</v>
      </c>
      <c r="AL87" s="58">
        <f>VLOOKUP($U87,PercentGoalStats!$A$3:$AE$998,29,FALSE)</f>
        <v>0.6875</v>
      </c>
      <c r="AM87" s="58">
        <f>VLOOKUP($U87,PercentGoalStats!$A$3:$AE$998,31,FALSE)</f>
        <v>0.5</v>
      </c>
    </row>
    <row r="88" spans="1:39" ht="14.4" hidden="1" thickTop="1" x14ac:dyDescent="0.3">
      <c r="A88" s="57">
        <f>VLOOKUP($S88,PercentGoalStats!$A$3:$AE$998,5,FALSE)</f>
        <v>0.9285714285714286</v>
      </c>
      <c r="B88" s="58">
        <f>VLOOKUP($S88,PercentGoalStats!$A$3:$AE$998,6,FALSE)</f>
        <v>0.8571428571428571</v>
      </c>
      <c r="C88" s="58">
        <f>VLOOKUP($S88,PercentGoalStats!$A$3:$AE$998,8,FALSE)</f>
        <v>0.8571428571428571</v>
      </c>
      <c r="D88" s="58">
        <f>VLOOKUP($S88,PercentGoalStats!$A$3:$AE$998,9,FALSE)</f>
        <v>0.8571428571428571</v>
      </c>
      <c r="E88" s="58">
        <f>VLOOKUP($S88,PercentGoalStats!$A$3:$AE$998,11,FALSE)</f>
        <v>0.7857142857142857</v>
      </c>
      <c r="F88" s="58">
        <f>VLOOKUP($S88,PercentGoalStats!$A$3:$AE$998,12,FALSE)</f>
        <v>0.8571428571428571</v>
      </c>
      <c r="G88" s="58">
        <f>VLOOKUP($S88,PercentGoalStats!$A$3:$AE$998,14,FALSE)</f>
        <v>0.5</v>
      </c>
      <c r="H88" s="58">
        <f>VLOOKUP($S88,PercentGoalStats!$A$3:$AE$998,15,FALSE)</f>
        <v>0.5714285714285714</v>
      </c>
      <c r="I88" s="58">
        <f>VLOOKUP($S88,PercentGoalStats!$A$3:$AE$998,17,FALSE)</f>
        <v>0.9285714285714286</v>
      </c>
      <c r="J88" s="58">
        <f>VLOOKUP($S88,PercentGoalStats!$A$3:$AE$998,18,FALSE)</f>
        <v>0.8571428571428571</v>
      </c>
      <c r="K88" s="58">
        <f>VLOOKUP($S88,PercentGoalStats!$A$3:$AE$998,20,FALSE)</f>
        <v>0.7142857142857143</v>
      </c>
      <c r="L88" s="58">
        <f>VLOOKUP($S88,PercentGoalStats!$A$3:$AE$998,21,FALSE)</f>
        <v>0.8571428571428571</v>
      </c>
      <c r="M88" s="58">
        <f>VLOOKUP($S88,PercentGoalStats!$A$3:$AE$998,23,FALSE)</f>
        <v>0.7142857142857143</v>
      </c>
      <c r="N88" s="58">
        <f>VLOOKUP($S88,PercentGoalStats!$A$3:$AE$998,24,FALSE)</f>
        <v>0.7142857142857143</v>
      </c>
      <c r="O88" s="58">
        <f>VLOOKUP($S88,PercentGoalStats!$A$3:$AE$998,26,FALSE)</f>
        <v>0.35714285714285715</v>
      </c>
      <c r="P88" s="58">
        <f>VLOOKUP($S88,PercentGoalStats!$A$3:$AE$998,27,FALSE)</f>
        <v>0.42857142857142855</v>
      </c>
      <c r="Q88" s="58">
        <f>VLOOKUP($S88,PercentGoalStats!$A$3:$AE$998,29,FALSE)</f>
        <v>0.7142857142857143</v>
      </c>
      <c r="R88" s="58">
        <f>VLOOKUP($S88,PercentGoalStats!$A$3:$AE$998,30,FALSE)</f>
        <v>0.7142857142857143</v>
      </c>
      <c r="S88" s="53" t="str">
        <f>Fixtures!A84</f>
        <v>Roda JC</v>
      </c>
      <c r="T88" s="54">
        <f>Fixtures!D84</f>
        <v>43490</v>
      </c>
      <c r="U88" s="53" t="str">
        <f>Fixtures!B84</f>
        <v>AZ II</v>
      </c>
      <c r="V88" s="57">
        <f>VLOOKUP($U88,PercentGoalStats!$A$3:$AE$998,5,FALSE)</f>
        <v>1</v>
      </c>
      <c r="W88" s="58">
        <f>VLOOKUP($U88,PercentGoalStats!$A$3:$AE$998,7,FALSE)</f>
        <v>1</v>
      </c>
      <c r="X88" s="58">
        <f>VLOOKUP($U88,PercentGoalStats!$A$3:$AE$998,8,FALSE)</f>
        <v>0.92307692307692313</v>
      </c>
      <c r="Y88" s="58">
        <f>VLOOKUP($U88,PercentGoalStats!$A$3:$AE$998,10,FALSE)</f>
        <v>1</v>
      </c>
      <c r="Z88" s="58">
        <f>VLOOKUP($U88,PercentGoalStats!$A$3:$AE$998,11,FALSE)</f>
        <v>0.61538461538461542</v>
      </c>
      <c r="AA88" s="58">
        <f>VLOOKUP($U88,PercentGoalStats!$A$3:$AE$998,13,FALSE)</f>
        <v>0.7142857142857143</v>
      </c>
      <c r="AB88" s="58">
        <f>VLOOKUP($U88,PercentGoalStats!$A$3:$AE$998,14,FALSE)</f>
        <v>0.46153846153846156</v>
      </c>
      <c r="AC88" s="58">
        <f>VLOOKUP($U88,PercentGoalStats!$A$3:$AE$998,16,FALSE)</f>
        <v>0.5714285714285714</v>
      </c>
      <c r="AD88" s="58">
        <f>VLOOKUP($U88,PercentGoalStats!$A$3:$AE$998,17,FALSE)</f>
        <v>0.76923076923076927</v>
      </c>
      <c r="AE88" s="58">
        <f>VLOOKUP($U88,PercentGoalStats!$A$3:$AE$998,19,FALSE)</f>
        <v>0.8571428571428571</v>
      </c>
      <c r="AF88" s="58">
        <f>VLOOKUP($U88,PercentGoalStats!$A$3:$AE$998,20,FALSE)</f>
        <v>0.23076923076923078</v>
      </c>
      <c r="AG88" s="58">
        <f>VLOOKUP($U88,PercentGoalStats!$A$3:$AE$998,22,FALSE)</f>
        <v>0.14285714285714285</v>
      </c>
      <c r="AH88" s="58">
        <f>VLOOKUP($U88,PercentGoalStats!$A$3:$AE$998,23,FALSE)</f>
        <v>1</v>
      </c>
      <c r="AI88" s="58">
        <f>VLOOKUP($U88,PercentGoalStats!$A$3:$AE$998,25,FALSE)</f>
        <v>1</v>
      </c>
      <c r="AJ88" s="58">
        <f>VLOOKUP($U88,PercentGoalStats!$A$3:$AE$998,26,FALSE)</f>
        <v>0.69230769230769229</v>
      </c>
      <c r="AK88" s="58">
        <f>VLOOKUP($U88,PercentGoalStats!$A$3:$AE$998,28,FALSE)</f>
        <v>0.7142857142857143</v>
      </c>
      <c r="AL88" s="58">
        <f>VLOOKUP($U88,PercentGoalStats!$A$3:$AE$998,29,FALSE)</f>
        <v>0.76923076923076927</v>
      </c>
      <c r="AM88" s="58">
        <f>VLOOKUP($U88,PercentGoalStats!$A$3:$AE$998,31,FALSE)</f>
        <v>0.8571428571428571</v>
      </c>
    </row>
    <row r="89" spans="1:39" ht="14.4" hidden="1" thickTop="1" x14ac:dyDescent="0.3">
      <c r="A89" s="57">
        <f>VLOOKUP($S89,PercentGoalStats!$A$3:$AE$998,5,FALSE)</f>
        <v>0.8571428571428571</v>
      </c>
      <c r="B89" s="58">
        <f>VLOOKUP($S89,PercentGoalStats!$A$3:$AE$998,6,FALSE)</f>
        <v>0.8571428571428571</v>
      </c>
      <c r="C89" s="58">
        <f>VLOOKUP($S89,PercentGoalStats!$A$3:$AE$998,8,FALSE)</f>
        <v>0.7142857142857143</v>
      </c>
      <c r="D89" s="58">
        <f>VLOOKUP($S89,PercentGoalStats!$A$3:$AE$998,9,FALSE)</f>
        <v>0.8571428571428571</v>
      </c>
      <c r="E89" s="58">
        <f>VLOOKUP($S89,PercentGoalStats!$A$3:$AE$998,11,FALSE)</f>
        <v>0.5714285714285714</v>
      </c>
      <c r="F89" s="58">
        <f>VLOOKUP($S89,PercentGoalStats!$A$3:$AE$998,12,FALSE)</f>
        <v>0.7142857142857143</v>
      </c>
      <c r="G89" s="58">
        <f>VLOOKUP($S89,PercentGoalStats!$A$3:$AE$998,14,FALSE)</f>
        <v>0.2857142857142857</v>
      </c>
      <c r="H89" s="58">
        <f>VLOOKUP($S89,PercentGoalStats!$A$3:$AE$998,15,FALSE)</f>
        <v>0.42857142857142855</v>
      </c>
      <c r="I89" s="58">
        <f>VLOOKUP($S89,PercentGoalStats!$A$3:$AE$998,17,FALSE)</f>
        <v>0.5714285714285714</v>
      </c>
      <c r="J89" s="58">
        <f>VLOOKUP($S89,PercentGoalStats!$A$3:$AE$998,18,FALSE)</f>
        <v>0.7142857142857143</v>
      </c>
      <c r="K89" s="58">
        <f>VLOOKUP($S89,PercentGoalStats!$A$3:$AE$998,20,FALSE)</f>
        <v>0.42857142857142855</v>
      </c>
      <c r="L89" s="58">
        <f>VLOOKUP($S89,PercentGoalStats!$A$3:$AE$998,21,FALSE)</f>
        <v>0.42857142857142855</v>
      </c>
      <c r="M89" s="58">
        <f>VLOOKUP($S89,PercentGoalStats!$A$3:$AE$998,23,FALSE)</f>
        <v>0.7142857142857143</v>
      </c>
      <c r="N89" s="58">
        <f>VLOOKUP($S89,PercentGoalStats!$A$3:$AE$998,24,FALSE)</f>
        <v>0.7142857142857143</v>
      </c>
      <c r="O89" s="58">
        <f>VLOOKUP($S89,PercentGoalStats!$A$3:$AE$998,26,FALSE)</f>
        <v>0.2857142857142857</v>
      </c>
      <c r="P89" s="58">
        <f>VLOOKUP($S89,PercentGoalStats!$A$3:$AE$998,27,FALSE)</f>
        <v>0.42857142857142855</v>
      </c>
      <c r="Q89" s="58">
        <f>VLOOKUP($S89,PercentGoalStats!$A$3:$AE$998,29,FALSE)</f>
        <v>0.42857142857142855</v>
      </c>
      <c r="R89" s="58">
        <f>VLOOKUP($S89,PercentGoalStats!$A$3:$AE$998,30,FALSE)</f>
        <v>0.5714285714285714</v>
      </c>
      <c r="S89" s="53" t="str">
        <f>Fixtures!A85</f>
        <v>TOP Oss</v>
      </c>
      <c r="T89" s="54">
        <f>Fixtures!D85</f>
        <v>43490</v>
      </c>
      <c r="U89" s="53" t="str">
        <f>Fixtures!B85</f>
        <v>NEC</v>
      </c>
      <c r="V89" s="57">
        <f>VLOOKUP($U89,PercentGoalStats!$A$3:$AE$998,5,FALSE)</f>
        <v>1</v>
      </c>
      <c r="W89" s="58">
        <f>VLOOKUP($U89,PercentGoalStats!$A$3:$AE$998,7,FALSE)</f>
        <v>1</v>
      </c>
      <c r="X89" s="58">
        <f>VLOOKUP($U89,PercentGoalStats!$A$3:$AE$998,8,FALSE)</f>
        <v>0.84615384615384615</v>
      </c>
      <c r="Y89" s="58">
        <f>VLOOKUP($U89,PercentGoalStats!$A$3:$AE$998,10,FALSE)</f>
        <v>0.83333333333333337</v>
      </c>
      <c r="Z89" s="58">
        <f>VLOOKUP($U89,PercentGoalStats!$A$3:$AE$998,11,FALSE)</f>
        <v>0.69230769230769229</v>
      </c>
      <c r="AA89" s="58">
        <f>VLOOKUP($U89,PercentGoalStats!$A$3:$AE$998,13,FALSE)</f>
        <v>0.83333333333333337</v>
      </c>
      <c r="AB89" s="58">
        <f>VLOOKUP($U89,PercentGoalStats!$A$3:$AE$998,14,FALSE)</f>
        <v>0.61538461538461542</v>
      </c>
      <c r="AC89" s="58">
        <f>VLOOKUP($U89,PercentGoalStats!$A$3:$AE$998,16,FALSE)</f>
        <v>0.66666666666666663</v>
      </c>
      <c r="AD89" s="58">
        <f>VLOOKUP($U89,PercentGoalStats!$A$3:$AE$998,17,FALSE)</f>
        <v>0.92307692307692313</v>
      </c>
      <c r="AE89" s="58">
        <f>VLOOKUP($U89,PercentGoalStats!$A$3:$AE$998,19,FALSE)</f>
        <v>0.83333333333333337</v>
      </c>
      <c r="AF89" s="58">
        <f>VLOOKUP($U89,PercentGoalStats!$A$3:$AE$998,20,FALSE)</f>
        <v>0.61538461538461542</v>
      </c>
      <c r="AG89" s="58">
        <f>VLOOKUP($U89,PercentGoalStats!$A$3:$AE$998,22,FALSE)</f>
        <v>0.83333333333333337</v>
      </c>
      <c r="AH89" s="58">
        <f>VLOOKUP($U89,PercentGoalStats!$A$3:$AE$998,23,FALSE)</f>
        <v>0.92307692307692313</v>
      </c>
      <c r="AI89" s="58">
        <f>VLOOKUP($U89,PercentGoalStats!$A$3:$AE$998,25,FALSE)</f>
        <v>1</v>
      </c>
      <c r="AJ89" s="58">
        <f>VLOOKUP($U89,PercentGoalStats!$A$3:$AE$998,26,FALSE)</f>
        <v>0.46153846153846156</v>
      </c>
      <c r="AK89" s="58">
        <f>VLOOKUP($U89,PercentGoalStats!$A$3:$AE$998,28,FALSE)</f>
        <v>0.66666666666666663</v>
      </c>
      <c r="AL89" s="58">
        <f>VLOOKUP($U89,PercentGoalStats!$A$3:$AE$998,29,FALSE)</f>
        <v>0.84615384615384615</v>
      </c>
      <c r="AM89" s="58">
        <f>VLOOKUP($U89,PercentGoalStats!$A$3:$AE$998,31,FALSE)</f>
        <v>0.83333333333333337</v>
      </c>
    </row>
    <row r="90" spans="1:39" ht="14.4" hidden="1" thickTop="1" x14ac:dyDescent="0.3">
      <c r="A90" s="57">
        <f>VLOOKUP($S90,PercentGoalStats!$A$3:$AE$998,5,FALSE)</f>
        <v>1</v>
      </c>
      <c r="B90" s="58">
        <f>VLOOKUP($S90,PercentGoalStats!$A$3:$AE$998,6,FALSE)</f>
        <v>1</v>
      </c>
      <c r="C90" s="58">
        <f>VLOOKUP($S90,PercentGoalStats!$A$3:$AE$998,8,FALSE)</f>
        <v>0.8</v>
      </c>
      <c r="D90" s="58">
        <f>VLOOKUP($S90,PercentGoalStats!$A$3:$AE$998,9,FALSE)</f>
        <v>0.7142857142857143</v>
      </c>
      <c r="E90" s="58">
        <f>VLOOKUP($S90,PercentGoalStats!$A$3:$AE$998,11,FALSE)</f>
        <v>0.46666666666666667</v>
      </c>
      <c r="F90" s="58">
        <f>VLOOKUP($S90,PercentGoalStats!$A$3:$AE$998,12,FALSE)</f>
        <v>0.2857142857142857</v>
      </c>
      <c r="G90" s="58">
        <f>VLOOKUP($S90,PercentGoalStats!$A$3:$AE$998,14,FALSE)</f>
        <v>0.2</v>
      </c>
      <c r="H90" s="58">
        <f>VLOOKUP($S90,PercentGoalStats!$A$3:$AE$998,15,FALSE)</f>
        <v>0.14285714285714285</v>
      </c>
      <c r="I90" s="58">
        <f>VLOOKUP($S90,PercentGoalStats!$A$3:$AE$998,17,FALSE)</f>
        <v>0.73333333333333328</v>
      </c>
      <c r="J90" s="58">
        <f>VLOOKUP($S90,PercentGoalStats!$A$3:$AE$998,18,FALSE)</f>
        <v>0.8571428571428571</v>
      </c>
      <c r="K90" s="58">
        <f>VLOOKUP($S90,PercentGoalStats!$A$3:$AE$998,20,FALSE)</f>
        <v>0.4</v>
      </c>
      <c r="L90" s="58">
        <f>VLOOKUP($S90,PercentGoalStats!$A$3:$AE$998,21,FALSE)</f>
        <v>0.2857142857142857</v>
      </c>
      <c r="M90" s="58">
        <f>VLOOKUP($S90,PercentGoalStats!$A$3:$AE$998,23,FALSE)</f>
        <v>0.8</v>
      </c>
      <c r="N90" s="58">
        <f>VLOOKUP($S90,PercentGoalStats!$A$3:$AE$998,24,FALSE)</f>
        <v>0.7142857142857143</v>
      </c>
      <c r="O90" s="58">
        <f>VLOOKUP($S90,PercentGoalStats!$A$3:$AE$998,26,FALSE)</f>
        <v>0.26666666666666666</v>
      </c>
      <c r="P90" s="58">
        <f>VLOOKUP($S90,PercentGoalStats!$A$3:$AE$998,27,FALSE)</f>
        <v>0.14285714285714285</v>
      </c>
      <c r="Q90" s="58">
        <f>VLOOKUP($S90,PercentGoalStats!$A$3:$AE$998,29,FALSE)</f>
        <v>0.53333333333333333</v>
      </c>
      <c r="R90" s="58">
        <f>VLOOKUP($S90,PercentGoalStats!$A$3:$AE$998,30,FALSE)</f>
        <v>0.5714285714285714</v>
      </c>
      <c r="S90" s="53" t="str">
        <f>Fixtures!A86</f>
        <v>Telstar</v>
      </c>
      <c r="T90" s="54">
        <f>Fixtures!D86</f>
        <v>43490</v>
      </c>
      <c r="U90" s="53" t="str">
        <f>Fixtures!B86</f>
        <v>Sparta Rotterdam</v>
      </c>
      <c r="V90" s="57">
        <f>VLOOKUP($U90,PercentGoalStats!$A$3:$AE$998,5,FALSE)</f>
        <v>0.9285714285714286</v>
      </c>
      <c r="W90" s="58">
        <f>VLOOKUP($U90,PercentGoalStats!$A$3:$AE$998,7,FALSE)</f>
        <v>0.83333333333333337</v>
      </c>
      <c r="X90" s="58">
        <f>VLOOKUP($U90,PercentGoalStats!$A$3:$AE$998,8,FALSE)</f>
        <v>0.8571428571428571</v>
      </c>
      <c r="Y90" s="58">
        <f>VLOOKUP($U90,PercentGoalStats!$A$3:$AE$998,10,FALSE)</f>
        <v>0.66666666666666663</v>
      </c>
      <c r="Z90" s="58">
        <f>VLOOKUP($U90,PercentGoalStats!$A$3:$AE$998,11,FALSE)</f>
        <v>0.6428571428571429</v>
      </c>
      <c r="AA90" s="58">
        <f>VLOOKUP($U90,PercentGoalStats!$A$3:$AE$998,13,FALSE)</f>
        <v>0.5</v>
      </c>
      <c r="AB90" s="58">
        <f>VLOOKUP($U90,PercentGoalStats!$A$3:$AE$998,14,FALSE)</f>
        <v>0.5</v>
      </c>
      <c r="AC90" s="58">
        <f>VLOOKUP($U90,PercentGoalStats!$A$3:$AE$998,16,FALSE)</f>
        <v>0.16666666666666666</v>
      </c>
      <c r="AD90" s="58">
        <f>VLOOKUP($U90,PercentGoalStats!$A$3:$AE$998,17,FALSE)</f>
        <v>0.8571428571428571</v>
      </c>
      <c r="AE90" s="58">
        <f>VLOOKUP($U90,PercentGoalStats!$A$3:$AE$998,19,FALSE)</f>
        <v>0.66666666666666663</v>
      </c>
      <c r="AF90" s="58">
        <f>VLOOKUP($U90,PercentGoalStats!$A$3:$AE$998,20,FALSE)</f>
        <v>0.7142857142857143</v>
      </c>
      <c r="AG90" s="58">
        <f>VLOOKUP($U90,PercentGoalStats!$A$3:$AE$998,22,FALSE)</f>
        <v>0.33333333333333331</v>
      </c>
      <c r="AH90" s="58">
        <f>VLOOKUP($U90,PercentGoalStats!$A$3:$AE$998,23,FALSE)</f>
        <v>0.5714285714285714</v>
      </c>
      <c r="AI90" s="58">
        <f>VLOOKUP($U90,PercentGoalStats!$A$3:$AE$998,25,FALSE)</f>
        <v>0.5</v>
      </c>
      <c r="AJ90" s="58">
        <f>VLOOKUP($U90,PercentGoalStats!$A$3:$AE$998,26,FALSE)</f>
        <v>0.5</v>
      </c>
      <c r="AK90" s="58">
        <f>VLOOKUP($U90,PercentGoalStats!$A$3:$AE$998,28,FALSE)</f>
        <v>0.5</v>
      </c>
      <c r="AL90" s="58">
        <f>VLOOKUP($U90,PercentGoalStats!$A$3:$AE$998,29,FALSE)</f>
        <v>0.5</v>
      </c>
      <c r="AM90" s="58">
        <f>VLOOKUP($U90,PercentGoalStats!$A$3:$AE$998,31,FALSE)</f>
        <v>0.33333333333333331</v>
      </c>
    </row>
    <row r="91" spans="1:39" ht="14.4" hidden="1" thickTop="1" x14ac:dyDescent="0.3">
      <c r="A91" s="57">
        <f>VLOOKUP($S91,PercentGoalStats!$A$3:$AE$998,5,FALSE)</f>
        <v>1</v>
      </c>
      <c r="B91" s="58">
        <f>VLOOKUP($S91,PercentGoalStats!$A$3:$AE$998,6,FALSE)</f>
        <v>1</v>
      </c>
      <c r="C91" s="58">
        <f>VLOOKUP($S91,PercentGoalStats!$A$3:$AE$998,8,FALSE)</f>
        <v>0.88888888888888884</v>
      </c>
      <c r="D91" s="58">
        <f>VLOOKUP($S91,PercentGoalStats!$A$3:$AE$998,9,FALSE)</f>
        <v>1</v>
      </c>
      <c r="E91" s="58">
        <f>VLOOKUP($S91,PercentGoalStats!$A$3:$AE$998,11,FALSE)</f>
        <v>0.55555555555555558</v>
      </c>
      <c r="F91" s="58">
        <f>VLOOKUP($S91,PercentGoalStats!$A$3:$AE$998,12,FALSE)</f>
        <v>0.8</v>
      </c>
      <c r="G91" s="58">
        <f>VLOOKUP($S91,PercentGoalStats!$A$3:$AE$998,14,FALSE)</f>
        <v>0.44444444444444442</v>
      </c>
      <c r="H91" s="58">
        <f>VLOOKUP($S91,PercentGoalStats!$A$3:$AE$998,15,FALSE)</f>
        <v>0.6</v>
      </c>
      <c r="I91" s="58">
        <f>VLOOKUP($S91,PercentGoalStats!$A$3:$AE$998,17,FALSE)</f>
        <v>0.88888888888888884</v>
      </c>
      <c r="J91" s="58">
        <f>VLOOKUP($S91,PercentGoalStats!$A$3:$AE$998,18,FALSE)</f>
        <v>1</v>
      </c>
      <c r="K91" s="58">
        <f>VLOOKUP($S91,PercentGoalStats!$A$3:$AE$998,20,FALSE)</f>
        <v>0.55555555555555558</v>
      </c>
      <c r="L91" s="58">
        <f>VLOOKUP($S91,PercentGoalStats!$A$3:$AE$998,21,FALSE)</f>
        <v>0.8</v>
      </c>
      <c r="M91" s="58">
        <f>VLOOKUP($S91,PercentGoalStats!$A$3:$AE$998,23,FALSE)</f>
        <v>0.88888888888888884</v>
      </c>
      <c r="N91" s="58">
        <f>VLOOKUP($S91,PercentGoalStats!$A$3:$AE$998,24,FALSE)</f>
        <v>1</v>
      </c>
      <c r="O91" s="58">
        <f>VLOOKUP($S91,PercentGoalStats!$A$3:$AE$998,26,FALSE)</f>
        <v>0.44444444444444442</v>
      </c>
      <c r="P91" s="58">
        <f>VLOOKUP($S91,PercentGoalStats!$A$3:$AE$998,27,FALSE)</f>
        <v>0.6</v>
      </c>
      <c r="Q91" s="58">
        <f>VLOOKUP($S91,PercentGoalStats!$A$3:$AE$998,29,FALSE)</f>
        <v>0.77777777777777779</v>
      </c>
      <c r="R91" s="58">
        <f>VLOOKUP($S91,PercentGoalStats!$A$3:$AE$998,30,FALSE)</f>
        <v>1</v>
      </c>
      <c r="S91" s="53" t="str">
        <f>Fixtures!A87</f>
        <v>Foggia</v>
      </c>
      <c r="T91" s="54">
        <f>Fixtures!D87</f>
        <v>43490</v>
      </c>
      <c r="U91" s="53" t="str">
        <f>Fixtures!B87</f>
        <v>Crotone</v>
      </c>
      <c r="V91" s="57">
        <f>VLOOKUP($U91,PercentGoalStats!$A$3:$AE$998,5,FALSE)</f>
        <v>0.8571428571428571</v>
      </c>
      <c r="W91" s="58">
        <f>VLOOKUP($U91,PercentGoalStats!$A$3:$AE$998,7,FALSE)</f>
        <v>1</v>
      </c>
      <c r="X91" s="58">
        <f>VLOOKUP($U91,PercentGoalStats!$A$3:$AE$998,8,FALSE)</f>
        <v>0.5714285714285714</v>
      </c>
      <c r="Y91" s="58">
        <f>VLOOKUP($U91,PercentGoalStats!$A$3:$AE$998,10,FALSE)</f>
        <v>0.5</v>
      </c>
      <c r="Z91" s="58">
        <f>VLOOKUP($U91,PercentGoalStats!$A$3:$AE$998,11,FALSE)</f>
        <v>0.42857142857142855</v>
      </c>
      <c r="AA91" s="58">
        <f>VLOOKUP($U91,PercentGoalStats!$A$3:$AE$998,13,FALSE)</f>
        <v>0.5</v>
      </c>
      <c r="AB91" s="58">
        <f>VLOOKUP($U91,PercentGoalStats!$A$3:$AE$998,14,FALSE)</f>
        <v>0</v>
      </c>
      <c r="AC91" s="58">
        <f>VLOOKUP($U91,PercentGoalStats!$A$3:$AE$998,16,FALSE)</f>
        <v>0</v>
      </c>
      <c r="AD91" s="58">
        <f>VLOOKUP($U91,PercentGoalStats!$A$3:$AE$998,17,FALSE)</f>
        <v>0.5714285714285714</v>
      </c>
      <c r="AE91" s="58">
        <f>VLOOKUP($U91,PercentGoalStats!$A$3:$AE$998,19,FALSE)</f>
        <v>0.5</v>
      </c>
      <c r="AF91" s="58">
        <f>VLOOKUP($U91,PercentGoalStats!$A$3:$AE$998,20,FALSE)</f>
        <v>0</v>
      </c>
      <c r="AG91" s="58">
        <f>VLOOKUP($U91,PercentGoalStats!$A$3:$AE$998,22,FALSE)</f>
        <v>0</v>
      </c>
      <c r="AH91" s="58">
        <f>VLOOKUP($U91,PercentGoalStats!$A$3:$AE$998,23,FALSE)</f>
        <v>0.7142857142857143</v>
      </c>
      <c r="AI91" s="58">
        <f>VLOOKUP($U91,PercentGoalStats!$A$3:$AE$998,25,FALSE)</f>
        <v>0.75</v>
      </c>
      <c r="AJ91" s="58">
        <f>VLOOKUP($U91,PercentGoalStats!$A$3:$AE$998,26,FALSE)</f>
        <v>0.42857142857142855</v>
      </c>
      <c r="AK91" s="58">
        <f>VLOOKUP($U91,PercentGoalStats!$A$3:$AE$998,28,FALSE)</f>
        <v>0.5</v>
      </c>
      <c r="AL91" s="58">
        <f>VLOOKUP($U91,PercentGoalStats!$A$3:$AE$998,29,FALSE)</f>
        <v>0.42857142857142855</v>
      </c>
      <c r="AM91" s="58">
        <f>VLOOKUP($U91,PercentGoalStats!$A$3:$AE$998,31,FALSE)</f>
        <v>0.25</v>
      </c>
    </row>
    <row r="92" spans="1:39" ht="14.4" hidden="1" thickTop="1" x14ac:dyDescent="0.3">
      <c r="A92" s="57">
        <f>VLOOKUP($S92,PercentGoalStats!$A$3:$AE$998,5,FALSE)</f>
        <v>0.8</v>
      </c>
      <c r="B92" s="58">
        <f>VLOOKUP($S92,PercentGoalStats!$A$3:$AE$998,6,FALSE)</f>
        <v>0.5</v>
      </c>
      <c r="C92" s="58">
        <f>VLOOKUP($S92,PercentGoalStats!$A$3:$AE$998,8,FALSE)</f>
        <v>0.6</v>
      </c>
      <c r="D92" s="58">
        <f>VLOOKUP($S92,PercentGoalStats!$A$3:$AE$998,9,FALSE)</f>
        <v>0.5</v>
      </c>
      <c r="E92" s="58">
        <f>VLOOKUP($S92,PercentGoalStats!$A$3:$AE$998,11,FALSE)</f>
        <v>0.4</v>
      </c>
      <c r="F92" s="58">
        <f>VLOOKUP($S92,PercentGoalStats!$A$3:$AE$998,12,FALSE)</f>
        <v>0.5</v>
      </c>
      <c r="G92" s="58">
        <f>VLOOKUP($S92,PercentGoalStats!$A$3:$AE$998,14,FALSE)</f>
        <v>0.4</v>
      </c>
      <c r="H92" s="58">
        <f>VLOOKUP($S92,PercentGoalStats!$A$3:$AE$998,15,FALSE)</f>
        <v>0.5</v>
      </c>
      <c r="I92" s="58">
        <f>VLOOKUP($S92,PercentGoalStats!$A$3:$AE$998,17,FALSE)</f>
        <v>0.6</v>
      </c>
      <c r="J92" s="58">
        <f>VLOOKUP($S92,PercentGoalStats!$A$3:$AE$998,18,FALSE)</f>
        <v>0.5</v>
      </c>
      <c r="K92" s="58">
        <f>VLOOKUP($S92,PercentGoalStats!$A$3:$AE$998,20,FALSE)</f>
        <v>0.4</v>
      </c>
      <c r="L92" s="58">
        <f>VLOOKUP($S92,PercentGoalStats!$A$3:$AE$998,21,FALSE)</f>
        <v>0.5</v>
      </c>
      <c r="M92" s="58">
        <f>VLOOKUP($S92,PercentGoalStats!$A$3:$AE$998,23,FALSE)</f>
        <v>0.6</v>
      </c>
      <c r="N92" s="58">
        <f>VLOOKUP($S92,PercentGoalStats!$A$3:$AE$998,24,FALSE)</f>
        <v>0.5</v>
      </c>
      <c r="O92" s="58">
        <f>VLOOKUP($S92,PercentGoalStats!$A$3:$AE$998,26,FALSE)</f>
        <v>0.6</v>
      </c>
      <c r="P92" s="58">
        <f>VLOOKUP($S92,PercentGoalStats!$A$3:$AE$998,27,FALSE)</f>
        <v>0.5</v>
      </c>
      <c r="Q92" s="58">
        <f>VLOOKUP($S92,PercentGoalStats!$A$3:$AE$998,29,FALSE)</f>
        <v>0.4</v>
      </c>
      <c r="R92" s="58">
        <f>VLOOKUP($S92,PercentGoalStats!$A$3:$AE$998,30,FALSE)</f>
        <v>0.5</v>
      </c>
      <c r="S92" s="53" t="str">
        <f>Fixtures!A88</f>
        <v>Ajaccio</v>
      </c>
      <c r="T92" s="54">
        <f>Fixtures!D88</f>
        <v>43490</v>
      </c>
      <c r="U92" s="53" t="str">
        <f>Fixtures!B88</f>
        <v>Metz</v>
      </c>
      <c r="V92" s="57">
        <f>VLOOKUP($U92,PercentGoalStats!$A$3:$AE$998,5,FALSE)</f>
        <v>1</v>
      </c>
      <c r="W92" s="58">
        <f>VLOOKUP($U92,PercentGoalStats!$A$3:$AE$998,7,FALSE)</f>
        <v>1</v>
      </c>
      <c r="X92" s="58">
        <f>VLOOKUP($U92,PercentGoalStats!$A$3:$AE$998,8,FALSE)</f>
        <v>1</v>
      </c>
      <c r="Y92" s="58">
        <f>VLOOKUP($U92,PercentGoalStats!$A$3:$AE$998,10,FALSE)</f>
        <v>1</v>
      </c>
      <c r="Z92" s="58">
        <f>VLOOKUP($U92,PercentGoalStats!$A$3:$AE$998,11,FALSE)</f>
        <v>0.8</v>
      </c>
      <c r="AA92" s="58">
        <f>VLOOKUP($U92,PercentGoalStats!$A$3:$AE$998,13,FALSE)</f>
        <v>0.5</v>
      </c>
      <c r="AB92" s="58">
        <f>VLOOKUP($U92,PercentGoalStats!$A$3:$AE$998,14,FALSE)</f>
        <v>0.4</v>
      </c>
      <c r="AC92" s="58">
        <f>VLOOKUP($U92,PercentGoalStats!$A$3:$AE$998,16,FALSE)</f>
        <v>0.5</v>
      </c>
      <c r="AD92" s="58">
        <f>VLOOKUP($U92,PercentGoalStats!$A$3:$AE$998,17,FALSE)</f>
        <v>1</v>
      </c>
      <c r="AE92" s="58">
        <f>VLOOKUP($U92,PercentGoalStats!$A$3:$AE$998,19,FALSE)</f>
        <v>1</v>
      </c>
      <c r="AF92" s="58">
        <f>VLOOKUP($U92,PercentGoalStats!$A$3:$AE$998,20,FALSE)</f>
        <v>0.6</v>
      </c>
      <c r="AG92" s="58">
        <f>VLOOKUP($U92,PercentGoalStats!$A$3:$AE$998,22,FALSE)</f>
        <v>0.5</v>
      </c>
      <c r="AH92" s="58">
        <f>VLOOKUP($U92,PercentGoalStats!$A$3:$AE$998,23,FALSE)</f>
        <v>0.8</v>
      </c>
      <c r="AI92" s="58">
        <f>VLOOKUP($U92,PercentGoalStats!$A$3:$AE$998,25,FALSE)</f>
        <v>1</v>
      </c>
      <c r="AJ92" s="58">
        <f>VLOOKUP($U92,PercentGoalStats!$A$3:$AE$998,26,FALSE)</f>
        <v>0.2</v>
      </c>
      <c r="AK92" s="58">
        <f>VLOOKUP($U92,PercentGoalStats!$A$3:$AE$998,28,FALSE)</f>
        <v>0</v>
      </c>
      <c r="AL92" s="58">
        <f>VLOOKUP($U92,PercentGoalStats!$A$3:$AE$998,29,FALSE)</f>
        <v>0.8</v>
      </c>
      <c r="AM92" s="58">
        <f>VLOOKUP($U92,PercentGoalStats!$A$3:$AE$998,31,FALSE)</f>
        <v>1</v>
      </c>
    </row>
    <row r="93" spans="1:39" ht="14.4" hidden="1" thickTop="1" x14ac:dyDescent="0.3">
      <c r="A93" s="57">
        <f>VLOOKUP($S93,PercentGoalStats!$A$3:$AE$998,5,FALSE)</f>
        <v>1</v>
      </c>
      <c r="B93" s="58">
        <f>VLOOKUP($S93,PercentGoalStats!$A$3:$AE$998,6,FALSE)</f>
        <v>1</v>
      </c>
      <c r="C93" s="58">
        <f>VLOOKUP($S93,PercentGoalStats!$A$3:$AE$998,8,FALSE)</f>
        <v>1</v>
      </c>
      <c r="D93" s="58">
        <f>VLOOKUP($S93,PercentGoalStats!$A$3:$AE$998,9,FALSE)</f>
        <v>1</v>
      </c>
      <c r="E93" s="58">
        <f>VLOOKUP($S93,PercentGoalStats!$A$3:$AE$998,11,FALSE)</f>
        <v>0.75</v>
      </c>
      <c r="F93" s="58">
        <f>VLOOKUP($S93,PercentGoalStats!$A$3:$AE$998,12,FALSE)</f>
        <v>1</v>
      </c>
      <c r="G93" s="58">
        <f>VLOOKUP($S93,PercentGoalStats!$A$3:$AE$998,14,FALSE)</f>
        <v>0</v>
      </c>
      <c r="H93" s="58">
        <f>VLOOKUP($S93,PercentGoalStats!$A$3:$AE$998,15,FALSE)</f>
        <v>0</v>
      </c>
      <c r="I93" s="58">
        <f>VLOOKUP($S93,PercentGoalStats!$A$3:$AE$998,17,FALSE)</f>
        <v>0.75</v>
      </c>
      <c r="J93" s="58">
        <f>VLOOKUP($S93,PercentGoalStats!$A$3:$AE$998,18,FALSE)</f>
        <v>1</v>
      </c>
      <c r="K93" s="58">
        <f>VLOOKUP($S93,PercentGoalStats!$A$3:$AE$998,20,FALSE)</f>
        <v>0.25</v>
      </c>
      <c r="L93" s="58">
        <f>VLOOKUP($S93,PercentGoalStats!$A$3:$AE$998,21,FALSE)</f>
        <v>0</v>
      </c>
      <c r="M93" s="58">
        <f>VLOOKUP($S93,PercentGoalStats!$A$3:$AE$998,23,FALSE)</f>
        <v>1</v>
      </c>
      <c r="N93" s="58">
        <f>VLOOKUP($S93,PercentGoalStats!$A$3:$AE$998,24,FALSE)</f>
        <v>1</v>
      </c>
      <c r="O93" s="58">
        <f>VLOOKUP($S93,PercentGoalStats!$A$3:$AE$998,26,FALSE)</f>
        <v>0.75</v>
      </c>
      <c r="P93" s="58">
        <f>VLOOKUP($S93,PercentGoalStats!$A$3:$AE$998,27,FALSE)</f>
        <v>1</v>
      </c>
      <c r="Q93" s="58">
        <f>VLOOKUP($S93,PercentGoalStats!$A$3:$AE$998,29,FALSE)</f>
        <v>0.75</v>
      </c>
      <c r="R93" s="58">
        <f>VLOOKUP($S93,PercentGoalStats!$A$3:$AE$998,30,FALSE)</f>
        <v>1</v>
      </c>
      <c r="S93" s="53" t="str">
        <f>Fixtures!A89</f>
        <v>Nancy</v>
      </c>
      <c r="T93" s="54">
        <f>Fixtures!D89</f>
        <v>43490</v>
      </c>
      <c r="U93" s="53" t="str">
        <f>Fixtures!B89</f>
        <v>Auxerre</v>
      </c>
      <c r="V93" s="57">
        <f>VLOOKUP($U93,PercentGoalStats!$A$3:$AE$998,5,FALSE)</f>
        <v>1</v>
      </c>
      <c r="W93" s="58">
        <f>VLOOKUP($U93,PercentGoalStats!$A$3:$AE$998,7,FALSE)</f>
        <v>1</v>
      </c>
      <c r="X93" s="58">
        <f>VLOOKUP($U93,PercentGoalStats!$A$3:$AE$998,8,FALSE)</f>
        <v>1</v>
      </c>
      <c r="Y93" s="58">
        <f>VLOOKUP($U93,PercentGoalStats!$A$3:$AE$998,10,FALSE)</f>
        <v>1</v>
      </c>
      <c r="Z93" s="58">
        <f>VLOOKUP($U93,PercentGoalStats!$A$3:$AE$998,11,FALSE)</f>
        <v>0.4</v>
      </c>
      <c r="AA93" s="58">
        <f>VLOOKUP($U93,PercentGoalStats!$A$3:$AE$998,13,FALSE)</f>
        <v>0</v>
      </c>
      <c r="AB93" s="58">
        <f>VLOOKUP($U93,PercentGoalStats!$A$3:$AE$998,14,FALSE)</f>
        <v>0.2</v>
      </c>
      <c r="AC93" s="58">
        <f>VLOOKUP($U93,PercentGoalStats!$A$3:$AE$998,16,FALSE)</f>
        <v>0</v>
      </c>
      <c r="AD93" s="58">
        <f>VLOOKUP($U93,PercentGoalStats!$A$3:$AE$998,17,FALSE)</f>
        <v>0.6</v>
      </c>
      <c r="AE93" s="58">
        <f>VLOOKUP($U93,PercentGoalStats!$A$3:$AE$998,19,FALSE)</f>
        <v>0.5</v>
      </c>
      <c r="AF93" s="58">
        <f>VLOOKUP($U93,PercentGoalStats!$A$3:$AE$998,20,FALSE)</f>
        <v>0.4</v>
      </c>
      <c r="AG93" s="58">
        <f>VLOOKUP($U93,PercentGoalStats!$A$3:$AE$998,22,FALSE)</f>
        <v>0</v>
      </c>
      <c r="AH93" s="58">
        <f>VLOOKUP($U93,PercentGoalStats!$A$3:$AE$998,23,FALSE)</f>
        <v>0.8</v>
      </c>
      <c r="AI93" s="58">
        <f>VLOOKUP($U93,PercentGoalStats!$A$3:$AE$998,25,FALSE)</f>
        <v>1</v>
      </c>
      <c r="AJ93" s="58">
        <f>VLOOKUP($U93,PercentGoalStats!$A$3:$AE$998,26,FALSE)</f>
        <v>0.6</v>
      </c>
      <c r="AK93" s="58">
        <f>VLOOKUP($U93,PercentGoalStats!$A$3:$AE$998,28,FALSE)</f>
        <v>0.5</v>
      </c>
      <c r="AL93" s="58">
        <f>VLOOKUP($U93,PercentGoalStats!$A$3:$AE$998,29,FALSE)</f>
        <v>0.4</v>
      </c>
      <c r="AM93" s="58">
        <f>VLOOKUP($U93,PercentGoalStats!$A$3:$AE$998,31,FALSE)</f>
        <v>0.5</v>
      </c>
    </row>
    <row r="94" spans="1:39" ht="14.4" hidden="1" thickTop="1" x14ac:dyDescent="0.3">
      <c r="A94" s="57">
        <f>VLOOKUP($S94,PercentGoalStats!$A$3:$AE$998,5,FALSE)</f>
        <v>1</v>
      </c>
      <c r="B94" s="58">
        <f>VLOOKUP($S94,PercentGoalStats!$A$3:$AE$998,6,FALSE)</f>
        <v>1</v>
      </c>
      <c r="C94" s="58">
        <f>VLOOKUP($S94,PercentGoalStats!$A$3:$AE$998,8,FALSE)</f>
        <v>0.33333333333333331</v>
      </c>
      <c r="D94" s="58">
        <f>VLOOKUP($S94,PercentGoalStats!$A$3:$AE$998,9,FALSE)</f>
        <v>0.5</v>
      </c>
      <c r="E94" s="58">
        <f>VLOOKUP($S94,PercentGoalStats!$A$3:$AE$998,11,FALSE)</f>
        <v>0.33333333333333331</v>
      </c>
      <c r="F94" s="58">
        <f>VLOOKUP($S94,PercentGoalStats!$A$3:$AE$998,12,FALSE)</f>
        <v>0.5</v>
      </c>
      <c r="G94" s="58">
        <f>VLOOKUP($S94,PercentGoalStats!$A$3:$AE$998,14,FALSE)</f>
        <v>0</v>
      </c>
      <c r="H94" s="58">
        <f>VLOOKUP($S94,PercentGoalStats!$A$3:$AE$998,15,FALSE)</f>
        <v>0</v>
      </c>
      <c r="I94" s="58">
        <f>VLOOKUP($S94,PercentGoalStats!$A$3:$AE$998,17,FALSE)</f>
        <v>0.33333333333333331</v>
      </c>
      <c r="J94" s="58">
        <f>VLOOKUP($S94,PercentGoalStats!$A$3:$AE$998,18,FALSE)</f>
        <v>0.5</v>
      </c>
      <c r="K94" s="58">
        <f>VLOOKUP($S94,PercentGoalStats!$A$3:$AE$998,20,FALSE)</f>
        <v>0</v>
      </c>
      <c r="L94" s="58">
        <f>VLOOKUP($S94,PercentGoalStats!$A$3:$AE$998,21,FALSE)</f>
        <v>0</v>
      </c>
      <c r="M94" s="58">
        <f>VLOOKUP($S94,PercentGoalStats!$A$3:$AE$998,23,FALSE)</f>
        <v>0.66666666666666663</v>
      </c>
      <c r="N94" s="58">
        <f>VLOOKUP($S94,PercentGoalStats!$A$3:$AE$998,24,FALSE)</f>
        <v>0.5</v>
      </c>
      <c r="O94" s="58">
        <f>VLOOKUP($S94,PercentGoalStats!$A$3:$AE$998,26,FALSE)</f>
        <v>0.33333333333333331</v>
      </c>
      <c r="P94" s="58">
        <f>VLOOKUP($S94,PercentGoalStats!$A$3:$AE$998,27,FALSE)</f>
        <v>0.5</v>
      </c>
      <c r="Q94" s="58">
        <f>VLOOKUP($S94,PercentGoalStats!$A$3:$AE$998,29,FALSE)</f>
        <v>0</v>
      </c>
      <c r="R94" s="58">
        <f>VLOOKUP($S94,PercentGoalStats!$A$3:$AE$998,30,FALSE)</f>
        <v>0</v>
      </c>
      <c r="S94" s="53" t="str">
        <f>Fixtures!A90</f>
        <v>Red Star</v>
      </c>
      <c r="T94" s="54">
        <f>Fixtures!D90</f>
        <v>43490</v>
      </c>
      <c r="U94" s="53" t="str">
        <f>Fixtures!B90</f>
        <v>Châteauroux</v>
      </c>
      <c r="V94" s="57">
        <f>VLOOKUP($U94,PercentGoalStats!$A$3:$AE$998,5,FALSE)</f>
        <v>0.8</v>
      </c>
      <c r="W94" s="58">
        <f>VLOOKUP($U94,PercentGoalStats!$A$3:$AE$998,7,FALSE)</f>
        <v>0</v>
      </c>
      <c r="X94" s="58">
        <f>VLOOKUP($U94,PercentGoalStats!$A$3:$AE$998,8,FALSE)</f>
        <v>0.6</v>
      </c>
      <c r="Y94" s="58">
        <f>VLOOKUP($U94,PercentGoalStats!$A$3:$AE$998,10,FALSE)</f>
        <v>0</v>
      </c>
      <c r="Z94" s="58">
        <f>VLOOKUP($U94,PercentGoalStats!$A$3:$AE$998,11,FALSE)</f>
        <v>0.4</v>
      </c>
      <c r="AA94" s="58">
        <f>VLOOKUP($U94,PercentGoalStats!$A$3:$AE$998,13,FALSE)</f>
        <v>0</v>
      </c>
      <c r="AB94" s="58">
        <f>VLOOKUP($U94,PercentGoalStats!$A$3:$AE$998,14,FALSE)</f>
        <v>0.2</v>
      </c>
      <c r="AC94" s="58">
        <f>VLOOKUP($U94,PercentGoalStats!$A$3:$AE$998,16,FALSE)</f>
        <v>0</v>
      </c>
      <c r="AD94" s="58">
        <f>VLOOKUP($U94,PercentGoalStats!$A$3:$AE$998,17,FALSE)</f>
        <v>0.8</v>
      </c>
      <c r="AE94" s="58">
        <f>VLOOKUP($U94,PercentGoalStats!$A$3:$AE$998,19,FALSE)</f>
        <v>0</v>
      </c>
      <c r="AF94" s="58">
        <f>VLOOKUP($U94,PercentGoalStats!$A$3:$AE$998,20,FALSE)</f>
        <v>0.2</v>
      </c>
      <c r="AG94" s="58">
        <f>VLOOKUP($U94,PercentGoalStats!$A$3:$AE$998,22,FALSE)</f>
        <v>0</v>
      </c>
      <c r="AH94" s="58">
        <f>VLOOKUP($U94,PercentGoalStats!$A$3:$AE$998,23,FALSE)</f>
        <v>0.6</v>
      </c>
      <c r="AI94" s="58">
        <f>VLOOKUP($U94,PercentGoalStats!$A$3:$AE$998,25,FALSE)</f>
        <v>0</v>
      </c>
      <c r="AJ94" s="58">
        <f>VLOOKUP($U94,PercentGoalStats!$A$3:$AE$998,26,FALSE)</f>
        <v>0.4</v>
      </c>
      <c r="AK94" s="58">
        <f>VLOOKUP($U94,PercentGoalStats!$A$3:$AE$998,28,FALSE)</f>
        <v>0</v>
      </c>
      <c r="AL94" s="58">
        <f>VLOOKUP($U94,PercentGoalStats!$A$3:$AE$998,29,FALSE)</f>
        <v>0.6</v>
      </c>
      <c r="AM94" s="58">
        <f>VLOOKUP($U94,PercentGoalStats!$A$3:$AE$998,31,FALSE)</f>
        <v>0</v>
      </c>
    </row>
    <row r="95" spans="1:39" ht="14.4" hidden="1" thickTop="1" x14ac:dyDescent="0.3">
      <c r="A95" s="57">
        <f>VLOOKUP($S95,PercentGoalStats!$A$3:$AE$998,5,FALSE)</f>
        <v>1</v>
      </c>
      <c r="B95" s="58">
        <f>VLOOKUP($S95,PercentGoalStats!$A$3:$AE$998,6,FALSE)</f>
        <v>1</v>
      </c>
      <c r="C95" s="58">
        <f>VLOOKUP($S95,PercentGoalStats!$A$3:$AE$998,8,FALSE)</f>
        <v>0.5</v>
      </c>
      <c r="D95" s="58">
        <f>VLOOKUP($S95,PercentGoalStats!$A$3:$AE$998,9,FALSE)</f>
        <v>0.5</v>
      </c>
      <c r="E95" s="58">
        <f>VLOOKUP($S95,PercentGoalStats!$A$3:$AE$998,11,FALSE)</f>
        <v>0.33333333333333331</v>
      </c>
      <c r="F95" s="58">
        <f>VLOOKUP($S95,PercentGoalStats!$A$3:$AE$998,12,FALSE)</f>
        <v>0.5</v>
      </c>
      <c r="G95" s="58">
        <f>VLOOKUP($S95,PercentGoalStats!$A$3:$AE$998,14,FALSE)</f>
        <v>0.33333333333333331</v>
      </c>
      <c r="H95" s="58">
        <f>VLOOKUP($S95,PercentGoalStats!$A$3:$AE$998,15,FALSE)</f>
        <v>0.5</v>
      </c>
      <c r="I95" s="58">
        <f>VLOOKUP($S95,PercentGoalStats!$A$3:$AE$998,17,FALSE)</f>
        <v>0.66666666666666663</v>
      </c>
      <c r="J95" s="58">
        <f>VLOOKUP($S95,PercentGoalStats!$A$3:$AE$998,18,FALSE)</f>
        <v>0.5</v>
      </c>
      <c r="K95" s="58">
        <f>VLOOKUP($S95,PercentGoalStats!$A$3:$AE$998,20,FALSE)</f>
        <v>0.16666666666666666</v>
      </c>
      <c r="L95" s="58">
        <f>VLOOKUP($S95,PercentGoalStats!$A$3:$AE$998,21,FALSE)</f>
        <v>0</v>
      </c>
      <c r="M95" s="58">
        <f>VLOOKUP($S95,PercentGoalStats!$A$3:$AE$998,23,FALSE)</f>
        <v>0.66666666666666663</v>
      </c>
      <c r="N95" s="58">
        <f>VLOOKUP($S95,PercentGoalStats!$A$3:$AE$998,24,FALSE)</f>
        <v>0.5</v>
      </c>
      <c r="O95" s="58">
        <f>VLOOKUP($S95,PercentGoalStats!$A$3:$AE$998,26,FALSE)</f>
        <v>0.33333333333333331</v>
      </c>
      <c r="P95" s="58">
        <f>VLOOKUP($S95,PercentGoalStats!$A$3:$AE$998,27,FALSE)</f>
        <v>0.5</v>
      </c>
      <c r="Q95" s="58">
        <f>VLOOKUP($S95,PercentGoalStats!$A$3:$AE$998,29,FALSE)</f>
        <v>0.33333333333333331</v>
      </c>
      <c r="R95" s="58">
        <f>VLOOKUP($S95,PercentGoalStats!$A$3:$AE$998,30,FALSE)</f>
        <v>0</v>
      </c>
      <c r="S95" s="53" t="str">
        <f>Fixtures!A91</f>
        <v>Valenciennes</v>
      </c>
      <c r="T95" s="54">
        <f>Fixtures!D91</f>
        <v>43490</v>
      </c>
      <c r="U95" s="53" t="str">
        <f>Fixtures!B91</f>
        <v>Lorient</v>
      </c>
      <c r="V95" s="57">
        <f>VLOOKUP($U95,PercentGoalStats!$A$3:$AE$998,5,FALSE)</f>
        <v>1</v>
      </c>
      <c r="W95" s="58">
        <f>VLOOKUP($U95,PercentGoalStats!$A$3:$AE$998,7,FALSE)</f>
        <v>1</v>
      </c>
      <c r="X95" s="58">
        <f>VLOOKUP($U95,PercentGoalStats!$A$3:$AE$998,8,FALSE)</f>
        <v>0.75</v>
      </c>
      <c r="Y95" s="58">
        <f>VLOOKUP($U95,PercentGoalStats!$A$3:$AE$998,10,FALSE)</f>
        <v>1</v>
      </c>
      <c r="Z95" s="58">
        <f>VLOOKUP($U95,PercentGoalStats!$A$3:$AE$998,11,FALSE)</f>
        <v>0.75</v>
      </c>
      <c r="AA95" s="58">
        <f>VLOOKUP($U95,PercentGoalStats!$A$3:$AE$998,13,FALSE)</f>
        <v>1</v>
      </c>
      <c r="AB95" s="58">
        <f>VLOOKUP($U95,PercentGoalStats!$A$3:$AE$998,14,FALSE)</f>
        <v>0.5</v>
      </c>
      <c r="AC95" s="58">
        <f>VLOOKUP($U95,PercentGoalStats!$A$3:$AE$998,16,FALSE)</f>
        <v>0.5</v>
      </c>
      <c r="AD95" s="58">
        <f>VLOOKUP($U95,PercentGoalStats!$A$3:$AE$998,17,FALSE)</f>
        <v>0.75</v>
      </c>
      <c r="AE95" s="58">
        <f>VLOOKUP($U95,PercentGoalStats!$A$3:$AE$998,19,FALSE)</f>
        <v>1</v>
      </c>
      <c r="AF95" s="58">
        <f>VLOOKUP($U95,PercentGoalStats!$A$3:$AE$998,20,FALSE)</f>
        <v>0.75</v>
      </c>
      <c r="AG95" s="58">
        <f>VLOOKUP($U95,PercentGoalStats!$A$3:$AE$998,22,FALSE)</f>
        <v>1</v>
      </c>
      <c r="AH95" s="58">
        <f>VLOOKUP($U95,PercentGoalStats!$A$3:$AE$998,23,FALSE)</f>
        <v>1</v>
      </c>
      <c r="AI95" s="58">
        <f>VLOOKUP($U95,PercentGoalStats!$A$3:$AE$998,25,FALSE)</f>
        <v>1</v>
      </c>
      <c r="AJ95" s="58">
        <f>VLOOKUP($U95,PercentGoalStats!$A$3:$AE$998,26,FALSE)</f>
        <v>0.25</v>
      </c>
      <c r="AK95" s="58">
        <f>VLOOKUP($U95,PercentGoalStats!$A$3:$AE$998,28,FALSE)</f>
        <v>0</v>
      </c>
      <c r="AL95" s="58">
        <f>VLOOKUP($U95,PercentGoalStats!$A$3:$AE$998,29,FALSE)</f>
        <v>0.75</v>
      </c>
      <c r="AM95" s="58">
        <f>VLOOKUP($U95,PercentGoalStats!$A$3:$AE$998,31,FALSE)</f>
        <v>1</v>
      </c>
    </row>
    <row r="96" spans="1:39" ht="14.4" hidden="1" thickTop="1" x14ac:dyDescent="0.3">
      <c r="A96" s="57" t="e">
        <f>VLOOKUP($S96,PercentGoalStats!$A$3:$AE$998,5,FALSE)</f>
        <v>#DIV/0!</v>
      </c>
      <c r="B96" s="58" t="e">
        <f>VLOOKUP($S96,PercentGoalStats!$A$3:$AE$998,6,FALSE)</f>
        <v>#DIV/0!</v>
      </c>
      <c r="C96" s="58" t="e">
        <f>VLOOKUP($S96,PercentGoalStats!$A$3:$AE$998,8,FALSE)</f>
        <v>#DIV/0!</v>
      </c>
      <c r="D96" s="58" t="e">
        <f>VLOOKUP($S96,PercentGoalStats!$A$3:$AE$998,9,FALSE)</f>
        <v>#DIV/0!</v>
      </c>
      <c r="E96" s="58" t="e">
        <f>VLOOKUP($S96,PercentGoalStats!$A$3:$AE$998,11,FALSE)</f>
        <v>#DIV/0!</v>
      </c>
      <c r="F96" s="58" t="e">
        <f>VLOOKUP($S96,PercentGoalStats!$A$3:$AE$998,12,FALSE)</f>
        <v>#DIV/0!</v>
      </c>
      <c r="G96" s="58" t="e">
        <f>VLOOKUP($S96,PercentGoalStats!$A$3:$AE$998,14,FALSE)</f>
        <v>#DIV/0!</v>
      </c>
      <c r="H96" s="58" t="e">
        <f>VLOOKUP($S96,PercentGoalStats!$A$3:$AE$998,15,FALSE)</f>
        <v>#DIV/0!</v>
      </c>
      <c r="I96" s="58" t="e">
        <f>VLOOKUP($S96,PercentGoalStats!$A$3:$AE$998,17,FALSE)</f>
        <v>#DIV/0!</v>
      </c>
      <c r="J96" s="58" t="e">
        <f>VLOOKUP($S96,PercentGoalStats!$A$3:$AE$998,18,FALSE)</f>
        <v>#DIV/0!</v>
      </c>
      <c r="K96" s="58" t="e">
        <f>VLOOKUP($S96,PercentGoalStats!$A$3:$AE$998,20,FALSE)</f>
        <v>#DIV/0!</v>
      </c>
      <c r="L96" s="58" t="e">
        <f>VLOOKUP($S96,PercentGoalStats!$A$3:$AE$998,21,FALSE)</f>
        <v>#DIV/0!</v>
      </c>
      <c r="M96" s="58" t="e">
        <f>VLOOKUP($S96,PercentGoalStats!$A$3:$AE$998,23,FALSE)</f>
        <v>#DIV/0!</v>
      </c>
      <c r="N96" s="58" t="e">
        <f>VLOOKUP($S96,PercentGoalStats!$A$3:$AE$998,24,FALSE)</f>
        <v>#DIV/0!</v>
      </c>
      <c r="O96" s="58" t="e">
        <f>VLOOKUP($S96,PercentGoalStats!$A$3:$AE$998,26,FALSE)</f>
        <v>#DIV/0!</v>
      </c>
      <c r="P96" s="58" t="e">
        <f>VLOOKUP($S96,PercentGoalStats!$A$3:$AE$998,27,FALSE)</f>
        <v>#DIV/0!</v>
      </c>
      <c r="Q96" s="58" t="e">
        <f>VLOOKUP($S96,PercentGoalStats!$A$3:$AE$998,29,FALSE)</f>
        <v>#DIV/0!</v>
      </c>
      <c r="R96" s="58" t="e">
        <f>VLOOKUP($S96,PercentGoalStats!$A$3:$AE$998,30,FALSE)</f>
        <v>#DIV/0!</v>
      </c>
      <c r="S96" s="53" t="str">
        <f>Fixtures!A92</f>
        <v>Real Zaragoza</v>
      </c>
      <c r="T96" s="54">
        <f>Fixtures!D92</f>
        <v>43490</v>
      </c>
      <c r="U96" s="53" t="str">
        <f>Fixtures!B92</f>
        <v>Real Oviedo</v>
      </c>
      <c r="V96" s="57" t="e">
        <f>VLOOKUP($U96,PercentGoalStats!$A$3:$AE$998,5,FALSE)</f>
        <v>#DIV/0!</v>
      </c>
      <c r="W96" s="58" t="e">
        <f>VLOOKUP($U96,PercentGoalStats!$A$3:$AE$998,7,FALSE)</f>
        <v>#DIV/0!</v>
      </c>
      <c r="X96" s="58" t="e">
        <f>VLOOKUP($U96,PercentGoalStats!$A$3:$AE$998,8,FALSE)</f>
        <v>#DIV/0!</v>
      </c>
      <c r="Y96" s="58" t="e">
        <f>VLOOKUP($U96,PercentGoalStats!$A$3:$AE$998,10,FALSE)</f>
        <v>#DIV/0!</v>
      </c>
      <c r="Z96" s="58" t="e">
        <f>VLOOKUP($U96,PercentGoalStats!$A$3:$AE$998,11,FALSE)</f>
        <v>#DIV/0!</v>
      </c>
      <c r="AA96" s="58" t="e">
        <f>VLOOKUP($U96,PercentGoalStats!$A$3:$AE$998,13,FALSE)</f>
        <v>#DIV/0!</v>
      </c>
      <c r="AB96" s="58" t="e">
        <f>VLOOKUP($U96,PercentGoalStats!$A$3:$AE$998,14,FALSE)</f>
        <v>#DIV/0!</v>
      </c>
      <c r="AC96" s="58" t="e">
        <f>VLOOKUP($U96,PercentGoalStats!$A$3:$AE$998,16,FALSE)</f>
        <v>#DIV/0!</v>
      </c>
      <c r="AD96" s="58" t="e">
        <f>VLOOKUP($U96,PercentGoalStats!$A$3:$AE$998,17,FALSE)</f>
        <v>#DIV/0!</v>
      </c>
      <c r="AE96" s="58" t="e">
        <f>VLOOKUP($U96,PercentGoalStats!$A$3:$AE$998,19,FALSE)</f>
        <v>#DIV/0!</v>
      </c>
      <c r="AF96" s="58" t="e">
        <f>VLOOKUP($U96,PercentGoalStats!$A$3:$AE$998,20,FALSE)</f>
        <v>#DIV/0!</v>
      </c>
      <c r="AG96" s="58" t="e">
        <f>VLOOKUP($U96,PercentGoalStats!$A$3:$AE$998,22,FALSE)</f>
        <v>#DIV/0!</v>
      </c>
      <c r="AH96" s="58" t="e">
        <f>VLOOKUP($U96,PercentGoalStats!$A$3:$AE$998,23,FALSE)</f>
        <v>#DIV/0!</v>
      </c>
      <c r="AI96" s="58" t="e">
        <f>VLOOKUP($U96,PercentGoalStats!$A$3:$AE$998,25,FALSE)</f>
        <v>#DIV/0!</v>
      </c>
      <c r="AJ96" s="58" t="e">
        <f>VLOOKUP($U96,PercentGoalStats!$A$3:$AE$998,26,FALSE)</f>
        <v>#DIV/0!</v>
      </c>
      <c r="AK96" s="58" t="e">
        <f>VLOOKUP($U96,PercentGoalStats!$A$3:$AE$998,28,FALSE)</f>
        <v>#DIV/0!</v>
      </c>
      <c r="AL96" s="58" t="e">
        <f>VLOOKUP($U96,PercentGoalStats!$A$3:$AE$998,29,FALSE)</f>
        <v>#DIV/0!</v>
      </c>
      <c r="AM96" s="58" t="e">
        <f>VLOOKUP($U96,PercentGoalStats!$A$3:$AE$998,31,FALSE)</f>
        <v>#DIV/0!</v>
      </c>
    </row>
    <row r="97" spans="1:39" ht="14.4" hidden="1" thickTop="1" x14ac:dyDescent="0.3">
      <c r="A97" s="57" t="e">
        <f>VLOOKUP($S97,PercentGoalStats!$A$3:$AE$998,5,FALSE)</f>
        <v>#DIV/0!</v>
      </c>
      <c r="B97" s="58" t="e">
        <f>VLOOKUP($S97,PercentGoalStats!$A$3:$AE$998,6,FALSE)</f>
        <v>#DIV/0!</v>
      </c>
      <c r="C97" s="58" t="e">
        <f>VLOOKUP($S97,PercentGoalStats!$A$3:$AE$998,8,FALSE)</f>
        <v>#DIV/0!</v>
      </c>
      <c r="D97" s="58" t="e">
        <f>VLOOKUP($S97,PercentGoalStats!$A$3:$AE$998,9,FALSE)</f>
        <v>#DIV/0!</v>
      </c>
      <c r="E97" s="58" t="e">
        <f>VLOOKUP($S97,PercentGoalStats!$A$3:$AE$998,11,FALSE)</f>
        <v>#DIV/0!</v>
      </c>
      <c r="F97" s="58" t="e">
        <f>VLOOKUP($S97,PercentGoalStats!$A$3:$AE$998,12,FALSE)</f>
        <v>#DIV/0!</v>
      </c>
      <c r="G97" s="58" t="e">
        <f>VLOOKUP($S97,PercentGoalStats!$A$3:$AE$998,14,FALSE)</f>
        <v>#DIV/0!</v>
      </c>
      <c r="H97" s="58" t="e">
        <f>VLOOKUP($S97,PercentGoalStats!$A$3:$AE$998,15,FALSE)</f>
        <v>#DIV/0!</v>
      </c>
      <c r="I97" s="58" t="e">
        <f>VLOOKUP($S97,PercentGoalStats!$A$3:$AE$998,17,FALSE)</f>
        <v>#DIV/0!</v>
      </c>
      <c r="J97" s="58" t="e">
        <f>VLOOKUP($S97,PercentGoalStats!$A$3:$AE$998,18,FALSE)</f>
        <v>#DIV/0!</v>
      </c>
      <c r="K97" s="58" t="e">
        <f>VLOOKUP($S97,PercentGoalStats!$A$3:$AE$998,20,FALSE)</f>
        <v>#DIV/0!</v>
      </c>
      <c r="L97" s="58" t="e">
        <f>VLOOKUP($S97,PercentGoalStats!$A$3:$AE$998,21,FALSE)</f>
        <v>#DIV/0!</v>
      </c>
      <c r="M97" s="58" t="e">
        <f>VLOOKUP($S97,PercentGoalStats!$A$3:$AE$998,23,FALSE)</f>
        <v>#DIV/0!</v>
      </c>
      <c r="N97" s="58" t="e">
        <f>VLOOKUP($S97,PercentGoalStats!$A$3:$AE$998,24,FALSE)</f>
        <v>#DIV/0!</v>
      </c>
      <c r="O97" s="58" t="e">
        <f>VLOOKUP($S97,PercentGoalStats!$A$3:$AE$998,26,FALSE)</f>
        <v>#DIV/0!</v>
      </c>
      <c r="P97" s="58" t="e">
        <f>VLOOKUP($S97,PercentGoalStats!$A$3:$AE$998,27,FALSE)</f>
        <v>#DIV/0!</v>
      </c>
      <c r="Q97" s="58" t="e">
        <f>VLOOKUP($S97,PercentGoalStats!$A$3:$AE$998,29,FALSE)</f>
        <v>#DIV/0!</v>
      </c>
      <c r="R97" s="58" t="e">
        <f>VLOOKUP($S97,PercentGoalStats!$A$3:$AE$998,30,FALSE)</f>
        <v>#DIV/0!</v>
      </c>
      <c r="S97" s="53" t="str">
        <f>Fixtures!A93</f>
        <v>Ayr United</v>
      </c>
      <c r="T97" s="54">
        <f>Fixtures!D93</f>
        <v>43490</v>
      </c>
      <c r="U97" s="53" t="str">
        <f>Fixtures!B93</f>
        <v>Dundee United</v>
      </c>
      <c r="V97" s="57" t="e">
        <f>VLOOKUP($U97,PercentGoalStats!$A$3:$AE$998,5,FALSE)</f>
        <v>#DIV/0!</v>
      </c>
      <c r="W97" s="58" t="e">
        <f>VLOOKUP($U97,PercentGoalStats!$A$3:$AE$998,7,FALSE)</f>
        <v>#DIV/0!</v>
      </c>
      <c r="X97" s="58" t="e">
        <f>VLOOKUP($U97,PercentGoalStats!$A$3:$AE$998,8,FALSE)</f>
        <v>#DIV/0!</v>
      </c>
      <c r="Y97" s="58" t="e">
        <f>VLOOKUP($U97,PercentGoalStats!$A$3:$AE$998,10,FALSE)</f>
        <v>#DIV/0!</v>
      </c>
      <c r="Z97" s="58" t="e">
        <f>VLOOKUP($U97,PercentGoalStats!$A$3:$AE$998,11,FALSE)</f>
        <v>#DIV/0!</v>
      </c>
      <c r="AA97" s="58" t="e">
        <f>VLOOKUP($U97,PercentGoalStats!$A$3:$AE$998,13,FALSE)</f>
        <v>#DIV/0!</v>
      </c>
      <c r="AB97" s="58" t="e">
        <f>VLOOKUP($U97,PercentGoalStats!$A$3:$AE$998,14,FALSE)</f>
        <v>#DIV/0!</v>
      </c>
      <c r="AC97" s="58" t="e">
        <f>VLOOKUP($U97,PercentGoalStats!$A$3:$AE$998,16,FALSE)</f>
        <v>#DIV/0!</v>
      </c>
      <c r="AD97" s="58" t="e">
        <f>VLOOKUP($U97,PercentGoalStats!$A$3:$AE$998,17,FALSE)</f>
        <v>#DIV/0!</v>
      </c>
      <c r="AE97" s="58" t="e">
        <f>VLOOKUP($U97,PercentGoalStats!$A$3:$AE$998,19,FALSE)</f>
        <v>#DIV/0!</v>
      </c>
      <c r="AF97" s="58" t="e">
        <f>VLOOKUP($U97,PercentGoalStats!$A$3:$AE$998,20,FALSE)</f>
        <v>#DIV/0!</v>
      </c>
      <c r="AG97" s="58" t="e">
        <f>VLOOKUP($U97,PercentGoalStats!$A$3:$AE$998,22,FALSE)</f>
        <v>#DIV/0!</v>
      </c>
      <c r="AH97" s="58" t="e">
        <f>VLOOKUP($U97,PercentGoalStats!$A$3:$AE$998,23,FALSE)</f>
        <v>#DIV/0!</v>
      </c>
      <c r="AI97" s="58" t="e">
        <f>VLOOKUP($U97,PercentGoalStats!$A$3:$AE$998,25,FALSE)</f>
        <v>#DIV/0!</v>
      </c>
      <c r="AJ97" s="58" t="e">
        <f>VLOOKUP($U97,PercentGoalStats!$A$3:$AE$998,26,FALSE)</f>
        <v>#DIV/0!</v>
      </c>
      <c r="AK97" s="58" t="e">
        <f>VLOOKUP($U97,PercentGoalStats!$A$3:$AE$998,28,FALSE)</f>
        <v>#DIV/0!</v>
      </c>
      <c r="AL97" s="58" t="e">
        <f>VLOOKUP($U97,PercentGoalStats!$A$3:$AE$998,29,FALSE)</f>
        <v>#DIV/0!</v>
      </c>
      <c r="AM97" s="58" t="e">
        <f>VLOOKUP($U97,PercentGoalStats!$A$3:$AE$998,31,FALSE)</f>
        <v>#DIV/0!</v>
      </c>
    </row>
    <row r="98" spans="1:39" ht="14.4" hidden="1" thickTop="1" x14ac:dyDescent="0.3">
      <c r="A98" s="57" t="e">
        <f>VLOOKUP($S98,PercentGoalStats!$A$3:$AE$998,5,FALSE)</f>
        <v>#DIV/0!</v>
      </c>
      <c r="B98" s="58" t="e">
        <f>VLOOKUP($S98,PercentGoalStats!$A$3:$AE$998,6,FALSE)</f>
        <v>#DIV/0!</v>
      </c>
      <c r="C98" s="58" t="e">
        <f>VLOOKUP($S98,PercentGoalStats!$A$3:$AE$998,8,FALSE)</f>
        <v>#DIV/0!</v>
      </c>
      <c r="D98" s="58" t="e">
        <f>VLOOKUP($S98,PercentGoalStats!$A$3:$AE$998,9,FALSE)</f>
        <v>#DIV/0!</v>
      </c>
      <c r="E98" s="58" t="e">
        <f>VLOOKUP($S98,PercentGoalStats!$A$3:$AE$998,11,FALSE)</f>
        <v>#DIV/0!</v>
      </c>
      <c r="F98" s="58" t="e">
        <f>VLOOKUP($S98,PercentGoalStats!$A$3:$AE$998,12,FALSE)</f>
        <v>#DIV/0!</v>
      </c>
      <c r="G98" s="58" t="e">
        <f>VLOOKUP($S98,PercentGoalStats!$A$3:$AE$998,14,FALSE)</f>
        <v>#DIV/0!</v>
      </c>
      <c r="H98" s="58" t="e">
        <f>VLOOKUP($S98,PercentGoalStats!$A$3:$AE$998,15,FALSE)</f>
        <v>#DIV/0!</v>
      </c>
      <c r="I98" s="58" t="e">
        <f>VLOOKUP($S98,PercentGoalStats!$A$3:$AE$998,17,FALSE)</f>
        <v>#DIV/0!</v>
      </c>
      <c r="J98" s="58" t="e">
        <f>VLOOKUP($S98,PercentGoalStats!$A$3:$AE$998,18,FALSE)</f>
        <v>#DIV/0!</v>
      </c>
      <c r="K98" s="58" t="e">
        <f>VLOOKUP($S98,PercentGoalStats!$A$3:$AE$998,20,FALSE)</f>
        <v>#DIV/0!</v>
      </c>
      <c r="L98" s="58" t="e">
        <f>VLOOKUP($S98,PercentGoalStats!$A$3:$AE$998,21,FALSE)</f>
        <v>#DIV/0!</v>
      </c>
      <c r="M98" s="58" t="e">
        <f>VLOOKUP($S98,PercentGoalStats!$A$3:$AE$998,23,FALSE)</f>
        <v>#DIV/0!</v>
      </c>
      <c r="N98" s="58" t="e">
        <f>VLOOKUP($S98,PercentGoalStats!$A$3:$AE$998,24,FALSE)</f>
        <v>#DIV/0!</v>
      </c>
      <c r="O98" s="58" t="e">
        <f>VLOOKUP($S98,PercentGoalStats!$A$3:$AE$998,26,FALSE)</f>
        <v>#DIV/0!</v>
      </c>
      <c r="P98" s="58" t="e">
        <f>VLOOKUP($S98,PercentGoalStats!$A$3:$AE$998,27,FALSE)</f>
        <v>#DIV/0!</v>
      </c>
      <c r="Q98" s="58" t="e">
        <f>VLOOKUP($S98,PercentGoalStats!$A$3:$AE$998,29,FALSE)</f>
        <v>#DIV/0!</v>
      </c>
      <c r="R98" s="58" t="e">
        <f>VLOOKUP($S98,PercentGoalStats!$A$3:$AE$998,30,FALSE)</f>
        <v>#DIV/0!</v>
      </c>
      <c r="S98" s="53" t="str">
        <f>Fixtures!A94</f>
        <v>Brisbane Roar</v>
      </c>
      <c r="T98" s="54">
        <f>Fixtures!D94</f>
        <v>43490</v>
      </c>
      <c r="U98" s="53" t="str">
        <f>Fixtures!B94</f>
        <v>Western Sydney Wanderers</v>
      </c>
      <c r="V98" s="57" t="e">
        <f>VLOOKUP($U98,PercentGoalStats!$A$3:$AE$998,5,FALSE)</f>
        <v>#DIV/0!</v>
      </c>
      <c r="W98" s="58" t="e">
        <f>VLOOKUP($U98,PercentGoalStats!$A$3:$AE$998,7,FALSE)</f>
        <v>#DIV/0!</v>
      </c>
      <c r="X98" s="58" t="e">
        <f>VLOOKUP($U98,PercentGoalStats!$A$3:$AE$998,8,FALSE)</f>
        <v>#DIV/0!</v>
      </c>
      <c r="Y98" s="58" t="e">
        <f>VLOOKUP($U98,PercentGoalStats!$A$3:$AE$998,10,FALSE)</f>
        <v>#DIV/0!</v>
      </c>
      <c r="Z98" s="58" t="e">
        <f>VLOOKUP($U98,PercentGoalStats!$A$3:$AE$998,11,FALSE)</f>
        <v>#DIV/0!</v>
      </c>
      <c r="AA98" s="58" t="e">
        <f>VLOOKUP($U98,PercentGoalStats!$A$3:$AE$998,13,FALSE)</f>
        <v>#DIV/0!</v>
      </c>
      <c r="AB98" s="58" t="e">
        <f>VLOOKUP($U98,PercentGoalStats!$A$3:$AE$998,14,FALSE)</f>
        <v>#DIV/0!</v>
      </c>
      <c r="AC98" s="58" t="e">
        <f>VLOOKUP($U98,PercentGoalStats!$A$3:$AE$998,16,FALSE)</f>
        <v>#DIV/0!</v>
      </c>
      <c r="AD98" s="58" t="e">
        <f>VLOOKUP($U98,PercentGoalStats!$A$3:$AE$998,17,FALSE)</f>
        <v>#DIV/0!</v>
      </c>
      <c r="AE98" s="58" t="e">
        <f>VLOOKUP($U98,PercentGoalStats!$A$3:$AE$998,19,FALSE)</f>
        <v>#DIV/0!</v>
      </c>
      <c r="AF98" s="58" t="e">
        <f>VLOOKUP($U98,PercentGoalStats!$A$3:$AE$998,20,FALSE)</f>
        <v>#DIV/0!</v>
      </c>
      <c r="AG98" s="58" t="e">
        <f>VLOOKUP($U98,PercentGoalStats!$A$3:$AE$998,22,FALSE)</f>
        <v>#DIV/0!</v>
      </c>
      <c r="AH98" s="58" t="e">
        <f>VLOOKUP($U98,PercentGoalStats!$A$3:$AE$998,23,FALSE)</f>
        <v>#DIV/0!</v>
      </c>
      <c r="AI98" s="58" t="e">
        <f>VLOOKUP($U98,PercentGoalStats!$A$3:$AE$998,25,FALSE)</f>
        <v>#DIV/0!</v>
      </c>
      <c r="AJ98" s="58" t="e">
        <f>VLOOKUP($U98,PercentGoalStats!$A$3:$AE$998,26,FALSE)</f>
        <v>#DIV/0!</v>
      </c>
      <c r="AK98" s="58" t="e">
        <f>VLOOKUP($U98,PercentGoalStats!$A$3:$AE$998,28,FALSE)</f>
        <v>#DIV/0!</v>
      </c>
      <c r="AL98" s="58" t="e">
        <f>VLOOKUP($U98,PercentGoalStats!$A$3:$AE$998,29,FALSE)</f>
        <v>#DIV/0!</v>
      </c>
      <c r="AM98" s="58" t="e">
        <f>VLOOKUP($U98,PercentGoalStats!$A$3:$AE$998,31,FALSE)</f>
        <v>#DIV/0!</v>
      </c>
    </row>
    <row r="99" spans="1:39" ht="14.4" hidden="1" thickTop="1" x14ac:dyDescent="0.3">
      <c r="A99" s="57" t="e">
        <f>VLOOKUP($S99,PercentGoalStats!$A$3:$AE$998,5,FALSE)</f>
        <v>#N/A</v>
      </c>
      <c r="B99" s="58" t="e">
        <f>VLOOKUP($S99,PercentGoalStats!$A$3:$AE$998,6,FALSE)</f>
        <v>#N/A</v>
      </c>
      <c r="C99" s="58" t="e">
        <f>VLOOKUP($S99,PercentGoalStats!$A$3:$AE$998,8,FALSE)</f>
        <v>#N/A</v>
      </c>
      <c r="D99" s="58" t="e">
        <f>VLOOKUP($S99,PercentGoalStats!$A$3:$AE$998,9,FALSE)</f>
        <v>#N/A</v>
      </c>
      <c r="E99" s="58" t="e">
        <f>VLOOKUP($S99,PercentGoalStats!$A$3:$AE$998,11,FALSE)</f>
        <v>#N/A</v>
      </c>
      <c r="F99" s="58" t="e">
        <f>VLOOKUP($S99,PercentGoalStats!$A$3:$AE$998,12,FALSE)</f>
        <v>#N/A</v>
      </c>
      <c r="G99" s="58" t="e">
        <f>VLOOKUP($S99,PercentGoalStats!$A$3:$AE$998,14,FALSE)</f>
        <v>#N/A</v>
      </c>
      <c r="H99" s="58" t="e">
        <f>VLOOKUP($S99,PercentGoalStats!$A$3:$AE$998,15,FALSE)</f>
        <v>#N/A</v>
      </c>
      <c r="I99" s="58" t="e">
        <f>VLOOKUP($S99,PercentGoalStats!$A$3:$AE$998,17,FALSE)</f>
        <v>#N/A</v>
      </c>
      <c r="J99" s="58" t="e">
        <f>VLOOKUP($S99,PercentGoalStats!$A$3:$AE$998,18,FALSE)</f>
        <v>#N/A</v>
      </c>
      <c r="K99" s="58" t="e">
        <f>VLOOKUP($S99,PercentGoalStats!$A$3:$AE$998,20,FALSE)</f>
        <v>#N/A</v>
      </c>
      <c r="L99" s="58" t="e">
        <f>VLOOKUP($S99,PercentGoalStats!$A$3:$AE$998,21,FALSE)</f>
        <v>#N/A</v>
      </c>
      <c r="M99" s="58" t="e">
        <f>VLOOKUP($S99,PercentGoalStats!$A$3:$AE$998,23,FALSE)</f>
        <v>#N/A</v>
      </c>
      <c r="N99" s="58" t="e">
        <f>VLOOKUP($S99,PercentGoalStats!$A$3:$AE$998,24,FALSE)</f>
        <v>#N/A</v>
      </c>
      <c r="O99" s="58" t="e">
        <f>VLOOKUP($S99,PercentGoalStats!$A$3:$AE$998,26,FALSE)</f>
        <v>#N/A</v>
      </c>
      <c r="P99" s="58" t="e">
        <f>VLOOKUP($S99,PercentGoalStats!$A$3:$AE$998,27,FALSE)</f>
        <v>#N/A</v>
      </c>
      <c r="Q99" s="58" t="e">
        <f>VLOOKUP($S99,PercentGoalStats!$A$3:$AE$998,29,FALSE)</f>
        <v>#N/A</v>
      </c>
      <c r="R99" s="58" t="e">
        <f>VLOOKUP($S99,PercentGoalStats!$A$3:$AE$998,30,FALSE)</f>
        <v>#N/A</v>
      </c>
      <c r="S99" s="53" t="str">
        <f>Fixtures!A95</f>
        <v>Antwerp</v>
      </c>
      <c r="T99" s="54">
        <f>Fixtures!D95</f>
        <v>43490</v>
      </c>
      <c r="U99" s="53" t="str">
        <f>Fixtures!B95</f>
        <v>Standard Liège</v>
      </c>
      <c r="V99" s="57" t="e">
        <f>VLOOKUP($U99,PercentGoalStats!$A$3:$AE$998,5,FALSE)</f>
        <v>#N/A</v>
      </c>
      <c r="W99" s="58" t="e">
        <f>VLOOKUP($U99,PercentGoalStats!$A$3:$AE$998,7,FALSE)</f>
        <v>#N/A</v>
      </c>
      <c r="X99" s="58" t="e">
        <f>VLOOKUP($U99,PercentGoalStats!$A$3:$AE$998,8,FALSE)</f>
        <v>#N/A</v>
      </c>
      <c r="Y99" s="58" t="e">
        <f>VLOOKUP($U99,PercentGoalStats!$A$3:$AE$998,10,FALSE)</f>
        <v>#N/A</v>
      </c>
      <c r="Z99" s="58" t="e">
        <f>VLOOKUP($U99,PercentGoalStats!$A$3:$AE$998,11,FALSE)</f>
        <v>#N/A</v>
      </c>
      <c r="AA99" s="58" t="e">
        <f>VLOOKUP($U99,PercentGoalStats!$A$3:$AE$998,13,FALSE)</f>
        <v>#N/A</v>
      </c>
      <c r="AB99" s="58" t="e">
        <f>VLOOKUP($U99,PercentGoalStats!$A$3:$AE$998,14,FALSE)</f>
        <v>#N/A</v>
      </c>
      <c r="AC99" s="58" t="e">
        <f>VLOOKUP($U99,PercentGoalStats!$A$3:$AE$998,16,FALSE)</f>
        <v>#N/A</v>
      </c>
      <c r="AD99" s="58" t="e">
        <f>VLOOKUP($U99,PercentGoalStats!$A$3:$AE$998,17,FALSE)</f>
        <v>#N/A</v>
      </c>
      <c r="AE99" s="58" t="e">
        <f>VLOOKUP($U99,PercentGoalStats!$A$3:$AE$998,19,FALSE)</f>
        <v>#N/A</v>
      </c>
      <c r="AF99" s="58" t="e">
        <f>VLOOKUP($U99,PercentGoalStats!$A$3:$AE$998,20,FALSE)</f>
        <v>#N/A</v>
      </c>
      <c r="AG99" s="58" t="e">
        <f>VLOOKUP($U99,PercentGoalStats!$A$3:$AE$998,22,FALSE)</f>
        <v>#N/A</v>
      </c>
      <c r="AH99" s="58" t="e">
        <f>VLOOKUP($U99,PercentGoalStats!$A$3:$AE$998,23,FALSE)</f>
        <v>#N/A</v>
      </c>
      <c r="AI99" s="58" t="e">
        <f>VLOOKUP($U99,PercentGoalStats!$A$3:$AE$998,25,FALSE)</f>
        <v>#N/A</v>
      </c>
      <c r="AJ99" s="58" t="e">
        <f>VLOOKUP($U99,PercentGoalStats!$A$3:$AE$998,26,FALSE)</f>
        <v>#N/A</v>
      </c>
      <c r="AK99" s="58" t="e">
        <f>VLOOKUP($U99,PercentGoalStats!$A$3:$AE$998,28,FALSE)</f>
        <v>#N/A</v>
      </c>
      <c r="AL99" s="58" t="e">
        <f>VLOOKUP($U99,PercentGoalStats!$A$3:$AE$998,29,FALSE)</f>
        <v>#N/A</v>
      </c>
      <c r="AM99" s="58" t="e">
        <f>VLOOKUP($U99,PercentGoalStats!$A$3:$AE$998,31,FALSE)</f>
        <v>#N/A</v>
      </c>
    </row>
    <row r="100" spans="1:39" ht="14.4" hidden="1" thickTop="1" x14ac:dyDescent="0.3">
      <c r="A100" s="57">
        <f>VLOOKUP($S100,PercentGoalStats!$A$3:$AE$998,5,FALSE)</f>
        <v>0.85</v>
      </c>
      <c r="B100" s="58">
        <f>VLOOKUP($S100,PercentGoalStats!$A$3:$AE$998,6,FALSE)</f>
        <v>0.9</v>
      </c>
      <c r="C100" s="58">
        <f>VLOOKUP($S100,PercentGoalStats!$A$3:$AE$998,8,FALSE)</f>
        <v>0.8</v>
      </c>
      <c r="D100" s="58">
        <f>VLOOKUP($S100,PercentGoalStats!$A$3:$AE$998,9,FALSE)</f>
        <v>0.8</v>
      </c>
      <c r="E100" s="58">
        <f>VLOOKUP($S100,PercentGoalStats!$A$3:$AE$998,11,FALSE)</f>
        <v>0.5</v>
      </c>
      <c r="F100" s="58">
        <f>VLOOKUP($S100,PercentGoalStats!$A$3:$AE$998,12,FALSE)</f>
        <v>0.6</v>
      </c>
      <c r="G100" s="58">
        <f>VLOOKUP($S100,PercentGoalStats!$A$3:$AE$998,14,FALSE)</f>
        <v>0.4</v>
      </c>
      <c r="H100" s="58">
        <f>VLOOKUP($S100,PercentGoalStats!$A$3:$AE$998,15,FALSE)</f>
        <v>0.6</v>
      </c>
      <c r="I100" s="58">
        <f>VLOOKUP($S100,PercentGoalStats!$A$3:$AE$998,17,FALSE)</f>
        <v>0.8</v>
      </c>
      <c r="J100" s="58">
        <f>VLOOKUP($S100,PercentGoalStats!$A$3:$AE$998,18,FALSE)</f>
        <v>0.9</v>
      </c>
      <c r="K100" s="58">
        <f>VLOOKUP($S100,PercentGoalStats!$A$3:$AE$998,20,FALSE)</f>
        <v>0.45</v>
      </c>
      <c r="L100" s="58">
        <f>VLOOKUP($S100,PercentGoalStats!$A$3:$AE$998,21,FALSE)</f>
        <v>0.5</v>
      </c>
      <c r="M100" s="58">
        <f>VLOOKUP($S100,PercentGoalStats!$A$3:$AE$998,23,FALSE)</f>
        <v>0.65</v>
      </c>
      <c r="N100" s="58">
        <f>VLOOKUP($S100,PercentGoalStats!$A$3:$AE$998,24,FALSE)</f>
        <v>0.8</v>
      </c>
      <c r="O100" s="58">
        <f>VLOOKUP($S100,PercentGoalStats!$A$3:$AE$998,26,FALSE)</f>
        <v>0.5</v>
      </c>
      <c r="P100" s="58">
        <f>VLOOKUP($S100,PercentGoalStats!$A$3:$AE$998,27,FALSE)</f>
        <v>0.5</v>
      </c>
      <c r="Q100" s="58">
        <f>VLOOKUP($S100,PercentGoalStats!$A$3:$AE$998,29,FALSE)</f>
        <v>0.6</v>
      </c>
      <c r="R100" s="58">
        <f>VLOOKUP($S100,PercentGoalStats!$A$3:$AE$998,30,FALSE)</f>
        <v>0.8</v>
      </c>
      <c r="S100" s="53" t="str">
        <f>Fixtures!A96</f>
        <v>Sassuolo</v>
      </c>
      <c r="T100" s="54">
        <f>Fixtures!D96</f>
        <v>43491</v>
      </c>
      <c r="U100" s="53" t="str">
        <f>Fixtures!B96</f>
        <v>Cagliari</v>
      </c>
      <c r="V100" s="57">
        <f>VLOOKUP($U100,PercentGoalStats!$A$3:$AE$998,5,FALSE)</f>
        <v>0.89473684210526316</v>
      </c>
      <c r="W100" s="58">
        <f>VLOOKUP($U100,PercentGoalStats!$A$3:$AE$998,7,FALSE)</f>
        <v>1</v>
      </c>
      <c r="X100" s="58">
        <f>VLOOKUP($U100,PercentGoalStats!$A$3:$AE$998,8,FALSE)</f>
        <v>0.73684210526315785</v>
      </c>
      <c r="Y100" s="58">
        <f>VLOOKUP($U100,PercentGoalStats!$A$3:$AE$998,10,FALSE)</f>
        <v>0.9</v>
      </c>
      <c r="Z100" s="58">
        <f>VLOOKUP($U100,PercentGoalStats!$A$3:$AE$998,11,FALSE)</f>
        <v>0.31578947368421051</v>
      </c>
      <c r="AA100" s="58">
        <f>VLOOKUP($U100,PercentGoalStats!$A$3:$AE$998,13,FALSE)</f>
        <v>0.3</v>
      </c>
      <c r="AB100" s="58">
        <f>VLOOKUP($U100,PercentGoalStats!$A$3:$AE$998,14,FALSE)</f>
        <v>0.26315789473684209</v>
      </c>
      <c r="AC100" s="58">
        <f>VLOOKUP($U100,PercentGoalStats!$A$3:$AE$998,16,FALSE)</f>
        <v>0.3</v>
      </c>
      <c r="AD100" s="58">
        <f>VLOOKUP($U100,PercentGoalStats!$A$3:$AE$998,17,FALSE)</f>
        <v>0.63157894736842102</v>
      </c>
      <c r="AE100" s="58">
        <f>VLOOKUP($U100,PercentGoalStats!$A$3:$AE$998,19,FALSE)</f>
        <v>0.6</v>
      </c>
      <c r="AF100" s="58">
        <f>VLOOKUP($U100,PercentGoalStats!$A$3:$AE$998,20,FALSE)</f>
        <v>0.26315789473684209</v>
      </c>
      <c r="AG100" s="58">
        <f>VLOOKUP($U100,PercentGoalStats!$A$3:$AE$998,22,FALSE)</f>
        <v>0.1</v>
      </c>
      <c r="AH100" s="58">
        <f>VLOOKUP($U100,PercentGoalStats!$A$3:$AE$998,23,FALSE)</f>
        <v>0.73684210526315785</v>
      </c>
      <c r="AI100" s="58">
        <f>VLOOKUP($U100,PercentGoalStats!$A$3:$AE$998,25,FALSE)</f>
        <v>0.9</v>
      </c>
      <c r="AJ100" s="58">
        <f>VLOOKUP($U100,PercentGoalStats!$A$3:$AE$998,26,FALSE)</f>
        <v>0.47368421052631576</v>
      </c>
      <c r="AK100" s="58">
        <f>VLOOKUP($U100,PercentGoalStats!$A$3:$AE$998,28,FALSE)</f>
        <v>0.7</v>
      </c>
      <c r="AL100" s="58">
        <f>VLOOKUP($U100,PercentGoalStats!$A$3:$AE$998,29,FALSE)</f>
        <v>0.47368421052631576</v>
      </c>
      <c r="AM100" s="58">
        <f>VLOOKUP($U100,PercentGoalStats!$A$3:$AE$998,31,FALSE)</f>
        <v>0.5</v>
      </c>
    </row>
    <row r="101" spans="1:39" ht="14.4" hidden="1" thickTop="1" x14ac:dyDescent="0.3">
      <c r="A101" s="57">
        <f>VLOOKUP($S101,PercentGoalStats!$A$3:$AE$998,5,FALSE)</f>
        <v>0.84210526315789469</v>
      </c>
      <c r="B101" s="58">
        <f>VLOOKUP($S101,PercentGoalStats!$A$3:$AE$998,6,FALSE)</f>
        <v>0.9</v>
      </c>
      <c r="C101" s="58">
        <f>VLOOKUP($S101,PercentGoalStats!$A$3:$AE$998,8,FALSE)</f>
        <v>0.68421052631578949</v>
      </c>
      <c r="D101" s="58">
        <f>VLOOKUP($S101,PercentGoalStats!$A$3:$AE$998,9,FALSE)</f>
        <v>0.8</v>
      </c>
      <c r="E101" s="58">
        <f>VLOOKUP($S101,PercentGoalStats!$A$3:$AE$998,11,FALSE)</f>
        <v>0.47368421052631576</v>
      </c>
      <c r="F101" s="58">
        <f>VLOOKUP($S101,PercentGoalStats!$A$3:$AE$998,12,FALSE)</f>
        <v>0.7</v>
      </c>
      <c r="G101" s="58">
        <f>VLOOKUP($S101,PercentGoalStats!$A$3:$AE$998,14,FALSE)</f>
        <v>0.26315789473684209</v>
      </c>
      <c r="H101" s="58">
        <f>VLOOKUP($S101,PercentGoalStats!$A$3:$AE$998,15,FALSE)</f>
        <v>0.3</v>
      </c>
      <c r="I101" s="58">
        <f>VLOOKUP($S101,PercentGoalStats!$A$3:$AE$998,17,FALSE)</f>
        <v>0.68421052631578949</v>
      </c>
      <c r="J101" s="58">
        <f>VLOOKUP($S101,PercentGoalStats!$A$3:$AE$998,18,FALSE)</f>
        <v>0.7</v>
      </c>
      <c r="K101" s="58">
        <f>VLOOKUP($S101,PercentGoalStats!$A$3:$AE$998,20,FALSE)</f>
        <v>0.47368421052631576</v>
      </c>
      <c r="L101" s="58">
        <f>VLOOKUP($S101,PercentGoalStats!$A$3:$AE$998,21,FALSE)</f>
        <v>0.7</v>
      </c>
      <c r="M101" s="58">
        <f>VLOOKUP($S101,PercentGoalStats!$A$3:$AE$998,23,FALSE)</f>
        <v>0.78947368421052633</v>
      </c>
      <c r="N101" s="58">
        <f>VLOOKUP($S101,PercentGoalStats!$A$3:$AE$998,24,FALSE)</f>
        <v>0.9</v>
      </c>
      <c r="O101" s="58">
        <f>VLOOKUP($S101,PercentGoalStats!$A$3:$AE$998,26,FALSE)</f>
        <v>0.21052631578947367</v>
      </c>
      <c r="P101" s="58">
        <f>VLOOKUP($S101,PercentGoalStats!$A$3:$AE$998,27,FALSE)</f>
        <v>0.3</v>
      </c>
      <c r="Q101" s="58">
        <f>VLOOKUP($S101,PercentGoalStats!$A$3:$AE$998,29,FALSE)</f>
        <v>0.63157894736842102</v>
      </c>
      <c r="R101" s="58">
        <f>VLOOKUP($S101,PercentGoalStats!$A$3:$AE$998,30,FALSE)</f>
        <v>0.7</v>
      </c>
      <c r="S101" s="53" t="str">
        <f>Fixtures!A97</f>
        <v>Milan</v>
      </c>
      <c r="T101" s="54">
        <f>Fixtures!D97</f>
        <v>43491</v>
      </c>
      <c r="U101" s="53" t="str">
        <f>Fixtures!B97</f>
        <v>Napoli</v>
      </c>
      <c r="V101" s="57">
        <f>VLOOKUP($U101,PercentGoalStats!$A$3:$AE$998,5,FALSE)</f>
        <v>0.94736842105263153</v>
      </c>
      <c r="W101" s="58">
        <f>VLOOKUP($U101,PercentGoalStats!$A$3:$AE$998,7,FALSE)</f>
        <v>1</v>
      </c>
      <c r="X101" s="58">
        <f>VLOOKUP($U101,PercentGoalStats!$A$3:$AE$998,8,FALSE)</f>
        <v>0.73684210526315785</v>
      </c>
      <c r="Y101" s="58">
        <f>VLOOKUP($U101,PercentGoalStats!$A$3:$AE$998,10,FALSE)</f>
        <v>0.77777777777777779</v>
      </c>
      <c r="Z101" s="58">
        <f>VLOOKUP($U101,PercentGoalStats!$A$3:$AE$998,11,FALSE)</f>
        <v>0.63157894736842102</v>
      </c>
      <c r="AA101" s="58">
        <f>VLOOKUP($U101,PercentGoalStats!$A$3:$AE$998,13,FALSE)</f>
        <v>0.77777777777777779</v>
      </c>
      <c r="AB101" s="58">
        <f>VLOOKUP($U101,PercentGoalStats!$A$3:$AE$998,14,FALSE)</f>
        <v>0.31578947368421051</v>
      </c>
      <c r="AC101" s="58">
        <f>VLOOKUP($U101,PercentGoalStats!$A$3:$AE$998,16,FALSE)</f>
        <v>0.22222222222222221</v>
      </c>
      <c r="AD101" s="58">
        <f>VLOOKUP($U101,PercentGoalStats!$A$3:$AE$998,17,FALSE)</f>
        <v>0.84210526315789469</v>
      </c>
      <c r="AE101" s="58">
        <f>VLOOKUP($U101,PercentGoalStats!$A$3:$AE$998,19,FALSE)</f>
        <v>0.77777777777777779</v>
      </c>
      <c r="AF101" s="58">
        <f>VLOOKUP($U101,PercentGoalStats!$A$3:$AE$998,20,FALSE)</f>
        <v>0.57894736842105265</v>
      </c>
      <c r="AG101" s="58">
        <f>VLOOKUP($U101,PercentGoalStats!$A$3:$AE$998,22,FALSE)</f>
        <v>0.55555555555555558</v>
      </c>
      <c r="AH101" s="58">
        <f>VLOOKUP($U101,PercentGoalStats!$A$3:$AE$998,23,FALSE)</f>
        <v>0.57894736842105265</v>
      </c>
      <c r="AI101" s="58">
        <f>VLOOKUP($U101,PercentGoalStats!$A$3:$AE$998,25,FALSE)</f>
        <v>0.77777777777777779</v>
      </c>
      <c r="AJ101" s="58">
        <f>VLOOKUP($U101,PercentGoalStats!$A$3:$AE$998,26,FALSE)</f>
        <v>0.21052631578947367</v>
      </c>
      <c r="AK101" s="58">
        <f>VLOOKUP($U101,PercentGoalStats!$A$3:$AE$998,28,FALSE)</f>
        <v>0.22222222222222221</v>
      </c>
      <c r="AL101" s="58">
        <f>VLOOKUP($U101,PercentGoalStats!$A$3:$AE$998,29,FALSE)</f>
        <v>0.47368421052631576</v>
      </c>
      <c r="AM101" s="58">
        <f>VLOOKUP($U101,PercentGoalStats!$A$3:$AE$998,31,FALSE)</f>
        <v>0.55555555555555558</v>
      </c>
    </row>
    <row r="102" spans="1:39" ht="14.4" hidden="1" thickTop="1" x14ac:dyDescent="0.3">
      <c r="A102" s="57">
        <f>VLOOKUP($S102,PercentGoalStats!$A$3:$AE$998,5,FALSE)</f>
        <v>0.89473684210526316</v>
      </c>
      <c r="B102" s="58">
        <f>VLOOKUP($S102,PercentGoalStats!$A$3:$AE$998,6,FALSE)</f>
        <v>0.88888888888888884</v>
      </c>
      <c r="C102" s="58">
        <f>VLOOKUP($S102,PercentGoalStats!$A$3:$AE$998,8,FALSE)</f>
        <v>0.73684210526315785</v>
      </c>
      <c r="D102" s="58">
        <f>VLOOKUP($S102,PercentGoalStats!$A$3:$AE$998,9,FALSE)</f>
        <v>0.77777777777777779</v>
      </c>
      <c r="E102" s="58">
        <f>VLOOKUP($S102,PercentGoalStats!$A$3:$AE$998,11,FALSE)</f>
        <v>0.52631578947368418</v>
      </c>
      <c r="F102" s="58">
        <f>VLOOKUP($S102,PercentGoalStats!$A$3:$AE$998,12,FALSE)</f>
        <v>0.44444444444444442</v>
      </c>
      <c r="G102" s="58">
        <f>VLOOKUP($S102,PercentGoalStats!$A$3:$AE$998,14,FALSE)</f>
        <v>0.36842105263157893</v>
      </c>
      <c r="H102" s="58">
        <f>VLOOKUP($S102,PercentGoalStats!$A$3:$AE$998,15,FALSE)</f>
        <v>0.22222222222222221</v>
      </c>
      <c r="I102" s="58">
        <f>VLOOKUP($S102,PercentGoalStats!$A$3:$AE$998,17,FALSE)</f>
        <v>0.78947368421052633</v>
      </c>
      <c r="J102" s="58">
        <f>VLOOKUP($S102,PercentGoalStats!$A$3:$AE$998,18,FALSE)</f>
        <v>0.77777777777777779</v>
      </c>
      <c r="K102" s="58">
        <f>VLOOKUP($S102,PercentGoalStats!$A$3:$AE$998,20,FALSE)</f>
        <v>0.47368421052631576</v>
      </c>
      <c r="L102" s="58">
        <f>VLOOKUP($S102,PercentGoalStats!$A$3:$AE$998,21,FALSE)</f>
        <v>0.55555555555555558</v>
      </c>
      <c r="M102" s="58">
        <f>VLOOKUP($S102,PercentGoalStats!$A$3:$AE$998,23,FALSE)</f>
        <v>0.63157894736842102</v>
      </c>
      <c r="N102" s="58">
        <f>VLOOKUP($S102,PercentGoalStats!$A$3:$AE$998,24,FALSE)</f>
        <v>0.55555555555555558</v>
      </c>
      <c r="O102" s="58">
        <f>VLOOKUP($S102,PercentGoalStats!$A$3:$AE$998,26,FALSE)</f>
        <v>0.31578947368421051</v>
      </c>
      <c r="P102" s="58">
        <f>VLOOKUP($S102,PercentGoalStats!$A$3:$AE$998,27,FALSE)</f>
        <v>0.1111111111111111</v>
      </c>
      <c r="Q102" s="58">
        <f>VLOOKUP($S102,PercentGoalStats!$A$3:$AE$998,29,FALSE)</f>
        <v>0.52631578947368418</v>
      </c>
      <c r="R102" s="58">
        <f>VLOOKUP($S102,PercentGoalStats!$A$3:$AE$998,30,FALSE)</f>
        <v>0.44444444444444442</v>
      </c>
      <c r="S102" s="53" t="str">
        <f>Fixtures!A98</f>
        <v>Sampdoria</v>
      </c>
      <c r="T102" s="54">
        <f>Fixtures!D98</f>
        <v>43491</v>
      </c>
      <c r="U102" s="53" t="str">
        <f>Fixtures!B98</f>
        <v>Udinese</v>
      </c>
      <c r="V102" s="57">
        <f>VLOOKUP($U102,PercentGoalStats!$A$3:$AE$998,5,FALSE)</f>
        <v>0.9</v>
      </c>
      <c r="W102" s="58">
        <f>VLOOKUP($U102,PercentGoalStats!$A$3:$AE$998,7,FALSE)</f>
        <v>0.77777777777777779</v>
      </c>
      <c r="X102" s="58">
        <f>VLOOKUP($U102,PercentGoalStats!$A$3:$AE$998,8,FALSE)</f>
        <v>0.65</v>
      </c>
      <c r="Y102" s="58">
        <f>VLOOKUP($U102,PercentGoalStats!$A$3:$AE$998,10,FALSE)</f>
        <v>0.55555555555555558</v>
      </c>
      <c r="Z102" s="58">
        <f>VLOOKUP($U102,PercentGoalStats!$A$3:$AE$998,11,FALSE)</f>
        <v>0.4</v>
      </c>
      <c r="AA102" s="58">
        <f>VLOOKUP($U102,PercentGoalStats!$A$3:$AE$998,13,FALSE)</f>
        <v>0.44444444444444442</v>
      </c>
      <c r="AB102" s="58">
        <f>VLOOKUP($U102,PercentGoalStats!$A$3:$AE$998,14,FALSE)</f>
        <v>0.15</v>
      </c>
      <c r="AC102" s="58">
        <f>VLOOKUP($U102,PercentGoalStats!$A$3:$AE$998,16,FALSE)</f>
        <v>0.22222222222222221</v>
      </c>
      <c r="AD102" s="58">
        <f>VLOOKUP($U102,PercentGoalStats!$A$3:$AE$998,17,FALSE)</f>
        <v>0.65</v>
      </c>
      <c r="AE102" s="58">
        <f>VLOOKUP($U102,PercentGoalStats!$A$3:$AE$998,19,FALSE)</f>
        <v>0.55555555555555558</v>
      </c>
      <c r="AF102" s="58">
        <f>VLOOKUP($U102,PercentGoalStats!$A$3:$AE$998,20,FALSE)</f>
        <v>0.2</v>
      </c>
      <c r="AG102" s="58">
        <f>VLOOKUP($U102,PercentGoalStats!$A$3:$AE$998,22,FALSE)</f>
        <v>0.33333333333333331</v>
      </c>
      <c r="AH102" s="58">
        <f>VLOOKUP($U102,PercentGoalStats!$A$3:$AE$998,23,FALSE)</f>
        <v>0.7</v>
      </c>
      <c r="AI102" s="58">
        <f>VLOOKUP($U102,PercentGoalStats!$A$3:$AE$998,25,FALSE)</f>
        <v>0.66666666666666663</v>
      </c>
      <c r="AJ102" s="58">
        <f>VLOOKUP($U102,PercentGoalStats!$A$3:$AE$998,26,FALSE)</f>
        <v>0.45</v>
      </c>
      <c r="AK102" s="58">
        <f>VLOOKUP($U102,PercentGoalStats!$A$3:$AE$998,28,FALSE)</f>
        <v>0.44444444444444442</v>
      </c>
      <c r="AL102" s="58">
        <f>VLOOKUP($U102,PercentGoalStats!$A$3:$AE$998,29,FALSE)</f>
        <v>0.45</v>
      </c>
      <c r="AM102" s="58">
        <f>VLOOKUP($U102,PercentGoalStats!$A$3:$AE$998,31,FALSE)</f>
        <v>0.44444444444444442</v>
      </c>
    </row>
    <row r="103" spans="1:39" ht="14.4" hidden="1" thickTop="1" x14ac:dyDescent="0.3">
      <c r="A103" s="57">
        <f>VLOOKUP($S103,PercentGoalStats!$A$3:$AE$998,5,FALSE)</f>
        <v>1</v>
      </c>
      <c r="B103" s="58">
        <f>VLOOKUP($S103,PercentGoalStats!$A$3:$AE$998,6,FALSE)</f>
        <v>1</v>
      </c>
      <c r="C103" s="58">
        <f>VLOOKUP($S103,PercentGoalStats!$A$3:$AE$998,8,FALSE)</f>
        <v>1</v>
      </c>
      <c r="D103" s="58">
        <f>VLOOKUP($S103,PercentGoalStats!$A$3:$AE$998,9,FALSE)</f>
        <v>1</v>
      </c>
      <c r="E103" s="58">
        <f>VLOOKUP($S103,PercentGoalStats!$A$3:$AE$998,11,FALSE)</f>
        <v>0.83333333333333337</v>
      </c>
      <c r="F103" s="58">
        <f>VLOOKUP($S103,PercentGoalStats!$A$3:$AE$998,12,FALSE)</f>
        <v>0.875</v>
      </c>
      <c r="G103" s="58">
        <f>VLOOKUP($S103,PercentGoalStats!$A$3:$AE$998,14,FALSE)</f>
        <v>0.55555555555555558</v>
      </c>
      <c r="H103" s="58">
        <f>VLOOKUP($S103,PercentGoalStats!$A$3:$AE$998,15,FALSE)</f>
        <v>0.75</v>
      </c>
      <c r="I103" s="58">
        <f>VLOOKUP($S103,PercentGoalStats!$A$3:$AE$998,17,FALSE)</f>
        <v>0.66666666666666663</v>
      </c>
      <c r="J103" s="58">
        <f>VLOOKUP($S103,PercentGoalStats!$A$3:$AE$998,18,FALSE)</f>
        <v>0.75</v>
      </c>
      <c r="K103" s="58">
        <f>VLOOKUP($S103,PercentGoalStats!$A$3:$AE$998,20,FALSE)</f>
        <v>0.44444444444444442</v>
      </c>
      <c r="L103" s="58">
        <f>VLOOKUP($S103,PercentGoalStats!$A$3:$AE$998,21,FALSE)</f>
        <v>0.75</v>
      </c>
      <c r="M103" s="58">
        <f>VLOOKUP($S103,PercentGoalStats!$A$3:$AE$998,23,FALSE)</f>
        <v>0.88888888888888884</v>
      </c>
      <c r="N103" s="58">
        <f>VLOOKUP($S103,PercentGoalStats!$A$3:$AE$998,24,FALSE)</f>
        <v>0.875</v>
      </c>
      <c r="O103" s="58">
        <f>VLOOKUP($S103,PercentGoalStats!$A$3:$AE$998,26,FALSE)</f>
        <v>0.61111111111111116</v>
      </c>
      <c r="P103" s="58">
        <f>VLOOKUP($S103,PercentGoalStats!$A$3:$AE$998,27,FALSE)</f>
        <v>0.5</v>
      </c>
      <c r="Q103" s="58">
        <f>VLOOKUP($S103,PercentGoalStats!$A$3:$AE$998,29,FALSE)</f>
        <v>0.55555555555555558</v>
      </c>
      <c r="R103" s="58">
        <f>VLOOKUP($S103,PercentGoalStats!$A$3:$AE$998,30,FALSE)</f>
        <v>0.625</v>
      </c>
      <c r="S103" s="53" t="str">
        <f>Fixtures!A99</f>
        <v>Heracles</v>
      </c>
      <c r="T103" s="54">
        <f>Fixtures!D99</f>
        <v>43491</v>
      </c>
      <c r="U103" s="53" t="str">
        <f>Fixtures!B99</f>
        <v>PEC Zwolle</v>
      </c>
      <c r="V103" s="57">
        <f>VLOOKUP($U103,PercentGoalStats!$A$3:$AE$998,5,FALSE)</f>
        <v>0.94444444444444442</v>
      </c>
      <c r="W103" s="58">
        <f>VLOOKUP($U103,PercentGoalStats!$A$3:$AE$998,7,FALSE)</f>
        <v>1</v>
      </c>
      <c r="X103" s="58">
        <f>VLOOKUP($U103,PercentGoalStats!$A$3:$AE$998,8,FALSE)</f>
        <v>0.83333333333333337</v>
      </c>
      <c r="Y103" s="58">
        <f>VLOOKUP($U103,PercentGoalStats!$A$3:$AE$998,10,FALSE)</f>
        <v>0.75</v>
      </c>
      <c r="Z103" s="58">
        <f>VLOOKUP($U103,PercentGoalStats!$A$3:$AE$998,11,FALSE)</f>
        <v>0.5</v>
      </c>
      <c r="AA103" s="58">
        <f>VLOOKUP($U103,PercentGoalStats!$A$3:$AE$998,13,FALSE)</f>
        <v>0.375</v>
      </c>
      <c r="AB103" s="58">
        <f>VLOOKUP($U103,PercentGoalStats!$A$3:$AE$998,14,FALSE)</f>
        <v>0.33333333333333331</v>
      </c>
      <c r="AC103" s="58">
        <f>VLOOKUP($U103,PercentGoalStats!$A$3:$AE$998,16,FALSE)</f>
        <v>0.125</v>
      </c>
      <c r="AD103" s="58">
        <f>VLOOKUP($U103,PercentGoalStats!$A$3:$AE$998,17,FALSE)</f>
        <v>0.66666666666666663</v>
      </c>
      <c r="AE103" s="58">
        <f>VLOOKUP($U103,PercentGoalStats!$A$3:$AE$998,19,FALSE)</f>
        <v>0.5</v>
      </c>
      <c r="AF103" s="58">
        <f>VLOOKUP($U103,PercentGoalStats!$A$3:$AE$998,20,FALSE)</f>
        <v>0.3888888888888889</v>
      </c>
      <c r="AG103" s="58">
        <f>VLOOKUP($U103,PercentGoalStats!$A$3:$AE$998,22,FALSE)</f>
        <v>0.25</v>
      </c>
      <c r="AH103" s="58">
        <f>VLOOKUP($U103,PercentGoalStats!$A$3:$AE$998,23,FALSE)</f>
        <v>0.72222222222222221</v>
      </c>
      <c r="AI103" s="58">
        <f>VLOOKUP($U103,PercentGoalStats!$A$3:$AE$998,25,FALSE)</f>
        <v>0.625</v>
      </c>
      <c r="AJ103" s="58">
        <f>VLOOKUP($U103,PercentGoalStats!$A$3:$AE$998,26,FALSE)</f>
        <v>0.61111111111111116</v>
      </c>
      <c r="AK103" s="58">
        <f>VLOOKUP($U103,PercentGoalStats!$A$3:$AE$998,28,FALSE)</f>
        <v>0.625</v>
      </c>
      <c r="AL103" s="58">
        <f>VLOOKUP($U103,PercentGoalStats!$A$3:$AE$998,29,FALSE)</f>
        <v>0.44444444444444442</v>
      </c>
      <c r="AM103" s="58">
        <f>VLOOKUP($U103,PercentGoalStats!$A$3:$AE$998,31,FALSE)</f>
        <v>0.125</v>
      </c>
    </row>
    <row r="104" spans="1:39" ht="14.4" hidden="1" thickTop="1" x14ac:dyDescent="0.3">
      <c r="A104" s="57">
        <f>VLOOKUP($S104,PercentGoalStats!$A$3:$AE$998,5,FALSE)</f>
        <v>1</v>
      </c>
      <c r="B104" s="58">
        <f>VLOOKUP($S104,PercentGoalStats!$A$3:$AE$998,6,FALSE)</f>
        <v>1</v>
      </c>
      <c r="C104" s="58">
        <f>VLOOKUP($S104,PercentGoalStats!$A$3:$AE$998,8,FALSE)</f>
        <v>0.94444444444444442</v>
      </c>
      <c r="D104" s="58">
        <f>VLOOKUP($S104,PercentGoalStats!$A$3:$AE$998,9,FALSE)</f>
        <v>0.88888888888888884</v>
      </c>
      <c r="E104" s="58">
        <f>VLOOKUP($S104,PercentGoalStats!$A$3:$AE$998,11,FALSE)</f>
        <v>0.72222222222222221</v>
      </c>
      <c r="F104" s="58">
        <f>VLOOKUP($S104,PercentGoalStats!$A$3:$AE$998,12,FALSE)</f>
        <v>0.66666666666666663</v>
      </c>
      <c r="G104" s="58">
        <f>VLOOKUP($S104,PercentGoalStats!$A$3:$AE$998,14,FALSE)</f>
        <v>0.5</v>
      </c>
      <c r="H104" s="58">
        <f>VLOOKUP($S104,PercentGoalStats!$A$3:$AE$998,15,FALSE)</f>
        <v>0.55555555555555558</v>
      </c>
      <c r="I104" s="58">
        <f>VLOOKUP($S104,PercentGoalStats!$A$3:$AE$998,17,FALSE)</f>
        <v>0.77777777777777779</v>
      </c>
      <c r="J104" s="58">
        <f>VLOOKUP($S104,PercentGoalStats!$A$3:$AE$998,18,FALSE)</f>
        <v>0.88888888888888884</v>
      </c>
      <c r="K104" s="58">
        <f>VLOOKUP($S104,PercentGoalStats!$A$3:$AE$998,20,FALSE)</f>
        <v>0.5</v>
      </c>
      <c r="L104" s="58">
        <f>VLOOKUP($S104,PercentGoalStats!$A$3:$AE$998,21,FALSE)</f>
        <v>0.55555555555555558</v>
      </c>
      <c r="M104" s="58">
        <f>VLOOKUP($S104,PercentGoalStats!$A$3:$AE$998,23,FALSE)</f>
        <v>0.83333333333333337</v>
      </c>
      <c r="N104" s="58">
        <f>VLOOKUP($S104,PercentGoalStats!$A$3:$AE$998,24,FALSE)</f>
        <v>0.77777777777777779</v>
      </c>
      <c r="O104" s="58">
        <f>VLOOKUP($S104,PercentGoalStats!$A$3:$AE$998,26,FALSE)</f>
        <v>0.72222222222222221</v>
      </c>
      <c r="P104" s="58">
        <f>VLOOKUP($S104,PercentGoalStats!$A$3:$AE$998,27,FALSE)</f>
        <v>0.66666666666666663</v>
      </c>
      <c r="Q104" s="58">
        <f>VLOOKUP($S104,PercentGoalStats!$A$3:$AE$998,29,FALSE)</f>
        <v>0.61111111111111116</v>
      </c>
      <c r="R104" s="58">
        <f>VLOOKUP($S104,PercentGoalStats!$A$3:$AE$998,30,FALSE)</f>
        <v>0.66666666666666663</v>
      </c>
      <c r="S104" s="53" t="str">
        <f>Fixtures!A100</f>
        <v>Excelsior</v>
      </c>
      <c r="T104" s="54">
        <f>Fixtures!D100</f>
        <v>43491</v>
      </c>
      <c r="U104" s="53" t="str">
        <f>Fixtures!B100</f>
        <v>De Graafschap</v>
      </c>
      <c r="V104" s="57">
        <f>VLOOKUP($U104,PercentGoalStats!$A$3:$AE$998,5,FALSE)</f>
        <v>0.94117647058823528</v>
      </c>
      <c r="W104" s="58">
        <f>VLOOKUP($U104,PercentGoalStats!$A$3:$AE$998,7,FALSE)</f>
        <v>0.875</v>
      </c>
      <c r="X104" s="58">
        <f>VLOOKUP($U104,PercentGoalStats!$A$3:$AE$998,8,FALSE)</f>
        <v>0.82352941176470584</v>
      </c>
      <c r="Y104" s="58">
        <f>VLOOKUP($U104,PercentGoalStats!$A$3:$AE$998,10,FALSE)</f>
        <v>0.75</v>
      </c>
      <c r="Z104" s="58">
        <f>VLOOKUP($U104,PercentGoalStats!$A$3:$AE$998,11,FALSE)</f>
        <v>0.6470588235294118</v>
      </c>
      <c r="AA104" s="58">
        <f>VLOOKUP($U104,PercentGoalStats!$A$3:$AE$998,13,FALSE)</f>
        <v>0.625</v>
      </c>
      <c r="AB104" s="58">
        <f>VLOOKUP($U104,PercentGoalStats!$A$3:$AE$998,14,FALSE)</f>
        <v>0.47058823529411764</v>
      </c>
      <c r="AC104" s="58">
        <f>VLOOKUP($U104,PercentGoalStats!$A$3:$AE$998,16,FALSE)</f>
        <v>0.5</v>
      </c>
      <c r="AD104" s="58">
        <f>VLOOKUP($U104,PercentGoalStats!$A$3:$AE$998,17,FALSE)</f>
        <v>0.47058823529411764</v>
      </c>
      <c r="AE104" s="58">
        <f>VLOOKUP($U104,PercentGoalStats!$A$3:$AE$998,19,FALSE)</f>
        <v>0.25</v>
      </c>
      <c r="AF104" s="58">
        <f>VLOOKUP($U104,PercentGoalStats!$A$3:$AE$998,20,FALSE)</f>
        <v>0.23529411764705882</v>
      </c>
      <c r="AG104" s="58">
        <f>VLOOKUP($U104,PercentGoalStats!$A$3:$AE$998,22,FALSE)</f>
        <v>0</v>
      </c>
      <c r="AH104" s="58">
        <f>VLOOKUP($U104,PercentGoalStats!$A$3:$AE$998,23,FALSE)</f>
        <v>0.88235294117647056</v>
      </c>
      <c r="AI104" s="58">
        <f>VLOOKUP($U104,PercentGoalStats!$A$3:$AE$998,25,FALSE)</f>
        <v>0.875</v>
      </c>
      <c r="AJ104" s="58">
        <f>VLOOKUP($U104,PercentGoalStats!$A$3:$AE$998,26,FALSE)</f>
        <v>0.58823529411764708</v>
      </c>
      <c r="AK104" s="58">
        <f>VLOOKUP($U104,PercentGoalStats!$A$3:$AE$998,28,FALSE)</f>
        <v>0.625</v>
      </c>
      <c r="AL104" s="58">
        <f>VLOOKUP($U104,PercentGoalStats!$A$3:$AE$998,29,FALSE)</f>
        <v>0.41176470588235292</v>
      </c>
      <c r="AM104" s="58">
        <f>VLOOKUP($U104,PercentGoalStats!$A$3:$AE$998,31,FALSE)</f>
        <v>0.25</v>
      </c>
    </row>
    <row r="105" spans="1:39" ht="14.4" hidden="1" thickTop="1" x14ac:dyDescent="0.3">
      <c r="A105" s="57">
        <f>VLOOKUP($S105,PercentGoalStats!$A$3:$AE$998,5,FALSE)</f>
        <v>0.94444444444444442</v>
      </c>
      <c r="B105" s="58">
        <f>VLOOKUP($S105,PercentGoalStats!$A$3:$AE$998,6,FALSE)</f>
        <v>0.875</v>
      </c>
      <c r="C105" s="58">
        <f>VLOOKUP($S105,PercentGoalStats!$A$3:$AE$998,8,FALSE)</f>
        <v>0.77777777777777779</v>
      </c>
      <c r="D105" s="58">
        <f>VLOOKUP($S105,PercentGoalStats!$A$3:$AE$998,9,FALSE)</f>
        <v>0.75</v>
      </c>
      <c r="E105" s="58">
        <f>VLOOKUP($S105,PercentGoalStats!$A$3:$AE$998,11,FALSE)</f>
        <v>0.5</v>
      </c>
      <c r="F105" s="58">
        <f>VLOOKUP($S105,PercentGoalStats!$A$3:$AE$998,12,FALSE)</f>
        <v>0.375</v>
      </c>
      <c r="G105" s="58">
        <f>VLOOKUP($S105,PercentGoalStats!$A$3:$AE$998,14,FALSE)</f>
        <v>0.33333333333333331</v>
      </c>
      <c r="H105" s="58">
        <f>VLOOKUP($S105,PercentGoalStats!$A$3:$AE$998,15,FALSE)</f>
        <v>0.25</v>
      </c>
      <c r="I105" s="58">
        <f>VLOOKUP($S105,PercentGoalStats!$A$3:$AE$998,17,FALSE)</f>
        <v>0.77777777777777779</v>
      </c>
      <c r="J105" s="58">
        <f>VLOOKUP($S105,PercentGoalStats!$A$3:$AE$998,18,FALSE)</f>
        <v>0.75</v>
      </c>
      <c r="K105" s="58">
        <f>VLOOKUP($S105,PercentGoalStats!$A$3:$AE$998,20,FALSE)</f>
        <v>0.3888888888888889</v>
      </c>
      <c r="L105" s="58">
        <f>VLOOKUP($S105,PercentGoalStats!$A$3:$AE$998,21,FALSE)</f>
        <v>0.625</v>
      </c>
      <c r="M105" s="58">
        <f>VLOOKUP($S105,PercentGoalStats!$A$3:$AE$998,23,FALSE)</f>
        <v>0.72222222222222221</v>
      </c>
      <c r="N105" s="58">
        <f>VLOOKUP($S105,PercentGoalStats!$A$3:$AE$998,24,FALSE)</f>
        <v>0.5</v>
      </c>
      <c r="O105" s="58">
        <f>VLOOKUP($S105,PercentGoalStats!$A$3:$AE$998,26,FALSE)</f>
        <v>0.3888888888888889</v>
      </c>
      <c r="P105" s="58">
        <f>VLOOKUP($S105,PercentGoalStats!$A$3:$AE$998,27,FALSE)</f>
        <v>0.25</v>
      </c>
      <c r="Q105" s="58">
        <f>VLOOKUP($S105,PercentGoalStats!$A$3:$AE$998,29,FALSE)</f>
        <v>0.55555555555555558</v>
      </c>
      <c r="R105" s="58">
        <f>VLOOKUP($S105,PercentGoalStats!$A$3:$AE$998,30,FALSE)</f>
        <v>0.375</v>
      </c>
      <c r="S105" s="53" t="str">
        <f>Fixtures!A101</f>
        <v>VVV</v>
      </c>
      <c r="T105" s="54">
        <f>Fixtures!D101</f>
        <v>43491</v>
      </c>
      <c r="U105" s="53" t="str">
        <f>Fixtures!B101</f>
        <v>Emmen</v>
      </c>
      <c r="V105" s="57">
        <f>VLOOKUP($U105,PercentGoalStats!$A$3:$AE$998,5,FALSE)</f>
        <v>1</v>
      </c>
      <c r="W105" s="58">
        <f>VLOOKUP($U105,PercentGoalStats!$A$3:$AE$998,7,FALSE)</f>
        <v>1</v>
      </c>
      <c r="X105" s="58">
        <f>VLOOKUP($U105,PercentGoalStats!$A$3:$AE$998,8,FALSE)</f>
        <v>0.94117647058823528</v>
      </c>
      <c r="Y105" s="58">
        <f>VLOOKUP($U105,PercentGoalStats!$A$3:$AE$998,10,FALSE)</f>
        <v>1</v>
      </c>
      <c r="Z105" s="58">
        <f>VLOOKUP($U105,PercentGoalStats!$A$3:$AE$998,11,FALSE)</f>
        <v>0.58823529411764708</v>
      </c>
      <c r="AA105" s="58">
        <f>VLOOKUP($U105,PercentGoalStats!$A$3:$AE$998,13,FALSE)</f>
        <v>0.75</v>
      </c>
      <c r="AB105" s="58">
        <f>VLOOKUP($U105,PercentGoalStats!$A$3:$AE$998,14,FALSE)</f>
        <v>0.29411764705882354</v>
      </c>
      <c r="AC105" s="58">
        <f>VLOOKUP($U105,PercentGoalStats!$A$3:$AE$998,16,FALSE)</f>
        <v>0.25</v>
      </c>
      <c r="AD105" s="58">
        <f>VLOOKUP($U105,PercentGoalStats!$A$3:$AE$998,17,FALSE)</f>
        <v>0.76470588235294112</v>
      </c>
      <c r="AE105" s="58">
        <f>VLOOKUP($U105,PercentGoalStats!$A$3:$AE$998,19,FALSE)</f>
        <v>0.75</v>
      </c>
      <c r="AF105" s="58">
        <f>VLOOKUP($U105,PercentGoalStats!$A$3:$AE$998,20,FALSE)</f>
        <v>0.29411764705882354</v>
      </c>
      <c r="AG105" s="58">
        <f>VLOOKUP($U105,PercentGoalStats!$A$3:$AE$998,22,FALSE)</f>
        <v>0.375</v>
      </c>
      <c r="AH105" s="58">
        <f>VLOOKUP($U105,PercentGoalStats!$A$3:$AE$998,23,FALSE)</f>
        <v>0.94117647058823528</v>
      </c>
      <c r="AI105" s="58">
        <f>VLOOKUP($U105,PercentGoalStats!$A$3:$AE$998,25,FALSE)</f>
        <v>1</v>
      </c>
      <c r="AJ105" s="58">
        <f>VLOOKUP($U105,PercentGoalStats!$A$3:$AE$998,26,FALSE)</f>
        <v>0.47058823529411764</v>
      </c>
      <c r="AK105" s="58">
        <f>VLOOKUP($U105,PercentGoalStats!$A$3:$AE$998,28,FALSE)</f>
        <v>0.375</v>
      </c>
      <c r="AL105" s="58">
        <f>VLOOKUP($U105,PercentGoalStats!$A$3:$AE$998,29,FALSE)</f>
        <v>0.70588235294117652</v>
      </c>
      <c r="AM105" s="58">
        <f>VLOOKUP($U105,PercentGoalStats!$A$3:$AE$998,31,FALSE)</f>
        <v>0.75</v>
      </c>
    </row>
    <row r="106" spans="1:39" ht="14.4" hidden="1" thickTop="1" x14ac:dyDescent="0.3">
      <c r="A106" s="57">
        <f>VLOOKUP($S106,PercentGoalStats!$A$3:$AE$998,5,FALSE)</f>
        <v>1</v>
      </c>
      <c r="B106" s="58">
        <f>VLOOKUP($S106,PercentGoalStats!$A$3:$AE$998,6,FALSE)</f>
        <v>1</v>
      </c>
      <c r="C106" s="58">
        <f>VLOOKUP($S106,PercentGoalStats!$A$3:$AE$998,8,FALSE)</f>
        <v>0.94117647058823528</v>
      </c>
      <c r="D106" s="58">
        <f>VLOOKUP($S106,PercentGoalStats!$A$3:$AE$998,9,FALSE)</f>
        <v>0.88888888888888884</v>
      </c>
      <c r="E106" s="58">
        <f>VLOOKUP($S106,PercentGoalStats!$A$3:$AE$998,11,FALSE)</f>
        <v>0.88235294117647056</v>
      </c>
      <c r="F106" s="58">
        <f>VLOOKUP($S106,PercentGoalStats!$A$3:$AE$998,12,FALSE)</f>
        <v>0.88888888888888884</v>
      </c>
      <c r="G106" s="58">
        <f>VLOOKUP($S106,PercentGoalStats!$A$3:$AE$998,14,FALSE)</f>
        <v>0.52941176470588236</v>
      </c>
      <c r="H106" s="58">
        <f>VLOOKUP($S106,PercentGoalStats!$A$3:$AE$998,15,FALSE)</f>
        <v>0.66666666666666663</v>
      </c>
      <c r="I106" s="58">
        <f>VLOOKUP($S106,PercentGoalStats!$A$3:$AE$998,17,FALSE)</f>
        <v>1</v>
      </c>
      <c r="J106" s="58">
        <f>VLOOKUP($S106,PercentGoalStats!$A$3:$AE$998,18,FALSE)</f>
        <v>1</v>
      </c>
      <c r="K106" s="58">
        <f>VLOOKUP($S106,PercentGoalStats!$A$3:$AE$998,20,FALSE)</f>
        <v>0.88235294117647056</v>
      </c>
      <c r="L106" s="58">
        <f>VLOOKUP($S106,PercentGoalStats!$A$3:$AE$998,21,FALSE)</f>
        <v>0.88888888888888884</v>
      </c>
      <c r="M106" s="58">
        <f>VLOOKUP($S106,PercentGoalStats!$A$3:$AE$998,23,FALSE)</f>
        <v>0.41176470588235292</v>
      </c>
      <c r="N106" s="58">
        <f>VLOOKUP($S106,PercentGoalStats!$A$3:$AE$998,24,FALSE)</f>
        <v>0.22222222222222221</v>
      </c>
      <c r="O106" s="58">
        <f>VLOOKUP($S106,PercentGoalStats!$A$3:$AE$998,26,FALSE)</f>
        <v>5.8823529411764705E-2</v>
      </c>
      <c r="P106" s="58">
        <f>VLOOKUP($S106,PercentGoalStats!$A$3:$AE$998,27,FALSE)</f>
        <v>0</v>
      </c>
      <c r="Q106" s="58">
        <f>VLOOKUP($S106,PercentGoalStats!$A$3:$AE$998,29,FALSE)</f>
        <v>0.41176470588235292</v>
      </c>
      <c r="R106" s="58">
        <f>VLOOKUP($S106,PercentGoalStats!$A$3:$AE$998,30,FALSE)</f>
        <v>0.22222222222222221</v>
      </c>
      <c r="S106" s="53" t="str">
        <f>Fixtures!A102</f>
        <v>PSV</v>
      </c>
      <c r="T106" s="54">
        <f>Fixtures!D102</f>
        <v>43491</v>
      </c>
      <c r="U106" s="53" t="str">
        <f>Fixtures!B102</f>
        <v>Groningen</v>
      </c>
      <c r="V106" s="57">
        <f>VLOOKUP($U106,PercentGoalStats!$A$3:$AE$998,5,FALSE)</f>
        <v>0.88888888888888884</v>
      </c>
      <c r="W106" s="58">
        <f>VLOOKUP($U106,PercentGoalStats!$A$3:$AE$998,7,FALSE)</f>
        <v>0.77777777777777779</v>
      </c>
      <c r="X106" s="58">
        <f>VLOOKUP($U106,PercentGoalStats!$A$3:$AE$998,8,FALSE)</f>
        <v>0.61111111111111116</v>
      </c>
      <c r="Y106" s="58">
        <f>VLOOKUP($U106,PercentGoalStats!$A$3:$AE$998,10,FALSE)</f>
        <v>0.44444444444444442</v>
      </c>
      <c r="Z106" s="58">
        <f>VLOOKUP($U106,PercentGoalStats!$A$3:$AE$998,11,FALSE)</f>
        <v>0.5</v>
      </c>
      <c r="AA106" s="58">
        <f>VLOOKUP($U106,PercentGoalStats!$A$3:$AE$998,13,FALSE)</f>
        <v>0.44444444444444442</v>
      </c>
      <c r="AB106" s="58">
        <f>VLOOKUP($U106,PercentGoalStats!$A$3:$AE$998,14,FALSE)</f>
        <v>0.27777777777777779</v>
      </c>
      <c r="AC106" s="58">
        <f>VLOOKUP($U106,PercentGoalStats!$A$3:$AE$998,16,FALSE)</f>
        <v>0.33333333333333331</v>
      </c>
      <c r="AD106" s="58">
        <f>VLOOKUP($U106,PercentGoalStats!$A$3:$AE$998,17,FALSE)</f>
        <v>0.61111111111111116</v>
      </c>
      <c r="AE106" s="58">
        <f>VLOOKUP($U106,PercentGoalStats!$A$3:$AE$998,19,FALSE)</f>
        <v>0.44444444444444442</v>
      </c>
      <c r="AF106" s="58">
        <f>VLOOKUP($U106,PercentGoalStats!$A$3:$AE$998,20,FALSE)</f>
        <v>0.22222222222222221</v>
      </c>
      <c r="AG106" s="58">
        <f>VLOOKUP($U106,PercentGoalStats!$A$3:$AE$998,22,FALSE)</f>
        <v>0.1111111111111111</v>
      </c>
      <c r="AH106" s="58">
        <f>VLOOKUP($U106,PercentGoalStats!$A$3:$AE$998,23,FALSE)</f>
        <v>0.72222222222222221</v>
      </c>
      <c r="AI106" s="58">
        <f>VLOOKUP($U106,PercentGoalStats!$A$3:$AE$998,25,FALSE)</f>
        <v>0.66666666666666663</v>
      </c>
      <c r="AJ106" s="58">
        <f>VLOOKUP($U106,PercentGoalStats!$A$3:$AE$998,26,FALSE)</f>
        <v>0.44444444444444442</v>
      </c>
      <c r="AK106" s="58">
        <f>VLOOKUP($U106,PercentGoalStats!$A$3:$AE$998,28,FALSE)</f>
        <v>0.44444444444444442</v>
      </c>
      <c r="AL106" s="58">
        <f>VLOOKUP($U106,PercentGoalStats!$A$3:$AE$998,29,FALSE)</f>
        <v>0.44444444444444442</v>
      </c>
      <c r="AM106" s="58">
        <f>VLOOKUP($U106,PercentGoalStats!$A$3:$AE$998,31,FALSE)</f>
        <v>0.33333333333333331</v>
      </c>
    </row>
    <row r="107" spans="1:39" ht="14.4" hidden="1" thickTop="1" x14ac:dyDescent="0.3">
      <c r="A107" s="57">
        <f>VLOOKUP($S107,PercentGoalStats!$A$3:$AE$998,5,FALSE)</f>
        <v>0.93103448275862066</v>
      </c>
      <c r="B107" s="58">
        <f>VLOOKUP($S107,PercentGoalStats!$A$3:$AE$998,6,FALSE)</f>
        <v>1</v>
      </c>
      <c r="C107" s="58">
        <f>VLOOKUP($S107,PercentGoalStats!$A$3:$AE$998,8,FALSE)</f>
        <v>0.75862068965517238</v>
      </c>
      <c r="D107" s="58">
        <f>VLOOKUP($S107,PercentGoalStats!$A$3:$AE$998,9,FALSE)</f>
        <v>0.8571428571428571</v>
      </c>
      <c r="E107" s="58">
        <f>VLOOKUP($S107,PercentGoalStats!$A$3:$AE$998,11,FALSE)</f>
        <v>0.62068965517241381</v>
      </c>
      <c r="F107" s="58">
        <f>VLOOKUP($S107,PercentGoalStats!$A$3:$AE$998,12,FALSE)</f>
        <v>0.6428571428571429</v>
      </c>
      <c r="G107" s="58">
        <f>VLOOKUP($S107,PercentGoalStats!$A$3:$AE$998,14,FALSE)</f>
        <v>0.41379310344827586</v>
      </c>
      <c r="H107" s="58">
        <f>VLOOKUP($S107,PercentGoalStats!$A$3:$AE$998,15,FALSE)</f>
        <v>0.5714285714285714</v>
      </c>
      <c r="I107" s="58">
        <f>VLOOKUP($S107,PercentGoalStats!$A$3:$AE$998,17,FALSE)</f>
        <v>0.82758620689655171</v>
      </c>
      <c r="J107" s="58">
        <f>VLOOKUP($S107,PercentGoalStats!$A$3:$AE$998,18,FALSE)</f>
        <v>0.9285714285714286</v>
      </c>
      <c r="K107" s="58">
        <f>VLOOKUP($S107,PercentGoalStats!$A$3:$AE$998,20,FALSE)</f>
        <v>0.58620689655172409</v>
      </c>
      <c r="L107" s="58">
        <f>VLOOKUP($S107,PercentGoalStats!$A$3:$AE$998,21,FALSE)</f>
        <v>0.7142857142857143</v>
      </c>
      <c r="M107" s="58">
        <f>VLOOKUP($S107,PercentGoalStats!$A$3:$AE$998,23,FALSE)</f>
        <v>0.72413793103448276</v>
      </c>
      <c r="N107" s="58">
        <f>VLOOKUP($S107,PercentGoalStats!$A$3:$AE$998,24,FALSE)</f>
        <v>0.6428571428571429</v>
      </c>
      <c r="O107" s="58">
        <f>VLOOKUP($S107,PercentGoalStats!$A$3:$AE$998,26,FALSE)</f>
        <v>0.27586206896551724</v>
      </c>
      <c r="P107" s="58">
        <f>VLOOKUP($S107,PercentGoalStats!$A$3:$AE$998,27,FALSE)</f>
        <v>0.21428571428571427</v>
      </c>
      <c r="Q107" s="58">
        <f>VLOOKUP($S107,PercentGoalStats!$A$3:$AE$998,29,FALSE)</f>
        <v>0.62068965517241381</v>
      </c>
      <c r="R107" s="58">
        <f>VLOOKUP($S107,PercentGoalStats!$A$3:$AE$998,30,FALSE)</f>
        <v>0.5714285714285714</v>
      </c>
      <c r="S107" s="53" t="str">
        <f>Fixtures!A103</f>
        <v>Bury</v>
      </c>
      <c r="T107" s="54">
        <f>Fixtures!D103</f>
        <v>43491</v>
      </c>
      <c r="U107" s="53" t="str">
        <f>Fixtures!B103</f>
        <v>Lincoln City</v>
      </c>
      <c r="V107" s="57">
        <f>VLOOKUP($U107,PercentGoalStats!$A$3:$AE$998,5,FALSE)</f>
        <v>1</v>
      </c>
      <c r="W107" s="58">
        <f>VLOOKUP($U107,PercentGoalStats!$A$3:$AE$998,7,FALSE)</f>
        <v>1</v>
      </c>
      <c r="X107" s="58">
        <f>VLOOKUP($U107,PercentGoalStats!$A$3:$AE$998,8,FALSE)</f>
        <v>0.7407407407407407</v>
      </c>
      <c r="Y107" s="58">
        <f>VLOOKUP($U107,PercentGoalStats!$A$3:$AE$998,10,FALSE)</f>
        <v>0.69230769230769229</v>
      </c>
      <c r="Z107" s="58">
        <f>VLOOKUP($U107,PercentGoalStats!$A$3:$AE$998,11,FALSE)</f>
        <v>0.51851851851851849</v>
      </c>
      <c r="AA107" s="58">
        <f>VLOOKUP($U107,PercentGoalStats!$A$3:$AE$998,13,FALSE)</f>
        <v>0.46153846153846156</v>
      </c>
      <c r="AB107" s="58">
        <f>VLOOKUP($U107,PercentGoalStats!$A$3:$AE$998,14,FALSE)</f>
        <v>0.25925925925925924</v>
      </c>
      <c r="AC107" s="58">
        <f>VLOOKUP($U107,PercentGoalStats!$A$3:$AE$998,16,FALSE)</f>
        <v>0.15384615384615385</v>
      </c>
      <c r="AD107" s="58">
        <f>VLOOKUP($U107,PercentGoalStats!$A$3:$AE$998,17,FALSE)</f>
        <v>0.88888888888888884</v>
      </c>
      <c r="AE107" s="58">
        <f>VLOOKUP($U107,PercentGoalStats!$A$3:$AE$998,19,FALSE)</f>
        <v>0.84615384615384615</v>
      </c>
      <c r="AF107" s="58">
        <f>VLOOKUP($U107,PercentGoalStats!$A$3:$AE$998,20,FALSE)</f>
        <v>0.51851851851851849</v>
      </c>
      <c r="AG107" s="58">
        <f>VLOOKUP($U107,PercentGoalStats!$A$3:$AE$998,22,FALSE)</f>
        <v>0.46153846153846156</v>
      </c>
      <c r="AH107" s="58">
        <f>VLOOKUP($U107,PercentGoalStats!$A$3:$AE$998,23,FALSE)</f>
        <v>0.77777777777777779</v>
      </c>
      <c r="AI107" s="58">
        <f>VLOOKUP($U107,PercentGoalStats!$A$3:$AE$998,25,FALSE)</f>
        <v>0.69230769230769229</v>
      </c>
      <c r="AJ107" s="58">
        <f>VLOOKUP($U107,PercentGoalStats!$A$3:$AE$998,26,FALSE)</f>
        <v>0.18518518518518517</v>
      </c>
      <c r="AK107" s="58">
        <f>VLOOKUP($U107,PercentGoalStats!$A$3:$AE$998,28,FALSE)</f>
        <v>0.23076923076923078</v>
      </c>
      <c r="AL107" s="58">
        <f>VLOOKUP($U107,PercentGoalStats!$A$3:$AE$998,29,FALSE)</f>
        <v>0.66666666666666663</v>
      </c>
      <c r="AM107" s="58">
        <f>VLOOKUP($U107,PercentGoalStats!$A$3:$AE$998,31,FALSE)</f>
        <v>0.53846153846153844</v>
      </c>
    </row>
    <row r="108" spans="1:39" ht="14.4" hidden="1" thickTop="1" x14ac:dyDescent="0.3">
      <c r="A108" s="57">
        <f>VLOOKUP($S108,PercentGoalStats!$A$3:$AE$998,5,FALSE)</f>
        <v>0.9285714285714286</v>
      </c>
      <c r="B108" s="58">
        <f>VLOOKUP($S108,PercentGoalStats!$A$3:$AE$998,6,FALSE)</f>
        <v>0.92307692307692313</v>
      </c>
      <c r="C108" s="58">
        <f>VLOOKUP($S108,PercentGoalStats!$A$3:$AE$998,8,FALSE)</f>
        <v>0.75</v>
      </c>
      <c r="D108" s="58">
        <f>VLOOKUP($S108,PercentGoalStats!$A$3:$AE$998,9,FALSE)</f>
        <v>0.76923076923076927</v>
      </c>
      <c r="E108" s="58">
        <f>VLOOKUP($S108,PercentGoalStats!$A$3:$AE$998,11,FALSE)</f>
        <v>0.5357142857142857</v>
      </c>
      <c r="F108" s="58">
        <f>VLOOKUP($S108,PercentGoalStats!$A$3:$AE$998,12,FALSE)</f>
        <v>0.61538461538461542</v>
      </c>
      <c r="G108" s="58">
        <f>VLOOKUP($S108,PercentGoalStats!$A$3:$AE$998,14,FALSE)</f>
        <v>0.39285714285714285</v>
      </c>
      <c r="H108" s="58">
        <f>VLOOKUP($S108,PercentGoalStats!$A$3:$AE$998,15,FALSE)</f>
        <v>0.46153846153846156</v>
      </c>
      <c r="I108" s="58">
        <f>VLOOKUP($S108,PercentGoalStats!$A$3:$AE$998,17,FALSE)</f>
        <v>0.6071428571428571</v>
      </c>
      <c r="J108" s="58">
        <f>VLOOKUP($S108,PercentGoalStats!$A$3:$AE$998,18,FALSE)</f>
        <v>0.61538461538461542</v>
      </c>
      <c r="K108" s="58">
        <f>VLOOKUP($S108,PercentGoalStats!$A$3:$AE$998,20,FALSE)</f>
        <v>0.35714285714285715</v>
      </c>
      <c r="L108" s="58">
        <f>VLOOKUP($S108,PercentGoalStats!$A$3:$AE$998,21,FALSE)</f>
        <v>0.46153846153846156</v>
      </c>
      <c r="M108" s="58">
        <f>VLOOKUP($S108,PercentGoalStats!$A$3:$AE$998,23,FALSE)</f>
        <v>0.8571428571428571</v>
      </c>
      <c r="N108" s="58">
        <f>VLOOKUP($S108,PercentGoalStats!$A$3:$AE$998,24,FALSE)</f>
        <v>0.92307692307692313</v>
      </c>
      <c r="O108" s="58">
        <f>VLOOKUP($S108,PercentGoalStats!$A$3:$AE$998,26,FALSE)</f>
        <v>0.4642857142857143</v>
      </c>
      <c r="P108" s="58">
        <f>VLOOKUP($S108,PercentGoalStats!$A$3:$AE$998,27,FALSE)</f>
        <v>0.53846153846153844</v>
      </c>
      <c r="Q108" s="58">
        <f>VLOOKUP($S108,PercentGoalStats!$A$3:$AE$998,29,FALSE)</f>
        <v>0.5357142857142857</v>
      </c>
      <c r="R108" s="58">
        <f>VLOOKUP($S108,PercentGoalStats!$A$3:$AE$998,30,FALSE)</f>
        <v>0.61538461538461542</v>
      </c>
      <c r="S108" s="53" t="str">
        <f>Fixtures!A104</f>
        <v>Cheltenham Town</v>
      </c>
      <c r="T108" s="54">
        <f>Fixtures!D104</f>
        <v>43491</v>
      </c>
      <c r="U108" s="53" t="str">
        <f>Fixtures!B104</f>
        <v>Macclesfield Town</v>
      </c>
      <c r="V108" s="57">
        <f>VLOOKUP($U108,PercentGoalStats!$A$3:$AE$998,5,FALSE)</f>
        <v>0.96551724137931039</v>
      </c>
      <c r="W108" s="58">
        <f>VLOOKUP($U108,PercentGoalStats!$A$3:$AE$998,7,FALSE)</f>
        <v>1</v>
      </c>
      <c r="X108" s="58">
        <f>VLOOKUP($U108,PercentGoalStats!$A$3:$AE$998,8,FALSE)</f>
        <v>0.72413793103448276</v>
      </c>
      <c r="Y108" s="58">
        <f>VLOOKUP($U108,PercentGoalStats!$A$3:$AE$998,10,FALSE)</f>
        <v>0.6428571428571429</v>
      </c>
      <c r="Z108" s="58">
        <f>VLOOKUP($U108,PercentGoalStats!$A$3:$AE$998,11,FALSE)</f>
        <v>0.44827586206896552</v>
      </c>
      <c r="AA108" s="58">
        <f>VLOOKUP($U108,PercentGoalStats!$A$3:$AE$998,13,FALSE)</f>
        <v>0.5</v>
      </c>
      <c r="AB108" s="58">
        <f>VLOOKUP($U108,PercentGoalStats!$A$3:$AE$998,14,FALSE)</f>
        <v>0.17241379310344829</v>
      </c>
      <c r="AC108" s="58">
        <f>VLOOKUP($U108,PercentGoalStats!$A$3:$AE$998,16,FALSE)</f>
        <v>0.21428571428571427</v>
      </c>
      <c r="AD108" s="58">
        <f>VLOOKUP($U108,PercentGoalStats!$A$3:$AE$998,17,FALSE)</f>
        <v>0.65517241379310343</v>
      </c>
      <c r="AE108" s="58">
        <f>VLOOKUP($U108,PercentGoalStats!$A$3:$AE$998,19,FALSE)</f>
        <v>0.5714285714285714</v>
      </c>
      <c r="AF108" s="58">
        <f>VLOOKUP($U108,PercentGoalStats!$A$3:$AE$998,20,FALSE)</f>
        <v>0.2413793103448276</v>
      </c>
      <c r="AG108" s="58">
        <f>VLOOKUP($U108,PercentGoalStats!$A$3:$AE$998,22,FALSE)</f>
        <v>0.2857142857142857</v>
      </c>
      <c r="AH108" s="58">
        <f>VLOOKUP($U108,PercentGoalStats!$A$3:$AE$998,23,FALSE)</f>
        <v>0.82758620689655171</v>
      </c>
      <c r="AI108" s="58">
        <f>VLOOKUP($U108,PercentGoalStats!$A$3:$AE$998,25,FALSE)</f>
        <v>0.8571428571428571</v>
      </c>
      <c r="AJ108" s="58">
        <f>VLOOKUP($U108,PercentGoalStats!$A$3:$AE$998,26,FALSE)</f>
        <v>0.41379310344827586</v>
      </c>
      <c r="AK108" s="58">
        <f>VLOOKUP($U108,PercentGoalStats!$A$3:$AE$998,28,FALSE)</f>
        <v>0.5</v>
      </c>
      <c r="AL108" s="58">
        <f>VLOOKUP($U108,PercentGoalStats!$A$3:$AE$998,29,FALSE)</f>
        <v>0.51724137931034486</v>
      </c>
      <c r="AM108" s="58">
        <f>VLOOKUP($U108,PercentGoalStats!$A$3:$AE$998,31,FALSE)</f>
        <v>0.42857142857142855</v>
      </c>
    </row>
    <row r="109" spans="1:39" ht="14.4" hidden="1" thickTop="1" x14ac:dyDescent="0.3">
      <c r="A109" s="57">
        <f>VLOOKUP($S109,PercentGoalStats!$A$3:$AE$998,5,FALSE)</f>
        <v>0.93103448275862066</v>
      </c>
      <c r="B109" s="58">
        <f>VLOOKUP($S109,PercentGoalStats!$A$3:$AE$998,6,FALSE)</f>
        <v>0.9285714285714286</v>
      </c>
      <c r="C109" s="58">
        <f>VLOOKUP($S109,PercentGoalStats!$A$3:$AE$998,8,FALSE)</f>
        <v>0.58620689655172409</v>
      </c>
      <c r="D109" s="58">
        <f>VLOOKUP($S109,PercentGoalStats!$A$3:$AE$998,9,FALSE)</f>
        <v>0.7142857142857143</v>
      </c>
      <c r="E109" s="58">
        <f>VLOOKUP($S109,PercentGoalStats!$A$3:$AE$998,11,FALSE)</f>
        <v>0.37931034482758619</v>
      </c>
      <c r="F109" s="58">
        <f>VLOOKUP($S109,PercentGoalStats!$A$3:$AE$998,12,FALSE)</f>
        <v>0.42857142857142855</v>
      </c>
      <c r="G109" s="58">
        <f>VLOOKUP($S109,PercentGoalStats!$A$3:$AE$998,14,FALSE)</f>
        <v>0.20689655172413793</v>
      </c>
      <c r="H109" s="58">
        <f>VLOOKUP($S109,PercentGoalStats!$A$3:$AE$998,15,FALSE)</f>
        <v>0.21428571428571427</v>
      </c>
      <c r="I109" s="58">
        <f>VLOOKUP($S109,PercentGoalStats!$A$3:$AE$998,17,FALSE)</f>
        <v>0.55172413793103448</v>
      </c>
      <c r="J109" s="58">
        <f>VLOOKUP($S109,PercentGoalStats!$A$3:$AE$998,18,FALSE)</f>
        <v>0.7142857142857143</v>
      </c>
      <c r="K109" s="58">
        <f>VLOOKUP($S109,PercentGoalStats!$A$3:$AE$998,20,FALSE)</f>
        <v>0.27586206896551724</v>
      </c>
      <c r="L109" s="58">
        <f>VLOOKUP($S109,PercentGoalStats!$A$3:$AE$998,21,FALSE)</f>
        <v>0.5</v>
      </c>
      <c r="M109" s="58">
        <f>VLOOKUP($S109,PercentGoalStats!$A$3:$AE$998,23,FALSE)</f>
        <v>0.65517241379310343</v>
      </c>
      <c r="N109" s="58">
        <f>VLOOKUP($S109,PercentGoalStats!$A$3:$AE$998,24,FALSE)</f>
        <v>0.5</v>
      </c>
      <c r="O109" s="58">
        <f>VLOOKUP($S109,PercentGoalStats!$A$3:$AE$998,26,FALSE)</f>
        <v>0.34482758620689657</v>
      </c>
      <c r="P109" s="58">
        <f>VLOOKUP($S109,PercentGoalStats!$A$3:$AE$998,27,FALSE)</f>
        <v>0.2857142857142857</v>
      </c>
      <c r="Q109" s="58">
        <f>VLOOKUP($S109,PercentGoalStats!$A$3:$AE$998,29,FALSE)</f>
        <v>0.27586206896551724</v>
      </c>
      <c r="R109" s="58">
        <f>VLOOKUP($S109,PercentGoalStats!$A$3:$AE$998,30,FALSE)</f>
        <v>0.2857142857142857</v>
      </c>
      <c r="S109" s="53" t="str">
        <f>Fixtures!A105</f>
        <v>Crewe Alexandra</v>
      </c>
      <c r="T109" s="54">
        <f>Fixtures!D105</f>
        <v>43491</v>
      </c>
      <c r="U109" s="53" t="str">
        <f>Fixtures!B105</f>
        <v>Colchester United</v>
      </c>
      <c r="V109" s="57">
        <f>VLOOKUP($U109,PercentGoalStats!$A$3:$AE$998,5,FALSE)</f>
        <v>0.93103448275862066</v>
      </c>
      <c r="W109" s="58">
        <f>VLOOKUP($U109,PercentGoalStats!$A$3:$AE$998,7,FALSE)</f>
        <v>0.9285714285714286</v>
      </c>
      <c r="X109" s="58">
        <f>VLOOKUP($U109,PercentGoalStats!$A$3:$AE$998,8,FALSE)</f>
        <v>0.68965517241379315</v>
      </c>
      <c r="Y109" s="58">
        <f>VLOOKUP($U109,PercentGoalStats!$A$3:$AE$998,10,FALSE)</f>
        <v>0.6428571428571429</v>
      </c>
      <c r="Z109" s="58">
        <f>VLOOKUP($U109,PercentGoalStats!$A$3:$AE$998,11,FALSE)</f>
        <v>0.48275862068965519</v>
      </c>
      <c r="AA109" s="58">
        <f>VLOOKUP($U109,PercentGoalStats!$A$3:$AE$998,13,FALSE)</f>
        <v>0.35714285714285715</v>
      </c>
      <c r="AB109" s="58">
        <f>VLOOKUP($U109,PercentGoalStats!$A$3:$AE$998,14,FALSE)</f>
        <v>0.31034482758620691</v>
      </c>
      <c r="AC109" s="58">
        <f>VLOOKUP($U109,PercentGoalStats!$A$3:$AE$998,16,FALSE)</f>
        <v>0.2857142857142857</v>
      </c>
      <c r="AD109" s="58">
        <f>VLOOKUP($U109,PercentGoalStats!$A$3:$AE$998,17,FALSE)</f>
        <v>0.7931034482758621</v>
      </c>
      <c r="AE109" s="58">
        <f>VLOOKUP($U109,PercentGoalStats!$A$3:$AE$998,19,FALSE)</f>
        <v>0.6428571428571429</v>
      </c>
      <c r="AF109" s="58">
        <f>VLOOKUP($U109,PercentGoalStats!$A$3:$AE$998,20,FALSE)</f>
        <v>0.34482758620689657</v>
      </c>
      <c r="AG109" s="58">
        <f>VLOOKUP($U109,PercentGoalStats!$A$3:$AE$998,22,FALSE)</f>
        <v>0.21428571428571427</v>
      </c>
      <c r="AH109" s="58">
        <f>VLOOKUP($U109,PercentGoalStats!$A$3:$AE$998,23,FALSE)</f>
        <v>0.58620689655172409</v>
      </c>
      <c r="AI109" s="58">
        <f>VLOOKUP($U109,PercentGoalStats!$A$3:$AE$998,25,FALSE)</f>
        <v>0.6428571428571429</v>
      </c>
      <c r="AJ109" s="58">
        <f>VLOOKUP($U109,PercentGoalStats!$A$3:$AE$998,26,FALSE)</f>
        <v>0.34482758620689657</v>
      </c>
      <c r="AK109" s="58">
        <f>VLOOKUP($U109,PercentGoalStats!$A$3:$AE$998,28,FALSE)</f>
        <v>0.35714285714285715</v>
      </c>
      <c r="AL109" s="58">
        <f>VLOOKUP($U109,PercentGoalStats!$A$3:$AE$998,29,FALSE)</f>
        <v>0.44827586206896552</v>
      </c>
      <c r="AM109" s="58">
        <f>VLOOKUP($U109,PercentGoalStats!$A$3:$AE$998,31,FALSE)</f>
        <v>0.35714285714285715</v>
      </c>
    </row>
    <row r="110" spans="1:39" ht="14.4" hidden="1" thickTop="1" x14ac:dyDescent="0.3">
      <c r="A110" s="57">
        <f>VLOOKUP($S110,PercentGoalStats!$A$3:$AE$998,5,FALSE)</f>
        <v>0.9285714285714286</v>
      </c>
      <c r="B110" s="58">
        <f>VLOOKUP($S110,PercentGoalStats!$A$3:$AE$998,6,FALSE)</f>
        <v>0.9285714285714286</v>
      </c>
      <c r="C110" s="58">
        <f>VLOOKUP($S110,PercentGoalStats!$A$3:$AE$998,8,FALSE)</f>
        <v>0.75</v>
      </c>
      <c r="D110" s="58">
        <f>VLOOKUP($S110,PercentGoalStats!$A$3:$AE$998,9,FALSE)</f>
        <v>0.7142857142857143</v>
      </c>
      <c r="E110" s="58">
        <f>VLOOKUP($S110,PercentGoalStats!$A$3:$AE$998,11,FALSE)</f>
        <v>0.39285714285714285</v>
      </c>
      <c r="F110" s="58">
        <f>VLOOKUP($S110,PercentGoalStats!$A$3:$AE$998,12,FALSE)</f>
        <v>0.5714285714285714</v>
      </c>
      <c r="G110" s="58">
        <f>VLOOKUP($S110,PercentGoalStats!$A$3:$AE$998,14,FALSE)</f>
        <v>0.21428571428571427</v>
      </c>
      <c r="H110" s="58">
        <f>VLOOKUP($S110,PercentGoalStats!$A$3:$AE$998,15,FALSE)</f>
        <v>0.2857142857142857</v>
      </c>
      <c r="I110" s="58">
        <f>VLOOKUP($S110,PercentGoalStats!$A$3:$AE$998,17,FALSE)</f>
        <v>0.7142857142857143</v>
      </c>
      <c r="J110" s="58">
        <f>VLOOKUP($S110,PercentGoalStats!$A$3:$AE$998,18,FALSE)</f>
        <v>0.7857142857142857</v>
      </c>
      <c r="K110" s="58">
        <f>VLOOKUP($S110,PercentGoalStats!$A$3:$AE$998,20,FALSE)</f>
        <v>0.42857142857142855</v>
      </c>
      <c r="L110" s="58">
        <f>VLOOKUP($S110,PercentGoalStats!$A$3:$AE$998,21,FALSE)</f>
        <v>0.42857142857142855</v>
      </c>
      <c r="M110" s="58">
        <f>VLOOKUP($S110,PercentGoalStats!$A$3:$AE$998,23,FALSE)</f>
        <v>0.7142857142857143</v>
      </c>
      <c r="N110" s="58">
        <f>VLOOKUP($S110,PercentGoalStats!$A$3:$AE$998,24,FALSE)</f>
        <v>0.7142857142857143</v>
      </c>
      <c r="O110" s="58">
        <f>VLOOKUP($S110,PercentGoalStats!$A$3:$AE$998,26,FALSE)</f>
        <v>0.2857142857142857</v>
      </c>
      <c r="P110" s="58">
        <f>VLOOKUP($S110,PercentGoalStats!$A$3:$AE$998,27,FALSE)</f>
        <v>0.2857142857142857</v>
      </c>
      <c r="Q110" s="58">
        <f>VLOOKUP($S110,PercentGoalStats!$A$3:$AE$998,29,FALSE)</f>
        <v>0.5</v>
      </c>
      <c r="R110" s="58">
        <f>VLOOKUP($S110,PercentGoalStats!$A$3:$AE$998,30,FALSE)</f>
        <v>0.5714285714285714</v>
      </c>
      <c r="S110" s="53" t="str">
        <f>Fixtures!A106</f>
        <v>Exeter City</v>
      </c>
      <c r="T110" s="54">
        <f>Fixtures!D106</f>
        <v>43491</v>
      </c>
      <c r="U110" s="53" t="str">
        <f>Fixtures!B106</f>
        <v>Cambridge United</v>
      </c>
      <c r="V110" s="57">
        <f>VLOOKUP($U110,PercentGoalStats!$A$3:$AE$998,5,FALSE)</f>
        <v>0.96551724137931039</v>
      </c>
      <c r="W110" s="58">
        <f>VLOOKUP($U110,PercentGoalStats!$A$3:$AE$998,7,FALSE)</f>
        <v>1</v>
      </c>
      <c r="X110" s="58">
        <f>VLOOKUP($U110,PercentGoalStats!$A$3:$AE$998,8,FALSE)</f>
        <v>0.72413793103448276</v>
      </c>
      <c r="Y110" s="58">
        <f>VLOOKUP($U110,PercentGoalStats!$A$3:$AE$998,10,FALSE)</f>
        <v>0.7857142857142857</v>
      </c>
      <c r="Z110" s="58">
        <f>VLOOKUP($U110,PercentGoalStats!$A$3:$AE$998,11,FALSE)</f>
        <v>0.48275862068965519</v>
      </c>
      <c r="AA110" s="58">
        <f>VLOOKUP($U110,PercentGoalStats!$A$3:$AE$998,13,FALSE)</f>
        <v>0.5</v>
      </c>
      <c r="AB110" s="58">
        <f>VLOOKUP($U110,PercentGoalStats!$A$3:$AE$998,14,FALSE)</f>
        <v>0.27586206896551724</v>
      </c>
      <c r="AC110" s="58">
        <f>VLOOKUP($U110,PercentGoalStats!$A$3:$AE$998,16,FALSE)</f>
        <v>0.2857142857142857</v>
      </c>
      <c r="AD110" s="58">
        <f>VLOOKUP($U110,PercentGoalStats!$A$3:$AE$998,17,FALSE)</f>
        <v>0.62068965517241381</v>
      </c>
      <c r="AE110" s="58">
        <f>VLOOKUP($U110,PercentGoalStats!$A$3:$AE$998,19,FALSE)</f>
        <v>0.5</v>
      </c>
      <c r="AF110" s="58">
        <f>VLOOKUP($U110,PercentGoalStats!$A$3:$AE$998,20,FALSE)</f>
        <v>0.27586206896551724</v>
      </c>
      <c r="AG110" s="58">
        <f>VLOOKUP($U110,PercentGoalStats!$A$3:$AE$998,22,FALSE)</f>
        <v>0.21428571428571427</v>
      </c>
      <c r="AH110" s="58">
        <f>VLOOKUP($U110,PercentGoalStats!$A$3:$AE$998,23,FALSE)</f>
        <v>0.75862068965517238</v>
      </c>
      <c r="AI110" s="58">
        <f>VLOOKUP($U110,PercentGoalStats!$A$3:$AE$998,25,FALSE)</f>
        <v>0.7857142857142857</v>
      </c>
      <c r="AJ110" s="58">
        <f>VLOOKUP($U110,PercentGoalStats!$A$3:$AE$998,26,FALSE)</f>
        <v>0.55172413793103448</v>
      </c>
      <c r="AK110" s="58">
        <f>VLOOKUP($U110,PercentGoalStats!$A$3:$AE$998,28,FALSE)</f>
        <v>0.6428571428571429</v>
      </c>
      <c r="AL110" s="58">
        <f>VLOOKUP($U110,PercentGoalStats!$A$3:$AE$998,29,FALSE)</f>
        <v>0.41379310344827586</v>
      </c>
      <c r="AM110" s="58">
        <f>VLOOKUP($U110,PercentGoalStats!$A$3:$AE$998,31,FALSE)</f>
        <v>0.2857142857142857</v>
      </c>
    </row>
    <row r="111" spans="1:39" ht="14.4" hidden="1" thickTop="1" x14ac:dyDescent="0.3">
      <c r="A111" s="57">
        <f>VLOOKUP($S111,PercentGoalStats!$A$3:$AE$998,5,FALSE)</f>
        <v>0.9642857142857143</v>
      </c>
      <c r="B111" s="58">
        <f>VLOOKUP($S111,PercentGoalStats!$A$3:$AE$998,6,FALSE)</f>
        <v>0.9285714285714286</v>
      </c>
      <c r="C111" s="58">
        <f>VLOOKUP($S111,PercentGoalStats!$A$3:$AE$998,8,FALSE)</f>
        <v>0.6071428571428571</v>
      </c>
      <c r="D111" s="58">
        <f>VLOOKUP($S111,PercentGoalStats!$A$3:$AE$998,9,FALSE)</f>
        <v>0.6428571428571429</v>
      </c>
      <c r="E111" s="58">
        <f>VLOOKUP($S111,PercentGoalStats!$A$3:$AE$998,11,FALSE)</f>
        <v>0.39285714285714285</v>
      </c>
      <c r="F111" s="58">
        <f>VLOOKUP($S111,PercentGoalStats!$A$3:$AE$998,12,FALSE)</f>
        <v>0.42857142857142855</v>
      </c>
      <c r="G111" s="58">
        <f>VLOOKUP($S111,PercentGoalStats!$A$3:$AE$998,14,FALSE)</f>
        <v>0.17857142857142858</v>
      </c>
      <c r="H111" s="58">
        <f>VLOOKUP($S111,PercentGoalStats!$A$3:$AE$998,15,FALSE)</f>
        <v>0.21428571428571427</v>
      </c>
      <c r="I111" s="58">
        <f>VLOOKUP($S111,PercentGoalStats!$A$3:$AE$998,17,FALSE)</f>
        <v>0.6071428571428571</v>
      </c>
      <c r="J111" s="58">
        <f>VLOOKUP($S111,PercentGoalStats!$A$3:$AE$998,18,FALSE)</f>
        <v>0.6428571428571429</v>
      </c>
      <c r="K111" s="58">
        <f>VLOOKUP($S111,PercentGoalStats!$A$3:$AE$998,20,FALSE)</f>
        <v>0.25</v>
      </c>
      <c r="L111" s="58">
        <f>VLOOKUP($S111,PercentGoalStats!$A$3:$AE$998,21,FALSE)</f>
        <v>0.2857142857142857</v>
      </c>
      <c r="M111" s="58">
        <f>VLOOKUP($S111,PercentGoalStats!$A$3:$AE$998,23,FALSE)</f>
        <v>0.7142857142857143</v>
      </c>
      <c r="N111" s="58">
        <f>VLOOKUP($S111,PercentGoalStats!$A$3:$AE$998,24,FALSE)</f>
        <v>0.6428571428571429</v>
      </c>
      <c r="O111" s="58">
        <f>VLOOKUP($S111,PercentGoalStats!$A$3:$AE$998,26,FALSE)</f>
        <v>0.35714285714285715</v>
      </c>
      <c r="P111" s="58">
        <f>VLOOKUP($S111,PercentGoalStats!$A$3:$AE$998,27,FALSE)</f>
        <v>0.35714285714285715</v>
      </c>
      <c r="Q111" s="58">
        <f>VLOOKUP($S111,PercentGoalStats!$A$3:$AE$998,29,FALSE)</f>
        <v>0.35714285714285715</v>
      </c>
      <c r="R111" s="58">
        <f>VLOOKUP($S111,PercentGoalStats!$A$3:$AE$998,30,FALSE)</f>
        <v>0.35714285714285715</v>
      </c>
      <c r="S111" s="53" t="str">
        <f>Fixtures!A107</f>
        <v>Grimsby Town</v>
      </c>
      <c r="T111" s="54">
        <f>Fixtures!D107</f>
        <v>43491</v>
      </c>
      <c r="U111" s="53" t="str">
        <f>Fixtures!B107</f>
        <v>Milton Keynes Dons</v>
      </c>
      <c r="V111" s="57">
        <f>VLOOKUP($U111,PercentGoalStats!$A$3:$AE$998,5,FALSE)</f>
        <v>0.96296296296296291</v>
      </c>
      <c r="W111" s="58">
        <f>VLOOKUP($U111,PercentGoalStats!$A$3:$AE$998,7,FALSE)</f>
        <v>0.92307692307692313</v>
      </c>
      <c r="X111" s="58">
        <f>VLOOKUP($U111,PercentGoalStats!$A$3:$AE$998,8,FALSE)</f>
        <v>0.7407407407407407</v>
      </c>
      <c r="Y111" s="58">
        <f>VLOOKUP($U111,PercentGoalStats!$A$3:$AE$998,10,FALSE)</f>
        <v>0.84615384615384615</v>
      </c>
      <c r="Z111" s="58">
        <f>VLOOKUP($U111,PercentGoalStats!$A$3:$AE$998,11,FALSE)</f>
        <v>0.37037037037037035</v>
      </c>
      <c r="AA111" s="58">
        <f>VLOOKUP($U111,PercentGoalStats!$A$3:$AE$998,13,FALSE)</f>
        <v>0.53846153846153844</v>
      </c>
      <c r="AB111" s="58">
        <f>VLOOKUP($U111,PercentGoalStats!$A$3:$AE$998,14,FALSE)</f>
        <v>0.22222222222222221</v>
      </c>
      <c r="AC111" s="58">
        <f>VLOOKUP($U111,PercentGoalStats!$A$3:$AE$998,16,FALSE)</f>
        <v>0.38461538461538464</v>
      </c>
      <c r="AD111" s="58">
        <f>VLOOKUP($U111,PercentGoalStats!$A$3:$AE$998,17,FALSE)</f>
        <v>0.88888888888888884</v>
      </c>
      <c r="AE111" s="58">
        <f>VLOOKUP($U111,PercentGoalStats!$A$3:$AE$998,19,FALSE)</f>
        <v>0.92307692307692313</v>
      </c>
      <c r="AF111" s="58">
        <f>VLOOKUP($U111,PercentGoalStats!$A$3:$AE$998,20,FALSE)</f>
        <v>0.44444444444444442</v>
      </c>
      <c r="AG111" s="58">
        <f>VLOOKUP($U111,PercentGoalStats!$A$3:$AE$998,22,FALSE)</f>
        <v>0.46153846153846156</v>
      </c>
      <c r="AH111" s="58">
        <f>VLOOKUP($U111,PercentGoalStats!$A$3:$AE$998,23,FALSE)</f>
        <v>0.55555555555555558</v>
      </c>
      <c r="AI111" s="58">
        <f>VLOOKUP($U111,PercentGoalStats!$A$3:$AE$998,25,FALSE)</f>
        <v>0.69230769230769229</v>
      </c>
      <c r="AJ111" s="58">
        <f>VLOOKUP($U111,PercentGoalStats!$A$3:$AE$998,26,FALSE)</f>
        <v>0.18518518518518517</v>
      </c>
      <c r="AK111" s="58">
        <f>VLOOKUP($U111,PercentGoalStats!$A$3:$AE$998,28,FALSE)</f>
        <v>0.38461538461538464</v>
      </c>
      <c r="AL111" s="58">
        <f>VLOOKUP($U111,PercentGoalStats!$A$3:$AE$998,29,FALSE)</f>
        <v>0.48148148148148145</v>
      </c>
      <c r="AM111" s="58">
        <f>VLOOKUP($U111,PercentGoalStats!$A$3:$AE$998,31,FALSE)</f>
        <v>0.69230769230769229</v>
      </c>
    </row>
    <row r="112" spans="1:39" ht="14.4" hidden="1" thickTop="1" x14ac:dyDescent="0.3">
      <c r="A112" s="57">
        <f>VLOOKUP($S112,PercentGoalStats!$A$3:$AE$998,5,FALSE)</f>
        <v>0.8571428571428571</v>
      </c>
      <c r="B112" s="58">
        <f>VLOOKUP($S112,PercentGoalStats!$A$3:$AE$998,6,FALSE)</f>
        <v>0.8571428571428571</v>
      </c>
      <c r="C112" s="58">
        <f>VLOOKUP($S112,PercentGoalStats!$A$3:$AE$998,8,FALSE)</f>
        <v>0.6428571428571429</v>
      </c>
      <c r="D112" s="58">
        <f>VLOOKUP($S112,PercentGoalStats!$A$3:$AE$998,9,FALSE)</f>
        <v>0.5714285714285714</v>
      </c>
      <c r="E112" s="58">
        <f>VLOOKUP($S112,PercentGoalStats!$A$3:$AE$998,11,FALSE)</f>
        <v>0.42857142857142855</v>
      </c>
      <c r="F112" s="58">
        <f>VLOOKUP($S112,PercentGoalStats!$A$3:$AE$998,12,FALSE)</f>
        <v>0.35714285714285715</v>
      </c>
      <c r="G112" s="58">
        <f>VLOOKUP($S112,PercentGoalStats!$A$3:$AE$998,14,FALSE)</f>
        <v>0.25</v>
      </c>
      <c r="H112" s="58">
        <f>VLOOKUP($S112,PercentGoalStats!$A$3:$AE$998,15,FALSE)</f>
        <v>7.1428571428571425E-2</v>
      </c>
      <c r="I112" s="58">
        <f>VLOOKUP($S112,PercentGoalStats!$A$3:$AE$998,17,FALSE)</f>
        <v>0.8214285714285714</v>
      </c>
      <c r="J112" s="58">
        <f>VLOOKUP($S112,PercentGoalStats!$A$3:$AE$998,18,FALSE)</f>
        <v>0.7857142857142857</v>
      </c>
      <c r="K112" s="58">
        <f>VLOOKUP($S112,PercentGoalStats!$A$3:$AE$998,20,FALSE)</f>
        <v>0.42857142857142855</v>
      </c>
      <c r="L112" s="58">
        <f>VLOOKUP($S112,PercentGoalStats!$A$3:$AE$998,21,FALSE)</f>
        <v>0.35714285714285715</v>
      </c>
      <c r="M112" s="58">
        <f>VLOOKUP($S112,PercentGoalStats!$A$3:$AE$998,23,FALSE)</f>
        <v>0.5357142857142857</v>
      </c>
      <c r="N112" s="58">
        <f>VLOOKUP($S112,PercentGoalStats!$A$3:$AE$998,24,FALSE)</f>
        <v>0.42857142857142855</v>
      </c>
      <c r="O112" s="58">
        <f>VLOOKUP($S112,PercentGoalStats!$A$3:$AE$998,26,FALSE)</f>
        <v>0.21428571428571427</v>
      </c>
      <c r="P112" s="58">
        <f>VLOOKUP($S112,PercentGoalStats!$A$3:$AE$998,27,FALSE)</f>
        <v>7.1428571428571425E-2</v>
      </c>
      <c r="Q112" s="58">
        <f>VLOOKUP($S112,PercentGoalStats!$A$3:$AE$998,29,FALSE)</f>
        <v>0.5</v>
      </c>
      <c r="R112" s="58">
        <f>VLOOKUP($S112,PercentGoalStats!$A$3:$AE$998,30,FALSE)</f>
        <v>0.35714285714285715</v>
      </c>
      <c r="S112" s="53" t="str">
        <f>Fixtures!A108</f>
        <v>Mansfield Town</v>
      </c>
      <c r="T112" s="54">
        <f>Fixtures!D108</f>
        <v>43491</v>
      </c>
      <c r="U112" s="53" t="str">
        <f>Fixtures!B108</f>
        <v>Tranmere Rovers</v>
      </c>
      <c r="V112" s="57">
        <f>VLOOKUP($U112,PercentGoalStats!$A$3:$AE$998,5,FALSE)</f>
        <v>0.8928571428571429</v>
      </c>
      <c r="W112" s="58">
        <f>VLOOKUP($U112,PercentGoalStats!$A$3:$AE$998,7,FALSE)</f>
        <v>0.9285714285714286</v>
      </c>
      <c r="X112" s="58">
        <f>VLOOKUP($U112,PercentGoalStats!$A$3:$AE$998,8,FALSE)</f>
        <v>0.6785714285714286</v>
      </c>
      <c r="Y112" s="58">
        <f>VLOOKUP($U112,PercentGoalStats!$A$3:$AE$998,10,FALSE)</f>
        <v>0.9285714285714286</v>
      </c>
      <c r="Z112" s="58">
        <f>VLOOKUP($U112,PercentGoalStats!$A$3:$AE$998,11,FALSE)</f>
        <v>0.42857142857142855</v>
      </c>
      <c r="AA112" s="58">
        <f>VLOOKUP($U112,PercentGoalStats!$A$3:$AE$998,13,FALSE)</f>
        <v>0.6428571428571429</v>
      </c>
      <c r="AB112" s="58">
        <f>VLOOKUP($U112,PercentGoalStats!$A$3:$AE$998,14,FALSE)</f>
        <v>0.35714285714285715</v>
      </c>
      <c r="AC112" s="58">
        <f>VLOOKUP($U112,PercentGoalStats!$A$3:$AE$998,16,FALSE)</f>
        <v>0.5714285714285714</v>
      </c>
      <c r="AD112" s="58">
        <f>VLOOKUP($U112,PercentGoalStats!$A$3:$AE$998,17,FALSE)</f>
        <v>0.8571428571428571</v>
      </c>
      <c r="AE112" s="58">
        <f>VLOOKUP($U112,PercentGoalStats!$A$3:$AE$998,19,FALSE)</f>
        <v>0.9285714285714286</v>
      </c>
      <c r="AF112" s="58">
        <f>VLOOKUP($U112,PercentGoalStats!$A$3:$AE$998,20,FALSE)</f>
        <v>0.39285714285714285</v>
      </c>
      <c r="AG112" s="58">
        <f>VLOOKUP($U112,PercentGoalStats!$A$3:$AE$998,22,FALSE)</f>
        <v>0.5714285714285714</v>
      </c>
      <c r="AH112" s="58">
        <f>VLOOKUP($U112,PercentGoalStats!$A$3:$AE$998,23,FALSE)</f>
        <v>0.6428571428571429</v>
      </c>
      <c r="AI112" s="58">
        <f>VLOOKUP($U112,PercentGoalStats!$A$3:$AE$998,25,FALSE)</f>
        <v>0.8571428571428571</v>
      </c>
      <c r="AJ112" s="58">
        <f>VLOOKUP($U112,PercentGoalStats!$A$3:$AE$998,26,FALSE)</f>
        <v>0.32142857142857145</v>
      </c>
      <c r="AK112" s="58">
        <f>VLOOKUP($U112,PercentGoalStats!$A$3:$AE$998,28,FALSE)</f>
        <v>0.5714285714285714</v>
      </c>
      <c r="AL112" s="58">
        <f>VLOOKUP($U112,PercentGoalStats!$A$3:$AE$998,29,FALSE)</f>
        <v>0.6071428571428571</v>
      </c>
      <c r="AM112" s="58">
        <f>VLOOKUP($U112,PercentGoalStats!$A$3:$AE$998,31,FALSE)</f>
        <v>0.8571428571428571</v>
      </c>
    </row>
    <row r="113" spans="1:39" ht="14.4" hidden="1" thickTop="1" x14ac:dyDescent="0.3">
      <c r="A113" s="57">
        <f>VLOOKUP($S113,PercentGoalStats!$A$3:$AE$998,5,FALSE)</f>
        <v>0.9285714285714286</v>
      </c>
      <c r="B113" s="58">
        <f>VLOOKUP($S113,PercentGoalStats!$A$3:$AE$998,6,FALSE)</f>
        <v>0.8571428571428571</v>
      </c>
      <c r="C113" s="58">
        <f>VLOOKUP($S113,PercentGoalStats!$A$3:$AE$998,8,FALSE)</f>
        <v>0.7857142857142857</v>
      </c>
      <c r="D113" s="58">
        <f>VLOOKUP($S113,PercentGoalStats!$A$3:$AE$998,9,FALSE)</f>
        <v>0.7857142857142857</v>
      </c>
      <c r="E113" s="58">
        <f>VLOOKUP($S113,PercentGoalStats!$A$3:$AE$998,11,FALSE)</f>
        <v>0.5357142857142857</v>
      </c>
      <c r="F113" s="58">
        <f>VLOOKUP($S113,PercentGoalStats!$A$3:$AE$998,12,FALSE)</f>
        <v>0.5</v>
      </c>
      <c r="G113" s="58">
        <f>VLOOKUP($S113,PercentGoalStats!$A$3:$AE$998,14,FALSE)</f>
        <v>0.35714285714285715</v>
      </c>
      <c r="H113" s="58">
        <f>VLOOKUP($S113,PercentGoalStats!$A$3:$AE$998,15,FALSE)</f>
        <v>0.2857142857142857</v>
      </c>
      <c r="I113" s="58">
        <f>VLOOKUP($S113,PercentGoalStats!$A$3:$AE$998,17,FALSE)</f>
        <v>0.75</v>
      </c>
      <c r="J113" s="58">
        <f>VLOOKUP($S113,PercentGoalStats!$A$3:$AE$998,18,FALSE)</f>
        <v>0.7857142857142857</v>
      </c>
      <c r="K113" s="58">
        <f>VLOOKUP($S113,PercentGoalStats!$A$3:$AE$998,20,FALSE)</f>
        <v>0.42857142857142855</v>
      </c>
      <c r="L113" s="58">
        <f>VLOOKUP($S113,PercentGoalStats!$A$3:$AE$998,21,FALSE)</f>
        <v>0.5</v>
      </c>
      <c r="M113" s="58">
        <f>VLOOKUP($S113,PercentGoalStats!$A$3:$AE$998,23,FALSE)</f>
        <v>0.7857142857142857</v>
      </c>
      <c r="N113" s="58">
        <f>VLOOKUP($S113,PercentGoalStats!$A$3:$AE$998,24,FALSE)</f>
        <v>0.7142857142857143</v>
      </c>
      <c r="O113" s="58">
        <f>VLOOKUP($S113,PercentGoalStats!$A$3:$AE$998,26,FALSE)</f>
        <v>0.39285714285714285</v>
      </c>
      <c r="P113" s="58">
        <f>VLOOKUP($S113,PercentGoalStats!$A$3:$AE$998,27,FALSE)</f>
        <v>0.2857142857142857</v>
      </c>
      <c r="Q113" s="58">
        <f>VLOOKUP($S113,PercentGoalStats!$A$3:$AE$998,29,FALSE)</f>
        <v>0.6071428571428571</v>
      </c>
      <c r="R113" s="58">
        <f>VLOOKUP($S113,PercentGoalStats!$A$3:$AE$998,30,FALSE)</f>
        <v>0.6428571428571429</v>
      </c>
      <c r="S113" s="53" t="str">
        <f>Fixtures!A109</f>
        <v>Northampton Town</v>
      </c>
      <c r="T113" s="54">
        <f>Fixtures!D109</f>
        <v>43491</v>
      </c>
      <c r="U113" s="53" t="str">
        <f>Fixtures!B109</f>
        <v>Morecambe</v>
      </c>
      <c r="V113" s="57">
        <f>VLOOKUP($U113,PercentGoalStats!$A$3:$AE$998,5,FALSE)</f>
        <v>0.93103448275862066</v>
      </c>
      <c r="W113" s="58">
        <f>VLOOKUP($U113,PercentGoalStats!$A$3:$AE$998,7,FALSE)</f>
        <v>0.8571428571428571</v>
      </c>
      <c r="X113" s="58">
        <f>VLOOKUP($U113,PercentGoalStats!$A$3:$AE$998,8,FALSE)</f>
        <v>0.72413793103448276</v>
      </c>
      <c r="Y113" s="58">
        <f>VLOOKUP($U113,PercentGoalStats!$A$3:$AE$998,10,FALSE)</f>
        <v>0.7142857142857143</v>
      </c>
      <c r="Z113" s="58">
        <f>VLOOKUP($U113,PercentGoalStats!$A$3:$AE$998,11,FALSE)</f>
        <v>0.44827586206896552</v>
      </c>
      <c r="AA113" s="58">
        <f>VLOOKUP($U113,PercentGoalStats!$A$3:$AE$998,13,FALSE)</f>
        <v>0.42857142857142855</v>
      </c>
      <c r="AB113" s="58">
        <f>VLOOKUP($U113,PercentGoalStats!$A$3:$AE$998,14,FALSE)</f>
        <v>0.27586206896551724</v>
      </c>
      <c r="AC113" s="58">
        <f>VLOOKUP($U113,PercentGoalStats!$A$3:$AE$998,16,FALSE)</f>
        <v>0.35714285714285715</v>
      </c>
      <c r="AD113" s="58">
        <f>VLOOKUP($U113,PercentGoalStats!$A$3:$AE$998,17,FALSE)</f>
        <v>0.58620689655172409</v>
      </c>
      <c r="AE113" s="58">
        <f>VLOOKUP($U113,PercentGoalStats!$A$3:$AE$998,19,FALSE)</f>
        <v>0.5714285714285714</v>
      </c>
      <c r="AF113" s="58">
        <f>VLOOKUP($U113,PercentGoalStats!$A$3:$AE$998,20,FALSE)</f>
        <v>0.34482758620689657</v>
      </c>
      <c r="AG113" s="58">
        <f>VLOOKUP($U113,PercentGoalStats!$A$3:$AE$998,22,FALSE)</f>
        <v>0.2857142857142857</v>
      </c>
      <c r="AH113" s="58">
        <f>VLOOKUP($U113,PercentGoalStats!$A$3:$AE$998,23,FALSE)</f>
        <v>0.7931034482758621</v>
      </c>
      <c r="AI113" s="58">
        <f>VLOOKUP($U113,PercentGoalStats!$A$3:$AE$998,25,FALSE)</f>
        <v>0.7142857142857143</v>
      </c>
      <c r="AJ113" s="58">
        <f>VLOOKUP($U113,PercentGoalStats!$A$3:$AE$998,26,FALSE)</f>
        <v>0.48275862068965519</v>
      </c>
      <c r="AK113" s="58">
        <f>VLOOKUP($U113,PercentGoalStats!$A$3:$AE$998,28,FALSE)</f>
        <v>0.5</v>
      </c>
      <c r="AL113" s="58">
        <f>VLOOKUP($U113,PercentGoalStats!$A$3:$AE$998,29,FALSE)</f>
        <v>0.44827586206896552</v>
      </c>
      <c r="AM113" s="58">
        <f>VLOOKUP($U113,PercentGoalStats!$A$3:$AE$998,31,FALSE)</f>
        <v>0.42857142857142855</v>
      </c>
    </row>
    <row r="114" spans="1:39" ht="14.4" hidden="1" thickTop="1" x14ac:dyDescent="0.3">
      <c r="A114" s="57">
        <f>VLOOKUP($S114,PercentGoalStats!$A$3:$AE$998,5,FALSE)</f>
        <v>0.9285714285714286</v>
      </c>
      <c r="B114" s="58">
        <f>VLOOKUP($S114,PercentGoalStats!$A$3:$AE$998,6,FALSE)</f>
        <v>1</v>
      </c>
      <c r="C114" s="58">
        <f>VLOOKUP($S114,PercentGoalStats!$A$3:$AE$998,8,FALSE)</f>
        <v>0.6071428571428571</v>
      </c>
      <c r="D114" s="58">
        <f>VLOOKUP($S114,PercentGoalStats!$A$3:$AE$998,9,FALSE)</f>
        <v>0.7142857142857143</v>
      </c>
      <c r="E114" s="58">
        <f>VLOOKUP($S114,PercentGoalStats!$A$3:$AE$998,11,FALSE)</f>
        <v>0.35714285714285715</v>
      </c>
      <c r="F114" s="58">
        <f>VLOOKUP($S114,PercentGoalStats!$A$3:$AE$998,12,FALSE)</f>
        <v>0.5</v>
      </c>
      <c r="G114" s="58">
        <f>VLOOKUP($S114,PercentGoalStats!$A$3:$AE$998,14,FALSE)</f>
        <v>0.17857142857142858</v>
      </c>
      <c r="H114" s="58">
        <f>VLOOKUP($S114,PercentGoalStats!$A$3:$AE$998,15,FALSE)</f>
        <v>0.2857142857142857</v>
      </c>
      <c r="I114" s="58">
        <f>VLOOKUP($S114,PercentGoalStats!$A$3:$AE$998,17,FALSE)</f>
        <v>0.6428571428571429</v>
      </c>
      <c r="J114" s="58">
        <f>VLOOKUP($S114,PercentGoalStats!$A$3:$AE$998,18,FALSE)</f>
        <v>0.7142857142857143</v>
      </c>
      <c r="K114" s="58">
        <f>VLOOKUP($S114,PercentGoalStats!$A$3:$AE$998,20,FALSE)</f>
        <v>0.25</v>
      </c>
      <c r="L114" s="58">
        <f>VLOOKUP($S114,PercentGoalStats!$A$3:$AE$998,21,FALSE)</f>
        <v>0.35714285714285715</v>
      </c>
      <c r="M114" s="58">
        <f>VLOOKUP($S114,PercentGoalStats!$A$3:$AE$998,23,FALSE)</f>
        <v>0.6428571428571429</v>
      </c>
      <c r="N114" s="58">
        <f>VLOOKUP($S114,PercentGoalStats!$A$3:$AE$998,24,FALSE)</f>
        <v>0.7142857142857143</v>
      </c>
      <c r="O114" s="58">
        <f>VLOOKUP($S114,PercentGoalStats!$A$3:$AE$998,26,FALSE)</f>
        <v>0.39285714285714285</v>
      </c>
      <c r="P114" s="58">
        <f>VLOOKUP($S114,PercentGoalStats!$A$3:$AE$998,27,FALSE)</f>
        <v>0.5</v>
      </c>
      <c r="Q114" s="58">
        <f>VLOOKUP($S114,PercentGoalStats!$A$3:$AE$998,29,FALSE)</f>
        <v>0.35714285714285715</v>
      </c>
      <c r="R114" s="58">
        <f>VLOOKUP($S114,PercentGoalStats!$A$3:$AE$998,30,FALSE)</f>
        <v>0.42857142857142855</v>
      </c>
      <c r="S114" s="53" t="str">
        <f>Fixtures!A110</f>
        <v>Port Vale</v>
      </c>
      <c r="T114" s="54">
        <f>Fixtures!D110</f>
        <v>43491</v>
      </c>
      <c r="U114" s="53" t="str">
        <f>Fixtures!B110</f>
        <v>Carlisle United</v>
      </c>
      <c r="V114" s="57">
        <f>VLOOKUP($U114,PercentGoalStats!$A$3:$AE$998,5,FALSE)</f>
        <v>1</v>
      </c>
      <c r="W114" s="58">
        <f>VLOOKUP($U114,PercentGoalStats!$A$3:$AE$998,7,FALSE)</f>
        <v>1</v>
      </c>
      <c r="X114" s="58">
        <f>VLOOKUP($U114,PercentGoalStats!$A$3:$AE$998,8,FALSE)</f>
        <v>0.75862068965517238</v>
      </c>
      <c r="Y114" s="58">
        <f>VLOOKUP($U114,PercentGoalStats!$A$3:$AE$998,10,FALSE)</f>
        <v>0.7857142857142857</v>
      </c>
      <c r="Z114" s="58">
        <f>VLOOKUP($U114,PercentGoalStats!$A$3:$AE$998,11,FALSE)</f>
        <v>0.55172413793103448</v>
      </c>
      <c r="AA114" s="58">
        <f>VLOOKUP($U114,PercentGoalStats!$A$3:$AE$998,13,FALSE)</f>
        <v>0.5714285714285714</v>
      </c>
      <c r="AB114" s="58">
        <f>VLOOKUP($U114,PercentGoalStats!$A$3:$AE$998,14,FALSE)</f>
        <v>0.34482758620689657</v>
      </c>
      <c r="AC114" s="58">
        <f>VLOOKUP($U114,PercentGoalStats!$A$3:$AE$998,16,FALSE)</f>
        <v>0.35714285714285715</v>
      </c>
      <c r="AD114" s="58">
        <f>VLOOKUP($U114,PercentGoalStats!$A$3:$AE$998,17,FALSE)</f>
        <v>0.72413793103448276</v>
      </c>
      <c r="AE114" s="58">
        <f>VLOOKUP($U114,PercentGoalStats!$A$3:$AE$998,19,FALSE)</f>
        <v>0.7857142857142857</v>
      </c>
      <c r="AF114" s="58">
        <f>VLOOKUP($U114,PercentGoalStats!$A$3:$AE$998,20,FALSE)</f>
        <v>0.48275862068965519</v>
      </c>
      <c r="AG114" s="58">
        <f>VLOOKUP($U114,PercentGoalStats!$A$3:$AE$998,22,FALSE)</f>
        <v>0.42857142857142855</v>
      </c>
      <c r="AH114" s="58">
        <f>VLOOKUP($U114,PercentGoalStats!$A$3:$AE$998,23,FALSE)</f>
        <v>0.72413793103448276</v>
      </c>
      <c r="AI114" s="58">
        <f>VLOOKUP($U114,PercentGoalStats!$A$3:$AE$998,25,FALSE)</f>
        <v>0.7142857142857143</v>
      </c>
      <c r="AJ114" s="58">
        <f>VLOOKUP($U114,PercentGoalStats!$A$3:$AE$998,26,FALSE)</f>
        <v>0.41379310344827586</v>
      </c>
      <c r="AK114" s="58">
        <f>VLOOKUP($U114,PercentGoalStats!$A$3:$AE$998,28,FALSE)</f>
        <v>0.42857142857142855</v>
      </c>
      <c r="AL114" s="58">
        <f>VLOOKUP($U114,PercentGoalStats!$A$3:$AE$998,29,FALSE)</f>
        <v>0.44827586206896552</v>
      </c>
      <c r="AM114" s="58">
        <f>VLOOKUP($U114,PercentGoalStats!$A$3:$AE$998,31,FALSE)</f>
        <v>0.5</v>
      </c>
    </row>
    <row r="115" spans="1:39" ht="14.4" hidden="1" thickTop="1" x14ac:dyDescent="0.3">
      <c r="A115" s="57">
        <f>VLOOKUP($S115,PercentGoalStats!$A$3:$AE$998,5,FALSE)</f>
        <v>0.93103448275862066</v>
      </c>
      <c r="B115" s="58">
        <f>VLOOKUP($S115,PercentGoalStats!$A$3:$AE$998,6,FALSE)</f>
        <v>0.9285714285714286</v>
      </c>
      <c r="C115" s="58">
        <f>VLOOKUP($S115,PercentGoalStats!$A$3:$AE$998,8,FALSE)</f>
        <v>0.58620689655172409</v>
      </c>
      <c r="D115" s="58">
        <f>VLOOKUP($S115,PercentGoalStats!$A$3:$AE$998,9,FALSE)</f>
        <v>0.42857142857142855</v>
      </c>
      <c r="E115" s="58">
        <f>VLOOKUP($S115,PercentGoalStats!$A$3:$AE$998,11,FALSE)</f>
        <v>0.44827586206896552</v>
      </c>
      <c r="F115" s="58">
        <f>VLOOKUP($S115,PercentGoalStats!$A$3:$AE$998,12,FALSE)</f>
        <v>0.42857142857142855</v>
      </c>
      <c r="G115" s="58">
        <f>VLOOKUP($S115,PercentGoalStats!$A$3:$AE$998,14,FALSE)</f>
        <v>0.31034482758620691</v>
      </c>
      <c r="H115" s="58">
        <f>VLOOKUP($S115,PercentGoalStats!$A$3:$AE$998,15,FALSE)</f>
        <v>0.35714285714285715</v>
      </c>
      <c r="I115" s="58">
        <f>VLOOKUP($S115,PercentGoalStats!$A$3:$AE$998,17,FALSE)</f>
        <v>0.65517241379310343</v>
      </c>
      <c r="J115" s="58">
        <f>VLOOKUP($S115,PercentGoalStats!$A$3:$AE$998,18,FALSE)</f>
        <v>0.7142857142857143</v>
      </c>
      <c r="K115" s="58">
        <f>VLOOKUP($S115,PercentGoalStats!$A$3:$AE$998,20,FALSE)</f>
        <v>0.37931034482758619</v>
      </c>
      <c r="L115" s="58">
        <f>VLOOKUP($S115,PercentGoalStats!$A$3:$AE$998,21,FALSE)</f>
        <v>0.35714285714285715</v>
      </c>
      <c r="M115" s="58">
        <f>VLOOKUP($S115,PercentGoalStats!$A$3:$AE$998,23,FALSE)</f>
        <v>0.72413793103448276</v>
      </c>
      <c r="N115" s="58">
        <f>VLOOKUP($S115,PercentGoalStats!$A$3:$AE$998,24,FALSE)</f>
        <v>0.6428571428571429</v>
      </c>
      <c r="O115" s="58">
        <f>VLOOKUP($S115,PercentGoalStats!$A$3:$AE$998,26,FALSE)</f>
        <v>0.34482758620689657</v>
      </c>
      <c r="P115" s="58">
        <f>VLOOKUP($S115,PercentGoalStats!$A$3:$AE$998,27,FALSE)</f>
        <v>0.2857142857142857</v>
      </c>
      <c r="Q115" s="58">
        <f>VLOOKUP($S115,PercentGoalStats!$A$3:$AE$998,29,FALSE)</f>
        <v>0.44827586206896552</v>
      </c>
      <c r="R115" s="58">
        <f>VLOOKUP($S115,PercentGoalStats!$A$3:$AE$998,30,FALSE)</f>
        <v>0.42857142857142855</v>
      </c>
      <c r="S115" s="53" t="str">
        <f>Fixtures!A111</f>
        <v>Stevenage</v>
      </c>
      <c r="T115" s="54">
        <f>Fixtures!D111</f>
        <v>43491</v>
      </c>
      <c r="U115" s="53" t="str">
        <f>Fixtures!B111</f>
        <v>Forest Green Rovers</v>
      </c>
      <c r="V115" s="57">
        <f>VLOOKUP($U115,PercentGoalStats!$A$3:$AE$998,5,FALSE)</f>
        <v>0.92592592592592593</v>
      </c>
      <c r="W115" s="58">
        <f>VLOOKUP($U115,PercentGoalStats!$A$3:$AE$998,7,FALSE)</f>
        <v>0.9285714285714286</v>
      </c>
      <c r="X115" s="58">
        <f>VLOOKUP($U115,PercentGoalStats!$A$3:$AE$998,8,FALSE)</f>
        <v>0.77777777777777779</v>
      </c>
      <c r="Y115" s="58">
        <f>VLOOKUP($U115,PercentGoalStats!$A$3:$AE$998,10,FALSE)</f>
        <v>0.9285714285714286</v>
      </c>
      <c r="Z115" s="58">
        <f>VLOOKUP($U115,PercentGoalStats!$A$3:$AE$998,11,FALSE)</f>
        <v>0.48148148148148145</v>
      </c>
      <c r="AA115" s="58">
        <f>VLOOKUP($U115,PercentGoalStats!$A$3:$AE$998,13,FALSE)</f>
        <v>0.7142857142857143</v>
      </c>
      <c r="AB115" s="58">
        <f>VLOOKUP($U115,PercentGoalStats!$A$3:$AE$998,14,FALSE)</f>
        <v>0.22222222222222221</v>
      </c>
      <c r="AC115" s="58">
        <f>VLOOKUP($U115,PercentGoalStats!$A$3:$AE$998,16,FALSE)</f>
        <v>0.35714285714285715</v>
      </c>
      <c r="AD115" s="58">
        <f>VLOOKUP($U115,PercentGoalStats!$A$3:$AE$998,17,FALSE)</f>
        <v>0.85185185185185186</v>
      </c>
      <c r="AE115" s="58">
        <f>VLOOKUP($U115,PercentGoalStats!$A$3:$AE$998,19,FALSE)</f>
        <v>0.9285714285714286</v>
      </c>
      <c r="AF115" s="58">
        <f>VLOOKUP($U115,PercentGoalStats!$A$3:$AE$998,20,FALSE)</f>
        <v>0.37037037037037035</v>
      </c>
      <c r="AG115" s="58">
        <f>VLOOKUP($U115,PercentGoalStats!$A$3:$AE$998,22,FALSE)</f>
        <v>0.5714285714285714</v>
      </c>
      <c r="AH115" s="58">
        <f>VLOOKUP($U115,PercentGoalStats!$A$3:$AE$998,23,FALSE)</f>
        <v>0.85185185185185186</v>
      </c>
      <c r="AI115" s="58">
        <f>VLOOKUP($U115,PercentGoalStats!$A$3:$AE$998,25,FALSE)</f>
        <v>0.9285714285714286</v>
      </c>
      <c r="AJ115" s="58">
        <f>VLOOKUP($U115,PercentGoalStats!$A$3:$AE$998,26,FALSE)</f>
        <v>0.14814814814814814</v>
      </c>
      <c r="AK115" s="58">
        <f>VLOOKUP($U115,PercentGoalStats!$A$3:$AE$998,28,FALSE)</f>
        <v>0.21428571428571427</v>
      </c>
      <c r="AL115" s="58">
        <f>VLOOKUP($U115,PercentGoalStats!$A$3:$AE$998,29,FALSE)</f>
        <v>0.77777777777777779</v>
      </c>
      <c r="AM115" s="58">
        <f>VLOOKUP($U115,PercentGoalStats!$A$3:$AE$998,31,FALSE)</f>
        <v>0.9285714285714286</v>
      </c>
    </row>
    <row r="116" spans="1:39" ht="14.4" hidden="1" thickTop="1" x14ac:dyDescent="0.3">
      <c r="A116" s="57">
        <f>VLOOKUP($S116,PercentGoalStats!$A$3:$AE$998,5,FALSE)</f>
        <v>0.86206896551724133</v>
      </c>
      <c r="B116" s="58">
        <f>VLOOKUP($S116,PercentGoalStats!$A$3:$AE$998,6,FALSE)</f>
        <v>0.7857142857142857</v>
      </c>
      <c r="C116" s="58">
        <f>VLOOKUP($S116,PercentGoalStats!$A$3:$AE$998,8,FALSE)</f>
        <v>0.72413793103448276</v>
      </c>
      <c r="D116" s="58">
        <f>VLOOKUP($S116,PercentGoalStats!$A$3:$AE$998,9,FALSE)</f>
        <v>0.7857142857142857</v>
      </c>
      <c r="E116" s="58">
        <f>VLOOKUP($S116,PercentGoalStats!$A$3:$AE$998,11,FALSE)</f>
        <v>0.48275862068965519</v>
      </c>
      <c r="F116" s="58">
        <f>VLOOKUP($S116,PercentGoalStats!$A$3:$AE$998,12,FALSE)</f>
        <v>0.5</v>
      </c>
      <c r="G116" s="58">
        <f>VLOOKUP($S116,PercentGoalStats!$A$3:$AE$998,14,FALSE)</f>
        <v>0.2413793103448276</v>
      </c>
      <c r="H116" s="58">
        <f>VLOOKUP($S116,PercentGoalStats!$A$3:$AE$998,15,FALSE)</f>
        <v>0.35714285714285715</v>
      </c>
      <c r="I116" s="58">
        <f>VLOOKUP($S116,PercentGoalStats!$A$3:$AE$998,17,FALSE)</f>
        <v>0.65517241379310343</v>
      </c>
      <c r="J116" s="58">
        <f>VLOOKUP($S116,PercentGoalStats!$A$3:$AE$998,18,FALSE)</f>
        <v>0.5714285714285714</v>
      </c>
      <c r="K116" s="58">
        <f>VLOOKUP($S116,PercentGoalStats!$A$3:$AE$998,20,FALSE)</f>
        <v>0.34482758620689657</v>
      </c>
      <c r="L116" s="58">
        <f>VLOOKUP($S116,PercentGoalStats!$A$3:$AE$998,21,FALSE)</f>
        <v>0.35714285714285715</v>
      </c>
      <c r="M116" s="58">
        <f>VLOOKUP($S116,PercentGoalStats!$A$3:$AE$998,23,FALSE)</f>
        <v>0.75862068965517238</v>
      </c>
      <c r="N116" s="58">
        <f>VLOOKUP($S116,PercentGoalStats!$A$3:$AE$998,24,FALSE)</f>
        <v>0.7857142857142857</v>
      </c>
      <c r="O116" s="58">
        <f>VLOOKUP($S116,PercentGoalStats!$A$3:$AE$998,26,FALSE)</f>
        <v>0.41379310344827586</v>
      </c>
      <c r="P116" s="58">
        <f>VLOOKUP($S116,PercentGoalStats!$A$3:$AE$998,27,FALSE)</f>
        <v>0.5714285714285714</v>
      </c>
      <c r="Q116" s="58">
        <f>VLOOKUP($S116,PercentGoalStats!$A$3:$AE$998,29,FALSE)</f>
        <v>0.55172413793103448</v>
      </c>
      <c r="R116" s="58">
        <f>VLOOKUP($S116,PercentGoalStats!$A$3:$AE$998,30,FALSE)</f>
        <v>0.5714285714285714</v>
      </c>
      <c r="S116" s="53" t="str">
        <f>Fixtures!A112</f>
        <v>Swindon Town</v>
      </c>
      <c r="T116" s="54">
        <f>Fixtures!D112</f>
        <v>43491</v>
      </c>
      <c r="U116" s="53" t="str">
        <f>Fixtures!B112</f>
        <v>Crawley Town</v>
      </c>
      <c r="V116" s="57">
        <f>VLOOKUP($U116,PercentGoalStats!$A$3:$AE$998,5,FALSE)</f>
        <v>0.96551724137931039</v>
      </c>
      <c r="W116" s="58">
        <f>VLOOKUP($U116,PercentGoalStats!$A$3:$AE$998,7,FALSE)</f>
        <v>0.9285714285714286</v>
      </c>
      <c r="X116" s="58">
        <f>VLOOKUP($U116,PercentGoalStats!$A$3:$AE$998,8,FALSE)</f>
        <v>0.65517241379310343</v>
      </c>
      <c r="Y116" s="58">
        <f>VLOOKUP($U116,PercentGoalStats!$A$3:$AE$998,10,FALSE)</f>
        <v>0.5</v>
      </c>
      <c r="Z116" s="58">
        <f>VLOOKUP($U116,PercentGoalStats!$A$3:$AE$998,11,FALSE)</f>
        <v>0.48275862068965519</v>
      </c>
      <c r="AA116" s="58">
        <f>VLOOKUP($U116,PercentGoalStats!$A$3:$AE$998,13,FALSE)</f>
        <v>0.42857142857142855</v>
      </c>
      <c r="AB116" s="58">
        <f>VLOOKUP($U116,PercentGoalStats!$A$3:$AE$998,14,FALSE)</f>
        <v>0.34482758620689657</v>
      </c>
      <c r="AC116" s="58">
        <f>VLOOKUP($U116,PercentGoalStats!$A$3:$AE$998,16,FALSE)</f>
        <v>0.21428571428571427</v>
      </c>
      <c r="AD116" s="58">
        <f>VLOOKUP($U116,PercentGoalStats!$A$3:$AE$998,17,FALSE)</f>
        <v>0.68965517241379315</v>
      </c>
      <c r="AE116" s="58">
        <f>VLOOKUP($U116,PercentGoalStats!$A$3:$AE$998,19,FALSE)</f>
        <v>0.5714285714285714</v>
      </c>
      <c r="AF116" s="58">
        <f>VLOOKUP($U116,PercentGoalStats!$A$3:$AE$998,20,FALSE)</f>
        <v>0.31034482758620691</v>
      </c>
      <c r="AG116" s="58">
        <f>VLOOKUP($U116,PercentGoalStats!$A$3:$AE$998,22,FALSE)</f>
        <v>0</v>
      </c>
      <c r="AH116" s="58">
        <f>VLOOKUP($U116,PercentGoalStats!$A$3:$AE$998,23,FALSE)</f>
        <v>0.72413793103448276</v>
      </c>
      <c r="AI116" s="58">
        <f>VLOOKUP($U116,PercentGoalStats!$A$3:$AE$998,25,FALSE)</f>
        <v>0.7857142857142857</v>
      </c>
      <c r="AJ116" s="58">
        <f>VLOOKUP($U116,PercentGoalStats!$A$3:$AE$998,26,FALSE)</f>
        <v>0.41379310344827586</v>
      </c>
      <c r="AK116" s="58">
        <f>VLOOKUP($U116,PercentGoalStats!$A$3:$AE$998,28,FALSE)</f>
        <v>0.5</v>
      </c>
      <c r="AL116" s="58">
        <f>VLOOKUP($U116,PercentGoalStats!$A$3:$AE$998,29,FALSE)</f>
        <v>0.44827586206896552</v>
      </c>
      <c r="AM116" s="58">
        <f>VLOOKUP($U116,PercentGoalStats!$A$3:$AE$998,31,FALSE)</f>
        <v>0.42857142857142855</v>
      </c>
    </row>
    <row r="117" spans="1:39" ht="14.4" hidden="1" thickTop="1" x14ac:dyDescent="0.3">
      <c r="A117" s="57">
        <f>VLOOKUP($S117,PercentGoalStats!$A$3:$AE$998,5,FALSE)</f>
        <v>1</v>
      </c>
      <c r="B117" s="58">
        <f>VLOOKUP($S117,PercentGoalStats!$A$3:$AE$998,6,FALSE)</f>
        <v>1</v>
      </c>
      <c r="C117" s="58">
        <f>VLOOKUP($S117,PercentGoalStats!$A$3:$AE$998,8,FALSE)</f>
        <v>0.8928571428571429</v>
      </c>
      <c r="D117" s="58">
        <f>VLOOKUP($S117,PercentGoalStats!$A$3:$AE$998,9,FALSE)</f>
        <v>0.9285714285714286</v>
      </c>
      <c r="E117" s="58">
        <f>VLOOKUP($S117,PercentGoalStats!$A$3:$AE$998,11,FALSE)</f>
        <v>0.6428571428571429</v>
      </c>
      <c r="F117" s="58">
        <f>VLOOKUP($S117,PercentGoalStats!$A$3:$AE$998,12,FALSE)</f>
        <v>0.7142857142857143</v>
      </c>
      <c r="G117" s="58">
        <f>VLOOKUP($S117,PercentGoalStats!$A$3:$AE$998,14,FALSE)</f>
        <v>0.42857142857142855</v>
      </c>
      <c r="H117" s="58">
        <f>VLOOKUP($S117,PercentGoalStats!$A$3:$AE$998,15,FALSE)</f>
        <v>0.6428571428571429</v>
      </c>
      <c r="I117" s="58">
        <f>VLOOKUP($S117,PercentGoalStats!$A$3:$AE$998,17,FALSE)</f>
        <v>0.9285714285714286</v>
      </c>
      <c r="J117" s="58">
        <f>VLOOKUP($S117,PercentGoalStats!$A$3:$AE$998,18,FALSE)</f>
        <v>1</v>
      </c>
      <c r="K117" s="58">
        <f>VLOOKUP($S117,PercentGoalStats!$A$3:$AE$998,20,FALSE)</f>
        <v>0.5357142857142857</v>
      </c>
      <c r="L117" s="58">
        <f>VLOOKUP($S117,PercentGoalStats!$A$3:$AE$998,21,FALSE)</f>
        <v>0.7857142857142857</v>
      </c>
      <c r="M117" s="58">
        <f>VLOOKUP($S117,PercentGoalStats!$A$3:$AE$998,23,FALSE)</f>
        <v>0.7857142857142857</v>
      </c>
      <c r="N117" s="58">
        <f>VLOOKUP($S117,PercentGoalStats!$A$3:$AE$998,24,FALSE)</f>
        <v>0.7857142857142857</v>
      </c>
      <c r="O117" s="58">
        <f>VLOOKUP($S117,PercentGoalStats!$A$3:$AE$998,26,FALSE)</f>
        <v>0.5357142857142857</v>
      </c>
      <c r="P117" s="58">
        <f>VLOOKUP($S117,PercentGoalStats!$A$3:$AE$998,27,FALSE)</f>
        <v>0.7142857142857143</v>
      </c>
      <c r="Q117" s="58">
        <f>VLOOKUP($S117,PercentGoalStats!$A$3:$AE$998,29,FALSE)</f>
        <v>0.7142857142857143</v>
      </c>
      <c r="R117" s="58">
        <f>VLOOKUP($S117,PercentGoalStats!$A$3:$AE$998,30,FALSE)</f>
        <v>0.7857142857142857</v>
      </c>
      <c r="S117" s="53" t="str">
        <f>Fixtures!A113</f>
        <v>Aston Villa</v>
      </c>
      <c r="T117" s="54">
        <f>Fixtures!D113</f>
        <v>43491</v>
      </c>
      <c r="U117" s="53" t="str">
        <f>Fixtures!B113</f>
        <v>Ipswich Town</v>
      </c>
      <c r="V117" s="57">
        <f>VLOOKUP($U117,PercentGoalStats!$A$3:$AE$998,5,FALSE)</f>
        <v>0.9642857142857143</v>
      </c>
      <c r="W117" s="58">
        <f>VLOOKUP($U117,PercentGoalStats!$A$3:$AE$998,7,FALSE)</f>
        <v>1</v>
      </c>
      <c r="X117" s="58">
        <f>VLOOKUP($U117,PercentGoalStats!$A$3:$AE$998,8,FALSE)</f>
        <v>0.8571428571428571</v>
      </c>
      <c r="Y117" s="58">
        <f>VLOOKUP($U117,PercentGoalStats!$A$3:$AE$998,10,FALSE)</f>
        <v>0.9285714285714286</v>
      </c>
      <c r="Z117" s="58">
        <f>VLOOKUP($U117,PercentGoalStats!$A$3:$AE$998,11,FALSE)</f>
        <v>0.35714285714285715</v>
      </c>
      <c r="AA117" s="58">
        <f>VLOOKUP($U117,PercentGoalStats!$A$3:$AE$998,13,FALSE)</f>
        <v>0.42857142857142855</v>
      </c>
      <c r="AB117" s="58">
        <f>VLOOKUP($U117,PercentGoalStats!$A$3:$AE$998,14,FALSE)</f>
        <v>0.21428571428571427</v>
      </c>
      <c r="AC117" s="58">
        <f>VLOOKUP($U117,PercentGoalStats!$A$3:$AE$998,16,FALSE)</f>
        <v>0.21428571428571427</v>
      </c>
      <c r="AD117" s="58">
        <f>VLOOKUP($U117,PercentGoalStats!$A$3:$AE$998,17,FALSE)</f>
        <v>0.5357142857142857</v>
      </c>
      <c r="AE117" s="58">
        <f>VLOOKUP($U117,PercentGoalStats!$A$3:$AE$998,19,FALSE)</f>
        <v>0.2857142857142857</v>
      </c>
      <c r="AF117" s="58">
        <f>VLOOKUP($U117,PercentGoalStats!$A$3:$AE$998,20,FALSE)</f>
        <v>0.21428571428571427</v>
      </c>
      <c r="AG117" s="58">
        <f>VLOOKUP($U117,PercentGoalStats!$A$3:$AE$998,22,FALSE)</f>
        <v>0.21428571428571427</v>
      </c>
      <c r="AH117" s="58">
        <f>VLOOKUP($U117,PercentGoalStats!$A$3:$AE$998,23,FALSE)</f>
        <v>0.8928571428571429</v>
      </c>
      <c r="AI117" s="58">
        <f>VLOOKUP($U117,PercentGoalStats!$A$3:$AE$998,25,FALSE)</f>
        <v>1</v>
      </c>
      <c r="AJ117" s="58">
        <f>VLOOKUP($U117,PercentGoalStats!$A$3:$AE$998,26,FALSE)</f>
        <v>0.6785714285714286</v>
      </c>
      <c r="AK117" s="58">
        <f>VLOOKUP($U117,PercentGoalStats!$A$3:$AE$998,28,FALSE)</f>
        <v>0.9285714285714286</v>
      </c>
      <c r="AL117" s="58">
        <f>VLOOKUP($U117,PercentGoalStats!$A$3:$AE$998,29,FALSE)</f>
        <v>0.4642857142857143</v>
      </c>
      <c r="AM117" s="58">
        <f>VLOOKUP($U117,PercentGoalStats!$A$3:$AE$998,31,FALSE)</f>
        <v>0.2857142857142857</v>
      </c>
    </row>
    <row r="118" spans="1:39" ht="14.4" hidden="1" thickTop="1" x14ac:dyDescent="0.3">
      <c r="A118" s="57">
        <f>VLOOKUP($S118,PercentGoalStats!$A$3:$AE$998,5,FALSE)</f>
        <v>0.9285714285714286</v>
      </c>
      <c r="B118" s="58">
        <f>VLOOKUP($S118,PercentGoalStats!$A$3:$AE$998,6,FALSE)</f>
        <v>0.9285714285714286</v>
      </c>
      <c r="C118" s="58">
        <f>VLOOKUP($S118,PercentGoalStats!$A$3:$AE$998,8,FALSE)</f>
        <v>0.75</v>
      </c>
      <c r="D118" s="58">
        <f>VLOOKUP($S118,PercentGoalStats!$A$3:$AE$998,9,FALSE)</f>
        <v>0.7142857142857143</v>
      </c>
      <c r="E118" s="58">
        <f>VLOOKUP($S118,PercentGoalStats!$A$3:$AE$998,11,FALSE)</f>
        <v>0.5</v>
      </c>
      <c r="F118" s="58">
        <f>VLOOKUP($S118,PercentGoalStats!$A$3:$AE$998,12,FALSE)</f>
        <v>0.42857142857142855</v>
      </c>
      <c r="G118" s="58">
        <f>VLOOKUP($S118,PercentGoalStats!$A$3:$AE$998,14,FALSE)</f>
        <v>0.39285714285714285</v>
      </c>
      <c r="H118" s="58">
        <f>VLOOKUP($S118,PercentGoalStats!$A$3:$AE$998,15,FALSE)</f>
        <v>0.2857142857142857</v>
      </c>
      <c r="I118" s="58">
        <f>VLOOKUP($S118,PercentGoalStats!$A$3:$AE$998,17,FALSE)</f>
        <v>0.8214285714285714</v>
      </c>
      <c r="J118" s="58">
        <f>VLOOKUP($S118,PercentGoalStats!$A$3:$AE$998,18,FALSE)</f>
        <v>0.7857142857142857</v>
      </c>
      <c r="K118" s="58">
        <f>VLOOKUP($S118,PercentGoalStats!$A$3:$AE$998,20,FALSE)</f>
        <v>0.39285714285714285</v>
      </c>
      <c r="L118" s="58">
        <f>VLOOKUP($S118,PercentGoalStats!$A$3:$AE$998,21,FALSE)</f>
        <v>0.5</v>
      </c>
      <c r="M118" s="58">
        <f>VLOOKUP($S118,PercentGoalStats!$A$3:$AE$998,23,FALSE)</f>
        <v>0.7142857142857143</v>
      </c>
      <c r="N118" s="58">
        <f>VLOOKUP($S118,PercentGoalStats!$A$3:$AE$998,24,FALSE)</f>
        <v>0.7142857142857143</v>
      </c>
      <c r="O118" s="58">
        <f>VLOOKUP($S118,PercentGoalStats!$A$3:$AE$998,26,FALSE)</f>
        <v>0.4642857142857143</v>
      </c>
      <c r="P118" s="58">
        <f>VLOOKUP($S118,PercentGoalStats!$A$3:$AE$998,27,FALSE)</f>
        <v>0.35714285714285715</v>
      </c>
      <c r="Q118" s="58">
        <f>VLOOKUP($S118,PercentGoalStats!$A$3:$AE$998,29,FALSE)</f>
        <v>0.6071428571428571</v>
      </c>
      <c r="R118" s="58">
        <f>VLOOKUP($S118,PercentGoalStats!$A$3:$AE$998,30,FALSE)</f>
        <v>0.5714285714285714</v>
      </c>
      <c r="S118" s="53" t="str">
        <f>Fixtures!A114</f>
        <v>Blackburn Rovers</v>
      </c>
      <c r="T118" s="54">
        <f>Fixtures!D114</f>
        <v>43491</v>
      </c>
      <c r="U118" s="53" t="str">
        <f>Fixtures!B114</f>
        <v>Hull City</v>
      </c>
      <c r="V118" s="57">
        <f>VLOOKUP($U118,PercentGoalStats!$A$3:$AE$998,5,FALSE)</f>
        <v>0.9642857142857143</v>
      </c>
      <c r="W118" s="58">
        <f>VLOOKUP($U118,PercentGoalStats!$A$3:$AE$998,7,FALSE)</f>
        <v>1</v>
      </c>
      <c r="X118" s="58">
        <f>VLOOKUP($U118,PercentGoalStats!$A$3:$AE$998,8,FALSE)</f>
        <v>0.75</v>
      </c>
      <c r="Y118" s="58">
        <f>VLOOKUP($U118,PercentGoalStats!$A$3:$AE$998,10,FALSE)</f>
        <v>0.7857142857142857</v>
      </c>
      <c r="Z118" s="58">
        <f>VLOOKUP($U118,PercentGoalStats!$A$3:$AE$998,11,FALSE)</f>
        <v>0.4642857142857143</v>
      </c>
      <c r="AA118" s="58">
        <f>VLOOKUP($U118,PercentGoalStats!$A$3:$AE$998,13,FALSE)</f>
        <v>0.5714285714285714</v>
      </c>
      <c r="AB118" s="58">
        <f>VLOOKUP($U118,PercentGoalStats!$A$3:$AE$998,14,FALSE)</f>
        <v>0.2857142857142857</v>
      </c>
      <c r="AC118" s="58">
        <f>VLOOKUP($U118,PercentGoalStats!$A$3:$AE$998,16,FALSE)</f>
        <v>0.35714285714285715</v>
      </c>
      <c r="AD118" s="58">
        <f>VLOOKUP($U118,PercentGoalStats!$A$3:$AE$998,17,FALSE)</f>
        <v>0.7142857142857143</v>
      </c>
      <c r="AE118" s="58">
        <f>VLOOKUP($U118,PercentGoalStats!$A$3:$AE$998,19,FALSE)</f>
        <v>0.7142857142857143</v>
      </c>
      <c r="AF118" s="58">
        <f>VLOOKUP($U118,PercentGoalStats!$A$3:$AE$998,20,FALSE)</f>
        <v>0.42857142857142855</v>
      </c>
      <c r="AG118" s="58">
        <f>VLOOKUP($U118,PercentGoalStats!$A$3:$AE$998,22,FALSE)</f>
        <v>0.5</v>
      </c>
      <c r="AH118" s="58">
        <f>VLOOKUP($U118,PercentGoalStats!$A$3:$AE$998,23,FALSE)</f>
        <v>0.7142857142857143</v>
      </c>
      <c r="AI118" s="58">
        <f>VLOOKUP($U118,PercentGoalStats!$A$3:$AE$998,25,FALSE)</f>
        <v>0.8571428571428571</v>
      </c>
      <c r="AJ118" s="58">
        <f>VLOOKUP($U118,PercentGoalStats!$A$3:$AE$998,26,FALSE)</f>
        <v>0.42857142857142855</v>
      </c>
      <c r="AK118" s="58">
        <f>VLOOKUP($U118,PercentGoalStats!$A$3:$AE$998,28,FALSE)</f>
        <v>0.5714285714285714</v>
      </c>
      <c r="AL118" s="58">
        <f>VLOOKUP($U118,PercentGoalStats!$A$3:$AE$998,29,FALSE)</f>
        <v>0.4642857142857143</v>
      </c>
      <c r="AM118" s="58">
        <f>VLOOKUP($U118,PercentGoalStats!$A$3:$AE$998,31,FALSE)</f>
        <v>0.5714285714285714</v>
      </c>
    </row>
    <row r="119" spans="1:39" ht="14.4" hidden="1" thickTop="1" x14ac:dyDescent="0.3">
      <c r="A119" s="57">
        <f>VLOOKUP($S119,PercentGoalStats!$A$3:$AE$998,5,FALSE)</f>
        <v>0.9642857142857143</v>
      </c>
      <c r="B119" s="58">
        <f>VLOOKUP($S119,PercentGoalStats!$A$3:$AE$998,6,FALSE)</f>
        <v>1</v>
      </c>
      <c r="C119" s="58">
        <f>VLOOKUP($S119,PercentGoalStats!$A$3:$AE$998,8,FALSE)</f>
        <v>0.75</v>
      </c>
      <c r="D119" s="58">
        <f>VLOOKUP($S119,PercentGoalStats!$A$3:$AE$998,9,FALSE)</f>
        <v>0.7142857142857143</v>
      </c>
      <c r="E119" s="58">
        <f>VLOOKUP($S119,PercentGoalStats!$A$3:$AE$998,11,FALSE)</f>
        <v>0.5714285714285714</v>
      </c>
      <c r="F119" s="58">
        <f>VLOOKUP($S119,PercentGoalStats!$A$3:$AE$998,12,FALSE)</f>
        <v>0.6428571428571429</v>
      </c>
      <c r="G119" s="58">
        <f>VLOOKUP($S119,PercentGoalStats!$A$3:$AE$998,14,FALSE)</f>
        <v>0.39285714285714285</v>
      </c>
      <c r="H119" s="58">
        <f>VLOOKUP($S119,PercentGoalStats!$A$3:$AE$998,15,FALSE)</f>
        <v>0.5</v>
      </c>
      <c r="I119" s="58">
        <f>VLOOKUP($S119,PercentGoalStats!$A$3:$AE$998,17,FALSE)</f>
        <v>0.8928571428571429</v>
      </c>
      <c r="J119" s="58">
        <f>VLOOKUP($S119,PercentGoalStats!$A$3:$AE$998,18,FALSE)</f>
        <v>0.8571428571428571</v>
      </c>
      <c r="K119" s="58">
        <f>VLOOKUP($S119,PercentGoalStats!$A$3:$AE$998,20,FALSE)</f>
        <v>0.5357142857142857</v>
      </c>
      <c r="L119" s="58">
        <f>VLOOKUP($S119,PercentGoalStats!$A$3:$AE$998,21,FALSE)</f>
        <v>0.6428571428571429</v>
      </c>
      <c r="M119" s="58">
        <f>VLOOKUP($S119,PercentGoalStats!$A$3:$AE$998,23,FALSE)</f>
        <v>0.7142857142857143</v>
      </c>
      <c r="N119" s="58">
        <f>VLOOKUP($S119,PercentGoalStats!$A$3:$AE$998,24,FALSE)</f>
        <v>0.7142857142857143</v>
      </c>
      <c r="O119" s="58">
        <f>VLOOKUP($S119,PercentGoalStats!$A$3:$AE$998,26,FALSE)</f>
        <v>0.32142857142857145</v>
      </c>
      <c r="P119" s="58">
        <f>VLOOKUP($S119,PercentGoalStats!$A$3:$AE$998,27,FALSE)</f>
        <v>0.42857142857142855</v>
      </c>
      <c r="Q119" s="58">
        <f>VLOOKUP($S119,PercentGoalStats!$A$3:$AE$998,29,FALSE)</f>
        <v>0.6428571428571429</v>
      </c>
      <c r="R119" s="58">
        <f>VLOOKUP($S119,PercentGoalStats!$A$3:$AE$998,30,FALSE)</f>
        <v>0.5714285714285714</v>
      </c>
      <c r="S119" s="53" t="str">
        <f>Fixtures!A115</f>
        <v>Norwich City</v>
      </c>
      <c r="T119" s="54">
        <f>Fixtures!D115</f>
        <v>43491</v>
      </c>
      <c r="U119" s="53" t="str">
        <f>Fixtures!B115</f>
        <v>Sheffield United</v>
      </c>
      <c r="V119" s="57">
        <f>VLOOKUP($U119,PercentGoalStats!$A$3:$AE$998,5,FALSE)</f>
        <v>0.9285714285714286</v>
      </c>
      <c r="W119" s="58">
        <f>VLOOKUP($U119,PercentGoalStats!$A$3:$AE$998,7,FALSE)</f>
        <v>1</v>
      </c>
      <c r="X119" s="58">
        <f>VLOOKUP($U119,PercentGoalStats!$A$3:$AE$998,8,FALSE)</f>
        <v>0.7142857142857143</v>
      </c>
      <c r="Y119" s="58">
        <f>VLOOKUP($U119,PercentGoalStats!$A$3:$AE$998,10,FALSE)</f>
        <v>0.7857142857142857</v>
      </c>
      <c r="Z119" s="58">
        <f>VLOOKUP($U119,PercentGoalStats!$A$3:$AE$998,11,FALSE)</f>
        <v>0.5714285714285714</v>
      </c>
      <c r="AA119" s="58">
        <f>VLOOKUP($U119,PercentGoalStats!$A$3:$AE$998,13,FALSE)</f>
        <v>0.5714285714285714</v>
      </c>
      <c r="AB119" s="58">
        <f>VLOOKUP($U119,PercentGoalStats!$A$3:$AE$998,14,FALSE)</f>
        <v>0.25</v>
      </c>
      <c r="AC119" s="58">
        <f>VLOOKUP($U119,PercentGoalStats!$A$3:$AE$998,16,FALSE)</f>
        <v>0.21428571428571427</v>
      </c>
      <c r="AD119" s="58">
        <f>VLOOKUP($U119,PercentGoalStats!$A$3:$AE$998,17,FALSE)</f>
        <v>0.75</v>
      </c>
      <c r="AE119" s="58">
        <f>VLOOKUP($U119,PercentGoalStats!$A$3:$AE$998,19,FALSE)</f>
        <v>0.7142857142857143</v>
      </c>
      <c r="AF119" s="58">
        <f>VLOOKUP($U119,PercentGoalStats!$A$3:$AE$998,20,FALSE)</f>
        <v>0.5</v>
      </c>
      <c r="AG119" s="58">
        <f>VLOOKUP($U119,PercentGoalStats!$A$3:$AE$998,22,FALSE)</f>
        <v>0.5714285714285714</v>
      </c>
      <c r="AH119" s="58">
        <f>VLOOKUP($U119,PercentGoalStats!$A$3:$AE$998,23,FALSE)</f>
        <v>0.6785714285714286</v>
      </c>
      <c r="AI119" s="58">
        <f>VLOOKUP($U119,PercentGoalStats!$A$3:$AE$998,25,FALSE)</f>
        <v>0.7142857142857143</v>
      </c>
      <c r="AJ119" s="58">
        <f>VLOOKUP($U119,PercentGoalStats!$A$3:$AE$998,26,FALSE)</f>
        <v>0.32142857142857145</v>
      </c>
      <c r="AK119" s="58">
        <f>VLOOKUP($U119,PercentGoalStats!$A$3:$AE$998,28,FALSE)</f>
        <v>0.35714285714285715</v>
      </c>
      <c r="AL119" s="58">
        <f>VLOOKUP($U119,PercentGoalStats!$A$3:$AE$998,29,FALSE)</f>
        <v>0.5</v>
      </c>
      <c r="AM119" s="58">
        <f>VLOOKUP($U119,PercentGoalStats!$A$3:$AE$998,31,FALSE)</f>
        <v>0.42857142857142855</v>
      </c>
    </row>
    <row r="120" spans="1:39" ht="14.4" hidden="1" thickTop="1" x14ac:dyDescent="0.3">
      <c r="A120" s="57">
        <f>VLOOKUP($S120,PercentGoalStats!$A$3:$AE$998,5,FALSE)</f>
        <v>0.8928571428571429</v>
      </c>
      <c r="B120" s="58">
        <f>VLOOKUP($S120,PercentGoalStats!$A$3:$AE$998,6,FALSE)</f>
        <v>0.9285714285714286</v>
      </c>
      <c r="C120" s="58">
        <f>VLOOKUP($S120,PercentGoalStats!$A$3:$AE$998,8,FALSE)</f>
        <v>0.6428571428571429</v>
      </c>
      <c r="D120" s="58">
        <f>VLOOKUP($S120,PercentGoalStats!$A$3:$AE$998,9,FALSE)</f>
        <v>0.5</v>
      </c>
      <c r="E120" s="58">
        <f>VLOOKUP($S120,PercentGoalStats!$A$3:$AE$998,11,FALSE)</f>
        <v>0.39285714285714285</v>
      </c>
      <c r="F120" s="58">
        <f>VLOOKUP($S120,PercentGoalStats!$A$3:$AE$998,12,FALSE)</f>
        <v>0.35714285714285715</v>
      </c>
      <c r="G120" s="58">
        <f>VLOOKUP($S120,PercentGoalStats!$A$3:$AE$998,14,FALSE)</f>
        <v>0.25</v>
      </c>
      <c r="H120" s="58">
        <f>VLOOKUP($S120,PercentGoalStats!$A$3:$AE$998,15,FALSE)</f>
        <v>0.21428571428571427</v>
      </c>
      <c r="I120" s="58">
        <f>VLOOKUP($S120,PercentGoalStats!$A$3:$AE$998,17,FALSE)</f>
        <v>0.7142857142857143</v>
      </c>
      <c r="J120" s="58">
        <f>VLOOKUP($S120,PercentGoalStats!$A$3:$AE$998,18,FALSE)</f>
        <v>0.7142857142857143</v>
      </c>
      <c r="K120" s="58">
        <f>VLOOKUP($S120,PercentGoalStats!$A$3:$AE$998,20,FALSE)</f>
        <v>0.42857142857142855</v>
      </c>
      <c r="L120" s="58">
        <f>VLOOKUP($S120,PercentGoalStats!$A$3:$AE$998,21,FALSE)</f>
        <v>0.35714285714285715</v>
      </c>
      <c r="M120" s="58">
        <f>VLOOKUP($S120,PercentGoalStats!$A$3:$AE$998,23,FALSE)</f>
        <v>0.6428571428571429</v>
      </c>
      <c r="N120" s="58">
        <f>VLOOKUP($S120,PercentGoalStats!$A$3:$AE$998,24,FALSE)</f>
        <v>0.6428571428571429</v>
      </c>
      <c r="O120" s="58">
        <f>VLOOKUP($S120,PercentGoalStats!$A$3:$AE$998,26,FALSE)</f>
        <v>0.35714285714285715</v>
      </c>
      <c r="P120" s="58">
        <f>VLOOKUP($S120,PercentGoalStats!$A$3:$AE$998,27,FALSE)</f>
        <v>0.2857142857142857</v>
      </c>
      <c r="Q120" s="58">
        <f>VLOOKUP($S120,PercentGoalStats!$A$3:$AE$998,29,FALSE)</f>
        <v>0.4642857142857143</v>
      </c>
      <c r="R120" s="58">
        <f>VLOOKUP($S120,PercentGoalStats!$A$3:$AE$998,30,FALSE)</f>
        <v>0.42857142857142855</v>
      </c>
      <c r="S120" s="53" t="str">
        <f>Fixtures!A116</f>
        <v>Nottingham Forest</v>
      </c>
      <c r="T120" s="54">
        <f>Fixtures!D116</f>
        <v>43491</v>
      </c>
      <c r="U120" s="53" t="str">
        <f>Fixtures!B116</f>
        <v>Wigan Athletic</v>
      </c>
      <c r="V120" s="57">
        <f>VLOOKUP($U120,PercentGoalStats!$A$3:$AE$998,5,FALSE)</f>
        <v>0.9285714285714286</v>
      </c>
      <c r="W120" s="58">
        <f>VLOOKUP($U120,PercentGoalStats!$A$3:$AE$998,7,FALSE)</f>
        <v>1</v>
      </c>
      <c r="X120" s="58">
        <f>VLOOKUP($U120,PercentGoalStats!$A$3:$AE$998,8,FALSE)</f>
        <v>0.6428571428571429</v>
      </c>
      <c r="Y120" s="58">
        <f>VLOOKUP($U120,PercentGoalStats!$A$3:$AE$998,10,FALSE)</f>
        <v>0.7142857142857143</v>
      </c>
      <c r="Z120" s="58">
        <f>VLOOKUP($U120,PercentGoalStats!$A$3:$AE$998,11,FALSE)</f>
        <v>0.5</v>
      </c>
      <c r="AA120" s="58">
        <f>VLOOKUP($U120,PercentGoalStats!$A$3:$AE$998,13,FALSE)</f>
        <v>0.42857142857142855</v>
      </c>
      <c r="AB120" s="58">
        <f>VLOOKUP($U120,PercentGoalStats!$A$3:$AE$998,14,FALSE)</f>
        <v>0.25</v>
      </c>
      <c r="AC120" s="58">
        <f>VLOOKUP($U120,PercentGoalStats!$A$3:$AE$998,16,FALSE)</f>
        <v>0.2857142857142857</v>
      </c>
      <c r="AD120" s="58">
        <f>VLOOKUP($U120,PercentGoalStats!$A$3:$AE$998,17,FALSE)</f>
        <v>0.5357142857142857</v>
      </c>
      <c r="AE120" s="58">
        <f>VLOOKUP($U120,PercentGoalStats!$A$3:$AE$998,19,FALSE)</f>
        <v>0.42857142857142855</v>
      </c>
      <c r="AF120" s="58">
        <f>VLOOKUP($U120,PercentGoalStats!$A$3:$AE$998,20,FALSE)</f>
        <v>0.32142857142857145</v>
      </c>
      <c r="AG120" s="58">
        <f>VLOOKUP($U120,PercentGoalStats!$A$3:$AE$998,22,FALSE)</f>
        <v>0.2857142857142857</v>
      </c>
      <c r="AH120" s="58">
        <f>VLOOKUP($U120,PercentGoalStats!$A$3:$AE$998,23,FALSE)</f>
        <v>0.75</v>
      </c>
      <c r="AI120" s="58">
        <f>VLOOKUP($U120,PercentGoalStats!$A$3:$AE$998,25,FALSE)</f>
        <v>0.9285714285714286</v>
      </c>
      <c r="AJ120" s="58">
        <f>VLOOKUP($U120,PercentGoalStats!$A$3:$AE$998,26,FALSE)</f>
        <v>0.4642857142857143</v>
      </c>
      <c r="AK120" s="58">
        <f>VLOOKUP($U120,PercentGoalStats!$A$3:$AE$998,28,FALSE)</f>
        <v>0.5714285714285714</v>
      </c>
      <c r="AL120" s="58">
        <f>VLOOKUP($U120,PercentGoalStats!$A$3:$AE$998,29,FALSE)</f>
        <v>0.35714285714285715</v>
      </c>
      <c r="AM120" s="58">
        <f>VLOOKUP($U120,PercentGoalStats!$A$3:$AE$998,31,FALSE)</f>
        <v>0.35714285714285715</v>
      </c>
    </row>
    <row r="121" spans="1:39" ht="14.4" hidden="1" thickTop="1" x14ac:dyDescent="0.3">
      <c r="A121" s="57">
        <f>VLOOKUP($S121,PercentGoalStats!$A$3:$AE$998,5,FALSE)</f>
        <v>0.9285714285714286</v>
      </c>
      <c r="B121" s="58">
        <f>VLOOKUP($S121,PercentGoalStats!$A$3:$AE$998,6,FALSE)</f>
        <v>0.9285714285714286</v>
      </c>
      <c r="C121" s="58">
        <f>VLOOKUP($S121,PercentGoalStats!$A$3:$AE$998,8,FALSE)</f>
        <v>0.6785714285714286</v>
      </c>
      <c r="D121" s="58">
        <f>VLOOKUP($S121,PercentGoalStats!$A$3:$AE$998,9,FALSE)</f>
        <v>0.7142857142857143</v>
      </c>
      <c r="E121" s="58">
        <f>VLOOKUP($S121,PercentGoalStats!$A$3:$AE$998,11,FALSE)</f>
        <v>0.4642857142857143</v>
      </c>
      <c r="F121" s="58">
        <f>VLOOKUP($S121,PercentGoalStats!$A$3:$AE$998,12,FALSE)</f>
        <v>0.5714285714285714</v>
      </c>
      <c r="G121" s="58">
        <f>VLOOKUP($S121,PercentGoalStats!$A$3:$AE$998,14,FALSE)</f>
        <v>0.35714285714285715</v>
      </c>
      <c r="H121" s="58">
        <f>VLOOKUP($S121,PercentGoalStats!$A$3:$AE$998,15,FALSE)</f>
        <v>0.42857142857142855</v>
      </c>
      <c r="I121" s="58">
        <f>VLOOKUP($S121,PercentGoalStats!$A$3:$AE$998,17,FALSE)</f>
        <v>0.6785714285714286</v>
      </c>
      <c r="J121" s="58">
        <f>VLOOKUP($S121,PercentGoalStats!$A$3:$AE$998,18,FALSE)</f>
        <v>0.8571428571428571</v>
      </c>
      <c r="K121" s="58">
        <f>VLOOKUP($S121,PercentGoalStats!$A$3:$AE$998,20,FALSE)</f>
        <v>0.2857142857142857</v>
      </c>
      <c r="L121" s="58">
        <f>VLOOKUP($S121,PercentGoalStats!$A$3:$AE$998,21,FALSE)</f>
        <v>0.5</v>
      </c>
      <c r="M121" s="58">
        <f>VLOOKUP($S121,PercentGoalStats!$A$3:$AE$998,23,FALSE)</f>
        <v>0.8214285714285714</v>
      </c>
      <c r="N121" s="58">
        <f>VLOOKUP($S121,PercentGoalStats!$A$3:$AE$998,24,FALSE)</f>
        <v>0.7142857142857143</v>
      </c>
      <c r="O121" s="58">
        <f>VLOOKUP($S121,PercentGoalStats!$A$3:$AE$998,26,FALSE)</f>
        <v>0.4642857142857143</v>
      </c>
      <c r="P121" s="58">
        <f>VLOOKUP($S121,PercentGoalStats!$A$3:$AE$998,27,FALSE)</f>
        <v>0.42857142857142855</v>
      </c>
      <c r="Q121" s="58">
        <f>VLOOKUP($S121,PercentGoalStats!$A$3:$AE$998,29,FALSE)</f>
        <v>0.5714285714285714</v>
      </c>
      <c r="R121" s="58">
        <f>VLOOKUP($S121,PercentGoalStats!$A$3:$AE$998,30,FALSE)</f>
        <v>0.6428571428571429</v>
      </c>
      <c r="S121" s="53" t="str">
        <f>Fixtures!A117</f>
        <v>Rotherham United</v>
      </c>
      <c r="T121" s="54">
        <f>Fixtures!D117</f>
        <v>43491</v>
      </c>
      <c r="U121" s="53" t="str">
        <f>Fixtures!B117</f>
        <v>Leeds United</v>
      </c>
      <c r="V121" s="57">
        <f>VLOOKUP($U121,PercentGoalStats!$A$3:$AE$998,5,FALSE)</f>
        <v>0.9642857142857143</v>
      </c>
      <c r="W121" s="58">
        <f>VLOOKUP($U121,PercentGoalStats!$A$3:$AE$998,7,FALSE)</f>
        <v>1</v>
      </c>
      <c r="X121" s="58">
        <f>VLOOKUP($U121,PercentGoalStats!$A$3:$AE$998,8,FALSE)</f>
        <v>0.8214285714285714</v>
      </c>
      <c r="Y121" s="58">
        <f>VLOOKUP($U121,PercentGoalStats!$A$3:$AE$998,10,FALSE)</f>
        <v>0.7857142857142857</v>
      </c>
      <c r="Z121" s="58">
        <f>VLOOKUP($U121,PercentGoalStats!$A$3:$AE$998,11,FALSE)</f>
        <v>0.5</v>
      </c>
      <c r="AA121" s="58">
        <f>VLOOKUP($U121,PercentGoalStats!$A$3:$AE$998,13,FALSE)</f>
        <v>0.6428571428571429</v>
      </c>
      <c r="AB121" s="58">
        <f>VLOOKUP($U121,PercentGoalStats!$A$3:$AE$998,14,FALSE)</f>
        <v>0.25</v>
      </c>
      <c r="AC121" s="58">
        <f>VLOOKUP($U121,PercentGoalStats!$A$3:$AE$998,16,FALSE)</f>
        <v>0.35714285714285715</v>
      </c>
      <c r="AD121" s="58">
        <f>VLOOKUP($U121,PercentGoalStats!$A$3:$AE$998,17,FALSE)</f>
        <v>0.9285714285714286</v>
      </c>
      <c r="AE121" s="58">
        <f>VLOOKUP($U121,PercentGoalStats!$A$3:$AE$998,19,FALSE)</f>
        <v>1</v>
      </c>
      <c r="AF121" s="58">
        <f>VLOOKUP($U121,PercentGoalStats!$A$3:$AE$998,20,FALSE)</f>
        <v>0.5</v>
      </c>
      <c r="AG121" s="58">
        <f>VLOOKUP($U121,PercentGoalStats!$A$3:$AE$998,22,FALSE)</f>
        <v>0.42857142857142855</v>
      </c>
      <c r="AH121" s="58">
        <f>VLOOKUP($U121,PercentGoalStats!$A$3:$AE$998,23,FALSE)</f>
        <v>0.6071428571428571</v>
      </c>
      <c r="AI121" s="58">
        <f>VLOOKUP($U121,PercentGoalStats!$A$3:$AE$998,25,FALSE)</f>
        <v>0.7142857142857143</v>
      </c>
      <c r="AJ121" s="58">
        <f>VLOOKUP($U121,PercentGoalStats!$A$3:$AE$998,26,FALSE)</f>
        <v>0.32142857142857145</v>
      </c>
      <c r="AK121" s="58">
        <f>VLOOKUP($U121,PercentGoalStats!$A$3:$AE$998,28,FALSE)</f>
        <v>0.42857142857142855</v>
      </c>
      <c r="AL121" s="58">
        <f>VLOOKUP($U121,PercentGoalStats!$A$3:$AE$998,29,FALSE)</f>
        <v>0.5714285714285714</v>
      </c>
      <c r="AM121" s="58">
        <f>VLOOKUP($U121,PercentGoalStats!$A$3:$AE$998,31,FALSE)</f>
        <v>0.7142857142857143</v>
      </c>
    </row>
    <row r="122" spans="1:39" ht="14.4" hidden="1" thickTop="1" x14ac:dyDescent="0.3">
      <c r="A122" s="57">
        <f>VLOOKUP($S122,PercentGoalStats!$A$3:$AE$998,5,FALSE)</f>
        <v>0.8928571428571429</v>
      </c>
      <c r="B122" s="58">
        <f>VLOOKUP($S122,PercentGoalStats!$A$3:$AE$998,6,FALSE)</f>
        <v>0.9285714285714286</v>
      </c>
      <c r="C122" s="58">
        <f>VLOOKUP($S122,PercentGoalStats!$A$3:$AE$998,8,FALSE)</f>
        <v>0.7142857142857143</v>
      </c>
      <c r="D122" s="58">
        <f>VLOOKUP($S122,PercentGoalStats!$A$3:$AE$998,9,FALSE)</f>
        <v>0.7142857142857143</v>
      </c>
      <c r="E122" s="58">
        <f>VLOOKUP($S122,PercentGoalStats!$A$3:$AE$998,11,FALSE)</f>
        <v>0.4642857142857143</v>
      </c>
      <c r="F122" s="58">
        <f>VLOOKUP($S122,PercentGoalStats!$A$3:$AE$998,12,FALSE)</f>
        <v>0.35714285714285715</v>
      </c>
      <c r="G122" s="58">
        <f>VLOOKUP($S122,PercentGoalStats!$A$3:$AE$998,14,FALSE)</f>
        <v>0.32142857142857145</v>
      </c>
      <c r="H122" s="58">
        <f>VLOOKUP($S122,PercentGoalStats!$A$3:$AE$998,15,FALSE)</f>
        <v>0.14285714285714285</v>
      </c>
      <c r="I122" s="58">
        <f>VLOOKUP($S122,PercentGoalStats!$A$3:$AE$998,17,FALSE)</f>
        <v>0.75</v>
      </c>
      <c r="J122" s="58">
        <f>VLOOKUP($S122,PercentGoalStats!$A$3:$AE$998,18,FALSE)</f>
        <v>0.7142857142857143</v>
      </c>
      <c r="K122" s="58">
        <f>VLOOKUP($S122,PercentGoalStats!$A$3:$AE$998,20,FALSE)</f>
        <v>0.42857142857142855</v>
      </c>
      <c r="L122" s="58">
        <f>VLOOKUP($S122,PercentGoalStats!$A$3:$AE$998,21,FALSE)</f>
        <v>0.5</v>
      </c>
      <c r="M122" s="58">
        <f>VLOOKUP($S122,PercentGoalStats!$A$3:$AE$998,23,FALSE)</f>
        <v>0.6428571428571429</v>
      </c>
      <c r="N122" s="58">
        <f>VLOOKUP($S122,PercentGoalStats!$A$3:$AE$998,24,FALSE)</f>
        <v>0.5714285714285714</v>
      </c>
      <c r="O122" s="58">
        <f>VLOOKUP($S122,PercentGoalStats!$A$3:$AE$998,26,FALSE)</f>
        <v>0.4642857142857143</v>
      </c>
      <c r="P122" s="58">
        <f>VLOOKUP($S122,PercentGoalStats!$A$3:$AE$998,27,FALSE)</f>
        <v>0.2857142857142857</v>
      </c>
      <c r="Q122" s="58">
        <f>VLOOKUP($S122,PercentGoalStats!$A$3:$AE$998,29,FALSE)</f>
        <v>0.5</v>
      </c>
      <c r="R122" s="58">
        <f>VLOOKUP($S122,PercentGoalStats!$A$3:$AE$998,30,FALSE)</f>
        <v>0.35714285714285715</v>
      </c>
      <c r="S122" s="53" t="str">
        <f>Fixtures!A118</f>
        <v>Stoke City</v>
      </c>
      <c r="T122" s="54">
        <f>Fixtures!D118</f>
        <v>43491</v>
      </c>
      <c r="U122" s="53" t="str">
        <f>Fixtures!B118</f>
        <v>Preston North End</v>
      </c>
      <c r="V122" s="57">
        <f>VLOOKUP($U122,PercentGoalStats!$A$3:$AE$998,5,FALSE)</f>
        <v>1</v>
      </c>
      <c r="W122" s="58">
        <f>VLOOKUP($U122,PercentGoalStats!$A$3:$AE$998,7,FALSE)</f>
        <v>1</v>
      </c>
      <c r="X122" s="58">
        <f>VLOOKUP($U122,PercentGoalStats!$A$3:$AE$998,8,FALSE)</f>
        <v>0.8214285714285714</v>
      </c>
      <c r="Y122" s="58">
        <f>VLOOKUP($U122,PercentGoalStats!$A$3:$AE$998,10,FALSE)</f>
        <v>0.7142857142857143</v>
      </c>
      <c r="Z122" s="58">
        <f>VLOOKUP($U122,PercentGoalStats!$A$3:$AE$998,11,FALSE)</f>
        <v>0.5357142857142857</v>
      </c>
      <c r="AA122" s="58">
        <f>VLOOKUP($U122,PercentGoalStats!$A$3:$AE$998,13,FALSE)</f>
        <v>0.42857142857142855</v>
      </c>
      <c r="AB122" s="58">
        <f>VLOOKUP($U122,PercentGoalStats!$A$3:$AE$998,14,FALSE)</f>
        <v>0.39285714285714285</v>
      </c>
      <c r="AC122" s="58">
        <f>VLOOKUP($U122,PercentGoalStats!$A$3:$AE$998,16,FALSE)</f>
        <v>0.21428571428571427</v>
      </c>
      <c r="AD122" s="58">
        <f>VLOOKUP($U122,PercentGoalStats!$A$3:$AE$998,17,FALSE)</f>
        <v>0.7857142857142857</v>
      </c>
      <c r="AE122" s="58">
        <f>VLOOKUP($U122,PercentGoalStats!$A$3:$AE$998,19,FALSE)</f>
        <v>0.5714285714285714</v>
      </c>
      <c r="AF122" s="58">
        <f>VLOOKUP($U122,PercentGoalStats!$A$3:$AE$998,20,FALSE)</f>
        <v>0.39285714285714285</v>
      </c>
      <c r="AG122" s="58">
        <f>VLOOKUP($U122,PercentGoalStats!$A$3:$AE$998,22,FALSE)</f>
        <v>0.21428571428571427</v>
      </c>
      <c r="AH122" s="58">
        <f>VLOOKUP($U122,PercentGoalStats!$A$3:$AE$998,23,FALSE)</f>
        <v>0.8571428571428571</v>
      </c>
      <c r="AI122" s="58">
        <f>VLOOKUP($U122,PercentGoalStats!$A$3:$AE$998,25,FALSE)</f>
        <v>0.8571428571428571</v>
      </c>
      <c r="AJ122" s="58">
        <f>VLOOKUP($U122,PercentGoalStats!$A$3:$AE$998,26,FALSE)</f>
        <v>0.5</v>
      </c>
      <c r="AK122" s="58">
        <f>VLOOKUP($U122,PercentGoalStats!$A$3:$AE$998,28,FALSE)</f>
        <v>0.5</v>
      </c>
      <c r="AL122" s="58">
        <f>VLOOKUP($U122,PercentGoalStats!$A$3:$AE$998,29,FALSE)</f>
        <v>0.6428571428571429</v>
      </c>
      <c r="AM122" s="58">
        <f>VLOOKUP($U122,PercentGoalStats!$A$3:$AE$998,31,FALSE)</f>
        <v>0.42857142857142855</v>
      </c>
    </row>
    <row r="123" spans="1:39" ht="14.4" hidden="1" thickTop="1" x14ac:dyDescent="0.3">
      <c r="A123" s="57">
        <f>VLOOKUP($S123,PercentGoalStats!$A$3:$AE$998,5,FALSE)</f>
        <v>0.92592592592592593</v>
      </c>
      <c r="B123" s="58">
        <f>VLOOKUP($S123,PercentGoalStats!$A$3:$AE$998,6,FALSE)</f>
        <v>0.92307692307692313</v>
      </c>
      <c r="C123" s="58">
        <f>VLOOKUP($S123,PercentGoalStats!$A$3:$AE$998,8,FALSE)</f>
        <v>0.7407407407407407</v>
      </c>
      <c r="D123" s="58">
        <f>VLOOKUP($S123,PercentGoalStats!$A$3:$AE$998,9,FALSE)</f>
        <v>0.76923076923076927</v>
      </c>
      <c r="E123" s="58">
        <f>VLOOKUP($S123,PercentGoalStats!$A$3:$AE$998,11,FALSE)</f>
        <v>0.44444444444444442</v>
      </c>
      <c r="F123" s="58">
        <f>VLOOKUP($S123,PercentGoalStats!$A$3:$AE$998,12,FALSE)</f>
        <v>0.38461538461538464</v>
      </c>
      <c r="G123" s="58">
        <f>VLOOKUP($S123,PercentGoalStats!$A$3:$AE$998,14,FALSE)</f>
        <v>0.33333333333333331</v>
      </c>
      <c r="H123" s="58">
        <f>VLOOKUP($S123,PercentGoalStats!$A$3:$AE$998,15,FALSE)</f>
        <v>0.15384615384615385</v>
      </c>
      <c r="I123" s="58">
        <f>VLOOKUP($S123,PercentGoalStats!$A$3:$AE$998,17,FALSE)</f>
        <v>0.81481481481481477</v>
      </c>
      <c r="J123" s="58">
        <f>VLOOKUP($S123,PercentGoalStats!$A$3:$AE$998,18,FALSE)</f>
        <v>0.92307692307692313</v>
      </c>
      <c r="K123" s="58">
        <f>VLOOKUP($S123,PercentGoalStats!$A$3:$AE$998,20,FALSE)</f>
        <v>0.51851851851851849</v>
      </c>
      <c r="L123" s="58">
        <f>VLOOKUP($S123,PercentGoalStats!$A$3:$AE$998,21,FALSE)</f>
        <v>0.46153846153846156</v>
      </c>
      <c r="M123" s="58">
        <f>VLOOKUP($S123,PercentGoalStats!$A$3:$AE$998,23,FALSE)</f>
        <v>0.55555555555555558</v>
      </c>
      <c r="N123" s="58">
        <f>VLOOKUP($S123,PercentGoalStats!$A$3:$AE$998,24,FALSE)</f>
        <v>0.53846153846153844</v>
      </c>
      <c r="O123" s="58">
        <f>VLOOKUP($S123,PercentGoalStats!$A$3:$AE$998,26,FALSE)</f>
        <v>0.18518518518518517</v>
      </c>
      <c r="P123" s="58">
        <f>VLOOKUP($S123,PercentGoalStats!$A$3:$AE$998,27,FALSE)</f>
        <v>7.6923076923076927E-2</v>
      </c>
      <c r="Q123" s="58">
        <f>VLOOKUP($S123,PercentGoalStats!$A$3:$AE$998,29,FALSE)</f>
        <v>0.44444444444444442</v>
      </c>
      <c r="R123" s="58">
        <f>VLOOKUP($S123,PercentGoalStats!$A$3:$AE$998,30,FALSE)</f>
        <v>0.53846153846153844</v>
      </c>
      <c r="S123" s="53" t="str">
        <f>Fixtures!A119</f>
        <v>Barnsley</v>
      </c>
      <c r="T123" s="54">
        <f>Fixtures!D119</f>
        <v>43491</v>
      </c>
      <c r="U123" s="53" t="str">
        <f>Fixtures!B119</f>
        <v>Rochdale</v>
      </c>
      <c r="V123" s="57">
        <f>VLOOKUP($U123,PercentGoalStats!$A$3:$AE$998,5,FALSE)</f>
        <v>0.93103448275862066</v>
      </c>
      <c r="W123" s="58">
        <f>VLOOKUP($U123,PercentGoalStats!$A$3:$AE$998,7,FALSE)</f>
        <v>1</v>
      </c>
      <c r="X123" s="58">
        <f>VLOOKUP($U123,PercentGoalStats!$A$3:$AE$998,8,FALSE)</f>
        <v>0.82758620689655171</v>
      </c>
      <c r="Y123" s="58">
        <f>VLOOKUP($U123,PercentGoalStats!$A$3:$AE$998,10,FALSE)</f>
        <v>0.9285714285714286</v>
      </c>
      <c r="Z123" s="58">
        <f>VLOOKUP($U123,PercentGoalStats!$A$3:$AE$998,11,FALSE)</f>
        <v>0.72413793103448276</v>
      </c>
      <c r="AA123" s="58">
        <f>VLOOKUP($U123,PercentGoalStats!$A$3:$AE$998,13,FALSE)</f>
        <v>0.7857142857142857</v>
      </c>
      <c r="AB123" s="58">
        <f>VLOOKUP($U123,PercentGoalStats!$A$3:$AE$998,14,FALSE)</f>
        <v>0.44827586206896552</v>
      </c>
      <c r="AC123" s="58">
        <f>VLOOKUP($U123,PercentGoalStats!$A$3:$AE$998,16,FALSE)</f>
        <v>0.5</v>
      </c>
      <c r="AD123" s="58">
        <f>VLOOKUP($U123,PercentGoalStats!$A$3:$AE$998,17,FALSE)</f>
        <v>0.75862068965517238</v>
      </c>
      <c r="AE123" s="58">
        <f>VLOOKUP($U123,PercentGoalStats!$A$3:$AE$998,19,FALSE)</f>
        <v>0.8571428571428571</v>
      </c>
      <c r="AF123" s="58">
        <f>VLOOKUP($U123,PercentGoalStats!$A$3:$AE$998,20,FALSE)</f>
        <v>0.37931034482758619</v>
      </c>
      <c r="AG123" s="58">
        <f>VLOOKUP($U123,PercentGoalStats!$A$3:$AE$998,22,FALSE)</f>
        <v>0.5714285714285714</v>
      </c>
      <c r="AH123" s="58">
        <f>VLOOKUP($U123,PercentGoalStats!$A$3:$AE$998,23,FALSE)</f>
        <v>0.75862068965517238</v>
      </c>
      <c r="AI123" s="58">
        <f>VLOOKUP($U123,PercentGoalStats!$A$3:$AE$998,25,FALSE)</f>
        <v>0.8571428571428571</v>
      </c>
      <c r="AJ123" s="58">
        <f>VLOOKUP($U123,PercentGoalStats!$A$3:$AE$998,26,FALSE)</f>
        <v>0.58620689655172409</v>
      </c>
      <c r="AK123" s="58">
        <f>VLOOKUP($U123,PercentGoalStats!$A$3:$AE$998,28,FALSE)</f>
        <v>0.6428571428571429</v>
      </c>
      <c r="AL123" s="58">
        <f>VLOOKUP($U123,PercentGoalStats!$A$3:$AE$998,29,FALSE)</f>
        <v>0.58620689655172409</v>
      </c>
      <c r="AM123" s="58">
        <f>VLOOKUP($U123,PercentGoalStats!$A$3:$AE$998,31,FALSE)</f>
        <v>0.7142857142857143</v>
      </c>
    </row>
    <row r="124" spans="1:39" ht="14.4" hidden="1" thickTop="1" x14ac:dyDescent="0.3">
      <c r="A124" s="57">
        <f>VLOOKUP($S124,PercentGoalStats!$A$3:$AE$998,5,FALSE)</f>
        <v>0.9285714285714286</v>
      </c>
      <c r="B124" s="58">
        <f>VLOOKUP($S124,PercentGoalStats!$A$3:$AE$998,6,FALSE)</f>
        <v>0.9285714285714286</v>
      </c>
      <c r="C124" s="58">
        <f>VLOOKUP($S124,PercentGoalStats!$A$3:$AE$998,8,FALSE)</f>
        <v>0.75</v>
      </c>
      <c r="D124" s="58">
        <f>VLOOKUP($S124,PercentGoalStats!$A$3:$AE$998,9,FALSE)</f>
        <v>0.7142857142857143</v>
      </c>
      <c r="E124" s="58">
        <f>VLOOKUP($S124,PercentGoalStats!$A$3:$AE$998,11,FALSE)</f>
        <v>0.6428571428571429</v>
      </c>
      <c r="F124" s="58">
        <f>VLOOKUP($S124,PercentGoalStats!$A$3:$AE$998,12,FALSE)</f>
        <v>0.6428571428571429</v>
      </c>
      <c r="G124" s="58">
        <f>VLOOKUP($S124,PercentGoalStats!$A$3:$AE$998,14,FALSE)</f>
        <v>0.32142857142857145</v>
      </c>
      <c r="H124" s="58">
        <f>VLOOKUP($S124,PercentGoalStats!$A$3:$AE$998,15,FALSE)</f>
        <v>0.14285714285714285</v>
      </c>
      <c r="I124" s="58">
        <f>VLOOKUP($S124,PercentGoalStats!$A$3:$AE$998,17,FALSE)</f>
        <v>0.7857142857142857</v>
      </c>
      <c r="J124" s="58">
        <f>VLOOKUP($S124,PercentGoalStats!$A$3:$AE$998,18,FALSE)</f>
        <v>0.9285714285714286</v>
      </c>
      <c r="K124" s="58">
        <f>VLOOKUP($S124,PercentGoalStats!$A$3:$AE$998,20,FALSE)</f>
        <v>0.35714285714285715</v>
      </c>
      <c r="L124" s="58">
        <f>VLOOKUP($S124,PercentGoalStats!$A$3:$AE$998,21,FALSE)</f>
        <v>0.35714285714285715</v>
      </c>
      <c r="M124" s="58">
        <f>VLOOKUP($S124,PercentGoalStats!$A$3:$AE$998,23,FALSE)</f>
        <v>0.75</v>
      </c>
      <c r="N124" s="58">
        <f>VLOOKUP($S124,PercentGoalStats!$A$3:$AE$998,24,FALSE)</f>
        <v>0.6428571428571429</v>
      </c>
      <c r="O124" s="58">
        <f>VLOOKUP($S124,PercentGoalStats!$A$3:$AE$998,26,FALSE)</f>
        <v>0.4642857142857143</v>
      </c>
      <c r="P124" s="58">
        <f>VLOOKUP($S124,PercentGoalStats!$A$3:$AE$998,27,FALSE)</f>
        <v>0.35714285714285715</v>
      </c>
      <c r="Q124" s="58">
        <f>VLOOKUP($S124,PercentGoalStats!$A$3:$AE$998,29,FALSE)</f>
        <v>0.6071428571428571</v>
      </c>
      <c r="R124" s="58">
        <f>VLOOKUP($S124,PercentGoalStats!$A$3:$AE$998,30,FALSE)</f>
        <v>0.6428571428571429</v>
      </c>
      <c r="S124" s="53" t="str">
        <f>Fixtures!A120</f>
        <v>Burton Albion</v>
      </c>
      <c r="T124" s="54">
        <f>Fixtures!D120</f>
        <v>43491</v>
      </c>
      <c r="U124" s="53" t="str">
        <f>Fixtures!B120</f>
        <v>Bradford City</v>
      </c>
      <c r="V124" s="57">
        <f>VLOOKUP($U124,PercentGoalStats!$A$3:$AE$998,5,FALSE)</f>
        <v>0.9642857142857143</v>
      </c>
      <c r="W124" s="58">
        <f>VLOOKUP($U124,PercentGoalStats!$A$3:$AE$998,7,FALSE)</f>
        <v>1</v>
      </c>
      <c r="X124" s="58">
        <f>VLOOKUP($U124,PercentGoalStats!$A$3:$AE$998,8,FALSE)</f>
        <v>0.7857142857142857</v>
      </c>
      <c r="Y124" s="58">
        <f>VLOOKUP($U124,PercentGoalStats!$A$3:$AE$998,10,FALSE)</f>
        <v>0.7857142857142857</v>
      </c>
      <c r="Z124" s="58">
        <f>VLOOKUP($U124,PercentGoalStats!$A$3:$AE$998,11,FALSE)</f>
        <v>0.5357142857142857</v>
      </c>
      <c r="AA124" s="58">
        <f>VLOOKUP($U124,PercentGoalStats!$A$3:$AE$998,13,FALSE)</f>
        <v>0.6428571428571429</v>
      </c>
      <c r="AB124" s="58">
        <f>VLOOKUP($U124,PercentGoalStats!$A$3:$AE$998,14,FALSE)</f>
        <v>0.32142857142857145</v>
      </c>
      <c r="AC124" s="58">
        <f>VLOOKUP($U124,PercentGoalStats!$A$3:$AE$998,16,FALSE)</f>
        <v>0.42857142857142855</v>
      </c>
      <c r="AD124" s="58">
        <f>VLOOKUP($U124,PercentGoalStats!$A$3:$AE$998,17,FALSE)</f>
        <v>0.6071428571428571</v>
      </c>
      <c r="AE124" s="58">
        <f>VLOOKUP($U124,PercentGoalStats!$A$3:$AE$998,19,FALSE)</f>
        <v>0.6428571428571429</v>
      </c>
      <c r="AF124" s="58">
        <f>VLOOKUP($U124,PercentGoalStats!$A$3:$AE$998,20,FALSE)</f>
        <v>0.2857142857142857</v>
      </c>
      <c r="AG124" s="58">
        <f>VLOOKUP($U124,PercentGoalStats!$A$3:$AE$998,22,FALSE)</f>
        <v>0.21428571428571427</v>
      </c>
      <c r="AH124" s="58">
        <f>VLOOKUP($U124,PercentGoalStats!$A$3:$AE$998,23,FALSE)</f>
        <v>0.6785714285714286</v>
      </c>
      <c r="AI124" s="58">
        <f>VLOOKUP($U124,PercentGoalStats!$A$3:$AE$998,25,FALSE)</f>
        <v>0.7857142857142857</v>
      </c>
      <c r="AJ124" s="58">
        <f>VLOOKUP($U124,PercentGoalStats!$A$3:$AE$998,26,FALSE)</f>
        <v>0.5714285714285714</v>
      </c>
      <c r="AK124" s="58">
        <f>VLOOKUP($U124,PercentGoalStats!$A$3:$AE$998,28,FALSE)</f>
        <v>0.6428571428571429</v>
      </c>
      <c r="AL124" s="58">
        <f>VLOOKUP($U124,PercentGoalStats!$A$3:$AE$998,29,FALSE)</f>
        <v>0.32142857142857145</v>
      </c>
      <c r="AM124" s="58">
        <f>VLOOKUP($U124,PercentGoalStats!$A$3:$AE$998,31,FALSE)</f>
        <v>0.42857142857142855</v>
      </c>
    </row>
    <row r="125" spans="1:39" ht="14.4" hidden="1" thickTop="1" x14ac:dyDescent="0.3">
      <c r="A125" s="57">
        <f>VLOOKUP($S125,PercentGoalStats!$A$3:$AE$998,5,FALSE)</f>
        <v>0.96551724137931039</v>
      </c>
      <c r="B125" s="58">
        <f>VLOOKUP($S125,PercentGoalStats!$A$3:$AE$998,6,FALSE)</f>
        <v>1</v>
      </c>
      <c r="C125" s="58">
        <f>VLOOKUP($S125,PercentGoalStats!$A$3:$AE$998,8,FALSE)</f>
        <v>0.68965517241379315</v>
      </c>
      <c r="D125" s="58">
        <f>VLOOKUP($S125,PercentGoalStats!$A$3:$AE$998,9,FALSE)</f>
        <v>0.5714285714285714</v>
      </c>
      <c r="E125" s="58">
        <f>VLOOKUP($S125,PercentGoalStats!$A$3:$AE$998,11,FALSE)</f>
        <v>0.44827586206896552</v>
      </c>
      <c r="F125" s="58">
        <f>VLOOKUP($S125,PercentGoalStats!$A$3:$AE$998,12,FALSE)</f>
        <v>0.2857142857142857</v>
      </c>
      <c r="G125" s="58">
        <f>VLOOKUP($S125,PercentGoalStats!$A$3:$AE$998,14,FALSE)</f>
        <v>6.8965517241379309E-2</v>
      </c>
      <c r="H125" s="58">
        <f>VLOOKUP($S125,PercentGoalStats!$A$3:$AE$998,15,FALSE)</f>
        <v>0</v>
      </c>
      <c r="I125" s="58">
        <f>VLOOKUP($S125,PercentGoalStats!$A$3:$AE$998,17,FALSE)</f>
        <v>0.75862068965517238</v>
      </c>
      <c r="J125" s="58">
        <f>VLOOKUP($S125,PercentGoalStats!$A$3:$AE$998,18,FALSE)</f>
        <v>0.8571428571428571</v>
      </c>
      <c r="K125" s="58">
        <f>VLOOKUP($S125,PercentGoalStats!$A$3:$AE$998,20,FALSE)</f>
        <v>0.2413793103448276</v>
      </c>
      <c r="L125" s="58">
        <f>VLOOKUP($S125,PercentGoalStats!$A$3:$AE$998,21,FALSE)</f>
        <v>0.14285714285714285</v>
      </c>
      <c r="M125" s="58">
        <f>VLOOKUP($S125,PercentGoalStats!$A$3:$AE$998,23,FALSE)</f>
        <v>0.7931034482758621</v>
      </c>
      <c r="N125" s="58">
        <f>VLOOKUP($S125,PercentGoalStats!$A$3:$AE$998,24,FALSE)</f>
        <v>0.7142857142857143</v>
      </c>
      <c r="O125" s="58">
        <f>VLOOKUP($S125,PercentGoalStats!$A$3:$AE$998,26,FALSE)</f>
        <v>0.31034482758620691</v>
      </c>
      <c r="P125" s="58">
        <f>VLOOKUP($S125,PercentGoalStats!$A$3:$AE$998,27,FALSE)</f>
        <v>0.14285714285714285</v>
      </c>
      <c r="Q125" s="58">
        <f>VLOOKUP($S125,PercentGoalStats!$A$3:$AE$998,29,FALSE)</f>
        <v>0.58620689655172409</v>
      </c>
      <c r="R125" s="58">
        <f>VLOOKUP($S125,PercentGoalStats!$A$3:$AE$998,30,FALSE)</f>
        <v>0.5714285714285714</v>
      </c>
      <c r="S125" s="53" t="str">
        <f>Fixtures!A121</f>
        <v>Coventry City</v>
      </c>
      <c r="T125" s="54">
        <f>Fixtures!D121</f>
        <v>43491</v>
      </c>
      <c r="U125" s="53" t="str">
        <f>Fixtures!B121</f>
        <v>Blackpool</v>
      </c>
      <c r="V125" s="57">
        <f>VLOOKUP($U125,PercentGoalStats!$A$3:$AE$998,5,FALSE)</f>
        <v>0.77777777777777779</v>
      </c>
      <c r="W125" s="58">
        <f>VLOOKUP($U125,PercentGoalStats!$A$3:$AE$998,7,FALSE)</f>
        <v>0.69230769230769229</v>
      </c>
      <c r="X125" s="58">
        <f>VLOOKUP($U125,PercentGoalStats!$A$3:$AE$998,8,FALSE)</f>
        <v>0.55555555555555558</v>
      </c>
      <c r="Y125" s="58">
        <f>VLOOKUP($U125,PercentGoalStats!$A$3:$AE$998,10,FALSE)</f>
        <v>0.46153846153846156</v>
      </c>
      <c r="Z125" s="58">
        <f>VLOOKUP($U125,PercentGoalStats!$A$3:$AE$998,11,FALSE)</f>
        <v>0.37037037037037035</v>
      </c>
      <c r="AA125" s="58">
        <f>VLOOKUP($U125,PercentGoalStats!$A$3:$AE$998,13,FALSE)</f>
        <v>0.30769230769230771</v>
      </c>
      <c r="AB125" s="58">
        <f>VLOOKUP($U125,PercentGoalStats!$A$3:$AE$998,14,FALSE)</f>
        <v>0.14814814814814814</v>
      </c>
      <c r="AC125" s="58">
        <f>VLOOKUP($U125,PercentGoalStats!$A$3:$AE$998,16,FALSE)</f>
        <v>0.15384615384615385</v>
      </c>
      <c r="AD125" s="58">
        <f>VLOOKUP($U125,PercentGoalStats!$A$3:$AE$998,17,FALSE)</f>
        <v>0.59259259259259256</v>
      </c>
      <c r="AE125" s="58">
        <f>VLOOKUP($U125,PercentGoalStats!$A$3:$AE$998,19,FALSE)</f>
        <v>0.53846153846153844</v>
      </c>
      <c r="AF125" s="58">
        <f>VLOOKUP($U125,PercentGoalStats!$A$3:$AE$998,20,FALSE)</f>
        <v>0.33333333333333331</v>
      </c>
      <c r="AG125" s="58">
        <f>VLOOKUP($U125,PercentGoalStats!$A$3:$AE$998,22,FALSE)</f>
        <v>0.23076923076923078</v>
      </c>
      <c r="AH125" s="58">
        <f>VLOOKUP($U125,PercentGoalStats!$A$3:$AE$998,23,FALSE)</f>
        <v>0.51851851851851849</v>
      </c>
      <c r="AI125" s="58">
        <f>VLOOKUP($U125,PercentGoalStats!$A$3:$AE$998,25,FALSE)</f>
        <v>0.46153846153846156</v>
      </c>
      <c r="AJ125" s="58">
        <f>VLOOKUP($U125,PercentGoalStats!$A$3:$AE$998,26,FALSE)</f>
        <v>0.33333333333333331</v>
      </c>
      <c r="AK125" s="58">
        <f>VLOOKUP($U125,PercentGoalStats!$A$3:$AE$998,28,FALSE)</f>
        <v>0.38461538461538464</v>
      </c>
      <c r="AL125" s="58">
        <f>VLOOKUP($U125,PercentGoalStats!$A$3:$AE$998,29,FALSE)</f>
        <v>0.33333333333333331</v>
      </c>
      <c r="AM125" s="58">
        <f>VLOOKUP($U125,PercentGoalStats!$A$3:$AE$998,31,FALSE)</f>
        <v>0.30769230769230771</v>
      </c>
    </row>
    <row r="126" spans="1:39" ht="14.4" hidden="1" thickTop="1" x14ac:dyDescent="0.3">
      <c r="A126" s="57">
        <f>VLOOKUP($S126,PercentGoalStats!$A$3:$AE$998,5,FALSE)</f>
        <v>0.8928571428571429</v>
      </c>
      <c r="B126" s="58">
        <f>VLOOKUP($S126,PercentGoalStats!$A$3:$AE$998,6,FALSE)</f>
        <v>0.9285714285714286</v>
      </c>
      <c r="C126" s="58">
        <f>VLOOKUP($S126,PercentGoalStats!$A$3:$AE$998,8,FALSE)</f>
        <v>0.7142857142857143</v>
      </c>
      <c r="D126" s="58">
        <f>VLOOKUP($S126,PercentGoalStats!$A$3:$AE$998,9,FALSE)</f>
        <v>0.7857142857142857</v>
      </c>
      <c r="E126" s="58">
        <f>VLOOKUP($S126,PercentGoalStats!$A$3:$AE$998,11,FALSE)</f>
        <v>0.5</v>
      </c>
      <c r="F126" s="58">
        <f>VLOOKUP($S126,PercentGoalStats!$A$3:$AE$998,12,FALSE)</f>
        <v>0.6428571428571429</v>
      </c>
      <c r="G126" s="58">
        <f>VLOOKUP($S126,PercentGoalStats!$A$3:$AE$998,14,FALSE)</f>
        <v>0.25</v>
      </c>
      <c r="H126" s="58">
        <f>VLOOKUP($S126,PercentGoalStats!$A$3:$AE$998,15,FALSE)</f>
        <v>0.35714285714285715</v>
      </c>
      <c r="I126" s="58">
        <f>VLOOKUP($S126,PercentGoalStats!$A$3:$AE$998,17,FALSE)</f>
        <v>0.6785714285714286</v>
      </c>
      <c r="J126" s="58">
        <f>VLOOKUP($S126,PercentGoalStats!$A$3:$AE$998,18,FALSE)</f>
        <v>0.8571428571428571</v>
      </c>
      <c r="K126" s="58">
        <f>VLOOKUP($S126,PercentGoalStats!$A$3:$AE$998,20,FALSE)</f>
        <v>0.39285714285714285</v>
      </c>
      <c r="L126" s="58">
        <f>VLOOKUP($S126,PercentGoalStats!$A$3:$AE$998,21,FALSE)</f>
        <v>0.5714285714285714</v>
      </c>
      <c r="M126" s="58">
        <f>VLOOKUP($S126,PercentGoalStats!$A$3:$AE$998,23,FALSE)</f>
        <v>0.6785714285714286</v>
      </c>
      <c r="N126" s="58">
        <f>VLOOKUP($S126,PercentGoalStats!$A$3:$AE$998,24,FALSE)</f>
        <v>0.7142857142857143</v>
      </c>
      <c r="O126" s="58">
        <f>VLOOKUP($S126,PercentGoalStats!$A$3:$AE$998,26,FALSE)</f>
        <v>0.32142857142857145</v>
      </c>
      <c r="P126" s="58">
        <f>VLOOKUP($S126,PercentGoalStats!$A$3:$AE$998,27,FALSE)</f>
        <v>0.35714285714285715</v>
      </c>
      <c r="Q126" s="58">
        <f>VLOOKUP($S126,PercentGoalStats!$A$3:$AE$998,29,FALSE)</f>
        <v>0.4642857142857143</v>
      </c>
      <c r="R126" s="58">
        <f>VLOOKUP($S126,PercentGoalStats!$A$3:$AE$998,30,FALSE)</f>
        <v>0.6428571428571429</v>
      </c>
      <c r="S126" s="53" t="str">
        <f>Fixtures!A122</f>
        <v>Fleetwood Town</v>
      </c>
      <c r="T126" s="54">
        <f>Fixtures!D122</f>
        <v>43491</v>
      </c>
      <c r="U126" s="53" t="str">
        <f>Fixtures!B122</f>
        <v>Scunthorpe United</v>
      </c>
      <c r="V126" s="57">
        <f>VLOOKUP($U126,PercentGoalStats!$A$3:$AE$998,5,FALSE)</f>
        <v>0.96551724137931039</v>
      </c>
      <c r="W126" s="58">
        <f>VLOOKUP($U126,PercentGoalStats!$A$3:$AE$998,7,FALSE)</f>
        <v>0.9285714285714286</v>
      </c>
      <c r="X126" s="58">
        <f>VLOOKUP($U126,PercentGoalStats!$A$3:$AE$998,8,FALSE)</f>
        <v>0.86206896551724133</v>
      </c>
      <c r="Y126" s="58">
        <f>VLOOKUP($U126,PercentGoalStats!$A$3:$AE$998,10,FALSE)</f>
        <v>0.8571428571428571</v>
      </c>
      <c r="Z126" s="58">
        <f>VLOOKUP($U126,PercentGoalStats!$A$3:$AE$998,11,FALSE)</f>
        <v>0.55172413793103448</v>
      </c>
      <c r="AA126" s="58">
        <f>VLOOKUP($U126,PercentGoalStats!$A$3:$AE$998,13,FALSE)</f>
        <v>0.5714285714285714</v>
      </c>
      <c r="AB126" s="58">
        <f>VLOOKUP($U126,PercentGoalStats!$A$3:$AE$998,14,FALSE)</f>
        <v>0.31034482758620691</v>
      </c>
      <c r="AC126" s="58">
        <f>VLOOKUP($U126,PercentGoalStats!$A$3:$AE$998,16,FALSE)</f>
        <v>0.21428571428571427</v>
      </c>
      <c r="AD126" s="58">
        <f>VLOOKUP($U126,PercentGoalStats!$A$3:$AE$998,17,FALSE)</f>
        <v>0.65517241379310343</v>
      </c>
      <c r="AE126" s="58">
        <f>VLOOKUP($U126,PercentGoalStats!$A$3:$AE$998,19,FALSE)</f>
        <v>0.5714285714285714</v>
      </c>
      <c r="AF126" s="58">
        <f>VLOOKUP($U126,PercentGoalStats!$A$3:$AE$998,20,FALSE)</f>
        <v>0.41379310344827586</v>
      </c>
      <c r="AG126" s="58">
        <f>VLOOKUP($U126,PercentGoalStats!$A$3:$AE$998,22,FALSE)</f>
        <v>0.5</v>
      </c>
      <c r="AH126" s="58">
        <f>VLOOKUP($U126,PercentGoalStats!$A$3:$AE$998,23,FALSE)</f>
        <v>0.86206896551724133</v>
      </c>
      <c r="AI126" s="58">
        <f>VLOOKUP($U126,PercentGoalStats!$A$3:$AE$998,25,FALSE)</f>
        <v>0.8571428571428571</v>
      </c>
      <c r="AJ126" s="58">
        <f>VLOOKUP($U126,PercentGoalStats!$A$3:$AE$998,26,FALSE)</f>
        <v>0.58620689655172409</v>
      </c>
      <c r="AK126" s="58">
        <f>VLOOKUP($U126,PercentGoalStats!$A$3:$AE$998,28,FALSE)</f>
        <v>0.5</v>
      </c>
      <c r="AL126" s="58">
        <f>VLOOKUP($U126,PercentGoalStats!$A$3:$AE$998,29,FALSE)</f>
        <v>0.55172413793103448</v>
      </c>
      <c r="AM126" s="58">
        <f>VLOOKUP($U126,PercentGoalStats!$A$3:$AE$998,31,FALSE)</f>
        <v>0.5</v>
      </c>
    </row>
    <row r="127" spans="1:39" ht="14.4" hidden="1" thickTop="1" x14ac:dyDescent="0.3">
      <c r="A127" s="57">
        <f>VLOOKUP($S127,PercentGoalStats!$A$3:$AE$998,5,FALSE)</f>
        <v>1</v>
      </c>
      <c r="B127" s="58">
        <f>VLOOKUP($S127,PercentGoalStats!$A$3:$AE$998,6,FALSE)</f>
        <v>1</v>
      </c>
      <c r="C127" s="58">
        <f>VLOOKUP($S127,PercentGoalStats!$A$3:$AE$998,8,FALSE)</f>
        <v>0.8214285714285714</v>
      </c>
      <c r="D127" s="58">
        <f>VLOOKUP($S127,PercentGoalStats!$A$3:$AE$998,9,FALSE)</f>
        <v>0.7857142857142857</v>
      </c>
      <c r="E127" s="58">
        <f>VLOOKUP($S127,PercentGoalStats!$A$3:$AE$998,11,FALSE)</f>
        <v>0.5714285714285714</v>
      </c>
      <c r="F127" s="58">
        <f>VLOOKUP($S127,PercentGoalStats!$A$3:$AE$998,12,FALSE)</f>
        <v>0.5</v>
      </c>
      <c r="G127" s="58">
        <f>VLOOKUP($S127,PercentGoalStats!$A$3:$AE$998,14,FALSE)</f>
        <v>0.42857142857142855</v>
      </c>
      <c r="H127" s="58">
        <f>VLOOKUP($S127,PercentGoalStats!$A$3:$AE$998,15,FALSE)</f>
        <v>0.2857142857142857</v>
      </c>
      <c r="I127" s="58">
        <f>VLOOKUP($S127,PercentGoalStats!$A$3:$AE$998,17,FALSE)</f>
        <v>0.7857142857142857</v>
      </c>
      <c r="J127" s="58">
        <f>VLOOKUP($S127,PercentGoalStats!$A$3:$AE$998,18,FALSE)</f>
        <v>0.7857142857142857</v>
      </c>
      <c r="K127" s="58">
        <f>VLOOKUP($S127,PercentGoalStats!$A$3:$AE$998,20,FALSE)</f>
        <v>0.5</v>
      </c>
      <c r="L127" s="58">
        <f>VLOOKUP($S127,PercentGoalStats!$A$3:$AE$998,21,FALSE)</f>
        <v>0.35714285714285715</v>
      </c>
      <c r="M127" s="58">
        <f>VLOOKUP($S127,PercentGoalStats!$A$3:$AE$998,23,FALSE)</f>
        <v>0.8214285714285714</v>
      </c>
      <c r="N127" s="58">
        <f>VLOOKUP($S127,PercentGoalStats!$A$3:$AE$998,24,FALSE)</f>
        <v>0.8571428571428571</v>
      </c>
      <c r="O127" s="58">
        <f>VLOOKUP($S127,PercentGoalStats!$A$3:$AE$998,26,FALSE)</f>
        <v>0.39285714285714285</v>
      </c>
      <c r="P127" s="58">
        <f>VLOOKUP($S127,PercentGoalStats!$A$3:$AE$998,27,FALSE)</f>
        <v>0.35714285714285715</v>
      </c>
      <c r="Q127" s="58">
        <f>VLOOKUP($S127,PercentGoalStats!$A$3:$AE$998,29,FALSE)</f>
        <v>0.6071428571428571</v>
      </c>
      <c r="R127" s="58">
        <f>VLOOKUP($S127,PercentGoalStats!$A$3:$AE$998,30,FALSE)</f>
        <v>0.6428571428571429</v>
      </c>
      <c r="S127" s="53" t="str">
        <f>Fixtures!A123</f>
        <v>Peterborough United</v>
      </c>
      <c r="T127" s="54">
        <f>Fixtures!D123</f>
        <v>43491</v>
      </c>
      <c r="U127" s="53" t="str">
        <f>Fixtures!B123</f>
        <v>Charlton Athletic</v>
      </c>
      <c r="V127" s="57">
        <f>VLOOKUP($U127,PercentGoalStats!$A$3:$AE$998,5,FALSE)</f>
        <v>0.96551724137931039</v>
      </c>
      <c r="W127" s="58">
        <f>VLOOKUP($U127,PercentGoalStats!$A$3:$AE$998,7,FALSE)</f>
        <v>1</v>
      </c>
      <c r="X127" s="58">
        <f>VLOOKUP($U127,PercentGoalStats!$A$3:$AE$998,8,FALSE)</f>
        <v>0.86206896551724133</v>
      </c>
      <c r="Y127" s="58">
        <f>VLOOKUP($U127,PercentGoalStats!$A$3:$AE$998,10,FALSE)</f>
        <v>0.9285714285714286</v>
      </c>
      <c r="Z127" s="58">
        <f>VLOOKUP($U127,PercentGoalStats!$A$3:$AE$998,11,FALSE)</f>
        <v>0.55172413793103448</v>
      </c>
      <c r="AA127" s="58">
        <f>VLOOKUP($U127,PercentGoalStats!$A$3:$AE$998,13,FALSE)</f>
        <v>0.7142857142857143</v>
      </c>
      <c r="AB127" s="58">
        <f>VLOOKUP($U127,PercentGoalStats!$A$3:$AE$998,14,FALSE)</f>
        <v>0.13793103448275862</v>
      </c>
      <c r="AC127" s="58">
        <f>VLOOKUP($U127,PercentGoalStats!$A$3:$AE$998,16,FALSE)</f>
        <v>0.14285714285714285</v>
      </c>
      <c r="AD127" s="58">
        <f>VLOOKUP($U127,PercentGoalStats!$A$3:$AE$998,17,FALSE)</f>
        <v>0.89655172413793105</v>
      </c>
      <c r="AE127" s="58">
        <f>VLOOKUP($U127,PercentGoalStats!$A$3:$AE$998,19,FALSE)</f>
        <v>0.9285714285714286</v>
      </c>
      <c r="AF127" s="58">
        <f>VLOOKUP($U127,PercentGoalStats!$A$3:$AE$998,20,FALSE)</f>
        <v>0.58620689655172409</v>
      </c>
      <c r="AG127" s="58">
        <f>VLOOKUP($U127,PercentGoalStats!$A$3:$AE$998,22,FALSE)</f>
        <v>0.5714285714285714</v>
      </c>
      <c r="AH127" s="58">
        <f>VLOOKUP($U127,PercentGoalStats!$A$3:$AE$998,23,FALSE)</f>
        <v>0.68965517241379315</v>
      </c>
      <c r="AI127" s="58">
        <f>VLOOKUP($U127,PercentGoalStats!$A$3:$AE$998,25,FALSE)</f>
        <v>0.7857142857142857</v>
      </c>
      <c r="AJ127" s="58">
        <f>VLOOKUP($U127,PercentGoalStats!$A$3:$AE$998,26,FALSE)</f>
        <v>0.27586206896551724</v>
      </c>
      <c r="AK127" s="58">
        <f>VLOOKUP($U127,PercentGoalStats!$A$3:$AE$998,28,FALSE)</f>
        <v>0.42857142857142855</v>
      </c>
      <c r="AL127" s="58">
        <f>VLOOKUP($U127,PercentGoalStats!$A$3:$AE$998,29,FALSE)</f>
        <v>0.62068965517241381</v>
      </c>
      <c r="AM127" s="58">
        <f>VLOOKUP($U127,PercentGoalStats!$A$3:$AE$998,31,FALSE)</f>
        <v>0.7142857142857143</v>
      </c>
    </row>
    <row r="128" spans="1:39" ht="14.4" hidden="1" thickTop="1" x14ac:dyDescent="0.3">
      <c r="A128" s="57">
        <f>VLOOKUP($S128,PercentGoalStats!$A$3:$AE$998,5,FALSE)</f>
        <v>0.9642857142857143</v>
      </c>
      <c r="B128" s="58">
        <f>VLOOKUP($S128,PercentGoalStats!$A$3:$AE$998,6,FALSE)</f>
        <v>0.9285714285714286</v>
      </c>
      <c r="C128" s="58">
        <f>VLOOKUP($S128,PercentGoalStats!$A$3:$AE$998,8,FALSE)</f>
        <v>0.7857142857142857</v>
      </c>
      <c r="D128" s="58">
        <f>VLOOKUP($S128,PercentGoalStats!$A$3:$AE$998,9,FALSE)</f>
        <v>0.8571428571428571</v>
      </c>
      <c r="E128" s="58">
        <f>VLOOKUP($S128,PercentGoalStats!$A$3:$AE$998,11,FALSE)</f>
        <v>0.5</v>
      </c>
      <c r="F128" s="58">
        <f>VLOOKUP($S128,PercentGoalStats!$A$3:$AE$998,12,FALSE)</f>
        <v>0.6428571428571429</v>
      </c>
      <c r="G128" s="58">
        <f>VLOOKUP($S128,PercentGoalStats!$A$3:$AE$998,14,FALSE)</f>
        <v>0.17857142857142858</v>
      </c>
      <c r="H128" s="58">
        <f>VLOOKUP($S128,PercentGoalStats!$A$3:$AE$998,15,FALSE)</f>
        <v>0.21428571428571427</v>
      </c>
      <c r="I128" s="58">
        <f>VLOOKUP($S128,PercentGoalStats!$A$3:$AE$998,17,FALSE)</f>
        <v>0.75</v>
      </c>
      <c r="J128" s="58">
        <f>VLOOKUP($S128,PercentGoalStats!$A$3:$AE$998,18,FALSE)</f>
        <v>0.9285714285714286</v>
      </c>
      <c r="K128" s="58">
        <f>VLOOKUP($S128,PercentGoalStats!$A$3:$AE$998,20,FALSE)</f>
        <v>0.42857142857142855</v>
      </c>
      <c r="L128" s="58">
        <f>VLOOKUP($S128,PercentGoalStats!$A$3:$AE$998,21,FALSE)</f>
        <v>0.5714285714285714</v>
      </c>
      <c r="M128" s="58">
        <f>VLOOKUP($S128,PercentGoalStats!$A$3:$AE$998,23,FALSE)</f>
        <v>0.6071428571428571</v>
      </c>
      <c r="N128" s="58">
        <f>VLOOKUP($S128,PercentGoalStats!$A$3:$AE$998,24,FALSE)</f>
        <v>0.5</v>
      </c>
      <c r="O128" s="58">
        <f>VLOOKUP($S128,PercentGoalStats!$A$3:$AE$998,26,FALSE)</f>
        <v>0.4642857142857143</v>
      </c>
      <c r="P128" s="58">
        <f>VLOOKUP($S128,PercentGoalStats!$A$3:$AE$998,27,FALSE)</f>
        <v>0.5</v>
      </c>
      <c r="Q128" s="58">
        <f>VLOOKUP($S128,PercentGoalStats!$A$3:$AE$998,29,FALSE)</f>
        <v>0.39285714285714285</v>
      </c>
      <c r="R128" s="58">
        <f>VLOOKUP($S128,PercentGoalStats!$A$3:$AE$998,30,FALSE)</f>
        <v>0.5</v>
      </c>
      <c r="S128" s="53" t="str">
        <f>Fixtures!A124</f>
        <v>Southend United</v>
      </c>
      <c r="T128" s="54">
        <f>Fixtures!D124</f>
        <v>43491</v>
      </c>
      <c r="U128" s="53" t="str">
        <f>Fixtures!B124</f>
        <v>Luton Town</v>
      </c>
      <c r="V128" s="57">
        <f>VLOOKUP($U128,PercentGoalStats!$A$3:$AE$998,5,FALSE)</f>
        <v>0.8928571428571429</v>
      </c>
      <c r="W128" s="58">
        <f>VLOOKUP($U128,PercentGoalStats!$A$3:$AE$998,7,FALSE)</f>
        <v>0.8571428571428571</v>
      </c>
      <c r="X128" s="58">
        <f>VLOOKUP($U128,PercentGoalStats!$A$3:$AE$998,8,FALSE)</f>
        <v>0.8214285714285714</v>
      </c>
      <c r="Y128" s="58">
        <f>VLOOKUP($U128,PercentGoalStats!$A$3:$AE$998,10,FALSE)</f>
        <v>0.7857142857142857</v>
      </c>
      <c r="Z128" s="58">
        <f>VLOOKUP($U128,PercentGoalStats!$A$3:$AE$998,11,FALSE)</f>
        <v>0.5</v>
      </c>
      <c r="AA128" s="58">
        <f>VLOOKUP($U128,PercentGoalStats!$A$3:$AE$998,13,FALSE)</f>
        <v>0.5</v>
      </c>
      <c r="AB128" s="58">
        <f>VLOOKUP($U128,PercentGoalStats!$A$3:$AE$998,14,FALSE)</f>
        <v>0.39285714285714285</v>
      </c>
      <c r="AC128" s="58">
        <f>VLOOKUP($U128,PercentGoalStats!$A$3:$AE$998,16,FALSE)</f>
        <v>0.2857142857142857</v>
      </c>
      <c r="AD128" s="58">
        <f>VLOOKUP($U128,PercentGoalStats!$A$3:$AE$998,17,FALSE)</f>
        <v>0.8571428571428571</v>
      </c>
      <c r="AE128" s="58">
        <f>VLOOKUP($U128,PercentGoalStats!$A$3:$AE$998,19,FALSE)</f>
        <v>0.7857142857142857</v>
      </c>
      <c r="AF128" s="58">
        <f>VLOOKUP($U128,PercentGoalStats!$A$3:$AE$998,20,FALSE)</f>
        <v>0.6428571428571429</v>
      </c>
      <c r="AG128" s="58">
        <f>VLOOKUP($U128,PercentGoalStats!$A$3:$AE$998,22,FALSE)</f>
        <v>0.5</v>
      </c>
      <c r="AH128" s="58">
        <f>VLOOKUP($U128,PercentGoalStats!$A$3:$AE$998,23,FALSE)</f>
        <v>0.5714285714285714</v>
      </c>
      <c r="AI128" s="58">
        <f>VLOOKUP($U128,PercentGoalStats!$A$3:$AE$998,25,FALSE)</f>
        <v>0.7142857142857143</v>
      </c>
      <c r="AJ128" s="58">
        <f>VLOOKUP($U128,PercentGoalStats!$A$3:$AE$998,26,FALSE)</f>
        <v>0.25</v>
      </c>
      <c r="AK128" s="58">
        <f>VLOOKUP($U128,PercentGoalStats!$A$3:$AE$998,28,FALSE)</f>
        <v>0.2857142857142857</v>
      </c>
      <c r="AL128" s="58">
        <f>VLOOKUP($U128,PercentGoalStats!$A$3:$AE$998,29,FALSE)</f>
        <v>0.5357142857142857</v>
      </c>
      <c r="AM128" s="58">
        <f>VLOOKUP($U128,PercentGoalStats!$A$3:$AE$998,31,FALSE)</f>
        <v>0.6428571428571429</v>
      </c>
    </row>
    <row r="129" spans="1:39" ht="14.4" hidden="1" thickTop="1" x14ac:dyDescent="0.3">
      <c r="A129" s="57">
        <f>VLOOKUP($S129,PercentGoalStats!$A$3:$AE$998,5,FALSE)</f>
        <v>0.9285714285714286</v>
      </c>
      <c r="B129" s="58">
        <f>VLOOKUP($S129,PercentGoalStats!$A$3:$AE$998,6,FALSE)</f>
        <v>0.8571428571428571</v>
      </c>
      <c r="C129" s="58">
        <f>VLOOKUP($S129,PercentGoalStats!$A$3:$AE$998,8,FALSE)</f>
        <v>0.75</v>
      </c>
      <c r="D129" s="58">
        <f>VLOOKUP($S129,PercentGoalStats!$A$3:$AE$998,9,FALSE)</f>
        <v>0.7142857142857143</v>
      </c>
      <c r="E129" s="58">
        <f>VLOOKUP($S129,PercentGoalStats!$A$3:$AE$998,11,FALSE)</f>
        <v>0.5714285714285714</v>
      </c>
      <c r="F129" s="58">
        <f>VLOOKUP($S129,PercentGoalStats!$A$3:$AE$998,12,FALSE)</f>
        <v>0.5714285714285714</v>
      </c>
      <c r="G129" s="58">
        <f>VLOOKUP($S129,PercentGoalStats!$A$3:$AE$998,14,FALSE)</f>
        <v>0.32142857142857145</v>
      </c>
      <c r="H129" s="58">
        <f>VLOOKUP($S129,PercentGoalStats!$A$3:$AE$998,15,FALSE)</f>
        <v>0.2857142857142857</v>
      </c>
      <c r="I129" s="58">
        <f>VLOOKUP($S129,PercentGoalStats!$A$3:$AE$998,17,FALSE)</f>
        <v>0.7857142857142857</v>
      </c>
      <c r="J129" s="58">
        <f>VLOOKUP($S129,PercentGoalStats!$A$3:$AE$998,18,FALSE)</f>
        <v>0.7857142857142857</v>
      </c>
      <c r="K129" s="58">
        <f>VLOOKUP($S129,PercentGoalStats!$A$3:$AE$998,20,FALSE)</f>
        <v>0.42857142857142855</v>
      </c>
      <c r="L129" s="58">
        <f>VLOOKUP($S129,PercentGoalStats!$A$3:$AE$998,21,FALSE)</f>
        <v>0.42857142857142855</v>
      </c>
      <c r="M129" s="58">
        <f>VLOOKUP($S129,PercentGoalStats!$A$3:$AE$998,23,FALSE)</f>
        <v>0.7857142857142857</v>
      </c>
      <c r="N129" s="58">
        <f>VLOOKUP($S129,PercentGoalStats!$A$3:$AE$998,24,FALSE)</f>
        <v>0.6428571428571429</v>
      </c>
      <c r="O129" s="58">
        <f>VLOOKUP($S129,PercentGoalStats!$A$3:$AE$998,26,FALSE)</f>
        <v>0.4642857142857143</v>
      </c>
      <c r="P129" s="58">
        <f>VLOOKUP($S129,PercentGoalStats!$A$3:$AE$998,27,FALSE)</f>
        <v>0.5</v>
      </c>
      <c r="Q129" s="58">
        <f>VLOOKUP($S129,PercentGoalStats!$A$3:$AE$998,29,FALSE)</f>
        <v>0.6428571428571429</v>
      </c>
      <c r="R129" s="58">
        <f>VLOOKUP($S129,PercentGoalStats!$A$3:$AE$998,30,FALSE)</f>
        <v>0.5714285714285714</v>
      </c>
      <c r="S129" s="53" t="str">
        <f>Fixtures!A125</f>
        <v>Wycombe Wanderers</v>
      </c>
      <c r="T129" s="54">
        <f>Fixtures!D125</f>
        <v>43491</v>
      </c>
      <c r="U129" s="53" t="str">
        <f>Fixtures!B125</f>
        <v>Plymouth Argyle</v>
      </c>
      <c r="V129" s="57">
        <f>VLOOKUP($U129,PercentGoalStats!$A$3:$AE$998,5,FALSE)</f>
        <v>0.9642857142857143</v>
      </c>
      <c r="W129" s="58">
        <f>VLOOKUP($U129,PercentGoalStats!$A$3:$AE$998,7,FALSE)</f>
        <v>0.9285714285714286</v>
      </c>
      <c r="X129" s="58">
        <f>VLOOKUP($U129,PercentGoalStats!$A$3:$AE$998,8,FALSE)</f>
        <v>0.8571428571428571</v>
      </c>
      <c r="Y129" s="58">
        <f>VLOOKUP($U129,PercentGoalStats!$A$3:$AE$998,10,FALSE)</f>
        <v>0.8571428571428571</v>
      </c>
      <c r="Z129" s="58">
        <f>VLOOKUP($U129,PercentGoalStats!$A$3:$AE$998,11,FALSE)</f>
        <v>0.6071428571428571</v>
      </c>
      <c r="AA129" s="58">
        <f>VLOOKUP($U129,PercentGoalStats!$A$3:$AE$998,13,FALSE)</f>
        <v>0.5714285714285714</v>
      </c>
      <c r="AB129" s="58">
        <f>VLOOKUP($U129,PercentGoalStats!$A$3:$AE$998,14,FALSE)</f>
        <v>0.2857142857142857</v>
      </c>
      <c r="AC129" s="58">
        <f>VLOOKUP($U129,PercentGoalStats!$A$3:$AE$998,16,FALSE)</f>
        <v>0.21428571428571427</v>
      </c>
      <c r="AD129" s="58">
        <f>VLOOKUP($U129,PercentGoalStats!$A$3:$AE$998,17,FALSE)</f>
        <v>0.7142857142857143</v>
      </c>
      <c r="AE129" s="58">
        <f>VLOOKUP($U129,PercentGoalStats!$A$3:$AE$998,19,FALSE)</f>
        <v>0.6428571428571429</v>
      </c>
      <c r="AF129" s="58">
        <f>VLOOKUP($U129,PercentGoalStats!$A$3:$AE$998,20,FALSE)</f>
        <v>0.35714285714285715</v>
      </c>
      <c r="AG129" s="58">
        <f>VLOOKUP($U129,PercentGoalStats!$A$3:$AE$998,22,FALSE)</f>
        <v>0.21428571428571427</v>
      </c>
      <c r="AH129" s="58">
        <f>VLOOKUP($U129,PercentGoalStats!$A$3:$AE$998,23,FALSE)</f>
        <v>0.8928571428571429</v>
      </c>
      <c r="AI129" s="58">
        <f>VLOOKUP($U129,PercentGoalStats!$A$3:$AE$998,25,FALSE)</f>
        <v>0.9285714285714286</v>
      </c>
      <c r="AJ129" s="58">
        <f>VLOOKUP($U129,PercentGoalStats!$A$3:$AE$998,26,FALSE)</f>
        <v>0.5</v>
      </c>
      <c r="AK129" s="58">
        <f>VLOOKUP($U129,PercentGoalStats!$A$3:$AE$998,28,FALSE)</f>
        <v>0.5714285714285714</v>
      </c>
      <c r="AL129" s="58">
        <f>VLOOKUP($U129,PercentGoalStats!$A$3:$AE$998,29,FALSE)</f>
        <v>0.6428571428571429</v>
      </c>
      <c r="AM129" s="58">
        <f>VLOOKUP($U129,PercentGoalStats!$A$3:$AE$998,31,FALSE)</f>
        <v>0.6428571428571429</v>
      </c>
    </row>
    <row r="130" spans="1:39" ht="14.4" hidden="1" thickTop="1" x14ac:dyDescent="0.3">
      <c r="A130" s="57">
        <f>VLOOKUP($S130,PercentGoalStats!$A$3:$AE$998,5,FALSE)</f>
        <v>0.95</v>
      </c>
      <c r="B130" s="58">
        <f>VLOOKUP($S130,PercentGoalStats!$A$3:$AE$998,6,FALSE)</f>
        <v>1</v>
      </c>
      <c r="C130" s="58">
        <f>VLOOKUP($S130,PercentGoalStats!$A$3:$AE$998,8,FALSE)</f>
        <v>0.75</v>
      </c>
      <c r="D130" s="58">
        <f>VLOOKUP($S130,PercentGoalStats!$A$3:$AE$998,9,FALSE)</f>
        <v>0.6</v>
      </c>
      <c r="E130" s="58">
        <f>VLOOKUP($S130,PercentGoalStats!$A$3:$AE$998,11,FALSE)</f>
        <v>0.25</v>
      </c>
      <c r="F130" s="58">
        <f>VLOOKUP($S130,PercentGoalStats!$A$3:$AE$998,12,FALSE)</f>
        <v>0.3</v>
      </c>
      <c r="G130" s="58">
        <f>VLOOKUP($S130,PercentGoalStats!$A$3:$AE$998,14,FALSE)</f>
        <v>0.1</v>
      </c>
      <c r="H130" s="58">
        <f>VLOOKUP($S130,PercentGoalStats!$A$3:$AE$998,15,FALSE)</f>
        <v>0.1</v>
      </c>
      <c r="I130" s="58">
        <f>VLOOKUP($S130,PercentGoalStats!$A$3:$AE$998,17,FALSE)</f>
        <v>0.9</v>
      </c>
      <c r="J130" s="58">
        <f>VLOOKUP($S130,PercentGoalStats!$A$3:$AE$998,18,FALSE)</f>
        <v>1</v>
      </c>
      <c r="K130" s="58">
        <f>VLOOKUP($S130,PercentGoalStats!$A$3:$AE$998,20,FALSE)</f>
        <v>0.35</v>
      </c>
      <c r="L130" s="58">
        <f>VLOOKUP($S130,PercentGoalStats!$A$3:$AE$998,21,FALSE)</f>
        <v>0.4</v>
      </c>
      <c r="M130" s="58">
        <f>VLOOKUP($S130,PercentGoalStats!$A$3:$AE$998,23,FALSE)</f>
        <v>0.5</v>
      </c>
      <c r="N130" s="58">
        <f>VLOOKUP($S130,PercentGoalStats!$A$3:$AE$998,24,FALSE)</f>
        <v>0.3</v>
      </c>
      <c r="O130" s="58">
        <f>VLOOKUP($S130,PercentGoalStats!$A$3:$AE$998,26,FALSE)</f>
        <v>0.15</v>
      </c>
      <c r="P130" s="58">
        <f>VLOOKUP($S130,PercentGoalStats!$A$3:$AE$998,27,FALSE)</f>
        <v>0.1</v>
      </c>
      <c r="Q130" s="58">
        <f>VLOOKUP($S130,PercentGoalStats!$A$3:$AE$998,29,FALSE)</f>
        <v>0.45</v>
      </c>
      <c r="R130" s="58">
        <f>VLOOKUP($S130,PercentGoalStats!$A$3:$AE$998,30,FALSE)</f>
        <v>0.3</v>
      </c>
      <c r="S130" s="53" t="str">
        <f>Fixtures!A126</f>
        <v>Atlético Madrid</v>
      </c>
      <c r="T130" s="54">
        <f>Fixtures!D126</f>
        <v>43491</v>
      </c>
      <c r="U130" s="53" t="str">
        <f>Fixtures!B126</f>
        <v>Getafe</v>
      </c>
      <c r="V130" s="57">
        <f>VLOOKUP($U130,PercentGoalStats!$A$3:$AE$998,5,FALSE)</f>
        <v>0.95</v>
      </c>
      <c r="W130" s="58">
        <f>VLOOKUP($U130,PercentGoalStats!$A$3:$AE$998,7,FALSE)</f>
        <v>1</v>
      </c>
      <c r="X130" s="58">
        <f>VLOOKUP($U130,PercentGoalStats!$A$3:$AE$998,8,FALSE)</f>
        <v>0.8</v>
      </c>
      <c r="Y130" s="58">
        <f>VLOOKUP($U130,PercentGoalStats!$A$3:$AE$998,10,FALSE)</f>
        <v>1</v>
      </c>
      <c r="Z130" s="58">
        <f>VLOOKUP($U130,PercentGoalStats!$A$3:$AE$998,11,FALSE)</f>
        <v>0.25</v>
      </c>
      <c r="AA130" s="58">
        <f>VLOOKUP($U130,PercentGoalStats!$A$3:$AE$998,13,FALSE)</f>
        <v>0.2</v>
      </c>
      <c r="AB130" s="58">
        <f>VLOOKUP($U130,PercentGoalStats!$A$3:$AE$998,14,FALSE)</f>
        <v>0.05</v>
      </c>
      <c r="AC130" s="58">
        <f>VLOOKUP($U130,PercentGoalStats!$A$3:$AE$998,16,FALSE)</f>
        <v>0</v>
      </c>
      <c r="AD130" s="58">
        <f>VLOOKUP($U130,PercentGoalStats!$A$3:$AE$998,17,FALSE)</f>
        <v>0.75</v>
      </c>
      <c r="AE130" s="58">
        <f>VLOOKUP($U130,PercentGoalStats!$A$3:$AE$998,19,FALSE)</f>
        <v>0.9</v>
      </c>
      <c r="AF130" s="58">
        <f>VLOOKUP($U130,PercentGoalStats!$A$3:$AE$998,20,FALSE)</f>
        <v>0.35</v>
      </c>
      <c r="AG130" s="58">
        <f>VLOOKUP($U130,PercentGoalStats!$A$3:$AE$998,22,FALSE)</f>
        <v>0.3</v>
      </c>
      <c r="AH130" s="58">
        <f>VLOOKUP($U130,PercentGoalStats!$A$3:$AE$998,23,FALSE)</f>
        <v>0.65</v>
      </c>
      <c r="AI130" s="58">
        <f>VLOOKUP($U130,PercentGoalStats!$A$3:$AE$998,25,FALSE)</f>
        <v>0.9</v>
      </c>
      <c r="AJ130" s="58">
        <f>VLOOKUP($U130,PercentGoalStats!$A$3:$AE$998,26,FALSE)</f>
        <v>0.15</v>
      </c>
      <c r="AK130" s="58">
        <f>VLOOKUP($U130,PercentGoalStats!$A$3:$AE$998,28,FALSE)</f>
        <v>0.1</v>
      </c>
      <c r="AL130" s="58">
        <f>VLOOKUP($U130,PercentGoalStats!$A$3:$AE$998,29,FALSE)</f>
        <v>0.45</v>
      </c>
      <c r="AM130" s="58">
        <f>VLOOKUP($U130,PercentGoalStats!$A$3:$AE$998,31,FALSE)</f>
        <v>0.8</v>
      </c>
    </row>
    <row r="131" spans="1:39" ht="14.4" hidden="1" thickTop="1" x14ac:dyDescent="0.3">
      <c r="A131" s="57">
        <f>VLOOKUP($S131,PercentGoalStats!$A$3:$AE$998,5,FALSE)</f>
        <v>0.85</v>
      </c>
      <c r="B131" s="58">
        <f>VLOOKUP($S131,PercentGoalStats!$A$3:$AE$998,6,FALSE)</f>
        <v>0.9</v>
      </c>
      <c r="C131" s="58">
        <f>VLOOKUP($S131,PercentGoalStats!$A$3:$AE$998,8,FALSE)</f>
        <v>0.7</v>
      </c>
      <c r="D131" s="58">
        <f>VLOOKUP($S131,PercentGoalStats!$A$3:$AE$998,9,FALSE)</f>
        <v>0.8</v>
      </c>
      <c r="E131" s="58">
        <f>VLOOKUP($S131,PercentGoalStats!$A$3:$AE$998,11,FALSE)</f>
        <v>0.25</v>
      </c>
      <c r="F131" s="58">
        <f>VLOOKUP($S131,PercentGoalStats!$A$3:$AE$998,12,FALSE)</f>
        <v>0.2</v>
      </c>
      <c r="G131" s="58">
        <f>VLOOKUP($S131,PercentGoalStats!$A$3:$AE$998,14,FALSE)</f>
        <v>0.05</v>
      </c>
      <c r="H131" s="58">
        <f>VLOOKUP($S131,PercentGoalStats!$A$3:$AE$998,15,FALSE)</f>
        <v>0</v>
      </c>
      <c r="I131" s="58">
        <f>VLOOKUP($S131,PercentGoalStats!$A$3:$AE$998,17,FALSE)</f>
        <v>0.7</v>
      </c>
      <c r="J131" s="58">
        <f>VLOOKUP($S131,PercentGoalStats!$A$3:$AE$998,18,FALSE)</f>
        <v>0.8</v>
      </c>
      <c r="K131" s="58">
        <f>VLOOKUP($S131,PercentGoalStats!$A$3:$AE$998,20,FALSE)</f>
        <v>0.2</v>
      </c>
      <c r="L131" s="58">
        <f>VLOOKUP($S131,PercentGoalStats!$A$3:$AE$998,21,FALSE)</f>
        <v>0.2</v>
      </c>
      <c r="M131" s="58">
        <f>VLOOKUP($S131,PercentGoalStats!$A$3:$AE$998,23,FALSE)</f>
        <v>0.7</v>
      </c>
      <c r="N131" s="58">
        <f>VLOOKUP($S131,PercentGoalStats!$A$3:$AE$998,24,FALSE)</f>
        <v>0.8</v>
      </c>
      <c r="O131" s="58">
        <f>VLOOKUP($S131,PercentGoalStats!$A$3:$AE$998,26,FALSE)</f>
        <v>0.2</v>
      </c>
      <c r="P131" s="58">
        <f>VLOOKUP($S131,PercentGoalStats!$A$3:$AE$998,27,FALSE)</f>
        <v>0</v>
      </c>
      <c r="Q131" s="58">
        <f>VLOOKUP($S131,PercentGoalStats!$A$3:$AE$998,29,FALSE)</f>
        <v>0.55000000000000004</v>
      </c>
      <c r="R131" s="58">
        <f>VLOOKUP($S131,PercentGoalStats!$A$3:$AE$998,30,FALSE)</f>
        <v>0.7</v>
      </c>
      <c r="S131" s="53" t="str">
        <f>Fixtures!A127</f>
        <v>Valencia</v>
      </c>
      <c r="T131" s="54">
        <f>Fixtures!D127</f>
        <v>43491</v>
      </c>
      <c r="U131" s="53" t="str">
        <f>Fixtures!B127</f>
        <v>Villarreal</v>
      </c>
      <c r="V131" s="57">
        <f>VLOOKUP($U131,PercentGoalStats!$A$3:$AE$998,5,FALSE)</f>
        <v>0.84210526315789469</v>
      </c>
      <c r="W131" s="58">
        <f>VLOOKUP($U131,PercentGoalStats!$A$3:$AE$998,7,FALSE)</f>
        <v>0.77777777777777779</v>
      </c>
      <c r="X131" s="58">
        <f>VLOOKUP($U131,PercentGoalStats!$A$3:$AE$998,8,FALSE)</f>
        <v>0.68421052631578949</v>
      </c>
      <c r="Y131" s="58">
        <f>VLOOKUP($U131,PercentGoalStats!$A$3:$AE$998,10,FALSE)</f>
        <v>0.66666666666666663</v>
      </c>
      <c r="Z131" s="58">
        <f>VLOOKUP($U131,PercentGoalStats!$A$3:$AE$998,11,FALSE)</f>
        <v>0.52631578947368418</v>
      </c>
      <c r="AA131" s="58">
        <f>VLOOKUP($U131,PercentGoalStats!$A$3:$AE$998,13,FALSE)</f>
        <v>0.55555555555555558</v>
      </c>
      <c r="AB131" s="58">
        <f>VLOOKUP($U131,PercentGoalStats!$A$3:$AE$998,14,FALSE)</f>
        <v>0.26315789473684209</v>
      </c>
      <c r="AC131" s="58">
        <f>VLOOKUP($U131,PercentGoalStats!$A$3:$AE$998,16,FALSE)</f>
        <v>0.33333333333333331</v>
      </c>
      <c r="AD131" s="58">
        <f>VLOOKUP($U131,PercentGoalStats!$A$3:$AE$998,17,FALSE)</f>
        <v>0.68421052631578949</v>
      </c>
      <c r="AE131" s="58">
        <f>VLOOKUP($U131,PercentGoalStats!$A$3:$AE$998,19,FALSE)</f>
        <v>0.66666666666666663</v>
      </c>
      <c r="AF131" s="58">
        <f>VLOOKUP($U131,PercentGoalStats!$A$3:$AE$998,20,FALSE)</f>
        <v>0.31578947368421051</v>
      </c>
      <c r="AG131" s="58">
        <f>VLOOKUP($U131,PercentGoalStats!$A$3:$AE$998,22,FALSE)</f>
        <v>0.33333333333333331</v>
      </c>
      <c r="AH131" s="58">
        <f>VLOOKUP($U131,PercentGoalStats!$A$3:$AE$998,23,FALSE)</f>
        <v>0.73684210526315785</v>
      </c>
      <c r="AI131" s="58">
        <f>VLOOKUP($U131,PercentGoalStats!$A$3:$AE$998,25,FALSE)</f>
        <v>0.55555555555555558</v>
      </c>
      <c r="AJ131" s="58">
        <f>VLOOKUP($U131,PercentGoalStats!$A$3:$AE$998,26,FALSE)</f>
        <v>0.47368421052631576</v>
      </c>
      <c r="AK131" s="58">
        <f>VLOOKUP($U131,PercentGoalStats!$A$3:$AE$998,28,FALSE)</f>
        <v>0.55555555555555558</v>
      </c>
      <c r="AL131" s="58">
        <f>VLOOKUP($U131,PercentGoalStats!$A$3:$AE$998,29,FALSE)</f>
        <v>0.57894736842105265</v>
      </c>
      <c r="AM131" s="58">
        <f>VLOOKUP($U131,PercentGoalStats!$A$3:$AE$998,31,FALSE)</f>
        <v>0.44444444444444442</v>
      </c>
    </row>
    <row r="132" spans="1:39" ht="14.4" hidden="1" thickTop="1" x14ac:dyDescent="0.3">
      <c r="A132" s="57">
        <f>VLOOKUP($S132,PercentGoalStats!$A$3:$AE$998,5,FALSE)</f>
        <v>0.89473684210526316</v>
      </c>
      <c r="B132" s="58">
        <f>VLOOKUP($S132,PercentGoalStats!$A$3:$AE$998,6,FALSE)</f>
        <v>1</v>
      </c>
      <c r="C132" s="58">
        <f>VLOOKUP($S132,PercentGoalStats!$A$3:$AE$998,8,FALSE)</f>
        <v>0.52631578947368418</v>
      </c>
      <c r="D132" s="58">
        <f>VLOOKUP($S132,PercentGoalStats!$A$3:$AE$998,9,FALSE)</f>
        <v>0.55555555555555558</v>
      </c>
      <c r="E132" s="58">
        <f>VLOOKUP($S132,PercentGoalStats!$A$3:$AE$998,11,FALSE)</f>
        <v>0.26315789473684209</v>
      </c>
      <c r="F132" s="58">
        <f>VLOOKUP($S132,PercentGoalStats!$A$3:$AE$998,12,FALSE)</f>
        <v>0.22222222222222221</v>
      </c>
      <c r="G132" s="58">
        <f>VLOOKUP($S132,PercentGoalStats!$A$3:$AE$998,14,FALSE)</f>
        <v>0.15789473684210525</v>
      </c>
      <c r="H132" s="58">
        <f>VLOOKUP($S132,PercentGoalStats!$A$3:$AE$998,15,FALSE)</f>
        <v>0.1111111111111111</v>
      </c>
      <c r="I132" s="58">
        <f>VLOOKUP($S132,PercentGoalStats!$A$3:$AE$998,17,FALSE)</f>
        <v>0.63157894736842102</v>
      </c>
      <c r="J132" s="58">
        <f>VLOOKUP($S132,PercentGoalStats!$A$3:$AE$998,18,FALSE)</f>
        <v>0.88888888888888884</v>
      </c>
      <c r="K132" s="58">
        <f>VLOOKUP($S132,PercentGoalStats!$A$3:$AE$998,20,FALSE)</f>
        <v>0.15789473684210525</v>
      </c>
      <c r="L132" s="58">
        <f>VLOOKUP($S132,PercentGoalStats!$A$3:$AE$998,21,FALSE)</f>
        <v>0.22222222222222221</v>
      </c>
      <c r="M132" s="58">
        <f>VLOOKUP($S132,PercentGoalStats!$A$3:$AE$998,23,FALSE)</f>
        <v>0.73684210526315785</v>
      </c>
      <c r="N132" s="58">
        <f>VLOOKUP($S132,PercentGoalStats!$A$3:$AE$998,24,FALSE)</f>
        <v>0.66666666666666663</v>
      </c>
      <c r="O132" s="58">
        <f>VLOOKUP($S132,PercentGoalStats!$A$3:$AE$998,26,FALSE)</f>
        <v>0.26315789473684209</v>
      </c>
      <c r="P132" s="58">
        <f>VLOOKUP($S132,PercentGoalStats!$A$3:$AE$998,27,FALSE)</f>
        <v>0.1111111111111111</v>
      </c>
      <c r="Q132" s="58">
        <f>VLOOKUP($S132,PercentGoalStats!$A$3:$AE$998,29,FALSE)</f>
        <v>0.47368421052631576</v>
      </c>
      <c r="R132" s="58">
        <f>VLOOKUP($S132,PercentGoalStats!$A$3:$AE$998,30,FALSE)</f>
        <v>0.55555555555555558</v>
      </c>
      <c r="S132" s="53" t="str">
        <f>Fixtures!A128</f>
        <v>Leganés</v>
      </c>
      <c r="T132" s="54">
        <f>Fixtures!D128</f>
        <v>43491</v>
      </c>
      <c r="U132" s="53" t="str">
        <f>Fixtures!B128</f>
        <v>Eibar</v>
      </c>
      <c r="V132" s="57">
        <f>VLOOKUP($U132,PercentGoalStats!$A$3:$AE$998,5,FALSE)</f>
        <v>0.89473684210526316</v>
      </c>
      <c r="W132" s="58">
        <f>VLOOKUP($U132,PercentGoalStats!$A$3:$AE$998,7,FALSE)</f>
        <v>0.88888888888888884</v>
      </c>
      <c r="X132" s="58">
        <f>VLOOKUP($U132,PercentGoalStats!$A$3:$AE$998,8,FALSE)</f>
        <v>0.73684210526315785</v>
      </c>
      <c r="Y132" s="58">
        <f>VLOOKUP($U132,PercentGoalStats!$A$3:$AE$998,10,FALSE)</f>
        <v>0.66666666666666663</v>
      </c>
      <c r="Z132" s="58">
        <f>VLOOKUP($U132,PercentGoalStats!$A$3:$AE$998,11,FALSE)</f>
        <v>0.47368421052631576</v>
      </c>
      <c r="AA132" s="58">
        <f>VLOOKUP($U132,PercentGoalStats!$A$3:$AE$998,13,FALSE)</f>
        <v>0.33333333333333331</v>
      </c>
      <c r="AB132" s="58">
        <f>VLOOKUP($U132,PercentGoalStats!$A$3:$AE$998,14,FALSE)</f>
        <v>0.21052631578947367</v>
      </c>
      <c r="AC132" s="58">
        <f>VLOOKUP($U132,PercentGoalStats!$A$3:$AE$998,16,FALSE)</f>
        <v>0.22222222222222221</v>
      </c>
      <c r="AD132" s="58">
        <f>VLOOKUP($U132,PercentGoalStats!$A$3:$AE$998,17,FALSE)</f>
        <v>0.63157894736842102</v>
      </c>
      <c r="AE132" s="58">
        <f>VLOOKUP($U132,PercentGoalStats!$A$3:$AE$998,19,FALSE)</f>
        <v>0.33333333333333331</v>
      </c>
      <c r="AF132" s="58">
        <f>VLOOKUP($U132,PercentGoalStats!$A$3:$AE$998,20,FALSE)</f>
        <v>0.26315789473684209</v>
      </c>
      <c r="AG132" s="58">
        <f>VLOOKUP($U132,PercentGoalStats!$A$3:$AE$998,22,FALSE)</f>
        <v>0.1111111111111111</v>
      </c>
      <c r="AH132" s="58">
        <f>VLOOKUP($U132,PercentGoalStats!$A$3:$AE$998,23,FALSE)</f>
        <v>0.78947368421052633</v>
      </c>
      <c r="AI132" s="58">
        <f>VLOOKUP($U132,PercentGoalStats!$A$3:$AE$998,25,FALSE)</f>
        <v>0.88888888888888884</v>
      </c>
      <c r="AJ132" s="58">
        <f>VLOOKUP($U132,PercentGoalStats!$A$3:$AE$998,26,FALSE)</f>
        <v>0.36842105263157893</v>
      </c>
      <c r="AK132" s="58">
        <f>VLOOKUP($U132,PercentGoalStats!$A$3:$AE$998,28,FALSE)</f>
        <v>0.44444444444444442</v>
      </c>
      <c r="AL132" s="58">
        <f>VLOOKUP($U132,PercentGoalStats!$A$3:$AE$998,29,FALSE)</f>
        <v>0.52631578947368418</v>
      </c>
      <c r="AM132" s="58">
        <f>VLOOKUP($U132,PercentGoalStats!$A$3:$AE$998,31,FALSE)</f>
        <v>0.33333333333333331</v>
      </c>
    </row>
    <row r="133" spans="1:39" ht="14.4" hidden="1" thickTop="1" x14ac:dyDescent="0.3">
      <c r="A133" s="57">
        <f>VLOOKUP($S133,PercentGoalStats!$A$3:$AE$998,5,FALSE)</f>
        <v>0.9</v>
      </c>
      <c r="B133" s="58">
        <f>VLOOKUP($S133,PercentGoalStats!$A$3:$AE$998,6,FALSE)</f>
        <v>0.88888888888888884</v>
      </c>
      <c r="C133" s="58">
        <f>VLOOKUP($S133,PercentGoalStats!$A$3:$AE$998,8,FALSE)</f>
        <v>0.8</v>
      </c>
      <c r="D133" s="58">
        <f>VLOOKUP($S133,PercentGoalStats!$A$3:$AE$998,9,FALSE)</f>
        <v>0.77777777777777779</v>
      </c>
      <c r="E133" s="58">
        <f>VLOOKUP($S133,PercentGoalStats!$A$3:$AE$998,11,FALSE)</f>
        <v>0.4</v>
      </c>
      <c r="F133" s="58">
        <f>VLOOKUP($S133,PercentGoalStats!$A$3:$AE$998,12,FALSE)</f>
        <v>0.44444444444444442</v>
      </c>
      <c r="G133" s="58">
        <f>VLOOKUP($S133,PercentGoalStats!$A$3:$AE$998,14,FALSE)</f>
        <v>0.2</v>
      </c>
      <c r="H133" s="58">
        <f>VLOOKUP($S133,PercentGoalStats!$A$3:$AE$998,15,FALSE)</f>
        <v>0</v>
      </c>
      <c r="I133" s="58">
        <f>VLOOKUP($S133,PercentGoalStats!$A$3:$AE$998,17,FALSE)</f>
        <v>0.7</v>
      </c>
      <c r="J133" s="58">
        <f>VLOOKUP($S133,PercentGoalStats!$A$3:$AE$998,18,FALSE)</f>
        <v>0.77777777777777779</v>
      </c>
      <c r="K133" s="58">
        <f>VLOOKUP($S133,PercentGoalStats!$A$3:$AE$998,20,FALSE)</f>
        <v>0.45</v>
      </c>
      <c r="L133" s="58">
        <f>VLOOKUP($S133,PercentGoalStats!$A$3:$AE$998,21,FALSE)</f>
        <v>0.55555555555555558</v>
      </c>
      <c r="M133" s="58">
        <f>VLOOKUP($S133,PercentGoalStats!$A$3:$AE$998,23,FALSE)</f>
        <v>0.75</v>
      </c>
      <c r="N133" s="58">
        <f>VLOOKUP($S133,PercentGoalStats!$A$3:$AE$998,24,FALSE)</f>
        <v>0.55555555555555558</v>
      </c>
      <c r="O133" s="58">
        <f>VLOOKUP($S133,PercentGoalStats!$A$3:$AE$998,26,FALSE)</f>
        <v>0.25</v>
      </c>
      <c r="P133" s="58">
        <f>VLOOKUP($S133,PercentGoalStats!$A$3:$AE$998,27,FALSE)</f>
        <v>0.1111111111111111</v>
      </c>
      <c r="Q133" s="58">
        <f>VLOOKUP($S133,PercentGoalStats!$A$3:$AE$998,29,FALSE)</f>
        <v>0.55000000000000004</v>
      </c>
      <c r="R133" s="58">
        <f>VLOOKUP($S133,PercentGoalStats!$A$3:$AE$998,30,FALSE)</f>
        <v>0.44444444444444442</v>
      </c>
      <c r="S133" s="53" t="str">
        <f>Fixtures!A129</f>
        <v>Sevilla</v>
      </c>
      <c r="T133" s="54">
        <f>Fixtures!D129</f>
        <v>43491</v>
      </c>
      <c r="U133" s="53" t="str">
        <f>Fixtures!B129</f>
        <v>Levante</v>
      </c>
      <c r="V133" s="57">
        <f>VLOOKUP($U133,PercentGoalStats!$A$3:$AE$998,5,FALSE)</f>
        <v>1</v>
      </c>
      <c r="W133" s="58">
        <f>VLOOKUP($U133,PercentGoalStats!$A$3:$AE$998,7,FALSE)</f>
        <v>1</v>
      </c>
      <c r="X133" s="58">
        <f>VLOOKUP($U133,PercentGoalStats!$A$3:$AE$998,8,FALSE)</f>
        <v>0.84210526315789469</v>
      </c>
      <c r="Y133" s="58">
        <f>VLOOKUP($U133,PercentGoalStats!$A$3:$AE$998,10,FALSE)</f>
        <v>0.7</v>
      </c>
      <c r="Z133" s="58">
        <f>VLOOKUP($U133,PercentGoalStats!$A$3:$AE$998,11,FALSE)</f>
        <v>0.73684210526315785</v>
      </c>
      <c r="AA133" s="58">
        <f>VLOOKUP($U133,PercentGoalStats!$A$3:$AE$998,13,FALSE)</f>
        <v>0.6</v>
      </c>
      <c r="AB133" s="58">
        <f>VLOOKUP($U133,PercentGoalStats!$A$3:$AE$998,14,FALSE)</f>
        <v>0.36842105263157893</v>
      </c>
      <c r="AC133" s="58">
        <f>VLOOKUP($U133,PercentGoalStats!$A$3:$AE$998,16,FALSE)</f>
        <v>0.2</v>
      </c>
      <c r="AD133" s="58">
        <f>VLOOKUP($U133,PercentGoalStats!$A$3:$AE$998,17,FALSE)</f>
        <v>0.84210526315789469</v>
      </c>
      <c r="AE133" s="58">
        <f>VLOOKUP($U133,PercentGoalStats!$A$3:$AE$998,19,FALSE)</f>
        <v>0.8</v>
      </c>
      <c r="AF133" s="58">
        <f>VLOOKUP($U133,PercentGoalStats!$A$3:$AE$998,20,FALSE)</f>
        <v>0.52631578947368418</v>
      </c>
      <c r="AG133" s="58">
        <f>VLOOKUP($U133,PercentGoalStats!$A$3:$AE$998,22,FALSE)</f>
        <v>0.4</v>
      </c>
      <c r="AH133" s="58">
        <f>VLOOKUP($U133,PercentGoalStats!$A$3:$AE$998,23,FALSE)</f>
        <v>0.78947368421052633</v>
      </c>
      <c r="AI133" s="58">
        <f>VLOOKUP($U133,PercentGoalStats!$A$3:$AE$998,25,FALSE)</f>
        <v>0.8</v>
      </c>
      <c r="AJ133" s="58">
        <f>VLOOKUP($U133,PercentGoalStats!$A$3:$AE$998,26,FALSE)</f>
        <v>0.52631578947368418</v>
      </c>
      <c r="AK133" s="58">
        <f>VLOOKUP($U133,PercentGoalStats!$A$3:$AE$998,28,FALSE)</f>
        <v>0.4</v>
      </c>
      <c r="AL133" s="58">
        <f>VLOOKUP($U133,PercentGoalStats!$A$3:$AE$998,29,FALSE)</f>
        <v>0.63157894736842102</v>
      </c>
      <c r="AM133" s="58">
        <f>VLOOKUP($U133,PercentGoalStats!$A$3:$AE$998,31,FALSE)</f>
        <v>0.6</v>
      </c>
    </row>
    <row r="134" spans="1:39" ht="14.4" hidden="1" thickTop="1" x14ac:dyDescent="0.3">
      <c r="A134" s="57">
        <f>VLOOKUP($S134,PercentGoalStats!$A$3:$AE$998,5,FALSE)</f>
        <v>0.89473684210526316</v>
      </c>
      <c r="B134" s="58">
        <f>VLOOKUP($S134,PercentGoalStats!$A$3:$AE$998,6,FALSE)</f>
        <v>0.88888888888888884</v>
      </c>
      <c r="C134" s="58">
        <f>VLOOKUP($S134,PercentGoalStats!$A$3:$AE$998,8,FALSE)</f>
        <v>0.84210526315789469</v>
      </c>
      <c r="D134" s="58">
        <f>VLOOKUP($S134,PercentGoalStats!$A$3:$AE$998,9,FALSE)</f>
        <v>0.88888888888888884</v>
      </c>
      <c r="E134" s="58">
        <f>VLOOKUP($S134,PercentGoalStats!$A$3:$AE$998,11,FALSE)</f>
        <v>0.57894736842105265</v>
      </c>
      <c r="F134" s="58">
        <f>VLOOKUP($S134,PercentGoalStats!$A$3:$AE$998,12,FALSE)</f>
        <v>0.55555555555555558</v>
      </c>
      <c r="G134" s="58">
        <f>VLOOKUP($S134,PercentGoalStats!$A$3:$AE$998,14,FALSE)</f>
        <v>0.26315789473684209</v>
      </c>
      <c r="H134" s="58">
        <f>VLOOKUP($S134,PercentGoalStats!$A$3:$AE$998,15,FALSE)</f>
        <v>0.22222222222222221</v>
      </c>
      <c r="I134" s="58">
        <f>VLOOKUP($S134,PercentGoalStats!$A$3:$AE$998,17,FALSE)</f>
        <v>0.47368421052631576</v>
      </c>
      <c r="J134" s="58">
        <f>VLOOKUP($S134,PercentGoalStats!$A$3:$AE$998,18,FALSE)</f>
        <v>0.55555555555555558</v>
      </c>
      <c r="K134" s="58">
        <f>VLOOKUP($S134,PercentGoalStats!$A$3:$AE$998,20,FALSE)</f>
        <v>0.31578947368421051</v>
      </c>
      <c r="L134" s="58">
        <f>VLOOKUP($S134,PercentGoalStats!$A$3:$AE$998,21,FALSE)</f>
        <v>0.22222222222222221</v>
      </c>
      <c r="M134" s="58">
        <f>VLOOKUP($S134,PercentGoalStats!$A$3:$AE$998,23,FALSE)</f>
        <v>0.78947368421052633</v>
      </c>
      <c r="N134" s="58">
        <f>VLOOKUP($S134,PercentGoalStats!$A$3:$AE$998,24,FALSE)</f>
        <v>0.77777777777777779</v>
      </c>
      <c r="O134" s="58">
        <f>VLOOKUP($S134,PercentGoalStats!$A$3:$AE$998,26,FALSE)</f>
        <v>0.57894736842105265</v>
      </c>
      <c r="P134" s="58">
        <f>VLOOKUP($S134,PercentGoalStats!$A$3:$AE$998,27,FALSE)</f>
        <v>0.55555555555555558</v>
      </c>
      <c r="Q134" s="58">
        <f>VLOOKUP($S134,PercentGoalStats!$A$3:$AE$998,29,FALSE)</f>
        <v>0.36842105263157893</v>
      </c>
      <c r="R134" s="58">
        <f>VLOOKUP($S134,PercentGoalStats!$A$3:$AE$998,30,FALSE)</f>
        <v>0.44444444444444442</v>
      </c>
      <c r="S134" s="53" t="str">
        <f>Fixtures!A130</f>
        <v>Dijon</v>
      </c>
      <c r="T134" s="54">
        <f>Fixtures!D130</f>
        <v>43491</v>
      </c>
      <c r="U134" s="53" t="str">
        <f>Fixtures!B130</f>
        <v>Monaco</v>
      </c>
      <c r="V134" s="57">
        <f>VLOOKUP($U134,PercentGoalStats!$A$3:$AE$998,5,FALSE)</f>
        <v>0.95238095238095233</v>
      </c>
      <c r="W134" s="58">
        <f>VLOOKUP($U134,PercentGoalStats!$A$3:$AE$998,7,FALSE)</f>
        <v>1</v>
      </c>
      <c r="X134" s="58">
        <f>VLOOKUP($U134,PercentGoalStats!$A$3:$AE$998,8,FALSE)</f>
        <v>0.80952380952380953</v>
      </c>
      <c r="Y134" s="58">
        <f>VLOOKUP($U134,PercentGoalStats!$A$3:$AE$998,10,FALSE)</f>
        <v>0.8</v>
      </c>
      <c r="Z134" s="58">
        <f>VLOOKUP($U134,PercentGoalStats!$A$3:$AE$998,11,FALSE)</f>
        <v>0.47619047619047616</v>
      </c>
      <c r="AA134" s="58">
        <f>VLOOKUP($U134,PercentGoalStats!$A$3:$AE$998,13,FALSE)</f>
        <v>0.4</v>
      </c>
      <c r="AB134" s="58">
        <f>VLOOKUP($U134,PercentGoalStats!$A$3:$AE$998,14,FALSE)</f>
        <v>0.23809523809523808</v>
      </c>
      <c r="AC134" s="58">
        <f>VLOOKUP($U134,PercentGoalStats!$A$3:$AE$998,16,FALSE)</f>
        <v>0.1</v>
      </c>
      <c r="AD134" s="58">
        <f>VLOOKUP($U134,PercentGoalStats!$A$3:$AE$998,17,FALSE)</f>
        <v>0.66666666666666663</v>
      </c>
      <c r="AE134" s="58">
        <f>VLOOKUP($U134,PercentGoalStats!$A$3:$AE$998,19,FALSE)</f>
        <v>0.7</v>
      </c>
      <c r="AF134" s="58">
        <f>VLOOKUP($U134,PercentGoalStats!$A$3:$AE$998,20,FALSE)</f>
        <v>0.19047619047619047</v>
      </c>
      <c r="AG134" s="58">
        <f>VLOOKUP($U134,PercentGoalStats!$A$3:$AE$998,22,FALSE)</f>
        <v>0.2</v>
      </c>
      <c r="AH134" s="58">
        <f>VLOOKUP($U134,PercentGoalStats!$A$3:$AE$998,23,FALSE)</f>
        <v>0.8571428571428571</v>
      </c>
      <c r="AI134" s="58">
        <f>VLOOKUP($U134,PercentGoalStats!$A$3:$AE$998,25,FALSE)</f>
        <v>0.8</v>
      </c>
      <c r="AJ134" s="58">
        <f>VLOOKUP($U134,PercentGoalStats!$A$3:$AE$998,26,FALSE)</f>
        <v>0.52380952380952384</v>
      </c>
      <c r="AK134" s="58">
        <f>VLOOKUP($U134,PercentGoalStats!$A$3:$AE$998,28,FALSE)</f>
        <v>0.4</v>
      </c>
      <c r="AL134" s="58">
        <f>VLOOKUP($U134,PercentGoalStats!$A$3:$AE$998,29,FALSE)</f>
        <v>0.5714285714285714</v>
      </c>
      <c r="AM134" s="58">
        <f>VLOOKUP($U134,PercentGoalStats!$A$3:$AE$998,31,FALSE)</f>
        <v>0.5</v>
      </c>
    </row>
    <row r="135" spans="1:39" ht="14.4" hidden="1" thickTop="1" x14ac:dyDescent="0.3">
      <c r="A135" s="57">
        <f>VLOOKUP($S135,PercentGoalStats!$A$3:$AE$998,5,FALSE)</f>
        <v>0.9</v>
      </c>
      <c r="B135" s="58">
        <f>VLOOKUP($S135,PercentGoalStats!$A$3:$AE$998,6,FALSE)</f>
        <v>0.9</v>
      </c>
      <c r="C135" s="58">
        <f>VLOOKUP($S135,PercentGoalStats!$A$3:$AE$998,8,FALSE)</f>
        <v>0.8</v>
      </c>
      <c r="D135" s="58">
        <f>VLOOKUP($S135,PercentGoalStats!$A$3:$AE$998,9,FALSE)</f>
        <v>0.8</v>
      </c>
      <c r="E135" s="58">
        <f>VLOOKUP($S135,PercentGoalStats!$A$3:$AE$998,11,FALSE)</f>
        <v>0.65</v>
      </c>
      <c r="F135" s="58">
        <f>VLOOKUP($S135,PercentGoalStats!$A$3:$AE$998,12,FALSE)</f>
        <v>0.6</v>
      </c>
      <c r="G135" s="58">
        <f>VLOOKUP($S135,PercentGoalStats!$A$3:$AE$998,14,FALSE)</f>
        <v>0.3</v>
      </c>
      <c r="H135" s="58">
        <f>VLOOKUP($S135,PercentGoalStats!$A$3:$AE$998,15,FALSE)</f>
        <v>0.3</v>
      </c>
      <c r="I135" s="58">
        <f>VLOOKUP($S135,PercentGoalStats!$A$3:$AE$998,17,FALSE)</f>
        <v>0.65</v>
      </c>
      <c r="J135" s="58">
        <f>VLOOKUP($S135,PercentGoalStats!$A$3:$AE$998,18,FALSE)</f>
        <v>0.8</v>
      </c>
      <c r="K135" s="58">
        <f>VLOOKUP($S135,PercentGoalStats!$A$3:$AE$998,20,FALSE)</f>
        <v>0.15</v>
      </c>
      <c r="L135" s="58">
        <f>VLOOKUP($S135,PercentGoalStats!$A$3:$AE$998,21,FALSE)</f>
        <v>0.2</v>
      </c>
      <c r="M135" s="58">
        <f>VLOOKUP($S135,PercentGoalStats!$A$3:$AE$998,23,FALSE)</f>
        <v>0.8</v>
      </c>
      <c r="N135" s="58">
        <f>VLOOKUP($S135,PercentGoalStats!$A$3:$AE$998,24,FALSE)</f>
        <v>0.9</v>
      </c>
      <c r="O135" s="58">
        <f>VLOOKUP($S135,PercentGoalStats!$A$3:$AE$998,26,FALSE)</f>
        <v>0.6</v>
      </c>
      <c r="P135" s="58">
        <f>VLOOKUP($S135,PercentGoalStats!$A$3:$AE$998,27,FALSE)</f>
        <v>0.5</v>
      </c>
      <c r="Q135" s="58">
        <f>VLOOKUP($S135,PercentGoalStats!$A$3:$AE$998,29,FALSE)</f>
        <v>0.55000000000000004</v>
      </c>
      <c r="R135" s="58">
        <f>VLOOKUP($S135,PercentGoalStats!$A$3:$AE$998,30,FALSE)</f>
        <v>0.8</v>
      </c>
      <c r="S135" s="53" t="str">
        <f>Fixtures!A131</f>
        <v>Guingamp</v>
      </c>
      <c r="T135" s="54">
        <f>Fixtures!D131</f>
        <v>43491</v>
      </c>
      <c r="U135" s="53" t="str">
        <f>Fixtures!B131</f>
        <v>Reims</v>
      </c>
      <c r="V135" s="57">
        <f>VLOOKUP($U135,PercentGoalStats!$A$3:$AE$998,5,FALSE)</f>
        <v>0.76190476190476186</v>
      </c>
      <c r="W135" s="58">
        <f>VLOOKUP($U135,PercentGoalStats!$A$3:$AE$998,7,FALSE)</f>
        <v>0.7</v>
      </c>
      <c r="X135" s="58">
        <f>VLOOKUP($U135,PercentGoalStats!$A$3:$AE$998,8,FALSE)</f>
        <v>0.52380952380952384</v>
      </c>
      <c r="Y135" s="58">
        <f>VLOOKUP($U135,PercentGoalStats!$A$3:$AE$998,10,FALSE)</f>
        <v>0.6</v>
      </c>
      <c r="Z135" s="58">
        <f>VLOOKUP($U135,PercentGoalStats!$A$3:$AE$998,11,FALSE)</f>
        <v>0.23809523809523808</v>
      </c>
      <c r="AA135" s="58">
        <f>VLOOKUP($U135,PercentGoalStats!$A$3:$AE$998,13,FALSE)</f>
        <v>0.2</v>
      </c>
      <c r="AB135" s="58">
        <f>VLOOKUP($U135,PercentGoalStats!$A$3:$AE$998,14,FALSE)</f>
        <v>0.14285714285714285</v>
      </c>
      <c r="AC135" s="58">
        <f>VLOOKUP($U135,PercentGoalStats!$A$3:$AE$998,16,FALSE)</f>
        <v>0.2</v>
      </c>
      <c r="AD135" s="58">
        <f>VLOOKUP($U135,PercentGoalStats!$A$3:$AE$998,17,FALSE)</f>
        <v>0.61904761904761907</v>
      </c>
      <c r="AE135" s="58">
        <f>VLOOKUP($U135,PercentGoalStats!$A$3:$AE$998,19,FALSE)</f>
        <v>0.6</v>
      </c>
      <c r="AF135" s="58">
        <f>VLOOKUP($U135,PercentGoalStats!$A$3:$AE$998,20,FALSE)</f>
        <v>0.19047619047619047</v>
      </c>
      <c r="AG135" s="58">
        <f>VLOOKUP($U135,PercentGoalStats!$A$3:$AE$998,22,FALSE)</f>
        <v>0.1</v>
      </c>
      <c r="AH135" s="58">
        <f>VLOOKUP($U135,PercentGoalStats!$A$3:$AE$998,23,FALSE)</f>
        <v>0.5714285714285714</v>
      </c>
      <c r="AI135" s="58">
        <f>VLOOKUP($U135,PercentGoalStats!$A$3:$AE$998,25,FALSE)</f>
        <v>0.5</v>
      </c>
      <c r="AJ135" s="58">
        <f>VLOOKUP($U135,PercentGoalStats!$A$3:$AE$998,26,FALSE)</f>
        <v>0.19047619047619047</v>
      </c>
      <c r="AK135" s="58">
        <f>VLOOKUP($U135,PercentGoalStats!$A$3:$AE$998,28,FALSE)</f>
        <v>0.3</v>
      </c>
      <c r="AL135" s="58">
        <f>VLOOKUP($U135,PercentGoalStats!$A$3:$AE$998,29,FALSE)</f>
        <v>0.42857142857142855</v>
      </c>
      <c r="AM135" s="58">
        <f>VLOOKUP($U135,PercentGoalStats!$A$3:$AE$998,31,FALSE)</f>
        <v>0.4</v>
      </c>
    </row>
    <row r="136" spans="1:39" ht="14.4" hidden="1" thickTop="1" x14ac:dyDescent="0.3">
      <c r="A136" s="57">
        <f>VLOOKUP($S136,PercentGoalStats!$A$3:$AE$998,5,FALSE)</f>
        <v>0.95</v>
      </c>
      <c r="B136" s="58">
        <f>VLOOKUP($S136,PercentGoalStats!$A$3:$AE$998,6,FALSE)</f>
        <v>0.9</v>
      </c>
      <c r="C136" s="58">
        <f>VLOOKUP($S136,PercentGoalStats!$A$3:$AE$998,8,FALSE)</f>
        <v>0.8</v>
      </c>
      <c r="D136" s="58">
        <f>VLOOKUP($S136,PercentGoalStats!$A$3:$AE$998,9,FALSE)</f>
        <v>0.8</v>
      </c>
      <c r="E136" s="58">
        <f>VLOOKUP($S136,PercentGoalStats!$A$3:$AE$998,11,FALSE)</f>
        <v>0.5</v>
      </c>
      <c r="F136" s="58">
        <f>VLOOKUP($S136,PercentGoalStats!$A$3:$AE$998,12,FALSE)</f>
        <v>0.5</v>
      </c>
      <c r="G136" s="58">
        <f>VLOOKUP($S136,PercentGoalStats!$A$3:$AE$998,14,FALSE)</f>
        <v>0.25</v>
      </c>
      <c r="H136" s="58">
        <f>VLOOKUP($S136,PercentGoalStats!$A$3:$AE$998,15,FALSE)</f>
        <v>0.4</v>
      </c>
      <c r="I136" s="58">
        <f>VLOOKUP($S136,PercentGoalStats!$A$3:$AE$998,17,FALSE)</f>
        <v>0.65</v>
      </c>
      <c r="J136" s="58">
        <f>VLOOKUP($S136,PercentGoalStats!$A$3:$AE$998,18,FALSE)</f>
        <v>0.8</v>
      </c>
      <c r="K136" s="58">
        <f>VLOOKUP($S136,PercentGoalStats!$A$3:$AE$998,20,FALSE)</f>
        <v>0.3</v>
      </c>
      <c r="L136" s="58">
        <f>VLOOKUP($S136,PercentGoalStats!$A$3:$AE$998,21,FALSE)</f>
        <v>0.4</v>
      </c>
      <c r="M136" s="58">
        <f>VLOOKUP($S136,PercentGoalStats!$A$3:$AE$998,23,FALSE)</f>
        <v>0.8</v>
      </c>
      <c r="N136" s="58">
        <f>VLOOKUP($S136,PercentGoalStats!$A$3:$AE$998,24,FALSE)</f>
        <v>0.6</v>
      </c>
      <c r="O136" s="58">
        <f>VLOOKUP($S136,PercentGoalStats!$A$3:$AE$998,26,FALSE)</f>
        <v>0.4</v>
      </c>
      <c r="P136" s="58">
        <f>VLOOKUP($S136,PercentGoalStats!$A$3:$AE$998,27,FALSE)</f>
        <v>0.3</v>
      </c>
      <c r="Q136" s="58">
        <f>VLOOKUP($S136,PercentGoalStats!$A$3:$AE$998,29,FALSE)</f>
        <v>0.5</v>
      </c>
      <c r="R136" s="58">
        <f>VLOOKUP($S136,PercentGoalStats!$A$3:$AE$998,30,FALSE)</f>
        <v>0.5</v>
      </c>
      <c r="S136" s="53" t="str">
        <f>Fixtures!A132</f>
        <v>Nantes</v>
      </c>
      <c r="T136" s="54">
        <f>Fixtures!D132</f>
        <v>43491</v>
      </c>
      <c r="U136" s="53" t="str">
        <f>Fixtures!B132</f>
        <v>Saint-Étienne</v>
      </c>
      <c r="V136" s="57">
        <f>VLOOKUP($U136,PercentGoalStats!$A$3:$AE$998,5,FALSE)</f>
        <v>0.9</v>
      </c>
      <c r="W136" s="58">
        <f>VLOOKUP($U136,PercentGoalStats!$A$3:$AE$998,7,FALSE)</f>
        <v>0.9</v>
      </c>
      <c r="X136" s="58">
        <f>VLOOKUP($U136,PercentGoalStats!$A$3:$AE$998,8,FALSE)</f>
        <v>0.8</v>
      </c>
      <c r="Y136" s="58">
        <f>VLOOKUP($U136,PercentGoalStats!$A$3:$AE$998,10,FALSE)</f>
        <v>0.7</v>
      </c>
      <c r="Z136" s="58">
        <f>VLOOKUP($U136,PercentGoalStats!$A$3:$AE$998,11,FALSE)</f>
        <v>0.5</v>
      </c>
      <c r="AA136" s="58">
        <f>VLOOKUP($U136,PercentGoalStats!$A$3:$AE$998,13,FALSE)</f>
        <v>0.4</v>
      </c>
      <c r="AB136" s="58">
        <f>VLOOKUP($U136,PercentGoalStats!$A$3:$AE$998,14,FALSE)</f>
        <v>0.25</v>
      </c>
      <c r="AC136" s="58">
        <f>VLOOKUP($U136,PercentGoalStats!$A$3:$AE$998,16,FALSE)</f>
        <v>0.4</v>
      </c>
      <c r="AD136" s="58">
        <f>VLOOKUP($U136,PercentGoalStats!$A$3:$AE$998,17,FALSE)</f>
        <v>0.8</v>
      </c>
      <c r="AE136" s="58">
        <f>VLOOKUP($U136,PercentGoalStats!$A$3:$AE$998,19,FALSE)</f>
        <v>0.7</v>
      </c>
      <c r="AF136" s="58">
        <f>VLOOKUP($U136,PercentGoalStats!$A$3:$AE$998,20,FALSE)</f>
        <v>0.5</v>
      </c>
      <c r="AG136" s="58">
        <f>VLOOKUP($U136,PercentGoalStats!$A$3:$AE$998,22,FALSE)</f>
        <v>0.2</v>
      </c>
      <c r="AH136" s="58">
        <f>VLOOKUP($U136,PercentGoalStats!$A$3:$AE$998,23,FALSE)</f>
        <v>0.65</v>
      </c>
      <c r="AI136" s="58">
        <f>VLOOKUP($U136,PercentGoalStats!$A$3:$AE$998,25,FALSE)</f>
        <v>0.8</v>
      </c>
      <c r="AJ136" s="58">
        <f>VLOOKUP($U136,PercentGoalStats!$A$3:$AE$998,26,FALSE)</f>
        <v>0.25</v>
      </c>
      <c r="AK136" s="58">
        <f>VLOOKUP($U136,PercentGoalStats!$A$3:$AE$998,28,FALSE)</f>
        <v>0.4</v>
      </c>
      <c r="AL136" s="58">
        <f>VLOOKUP($U136,PercentGoalStats!$A$3:$AE$998,29,FALSE)</f>
        <v>0.55000000000000004</v>
      </c>
      <c r="AM136" s="58">
        <f>VLOOKUP($U136,PercentGoalStats!$A$3:$AE$998,31,FALSE)</f>
        <v>0.6</v>
      </c>
    </row>
    <row r="137" spans="1:39" ht="14.4" hidden="1" thickTop="1" x14ac:dyDescent="0.3">
      <c r="A137" s="57">
        <f>VLOOKUP($S137,PercentGoalStats!$A$3:$AE$998,5,FALSE)</f>
        <v>0.90476190476190477</v>
      </c>
      <c r="B137" s="58">
        <f>VLOOKUP($S137,PercentGoalStats!$A$3:$AE$998,6,FALSE)</f>
        <v>0.9</v>
      </c>
      <c r="C137" s="58">
        <f>VLOOKUP($S137,PercentGoalStats!$A$3:$AE$998,8,FALSE)</f>
        <v>0.52380952380952384</v>
      </c>
      <c r="D137" s="58">
        <f>VLOOKUP($S137,PercentGoalStats!$A$3:$AE$998,9,FALSE)</f>
        <v>0.5</v>
      </c>
      <c r="E137" s="58">
        <f>VLOOKUP($S137,PercentGoalStats!$A$3:$AE$998,11,FALSE)</f>
        <v>0.19047619047619047</v>
      </c>
      <c r="F137" s="58">
        <f>VLOOKUP($S137,PercentGoalStats!$A$3:$AE$998,12,FALSE)</f>
        <v>0.3</v>
      </c>
      <c r="G137" s="58">
        <f>VLOOKUP($S137,PercentGoalStats!$A$3:$AE$998,14,FALSE)</f>
        <v>4.7619047619047616E-2</v>
      </c>
      <c r="H137" s="58">
        <f>VLOOKUP($S137,PercentGoalStats!$A$3:$AE$998,15,FALSE)</f>
        <v>0.1</v>
      </c>
      <c r="I137" s="58">
        <f>VLOOKUP($S137,PercentGoalStats!$A$3:$AE$998,17,FALSE)</f>
        <v>0.61904761904761907</v>
      </c>
      <c r="J137" s="58">
        <f>VLOOKUP($S137,PercentGoalStats!$A$3:$AE$998,18,FALSE)</f>
        <v>0.5</v>
      </c>
      <c r="K137" s="58">
        <f>VLOOKUP($S137,PercentGoalStats!$A$3:$AE$998,20,FALSE)</f>
        <v>0.14285714285714285</v>
      </c>
      <c r="L137" s="58">
        <f>VLOOKUP($S137,PercentGoalStats!$A$3:$AE$998,21,FALSE)</f>
        <v>0.2</v>
      </c>
      <c r="M137" s="58">
        <f>VLOOKUP($S137,PercentGoalStats!$A$3:$AE$998,23,FALSE)</f>
        <v>0.61904761904761907</v>
      </c>
      <c r="N137" s="58">
        <f>VLOOKUP($S137,PercentGoalStats!$A$3:$AE$998,24,FALSE)</f>
        <v>0.6</v>
      </c>
      <c r="O137" s="58">
        <f>VLOOKUP($S137,PercentGoalStats!$A$3:$AE$998,26,FALSE)</f>
        <v>0.14285714285714285</v>
      </c>
      <c r="P137" s="58">
        <f>VLOOKUP($S137,PercentGoalStats!$A$3:$AE$998,27,FALSE)</f>
        <v>0.2</v>
      </c>
      <c r="Q137" s="58">
        <f>VLOOKUP($S137,PercentGoalStats!$A$3:$AE$998,29,FALSE)</f>
        <v>0.33333333333333331</v>
      </c>
      <c r="R137" s="58">
        <f>VLOOKUP($S137,PercentGoalStats!$A$3:$AE$998,30,FALSE)</f>
        <v>0.2</v>
      </c>
      <c r="S137" s="53" t="str">
        <f>Fixtures!A133</f>
        <v>Nice</v>
      </c>
      <c r="T137" s="54">
        <f>Fixtures!D133</f>
        <v>43491</v>
      </c>
      <c r="U137" s="53" t="str">
        <f>Fixtures!B133</f>
        <v>Nîmes</v>
      </c>
      <c r="V137" s="57">
        <f>VLOOKUP($U137,PercentGoalStats!$A$3:$AE$998,5,FALSE)</f>
        <v>0.9</v>
      </c>
      <c r="W137" s="58">
        <f>VLOOKUP($U137,PercentGoalStats!$A$3:$AE$998,7,FALSE)</f>
        <v>1</v>
      </c>
      <c r="X137" s="58">
        <f>VLOOKUP($U137,PercentGoalStats!$A$3:$AE$998,8,FALSE)</f>
        <v>0.65</v>
      </c>
      <c r="Y137" s="58">
        <f>VLOOKUP($U137,PercentGoalStats!$A$3:$AE$998,10,FALSE)</f>
        <v>0.8</v>
      </c>
      <c r="Z137" s="58">
        <f>VLOOKUP($U137,PercentGoalStats!$A$3:$AE$998,11,FALSE)</f>
        <v>0.5</v>
      </c>
      <c r="AA137" s="58">
        <f>VLOOKUP($U137,PercentGoalStats!$A$3:$AE$998,13,FALSE)</f>
        <v>0.6</v>
      </c>
      <c r="AB137" s="58">
        <f>VLOOKUP($U137,PercentGoalStats!$A$3:$AE$998,14,FALSE)</f>
        <v>0.35</v>
      </c>
      <c r="AC137" s="58">
        <f>VLOOKUP($U137,PercentGoalStats!$A$3:$AE$998,16,FALSE)</f>
        <v>0.4</v>
      </c>
      <c r="AD137" s="58">
        <f>VLOOKUP($U137,PercentGoalStats!$A$3:$AE$998,17,FALSE)</f>
        <v>0.6</v>
      </c>
      <c r="AE137" s="58">
        <f>VLOOKUP($U137,PercentGoalStats!$A$3:$AE$998,19,FALSE)</f>
        <v>0.6</v>
      </c>
      <c r="AF137" s="58">
        <f>VLOOKUP($U137,PercentGoalStats!$A$3:$AE$998,20,FALSE)</f>
        <v>0.4</v>
      </c>
      <c r="AG137" s="58">
        <f>VLOOKUP($U137,PercentGoalStats!$A$3:$AE$998,22,FALSE)</f>
        <v>0.4</v>
      </c>
      <c r="AH137" s="58">
        <f>VLOOKUP($U137,PercentGoalStats!$A$3:$AE$998,23,FALSE)</f>
        <v>0.7</v>
      </c>
      <c r="AI137" s="58">
        <f>VLOOKUP($U137,PercentGoalStats!$A$3:$AE$998,25,FALSE)</f>
        <v>0.8</v>
      </c>
      <c r="AJ137" s="58">
        <f>VLOOKUP($U137,PercentGoalStats!$A$3:$AE$998,26,FALSE)</f>
        <v>0.35</v>
      </c>
      <c r="AK137" s="58">
        <f>VLOOKUP($U137,PercentGoalStats!$A$3:$AE$998,28,FALSE)</f>
        <v>0.5</v>
      </c>
      <c r="AL137" s="58">
        <f>VLOOKUP($U137,PercentGoalStats!$A$3:$AE$998,29,FALSE)</f>
        <v>0.4</v>
      </c>
      <c r="AM137" s="58">
        <f>VLOOKUP($U137,PercentGoalStats!$A$3:$AE$998,31,FALSE)</f>
        <v>0.4</v>
      </c>
    </row>
    <row r="138" spans="1:39" ht="14.4" hidden="1" thickTop="1" x14ac:dyDescent="0.3">
      <c r="A138" s="57">
        <f>VLOOKUP($S138,PercentGoalStats!$A$3:$AE$998,5,FALSE)</f>
        <v>0.95238095238095233</v>
      </c>
      <c r="B138" s="58">
        <f>VLOOKUP($S138,PercentGoalStats!$A$3:$AE$998,6,FALSE)</f>
        <v>1</v>
      </c>
      <c r="C138" s="58">
        <f>VLOOKUP($S138,PercentGoalStats!$A$3:$AE$998,8,FALSE)</f>
        <v>0.90476190476190477</v>
      </c>
      <c r="D138" s="58">
        <f>VLOOKUP($S138,PercentGoalStats!$A$3:$AE$998,9,FALSE)</f>
        <v>0.9</v>
      </c>
      <c r="E138" s="58">
        <f>VLOOKUP($S138,PercentGoalStats!$A$3:$AE$998,11,FALSE)</f>
        <v>0.52380952380952384</v>
      </c>
      <c r="F138" s="58">
        <f>VLOOKUP($S138,PercentGoalStats!$A$3:$AE$998,12,FALSE)</f>
        <v>0.5</v>
      </c>
      <c r="G138" s="58">
        <f>VLOOKUP($S138,PercentGoalStats!$A$3:$AE$998,14,FALSE)</f>
        <v>0.33333333333333331</v>
      </c>
      <c r="H138" s="58">
        <f>VLOOKUP($S138,PercentGoalStats!$A$3:$AE$998,15,FALSE)</f>
        <v>0.3</v>
      </c>
      <c r="I138" s="58">
        <f>VLOOKUP($S138,PercentGoalStats!$A$3:$AE$998,17,FALSE)</f>
        <v>0.8571428571428571</v>
      </c>
      <c r="J138" s="58">
        <f>VLOOKUP($S138,PercentGoalStats!$A$3:$AE$998,18,FALSE)</f>
        <v>0.9</v>
      </c>
      <c r="K138" s="58">
        <f>VLOOKUP($S138,PercentGoalStats!$A$3:$AE$998,20,FALSE)</f>
        <v>0.5714285714285714</v>
      </c>
      <c r="L138" s="58">
        <f>VLOOKUP($S138,PercentGoalStats!$A$3:$AE$998,21,FALSE)</f>
        <v>0.6</v>
      </c>
      <c r="M138" s="58">
        <f>VLOOKUP($S138,PercentGoalStats!$A$3:$AE$998,23,FALSE)</f>
        <v>0.80952380952380953</v>
      </c>
      <c r="N138" s="58">
        <f>VLOOKUP($S138,PercentGoalStats!$A$3:$AE$998,24,FALSE)</f>
        <v>0.8</v>
      </c>
      <c r="O138" s="58">
        <f>VLOOKUP($S138,PercentGoalStats!$A$3:$AE$998,26,FALSE)</f>
        <v>0.2857142857142857</v>
      </c>
      <c r="P138" s="58">
        <f>VLOOKUP($S138,PercentGoalStats!$A$3:$AE$998,27,FALSE)</f>
        <v>0.2</v>
      </c>
      <c r="Q138" s="58">
        <f>VLOOKUP($S138,PercentGoalStats!$A$3:$AE$998,29,FALSE)</f>
        <v>0.7142857142857143</v>
      </c>
      <c r="R138" s="58">
        <f>VLOOKUP($S138,PercentGoalStats!$A$3:$AE$998,30,FALSE)</f>
        <v>0.7</v>
      </c>
      <c r="S138" s="53" t="str">
        <f>Fixtures!A134</f>
        <v>Strasbourg</v>
      </c>
      <c r="T138" s="54">
        <f>Fixtures!D134</f>
        <v>43491</v>
      </c>
      <c r="U138" s="53" t="str">
        <f>Fixtures!B134</f>
        <v>Bordeaux</v>
      </c>
      <c r="V138" s="57">
        <f>VLOOKUP($U138,PercentGoalStats!$A$3:$AE$998,5,FALSE)</f>
        <v>0.84210526315789469</v>
      </c>
      <c r="W138" s="58">
        <f>VLOOKUP($U138,PercentGoalStats!$A$3:$AE$998,7,FALSE)</f>
        <v>0.77777777777777779</v>
      </c>
      <c r="X138" s="58">
        <f>VLOOKUP($U138,PercentGoalStats!$A$3:$AE$998,8,FALSE)</f>
        <v>0.68421052631578949</v>
      </c>
      <c r="Y138" s="58">
        <f>VLOOKUP($U138,PercentGoalStats!$A$3:$AE$998,10,FALSE)</f>
        <v>0.66666666666666663</v>
      </c>
      <c r="Z138" s="58">
        <f>VLOOKUP($U138,PercentGoalStats!$A$3:$AE$998,11,FALSE)</f>
        <v>0.42105263157894735</v>
      </c>
      <c r="AA138" s="58">
        <f>VLOOKUP($U138,PercentGoalStats!$A$3:$AE$998,13,FALSE)</f>
        <v>0.33333333333333331</v>
      </c>
      <c r="AB138" s="58">
        <f>VLOOKUP($U138,PercentGoalStats!$A$3:$AE$998,14,FALSE)</f>
        <v>0.21052631578947367</v>
      </c>
      <c r="AC138" s="58">
        <f>VLOOKUP($U138,PercentGoalStats!$A$3:$AE$998,16,FALSE)</f>
        <v>0.1111111111111111</v>
      </c>
      <c r="AD138" s="58">
        <f>VLOOKUP($U138,PercentGoalStats!$A$3:$AE$998,17,FALSE)</f>
        <v>0.57894736842105265</v>
      </c>
      <c r="AE138" s="58">
        <f>VLOOKUP($U138,PercentGoalStats!$A$3:$AE$998,19,FALSE)</f>
        <v>0.44444444444444442</v>
      </c>
      <c r="AF138" s="58">
        <f>VLOOKUP($U138,PercentGoalStats!$A$3:$AE$998,20,FALSE)</f>
        <v>0.36842105263157893</v>
      </c>
      <c r="AG138" s="58">
        <f>VLOOKUP($U138,PercentGoalStats!$A$3:$AE$998,22,FALSE)</f>
        <v>0.22222222222222221</v>
      </c>
      <c r="AH138" s="58">
        <f>VLOOKUP($U138,PercentGoalStats!$A$3:$AE$998,23,FALSE)</f>
        <v>0.73684210526315785</v>
      </c>
      <c r="AI138" s="58">
        <f>VLOOKUP($U138,PercentGoalStats!$A$3:$AE$998,25,FALSE)</f>
        <v>0.77777777777777779</v>
      </c>
      <c r="AJ138" s="58">
        <f>VLOOKUP($U138,PercentGoalStats!$A$3:$AE$998,26,FALSE)</f>
        <v>0.36842105263157893</v>
      </c>
      <c r="AK138" s="58">
        <f>VLOOKUP($U138,PercentGoalStats!$A$3:$AE$998,28,FALSE)</f>
        <v>0.33333333333333331</v>
      </c>
      <c r="AL138" s="58">
        <f>VLOOKUP($U138,PercentGoalStats!$A$3:$AE$998,29,FALSE)</f>
        <v>0.47368421052631576</v>
      </c>
      <c r="AM138" s="58">
        <f>VLOOKUP($U138,PercentGoalStats!$A$3:$AE$998,31,FALSE)</f>
        <v>0.44444444444444442</v>
      </c>
    </row>
    <row r="139" spans="1:39" ht="14.4" thickTop="1" x14ac:dyDescent="0.3">
      <c r="A139" s="57">
        <f>VLOOKUP($S139,PercentGoalStats!$A$3:$AE$998,5,FALSE)</f>
        <v>0.94444444444444442</v>
      </c>
      <c r="B139" s="58">
        <f>VLOOKUP($S139,PercentGoalStats!$A$3:$AE$998,6,FALSE)</f>
        <v>1</v>
      </c>
      <c r="C139" s="58">
        <f>VLOOKUP($S139,PercentGoalStats!$A$3:$AE$998,8,FALSE)</f>
        <v>0.83333333333333337</v>
      </c>
      <c r="D139" s="58">
        <f>VLOOKUP($S139,PercentGoalStats!$A$3:$AE$998,9,FALSE)</f>
        <v>1</v>
      </c>
      <c r="E139" s="58">
        <f>VLOOKUP($S139,PercentGoalStats!$A$3:$AE$998,11,FALSE)</f>
        <v>0.72222222222222221</v>
      </c>
      <c r="F139" s="58">
        <f>VLOOKUP($S139,PercentGoalStats!$A$3:$AE$998,12,FALSE)</f>
        <v>0.88888888888888884</v>
      </c>
      <c r="G139" s="58">
        <f>VLOOKUP($S139,PercentGoalStats!$A$3:$AE$998,14,FALSE)</f>
        <v>0.44444444444444442</v>
      </c>
      <c r="H139" s="58">
        <f>VLOOKUP($S139,PercentGoalStats!$A$3:$AE$998,15,FALSE)</f>
        <v>0.66666666666666663</v>
      </c>
      <c r="I139" s="58">
        <f>VLOOKUP($S139,PercentGoalStats!$A$3:$AE$998,17,FALSE)</f>
        <v>0.94444444444444442</v>
      </c>
      <c r="J139" s="58">
        <f>VLOOKUP($S139,PercentGoalStats!$A$3:$AE$998,18,FALSE)</f>
        <v>1</v>
      </c>
      <c r="K139" s="58">
        <f>VLOOKUP($S139,PercentGoalStats!$A$3:$AE$998,20,FALSE)</f>
        <v>0.72222222222222221</v>
      </c>
      <c r="L139" s="58">
        <f>VLOOKUP($S139,PercentGoalStats!$A$3:$AE$998,21,FALSE)</f>
        <v>1</v>
      </c>
      <c r="M139" s="58">
        <f>VLOOKUP($S139,PercentGoalStats!$A$3:$AE$998,23,FALSE)</f>
        <v>0.66666666666666663</v>
      </c>
      <c r="N139" s="58">
        <f>VLOOKUP($S139,PercentGoalStats!$A$3:$AE$998,24,FALSE)</f>
        <v>0.77777777777777779</v>
      </c>
      <c r="O139" s="58">
        <f>VLOOKUP($S139,PercentGoalStats!$A$3:$AE$998,26,FALSE)</f>
        <v>0.27777777777777779</v>
      </c>
      <c r="P139" s="58">
        <f>VLOOKUP($S139,PercentGoalStats!$A$3:$AE$998,27,FALSE)</f>
        <v>0.33333333333333331</v>
      </c>
      <c r="Q139" s="58">
        <f>VLOOKUP($S139,PercentGoalStats!$A$3:$AE$998,29,FALSE)</f>
        <v>0.66666666666666663</v>
      </c>
      <c r="R139" s="58">
        <f>VLOOKUP($S139,PercentGoalStats!$A$3:$AE$998,30,FALSE)</f>
        <v>0.77777777777777779</v>
      </c>
      <c r="S139" s="53" t="str">
        <f>Fixtures!A135</f>
        <v>Borussia Dortmund</v>
      </c>
      <c r="T139" s="54">
        <f>Fixtures!D135</f>
        <v>43491</v>
      </c>
      <c r="U139" s="53" t="str">
        <f>Fixtures!B135</f>
        <v>Hannover 96</v>
      </c>
      <c r="V139" s="57">
        <f>VLOOKUP($U139,PercentGoalStats!$A$3:$AE$998,5,FALSE)</f>
        <v>0.94117647058823528</v>
      </c>
      <c r="W139" s="58">
        <f>VLOOKUP($U139,PercentGoalStats!$A$3:$AE$998,7,FALSE)</f>
        <v>1</v>
      </c>
      <c r="X139" s="58">
        <f>VLOOKUP($U139,PercentGoalStats!$A$3:$AE$998,8,FALSE)</f>
        <v>0.82352941176470584</v>
      </c>
      <c r="Y139" s="58">
        <f>VLOOKUP($U139,PercentGoalStats!$A$3:$AE$998,10,FALSE)</f>
        <v>1</v>
      </c>
      <c r="Z139" s="58">
        <f>VLOOKUP($U139,PercentGoalStats!$A$3:$AE$998,11,FALSE)</f>
        <v>0.52941176470588236</v>
      </c>
      <c r="AA139" s="58">
        <f>VLOOKUP($U139,PercentGoalStats!$A$3:$AE$998,13,FALSE)</f>
        <v>0.55555555555555558</v>
      </c>
      <c r="AB139" s="58">
        <f>VLOOKUP($U139,PercentGoalStats!$A$3:$AE$998,14,FALSE)</f>
        <v>0.41176470588235292</v>
      </c>
      <c r="AC139" s="58">
        <f>VLOOKUP($U139,PercentGoalStats!$A$3:$AE$998,16,FALSE)</f>
        <v>0.55555555555555558</v>
      </c>
      <c r="AD139" s="58">
        <f>VLOOKUP($U139,PercentGoalStats!$A$3:$AE$998,17,FALSE)</f>
        <v>0.70588235294117652</v>
      </c>
      <c r="AE139" s="58">
        <f>VLOOKUP($U139,PercentGoalStats!$A$3:$AE$998,19,FALSE)</f>
        <v>0.88888888888888884</v>
      </c>
      <c r="AF139" s="58">
        <f>VLOOKUP($U139,PercentGoalStats!$A$3:$AE$998,20,FALSE)</f>
        <v>0.23529411764705882</v>
      </c>
      <c r="AG139" s="58">
        <f>VLOOKUP($U139,PercentGoalStats!$A$3:$AE$998,22,FALSE)</f>
        <v>0.22222222222222221</v>
      </c>
      <c r="AH139" s="58">
        <f>VLOOKUP($U139,PercentGoalStats!$A$3:$AE$998,23,FALSE)</f>
        <v>0.94117647058823528</v>
      </c>
      <c r="AI139" s="58">
        <f>VLOOKUP($U139,PercentGoalStats!$A$3:$AE$998,25,FALSE)</f>
        <v>1</v>
      </c>
      <c r="AJ139" s="58">
        <f>VLOOKUP($U139,PercentGoalStats!$A$3:$AE$998,26,FALSE)</f>
        <v>0.52941176470588236</v>
      </c>
      <c r="AK139" s="58">
        <f>VLOOKUP($U139,PercentGoalStats!$A$3:$AE$998,28,FALSE)</f>
        <v>0.66666666666666663</v>
      </c>
      <c r="AL139" s="58">
        <f>VLOOKUP($U139,PercentGoalStats!$A$3:$AE$998,29,FALSE)</f>
        <v>0.70588235294117652</v>
      </c>
      <c r="AM139" s="58">
        <f>VLOOKUP($U139,PercentGoalStats!$A$3:$AE$998,31,FALSE)</f>
        <v>0.88888888888888884</v>
      </c>
    </row>
    <row r="140" spans="1:39" x14ac:dyDescent="0.3">
      <c r="A140" s="57">
        <f>VLOOKUP($S140,PercentGoalStats!$A$3:$AE$998,5,FALSE)</f>
        <v>0.94117647058823528</v>
      </c>
      <c r="B140" s="58">
        <f>VLOOKUP($S140,PercentGoalStats!$A$3:$AE$998,6,FALSE)</f>
        <v>1</v>
      </c>
      <c r="C140" s="58">
        <f>VLOOKUP($S140,PercentGoalStats!$A$3:$AE$998,8,FALSE)</f>
        <v>0.88235294117647056</v>
      </c>
      <c r="D140" s="58">
        <f>VLOOKUP($S140,PercentGoalStats!$A$3:$AE$998,9,FALSE)</f>
        <v>1</v>
      </c>
      <c r="E140" s="58">
        <f>VLOOKUP($S140,PercentGoalStats!$A$3:$AE$998,11,FALSE)</f>
        <v>0.6470588235294118</v>
      </c>
      <c r="F140" s="58">
        <f>VLOOKUP($S140,PercentGoalStats!$A$3:$AE$998,12,FALSE)</f>
        <v>0.7142857142857143</v>
      </c>
      <c r="G140" s="58">
        <f>VLOOKUP($S140,PercentGoalStats!$A$3:$AE$998,14,FALSE)</f>
        <v>0.41176470588235292</v>
      </c>
      <c r="H140" s="58">
        <f>VLOOKUP($S140,PercentGoalStats!$A$3:$AE$998,15,FALSE)</f>
        <v>0.42857142857142855</v>
      </c>
      <c r="I140" s="58">
        <f>VLOOKUP($S140,PercentGoalStats!$A$3:$AE$998,17,FALSE)</f>
        <v>0.88235294117647056</v>
      </c>
      <c r="J140" s="58">
        <f>VLOOKUP($S140,PercentGoalStats!$A$3:$AE$998,18,FALSE)</f>
        <v>1</v>
      </c>
      <c r="K140" s="58">
        <f>VLOOKUP($S140,PercentGoalStats!$A$3:$AE$998,20,FALSE)</f>
        <v>0.6470588235294118</v>
      </c>
      <c r="L140" s="58">
        <f>VLOOKUP($S140,PercentGoalStats!$A$3:$AE$998,21,FALSE)</f>
        <v>1</v>
      </c>
      <c r="M140" s="58">
        <f>VLOOKUP($S140,PercentGoalStats!$A$3:$AE$998,23,FALSE)</f>
        <v>0.58823529411764708</v>
      </c>
      <c r="N140" s="58">
        <f>VLOOKUP($S140,PercentGoalStats!$A$3:$AE$998,24,FALSE)</f>
        <v>0.42857142857142855</v>
      </c>
      <c r="O140" s="58">
        <f>VLOOKUP($S140,PercentGoalStats!$A$3:$AE$998,26,FALSE)</f>
        <v>0.29411764705882354</v>
      </c>
      <c r="P140" s="58">
        <f>VLOOKUP($S140,PercentGoalStats!$A$3:$AE$998,27,FALSE)</f>
        <v>0</v>
      </c>
      <c r="Q140" s="58">
        <f>VLOOKUP($S140,PercentGoalStats!$A$3:$AE$998,29,FALSE)</f>
        <v>0.52941176470588236</v>
      </c>
      <c r="R140" s="58">
        <f>VLOOKUP($S140,PercentGoalStats!$A$3:$AE$998,30,FALSE)</f>
        <v>0.42857142857142855</v>
      </c>
      <c r="S140" s="53" t="str">
        <f>Fixtures!A136</f>
        <v>Borussia M'gladbach</v>
      </c>
      <c r="T140" s="54">
        <f>Fixtures!D136</f>
        <v>43491</v>
      </c>
      <c r="U140" s="53" t="str">
        <f>Fixtures!B136</f>
        <v>Augsburg</v>
      </c>
      <c r="V140" s="57">
        <f>VLOOKUP($U140,PercentGoalStats!$A$3:$AE$998,5,FALSE)</f>
        <v>0.94117647058823528</v>
      </c>
      <c r="W140" s="58">
        <f>VLOOKUP($U140,PercentGoalStats!$A$3:$AE$998,7,FALSE)</f>
        <v>1</v>
      </c>
      <c r="X140" s="58">
        <f>VLOOKUP($U140,PercentGoalStats!$A$3:$AE$998,8,FALSE)</f>
        <v>0.82352941176470584</v>
      </c>
      <c r="Y140" s="58">
        <f>VLOOKUP($U140,PercentGoalStats!$A$3:$AE$998,10,FALSE)</f>
        <v>0.77777777777777779</v>
      </c>
      <c r="Z140" s="58">
        <f>VLOOKUP($U140,PercentGoalStats!$A$3:$AE$998,11,FALSE)</f>
        <v>0.70588235294117652</v>
      </c>
      <c r="AA140" s="58">
        <f>VLOOKUP($U140,PercentGoalStats!$A$3:$AE$998,13,FALSE)</f>
        <v>0.66666666666666663</v>
      </c>
      <c r="AB140" s="58">
        <f>VLOOKUP($U140,PercentGoalStats!$A$3:$AE$998,14,FALSE)</f>
        <v>0.41176470588235292</v>
      </c>
      <c r="AC140" s="58">
        <f>VLOOKUP($U140,PercentGoalStats!$A$3:$AE$998,16,FALSE)</f>
        <v>0.22222222222222221</v>
      </c>
      <c r="AD140" s="58">
        <f>VLOOKUP($U140,PercentGoalStats!$A$3:$AE$998,17,FALSE)</f>
        <v>0.82352941176470584</v>
      </c>
      <c r="AE140" s="58">
        <f>VLOOKUP($U140,PercentGoalStats!$A$3:$AE$998,19,FALSE)</f>
        <v>0.77777777777777779</v>
      </c>
      <c r="AF140" s="58">
        <f>VLOOKUP($U140,PercentGoalStats!$A$3:$AE$998,20,FALSE)</f>
        <v>0.47058823529411764</v>
      </c>
      <c r="AG140" s="58">
        <f>VLOOKUP($U140,PercentGoalStats!$A$3:$AE$998,22,FALSE)</f>
        <v>0.44444444444444442</v>
      </c>
      <c r="AH140" s="58">
        <f>VLOOKUP($U140,PercentGoalStats!$A$3:$AE$998,23,FALSE)</f>
        <v>0.94117647058823528</v>
      </c>
      <c r="AI140" s="58">
        <f>VLOOKUP($U140,PercentGoalStats!$A$3:$AE$998,25,FALSE)</f>
        <v>1</v>
      </c>
      <c r="AJ140" s="58">
        <f>VLOOKUP($U140,PercentGoalStats!$A$3:$AE$998,26,FALSE)</f>
        <v>0.52941176470588236</v>
      </c>
      <c r="AK140" s="58">
        <f>VLOOKUP($U140,PercentGoalStats!$A$3:$AE$998,28,FALSE)</f>
        <v>0.44444444444444442</v>
      </c>
      <c r="AL140" s="58">
        <f>VLOOKUP($U140,PercentGoalStats!$A$3:$AE$998,29,FALSE)</f>
        <v>0.82352941176470584</v>
      </c>
      <c r="AM140" s="58">
        <f>VLOOKUP($U140,PercentGoalStats!$A$3:$AE$998,31,FALSE)</f>
        <v>0.77777777777777779</v>
      </c>
    </row>
    <row r="141" spans="1:39" x14ac:dyDescent="0.3">
      <c r="A141" s="57">
        <f>VLOOKUP($S141,PercentGoalStats!$A$3:$AE$998,5,FALSE)</f>
        <v>1</v>
      </c>
      <c r="B141" s="58">
        <f>VLOOKUP($S141,PercentGoalStats!$A$3:$AE$998,6,FALSE)</f>
        <v>1</v>
      </c>
      <c r="C141" s="58">
        <f>VLOOKUP($S141,PercentGoalStats!$A$3:$AE$998,8,FALSE)</f>
        <v>0.94444444444444442</v>
      </c>
      <c r="D141" s="58">
        <f>VLOOKUP($S141,PercentGoalStats!$A$3:$AE$998,9,FALSE)</f>
        <v>1</v>
      </c>
      <c r="E141" s="58">
        <f>VLOOKUP($S141,PercentGoalStats!$A$3:$AE$998,11,FALSE)</f>
        <v>0.61111111111111116</v>
      </c>
      <c r="F141" s="58">
        <f>VLOOKUP($S141,PercentGoalStats!$A$3:$AE$998,12,FALSE)</f>
        <v>0.55555555555555558</v>
      </c>
      <c r="G141" s="58">
        <f>VLOOKUP($S141,PercentGoalStats!$A$3:$AE$998,14,FALSE)</f>
        <v>0.33333333333333331</v>
      </c>
      <c r="H141" s="58">
        <f>VLOOKUP($S141,PercentGoalStats!$A$3:$AE$998,15,FALSE)</f>
        <v>0.44444444444444442</v>
      </c>
      <c r="I141" s="58">
        <f>VLOOKUP($S141,PercentGoalStats!$A$3:$AE$998,17,FALSE)</f>
        <v>1</v>
      </c>
      <c r="J141" s="58">
        <f>VLOOKUP($S141,PercentGoalStats!$A$3:$AE$998,18,FALSE)</f>
        <v>1</v>
      </c>
      <c r="K141" s="58">
        <f>VLOOKUP($S141,PercentGoalStats!$A$3:$AE$998,20,FALSE)</f>
        <v>0.44444444444444442</v>
      </c>
      <c r="L141" s="58">
        <f>VLOOKUP($S141,PercentGoalStats!$A$3:$AE$998,21,FALSE)</f>
        <v>0.44444444444444442</v>
      </c>
      <c r="M141" s="58">
        <f>VLOOKUP($S141,PercentGoalStats!$A$3:$AE$998,23,FALSE)</f>
        <v>0.83333333333333337</v>
      </c>
      <c r="N141" s="58">
        <f>VLOOKUP($S141,PercentGoalStats!$A$3:$AE$998,24,FALSE)</f>
        <v>0.88888888888888884</v>
      </c>
      <c r="O141" s="58">
        <f>VLOOKUP($S141,PercentGoalStats!$A$3:$AE$998,26,FALSE)</f>
        <v>0.44444444444444442</v>
      </c>
      <c r="P141" s="58">
        <f>VLOOKUP($S141,PercentGoalStats!$A$3:$AE$998,27,FALSE)</f>
        <v>0.33333333333333331</v>
      </c>
      <c r="Q141" s="58">
        <f>VLOOKUP($S141,PercentGoalStats!$A$3:$AE$998,29,FALSE)</f>
        <v>0.83333333333333337</v>
      </c>
      <c r="R141" s="58">
        <f>VLOOKUP($S141,PercentGoalStats!$A$3:$AE$998,30,FALSE)</f>
        <v>0.88888888888888884</v>
      </c>
      <c r="S141" s="53" t="str">
        <f>Fixtures!A137</f>
        <v>Werder Bremen</v>
      </c>
      <c r="T141" s="54">
        <f>Fixtures!D137</f>
        <v>43491</v>
      </c>
      <c r="U141" s="53" t="str">
        <f>Fixtures!B137</f>
        <v>Eintracht Frankfurt</v>
      </c>
      <c r="V141" s="57">
        <f>VLOOKUP($U141,PercentGoalStats!$A$3:$AE$998,5,FALSE)</f>
        <v>1</v>
      </c>
      <c r="W141" s="58">
        <f>VLOOKUP($U141,PercentGoalStats!$A$3:$AE$998,7,FALSE)</f>
        <v>1</v>
      </c>
      <c r="X141" s="58">
        <f>VLOOKUP($U141,PercentGoalStats!$A$3:$AE$998,8,FALSE)</f>
        <v>0.9375</v>
      </c>
      <c r="Y141" s="58">
        <f>VLOOKUP($U141,PercentGoalStats!$A$3:$AE$998,10,FALSE)</f>
        <v>0.875</v>
      </c>
      <c r="Z141" s="58">
        <f>VLOOKUP($U141,PercentGoalStats!$A$3:$AE$998,11,FALSE)</f>
        <v>0.75</v>
      </c>
      <c r="AA141" s="58">
        <f>VLOOKUP($U141,PercentGoalStats!$A$3:$AE$998,13,FALSE)</f>
        <v>0.625</v>
      </c>
      <c r="AB141" s="58">
        <f>VLOOKUP($U141,PercentGoalStats!$A$3:$AE$998,14,FALSE)</f>
        <v>0.4375</v>
      </c>
      <c r="AC141" s="58">
        <f>VLOOKUP($U141,PercentGoalStats!$A$3:$AE$998,16,FALSE)</f>
        <v>0.5</v>
      </c>
      <c r="AD141" s="58">
        <f>VLOOKUP($U141,PercentGoalStats!$A$3:$AE$998,17,FALSE)</f>
        <v>0.875</v>
      </c>
      <c r="AE141" s="58">
        <f>VLOOKUP($U141,PercentGoalStats!$A$3:$AE$998,19,FALSE)</f>
        <v>0.875</v>
      </c>
      <c r="AF141" s="58">
        <f>VLOOKUP($U141,PercentGoalStats!$A$3:$AE$998,20,FALSE)</f>
        <v>0.5</v>
      </c>
      <c r="AG141" s="58">
        <f>VLOOKUP($U141,PercentGoalStats!$A$3:$AE$998,22,FALSE)</f>
        <v>0.5</v>
      </c>
      <c r="AH141" s="58">
        <f>VLOOKUP($U141,PercentGoalStats!$A$3:$AE$998,23,FALSE)</f>
        <v>0.875</v>
      </c>
      <c r="AI141" s="58">
        <f>VLOOKUP($U141,PercentGoalStats!$A$3:$AE$998,25,FALSE)</f>
        <v>0.875</v>
      </c>
      <c r="AJ141" s="58">
        <f>VLOOKUP($U141,PercentGoalStats!$A$3:$AE$998,26,FALSE)</f>
        <v>0.375</v>
      </c>
      <c r="AK141" s="58">
        <f>VLOOKUP($U141,PercentGoalStats!$A$3:$AE$998,28,FALSE)</f>
        <v>0.375</v>
      </c>
      <c r="AL141" s="58">
        <f>VLOOKUP($U141,PercentGoalStats!$A$3:$AE$998,29,FALSE)</f>
        <v>0.75</v>
      </c>
      <c r="AM141" s="58">
        <f>VLOOKUP($U141,PercentGoalStats!$A$3:$AE$998,31,FALSE)</f>
        <v>0.75</v>
      </c>
    </row>
    <row r="142" spans="1:39" x14ac:dyDescent="0.3">
      <c r="A142" s="57">
        <f>VLOOKUP($S142,PercentGoalStats!$A$3:$AE$998,5,FALSE)</f>
        <v>0.94117647058823528</v>
      </c>
      <c r="B142" s="58">
        <f>VLOOKUP($S142,PercentGoalStats!$A$3:$AE$998,6,FALSE)</f>
        <v>0.88888888888888884</v>
      </c>
      <c r="C142" s="58">
        <f>VLOOKUP($S142,PercentGoalStats!$A$3:$AE$998,8,FALSE)</f>
        <v>0.82352941176470584</v>
      </c>
      <c r="D142" s="58">
        <f>VLOOKUP($S142,PercentGoalStats!$A$3:$AE$998,9,FALSE)</f>
        <v>0.77777777777777779</v>
      </c>
      <c r="E142" s="58">
        <f>VLOOKUP($S142,PercentGoalStats!$A$3:$AE$998,11,FALSE)</f>
        <v>0.47058823529411764</v>
      </c>
      <c r="F142" s="58">
        <f>VLOOKUP($S142,PercentGoalStats!$A$3:$AE$998,12,FALSE)</f>
        <v>0.44444444444444442</v>
      </c>
      <c r="G142" s="58">
        <f>VLOOKUP($S142,PercentGoalStats!$A$3:$AE$998,14,FALSE)</f>
        <v>0.41176470588235292</v>
      </c>
      <c r="H142" s="58">
        <f>VLOOKUP($S142,PercentGoalStats!$A$3:$AE$998,15,FALSE)</f>
        <v>0.33333333333333331</v>
      </c>
      <c r="I142" s="58">
        <f>VLOOKUP($S142,PercentGoalStats!$A$3:$AE$998,17,FALSE)</f>
        <v>0.82352941176470584</v>
      </c>
      <c r="J142" s="58">
        <f>VLOOKUP($S142,PercentGoalStats!$A$3:$AE$998,18,FALSE)</f>
        <v>0.77777777777777779</v>
      </c>
      <c r="K142" s="58">
        <f>VLOOKUP($S142,PercentGoalStats!$A$3:$AE$998,20,FALSE)</f>
        <v>0.23529411764705882</v>
      </c>
      <c r="L142" s="58">
        <f>VLOOKUP($S142,PercentGoalStats!$A$3:$AE$998,21,FALSE)</f>
        <v>0.33333333333333331</v>
      </c>
      <c r="M142" s="58">
        <f>VLOOKUP($S142,PercentGoalStats!$A$3:$AE$998,23,FALSE)</f>
        <v>0.76470588235294112</v>
      </c>
      <c r="N142" s="58">
        <f>VLOOKUP($S142,PercentGoalStats!$A$3:$AE$998,24,FALSE)</f>
        <v>0.66666666666666663</v>
      </c>
      <c r="O142" s="58">
        <f>VLOOKUP($S142,PercentGoalStats!$A$3:$AE$998,26,FALSE)</f>
        <v>0.41176470588235292</v>
      </c>
      <c r="P142" s="58">
        <f>VLOOKUP($S142,PercentGoalStats!$A$3:$AE$998,27,FALSE)</f>
        <v>0.33333333333333331</v>
      </c>
      <c r="Q142" s="58">
        <f>VLOOKUP($S142,PercentGoalStats!$A$3:$AE$998,29,FALSE)</f>
        <v>0.6470588235294118</v>
      </c>
      <c r="R142" s="58">
        <f>VLOOKUP($S142,PercentGoalStats!$A$3:$AE$998,30,FALSE)</f>
        <v>0.55555555555555558</v>
      </c>
      <c r="S142" s="53" t="str">
        <f>Fixtures!A138</f>
        <v>Freiburg</v>
      </c>
      <c r="T142" s="54">
        <f>Fixtures!D138</f>
        <v>43491</v>
      </c>
      <c r="U142" s="53" t="str">
        <f>Fixtures!B138</f>
        <v>Hoffenheim</v>
      </c>
      <c r="V142" s="57">
        <f>VLOOKUP($U142,PercentGoalStats!$A$3:$AE$998,5,FALSE)</f>
        <v>0.94117647058823528</v>
      </c>
      <c r="W142" s="58">
        <f>VLOOKUP($U142,PercentGoalStats!$A$3:$AE$998,7,FALSE)</f>
        <v>1</v>
      </c>
      <c r="X142" s="58">
        <f>VLOOKUP($U142,PercentGoalStats!$A$3:$AE$998,8,FALSE)</f>
        <v>0.94117647058823528</v>
      </c>
      <c r="Y142" s="58">
        <f>VLOOKUP($U142,PercentGoalStats!$A$3:$AE$998,10,FALSE)</f>
        <v>1</v>
      </c>
      <c r="Z142" s="58">
        <f>VLOOKUP($U142,PercentGoalStats!$A$3:$AE$998,11,FALSE)</f>
        <v>0.70588235294117652</v>
      </c>
      <c r="AA142" s="58">
        <f>VLOOKUP($U142,PercentGoalStats!$A$3:$AE$998,13,FALSE)</f>
        <v>0.8571428571428571</v>
      </c>
      <c r="AB142" s="58">
        <f>VLOOKUP($U142,PercentGoalStats!$A$3:$AE$998,14,FALSE)</f>
        <v>0.47058823529411764</v>
      </c>
      <c r="AC142" s="58">
        <f>VLOOKUP($U142,PercentGoalStats!$A$3:$AE$998,16,FALSE)</f>
        <v>0.7142857142857143</v>
      </c>
      <c r="AD142" s="58">
        <f>VLOOKUP($U142,PercentGoalStats!$A$3:$AE$998,17,FALSE)</f>
        <v>0.94117647058823528</v>
      </c>
      <c r="AE142" s="58">
        <f>VLOOKUP($U142,PercentGoalStats!$A$3:$AE$998,19,FALSE)</f>
        <v>1</v>
      </c>
      <c r="AF142" s="58">
        <f>VLOOKUP($U142,PercentGoalStats!$A$3:$AE$998,20,FALSE)</f>
        <v>0.41176470588235292</v>
      </c>
      <c r="AG142" s="58">
        <f>VLOOKUP($U142,PercentGoalStats!$A$3:$AE$998,22,FALSE)</f>
        <v>0.5714285714285714</v>
      </c>
      <c r="AH142" s="58">
        <f>VLOOKUP($U142,PercentGoalStats!$A$3:$AE$998,23,FALSE)</f>
        <v>0.88235294117647056</v>
      </c>
      <c r="AI142" s="58">
        <f>VLOOKUP($U142,PercentGoalStats!$A$3:$AE$998,25,FALSE)</f>
        <v>1</v>
      </c>
      <c r="AJ142" s="58">
        <f>VLOOKUP($U142,PercentGoalStats!$A$3:$AE$998,26,FALSE)</f>
        <v>0.41176470588235292</v>
      </c>
      <c r="AK142" s="58">
        <f>VLOOKUP($U142,PercentGoalStats!$A$3:$AE$998,28,FALSE)</f>
        <v>0.5714285714285714</v>
      </c>
      <c r="AL142" s="58">
        <f>VLOOKUP($U142,PercentGoalStats!$A$3:$AE$998,29,FALSE)</f>
        <v>0.88235294117647056</v>
      </c>
      <c r="AM142" s="58">
        <f>VLOOKUP($U142,PercentGoalStats!$A$3:$AE$998,31,FALSE)</f>
        <v>1</v>
      </c>
    </row>
    <row r="143" spans="1:39" x14ac:dyDescent="0.3">
      <c r="A143" s="57">
        <f>VLOOKUP($S143,PercentGoalStats!$A$3:$AE$998,5,FALSE)</f>
        <v>0.88888888888888884</v>
      </c>
      <c r="B143" s="58">
        <f>VLOOKUP($S143,PercentGoalStats!$A$3:$AE$998,6,FALSE)</f>
        <v>0.77777777777777779</v>
      </c>
      <c r="C143" s="58">
        <f>VLOOKUP($S143,PercentGoalStats!$A$3:$AE$998,8,FALSE)</f>
        <v>0.66666666666666663</v>
      </c>
      <c r="D143" s="58">
        <f>VLOOKUP($S143,PercentGoalStats!$A$3:$AE$998,9,FALSE)</f>
        <v>0.66666666666666663</v>
      </c>
      <c r="E143" s="58">
        <f>VLOOKUP($S143,PercentGoalStats!$A$3:$AE$998,11,FALSE)</f>
        <v>0.5</v>
      </c>
      <c r="F143" s="58">
        <f>VLOOKUP($S143,PercentGoalStats!$A$3:$AE$998,12,FALSE)</f>
        <v>0.55555555555555558</v>
      </c>
      <c r="G143" s="58">
        <f>VLOOKUP($S143,PercentGoalStats!$A$3:$AE$998,14,FALSE)</f>
        <v>0.27777777777777779</v>
      </c>
      <c r="H143" s="58">
        <f>VLOOKUP($S143,PercentGoalStats!$A$3:$AE$998,15,FALSE)</f>
        <v>0.1111111111111111</v>
      </c>
      <c r="I143" s="58">
        <f>VLOOKUP($S143,PercentGoalStats!$A$3:$AE$998,17,FALSE)</f>
        <v>0.72222222222222221</v>
      </c>
      <c r="J143" s="58">
        <f>VLOOKUP($S143,PercentGoalStats!$A$3:$AE$998,18,FALSE)</f>
        <v>0.77777777777777779</v>
      </c>
      <c r="K143" s="58">
        <f>VLOOKUP($S143,PercentGoalStats!$A$3:$AE$998,20,FALSE)</f>
        <v>0.27777777777777779</v>
      </c>
      <c r="L143" s="58">
        <f>VLOOKUP($S143,PercentGoalStats!$A$3:$AE$998,21,FALSE)</f>
        <v>0.33333333333333331</v>
      </c>
      <c r="M143" s="58">
        <f>VLOOKUP($S143,PercentGoalStats!$A$3:$AE$998,23,FALSE)</f>
        <v>0.77777777777777779</v>
      </c>
      <c r="N143" s="58">
        <f>VLOOKUP($S143,PercentGoalStats!$A$3:$AE$998,24,FALSE)</f>
        <v>0.66666666666666663</v>
      </c>
      <c r="O143" s="58">
        <f>VLOOKUP($S143,PercentGoalStats!$A$3:$AE$998,26,FALSE)</f>
        <v>0.33333333333333331</v>
      </c>
      <c r="P143" s="58">
        <f>VLOOKUP($S143,PercentGoalStats!$A$3:$AE$998,27,FALSE)</f>
        <v>0.33333333333333331</v>
      </c>
      <c r="Q143" s="58">
        <f>VLOOKUP($S143,PercentGoalStats!$A$3:$AE$998,29,FALSE)</f>
        <v>0.61111111111111116</v>
      </c>
      <c r="R143" s="58">
        <f>VLOOKUP($S143,PercentGoalStats!$A$3:$AE$998,30,FALSE)</f>
        <v>0.66666666666666663</v>
      </c>
      <c r="S143" s="53" t="str">
        <f>Fixtures!A139</f>
        <v>Mainz 05</v>
      </c>
      <c r="T143" s="54">
        <f>Fixtures!D139</f>
        <v>43491</v>
      </c>
      <c r="U143" s="53" t="str">
        <f>Fixtures!B139</f>
        <v>Nürnberg</v>
      </c>
      <c r="V143" s="57">
        <f>VLOOKUP($U143,PercentGoalStats!$A$3:$AE$998,5,FALSE)</f>
        <v>1</v>
      </c>
      <c r="W143" s="58">
        <f>VLOOKUP($U143,PercentGoalStats!$A$3:$AE$998,7,FALSE)</f>
        <v>1</v>
      </c>
      <c r="X143" s="58">
        <f>VLOOKUP($U143,PercentGoalStats!$A$3:$AE$998,8,FALSE)</f>
        <v>0.88235294117647056</v>
      </c>
      <c r="Y143" s="58">
        <f>VLOOKUP($U143,PercentGoalStats!$A$3:$AE$998,10,FALSE)</f>
        <v>0.875</v>
      </c>
      <c r="Z143" s="58">
        <f>VLOOKUP($U143,PercentGoalStats!$A$3:$AE$998,11,FALSE)</f>
        <v>0.41176470588235292</v>
      </c>
      <c r="AA143" s="58">
        <f>VLOOKUP($U143,PercentGoalStats!$A$3:$AE$998,13,FALSE)</f>
        <v>0.625</v>
      </c>
      <c r="AB143" s="58">
        <f>VLOOKUP($U143,PercentGoalStats!$A$3:$AE$998,14,FALSE)</f>
        <v>0.29411764705882354</v>
      </c>
      <c r="AC143" s="58">
        <f>VLOOKUP($U143,PercentGoalStats!$A$3:$AE$998,16,FALSE)</f>
        <v>0.5</v>
      </c>
      <c r="AD143" s="58">
        <f>VLOOKUP($U143,PercentGoalStats!$A$3:$AE$998,17,FALSE)</f>
        <v>0.52941176470588236</v>
      </c>
      <c r="AE143" s="58">
        <f>VLOOKUP($U143,PercentGoalStats!$A$3:$AE$998,19,FALSE)</f>
        <v>0.375</v>
      </c>
      <c r="AF143" s="58">
        <f>VLOOKUP($U143,PercentGoalStats!$A$3:$AE$998,20,FALSE)</f>
        <v>0.23529411764705882</v>
      </c>
      <c r="AG143" s="58">
        <f>VLOOKUP($U143,PercentGoalStats!$A$3:$AE$998,22,FALSE)</f>
        <v>0.25</v>
      </c>
      <c r="AH143" s="58">
        <f>VLOOKUP($U143,PercentGoalStats!$A$3:$AE$998,23,FALSE)</f>
        <v>0.88235294117647056</v>
      </c>
      <c r="AI143" s="58">
        <f>VLOOKUP($U143,PercentGoalStats!$A$3:$AE$998,25,FALSE)</f>
        <v>1</v>
      </c>
      <c r="AJ143" s="58">
        <f>VLOOKUP($U143,PercentGoalStats!$A$3:$AE$998,26,FALSE)</f>
        <v>0.52941176470588236</v>
      </c>
      <c r="AK143" s="58">
        <f>VLOOKUP($U143,PercentGoalStats!$A$3:$AE$998,28,FALSE)</f>
        <v>0.75</v>
      </c>
      <c r="AL143" s="58">
        <f>VLOOKUP($U143,PercentGoalStats!$A$3:$AE$998,29,FALSE)</f>
        <v>0.41176470588235292</v>
      </c>
      <c r="AM143" s="58">
        <f>VLOOKUP($U143,PercentGoalStats!$A$3:$AE$998,31,FALSE)</f>
        <v>0.375</v>
      </c>
    </row>
    <row r="144" spans="1:39" hidden="1" x14ac:dyDescent="0.3">
      <c r="A144" s="57">
        <f>VLOOKUP($S144,PercentGoalStats!$A$3:$AE$998,5,FALSE)</f>
        <v>0.94117647058823528</v>
      </c>
      <c r="B144" s="58">
        <f>VLOOKUP($S144,PercentGoalStats!$A$3:$AE$998,6,FALSE)</f>
        <v>1</v>
      </c>
      <c r="C144" s="58">
        <f>VLOOKUP($S144,PercentGoalStats!$A$3:$AE$998,8,FALSE)</f>
        <v>0.82352941176470584</v>
      </c>
      <c r="D144" s="58">
        <f>VLOOKUP($S144,PercentGoalStats!$A$3:$AE$998,9,FALSE)</f>
        <v>0.77777777777777779</v>
      </c>
      <c r="E144" s="58">
        <f>VLOOKUP($S144,PercentGoalStats!$A$3:$AE$998,11,FALSE)</f>
        <v>0.6470588235294118</v>
      </c>
      <c r="F144" s="58">
        <f>VLOOKUP($S144,PercentGoalStats!$A$3:$AE$998,12,FALSE)</f>
        <v>0.66666666666666663</v>
      </c>
      <c r="G144" s="58">
        <f>VLOOKUP($S144,PercentGoalStats!$A$3:$AE$998,14,FALSE)</f>
        <v>0.41176470588235292</v>
      </c>
      <c r="H144" s="58">
        <f>VLOOKUP($S144,PercentGoalStats!$A$3:$AE$998,15,FALSE)</f>
        <v>0.55555555555555558</v>
      </c>
      <c r="I144" s="58">
        <f>VLOOKUP($S144,PercentGoalStats!$A$3:$AE$998,17,FALSE)</f>
        <v>0.82352941176470584</v>
      </c>
      <c r="J144" s="58">
        <f>VLOOKUP($S144,PercentGoalStats!$A$3:$AE$998,18,FALSE)</f>
        <v>0.88888888888888884</v>
      </c>
      <c r="K144" s="58">
        <f>VLOOKUP($S144,PercentGoalStats!$A$3:$AE$998,20,FALSE)</f>
        <v>0.58823529411764708</v>
      </c>
      <c r="L144" s="58">
        <f>VLOOKUP($S144,PercentGoalStats!$A$3:$AE$998,21,FALSE)</f>
        <v>0.55555555555555558</v>
      </c>
      <c r="M144" s="58">
        <f>VLOOKUP($S144,PercentGoalStats!$A$3:$AE$998,23,FALSE)</f>
        <v>0.70588235294117652</v>
      </c>
      <c r="N144" s="58">
        <f>VLOOKUP($S144,PercentGoalStats!$A$3:$AE$998,24,FALSE)</f>
        <v>0.77777777777777779</v>
      </c>
      <c r="O144" s="58">
        <f>VLOOKUP($S144,PercentGoalStats!$A$3:$AE$998,26,FALSE)</f>
        <v>0.47058823529411764</v>
      </c>
      <c r="P144" s="58">
        <f>VLOOKUP($S144,PercentGoalStats!$A$3:$AE$998,27,FALSE)</f>
        <v>0.55555555555555558</v>
      </c>
      <c r="Q144" s="58">
        <f>VLOOKUP($S144,PercentGoalStats!$A$3:$AE$998,29,FALSE)</f>
        <v>0.58823529411764708</v>
      </c>
      <c r="R144" s="58">
        <f>VLOOKUP($S144,PercentGoalStats!$A$3:$AE$998,30,FALSE)</f>
        <v>0.66666666666666663</v>
      </c>
      <c r="S144" s="53" t="str">
        <f>Fixtures!A140</f>
        <v>Wolfsburg</v>
      </c>
      <c r="T144" s="54">
        <f>Fixtures!D140</f>
        <v>43491</v>
      </c>
      <c r="U144" s="53" t="str">
        <f>Fixtures!B140</f>
        <v>Bayer Leverkusen</v>
      </c>
      <c r="V144" s="57">
        <f>VLOOKUP($U144,PercentGoalStats!$A$3:$AE$998,5,FALSE)</f>
        <v>0.9375</v>
      </c>
      <c r="W144" s="58">
        <f>VLOOKUP($U144,PercentGoalStats!$A$3:$AE$998,7,FALSE)</f>
        <v>0.875</v>
      </c>
      <c r="X144" s="58">
        <f>VLOOKUP($U144,PercentGoalStats!$A$3:$AE$998,8,FALSE)</f>
        <v>0.75</v>
      </c>
      <c r="Y144" s="58">
        <f>VLOOKUP($U144,PercentGoalStats!$A$3:$AE$998,10,FALSE)</f>
        <v>0.875</v>
      </c>
      <c r="Z144" s="58">
        <f>VLOOKUP($U144,PercentGoalStats!$A$3:$AE$998,11,FALSE)</f>
        <v>0.5625</v>
      </c>
      <c r="AA144" s="58">
        <f>VLOOKUP($U144,PercentGoalStats!$A$3:$AE$998,13,FALSE)</f>
        <v>0.625</v>
      </c>
      <c r="AB144" s="58">
        <f>VLOOKUP($U144,PercentGoalStats!$A$3:$AE$998,14,FALSE)</f>
        <v>0.375</v>
      </c>
      <c r="AC144" s="58">
        <f>VLOOKUP($U144,PercentGoalStats!$A$3:$AE$998,16,FALSE)</f>
        <v>0.25</v>
      </c>
      <c r="AD144" s="58">
        <f>VLOOKUP($U144,PercentGoalStats!$A$3:$AE$998,17,FALSE)</f>
        <v>0.75</v>
      </c>
      <c r="AE144" s="58">
        <f>VLOOKUP($U144,PercentGoalStats!$A$3:$AE$998,19,FALSE)</f>
        <v>0.625</v>
      </c>
      <c r="AF144" s="58">
        <f>VLOOKUP($U144,PercentGoalStats!$A$3:$AE$998,20,FALSE)</f>
        <v>0.4375</v>
      </c>
      <c r="AG144" s="58">
        <f>VLOOKUP($U144,PercentGoalStats!$A$3:$AE$998,22,FALSE)</f>
        <v>0.375</v>
      </c>
      <c r="AH144" s="58">
        <f>VLOOKUP($U144,PercentGoalStats!$A$3:$AE$998,23,FALSE)</f>
        <v>0.75</v>
      </c>
      <c r="AI144" s="58">
        <f>VLOOKUP($U144,PercentGoalStats!$A$3:$AE$998,25,FALSE)</f>
        <v>0.875</v>
      </c>
      <c r="AJ144" s="58">
        <f>VLOOKUP($U144,PercentGoalStats!$A$3:$AE$998,26,FALSE)</f>
        <v>0.4375</v>
      </c>
      <c r="AK144" s="58">
        <f>VLOOKUP($U144,PercentGoalStats!$A$3:$AE$998,28,FALSE)</f>
        <v>0.5</v>
      </c>
      <c r="AL144" s="58">
        <f>VLOOKUP($U144,PercentGoalStats!$A$3:$AE$998,29,FALSE)</f>
        <v>0.5625</v>
      </c>
      <c r="AM144" s="58">
        <f>VLOOKUP($U144,PercentGoalStats!$A$3:$AE$998,31,FALSE)</f>
        <v>0.625</v>
      </c>
    </row>
    <row r="145" spans="1:39" hidden="1" x14ac:dyDescent="0.3">
      <c r="A145" s="57">
        <f>VLOOKUP($S145,PercentGoalStats!$A$3:$AE$998,5,FALSE)</f>
        <v>1</v>
      </c>
      <c r="B145" s="58">
        <f>VLOOKUP($S145,PercentGoalStats!$A$3:$AE$998,6,FALSE)</f>
        <v>1</v>
      </c>
      <c r="C145" s="58">
        <f>VLOOKUP($S145,PercentGoalStats!$A$3:$AE$998,8,FALSE)</f>
        <v>0.81481481481481477</v>
      </c>
      <c r="D145" s="58">
        <f>VLOOKUP($S145,PercentGoalStats!$A$3:$AE$998,9,FALSE)</f>
        <v>0.7857142857142857</v>
      </c>
      <c r="E145" s="58">
        <f>VLOOKUP($S145,PercentGoalStats!$A$3:$AE$998,11,FALSE)</f>
        <v>0.59259259259259256</v>
      </c>
      <c r="F145" s="58">
        <f>VLOOKUP($S145,PercentGoalStats!$A$3:$AE$998,12,FALSE)</f>
        <v>0.5714285714285714</v>
      </c>
      <c r="G145" s="58">
        <f>VLOOKUP($S145,PercentGoalStats!$A$3:$AE$998,14,FALSE)</f>
        <v>0.40740740740740738</v>
      </c>
      <c r="H145" s="58">
        <f>VLOOKUP($S145,PercentGoalStats!$A$3:$AE$998,15,FALSE)</f>
        <v>0.42857142857142855</v>
      </c>
      <c r="I145" s="58">
        <f>VLOOKUP($S145,PercentGoalStats!$A$3:$AE$998,17,FALSE)</f>
        <v>0.7407407407407407</v>
      </c>
      <c r="J145" s="58">
        <f>VLOOKUP($S145,PercentGoalStats!$A$3:$AE$998,18,FALSE)</f>
        <v>0.7857142857142857</v>
      </c>
      <c r="K145" s="58">
        <f>VLOOKUP($S145,PercentGoalStats!$A$3:$AE$998,20,FALSE)</f>
        <v>0.44444444444444442</v>
      </c>
      <c r="L145" s="58">
        <f>VLOOKUP($S145,PercentGoalStats!$A$3:$AE$998,21,FALSE)</f>
        <v>0.5714285714285714</v>
      </c>
      <c r="M145" s="58">
        <f>VLOOKUP($S145,PercentGoalStats!$A$3:$AE$998,23,FALSE)</f>
        <v>0.85185185185185186</v>
      </c>
      <c r="N145" s="58">
        <f>VLOOKUP($S145,PercentGoalStats!$A$3:$AE$998,24,FALSE)</f>
        <v>0.7142857142857143</v>
      </c>
      <c r="O145" s="58">
        <f>VLOOKUP($S145,PercentGoalStats!$A$3:$AE$998,26,FALSE)</f>
        <v>0.51851851851851849</v>
      </c>
      <c r="P145" s="58">
        <f>VLOOKUP($S145,PercentGoalStats!$A$3:$AE$998,27,FALSE)</f>
        <v>0.42857142857142855</v>
      </c>
      <c r="Q145" s="58">
        <f>VLOOKUP($S145,PercentGoalStats!$A$3:$AE$998,29,FALSE)</f>
        <v>0.59259259259259256</v>
      </c>
      <c r="R145" s="58">
        <f>VLOOKUP($S145,PercentGoalStats!$A$3:$AE$998,30,FALSE)</f>
        <v>0.5</v>
      </c>
      <c r="S145" s="53" t="str">
        <f>Fixtures!A141</f>
        <v>Bromley</v>
      </c>
      <c r="T145" s="54">
        <f>Fixtures!D141</f>
        <v>43491</v>
      </c>
      <c r="U145" s="53" t="str">
        <f>Fixtures!B141</f>
        <v>Eastleigh</v>
      </c>
      <c r="V145" s="57">
        <f>VLOOKUP($U145,PercentGoalStats!$A$3:$AE$998,5,FALSE)</f>
        <v>0.96153846153846156</v>
      </c>
      <c r="W145" s="58">
        <f>VLOOKUP($U145,PercentGoalStats!$A$3:$AE$998,7,FALSE)</f>
        <v>1</v>
      </c>
      <c r="X145" s="58">
        <f>VLOOKUP($U145,PercentGoalStats!$A$3:$AE$998,8,FALSE)</f>
        <v>0.69230769230769229</v>
      </c>
      <c r="Y145" s="58">
        <f>VLOOKUP($U145,PercentGoalStats!$A$3:$AE$998,10,FALSE)</f>
        <v>0.76923076923076927</v>
      </c>
      <c r="Z145" s="58">
        <f>VLOOKUP($U145,PercentGoalStats!$A$3:$AE$998,11,FALSE)</f>
        <v>0.5</v>
      </c>
      <c r="AA145" s="58">
        <f>VLOOKUP($U145,PercentGoalStats!$A$3:$AE$998,13,FALSE)</f>
        <v>0.53846153846153844</v>
      </c>
      <c r="AB145" s="58">
        <f>VLOOKUP($U145,PercentGoalStats!$A$3:$AE$998,14,FALSE)</f>
        <v>0.23076923076923078</v>
      </c>
      <c r="AC145" s="58">
        <f>VLOOKUP($U145,PercentGoalStats!$A$3:$AE$998,16,FALSE)</f>
        <v>0.30769230769230771</v>
      </c>
      <c r="AD145" s="58">
        <f>VLOOKUP($U145,PercentGoalStats!$A$3:$AE$998,17,FALSE)</f>
        <v>0.76923076923076927</v>
      </c>
      <c r="AE145" s="58">
        <f>VLOOKUP($U145,PercentGoalStats!$A$3:$AE$998,19,FALSE)</f>
        <v>0.69230769230769229</v>
      </c>
      <c r="AF145" s="58">
        <f>VLOOKUP($U145,PercentGoalStats!$A$3:$AE$998,20,FALSE)</f>
        <v>0.30769230769230771</v>
      </c>
      <c r="AG145" s="58">
        <f>VLOOKUP($U145,PercentGoalStats!$A$3:$AE$998,22,FALSE)</f>
        <v>0.38461538461538464</v>
      </c>
      <c r="AH145" s="58">
        <f>VLOOKUP($U145,PercentGoalStats!$A$3:$AE$998,23,FALSE)</f>
        <v>0.73076923076923073</v>
      </c>
      <c r="AI145" s="58">
        <f>VLOOKUP($U145,PercentGoalStats!$A$3:$AE$998,25,FALSE)</f>
        <v>0.76923076923076927</v>
      </c>
      <c r="AJ145" s="58">
        <f>VLOOKUP($U145,PercentGoalStats!$A$3:$AE$998,26,FALSE)</f>
        <v>0.34615384615384615</v>
      </c>
      <c r="AK145" s="58">
        <f>VLOOKUP($U145,PercentGoalStats!$A$3:$AE$998,28,FALSE)</f>
        <v>0.38461538461538464</v>
      </c>
      <c r="AL145" s="58">
        <f>VLOOKUP($U145,PercentGoalStats!$A$3:$AE$998,29,FALSE)</f>
        <v>0.53846153846153844</v>
      </c>
      <c r="AM145" s="58">
        <f>VLOOKUP($U145,PercentGoalStats!$A$3:$AE$998,31,FALSE)</f>
        <v>0.46153846153846156</v>
      </c>
    </row>
    <row r="146" spans="1:39" hidden="1" x14ac:dyDescent="0.3">
      <c r="A146" s="57">
        <f>VLOOKUP($S146,PercentGoalStats!$A$3:$AE$998,5,FALSE)</f>
        <v>0.92</v>
      </c>
      <c r="B146" s="58">
        <f>VLOOKUP($S146,PercentGoalStats!$A$3:$AE$998,6,FALSE)</f>
        <v>0.8571428571428571</v>
      </c>
      <c r="C146" s="58">
        <f>VLOOKUP($S146,PercentGoalStats!$A$3:$AE$998,8,FALSE)</f>
        <v>0.72</v>
      </c>
      <c r="D146" s="58">
        <f>VLOOKUP($S146,PercentGoalStats!$A$3:$AE$998,9,FALSE)</f>
        <v>0.6428571428571429</v>
      </c>
      <c r="E146" s="58">
        <f>VLOOKUP($S146,PercentGoalStats!$A$3:$AE$998,11,FALSE)</f>
        <v>0.32</v>
      </c>
      <c r="F146" s="58">
        <f>VLOOKUP($S146,PercentGoalStats!$A$3:$AE$998,12,FALSE)</f>
        <v>0.35714285714285715</v>
      </c>
      <c r="G146" s="58">
        <f>VLOOKUP($S146,PercentGoalStats!$A$3:$AE$998,14,FALSE)</f>
        <v>0.24</v>
      </c>
      <c r="H146" s="58">
        <f>VLOOKUP($S146,PercentGoalStats!$A$3:$AE$998,15,FALSE)</f>
        <v>0.21428571428571427</v>
      </c>
      <c r="I146" s="58">
        <f>VLOOKUP($S146,PercentGoalStats!$A$3:$AE$998,17,FALSE)</f>
        <v>0.72</v>
      </c>
      <c r="J146" s="58">
        <f>VLOOKUP($S146,PercentGoalStats!$A$3:$AE$998,18,FALSE)</f>
        <v>0.5714285714285714</v>
      </c>
      <c r="K146" s="58">
        <f>VLOOKUP($S146,PercentGoalStats!$A$3:$AE$998,20,FALSE)</f>
        <v>0.24</v>
      </c>
      <c r="L146" s="58">
        <f>VLOOKUP($S146,PercentGoalStats!$A$3:$AE$998,21,FALSE)</f>
        <v>0.21428571428571427</v>
      </c>
      <c r="M146" s="58">
        <f>VLOOKUP($S146,PercentGoalStats!$A$3:$AE$998,23,FALSE)</f>
        <v>0.72</v>
      </c>
      <c r="N146" s="58">
        <f>VLOOKUP($S146,PercentGoalStats!$A$3:$AE$998,24,FALSE)</f>
        <v>0.6428571428571429</v>
      </c>
      <c r="O146" s="58">
        <f>VLOOKUP($S146,PercentGoalStats!$A$3:$AE$998,26,FALSE)</f>
        <v>0.28000000000000003</v>
      </c>
      <c r="P146" s="58">
        <f>VLOOKUP($S146,PercentGoalStats!$A$3:$AE$998,27,FALSE)</f>
        <v>0.2857142857142857</v>
      </c>
      <c r="Q146" s="58">
        <f>VLOOKUP($S146,PercentGoalStats!$A$3:$AE$998,29,FALSE)</f>
        <v>0.52</v>
      </c>
      <c r="R146" s="58">
        <f>VLOOKUP($S146,PercentGoalStats!$A$3:$AE$998,30,FALSE)</f>
        <v>0.35714285714285715</v>
      </c>
      <c r="S146" s="53" t="str">
        <f>Fixtures!A142</f>
        <v>Chesterfield</v>
      </c>
      <c r="T146" s="54">
        <f>Fixtures!D142</f>
        <v>43491</v>
      </c>
      <c r="U146" s="53" t="str">
        <f>Fixtures!B142</f>
        <v>Barrow</v>
      </c>
      <c r="V146" s="57">
        <f>VLOOKUP($U146,PercentGoalStats!$A$3:$AE$998,5,FALSE)</f>
        <v>0.83333333333333337</v>
      </c>
      <c r="W146" s="58">
        <f>VLOOKUP($U146,PercentGoalStats!$A$3:$AE$998,7,FALSE)</f>
        <v>0.83333333333333337</v>
      </c>
      <c r="X146" s="58">
        <f>VLOOKUP($U146,PercentGoalStats!$A$3:$AE$998,8,FALSE)</f>
        <v>0.625</v>
      </c>
      <c r="Y146" s="58">
        <f>VLOOKUP($U146,PercentGoalStats!$A$3:$AE$998,10,FALSE)</f>
        <v>0.66666666666666663</v>
      </c>
      <c r="Z146" s="58">
        <f>VLOOKUP($U146,PercentGoalStats!$A$3:$AE$998,11,FALSE)</f>
        <v>0.29166666666666669</v>
      </c>
      <c r="AA146" s="58">
        <f>VLOOKUP($U146,PercentGoalStats!$A$3:$AE$998,13,FALSE)</f>
        <v>0.25</v>
      </c>
      <c r="AB146" s="58">
        <f>VLOOKUP($U146,PercentGoalStats!$A$3:$AE$998,14,FALSE)</f>
        <v>0.125</v>
      </c>
      <c r="AC146" s="58">
        <f>VLOOKUP($U146,PercentGoalStats!$A$3:$AE$998,16,FALSE)</f>
        <v>0.16666666666666666</v>
      </c>
      <c r="AD146" s="58">
        <f>VLOOKUP($U146,PercentGoalStats!$A$3:$AE$998,17,FALSE)</f>
        <v>0.58333333333333337</v>
      </c>
      <c r="AE146" s="58">
        <f>VLOOKUP($U146,PercentGoalStats!$A$3:$AE$998,19,FALSE)</f>
        <v>0.58333333333333337</v>
      </c>
      <c r="AF146" s="58">
        <f>VLOOKUP($U146,PercentGoalStats!$A$3:$AE$998,20,FALSE)</f>
        <v>0.29166666666666669</v>
      </c>
      <c r="AG146" s="58">
        <f>VLOOKUP($U146,PercentGoalStats!$A$3:$AE$998,22,FALSE)</f>
        <v>0.33333333333333331</v>
      </c>
      <c r="AH146" s="58">
        <f>VLOOKUP($U146,PercentGoalStats!$A$3:$AE$998,23,FALSE)</f>
        <v>0.54166666666666663</v>
      </c>
      <c r="AI146" s="58">
        <f>VLOOKUP($U146,PercentGoalStats!$A$3:$AE$998,25,FALSE)</f>
        <v>0.58333333333333337</v>
      </c>
      <c r="AJ146" s="58">
        <f>VLOOKUP($U146,PercentGoalStats!$A$3:$AE$998,26,FALSE)</f>
        <v>0.375</v>
      </c>
      <c r="AK146" s="58">
        <f>VLOOKUP($U146,PercentGoalStats!$A$3:$AE$998,28,FALSE)</f>
        <v>0.41666666666666669</v>
      </c>
      <c r="AL146" s="58">
        <f>VLOOKUP($U146,PercentGoalStats!$A$3:$AE$998,29,FALSE)</f>
        <v>0.29166666666666669</v>
      </c>
      <c r="AM146" s="58">
        <f>VLOOKUP($U146,PercentGoalStats!$A$3:$AE$998,31,FALSE)</f>
        <v>0.33333333333333331</v>
      </c>
    </row>
    <row r="147" spans="1:39" hidden="1" x14ac:dyDescent="0.3">
      <c r="A147" s="57">
        <f>VLOOKUP($S147,PercentGoalStats!$A$3:$AE$998,5,FALSE)</f>
        <v>0.96</v>
      </c>
      <c r="B147" s="58">
        <f>VLOOKUP($S147,PercentGoalStats!$A$3:$AE$998,6,FALSE)</f>
        <v>0.93333333333333335</v>
      </c>
      <c r="C147" s="58">
        <f>VLOOKUP($S147,PercentGoalStats!$A$3:$AE$998,8,FALSE)</f>
        <v>0.72</v>
      </c>
      <c r="D147" s="58">
        <f>VLOOKUP($S147,PercentGoalStats!$A$3:$AE$998,9,FALSE)</f>
        <v>0.8</v>
      </c>
      <c r="E147" s="58">
        <f>VLOOKUP($S147,PercentGoalStats!$A$3:$AE$998,11,FALSE)</f>
        <v>0.52</v>
      </c>
      <c r="F147" s="58">
        <f>VLOOKUP($S147,PercentGoalStats!$A$3:$AE$998,12,FALSE)</f>
        <v>0.66666666666666663</v>
      </c>
      <c r="G147" s="58">
        <f>VLOOKUP($S147,PercentGoalStats!$A$3:$AE$998,14,FALSE)</f>
        <v>0.16</v>
      </c>
      <c r="H147" s="58">
        <f>VLOOKUP($S147,PercentGoalStats!$A$3:$AE$998,15,FALSE)</f>
        <v>0.26666666666666666</v>
      </c>
      <c r="I147" s="58">
        <f>VLOOKUP($S147,PercentGoalStats!$A$3:$AE$998,17,FALSE)</f>
        <v>0.76</v>
      </c>
      <c r="J147" s="58">
        <f>VLOOKUP($S147,PercentGoalStats!$A$3:$AE$998,18,FALSE)</f>
        <v>0.8666666666666667</v>
      </c>
      <c r="K147" s="58">
        <f>VLOOKUP($S147,PercentGoalStats!$A$3:$AE$998,20,FALSE)</f>
        <v>0.36</v>
      </c>
      <c r="L147" s="58">
        <f>VLOOKUP($S147,PercentGoalStats!$A$3:$AE$998,21,FALSE)</f>
        <v>0.4</v>
      </c>
      <c r="M147" s="58">
        <f>VLOOKUP($S147,PercentGoalStats!$A$3:$AE$998,23,FALSE)</f>
        <v>0.8</v>
      </c>
      <c r="N147" s="58">
        <f>VLOOKUP($S147,PercentGoalStats!$A$3:$AE$998,24,FALSE)</f>
        <v>0.8666666666666667</v>
      </c>
      <c r="O147" s="58">
        <f>VLOOKUP($S147,PercentGoalStats!$A$3:$AE$998,26,FALSE)</f>
        <v>0.36</v>
      </c>
      <c r="P147" s="58">
        <f>VLOOKUP($S147,PercentGoalStats!$A$3:$AE$998,27,FALSE)</f>
        <v>0.4</v>
      </c>
      <c r="Q147" s="58">
        <f>VLOOKUP($S147,PercentGoalStats!$A$3:$AE$998,29,FALSE)</f>
        <v>0.6</v>
      </c>
      <c r="R147" s="58">
        <f>VLOOKUP($S147,PercentGoalStats!$A$3:$AE$998,30,FALSE)</f>
        <v>0.8</v>
      </c>
      <c r="S147" s="53" t="str">
        <f>Fixtures!A143</f>
        <v>Dagenham &amp; Redbridge</v>
      </c>
      <c r="T147" s="54">
        <f>Fixtures!D143</f>
        <v>43491</v>
      </c>
      <c r="U147" s="53" t="str">
        <f>Fixtures!B143</f>
        <v>Aldershot Town</v>
      </c>
      <c r="V147" s="57">
        <f>VLOOKUP($U147,PercentGoalStats!$A$3:$AE$998,5,FALSE)</f>
        <v>0.84615384615384615</v>
      </c>
      <c r="W147" s="58">
        <f>VLOOKUP($U147,PercentGoalStats!$A$3:$AE$998,7,FALSE)</f>
        <v>0.9285714285714286</v>
      </c>
      <c r="X147" s="58">
        <f>VLOOKUP($U147,PercentGoalStats!$A$3:$AE$998,8,FALSE)</f>
        <v>0.73076923076923073</v>
      </c>
      <c r="Y147" s="58">
        <f>VLOOKUP($U147,PercentGoalStats!$A$3:$AE$998,10,FALSE)</f>
        <v>0.8571428571428571</v>
      </c>
      <c r="Z147" s="58">
        <f>VLOOKUP($U147,PercentGoalStats!$A$3:$AE$998,11,FALSE)</f>
        <v>0.46153846153846156</v>
      </c>
      <c r="AA147" s="58">
        <f>VLOOKUP($U147,PercentGoalStats!$A$3:$AE$998,13,FALSE)</f>
        <v>0.7142857142857143</v>
      </c>
      <c r="AB147" s="58">
        <f>VLOOKUP($U147,PercentGoalStats!$A$3:$AE$998,14,FALSE)</f>
        <v>0.19230769230769232</v>
      </c>
      <c r="AC147" s="58">
        <f>VLOOKUP($U147,PercentGoalStats!$A$3:$AE$998,16,FALSE)</f>
        <v>0.2857142857142857</v>
      </c>
      <c r="AD147" s="58">
        <f>VLOOKUP($U147,PercentGoalStats!$A$3:$AE$998,17,FALSE)</f>
        <v>0.42307692307692307</v>
      </c>
      <c r="AE147" s="58">
        <f>VLOOKUP($U147,PercentGoalStats!$A$3:$AE$998,19,FALSE)</f>
        <v>0.5</v>
      </c>
      <c r="AF147" s="58">
        <f>VLOOKUP($U147,PercentGoalStats!$A$3:$AE$998,20,FALSE)</f>
        <v>0.15384615384615385</v>
      </c>
      <c r="AG147" s="58">
        <f>VLOOKUP($U147,PercentGoalStats!$A$3:$AE$998,22,FALSE)</f>
        <v>0.14285714285714285</v>
      </c>
      <c r="AH147" s="58">
        <f>VLOOKUP($U147,PercentGoalStats!$A$3:$AE$998,23,FALSE)</f>
        <v>0.80769230769230771</v>
      </c>
      <c r="AI147" s="58">
        <f>VLOOKUP($U147,PercentGoalStats!$A$3:$AE$998,25,FALSE)</f>
        <v>0.9285714285714286</v>
      </c>
      <c r="AJ147" s="58">
        <f>VLOOKUP($U147,PercentGoalStats!$A$3:$AE$998,26,FALSE)</f>
        <v>0.57692307692307687</v>
      </c>
      <c r="AK147" s="58">
        <f>VLOOKUP($U147,PercentGoalStats!$A$3:$AE$998,28,FALSE)</f>
        <v>0.7142857142857143</v>
      </c>
      <c r="AL147" s="58">
        <f>VLOOKUP($U147,PercentGoalStats!$A$3:$AE$998,29,FALSE)</f>
        <v>0.38461538461538464</v>
      </c>
      <c r="AM147" s="58">
        <f>VLOOKUP($U147,PercentGoalStats!$A$3:$AE$998,31,FALSE)</f>
        <v>0.5</v>
      </c>
    </row>
    <row r="148" spans="1:39" hidden="1" x14ac:dyDescent="0.3">
      <c r="A148" s="57">
        <f>VLOOKUP($S148,PercentGoalStats!$A$3:$AE$998,5,FALSE)</f>
        <v>0.79166666666666663</v>
      </c>
      <c r="B148" s="58">
        <f>VLOOKUP($S148,PercentGoalStats!$A$3:$AE$998,6,FALSE)</f>
        <v>0.84615384615384615</v>
      </c>
      <c r="C148" s="58">
        <f>VLOOKUP($S148,PercentGoalStats!$A$3:$AE$998,8,FALSE)</f>
        <v>0.625</v>
      </c>
      <c r="D148" s="58">
        <f>VLOOKUP($S148,PercentGoalStats!$A$3:$AE$998,9,FALSE)</f>
        <v>0.53846153846153844</v>
      </c>
      <c r="E148" s="58">
        <f>VLOOKUP($S148,PercentGoalStats!$A$3:$AE$998,11,FALSE)</f>
        <v>0.33333333333333331</v>
      </c>
      <c r="F148" s="58">
        <f>VLOOKUP($S148,PercentGoalStats!$A$3:$AE$998,12,FALSE)</f>
        <v>0.23076923076923078</v>
      </c>
      <c r="G148" s="58">
        <f>VLOOKUP($S148,PercentGoalStats!$A$3:$AE$998,14,FALSE)</f>
        <v>8.3333333333333329E-2</v>
      </c>
      <c r="H148" s="58">
        <f>VLOOKUP($S148,PercentGoalStats!$A$3:$AE$998,15,FALSE)</f>
        <v>0</v>
      </c>
      <c r="I148" s="58">
        <f>VLOOKUP($S148,PercentGoalStats!$A$3:$AE$998,17,FALSE)</f>
        <v>0.66666666666666663</v>
      </c>
      <c r="J148" s="58">
        <f>VLOOKUP($S148,PercentGoalStats!$A$3:$AE$998,18,FALSE)</f>
        <v>0.69230769230769229</v>
      </c>
      <c r="K148" s="58">
        <f>VLOOKUP($S148,PercentGoalStats!$A$3:$AE$998,20,FALSE)</f>
        <v>0.25</v>
      </c>
      <c r="L148" s="58">
        <f>VLOOKUP($S148,PercentGoalStats!$A$3:$AE$998,21,FALSE)</f>
        <v>0.23076923076923078</v>
      </c>
      <c r="M148" s="58">
        <f>VLOOKUP($S148,PercentGoalStats!$A$3:$AE$998,23,FALSE)</f>
        <v>0.58333333333333337</v>
      </c>
      <c r="N148" s="58">
        <f>VLOOKUP($S148,PercentGoalStats!$A$3:$AE$998,24,FALSE)</f>
        <v>0.53846153846153844</v>
      </c>
      <c r="O148" s="58">
        <f>VLOOKUP($S148,PercentGoalStats!$A$3:$AE$998,26,FALSE)</f>
        <v>0.20833333333333334</v>
      </c>
      <c r="P148" s="58">
        <f>VLOOKUP($S148,PercentGoalStats!$A$3:$AE$998,27,FALSE)</f>
        <v>7.6923076923076927E-2</v>
      </c>
      <c r="Q148" s="58">
        <f>VLOOKUP($S148,PercentGoalStats!$A$3:$AE$998,29,FALSE)</f>
        <v>0.45833333333333331</v>
      </c>
      <c r="R148" s="58">
        <f>VLOOKUP($S148,PercentGoalStats!$A$3:$AE$998,30,FALSE)</f>
        <v>0.38461538461538464</v>
      </c>
      <c r="S148" s="53" t="str">
        <f>Fixtures!A144</f>
        <v>Halifax Town</v>
      </c>
      <c r="T148" s="54">
        <f>Fixtures!D144</f>
        <v>43491</v>
      </c>
      <c r="U148" s="53" t="str">
        <f>Fixtures!B144</f>
        <v>Salford City</v>
      </c>
      <c r="V148" s="57">
        <f>VLOOKUP($U148,PercentGoalStats!$A$3:$AE$998,5,FALSE)</f>
        <v>0.92592592592592593</v>
      </c>
      <c r="W148" s="58">
        <f>VLOOKUP($U148,PercentGoalStats!$A$3:$AE$998,7,FALSE)</f>
        <v>0.84615384615384615</v>
      </c>
      <c r="X148" s="58">
        <f>VLOOKUP($U148,PercentGoalStats!$A$3:$AE$998,8,FALSE)</f>
        <v>0.88888888888888884</v>
      </c>
      <c r="Y148" s="58">
        <f>VLOOKUP($U148,PercentGoalStats!$A$3:$AE$998,10,FALSE)</f>
        <v>0.84615384615384615</v>
      </c>
      <c r="Z148" s="58">
        <f>VLOOKUP($U148,PercentGoalStats!$A$3:$AE$998,11,FALSE)</f>
        <v>0.59259259259259256</v>
      </c>
      <c r="AA148" s="58">
        <f>VLOOKUP($U148,PercentGoalStats!$A$3:$AE$998,13,FALSE)</f>
        <v>0.53846153846153844</v>
      </c>
      <c r="AB148" s="58">
        <f>VLOOKUP($U148,PercentGoalStats!$A$3:$AE$998,14,FALSE)</f>
        <v>0.29629629629629628</v>
      </c>
      <c r="AC148" s="58">
        <f>VLOOKUP($U148,PercentGoalStats!$A$3:$AE$998,16,FALSE)</f>
        <v>0.23076923076923078</v>
      </c>
      <c r="AD148" s="58">
        <f>VLOOKUP($U148,PercentGoalStats!$A$3:$AE$998,17,FALSE)</f>
        <v>0.88888888888888884</v>
      </c>
      <c r="AE148" s="58">
        <f>VLOOKUP($U148,PercentGoalStats!$A$3:$AE$998,19,FALSE)</f>
        <v>0.76923076923076927</v>
      </c>
      <c r="AF148" s="58">
        <f>VLOOKUP($U148,PercentGoalStats!$A$3:$AE$998,20,FALSE)</f>
        <v>0.55555555555555558</v>
      </c>
      <c r="AG148" s="58">
        <f>VLOOKUP($U148,PercentGoalStats!$A$3:$AE$998,22,FALSE)</f>
        <v>0.46153846153846156</v>
      </c>
      <c r="AH148" s="58">
        <f>VLOOKUP($U148,PercentGoalStats!$A$3:$AE$998,23,FALSE)</f>
        <v>0.59259259259259256</v>
      </c>
      <c r="AI148" s="58">
        <f>VLOOKUP($U148,PercentGoalStats!$A$3:$AE$998,25,FALSE)</f>
        <v>0.53846153846153844</v>
      </c>
      <c r="AJ148" s="58">
        <f>VLOOKUP($U148,PercentGoalStats!$A$3:$AE$998,26,FALSE)</f>
        <v>0.33333333333333331</v>
      </c>
      <c r="AK148" s="58">
        <f>VLOOKUP($U148,PercentGoalStats!$A$3:$AE$998,28,FALSE)</f>
        <v>0.38461538461538464</v>
      </c>
      <c r="AL148" s="58">
        <f>VLOOKUP($U148,PercentGoalStats!$A$3:$AE$998,29,FALSE)</f>
        <v>0.55555555555555558</v>
      </c>
      <c r="AM148" s="58">
        <f>VLOOKUP($U148,PercentGoalStats!$A$3:$AE$998,31,FALSE)</f>
        <v>0.46153846153846156</v>
      </c>
    </row>
    <row r="149" spans="1:39" hidden="1" x14ac:dyDescent="0.3">
      <c r="A149" s="57">
        <f>VLOOKUP($S149,PercentGoalStats!$A$3:$AE$998,5,FALSE)</f>
        <v>0.96296296296296291</v>
      </c>
      <c r="B149" s="58">
        <f>VLOOKUP($S149,PercentGoalStats!$A$3:$AE$998,6,FALSE)</f>
        <v>0.92307692307692313</v>
      </c>
      <c r="C149" s="58">
        <f>VLOOKUP($S149,PercentGoalStats!$A$3:$AE$998,8,FALSE)</f>
        <v>0.62962962962962965</v>
      </c>
      <c r="D149" s="58">
        <f>VLOOKUP($S149,PercentGoalStats!$A$3:$AE$998,9,FALSE)</f>
        <v>0.61538461538461542</v>
      </c>
      <c r="E149" s="58">
        <f>VLOOKUP($S149,PercentGoalStats!$A$3:$AE$998,11,FALSE)</f>
        <v>0.48148148148148145</v>
      </c>
      <c r="F149" s="58">
        <f>VLOOKUP($S149,PercentGoalStats!$A$3:$AE$998,12,FALSE)</f>
        <v>0.46153846153846156</v>
      </c>
      <c r="G149" s="58">
        <f>VLOOKUP($S149,PercentGoalStats!$A$3:$AE$998,14,FALSE)</f>
        <v>0.14814814814814814</v>
      </c>
      <c r="H149" s="58">
        <f>VLOOKUP($S149,PercentGoalStats!$A$3:$AE$998,15,FALSE)</f>
        <v>7.6923076923076927E-2</v>
      </c>
      <c r="I149" s="58">
        <f>VLOOKUP($S149,PercentGoalStats!$A$3:$AE$998,17,FALSE)</f>
        <v>0.7407407407407407</v>
      </c>
      <c r="J149" s="58">
        <f>VLOOKUP($S149,PercentGoalStats!$A$3:$AE$998,18,FALSE)</f>
        <v>0.69230769230769229</v>
      </c>
      <c r="K149" s="58">
        <f>VLOOKUP($S149,PercentGoalStats!$A$3:$AE$998,20,FALSE)</f>
        <v>0.40740740740740738</v>
      </c>
      <c r="L149" s="58">
        <f>VLOOKUP($S149,PercentGoalStats!$A$3:$AE$998,21,FALSE)</f>
        <v>0.46153846153846156</v>
      </c>
      <c r="M149" s="58">
        <f>VLOOKUP($S149,PercentGoalStats!$A$3:$AE$998,23,FALSE)</f>
        <v>0.7407407407407407</v>
      </c>
      <c r="N149" s="58">
        <f>VLOOKUP($S149,PercentGoalStats!$A$3:$AE$998,24,FALSE)</f>
        <v>0.69230769230769229</v>
      </c>
      <c r="O149" s="58">
        <f>VLOOKUP($S149,PercentGoalStats!$A$3:$AE$998,26,FALSE)</f>
        <v>0.18518518518518517</v>
      </c>
      <c r="P149" s="58">
        <f>VLOOKUP($S149,PercentGoalStats!$A$3:$AE$998,27,FALSE)</f>
        <v>0.15384615384615385</v>
      </c>
      <c r="Q149" s="58">
        <f>VLOOKUP($S149,PercentGoalStats!$A$3:$AE$998,29,FALSE)</f>
        <v>0.51851851851851849</v>
      </c>
      <c r="R149" s="58">
        <f>VLOOKUP($S149,PercentGoalStats!$A$3:$AE$998,30,FALSE)</f>
        <v>0.46153846153846156</v>
      </c>
      <c r="S149" s="53" t="str">
        <f>Fixtures!A145</f>
        <v>Gateshead</v>
      </c>
      <c r="T149" s="54">
        <f>Fixtures!D145</f>
        <v>43491</v>
      </c>
      <c r="U149" s="53" t="str">
        <f>Fixtures!B145</f>
        <v>Boreham Wood</v>
      </c>
      <c r="V149" s="57">
        <f>VLOOKUP($U149,PercentGoalStats!$A$3:$AE$998,5,FALSE)</f>
        <v>0.91666666666666663</v>
      </c>
      <c r="W149" s="58">
        <f>VLOOKUP($U149,PercentGoalStats!$A$3:$AE$998,7,FALSE)</f>
        <v>0.9</v>
      </c>
      <c r="X149" s="58">
        <f>VLOOKUP($U149,PercentGoalStats!$A$3:$AE$998,8,FALSE)</f>
        <v>0.58333333333333337</v>
      </c>
      <c r="Y149" s="58">
        <f>VLOOKUP($U149,PercentGoalStats!$A$3:$AE$998,10,FALSE)</f>
        <v>0.7</v>
      </c>
      <c r="Z149" s="58">
        <f>VLOOKUP($U149,PercentGoalStats!$A$3:$AE$998,11,FALSE)</f>
        <v>0.375</v>
      </c>
      <c r="AA149" s="58">
        <f>VLOOKUP($U149,PercentGoalStats!$A$3:$AE$998,13,FALSE)</f>
        <v>0.4</v>
      </c>
      <c r="AB149" s="58">
        <f>VLOOKUP($U149,PercentGoalStats!$A$3:$AE$998,14,FALSE)</f>
        <v>0.25</v>
      </c>
      <c r="AC149" s="58">
        <f>VLOOKUP($U149,PercentGoalStats!$A$3:$AE$998,16,FALSE)</f>
        <v>0.3</v>
      </c>
      <c r="AD149" s="58">
        <f>VLOOKUP($U149,PercentGoalStats!$A$3:$AE$998,17,FALSE)</f>
        <v>0.75</v>
      </c>
      <c r="AE149" s="58">
        <f>VLOOKUP($U149,PercentGoalStats!$A$3:$AE$998,19,FALSE)</f>
        <v>0.7</v>
      </c>
      <c r="AF149" s="58">
        <f>VLOOKUP($U149,PercentGoalStats!$A$3:$AE$998,20,FALSE)</f>
        <v>0.25</v>
      </c>
      <c r="AG149" s="58">
        <f>VLOOKUP($U149,PercentGoalStats!$A$3:$AE$998,22,FALSE)</f>
        <v>0.2</v>
      </c>
      <c r="AH149" s="58">
        <f>VLOOKUP($U149,PercentGoalStats!$A$3:$AE$998,23,FALSE)</f>
        <v>0.70833333333333337</v>
      </c>
      <c r="AI149" s="58">
        <f>VLOOKUP($U149,PercentGoalStats!$A$3:$AE$998,25,FALSE)</f>
        <v>0.8</v>
      </c>
      <c r="AJ149" s="58">
        <f>VLOOKUP($U149,PercentGoalStats!$A$3:$AE$998,26,FALSE)</f>
        <v>0.20833333333333334</v>
      </c>
      <c r="AK149" s="58">
        <f>VLOOKUP($U149,PercentGoalStats!$A$3:$AE$998,28,FALSE)</f>
        <v>0.3</v>
      </c>
      <c r="AL149" s="58">
        <f>VLOOKUP($U149,PercentGoalStats!$A$3:$AE$998,29,FALSE)</f>
        <v>0.54166666666666663</v>
      </c>
      <c r="AM149" s="58">
        <f>VLOOKUP($U149,PercentGoalStats!$A$3:$AE$998,31,FALSE)</f>
        <v>0.6</v>
      </c>
    </row>
    <row r="150" spans="1:39" hidden="1" x14ac:dyDescent="0.3">
      <c r="A150" s="57">
        <f>VLOOKUP($S150,PercentGoalStats!$A$3:$AE$998,5,FALSE)</f>
        <v>0.92592592592592593</v>
      </c>
      <c r="B150" s="58">
        <f>VLOOKUP($S150,PercentGoalStats!$A$3:$AE$998,6,FALSE)</f>
        <v>0.91666666666666663</v>
      </c>
      <c r="C150" s="58">
        <f>VLOOKUP($S150,PercentGoalStats!$A$3:$AE$998,8,FALSE)</f>
        <v>0.77777777777777779</v>
      </c>
      <c r="D150" s="58">
        <f>VLOOKUP($S150,PercentGoalStats!$A$3:$AE$998,9,FALSE)</f>
        <v>0.83333333333333337</v>
      </c>
      <c r="E150" s="58">
        <f>VLOOKUP($S150,PercentGoalStats!$A$3:$AE$998,11,FALSE)</f>
        <v>0.55555555555555558</v>
      </c>
      <c r="F150" s="58">
        <f>VLOOKUP($S150,PercentGoalStats!$A$3:$AE$998,12,FALSE)</f>
        <v>0.58333333333333337</v>
      </c>
      <c r="G150" s="58">
        <f>VLOOKUP($S150,PercentGoalStats!$A$3:$AE$998,14,FALSE)</f>
        <v>0.18518518518518517</v>
      </c>
      <c r="H150" s="58">
        <f>VLOOKUP($S150,PercentGoalStats!$A$3:$AE$998,15,FALSE)</f>
        <v>0.25</v>
      </c>
      <c r="I150" s="58">
        <f>VLOOKUP($S150,PercentGoalStats!$A$3:$AE$998,17,FALSE)</f>
        <v>0.77777777777777779</v>
      </c>
      <c r="J150" s="58">
        <f>VLOOKUP($S150,PercentGoalStats!$A$3:$AE$998,18,FALSE)</f>
        <v>0.83333333333333337</v>
      </c>
      <c r="K150" s="58">
        <f>VLOOKUP($S150,PercentGoalStats!$A$3:$AE$998,20,FALSE)</f>
        <v>0.25925925925925924</v>
      </c>
      <c r="L150" s="58">
        <f>VLOOKUP($S150,PercentGoalStats!$A$3:$AE$998,21,FALSE)</f>
        <v>0.33333333333333331</v>
      </c>
      <c r="M150" s="58">
        <f>VLOOKUP($S150,PercentGoalStats!$A$3:$AE$998,23,FALSE)</f>
        <v>0.85185185185185186</v>
      </c>
      <c r="N150" s="58">
        <f>VLOOKUP($S150,PercentGoalStats!$A$3:$AE$998,24,FALSE)</f>
        <v>0.91666666666666663</v>
      </c>
      <c r="O150" s="58">
        <f>VLOOKUP($S150,PercentGoalStats!$A$3:$AE$998,26,FALSE)</f>
        <v>0.37037037037037035</v>
      </c>
      <c r="P150" s="58">
        <f>VLOOKUP($S150,PercentGoalStats!$A$3:$AE$998,27,FALSE)</f>
        <v>0.41666666666666669</v>
      </c>
      <c r="Q150" s="58">
        <f>VLOOKUP($S150,PercentGoalStats!$A$3:$AE$998,29,FALSE)</f>
        <v>0.70370370370370372</v>
      </c>
      <c r="R150" s="58">
        <f>VLOOKUP($S150,PercentGoalStats!$A$3:$AE$998,30,FALSE)</f>
        <v>0.83333333333333337</v>
      </c>
      <c r="S150" s="53" t="str">
        <f>Fixtures!A146</f>
        <v>Hartlepool United</v>
      </c>
      <c r="T150" s="54">
        <f>Fixtures!D146</f>
        <v>43491</v>
      </c>
      <c r="U150" s="53" t="str">
        <f>Fixtures!B146</f>
        <v>Braintree Town</v>
      </c>
      <c r="V150" s="57">
        <f>VLOOKUP($U150,PercentGoalStats!$A$3:$AE$998,5,FALSE)</f>
        <v>0.96296296296296291</v>
      </c>
      <c r="W150" s="58">
        <f>VLOOKUP($U150,PercentGoalStats!$A$3:$AE$998,7,FALSE)</f>
        <v>0.9285714285714286</v>
      </c>
      <c r="X150" s="58">
        <f>VLOOKUP($U150,PercentGoalStats!$A$3:$AE$998,8,FALSE)</f>
        <v>0.66666666666666663</v>
      </c>
      <c r="Y150" s="58">
        <f>VLOOKUP($U150,PercentGoalStats!$A$3:$AE$998,10,FALSE)</f>
        <v>0.5</v>
      </c>
      <c r="Z150" s="58">
        <f>VLOOKUP($U150,PercentGoalStats!$A$3:$AE$998,11,FALSE)</f>
        <v>0.48148148148148145</v>
      </c>
      <c r="AA150" s="58">
        <f>VLOOKUP($U150,PercentGoalStats!$A$3:$AE$998,13,FALSE)</f>
        <v>0.42857142857142855</v>
      </c>
      <c r="AB150" s="58">
        <f>VLOOKUP($U150,PercentGoalStats!$A$3:$AE$998,14,FALSE)</f>
        <v>0.33333333333333331</v>
      </c>
      <c r="AC150" s="58">
        <f>VLOOKUP($U150,PercentGoalStats!$A$3:$AE$998,16,FALSE)</f>
        <v>0.2857142857142857</v>
      </c>
      <c r="AD150" s="58">
        <f>VLOOKUP($U150,PercentGoalStats!$A$3:$AE$998,17,FALSE)</f>
        <v>0.55555555555555558</v>
      </c>
      <c r="AE150" s="58">
        <f>VLOOKUP($U150,PercentGoalStats!$A$3:$AE$998,19,FALSE)</f>
        <v>0.5714285714285714</v>
      </c>
      <c r="AF150" s="58">
        <f>VLOOKUP($U150,PercentGoalStats!$A$3:$AE$998,20,FALSE)</f>
        <v>0.25925925925925924</v>
      </c>
      <c r="AG150" s="58">
        <f>VLOOKUP($U150,PercentGoalStats!$A$3:$AE$998,22,FALSE)</f>
        <v>0.21428571428571427</v>
      </c>
      <c r="AH150" s="58">
        <f>VLOOKUP($U150,PercentGoalStats!$A$3:$AE$998,23,FALSE)</f>
        <v>0.85185185185185186</v>
      </c>
      <c r="AI150" s="58">
        <f>VLOOKUP($U150,PercentGoalStats!$A$3:$AE$998,25,FALSE)</f>
        <v>0.7857142857142857</v>
      </c>
      <c r="AJ150" s="58">
        <f>VLOOKUP($U150,PercentGoalStats!$A$3:$AE$998,26,FALSE)</f>
        <v>0.48148148148148145</v>
      </c>
      <c r="AK150" s="58">
        <f>VLOOKUP($U150,PercentGoalStats!$A$3:$AE$998,28,FALSE)</f>
        <v>0.42857142857142855</v>
      </c>
      <c r="AL150" s="58">
        <f>VLOOKUP($U150,PercentGoalStats!$A$3:$AE$998,29,FALSE)</f>
        <v>0.44444444444444442</v>
      </c>
      <c r="AM150" s="58">
        <f>VLOOKUP($U150,PercentGoalStats!$A$3:$AE$998,31,FALSE)</f>
        <v>0.42857142857142855</v>
      </c>
    </row>
    <row r="151" spans="1:39" hidden="1" x14ac:dyDescent="0.3">
      <c r="A151" s="57">
        <f>VLOOKUP($S151,PercentGoalStats!$A$3:$AE$998,5,FALSE)</f>
        <v>0.92307692307692313</v>
      </c>
      <c r="B151" s="58">
        <f>VLOOKUP($S151,PercentGoalStats!$A$3:$AE$998,6,FALSE)</f>
        <v>0.91666666666666663</v>
      </c>
      <c r="C151" s="58">
        <f>VLOOKUP($S151,PercentGoalStats!$A$3:$AE$998,8,FALSE)</f>
        <v>0.84615384615384615</v>
      </c>
      <c r="D151" s="58">
        <f>VLOOKUP($S151,PercentGoalStats!$A$3:$AE$998,9,FALSE)</f>
        <v>0.75</v>
      </c>
      <c r="E151" s="58">
        <f>VLOOKUP($S151,PercentGoalStats!$A$3:$AE$998,11,FALSE)</f>
        <v>0.65384615384615385</v>
      </c>
      <c r="F151" s="58">
        <f>VLOOKUP($S151,PercentGoalStats!$A$3:$AE$998,12,FALSE)</f>
        <v>0.5</v>
      </c>
      <c r="G151" s="58">
        <f>VLOOKUP($S151,PercentGoalStats!$A$3:$AE$998,14,FALSE)</f>
        <v>0.42307692307692307</v>
      </c>
      <c r="H151" s="58">
        <f>VLOOKUP($S151,PercentGoalStats!$A$3:$AE$998,15,FALSE)</f>
        <v>0.25</v>
      </c>
      <c r="I151" s="58">
        <f>VLOOKUP($S151,PercentGoalStats!$A$3:$AE$998,17,FALSE)</f>
        <v>0.69230769230769229</v>
      </c>
      <c r="J151" s="58">
        <f>VLOOKUP($S151,PercentGoalStats!$A$3:$AE$998,18,FALSE)</f>
        <v>0.75</v>
      </c>
      <c r="K151" s="58">
        <f>VLOOKUP($S151,PercentGoalStats!$A$3:$AE$998,20,FALSE)</f>
        <v>0.42307692307692307</v>
      </c>
      <c r="L151" s="58">
        <f>VLOOKUP($S151,PercentGoalStats!$A$3:$AE$998,21,FALSE)</f>
        <v>0.5</v>
      </c>
      <c r="M151" s="58">
        <f>VLOOKUP($S151,PercentGoalStats!$A$3:$AE$998,23,FALSE)</f>
        <v>0.84615384615384615</v>
      </c>
      <c r="N151" s="58">
        <f>VLOOKUP($S151,PercentGoalStats!$A$3:$AE$998,24,FALSE)</f>
        <v>0.75</v>
      </c>
      <c r="O151" s="58">
        <f>VLOOKUP($S151,PercentGoalStats!$A$3:$AE$998,26,FALSE)</f>
        <v>0.5</v>
      </c>
      <c r="P151" s="58">
        <f>VLOOKUP($S151,PercentGoalStats!$A$3:$AE$998,27,FALSE)</f>
        <v>0.25</v>
      </c>
      <c r="Q151" s="58">
        <f>VLOOKUP($S151,PercentGoalStats!$A$3:$AE$998,29,FALSE)</f>
        <v>0.61538461538461542</v>
      </c>
      <c r="R151" s="58">
        <f>VLOOKUP($S151,PercentGoalStats!$A$3:$AE$998,30,FALSE)</f>
        <v>0.58333333333333337</v>
      </c>
      <c r="S151" s="53" t="str">
        <f>Fixtures!A147</f>
        <v>Havant &amp; Waterlooville</v>
      </c>
      <c r="T151" s="54">
        <f>Fixtures!D147</f>
        <v>43491</v>
      </c>
      <c r="U151" s="53" t="str">
        <f>Fixtures!B147</f>
        <v>Dover Athletic</v>
      </c>
      <c r="V151" s="57">
        <f>VLOOKUP($U151,PercentGoalStats!$A$3:$AE$998,5,FALSE)</f>
        <v>0.95833333333333337</v>
      </c>
      <c r="W151" s="58">
        <f>VLOOKUP($U151,PercentGoalStats!$A$3:$AE$998,7,FALSE)</f>
        <v>0.91666666666666663</v>
      </c>
      <c r="X151" s="58">
        <f>VLOOKUP($U151,PercentGoalStats!$A$3:$AE$998,8,FALSE)</f>
        <v>0.75</v>
      </c>
      <c r="Y151" s="58">
        <f>VLOOKUP($U151,PercentGoalStats!$A$3:$AE$998,10,FALSE)</f>
        <v>0.58333333333333337</v>
      </c>
      <c r="Z151" s="58">
        <f>VLOOKUP($U151,PercentGoalStats!$A$3:$AE$998,11,FALSE)</f>
        <v>0.5</v>
      </c>
      <c r="AA151" s="58">
        <f>VLOOKUP($U151,PercentGoalStats!$A$3:$AE$998,13,FALSE)</f>
        <v>0.5</v>
      </c>
      <c r="AB151" s="58">
        <f>VLOOKUP($U151,PercentGoalStats!$A$3:$AE$998,14,FALSE)</f>
        <v>0.25</v>
      </c>
      <c r="AC151" s="58">
        <f>VLOOKUP($U151,PercentGoalStats!$A$3:$AE$998,16,FALSE)</f>
        <v>0.33333333333333331</v>
      </c>
      <c r="AD151" s="58">
        <f>VLOOKUP($U151,PercentGoalStats!$A$3:$AE$998,17,FALSE)</f>
        <v>0.66666666666666663</v>
      </c>
      <c r="AE151" s="58">
        <f>VLOOKUP($U151,PercentGoalStats!$A$3:$AE$998,19,FALSE)</f>
        <v>0.66666666666666663</v>
      </c>
      <c r="AF151" s="58">
        <f>VLOOKUP($U151,PercentGoalStats!$A$3:$AE$998,20,FALSE)</f>
        <v>0.29166666666666669</v>
      </c>
      <c r="AG151" s="58">
        <f>VLOOKUP($U151,PercentGoalStats!$A$3:$AE$998,22,FALSE)</f>
        <v>0.25</v>
      </c>
      <c r="AH151" s="58">
        <f>VLOOKUP($U151,PercentGoalStats!$A$3:$AE$998,23,FALSE)</f>
        <v>0.83333333333333337</v>
      </c>
      <c r="AI151" s="58">
        <f>VLOOKUP($U151,PercentGoalStats!$A$3:$AE$998,25,FALSE)</f>
        <v>0.66666666666666663</v>
      </c>
      <c r="AJ151" s="58">
        <f>VLOOKUP($U151,PercentGoalStats!$A$3:$AE$998,26,FALSE)</f>
        <v>0.54166666666666663</v>
      </c>
      <c r="AK151" s="58">
        <f>VLOOKUP($U151,PercentGoalStats!$A$3:$AE$998,28,FALSE)</f>
        <v>0.58333333333333337</v>
      </c>
      <c r="AL151" s="58">
        <f>VLOOKUP($U151,PercentGoalStats!$A$3:$AE$998,29,FALSE)</f>
        <v>0.54166666666666663</v>
      </c>
      <c r="AM151" s="58">
        <f>VLOOKUP($U151,PercentGoalStats!$A$3:$AE$998,31,FALSE)</f>
        <v>0.41666666666666669</v>
      </c>
    </row>
    <row r="152" spans="1:39" hidden="1" x14ac:dyDescent="0.3">
      <c r="A152" s="57">
        <f>VLOOKUP($S152,PercentGoalStats!$A$3:$AE$998,5,FALSE)</f>
        <v>0.92</v>
      </c>
      <c r="B152" s="58">
        <f>VLOOKUP($S152,PercentGoalStats!$A$3:$AE$998,6,FALSE)</f>
        <v>0.83333333333333337</v>
      </c>
      <c r="C152" s="58">
        <f>VLOOKUP($S152,PercentGoalStats!$A$3:$AE$998,8,FALSE)</f>
        <v>0.72</v>
      </c>
      <c r="D152" s="58">
        <f>VLOOKUP($S152,PercentGoalStats!$A$3:$AE$998,9,FALSE)</f>
        <v>0.58333333333333337</v>
      </c>
      <c r="E152" s="58">
        <f>VLOOKUP($S152,PercentGoalStats!$A$3:$AE$998,11,FALSE)</f>
        <v>0.44</v>
      </c>
      <c r="F152" s="58">
        <f>VLOOKUP($S152,PercentGoalStats!$A$3:$AE$998,12,FALSE)</f>
        <v>0.5</v>
      </c>
      <c r="G152" s="58">
        <f>VLOOKUP($S152,PercentGoalStats!$A$3:$AE$998,14,FALSE)</f>
        <v>0.24</v>
      </c>
      <c r="H152" s="58">
        <f>VLOOKUP($S152,PercentGoalStats!$A$3:$AE$998,15,FALSE)</f>
        <v>0.33333333333333331</v>
      </c>
      <c r="I152" s="58">
        <f>VLOOKUP($S152,PercentGoalStats!$A$3:$AE$998,17,FALSE)</f>
        <v>0.76</v>
      </c>
      <c r="J152" s="58">
        <f>VLOOKUP($S152,PercentGoalStats!$A$3:$AE$998,18,FALSE)</f>
        <v>0.66666666666666663</v>
      </c>
      <c r="K152" s="58">
        <f>VLOOKUP($S152,PercentGoalStats!$A$3:$AE$998,20,FALSE)</f>
        <v>0.4</v>
      </c>
      <c r="L152" s="58">
        <f>VLOOKUP($S152,PercentGoalStats!$A$3:$AE$998,21,FALSE)</f>
        <v>0.41666666666666669</v>
      </c>
      <c r="M152" s="58">
        <f>VLOOKUP($S152,PercentGoalStats!$A$3:$AE$998,23,FALSE)</f>
        <v>0.64</v>
      </c>
      <c r="N152" s="58">
        <f>VLOOKUP($S152,PercentGoalStats!$A$3:$AE$998,24,FALSE)</f>
        <v>0.5</v>
      </c>
      <c r="O152" s="58">
        <f>VLOOKUP($S152,PercentGoalStats!$A$3:$AE$998,26,FALSE)</f>
        <v>0.16</v>
      </c>
      <c r="P152" s="58">
        <f>VLOOKUP($S152,PercentGoalStats!$A$3:$AE$998,27,FALSE)</f>
        <v>0.16666666666666666</v>
      </c>
      <c r="Q152" s="58">
        <f>VLOOKUP($S152,PercentGoalStats!$A$3:$AE$998,29,FALSE)</f>
        <v>0.48</v>
      </c>
      <c r="R152" s="58">
        <f>VLOOKUP($S152,PercentGoalStats!$A$3:$AE$998,30,FALSE)</f>
        <v>0.33333333333333331</v>
      </c>
      <c r="S152" s="53" t="str">
        <f>Fixtures!A148</f>
        <v>Leyton Orient</v>
      </c>
      <c r="T152" s="54">
        <f>Fixtures!D148</f>
        <v>43491</v>
      </c>
      <c r="U152" s="53" t="str">
        <f>Fixtures!B148</f>
        <v>Maidstone United</v>
      </c>
      <c r="V152" s="57">
        <f>VLOOKUP($U152,PercentGoalStats!$A$3:$AE$998,5,FALSE)</f>
        <v>1</v>
      </c>
      <c r="W152" s="58">
        <f>VLOOKUP($U152,PercentGoalStats!$A$3:$AE$998,7,FALSE)</f>
        <v>1</v>
      </c>
      <c r="X152" s="58">
        <f>VLOOKUP($U152,PercentGoalStats!$A$3:$AE$998,8,FALSE)</f>
        <v>0.64</v>
      </c>
      <c r="Y152" s="58">
        <f>VLOOKUP($U152,PercentGoalStats!$A$3:$AE$998,10,FALSE)</f>
        <v>0.6</v>
      </c>
      <c r="Z152" s="58">
        <f>VLOOKUP($U152,PercentGoalStats!$A$3:$AE$998,11,FALSE)</f>
        <v>0.4</v>
      </c>
      <c r="AA152" s="58">
        <f>VLOOKUP($U152,PercentGoalStats!$A$3:$AE$998,13,FALSE)</f>
        <v>0.4</v>
      </c>
      <c r="AB152" s="58">
        <f>VLOOKUP($U152,PercentGoalStats!$A$3:$AE$998,14,FALSE)</f>
        <v>0.24</v>
      </c>
      <c r="AC152" s="58">
        <f>VLOOKUP($U152,PercentGoalStats!$A$3:$AE$998,16,FALSE)</f>
        <v>0.2</v>
      </c>
      <c r="AD152" s="58">
        <f>VLOOKUP($U152,PercentGoalStats!$A$3:$AE$998,17,FALSE)</f>
        <v>0.72</v>
      </c>
      <c r="AE152" s="58">
        <f>VLOOKUP($U152,PercentGoalStats!$A$3:$AE$998,19,FALSE)</f>
        <v>0.66666666666666663</v>
      </c>
      <c r="AF152" s="58">
        <f>VLOOKUP($U152,PercentGoalStats!$A$3:$AE$998,20,FALSE)</f>
        <v>0.24</v>
      </c>
      <c r="AG152" s="58">
        <f>VLOOKUP($U152,PercentGoalStats!$A$3:$AE$998,22,FALSE)</f>
        <v>0.33333333333333331</v>
      </c>
      <c r="AH152" s="58">
        <f>VLOOKUP($U152,PercentGoalStats!$A$3:$AE$998,23,FALSE)</f>
        <v>0.8</v>
      </c>
      <c r="AI152" s="58">
        <f>VLOOKUP($U152,PercentGoalStats!$A$3:$AE$998,25,FALSE)</f>
        <v>0.73333333333333328</v>
      </c>
      <c r="AJ152" s="58">
        <f>VLOOKUP($U152,PercentGoalStats!$A$3:$AE$998,26,FALSE)</f>
        <v>0.36</v>
      </c>
      <c r="AK152" s="58">
        <f>VLOOKUP($U152,PercentGoalStats!$A$3:$AE$998,28,FALSE)</f>
        <v>0.33333333333333331</v>
      </c>
      <c r="AL152" s="58">
        <f>VLOOKUP($U152,PercentGoalStats!$A$3:$AE$998,29,FALSE)</f>
        <v>0.52</v>
      </c>
      <c r="AM152" s="58">
        <f>VLOOKUP($U152,PercentGoalStats!$A$3:$AE$998,31,FALSE)</f>
        <v>0.4</v>
      </c>
    </row>
    <row r="153" spans="1:39" hidden="1" x14ac:dyDescent="0.3">
      <c r="A153" s="57">
        <f>VLOOKUP($S153,PercentGoalStats!$A$3:$AE$998,5,FALSE)</f>
        <v>0.92</v>
      </c>
      <c r="B153" s="58">
        <f>VLOOKUP($S153,PercentGoalStats!$A$3:$AE$998,6,FALSE)</f>
        <v>0.84615384615384615</v>
      </c>
      <c r="C153" s="58">
        <f>VLOOKUP($S153,PercentGoalStats!$A$3:$AE$998,8,FALSE)</f>
        <v>0.68</v>
      </c>
      <c r="D153" s="58">
        <f>VLOOKUP($S153,PercentGoalStats!$A$3:$AE$998,9,FALSE)</f>
        <v>0.53846153846153844</v>
      </c>
      <c r="E153" s="58">
        <f>VLOOKUP($S153,PercentGoalStats!$A$3:$AE$998,11,FALSE)</f>
        <v>0.56000000000000005</v>
      </c>
      <c r="F153" s="58">
        <f>VLOOKUP($S153,PercentGoalStats!$A$3:$AE$998,12,FALSE)</f>
        <v>0.38461538461538464</v>
      </c>
      <c r="G153" s="58">
        <f>VLOOKUP($S153,PercentGoalStats!$A$3:$AE$998,14,FALSE)</f>
        <v>0.32</v>
      </c>
      <c r="H153" s="58">
        <f>VLOOKUP($S153,PercentGoalStats!$A$3:$AE$998,15,FALSE)</f>
        <v>0.30769230769230771</v>
      </c>
      <c r="I153" s="58">
        <f>VLOOKUP($S153,PercentGoalStats!$A$3:$AE$998,17,FALSE)</f>
        <v>0.76</v>
      </c>
      <c r="J153" s="58">
        <f>VLOOKUP($S153,PercentGoalStats!$A$3:$AE$998,18,FALSE)</f>
        <v>0.69230769230769229</v>
      </c>
      <c r="K153" s="58">
        <f>VLOOKUP($S153,PercentGoalStats!$A$3:$AE$998,20,FALSE)</f>
        <v>0.6</v>
      </c>
      <c r="L153" s="58">
        <f>VLOOKUP($S153,PercentGoalStats!$A$3:$AE$998,21,FALSE)</f>
        <v>0.53846153846153844</v>
      </c>
      <c r="M153" s="58">
        <f>VLOOKUP($S153,PercentGoalStats!$A$3:$AE$998,23,FALSE)</f>
        <v>0.56000000000000005</v>
      </c>
      <c r="N153" s="58">
        <f>VLOOKUP($S153,PercentGoalStats!$A$3:$AE$998,24,FALSE)</f>
        <v>0.46153846153846156</v>
      </c>
      <c r="O153" s="58">
        <f>VLOOKUP($S153,PercentGoalStats!$A$3:$AE$998,26,FALSE)</f>
        <v>0.2</v>
      </c>
      <c r="P153" s="58">
        <f>VLOOKUP($S153,PercentGoalStats!$A$3:$AE$998,27,FALSE)</f>
        <v>0.15384615384615385</v>
      </c>
      <c r="Q153" s="58">
        <f>VLOOKUP($S153,PercentGoalStats!$A$3:$AE$998,29,FALSE)</f>
        <v>0.4</v>
      </c>
      <c r="R153" s="58">
        <f>VLOOKUP($S153,PercentGoalStats!$A$3:$AE$998,30,FALSE)</f>
        <v>0.30769230769230771</v>
      </c>
      <c r="S153" s="53" t="str">
        <f>Fixtures!A149</f>
        <v>Solihull Moors</v>
      </c>
      <c r="T153" s="54">
        <f>Fixtures!D149</f>
        <v>43491</v>
      </c>
      <c r="U153" s="53" t="str">
        <f>Fixtures!B149</f>
        <v>Fylde</v>
      </c>
      <c r="V153" s="57">
        <f>VLOOKUP($U153,PercentGoalStats!$A$3:$AE$998,5,FALSE)</f>
        <v>0.77777777777777779</v>
      </c>
      <c r="W153" s="58">
        <f>VLOOKUP($U153,PercentGoalStats!$A$3:$AE$998,7,FALSE)</f>
        <v>0.69230769230769229</v>
      </c>
      <c r="X153" s="58">
        <f>VLOOKUP($U153,PercentGoalStats!$A$3:$AE$998,8,FALSE)</f>
        <v>0.7407407407407407</v>
      </c>
      <c r="Y153" s="58">
        <f>VLOOKUP($U153,PercentGoalStats!$A$3:$AE$998,10,FALSE)</f>
        <v>0.69230769230769229</v>
      </c>
      <c r="Z153" s="58">
        <f>VLOOKUP($U153,PercentGoalStats!$A$3:$AE$998,11,FALSE)</f>
        <v>0.48148148148148145</v>
      </c>
      <c r="AA153" s="58">
        <f>VLOOKUP($U153,PercentGoalStats!$A$3:$AE$998,13,FALSE)</f>
        <v>0.46153846153846156</v>
      </c>
      <c r="AB153" s="58">
        <f>VLOOKUP($U153,PercentGoalStats!$A$3:$AE$998,14,FALSE)</f>
        <v>0.22222222222222221</v>
      </c>
      <c r="AC153" s="58">
        <f>VLOOKUP($U153,PercentGoalStats!$A$3:$AE$998,16,FALSE)</f>
        <v>0.23076923076923078</v>
      </c>
      <c r="AD153" s="58">
        <f>VLOOKUP($U153,PercentGoalStats!$A$3:$AE$998,17,FALSE)</f>
        <v>0.7407407407407407</v>
      </c>
      <c r="AE153" s="58">
        <f>VLOOKUP($U153,PercentGoalStats!$A$3:$AE$998,19,FALSE)</f>
        <v>0.69230769230769229</v>
      </c>
      <c r="AF153" s="58">
        <f>VLOOKUP($U153,PercentGoalStats!$A$3:$AE$998,20,FALSE)</f>
        <v>0.48148148148148145</v>
      </c>
      <c r="AG153" s="58">
        <f>VLOOKUP($U153,PercentGoalStats!$A$3:$AE$998,22,FALSE)</f>
        <v>0.30769230769230771</v>
      </c>
      <c r="AH153" s="58">
        <f>VLOOKUP($U153,PercentGoalStats!$A$3:$AE$998,23,FALSE)</f>
        <v>0.48148148148148145</v>
      </c>
      <c r="AI153" s="58">
        <f>VLOOKUP($U153,PercentGoalStats!$A$3:$AE$998,25,FALSE)</f>
        <v>0.61538461538461542</v>
      </c>
      <c r="AJ153" s="58">
        <f>VLOOKUP($U153,PercentGoalStats!$A$3:$AE$998,26,FALSE)</f>
        <v>0.22222222222222221</v>
      </c>
      <c r="AK153" s="58">
        <f>VLOOKUP($U153,PercentGoalStats!$A$3:$AE$998,28,FALSE)</f>
        <v>0.23076923076923078</v>
      </c>
      <c r="AL153" s="58">
        <f>VLOOKUP($U153,PercentGoalStats!$A$3:$AE$998,29,FALSE)</f>
        <v>0.44444444444444442</v>
      </c>
      <c r="AM153" s="58">
        <f>VLOOKUP($U153,PercentGoalStats!$A$3:$AE$998,31,FALSE)</f>
        <v>0.61538461538461542</v>
      </c>
    </row>
    <row r="154" spans="1:39" hidden="1" x14ac:dyDescent="0.3">
      <c r="A154" s="57">
        <f>VLOOKUP($S154,PercentGoalStats!$A$3:$AE$998,5,FALSE)</f>
        <v>0.92307692307692313</v>
      </c>
      <c r="B154" s="58">
        <f>VLOOKUP($S154,PercentGoalStats!$A$3:$AE$998,6,FALSE)</f>
        <v>0.92307692307692313</v>
      </c>
      <c r="C154" s="58">
        <f>VLOOKUP($S154,PercentGoalStats!$A$3:$AE$998,8,FALSE)</f>
        <v>0.65384615384615385</v>
      </c>
      <c r="D154" s="58">
        <f>VLOOKUP($S154,PercentGoalStats!$A$3:$AE$998,9,FALSE)</f>
        <v>0.69230769230769229</v>
      </c>
      <c r="E154" s="58">
        <f>VLOOKUP($S154,PercentGoalStats!$A$3:$AE$998,11,FALSE)</f>
        <v>0.57692307692307687</v>
      </c>
      <c r="F154" s="58">
        <f>VLOOKUP($S154,PercentGoalStats!$A$3:$AE$998,12,FALSE)</f>
        <v>0.53846153846153844</v>
      </c>
      <c r="G154" s="58">
        <f>VLOOKUP($S154,PercentGoalStats!$A$3:$AE$998,14,FALSE)</f>
        <v>0.34615384615384615</v>
      </c>
      <c r="H154" s="58">
        <f>VLOOKUP($S154,PercentGoalStats!$A$3:$AE$998,15,FALSE)</f>
        <v>0.23076923076923078</v>
      </c>
      <c r="I154" s="58">
        <f>VLOOKUP($S154,PercentGoalStats!$A$3:$AE$998,17,FALSE)</f>
        <v>0.84615384615384615</v>
      </c>
      <c r="J154" s="58">
        <f>VLOOKUP($S154,PercentGoalStats!$A$3:$AE$998,18,FALSE)</f>
        <v>0.76923076923076927</v>
      </c>
      <c r="K154" s="58">
        <f>VLOOKUP($S154,PercentGoalStats!$A$3:$AE$998,20,FALSE)</f>
        <v>0.46153846153846156</v>
      </c>
      <c r="L154" s="58">
        <f>VLOOKUP($S154,PercentGoalStats!$A$3:$AE$998,21,FALSE)</f>
        <v>0.46153846153846156</v>
      </c>
      <c r="M154" s="58">
        <f>VLOOKUP($S154,PercentGoalStats!$A$3:$AE$998,23,FALSE)</f>
        <v>0.65384615384615385</v>
      </c>
      <c r="N154" s="58">
        <f>VLOOKUP($S154,PercentGoalStats!$A$3:$AE$998,24,FALSE)</f>
        <v>0.69230769230769229</v>
      </c>
      <c r="O154" s="58">
        <f>VLOOKUP($S154,PercentGoalStats!$A$3:$AE$998,26,FALSE)</f>
        <v>0.42307692307692307</v>
      </c>
      <c r="P154" s="58">
        <f>VLOOKUP($S154,PercentGoalStats!$A$3:$AE$998,27,FALSE)</f>
        <v>0.23076923076923078</v>
      </c>
      <c r="Q154" s="58">
        <f>VLOOKUP($S154,PercentGoalStats!$A$3:$AE$998,29,FALSE)</f>
        <v>0.57692307692307687</v>
      </c>
      <c r="R154" s="58">
        <f>VLOOKUP($S154,PercentGoalStats!$A$3:$AE$998,30,FALSE)</f>
        <v>0.53846153846153844</v>
      </c>
      <c r="S154" s="53" t="str">
        <f>Fixtures!A150</f>
        <v>Sutton United</v>
      </c>
      <c r="T154" s="54">
        <f>Fixtures!D150</f>
        <v>43491</v>
      </c>
      <c r="U154" s="53" t="str">
        <f>Fixtures!B150</f>
        <v>Ebbsfleet United</v>
      </c>
      <c r="V154" s="57">
        <f>VLOOKUP($U154,PercentGoalStats!$A$3:$AE$998,5,FALSE)</f>
        <v>0.96153846153846156</v>
      </c>
      <c r="W154" s="58">
        <f>VLOOKUP($U154,PercentGoalStats!$A$3:$AE$998,7,FALSE)</f>
        <v>0.9285714285714286</v>
      </c>
      <c r="X154" s="58">
        <f>VLOOKUP($U154,PercentGoalStats!$A$3:$AE$998,8,FALSE)</f>
        <v>0.73076923076923073</v>
      </c>
      <c r="Y154" s="58">
        <f>VLOOKUP($U154,PercentGoalStats!$A$3:$AE$998,10,FALSE)</f>
        <v>0.7857142857142857</v>
      </c>
      <c r="Z154" s="58">
        <f>VLOOKUP($U154,PercentGoalStats!$A$3:$AE$998,11,FALSE)</f>
        <v>0.38461538461538464</v>
      </c>
      <c r="AA154" s="58">
        <f>VLOOKUP($U154,PercentGoalStats!$A$3:$AE$998,13,FALSE)</f>
        <v>0.35714285714285715</v>
      </c>
      <c r="AB154" s="58">
        <f>VLOOKUP($U154,PercentGoalStats!$A$3:$AE$998,14,FALSE)</f>
        <v>0.26923076923076922</v>
      </c>
      <c r="AC154" s="58">
        <f>VLOOKUP($U154,PercentGoalStats!$A$3:$AE$998,16,FALSE)</f>
        <v>0.21428571428571427</v>
      </c>
      <c r="AD154" s="58">
        <f>VLOOKUP($U154,PercentGoalStats!$A$3:$AE$998,17,FALSE)</f>
        <v>0.80769230769230771</v>
      </c>
      <c r="AE154" s="58">
        <f>VLOOKUP($U154,PercentGoalStats!$A$3:$AE$998,19,FALSE)</f>
        <v>0.8571428571428571</v>
      </c>
      <c r="AF154" s="58">
        <f>VLOOKUP($U154,PercentGoalStats!$A$3:$AE$998,20,FALSE)</f>
        <v>0.34615384615384615</v>
      </c>
      <c r="AG154" s="58">
        <f>VLOOKUP($U154,PercentGoalStats!$A$3:$AE$998,22,FALSE)</f>
        <v>0.35714285714285715</v>
      </c>
      <c r="AH154" s="58">
        <f>VLOOKUP($U154,PercentGoalStats!$A$3:$AE$998,23,FALSE)</f>
        <v>0.65384615384615385</v>
      </c>
      <c r="AI154" s="58">
        <f>VLOOKUP($U154,PercentGoalStats!$A$3:$AE$998,25,FALSE)</f>
        <v>0.5714285714285714</v>
      </c>
      <c r="AJ154" s="58">
        <f>VLOOKUP($U154,PercentGoalStats!$A$3:$AE$998,26,FALSE)</f>
        <v>0.23076923076923078</v>
      </c>
      <c r="AK154" s="58">
        <f>VLOOKUP($U154,PercentGoalStats!$A$3:$AE$998,28,FALSE)</f>
        <v>0.21428571428571427</v>
      </c>
      <c r="AL154" s="58">
        <f>VLOOKUP($U154,PercentGoalStats!$A$3:$AE$998,29,FALSE)</f>
        <v>0.5</v>
      </c>
      <c r="AM154" s="58">
        <f>VLOOKUP($U154,PercentGoalStats!$A$3:$AE$998,31,FALSE)</f>
        <v>0.5</v>
      </c>
    </row>
    <row r="155" spans="1:39" hidden="1" x14ac:dyDescent="0.3">
      <c r="A155" s="57">
        <f>VLOOKUP($S155,PercentGoalStats!$A$3:$AE$998,5,FALSE)</f>
        <v>0.8</v>
      </c>
      <c r="B155" s="58">
        <f>VLOOKUP($S155,PercentGoalStats!$A$3:$AE$998,6,FALSE)</f>
        <v>0.83333333333333337</v>
      </c>
      <c r="C155" s="58">
        <f>VLOOKUP($S155,PercentGoalStats!$A$3:$AE$998,8,FALSE)</f>
        <v>0.56000000000000005</v>
      </c>
      <c r="D155" s="58">
        <f>VLOOKUP($S155,PercentGoalStats!$A$3:$AE$998,9,FALSE)</f>
        <v>0.5</v>
      </c>
      <c r="E155" s="58">
        <f>VLOOKUP($S155,PercentGoalStats!$A$3:$AE$998,11,FALSE)</f>
        <v>0.24</v>
      </c>
      <c r="F155" s="58">
        <f>VLOOKUP($S155,PercentGoalStats!$A$3:$AE$998,12,FALSE)</f>
        <v>0.25</v>
      </c>
      <c r="G155" s="58">
        <f>VLOOKUP($S155,PercentGoalStats!$A$3:$AE$998,14,FALSE)</f>
        <v>0.16</v>
      </c>
      <c r="H155" s="58">
        <f>VLOOKUP($S155,PercentGoalStats!$A$3:$AE$998,15,FALSE)</f>
        <v>0.25</v>
      </c>
      <c r="I155" s="58">
        <f>VLOOKUP($S155,PercentGoalStats!$A$3:$AE$998,17,FALSE)</f>
        <v>0.6</v>
      </c>
      <c r="J155" s="58">
        <f>VLOOKUP($S155,PercentGoalStats!$A$3:$AE$998,18,FALSE)</f>
        <v>0.66666666666666663</v>
      </c>
      <c r="K155" s="58">
        <f>VLOOKUP($S155,PercentGoalStats!$A$3:$AE$998,20,FALSE)</f>
        <v>0.32</v>
      </c>
      <c r="L155" s="58">
        <f>VLOOKUP($S155,PercentGoalStats!$A$3:$AE$998,21,FALSE)</f>
        <v>0.41666666666666669</v>
      </c>
      <c r="M155" s="58">
        <f>VLOOKUP($S155,PercentGoalStats!$A$3:$AE$998,23,FALSE)</f>
        <v>0.48</v>
      </c>
      <c r="N155" s="58">
        <f>VLOOKUP($S155,PercentGoalStats!$A$3:$AE$998,24,FALSE)</f>
        <v>0.41666666666666669</v>
      </c>
      <c r="O155" s="58">
        <f>VLOOKUP($S155,PercentGoalStats!$A$3:$AE$998,26,FALSE)</f>
        <v>0.2</v>
      </c>
      <c r="P155" s="58">
        <f>VLOOKUP($S155,PercentGoalStats!$A$3:$AE$998,27,FALSE)</f>
        <v>0.16666666666666666</v>
      </c>
      <c r="Q155" s="58">
        <f>VLOOKUP($S155,PercentGoalStats!$A$3:$AE$998,29,FALSE)</f>
        <v>0.28000000000000003</v>
      </c>
      <c r="R155" s="58">
        <f>VLOOKUP($S155,PercentGoalStats!$A$3:$AE$998,30,FALSE)</f>
        <v>0.25</v>
      </c>
      <c r="S155" s="53" t="str">
        <f>Fixtures!A151</f>
        <v>Wrexham</v>
      </c>
      <c r="T155" s="54">
        <f>Fixtures!D151</f>
        <v>43491</v>
      </c>
      <c r="U155" s="53" t="str">
        <f>Fixtures!B151</f>
        <v>Maidenhead United</v>
      </c>
      <c r="V155" s="57">
        <f>VLOOKUP($U155,PercentGoalStats!$A$3:$AE$998,5,FALSE)</f>
        <v>0.96153846153846156</v>
      </c>
      <c r="W155" s="58">
        <f>VLOOKUP($U155,PercentGoalStats!$A$3:$AE$998,7,FALSE)</f>
        <v>0.92307692307692313</v>
      </c>
      <c r="X155" s="58">
        <f>VLOOKUP($U155,PercentGoalStats!$A$3:$AE$998,8,FALSE)</f>
        <v>0.69230769230769229</v>
      </c>
      <c r="Y155" s="58">
        <f>VLOOKUP($U155,PercentGoalStats!$A$3:$AE$998,10,FALSE)</f>
        <v>0.53846153846153844</v>
      </c>
      <c r="Z155" s="58">
        <f>VLOOKUP($U155,PercentGoalStats!$A$3:$AE$998,11,FALSE)</f>
        <v>0.5</v>
      </c>
      <c r="AA155" s="58">
        <f>VLOOKUP($U155,PercentGoalStats!$A$3:$AE$998,13,FALSE)</f>
        <v>0.38461538461538464</v>
      </c>
      <c r="AB155" s="58">
        <f>VLOOKUP($U155,PercentGoalStats!$A$3:$AE$998,14,FALSE)</f>
        <v>0.34615384615384615</v>
      </c>
      <c r="AC155" s="58">
        <f>VLOOKUP($U155,PercentGoalStats!$A$3:$AE$998,16,FALSE)</f>
        <v>0.30769230769230771</v>
      </c>
      <c r="AD155" s="58">
        <f>VLOOKUP($U155,PercentGoalStats!$A$3:$AE$998,17,FALSE)</f>
        <v>0.57692307692307687</v>
      </c>
      <c r="AE155" s="58">
        <f>VLOOKUP($U155,PercentGoalStats!$A$3:$AE$998,19,FALSE)</f>
        <v>0.53846153846153844</v>
      </c>
      <c r="AF155" s="58">
        <f>VLOOKUP($U155,PercentGoalStats!$A$3:$AE$998,20,FALSE)</f>
        <v>0.26923076923076922</v>
      </c>
      <c r="AG155" s="58">
        <f>VLOOKUP($U155,PercentGoalStats!$A$3:$AE$998,22,FALSE)</f>
        <v>0.23076923076923078</v>
      </c>
      <c r="AH155" s="58">
        <f>VLOOKUP($U155,PercentGoalStats!$A$3:$AE$998,23,FALSE)</f>
        <v>0.80769230769230771</v>
      </c>
      <c r="AI155" s="58">
        <f>VLOOKUP($U155,PercentGoalStats!$A$3:$AE$998,25,FALSE)</f>
        <v>0.69230769230769229</v>
      </c>
      <c r="AJ155" s="58">
        <f>VLOOKUP($U155,PercentGoalStats!$A$3:$AE$998,26,FALSE)</f>
        <v>0.53846153846153844</v>
      </c>
      <c r="AK155" s="58">
        <f>VLOOKUP($U155,PercentGoalStats!$A$3:$AE$998,28,FALSE)</f>
        <v>0.38461538461538464</v>
      </c>
      <c r="AL155" s="58">
        <f>VLOOKUP($U155,PercentGoalStats!$A$3:$AE$998,29,FALSE)</f>
        <v>0.42307692307692307</v>
      </c>
      <c r="AM155" s="58">
        <f>VLOOKUP($U155,PercentGoalStats!$A$3:$AE$998,31,FALSE)</f>
        <v>0.30769230769230771</v>
      </c>
    </row>
    <row r="156" spans="1:39" hidden="1" x14ac:dyDescent="0.3">
      <c r="A156" s="57">
        <f>VLOOKUP($S156,PercentGoalStats!$A$3:$AE$998,5,FALSE)</f>
        <v>1</v>
      </c>
      <c r="B156" s="58">
        <f>VLOOKUP($S156,PercentGoalStats!$A$3:$AE$998,6,FALSE)</f>
        <v>1</v>
      </c>
      <c r="C156" s="58">
        <f>VLOOKUP($S156,PercentGoalStats!$A$3:$AE$998,8,FALSE)</f>
        <v>0.8666666666666667</v>
      </c>
      <c r="D156" s="58">
        <f>VLOOKUP($S156,PercentGoalStats!$A$3:$AE$998,9,FALSE)</f>
        <v>0.83333333333333337</v>
      </c>
      <c r="E156" s="58">
        <f>VLOOKUP($S156,PercentGoalStats!$A$3:$AE$998,11,FALSE)</f>
        <v>0.6</v>
      </c>
      <c r="F156" s="58">
        <f>VLOOKUP($S156,PercentGoalStats!$A$3:$AE$998,12,FALSE)</f>
        <v>0.5</v>
      </c>
      <c r="G156" s="58">
        <f>VLOOKUP($S156,PercentGoalStats!$A$3:$AE$998,14,FALSE)</f>
        <v>0.33333333333333331</v>
      </c>
      <c r="H156" s="58">
        <f>VLOOKUP($S156,PercentGoalStats!$A$3:$AE$998,15,FALSE)</f>
        <v>0.16666666666666666</v>
      </c>
      <c r="I156" s="58">
        <f>VLOOKUP($S156,PercentGoalStats!$A$3:$AE$998,17,FALSE)</f>
        <v>0.8666666666666667</v>
      </c>
      <c r="J156" s="58">
        <f>VLOOKUP($S156,PercentGoalStats!$A$3:$AE$998,18,FALSE)</f>
        <v>0.83333333333333337</v>
      </c>
      <c r="K156" s="58">
        <f>VLOOKUP($S156,PercentGoalStats!$A$3:$AE$998,20,FALSE)</f>
        <v>0.46666666666666667</v>
      </c>
      <c r="L156" s="58">
        <f>VLOOKUP($S156,PercentGoalStats!$A$3:$AE$998,21,FALSE)</f>
        <v>0.33333333333333331</v>
      </c>
      <c r="M156" s="58">
        <f>VLOOKUP($S156,PercentGoalStats!$A$3:$AE$998,23,FALSE)</f>
        <v>0.8666666666666667</v>
      </c>
      <c r="N156" s="58">
        <f>VLOOKUP($S156,PercentGoalStats!$A$3:$AE$998,24,FALSE)</f>
        <v>0.83333333333333337</v>
      </c>
      <c r="O156" s="58">
        <f>VLOOKUP($S156,PercentGoalStats!$A$3:$AE$998,26,FALSE)</f>
        <v>0.46666666666666667</v>
      </c>
      <c r="P156" s="58">
        <f>VLOOKUP($S156,PercentGoalStats!$A$3:$AE$998,27,FALSE)</f>
        <v>0.5</v>
      </c>
      <c r="Q156" s="58">
        <f>VLOOKUP($S156,PercentGoalStats!$A$3:$AE$998,29,FALSE)</f>
        <v>0.73333333333333328</v>
      </c>
      <c r="R156" s="58">
        <f>VLOOKUP($S156,PercentGoalStats!$A$3:$AE$998,30,FALSE)</f>
        <v>0.66666666666666663</v>
      </c>
      <c r="S156" s="53" t="str">
        <f>Fixtures!A152</f>
        <v>Almere City</v>
      </c>
      <c r="T156" s="54">
        <f>Fixtures!D152</f>
        <v>43491</v>
      </c>
      <c r="U156" s="53" t="str">
        <f>Fixtures!B152</f>
        <v>Twente</v>
      </c>
      <c r="V156" s="57">
        <f>VLOOKUP($U156,PercentGoalStats!$A$3:$AE$998,5,FALSE)</f>
        <v>1</v>
      </c>
      <c r="W156" s="58">
        <f>VLOOKUP($U156,PercentGoalStats!$A$3:$AE$998,7,FALSE)</f>
        <v>1</v>
      </c>
      <c r="X156" s="58">
        <f>VLOOKUP($U156,PercentGoalStats!$A$3:$AE$998,8,FALSE)</f>
        <v>0.82352941176470584</v>
      </c>
      <c r="Y156" s="58">
        <f>VLOOKUP($U156,PercentGoalStats!$A$3:$AE$998,10,FALSE)</f>
        <v>0.88888888888888884</v>
      </c>
      <c r="Z156" s="58">
        <f>VLOOKUP($U156,PercentGoalStats!$A$3:$AE$998,11,FALSE)</f>
        <v>0.70588235294117652</v>
      </c>
      <c r="AA156" s="58">
        <f>VLOOKUP($U156,PercentGoalStats!$A$3:$AE$998,13,FALSE)</f>
        <v>0.66666666666666663</v>
      </c>
      <c r="AB156" s="58">
        <f>VLOOKUP($U156,PercentGoalStats!$A$3:$AE$998,14,FALSE)</f>
        <v>0.35294117647058826</v>
      </c>
      <c r="AC156" s="58">
        <f>VLOOKUP($U156,PercentGoalStats!$A$3:$AE$998,16,FALSE)</f>
        <v>0.33333333333333331</v>
      </c>
      <c r="AD156" s="58">
        <f>VLOOKUP($U156,PercentGoalStats!$A$3:$AE$998,17,FALSE)</f>
        <v>1</v>
      </c>
      <c r="AE156" s="58">
        <f>VLOOKUP($U156,PercentGoalStats!$A$3:$AE$998,19,FALSE)</f>
        <v>1</v>
      </c>
      <c r="AF156" s="58">
        <f>VLOOKUP($U156,PercentGoalStats!$A$3:$AE$998,20,FALSE)</f>
        <v>0.6470588235294118</v>
      </c>
      <c r="AG156" s="58">
        <f>VLOOKUP($U156,PercentGoalStats!$A$3:$AE$998,22,FALSE)</f>
        <v>0.66666666666666663</v>
      </c>
      <c r="AH156" s="58">
        <f>VLOOKUP($U156,PercentGoalStats!$A$3:$AE$998,23,FALSE)</f>
        <v>0.76470588235294112</v>
      </c>
      <c r="AI156" s="58">
        <f>VLOOKUP($U156,PercentGoalStats!$A$3:$AE$998,25,FALSE)</f>
        <v>0.77777777777777779</v>
      </c>
      <c r="AJ156" s="58">
        <f>VLOOKUP($U156,PercentGoalStats!$A$3:$AE$998,26,FALSE)</f>
        <v>0.23529411764705882</v>
      </c>
      <c r="AK156" s="58">
        <f>VLOOKUP($U156,PercentGoalStats!$A$3:$AE$998,28,FALSE)</f>
        <v>0.22222222222222221</v>
      </c>
      <c r="AL156" s="58">
        <f>VLOOKUP($U156,PercentGoalStats!$A$3:$AE$998,29,FALSE)</f>
        <v>0.76470588235294112</v>
      </c>
      <c r="AM156" s="58">
        <f>VLOOKUP($U156,PercentGoalStats!$A$3:$AE$998,31,FALSE)</f>
        <v>0.77777777777777779</v>
      </c>
    </row>
    <row r="157" spans="1:39" hidden="1" x14ac:dyDescent="0.3">
      <c r="A157" s="57">
        <f>VLOOKUP($S157,PercentGoalStats!$A$3:$AE$998,5,FALSE)</f>
        <v>0.8</v>
      </c>
      <c r="B157" s="58">
        <f>VLOOKUP($S157,PercentGoalStats!$A$3:$AE$998,6,FALSE)</f>
        <v>1</v>
      </c>
      <c r="C157" s="58">
        <f>VLOOKUP($S157,PercentGoalStats!$A$3:$AE$998,8,FALSE)</f>
        <v>0.3</v>
      </c>
      <c r="D157" s="58">
        <f>VLOOKUP($S157,PercentGoalStats!$A$3:$AE$998,9,FALSE)</f>
        <v>0.6</v>
      </c>
      <c r="E157" s="58">
        <f>VLOOKUP($S157,PercentGoalStats!$A$3:$AE$998,11,FALSE)</f>
        <v>0.2</v>
      </c>
      <c r="F157" s="58">
        <f>VLOOKUP($S157,PercentGoalStats!$A$3:$AE$998,12,FALSE)</f>
        <v>0.4</v>
      </c>
      <c r="G157" s="58">
        <f>VLOOKUP($S157,PercentGoalStats!$A$3:$AE$998,14,FALSE)</f>
        <v>0.1</v>
      </c>
      <c r="H157" s="58">
        <f>VLOOKUP($S157,PercentGoalStats!$A$3:$AE$998,15,FALSE)</f>
        <v>0.2</v>
      </c>
      <c r="I157" s="58">
        <f>VLOOKUP($S157,PercentGoalStats!$A$3:$AE$998,17,FALSE)</f>
        <v>0.5</v>
      </c>
      <c r="J157" s="58">
        <f>VLOOKUP($S157,PercentGoalStats!$A$3:$AE$998,18,FALSE)</f>
        <v>0.6</v>
      </c>
      <c r="K157" s="58">
        <f>VLOOKUP($S157,PercentGoalStats!$A$3:$AE$998,20,FALSE)</f>
        <v>0.2</v>
      </c>
      <c r="L157" s="58">
        <f>VLOOKUP($S157,PercentGoalStats!$A$3:$AE$998,21,FALSE)</f>
        <v>0.4</v>
      </c>
      <c r="M157" s="58">
        <f>VLOOKUP($S157,PercentGoalStats!$A$3:$AE$998,23,FALSE)</f>
        <v>0.5</v>
      </c>
      <c r="N157" s="58">
        <f>VLOOKUP($S157,PercentGoalStats!$A$3:$AE$998,24,FALSE)</f>
        <v>0.8</v>
      </c>
      <c r="O157" s="58">
        <f>VLOOKUP($S157,PercentGoalStats!$A$3:$AE$998,26,FALSE)</f>
        <v>0</v>
      </c>
      <c r="P157" s="58">
        <f>VLOOKUP($S157,PercentGoalStats!$A$3:$AE$998,27,FALSE)</f>
        <v>0</v>
      </c>
      <c r="Q157" s="58">
        <f>VLOOKUP($S157,PercentGoalStats!$A$3:$AE$998,29,FALSE)</f>
        <v>0.2</v>
      </c>
      <c r="R157" s="58">
        <f>VLOOKUP($S157,PercentGoalStats!$A$3:$AE$998,30,FALSE)</f>
        <v>0.4</v>
      </c>
      <c r="S157" s="53" t="str">
        <f>Fixtures!A153</f>
        <v>Cittadella</v>
      </c>
      <c r="T157" s="54">
        <f>Fixtures!D153</f>
        <v>43491</v>
      </c>
      <c r="U157" s="53" t="str">
        <f>Fixtures!B153</f>
        <v>Carpi</v>
      </c>
      <c r="V157" s="57">
        <f>VLOOKUP($U157,PercentGoalStats!$A$3:$AE$998,5,FALSE)</f>
        <v>1</v>
      </c>
      <c r="W157" s="58">
        <f>VLOOKUP($U157,PercentGoalStats!$A$3:$AE$998,7,FALSE)</f>
        <v>1</v>
      </c>
      <c r="X157" s="58">
        <f>VLOOKUP($U157,PercentGoalStats!$A$3:$AE$998,8,FALSE)</f>
        <v>0.7</v>
      </c>
      <c r="Y157" s="58">
        <f>VLOOKUP($U157,PercentGoalStats!$A$3:$AE$998,10,FALSE)</f>
        <v>0.8</v>
      </c>
      <c r="Z157" s="58">
        <f>VLOOKUP($U157,PercentGoalStats!$A$3:$AE$998,11,FALSE)</f>
        <v>0.3</v>
      </c>
      <c r="AA157" s="58">
        <f>VLOOKUP($U157,PercentGoalStats!$A$3:$AE$998,13,FALSE)</f>
        <v>0.4</v>
      </c>
      <c r="AB157" s="58">
        <f>VLOOKUP($U157,PercentGoalStats!$A$3:$AE$998,14,FALSE)</f>
        <v>0.2</v>
      </c>
      <c r="AC157" s="58">
        <f>VLOOKUP($U157,PercentGoalStats!$A$3:$AE$998,16,FALSE)</f>
        <v>0.4</v>
      </c>
      <c r="AD157" s="58">
        <f>VLOOKUP($U157,PercentGoalStats!$A$3:$AE$998,17,FALSE)</f>
        <v>0.5</v>
      </c>
      <c r="AE157" s="58">
        <f>VLOOKUP($U157,PercentGoalStats!$A$3:$AE$998,19,FALSE)</f>
        <v>0.8</v>
      </c>
      <c r="AF157" s="58">
        <f>VLOOKUP($U157,PercentGoalStats!$A$3:$AE$998,20,FALSE)</f>
        <v>0.1</v>
      </c>
      <c r="AG157" s="58">
        <f>VLOOKUP($U157,PercentGoalStats!$A$3:$AE$998,22,FALSE)</f>
        <v>0.2</v>
      </c>
      <c r="AH157" s="58">
        <f>VLOOKUP($U157,PercentGoalStats!$A$3:$AE$998,23,FALSE)</f>
        <v>0.9</v>
      </c>
      <c r="AI157" s="58">
        <f>VLOOKUP($U157,PercentGoalStats!$A$3:$AE$998,25,FALSE)</f>
        <v>0.8</v>
      </c>
      <c r="AJ157" s="58">
        <f>VLOOKUP($U157,PercentGoalStats!$A$3:$AE$998,26,FALSE)</f>
        <v>0.5</v>
      </c>
      <c r="AK157" s="58">
        <f>VLOOKUP($U157,PercentGoalStats!$A$3:$AE$998,28,FALSE)</f>
        <v>0.6</v>
      </c>
      <c r="AL157" s="58">
        <f>VLOOKUP($U157,PercentGoalStats!$A$3:$AE$998,29,FALSE)</f>
        <v>0.4</v>
      </c>
      <c r="AM157" s="58">
        <f>VLOOKUP($U157,PercentGoalStats!$A$3:$AE$998,31,FALSE)</f>
        <v>0.6</v>
      </c>
    </row>
    <row r="158" spans="1:39" hidden="1" x14ac:dyDescent="0.3">
      <c r="A158" s="57">
        <f>VLOOKUP($S158,PercentGoalStats!$A$3:$AE$998,5,FALSE)</f>
        <v>0.88888888888888884</v>
      </c>
      <c r="B158" s="58">
        <f>VLOOKUP($S158,PercentGoalStats!$A$3:$AE$998,6,FALSE)</f>
        <v>0.8</v>
      </c>
      <c r="C158" s="58">
        <f>VLOOKUP($S158,PercentGoalStats!$A$3:$AE$998,8,FALSE)</f>
        <v>0.88888888888888884</v>
      </c>
      <c r="D158" s="58">
        <f>VLOOKUP($S158,PercentGoalStats!$A$3:$AE$998,9,FALSE)</f>
        <v>0.8</v>
      </c>
      <c r="E158" s="58">
        <f>VLOOKUP($S158,PercentGoalStats!$A$3:$AE$998,11,FALSE)</f>
        <v>0.66666666666666663</v>
      </c>
      <c r="F158" s="58">
        <f>VLOOKUP($S158,PercentGoalStats!$A$3:$AE$998,12,FALSE)</f>
        <v>0.6</v>
      </c>
      <c r="G158" s="58">
        <f>VLOOKUP($S158,PercentGoalStats!$A$3:$AE$998,14,FALSE)</f>
        <v>0.44444444444444442</v>
      </c>
      <c r="H158" s="58">
        <f>VLOOKUP($S158,PercentGoalStats!$A$3:$AE$998,15,FALSE)</f>
        <v>0.4</v>
      </c>
      <c r="I158" s="58">
        <f>VLOOKUP($S158,PercentGoalStats!$A$3:$AE$998,17,FALSE)</f>
        <v>0.77777777777777779</v>
      </c>
      <c r="J158" s="58">
        <f>VLOOKUP($S158,PercentGoalStats!$A$3:$AE$998,18,FALSE)</f>
        <v>0.8</v>
      </c>
      <c r="K158" s="58">
        <f>VLOOKUP($S158,PercentGoalStats!$A$3:$AE$998,20,FALSE)</f>
        <v>0.33333333333333331</v>
      </c>
      <c r="L158" s="58">
        <f>VLOOKUP($S158,PercentGoalStats!$A$3:$AE$998,21,FALSE)</f>
        <v>0.4</v>
      </c>
      <c r="M158" s="58">
        <f>VLOOKUP($S158,PercentGoalStats!$A$3:$AE$998,23,FALSE)</f>
        <v>0.77777777777777779</v>
      </c>
      <c r="N158" s="58">
        <f>VLOOKUP($S158,PercentGoalStats!$A$3:$AE$998,24,FALSE)</f>
        <v>0.6</v>
      </c>
      <c r="O158" s="58">
        <f>VLOOKUP($S158,PercentGoalStats!$A$3:$AE$998,26,FALSE)</f>
        <v>0.44444444444444442</v>
      </c>
      <c r="P158" s="58">
        <f>VLOOKUP($S158,PercentGoalStats!$A$3:$AE$998,27,FALSE)</f>
        <v>0.4</v>
      </c>
      <c r="Q158" s="58">
        <f>VLOOKUP($S158,PercentGoalStats!$A$3:$AE$998,29,FALSE)</f>
        <v>0.66666666666666663</v>
      </c>
      <c r="R158" s="58">
        <f>VLOOKUP($S158,PercentGoalStats!$A$3:$AE$998,30,FALSE)</f>
        <v>0.6</v>
      </c>
      <c r="S158" s="53" t="str">
        <f>Fixtures!A154</f>
        <v>Salernitana</v>
      </c>
      <c r="T158" s="54">
        <f>Fixtures!D154</f>
        <v>43491</v>
      </c>
      <c r="U158" s="53" t="str">
        <f>Fixtures!B154</f>
        <v>Lecce</v>
      </c>
      <c r="V158" s="57">
        <f>VLOOKUP($U158,PercentGoalStats!$A$3:$AE$998,5,FALSE)</f>
        <v>0.875</v>
      </c>
      <c r="W158" s="58">
        <f>VLOOKUP($U158,PercentGoalStats!$A$3:$AE$998,7,FALSE)</f>
        <v>1</v>
      </c>
      <c r="X158" s="58">
        <f>VLOOKUP($U158,PercentGoalStats!$A$3:$AE$998,8,FALSE)</f>
        <v>0.75</v>
      </c>
      <c r="Y158" s="58">
        <f>VLOOKUP($U158,PercentGoalStats!$A$3:$AE$998,10,FALSE)</f>
        <v>0.8</v>
      </c>
      <c r="Z158" s="58">
        <f>VLOOKUP($U158,PercentGoalStats!$A$3:$AE$998,11,FALSE)</f>
        <v>0.5</v>
      </c>
      <c r="AA158" s="58">
        <f>VLOOKUP($U158,PercentGoalStats!$A$3:$AE$998,13,FALSE)</f>
        <v>0.6</v>
      </c>
      <c r="AB158" s="58">
        <f>VLOOKUP($U158,PercentGoalStats!$A$3:$AE$998,14,FALSE)</f>
        <v>0.25</v>
      </c>
      <c r="AC158" s="58">
        <f>VLOOKUP($U158,PercentGoalStats!$A$3:$AE$998,16,FALSE)</f>
        <v>0.4</v>
      </c>
      <c r="AD158" s="58">
        <f>VLOOKUP($U158,PercentGoalStats!$A$3:$AE$998,17,FALSE)</f>
        <v>0.875</v>
      </c>
      <c r="AE158" s="58">
        <f>VLOOKUP($U158,PercentGoalStats!$A$3:$AE$998,19,FALSE)</f>
        <v>1</v>
      </c>
      <c r="AF158" s="58">
        <f>VLOOKUP($U158,PercentGoalStats!$A$3:$AE$998,20,FALSE)</f>
        <v>0.5</v>
      </c>
      <c r="AG158" s="58">
        <f>VLOOKUP($U158,PercentGoalStats!$A$3:$AE$998,22,FALSE)</f>
        <v>0.6</v>
      </c>
      <c r="AH158" s="58">
        <f>VLOOKUP($U158,PercentGoalStats!$A$3:$AE$998,23,FALSE)</f>
        <v>0.625</v>
      </c>
      <c r="AI158" s="58">
        <f>VLOOKUP($U158,PercentGoalStats!$A$3:$AE$998,25,FALSE)</f>
        <v>0.6</v>
      </c>
      <c r="AJ158" s="58">
        <f>VLOOKUP($U158,PercentGoalStats!$A$3:$AE$998,26,FALSE)</f>
        <v>0.25</v>
      </c>
      <c r="AK158" s="58">
        <f>VLOOKUP($U158,PercentGoalStats!$A$3:$AE$998,28,FALSE)</f>
        <v>0.4</v>
      </c>
      <c r="AL158" s="58">
        <f>VLOOKUP($U158,PercentGoalStats!$A$3:$AE$998,29,FALSE)</f>
        <v>0.625</v>
      </c>
      <c r="AM158" s="58">
        <f>VLOOKUP($U158,PercentGoalStats!$A$3:$AE$998,31,FALSE)</f>
        <v>0.6</v>
      </c>
    </row>
    <row r="159" spans="1:39" hidden="1" x14ac:dyDescent="0.3">
      <c r="A159" s="57">
        <f>VLOOKUP($S159,PercentGoalStats!$A$3:$AE$998,5,FALSE)</f>
        <v>0.875</v>
      </c>
      <c r="B159" s="58">
        <f>VLOOKUP($S159,PercentGoalStats!$A$3:$AE$998,6,FALSE)</f>
        <v>0.83333333333333337</v>
      </c>
      <c r="C159" s="58">
        <f>VLOOKUP($S159,PercentGoalStats!$A$3:$AE$998,8,FALSE)</f>
        <v>0.625</v>
      </c>
      <c r="D159" s="58">
        <f>VLOOKUP($S159,PercentGoalStats!$A$3:$AE$998,9,FALSE)</f>
        <v>0.5</v>
      </c>
      <c r="E159" s="58">
        <f>VLOOKUP($S159,PercentGoalStats!$A$3:$AE$998,11,FALSE)</f>
        <v>0.25</v>
      </c>
      <c r="F159" s="58">
        <f>VLOOKUP($S159,PercentGoalStats!$A$3:$AE$998,12,FALSE)</f>
        <v>0.16666666666666666</v>
      </c>
      <c r="G159" s="58">
        <f>VLOOKUP($S159,PercentGoalStats!$A$3:$AE$998,14,FALSE)</f>
        <v>0.125</v>
      </c>
      <c r="H159" s="58">
        <f>VLOOKUP($S159,PercentGoalStats!$A$3:$AE$998,15,FALSE)</f>
        <v>0.16666666666666666</v>
      </c>
      <c r="I159" s="58">
        <f>VLOOKUP($S159,PercentGoalStats!$A$3:$AE$998,17,FALSE)</f>
        <v>0.75</v>
      </c>
      <c r="J159" s="58">
        <f>VLOOKUP($S159,PercentGoalStats!$A$3:$AE$998,18,FALSE)</f>
        <v>0.66666666666666663</v>
      </c>
      <c r="K159" s="58">
        <f>VLOOKUP($S159,PercentGoalStats!$A$3:$AE$998,20,FALSE)</f>
        <v>0.25</v>
      </c>
      <c r="L159" s="58">
        <f>VLOOKUP($S159,PercentGoalStats!$A$3:$AE$998,21,FALSE)</f>
        <v>0.33333333333333331</v>
      </c>
      <c r="M159" s="58">
        <f>VLOOKUP($S159,PercentGoalStats!$A$3:$AE$998,23,FALSE)</f>
        <v>0.5</v>
      </c>
      <c r="N159" s="58">
        <f>VLOOKUP($S159,PercentGoalStats!$A$3:$AE$998,24,FALSE)</f>
        <v>0.33333333333333331</v>
      </c>
      <c r="O159" s="58">
        <f>VLOOKUP($S159,PercentGoalStats!$A$3:$AE$998,26,FALSE)</f>
        <v>0.125</v>
      </c>
      <c r="P159" s="58">
        <f>VLOOKUP($S159,PercentGoalStats!$A$3:$AE$998,27,FALSE)</f>
        <v>0</v>
      </c>
      <c r="Q159" s="58">
        <f>VLOOKUP($S159,PercentGoalStats!$A$3:$AE$998,29,FALSE)</f>
        <v>0.375</v>
      </c>
      <c r="R159" s="58">
        <f>VLOOKUP($S159,PercentGoalStats!$A$3:$AE$998,30,FALSE)</f>
        <v>0.16666666666666666</v>
      </c>
      <c r="S159" s="53" t="str">
        <f>Fixtures!A155</f>
        <v>Cremonese</v>
      </c>
      <c r="T159" s="54">
        <f>Fixtures!D155</f>
        <v>43491</v>
      </c>
      <c r="U159" s="53" t="str">
        <f>Fixtures!B155</f>
        <v>Palermo</v>
      </c>
      <c r="V159" s="57">
        <f>VLOOKUP($U159,PercentGoalStats!$A$3:$AE$998,5,FALSE)</f>
        <v>0.77777777777777779</v>
      </c>
      <c r="W159" s="58">
        <f>VLOOKUP($U159,PercentGoalStats!$A$3:$AE$998,7,FALSE)</f>
        <v>0.8</v>
      </c>
      <c r="X159" s="58">
        <f>VLOOKUP($U159,PercentGoalStats!$A$3:$AE$998,8,FALSE)</f>
        <v>0.66666666666666663</v>
      </c>
      <c r="Y159" s="58">
        <f>VLOOKUP($U159,PercentGoalStats!$A$3:$AE$998,10,FALSE)</f>
        <v>0.6</v>
      </c>
      <c r="Z159" s="58">
        <f>VLOOKUP($U159,PercentGoalStats!$A$3:$AE$998,11,FALSE)</f>
        <v>0.55555555555555558</v>
      </c>
      <c r="AA159" s="58">
        <f>VLOOKUP($U159,PercentGoalStats!$A$3:$AE$998,13,FALSE)</f>
        <v>0.6</v>
      </c>
      <c r="AB159" s="58">
        <f>VLOOKUP($U159,PercentGoalStats!$A$3:$AE$998,14,FALSE)</f>
        <v>0.22222222222222221</v>
      </c>
      <c r="AC159" s="58">
        <f>VLOOKUP($U159,PercentGoalStats!$A$3:$AE$998,16,FALSE)</f>
        <v>0.2</v>
      </c>
      <c r="AD159" s="58">
        <f>VLOOKUP($U159,PercentGoalStats!$A$3:$AE$998,17,FALSE)</f>
        <v>0.77777777777777779</v>
      </c>
      <c r="AE159" s="58">
        <f>VLOOKUP($U159,PercentGoalStats!$A$3:$AE$998,19,FALSE)</f>
        <v>0.8</v>
      </c>
      <c r="AF159" s="58">
        <f>VLOOKUP($U159,PercentGoalStats!$A$3:$AE$998,20,FALSE)</f>
        <v>0.33333333333333331</v>
      </c>
      <c r="AG159" s="58">
        <f>VLOOKUP($U159,PercentGoalStats!$A$3:$AE$998,22,FALSE)</f>
        <v>0.4</v>
      </c>
      <c r="AH159" s="58">
        <f>VLOOKUP($U159,PercentGoalStats!$A$3:$AE$998,23,FALSE)</f>
        <v>0.55555555555555558</v>
      </c>
      <c r="AI159" s="58">
        <f>VLOOKUP($U159,PercentGoalStats!$A$3:$AE$998,25,FALSE)</f>
        <v>0.4</v>
      </c>
      <c r="AJ159" s="58">
        <f>VLOOKUP($U159,PercentGoalStats!$A$3:$AE$998,26,FALSE)</f>
        <v>0.22222222222222221</v>
      </c>
      <c r="AK159" s="58">
        <f>VLOOKUP($U159,PercentGoalStats!$A$3:$AE$998,28,FALSE)</f>
        <v>0.2</v>
      </c>
      <c r="AL159" s="58">
        <f>VLOOKUP($U159,PercentGoalStats!$A$3:$AE$998,29,FALSE)</f>
        <v>0.55555555555555558</v>
      </c>
      <c r="AM159" s="58">
        <f>VLOOKUP($U159,PercentGoalStats!$A$3:$AE$998,31,FALSE)</f>
        <v>0.4</v>
      </c>
    </row>
    <row r="160" spans="1:39" hidden="1" x14ac:dyDescent="0.3">
      <c r="A160" s="57">
        <f>VLOOKUP($S160,PercentGoalStats!$A$3:$AE$998,5,FALSE)</f>
        <v>1</v>
      </c>
      <c r="B160" s="58">
        <f>VLOOKUP($S160,PercentGoalStats!$A$3:$AE$998,6,FALSE)</f>
        <v>1</v>
      </c>
      <c r="C160" s="58">
        <f>VLOOKUP($S160,PercentGoalStats!$A$3:$AE$998,8,FALSE)</f>
        <v>0.6</v>
      </c>
      <c r="D160" s="58">
        <f>VLOOKUP($S160,PercentGoalStats!$A$3:$AE$998,9,FALSE)</f>
        <v>0.66666666666666663</v>
      </c>
      <c r="E160" s="58">
        <f>VLOOKUP($S160,PercentGoalStats!$A$3:$AE$998,11,FALSE)</f>
        <v>0.2</v>
      </c>
      <c r="F160" s="58">
        <f>VLOOKUP($S160,PercentGoalStats!$A$3:$AE$998,12,FALSE)</f>
        <v>0.33333333333333331</v>
      </c>
      <c r="G160" s="58">
        <f>VLOOKUP($S160,PercentGoalStats!$A$3:$AE$998,14,FALSE)</f>
        <v>0.2</v>
      </c>
      <c r="H160" s="58">
        <f>VLOOKUP($S160,PercentGoalStats!$A$3:$AE$998,15,FALSE)</f>
        <v>0.33333333333333331</v>
      </c>
      <c r="I160" s="58">
        <f>VLOOKUP($S160,PercentGoalStats!$A$3:$AE$998,17,FALSE)</f>
        <v>0.8</v>
      </c>
      <c r="J160" s="58">
        <f>VLOOKUP($S160,PercentGoalStats!$A$3:$AE$998,18,FALSE)</f>
        <v>1</v>
      </c>
      <c r="K160" s="58">
        <f>VLOOKUP($S160,PercentGoalStats!$A$3:$AE$998,20,FALSE)</f>
        <v>0.2</v>
      </c>
      <c r="L160" s="58">
        <f>VLOOKUP($S160,PercentGoalStats!$A$3:$AE$998,21,FALSE)</f>
        <v>0.33333333333333331</v>
      </c>
      <c r="M160" s="58">
        <f>VLOOKUP($S160,PercentGoalStats!$A$3:$AE$998,23,FALSE)</f>
        <v>0.8</v>
      </c>
      <c r="N160" s="58">
        <f>VLOOKUP($S160,PercentGoalStats!$A$3:$AE$998,24,FALSE)</f>
        <v>0.66666666666666663</v>
      </c>
      <c r="O160" s="58">
        <f>VLOOKUP($S160,PercentGoalStats!$A$3:$AE$998,26,FALSE)</f>
        <v>0</v>
      </c>
      <c r="P160" s="58">
        <f>VLOOKUP($S160,PercentGoalStats!$A$3:$AE$998,27,FALSE)</f>
        <v>0</v>
      </c>
      <c r="Q160" s="58">
        <f>VLOOKUP($S160,PercentGoalStats!$A$3:$AE$998,29,FALSE)</f>
        <v>0.6</v>
      </c>
      <c r="R160" s="58">
        <f>VLOOKUP($S160,PercentGoalStats!$A$3:$AE$998,30,FALSE)</f>
        <v>0.66666666666666663</v>
      </c>
      <c r="S160" s="53" t="str">
        <f>Fixtures!A156</f>
        <v>Ascoli</v>
      </c>
      <c r="T160" s="54">
        <f>Fixtures!D156</f>
        <v>43491</v>
      </c>
      <c r="U160" s="53" t="str">
        <f>Fixtures!B156</f>
        <v>Perugia</v>
      </c>
      <c r="V160" s="57">
        <f>VLOOKUP($U160,PercentGoalStats!$A$3:$AE$998,5,FALSE)</f>
        <v>0.875</v>
      </c>
      <c r="W160" s="58">
        <f>VLOOKUP($U160,PercentGoalStats!$A$3:$AE$998,7,FALSE)</f>
        <v>0.8</v>
      </c>
      <c r="X160" s="58">
        <f>VLOOKUP($U160,PercentGoalStats!$A$3:$AE$998,8,FALSE)</f>
        <v>0.75</v>
      </c>
      <c r="Y160" s="58">
        <f>VLOOKUP($U160,PercentGoalStats!$A$3:$AE$998,10,FALSE)</f>
        <v>0.8</v>
      </c>
      <c r="Z160" s="58">
        <f>VLOOKUP($U160,PercentGoalStats!$A$3:$AE$998,11,FALSE)</f>
        <v>0.5</v>
      </c>
      <c r="AA160" s="58">
        <f>VLOOKUP($U160,PercentGoalStats!$A$3:$AE$998,13,FALSE)</f>
        <v>0.6</v>
      </c>
      <c r="AB160" s="58">
        <f>VLOOKUP($U160,PercentGoalStats!$A$3:$AE$998,14,FALSE)</f>
        <v>0.25</v>
      </c>
      <c r="AC160" s="58">
        <f>VLOOKUP($U160,PercentGoalStats!$A$3:$AE$998,16,FALSE)</f>
        <v>0.4</v>
      </c>
      <c r="AD160" s="58">
        <f>VLOOKUP($U160,PercentGoalStats!$A$3:$AE$998,17,FALSE)</f>
        <v>0.5</v>
      </c>
      <c r="AE160" s="58">
        <f>VLOOKUP($U160,PercentGoalStats!$A$3:$AE$998,19,FALSE)</f>
        <v>0.6</v>
      </c>
      <c r="AF160" s="58">
        <f>VLOOKUP($U160,PercentGoalStats!$A$3:$AE$998,20,FALSE)</f>
        <v>0.125</v>
      </c>
      <c r="AG160" s="58">
        <f>VLOOKUP($U160,PercentGoalStats!$A$3:$AE$998,22,FALSE)</f>
        <v>0</v>
      </c>
      <c r="AH160" s="58">
        <f>VLOOKUP($U160,PercentGoalStats!$A$3:$AE$998,23,FALSE)</f>
        <v>0.875</v>
      </c>
      <c r="AI160" s="58">
        <f>VLOOKUP($U160,PercentGoalStats!$A$3:$AE$998,25,FALSE)</f>
        <v>0.8</v>
      </c>
      <c r="AJ160" s="58">
        <f>VLOOKUP($U160,PercentGoalStats!$A$3:$AE$998,26,FALSE)</f>
        <v>0.5</v>
      </c>
      <c r="AK160" s="58">
        <f>VLOOKUP($U160,PercentGoalStats!$A$3:$AE$998,28,FALSE)</f>
        <v>0.6</v>
      </c>
      <c r="AL160" s="58">
        <f>VLOOKUP($U160,PercentGoalStats!$A$3:$AE$998,29,FALSE)</f>
        <v>0.5</v>
      </c>
      <c r="AM160" s="58">
        <f>VLOOKUP($U160,PercentGoalStats!$A$3:$AE$998,31,FALSE)</f>
        <v>0.6</v>
      </c>
    </row>
    <row r="161" spans="1:39" hidden="1" x14ac:dyDescent="0.3">
      <c r="A161" s="57">
        <f>VLOOKUP($S161,PercentGoalStats!$A$3:$AE$998,5,FALSE)</f>
        <v>1</v>
      </c>
      <c r="B161" s="58">
        <f>VLOOKUP($S161,PercentGoalStats!$A$3:$AE$998,6,FALSE)</f>
        <v>1</v>
      </c>
      <c r="C161" s="58">
        <f>VLOOKUP($S161,PercentGoalStats!$A$3:$AE$998,8,FALSE)</f>
        <v>1</v>
      </c>
      <c r="D161" s="58">
        <f>VLOOKUP($S161,PercentGoalStats!$A$3:$AE$998,9,FALSE)</f>
        <v>1</v>
      </c>
      <c r="E161" s="58">
        <f>VLOOKUP($S161,PercentGoalStats!$A$3:$AE$998,11,FALSE)</f>
        <v>0.75</v>
      </c>
      <c r="F161" s="58">
        <f>VLOOKUP($S161,PercentGoalStats!$A$3:$AE$998,12,FALSE)</f>
        <v>0.5</v>
      </c>
      <c r="G161" s="58">
        <f>VLOOKUP($S161,PercentGoalStats!$A$3:$AE$998,14,FALSE)</f>
        <v>0.5</v>
      </c>
      <c r="H161" s="58">
        <f>VLOOKUP($S161,PercentGoalStats!$A$3:$AE$998,15,FALSE)</f>
        <v>0.5</v>
      </c>
      <c r="I161" s="58">
        <f>VLOOKUP($S161,PercentGoalStats!$A$3:$AE$998,17,FALSE)</f>
        <v>1</v>
      </c>
      <c r="J161" s="58">
        <f>VLOOKUP($S161,PercentGoalStats!$A$3:$AE$998,18,FALSE)</f>
        <v>1</v>
      </c>
      <c r="K161" s="58">
        <f>VLOOKUP($S161,PercentGoalStats!$A$3:$AE$998,20,FALSE)</f>
        <v>1</v>
      </c>
      <c r="L161" s="58">
        <f>VLOOKUP($S161,PercentGoalStats!$A$3:$AE$998,21,FALSE)</f>
        <v>1</v>
      </c>
      <c r="M161" s="58">
        <f>VLOOKUP($S161,PercentGoalStats!$A$3:$AE$998,23,FALSE)</f>
        <v>0.75</v>
      </c>
      <c r="N161" s="58">
        <f>VLOOKUP($S161,PercentGoalStats!$A$3:$AE$998,24,FALSE)</f>
        <v>0.5</v>
      </c>
      <c r="O161" s="58">
        <f>VLOOKUP($S161,PercentGoalStats!$A$3:$AE$998,26,FALSE)</f>
        <v>0.25</v>
      </c>
      <c r="P161" s="58">
        <f>VLOOKUP($S161,PercentGoalStats!$A$3:$AE$998,27,FALSE)</f>
        <v>0</v>
      </c>
      <c r="Q161" s="58">
        <f>VLOOKUP($S161,PercentGoalStats!$A$3:$AE$998,29,FALSE)</f>
        <v>0.75</v>
      </c>
      <c r="R161" s="58">
        <f>VLOOKUP($S161,PercentGoalStats!$A$3:$AE$998,30,FALSE)</f>
        <v>0.5</v>
      </c>
      <c r="S161" s="53" t="str">
        <f>Fixtures!A157</f>
        <v>Brest</v>
      </c>
      <c r="T161" s="54">
        <f>Fixtures!D157</f>
        <v>43491</v>
      </c>
      <c r="U161" s="53" t="str">
        <f>Fixtures!B157</f>
        <v>Sochaux</v>
      </c>
      <c r="V161" s="57">
        <f>VLOOKUP($U161,PercentGoalStats!$A$3:$AE$998,5,FALSE)</f>
        <v>1</v>
      </c>
      <c r="W161" s="58">
        <f>VLOOKUP($U161,PercentGoalStats!$A$3:$AE$998,7,FALSE)</f>
        <v>1</v>
      </c>
      <c r="X161" s="58">
        <f>VLOOKUP($U161,PercentGoalStats!$A$3:$AE$998,8,FALSE)</f>
        <v>0.42857142857142855</v>
      </c>
      <c r="Y161" s="58">
        <f>VLOOKUP($U161,PercentGoalStats!$A$3:$AE$998,10,FALSE)</f>
        <v>0.6</v>
      </c>
      <c r="Z161" s="58">
        <f>VLOOKUP($U161,PercentGoalStats!$A$3:$AE$998,11,FALSE)</f>
        <v>0.2857142857142857</v>
      </c>
      <c r="AA161" s="58">
        <f>VLOOKUP($U161,PercentGoalStats!$A$3:$AE$998,13,FALSE)</f>
        <v>0.4</v>
      </c>
      <c r="AB161" s="58">
        <f>VLOOKUP($U161,PercentGoalStats!$A$3:$AE$998,14,FALSE)</f>
        <v>0.14285714285714285</v>
      </c>
      <c r="AC161" s="58">
        <f>VLOOKUP($U161,PercentGoalStats!$A$3:$AE$998,16,FALSE)</f>
        <v>0.2</v>
      </c>
      <c r="AD161" s="58">
        <f>VLOOKUP($U161,PercentGoalStats!$A$3:$AE$998,17,FALSE)</f>
        <v>0.42857142857142855</v>
      </c>
      <c r="AE161" s="58">
        <f>VLOOKUP($U161,PercentGoalStats!$A$3:$AE$998,19,FALSE)</f>
        <v>0.4</v>
      </c>
      <c r="AF161" s="58">
        <f>VLOOKUP($U161,PercentGoalStats!$A$3:$AE$998,20,FALSE)</f>
        <v>0.2857142857142857</v>
      </c>
      <c r="AG161" s="58">
        <f>VLOOKUP($U161,PercentGoalStats!$A$3:$AE$998,22,FALSE)</f>
        <v>0.4</v>
      </c>
      <c r="AH161" s="58">
        <f>VLOOKUP($U161,PercentGoalStats!$A$3:$AE$998,23,FALSE)</f>
        <v>0.8571428571428571</v>
      </c>
      <c r="AI161" s="58">
        <f>VLOOKUP($U161,PercentGoalStats!$A$3:$AE$998,25,FALSE)</f>
        <v>1</v>
      </c>
      <c r="AJ161" s="58">
        <f>VLOOKUP($U161,PercentGoalStats!$A$3:$AE$998,26,FALSE)</f>
        <v>0.2857142857142857</v>
      </c>
      <c r="AK161" s="58">
        <f>VLOOKUP($U161,PercentGoalStats!$A$3:$AE$998,28,FALSE)</f>
        <v>0.4</v>
      </c>
      <c r="AL161" s="58">
        <f>VLOOKUP($U161,PercentGoalStats!$A$3:$AE$998,29,FALSE)</f>
        <v>0.2857142857142857</v>
      </c>
      <c r="AM161" s="58">
        <f>VLOOKUP($U161,PercentGoalStats!$A$3:$AE$998,31,FALSE)</f>
        <v>0.4</v>
      </c>
    </row>
    <row r="162" spans="1:39" hidden="1" x14ac:dyDescent="0.3">
      <c r="A162" s="57">
        <f>VLOOKUP($S162,PercentGoalStats!$A$3:$AE$998,5,FALSE)</f>
        <v>1</v>
      </c>
      <c r="B162" s="58">
        <f>VLOOKUP($S162,PercentGoalStats!$A$3:$AE$998,6,FALSE)</f>
        <v>1</v>
      </c>
      <c r="C162" s="58">
        <f>VLOOKUP($S162,PercentGoalStats!$A$3:$AE$998,8,FALSE)</f>
        <v>0.75</v>
      </c>
      <c r="D162" s="58">
        <f>VLOOKUP($S162,PercentGoalStats!$A$3:$AE$998,9,FALSE)</f>
        <v>0.5</v>
      </c>
      <c r="E162" s="58">
        <f>VLOOKUP($S162,PercentGoalStats!$A$3:$AE$998,11,FALSE)</f>
        <v>0.75</v>
      </c>
      <c r="F162" s="58">
        <f>VLOOKUP($S162,PercentGoalStats!$A$3:$AE$998,12,FALSE)</f>
        <v>0.5</v>
      </c>
      <c r="G162" s="58">
        <f>VLOOKUP($S162,PercentGoalStats!$A$3:$AE$998,14,FALSE)</f>
        <v>0.25</v>
      </c>
      <c r="H162" s="58">
        <f>VLOOKUP($S162,PercentGoalStats!$A$3:$AE$998,15,FALSE)</f>
        <v>0</v>
      </c>
      <c r="I162" s="58">
        <f>VLOOKUP($S162,PercentGoalStats!$A$3:$AE$998,17,FALSE)</f>
        <v>0.75</v>
      </c>
      <c r="J162" s="58">
        <f>VLOOKUP($S162,PercentGoalStats!$A$3:$AE$998,18,FALSE)</f>
        <v>1</v>
      </c>
      <c r="K162" s="58">
        <f>VLOOKUP($S162,PercentGoalStats!$A$3:$AE$998,20,FALSE)</f>
        <v>0</v>
      </c>
      <c r="L162" s="58">
        <f>VLOOKUP($S162,PercentGoalStats!$A$3:$AE$998,21,FALSE)</f>
        <v>0</v>
      </c>
      <c r="M162" s="58">
        <f>VLOOKUP($S162,PercentGoalStats!$A$3:$AE$998,23,FALSE)</f>
        <v>0.75</v>
      </c>
      <c r="N162" s="58">
        <f>VLOOKUP($S162,PercentGoalStats!$A$3:$AE$998,24,FALSE)</f>
        <v>0.5</v>
      </c>
      <c r="O162" s="58">
        <f>VLOOKUP($S162,PercentGoalStats!$A$3:$AE$998,26,FALSE)</f>
        <v>0.75</v>
      </c>
      <c r="P162" s="58">
        <f>VLOOKUP($S162,PercentGoalStats!$A$3:$AE$998,27,FALSE)</f>
        <v>0.5</v>
      </c>
      <c r="Q162" s="58">
        <f>VLOOKUP($S162,PercentGoalStats!$A$3:$AE$998,29,FALSE)</f>
        <v>0.5</v>
      </c>
      <c r="R162" s="58">
        <f>VLOOKUP($S162,PercentGoalStats!$A$3:$AE$998,30,FALSE)</f>
        <v>0.5</v>
      </c>
      <c r="S162" s="53" t="str">
        <f>Fixtures!A158</f>
        <v>Orléans</v>
      </c>
      <c r="T162" s="54">
        <f>Fixtures!D158</f>
        <v>43491</v>
      </c>
      <c r="U162" s="53" t="str">
        <f>Fixtures!B158</f>
        <v>Niort</v>
      </c>
      <c r="V162" s="57">
        <f>VLOOKUP($U162,PercentGoalStats!$A$3:$AE$998,5,FALSE)</f>
        <v>1</v>
      </c>
      <c r="W162" s="58">
        <f>VLOOKUP($U162,PercentGoalStats!$A$3:$AE$998,7,FALSE)</f>
        <v>1</v>
      </c>
      <c r="X162" s="58">
        <f>VLOOKUP($U162,PercentGoalStats!$A$3:$AE$998,8,FALSE)</f>
        <v>1</v>
      </c>
      <c r="Y162" s="58">
        <f>VLOOKUP($U162,PercentGoalStats!$A$3:$AE$998,10,FALSE)</f>
        <v>1</v>
      </c>
      <c r="Z162" s="58">
        <f>VLOOKUP($U162,PercentGoalStats!$A$3:$AE$998,11,FALSE)</f>
        <v>1</v>
      </c>
      <c r="AA162" s="58">
        <f>VLOOKUP($U162,PercentGoalStats!$A$3:$AE$998,13,FALSE)</f>
        <v>1</v>
      </c>
      <c r="AB162" s="58">
        <f>VLOOKUP($U162,PercentGoalStats!$A$3:$AE$998,14,FALSE)</f>
        <v>0.5</v>
      </c>
      <c r="AC162" s="58">
        <f>VLOOKUP($U162,PercentGoalStats!$A$3:$AE$998,16,FALSE)</f>
        <v>0</v>
      </c>
      <c r="AD162" s="58">
        <f>VLOOKUP($U162,PercentGoalStats!$A$3:$AE$998,17,FALSE)</f>
        <v>0.5</v>
      </c>
      <c r="AE162" s="58">
        <f>VLOOKUP($U162,PercentGoalStats!$A$3:$AE$998,19,FALSE)</f>
        <v>0</v>
      </c>
      <c r="AF162" s="58">
        <f>VLOOKUP($U162,PercentGoalStats!$A$3:$AE$998,20,FALSE)</f>
        <v>0.5</v>
      </c>
      <c r="AG162" s="58">
        <f>VLOOKUP($U162,PercentGoalStats!$A$3:$AE$998,22,FALSE)</f>
        <v>0</v>
      </c>
      <c r="AH162" s="58">
        <f>VLOOKUP($U162,PercentGoalStats!$A$3:$AE$998,23,FALSE)</f>
        <v>1</v>
      </c>
      <c r="AI162" s="58">
        <f>VLOOKUP($U162,PercentGoalStats!$A$3:$AE$998,25,FALSE)</f>
        <v>1</v>
      </c>
      <c r="AJ162" s="58">
        <f>VLOOKUP($U162,PercentGoalStats!$A$3:$AE$998,26,FALSE)</f>
        <v>1</v>
      </c>
      <c r="AK162" s="58">
        <f>VLOOKUP($U162,PercentGoalStats!$A$3:$AE$998,28,FALSE)</f>
        <v>1</v>
      </c>
      <c r="AL162" s="58">
        <f>VLOOKUP($U162,PercentGoalStats!$A$3:$AE$998,29,FALSE)</f>
        <v>0.5</v>
      </c>
      <c r="AM162" s="58">
        <f>VLOOKUP($U162,PercentGoalStats!$A$3:$AE$998,31,FALSE)</f>
        <v>0</v>
      </c>
    </row>
    <row r="163" spans="1:39" hidden="1" x14ac:dyDescent="0.3">
      <c r="A163" s="57" t="e">
        <f>VLOOKUP($S163,PercentGoalStats!$A$3:$AE$998,5,FALSE)</f>
        <v>#DIV/0!</v>
      </c>
      <c r="B163" s="58" t="e">
        <f>VLOOKUP($S163,PercentGoalStats!$A$3:$AE$998,6,FALSE)</f>
        <v>#DIV/0!</v>
      </c>
      <c r="C163" s="58" t="e">
        <f>VLOOKUP($S163,PercentGoalStats!$A$3:$AE$998,8,FALSE)</f>
        <v>#DIV/0!</v>
      </c>
      <c r="D163" s="58" t="e">
        <f>VLOOKUP($S163,PercentGoalStats!$A$3:$AE$998,9,FALSE)</f>
        <v>#DIV/0!</v>
      </c>
      <c r="E163" s="58" t="e">
        <f>VLOOKUP($S163,PercentGoalStats!$A$3:$AE$998,11,FALSE)</f>
        <v>#DIV/0!</v>
      </c>
      <c r="F163" s="58" t="e">
        <f>VLOOKUP($S163,PercentGoalStats!$A$3:$AE$998,12,FALSE)</f>
        <v>#DIV/0!</v>
      </c>
      <c r="G163" s="58" t="e">
        <f>VLOOKUP($S163,PercentGoalStats!$A$3:$AE$998,14,FALSE)</f>
        <v>#DIV/0!</v>
      </c>
      <c r="H163" s="58" t="e">
        <f>VLOOKUP($S163,PercentGoalStats!$A$3:$AE$998,15,FALSE)</f>
        <v>#DIV/0!</v>
      </c>
      <c r="I163" s="58" t="e">
        <f>VLOOKUP($S163,PercentGoalStats!$A$3:$AE$998,17,FALSE)</f>
        <v>#DIV/0!</v>
      </c>
      <c r="J163" s="58" t="e">
        <f>VLOOKUP($S163,PercentGoalStats!$A$3:$AE$998,18,FALSE)</f>
        <v>#DIV/0!</v>
      </c>
      <c r="K163" s="58" t="e">
        <f>VLOOKUP($S163,PercentGoalStats!$A$3:$AE$998,20,FALSE)</f>
        <v>#DIV/0!</v>
      </c>
      <c r="L163" s="58" t="e">
        <f>VLOOKUP($S163,PercentGoalStats!$A$3:$AE$998,21,FALSE)</f>
        <v>#DIV/0!</v>
      </c>
      <c r="M163" s="58" t="e">
        <f>VLOOKUP($S163,PercentGoalStats!$A$3:$AE$998,23,FALSE)</f>
        <v>#DIV/0!</v>
      </c>
      <c r="N163" s="58" t="e">
        <f>VLOOKUP($S163,PercentGoalStats!$A$3:$AE$998,24,FALSE)</f>
        <v>#DIV/0!</v>
      </c>
      <c r="O163" s="58" t="e">
        <f>VLOOKUP($S163,PercentGoalStats!$A$3:$AE$998,26,FALSE)</f>
        <v>#DIV/0!</v>
      </c>
      <c r="P163" s="58" t="e">
        <f>VLOOKUP($S163,PercentGoalStats!$A$3:$AE$998,27,FALSE)</f>
        <v>#DIV/0!</v>
      </c>
      <c r="Q163" s="58" t="e">
        <f>VLOOKUP($S163,PercentGoalStats!$A$3:$AE$998,29,FALSE)</f>
        <v>#DIV/0!</v>
      </c>
      <c r="R163" s="58" t="e">
        <f>VLOOKUP($S163,PercentGoalStats!$A$3:$AE$998,30,FALSE)</f>
        <v>#DIV/0!</v>
      </c>
      <c r="S163" s="53" t="str">
        <f>Fixtures!A159</f>
        <v>Almería</v>
      </c>
      <c r="T163" s="54">
        <f>Fixtures!D159</f>
        <v>43491</v>
      </c>
      <c r="U163" s="53" t="str">
        <f>Fixtures!B159</f>
        <v>Osasuna</v>
      </c>
      <c r="V163" s="57" t="e">
        <f>VLOOKUP($U163,PercentGoalStats!$A$3:$AE$998,5,FALSE)</f>
        <v>#DIV/0!</v>
      </c>
      <c r="W163" s="58" t="e">
        <f>VLOOKUP($U163,PercentGoalStats!$A$3:$AE$998,7,FALSE)</f>
        <v>#DIV/0!</v>
      </c>
      <c r="X163" s="58" t="e">
        <f>VLOOKUP($U163,PercentGoalStats!$A$3:$AE$998,8,FALSE)</f>
        <v>#DIV/0!</v>
      </c>
      <c r="Y163" s="58" t="e">
        <f>VLOOKUP($U163,PercentGoalStats!$A$3:$AE$998,10,FALSE)</f>
        <v>#DIV/0!</v>
      </c>
      <c r="Z163" s="58" t="e">
        <f>VLOOKUP($U163,PercentGoalStats!$A$3:$AE$998,11,FALSE)</f>
        <v>#DIV/0!</v>
      </c>
      <c r="AA163" s="58" t="e">
        <f>VLOOKUP($U163,PercentGoalStats!$A$3:$AE$998,13,FALSE)</f>
        <v>#DIV/0!</v>
      </c>
      <c r="AB163" s="58" t="e">
        <f>VLOOKUP($U163,PercentGoalStats!$A$3:$AE$998,14,FALSE)</f>
        <v>#DIV/0!</v>
      </c>
      <c r="AC163" s="58" t="e">
        <f>VLOOKUP($U163,PercentGoalStats!$A$3:$AE$998,16,FALSE)</f>
        <v>#DIV/0!</v>
      </c>
      <c r="AD163" s="58" t="e">
        <f>VLOOKUP($U163,PercentGoalStats!$A$3:$AE$998,17,FALSE)</f>
        <v>#DIV/0!</v>
      </c>
      <c r="AE163" s="58" t="e">
        <f>VLOOKUP($U163,PercentGoalStats!$A$3:$AE$998,19,FALSE)</f>
        <v>#DIV/0!</v>
      </c>
      <c r="AF163" s="58" t="e">
        <f>VLOOKUP($U163,PercentGoalStats!$A$3:$AE$998,20,FALSE)</f>
        <v>#DIV/0!</v>
      </c>
      <c r="AG163" s="58" t="e">
        <f>VLOOKUP($U163,PercentGoalStats!$A$3:$AE$998,22,FALSE)</f>
        <v>#DIV/0!</v>
      </c>
      <c r="AH163" s="58" t="e">
        <f>VLOOKUP($U163,PercentGoalStats!$A$3:$AE$998,23,FALSE)</f>
        <v>#DIV/0!</v>
      </c>
      <c r="AI163" s="58" t="e">
        <f>VLOOKUP($U163,PercentGoalStats!$A$3:$AE$998,25,FALSE)</f>
        <v>#DIV/0!</v>
      </c>
      <c r="AJ163" s="58" t="e">
        <f>VLOOKUP($U163,PercentGoalStats!$A$3:$AE$998,26,FALSE)</f>
        <v>#DIV/0!</v>
      </c>
      <c r="AK163" s="58" t="e">
        <f>VLOOKUP($U163,PercentGoalStats!$A$3:$AE$998,28,FALSE)</f>
        <v>#DIV/0!</v>
      </c>
      <c r="AL163" s="58" t="e">
        <f>VLOOKUP($U163,PercentGoalStats!$A$3:$AE$998,29,FALSE)</f>
        <v>#DIV/0!</v>
      </c>
      <c r="AM163" s="58" t="e">
        <f>VLOOKUP($U163,PercentGoalStats!$A$3:$AE$998,31,FALSE)</f>
        <v>#DIV/0!</v>
      </c>
    </row>
    <row r="164" spans="1:39" hidden="1" x14ac:dyDescent="0.3">
      <c r="A164" s="57" t="e">
        <f>VLOOKUP($S164,PercentGoalStats!$A$3:$AE$998,5,FALSE)</f>
        <v>#DIV/0!</v>
      </c>
      <c r="B164" s="58" t="e">
        <f>VLOOKUP($S164,PercentGoalStats!$A$3:$AE$998,6,FALSE)</f>
        <v>#DIV/0!</v>
      </c>
      <c r="C164" s="58" t="e">
        <f>VLOOKUP($S164,PercentGoalStats!$A$3:$AE$998,8,FALSE)</f>
        <v>#DIV/0!</v>
      </c>
      <c r="D164" s="58" t="e">
        <f>VLOOKUP($S164,PercentGoalStats!$A$3:$AE$998,9,FALSE)</f>
        <v>#DIV/0!</v>
      </c>
      <c r="E164" s="58" t="e">
        <f>VLOOKUP($S164,PercentGoalStats!$A$3:$AE$998,11,FALSE)</f>
        <v>#DIV/0!</v>
      </c>
      <c r="F164" s="58" t="e">
        <f>VLOOKUP($S164,PercentGoalStats!$A$3:$AE$998,12,FALSE)</f>
        <v>#DIV/0!</v>
      </c>
      <c r="G164" s="58" t="e">
        <f>VLOOKUP($S164,PercentGoalStats!$A$3:$AE$998,14,FALSE)</f>
        <v>#DIV/0!</v>
      </c>
      <c r="H164" s="58" t="e">
        <f>VLOOKUP($S164,PercentGoalStats!$A$3:$AE$998,15,FALSE)</f>
        <v>#DIV/0!</v>
      </c>
      <c r="I164" s="58" t="e">
        <f>VLOOKUP($S164,PercentGoalStats!$A$3:$AE$998,17,FALSE)</f>
        <v>#DIV/0!</v>
      </c>
      <c r="J164" s="58" t="e">
        <f>VLOOKUP($S164,PercentGoalStats!$A$3:$AE$998,18,FALSE)</f>
        <v>#DIV/0!</v>
      </c>
      <c r="K164" s="58" t="e">
        <f>VLOOKUP($S164,PercentGoalStats!$A$3:$AE$998,20,FALSE)</f>
        <v>#DIV/0!</v>
      </c>
      <c r="L164" s="58" t="e">
        <f>VLOOKUP($S164,PercentGoalStats!$A$3:$AE$998,21,FALSE)</f>
        <v>#DIV/0!</v>
      </c>
      <c r="M164" s="58" t="e">
        <f>VLOOKUP($S164,PercentGoalStats!$A$3:$AE$998,23,FALSE)</f>
        <v>#DIV/0!</v>
      </c>
      <c r="N164" s="58" t="e">
        <f>VLOOKUP($S164,PercentGoalStats!$A$3:$AE$998,24,FALSE)</f>
        <v>#DIV/0!</v>
      </c>
      <c r="O164" s="58" t="e">
        <f>VLOOKUP($S164,PercentGoalStats!$A$3:$AE$998,26,FALSE)</f>
        <v>#DIV/0!</v>
      </c>
      <c r="P164" s="58" t="e">
        <f>VLOOKUP($S164,PercentGoalStats!$A$3:$AE$998,27,FALSE)</f>
        <v>#DIV/0!</v>
      </c>
      <c r="Q164" s="58" t="e">
        <f>VLOOKUP($S164,PercentGoalStats!$A$3:$AE$998,29,FALSE)</f>
        <v>#DIV/0!</v>
      </c>
      <c r="R164" s="58" t="e">
        <f>VLOOKUP($S164,PercentGoalStats!$A$3:$AE$998,30,FALSE)</f>
        <v>#DIV/0!</v>
      </c>
      <c r="S164" s="53" t="str">
        <f>Fixtures!A160</f>
        <v>Cádiz</v>
      </c>
      <c r="T164" s="54">
        <f>Fixtures!D160</f>
        <v>43491</v>
      </c>
      <c r="U164" s="53" t="str">
        <f>Fixtures!B160</f>
        <v>Mallorca</v>
      </c>
      <c r="V164" s="57" t="e">
        <f>VLOOKUP($U164,PercentGoalStats!$A$3:$AE$998,5,FALSE)</f>
        <v>#DIV/0!</v>
      </c>
      <c r="W164" s="58" t="e">
        <f>VLOOKUP($U164,PercentGoalStats!$A$3:$AE$998,7,FALSE)</f>
        <v>#DIV/0!</v>
      </c>
      <c r="X164" s="58" t="e">
        <f>VLOOKUP($U164,PercentGoalStats!$A$3:$AE$998,8,FALSE)</f>
        <v>#DIV/0!</v>
      </c>
      <c r="Y164" s="58" t="e">
        <f>VLOOKUP($U164,PercentGoalStats!$A$3:$AE$998,10,FALSE)</f>
        <v>#DIV/0!</v>
      </c>
      <c r="Z164" s="58" t="e">
        <f>VLOOKUP($U164,PercentGoalStats!$A$3:$AE$998,11,FALSE)</f>
        <v>#DIV/0!</v>
      </c>
      <c r="AA164" s="58" t="e">
        <f>VLOOKUP($U164,PercentGoalStats!$A$3:$AE$998,13,FALSE)</f>
        <v>#DIV/0!</v>
      </c>
      <c r="AB164" s="58" t="e">
        <f>VLOOKUP($U164,PercentGoalStats!$A$3:$AE$998,14,FALSE)</f>
        <v>#DIV/0!</v>
      </c>
      <c r="AC164" s="58" t="e">
        <f>VLOOKUP($U164,PercentGoalStats!$A$3:$AE$998,16,FALSE)</f>
        <v>#DIV/0!</v>
      </c>
      <c r="AD164" s="58" t="e">
        <f>VLOOKUP($U164,PercentGoalStats!$A$3:$AE$998,17,FALSE)</f>
        <v>#DIV/0!</v>
      </c>
      <c r="AE164" s="58" t="e">
        <f>VLOOKUP($U164,PercentGoalStats!$A$3:$AE$998,19,FALSE)</f>
        <v>#DIV/0!</v>
      </c>
      <c r="AF164" s="58" t="e">
        <f>VLOOKUP($U164,PercentGoalStats!$A$3:$AE$998,20,FALSE)</f>
        <v>#DIV/0!</v>
      </c>
      <c r="AG164" s="58" t="e">
        <f>VLOOKUP($U164,PercentGoalStats!$A$3:$AE$998,22,FALSE)</f>
        <v>#DIV/0!</v>
      </c>
      <c r="AH164" s="58" t="e">
        <f>VLOOKUP($U164,PercentGoalStats!$A$3:$AE$998,23,FALSE)</f>
        <v>#DIV/0!</v>
      </c>
      <c r="AI164" s="58" t="e">
        <f>VLOOKUP($U164,PercentGoalStats!$A$3:$AE$998,25,FALSE)</f>
        <v>#DIV/0!</v>
      </c>
      <c r="AJ164" s="58" t="e">
        <f>VLOOKUP($U164,PercentGoalStats!$A$3:$AE$998,26,FALSE)</f>
        <v>#DIV/0!</v>
      </c>
      <c r="AK164" s="58" t="e">
        <f>VLOOKUP($U164,PercentGoalStats!$A$3:$AE$998,28,FALSE)</f>
        <v>#DIV/0!</v>
      </c>
      <c r="AL164" s="58" t="e">
        <f>VLOOKUP($U164,PercentGoalStats!$A$3:$AE$998,29,FALSE)</f>
        <v>#DIV/0!</v>
      </c>
      <c r="AM164" s="58" t="e">
        <f>VLOOKUP($U164,PercentGoalStats!$A$3:$AE$998,31,FALSE)</f>
        <v>#DIV/0!</v>
      </c>
    </row>
    <row r="165" spans="1:39" hidden="1" x14ac:dyDescent="0.3">
      <c r="A165" s="57" t="e">
        <f>VLOOKUP($S165,PercentGoalStats!$A$3:$AE$998,5,FALSE)</f>
        <v>#DIV/0!</v>
      </c>
      <c r="B165" s="58" t="e">
        <f>VLOOKUP($S165,PercentGoalStats!$A$3:$AE$998,6,FALSE)</f>
        <v>#DIV/0!</v>
      </c>
      <c r="C165" s="58" t="e">
        <f>VLOOKUP($S165,PercentGoalStats!$A$3:$AE$998,8,FALSE)</f>
        <v>#DIV/0!</v>
      </c>
      <c r="D165" s="58" t="e">
        <f>VLOOKUP($S165,PercentGoalStats!$A$3:$AE$998,9,FALSE)</f>
        <v>#DIV/0!</v>
      </c>
      <c r="E165" s="58" t="e">
        <f>VLOOKUP($S165,PercentGoalStats!$A$3:$AE$998,11,FALSE)</f>
        <v>#DIV/0!</v>
      </c>
      <c r="F165" s="58" t="e">
        <f>VLOOKUP($S165,PercentGoalStats!$A$3:$AE$998,12,FALSE)</f>
        <v>#DIV/0!</v>
      </c>
      <c r="G165" s="58" t="e">
        <f>VLOOKUP($S165,PercentGoalStats!$A$3:$AE$998,14,FALSE)</f>
        <v>#DIV/0!</v>
      </c>
      <c r="H165" s="58" t="e">
        <f>VLOOKUP($S165,PercentGoalStats!$A$3:$AE$998,15,FALSE)</f>
        <v>#DIV/0!</v>
      </c>
      <c r="I165" s="58" t="e">
        <f>VLOOKUP($S165,PercentGoalStats!$A$3:$AE$998,17,FALSE)</f>
        <v>#DIV/0!</v>
      </c>
      <c r="J165" s="58" t="e">
        <f>VLOOKUP($S165,PercentGoalStats!$A$3:$AE$998,18,FALSE)</f>
        <v>#DIV/0!</v>
      </c>
      <c r="K165" s="58" t="e">
        <f>VLOOKUP($S165,PercentGoalStats!$A$3:$AE$998,20,FALSE)</f>
        <v>#DIV/0!</v>
      </c>
      <c r="L165" s="58" t="e">
        <f>VLOOKUP($S165,PercentGoalStats!$A$3:$AE$998,21,FALSE)</f>
        <v>#DIV/0!</v>
      </c>
      <c r="M165" s="58" t="e">
        <f>VLOOKUP($S165,PercentGoalStats!$A$3:$AE$998,23,FALSE)</f>
        <v>#DIV/0!</v>
      </c>
      <c r="N165" s="58" t="e">
        <f>VLOOKUP($S165,PercentGoalStats!$A$3:$AE$998,24,FALSE)</f>
        <v>#DIV/0!</v>
      </c>
      <c r="O165" s="58" t="e">
        <f>VLOOKUP($S165,PercentGoalStats!$A$3:$AE$998,26,FALSE)</f>
        <v>#DIV/0!</v>
      </c>
      <c r="P165" s="58" t="e">
        <f>VLOOKUP($S165,PercentGoalStats!$A$3:$AE$998,27,FALSE)</f>
        <v>#DIV/0!</v>
      </c>
      <c r="Q165" s="58" t="e">
        <f>VLOOKUP($S165,PercentGoalStats!$A$3:$AE$998,29,FALSE)</f>
        <v>#DIV/0!</v>
      </c>
      <c r="R165" s="58" t="e">
        <f>VLOOKUP($S165,PercentGoalStats!$A$3:$AE$998,30,FALSE)</f>
        <v>#DIV/0!</v>
      </c>
      <c r="S165" s="53" t="str">
        <f>Fixtures!A161</f>
        <v>Elche</v>
      </c>
      <c r="T165" s="54">
        <f>Fixtures!D161</f>
        <v>43491</v>
      </c>
      <c r="U165" s="53" t="str">
        <f>Fixtures!B161</f>
        <v>Numancia</v>
      </c>
      <c r="V165" s="57" t="e">
        <f>VLOOKUP($U165,PercentGoalStats!$A$3:$AE$998,5,FALSE)</f>
        <v>#DIV/0!</v>
      </c>
      <c r="W165" s="58" t="e">
        <f>VLOOKUP($U165,PercentGoalStats!$A$3:$AE$998,7,FALSE)</f>
        <v>#DIV/0!</v>
      </c>
      <c r="X165" s="58" t="e">
        <f>VLOOKUP($U165,PercentGoalStats!$A$3:$AE$998,8,FALSE)</f>
        <v>#DIV/0!</v>
      </c>
      <c r="Y165" s="58" t="e">
        <f>VLOOKUP($U165,PercentGoalStats!$A$3:$AE$998,10,FALSE)</f>
        <v>#DIV/0!</v>
      </c>
      <c r="Z165" s="58" t="e">
        <f>VLOOKUP($U165,PercentGoalStats!$A$3:$AE$998,11,FALSE)</f>
        <v>#DIV/0!</v>
      </c>
      <c r="AA165" s="58" t="e">
        <f>VLOOKUP($U165,PercentGoalStats!$A$3:$AE$998,13,FALSE)</f>
        <v>#DIV/0!</v>
      </c>
      <c r="AB165" s="58" t="e">
        <f>VLOOKUP($U165,PercentGoalStats!$A$3:$AE$998,14,FALSE)</f>
        <v>#DIV/0!</v>
      </c>
      <c r="AC165" s="58" t="e">
        <f>VLOOKUP($U165,PercentGoalStats!$A$3:$AE$998,16,FALSE)</f>
        <v>#DIV/0!</v>
      </c>
      <c r="AD165" s="58" t="e">
        <f>VLOOKUP($U165,PercentGoalStats!$A$3:$AE$998,17,FALSE)</f>
        <v>#DIV/0!</v>
      </c>
      <c r="AE165" s="58" t="e">
        <f>VLOOKUP($U165,PercentGoalStats!$A$3:$AE$998,19,FALSE)</f>
        <v>#DIV/0!</v>
      </c>
      <c r="AF165" s="58" t="e">
        <f>VLOOKUP($U165,PercentGoalStats!$A$3:$AE$998,20,FALSE)</f>
        <v>#DIV/0!</v>
      </c>
      <c r="AG165" s="58" t="e">
        <f>VLOOKUP($U165,PercentGoalStats!$A$3:$AE$998,22,FALSE)</f>
        <v>#DIV/0!</v>
      </c>
      <c r="AH165" s="58" t="e">
        <f>VLOOKUP($U165,PercentGoalStats!$A$3:$AE$998,23,FALSE)</f>
        <v>#DIV/0!</v>
      </c>
      <c r="AI165" s="58" t="e">
        <f>VLOOKUP($U165,PercentGoalStats!$A$3:$AE$998,25,FALSE)</f>
        <v>#DIV/0!</v>
      </c>
      <c r="AJ165" s="58" t="e">
        <f>VLOOKUP($U165,PercentGoalStats!$A$3:$AE$998,26,FALSE)</f>
        <v>#DIV/0!</v>
      </c>
      <c r="AK165" s="58" t="e">
        <f>VLOOKUP($U165,PercentGoalStats!$A$3:$AE$998,28,FALSE)</f>
        <v>#DIV/0!</v>
      </c>
      <c r="AL165" s="58" t="e">
        <f>VLOOKUP($U165,PercentGoalStats!$A$3:$AE$998,29,FALSE)</f>
        <v>#DIV/0!</v>
      </c>
      <c r="AM165" s="58" t="e">
        <f>VLOOKUP($U165,PercentGoalStats!$A$3:$AE$998,31,FALSE)</f>
        <v>#DIV/0!</v>
      </c>
    </row>
    <row r="166" spans="1:39" hidden="1" x14ac:dyDescent="0.3">
      <c r="A166" s="57" t="e">
        <f>VLOOKUP($S166,PercentGoalStats!$A$3:$AE$998,5,FALSE)</f>
        <v>#DIV/0!</v>
      </c>
      <c r="B166" s="58" t="e">
        <f>VLOOKUP($S166,PercentGoalStats!$A$3:$AE$998,6,FALSE)</f>
        <v>#DIV/0!</v>
      </c>
      <c r="C166" s="58" t="e">
        <f>VLOOKUP($S166,PercentGoalStats!$A$3:$AE$998,8,FALSE)</f>
        <v>#DIV/0!</v>
      </c>
      <c r="D166" s="58" t="e">
        <f>VLOOKUP($S166,PercentGoalStats!$A$3:$AE$998,9,FALSE)</f>
        <v>#DIV/0!</v>
      </c>
      <c r="E166" s="58" t="e">
        <f>VLOOKUP($S166,PercentGoalStats!$A$3:$AE$998,11,FALSE)</f>
        <v>#DIV/0!</v>
      </c>
      <c r="F166" s="58" t="e">
        <f>VLOOKUP($S166,PercentGoalStats!$A$3:$AE$998,12,FALSE)</f>
        <v>#DIV/0!</v>
      </c>
      <c r="G166" s="58" t="e">
        <f>VLOOKUP($S166,PercentGoalStats!$A$3:$AE$998,14,FALSE)</f>
        <v>#DIV/0!</v>
      </c>
      <c r="H166" s="58" t="e">
        <f>VLOOKUP($S166,PercentGoalStats!$A$3:$AE$998,15,FALSE)</f>
        <v>#DIV/0!</v>
      </c>
      <c r="I166" s="58" t="e">
        <f>VLOOKUP($S166,PercentGoalStats!$A$3:$AE$998,17,FALSE)</f>
        <v>#DIV/0!</v>
      </c>
      <c r="J166" s="58" t="e">
        <f>VLOOKUP($S166,PercentGoalStats!$A$3:$AE$998,18,FALSE)</f>
        <v>#DIV/0!</v>
      </c>
      <c r="K166" s="58" t="e">
        <f>VLOOKUP($S166,PercentGoalStats!$A$3:$AE$998,20,FALSE)</f>
        <v>#DIV/0!</v>
      </c>
      <c r="L166" s="58" t="e">
        <f>VLOOKUP($S166,PercentGoalStats!$A$3:$AE$998,21,FALSE)</f>
        <v>#DIV/0!</v>
      </c>
      <c r="M166" s="58" t="e">
        <f>VLOOKUP($S166,PercentGoalStats!$A$3:$AE$998,23,FALSE)</f>
        <v>#DIV/0!</v>
      </c>
      <c r="N166" s="58" t="e">
        <f>VLOOKUP($S166,PercentGoalStats!$A$3:$AE$998,24,FALSE)</f>
        <v>#DIV/0!</v>
      </c>
      <c r="O166" s="58" t="e">
        <f>VLOOKUP($S166,PercentGoalStats!$A$3:$AE$998,26,FALSE)</f>
        <v>#DIV/0!</v>
      </c>
      <c r="P166" s="58" t="e">
        <f>VLOOKUP($S166,PercentGoalStats!$A$3:$AE$998,27,FALSE)</f>
        <v>#DIV/0!</v>
      </c>
      <c r="Q166" s="58" t="e">
        <f>VLOOKUP($S166,PercentGoalStats!$A$3:$AE$998,29,FALSE)</f>
        <v>#DIV/0!</v>
      </c>
      <c r="R166" s="58" t="e">
        <f>VLOOKUP($S166,PercentGoalStats!$A$3:$AE$998,30,FALSE)</f>
        <v>#DIV/0!</v>
      </c>
      <c r="S166" s="53" t="str">
        <f>Fixtures!A162</f>
        <v>Lugo</v>
      </c>
      <c r="T166" s="54">
        <f>Fixtures!D162</f>
        <v>43491</v>
      </c>
      <c r="U166" s="53" t="str">
        <f>Fixtures!B162</f>
        <v>Rayo Majadahonda</v>
      </c>
      <c r="V166" s="57" t="e">
        <f>VLOOKUP($U166,PercentGoalStats!$A$3:$AE$998,5,FALSE)</f>
        <v>#DIV/0!</v>
      </c>
      <c r="W166" s="58" t="e">
        <f>VLOOKUP($U166,PercentGoalStats!$A$3:$AE$998,7,FALSE)</f>
        <v>#DIV/0!</v>
      </c>
      <c r="X166" s="58" t="e">
        <f>VLOOKUP($U166,PercentGoalStats!$A$3:$AE$998,8,FALSE)</f>
        <v>#DIV/0!</v>
      </c>
      <c r="Y166" s="58" t="e">
        <f>VLOOKUP($U166,PercentGoalStats!$A$3:$AE$998,10,FALSE)</f>
        <v>#DIV/0!</v>
      </c>
      <c r="Z166" s="58" t="e">
        <f>VLOOKUP($U166,PercentGoalStats!$A$3:$AE$998,11,FALSE)</f>
        <v>#DIV/0!</v>
      </c>
      <c r="AA166" s="58" t="e">
        <f>VLOOKUP($U166,PercentGoalStats!$A$3:$AE$998,13,FALSE)</f>
        <v>#DIV/0!</v>
      </c>
      <c r="AB166" s="58" t="e">
        <f>VLOOKUP($U166,PercentGoalStats!$A$3:$AE$998,14,FALSE)</f>
        <v>#DIV/0!</v>
      </c>
      <c r="AC166" s="58" t="e">
        <f>VLOOKUP($U166,PercentGoalStats!$A$3:$AE$998,16,FALSE)</f>
        <v>#DIV/0!</v>
      </c>
      <c r="AD166" s="58" t="e">
        <f>VLOOKUP($U166,PercentGoalStats!$A$3:$AE$998,17,FALSE)</f>
        <v>#DIV/0!</v>
      </c>
      <c r="AE166" s="58" t="e">
        <f>VLOOKUP($U166,PercentGoalStats!$A$3:$AE$998,19,FALSE)</f>
        <v>#DIV/0!</v>
      </c>
      <c r="AF166" s="58" t="e">
        <f>VLOOKUP($U166,PercentGoalStats!$A$3:$AE$998,20,FALSE)</f>
        <v>#DIV/0!</v>
      </c>
      <c r="AG166" s="58" t="e">
        <f>VLOOKUP($U166,PercentGoalStats!$A$3:$AE$998,22,FALSE)</f>
        <v>#DIV/0!</v>
      </c>
      <c r="AH166" s="58" t="e">
        <f>VLOOKUP($U166,PercentGoalStats!$A$3:$AE$998,23,FALSE)</f>
        <v>#DIV/0!</v>
      </c>
      <c r="AI166" s="58" t="e">
        <f>VLOOKUP($U166,PercentGoalStats!$A$3:$AE$998,25,FALSE)</f>
        <v>#DIV/0!</v>
      </c>
      <c r="AJ166" s="58" t="e">
        <f>VLOOKUP($U166,PercentGoalStats!$A$3:$AE$998,26,FALSE)</f>
        <v>#DIV/0!</v>
      </c>
      <c r="AK166" s="58" t="e">
        <f>VLOOKUP($U166,PercentGoalStats!$A$3:$AE$998,28,FALSE)</f>
        <v>#DIV/0!</v>
      </c>
      <c r="AL166" s="58" t="e">
        <f>VLOOKUP($U166,PercentGoalStats!$A$3:$AE$998,29,FALSE)</f>
        <v>#DIV/0!</v>
      </c>
      <c r="AM166" s="58" t="e">
        <f>VLOOKUP($U166,PercentGoalStats!$A$3:$AE$998,31,FALSE)</f>
        <v>#DIV/0!</v>
      </c>
    </row>
    <row r="167" spans="1:39" hidden="1" x14ac:dyDescent="0.3">
      <c r="A167" s="57">
        <f>VLOOKUP($S167,PercentGoalStats!$A$3:$AE$998,5,FALSE)</f>
        <v>1</v>
      </c>
      <c r="B167" s="58">
        <f>VLOOKUP($S167,PercentGoalStats!$A$3:$AE$998,6,FALSE)</f>
        <v>1</v>
      </c>
      <c r="C167" s="58">
        <f>VLOOKUP($S167,PercentGoalStats!$A$3:$AE$998,8,FALSE)</f>
        <v>1</v>
      </c>
      <c r="D167" s="58">
        <f>VLOOKUP($S167,PercentGoalStats!$A$3:$AE$998,9,FALSE)</f>
        <v>1</v>
      </c>
      <c r="E167" s="58">
        <f>VLOOKUP($S167,PercentGoalStats!$A$3:$AE$998,11,FALSE)</f>
        <v>1</v>
      </c>
      <c r="F167" s="58">
        <f>VLOOKUP($S167,PercentGoalStats!$A$3:$AE$998,12,FALSE)</f>
        <v>1</v>
      </c>
      <c r="G167" s="58">
        <f>VLOOKUP($S167,PercentGoalStats!$A$3:$AE$998,14,FALSE)</f>
        <v>1</v>
      </c>
      <c r="H167" s="58">
        <f>VLOOKUP($S167,PercentGoalStats!$A$3:$AE$998,15,FALSE)</f>
        <v>1</v>
      </c>
      <c r="I167" s="58">
        <f>VLOOKUP($S167,PercentGoalStats!$A$3:$AE$998,17,FALSE)</f>
        <v>1</v>
      </c>
      <c r="J167" s="58">
        <f>VLOOKUP($S167,PercentGoalStats!$A$3:$AE$998,18,FALSE)</f>
        <v>1</v>
      </c>
      <c r="K167" s="58">
        <f>VLOOKUP($S167,PercentGoalStats!$A$3:$AE$998,20,FALSE)</f>
        <v>1</v>
      </c>
      <c r="L167" s="58">
        <f>VLOOKUP($S167,PercentGoalStats!$A$3:$AE$998,21,FALSE)</f>
        <v>1</v>
      </c>
      <c r="M167" s="58">
        <f>VLOOKUP($S167,PercentGoalStats!$A$3:$AE$998,23,FALSE)</f>
        <v>1</v>
      </c>
      <c r="N167" s="58">
        <f>VLOOKUP($S167,PercentGoalStats!$A$3:$AE$998,24,FALSE)</f>
        <v>1</v>
      </c>
      <c r="O167" s="58">
        <f>VLOOKUP($S167,PercentGoalStats!$A$3:$AE$998,26,FALSE)</f>
        <v>1</v>
      </c>
      <c r="P167" s="58">
        <f>VLOOKUP($S167,PercentGoalStats!$A$3:$AE$998,27,FALSE)</f>
        <v>1</v>
      </c>
      <c r="Q167" s="58">
        <f>VLOOKUP($S167,PercentGoalStats!$A$3:$AE$998,29,FALSE)</f>
        <v>1</v>
      </c>
      <c r="R167" s="58">
        <f>VLOOKUP($S167,PercentGoalStats!$A$3:$AE$998,30,FALSE)</f>
        <v>1</v>
      </c>
      <c r="S167" s="53" t="str">
        <f>Fixtures!A163</f>
        <v>Tenerife</v>
      </c>
      <c r="T167" s="54">
        <f>Fixtures!D163</f>
        <v>43491</v>
      </c>
      <c r="U167" s="53" t="str">
        <f>Fixtures!B163</f>
        <v>Málaga</v>
      </c>
      <c r="V167" s="57" t="e">
        <f>VLOOKUP($U167,PercentGoalStats!$A$3:$AE$998,5,FALSE)</f>
        <v>#DIV/0!</v>
      </c>
      <c r="W167" s="58" t="e">
        <f>VLOOKUP($U167,PercentGoalStats!$A$3:$AE$998,7,FALSE)</f>
        <v>#DIV/0!</v>
      </c>
      <c r="X167" s="58" t="e">
        <f>VLOOKUP($U167,PercentGoalStats!$A$3:$AE$998,8,FALSE)</f>
        <v>#DIV/0!</v>
      </c>
      <c r="Y167" s="58" t="e">
        <f>VLOOKUP($U167,PercentGoalStats!$A$3:$AE$998,10,FALSE)</f>
        <v>#DIV/0!</v>
      </c>
      <c r="Z167" s="58" t="e">
        <f>VLOOKUP($U167,PercentGoalStats!$A$3:$AE$998,11,FALSE)</f>
        <v>#DIV/0!</v>
      </c>
      <c r="AA167" s="58" t="e">
        <f>VLOOKUP($U167,PercentGoalStats!$A$3:$AE$998,13,FALSE)</f>
        <v>#DIV/0!</v>
      </c>
      <c r="AB167" s="58" t="e">
        <f>VLOOKUP($U167,PercentGoalStats!$A$3:$AE$998,14,FALSE)</f>
        <v>#DIV/0!</v>
      </c>
      <c r="AC167" s="58" t="e">
        <f>VLOOKUP($U167,PercentGoalStats!$A$3:$AE$998,16,FALSE)</f>
        <v>#DIV/0!</v>
      </c>
      <c r="AD167" s="58" t="e">
        <f>VLOOKUP($U167,PercentGoalStats!$A$3:$AE$998,17,FALSE)</f>
        <v>#DIV/0!</v>
      </c>
      <c r="AE167" s="58" t="e">
        <f>VLOOKUP($U167,PercentGoalStats!$A$3:$AE$998,19,FALSE)</f>
        <v>#DIV/0!</v>
      </c>
      <c r="AF167" s="58" t="e">
        <f>VLOOKUP($U167,PercentGoalStats!$A$3:$AE$998,20,FALSE)</f>
        <v>#DIV/0!</v>
      </c>
      <c r="AG167" s="58" t="e">
        <f>VLOOKUP($U167,PercentGoalStats!$A$3:$AE$998,22,FALSE)</f>
        <v>#DIV/0!</v>
      </c>
      <c r="AH167" s="58" t="e">
        <f>VLOOKUP($U167,PercentGoalStats!$A$3:$AE$998,23,FALSE)</f>
        <v>#DIV/0!</v>
      </c>
      <c r="AI167" s="58" t="e">
        <f>VLOOKUP($U167,PercentGoalStats!$A$3:$AE$998,25,FALSE)</f>
        <v>#DIV/0!</v>
      </c>
      <c r="AJ167" s="58" t="e">
        <f>VLOOKUP($U167,PercentGoalStats!$A$3:$AE$998,26,FALSE)</f>
        <v>#DIV/0!</v>
      </c>
      <c r="AK167" s="58" t="e">
        <f>VLOOKUP($U167,PercentGoalStats!$A$3:$AE$998,28,FALSE)</f>
        <v>#DIV/0!</v>
      </c>
      <c r="AL167" s="58" t="e">
        <f>VLOOKUP($U167,PercentGoalStats!$A$3:$AE$998,29,FALSE)</f>
        <v>#DIV/0!</v>
      </c>
      <c r="AM167" s="58" t="e">
        <f>VLOOKUP($U167,PercentGoalStats!$A$3:$AE$998,31,FALSE)</f>
        <v>#DIV/0!</v>
      </c>
    </row>
    <row r="168" spans="1:39" hidden="1" x14ac:dyDescent="0.3">
      <c r="A168" s="57" t="e">
        <f>VLOOKUP($S168,PercentGoalStats!$A$3:$AE$998,5,FALSE)</f>
        <v>#DIV/0!</v>
      </c>
      <c r="B168" s="58" t="e">
        <f>VLOOKUP($S168,PercentGoalStats!$A$3:$AE$998,6,FALSE)</f>
        <v>#DIV/0!</v>
      </c>
      <c r="C168" s="58" t="e">
        <f>VLOOKUP($S168,PercentGoalStats!$A$3:$AE$998,8,FALSE)</f>
        <v>#DIV/0!</v>
      </c>
      <c r="D168" s="58" t="e">
        <f>VLOOKUP($S168,PercentGoalStats!$A$3:$AE$998,9,FALSE)</f>
        <v>#DIV/0!</v>
      </c>
      <c r="E168" s="58" t="e">
        <f>VLOOKUP($S168,PercentGoalStats!$A$3:$AE$998,11,FALSE)</f>
        <v>#DIV/0!</v>
      </c>
      <c r="F168" s="58" t="e">
        <f>VLOOKUP($S168,PercentGoalStats!$A$3:$AE$998,12,FALSE)</f>
        <v>#DIV/0!</v>
      </c>
      <c r="G168" s="58" t="e">
        <f>VLOOKUP($S168,PercentGoalStats!$A$3:$AE$998,14,FALSE)</f>
        <v>#DIV/0!</v>
      </c>
      <c r="H168" s="58" t="e">
        <f>VLOOKUP($S168,PercentGoalStats!$A$3:$AE$998,15,FALSE)</f>
        <v>#DIV/0!</v>
      </c>
      <c r="I168" s="58" t="e">
        <f>VLOOKUP($S168,PercentGoalStats!$A$3:$AE$998,17,FALSE)</f>
        <v>#DIV/0!</v>
      </c>
      <c r="J168" s="58" t="e">
        <f>VLOOKUP($S168,PercentGoalStats!$A$3:$AE$998,18,FALSE)</f>
        <v>#DIV/0!</v>
      </c>
      <c r="K168" s="58" t="e">
        <f>VLOOKUP($S168,PercentGoalStats!$A$3:$AE$998,20,FALSE)</f>
        <v>#DIV/0!</v>
      </c>
      <c r="L168" s="58" t="e">
        <f>VLOOKUP($S168,PercentGoalStats!$A$3:$AE$998,21,FALSE)</f>
        <v>#DIV/0!</v>
      </c>
      <c r="M168" s="58" t="e">
        <f>VLOOKUP($S168,PercentGoalStats!$A$3:$AE$998,23,FALSE)</f>
        <v>#DIV/0!</v>
      </c>
      <c r="N168" s="58" t="e">
        <f>VLOOKUP($S168,PercentGoalStats!$A$3:$AE$998,24,FALSE)</f>
        <v>#DIV/0!</v>
      </c>
      <c r="O168" s="58" t="e">
        <f>VLOOKUP($S168,PercentGoalStats!$A$3:$AE$998,26,FALSE)</f>
        <v>#DIV/0!</v>
      </c>
      <c r="P168" s="58" t="e">
        <f>VLOOKUP($S168,PercentGoalStats!$A$3:$AE$998,27,FALSE)</f>
        <v>#DIV/0!</v>
      </c>
      <c r="Q168" s="58" t="e">
        <f>VLOOKUP($S168,PercentGoalStats!$A$3:$AE$998,29,FALSE)</f>
        <v>#DIV/0!</v>
      </c>
      <c r="R168" s="58" t="e">
        <f>VLOOKUP($S168,PercentGoalStats!$A$3:$AE$998,30,FALSE)</f>
        <v>#DIV/0!</v>
      </c>
      <c r="S168" s="53" t="str">
        <f>Fixtures!A164</f>
        <v>Hearts</v>
      </c>
      <c r="T168" s="54">
        <f>Fixtures!D164</f>
        <v>43491</v>
      </c>
      <c r="U168" s="53" t="str">
        <f>Fixtures!B164</f>
        <v>St. Johnstone</v>
      </c>
      <c r="V168" s="57" t="e">
        <f>VLOOKUP($U168,PercentGoalStats!$A$3:$AE$998,5,FALSE)</f>
        <v>#DIV/0!</v>
      </c>
      <c r="W168" s="58" t="e">
        <f>VLOOKUP($U168,PercentGoalStats!$A$3:$AE$998,7,FALSE)</f>
        <v>#DIV/0!</v>
      </c>
      <c r="X168" s="58" t="e">
        <f>VLOOKUP($U168,PercentGoalStats!$A$3:$AE$998,8,FALSE)</f>
        <v>#DIV/0!</v>
      </c>
      <c r="Y168" s="58" t="e">
        <f>VLOOKUP($U168,PercentGoalStats!$A$3:$AE$998,10,FALSE)</f>
        <v>#DIV/0!</v>
      </c>
      <c r="Z168" s="58" t="e">
        <f>VLOOKUP($U168,PercentGoalStats!$A$3:$AE$998,11,FALSE)</f>
        <v>#DIV/0!</v>
      </c>
      <c r="AA168" s="58" t="e">
        <f>VLOOKUP($U168,PercentGoalStats!$A$3:$AE$998,13,FALSE)</f>
        <v>#DIV/0!</v>
      </c>
      <c r="AB168" s="58" t="e">
        <f>VLOOKUP($U168,PercentGoalStats!$A$3:$AE$998,14,FALSE)</f>
        <v>#DIV/0!</v>
      </c>
      <c r="AC168" s="58" t="e">
        <f>VLOOKUP($U168,PercentGoalStats!$A$3:$AE$998,16,FALSE)</f>
        <v>#DIV/0!</v>
      </c>
      <c r="AD168" s="58" t="e">
        <f>VLOOKUP($U168,PercentGoalStats!$A$3:$AE$998,17,FALSE)</f>
        <v>#DIV/0!</v>
      </c>
      <c r="AE168" s="58" t="e">
        <f>VLOOKUP($U168,PercentGoalStats!$A$3:$AE$998,19,FALSE)</f>
        <v>#DIV/0!</v>
      </c>
      <c r="AF168" s="58" t="e">
        <f>VLOOKUP($U168,PercentGoalStats!$A$3:$AE$998,20,FALSE)</f>
        <v>#DIV/0!</v>
      </c>
      <c r="AG168" s="58" t="e">
        <f>VLOOKUP($U168,PercentGoalStats!$A$3:$AE$998,22,FALSE)</f>
        <v>#DIV/0!</v>
      </c>
      <c r="AH168" s="58" t="e">
        <f>VLOOKUP($U168,PercentGoalStats!$A$3:$AE$998,23,FALSE)</f>
        <v>#DIV/0!</v>
      </c>
      <c r="AI168" s="58" t="e">
        <f>VLOOKUP($U168,PercentGoalStats!$A$3:$AE$998,25,FALSE)</f>
        <v>#DIV/0!</v>
      </c>
      <c r="AJ168" s="58" t="e">
        <f>VLOOKUP($U168,PercentGoalStats!$A$3:$AE$998,26,FALSE)</f>
        <v>#DIV/0!</v>
      </c>
      <c r="AK168" s="58" t="e">
        <f>VLOOKUP($U168,PercentGoalStats!$A$3:$AE$998,28,FALSE)</f>
        <v>#DIV/0!</v>
      </c>
      <c r="AL168" s="58" t="e">
        <f>VLOOKUP($U168,PercentGoalStats!$A$3:$AE$998,29,FALSE)</f>
        <v>#DIV/0!</v>
      </c>
      <c r="AM168" s="58" t="e">
        <f>VLOOKUP($U168,PercentGoalStats!$A$3:$AE$998,31,FALSE)</f>
        <v>#DIV/0!</v>
      </c>
    </row>
    <row r="169" spans="1:39" hidden="1" x14ac:dyDescent="0.3">
      <c r="A169" s="57" t="e">
        <f>VLOOKUP($S169,PercentGoalStats!$A$3:$AE$998,5,FALSE)</f>
        <v>#DIV/0!</v>
      </c>
      <c r="B169" s="58" t="e">
        <f>VLOOKUP($S169,PercentGoalStats!$A$3:$AE$998,6,FALSE)</f>
        <v>#DIV/0!</v>
      </c>
      <c r="C169" s="58" t="e">
        <f>VLOOKUP($S169,PercentGoalStats!$A$3:$AE$998,8,FALSE)</f>
        <v>#DIV/0!</v>
      </c>
      <c r="D169" s="58" t="e">
        <f>VLOOKUP($S169,PercentGoalStats!$A$3:$AE$998,9,FALSE)</f>
        <v>#DIV/0!</v>
      </c>
      <c r="E169" s="58" t="e">
        <f>VLOOKUP($S169,PercentGoalStats!$A$3:$AE$998,11,FALSE)</f>
        <v>#DIV/0!</v>
      </c>
      <c r="F169" s="58" t="e">
        <f>VLOOKUP($S169,PercentGoalStats!$A$3:$AE$998,12,FALSE)</f>
        <v>#DIV/0!</v>
      </c>
      <c r="G169" s="58" t="e">
        <f>VLOOKUP($S169,PercentGoalStats!$A$3:$AE$998,14,FALSE)</f>
        <v>#DIV/0!</v>
      </c>
      <c r="H169" s="58" t="e">
        <f>VLOOKUP($S169,PercentGoalStats!$A$3:$AE$998,15,FALSE)</f>
        <v>#DIV/0!</v>
      </c>
      <c r="I169" s="58" t="e">
        <f>VLOOKUP($S169,PercentGoalStats!$A$3:$AE$998,17,FALSE)</f>
        <v>#DIV/0!</v>
      </c>
      <c r="J169" s="58" t="e">
        <f>VLOOKUP($S169,PercentGoalStats!$A$3:$AE$998,18,FALSE)</f>
        <v>#DIV/0!</v>
      </c>
      <c r="K169" s="58" t="e">
        <f>VLOOKUP($S169,PercentGoalStats!$A$3:$AE$998,20,FALSE)</f>
        <v>#DIV/0!</v>
      </c>
      <c r="L169" s="58" t="e">
        <f>VLOOKUP($S169,PercentGoalStats!$A$3:$AE$998,21,FALSE)</f>
        <v>#DIV/0!</v>
      </c>
      <c r="M169" s="58" t="e">
        <f>VLOOKUP($S169,PercentGoalStats!$A$3:$AE$998,23,FALSE)</f>
        <v>#DIV/0!</v>
      </c>
      <c r="N169" s="58" t="e">
        <f>VLOOKUP($S169,PercentGoalStats!$A$3:$AE$998,24,FALSE)</f>
        <v>#DIV/0!</v>
      </c>
      <c r="O169" s="58" t="e">
        <f>VLOOKUP($S169,PercentGoalStats!$A$3:$AE$998,26,FALSE)</f>
        <v>#DIV/0!</v>
      </c>
      <c r="P169" s="58" t="e">
        <f>VLOOKUP($S169,PercentGoalStats!$A$3:$AE$998,27,FALSE)</f>
        <v>#DIV/0!</v>
      </c>
      <c r="Q169" s="58" t="e">
        <f>VLOOKUP($S169,PercentGoalStats!$A$3:$AE$998,29,FALSE)</f>
        <v>#DIV/0!</v>
      </c>
      <c r="R169" s="58" t="e">
        <f>VLOOKUP($S169,PercentGoalStats!$A$3:$AE$998,30,FALSE)</f>
        <v>#DIV/0!</v>
      </c>
      <c r="S169" s="53" t="str">
        <f>Fixtures!A165</f>
        <v>Aberdeen</v>
      </c>
      <c r="T169" s="54">
        <f>Fixtures!D165</f>
        <v>43491</v>
      </c>
      <c r="U169" s="53" t="str">
        <f>Fixtures!B165</f>
        <v>Kilmarnock</v>
      </c>
      <c r="V169" s="57" t="e">
        <f>VLOOKUP($U169,PercentGoalStats!$A$3:$AE$998,5,FALSE)</f>
        <v>#DIV/0!</v>
      </c>
      <c r="W169" s="58" t="e">
        <f>VLOOKUP($U169,PercentGoalStats!$A$3:$AE$998,7,FALSE)</f>
        <v>#DIV/0!</v>
      </c>
      <c r="X169" s="58" t="e">
        <f>VLOOKUP($U169,PercentGoalStats!$A$3:$AE$998,8,FALSE)</f>
        <v>#DIV/0!</v>
      </c>
      <c r="Y169" s="58" t="e">
        <f>VLOOKUP($U169,PercentGoalStats!$A$3:$AE$998,10,FALSE)</f>
        <v>#DIV/0!</v>
      </c>
      <c r="Z169" s="58" t="e">
        <f>VLOOKUP($U169,PercentGoalStats!$A$3:$AE$998,11,FALSE)</f>
        <v>#DIV/0!</v>
      </c>
      <c r="AA169" s="58" t="e">
        <f>VLOOKUP($U169,PercentGoalStats!$A$3:$AE$998,13,FALSE)</f>
        <v>#DIV/0!</v>
      </c>
      <c r="AB169" s="58" t="e">
        <f>VLOOKUP($U169,PercentGoalStats!$A$3:$AE$998,14,FALSE)</f>
        <v>#DIV/0!</v>
      </c>
      <c r="AC169" s="58" t="e">
        <f>VLOOKUP($U169,PercentGoalStats!$A$3:$AE$998,16,FALSE)</f>
        <v>#DIV/0!</v>
      </c>
      <c r="AD169" s="58" t="e">
        <f>VLOOKUP($U169,PercentGoalStats!$A$3:$AE$998,17,FALSE)</f>
        <v>#DIV/0!</v>
      </c>
      <c r="AE169" s="58" t="e">
        <f>VLOOKUP($U169,PercentGoalStats!$A$3:$AE$998,19,FALSE)</f>
        <v>#DIV/0!</v>
      </c>
      <c r="AF169" s="58" t="e">
        <f>VLOOKUP($U169,PercentGoalStats!$A$3:$AE$998,20,FALSE)</f>
        <v>#DIV/0!</v>
      </c>
      <c r="AG169" s="58" t="e">
        <f>VLOOKUP($U169,PercentGoalStats!$A$3:$AE$998,22,FALSE)</f>
        <v>#DIV/0!</v>
      </c>
      <c r="AH169" s="58" t="e">
        <f>VLOOKUP($U169,PercentGoalStats!$A$3:$AE$998,23,FALSE)</f>
        <v>#DIV/0!</v>
      </c>
      <c r="AI169" s="58" t="e">
        <f>VLOOKUP($U169,PercentGoalStats!$A$3:$AE$998,25,FALSE)</f>
        <v>#DIV/0!</v>
      </c>
      <c r="AJ169" s="58" t="e">
        <f>VLOOKUP($U169,PercentGoalStats!$A$3:$AE$998,26,FALSE)</f>
        <v>#DIV/0!</v>
      </c>
      <c r="AK169" s="58" t="e">
        <f>VLOOKUP($U169,PercentGoalStats!$A$3:$AE$998,28,FALSE)</f>
        <v>#DIV/0!</v>
      </c>
      <c r="AL169" s="58" t="e">
        <f>VLOOKUP($U169,PercentGoalStats!$A$3:$AE$998,29,FALSE)</f>
        <v>#DIV/0!</v>
      </c>
      <c r="AM169" s="58" t="e">
        <f>VLOOKUP($U169,PercentGoalStats!$A$3:$AE$998,31,FALSE)</f>
        <v>#DIV/0!</v>
      </c>
    </row>
    <row r="170" spans="1:39" hidden="1" x14ac:dyDescent="0.3">
      <c r="A170" s="57" t="e">
        <f>VLOOKUP($S170,PercentGoalStats!$A$3:$AE$998,5,FALSE)</f>
        <v>#DIV/0!</v>
      </c>
      <c r="B170" s="58" t="e">
        <f>VLOOKUP($S170,PercentGoalStats!$A$3:$AE$998,6,FALSE)</f>
        <v>#DIV/0!</v>
      </c>
      <c r="C170" s="58" t="e">
        <f>VLOOKUP($S170,PercentGoalStats!$A$3:$AE$998,8,FALSE)</f>
        <v>#DIV/0!</v>
      </c>
      <c r="D170" s="58" t="e">
        <f>VLOOKUP($S170,PercentGoalStats!$A$3:$AE$998,9,FALSE)</f>
        <v>#DIV/0!</v>
      </c>
      <c r="E170" s="58" t="e">
        <f>VLOOKUP($S170,PercentGoalStats!$A$3:$AE$998,11,FALSE)</f>
        <v>#DIV/0!</v>
      </c>
      <c r="F170" s="58" t="e">
        <f>VLOOKUP($S170,PercentGoalStats!$A$3:$AE$998,12,FALSE)</f>
        <v>#DIV/0!</v>
      </c>
      <c r="G170" s="58" t="e">
        <f>VLOOKUP($S170,PercentGoalStats!$A$3:$AE$998,14,FALSE)</f>
        <v>#DIV/0!</v>
      </c>
      <c r="H170" s="58" t="e">
        <f>VLOOKUP($S170,PercentGoalStats!$A$3:$AE$998,15,FALSE)</f>
        <v>#DIV/0!</v>
      </c>
      <c r="I170" s="58" t="e">
        <f>VLOOKUP($S170,PercentGoalStats!$A$3:$AE$998,17,FALSE)</f>
        <v>#DIV/0!</v>
      </c>
      <c r="J170" s="58" t="e">
        <f>VLOOKUP($S170,PercentGoalStats!$A$3:$AE$998,18,FALSE)</f>
        <v>#DIV/0!</v>
      </c>
      <c r="K170" s="58" t="e">
        <f>VLOOKUP($S170,PercentGoalStats!$A$3:$AE$998,20,FALSE)</f>
        <v>#DIV/0!</v>
      </c>
      <c r="L170" s="58" t="e">
        <f>VLOOKUP($S170,PercentGoalStats!$A$3:$AE$998,21,FALSE)</f>
        <v>#DIV/0!</v>
      </c>
      <c r="M170" s="58" t="e">
        <f>VLOOKUP($S170,PercentGoalStats!$A$3:$AE$998,23,FALSE)</f>
        <v>#DIV/0!</v>
      </c>
      <c r="N170" s="58" t="e">
        <f>VLOOKUP($S170,PercentGoalStats!$A$3:$AE$998,24,FALSE)</f>
        <v>#DIV/0!</v>
      </c>
      <c r="O170" s="58" t="e">
        <f>VLOOKUP($S170,PercentGoalStats!$A$3:$AE$998,26,FALSE)</f>
        <v>#DIV/0!</v>
      </c>
      <c r="P170" s="58" t="e">
        <f>VLOOKUP($S170,PercentGoalStats!$A$3:$AE$998,27,FALSE)</f>
        <v>#DIV/0!</v>
      </c>
      <c r="Q170" s="58" t="e">
        <f>VLOOKUP($S170,PercentGoalStats!$A$3:$AE$998,29,FALSE)</f>
        <v>#DIV/0!</v>
      </c>
      <c r="R170" s="58" t="e">
        <f>VLOOKUP($S170,PercentGoalStats!$A$3:$AE$998,30,FALSE)</f>
        <v>#DIV/0!</v>
      </c>
      <c r="S170" s="53" t="str">
        <f>Fixtures!A166</f>
        <v>Celtic</v>
      </c>
      <c r="T170" s="54">
        <f>Fixtures!D166</f>
        <v>43491</v>
      </c>
      <c r="U170" s="53" t="str">
        <f>Fixtures!B166</f>
        <v>Hamilton Academical</v>
      </c>
      <c r="V170" s="57" t="e">
        <f>VLOOKUP($U170,PercentGoalStats!$A$3:$AE$998,5,FALSE)</f>
        <v>#DIV/0!</v>
      </c>
      <c r="W170" s="58" t="e">
        <f>VLOOKUP($U170,PercentGoalStats!$A$3:$AE$998,7,FALSE)</f>
        <v>#DIV/0!</v>
      </c>
      <c r="X170" s="58" t="e">
        <f>VLOOKUP($U170,PercentGoalStats!$A$3:$AE$998,8,FALSE)</f>
        <v>#DIV/0!</v>
      </c>
      <c r="Y170" s="58" t="e">
        <f>VLOOKUP($U170,PercentGoalStats!$A$3:$AE$998,10,FALSE)</f>
        <v>#DIV/0!</v>
      </c>
      <c r="Z170" s="58" t="e">
        <f>VLOOKUP($U170,PercentGoalStats!$A$3:$AE$998,11,FALSE)</f>
        <v>#DIV/0!</v>
      </c>
      <c r="AA170" s="58" t="e">
        <f>VLOOKUP($U170,PercentGoalStats!$A$3:$AE$998,13,FALSE)</f>
        <v>#DIV/0!</v>
      </c>
      <c r="AB170" s="58" t="e">
        <f>VLOOKUP($U170,PercentGoalStats!$A$3:$AE$998,14,FALSE)</f>
        <v>#DIV/0!</v>
      </c>
      <c r="AC170" s="58" t="e">
        <f>VLOOKUP($U170,PercentGoalStats!$A$3:$AE$998,16,FALSE)</f>
        <v>#DIV/0!</v>
      </c>
      <c r="AD170" s="58" t="e">
        <f>VLOOKUP($U170,PercentGoalStats!$A$3:$AE$998,17,FALSE)</f>
        <v>#DIV/0!</v>
      </c>
      <c r="AE170" s="58" t="e">
        <f>VLOOKUP($U170,PercentGoalStats!$A$3:$AE$998,19,FALSE)</f>
        <v>#DIV/0!</v>
      </c>
      <c r="AF170" s="58" t="e">
        <f>VLOOKUP($U170,PercentGoalStats!$A$3:$AE$998,20,FALSE)</f>
        <v>#DIV/0!</v>
      </c>
      <c r="AG170" s="58" t="e">
        <f>VLOOKUP($U170,PercentGoalStats!$A$3:$AE$998,22,FALSE)</f>
        <v>#DIV/0!</v>
      </c>
      <c r="AH170" s="58" t="e">
        <f>VLOOKUP($U170,PercentGoalStats!$A$3:$AE$998,23,FALSE)</f>
        <v>#DIV/0!</v>
      </c>
      <c r="AI170" s="58" t="e">
        <f>VLOOKUP($U170,PercentGoalStats!$A$3:$AE$998,25,FALSE)</f>
        <v>#DIV/0!</v>
      </c>
      <c r="AJ170" s="58" t="e">
        <f>VLOOKUP($U170,PercentGoalStats!$A$3:$AE$998,26,FALSE)</f>
        <v>#DIV/0!</v>
      </c>
      <c r="AK170" s="58" t="e">
        <f>VLOOKUP($U170,PercentGoalStats!$A$3:$AE$998,28,FALSE)</f>
        <v>#DIV/0!</v>
      </c>
      <c r="AL170" s="58" t="e">
        <f>VLOOKUP($U170,PercentGoalStats!$A$3:$AE$998,29,FALSE)</f>
        <v>#DIV/0!</v>
      </c>
      <c r="AM170" s="58" t="e">
        <f>VLOOKUP($U170,PercentGoalStats!$A$3:$AE$998,31,FALSE)</f>
        <v>#DIV/0!</v>
      </c>
    </row>
    <row r="171" spans="1:39" hidden="1" x14ac:dyDescent="0.3">
      <c r="A171" s="57" t="e">
        <f>VLOOKUP($S171,PercentGoalStats!$A$3:$AE$998,5,FALSE)</f>
        <v>#DIV/0!</v>
      </c>
      <c r="B171" s="58" t="e">
        <f>VLOOKUP($S171,PercentGoalStats!$A$3:$AE$998,6,FALSE)</f>
        <v>#DIV/0!</v>
      </c>
      <c r="C171" s="58" t="e">
        <f>VLOOKUP($S171,PercentGoalStats!$A$3:$AE$998,8,FALSE)</f>
        <v>#DIV/0!</v>
      </c>
      <c r="D171" s="58" t="e">
        <f>VLOOKUP($S171,PercentGoalStats!$A$3:$AE$998,9,FALSE)</f>
        <v>#DIV/0!</v>
      </c>
      <c r="E171" s="58" t="e">
        <f>VLOOKUP($S171,PercentGoalStats!$A$3:$AE$998,11,FALSE)</f>
        <v>#DIV/0!</v>
      </c>
      <c r="F171" s="58" t="e">
        <f>VLOOKUP($S171,PercentGoalStats!$A$3:$AE$998,12,FALSE)</f>
        <v>#DIV/0!</v>
      </c>
      <c r="G171" s="58" t="e">
        <f>VLOOKUP($S171,PercentGoalStats!$A$3:$AE$998,14,FALSE)</f>
        <v>#DIV/0!</v>
      </c>
      <c r="H171" s="58" t="e">
        <f>VLOOKUP($S171,PercentGoalStats!$A$3:$AE$998,15,FALSE)</f>
        <v>#DIV/0!</v>
      </c>
      <c r="I171" s="58" t="e">
        <f>VLOOKUP($S171,PercentGoalStats!$A$3:$AE$998,17,FALSE)</f>
        <v>#DIV/0!</v>
      </c>
      <c r="J171" s="58" t="e">
        <f>VLOOKUP($S171,PercentGoalStats!$A$3:$AE$998,18,FALSE)</f>
        <v>#DIV/0!</v>
      </c>
      <c r="K171" s="58" t="e">
        <f>VLOOKUP($S171,PercentGoalStats!$A$3:$AE$998,20,FALSE)</f>
        <v>#DIV/0!</v>
      </c>
      <c r="L171" s="58" t="e">
        <f>VLOOKUP($S171,PercentGoalStats!$A$3:$AE$998,21,FALSE)</f>
        <v>#DIV/0!</v>
      </c>
      <c r="M171" s="58" t="e">
        <f>VLOOKUP($S171,PercentGoalStats!$A$3:$AE$998,23,FALSE)</f>
        <v>#DIV/0!</v>
      </c>
      <c r="N171" s="58" t="e">
        <f>VLOOKUP($S171,PercentGoalStats!$A$3:$AE$998,24,FALSE)</f>
        <v>#DIV/0!</v>
      </c>
      <c r="O171" s="58" t="e">
        <f>VLOOKUP($S171,PercentGoalStats!$A$3:$AE$998,26,FALSE)</f>
        <v>#DIV/0!</v>
      </c>
      <c r="P171" s="58" t="e">
        <f>VLOOKUP($S171,PercentGoalStats!$A$3:$AE$998,27,FALSE)</f>
        <v>#DIV/0!</v>
      </c>
      <c r="Q171" s="58" t="e">
        <f>VLOOKUP($S171,PercentGoalStats!$A$3:$AE$998,29,FALSE)</f>
        <v>#DIV/0!</v>
      </c>
      <c r="R171" s="58" t="e">
        <f>VLOOKUP($S171,PercentGoalStats!$A$3:$AE$998,30,FALSE)</f>
        <v>#DIV/0!</v>
      </c>
      <c r="S171" s="53" t="str">
        <f>Fixtures!A167</f>
        <v>Dundee</v>
      </c>
      <c r="T171" s="54">
        <f>Fixtures!D167</f>
        <v>43491</v>
      </c>
      <c r="U171" s="53" t="str">
        <f>Fixtures!B167</f>
        <v>Motherwell</v>
      </c>
      <c r="V171" s="57" t="e">
        <f>VLOOKUP($U171,PercentGoalStats!$A$3:$AE$998,5,FALSE)</f>
        <v>#DIV/0!</v>
      </c>
      <c r="W171" s="58" t="e">
        <f>VLOOKUP($U171,PercentGoalStats!$A$3:$AE$998,7,FALSE)</f>
        <v>#DIV/0!</v>
      </c>
      <c r="X171" s="58" t="e">
        <f>VLOOKUP($U171,PercentGoalStats!$A$3:$AE$998,8,FALSE)</f>
        <v>#DIV/0!</v>
      </c>
      <c r="Y171" s="58" t="e">
        <f>VLOOKUP($U171,PercentGoalStats!$A$3:$AE$998,10,FALSE)</f>
        <v>#DIV/0!</v>
      </c>
      <c r="Z171" s="58" t="e">
        <f>VLOOKUP($U171,PercentGoalStats!$A$3:$AE$998,11,FALSE)</f>
        <v>#DIV/0!</v>
      </c>
      <c r="AA171" s="58" t="e">
        <f>VLOOKUP($U171,PercentGoalStats!$A$3:$AE$998,13,FALSE)</f>
        <v>#DIV/0!</v>
      </c>
      <c r="AB171" s="58" t="e">
        <f>VLOOKUP($U171,PercentGoalStats!$A$3:$AE$998,14,FALSE)</f>
        <v>#DIV/0!</v>
      </c>
      <c r="AC171" s="58" t="e">
        <f>VLOOKUP($U171,PercentGoalStats!$A$3:$AE$998,16,FALSE)</f>
        <v>#DIV/0!</v>
      </c>
      <c r="AD171" s="58" t="e">
        <f>VLOOKUP($U171,PercentGoalStats!$A$3:$AE$998,17,FALSE)</f>
        <v>#DIV/0!</v>
      </c>
      <c r="AE171" s="58" t="e">
        <f>VLOOKUP($U171,PercentGoalStats!$A$3:$AE$998,19,FALSE)</f>
        <v>#DIV/0!</v>
      </c>
      <c r="AF171" s="58" t="e">
        <f>VLOOKUP($U171,PercentGoalStats!$A$3:$AE$998,20,FALSE)</f>
        <v>#DIV/0!</v>
      </c>
      <c r="AG171" s="58" t="e">
        <f>VLOOKUP($U171,PercentGoalStats!$A$3:$AE$998,22,FALSE)</f>
        <v>#DIV/0!</v>
      </c>
      <c r="AH171" s="58" t="e">
        <f>VLOOKUP($U171,PercentGoalStats!$A$3:$AE$998,23,FALSE)</f>
        <v>#DIV/0!</v>
      </c>
      <c r="AI171" s="58" t="e">
        <f>VLOOKUP($U171,PercentGoalStats!$A$3:$AE$998,25,FALSE)</f>
        <v>#DIV/0!</v>
      </c>
      <c r="AJ171" s="58" t="e">
        <f>VLOOKUP($U171,PercentGoalStats!$A$3:$AE$998,26,FALSE)</f>
        <v>#DIV/0!</v>
      </c>
      <c r="AK171" s="58" t="e">
        <f>VLOOKUP($U171,PercentGoalStats!$A$3:$AE$998,28,FALSE)</f>
        <v>#DIV/0!</v>
      </c>
      <c r="AL171" s="58" t="e">
        <f>VLOOKUP($U171,PercentGoalStats!$A$3:$AE$998,29,FALSE)</f>
        <v>#DIV/0!</v>
      </c>
      <c r="AM171" s="58" t="e">
        <f>VLOOKUP($U171,PercentGoalStats!$A$3:$AE$998,31,FALSE)</f>
        <v>#DIV/0!</v>
      </c>
    </row>
    <row r="172" spans="1:39" hidden="1" x14ac:dyDescent="0.3">
      <c r="A172" s="57" t="e">
        <f>VLOOKUP($S172,PercentGoalStats!$A$3:$AE$998,5,FALSE)</f>
        <v>#DIV/0!</v>
      </c>
      <c r="B172" s="58" t="e">
        <f>VLOOKUP($S172,PercentGoalStats!$A$3:$AE$998,6,FALSE)</f>
        <v>#DIV/0!</v>
      </c>
      <c r="C172" s="58" t="e">
        <f>VLOOKUP($S172,PercentGoalStats!$A$3:$AE$998,8,FALSE)</f>
        <v>#DIV/0!</v>
      </c>
      <c r="D172" s="58" t="e">
        <f>VLOOKUP($S172,PercentGoalStats!$A$3:$AE$998,9,FALSE)</f>
        <v>#DIV/0!</v>
      </c>
      <c r="E172" s="58" t="e">
        <f>VLOOKUP($S172,PercentGoalStats!$A$3:$AE$998,11,FALSE)</f>
        <v>#DIV/0!</v>
      </c>
      <c r="F172" s="58" t="e">
        <f>VLOOKUP($S172,PercentGoalStats!$A$3:$AE$998,12,FALSE)</f>
        <v>#DIV/0!</v>
      </c>
      <c r="G172" s="58" t="e">
        <f>VLOOKUP($S172,PercentGoalStats!$A$3:$AE$998,14,FALSE)</f>
        <v>#DIV/0!</v>
      </c>
      <c r="H172" s="58" t="e">
        <f>VLOOKUP($S172,PercentGoalStats!$A$3:$AE$998,15,FALSE)</f>
        <v>#DIV/0!</v>
      </c>
      <c r="I172" s="58" t="e">
        <f>VLOOKUP($S172,PercentGoalStats!$A$3:$AE$998,17,FALSE)</f>
        <v>#DIV/0!</v>
      </c>
      <c r="J172" s="58" t="e">
        <f>VLOOKUP($S172,PercentGoalStats!$A$3:$AE$998,18,FALSE)</f>
        <v>#DIV/0!</v>
      </c>
      <c r="K172" s="58" t="e">
        <f>VLOOKUP($S172,PercentGoalStats!$A$3:$AE$998,20,FALSE)</f>
        <v>#DIV/0!</v>
      </c>
      <c r="L172" s="58" t="e">
        <f>VLOOKUP($S172,PercentGoalStats!$A$3:$AE$998,21,FALSE)</f>
        <v>#DIV/0!</v>
      </c>
      <c r="M172" s="58" t="e">
        <f>VLOOKUP($S172,PercentGoalStats!$A$3:$AE$998,23,FALSE)</f>
        <v>#DIV/0!</v>
      </c>
      <c r="N172" s="58" t="e">
        <f>VLOOKUP($S172,PercentGoalStats!$A$3:$AE$998,24,FALSE)</f>
        <v>#DIV/0!</v>
      </c>
      <c r="O172" s="58" t="e">
        <f>VLOOKUP($S172,PercentGoalStats!$A$3:$AE$998,26,FALSE)</f>
        <v>#DIV/0!</v>
      </c>
      <c r="P172" s="58" t="e">
        <f>VLOOKUP($S172,PercentGoalStats!$A$3:$AE$998,27,FALSE)</f>
        <v>#DIV/0!</v>
      </c>
      <c r="Q172" s="58" t="e">
        <f>VLOOKUP($S172,PercentGoalStats!$A$3:$AE$998,29,FALSE)</f>
        <v>#DIV/0!</v>
      </c>
      <c r="R172" s="58" t="e">
        <f>VLOOKUP($S172,PercentGoalStats!$A$3:$AE$998,30,FALSE)</f>
        <v>#DIV/0!</v>
      </c>
      <c r="S172" s="53" t="str">
        <f>Fixtures!A168</f>
        <v>Falkirk</v>
      </c>
      <c r="T172" s="54">
        <f>Fixtures!D168</f>
        <v>43491</v>
      </c>
      <c r="U172" s="53" t="str">
        <f>Fixtures!B168</f>
        <v>Inverness CT</v>
      </c>
      <c r="V172" s="57" t="e">
        <f>VLOOKUP($U172,PercentGoalStats!$A$3:$AE$998,5,FALSE)</f>
        <v>#DIV/0!</v>
      </c>
      <c r="W172" s="58" t="e">
        <f>VLOOKUP($U172,PercentGoalStats!$A$3:$AE$998,7,FALSE)</f>
        <v>#DIV/0!</v>
      </c>
      <c r="X172" s="58" t="e">
        <f>VLOOKUP($U172,PercentGoalStats!$A$3:$AE$998,8,FALSE)</f>
        <v>#DIV/0!</v>
      </c>
      <c r="Y172" s="58" t="e">
        <f>VLOOKUP($U172,PercentGoalStats!$A$3:$AE$998,10,FALSE)</f>
        <v>#DIV/0!</v>
      </c>
      <c r="Z172" s="58" t="e">
        <f>VLOOKUP($U172,PercentGoalStats!$A$3:$AE$998,11,FALSE)</f>
        <v>#DIV/0!</v>
      </c>
      <c r="AA172" s="58" t="e">
        <f>VLOOKUP($U172,PercentGoalStats!$A$3:$AE$998,13,FALSE)</f>
        <v>#DIV/0!</v>
      </c>
      <c r="AB172" s="58" t="e">
        <f>VLOOKUP($U172,PercentGoalStats!$A$3:$AE$998,14,FALSE)</f>
        <v>#DIV/0!</v>
      </c>
      <c r="AC172" s="58" t="e">
        <f>VLOOKUP($U172,PercentGoalStats!$A$3:$AE$998,16,FALSE)</f>
        <v>#DIV/0!</v>
      </c>
      <c r="AD172" s="58" t="e">
        <f>VLOOKUP($U172,PercentGoalStats!$A$3:$AE$998,17,FALSE)</f>
        <v>#DIV/0!</v>
      </c>
      <c r="AE172" s="58" t="e">
        <f>VLOOKUP($U172,PercentGoalStats!$A$3:$AE$998,19,FALSE)</f>
        <v>#DIV/0!</v>
      </c>
      <c r="AF172" s="58" t="e">
        <f>VLOOKUP($U172,PercentGoalStats!$A$3:$AE$998,20,FALSE)</f>
        <v>#DIV/0!</v>
      </c>
      <c r="AG172" s="58" t="e">
        <f>VLOOKUP($U172,PercentGoalStats!$A$3:$AE$998,22,FALSE)</f>
        <v>#DIV/0!</v>
      </c>
      <c r="AH172" s="58" t="e">
        <f>VLOOKUP($U172,PercentGoalStats!$A$3:$AE$998,23,FALSE)</f>
        <v>#DIV/0!</v>
      </c>
      <c r="AI172" s="58" t="e">
        <f>VLOOKUP($U172,PercentGoalStats!$A$3:$AE$998,25,FALSE)</f>
        <v>#DIV/0!</v>
      </c>
      <c r="AJ172" s="58" t="e">
        <f>VLOOKUP($U172,PercentGoalStats!$A$3:$AE$998,26,FALSE)</f>
        <v>#DIV/0!</v>
      </c>
      <c r="AK172" s="58" t="e">
        <f>VLOOKUP($U172,PercentGoalStats!$A$3:$AE$998,28,FALSE)</f>
        <v>#DIV/0!</v>
      </c>
      <c r="AL172" s="58" t="e">
        <f>VLOOKUP($U172,PercentGoalStats!$A$3:$AE$998,29,FALSE)</f>
        <v>#DIV/0!</v>
      </c>
      <c r="AM172" s="58" t="e">
        <f>VLOOKUP($U172,PercentGoalStats!$A$3:$AE$998,31,FALSE)</f>
        <v>#DIV/0!</v>
      </c>
    </row>
    <row r="173" spans="1:39" hidden="1" x14ac:dyDescent="0.3">
      <c r="A173" s="57" t="e">
        <f>VLOOKUP($S173,PercentGoalStats!$A$3:$AE$998,5,FALSE)</f>
        <v>#DIV/0!</v>
      </c>
      <c r="B173" s="58" t="e">
        <f>VLOOKUP($S173,PercentGoalStats!$A$3:$AE$998,6,FALSE)</f>
        <v>#DIV/0!</v>
      </c>
      <c r="C173" s="58" t="e">
        <f>VLOOKUP($S173,PercentGoalStats!$A$3:$AE$998,8,FALSE)</f>
        <v>#DIV/0!</v>
      </c>
      <c r="D173" s="58" t="e">
        <f>VLOOKUP($S173,PercentGoalStats!$A$3:$AE$998,9,FALSE)</f>
        <v>#DIV/0!</v>
      </c>
      <c r="E173" s="58" t="e">
        <f>VLOOKUP($S173,PercentGoalStats!$A$3:$AE$998,11,FALSE)</f>
        <v>#DIV/0!</v>
      </c>
      <c r="F173" s="58" t="e">
        <f>VLOOKUP($S173,PercentGoalStats!$A$3:$AE$998,12,FALSE)</f>
        <v>#DIV/0!</v>
      </c>
      <c r="G173" s="58" t="e">
        <f>VLOOKUP($S173,PercentGoalStats!$A$3:$AE$998,14,FALSE)</f>
        <v>#DIV/0!</v>
      </c>
      <c r="H173" s="58" t="e">
        <f>VLOOKUP($S173,PercentGoalStats!$A$3:$AE$998,15,FALSE)</f>
        <v>#DIV/0!</v>
      </c>
      <c r="I173" s="58" t="e">
        <f>VLOOKUP($S173,PercentGoalStats!$A$3:$AE$998,17,FALSE)</f>
        <v>#DIV/0!</v>
      </c>
      <c r="J173" s="58" t="e">
        <f>VLOOKUP($S173,PercentGoalStats!$A$3:$AE$998,18,FALSE)</f>
        <v>#DIV/0!</v>
      </c>
      <c r="K173" s="58" t="e">
        <f>VLOOKUP($S173,PercentGoalStats!$A$3:$AE$998,20,FALSE)</f>
        <v>#DIV/0!</v>
      </c>
      <c r="L173" s="58" t="e">
        <f>VLOOKUP($S173,PercentGoalStats!$A$3:$AE$998,21,FALSE)</f>
        <v>#DIV/0!</v>
      </c>
      <c r="M173" s="58" t="e">
        <f>VLOOKUP($S173,PercentGoalStats!$A$3:$AE$998,23,FALSE)</f>
        <v>#DIV/0!</v>
      </c>
      <c r="N173" s="58" t="e">
        <f>VLOOKUP($S173,PercentGoalStats!$A$3:$AE$998,24,FALSE)</f>
        <v>#DIV/0!</v>
      </c>
      <c r="O173" s="58" t="e">
        <f>VLOOKUP($S173,PercentGoalStats!$A$3:$AE$998,26,FALSE)</f>
        <v>#DIV/0!</v>
      </c>
      <c r="P173" s="58" t="e">
        <f>VLOOKUP($S173,PercentGoalStats!$A$3:$AE$998,27,FALSE)</f>
        <v>#DIV/0!</v>
      </c>
      <c r="Q173" s="58" t="e">
        <f>VLOOKUP($S173,PercentGoalStats!$A$3:$AE$998,29,FALSE)</f>
        <v>#DIV/0!</v>
      </c>
      <c r="R173" s="58" t="e">
        <f>VLOOKUP($S173,PercentGoalStats!$A$3:$AE$998,30,FALSE)</f>
        <v>#DIV/0!</v>
      </c>
      <c r="S173" s="53" t="str">
        <f>Fixtures!A169</f>
        <v>Partick Thistle</v>
      </c>
      <c r="T173" s="54">
        <f>Fixtures!D169</f>
        <v>43491</v>
      </c>
      <c r="U173" s="53" t="str">
        <f>Fixtures!B169</f>
        <v>Queen of the South</v>
      </c>
      <c r="V173" s="57" t="e">
        <f>VLOOKUP($U173,PercentGoalStats!$A$3:$AE$998,5,FALSE)</f>
        <v>#DIV/0!</v>
      </c>
      <c r="W173" s="58" t="e">
        <f>VLOOKUP($U173,PercentGoalStats!$A$3:$AE$998,7,FALSE)</f>
        <v>#DIV/0!</v>
      </c>
      <c r="X173" s="58" t="e">
        <f>VLOOKUP($U173,PercentGoalStats!$A$3:$AE$998,8,FALSE)</f>
        <v>#DIV/0!</v>
      </c>
      <c r="Y173" s="58" t="e">
        <f>VLOOKUP($U173,PercentGoalStats!$A$3:$AE$998,10,FALSE)</f>
        <v>#DIV/0!</v>
      </c>
      <c r="Z173" s="58" t="e">
        <f>VLOOKUP($U173,PercentGoalStats!$A$3:$AE$998,11,FALSE)</f>
        <v>#DIV/0!</v>
      </c>
      <c r="AA173" s="58" t="e">
        <f>VLOOKUP($U173,PercentGoalStats!$A$3:$AE$998,13,FALSE)</f>
        <v>#DIV/0!</v>
      </c>
      <c r="AB173" s="58" t="e">
        <f>VLOOKUP($U173,PercentGoalStats!$A$3:$AE$998,14,FALSE)</f>
        <v>#DIV/0!</v>
      </c>
      <c r="AC173" s="58" t="e">
        <f>VLOOKUP($U173,PercentGoalStats!$A$3:$AE$998,16,FALSE)</f>
        <v>#DIV/0!</v>
      </c>
      <c r="AD173" s="58" t="e">
        <f>VLOOKUP($U173,PercentGoalStats!$A$3:$AE$998,17,FALSE)</f>
        <v>#DIV/0!</v>
      </c>
      <c r="AE173" s="58" t="e">
        <f>VLOOKUP($U173,PercentGoalStats!$A$3:$AE$998,19,FALSE)</f>
        <v>#DIV/0!</v>
      </c>
      <c r="AF173" s="58" t="e">
        <f>VLOOKUP($U173,PercentGoalStats!$A$3:$AE$998,20,FALSE)</f>
        <v>#DIV/0!</v>
      </c>
      <c r="AG173" s="58" t="e">
        <f>VLOOKUP($U173,PercentGoalStats!$A$3:$AE$998,22,FALSE)</f>
        <v>#DIV/0!</v>
      </c>
      <c r="AH173" s="58" t="e">
        <f>VLOOKUP($U173,PercentGoalStats!$A$3:$AE$998,23,FALSE)</f>
        <v>#DIV/0!</v>
      </c>
      <c r="AI173" s="58" t="e">
        <f>VLOOKUP($U173,PercentGoalStats!$A$3:$AE$998,25,FALSE)</f>
        <v>#DIV/0!</v>
      </c>
      <c r="AJ173" s="58" t="e">
        <f>VLOOKUP($U173,PercentGoalStats!$A$3:$AE$998,26,FALSE)</f>
        <v>#DIV/0!</v>
      </c>
      <c r="AK173" s="58" t="e">
        <f>VLOOKUP($U173,PercentGoalStats!$A$3:$AE$998,28,FALSE)</f>
        <v>#DIV/0!</v>
      </c>
      <c r="AL173" s="58" t="e">
        <f>VLOOKUP($U173,PercentGoalStats!$A$3:$AE$998,29,FALSE)</f>
        <v>#DIV/0!</v>
      </c>
      <c r="AM173" s="58" t="e">
        <f>VLOOKUP($U173,PercentGoalStats!$A$3:$AE$998,31,FALSE)</f>
        <v>#DIV/0!</v>
      </c>
    </row>
    <row r="174" spans="1:39" hidden="1" x14ac:dyDescent="0.3">
      <c r="A174" s="57" t="e">
        <f>VLOOKUP($S174,PercentGoalStats!$A$3:$AE$998,5,FALSE)</f>
        <v>#DIV/0!</v>
      </c>
      <c r="B174" s="58" t="e">
        <f>VLOOKUP($S174,PercentGoalStats!$A$3:$AE$998,6,FALSE)</f>
        <v>#DIV/0!</v>
      </c>
      <c r="C174" s="58" t="e">
        <f>VLOOKUP($S174,PercentGoalStats!$A$3:$AE$998,8,FALSE)</f>
        <v>#DIV/0!</v>
      </c>
      <c r="D174" s="58" t="e">
        <f>VLOOKUP($S174,PercentGoalStats!$A$3:$AE$998,9,FALSE)</f>
        <v>#DIV/0!</v>
      </c>
      <c r="E174" s="58" t="e">
        <f>VLOOKUP($S174,PercentGoalStats!$A$3:$AE$998,11,FALSE)</f>
        <v>#DIV/0!</v>
      </c>
      <c r="F174" s="58" t="e">
        <f>VLOOKUP($S174,PercentGoalStats!$A$3:$AE$998,12,FALSE)</f>
        <v>#DIV/0!</v>
      </c>
      <c r="G174" s="58" t="e">
        <f>VLOOKUP($S174,PercentGoalStats!$A$3:$AE$998,14,FALSE)</f>
        <v>#DIV/0!</v>
      </c>
      <c r="H174" s="58" t="e">
        <f>VLOOKUP($S174,PercentGoalStats!$A$3:$AE$998,15,FALSE)</f>
        <v>#DIV/0!</v>
      </c>
      <c r="I174" s="58" t="e">
        <f>VLOOKUP($S174,PercentGoalStats!$A$3:$AE$998,17,FALSE)</f>
        <v>#DIV/0!</v>
      </c>
      <c r="J174" s="58" t="e">
        <f>VLOOKUP($S174,PercentGoalStats!$A$3:$AE$998,18,FALSE)</f>
        <v>#DIV/0!</v>
      </c>
      <c r="K174" s="58" t="e">
        <f>VLOOKUP($S174,PercentGoalStats!$A$3:$AE$998,20,FALSE)</f>
        <v>#DIV/0!</v>
      </c>
      <c r="L174" s="58" t="e">
        <f>VLOOKUP($S174,PercentGoalStats!$A$3:$AE$998,21,FALSE)</f>
        <v>#DIV/0!</v>
      </c>
      <c r="M174" s="58" t="e">
        <f>VLOOKUP($S174,PercentGoalStats!$A$3:$AE$998,23,FALSE)</f>
        <v>#DIV/0!</v>
      </c>
      <c r="N174" s="58" t="e">
        <f>VLOOKUP($S174,PercentGoalStats!$A$3:$AE$998,24,FALSE)</f>
        <v>#DIV/0!</v>
      </c>
      <c r="O174" s="58" t="e">
        <f>VLOOKUP($S174,PercentGoalStats!$A$3:$AE$998,26,FALSE)</f>
        <v>#DIV/0!</v>
      </c>
      <c r="P174" s="58" t="e">
        <f>VLOOKUP($S174,PercentGoalStats!$A$3:$AE$998,27,FALSE)</f>
        <v>#DIV/0!</v>
      </c>
      <c r="Q174" s="58" t="e">
        <f>VLOOKUP($S174,PercentGoalStats!$A$3:$AE$998,29,FALSE)</f>
        <v>#DIV/0!</v>
      </c>
      <c r="R174" s="58" t="e">
        <f>VLOOKUP($S174,PercentGoalStats!$A$3:$AE$998,30,FALSE)</f>
        <v>#DIV/0!</v>
      </c>
      <c r="S174" s="53" t="str">
        <f>Fixtures!A170</f>
        <v>Ross County</v>
      </c>
      <c r="T174" s="54">
        <f>Fixtures!D170</f>
        <v>43491</v>
      </c>
      <c r="U174" s="53" t="str">
        <f>Fixtures!B170</f>
        <v>Alloa Athletic</v>
      </c>
      <c r="V174" s="57" t="e">
        <f>VLOOKUP($U174,PercentGoalStats!$A$3:$AE$998,5,FALSE)</f>
        <v>#DIV/0!</v>
      </c>
      <c r="W174" s="58" t="e">
        <f>VLOOKUP($U174,PercentGoalStats!$A$3:$AE$998,7,FALSE)</f>
        <v>#DIV/0!</v>
      </c>
      <c r="X174" s="58" t="e">
        <f>VLOOKUP($U174,PercentGoalStats!$A$3:$AE$998,8,FALSE)</f>
        <v>#DIV/0!</v>
      </c>
      <c r="Y174" s="58" t="e">
        <f>VLOOKUP($U174,PercentGoalStats!$A$3:$AE$998,10,FALSE)</f>
        <v>#DIV/0!</v>
      </c>
      <c r="Z174" s="58" t="e">
        <f>VLOOKUP($U174,PercentGoalStats!$A$3:$AE$998,11,FALSE)</f>
        <v>#DIV/0!</v>
      </c>
      <c r="AA174" s="58" t="e">
        <f>VLOOKUP($U174,PercentGoalStats!$A$3:$AE$998,13,FALSE)</f>
        <v>#DIV/0!</v>
      </c>
      <c r="AB174" s="58" t="e">
        <f>VLOOKUP($U174,PercentGoalStats!$A$3:$AE$998,14,FALSE)</f>
        <v>#DIV/0!</v>
      </c>
      <c r="AC174" s="58" t="e">
        <f>VLOOKUP($U174,PercentGoalStats!$A$3:$AE$998,16,FALSE)</f>
        <v>#DIV/0!</v>
      </c>
      <c r="AD174" s="58" t="e">
        <f>VLOOKUP($U174,PercentGoalStats!$A$3:$AE$998,17,FALSE)</f>
        <v>#DIV/0!</v>
      </c>
      <c r="AE174" s="58" t="e">
        <f>VLOOKUP($U174,PercentGoalStats!$A$3:$AE$998,19,FALSE)</f>
        <v>#DIV/0!</v>
      </c>
      <c r="AF174" s="58" t="e">
        <f>VLOOKUP($U174,PercentGoalStats!$A$3:$AE$998,20,FALSE)</f>
        <v>#DIV/0!</v>
      </c>
      <c r="AG174" s="58" t="e">
        <f>VLOOKUP($U174,PercentGoalStats!$A$3:$AE$998,22,FALSE)</f>
        <v>#DIV/0!</v>
      </c>
      <c r="AH174" s="58" t="e">
        <f>VLOOKUP($U174,PercentGoalStats!$A$3:$AE$998,23,FALSE)</f>
        <v>#DIV/0!</v>
      </c>
      <c r="AI174" s="58" t="e">
        <f>VLOOKUP($U174,PercentGoalStats!$A$3:$AE$998,25,FALSE)</f>
        <v>#DIV/0!</v>
      </c>
      <c r="AJ174" s="58" t="e">
        <f>VLOOKUP($U174,PercentGoalStats!$A$3:$AE$998,26,FALSE)</f>
        <v>#DIV/0!</v>
      </c>
      <c r="AK174" s="58" t="e">
        <f>VLOOKUP($U174,PercentGoalStats!$A$3:$AE$998,28,FALSE)</f>
        <v>#DIV/0!</v>
      </c>
      <c r="AL174" s="58" t="e">
        <f>VLOOKUP($U174,PercentGoalStats!$A$3:$AE$998,29,FALSE)</f>
        <v>#DIV/0!</v>
      </c>
      <c r="AM174" s="58" t="e">
        <f>VLOOKUP($U174,PercentGoalStats!$A$3:$AE$998,31,FALSE)</f>
        <v>#DIV/0!</v>
      </c>
    </row>
    <row r="175" spans="1:39" hidden="1" x14ac:dyDescent="0.3">
      <c r="A175" s="57" t="e">
        <f>VLOOKUP($S175,PercentGoalStats!$A$3:$AE$998,5,FALSE)</f>
        <v>#DIV/0!</v>
      </c>
      <c r="B175" s="58" t="e">
        <f>VLOOKUP($S175,PercentGoalStats!$A$3:$AE$998,6,FALSE)</f>
        <v>#DIV/0!</v>
      </c>
      <c r="C175" s="58" t="e">
        <f>VLOOKUP($S175,PercentGoalStats!$A$3:$AE$998,8,FALSE)</f>
        <v>#DIV/0!</v>
      </c>
      <c r="D175" s="58" t="e">
        <f>VLOOKUP($S175,PercentGoalStats!$A$3:$AE$998,9,FALSE)</f>
        <v>#DIV/0!</v>
      </c>
      <c r="E175" s="58" t="e">
        <f>VLOOKUP($S175,PercentGoalStats!$A$3:$AE$998,11,FALSE)</f>
        <v>#DIV/0!</v>
      </c>
      <c r="F175" s="58" t="e">
        <f>VLOOKUP($S175,PercentGoalStats!$A$3:$AE$998,12,FALSE)</f>
        <v>#DIV/0!</v>
      </c>
      <c r="G175" s="58" t="e">
        <f>VLOOKUP($S175,PercentGoalStats!$A$3:$AE$998,14,FALSE)</f>
        <v>#DIV/0!</v>
      </c>
      <c r="H175" s="58" t="e">
        <f>VLOOKUP($S175,PercentGoalStats!$A$3:$AE$998,15,FALSE)</f>
        <v>#DIV/0!</v>
      </c>
      <c r="I175" s="58" t="e">
        <f>VLOOKUP($S175,PercentGoalStats!$A$3:$AE$998,17,FALSE)</f>
        <v>#DIV/0!</v>
      </c>
      <c r="J175" s="58" t="e">
        <f>VLOOKUP($S175,PercentGoalStats!$A$3:$AE$998,18,FALSE)</f>
        <v>#DIV/0!</v>
      </c>
      <c r="K175" s="58" t="e">
        <f>VLOOKUP($S175,PercentGoalStats!$A$3:$AE$998,20,FALSE)</f>
        <v>#DIV/0!</v>
      </c>
      <c r="L175" s="58" t="e">
        <f>VLOOKUP($S175,PercentGoalStats!$A$3:$AE$998,21,FALSE)</f>
        <v>#DIV/0!</v>
      </c>
      <c r="M175" s="58" t="e">
        <f>VLOOKUP($S175,PercentGoalStats!$A$3:$AE$998,23,FALSE)</f>
        <v>#DIV/0!</v>
      </c>
      <c r="N175" s="58" t="e">
        <f>VLOOKUP($S175,PercentGoalStats!$A$3:$AE$998,24,FALSE)</f>
        <v>#DIV/0!</v>
      </c>
      <c r="O175" s="58" t="e">
        <f>VLOOKUP($S175,PercentGoalStats!$A$3:$AE$998,26,FALSE)</f>
        <v>#DIV/0!</v>
      </c>
      <c r="P175" s="58" t="e">
        <f>VLOOKUP($S175,PercentGoalStats!$A$3:$AE$998,27,FALSE)</f>
        <v>#DIV/0!</v>
      </c>
      <c r="Q175" s="58" t="e">
        <f>VLOOKUP($S175,PercentGoalStats!$A$3:$AE$998,29,FALSE)</f>
        <v>#DIV/0!</v>
      </c>
      <c r="R175" s="58" t="e">
        <f>VLOOKUP($S175,PercentGoalStats!$A$3:$AE$998,30,FALSE)</f>
        <v>#DIV/0!</v>
      </c>
      <c r="S175" s="53" t="str">
        <f>Fixtures!A171</f>
        <v>Greenock Morton</v>
      </c>
      <c r="T175" s="54">
        <f>Fixtures!D171</f>
        <v>43491</v>
      </c>
      <c r="U175" s="53" t="str">
        <f>Fixtures!B171</f>
        <v>Dunfermline Athletic</v>
      </c>
      <c r="V175" s="57" t="e">
        <f>VLOOKUP($U175,PercentGoalStats!$A$3:$AE$998,5,FALSE)</f>
        <v>#DIV/0!</v>
      </c>
      <c r="W175" s="58" t="e">
        <f>VLOOKUP($U175,PercentGoalStats!$A$3:$AE$998,7,FALSE)</f>
        <v>#DIV/0!</v>
      </c>
      <c r="X175" s="58" t="e">
        <f>VLOOKUP($U175,PercentGoalStats!$A$3:$AE$998,8,FALSE)</f>
        <v>#DIV/0!</v>
      </c>
      <c r="Y175" s="58" t="e">
        <f>VLOOKUP($U175,PercentGoalStats!$A$3:$AE$998,10,FALSE)</f>
        <v>#DIV/0!</v>
      </c>
      <c r="Z175" s="58" t="e">
        <f>VLOOKUP($U175,PercentGoalStats!$A$3:$AE$998,11,FALSE)</f>
        <v>#DIV/0!</v>
      </c>
      <c r="AA175" s="58" t="e">
        <f>VLOOKUP($U175,PercentGoalStats!$A$3:$AE$998,13,FALSE)</f>
        <v>#DIV/0!</v>
      </c>
      <c r="AB175" s="58" t="e">
        <f>VLOOKUP($U175,PercentGoalStats!$A$3:$AE$998,14,FALSE)</f>
        <v>#DIV/0!</v>
      </c>
      <c r="AC175" s="58" t="e">
        <f>VLOOKUP($U175,PercentGoalStats!$A$3:$AE$998,16,FALSE)</f>
        <v>#DIV/0!</v>
      </c>
      <c r="AD175" s="58" t="e">
        <f>VLOOKUP($U175,PercentGoalStats!$A$3:$AE$998,17,FALSE)</f>
        <v>#DIV/0!</v>
      </c>
      <c r="AE175" s="58" t="e">
        <f>VLOOKUP($U175,PercentGoalStats!$A$3:$AE$998,19,FALSE)</f>
        <v>#DIV/0!</v>
      </c>
      <c r="AF175" s="58" t="e">
        <f>VLOOKUP($U175,PercentGoalStats!$A$3:$AE$998,20,FALSE)</f>
        <v>#DIV/0!</v>
      </c>
      <c r="AG175" s="58" t="e">
        <f>VLOOKUP($U175,PercentGoalStats!$A$3:$AE$998,22,FALSE)</f>
        <v>#DIV/0!</v>
      </c>
      <c r="AH175" s="58" t="e">
        <f>VLOOKUP($U175,PercentGoalStats!$A$3:$AE$998,23,FALSE)</f>
        <v>#DIV/0!</v>
      </c>
      <c r="AI175" s="58" t="e">
        <f>VLOOKUP($U175,PercentGoalStats!$A$3:$AE$998,25,FALSE)</f>
        <v>#DIV/0!</v>
      </c>
      <c r="AJ175" s="58" t="e">
        <f>VLOOKUP($U175,PercentGoalStats!$A$3:$AE$998,26,FALSE)</f>
        <v>#DIV/0!</v>
      </c>
      <c r="AK175" s="58" t="e">
        <f>VLOOKUP($U175,PercentGoalStats!$A$3:$AE$998,28,FALSE)</f>
        <v>#DIV/0!</v>
      </c>
      <c r="AL175" s="58" t="e">
        <f>VLOOKUP($U175,PercentGoalStats!$A$3:$AE$998,29,FALSE)</f>
        <v>#DIV/0!</v>
      </c>
      <c r="AM175" s="58" t="e">
        <f>VLOOKUP($U175,PercentGoalStats!$A$3:$AE$998,31,FALSE)</f>
        <v>#DIV/0!</v>
      </c>
    </row>
    <row r="176" spans="1:39" hidden="1" x14ac:dyDescent="0.3">
      <c r="A176" s="57" t="e">
        <f>VLOOKUP($S176,PercentGoalStats!$A$3:$AE$998,5,FALSE)</f>
        <v>#DIV/0!</v>
      </c>
      <c r="B176" s="58" t="e">
        <f>VLOOKUP($S176,PercentGoalStats!$A$3:$AE$998,6,FALSE)</f>
        <v>#DIV/0!</v>
      </c>
      <c r="C176" s="58" t="e">
        <f>VLOOKUP($S176,PercentGoalStats!$A$3:$AE$998,8,FALSE)</f>
        <v>#DIV/0!</v>
      </c>
      <c r="D176" s="58" t="e">
        <f>VLOOKUP($S176,PercentGoalStats!$A$3:$AE$998,9,FALSE)</f>
        <v>#DIV/0!</v>
      </c>
      <c r="E176" s="58" t="e">
        <f>VLOOKUP($S176,PercentGoalStats!$A$3:$AE$998,11,FALSE)</f>
        <v>#DIV/0!</v>
      </c>
      <c r="F176" s="58" t="e">
        <f>VLOOKUP($S176,PercentGoalStats!$A$3:$AE$998,12,FALSE)</f>
        <v>#DIV/0!</v>
      </c>
      <c r="G176" s="58" t="e">
        <f>VLOOKUP($S176,PercentGoalStats!$A$3:$AE$998,14,FALSE)</f>
        <v>#DIV/0!</v>
      </c>
      <c r="H176" s="58" t="e">
        <f>VLOOKUP($S176,PercentGoalStats!$A$3:$AE$998,15,FALSE)</f>
        <v>#DIV/0!</v>
      </c>
      <c r="I176" s="58" t="e">
        <f>VLOOKUP($S176,PercentGoalStats!$A$3:$AE$998,17,FALSE)</f>
        <v>#DIV/0!</v>
      </c>
      <c r="J176" s="58" t="e">
        <f>VLOOKUP($S176,PercentGoalStats!$A$3:$AE$998,18,FALSE)</f>
        <v>#DIV/0!</v>
      </c>
      <c r="K176" s="58" t="e">
        <f>VLOOKUP($S176,PercentGoalStats!$A$3:$AE$998,20,FALSE)</f>
        <v>#DIV/0!</v>
      </c>
      <c r="L176" s="58" t="e">
        <f>VLOOKUP($S176,PercentGoalStats!$A$3:$AE$998,21,FALSE)</f>
        <v>#DIV/0!</v>
      </c>
      <c r="M176" s="58" t="e">
        <f>VLOOKUP($S176,PercentGoalStats!$A$3:$AE$998,23,FALSE)</f>
        <v>#DIV/0!</v>
      </c>
      <c r="N176" s="58" t="e">
        <f>VLOOKUP($S176,PercentGoalStats!$A$3:$AE$998,24,FALSE)</f>
        <v>#DIV/0!</v>
      </c>
      <c r="O176" s="58" t="e">
        <f>VLOOKUP($S176,PercentGoalStats!$A$3:$AE$998,26,FALSE)</f>
        <v>#DIV/0!</v>
      </c>
      <c r="P176" s="58" t="e">
        <f>VLOOKUP($S176,PercentGoalStats!$A$3:$AE$998,27,FALSE)</f>
        <v>#DIV/0!</v>
      </c>
      <c r="Q176" s="58" t="e">
        <f>VLOOKUP($S176,PercentGoalStats!$A$3:$AE$998,29,FALSE)</f>
        <v>#DIV/0!</v>
      </c>
      <c r="R176" s="58" t="e">
        <f>VLOOKUP($S176,PercentGoalStats!$A$3:$AE$998,30,FALSE)</f>
        <v>#DIV/0!</v>
      </c>
      <c r="S176" s="53" t="str">
        <f>Fixtures!A172</f>
        <v>Wellington Phoenix</v>
      </c>
      <c r="T176" s="54">
        <f>Fixtures!D172</f>
        <v>43491</v>
      </c>
      <c r="U176" s="53" t="str">
        <f>Fixtures!B172</f>
        <v>Melbourne City</v>
      </c>
      <c r="V176" s="57" t="e">
        <f>VLOOKUP($U176,PercentGoalStats!$A$3:$AE$998,5,FALSE)</f>
        <v>#DIV/0!</v>
      </c>
      <c r="W176" s="58" t="e">
        <f>VLOOKUP($U176,PercentGoalStats!$A$3:$AE$998,7,FALSE)</f>
        <v>#DIV/0!</v>
      </c>
      <c r="X176" s="58" t="e">
        <f>VLOOKUP($U176,PercentGoalStats!$A$3:$AE$998,8,FALSE)</f>
        <v>#DIV/0!</v>
      </c>
      <c r="Y176" s="58" t="e">
        <f>VLOOKUP($U176,PercentGoalStats!$A$3:$AE$998,10,FALSE)</f>
        <v>#DIV/0!</v>
      </c>
      <c r="Z176" s="58" t="e">
        <f>VLOOKUP($U176,PercentGoalStats!$A$3:$AE$998,11,FALSE)</f>
        <v>#DIV/0!</v>
      </c>
      <c r="AA176" s="58" t="e">
        <f>VLOOKUP($U176,PercentGoalStats!$A$3:$AE$998,13,FALSE)</f>
        <v>#DIV/0!</v>
      </c>
      <c r="AB176" s="58" t="e">
        <f>VLOOKUP($U176,PercentGoalStats!$A$3:$AE$998,14,FALSE)</f>
        <v>#DIV/0!</v>
      </c>
      <c r="AC176" s="58" t="e">
        <f>VLOOKUP($U176,PercentGoalStats!$A$3:$AE$998,16,FALSE)</f>
        <v>#DIV/0!</v>
      </c>
      <c r="AD176" s="58" t="e">
        <f>VLOOKUP($U176,PercentGoalStats!$A$3:$AE$998,17,FALSE)</f>
        <v>#DIV/0!</v>
      </c>
      <c r="AE176" s="58" t="e">
        <f>VLOOKUP($U176,PercentGoalStats!$A$3:$AE$998,19,FALSE)</f>
        <v>#DIV/0!</v>
      </c>
      <c r="AF176" s="58" t="e">
        <f>VLOOKUP($U176,PercentGoalStats!$A$3:$AE$998,20,FALSE)</f>
        <v>#DIV/0!</v>
      </c>
      <c r="AG176" s="58" t="e">
        <f>VLOOKUP($U176,PercentGoalStats!$A$3:$AE$998,22,FALSE)</f>
        <v>#DIV/0!</v>
      </c>
      <c r="AH176" s="58" t="e">
        <f>VLOOKUP($U176,PercentGoalStats!$A$3:$AE$998,23,FALSE)</f>
        <v>#DIV/0!</v>
      </c>
      <c r="AI176" s="58" t="e">
        <f>VLOOKUP($U176,PercentGoalStats!$A$3:$AE$998,25,FALSE)</f>
        <v>#DIV/0!</v>
      </c>
      <c r="AJ176" s="58" t="e">
        <f>VLOOKUP($U176,PercentGoalStats!$A$3:$AE$998,26,FALSE)</f>
        <v>#DIV/0!</v>
      </c>
      <c r="AK176" s="58" t="e">
        <f>VLOOKUP($U176,PercentGoalStats!$A$3:$AE$998,28,FALSE)</f>
        <v>#DIV/0!</v>
      </c>
      <c r="AL176" s="58" t="e">
        <f>VLOOKUP($U176,PercentGoalStats!$A$3:$AE$998,29,FALSE)</f>
        <v>#DIV/0!</v>
      </c>
      <c r="AM176" s="58" t="e">
        <f>VLOOKUP($U176,PercentGoalStats!$A$3:$AE$998,31,FALSE)</f>
        <v>#DIV/0!</v>
      </c>
    </row>
    <row r="177" spans="1:39" hidden="1" x14ac:dyDescent="0.3">
      <c r="A177" s="57" t="e">
        <f>VLOOKUP($S177,PercentGoalStats!$A$3:$AE$998,5,FALSE)</f>
        <v>#DIV/0!</v>
      </c>
      <c r="B177" s="58" t="e">
        <f>VLOOKUP($S177,PercentGoalStats!$A$3:$AE$998,6,FALSE)</f>
        <v>#DIV/0!</v>
      </c>
      <c r="C177" s="58" t="e">
        <f>VLOOKUP($S177,PercentGoalStats!$A$3:$AE$998,8,FALSE)</f>
        <v>#DIV/0!</v>
      </c>
      <c r="D177" s="58" t="e">
        <f>VLOOKUP($S177,PercentGoalStats!$A$3:$AE$998,9,FALSE)</f>
        <v>#DIV/0!</v>
      </c>
      <c r="E177" s="58" t="e">
        <f>VLOOKUP($S177,PercentGoalStats!$A$3:$AE$998,11,FALSE)</f>
        <v>#DIV/0!</v>
      </c>
      <c r="F177" s="58" t="e">
        <f>VLOOKUP($S177,PercentGoalStats!$A$3:$AE$998,12,FALSE)</f>
        <v>#DIV/0!</v>
      </c>
      <c r="G177" s="58" t="e">
        <f>VLOOKUP($S177,PercentGoalStats!$A$3:$AE$998,14,FALSE)</f>
        <v>#DIV/0!</v>
      </c>
      <c r="H177" s="58" t="e">
        <f>VLOOKUP($S177,PercentGoalStats!$A$3:$AE$998,15,FALSE)</f>
        <v>#DIV/0!</v>
      </c>
      <c r="I177" s="58" t="e">
        <f>VLOOKUP($S177,PercentGoalStats!$A$3:$AE$998,17,FALSE)</f>
        <v>#DIV/0!</v>
      </c>
      <c r="J177" s="58" t="e">
        <f>VLOOKUP($S177,PercentGoalStats!$A$3:$AE$998,18,FALSE)</f>
        <v>#DIV/0!</v>
      </c>
      <c r="K177" s="58" t="e">
        <f>VLOOKUP($S177,PercentGoalStats!$A$3:$AE$998,20,FALSE)</f>
        <v>#DIV/0!</v>
      </c>
      <c r="L177" s="58" t="e">
        <f>VLOOKUP($S177,PercentGoalStats!$A$3:$AE$998,21,FALSE)</f>
        <v>#DIV/0!</v>
      </c>
      <c r="M177" s="58" t="e">
        <f>VLOOKUP($S177,PercentGoalStats!$A$3:$AE$998,23,FALSE)</f>
        <v>#DIV/0!</v>
      </c>
      <c r="N177" s="58" t="e">
        <f>VLOOKUP($S177,PercentGoalStats!$A$3:$AE$998,24,FALSE)</f>
        <v>#DIV/0!</v>
      </c>
      <c r="O177" s="58" t="e">
        <f>VLOOKUP($S177,PercentGoalStats!$A$3:$AE$998,26,FALSE)</f>
        <v>#DIV/0!</v>
      </c>
      <c r="P177" s="58" t="e">
        <f>VLOOKUP($S177,PercentGoalStats!$A$3:$AE$998,27,FALSE)</f>
        <v>#DIV/0!</v>
      </c>
      <c r="Q177" s="58" t="e">
        <f>VLOOKUP($S177,PercentGoalStats!$A$3:$AE$998,29,FALSE)</f>
        <v>#DIV/0!</v>
      </c>
      <c r="R177" s="58" t="e">
        <f>VLOOKUP($S177,PercentGoalStats!$A$3:$AE$998,30,FALSE)</f>
        <v>#DIV/0!</v>
      </c>
      <c r="S177" s="53" t="str">
        <f>Fixtures!A173</f>
        <v>Melbourne Victory</v>
      </c>
      <c r="T177" s="54">
        <f>Fixtures!D173</f>
        <v>43491</v>
      </c>
      <c r="U177" s="53" t="str">
        <f>Fixtures!B173</f>
        <v>Sydney</v>
      </c>
      <c r="V177" s="57" t="e">
        <f>VLOOKUP($U177,PercentGoalStats!$A$3:$AE$998,5,FALSE)</f>
        <v>#DIV/0!</v>
      </c>
      <c r="W177" s="58" t="e">
        <f>VLOOKUP($U177,PercentGoalStats!$A$3:$AE$998,7,FALSE)</f>
        <v>#DIV/0!</v>
      </c>
      <c r="X177" s="58" t="e">
        <f>VLOOKUP($U177,PercentGoalStats!$A$3:$AE$998,8,FALSE)</f>
        <v>#DIV/0!</v>
      </c>
      <c r="Y177" s="58" t="e">
        <f>VLOOKUP($U177,PercentGoalStats!$A$3:$AE$998,10,FALSE)</f>
        <v>#DIV/0!</v>
      </c>
      <c r="Z177" s="58" t="e">
        <f>VLOOKUP($U177,PercentGoalStats!$A$3:$AE$998,11,FALSE)</f>
        <v>#DIV/0!</v>
      </c>
      <c r="AA177" s="58" t="e">
        <f>VLOOKUP($U177,PercentGoalStats!$A$3:$AE$998,13,FALSE)</f>
        <v>#DIV/0!</v>
      </c>
      <c r="AB177" s="58" t="e">
        <f>VLOOKUP($U177,PercentGoalStats!$A$3:$AE$998,14,FALSE)</f>
        <v>#DIV/0!</v>
      </c>
      <c r="AC177" s="58" t="e">
        <f>VLOOKUP($U177,PercentGoalStats!$A$3:$AE$998,16,FALSE)</f>
        <v>#DIV/0!</v>
      </c>
      <c r="AD177" s="58" t="e">
        <f>VLOOKUP($U177,PercentGoalStats!$A$3:$AE$998,17,FALSE)</f>
        <v>#DIV/0!</v>
      </c>
      <c r="AE177" s="58" t="e">
        <f>VLOOKUP($U177,PercentGoalStats!$A$3:$AE$998,19,FALSE)</f>
        <v>#DIV/0!</v>
      </c>
      <c r="AF177" s="58" t="e">
        <f>VLOOKUP($U177,PercentGoalStats!$A$3:$AE$998,20,FALSE)</f>
        <v>#DIV/0!</v>
      </c>
      <c r="AG177" s="58" t="e">
        <f>VLOOKUP($U177,PercentGoalStats!$A$3:$AE$998,22,FALSE)</f>
        <v>#DIV/0!</v>
      </c>
      <c r="AH177" s="58" t="e">
        <f>VLOOKUP($U177,PercentGoalStats!$A$3:$AE$998,23,FALSE)</f>
        <v>#DIV/0!</v>
      </c>
      <c r="AI177" s="58" t="e">
        <f>VLOOKUP($U177,PercentGoalStats!$A$3:$AE$998,25,FALSE)</f>
        <v>#DIV/0!</v>
      </c>
      <c r="AJ177" s="58" t="e">
        <f>VLOOKUP($U177,PercentGoalStats!$A$3:$AE$998,26,FALSE)</f>
        <v>#DIV/0!</v>
      </c>
      <c r="AK177" s="58" t="e">
        <f>VLOOKUP($U177,PercentGoalStats!$A$3:$AE$998,28,FALSE)</f>
        <v>#DIV/0!</v>
      </c>
      <c r="AL177" s="58" t="e">
        <f>VLOOKUP($U177,PercentGoalStats!$A$3:$AE$998,29,FALSE)</f>
        <v>#DIV/0!</v>
      </c>
      <c r="AM177" s="58" t="e">
        <f>VLOOKUP($U177,PercentGoalStats!$A$3:$AE$998,31,FALSE)</f>
        <v>#DIV/0!</v>
      </c>
    </row>
    <row r="178" spans="1:39" hidden="1" x14ac:dyDescent="0.3">
      <c r="A178" s="57" t="e">
        <f>VLOOKUP($S178,PercentGoalStats!$A$3:$AE$998,5,FALSE)</f>
        <v>#N/A</v>
      </c>
      <c r="B178" s="58" t="e">
        <f>VLOOKUP($S178,PercentGoalStats!$A$3:$AE$998,6,FALSE)</f>
        <v>#N/A</v>
      </c>
      <c r="C178" s="58" t="e">
        <f>VLOOKUP($S178,PercentGoalStats!$A$3:$AE$998,8,FALSE)</f>
        <v>#N/A</v>
      </c>
      <c r="D178" s="58" t="e">
        <f>VLOOKUP($S178,PercentGoalStats!$A$3:$AE$998,9,FALSE)</f>
        <v>#N/A</v>
      </c>
      <c r="E178" s="58" t="e">
        <f>VLOOKUP($S178,PercentGoalStats!$A$3:$AE$998,11,FALSE)</f>
        <v>#N/A</v>
      </c>
      <c r="F178" s="58" t="e">
        <f>VLOOKUP($S178,PercentGoalStats!$A$3:$AE$998,12,FALSE)</f>
        <v>#N/A</v>
      </c>
      <c r="G178" s="58" t="e">
        <f>VLOOKUP($S178,PercentGoalStats!$A$3:$AE$998,14,FALSE)</f>
        <v>#N/A</v>
      </c>
      <c r="H178" s="58" t="e">
        <f>VLOOKUP($S178,PercentGoalStats!$A$3:$AE$998,15,FALSE)</f>
        <v>#N/A</v>
      </c>
      <c r="I178" s="58" t="e">
        <f>VLOOKUP($S178,PercentGoalStats!$A$3:$AE$998,17,FALSE)</f>
        <v>#N/A</v>
      </c>
      <c r="J178" s="58" t="e">
        <f>VLOOKUP($S178,PercentGoalStats!$A$3:$AE$998,18,FALSE)</f>
        <v>#N/A</v>
      </c>
      <c r="K178" s="58" t="e">
        <f>VLOOKUP($S178,PercentGoalStats!$A$3:$AE$998,20,FALSE)</f>
        <v>#N/A</v>
      </c>
      <c r="L178" s="58" t="e">
        <f>VLOOKUP($S178,PercentGoalStats!$A$3:$AE$998,21,FALSE)</f>
        <v>#N/A</v>
      </c>
      <c r="M178" s="58" t="e">
        <f>VLOOKUP($S178,PercentGoalStats!$A$3:$AE$998,23,FALSE)</f>
        <v>#N/A</v>
      </c>
      <c r="N178" s="58" t="e">
        <f>VLOOKUP($S178,PercentGoalStats!$A$3:$AE$998,24,FALSE)</f>
        <v>#N/A</v>
      </c>
      <c r="O178" s="58" t="e">
        <f>VLOOKUP($S178,PercentGoalStats!$A$3:$AE$998,26,FALSE)</f>
        <v>#N/A</v>
      </c>
      <c r="P178" s="58" t="e">
        <f>VLOOKUP($S178,PercentGoalStats!$A$3:$AE$998,27,FALSE)</f>
        <v>#N/A</v>
      </c>
      <c r="Q178" s="58" t="e">
        <f>VLOOKUP($S178,PercentGoalStats!$A$3:$AE$998,29,FALSE)</f>
        <v>#N/A</v>
      </c>
      <c r="R178" s="58" t="e">
        <f>VLOOKUP($S178,PercentGoalStats!$A$3:$AE$998,30,FALSE)</f>
        <v>#N/A</v>
      </c>
      <c r="S178" s="53" t="str">
        <f>Fixtures!A174</f>
        <v>Panaitolikos</v>
      </c>
      <c r="T178" s="54">
        <f>Fixtures!D174</f>
        <v>43491</v>
      </c>
      <c r="U178" s="53" t="str">
        <f>Fixtures!B174</f>
        <v>Xanthi</v>
      </c>
      <c r="V178" s="57" t="e">
        <f>VLOOKUP($U178,PercentGoalStats!$A$3:$AE$998,5,FALSE)</f>
        <v>#N/A</v>
      </c>
      <c r="W178" s="58" t="e">
        <f>VLOOKUP($U178,PercentGoalStats!$A$3:$AE$998,7,FALSE)</f>
        <v>#N/A</v>
      </c>
      <c r="X178" s="58" t="e">
        <f>VLOOKUP($U178,PercentGoalStats!$A$3:$AE$998,8,FALSE)</f>
        <v>#N/A</v>
      </c>
      <c r="Y178" s="58" t="e">
        <f>VLOOKUP($U178,PercentGoalStats!$A$3:$AE$998,10,FALSE)</f>
        <v>#N/A</v>
      </c>
      <c r="Z178" s="58" t="e">
        <f>VLOOKUP($U178,PercentGoalStats!$A$3:$AE$998,11,FALSE)</f>
        <v>#N/A</v>
      </c>
      <c r="AA178" s="58" t="e">
        <f>VLOOKUP($U178,PercentGoalStats!$A$3:$AE$998,13,FALSE)</f>
        <v>#N/A</v>
      </c>
      <c r="AB178" s="58" t="e">
        <f>VLOOKUP($U178,PercentGoalStats!$A$3:$AE$998,14,FALSE)</f>
        <v>#N/A</v>
      </c>
      <c r="AC178" s="58" t="e">
        <f>VLOOKUP($U178,PercentGoalStats!$A$3:$AE$998,16,FALSE)</f>
        <v>#N/A</v>
      </c>
      <c r="AD178" s="58" t="e">
        <f>VLOOKUP($U178,PercentGoalStats!$A$3:$AE$998,17,FALSE)</f>
        <v>#N/A</v>
      </c>
      <c r="AE178" s="58" t="e">
        <f>VLOOKUP($U178,PercentGoalStats!$A$3:$AE$998,19,FALSE)</f>
        <v>#N/A</v>
      </c>
      <c r="AF178" s="58" t="e">
        <f>VLOOKUP($U178,PercentGoalStats!$A$3:$AE$998,20,FALSE)</f>
        <v>#N/A</v>
      </c>
      <c r="AG178" s="58" t="e">
        <f>VLOOKUP($U178,PercentGoalStats!$A$3:$AE$998,22,FALSE)</f>
        <v>#N/A</v>
      </c>
      <c r="AH178" s="58" t="e">
        <f>VLOOKUP($U178,PercentGoalStats!$A$3:$AE$998,23,FALSE)</f>
        <v>#N/A</v>
      </c>
      <c r="AI178" s="58" t="e">
        <f>VLOOKUP($U178,PercentGoalStats!$A$3:$AE$998,25,FALSE)</f>
        <v>#N/A</v>
      </c>
      <c r="AJ178" s="58" t="e">
        <f>VLOOKUP($U178,PercentGoalStats!$A$3:$AE$998,26,FALSE)</f>
        <v>#N/A</v>
      </c>
      <c r="AK178" s="58" t="e">
        <f>VLOOKUP($U178,PercentGoalStats!$A$3:$AE$998,28,FALSE)</f>
        <v>#N/A</v>
      </c>
      <c r="AL178" s="58" t="e">
        <f>VLOOKUP($U178,PercentGoalStats!$A$3:$AE$998,29,FALSE)</f>
        <v>#N/A</v>
      </c>
      <c r="AM178" s="58" t="e">
        <f>VLOOKUP($U178,PercentGoalStats!$A$3:$AE$998,31,FALSE)</f>
        <v>#N/A</v>
      </c>
    </row>
    <row r="179" spans="1:39" hidden="1" x14ac:dyDescent="0.3">
      <c r="A179" s="57" t="e">
        <f>VLOOKUP($S179,PercentGoalStats!$A$3:$AE$998,5,FALSE)</f>
        <v>#N/A</v>
      </c>
      <c r="B179" s="58" t="e">
        <f>VLOOKUP($S179,PercentGoalStats!$A$3:$AE$998,6,FALSE)</f>
        <v>#N/A</v>
      </c>
      <c r="C179" s="58" t="e">
        <f>VLOOKUP($S179,PercentGoalStats!$A$3:$AE$998,8,FALSE)</f>
        <v>#N/A</v>
      </c>
      <c r="D179" s="58" t="e">
        <f>VLOOKUP($S179,PercentGoalStats!$A$3:$AE$998,9,FALSE)</f>
        <v>#N/A</v>
      </c>
      <c r="E179" s="58" t="e">
        <f>VLOOKUP($S179,PercentGoalStats!$A$3:$AE$998,11,FALSE)</f>
        <v>#N/A</v>
      </c>
      <c r="F179" s="58" t="e">
        <f>VLOOKUP($S179,PercentGoalStats!$A$3:$AE$998,12,FALSE)</f>
        <v>#N/A</v>
      </c>
      <c r="G179" s="58" t="e">
        <f>VLOOKUP($S179,PercentGoalStats!$A$3:$AE$998,14,FALSE)</f>
        <v>#N/A</v>
      </c>
      <c r="H179" s="58" t="e">
        <f>VLOOKUP($S179,PercentGoalStats!$A$3:$AE$998,15,FALSE)</f>
        <v>#N/A</v>
      </c>
      <c r="I179" s="58" t="e">
        <f>VLOOKUP($S179,PercentGoalStats!$A$3:$AE$998,17,FALSE)</f>
        <v>#N/A</v>
      </c>
      <c r="J179" s="58" t="e">
        <f>VLOOKUP($S179,PercentGoalStats!$A$3:$AE$998,18,FALSE)</f>
        <v>#N/A</v>
      </c>
      <c r="K179" s="58" t="e">
        <f>VLOOKUP($S179,PercentGoalStats!$A$3:$AE$998,20,FALSE)</f>
        <v>#N/A</v>
      </c>
      <c r="L179" s="58" t="e">
        <f>VLOOKUP($S179,PercentGoalStats!$A$3:$AE$998,21,FALSE)</f>
        <v>#N/A</v>
      </c>
      <c r="M179" s="58" t="e">
        <f>VLOOKUP($S179,PercentGoalStats!$A$3:$AE$998,23,FALSE)</f>
        <v>#N/A</v>
      </c>
      <c r="N179" s="58" t="e">
        <f>VLOOKUP($S179,PercentGoalStats!$A$3:$AE$998,24,FALSE)</f>
        <v>#N/A</v>
      </c>
      <c r="O179" s="58" t="e">
        <f>VLOOKUP($S179,PercentGoalStats!$A$3:$AE$998,26,FALSE)</f>
        <v>#N/A</v>
      </c>
      <c r="P179" s="58" t="e">
        <f>VLOOKUP($S179,PercentGoalStats!$A$3:$AE$998,27,FALSE)</f>
        <v>#N/A</v>
      </c>
      <c r="Q179" s="58" t="e">
        <f>VLOOKUP($S179,PercentGoalStats!$A$3:$AE$998,29,FALSE)</f>
        <v>#N/A</v>
      </c>
      <c r="R179" s="58" t="e">
        <f>VLOOKUP($S179,PercentGoalStats!$A$3:$AE$998,30,FALSE)</f>
        <v>#N/A</v>
      </c>
      <c r="S179" s="53" t="str">
        <f>Fixtures!A175</f>
        <v>Panionios</v>
      </c>
      <c r="T179" s="54">
        <f>Fixtures!D175</f>
        <v>43491</v>
      </c>
      <c r="U179" s="53" t="str">
        <f>Fixtures!B175</f>
        <v>AEK Athens</v>
      </c>
      <c r="V179" s="57" t="e">
        <f>VLOOKUP($U179,PercentGoalStats!$A$3:$AE$998,5,FALSE)</f>
        <v>#N/A</v>
      </c>
      <c r="W179" s="58" t="e">
        <f>VLOOKUP($U179,PercentGoalStats!$A$3:$AE$998,7,FALSE)</f>
        <v>#N/A</v>
      </c>
      <c r="X179" s="58" t="e">
        <f>VLOOKUP($U179,PercentGoalStats!$A$3:$AE$998,8,FALSE)</f>
        <v>#N/A</v>
      </c>
      <c r="Y179" s="58" t="e">
        <f>VLOOKUP($U179,PercentGoalStats!$A$3:$AE$998,10,FALSE)</f>
        <v>#N/A</v>
      </c>
      <c r="Z179" s="58" t="e">
        <f>VLOOKUP($U179,PercentGoalStats!$A$3:$AE$998,11,FALSE)</f>
        <v>#N/A</v>
      </c>
      <c r="AA179" s="58" t="e">
        <f>VLOOKUP($U179,PercentGoalStats!$A$3:$AE$998,13,FALSE)</f>
        <v>#N/A</v>
      </c>
      <c r="AB179" s="58" t="e">
        <f>VLOOKUP($U179,PercentGoalStats!$A$3:$AE$998,14,FALSE)</f>
        <v>#N/A</v>
      </c>
      <c r="AC179" s="58" t="e">
        <f>VLOOKUP($U179,PercentGoalStats!$A$3:$AE$998,16,FALSE)</f>
        <v>#N/A</v>
      </c>
      <c r="AD179" s="58" t="e">
        <f>VLOOKUP($U179,PercentGoalStats!$A$3:$AE$998,17,FALSE)</f>
        <v>#N/A</v>
      </c>
      <c r="AE179" s="58" t="e">
        <f>VLOOKUP($U179,PercentGoalStats!$A$3:$AE$998,19,FALSE)</f>
        <v>#N/A</v>
      </c>
      <c r="AF179" s="58" t="e">
        <f>VLOOKUP($U179,PercentGoalStats!$A$3:$AE$998,20,FALSE)</f>
        <v>#N/A</v>
      </c>
      <c r="AG179" s="58" t="e">
        <f>VLOOKUP($U179,PercentGoalStats!$A$3:$AE$998,22,FALSE)</f>
        <v>#N/A</v>
      </c>
      <c r="AH179" s="58" t="e">
        <f>VLOOKUP($U179,PercentGoalStats!$A$3:$AE$998,23,FALSE)</f>
        <v>#N/A</v>
      </c>
      <c r="AI179" s="58" t="e">
        <f>VLOOKUP($U179,PercentGoalStats!$A$3:$AE$998,25,FALSE)</f>
        <v>#N/A</v>
      </c>
      <c r="AJ179" s="58" t="e">
        <f>VLOOKUP($U179,PercentGoalStats!$A$3:$AE$998,26,FALSE)</f>
        <v>#N/A</v>
      </c>
      <c r="AK179" s="58" t="e">
        <f>VLOOKUP($U179,PercentGoalStats!$A$3:$AE$998,28,FALSE)</f>
        <v>#N/A</v>
      </c>
      <c r="AL179" s="58" t="e">
        <f>VLOOKUP($U179,PercentGoalStats!$A$3:$AE$998,29,FALSE)</f>
        <v>#N/A</v>
      </c>
      <c r="AM179" s="58" t="e">
        <f>VLOOKUP($U179,PercentGoalStats!$A$3:$AE$998,31,FALSE)</f>
        <v>#N/A</v>
      </c>
    </row>
    <row r="180" spans="1:39" hidden="1" x14ac:dyDescent="0.3">
      <c r="A180" s="57" t="e">
        <f>VLOOKUP($S180,PercentGoalStats!$A$3:$AE$998,5,FALSE)</f>
        <v>#N/A</v>
      </c>
      <c r="B180" s="58" t="e">
        <f>VLOOKUP($S180,PercentGoalStats!$A$3:$AE$998,6,FALSE)</f>
        <v>#N/A</v>
      </c>
      <c r="C180" s="58" t="e">
        <f>VLOOKUP($S180,PercentGoalStats!$A$3:$AE$998,8,FALSE)</f>
        <v>#N/A</v>
      </c>
      <c r="D180" s="58" t="e">
        <f>VLOOKUP($S180,PercentGoalStats!$A$3:$AE$998,9,FALSE)</f>
        <v>#N/A</v>
      </c>
      <c r="E180" s="58" t="e">
        <f>VLOOKUP($S180,PercentGoalStats!$A$3:$AE$998,11,FALSE)</f>
        <v>#N/A</v>
      </c>
      <c r="F180" s="58" t="e">
        <f>VLOOKUP($S180,PercentGoalStats!$A$3:$AE$998,12,FALSE)</f>
        <v>#N/A</v>
      </c>
      <c r="G180" s="58" t="e">
        <f>VLOOKUP($S180,PercentGoalStats!$A$3:$AE$998,14,FALSE)</f>
        <v>#N/A</v>
      </c>
      <c r="H180" s="58" t="e">
        <f>VLOOKUP($S180,PercentGoalStats!$A$3:$AE$998,15,FALSE)</f>
        <v>#N/A</v>
      </c>
      <c r="I180" s="58" t="e">
        <f>VLOOKUP($S180,PercentGoalStats!$A$3:$AE$998,17,FALSE)</f>
        <v>#N/A</v>
      </c>
      <c r="J180" s="58" t="e">
        <f>VLOOKUP($S180,PercentGoalStats!$A$3:$AE$998,18,FALSE)</f>
        <v>#N/A</v>
      </c>
      <c r="K180" s="58" t="e">
        <f>VLOOKUP($S180,PercentGoalStats!$A$3:$AE$998,20,FALSE)</f>
        <v>#N/A</v>
      </c>
      <c r="L180" s="58" t="e">
        <f>VLOOKUP($S180,PercentGoalStats!$A$3:$AE$998,21,FALSE)</f>
        <v>#N/A</v>
      </c>
      <c r="M180" s="58" t="e">
        <f>VLOOKUP($S180,PercentGoalStats!$A$3:$AE$998,23,FALSE)</f>
        <v>#N/A</v>
      </c>
      <c r="N180" s="58" t="e">
        <f>VLOOKUP($S180,PercentGoalStats!$A$3:$AE$998,24,FALSE)</f>
        <v>#N/A</v>
      </c>
      <c r="O180" s="58" t="e">
        <f>VLOOKUP($S180,PercentGoalStats!$A$3:$AE$998,26,FALSE)</f>
        <v>#N/A</v>
      </c>
      <c r="P180" s="58" t="e">
        <f>VLOOKUP($S180,PercentGoalStats!$A$3:$AE$998,27,FALSE)</f>
        <v>#N/A</v>
      </c>
      <c r="Q180" s="58" t="e">
        <f>VLOOKUP($S180,PercentGoalStats!$A$3:$AE$998,29,FALSE)</f>
        <v>#N/A</v>
      </c>
      <c r="R180" s="58" t="e">
        <f>VLOOKUP($S180,PercentGoalStats!$A$3:$AE$998,30,FALSE)</f>
        <v>#N/A</v>
      </c>
      <c r="S180" s="53" t="str">
        <f>Fixtures!A176</f>
        <v>PAS Giannina</v>
      </c>
      <c r="T180" s="54">
        <f>Fixtures!D176</f>
        <v>43491</v>
      </c>
      <c r="U180" s="53" t="str">
        <f>Fixtures!B176</f>
        <v>Apollon Smirnis</v>
      </c>
      <c r="V180" s="57" t="e">
        <f>VLOOKUP($U180,PercentGoalStats!$A$3:$AE$998,5,FALSE)</f>
        <v>#N/A</v>
      </c>
      <c r="W180" s="58" t="e">
        <f>VLOOKUP($U180,PercentGoalStats!$A$3:$AE$998,7,FALSE)</f>
        <v>#N/A</v>
      </c>
      <c r="X180" s="58" t="e">
        <f>VLOOKUP($U180,PercentGoalStats!$A$3:$AE$998,8,FALSE)</f>
        <v>#N/A</v>
      </c>
      <c r="Y180" s="58" t="e">
        <f>VLOOKUP($U180,PercentGoalStats!$A$3:$AE$998,10,FALSE)</f>
        <v>#N/A</v>
      </c>
      <c r="Z180" s="58" t="e">
        <f>VLOOKUP($U180,PercentGoalStats!$A$3:$AE$998,11,FALSE)</f>
        <v>#N/A</v>
      </c>
      <c r="AA180" s="58" t="e">
        <f>VLOOKUP($U180,PercentGoalStats!$A$3:$AE$998,13,FALSE)</f>
        <v>#N/A</v>
      </c>
      <c r="AB180" s="58" t="e">
        <f>VLOOKUP($U180,PercentGoalStats!$A$3:$AE$998,14,FALSE)</f>
        <v>#N/A</v>
      </c>
      <c r="AC180" s="58" t="e">
        <f>VLOOKUP($U180,PercentGoalStats!$A$3:$AE$998,16,FALSE)</f>
        <v>#N/A</v>
      </c>
      <c r="AD180" s="58" t="e">
        <f>VLOOKUP($U180,PercentGoalStats!$A$3:$AE$998,17,FALSE)</f>
        <v>#N/A</v>
      </c>
      <c r="AE180" s="58" t="e">
        <f>VLOOKUP($U180,PercentGoalStats!$A$3:$AE$998,19,FALSE)</f>
        <v>#N/A</v>
      </c>
      <c r="AF180" s="58" t="e">
        <f>VLOOKUP($U180,PercentGoalStats!$A$3:$AE$998,20,FALSE)</f>
        <v>#N/A</v>
      </c>
      <c r="AG180" s="58" t="e">
        <f>VLOOKUP($U180,PercentGoalStats!$A$3:$AE$998,22,FALSE)</f>
        <v>#N/A</v>
      </c>
      <c r="AH180" s="58" t="e">
        <f>VLOOKUP($U180,PercentGoalStats!$A$3:$AE$998,23,FALSE)</f>
        <v>#N/A</v>
      </c>
      <c r="AI180" s="58" t="e">
        <f>VLOOKUP($U180,PercentGoalStats!$A$3:$AE$998,25,FALSE)</f>
        <v>#N/A</v>
      </c>
      <c r="AJ180" s="58" t="e">
        <f>VLOOKUP($U180,PercentGoalStats!$A$3:$AE$998,26,FALSE)</f>
        <v>#N/A</v>
      </c>
      <c r="AK180" s="58" t="e">
        <f>VLOOKUP($U180,PercentGoalStats!$A$3:$AE$998,28,FALSE)</f>
        <v>#N/A</v>
      </c>
      <c r="AL180" s="58" t="e">
        <f>VLOOKUP($U180,PercentGoalStats!$A$3:$AE$998,29,FALSE)</f>
        <v>#N/A</v>
      </c>
      <c r="AM180" s="58" t="e">
        <f>VLOOKUP($U180,PercentGoalStats!$A$3:$AE$998,31,FALSE)</f>
        <v>#N/A</v>
      </c>
    </row>
    <row r="181" spans="1:39" hidden="1" x14ac:dyDescent="0.3">
      <c r="A181" s="57" t="e">
        <f>VLOOKUP($S181,PercentGoalStats!$A$3:$AE$998,5,FALSE)</f>
        <v>#N/A</v>
      </c>
      <c r="B181" s="58" t="e">
        <f>VLOOKUP($S181,PercentGoalStats!$A$3:$AE$998,6,FALSE)</f>
        <v>#N/A</v>
      </c>
      <c r="C181" s="58" t="e">
        <f>VLOOKUP($S181,PercentGoalStats!$A$3:$AE$998,8,FALSE)</f>
        <v>#N/A</v>
      </c>
      <c r="D181" s="58" t="e">
        <f>VLOOKUP($S181,PercentGoalStats!$A$3:$AE$998,9,FALSE)</f>
        <v>#N/A</v>
      </c>
      <c r="E181" s="58" t="e">
        <f>VLOOKUP($S181,PercentGoalStats!$A$3:$AE$998,11,FALSE)</f>
        <v>#N/A</v>
      </c>
      <c r="F181" s="58" t="e">
        <f>VLOOKUP($S181,PercentGoalStats!$A$3:$AE$998,12,FALSE)</f>
        <v>#N/A</v>
      </c>
      <c r="G181" s="58" t="e">
        <f>VLOOKUP($S181,PercentGoalStats!$A$3:$AE$998,14,FALSE)</f>
        <v>#N/A</v>
      </c>
      <c r="H181" s="58" t="e">
        <f>VLOOKUP($S181,PercentGoalStats!$A$3:$AE$998,15,FALSE)</f>
        <v>#N/A</v>
      </c>
      <c r="I181" s="58" t="e">
        <f>VLOOKUP($S181,PercentGoalStats!$A$3:$AE$998,17,FALSE)</f>
        <v>#N/A</v>
      </c>
      <c r="J181" s="58" t="e">
        <f>VLOOKUP($S181,PercentGoalStats!$A$3:$AE$998,18,FALSE)</f>
        <v>#N/A</v>
      </c>
      <c r="K181" s="58" t="e">
        <f>VLOOKUP($S181,PercentGoalStats!$A$3:$AE$998,20,FALSE)</f>
        <v>#N/A</v>
      </c>
      <c r="L181" s="58" t="e">
        <f>VLOOKUP($S181,PercentGoalStats!$A$3:$AE$998,21,FALSE)</f>
        <v>#N/A</v>
      </c>
      <c r="M181" s="58" t="e">
        <f>VLOOKUP($S181,PercentGoalStats!$A$3:$AE$998,23,FALSE)</f>
        <v>#N/A</v>
      </c>
      <c r="N181" s="58" t="e">
        <f>VLOOKUP($S181,PercentGoalStats!$A$3:$AE$998,24,FALSE)</f>
        <v>#N/A</v>
      </c>
      <c r="O181" s="58" t="e">
        <f>VLOOKUP($S181,PercentGoalStats!$A$3:$AE$998,26,FALSE)</f>
        <v>#N/A</v>
      </c>
      <c r="P181" s="58" t="e">
        <f>VLOOKUP($S181,PercentGoalStats!$A$3:$AE$998,27,FALSE)</f>
        <v>#N/A</v>
      </c>
      <c r="Q181" s="58" t="e">
        <f>VLOOKUP($S181,PercentGoalStats!$A$3:$AE$998,29,FALSE)</f>
        <v>#N/A</v>
      </c>
      <c r="R181" s="58" t="e">
        <f>VLOOKUP($S181,PercentGoalStats!$A$3:$AE$998,30,FALSE)</f>
        <v>#N/A</v>
      </c>
      <c r="S181" s="53" t="str">
        <f>Fixtures!A177</f>
        <v>Genk</v>
      </c>
      <c r="T181" s="54">
        <f>Fixtures!D177</f>
        <v>43491</v>
      </c>
      <c r="U181" s="53" t="str">
        <f>Fixtures!B177</f>
        <v>Royal Excel Mouscron</v>
      </c>
      <c r="V181" s="57" t="e">
        <f>VLOOKUP($U181,PercentGoalStats!$A$3:$AE$998,5,FALSE)</f>
        <v>#N/A</v>
      </c>
      <c r="W181" s="58" t="e">
        <f>VLOOKUP($U181,PercentGoalStats!$A$3:$AE$998,7,FALSE)</f>
        <v>#N/A</v>
      </c>
      <c r="X181" s="58" t="e">
        <f>VLOOKUP($U181,PercentGoalStats!$A$3:$AE$998,8,FALSE)</f>
        <v>#N/A</v>
      </c>
      <c r="Y181" s="58" t="e">
        <f>VLOOKUP($U181,PercentGoalStats!$A$3:$AE$998,10,FALSE)</f>
        <v>#N/A</v>
      </c>
      <c r="Z181" s="58" t="e">
        <f>VLOOKUP($U181,PercentGoalStats!$A$3:$AE$998,11,FALSE)</f>
        <v>#N/A</v>
      </c>
      <c r="AA181" s="58" t="e">
        <f>VLOOKUP($U181,PercentGoalStats!$A$3:$AE$998,13,FALSE)</f>
        <v>#N/A</v>
      </c>
      <c r="AB181" s="58" t="e">
        <f>VLOOKUP($U181,PercentGoalStats!$A$3:$AE$998,14,FALSE)</f>
        <v>#N/A</v>
      </c>
      <c r="AC181" s="58" t="e">
        <f>VLOOKUP($U181,PercentGoalStats!$A$3:$AE$998,16,FALSE)</f>
        <v>#N/A</v>
      </c>
      <c r="AD181" s="58" t="e">
        <f>VLOOKUP($U181,PercentGoalStats!$A$3:$AE$998,17,FALSE)</f>
        <v>#N/A</v>
      </c>
      <c r="AE181" s="58" t="e">
        <f>VLOOKUP($U181,PercentGoalStats!$A$3:$AE$998,19,FALSE)</f>
        <v>#N/A</v>
      </c>
      <c r="AF181" s="58" t="e">
        <f>VLOOKUP($U181,PercentGoalStats!$A$3:$AE$998,20,FALSE)</f>
        <v>#N/A</v>
      </c>
      <c r="AG181" s="58" t="e">
        <f>VLOOKUP($U181,PercentGoalStats!$A$3:$AE$998,22,FALSE)</f>
        <v>#N/A</v>
      </c>
      <c r="AH181" s="58" t="e">
        <f>VLOOKUP($U181,PercentGoalStats!$A$3:$AE$998,23,FALSE)</f>
        <v>#N/A</v>
      </c>
      <c r="AI181" s="58" t="e">
        <f>VLOOKUP($U181,PercentGoalStats!$A$3:$AE$998,25,FALSE)</f>
        <v>#N/A</v>
      </c>
      <c r="AJ181" s="58" t="e">
        <f>VLOOKUP($U181,PercentGoalStats!$A$3:$AE$998,26,FALSE)</f>
        <v>#N/A</v>
      </c>
      <c r="AK181" s="58" t="e">
        <f>VLOOKUP($U181,PercentGoalStats!$A$3:$AE$998,28,FALSE)</f>
        <v>#N/A</v>
      </c>
      <c r="AL181" s="58" t="e">
        <f>VLOOKUP($U181,PercentGoalStats!$A$3:$AE$998,29,FALSE)</f>
        <v>#N/A</v>
      </c>
      <c r="AM181" s="58" t="e">
        <f>VLOOKUP($U181,PercentGoalStats!$A$3:$AE$998,31,FALSE)</f>
        <v>#N/A</v>
      </c>
    </row>
    <row r="182" spans="1:39" hidden="1" x14ac:dyDescent="0.3">
      <c r="A182" s="57" t="e">
        <f>VLOOKUP($S182,PercentGoalStats!$A$3:$AE$998,5,FALSE)</f>
        <v>#N/A</v>
      </c>
      <c r="B182" s="58" t="e">
        <f>VLOOKUP($S182,PercentGoalStats!$A$3:$AE$998,6,FALSE)</f>
        <v>#N/A</v>
      </c>
      <c r="C182" s="58" t="e">
        <f>VLOOKUP($S182,PercentGoalStats!$A$3:$AE$998,8,FALSE)</f>
        <v>#N/A</v>
      </c>
      <c r="D182" s="58" t="e">
        <f>VLOOKUP($S182,PercentGoalStats!$A$3:$AE$998,9,FALSE)</f>
        <v>#N/A</v>
      </c>
      <c r="E182" s="58" t="e">
        <f>VLOOKUP($S182,PercentGoalStats!$A$3:$AE$998,11,FALSE)</f>
        <v>#N/A</v>
      </c>
      <c r="F182" s="58" t="e">
        <f>VLOOKUP($S182,PercentGoalStats!$A$3:$AE$998,12,FALSE)</f>
        <v>#N/A</v>
      </c>
      <c r="G182" s="58" t="e">
        <f>VLOOKUP($S182,PercentGoalStats!$A$3:$AE$998,14,FALSE)</f>
        <v>#N/A</v>
      </c>
      <c r="H182" s="58" t="e">
        <f>VLOOKUP($S182,PercentGoalStats!$A$3:$AE$998,15,FALSE)</f>
        <v>#N/A</v>
      </c>
      <c r="I182" s="58" t="e">
        <f>VLOOKUP($S182,PercentGoalStats!$A$3:$AE$998,17,FALSE)</f>
        <v>#N/A</v>
      </c>
      <c r="J182" s="58" t="e">
        <f>VLOOKUP($S182,PercentGoalStats!$A$3:$AE$998,18,FALSE)</f>
        <v>#N/A</v>
      </c>
      <c r="K182" s="58" t="e">
        <f>VLOOKUP($S182,PercentGoalStats!$A$3:$AE$998,20,FALSE)</f>
        <v>#N/A</v>
      </c>
      <c r="L182" s="58" t="e">
        <f>VLOOKUP($S182,PercentGoalStats!$A$3:$AE$998,21,FALSE)</f>
        <v>#N/A</v>
      </c>
      <c r="M182" s="58" t="e">
        <f>VLOOKUP($S182,PercentGoalStats!$A$3:$AE$998,23,FALSE)</f>
        <v>#N/A</v>
      </c>
      <c r="N182" s="58" t="e">
        <f>VLOOKUP($S182,PercentGoalStats!$A$3:$AE$998,24,FALSE)</f>
        <v>#N/A</v>
      </c>
      <c r="O182" s="58" t="e">
        <f>VLOOKUP($S182,PercentGoalStats!$A$3:$AE$998,26,FALSE)</f>
        <v>#N/A</v>
      </c>
      <c r="P182" s="58" t="e">
        <f>VLOOKUP($S182,PercentGoalStats!$A$3:$AE$998,27,FALSE)</f>
        <v>#N/A</v>
      </c>
      <c r="Q182" s="58" t="e">
        <f>VLOOKUP($S182,PercentGoalStats!$A$3:$AE$998,29,FALSE)</f>
        <v>#N/A</v>
      </c>
      <c r="R182" s="58" t="e">
        <f>VLOOKUP($S182,PercentGoalStats!$A$3:$AE$998,30,FALSE)</f>
        <v>#N/A</v>
      </c>
      <c r="S182" s="53" t="str">
        <f>Fixtures!A178</f>
        <v>Cercle Brugge</v>
      </c>
      <c r="T182" s="54">
        <f>Fixtures!D178</f>
        <v>43491</v>
      </c>
      <c r="U182" s="53" t="str">
        <f>Fixtures!B178</f>
        <v>Sint-Truiden</v>
      </c>
      <c r="V182" s="57" t="e">
        <f>VLOOKUP($U182,PercentGoalStats!$A$3:$AE$998,5,FALSE)</f>
        <v>#N/A</v>
      </c>
      <c r="W182" s="58" t="e">
        <f>VLOOKUP($U182,PercentGoalStats!$A$3:$AE$998,7,FALSE)</f>
        <v>#N/A</v>
      </c>
      <c r="X182" s="58" t="e">
        <f>VLOOKUP($U182,PercentGoalStats!$A$3:$AE$998,8,FALSE)</f>
        <v>#N/A</v>
      </c>
      <c r="Y182" s="58" t="e">
        <f>VLOOKUP($U182,PercentGoalStats!$A$3:$AE$998,10,FALSE)</f>
        <v>#N/A</v>
      </c>
      <c r="Z182" s="58" t="e">
        <f>VLOOKUP($U182,PercentGoalStats!$A$3:$AE$998,11,FALSE)</f>
        <v>#N/A</v>
      </c>
      <c r="AA182" s="58" t="e">
        <f>VLOOKUP($U182,PercentGoalStats!$A$3:$AE$998,13,FALSE)</f>
        <v>#N/A</v>
      </c>
      <c r="AB182" s="58" t="e">
        <f>VLOOKUP($U182,PercentGoalStats!$A$3:$AE$998,14,FALSE)</f>
        <v>#N/A</v>
      </c>
      <c r="AC182" s="58" t="e">
        <f>VLOOKUP($U182,PercentGoalStats!$A$3:$AE$998,16,FALSE)</f>
        <v>#N/A</v>
      </c>
      <c r="AD182" s="58" t="e">
        <f>VLOOKUP($U182,PercentGoalStats!$A$3:$AE$998,17,FALSE)</f>
        <v>#N/A</v>
      </c>
      <c r="AE182" s="58" t="e">
        <f>VLOOKUP($U182,PercentGoalStats!$A$3:$AE$998,19,FALSE)</f>
        <v>#N/A</v>
      </c>
      <c r="AF182" s="58" t="e">
        <f>VLOOKUP($U182,PercentGoalStats!$A$3:$AE$998,20,FALSE)</f>
        <v>#N/A</v>
      </c>
      <c r="AG182" s="58" t="e">
        <f>VLOOKUP($U182,PercentGoalStats!$A$3:$AE$998,22,FALSE)</f>
        <v>#N/A</v>
      </c>
      <c r="AH182" s="58" t="e">
        <f>VLOOKUP($U182,PercentGoalStats!$A$3:$AE$998,23,FALSE)</f>
        <v>#N/A</v>
      </c>
      <c r="AI182" s="58" t="e">
        <f>VLOOKUP($U182,PercentGoalStats!$A$3:$AE$998,25,FALSE)</f>
        <v>#N/A</v>
      </c>
      <c r="AJ182" s="58" t="e">
        <f>VLOOKUP($U182,PercentGoalStats!$A$3:$AE$998,26,FALSE)</f>
        <v>#N/A</v>
      </c>
      <c r="AK182" s="58" t="e">
        <f>VLOOKUP($U182,PercentGoalStats!$A$3:$AE$998,28,FALSE)</f>
        <v>#N/A</v>
      </c>
      <c r="AL182" s="58" t="e">
        <f>VLOOKUP($U182,PercentGoalStats!$A$3:$AE$998,29,FALSE)</f>
        <v>#N/A</v>
      </c>
      <c r="AM182" s="58" t="e">
        <f>VLOOKUP($U182,PercentGoalStats!$A$3:$AE$998,31,FALSE)</f>
        <v>#N/A</v>
      </c>
    </row>
    <row r="183" spans="1:39" hidden="1" x14ac:dyDescent="0.3">
      <c r="A183" s="57" t="e">
        <f>VLOOKUP($S183,PercentGoalStats!$A$3:$AE$998,5,FALSE)</f>
        <v>#N/A</v>
      </c>
      <c r="B183" s="58" t="e">
        <f>VLOOKUP($S183,PercentGoalStats!$A$3:$AE$998,6,FALSE)</f>
        <v>#N/A</v>
      </c>
      <c r="C183" s="58" t="e">
        <f>VLOOKUP($S183,PercentGoalStats!$A$3:$AE$998,8,FALSE)</f>
        <v>#N/A</v>
      </c>
      <c r="D183" s="58" t="e">
        <f>VLOOKUP($S183,PercentGoalStats!$A$3:$AE$998,9,FALSE)</f>
        <v>#N/A</v>
      </c>
      <c r="E183" s="58" t="e">
        <f>VLOOKUP($S183,PercentGoalStats!$A$3:$AE$998,11,FALSE)</f>
        <v>#N/A</v>
      </c>
      <c r="F183" s="58" t="e">
        <f>VLOOKUP($S183,PercentGoalStats!$A$3:$AE$998,12,FALSE)</f>
        <v>#N/A</v>
      </c>
      <c r="G183" s="58" t="e">
        <f>VLOOKUP($S183,PercentGoalStats!$A$3:$AE$998,14,FALSE)</f>
        <v>#N/A</v>
      </c>
      <c r="H183" s="58" t="e">
        <f>VLOOKUP($S183,PercentGoalStats!$A$3:$AE$998,15,FALSE)</f>
        <v>#N/A</v>
      </c>
      <c r="I183" s="58" t="e">
        <f>VLOOKUP($S183,PercentGoalStats!$A$3:$AE$998,17,FALSE)</f>
        <v>#N/A</v>
      </c>
      <c r="J183" s="58" t="e">
        <f>VLOOKUP($S183,PercentGoalStats!$A$3:$AE$998,18,FALSE)</f>
        <v>#N/A</v>
      </c>
      <c r="K183" s="58" t="e">
        <f>VLOOKUP($S183,PercentGoalStats!$A$3:$AE$998,20,FALSE)</f>
        <v>#N/A</v>
      </c>
      <c r="L183" s="58" t="e">
        <f>VLOOKUP($S183,PercentGoalStats!$A$3:$AE$998,21,FALSE)</f>
        <v>#N/A</v>
      </c>
      <c r="M183" s="58" t="e">
        <f>VLOOKUP($S183,PercentGoalStats!$A$3:$AE$998,23,FALSE)</f>
        <v>#N/A</v>
      </c>
      <c r="N183" s="58" t="e">
        <f>VLOOKUP($S183,PercentGoalStats!$A$3:$AE$998,24,FALSE)</f>
        <v>#N/A</v>
      </c>
      <c r="O183" s="58" t="e">
        <f>VLOOKUP($S183,PercentGoalStats!$A$3:$AE$998,26,FALSE)</f>
        <v>#N/A</v>
      </c>
      <c r="P183" s="58" t="e">
        <f>VLOOKUP($S183,PercentGoalStats!$A$3:$AE$998,27,FALSE)</f>
        <v>#N/A</v>
      </c>
      <c r="Q183" s="58" t="e">
        <f>VLOOKUP($S183,PercentGoalStats!$A$3:$AE$998,29,FALSE)</f>
        <v>#N/A</v>
      </c>
      <c r="R183" s="58" t="e">
        <f>VLOOKUP($S183,PercentGoalStats!$A$3:$AE$998,30,FALSE)</f>
        <v>#N/A</v>
      </c>
      <c r="S183" s="53" t="str">
        <f>Fixtures!A179</f>
        <v>Lokeren</v>
      </c>
      <c r="T183" s="54">
        <f>Fixtures!D179</f>
        <v>43491</v>
      </c>
      <c r="U183" s="53" t="str">
        <f>Fixtures!B179</f>
        <v>Zulte-Waregem</v>
      </c>
      <c r="V183" s="57" t="e">
        <f>VLOOKUP($U183,PercentGoalStats!$A$3:$AE$998,5,FALSE)</f>
        <v>#N/A</v>
      </c>
      <c r="W183" s="58" t="e">
        <f>VLOOKUP($U183,PercentGoalStats!$A$3:$AE$998,7,FALSE)</f>
        <v>#N/A</v>
      </c>
      <c r="X183" s="58" t="e">
        <f>VLOOKUP($U183,PercentGoalStats!$A$3:$AE$998,8,FALSE)</f>
        <v>#N/A</v>
      </c>
      <c r="Y183" s="58" t="e">
        <f>VLOOKUP($U183,PercentGoalStats!$A$3:$AE$998,10,FALSE)</f>
        <v>#N/A</v>
      </c>
      <c r="Z183" s="58" t="e">
        <f>VLOOKUP($U183,PercentGoalStats!$A$3:$AE$998,11,FALSE)</f>
        <v>#N/A</v>
      </c>
      <c r="AA183" s="58" t="e">
        <f>VLOOKUP($U183,PercentGoalStats!$A$3:$AE$998,13,FALSE)</f>
        <v>#N/A</v>
      </c>
      <c r="AB183" s="58" t="e">
        <f>VLOOKUP($U183,PercentGoalStats!$A$3:$AE$998,14,FALSE)</f>
        <v>#N/A</v>
      </c>
      <c r="AC183" s="58" t="e">
        <f>VLOOKUP($U183,PercentGoalStats!$A$3:$AE$998,16,FALSE)</f>
        <v>#N/A</v>
      </c>
      <c r="AD183" s="58" t="e">
        <f>VLOOKUP($U183,PercentGoalStats!$A$3:$AE$998,17,FALSE)</f>
        <v>#N/A</v>
      </c>
      <c r="AE183" s="58" t="e">
        <f>VLOOKUP($U183,PercentGoalStats!$A$3:$AE$998,19,FALSE)</f>
        <v>#N/A</v>
      </c>
      <c r="AF183" s="58" t="e">
        <f>VLOOKUP($U183,PercentGoalStats!$A$3:$AE$998,20,FALSE)</f>
        <v>#N/A</v>
      </c>
      <c r="AG183" s="58" t="e">
        <f>VLOOKUP($U183,PercentGoalStats!$A$3:$AE$998,22,FALSE)</f>
        <v>#N/A</v>
      </c>
      <c r="AH183" s="58" t="e">
        <f>VLOOKUP($U183,PercentGoalStats!$A$3:$AE$998,23,FALSE)</f>
        <v>#N/A</v>
      </c>
      <c r="AI183" s="58" t="e">
        <f>VLOOKUP($U183,PercentGoalStats!$A$3:$AE$998,25,FALSE)</f>
        <v>#N/A</v>
      </c>
      <c r="AJ183" s="58" t="e">
        <f>VLOOKUP($U183,PercentGoalStats!$A$3:$AE$998,26,FALSE)</f>
        <v>#N/A</v>
      </c>
      <c r="AK183" s="58" t="e">
        <f>VLOOKUP($U183,PercentGoalStats!$A$3:$AE$998,28,FALSE)</f>
        <v>#N/A</v>
      </c>
      <c r="AL183" s="58" t="e">
        <f>VLOOKUP($U183,PercentGoalStats!$A$3:$AE$998,29,FALSE)</f>
        <v>#N/A</v>
      </c>
      <c r="AM183" s="58" t="e">
        <f>VLOOKUP($U183,PercentGoalStats!$A$3:$AE$998,31,FALSE)</f>
        <v>#N/A</v>
      </c>
    </row>
    <row r="184" spans="1:39" hidden="1" x14ac:dyDescent="0.3">
      <c r="A184" s="57" t="e">
        <f>VLOOKUP($S184,PercentGoalStats!$A$3:$AE$998,5,FALSE)</f>
        <v>#N/A</v>
      </c>
      <c r="B184" s="58" t="e">
        <f>VLOOKUP($S184,PercentGoalStats!$A$3:$AE$998,6,FALSE)</f>
        <v>#N/A</v>
      </c>
      <c r="C184" s="58" t="e">
        <f>VLOOKUP($S184,PercentGoalStats!$A$3:$AE$998,8,FALSE)</f>
        <v>#N/A</v>
      </c>
      <c r="D184" s="58" t="e">
        <f>VLOOKUP($S184,PercentGoalStats!$A$3:$AE$998,9,FALSE)</f>
        <v>#N/A</v>
      </c>
      <c r="E184" s="58" t="e">
        <f>VLOOKUP($S184,PercentGoalStats!$A$3:$AE$998,11,FALSE)</f>
        <v>#N/A</v>
      </c>
      <c r="F184" s="58" t="e">
        <f>VLOOKUP($S184,PercentGoalStats!$A$3:$AE$998,12,FALSE)</f>
        <v>#N/A</v>
      </c>
      <c r="G184" s="58" t="e">
        <f>VLOOKUP($S184,PercentGoalStats!$A$3:$AE$998,14,FALSE)</f>
        <v>#N/A</v>
      </c>
      <c r="H184" s="58" t="e">
        <f>VLOOKUP($S184,PercentGoalStats!$A$3:$AE$998,15,FALSE)</f>
        <v>#N/A</v>
      </c>
      <c r="I184" s="58" t="e">
        <f>VLOOKUP($S184,PercentGoalStats!$A$3:$AE$998,17,FALSE)</f>
        <v>#N/A</v>
      </c>
      <c r="J184" s="58" t="e">
        <f>VLOOKUP($S184,PercentGoalStats!$A$3:$AE$998,18,FALSE)</f>
        <v>#N/A</v>
      </c>
      <c r="K184" s="58" t="e">
        <f>VLOOKUP($S184,PercentGoalStats!$A$3:$AE$998,20,FALSE)</f>
        <v>#N/A</v>
      </c>
      <c r="L184" s="58" t="e">
        <f>VLOOKUP($S184,PercentGoalStats!$A$3:$AE$998,21,FALSE)</f>
        <v>#N/A</v>
      </c>
      <c r="M184" s="58" t="e">
        <f>VLOOKUP($S184,PercentGoalStats!$A$3:$AE$998,23,FALSE)</f>
        <v>#N/A</v>
      </c>
      <c r="N184" s="58" t="e">
        <f>VLOOKUP($S184,PercentGoalStats!$A$3:$AE$998,24,FALSE)</f>
        <v>#N/A</v>
      </c>
      <c r="O184" s="58" t="e">
        <f>VLOOKUP($S184,PercentGoalStats!$A$3:$AE$998,26,FALSE)</f>
        <v>#N/A</v>
      </c>
      <c r="P184" s="58" t="e">
        <f>VLOOKUP($S184,PercentGoalStats!$A$3:$AE$998,27,FALSE)</f>
        <v>#N/A</v>
      </c>
      <c r="Q184" s="58" t="e">
        <f>VLOOKUP($S184,PercentGoalStats!$A$3:$AE$998,29,FALSE)</f>
        <v>#N/A</v>
      </c>
      <c r="R184" s="58" t="e">
        <f>VLOOKUP($S184,PercentGoalStats!$A$3:$AE$998,30,FALSE)</f>
        <v>#N/A</v>
      </c>
      <c r="S184" s="53" t="str">
        <f>Fixtures!A180</f>
        <v>Sporting Charleroi</v>
      </c>
      <c r="T184" s="54">
        <f>Fixtures!D180</f>
        <v>43491</v>
      </c>
      <c r="U184" s="53" t="str">
        <f>Fixtures!B180</f>
        <v>Waasland-Beveren</v>
      </c>
      <c r="V184" s="57" t="e">
        <f>VLOOKUP($U184,PercentGoalStats!$A$3:$AE$998,5,FALSE)</f>
        <v>#N/A</v>
      </c>
      <c r="W184" s="58" t="e">
        <f>VLOOKUP($U184,PercentGoalStats!$A$3:$AE$998,7,FALSE)</f>
        <v>#N/A</v>
      </c>
      <c r="X184" s="58" t="e">
        <f>VLOOKUP($U184,PercentGoalStats!$A$3:$AE$998,8,FALSE)</f>
        <v>#N/A</v>
      </c>
      <c r="Y184" s="58" t="e">
        <f>VLOOKUP($U184,PercentGoalStats!$A$3:$AE$998,10,FALSE)</f>
        <v>#N/A</v>
      </c>
      <c r="Z184" s="58" t="e">
        <f>VLOOKUP($U184,PercentGoalStats!$A$3:$AE$998,11,FALSE)</f>
        <v>#N/A</v>
      </c>
      <c r="AA184" s="58" t="e">
        <f>VLOOKUP($U184,PercentGoalStats!$A$3:$AE$998,13,FALSE)</f>
        <v>#N/A</v>
      </c>
      <c r="AB184" s="58" t="e">
        <f>VLOOKUP($U184,PercentGoalStats!$A$3:$AE$998,14,FALSE)</f>
        <v>#N/A</v>
      </c>
      <c r="AC184" s="58" t="e">
        <f>VLOOKUP($U184,PercentGoalStats!$A$3:$AE$998,16,FALSE)</f>
        <v>#N/A</v>
      </c>
      <c r="AD184" s="58" t="e">
        <f>VLOOKUP($U184,PercentGoalStats!$A$3:$AE$998,17,FALSE)</f>
        <v>#N/A</v>
      </c>
      <c r="AE184" s="58" t="e">
        <f>VLOOKUP($U184,PercentGoalStats!$A$3:$AE$998,19,FALSE)</f>
        <v>#N/A</v>
      </c>
      <c r="AF184" s="58" t="e">
        <f>VLOOKUP($U184,PercentGoalStats!$A$3:$AE$998,20,FALSE)</f>
        <v>#N/A</v>
      </c>
      <c r="AG184" s="58" t="e">
        <f>VLOOKUP($U184,PercentGoalStats!$A$3:$AE$998,22,FALSE)</f>
        <v>#N/A</v>
      </c>
      <c r="AH184" s="58" t="e">
        <f>VLOOKUP($U184,PercentGoalStats!$A$3:$AE$998,23,FALSE)</f>
        <v>#N/A</v>
      </c>
      <c r="AI184" s="58" t="e">
        <f>VLOOKUP($U184,PercentGoalStats!$A$3:$AE$998,25,FALSE)</f>
        <v>#N/A</v>
      </c>
      <c r="AJ184" s="58" t="e">
        <f>VLOOKUP($U184,PercentGoalStats!$A$3:$AE$998,26,FALSE)</f>
        <v>#N/A</v>
      </c>
      <c r="AK184" s="58" t="e">
        <f>VLOOKUP($U184,PercentGoalStats!$A$3:$AE$998,28,FALSE)</f>
        <v>#N/A</v>
      </c>
      <c r="AL184" s="58" t="e">
        <f>VLOOKUP($U184,PercentGoalStats!$A$3:$AE$998,29,FALSE)</f>
        <v>#N/A</v>
      </c>
      <c r="AM184" s="58" t="e">
        <f>VLOOKUP($U184,PercentGoalStats!$A$3:$AE$998,31,FALSE)</f>
        <v>#N/A</v>
      </c>
    </row>
    <row r="185" spans="1:39" hidden="1" x14ac:dyDescent="0.3">
      <c r="A185" s="57">
        <f>VLOOKUP($S185,PercentGoalStats!$A$3:$AE$998,5,FALSE)</f>
        <v>0.84210526315789469</v>
      </c>
      <c r="B185" s="58">
        <f>VLOOKUP($S185,PercentGoalStats!$A$3:$AE$998,6,FALSE)</f>
        <v>0.9</v>
      </c>
      <c r="C185" s="58">
        <f>VLOOKUP($S185,PercentGoalStats!$A$3:$AE$998,8,FALSE)</f>
        <v>0.73684210526315785</v>
      </c>
      <c r="D185" s="58">
        <f>VLOOKUP($S185,PercentGoalStats!$A$3:$AE$998,9,FALSE)</f>
        <v>0.7</v>
      </c>
      <c r="E185" s="58">
        <f>VLOOKUP($S185,PercentGoalStats!$A$3:$AE$998,11,FALSE)</f>
        <v>0.36842105263157893</v>
      </c>
      <c r="F185" s="58">
        <f>VLOOKUP($S185,PercentGoalStats!$A$3:$AE$998,12,FALSE)</f>
        <v>0.3</v>
      </c>
      <c r="G185" s="58">
        <f>VLOOKUP($S185,PercentGoalStats!$A$3:$AE$998,14,FALSE)</f>
        <v>0.31578947368421051</v>
      </c>
      <c r="H185" s="58">
        <f>VLOOKUP($S185,PercentGoalStats!$A$3:$AE$998,15,FALSE)</f>
        <v>0.3</v>
      </c>
      <c r="I185" s="58">
        <f>VLOOKUP($S185,PercentGoalStats!$A$3:$AE$998,17,FALSE)</f>
        <v>0.57894736842105265</v>
      </c>
      <c r="J185" s="58">
        <f>VLOOKUP($S185,PercentGoalStats!$A$3:$AE$998,18,FALSE)</f>
        <v>0.6</v>
      </c>
      <c r="K185" s="58">
        <f>VLOOKUP($S185,PercentGoalStats!$A$3:$AE$998,20,FALSE)</f>
        <v>0.15789473684210525</v>
      </c>
      <c r="L185" s="58">
        <f>VLOOKUP($S185,PercentGoalStats!$A$3:$AE$998,21,FALSE)</f>
        <v>0.2</v>
      </c>
      <c r="M185" s="58">
        <f>VLOOKUP($S185,PercentGoalStats!$A$3:$AE$998,23,FALSE)</f>
        <v>0.78947368421052633</v>
      </c>
      <c r="N185" s="58">
        <f>VLOOKUP($S185,PercentGoalStats!$A$3:$AE$998,24,FALSE)</f>
        <v>0.8</v>
      </c>
      <c r="O185" s="58">
        <f>VLOOKUP($S185,PercentGoalStats!$A$3:$AE$998,26,FALSE)</f>
        <v>0.57894736842105265</v>
      </c>
      <c r="P185" s="58">
        <f>VLOOKUP($S185,PercentGoalStats!$A$3:$AE$998,27,FALSE)</f>
        <v>0.5</v>
      </c>
      <c r="Q185" s="58">
        <f>VLOOKUP($S185,PercentGoalStats!$A$3:$AE$998,29,FALSE)</f>
        <v>0.52631578947368418</v>
      </c>
      <c r="R185" s="58">
        <f>VLOOKUP($S185,PercentGoalStats!$A$3:$AE$998,30,FALSE)</f>
        <v>0.5</v>
      </c>
      <c r="S185" s="53" t="str">
        <f>Fixtures!A181</f>
        <v>Chievo</v>
      </c>
      <c r="T185" s="54">
        <f>Fixtures!D181</f>
        <v>43492</v>
      </c>
      <c r="U185" s="53" t="str">
        <f>Fixtures!B181</f>
        <v>Fiorentina</v>
      </c>
      <c r="V185" s="57">
        <f>VLOOKUP($U185,PercentGoalStats!$A$3:$AE$998,5,FALSE)</f>
        <v>0.89473684210526316</v>
      </c>
      <c r="W185" s="58">
        <f>VLOOKUP($U185,PercentGoalStats!$A$3:$AE$998,7,FALSE)</f>
        <v>0.8</v>
      </c>
      <c r="X185" s="58">
        <f>VLOOKUP($U185,PercentGoalStats!$A$3:$AE$998,8,FALSE)</f>
        <v>0.63157894736842102</v>
      </c>
      <c r="Y185" s="58">
        <f>VLOOKUP($U185,PercentGoalStats!$A$3:$AE$998,10,FALSE)</f>
        <v>0.5</v>
      </c>
      <c r="Z185" s="58">
        <f>VLOOKUP($U185,PercentGoalStats!$A$3:$AE$998,11,FALSE)</f>
        <v>0.31578947368421051</v>
      </c>
      <c r="AA185" s="58">
        <f>VLOOKUP($U185,PercentGoalStats!$A$3:$AE$998,13,FALSE)</f>
        <v>0.2</v>
      </c>
      <c r="AB185" s="58">
        <f>VLOOKUP($U185,PercentGoalStats!$A$3:$AE$998,14,FALSE)</f>
        <v>0.15789473684210525</v>
      </c>
      <c r="AC185" s="58">
        <f>VLOOKUP($U185,PercentGoalStats!$A$3:$AE$998,16,FALSE)</f>
        <v>0.1</v>
      </c>
      <c r="AD185" s="58">
        <f>VLOOKUP($U185,PercentGoalStats!$A$3:$AE$998,17,FALSE)</f>
        <v>0.68421052631578949</v>
      </c>
      <c r="AE185" s="58">
        <f>VLOOKUP($U185,PercentGoalStats!$A$3:$AE$998,19,FALSE)</f>
        <v>0.6</v>
      </c>
      <c r="AF185" s="58">
        <f>VLOOKUP($U185,PercentGoalStats!$A$3:$AE$998,20,FALSE)</f>
        <v>0.26315789473684209</v>
      </c>
      <c r="AG185" s="58">
        <f>VLOOKUP($U185,PercentGoalStats!$A$3:$AE$998,22,FALSE)</f>
        <v>0.1</v>
      </c>
      <c r="AH185" s="58">
        <f>VLOOKUP($U185,PercentGoalStats!$A$3:$AE$998,23,FALSE)</f>
        <v>0.68421052631578949</v>
      </c>
      <c r="AI185" s="58">
        <f>VLOOKUP($U185,PercentGoalStats!$A$3:$AE$998,25,FALSE)</f>
        <v>0.7</v>
      </c>
      <c r="AJ185" s="58">
        <f>VLOOKUP($U185,PercentGoalStats!$A$3:$AE$998,26,FALSE)</f>
        <v>0.15789473684210525</v>
      </c>
      <c r="AK185" s="58">
        <f>VLOOKUP($U185,PercentGoalStats!$A$3:$AE$998,28,FALSE)</f>
        <v>0.2</v>
      </c>
      <c r="AL185" s="58">
        <f>VLOOKUP($U185,PercentGoalStats!$A$3:$AE$998,29,FALSE)</f>
        <v>0.47368421052631576</v>
      </c>
      <c r="AM185" s="58">
        <f>VLOOKUP($U185,PercentGoalStats!$A$3:$AE$998,31,FALSE)</f>
        <v>0.5</v>
      </c>
    </row>
    <row r="186" spans="1:39" hidden="1" x14ac:dyDescent="0.3">
      <c r="A186" s="57">
        <f>VLOOKUP($S186,PercentGoalStats!$A$3:$AE$998,5,FALSE)</f>
        <v>0.78947368421052633</v>
      </c>
      <c r="B186" s="58">
        <f>VLOOKUP($S186,PercentGoalStats!$A$3:$AE$998,6,FALSE)</f>
        <v>0.77777777777777779</v>
      </c>
      <c r="C186" s="58">
        <f>VLOOKUP($S186,PercentGoalStats!$A$3:$AE$998,8,FALSE)</f>
        <v>0.68421052631578949</v>
      </c>
      <c r="D186" s="58">
        <f>VLOOKUP($S186,PercentGoalStats!$A$3:$AE$998,9,FALSE)</f>
        <v>0.66666666666666663</v>
      </c>
      <c r="E186" s="58">
        <f>VLOOKUP($S186,PercentGoalStats!$A$3:$AE$998,11,FALSE)</f>
        <v>0.47368421052631576</v>
      </c>
      <c r="F186" s="58">
        <f>VLOOKUP($S186,PercentGoalStats!$A$3:$AE$998,12,FALSE)</f>
        <v>0.44444444444444442</v>
      </c>
      <c r="G186" s="58">
        <f>VLOOKUP($S186,PercentGoalStats!$A$3:$AE$998,14,FALSE)</f>
        <v>0.26315789473684209</v>
      </c>
      <c r="H186" s="58">
        <f>VLOOKUP($S186,PercentGoalStats!$A$3:$AE$998,15,FALSE)</f>
        <v>0.1111111111111111</v>
      </c>
      <c r="I186" s="58">
        <f>VLOOKUP($S186,PercentGoalStats!$A$3:$AE$998,17,FALSE)</f>
        <v>0.47368421052631576</v>
      </c>
      <c r="J186" s="58">
        <f>VLOOKUP($S186,PercentGoalStats!$A$3:$AE$998,18,FALSE)</f>
        <v>0.44444444444444442</v>
      </c>
      <c r="K186" s="58">
        <f>VLOOKUP($S186,PercentGoalStats!$A$3:$AE$998,20,FALSE)</f>
        <v>0.31578947368421051</v>
      </c>
      <c r="L186" s="58">
        <f>VLOOKUP($S186,PercentGoalStats!$A$3:$AE$998,21,FALSE)</f>
        <v>0.33333333333333331</v>
      </c>
      <c r="M186" s="58">
        <f>VLOOKUP($S186,PercentGoalStats!$A$3:$AE$998,23,FALSE)</f>
        <v>0.73684210526315785</v>
      </c>
      <c r="N186" s="58">
        <f>VLOOKUP($S186,PercentGoalStats!$A$3:$AE$998,24,FALSE)</f>
        <v>0.66666666666666663</v>
      </c>
      <c r="O186" s="58">
        <f>VLOOKUP($S186,PercentGoalStats!$A$3:$AE$998,26,FALSE)</f>
        <v>0.57894736842105265</v>
      </c>
      <c r="P186" s="58">
        <f>VLOOKUP($S186,PercentGoalStats!$A$3:$AE$998,27,FALSE)</f>
        <v>0.44444444444444442</v>
      </c>
      <c r="Q186" s="58">
        <f>VLOOKUP($S186,PercentGoalStats!$A$3:$AE$998,29,FALSE)</f>
        <v>0.42105263157894735</v>
      </c>
      <c r="R186" s="58">
        <f>VLOOKUP($S186,PercentGoalStats!$A$3:$AE$998,30,FALSE)</f>
        <v>0.33333333333333331</v>
      </c>
      <c r="S186" s="53" t="str">
        <f>Fixtures!A182</f>
        <v>Bologna</v>
      </c>
      <c r="T186" s="54">
        <f>Fixtures!D182</f>
        <v>43492</v>
      </c>
      <c r="U186" s="53" t="str">
        <f>Fixtures!B182</f>
        <v>Frosinone</v>
      </c>
      <c r="V186" s="57">
        <f>VLOOKUP($U186,PercentGoalStats!$A$3:$AE$998,5,FALSE)</f>
        <v>0.84210526315789469</v>
      </c>
      <c r="W186" s="58">
        <f>VLOOKUP($U186,PercentGoalStats!$A$3:$AE$998,7,FALSE)</f>
        <v>0.9</v>
      </c>
      <c r="X186" s="58">
        <f>VLOOKUP($U186,PercentGoalStats!$A$3:$AE$998,8,FALSE)</f>
        <v>0.73684210526315785</v>
      </c>
      <c r="Y186" s="58">
        <f>VLOOKUP($U186,PercentGoalStats!$A$3:$AE$998,10,FALSE)</f>
        <v>0.7</v>
      </c>
      <c r="Z186" s="58">
        <f>VLOOKUP($U186,PercentGoalStats!$A$3:$AE$998,11,FALSE)</f>
        <v>0.47368421052631576</v>
      </c>
      <c r="AA186" s="58">
        <f>VLOOKUP($U186,PercentGoalStats!$A$3:$AE$998,13,FALSE)</f>
        <v>0.6</v>
      </c>
      <c r="AB186" s="58">
        <f>VLOOKUP($U186,PercentGoalStats!$A$3:$AE$998,14,FALSE)</f>
        <v>0.31578947368421051</v>
      </c>
      <c r="AC186" s="58">
        <f>VLOOKUP($U186,PercentGoalStats!$A$3:$AE$998,16,FALSE)</f>
        <v>0.4</v>
      </c>
      <c r="AD186" s="58">
        <f>VLOOKUP($U186,PercentGoalStats!$A$3:$AE$998,17,FALSE)</f>
        <v>0.36842105263157893</v>
      </c>
      <c r="AE186" s="58">
        <f>VLOOKUP($U186,PercentGoalStats!$A$3:$AE$998,19,FALSE)</f>
        <v>0.3</v>
      </c>
      <c r="AF186" s="58">
        <f>VLOOKUP($U186,PercentGoalStats!$A$3:$AE$998,20,FALSE)</f>
        <v>0.15789473684210525</v>
      </c>
      <c r="AG186" s="58">
        <f>VLOOKUP($U186,PercentGoalStats!$A$3:$AE$998,22,FALSE)</f>
        <v>0.2</v>
      </c>
      <c r="AH186" s="58">
        <f>VLOOKUP($U186,PercentGoalStats!$A$3:$AE$998,23,FALSE)</f>
        <v>0.78947368421052633</v>
      </c>
      <c r="AI186" s="58">
        <f>VLOOKUP($U186,PercentGoalStats!$A$3:$AE$998,25,FALSE)</f>
        <v>0.8</v>
      </c>
      <c r="AJ186" s="58">
        <f>VLOOKUP($U186,PercentGoalStats!$A$3:$AE$998,26,FALSE)</f>
        <v>0.52631578947368418</v>
      </c>
      <c r="AK186" s="58">
        <f>VLOOKUP($U186,PercentGoalStats!$A$3:$AE$998,28,FALSE)</f>
        <v>0.5</v>
      </c>
      <c r="AL186" s="58">
        <f>VLOOKUP($U186,PercentGoalStats!$A$3:$AE$998,29,FALSE)</f>
        <v>0.31578947368421051</v>
      </c>
      <c r="AM186" s="58">
        <f>VLOOKUP($U186,PercentGoalStats!$A$3:$AE$998,31,FALSE)</f>
        <v>0.2</v>
      </c>
    </row>
    <row r="187" spans="1:39" hidden="1" x14ac:dyDescent="0.3">
      <c r="A187" s="57">
        <f>VLOOKUP($S187,PercentGoalStats!$A$3:$AE$998,5,FALSE)</f>
        <v>0.85</v>
      </c>
      <c r="B187" s="58">
        <f>VLOOKUP($S187,PercentGoalStats!$A$3:$AE$998,6,FALSE)</f>
        <v>1</v>
      </c>
      <c r="C187" s="58">
        <f>VLOOKUP($S187,PercentGoalStats!$A$3:$AE$998,8,FALSE)</f>
        <v>0.65</v>
      </c>
      <c r="D187" s="58">
        <f>VLOOKUP($S187,PercentGoalStats!$A$3:$AE$998,9,FALSE)</f>
        <v>0.66666666666666663</v>
      </c>
      <c r="E187" s="58">
        <f>VLOOKUP($S187,PercentGoalStats!$A$3:$AE$998,11,FALSE)</f>
        <v>0.45</v>
      </c>
      <c r="F187" s="58">
        <f>VLOOKUP($S187,PercentGoalStats!$A$3:$AE$998,12,FALSE)</f>
        <v>0.55555555555555558</v>
      </c>
      <c r="G187" s="58">
        <f>VLOOKUP($S187,PercentGoalStats!$A$3:$AE$998,14,FALSE)</f>
        <v>0.3</v>
      </c>
      <c r="H187" s="58">
        <f>VLOOKUP($S187,PercentGoalStats!$A$3:$AE$998,15,FALSE)</f>
        <v>0.22222222222222221</v>
      </c>
      <c r="I187" s="58">
        <f>VLOOKUP($S187,PercentGoalStats!$A$3:$AE$998,17,FALSE)</f>
        <v>0.75</v>
      </c>
      <c r="J187" s="58">
        <f>VLOOKUP($S187,PercentGoalStats!$A$3:$AE$998,18,FALSE)</f>
        <v>0.77777777777777779</v>
      </c>
      <c r="K187" s="58">
        <f>VLOOKUP($S187,PercentGoalStats!$A$3:$AE$998,20,FALSE)</f>
        <v>0.35</v>
      </c>
      <c r="L187" s="58">
        <f>VLOOKUP($S187,PercentGoalStats!$A$3:$AE$998,21,FALSE)</f>
        <v>0.33333333333333331</v>
      </c>
      <c r="M187" s="58">
        <f>VLOOKUP($S187,PercentGoalStats!$A$3:$AE$998,23,FALSE)</f>
        <v>0.7</v>
      </c>
      <c r="N187" s="58">
        <f>VLOOKUP($S187,PercentGoalStats!$A$3:$AE$998,24,FALSE)</f>
        <v>0.77777777777777779</v>
      </c>
      <c r="O187" s="58">
        <f>VLOOKUP($S187,PercentGoalStats!$A$3:$AE$998,26,FALSE)</f>
        <v>0.3</v>
      </c>
      <c r="P187" s="58">
        <f>VLOOKUP($S187,PercentGoalStats!$A$3:$AE$998,27,FALSE)</f>
        <v>0.33333333333333331</v>
      </c>
      <c r="Q187" s="58">
        <f>VLOOKUP($S187,PercentGoalStats!$A$3:$AE$998,29,FALSE)</f>
        <v>0.6</v>
      </c>
      <c r="R187" s="58">
        <f>VLOOKUP($S187,PercentGoalStats!$A$3:$AE$998,30,FALSE)</f>
        <v>0.55555555555555558</v>
      </c>
      <c r="S187" s="53" t="str">
        <f>Fixtures!A183</f>
        <v>Torino</v>
      </c>
      <c r="T187" s="54">
        <f>Fixtures!D183</f>
        <v>43492</v>
      </c>
      <c r="U187" s="53" t="str">
        <f>Fixtures!B183</f>
        <v>Internazionale</v>
      </c>
      <c r="V187" s="57">
        <f>VLOOKUP($U187,PercentGoalStats!$A$3:$AE$998,5,FALSE)</f>
        <v>0.95</v>
      </c>
      <c r="W187" s="58">
        <f>VLOOKUP($U187,PercentGoalStats!$A$3:$AE$998,7,FALSE)</f>
        <v>1</v>
      </c>
      <c r="X187" s="58">
        <f>VLOOKUP($U187,PercentGoalStats!$A$3:$AE$998,8,FALSE)</f>
        <v>0.55000000000000004</v>
      </c>
      <c r="Y187" s="58">
        <f>VLOOKUP($U187,PercentGoalStats!$A$3:$AE$998,10,FALSE)</f>
        <v>0.6</v>
      </c>
      <c r="Z187" s="58">
        <f>VLOOKUP($U187,PercentGoalStats!$A$3:$AE$998,11,FALSE)</f>
        <v>0.45</v>
      </c>
      <c r="AA187" s="58">
        <f>VLOOKUP($U187,PercentGoalStats!$A$3:$AE$998,13,FALSE)</f>
        <v>0.5</v>
      </c>
      <c r="AB187" s="58">
        <f>VLOOKUP($U187,PercentGoalStats!$A$3:$AE$998,14,FALSE)</f>
        <v>0.2</v>
      </c>
      <c r="AC187" s="58">
        <f>VLOOKUP($U187,PercentGoalStats!$A$3:$AE$998,16,FALSE)</f>
        <v>0.2</v>
      </c>
      <c r="AD187" s="58">
        <f>VLOOKUP($U187,PercentGoalStats!$A$3:$AE$998,17,FALSE)</f>
        <v>0.8</v>
      </c>
      <c r="AE187" s="58">
        <f>VLOOKUP($U187,PercentGoalStats!$A$3:$AE$998,19,FALSE)</f>
        <v>0.8</v>
      </c>
      <c r="AF187" s="58">
        <f>VLOOKUP($U187,PercentGoalStats!$A$3:$AE$998,20,FALSE)</f>
        <v>0.45</v>
      </c>
      <c r="AG187" s="58">
        <f>VLOOKUP($U187,PercentGoalStats!$A$3:$AE$998,22,FALSE)</f>
        <v>0.4</v>
      </c>
      <c r="AH187" s="58">
        <f>VLOOKUP($U187,PercentGoalStats!$A$3:$AE$998,23,FALSE)</f>
        <v>0.45</v>
      </c>
      <c r="AI187" s="58">
        <f>VLOOKUP($U187,PercentGoalStats!$A$3:$AE$998,25,FALSE)</f>
        <v>0.6</v>
      </c>
      <c r="AJ187" s="58">
        <f>VLOOKUP($U187,PercentGoalStats!$A$3:$AE$998,26,FALSE)</f>
        <v>0.15</v>
      </c>
      <c r="AK187" s="58">
        <f>VLOOKUP($U187,PercentGoalStats!$A$3:$AE$998,28,FALSE)</f>
        <v>0.2</v>
      </c>
      <c r="AL187" s="58">
        <f>VLOOKUP($U187,PercentGoalStats!$A$3:$AE$998,29,FALSE)</f>
        <v>0.3</v>
      </c>
      <c r="AM187" s="58">
        <f>VLOOKUP($U187,PercentGoalStats!$A$3:$AE$998,31,FALSE)</f>
        <v>0.4</v>
      </c>
    </row>
    <row r="188" spans="1:39" hidden="1" x14ac:dyDescent="0.3">
      <c r="A188" s="57">
        <f>VLOOKUP($S188,PercentGoalStats!$A$3:$AE$998,5,FALSE)</f>
        <v>1</v>
      </c>
      <c r="B188" s="58">
        <f>VLOOKUP($S188,PercentGoalStats!$A$3:$AE$998,6,FALSE)</f>
        <v>1</v>
      </c>
      <c r="C188" s="58">
        <f>VLOOKUP($S188,PercentGoalStats!$A$3:$AE$998,8,FALSE)</f>
        <v>0.78947368421052633</v>
      </c>
      <c r="D188" s="58">
        <f>VLOOKUP($S188,PercentGoalStats!$A$3:$AE$998,9,FALSE)</f>
        <v>0.8</v>
      </c>
      <c r="E188" s="58">
        <f>VLOOKUP($S188,PercentGoalStats!$A$3:$AE$998,11,FALSE)</f>
        <v>0.42105263157894735</v>
      </c>
      <c r="F188" s="58">
        <f>VLOOKUP($S188,PercentGoalStats!$A$3:$AE$998,12,FALSE)</f>
        <v>0.6</v>
      </c>
      <c r="G188" s="58">
        <f>VLOOKUP($S188,PercentGoalStats!$A$3:$AE$998,14,FALSE)</f>
        <v>0.26315789473684209</v>
      </c>
      <c r="H188" s="58">
        <f>VLOOKUP($S188,PercentGoalStats!$A$3:$AE$998,15,FALSE)</f>
        <v>0.4</v>
      </c>
      <c r="I188" s="58">
        <f>VLOOKUP($S188,PercentGoalStats!$A$3:$AE$998,17,FALSE)</f>
        <v>0.84210526315789469</v>
      </c>
      <c r="J188" s="58">
        <f>VLOOKUP($S188,PercentGoalStats!$A$3:$AE$998,18,FALSE)</f>
        <v>0.9</v>
      </c>
      <c r="K188" s="58">
        <f>VLOOKUP($S188,PercentGoalStats!$A$3:$AE$998,20,FALSE)</f>
        <v>0.36842105263157893</v>
      </c>
      <c r="L188" s="58">
        <f>VLOOKUP($S188,PercentGoalStats!$A$3:$AE$998,21,FALSE)</f>
        <v>0.4</v>
      </c>
      <c r="M188" s="58">
        <f>VLOOKUP($S188,PercentGoalStats!$A$3:$AE$998,23,FALSE)</f>
        <v>0.73684210526315785</v>
      </c>
      <c r="N188" s="58">
        <f>VLOOKUP($S188,PercentGoalStats!$A$3:$AE$998,24,FALSE)</f>
        <v>0.8</v>
      </c>
      <c r="O188" s="58">
        <f>VLOOKUP($S188,PercentGoalStats!$A$3:$AE$998,26,FALSE)</f>
        <v>0.26315789473684209</v>
      </c>
      <c r="P188" s="58">
        <f>VLOOKUP($S188,PercentGoalStats!$A$3:$AE$998,27,FALSE)</f>
        <v>0.3</v>
      </c>
      <c r="Q188" s="58">
        <f>VLOOKUP($S188,PercentGoalStats!$A$3:$AE$998,29,FALSE)</f>
        <v>0.57894736842105265</v>
      </c>
      <c r="R188" s="58">
        <f>VLOOKUP($S188,PercentGoalStats!$A$3:$AE$998,30,FALSE)</f>
        <v>0.7</v>
      </c>
      <c r="S188" s="53" t="str">
        <f>Fixtures!A184</f>
        <v>Lazio</v>
      </c>
      <c r="T188" s="54">
        <f>Fixtures!D184</f>
        <v>43492</v>
      </c>
      <c r="U188" s="53" t="str">
        <f>Fixtures!B184</f>
        <v>Juventus</v>
      </c>
      <c r="V188" s="57">
        <f>VLOOKUP($U188,PercentGoalStats!$A$3:$AE$998,5,FALSE)</f>
        <v>1</v>
      </c>
      <c r="W188" s="58">
        <f>VLOOKUP($U188,PercentGoalStats!$A$3:$AE$998,7,FALSE)</f>
        <v>1</v>
      </c>
      <c r="X188" s="58">
        <f>VLOOKUP($U188,PercentGoalStats!$A$3:$AE$998,8,FALSE)</f>
        <v>0.84210526315789469</v>
      </c>
      <c r="Y188" s="58">
        <f>VLOOKUP($U188,PercentGoalStats!$A$3:$AE$998,10,FALSE)</f>
        <v>0.88888888888888884</v>
      </c>
      <c r="Z188" s="58">
        <f>VLOOKUP($U188,PercentGoalStats!$A$3:$AE$998,11,FALSE)</f>
        <v>0.47368421052631576</v>
      </c>
      <c r="AA188" s="58">
        <f>VLOOKUP($U188,PercentGoalStats!$A$3:$AE$998,13,FALSE)</f>
        <v>0.55555555555555558</v>
      </c>
      <c r="AB188" s="58">
        <f>VLOOKUP($U188,PercentGoalStats!$A$3:$AE$998,14,FALSE)</f>
        <v>0.21052631578947367</v>
      </c>
      <c r="AC188" s="58">
        <f>VLOOKUP($U188,PercentGoalStats!$A$3:$AE$998,16,FALSE)</f>
        <v>0.22222222222222221</v>
      </c>
      <c r="AD188" s="58">
        <f>VLOOKUP($U188,PercentGoalStats!$A$3:$AE$998,17,FALSE)</f>
        <v>1</v>
      </c>
      <c r="AE188" s="58">
        <f>VLOOKUP($U188,PercentGoalStats!$A$3:$AE$998,19,FALSE)</f>
        <v>1</v>
      </c>
      <c r="AF188" s="58">
        <f>VLOOKUP($U188,PercentGoalStats!$A$3:$AE$998,20,FALSE)</f>
        <v>0.78947368421052633</v>
      </c>
      <c r="AG188" s="58">
        <f>VLOOKUP($U188,PercentGoalStats!$A$3:$AE$998,22,FALSE)</f>
        <v>0.88888888888888884</v>
      </c>
      <c r="AH188" s="58">
        <f>VLOOKUP($U188,PercentGoalStats!$A$3:$AE$998,23,FALSE)</f>
        <v>0.47368421052631576</v>
      </c>
      <c r="AI188" s="58">
        <f>VLOOKUP($U188,PercentGoalStats!$A$3:$AE$998,25,FALSE)</f>
        <v>0.44444444444444442</v>
      </c>
      <c r="AJ188" s="58">
        <f>VLOOKUP($U188,PercentGoalStats!$A$3:$AE$998,26,FALSE)</f>
        <v>0.10526315789473684</v>
      </c>
      <c r="AK188" s="58">
        <f>VLOOKUP($U188,PercentGoalStats!$A$3:$AE$998,28,FALSE)</f>
        <v>0.22222222222222221</v>
      </c>
      <c r="AL188" s="58">
        <f>VLOOKUP($U188,PercentGoalStats!$A$3:$AE$998,29,FALSE)</f>
        <v>0.47368421052631576</v>
      </c>
      <c r="AM188" s="58">
        <f>VLOOKUP($U188,PercentGoalStats!$A$3:$AE$998,31,FALSE)</f>
        <v>0.44444444444444442</v>
      </c>
    </row>
    <row r="189" spans="1:39" hidden="1" x14ac:dyDescent="0.3">
      <c r="A189" s="57">
        <f>VLOOKUP($S189,PercentGoalStats!$A$3:$AE$998,5,FALSE)</f>
        <v>0.94736842105263153</v>
      </c>
      <c r="B189" s="58">
        <f>VLOOKUP($S189,PercentGoalStats!$A$3:$AE$998,6,FALSE)</f>
        <v>0.88888888888888884</v>
      </c>
      <c r="C189" s="58">
        <f>VLOOKUP($S189,PercentGoalStats!$A$3:$AE$998,8,FALSE)</f>
        <v>0.78947368421052633</v>
      </c>
      <c r="D189" s="58">
        <f>VLOOKUP($S189,PercentGoalStats!$A$3:$AE$998,9,FALSE)</f>
        <v>0.55555555555555558</v>
      </c>
      <c r="E189" s="58">
        <f>VLOOKUP($S189,PercentGoalStats!$A$3:$AE$998,11,FALSE)</f>
        <v>0.68421052631578949</v>
      </c>
      <c r="F189" s="58">
        <f>VLOOKUP($S189,PercentGoalStats!$A$3:$AE$998,12,FALSE)</f>
        <v>0.55555555555555558</v>
      </c>
      <c r="G189" s="58">
        <f>VLOOKUP($S189,PercentGoalStats!$A$3:$AE$998,14,FALSE)</f>
        <v>0.52631578947368418</v>
      </c>
      <c r="H189" s="58">
        <f>VLOOKUP($S189,PercentGoalStats!$A$3:$AE$998,15,FALSE)</f>
        <v>0.33333333333333331</v>
      </c>
      <c r="I189" s="58">
        <f>VLOOKUP($S189,PercentGoalStats!$A$3:$AE$998,17,FALSE)</f>
        <v>0.73684210526315785</v>
      </c>
      <c r="J189" s="58">
        <f>VLOOKUP($S189,PercentGoalStats!$A$3:$AE$998,18,FALSE)</f>
        <v>0.66666666666666663</v>
      </c>
      <c r="K189" s="58">
        <f>VLOOKUP($S189,PercentGoalStats!$A$3:$AE$998,20,FALSE)</f>
        <v>0.57894736842105265</v>
      </c>
      <c r="L189" s="58">
        <f>VLOOKUP($S189,PercentGoalStats!$A$3:$AE$998,21,FALSE)</f>
        <v>0.44444444444444442</v>
      </c>
      <c r="M189" s="58">
        <f>VLOOKUP($S189,PercentGoalStats!$A$3:$AE$998,23,FALSE)</f>
        <v>0.78947368421052633</v>
      </c>
      <c r="N189" s="58">
        <f>VLOOKUP($S189,PercentGoalStats!$A$3:$AE$998,24,FALSE)</f>
        <v>0.55555555555555558</v>
      </c>
      <c r="O189" s="58">
        <f>VLOOKUP($S189,PercentGoalStats!$A$3:$AE$998,26,FALSE)</f>
        <v>0.47368421052631576</v>
      </c>
      <c r="P189" s="58">
        <f>VLOOKUP($S189,PercentGoalStats!$A$3:$AE$998,27,FALSE)</f>
        <v>0.22222222222222221</v>
      </c>
      <c r="Q189" s="58">
        <f>VLOOKUP($S189,PercentGoalStats!$A$3:$AE$998,29,FALSE)</f>
        <v>0.57894736842105265</v>
      </c>
      <c r="R189" s="58">
        <f>VLOOKUP($S189,PercentGoalStats!$A$3:$AE$998,30,FALSE)</f>
        <v>0.33333333333333331</v>
      </c>
      <c r="S189" s="53" t="str">
        <f>Fixtures!A185</f>
        <v>Atalanta</v>
      </c>
      <c r="T189" s="54">
        <f>Fixtures!D185</f>
        <v>43492</v>
      </c>
      <c r="U189" s="53" t="str">
        <f>Fixtures!B185</f>
        <v>Roma</v>
      </c>
      <c r="V189" s="57">
        <f>VLOOKUP($U189,PercentGoalStats!$A$3:$AE$998,5,FALSE)</f>
        <v>1</v>
      </c>
      <c r="W189" s="58">
        <f>VLOOKUP($U189,PercentGoalStats!$A$3:$AE$998,7,FALSE)</f>
        <v>1</v>
      </c>
      <c r="X189" s="58">
        <f>VLOOKUP($U189,PercentGoalStats!$A$3:$AE$998,8,FALSE)</f>
        <v>0.85</v>
      </c>
      <c r="Y189" s="58">
        <f>VLOOKUP($U189,PercentGoalStats!$A$3:$AE$998,10,FALSE)</f>
        <v>0.7</v>
      </c>
      <c r="Z189" s="58">
        <f>VLOOKUP($U189,PercentGoalStats!$A$3:$AE$998,11,FALSE)</f>
        <v>0.55000000000000004</v>
      </c>
      <c r="AA189" s="58">
        <f>VLOOKUP($U189,PercentGoalStats!$A$3:$AE$998,13,FALSE)</f>
        <v>0.2</v>
      </c>
      <c r="AB189" s="58">
        <f>VLOOKUP($U189,PercentGoalStats!$A$3:$AE$998,14,FALSE)</f>
        <v>0.5</v>
      </c>
      <c r="AC189" s="58">
        <f>VLOOKUP($U189,PercentGoalStats!$A$3:$AE$998,16,FALSE)</f>
        <v>0.1</v>
      </c>
      <c r="AD189" s="58">
        <f>VLOOKUP($U189,PercentGoalStats!$A$3:$AE$998,17,FALSE)</f>
        <v>0.8</v>
      </c>
      <c r="AE189" s="58">
        <f>VLOOKUP($U189,PercentGoalStats!$A$3:$AE$998,19,FALSE)</f>
        <v>0.7</v>
      </c>
      <c r="AF189" s="58">
        <f>VLOOKUP($U189,PercentGoalStats!$A$3:$AE$998,20,FALSE)</f>
        <v>0.6</v>
      </c>
      <c r="AG189" s="58">
        <f>VLOOKUP($U189,PercentGoalStats!$A$3:$AE$998,22,FALSE)</f>
        <v>0.3</v>
      </c>
      <c r="AH189" s="58">
        <f>VLOOKUP($U189,PercentGoalStats!$A$3:$AE$998,23,FALSE)</f>
        <v>0.8</v>
      </c>
      <c r="AI189" s="58">
        <f>VLOOKUP($U189,PercentGoalStats!$A$3:$AE$998,25,FALSE)</f>
        <v>0.7</v>
      </c>
      <c r="AJ189" s="58">
        <f>VLOOKUP($U189,PercentGoalStats!$A$3:$AE$998,26,FALSE)</f>
        <v>0.45</v>
      </c>
      <c r="AK189" s="58">
        <f>VLOOKUP($U189,PercentGoalStats!$A$3:$AE$998,28,FALSE)</f>
        <v>0.3</v>
      </c>
      <c r="AL189" s="58">
        <f>VLOOKUP($U189,PercentGoalStats!$A$3:$AE$998,29,FALSE)</f>
        <v>0.6</v>
      </c>
      <c r="AM189" s="58">
        <f>VLOOKUP($U189,PercentGoalStats!$A$3:$AE$998,31,FALSE)</f>
        <v>0.4</v>
      </c>
    </row>
    <row r="190" spans="1:39" hidden="1" x14ac:dyDescent="0.3">
      <c r="A190" s="57">
        <f>VLOOKUP($S190,PercentGoalStats!$A$3:$AE$998,5,FALSE)</f>
        <v>0.9</v>
      </c>
      <c r="B190" s="58">
        <f>VLOOKUP($S190,PercentGoalStats!$A$3:$AE$998,6,FALSE)</f>
        <v>0.8</v>
      </c>
      <c r="C190" s="58">
        <f>VLOOKUP($S190,PercentGoalStats!$A$3:$AE$998,8,FALSE)</f>
        <v>0.7</v>
      </c>
      <c r="D190" s="58">
        <f>VLOOKUP($S190,PercentGoalStats!$A$3:$AE$998,9,FALSE)</f>
        <v>0.7</v>
      </c>
      <c r="E190" s="58">
        <f>VLOOKUP($S190,PercentGoalStats!$A$3:$AE$998,11,FALSE)</f>
        <v>0.45</v>
      </c>
      <c r="F190" s="58">
        <f>VLOOKUP($S190,PercentGoalStats!$A$3:$AE$998,12,FALSE)</f>
        <v>0.3</v>
      </c>
      <c r="G190" s="58">
        <f>VLOOKUP($S190,PercentGoalStats!$A$3:$AE$998,14,FALSE)</f>
        <v>0.1</v>
      </c>
      <c r="H190" s="58">
        <f>VLOOKUP($S190,PercentGoalStats!$A$3:$AE$998,15,FALSE)</f>
        <v>0.1</v>
      </c>
      <c r="I190" s="58">
        <f>VLOOKUP($S190,PercentGoalStats!$A$3:$AE$998,17,FALSE)</f>
        <v>0.6</v>
      </c>
      <c r="J190" s="58">
        <f>VLOOKUP($S190,PercentGoalStats!$A$3:$AE$998,18,FALSE)</f>
        <v>0.6</v>
      </c>
      <c r="K190" s="58">
        <f>VLOOKUP($S190,PercentGoalStats!$A$3:$AE$998,20,FALSE)</f>
        <v>0.3</v>
      </c>
      <c r="L190" s="58">
        <f>VLOOKUP($S190,PercentGoalStats!$A$3:$AE$998,21,FALSE)</f>
        <v>0.3</v>
      </c>
      <c r="M190" s="58">
        <f>VLOOKUP($S190,PercentGoalStats!$A$3:$AE$998,23,FALSE)</f>
        <v>0.7</v>
      </c>
      <c r="N190" s="58">
        <f>VLOOKUP($S190,PercentGoalStats!$A$3:$AE$998,24,FALSE)</f>
        <v>0.6</v>
      </c>
      <c r="O190" s="58">
        <f>VLOOKUP($S190,PercentGoalStats!$A$3:$AE$998,26,FALSE)</f>
        <v>0.4</v>
      </c>
      <c r="P190" s="58">
        <f>VLOOKUP($S190,PercentGoalStats!$A$3:$AE$998,27,FALSE)</f>
        <v>0.4</v>
      </c>
      <c r="Q190" s="58">
        <f>VLOOKUP($S190,PercentGoalStats!$A$3:$AE$998,29,FALSE)</f>
        <v>0.4</v>
      </c>
      <c r="R190" s="58">
        <f>VLOOKUP($S190,PercentGoalStats!$A$3:$AE$998,30,FALSE)</f>
        <v>0.4</v>
      </c>
      <c r="S190" s="53" t="str">
        <f>Fixtures!A186</f>
        <v>Parma</v>
      </c>
      <c r="T190" s="54">
        <f>Fixtures!D186</f>
        <v>43492</v>
      </c>
      <c r="U190" s="53" t="str">
        <f>Fixtures!B186</f>
        <v>SPAL</v>
      </c>
      <c r="V190" s="57">
        <f>VLOOKUP($U190,PercentGoalStats!$A$3:$AE$998,5,FALSE)</f>
        <v>0.89473684210526316</v>
      </c>
      <c r="W190" s="58">
        <f>VLOOKUP($U190,PercentGoalStats!$A$3:$AE$998,7,FALSE)</f>
        <v>1</v>
      </c>
      <c r="X190" s="58">
        <f>VLOOKUP($U190,PercentGoalStats!$A$3:$AE$998,8,FALSE)</f>
        <v>0.68421052631578949</v>
      </c>
      <c r="Y190" s="58">
        <f>VLOOKUP($U190,PercentGoalStats!$A$3:$AE$998,10,FALSE)</f>
        <v>0.7</v>
      </c>
      <c r="Z190" s="58">
        <f>VLOOKUP($U190,PercentGoalStats!$A$3:$AE$998,11,FALSE)</f>
        <v>0.42105263157894735</v>
      </c>
      <c r="AA190" s="58">
        <f>VLOOKUP($U190,PercentGoalStats!$A$3:$AE$998,13,FALSE)</f>
        <v>0.4</v>
      </c>
      <c r="AB190" s="58">
        <f>VLOOKUP($U190,PercentGoalStats!$A$3:$AE$998,14,FALSE)</f>
        <v>0.15789473684210525</v>
      </c>
      <c r="AC190" s="58">
        <f>VLOOKUP($U190,PercentGoalStats!$A$3:$AE$998,16,FALSE)</f>
        <v>0.1</v>
      </c>
      <c r="AD190" s="58">
        <f>VLOOKUP($U190,PercentGoalStats!$A$3:$AE$998,17,FALSE)</f>
        <v>0.57894736842105265</v>
      </c>
      <c r="AE190" s="58">
        <f>VLOOKUP($U190,PercentGoalStats!$A$3:$AE$998,19,FALSE)</f>
        <v>0.6</v>
      </c>
      <c r="AF190" s="58">
        <f>VLOOKUP($U190,PercentGoalStats!$A$3:$AE$998,20,FALSE)</f>
        <v>0.21052631578947367</v>
      </c>
      <c r="AG190" s="58">
        <f>VLOOKUP($U190,PercentGoalStats!$A$3:$AE$998,22,FALSE)</f>
        <v>0.1</v>
      </c>
      <c r="AH190" s="58">
        <f>VLOOKUP($U190,PercentGoalStats!$A$3:$AE$998,23,FALSE)</f>
        <v>0.68421052631578949</v>
      </c>
      <c r="AI190" s="58">
        <f>VLOOKUP($U190,PercentGoalStats!$A$3:$AE$998,25,FALSE)</f>
        <v>0.8</v>
      </c>
      <c r="AJ190" s="58">
        <f>VLOOKUP($U190,PercentGoalStats!$A$3:$AE$998,26,FALSE)</f>
        <v>0.52631578947368418</v>
      </c>
      <c r="AK190" s="58">
        <f>VLOOKUP($U190,PercentGoalStats!$A$3:$AE$998,28,FALSE)</f>
        <v>0.5</v>
      </c>
      <c r="AL190" s="58">
        <f>VLOOKUP($U190,PercentGoalStats!$A$3:$AE$998,29,FALSE)</f>
        <v>0.36842105263157893</v>
      </c>
      <c r="AM190" s="58">
        <f>VLOOKUP($U190,PercentGoalStats!$A$3:$AE$998,31,FALSE)</f>
        <v>0.4</v>
      </c>
    </row>
    <row r="191" spans="1:39" hidden="1" x14ac:dyDescent="0.3">
      <c r="A191" s="57">
        <f>VLOOKUP($S191,PercentGoalStats!$A$3:$AE$998,5,FALSE)</f>
        <v>1</v>
      </c>
      <c r="B191" s="58">
        <f>VLOOKUP($S191,PercentGoalStats!$A$3:$AE$998,6,FALSE)</f>
        <v>1</v>
      </c>
      <c r="C191" s="58">
        <f>VLOOKUP($S191,PercentGoalStats!$A$3:$AE$998,8,FALSE)</f>
        <v>1</v>
      </c>
      <c r="D191" s="58">
        <f>VLOOKUP($S191,PercentGoalStats!$A$3:$AE$998,9,FALSE)</f>
        <v>1</v>
      </c>
      <c r="E191" s="58">
        <f>VLOOKUP($S191,PercentGoalStats!$A$3:$AE$998,11,FALSE)</f>
        <v>0.70588235294117652</v>
      </c>
      <c r="F191" s="58">
        <f>VLOOKUP($S191,PercentGoalStats!$A$3:$AE$998,12,FALSE)</f>
        <v>0.625</v>
      </c>
      <c r="G191" s="58">
        <f>VLOOKUP($S191,PercentGoalStats!$A$3:$AE$998,14,FALSE)</f>
        <v>0.6470588235294118</v>
      </c>
      <c r="H191" s="58">
        <f>VLOOKUP($S191,PercentGoalStats!$A$3:$AE$998,15,FALSE)</f>
        <v>0.625</v>
      </c>
      <c r="I191" s="58">
        <f>VLOOKUP($S191,PercentGoalStats!$A$3:$AE$998,17,FALSE)</f>
        <v>0.82352941176470584</v>
      </c>
      <c r="J191" s="58">
        <f>VLOOKUP($S191,PercentGoalStats!$A$3:$AE$998,18,FALSE)</f>
        <v>0.875</v>
      </c>
      <c r="K191" s="58">
        <f>VLOOKUP($S191,PercentGoalStats!$A$3:$AE$998,20,FALSE)</f>
        <v>0.58823529411764708</v>
      </c>
      <c r="L191" s="58">
        <f>VLOOKUP($S191,PercentGoalStats!$A$3:$AE$998,21,FALSE)</f>
        <v>0.5</v>
      </c>
      <c r="M191" s="58">
        <f>VLOOKUP($S191,PercentGoalStats!$A$3:$AE$998,23,FALSE)</f>
        <v>0.94117647058823528</v>
      </c>
      <c r="N191" s="58">
        <f>VLOOKUP($S191,PercentGoalStats!$A$3:$AE$998,24,FALSE)</f>
        <v>1</v>
      </c>
      <c r="O191" s="58">
        <f>VLOOKUP($S191,PercentGoalStats!$A$3:$AE$998,26,FALSE)</f>
        <v>0.58823529411764708</v>
      </c>
      <c r="P191" s="58">
        <f>VLOOKUP($S191,PercentGoalStats!$A$3:$AE$998,27,FALSE)</f>
        <v>0.5</v>
      </c>
      <c r="Q191" s="58">
        <f>VLOOKUP($S191,PercentGoalStats!$A$3:$AE$998,29,FALSE)</f>
        <v>0.76470588235294112</v>
      </c>
      <c r="R191" s="58">
        <f>VLOOKUP($S191,PercentGoalStats!$A$3:$AE$998,30,FALSE)</f>
        <v>0.875</v>
      </c>
      <c r="S191" s="53" t="str">
        <f>Fixtures!A187</f>
        <v>Heerenveen</v>
      </c>
      <c r="T191" s="54">
        <f>Fixtures!D187</f>
        <v>43492</v>
      </c>
      <c r="U191" s="53" t="str">
        <f>Fixtures!B187</f>
        <v>AZ</v>
      </c>
      <c r="V191" s="57">
        <f>VLOOKUP($U191,PercentGoalStats!$A$3:$AE$998,5,FALSE)</f>
        <v>0.94444444444444442</v>
      </c>
      <c r="W191" s="58">
        <f>VLOOKUP($U191,PercentGoalStats!$A$3:$AE$998,7,FALSE)</f>
        <v>1</v>
      </c>
      <c r="X191" s="58">
        <f>VLOOKUP($U191,PercentGoalStats!$A$3:$AE$998,8,FALSE)</f>
        <v>0.83333333333333337</v>
      </c>
      <c r="Y191" s="58">
        <f>VLOOKUP($U191,PercentGoalStats!$A$3:$AE$998,10,FALSE)</f>
        <v>0.88888888888888884</v>
      </c>
      <c r="Z191" s="58">
        <f>VLOOKUP($U191,PercentGoalStats!$A$3:$AE$998,11,FALSE)</f>
        <v>0.72222222222222221</v>
      </c>
      <c r="AA191" s="58">
        <f>VLOOKUP($U191,PercentGoalStats!$A$3:$AE$998,13,FALSE)</f>
        <v>0.88888888888888884</v>
      </c>
      <c r="AB191" s="58">
        <f>VLOOKUP($U191,PercentGoalStats!$A$3:$AE$998,14,FALSE)</f>
        <v>0.5</v>
      </c>
      <c r="AC191" s="58">
        <f>VLOOKUP($U191,PercentGoalStats!$A$3:$AE$998,16,FALSE)</f>
        <v>0.66666666666666663</v>
      </c>
      <c r="AD191" s="58">
        <f>VLOOKUP($U191,PercentGoalStats!$A$3:$AE$998,17,FALSE)</f>
        <v>0.83333333333333337</v>
      </c>
      <c r="AE191" s="58">
        <f>VLOOKUP($U191,PercentGoalStats!$A$3:$AE$998,19,FALSE)</f>
        <v>0.88888888888888884</v>
      </c>
      <c r="AF191" s="58">
        <f>VLOOKUP($U191,PercentGoalStats!$A$3:$AE$998,20,FALSE)</f>
        <v>0.55555555555555558</v>
      </c>
      <c r="AG191" s="58">
        <f>VLOOKUP($U191,PercentGoalStats!$A$3:$AE$998,22,FALSE)</f>
        <v>0.55555555555555558</v>
      </c>
      <c r="AH191" s="58">
        <f>VLOOKUP($U191,PercentGoalStats!$A$3:$AE$998,23,FALSE)</f>
        <v>0.66666666666666663</v>
      </c>
      <c r="AI191" s="58">
        <f>VLOOKUP($U191,PercentGoalStats!$A$3:$AE$998,25,FALSE)</f>
        <v>0.77777777777777779</v>
      </c>
      <c r="AJ191" s="58">
        <f>VLOOKUP($U191,PercentGoalStats!$A$3:$AE$998,26,FALSE)</f>
        <v>0.44444444444444442</v>
      </c>
      <c r="AK191" s="58">
        <f>VLOOKUP($U191,PercentGoalStats!$A$3:$AE$998,28,FALSE)</f>
        <v>0.55555555555555558</v>
      </c>
      <c r="AL191" s="58">
        <f>VLOOKUP($U191,PercentGoalStats!$A$3:$AE$998,29,FALSE)</f>
        <v>0.55555555555555558</v>
      </c>
      <c r="AM191" s="58">
        <f>VLOOKUP($U191,PercentGoalStats!$A$3:$AE$998,31,FALSE)</f>
        <v>0.66666666666666663</v>
      </c>
    </row>
    <row r="192" spans="1:39" hidden="1" x14ac:dyDescent="0.3">
      <c r="A192" s="57">
        <f>VLOOKUP($S192,PercentGoalStats!$A$3:$AE$998,5,FALSE)</f>
        <v>0.94117647058823528</v>
      </c>
      <c r="B192" s="58">
        <f>VLOOKUP($S192,PercentGoalStats!$A$3:$AE$998,6,FALSE)</f>
        <v>0.88888888888888884</v>
      </c>
      <c r="C192" s="58">
        <f>VLOOKUP($S192,PercentGoalStats!$A$3:$AE$998,8,FALSE)</f>
        <v>0.94117647058823528</v>
      </c>
      <c r="D192" s="58">
        <f>VLOOKUP($S192,PercentGoalStats!$A$3:$AE$998,9,FALSE)</f>
        <v>0.88888888888888884</v>
      </c>
      <c r="E192" s="58">
        <f>VLOOKUP($S192,PercentGoalStats!$A$3:$AE$998,11,FALSE)</f>
        <v>0.70588235294117652</v>
      </c>
      <c r="F192" s="58">
        <f>VLOOKUP($S192,PercentGoalStats!$A$3:$AE$998,12,FALSE)</f>
        <v>0.66666666666666663</v>
      </c>
      <c r="G192" s="58">
        <f>VLOOKUP($S192,PercentGoalStats!$A$3:$AE$998,14,FALSE)</f>
        <v>0.41176470588235292</v>
      </c>
      <c r="H192" s="58">
        <f>VLOOKUP($S192,PercentGoalStats!$A$3:$AE$998,15,FALSE)</f>
        <v>0.22222222222222221</v>
      </c>
      <c r="I192" s="58">
        <f>VLOOKUP($S192,PercentGoalStats!$A$3:$AE$998,17,FALSE)</f>
        <v>0.82352941176470584</v>
      </c>
      <c r="J192" s="58">
        <f>VLOOKUP($S192,PercentGoalStats!$A$3:$AE$998,18,FALSE)</f>
        <v>0.66666666666666663</v>
      </c>
      <c r="K192" s="58">
        <f>VLOOKUP($S192,PercentGoalStats!$A$3:$AE$998,20,FALSE)</f>
        <v>0.47058823529411764</v>
      </c>
      <c r="L192" s="58">
        <f>VLOOKUP($S192,PercentGoalStats!$A$3:$AE$998,21,FALSE)</f>
        <v>0.44444444444444442</v>
      </c>
      <c r="M192" s="58">
        <f>VLOOKUP($S192,PercentGoalStats!$A$3:$AE$998,23,FALSE)</f>
        <v>0.76470588235294112</v>
      </c>
      <c r="N192" s="58">
        <f>VLOOKUP($S192,PercentGoalStats!$A$3:$AE$998,24,FALSE)</f>
        <v>0.66666666666666663</v>
      </c>
      <c r="O192" s="58">
        <f>VLOOKUP($S192,PercentGoalStats!$A$3:$AE$998,26,FALSE)</f>
        <v>0.58823529411764708</v>
      </c>
      <c r="P192" s="58">
        <f>VLOOKUP($S192,PercentGoalStats!$A$3:$AE$998,27,FALSE)</f>
        <v>0.44444444444444442</v>
      </c>
      <c r="Q192" s="58">
        <f>VLOOKUP($S192,PercentGoalStats!$A$3:$AE$998,29,FALSE)</f>
        <v>0.6470588235294118</v>
      </c>
      <c r="R192" s="58">
        <f>VLOOKUP($S192,PercentGoalStats!$A$3:$AE$998,30,FALSE)</f>
        <v>0.44444444444444442</v>
      </c>
      <c r="S192" s="53" t="str">
        <f>Fixtures!A188</f>
        <v>Fortuna Sittard</v>
      </c>
      <c r="T192" s="54">
        <f>Fixtures!D188</f>
        <v>43492</v>
      </c>
      <c r="U192" s="53" t="str">
        <f>Fixtures!B188</f>
        <v>Vitesse</v>
      </c>
      <c r="V192" s="57">
        <f>VLOOKUP($U192,PercentGoalStats!$A$3:$AE$998,5,FALSE)</f>
        <v>0.94444444444444442</v>
      </c>
      <c r="W192" s="58">
        <f>VLOOKUP($U192,PercentGoalStats!$A$3:$AE$998,7,FALSE)</f>
        <v>0.88888888888888884</v>
      </c>
      <c r="X192" s="58">
        <f>VLOOKUP($U192,PercentGoalStats!$A$3:$AE$998,8,FALSE)</f>
        <v>0.88888888888888884</v>
      </c>
      <c r="Y192" s="58">
        <f>VLOOKUP($U192,PercentGoalStats!$A$3:$AE$998,10,FALSE)</f>
        <v>0.77777777777777779</v>
      </c>
      <c r="Z192" s="58">
        <f>VLOOKUP($U192,PercentGoalStats!$A$3:$AE$998,11,FALSE)</f>
        <v>0.61111111111111116</v>
      </c>
      <c r="AA192" s="58">
        <f>VLOOKUP($U192,PercentGoalStats!$A$3:$AE$998,13,FALSE)</f>
        <v>0.44444444444444442</v>
      </c>
      <c r="AB192" s="58">
        <f>VLOOKUP($U192,PercentGoalStats!$A$3:$AE$998,14,FALSE)</f>
        <v>0.33333333333333331</v>
      </c>
      <c r="AC192" s="58">
        <f>VLOOKUP($U192,PercentGoalStats!$A$3:$AE$998,16,FALSE)</f>
        <v>0.22222222222222221</v>
      </c>
      <c r="AD192" s="58">
        <f>VLOOKUP($U192,PercentGoalStats!$A$3:$AE$998,17,FALSE)</f>
        <v>0.77777777777777779</v>
      </c>
      <c r="AE192" s="58">
        <f>VLOOKUP($U192,PercentGoalStats!$A$3:$AE$998,19,FALSE)</f>
        <v>0.66666666666666663</v>
      </c>
      <c r="AF192" s="58">
        <f>VLOOKUP($U192,PercentGoalStats!$A$3:$AE$998,20,FALSE)</f>
        <v>0.5</v>
      </c>
      <c r="AG192" s="58">
        <f>VLOOKUP($U192,PercentGoalStats!$A$3:$AE$998,22,FALSE)</f>
        <v>0.33333333333333331</v>
      </c>
      <c r="AH192" s="58">
        <f>VLOOKUP($U192,PercentGoalStats!$A$3:$AE$998,23,FALSE)</f>
        <v>0.83333333333333337</v>
      </c>
      <c r="AI192" s="58">
        <f>VLOOKUP($U192,PercentGoalStats!$A$3:$AE$998,25,FALSE)</f>
        <v>0.77777777777777779</v>
      </c>
      <c r="AJ192" s="58">
        <f>VLOOKUP($U192,PercentGoalStats!$A$3:$AE$998,26,FALSE)</f>
        <v>0.33333333333333331</v>
      </c>
      <c r="AK192" s="58">
        <f>VLOOKUP($U192,PercentGoalStats!$A$3:$AE$998,28,FALSE)</f>
        <v>0.44444444444444442</v>
      </c>
      <c r="AL192" s="58">
        <f>VLOOKUP($U192,PercentGoalStats!$A$3:$AE$998,29,FALSE)</f>
        <v>0.66666666666666663</v>
      </c>
      <c r="AM192" s="58">
        <f>VLOOKUP($U192,PercentGoalStats!$A$3:$AE$998,31,FALSE)</f>
        <v>0.55555555555555558</v>
      </c>
    </row>
    <row r="193" spans="1:39" hidden="1" x14ac:dyDescent="0.3">
      <c r="A193" s="57">
        <f>VLOOKUP($S193,PercentGoalStats!$A$3:$AE$998,5,FALSE)</f>
        <v>1</v>
      </c>
      <c r="B193" s="58">
        <f>VLOOKUP($S193,PercentGoalStats!$A$3:$AE$998,6,FALSE)</f>
        <v>1</v>
      </c>
      <c r="C193" s="58">
        <f>VLOOKUP($S193,PercentGoalStats!$A$3:$AE$998,8,FALSE)</f>
        <v>0.88888888888888884</v>
      </c>
      <c r="D193" s="58">
        <f>VLOOKUP($S193,PercentGoalStats!$A$3:$AE$998,9,FALSE)</f>
        <v>1</v>
      </c>
      <c r="E193" s="58">
        <f>VLOOKUP($S193,PercentGoalStats!$A$3:$AE$998,11,FALSE)</f>
        <v>0.66666666666666663</v>
      </c>
      <c r="F193" s="58">
        <f>VLOOKUP($S193,PercentGoalStats!$A$3:$AE$998,12,FALSE)</f>
        <v>0.77777777777777779</v>
      </c>
      <c r="G193" s="58">
        <f>VLOOKUP($S193,PercentGoalStats!$A$3:$AE$998,14,FALSE)</f>
        <v>0.33333333333333331</v>
      </c>
      <c r="H193" s="58">
        <f>VLOOKUP($S193,PercentGoalStats!$A$3:$AE$998,15,FALSE)</f>
        <v>0.33333333333333331</v>
      </c>
      <c r="I193" s="58">
        <f>VLOOKUP($S193,PercentGoalStats!$A$3:$AE$998,17,FALSE)</f>
        <v>0.83333333333333337</v>
      </c>
      <c r="J193" s="58">
        <f>VLOOKUP($S193,PercentGoalStats!$A$3:$AE$998,18,FALSE)</f>
        <v>1</v>
      </c>
      <c r="K193" s="58">
        <f>VLOOKUP($S193,PercentGoalStats!$A$3:$AE$998,20,FALSE)</f>
        <v>0.44444444444444442</v>
      </c>
      <c r="L193" s="58">
        <f>VLOOKUP($S193,PercentGoalStats!$A$3:$AE$998,21,FALSE)</f>
        <v>0.66666666666666663</v>
      </c>
      <c r="M193" s="58">
        <f>VLOOKUP($S193,PercentGoalStats!$A$3:$AE$998,23,FALSE)</f>
        <v>0.77777777777777779</v>
      </c>
      <c r="N193" s="58">
        <f>VLOOKUP($S193,PercentGoalStats!$A$3:$AE$998,24,FALSE)</f>
        <v>0.66666666666666663</v>
      </c>
      <c r="O193" s="58">
        <f>VLOOKUP($S193,PercentGoalStats!$A$3:$AE$998,26,FALSE)</f>
        <v>0.3888888888888889</v>
      </c>
      <c r="P193" s="58">
        <f>VLOOKUP($S193,PercentGoalStats!$A$3:$AE$998,27,FALSE)</f>
        <v>0.22222222222222221</v>
      </c>
      <c r="Q193" s="58">
        <f>VLOOKUP($S193,PercentGoalStats!$A$3:$AE$998,29,FALSE)</f>
        <v>0.61111111111111116</v>
      </c>
      <c r="R193" s="58">
        <f>VLOOKUP($S193,PercentGoalStats!$A$3:$AE$998,30,FALSE)</f>
        <v>0.66666666666666663</v>
      </c>
      <c r="S193" s="53" t="str">
        <f>Fixtures!A189</f>
        <v>Utrecht</v>
      </c>
      <c r="T193" s="54">
        <f>Fixtures!D189</f>
        <v>43492</v>
      </c>
      <c r="U193" s="53" t="str">
        <f>Fixtures!B189</f>
        <v>Willem II</v>
      </c>
      <c r="V193" s="57">
        <f>VLOOKUP($U193,PercentGoalStats!$A$3:$AE$998,5,FALSE)</f>
        <v>1</v>
      </c>
      <c r="W193" s="58">
        <f>VLOOKUP($U193,PercentGoalStats!$A$3:$AE$998,7,FALSE)</f>
        <v>1</v>
      </c>
      <c r="X193" s="58">
        <f>VLOOKUP($U193,PercentGoalStats!$A$3:$AE$998,8,FALSE)</f>
        <v>0.82352941176470584</v>
      </c>
      <c r="Y193" s="58">
        <f>VLOOKUP($U193,PercentGoalStats!$A$3:$AE$998,10,FALSE)</f>
        <v>0.88888888888888884</v>
      </c>
      <c r="Z193" s="58">
        <f>VLOOKUP($U193,PercentGoalStats!$A$3:$AE$998,11,FALSE)</f>
        <v>0.58823529411764708</v>
      </c>
      <c r="AA193" s="58">
        <f>VLOOKUP($U193,PercentGoalStats!$A$3:$AE$998,13,FALSE)</f>
        <v>0.55555555555555558</v>
      </c>
      <c r="AB193" s="58">
        <f>VLOOKUP($U193,PercentGoalStats!$A$3:$AE$998,14,FALSE)</f>
        <v>0.47058823529411764</v>
      </c>
      <c r="AC193" s="58">
        <f>VLOOKUP($U193,PercentGoalStats!$A$3:$AE$998,16,FALSE)</f>
        <v>0.44444444444444442</v>
      </c>
      <c r="AD193" s="58">
        <f>VLOOKUP($U193,PercentGoalStats!$A$3:$AE$998,17,FALSE)</f>
        <v>0.76470588235294112</v>
      </c>
      <c r="AE193" s="58">
        <f>VLOOKUP($U193,PercentGoalStats!$A$3:$AE$998,19,FALSE)</f>
        <v>0.88888888888888884</v>
      </c>
      <c r="AF193" s="58">
        <f>VLOOKUP($U193,PercentGoalStats!$A$3:$AE$998,20,FALSE)</f>
        <v>0.41176470588235292</v>
      </c>
      <c r="AG193" s="58">
        <f>VLOOKUP($U193,PercentGoalStats!$A$3:$AE$998,22,FALSE)</f>
        <v>0.55555555555555558</v>
      </c>
      <c r="AH193" s="58">
        <f>VLOOKUP($U193,PercentGoalStats!$A$3:$AE$998,23,FALSE)</f>
        <v>0.76470588235294112</v>
      </c>
      <c r="AI193" s="58">
        <f>VLOOKUP($U193,PercentGoalStats!$A$3:$AE$998,25,FALSE)</f>
        <v>0.66666666666666663</v>
      </c>
      <c r="AJ193" s="58">
        <f>VLOOKUP($U193,PercentGoalStats!$A$3:$AE$998,26,FALSE)</f>
        <v>0.58823529411764708</v>
      </c>
      <c r="AK193" s="58">
        <f>VLOOKUP($U193,PercentGoalStats!$A$3:$AE$998,28,FALSE)</f>
        <v>0.66666666666666663</v>
      </c>
      <c r="AL193" s="58">
        <f>VLOOKUP($U193,PercentGoalStats!$A$3:$AE$998,29,FALSE)</f>
        <v>0.52941176470588236</v>
      </c>
      <c r="AM193" s="58">
        <f>VLOOKUP($U193,PercentGoalStats!$A$3:$AE$998,31,FALSE)</f>
        <v>0.55555555555555558</v>
      </c>
    </row>
    <row r="194" spans="1:39" hidden="1" x14ac:dyDescent="0.3">
      <c r="A194" s="57">
        <f>VLOOKUP($S194,PercentGoalStats!$A$3:$AE$998,5,FALSE)</f>
        <v>1</v>
      </c>
      <c r="B194" s="58">
        <f>VLOOKUP($S194,PercentGoalStats!$A$3:$AE$998,6,FALSE)</f>
        <v>1</v>
      </c>
      <c r="C194" s="58">
        <f>VLOOKUP($S194,PercentGoalStats!$A$3:$AE$998,8,FALSE)</f>
        <v>0.88888888888888884</v>
      </c>
      <c r="D194" s="58">
        <f>VLOOKUP($S194,PercentGoalStats!$A$3:$AE$998,9,FALSE)</f>
        <v>0.77777777777777779</v>
      </c>
      <c r="E194" s="58">
        <f>VLOOKUP($S194,PercentGoalStats!$A$3:$AE$998,11,FALSE)</f>
        <v>0.61111111111111116</v>
      </c>
      <c r="F194" s="58">
        <f>VLOOKUP($S194,PercentGoalStats!$A$3:$AE$998,12,FALSE)</f>
        <v>0.66666666666666663</v>
      </c>
      <c r="G194" s="58">
        <f>VLOOKUP($S194,PercentGoalStats!$A$3:$AE$998,14,FALSE)</f>
        <v>0.33333333333333331</v>
      </c>
      <c r="H194" s="58">
        <f>VLOOKUP($S194,PercentGoalStats!$A$3:$AE$998,15,FALSE)</f>
        <v>0.22222222222222221</v>
      </c>
      <c r="I194" s="58">
        <f>VLOOKUP($S194,PercentGoalStats!$A$3:$AE$998,17,FALSE)</f>
        <v>0.83333333333333337</v>
      </c>
      <c r="J194" s="58">
        <f>VLOOKUP($S194,PercentGoalStats!$A$3:$AE$998,18,FALSE)</f>
        <v>0.88888888888888884</v>
      </c>
      <c r="K194" s="58">
        <f>VLOOKUP($S194,PercentGoalStats!$A$3:$AE$998,20,FALSE)</f>
        <v>0.55555555555555558</v>
      </c>
      <c r="L194" s="58">
        <f>VLOOKUP($S194,PercentGoalStats!$A$3:$AE$998,21,FALSE)</f>
        <v>0.66666666666666663</v>
      </c>
      <c r="M194" s="58">
        <f>VLOOKUP($S194,PercentGoalStats!$A$3:$AE$998,23,FALSE)</f>
        <v>0.72222222222222221</v>
      </c>
      <c r="N194" s="58">
        <f>VLOOKUP($S194,PercentGoalStats!$A$3:$AE$998,24,FALSE)</f>
        <v>0.55555555555555558</v>
      </c>
      <c r="O194" s="58">
        <f>VLOOKUP($S194,PercentGoalStats!$A$3:$AE$998,26,FALSE)</f>
        <v>0.3888888888888889</v>
      </c>
      <c r="P194" s="58">
        <f>VLOOKUP($S194,PercentGoalStats!$A$3:$AE$998,27,FALSE)</f>
        <v>0.22222222222222221</v>
      </c>
      <c r="Q194" s="58">
        <f>VLOOKUP($S194,PercentGoalStats!$A$3:$AE$998,29,FALSE)</f>
        <v>0.55555555555555558</v>
      </c>
      <c r="R194" s="58">
        <f>VLOOKUP($S194,PercentGoalStats!$A$3:$AE$998,30,FALSE)</f>
        <v>0.44444444444444442</v>
      </c>
      <c r="S194" s="53" t="str">
        <f>Fixtures!A190</f>
        <v>Feyenoord</v>
      </c>
      <c r="T194" s="54">
        <f>Fixtures!D190</f>
        <v>43492</v>
      </c>
      <c r="U194" s="53" t="str">
        <f>Fixtures!B190</f>
        <v>Ajax</v>
      </c>
      <c r="V194" s="57">
        <f>VLOOKUP($U194,PercentGoalStats!$A$3:$AE$998,5,FALSE)</f>
        <v>1</v>
      </c>
      <c r="W194" s="58">
        <f>VLOOKUP($U194,PercentGoalStats!$A$3:$AE$998,7,FALSE)</f>
        <v>1</v>
      </c>
      <c r="X194" s="58">
        <f>VLOOKUP($U194,PercentGoalStats!$A$3:$AE$998,8,FALSE)</f>
        <v>0.94117647058823528</v>
      </c>
      <c r="Y194" s="58">
        <f>VLOOKUP($U194,PercentGoalStats!$A$3:$AE$998,10,FALSE)</f>
        <v>0.88888888888888884</v>
      </c>
      <c r="Z194" s="58">
        <f>VLOOKUP($U194,PercentGoalStats!$A$3:$AE$998,11,FALSE)</f>
        <v>0.76470588235294112</v>
      </c>
      <c r="AA194" s="58">
        <f>VLOOKUP($U194,PercentGoalStats!$A$3:$AE$998,13,FALSE)</f>
        <v>0.77777777777777779</v>
      </c>
      <c r="AB194" s="58">
        <f>VLOOKUP($U194,PercentGoalStats!$A$3:$AE$998,14,FALSE)</f>
        <v>0.52941176470588236</v>
      </c>
      <c r="AC194" s="58">
        <f>VLOOKUP($U194,PercentGoalStats!$A$3:$AE$998,16,FALSE)</f>
        <v>0.55555555555555558</v>
      </c>
      <c r="AD194" s="58">
        <f>VLOOKUP($U194,PercentGoalStats!$A$3:$AE$998,17,FALSE)</f>
        <v>0.94117647058823528</v>
      </c>
      <c r="AE194" s="58">
        <f>VLOOKUP($U194,PercentGoalStats!$A$3:$AE$998,19,FALSE)</f>
        <v>0.88888888888888884</v>
      </c>
      <c r="AF194" s="58">
        <f>VLOOKUP($U194,PercentGoalStats!$A$3:$AE$998,20,FALSE)</f>
        <v>0.82352941176470584</v>
      </c>
      <c r="AG194" s="58">
        <f>VLOOKUP($U194,PercentGoalStats!$A$3:$AE$998,22,FALSE)</f>
        <v>0.77777777777777779</v>
      </c>
      <c r="AH194" s="58">
        <f>VLOOKUP($U194,PercentGoalStats!$A$3:$AE$998,23,FALSE)</f>
        <v>0.35294117647058826</v>
      </c>
      <c r="AI194" s="58">
        <f>VLOOKUP($U194,PercentGoalStats!$A$3:$AE$998,25,FALSE)</f>
        <v>0.44444444444444442</v>
      </c>
      <c r="AJ194" s="58">
        <f>VLOOKUP($U194,PercentGoalStats!$A$3:$AE$998,26,FALSE)</f>
        <v>5.8823529411764705E-2</v>
      </c>
      <c r="AK194" s="58">
        <f>VLOOKUP($U194,PercentGoalStats!$A$3:$AE$998,28,FALSE)</f>
        <v>0.1111111111111111</v>
      </c>
      <c r="AL194" s="58">
        <f>VLOOKUP($U194,PercentGoalStats!$A$3:$AE$998,29,FALSE)</f>
        <v>0.29411764705882354</v>
      </c>
      <c r="AM194" s="58">
        <f>VLOOKUP($U194,PercentGoalStats!$A$3:$AE$998,31,FALSE)</f>
        <v>0.33333333333333331</v>
      </c>
    </row>
    <row r="195" spans="1:39" hidden="1" x14ac:dyDescent="0.3">
      <c r="A195" s="57">
        <f>VLOOKUP($S195,PercentGoalStats!$A$3:$AE$998,5,FALSE)</f>
        <v>0.89473684210526316</v>
      </c>
      <c r="B195" s="58">
        <f>VLOOKUP($S195,PercentGoalStats!$A$3:$AE$998,6,FALSE)</f>
        <v>0.9</v>
      </c>
      <c r="C195" s="58">
        <f>VLOOKUP($S195,PercentGoalStats!$A$3:$AE$998,8,FALSE)</f>
        <v>0.78947368421052633</v>
      </c>
      <c r="D195" s="58">
        <f>VLOOKUP($S195,PercentGoalStats!$A$3:$AE$998,9,FALSE)</f>
        <v>0.8</v>
      </c>
      <c r="E195" s="58">
        <f>VLOOKUP($S195,PercentGoalStats!$A$3:$AE$998,11,FALSE)</f>
        <v>0.42105263157894735</v>
      </c>
      <c r="F195" s="58">
        <f>VLOOKUP($S195,PercentGoalStats!$A$3:$AE$998,12,FALSE)</f>
        <v>0.4</v>
      </c>
      <c r="G195" s="58">
        <f>VLOOKUP($S195,PercentGoalStats!$A$3:$AE$998,14,FALSE)</f>
        <v>0.21052631578947367</v>
      </c>
      <c r="H195" s="58">
        <f>VLOOKUP($S195,PercentGoalStats!$A$3:$AE$998,15,FALSE)</f>
        <v>0.2</v>
      </c>
      <c r="I195" s="58">
        <f>VLOOKUP($S195,PercentGoalStats!$A$3:$AE$998,17,FALSE)</f>
        <v>0.73684210526315785</v>
      </c>
      <c r="J195" s="58">
        <f>VLOOKUP($S195,PercentGoalStats!$A$3:$AE$998,18,FALSE)</f>
        <v>0.8</v>
      </c>
      <c r="K195" s="58">
        <f>VLOOKUP($S195,PercentGoalStats!$A$3:$AE$998,20,FALSE)</f>
        <v>0.31578947368421051</v>
      </c>
      <c r="L195" s="58">
        <f>VLOOKUP($S195,PercentGoalStats!$A$3:$AE$998,21,FALSE)</f>
        <v>0.3</v>
      </c>
      <c r="M195" s="58">
        <f>VLOOKUP($S195,PercentGoalStats!$A$3:$AE$998,23,FALSE)</f>
        <v>0.78947368421052633</v>
      </c>
      <c r="N195" s="58">
        <f>VLOOKUP($S195,PercentGoalStats!$A$3:$AE$998,24,FALSE)</f>
        <v>0.7</v>
      </c>
      <c r="O195" s="58">
        <f>VLOOKUP($S195,PercentGoalStats!$A$3:$AE$998,26,FALSE)</f>
        <v>0.31578947368421051</v>
      </c>
      <c r="P195" s="58">
        <f>VLOOKUP($S195,PercentGoalStats!$A$3:$AE$998,27,FALSE)</f>
        <v>0.3</v>
      </c>
      <c r="Q195" s="58">
        <f>VLOOKUP($S195,PercentGoalStats!$A$3:$AE$998,29,FALSE)</f>
        <v>0.63157894736842102</v>
      </c>
      <c r="R195" s="58">
        <f>VLOOKUP($S195,PercentGoalStats!$A$3:$AE$998,30,FALSE)</f>
        <v>0.6</v>
      </c>
      <c r="S195" s="53" t="str">
        <f>Fixtures!A191</f>
        <v>Athletic Club</v>
      </c>
      <c r="T195" s="54">
        <f>Fixtures!D191</f>
        <v>43492</v>
      </c>
      <c r="U195" s="53" t="str">
        <f>Fixtures!B191</f>
        <v>Real Betis</v>
      </c>
      <c r="V195" s="57">
        <f>VLOOKUP($U195,PercentGoalStats!$A$3:$AE$998,5,FALSE)</f>
        <v>0.89473684210526316</v>
      </c>
      <c r="W195" s="58">
        <f>VLOOKUP($U195,PercentGoalStats!$A$3:$AE$998,7,FALSE)</f>
        <v>0.77777777777777779</v>
      </c>
      <c r="X195" s="58">
        <f>VLOOKUP($U195,PercentGoalStats!$A$3:$AE$998,8,FALSE)</f>
        <v>0.57894736842105265</v>
      </c>
      <c r="Y195" s="58">
        <f>VLOOKUP($U195,PercentGoalStats!$A$3:$AE$998,10,FALSE)</f>
        <v>0.55555555555555558</v>
      </c>
      <c r="Z195" s="58">
        <f>VLOOKUP($U195,PercentGoalStats!$A$3:$AE$998,11,FALSE)</f>
        <v>0.42105263157894735</v>
      </c>
      <c r="AA195" s="58">
        <f>VLOOKUP($U195,PercentGoalStats!$A$3:$AE$998,13,FALSE)</f>
        <v>0.44444444444444442</v>
      </c>
      <c r="AB195" s="58">
        <f>VLOOKUP($U195,PercentGoalStats!$A$3:$AE$998,14,FALSE)</f>
        <v>0.21052631578947367</v>
      </c>
      <c r="AC195" s="58">
        <f>VLOOKUP($U195,PercentGoalStats!$A$3:$AE$998,16,FALSE)</f>
        <v>0.22222222222222221</v>
      </c>
      <c r="AD195" s="58">
        <f>VLOOKUP($U195,PercentGoalStats!$A$3:$AE$998,17,FALSE)</f>
        <v>0.68421052631578949</v>
      </c>
      <c r="AE195" s="58">
        <f>VLOOKUP($U195,PercentGoalStats!$A$3:$AE$998,19,FALSE)</f>
        <v>0.55555555555555558</v>
      </c>
      <c r="AF195" s="58">
        <f>VLOOKUP($U195,PercentGoalStats!$A$3:$AE$998,20,FALSE)</f>
        <v>0.26315789473684209</v>
      </c>
      <c r="AG195" s="58">
        <f>VLOOKUP($U195,PercentGoalStats!$A$3:$AE$998,22,FALSE)</f>
        <v>0.22222222222222221</v>
      </c>
      <c r="AH195" s="58">
        <f>VLOOKUP($U195,PercentGoalStats!$A$3:$AE$998,23,FALSE)</f>
        <v>0.63157894736842102</v>
      </c>
      <c r="AI195" s="58">
        <f>VLOOKUP($U195,PercentGoalStats!$A$3:$AE$998,25,FALSE)</f>
        <v>0.66666666666666663</v>
      </c>
      <c r="AJ195" s="58">
        <f>VLOOKUP($U195,PercentGoalStats!$A$3:$AE$998,26,FALSE)</f>
        <v>0.42105263157894735</v>
      </c>
      <c r="AK195" s="58">
        <f>VLOOKUP($U195,PercentGoalStats!$A$3:$AE$998,28,FALSE)</f>
        <v>0.44444444444444442</v>
      </c>
      <c r="AL195" s="58">
        <f>VLOOKUP($U195,PercentGoalStats!$A$3:$AE$998,29,FALSE)</f>
        <v>0.42105263157894735</v>
      </c>
      <c r="AM195" s="58">
        <f>VLOOKUP($U195,PercentGoalStats!$A$3:$AE$998,31,FALSE)</f>
        <v>0.44444444444444442</v>
      </c>
    </row>
    <row r="196" spans="1:39" hidden="1" x14ac:dyDescent="0.3">
      <c r="A196" s="57">
        <f>VLOOKUP($S196,PercentGoalStats!$A$3:$AE$998,5,FALSE)</f>
        <v>1</v>
      </c>
      <c r="B196" s="58">
        <f>VLOOKUP($S196,PercentGoalStats!$A$3:$AE$998,6,FALSE)</f>
        <v>1</v>
      </c>
      <c r="C196" s="58">
        <f>VLOOKUP($S196,PercentGoalStats!$A$3:$AE$998,8,FALSE)</f>
        <v>0.68421052631578949</v>
      </c>
      <c r="D196" s="58">
        <f>VLOOKUP($S196,PercentGoalStats!$A$3:$AE$998,9,FALSE)</f>
        <v>0.55555555555555558</v>
      </c>
      <c r="E196" s="58">
        <f>VLOOKUP($S196,PercentGoalStats!$A$3:$AE$998,11,FALSE)</f>
        <v>0.47368421052631576</v>
      </c>
      <c r="F196" s="58">
        <f>VLOOKUP($S196,PercentGoalStats!$A$3:$AE$998,12,FALSE)</f>
        <v>0.44444444444444442</v>
      </c>
      <c r="G196" s="58">
        <f>VLOOKUP($S196,PercentGoalStats!$A$3:$AE$998,14,FALSE)</f>
        <v>0.31578947368421051</v>
      </c>
      <c r="H196" s="58">
        <f>VLOOKUP($S196,PercentGoalStats!$A$3:$AE$998,15,FALSE)</f>
        <v>0.44444444444444442</v>
      </c>
      <c r="I196" s="58">
        <f>VLOOKUP($S196,PercentGoalStats!$A$3:$AE$998,17,FALSE)</f>
        <v>0.78947368421052633</v>
      </c>
      <c r="J196" s="58">
        <f>VLOOKUP($S196,PercentGoalStats!$A$3:$AE$998,18,FALSE)</f>
        <v>0.88888888888888884</v>
      </c>
      <c r="K196" s="58">
        <f>VLOOKUP($S196,PercentGoalStats!$A$3:$AE$998,20,FALSE)</f>
        <v>0.26315789473684209</v>
      </c>
      <c r="L196" s="58">
        <f>VLOOKUP($S196,PercentGoalStats!$A$3:$AE$998,21,FALSE)</f>
        <v>0.22222222222222221</v>
      </c>
      <c r="M196" s="58">
        <f>VLOOKUP($S196,PercentGoalStats!$A$3:$AE$998,23,FALSE)</f>
        <v>0.68421052631578949</v>
      </c>
      <c r="N196" s="58">
        <f>VLOOKUP($S196,PercentGoalStats!$A$3:$AE$998,24,FALSE)</f>
        <v>0.44444444444444442</v>
      </c>
      <c r="O196" s="58">
        <f>VLOOKUP($S196,PercentGoalStats!$A$3:$AE$998,26,FALSE)</f>
        <v>0.42105263157894735</v>
      </c>
      <c r="P196" s="58">
        <f>VLOOKUP($S196,PercentGoalStats!$A$3:$AE$998,27,FALSE)</f>
        <v>0.33333333333333331</v>
      </c>
      <c r="Q196" s="58">
        <f>VLOOKUP($S196,PercentGoalStats!$A$3:$AE$998,29,FALSE)</f>
        <v>0.47368421052631576</v>
      </c>
      <c r="R196" s="58">
        <f>VLOOKUP($S196,PercentGoalStats!$A$3:$AE$998,30,FALSE)</f>
        <v>0.33333333333333331</v>
      </c>
      <c r="S196" s="53" t="str">
        <f>Fixtures!A192</f>
        <v>Espanyol</v>
      </c>
      <c r="T196" s="54">
        <f>Fixtures!D192</f>
        <v>43492</v>
      </c>
      <c r="U196" s="53" t="str">
        <f>Fixtures!B192</f>
        <v>Real Madrid</v>
      </c>
      <c r="V196" s="57">
        <f>VLOOKUP($U196,PercentGoalStats!$A$3:$AE$998,5,FALSE)</f>
        <v>0.95</v>
      </c>
      <c r="W196" s="58">
        <f>VLOOKUP($U196,PercentGoalStats!$A$3:$AE$998,7,FALSE)</f>
        <v>1</v>
      </c>
      <c r="X196" s="58">
        <f>VLOOKUP($U196,PercentGoalStats!$A$3:$AE$998,8,FALSE)</f>
        <v>0.75</v>
      </c>
      <c r="Y196" s="58">
        <f>VLOOKUP($U196,PercentGoalStats!$A$3:$AE$998,10,FALSE)</f>
        <v>0.8</v>
      </c>
      <c r="Z196" s="58">
        <f>VLOOKUP($U196,PercentGoalStats!$A$3:$AE$998,11,FALSE)</f>
        <v>0.45</v>
      </c>
      <c r="AA196" s="58">
        <f>VLOOKUP($U196,PercentGoalStats!$A$3:$AE$998,13,FALSE)</f>
        <v>0.7</v>
      </c>
      <c r="AB196" s="58">
        <f>VLOOKUP($U196,PercentGoalStats!$A$3:$AE$998,14,FALSE)</f>
        <v>0.25</v>
      </c>
      <c r="AC196" s="58">
        <f>VLOOKUP($U196,PercentGoalStats!$A$3:$AE$998,16,FALSE)</f>
        <v>0.4</v>
      </c>
      <c r="AD196" s="58">
        <f>VLOOKUP($U196,PercentGoalStats!$A$3:$AE$998,17,FALSE)</f>
        <v>0.75</v>
      </c>
      <c r="AE196" s="58">
        <f>VLOOKUP($U196,PercentGoalStats!$A$3:$AE$998,19,FALSE)</f>
        <v>0.7</v>
      </c>
      <c r="AF196" s="58">
        <f>VLOOKUP($U196,PercentGoalStats!$A$3:$AE$998,20,FALSE)</f>
        <v>0.45</v>
      </c>
      <c r="AG196" s="58">
        <f>VLOOKUP($U196,PercentGoalStats!$A$3:$AE$998,22,FALSE)</f>
        <v>0.4</v>
      </c>
      <c r="AH196" s="58">
        <f>VLOOKUP($U196,PercentGoalStats!$A$3:$AE$998,23,FALSE)</f>
        <v>0.6</v>
      </c>
      <c r="AI196" s="58">
        <f>VLOOKUP($U196,PercentGoalStats!$A$3:$AE$998,25,FALSE)</f>
        <v>0.9</v>
      </c>
      <c r="AJ196" s="58">
        <f>VLOOKUP($U196,PercentGoalStats!$A$3:$AE$998,26,FALSE)</f>
        <v>0.35</v>
      </c>
      <c r="AK196" s="58">
        <f>VLOOKUP($U196,PercentGoalStats!$A$3:$AE$998,28,FALSE)</f>
        <v>0.5</v>
      </c>
      <c r="AL196" s="58">
        <f>VLOOKUP($U196,PercentGoalStats!$A$3:$AE$998,29,FALSE)</f>
        <v>0.4</v>
      </c>
      <c r="AM196" s="58">
        <f>VLOOKUP($U196,PercentGoalStats!$A$3:$AE$998,31,FALSE)</f>
        <v>0.6</v>
      </c>
    </row>
    <row r="197" spans="1:39" hidden="1" x14ac:dyDescent="0.3">
      <c r="A197" s="57">
        <f>VLOOKUP($S197,PercentGoalStats!$A$3:$AE$998,5,FALSE)</f>
        <v>0.84210526315789469</v>
      </c>
      <c r="B197" s="58">
        <f>VLOOKUP($S197,PercentGoalStats!$A$3:$AE$998,6,FALSE)</f>
        <v>0.8</v>
      </c>
      <c r="C197" s="58">
        <f>VLOOKUP($S197,PercentGoalStats!$A$3:$AE$998,8,FALSE)</f>
        <v>0.63157894736842102</v>
      </c>
      <c r="D197" s="58">
        <f>VLOOKUP($S197,PercentGoalStats!$A$3:$AE$998,9,FALSE)</f>
        <v>0.7</v>
      </c>
      <c r="E197" s="58">
        <f>VLOOKUP($S197,PercentGoalStats!$A$3:$AE$998,11,FALSE)</f>
        <v>0.36842105263157893</v>
      </c>
      <c r="F197" s="58">
        <f>VLOOKUP($S197,PercentGoalStats!$A$3:$AE$998,12,FALSE)</f>
        <v>0.4</v>
      </c>
      <c r="G197" s="58">
        <f>VLOOKUP($S197,PercentGoalStats!$A$3:$AE$998,14,FALSE)</f>
        <v>0.31578947368421051</v>
      </c>
      <c r="H197" s="58">
        <f>VLOOKUP($S197,PercentGoalStats!$A$3:$AE$998,15,FALSE)</f>
        <v>0.3</v>
      </c>
      <c r="I197" s="58">
        <f>VLOOKUP($S197,PercentGoalStats!$A$3:$AE$998,17,FALSE)</f>
        <v>0.68421052631578949</v>
      </c>
      <c r="J197" s="58">
        <f>VLOOKUP($S197,PercentGoalStats!$A$3:$AE$998,18,FALSE)</f>
        <v>0.7</v>
      </c>
      <c r="K197" s="58">
        <f>VLOOKUP($S197,PercentGoalStats!$A$3:$AE$998,20,FALSE)</f>
        <v>0.31578947368421051</v>
      </c>
      <c r="L197" s="58">
        <f>VLOOKUP($S197,PercentGoalStats!$A$3:$AE$998,21,FALSE)</f>
        <v>0.3</v>
      </c>
      <c r="M197" s="58">
        <f>VLOOKUP($S197,PercentGoalStats!$A$3:$AE$998,23,FALSE)</f>
        <v>0.73684210526315785</v>
      </c>
      <c r="N197" s="58">
        <f>VLOOKUP($S197,PercentGoalStats!$A$3:$AE$998,24,FALSE)</f>
        <v>0.8</v>
      </c>
      <c r="O197" s="58">
        <f>VLOOKUP($S197,PercentGoalStats!$A$3:$AE$998,26,FALSE)</f>
        <v>0.31578947368421051</v>
      </c>
      <c r="P197" s="58">
        <f>VLOOKUP($S197,PercentGoalStats!$A$3:$AE$998,27,FALSE)</f>
        <v>0.3</v>
      </c>
      <c r="Q197" s="58">
        <f>VLOOKUP($S197,PercentGoalStats!$A$3:$AE$998,29,FALSE)</f>
        <v>0.57894736842105265</v>
      </c>
      <c r="R197" s="58">
        <f>VLOOKUP($S197,PercentGoalStats!$A$3:$AE$998,30,FALSE)</f>
        <v>0.7</v>
      </c>
      <c r="S197" s="53" t="str">
        <f>Fixtures!A193</f>
        <v>Girona</v>
      </c>
      <c r="T197" s="54">
        <f>Fixtures!D193</f>
        <v>43492</v>
      </c>
      <c r="U197" s="53" t="str">
        <f>Fixtures!B193</f>
        <v>Barcelona</v>
      </c>
      <c r="V197" s="57">
        <f>VLOOKUP($U197,PercentGoalStats!$A$3:$AE$998,5,FALSE)</f>
        <v>1</v>
      </c>
      <c r="W197" s="58">
        <f>VLOOKUP($U197,PercentGoalStats!$A$3:$AE$998,7,FALSE)</f>
        <v>1</v>
      </c>
      <c r="X197" s="58">
        <f>VLOOKUP($U197,PercentGoalStats!$A$3:$AE$998,8,FALSE)</f>
        <v>0.94736842105263153</v>
      </c>
      <c r="Y197" s="58">
        <f>VLOOKUP($U197,PercentGoalStats!$A$3:$AE$998,10,FALSE)</f>
        <v>0.88888888888888884</v>
      </c>
      <c r="Z197" s="58">
        <f>VLOOKUP($U197,PercentGoalStats!$A$3:$AE$998,11,FALSE)</f>
        <v>0.68421052631578949</v>
      </c>
      <c r="AA197" s="58">
        <f>VLOOKUP($U197,PercentGoalStats!$A$3:$AE$998,13,FALSE)</f>
        <v>0.66666666666666663</v>
      </c>
      <c r="AB197" s="58">
        <f>VLOOKUP($U197,PercentGoalStats!$A$3:$AE$998,14,FALSE)</f>
        <v>0.42105263157894735</v>
      </c>
      <c r="AC197" s="58">
        <f>VLOOKUP($U197,PercentGoalStats!$A$3:$AE$998,16,FALSE)</f>
        <v>0.33333333333333331</v>
      </c>
      <c r="AD197" s="58">
        <f>VLOOKUP($U197,PercentGoalStats!$A$3:$AE$998,17,FALSE)</f>
        <v>1</v>
      </c>
      <c r="AE197" s="58">
        <f>VLOOKUP($U197,PercentGoalStats!$A$3:$AE$998,19,FALSE)</f>
        <v>1</v>
      </c>
      <c r="AF197" s="58">
        <f>VLOOKUP($U197,PercentGoalStats!$A$3:$AE$998,20,FALSE)</f>
        <v>0.73684210526315785</v>
      </c>
      <c r="AG197" s="58">
        <f>VLOOKUP($U197,PercentGoalStats!$A$3:$AE$998,22,FALSE)</f>
        <v>0.55555555555555558</v>
      </c>
      <c r="AH197" s="58">
        <f>VLOOKUP($U197,PercentGoalStats!$A$3:$AE$998,23,FALSE)</f>
        <v>0.63157894736842102</v>
      </c>
      <c r="AI197" s="58">
        <f>VLOOKUP($U197,PercentGoalStats!$A$3:$AE$998,25,FALSE)</f>
        <v>0.66666666666666663</v>
      </c>
      <c r="AJ197" s="58">
        <f>VLOOKUP($U197,PercentGoalStats!$A$3:$AE$998,26,FALSE)</f>
        <v>0.31578947368421051</v>
      </c>
      <c r="AK197" s="58">
        <f>VLOOKUP($U197,PercentGoalStats!$A$3:$AE$998,28,FALSE)</f>
        <v>0.22222222222222221</v>
      </c>
      <c r="AL197" s="58">
        <f>VLOOKUP($U197,PercentGoalStats!$A$3:$AE$998,29,FALSE)</f>
        <v>0.63157894736842102</v>
      </c>
      <c r="AM197" s="58">
        <f>VLOOKUP($U197,PercentGoalStats!$A$3:$AE$998,31,FALSE)</f>
        <v>0.66666666666666663</v>
      </c>
    </row>
    <row r="198" spans="1:39" hidden="1" x14ac:dyDescent="0.3">
      <c r="A198" s="57">
        <f>VLOOKUP($S198,PercentGoalStats!$A$3:$AE$998,5,FALSE)</f>
        <v>0.84210526315789469</v>
      </c>
      <c r="B198" s="58">
        <f>VLOOKUP($S198,PercentGoalStats!$A$3:$AE$998,6,FALSE)</f>
        <v>0.88888888888888884</v>
      </c>
      <c r="C198" s="58">
        <f>VLOOKUP($S198,PercentGoalStats!$A$3:$AE$998,8,FALSE)</f>
        <v>0.47368421052631576</v>
      </c>
      <c r="D198" s="58">
        <f>VLOOKUP($S198,PercentGoalStats!$A$3:$AE$998,9,FALSE)</f>
        <v>0.44444444444444442</v>
      </c>
      <c r="E198" s="58">
        <f>VLOOKUP($S198,PercentGoalStats!$A$3:$AE$998,11,FALSE)</f>
        <v>0.26315789473684209</v>
      </c>
      <c r="F198" s="58">
        <f>VLOOKUP($S198,PercentGoalStats!$A$3:$AE$998,12,FALSE)</f>
        <v>0.33333333333333331</v>
      </c>
      <c r="G198" s="58">
        <f>VLOOKUP($S198,PercentGoalStats!$A$3:$AE$998,14,FALSE)</f>
        <v>0.15789473684210525</v>
      </c>
      <c r="H198" s="58">
        <f>VLOOKUP($S198,PercentGoalStats!$A$3:$AE$998,15,FALSE)</f>
        <v>0.22222222222222221</v>
      </c>
      <c r="I198" s="58">
        <f>VLOOKUP($S198,PercentGoalStats!$A$3:$AE$998,17,FALSE)</f>
        <v>0.57894736842105265</v>
      </c>
      <c r="J198" s="58">
        <f>VLOOKUP($S198,PercentGoalStats!$A$3:$AE$998,18,FALSE)</f>
        <v>0.55555555555555558</v>
      </c>
      <c r="K198" s="58">
        <f>VLOOKUP($S198,PercentGoalStats!$A$3:$AE$998,20,FALSE)</f>
        <v>0.26315789473684209</v>
      </c>
      <c r="L198" s="58">
        <f>VLOOKUP($S198,PercentGoalStats!$A$3:$AE$998,21,FALSE)</f>
        <v>0.33333333333333331</v>
      </c>
      <c r="M198" s="58">
        <f>VLOOKUP($S198,PercentGoalStats!$A$3:$AE$998,23,FALSE)</f>
        <v>0.68421052631578949</v>
      </c>
      <c r="N198" s="58">
        <f>VLOOKUP($S198,PercentGoalStats!$A$3:$AE$998,24,FALSE)</f>
        <v>0.77777777777777779</v>
      </c>
      <c r="O198" s="58">
        <f>VLOOKUP($S198,PercentGoalStats!$A$3:$AE$998,26,FALSE)</f>
        <v>0.21052631578947367</v>
      </c>
      <c r="P198" s="58">
        <f>VLOOKUP($S198,PercentGoalStats!$A$3:$AE$998,27,FALSE)</f>
        <v>0.22222222222222221</v>
      </c>
      <c r="Q198" s="58">
        <f>VLOOKUP($S198,PercentGoalStats!$A$3:$AE$998,29,FALSE)</f>
        <v>0.42105263157894735</v>
      </c>
      <c r="R198" s="58">
        <f>VLOOKUP($S198,PercentGoalStats!$A$3:$AE$998,30,FALSE)</f>
        <v>0.44444444444444442</v>
      </c>
      <c r="S198" s="53" t="str">
        <f>Fixtures!A194</f>
        <v>Real Valladolid</v>
      </c>
      <c r="T198" s="54">
        <f>Fixtures!D194</f>
        <v>43492</v>
      </c>
      <c r="U198" s="53" t="str">
        <f>Fixtures!B194</f>
        <v>Celta de Vigo</v>
      </c>
      <c r="V198" s="57">
        <f>VLOOKUP($U198,PercentGoalStats!$A$3:$AE$998,5,FALSE)</f>
        <v>0.95</v>
      </c>
      <c r="W198" s="58">
        <f>VLOOKUP($U198,PercentGoalStats!$A$3:$AE$998,7,FALSE)</f>
        <v>1</v>
      </c>
      <c r="X198" s="58">
        <f>VLOOKUP($U198,PercentGoalStats!$A$3:$AE$998,8,FALSE)</f>
        <v>0.9</v>
      </c>
      <c r="Y198" s="58">
        <f>VLOOKUP($U198,PercentGoalStats!$A$3:$AE$998,10,FALSE)</f>
        <v>1</v>
      </c>
      <c r="Z198" s="58">
        <f>VLOOKUP($U198,PercentGoalStats!$A$3:$AE$998,11,FALSE)</f>
        <v>0.6</v>
      </c>
      <c r="AA198" s="58">
        <f>VLOOKUP($U198,PercentGoalStats!$A$3:$AE$998,13,FALSE)</f>
        <v>0.77777777777777779</v>
      </c>
      <c r="AB198" s="58">
        <f>VLOOKUP($U198,PercentGoalStats!$A$3:$AE$998,14,FALSE)</f>
        <v>0.35</v>
      </c>
      <c r="AC198" s="58">
        <f>VLOOKUP($U198,PercentGoalStats!$A$3:$AE$998,16,FALSE)</f>
        <v>0.44444444444444442</v>
      </c>
      <c r="AD198" s="58">
        <f>VLOOKUP($U198,PercentGoalStats!$A$3:$AE$998,17,FALSE)</f>
        <v>0.85</v>
      </c>
      <c r="AE198" s="58">
        <f>VLOOKUP($U198,PercentGoalStats!$A$3:$AE$998,19,FALSE)</f>
        <v>0.88888888888888884</v>
      </c>
      <c r="AF198" s="58">
        <f>VLOOKUP($U198,PercentGoalStats!$A$3:$AE$998,20,FALSE)</f>
        <v>0.5</v>
      </c>
      <c r="AG198" s="58">
        <f>VLOOKUP($U198,PercentGoalStats!$A$3:$AE$998,22,FALSE)</f>
        <v>0.55555555555555558</v>
      </c>
      <c r="AH198" s="58">
        <f>VLOOKUP($U198,PercentGoalStats!$A$3:$AE$998,23,FALSE)</f>
        <v>0.8</v>
      </c>
      <c r="AI198" s="58">
        <f>VLOOKUP($U198,PercentGoalStats!$A$3:$AE$998,25,FALSE)</f>
        <v>1</v>
      </c>
      <c r="AJ198" s="58">
        <f>VLOOKUP($U198,PercentGoalStats!$A$3:$AE$998,26,FALSE)</f>
        <v>0.55000000000000004</v>
      </c>
      <c r="AK198" s="58">
        <f>VLOOKUP($U198,PercentGoalStats!$A$3:$AE$998,28,FALSE)</f>
        <v>0.77777777777777779</v>
      </c>
      <c r="AL198" s="58">
        <f>VLOOKUP($U198,PercentGoalStats!$A$3:$AE$998,29,FALSE)</f>
        <v>0.7</v>
      </c>
      <c r="AM198" s="58">
        <f>VLOOKUP($U198,PercentGoalStats!$A$3:$AE$998,31,FALSE)</f>
        <v>0.88888888888888884</v>
      </c>
    </row>
    <row r="199" spans="1:39" hidden="1" x14ac:dyDescent="0.3">
      <c r="A199" s="57">
        <f>VLOOKUP($S199,PercentGoalStats!$A$3:$AE$998,5,FALSE)</f>
        <v>0.89473684210526316</v>
      </c>
      <c r="B199" s="58">
        <f>VLOOKUP($S199,PercentGoalStats!$A$3:$AE$998,6,FALSE)</f>
        <v>0.77777777777777779</v>
      </c>
      <c r="C199" s="58">
        <f>VLOOKUP($S199,PercentGoalStats!$A$3:$AE$998,8,FALSE)</f>
        <v>0.63157894736842102</v>
      </c>
      <c r="D199" s="58">
        <f>VLOOKUP($S199,PercentGoalStats!$A$3:$AE$998,9,FALSE)</f>
        <v>0.55555555555555558</v>
      </c>
      <c r="E199" s="58">
        <f>VLOOKUP($S199,PercentGoalStats!$A$3:$AE$998,11,FALSE)</f>
        <v>0.52631578947368418</v>
      </c>
      <c r="F199" s="58">
        <f>VLOOKUP($S199,PercentGoalStats!$A$3:$AE$998,12,FALSE)</f>
        <v>0.55555555555555558</v>
      </c>
      <c r="G199" s="58">
        <f>VLOOKUP($S199,PercentGoalStats!$A$3:$AE$998,14,FALSE)</f>
        <v>0.26315789473684209</v>
      </c>
      <c r="H199" s="58">
        <f>VLOOKUP($S199,PercentGoalStats!$A$3:$AE$998,15,FALSE)</f>
        <v>0.22222222222222221</v>
      </c>
      <c r="I199" s="58">
        <f>VLOOKUP($S199,PercentGoalStats!$A$3:$AE$998,17,FALSE)</f>
        <v>0.63157894736842102</v>
      </c>
      <c r="J199" s="58">
        <f>VLOOKUP($S199,PercentGoalStats!$A$3:$AE$998,18,FALSE)</f>
        <v>0.55555555555555558</v>
      </c>
      <c r="K199" s="58">
        <f>VLOOKUP($S199,PercentGoalStats!$A$3:$AE$998,20,FALSE)</f>
        <v>0.42105263157894735</v>
      </c>
      <c r="L199" s="58">
        <f>VLOOKUP($S199,PercentGoalStats!$A$3:$AE$998,21,FALSE)</f>
        <v>0.33333333333333331</v>
      </c>
      <c r="M199" s="58">
        <f>VLOOKUP($S199,PercentGoalStats!$A$3:$AE$998,23,FALSE)</f>
        <v>0.78947368421052633</v>
      </c>
      <c r="N199" s="58">
        <f>VLOOKUP($S199,PercentGoalStats!$A$3:$AE$998,24,FALSE)</f>
        <v>0.77777777777777779</v>
      </c>
      <c r="O199" s="58">
        <f>VLOOKUP($S199,PercentGoalStats!$A$3:$AE$998,26,FALSE)</f>
        <v>0.36842105263157893</v>
      </c>
      <c r="P199" s="58">
        <f>VLOOKUP($S199,PercentGoalStats!$A$3:$AE$998,27,FALSE)</f>
        <v>0.44444444444444442</v>
      </c>
      <c r="Q199" s="58">
        <f>VLOOKUP($S199,PercentGoalStats!$A$3:$AE$998,29,FALSE)</f>
        <v>0.52631578947368418</v>
      </c>
      <c r="R199" s="58">
        <f>VLOOKUP($S199,PercentGoalStats!$A$3:$AE$998,30,FALSE)</f>
        <v>0.55555555555555558</v>
      </c>
      <c r="S199" s="53" t="str">
        <f>Fixtures!A195</f>
        <v>Real Sociedad</v>
      </c>
      <c r="T199" s="54">
        <f>Fixtures!D195</f>
        <v>43492</v>
      </c>
      <c r="U199" s="53" t="str">
        <f>Fixtures!B195</f>
        <v>Huesca</v>
      </c>
      <c r="V199" s="57">
        <f>VLOOKUP($U199,PercentGoalStats!$A$3:$AE$998,5,FALSE)</f>
        <v>1</v>
      </c>
      <c r="W199" s="58">
        <f>VLOOKUP($U199,PercentGoalStats!$A$3:$AE$998,7,FALSE)</f>
        <v>1</v>
      </c>
      <c r="X199" s="58">
        <f>VLOOKUP($U199,PercentGoalStats!$A$3:$AE$998,8,FALSE)</f>
        <v>0.75</v>
      </c>
      <c r="Y199" s="58">
        <f>VLOOKUP($U199,PercentGoalStats!$A$3:$AE$998,10,FALSE)</f>
        <v>0.8</v>
      </c>
      <c r="Z199" s="58">
        <f>VLOOKUP($U199,PercentGoalStats!$A$3:$AE$998,11,FALSE)</f>
        <v>0.55000000000000004</v>
      </c>
      <c r="AA199" s="58">
        <f>VLOOKUP($U199,PercentGoalStats!$A$3:$AE$998,13,FALSE)</f>
        <v>0.7</v>
      </c>
      <c r="AB199" s="58">
        <f>VLOOKUP($U199,PercentGoalStats!$A$3:$AE$998,14,FALSE)</f>
        <v>0.2</v>
      </c>
      <c r="AC199" s="58">
        <f>VLOOKUP($U199,PercentGoalStats!$A$3:$AE$998,16,FALSE)</f>
        <v>0.2</v>
      </c>
      <c r="AD199" s="58">
        <f>VLOOKUP($U199,PercentGoalStats!$A$3:$AE$998,17,FALSE)</f>
        <v>0.55000000000000004</v>
      </c>
      <c r="AE199" s="58">
        <f>VLOOKUP($U199,PercentGoalStats!$A$3:$AE$998,19,FALSE)</f>
        <v>0.6</v>
      </c>
      <c r="AF199" s="58">
        <f>VLOOKUP($U199,PercentGoalStats!$A$3:$AE$998,20,FALSE)</f>
        <v>0.3</v>
      </c>
      <c r="AG199" s="58">
        <f>VLOOKUP($U199,PercentGoalStats!$A$3:$AE$998,22,FALSE)</f>
        <v>0.3</v>
      </c>
      <c r="AH199" s="58">
        <f>VLOOKUP($U199,PercentGoalStats!$A$3:$AE$998,23,FALSE)</f>
        <v>1</v>
      </c>
      <c r="AI199" s="58">
        <f>VLOOKUP($U199,PercentGoalStats!$A$3:$AE$998,25,FALSE)</f>
        <v>1</v>
      </c>
      <c r="AJ199" s="58">
        <f>VLOOKUP($U199,PercentGoalStats!$A$3:$AE$998,26,FALSE)</f>
        <v>0.55000000000000004</v>
      </c>
      <c r="AK199" s="58">
        <f>VLOOKUP($U199,PercentGoalStats!$A$3:$AE$998,28,FALSE)</f>
        <v>0.7</v>
      </c>
      <c r="AL199" s="58">
        <f>VLOOKUP($U199,PercentGoalStats!$A$3:$AE$998,29,FALSE)</f>
        <v>0.55000000000000004</v>
      </c>
      <c r="AM199" s="58">
        <f>VLOOKUP($U199,PercentGoalStats!$A$3:$AE$998,31,FALSE)</f>
        <v>0.6</v>
      </c>
    </row>
    <row r="200" spans="1:39" hidden="1" x14ac:dyDescent="0.3">
      <c r="A200" s="57">
        <f>VLOOKUP($S200,PercentGoalStats!$A$3:$AE$998,5,FALSE)</f>
        <v>0.90476190476190477</v>
      </c>
      <c r="B200" s="58">
        <f>VLOOKUP($S200,PercentGoalStats!$A$3:$AE$998,6,FALSE)</f>
        <v>0.9</v>
      </c>
      <c r="C200" s="58">
        <f>VLOOKUP($S200,PercentGoalStats!$A$3:$AE$998,8,FALSE)</f>
        <v>0.7142857142857143</v>
      </c>
      <c r="D200" s="58">
        <f>VLOOKUP($S200,PercentGoalStats!$A$3:$AE$998,9,FALSE)</f>
        <v>0.8</v>
      </c>
      <c r="E200" s="58">
        <f>VLOOKUP($S200,PercentGoalStats!$A$3:$AE$998,11,FALSE)</f>
        <v>0.5714285714285714</v>
      </c>
      <c r="F200" s="58">
        <f>VLOOKUP($S200,PercentGoalStats!$A$3:$AE$998,12,FALSE)</f>
        <v>0.7</v>
      </c>
      <c r="G200" s="58">
        <f>VLOOKUP($S200,PercentGoalStats!$A$3:$AE$998,14,FALSE)</f>
        <v>0.23809523809523808</v>
      </c>
      <c r="H200" s="58">
        <f>VLOOKUP($S200,PercentGoalStats!$A$3:$AE$998,15,FALSE)</f>
        <v>0.3</v>
      </c>
      <c r="I200" s="58">
        <f>VLOOKUP($S200,PercentGoalStats!$A$3:$AE$998,17,FALSE)</f>
        <v>0.5714285714285714</v>
      </c>
      <c r="J200" s="58">
        <f>VLOOKUP($S200,PercentGoalStats!$A$3:$AE$998,18,FALSE)</f>
        <v>0.7</v>
      </c>
      <c r="K200" s="58">
        <f>VLOOKUP($S200,PercentGoalStats!$A$3:$AE$998,20,FALSE)</f>
        <v>0.19047619047619047</v>
      </c>
      <c r="L200" s="58">
        <f>VLOOKUP($S200,PercentGoalStats!$A$3:$AE$998,21,FALSE)</f>
        <v>0.3</v>
      </c>
      <c r="M200" s="58">
        <f>VLOOKUP($S200,PercentGoalStats!$A$3:$AE$998,23,FALSE)</f>
        <v>0.80952380952380953</v>
      </c>
      <c r="N200" s="58">
        <f>VLOOKUP($S200,PercentGoalStats!$A$3:$AE$998,24,FALSE)</f>
        <v>0.8</v>
      </c>
      <c r="O200" s="58">
        <f>VLOOKUP($S200,PercentGoalStats!$A$3:$AE$998,26,FALSE)</f>
        <v>0.52380952380952384</v>
      </c>
      <c r="P200" s="58">
        <f>VLOOKUP($S200,PercentGoalStats!$A$3:$AE$998,27,FALSE)</f>
        <v>0.6</v>
      </c>
      <c r="Q200" s="58">
        <f>VLOOKUP($S200,PercentGoalStats!$A$3:$AE$998,29,FALSE)</f>
        <v>0.47619047619047616</v>
      </c>
      <c r="R200" s="58">
        <f>VLOOKUP($S200,PercentGoalStats!$A$3:$AE$998,30,FALSE)</f>
        <v>0.6</v>
      </c>
      <c r="S200" s="53" t="str">
        <f>Fixtures!A196</f>
        <v>Amiens SC</v>
      </c>
      <c r="T200" s="54">
        <f>Fixtures!D196</f>
        <v>43492</v>
      </c>
      <c r="U200" s="53" t="str">
        <f>Fixtures!B196</f>
        <v>Olympique Lyonnais</v>
      </c>
      <c r="V200" s="57">
        <f>VLOOKUP($U200,PercentGoalStats!$A$3:$AE$998,5,FALSE)</f>
        <v>1</v>
      </c>
      <c r="W200" s="58">
        <f>VLOOKUP($U200,PercentGoalStats!$A$3:$AE$998,7,FALSE)</f>
        <v>1</v>
      </c>
      <c r="X200" s="58">
        <f>VLOOKUP($U200,PercentGoalStats!$A$3:$AE$998,8,FALSE)</f>
        <v>0.85</v>
      </c>
      <c r="Y200" s="58">
        <f>VLOOKUP($U200,PercentGoalStats!$A$3:$AE$998,10,FALSE)</f>
        <v>0.88888888888888884</v>
      </c>
      <c r="Z200" s="58">
        <f>VLOOKUP($U200,PercentGoalStats!$A$3:$AE$998,11,FALSE)</f>
        <v>0.45</v>
      </c>
      <c r="AA200" s="58">
        <f>VLOOKUP($U200,PercentGoalStats!$A$3:$AE$998,13,FALSE)</f>
        <v>0.77777777777777779</v>
      </c>
      <c r="AB200" s="58">
        <f>VLOOKUP($U200,PercentGoalStats!$A$3:$AE$998,14,FALSE)</f>
        <v>0.3</v>
      </c>
      <c r="AC200" s="58">
        <f>VLOOKUP($U200,PercentGoalStats!$A$3:$AE$998,16,FALSE)</f>
        <v>0.55555555555555558</v>
      </c>
      <c r="AD200" s="58">
        <f>VLOOKUP($U200,PercentGoalStats!$A$3:$AE$998,17,FALSE)</f>
        <v>0.8</v>
      </c>
      <c r="AE200" s="58">
        <f>VLOOKUP($U200,PercentGoalStats!$A$3:$AE$998,19,FALSE)</f>
        <v>0.77777777777777779</v>
      </c>
      <c r="AF200" s="58">
        <f>VLOOKUP($U200,PercentGoalStats!$A$3:$AE$998,20,FALSE)</f>
        <v>0.55000000000000004</v>
      </c>
      <c r="AG200" s="58">
        <f>VLOOKUP($U200,PercentGoalStats!$A$3:$AE$998,22,FALSE)</f>
        <v>0.66666666666666663</v>
      </c>
      <c r="AH200" s="58">
        <f>VLOOKUP($U200,PercentGoalStats!$A$3:$AE$998,23,FALSE)</f>
        <v>0.7</v>
      </c>
      <c r="AI200" s="58">
        <f>VLOOKUP($U200,PercentGoalStats!$A$3:$AE$998,25,FALSE)</f>
        <v>0.88888888888888884</v>
      </c>
      <c r="AJ200" s="58">
        <f>VLOOKUP($U200,PercentGoalStats!$A$3:$AE$998,26,FALSE)</f>
        <v>0.35</v>
      </c>
      <c r="AK200" s="58">
        <f>VLOOKUP($U200,PercentGoalStats!$A$3:$AE$998,28,FALSE)</f>
        <v>0.55555555555555558</v>
      </c>
      <c r="AL200" s="58">
        <f>VLOOKUP($U200,PercentGoalStats!$A$3:$AE$998,29,FALSE)</f>
        <v>0.5</v>
      </c>
      <c r="AM200" s="58">
        <f>VLOOKUP($U200,PercentGoalStats!$A$3:$AE$998,31,FALSE)</f>
        <v>0.66666666666666663</v>
      </c>
    </row>
    <row r="201" spans="1:39" hidden="1" x14ac:dyDescent="0.3">
      <c r="A201" s="57">
        <f>VLOOKUP($S201,PercentGoalStats!$A$3:$AE$998,5,FALSE)</f>
        <v>0.94736842105263153</v>
      </c>
      <c r="B201" s="58">
        <f>VLOOKUP($S201,PercentGoalStats!$A$3:$AE$998,6,FALSE)</f>
        <v>0.9</v>
      </c>
      <c r="C201" s="58">
        <f>VLOOKUP($S201,PercentGoalStats!$A$3:$AE$998,8,FALSE)</f>
        <v>0.73684210526315785</v>
      </c>
      <c r="D201" s="58">
        <f>VLOOKUP($S201,PercentGoalStats!$A$3:$AE$998,9,FALSE)</f>
        <v>0.7</v>
      </c>
      <c r="E201" s="58">
        <f>VLOOKUP($S201,PercentGoalStats!$A$3:$AE$998,11,FALSE)</f>
        <v>0.42105263157894735</v>
      </c>
      <c r="F201" s="58">
        <f>VLOOKUP($S201,PercentGoalStats!$A$3:$AE$998,12,FALSE)</f>
        <v>0.4</v>
      </c>
      <c r="G201" s="58">
        <f>VLOOKUP($S201,PercentGoalStats!$A$3:$AE$998,14,FALSE)</f>
        <v>0.10526315789473684</v>
      </c>
      <c r="H201" s="58">
        <f>VLOOKUP($S201,PercentGoalStats!$A$3:$AE$998,15,FALSE)</f>
        <v>0.1</v>
      </c>
      <c r="I201" s="58">
        <f>VLOOKUP($S201,PercentGoalStats!$A$3:$AE$998,17,FALSE)</f>
        <v>0.78947368421052633</v>
      </c>
      <c r="J201" s="58">
        <f>VLOOKUP($S201,PercentGoalStats!$A$3:$AE$998,18,FALSE)</f>
        <v>0.8</v>
      </c>
      <c r="K201" s="58">
        <f>VLOOKUP($S201,PercentGoalStats!$A$3:$AE$998,20,FALSE)</f>
        <v>0.42105263157894735</v>
      </c>
      <c r="L201" s="58">
        <f>VLOOKUP($S201,PercentGoalStats!$A$3:$AE$998,21,FALSE)</f>
        <v>0.4</v>
      </c>
      <c r="M201" s="58">
        <f>VLOOKUP($S201,PercentGoalStats!$A$3:$AE$998,23,FALSE)</f>
        <v>0.63157894736842102</v>
      </c>
      <c r="N201" s="58">
        <f>VLOOKUP($S201,PercentGoalStats!$A$3:$AE$998,24,FALSE)</f>
        <v>0.5</v>
      </c>
      <c r="O201" s="58">
        <f>VLOOKUP($S201,PercentGoalStats!$A$3:$AE$998,26,FALSE)</f>
        <v>0.21052631578947367</v>
      </c>
      <c r="P201" s="58">
        <f>VLOOKUP($S201,PercentGoalStats!$A$3:$AE$998,27,FALSE)</f>
        <v>0.2</v>
      </c>
      <c r="Q201" s="58">
        <f>VLOOKUP($S201,PercentGoalStats!$A$3:$AE$998,29,FALSE)</f>
        <v>0.47368421052631576</v>
      </c>
      <c r="R201" s="58">
        <f>VLOOKUP($S201,PercentGoalStats!$A$3:$AE$998,30,FALSE)</f>
        <v>0.4</v>
      </c>
      <c r="S201" s="53" t="str">
        <f>Fixtures!A197</f>
        <v>Montpellier</v>
      </c>
      <c r="T201" s="54">
        <f>Fixtures!D197</f>
        <v>43492</v>
      </c>
      <c r="U201" s="53" t="str">
        <f>Fixtures!B197</f>
        <v>Caen</v>
      </c>
      <c r="V201" s="57">
        <f>VLOOKUP($U201,PercentGoalStats!$A$3:$AE$998,5,FALSE)</f>
        <v>0.94736842105263153</v>
      </c>
      <c r="W201" s="58">
        <f>VLOOKUP($U201,PercentGoalStats!$A$3:$AE$998,7,FALSE)</f>
        <v>0.9</v>
      </c>
      <c r="X201" s="58">
        <f>VLOOKUP($U201,PercentGoalStats!$A$3:$AE$998,8,FALSE)</f>
        <v>0.78947368421052633</v>
      </c>
      <c r="Y201" s="58">
        <f>VLOOKUP($U201,PercentGoalStats!$A$3:$AE$998,10,FALSE)</f>
        <v>0.8</v>
      </c>
      <c r="Z201" s="58">
        <f>VLOOKUP($U201,PercentGoalStats!$A$3:$AE$998,11,FALSE)</f>
        <v>0.52631578947368418</v>
      </c>
      <c r="AA201" s="58">
        <f>VLOOKUP($U201,PercentGoalStats!$A$3:$AE$998,13,FALSE)</f>
        <v>0.4</v>
      </c>
      <c r="AB201" s="58">
        <f>VLOOKUP($U201,PercentGoalStats!$A$3:$AE$998,14,FALSE)</f>
        <v>0.26315789473684209</v>
      </c>
      <c r="AC201" s="58">
        <f>VLOOKUP($U201,PercentGoalStats!$A$3:$AE$998,16,FALSE)</f>
        <v>0.2</v>
      </c>
      <c r="AD201" s="58">
        <f>VLOOKUP($U201,PercentGoalStats!$A$3:$AE$998,17,FALSE)</f>
        <v>0.73684210526315785</v>
      </c>
      <c r="AE201" s="58">
        <f>VLOOKUP($U201,PercentGoalStats!$A$3:$AE$998,19,FALSE)</f>
        <v>0.6</v>
      </c>
      <c r="AF201" s="58">
        <f>VLOOKUP($U201,PercentGoalStats!$A$3:$AE$998,20,FALSE)</f>
        <v>0.31578947368421051</v>
      </c>
      <c r="AG201" s="58">
        <f>VLOOKUP($U201,PercentGoalStats!$A$3:$AE$998,22,FALSE)</f>
        <v>0.3</v>
      </c>
      <c r="AH201" s="58">
        <f>VLOOKUP($U201,PercentGoalStats!$A$3:$AE$998,23,FALSE)</f>
        <v>0.84210526315789469</v>
      </c>
      <c r="AI201" s="58">
        <f>VLOOKUP($U201,PercentGoalStats!$A$3:$AE$998,25,FALSE)</f>
        <v>0.8</v>
      </c>
      <c r="AJ201" s="58">
        <f>VLOOKUP($U201,PercentGoalStats!$A$3:$AE$998,26,FALSE)</f>
        <v>0.52631578947368418</v>
      </c>
      <c r="AK201" s="58">
        <f>VLOOKUP($U201,PercentGoalStats!$A$3:$AE$998,28,FALSE)</f>
        <v>0.5</v>
      </c>
      <c r="AL201" s="58">
        <f>VLOOKUP($U201,PercentGoalStats!$A$3:$AE$998,29,FALSE)</f>
        <v>0.63157894736842102</v>
      </c>
      <c r="AM201" s="58">
        <f>VLOOKUP($U201,PercentGoalStats!$A$3:$AE$998,31,FALSE)</f>
        <v>0.5</v>
      </c>
    </row>
    <row r="202" spans="1:39" hidden="1" x14ac:dyDescent="0.3">
      <c r="A202" s="57">
        <f>VLOOKUP($S202,PercentGoalStats!$A$3:$AE$998,5,FALSE)</f>
        <v>1</v>
      </c>
      <c r="B202" s="58">
        <f>VLOOKUP($S202,PercentGoalStats!$A$3:$AE$998,6,FALSE)</f>
        <v>1</v>
      </c>
      <c r="C202" s="58">
        <f>VLOOKUP($S202,PercentGoalStats!$A$3:$AE$998,8,FALSE)</f>
        <v>0.89473684210526316</v>
      </c>
      <c r="D202" s="58">
        <f>VLOOKUP($S202,PercentGoalStats!$A$3:$AE$998,9,FALSE)</f>
        <v>0.8</v>
      </c>
      <c r="E202" s="58">
        <f>VLOOKUP($S202,PercentGoalStats!$A$3:$AE$998,11,FALSE)</f>
        <v>0.78947368421052633</v>
      </c>
      <c r="F202" s="58">
        <f>VLOOKUP($S202,PercentGoalStats!$A$3:$AE$998,12,FALSE)</f>
        <v>0.8</v>
      </c>
      <c r="G202" s="58">
        <f>VLOOKUP($S202,PercentGoalStats!$A$3:$AE$998,14,FALSE)</f>
        <v>0.57894736842105265</v>
      </c>
      <c r="H202" s="58">
        <f>VLOOKUP($S202,PercentGoalStats!$A$3:$AE$998,15,FALSE)</f>
        <v>0.6</v>
      </c>
      <c r="I202" s="58">
        <f>VLOOKUP($S202,PercentGoalStats!$A$3:$AE$998,17,FALSE)</f>
        <v>1</v>
      </c>
      <c r="J202" s="58">
        <f>VLOOKUP($S202,PercentGoalStats!$A$3:$AE$998,18,FALSE)</f>
        <v>1</v>
      </c>
      <c r="K202" s="58">
        <f>VLOOKUP($S202,PercentGoalStats!$A$3:$AE$998,20,FALSE)</f>
        <v>0.84210526315789469</v>
      </c>
      <c r="L202" s="58">
        <f>VLOOKUP($S202,PercentGoalStats!$A$3:$AE$998,21,FALSE)</f>
        <v>0.8</v>
      </c>
      <c r="M202" s="58">
        <f>VLOOKUP($S202,PercentGoalStats!$A$3:$AE$998,23,FALSE)</f>
        <v>0.42105263157894735</v>
      </c>
      <c r="N202" s="58">
        <f>VLOOKUP($S202,PercentGoalStats!$A$3:$AE$998,24,FALSE)</f>
        <v>0.3</v>
      </c>
      <c r="O202" s="58">
        <f>VLOOKUP($S202,PercentGoalStats!$A$3:$AE$998,26,FALSE)</f>
        <v>0.10526315789473684</v>
      </c>
      <c r="P202" s="58">
        <f>VLOOKUP($S202,PercentGoalStats!$A$3:$AE$998,27,FALSE)</f>
        <v>0</v>
      </c>
      <c r="Q202" s="58">
        <f>VLOOKUP($S202,PercentGoalStats!$A$3:$AE$998,29,FALSE)</f>
        <v>0.42105263157894735</v>
      </c>
      <c r="R202" s="58">
        <f>VLOOKUP($S202,PercentGoalStats!$A$3:$AE$998,30,FALSE)</f>
        <v>0.3</v>
      </c>
      <c r="S202" s="53" t="str">
        <f>Fixtures!A198</f>
        <v>PSG</v>
      </c>
      <c r="T202" s="54">
        <f>Fixtures!D198</f>
        <v>43492</v>
      </c>
      <c r="U202" s="53" t="str">
        <f>Fixtures!B198</f>
        <v>Rennes</v>
      </c>
      <c r="V202" s="57">
        <f>VLOOKUP($U202,PercentGoalStats!$A$3:$AE$998,5,FALSE)</f>
        <v>1</v>
      </c>
      <c r="W202" s="58">
        <f>VLOOKUP($U202,PercentGoalStats!$A$3:$AE$998,7,FALSE)</f>
        <v>1</v>
      </c>
      <c r="X202" s="58">
        <f>VLOOKUP($U202,PercentGoalStats!$A$3:$AE$998,8,FALSE)</f>
        <v>0.9</v>
      </c>
      <c r="Y202" s="58">
        <f>VLOOKUP($U202,PercentGoalStats!$A$3:$AE$998,10,FALSE)</f>
        <v>0.90909090909090906</v>
      </c>
      <c r="Z202" s="58">
        <f>VLOOKUP($U202,PercentGoalStats!$A$3:$AE$998,11,FALSE)</f>
        <v>0.55000000000000004</v>
      </c>
      <c r="AA202" s="58">
        <f>VLOOKUP($U202,PercentGoalStats!$A$3:$AE$998,13,FALSE)</f>
        <v>0.72727272727272729</v>
      </c>
      <c r="AB202" s="58">
        <f>VLOOKUP($U202,PercentGoalStats!$A$3:$AE$998,14,FALSE)</f>
        <v>0.3</v>
      </c>
      <c r="AC202" s="58">
        <f>VLOOKUP($U202,PercentGoalStats!$A$3:$AE$998,16,FALSE)</f>
        <v>0.27272727272727271</v>
      </c>
      <c r="AD202" s="58">
        <f>VLOOKUP($U202,PercentGoalStats!$A$3:$AE$998,17,FALSE)</f>
        <v>0.95</v>
      </c>
      <c r="AE202" s="58">
        <f>VLOOKUP($U202,PercentGoalStats!$A$3:$AE$998,19,FALSE)</f>
        <v>1</v>
      </c>
      <c r="AF202" s="58">
        <f>VLOOKUP($U202,PercentGoalStats!$A$3:$AE$998,20,FALSE)</f>
        <v>0.4</v>
      </c>
      <c r="AG202" s="58">
        <f>VLOOKUP($U202,PercentGoalStats!$A$3:$AE$998,22,FALSE)</f>
        <v>0.45454545454545453</v>
      </c>
      <c r="AH202" s="58">
        <f>VLOOKUP($U202,PercentGoalStats!$A$3:$AE$998,23,FALSE)</f>
        <v>0.7</v>
      </c>
      <c r="AI202" s="58">
        <f>VLOOKUP($U202,PercentGoalStats!$A$3:$AE$998,25,FALSE)</f>
        <v>0.81818181818181823</v>
      </c>
      <c r="AJ202" s="58">
        <f>VLOOKUP($U202,PercentGoalStats!$A$3:$AE$998,26,FALSE)</f>
        <v>0.45</v>
      </c>
      <c r="AK202" s="58">
        <f>VLOOKUP($U202,PercentGoalStats!$A$3:$AE$998,28,FALSE)</f>
        <v>0.54545454545454541</v>
      </c>
      <c r="AL202" s="58">
        <f>VLOOKUP($U202,PercentGoalStats!$A$3:$AE$998,29,FALSE)</f>
        <v>0.65</v>
      </c>
      <c r="AM202" s="58">
        <f>VLOOKUP($U202,PercentGoalStats!$A$3:$AE$998,31,FALSE)</f>
        <v>0.81818181818181823</v>
      </c>
    </row>
    <row r="203" spans="1:39" hidden="1" x14ac:dyDescent="0.3">
      <c r="A203" s="57">
        <f>VLOOKUP($S203,PercentGoalStats!$A$3:$AE$998,5,FALSE)</f>
        <v>0.95238095238095233</v>
      </c>
      <c r="B203" s="58">
        <f>VLOOKUP($S203,PercentGoalStats!$A$3:$AE$998,6,FALSE)</f>
        <v>1</v>
      </c>
      <c r="C203" s="58">
        <f>VLOOKUP($S203,PercentGoalStats!$A$3:$AE$998,8,FALSE)</f>
        <v>0.7142857142857143</v>
      </c>
      <c r="D203" s="58">
        <f>VLOOKUP($S203,PercentGoalStats!$A$3:$AE$998,9,FALSE)</f>
        <v>0.8</v>
      </c>
      <c r="E203" s="58">
        <f>VLOOKUP($S203,PercentGoalStats!$A$3:$AE$998,11,FALSE)</f>
        <v>0.52380952380952384</v>
      </c>
      <c r="F203" s="58">
        <f>VLOOKUP($S203,PercentGoalStats!$A$3:$AE$998,12,FALSE)</f>
        <v>0.6</v>
      </c>
      <c r="G203" s="58">
        <f>VLOOKUP($S203,PercentGoalStats!$A$3:$AE$998,14,FALSE)</f>
        <v>0.23809523809523808</v>
      </c>
      <c r="H203" s="58">
        <f>VLOOKUP($S203,PercentGoalStats!$A$3:$AE$998,15,FALSE)</f>
        <v>0.3</v>
      </c>
      <c r="I203" s="58">
        <f>VLOOKUP($S203,PercentGoalStats!$A$3:$AE$998,17,FALSE)</f>
        <v>0.7142857142857143</v>
      </c>
      <c r="J203" s="58">
        <f>VLOOKUP($S203,PercentGoalStats!$A$3:$AE$998,18,FALSE)</f>
        <v>0.8</v>
      </c>
      <c r="K203" s="58">
        <f>VLOOKUP($S203,PercentGoalStats!$A$3:$AE$998,20,FALSE)</f>
        <v>0.2857142857142857</v>
      </c>
      <c r="L203" s="58">
        <f>VLOOKUP($S203,PercentGoalStats!$A$3:$AE$998,21,FALSE)</f>
        <v>0.4</v>
      </c>
      <c r="M203" s="58">
        <f>VLOOKUP($S203,PercentGoalStats!$A$3:$AE$998,23,FALSE)</f>
        <v>0.80952380952380953</v>
      </c>
      <c r="N203" s="58">
        <f>VLOOKUP($S203,PercentGoalStats!$A$3:$AE$998,24,FALSE)</f>
        <v>0.9</v>
      </c>
      <c r="O203" s="58">
        <f>VLOOKUP($S203,PercentGoalStats!$A$3:$AE$998,26,FALSE)</f>
        <v>0.38095238095238093</v>
      </c>
      <c r="P203" s="58">
        <f>VLOOKUP($S203,PercentGoalStats!$A$3:$AE$998,27,FALSE)</f>
        <v>0.5</v>
      </c>
      <c r="Q203" s="58">
        <f>VLOOKUP($S203,PercentGoalStats!$A$3:$AE$998,29,FALSE)</f>
        <v>0.5714285714285714</v>
      </c>
      <c r="R203" s="58">
        <f>VLOOKUP($S203,PercentGoalStats!$A$3:$AE$998,30,FALSE)</f>
        <v>0.7</v>
      </c>
      <c r="S203" s="53" t="str">
        <f>Fixtures!A199</f>
        <v>Toulouse</v>
      </c>
      <c r="T203" s="54">
        <f>Fixtures!D199</f>
        <v>43492</v>
      </c>
      <c r="U203" s="53" t="str">
        <f>Fixtures!B199</f>
        <v>Angers SCO</v>
      </c>
      <c r="V203" s="57">
        <f>VLOOKUP($U203,PercentGoalStats!$A$3:$AE$998,5,FALSE)</f>
        <v>0.84210526315789469</v>
      </c>
      <c r="W203" s="58">
        <f>VLOOKUP($U203,PercentGoalStats!$A$3:$AE$998,7,FALSE)</f>
        <v>0.77777777777777779</v>
      </c>
      <c r="X203" s="58">
        <f>VLOOKUP($U203,PercentGoalStats!$A$3:$AE$998,8,FALSE)</f>
        <v>0.57894736842105265</v>
      </c>
      <c r="Y203" s="58">
        <f>VLOOKUP($U203,PercentGoalStats!$A$3:$AE$998,10,FALSE)</f>
        <v>0.55555555555555558</v>
      </c>
      <c r="Z203" s="58">
        <f>VLOOKUP($U203,PercentGoalStats!$A$3:$AE$998,11,FALSE)</f>
        <v>0.36842105263157893</v>
      </c>
      <c r="AA203" s="58">
        <f>VLOOKUP($U203,PercentGoalStats!$A$3:$AE$998,13,FALSE)</f>
        <v>0.33333333333333331</v>
      </c>
      <c r="AB203" s="58">
        <f>VLOOKUP($U203,PercentGoalStats!$A$3:$AE$998,14,FALSE)</f>
        <v>0.26315789473684209</v>
      </c>
      <c r="AC203" s="58">
        <f>VLOOKUP($U203,PercentGoalStats!$A$3:$AE$998,16,FALSE)</f>
        <v>0.33333333333333331</v>
      </c>
      <c r="AD203" s="58">
        <f>VLOOKUP($U203,PercentGoalStats!$A$3:$AE$998,17,FALSE)</f>
        <v>0.73684210526315785</v>
      </c>
      <c r="AE203" s="58">
        <f>VLOOKUP($U203,PercentGoalStats!$A$3:$AE$998,19,FALSE)</f>
        <v>0.66666666666666663</v>
      </c>
      <c r="AF203" s="58">
        <f>VLOOKUP($U203,PercentGoalStats!$A$3:$AE$998,20,FALSE)</f>
        <v>0.21052631578947367</v>
      </c>
      <c r="AG203" s="58">
        <f>VLOOKUP($U203,PercentGoalStats!$A$3:$AE$998,22,FALSE)</f>
        <v>0.22222222222222221</v>
      </c>
      <c r="AH203" s="58">
        <f>VLOOKUP($U203,PercentGoalStats!$A$3:$AE$998,23,FALSE)</f>
        <v>0.68421052631578949</v>
      </c>
      <c r="AI203" s="58">
        <f>VLOOKUP($U203,PercentGoalStats!$A$3:$AE$998,25,FALSE)</f>
        <v>0.66666666666666663</v>
      </c>
      <c r="AJ203" s="58">
        <f>VLOOKUP($U203,PercentGoalStats!$A$3:$AE$998,26,FALSE)</f>
        <v>0.31578947368421051</v>
      </c>
      <c r="AK203" s="58">
        <f>VLOOKUP($U203,PercentGoalStats!$A$3:$AE$998,28,FALSE)</f>
        <v>0.22222222222222221</v>
      </c>
      <c r="AL203" s="58">
        <f>VLOOKUP($U203,PercentGoalStats!$A$3:$AE$998,29,FALSE)</f>
        <v>0.57894736842105265</v>
      </c>
      <c r="AM203" s="58">
        <f>VLOOKUP($U203,PercentGoalStats!$A$3:$AE$998,31,FALSE)</f>
        <v>0.55555555555555558</v>
      </c>
    </row>
    <row r="204" spans="1:39" hidden="1" x14ac:dyDescent="0.3">
      <c r="A204" s="57">
        <f>VLOOKUP($S204,PercentGoalStats!$A$3:$AE$998,5,FALSE)</f>
        <v>1</v>
      </c>
      <c r="B204" s="58">
        <f>VLOOKUP($S204,PercentGoalStats!$A$3:$AE$998,6,FALSE)</f>
        <v>1</v>
      </c>
      <c r="C204" s="58">
        <f>VLOOKUP($S204,PercentGoalStats!$A$3:$AE$998,8,FALSE)</f>
        <v>0.94117647058823528</v>
      </c>
      <c r="D204" s="58">
        <f>VLOOKUP($S204,PercentGoalStats!$A$3:$AE$998,9,FALSE)</f>
        <v>0.875</v>
      </c>
      <c r="E204" s="58">
        <f>VLOOKUP($S204,PercentGoalStats!$A$3:$AE$998,11,FALSE)</f>
        <v>0.70588235294117652</v>
      </c>
      <c r="F204" s="58">
        <f>VLOOKUP($S204,PercentGoalStats!$A$3:$AE$998,12,FALSE)</f>
        <v>0.625</v>
      </c>
      <c r="G204" s="58">
        <f>VLOOKUP($S204,PercentGoalStats!$A$3:$AE$998,14,FALSE)</f>
        <v>0.35294117647058826</v>
      </c>
      <c r="H204" s="58">
        <f>VLOOKUP($S204,PercentGoalStats!$A$3:$AE$998,15,FALSE)</f>
        <v>0.375</v>
      </c>
      <c r="I204" s="58">
        <f>VLOOKUP($S204,PercentGoalStats!$A$3:$AE$998,17,FALSE)</f>
        <v>0.88235294117647056</v>
      </c>
      <c r="J204" s="58">
        <f>VLOOKUP($S204,PercentGoalStats!$A$3:$AE$998,18,FALSE)</f>
        <v>0.875</v>
      </c>
      <c r="K204" s="58">
        <f>VLOOKUP($S204,PercentGoalStats!$A$3:$AE$998,20,FALSE)</f>
        <v>0.70588235294117652</v>
      </c>
      <c r="L204" s="58">
        <f>VLOOKUP($S204,PercentGoalStats!$A$3:$AE$998,21,FALSE)</f>
        <v>0.5</v>
      </c>
      <c r="M204" s="58">
        <f>VLOOKUP($S204,PercentGoalStats!$A$3:$AE$998,23,FALSE)</f>
        <v>0.70588235294117652</v>
      </c>
      <c r="N204" s="58">
        <f>VLOOKUP($S204,PercentGoalStats!$A$3:$AE$998,24,FALSE)</f>
        <v>0.75</v>
      </c>
      <c r="O204" s="58">
        <f>VLOOKUP($S204,PercentGoalStats!$A$3:$AE$998,26,FALSE)</f>
        <v>0.23529411764705882</v>
      </c>
      <c r="P204" s="58">
        <f>VLOOKUP($S204,PercentGoalStats!$A$3:$AE$998,27,FALSE)</f>
        <v>0.25</v>
      </c>
      <c r="Q204" s="58">
        <f>VLOOKUP($S204,PercentGoalStats!$A$3:$AE$998,29,FALSE)</f>
        <v>0.58823529411764708</v>
      </c>
      <c r="R204" s="58">
        <f>VLOOKUP($S204,PercentGoalStats!$A$3:$AE$998,30,FALSE)</f>
        <v>0.625</v>
      </c>
      <c r="S204" s="53" t="str">
        <f>Fixtures!A200</f>
        <v>Bayern München</v>
      </c>
      <c r="T204" s="54">
        <f>Fixtures!D200</f>
        <v>43492</v>
      </c>
      <c r="U204" s="53" t="str">
        <f>Fixtures!B200</f>
        <v>Stuttgart</v>
      </c>
      <c r="V204" s="57">
        <f>VLOOKUP($U204,PercentGoalStats!$A$3:$AE$998,5,FALSE)</f>
        <v>0.9375</v>
      </c>
      <c r="W204" s="58">
        <f>VLOOKUP($U204,PercentGoalStats!$A$3:$AE$998,7,FALSE)</f>
        <v>1</v>
      </c>
      <c r="X204" s="58">
        <f>VLOOKUP($U204,PercentGoalStats!$A$3:$AE$998,8,FALSE)</f>
        <v>0.8125</v>
      </c>
      <c r="Y204" s="58">
        <f>VLOOKUP($U204,PercentGoalStats!$A$3:$AE$998,10,FALSE)</f>
        <v>0.88888888888888884</v>
      </c>
      <c r="Z204" s="58">
        <f>VLOOKUP($U204,PercentGoalStats!$A$3:$AE$998,11,FALSE)</f>
        <v>0.5625</v>
      </c>
      <c r="AA204" s="58">
        <f>VLOOKUP($U204,PercentGoalStats!$A$3:$AE$998,13,FALSE)</f>
        <v>0.44444444444444442</v>
      </c>
      <c r="AB204" s="58">
        <f>VLOOKUP($U204,PercentGoalStats!$A$3:$AE$998,14,FALSE)</f>
        <v>0.375</v>
      </c>
      <c r="AC204" s="58">
        <f>VLOOKUP($U204,PercentGoalStats!$A$3:$AE$998,16,FALSE)</f>
        <v>0.33333333333333331</v>
      </c>
      <c r="AD204" s="58">
        <f>VLOOKUP($U204,PercentGoalStats!$A$3:$AE$998,17,FALSE)</f>
        <v>0.4375</v>
      </c>
      <c r="AE204" s="58">
        <f>VLOOKUP($U204,PercentGoalStats!$A$3:$AE$998,19,FALSE)</f>
        <v>0.33333333333333331</v>
      </c>
      <c r="AF204" s="58">
        <f>VLOOKUP($U204,PercentGoalStats!$A$3:$AE$998,20,FALSE)</f>
        <v>0.25</v>
      </c>
      <c r="AG204" s="58">
        <f>VLOOKUP($U204,PercentGoalStats!$A$3:$AE$998,22,FALSE)</f>
        <v>0.22222222222222221</v>
      </c>
      <c r="AH204" s="58">
        <f>VLOOKUP($U204,PercentGoalStats!$A$3:$AE$998,23,FALSE)</f>
        <v>0.8125</v>
      </c>
      <c r="AI204" s="58">
        <f>VLOOKUP($U204,PercentGoalStats!$A$3:$AE$998,25,FALSE)</f>
        <v>0.88888888888888884</v>
      </c>
      <c r="AJ204" s="58">
        <f>VLOOKUP($U204,PercentGoalStats!$A$3:$AE$998,26,FALSE)</f>
        <v>0.6875</v>
      </c>
      <c r="AK204" s="58">
        <f>VLOOKUP($U204,PercentGoalStats!$A$3:$AE$998,28,FALSE)</f>
        <v>0.77777777777777779</v>
      </c>
      <c r="AL204" s="58">
        <f>VLOOKUP($U204,PercentGoalStats!$A$3:$AE$998,29,FALSE)</f>
        <v>0.3125</v>
      </c>
      <c r="AM204" s="58">
        <f>VLOOKUP($U204,PercentGoalStats!$A$3:$AE$998,31,FALSE)</f>
        <v>0.22222222222222221</v>
      </c>
    </row>
    <row r="205" spans="1:39" hidden="1" x14ac:dyDescent="0.3">
      <c r="A205" s="57">
        <f>VLOOKUP($S205,PercentGoalStats!$A$3:$AE$998,5,FALSE)</f>
        <v>0.9375</v>
      </c>
      <c r="B205" s="58">
        <f>VLOOKUP($S205,PercentGoalStats!$A$3:$AE$998,6,FALSE)</f>
        <v>1</v>
      </c>
      <c r="C205" s="58">
        <f>VLOOKUP($S205,PercentGoalStats!$A$3:$AE$998,8,FALSE)</f>
        <v>0.8125</v>
      </c>
      <c r="D205" s="58">
        <f>VLOOKUP($S205,PercentGoalStats!$A$3:$AE$998,9,FALSE)</f>
        <v>0.875</v>
      </c>
      <c r="E205" s="58">
        <f>VLOOKUP($S205,PercentGoalStats!$A$3:$AE$998,11,FALSE)</f>
        <v>0.6875</v>
      </c>
      <c r="F205" s="58">
        <f>VLOOKUP($S205,PercentGoalStats!$A$3:$AE$998,12,FALSE)</f>
        <v>0.75</v>
      </c>
      <c r="G205" s="58">
        <f>VLOOKUP($S205,PercentGoalStats!$A$3:$AE$998,14,FALSE)</f>
        <v>0.25</v>
      </c>
      <c r="H205" s="58">
        <f>VLOOKUP($S205,PercentGoalStats!$A$3:$AE$998,15,FALSE)</f>
        <v>0.125</v>
      </c>
      <c r="I205" s="58">
        <f>VLOOKUP($S205,PercentGoalStats!$A$3:$AE$998,17,FALSE)</f>
        <v>0.6875</v>
      </c>
      <c r="J205" s="58">
        <f>VLOOKUP($S205,PercentGoalStats!$A$3:$AE$998,18,FALSE)</f>
        <v>0.625</v>
      </c>
      <c r="K205" s="58">
        <f>VLOOKUP($S205,PercentGoalStats!$A$3:$AE$998,20,FALSE)</f>
        <v>0.3125</v>
      </c>
      <c r="L205" s="58">
        <f>VLOOKUP($S205,PercentGoalStats!$A$3:$AE$998,21,FALSE)</f>
        <v>0.375</v>
      </c>
      <c r="M205" s="58">
        <f>VLOOKUP($S205,PercentGoalStats!$A$3:$AE$998,23,FALSE)</f>
        <v>0.875</v>
      </c>
      <c r="N205" s="58">
        <f>VLOOKUP($S205,PercentGoalStats!$A$3:$AE$998,24,FALSE)</f>
        <v>1</v>
      </c>
      <c r="O205" s="58">
        <f>VLOOKUP($S205,PercentGoalStats!$A$3:$AE$998,26,FALSE)</f>
        <v>0.5</v>
      </c>
      <c r="P205" s="58">
        <f>VLOOKUP($S205,PercentGoalStats!$A$3:$AE$998,27,FALSE)</f>
        <v>0.5</v>
      </c>
      <c r="Q205" s="58">
        <f>VLOOKUP($S205,PercentGoalStats!$A$3:$AE$998,29,FALSE)</f>
        <v>0.625</v>
      </c>
      <c r="R205" s="58">
        <f>VLOOKUP($S205,PercentGoalStats!$A$3:$AE$998,30,FALSE)</f>
        <v>0.625</v>
      </c>
      <c r="S205" s="53" t="str">
        <f>Fixtures!A201</f>
        <v>Fortuna Düsseldorf</v>
      </c>
      <c r="T205" s="54">
        <f>Fixtures!D201</f>
        <v>43492</v>
      </c>
      <c r="U205" s="53" t="str">
        <f>Fixtures!B201</f>
        <v>RB Leipzig</v>
      </c>
      <c r="V205" s="57">
        <f>VLOOKUP($U205,PercentGoalStats!$A$3:$AE$998,5,FALSE)</f>
        <v>0.88235294117647056</v>
      </c>
      <c r="W205" s="58">
        <f>VLOOKUP($U205,PercentGoalStats!$A$3:$AE$998,7,FALSE)</f>
        <v>0.8571428571428571</v>
      </c>
      <c r="X205" s="58">
        <f>VLOOKUP($U205,PercentGoalStats!$A$3:$AE$998,8,FALSE)</f>
        <v>0.70588235294117652</v>
      </c>
      <c r="Y205" s="58">
        <f>VLOOKUP($U205,PercentGoalStats!$A$3:$AE$998,10,FALSE)</f>
        <v>0.5714285714285714</v>
      </c>
      <c r="Z205" s="58">
        <f>VLOOKUP($U205,PercentGoalStats!$A$3:$AE$998,11,FALSE)</f>
        <v>0.47058823529411764</v>
      </c>
      <c r="AA205" s="58">
        <f>VLOOKUP($U205,PercentGoalStats!$A$3:$AE$998,13,FALSE)</f>
        <v>0.42857142857142855</v>
      </c>
      <c r="AB205" s="58">
        <f>VLOOKUP($U205,PercentGoalStats!$A$3:$AE$998,14,FALSE)</f>
        <v>0.29411764705882354</v>
      </c>
      <c r="AC205" s="58">
        <f>VLOOKUP($U205,PercentGoalStats!$A$3:$AE$998,16,FALSE)</f>
        <v>0.14285714285714285</v>
      </c>
      <c r="AD205" s="58">
        <f>VLOOKUP($U205,PercentGoalStats!$A$3:$AE$998,17,FALSE)</f>
        <v>0.6470588235294118</v>
      </c>
      <c r="AE205" s="58">
        <f>VLOOKUP($U205,PercentGoalStats!$A$3:$AE$998,19,FALSE)</f>
        <v>0.42857142857142855</v>
      </c>
      <c r="AF205" s="58">
        <f>VLOOKUP($U205,PercentGoalStats!$A$3:$AE$998,20,FALSE)</f>
        <v>0.47058823529411764</v>
      </c>
      <c r="AG205" s="58">
        <f>VLOOKUP($U205,PercentGoalStats!$A$3:$AE$998,22,FALSE)</f>
        <v>0.14285714285714285</v>
      </c>
      <c r="AH205" s="58">
        <f>VLOOKUP($U205,PercentGoalStats!$A$3:$AE$998,23,FALSE)</f>
        <v>0.6470588235294118</v>
      </c>
      <c r="AI205" s="58">
        <f>VLOOKUP($U205,PercentGoalStats!$A$3:$AE$998,25,FALSE)</f>
        <v>0.8571428571428571</v>
      </c>
      <c r="AJ205" s="58">
        <f>VLOOKUP($U205,PercentGoalStats!$A$3:$AE$998,26,FALSE)</f>
        <v>0.23529411764705882</v>
      </c>
      <c r="AK205" s="58">
        <f>VLOOKUP($U205,PercentGoalStats!$A$3:$AE$998,28,FALSE)</f>
        <v>0.2857142857142857</v>
      </c>
      <c r="AL205" s="58">
        <f>VLOOKUP($U205,PercentGoalStats!$A$3:$AE$998,29,FALSE)</f>
        <v>0.41176470588235292</v>
      </c>
      <c r="AM205" s="58">
        <f>VLOOKUP($U205,PercentGoalStats!$A$3:$AE$998,31,FALSE)</f>
        <v>0.42857142857142855</v>
      </c>
    </row>
    <row r="206" spans="1:39" hidden="1" x14ac:dyDescent="0.3">
      <c r="A206" s="57">
        <f>VLOOKUP($S206,PercentGoalStats!$A$3:$AE$998,5,FALSE)</f>
        <v>1</v>
      </c>
      <c r="B206" s="58">
        <f>VLOOKUP($S206,PercentGoalStats!$A$3:$AE$998,6,FALSE)</f>
        <v>1</v>
      </c>
      <c r="C206" s="58">
        <f>VLOOKUP($S206,PercentGoalStats!$A$3:$AE$998,8,FALSE)</f>
        <v>0.75</v>
      </c>
      <c r="D206" s="58">
        <f>VLOOKUP($S206,PercentGoalStats!$A$3:$AE$998,9,FALSE)</f>
        <v>0.75</v>
      </c>
      <c r="E206" s="58">
        <f>VLOOKUP($S206,PercentGoalStats!$A$3:$AE$998,11,FALSE)</f>
        <v>0.25</v>
      </c>
      <c r="F206" s="58">
        <f>VLOOKUP($S206,PercentGoalStats!$A$3:$AE$998,12,FALSE)</f>
        <v>0.25</v>
      </c>
      <c r="G206" s="58">
        <f>VLOOKUP($S206,PercentGoalStats!$A$3:$AE$998,14,FALSE)</f>
        <v>0.125</v>
      </c>
      <c r="H206" s="58">
        <f>VLOOKUP($S206,PercentGoalStats!$A$3:$AE$998,15,FALSE)</f>
        <v>0.25</v>
      </c>
      <c r="I206" s="58">
        <f>VLOOKUP($S206,PercentGoalStats!$A$3:$AE$998,17,FALSE)</f>
        <v>1</v>
      </c>
      <c r="J206" s="58">
        <f>VLOOKUP($S206,PercentGoalStats!$A$3:$AE$998,18,FALSE)</f>
        <v>1</v>
      </c>
      <c r="K206" s="58">
        <f>VLOOKUP($S206,PercentGoalStats!$A$3:$AE$998,20,FALSE)</f>
        <v>0.125</v>
      </c>
      <c r="L206" s="58">
        <f>VLOOKUP($S206,PercentGoalStats!$A$3:$AE$998,21,FALSE)</f>
        <v>0.25</v>
      </c>
      <c r="M206" s="58">
        <f>VLOOKUP($S206,PercentGoalStats!$A$3:$AE$998,23,FALSE)</f>
        <v>0.75</v>
      </c>
      <c r="N206" s="58">
        <f>VLOOKUP($S206,PercentGoalStats!$A$3:$AE$998,24,FALSE)</f>
        <v>0.75</v>
      </c>
      <c r="O206" s="58">
        <f>VLOOKUP($S206,PercentGoalStats!$A$3:$AE$998,26,FALSE)</f>
        <v>0.25</v>
      </c>
      <c r="P206" s="58">
        <f>VLOOKUP($S206,PercentGoalStats!$A$3:$AE$998,27,FALSE)</f>
        <v>0.25</v>
      </c>
      <c r="Q206" s="58">
        <f>VLOOKUP($S206,PercentGoalStats!$A$3:$AE$998,29,FALSE)</f>
        <v>0.75</v>
      </c>
      <c r="R206" s="58">
        <f>VLOOKUP($S206,PercentGoalStats!$A$3:$AE$998,30,FALSE)</f>
        <v>0.75</v>
      </c>
      <c r="S206" s="53" t="str">
        <f>Fixtures!A202</f>
        <v>Venezia</v>
      </c>
      <c r="T206" s="54">
        <f>Fixtures!D202</f>
        <v>43492</v>
      </c>
      <c r="U206" s="53" t="str">
        <f>Fixtures!B202</f>
        <v>Calcio Padova</v>
      </c>
      <c r="V206" s="57">
        <f>VLOOKUP($U206,PercentGoalStats!$A$3:$AE$998,5,FALSE)</f>
        <v>0.875</v>
      </c>
      <c r="W206" s="58">
        <f>VLOOKUP($U206,PercentGoalStats!$A$3:$AE$998,7,FALSE)</f>
        <v>1</v>
      </c>
      <c r="X206" s="58">
        <f>VLOOKUP($U206,PercentGoalStats!$A$3:$AE$998,8,FALSE)</f>
        <v>0.875</v>
      </c>
      <c r="Y206" s="58">
        <f>VLOOKUP($U206,PercentGoalStats!$A$3:$AE$998,10,FALSE)</f>
        <v>1</v>
      </c>
      <c r="Z206" s="58">
        <f>VLOOKUP($U206,PercentGoalStats!$A$3:$AE$998,11,FALSE)</f>
        <v>0.5</v>
      </c>
      <c r="AA206" s="58">
        <f>VLOOKUP($U206,PercentGoalStats!$A$3:$AE$998,13,FALSE)</f>
        <v>0.6</v>
      </c>
      <c r="AB206" s="58">
        <f>VLOOKUP($U206,PercentGoalStats!$A$3:$AE$998,14,FALSE)</f>
        <v>0.125</v>
      </c>
      <c r="AC206" s="58">
        <f>VLOOKUP($U206,PercentGoalStats!$A$3:$AE$998,16,FALSE)</f>
        <v>0</v>
      </c>
      <c r="AD206" s="58">
        <f>VLOOKUP($U206,PercentGoalStats!$A$3:$AE$998,17,FALSE)</f>
        <v>0.75</v>
      </c>
      <c r="AE206" s="58">
        <f>VLOOKUP($U206,PercentGoalStats!$A$3:$AE$998,19,FALSE)</f>
        <v>0.8</v>
      </c>
      <c r="AF206" s="58">
        <f>VLOOKUP($U206,PercentGoalStats!$A$3:$AE$998,20,FALSE)</f>
        <v>0</v>
      </c>
      <c r="AG206" s="58">
        <f>VLOOKUP($U206,PercentGoalStats!$A$3:$AE$998,22,FALSE)</f>
        <v>0</v>
      </c>
      <c r="AH206" s="58">
        <f>VLOOKUP($U206,PercentGoalStats!$A$3:$AE$998,23,FALSE)</f>
        <v>0.875</v>
      </c>
      <c r="AI206" s="58">
        <f>VLOOKUP($U206,PercentGoalStats!$A$3:$AE$998,25,FALSE)</f>
        <v>1</v>
      </c>
      <c r="AJ206" s="58">
        <f>VLOOKUP($U206,PercentGoalStats!$A$3:$AE$998,26,FALSE)</f>
        <v>0.5</v>
      </c>
      <c r="AK206" s="58">
        <f>VLOOKUP($U206,PercentGoalStats!$A$3:$AE$998,28,FALSE)</f>
        <v>0.6</v>
      </c>
      <c r="AL206" s="58">
        <f>VLOOKUP($U206,PercentGoalStats!$A$3:$AE$998,29,FALSE)</f>
        <v>0.75</v>
      </c>
      <c r="AM206" s="58">
        <f>VLOOKUP($U206,PercentGoalStats!$A$3:$AE$998,31,FALSE)</f>
        <v>0.8</v>
      </c>
    </row>
    <row r="207" spans="1:39" hidden="1" x14ac:dyDescent="0.3">
      <c r="A207" s="57" t="e">
        <f>VLOOKUP($S207,PercentGoalStats!$A$3:$AE$998,5,FALSE)</f>
        <v>#N/A</v>
      </c>
      <c r="B207" s="58" t="e">
        <f>VLOOKUP($S207,PercentGoalStats!$A$3:$AE$998,6,FALSE)</f>
        <v>#N/A</v>
      </c>
      <c r="C207" s="58" t="e">
        <f>VLOOKUP($S207,PercentGoalStats!$A$3:$AE$998,8,FALSE)</f>
        <v>#N/A</v>
      </c>
      <c r="D207" s="58" t="e">
        <f>VLOOKUP($S207,PercentGoalStats!$A$3:$AE$998,9,FALSE)</f>
        <v>#N/A</v>
      </c>
      <c r="E207" s="58" t="e">
        <f>VLOOKUP($S207,PercentGoalStats!$A$3:$AE$998,11,FALSE)</f>
        <v>#N/A</v>
      </c>
      <c r="F207" s="58" t="e">
        <f>VLOOKUP($S207,PercentGoalStats!$A$3:$AE$998,12,FALSE)</f>
        <v>#N/A</v>
      </c>
      <c r="G207" s="58" t="e">
        <f>VLOOKUP($S207,PercentGoalStats!$A$3:$AE$998,14,FALSE)</f>
        <v>#N/A</v>
      </c>
      <c r="H207" s="58" t="e">
        <f>VLOOKUP($S207,PercentGoalStats!$A$3:$AE$998,15,FALSE)</f>
        <v>#N/A</v>
      </c>
      <c r="I207" s="58" t="e">
        <f>VLOOKUP($S207,PercentGoalStats!$A$3:$AE$998,17,FALSE)</f>
        <v>#N/A</v>
      </c>
      <c r="J207" s="58" t="e">
        <f>VLOOKUP($S207,PercentGoalStats!$A$3:$AE$998,18,FALSE)</f>
        <v>#N/A</v>
      </c>
      <c r="K207" s="58" t="e">
        <f>VLOOKUP($S207,PercentGoalStats!$A$3:$AE$998,20,FALSE)</f>
        <v>#N/A</v>
      </c>
      <c r="L207" s="58" t="e">
        <f>VLOOKUP($S207,PercentGoalStats!$A$3:$AE$998,21,FALSE)</f>
        <v>#N/A</v>
      </c>
      <c r="M207" s="58" t="e">
        <f>VLOOKUP($S207,PercentGoalStats!$A$3:$AE$998,23,FALSE)</f>
        <v>#N/A</v>
      </c>
      <c r="N207" s="58" t="e">
        <f>VLOOKUP($S207,PercentGoalStats!$A$3:$AE$998,24,FALSE)</f>
        <v>#N/A</v>
      </c>
      <c r="O207" s="58" t="e">
        <f>VLOOKUP($S207,PercentGoalStats!$A$3:$AE$998,26,FALSE)</f>
        <v>#N/A</v>
      </c>
      <c r="P207" s="58" t="e">
        <f>VLOOKUP($S207,PercentGoalStats!$A$3:$AE$998,27,FALSE)</f>
        <v>#N/A</v>
      </c>
      <c r="Q207" s="58" t="e">
        <f>VLOOKUP($S207,PercentGoalStats!$A$3:$AE$998,29,FALSE)</f>
        <v>#N/A</v>
      </c>
      <c r="R207" s="58" t="e">
        <f>VLOOKUP($S207,PercentGoalStats!$A$3:$AE$998,30,FALSE)</f>
        <v>#N/A</v>
      </c>
      <c r="S207" s="53" t="str">
        <f>Fixtures!A203</f>
        <v>Livorno</v>
      </c>
      <c r="T207" s="54">
        <f>Fixtures!D203</f>
        <v>43492</v>
      </c>
      <c r="U207" s="53" t="str">
        <f>Fixtures!B203</f>
        <v>Pescara</v>
      </c>
      <c r="V207" s="57">
        <f>VLOOKUP($U207,PercentGoalStats!$A$3:$AE$998,5,FALSE)</f>
        <v>1</v>
      </c>
      <c r="W207" s="58">
        <f>VLOOKUP($U207,PercentGoalStats!$A$3:$AE$998,7,FALSE)</f>
        <v>1</v>
      </c>
      <c r="X207" s="58">
        <f>VLOOKUP($U207,PercentGoalStats!$A$3:$AE$998,8,FALSE)</f>
        <v>0.77777777777777779</v>
      </c>
      <c r="Y207" s="58">
        <f>VLOOKUP($U207,PercentGoalStats!$A$3:$AE$998,10,FALSE)</f>
        <v>1</v>
      </c>
      <c r="Z207" s="58">
        <f>VLOOKUP($U207,PercentGoalStats!$A$3:$AE$998,11,FALSE)</f>
        <v>0.44444444444444442</v>
      </c>
      <c r="AA207" s="58">
        <f>VLOOKUP($U207,PercentGoalStats!$A$3:$AE$998,13,FALSE)</f>
        <v>0.6</v>
      </c>
      <c r="AB207" s="58">
        <f>VLOOKUP($U207,PercentGoalStats!$A$3:$AE$998,14,FALSE)</f>
        <v>0.22222222222222221</v>
      </c>
      <c r="AC207" s="58">
        <f>VLOOKUP($U207,PercentGoalStats!$A$3:$AE$998,16,FALSE)</f>
        <v>0.4</v>
      </c>
      <c r="AD207" s="58">
        <f>VLOOKUP($U207,PercentGoalStats!$A$3:$AE$998,17,FALSE)</f>
        <v>0.88888888888888884</v>
      </c>
      <c r="AE207" s="58">
        <f>VLOOKUP($U207,PercentGoalStats!$A$3:$AE$998,19,FALSE)</f>
        <v>1</v>
      </c>
      <c r="AF207" s="58">
        <f>VLOOKUP($U207,PercentGoalStats!$A$3:$AE$998,20,FALSE)</f>
        <v>0.44444444444444442</v>
      </c>
      <c r="AG207" s="58">
        <f>VLOOKUP($U207,PercentGoalStats!$A$3:$AE$998,22,FALSE)</f>
        <v>0.4</v>
      </c>
      <c r="AH207" s="58">
        <f>VLOOKUP($U207,PercentGoalStats!$A$3:$AE$998,23,FALSE)</f>
        <v>0.77777777777777779</v>
      </c>
      <c r="AI207" s="58">
        <f>VLOOKUP($U207,PercentGoalStats!$A$3:$AE$998,25,FALSE)</f>
        <v>1</v>
      </c>
      <c r="AJ207" s="58">
        <f>VLOOKUP($U207,PercentGoalStats!$A$3:$AE$998,26,FALSE)</f>
        <v>0.22222222222222221</v>
      </c>
      <c r="AK207" s="58">
        <f>VLOOKUP($U207,PercentGoalStats!$A$3:$AE$998,28,FALSE)</f>
        <v>0.4</v>
      </c>
      <c r="AL207" s="58">
        <f>VLOOKUP($U207,PercentGoalStats!$A$3:$AE$998,29,FALSE)</f>
        <v>0.66666666666666663</v>
      </c>
      <c r="AM207" s="58">
        <f>VLOOKUP($U207,PercentGoalStats!$A$3:$AE$998,31,FALSE)</f>
        <v>1</v>
      </c>
    </row>
    <row r="208" spans="1:39" hidden="1" x14ac:dyDescent="0.3">
      <c r="A208" s="57">
        <f>VLOOKUP($S208,PercentGoalStats!$A$3:$AE$998,5,FALSE)</f>
        <v>1</v>
      </c>
      <c r="B208" s="58">
        <f>VLOOKUP($S208,PercentGoalStats!$A$3:$AE$998,6,FALSE)</f>
        <v>1</v>
      </c>
      <c r="C208" s="58">
        <f>VLOOKUP($S208,PercentGoalStats!$A$3:$AE$998,8,FALSE)</f>
        <v>0.8571428571428571</v>
      </c>
      <c r="D208" s="58">
        <f>VLOOKUP($S208,PercentGoalStats!$A$3:$AE$998,9,FALSE)</f>
        <v>0.75</v>
      </c>
      <c r="E208" s="58">
        <f>VLOOKUP($S208,PercentGoalStats!$A$3:$AE$998,11,FALSE)</f>
        <v>0.2857142857142857</v>
      </c>
      <c r="F208" s="58">
        <f>VLOOKUP($S208,PercentGoalStats!$A$3:$AE$998,12,FALSE)</f>
        <v>0.25</v>
      </c>
      <c r="G208" s="58">
        <f>VLOOKUP($S208,PercentGoalStats!$A$3:$AE$998,14,FALSE)</f>
        <v>0.14285714285714285</v>
      </c>
      <c r="H208" s="58">
        <f>VLOOKUP($S208,PercentGoalStats!$A$3:$AE$998,15,FALSE)</f>
        <v>0</v>
      </c>
      <c r="I208" s="58">
        <f>VLOOKUP($S208,PercentGoalStats!$A$3:$AE$998,17,FALSE)</f>
        <v>1</v>
      </c>
      <c r="J208" s="58">
        <f>VLOOKUP($S208,PercentGoalStats!$A$3:$AE$998,18,FALSE)</f>
        <v>1</v>
      </c>
      <c r="K208" s="58">
        <f>VLOOKUP($S208,PercentGoalStats!$A$3:$AE$998,20,FALSE)</f>
        <v>0.5714285714285714</v>
      </c>
      <c r="L208" s="58">
        <f>VLOOKUP($S208,PercentGoalStats!$A$3:$AE$998,21,FALSE)</f>
        <v>0.5</v>
      </c>
      <c r="M208" s="58">
        <f>VLOOKUP($S208,PercentGoalStats!$A$3:$AE$998,23,FALSE)</f>
        <v>0.5714285714285714</v>
      </c>
      <c r="N208" s="58">
        <f>VLOOKUP($S208,PercentGoalStats!$A$3:$AE$998,24,FALSE)</f>
        <v>0.5</v>
      </c>
      <c r="O208" s="58">
        <f>VLOOKUP($S208,PercentGoalStats!$A$3:$AE$998,26,FALSE)</f>
        <v>0</v>
      </c>
      <c r="P208" s="58">
        <f>VLOOKUP($S208,PercentGoalStats!$A$3:$AE$998,27,FALSE)</f>
        <v>0</v>
      </c>
      <c r="Q208" s="58">
        <f>VLOOKUP($S208,PercentGoalStats!$A$3:$AE$998,29,FALSE)</f>
        <v>0.5714285714285714</v>
      </c>
      <c r="R208" s="58">
        <f>VLOOKUP($S208,PercentGoalStats!$A$3:$AE$998,30,FALSE)</f>
        <v>0.5</v>
      </c>
      <c r="S208" s="53" t="str">
        <f>Fixtures!A204</f>
        <v>Brescia</v>
      </c>
      <c r="T208" s="54">
        <f>Fixtures!D204</f>
        <v>43492</v>
      </c>
      <c r="U208" s="53" t="str">
        <f>Fixtures!B204</f>
        <v>Spezia</v>
      </c>
      <c r="V208" s="57">
        <f>VLOOKUP($U208,PercentGoalStats!$A$3:$AE$998,5,FALSE)</f>
        <v>0.8571428571428571</v>
      </c>
      <c r="W208" s="58">
        <f>VLOOKUP($U208,PercentGoalStats!$A$3:$AE$998,7,FALSE)</f>
        <v>0.75</v>
      </c>
      <c r="X208" s="58">
        <f>VLOOKUP($U208,PercentGoalStats!$A$3:$AE$998,8,FALSE)</f>
        <v>0.5714285714285714</v>
      </c>
      <c r="Y208" s="58">
        <f>VLOOKUP($U208,PercentGoalStats!$A$3:$AE$998,10,FALSE)</f>
        <v>0.5</v>
      </c>
      <c r="Z208" s="58">
        <f>VLOOKUP($U208,PercentGoalStats!$A$3:$AE$998,11,FALSE)</f>
        <v>0.42857142857142855</v>
      </c>
      <c r="AA208" s="58">
        <f>VLOOKUP($U208,PercentGoalStats!$A$3:$AE$998,13,FALSE)</f>
        <v>0.5</v>
      </c>
      <c r="AB208" s="58">
        <f>VLOOKUP($U208,PercentGoalStats!$A$3:$AE$998,14,FALSE)</f>
        <v>0.2857142857142857</v>
      </c>
      <c r="AC208" s="58">
        <f>VLOOKUP($U208,PercentGoalStats!$A$3:$AE$998,16,FALSE)</f>
        <v>0.25</v>
      </c>
      <c r="AD208" s="58">
        <f>VLOOKUP($U208,PercentGoalStats!$A$3:$AE$998,17,FALSE)</f>
        <v>0.7142857142857143</v>
      </c>
      <c r="AE208" s="58">
        <f>VLOOKUP($U208,PercentGoalStats!$A$3:$AE$998,19,FALSE)</f>
        <v>0.5</v>
      </c>
      <c r="AF208" s="58">
        <f>VLOOKUP($U208,PercentGoalStats!$A$3:$AE$998,20,FALSE)</f>
        <v>0</v>
      </c>
      <c r="AG208" s="58">
        <f>VLOOKUP($U208,PercentGoalStats!$A$3:$AE$998,22,FALSE)</f>
        <v>0</v>
      </c>
      <c r="AH208" s="58">
        <f>VLOOKUP($U208,PercentGoalStats!$A$3:$AE$998,23,FALSE)</f>
        <v>0.7142857142857143</v>
      </c>
      <c r="AI208" s="58">
        <f>VLOOKUP($U208,PercentGoalStats!$A$3:$AE$998,25,FALSE)</f>
        <v>0.75</v>
      </c>
      <c r="AJ208" s="58">
        <f>VLOOKUP($U208,PercentGoalStats!$A$3:$AE$998,26,FALSE)</f>
        <v>0.42857142857142855</v>
      </c>
      <c r="AK208" s="58">
        <f>VLOOKUP($U208,PercentGoalStats!$A$3:$AE$998,28,FALSE)</f>
        <v>0.5</v>
      </c>
      <c r="AL208" s="58">
        <f>VLOOKUP($U208,PercentGoalStats!$A$3:$AE$998,29,FALSE)</f>
        <v>0.5714285714285714</v>
      </c>
      <c r="AM208" s="58">
        <f>VLOOKUP($U208,PercentGoalStats!$A$3:$AE$998,31,FALSE)</f>
        <v>0.5</v>
      </c>
    </row>
    <row r="209" spans="1:39" hidden="1" x14ac:dyDescent="0.3">
      <c r="A209" s="57" t="e">
        <f>VLOOKUP($S209,PercentGoalStats!$A$3:$AE$998,5,FALSE)</f>
        <v>#DIV/0!</v>
      </c>
      <c r="B209" s="58" t="e">
        <f>VLOOKUP($S209,PercentGoalStats!$A$3:$AE$998,6,FALSE)</f>
        <v>#DIV/0!</v>
      </c>
      <c r="C209" s="58" t="e">
        <f>VLOOKUP($S209,PercentGoalStats!$A$3:$AE$998,8,FALSE)</f>
        <v>#DIV/0!</v>
      </c>
      <c r="D209" s="58" t="e">
        <f>VLOOKUP($S209,PercentGoalStats!$A$3:$AE$998,9,FALSE)</f>
        <v>#DIV/0!</v>
      </c>
      <c r="E209" s="58" t="e">
        <f>VLOOKUP($S209,PercentGoalStats!$A$3:$AE$998,11,FALSE)</f>
        <v>#DIV/0!</v>
      </c>
      <c r="F209" s="58" t="e">
        <f>VLOOKUP($S209,PercentGoalStats!$A$3:$AE$998,12,FALSE)</f>
        <v>#DIV/0!</v>
      </c>
      <c r="G209" s="58" t="e">
        <f>VLOOKUP($S209,PercentGoalStats!$A$3:$AE$998,14,FALSE)</f>
        <v>#DIV/0!</v>
      </c>
      <c r="H209" s="58" t="e">
        <f>VLOOKUP($S209,PercentGoalStats!$A$3:$AE$998,15,FALSE)</f>
        <v>#DIV/0!</v>
      </c>
      <c r="I209" s="58" t="e">
        <f>VLOOKUP($S209,PercentGoalStats!$A$3:$AE$998,17,FALSE)</f>
        <v>#DIV/0!</v>
      </c>
      <c r="J209" s="58" t="e">
        <f>VLOOKUP($S209,PercentGoalStats!$A$3:$AE$998,18,FALSE)</f>
        <v>#DIV/0!</v>
      </c>
      <c r="K209" s="58" t="e">
        <f>VLOOKUP($S209,PercentGoalStats!$A$3:$AE$998,20,FALSE)</f>
        <v>#DIV/0!</v>
      </c>
      <c r="L209" s="58" t="e">
        <f>VLOOKUP($S209,PercentGoalStats!$A$3:$AE$998,21,FALSE)</f>
        <v>#DIV/0!</v>
      </c>
      <c r="M209" s="58" t="e">
        <f>VLOOKUP($S209,PercentGoalStats!$A$3:$AE$998,23,FALSE)</f>
        <v>#DIV/0!</v>
      </c>
      <c r="N209" s="58" t="e">
        <f>VLOOKUP($S209,PercentGoalStats!$A$3:$AE$998,24,FALSE)</f>
        <v>#DIV/0!</v>
      </c>
      <c r="O209" s="58" t="e">
        <f>VLOOKUP($S209,PercentGoalStats!$A$3:$AE$998,26,FALSE)</f>
        <v>#DIV/0!</v>
      </c>
      <c r="P209" s="58" t="e">
        <f>VLOOKUP($S209,PercentGoalStats!$A$3:$AE$998,27,FALSE)</f>
        <v>#DIV/0!</v>
      </c>
      <c r="Q209" s="58" t="e">
        <f>VLOOKUP($S209,PercentGoalStats!$A$3:$AE$998,29,FALSE)</f>
        <v>#DIV/0!</v>
      </c>
      <c r="R209" s="58" t="e">
        <f>VLOOKUP($S209,PercentGoalStats!$A$3:$AE$998,30,FALSE)</f>
        <v>#DIV/0!</v>
      </c>
      <c r="S209" s="53" t="str">
        <f>Fixtures!A205</f>
        <v>Albacete</v>
      </c>
      <c r="T209" s="54">
        <f>Fixtures!D205</f>
        <v>43492</v>
      </c>
      <c r="U209" s="53" t="str">
        <f>Fixtures!B205</f>
        <v>Reus Deportiu</v>
      </c>
      <c r="V209" s="57" t="e">
        <f>VLOOKUP($U209,PercentGoalStats!$A$3:$AE$998,5,FALSE)</f>
        <v>#DIV/0!</v>
      </c>
      <c r="W209" s="58" t="e">
        <f>VLOOKUP($U209,PercentGoalStats!$A$3:$AE$998,7,FALSE)</f>
        <v>#DIV/0!</v>
      </c>
      <c r="X209" s="58" t="e">
        <f>VLOOKUP($U209,PercentGoalStats!$A$3:$AE$998,8,FALSE)</f>
        <v>#DIV/0!</v>
      </c>
      <c r="Y209" s="58" t="e">
        <f>VLOOKUP($U209,PercentGoalStats!$A$3:$AE$998,10,FALSE)</f>
        <v>#DIV/0!</v>
      </c>
      <c r="Z209" s="58" t="e">
        <f>VLOOKUP($U209,PercentGoalStats!$A$3:$AE$998,11,FALSE)</f>
        <v>#DIV/0!</v>
      </c>
      <c r="AA209" s="58" t="e">
        <f>VLOOKUP($U209,PercentGoalStats!$A$3:$AE$998,13,FALSE)</f>
        <v>#DIV/0!</v>
      </c>
      <c r="AB209" s="58" t="e">
        <f>VLOOKUP($U209,PercentGoalStats!$A$3:$AE$998,14,FALSE)</f>
        <v>#DIV/0!</v>
      </c>
      <c r="AC209" s="58" t="e">
        <f>VLOOKUP($U209,PercentGoalStats!$A$3:$AE$998,16,FALSE)</f>
        <v>#DIV/0!</v>
      </c>
      <c r="AD209" s="58" t="e">
        <f>VLOOKUP($U209,PercentGoalStats!$A$3:$AE$998,17,FALSE)</f>
        <v>#DIV/0!</v>
      </c>
      <c r="AE209" s="58" t="e">
        <f>VLOOKUP($U209,PercentGoalStats!$A$3:$AE$998,19,FALSE)</f>
        <v>#DIV/0!</v>
      </c>
      <c r="AF209" s="58" t="e">
        <f>VLOOKUP($U209,PercentGoalStats!$A$3:$AE$998,20,FALSE)</f>
        <v>#DIV/0!</v>
      </c>
      <c r="AG209" s="58" t="e">
        <f>VLOOKUP($U209,PercentGoalStats!$A$3:$AE$998,22,FALSE)</f>
        <v>#DIV/0!</v>
      </c>
      <c r="AH209" s="58" t="e">
        <f>VLOOKUP($U209,PercentGoalStats!$A$3:$AE$998,23,FALSE)</f>
        <v>#DIV/0!</v>
      </c>
      <c r="AI209" s="58" t="e">
        <f>VLOOKUP($U209,PercentGoalStats!$A$3:$AE$998,25,FALSE)</f>
        <v>#DIV/0!</v>
      </c>
      <c r="AJ209" s="58" t="e">
        <f>VLOOKUP($U209,PercentGoalStats!$A$3:$AE$998,26,FALSE)</f>
        <v>#DIV/0!</v>
      </c>
      <c r="AK209" s="58" t="e">
        <f>VLOOKUP($U209,PercentGoalStats!$A$3:$AE$998,28,FALSE)</f>
        <v>#DIV/0!</v>
      </c>
      <c r="AL209" s="58" t="e">
        <f>VLOOKUP($U209,PercentGoalStats!$A$3:$AE$998,29,FALSE)</f>
        <v>#DIV/0!</v>
      </c>
      <c r="AM209" s="58" t="e">
        <f>VLOOKUP($U209,PercentGoalStats!$A$3:$AE$998,31,FALSE)</f>
        <v>#DIV/0!</v>
      </c>
    </row>
    <row r="210" spans="1:39" hidden="1" x14ac:dyDescent="0.3">
      <c r="A210" s="57" t="e">
        <f>VLOOKUP($S210,PercentGoalStats!$A$3:$AE$998,5,FALSE)</f>
        <v>#DIV/0!</v>
      </c>
      <c r="B210" s="58" t="e">
        <f>VLOOKUP($S210,PercentGoalStats!$A$3:$AE$998,6,FALSE)</f>
        <v>#DIV/0!</v>
      </c>
      <c r="C210" s="58" t="e">
        <f>VLOOKUP($S210,PercentGoalStats!$A$3:$AE$998,8,FALSE)</f>
        <v>#DIV/0!</v>
      </c>
      <c r="D210" s="58" t="e">
        <f>VLOOKUP($S210,PercentGoalStats!$A$3:$AE$998,9,FALSE)</f>
        <v>#DIV/0!</v>
      </c>
      <c r="E210" s="58" t="e">
        <f>VLOOKUP($S210,PercentGoalStats!$A$3:$AE$998,11,FALSE)</f>
        <v>#DIV/0!</v>
      </c>
      <c r="F210" s="58" t="e">
        <f>VLOOKUP($S210,PercentGoalStats!$A$3:$AE$998,12,FALSE)</f>
        <v>#DIV/0!</v>
      </c>
      <c r="G210" s="58" t="e">
        <f>VLOOKUP($S210,PercentGoalStats!$A$3:$AE$998,14,FALSE)</f>
        <v>#DIV/0!</v>
      </c>
      <c r="H210" s="58" t="e">
        <f>VLOOKUP($S210,PercentGoalStats!$A$3:$AE$998,15,FALSE)</f>
        <v>#DIV/0!</v>
      </c>
      <c r="I210" s="58" t="e">
        <f>VLOOKUP($S210,PercentGoalStats!$A$3:$AE$998,17,FALSE)</f>
        <v>#DIV/0!</v>
      </c>
      <c r="J210" s="58" t="e">
        <f>VLOOKUP($S210,PercentGoalStats!$A$3:$AE$998,18,FALSE)</f>
        <v>#DIV/0!</v>
      </c>
      <c r="K210" s="58" t="e">
        <f>VLOOKUP($S210,PercentGoalStats!$A$3:$AE$998,20,FALSE)</f>
        <v>#DIV/0!</v>
      </c>
      <c r="L210" s="58" t="e">
        <f>VLOOKUP($S210,PercentGoalStats!$A$3:$AE$998,21,FALSE)</f>
        <v>#DIV/0!</v>
      </c>
      <c r="M210" s="58" t="e">
        <f>VLOOKUP($S210,PercentGoalStats!$A$3:$AE$998,23,FALSE)</f>
        <v>#DIV/0!</v>
      </c>
      <c r="N210" s="58" t="e">
        <f>VLOOKUP($S210,PercentGoalStats!$A$3:$AE$998,24,FALSE)</f>
        <v>#DIV/0!</v>
      </c>
      <c r="O210" s="58" t="e">
        <f>VLOOKUP($S210,PercentGoalStats!$A$3:$AE$998,26,FALSE)</f>
        <v>#DIV/0!</v>
      </c>
      <c r="P210" s="58" t="e">
        <f>VLOOKUP($S210,PercentGoalStats!$A$3:$AE$998,27,FALSE)</f>
        <v>#DIV/0!</v>
      </c>
      <c r="Q210" s="58" t="e">
        <f>VLOOKUP($S210,PercentGoalStats!$A$3:$AE$998,29,FALSE)</f>
        <v>#DIV/0!</v>
      </c>
      <c r="R210" s="58" t="e">
        <f>VLOOKUP($S210,PercentGoalStats!$A$3:$AE$998,30,FALSE)</f>
        <v>#DIV/0!</v>
      </c>
      <c r="S210" s="53" t="str">
        <f>Fixtures!A206</f>
        <v>Alcorcón</v>
      </c>
      <c r="T210" s="54">
        <f>Fixtures!D206</f>
        <v>43492</v>
      </c>
      <c r="U210" s="53" t="str">
        <f>Fixtures!B206</f>
        <v>Córdoba</v>
      </c>
      <c r="V210" s="57" t="e">
        <f>VLOOKUP($U210,PercentGoalStats!$A$3:$AE$998,5,FALSE)</f>
        <v>#DIV/0!</v>
      </c>
      <c r="W210" s="58" t="e">
        <f>VLOOKUP($U210,PercentGoalStats!$A$3:$AE$998,7,FALSE)</f>
        <v>#DIV/0!</v>
      </c>
      <c r="X210" s="58" t="e">
        <f>VLOOKUP($U210,PercentGoalStats!$A$3:$AE$998,8,FALSE)</f>
        <v>#DIV/0!</v>
      </c>
      <c r="Y210" s="58" t="e">
        <f>VLOOKUP($U210,PercentGoalStats!$A$3:$AE$998,10,FALSE)</f>
        <v>#DIV/0!</v>
      </c>
      <c r="Z210" s="58" t="e">
        <f>VLOOKUP($U210,PercentGoalStats!$A$3:$AE$998,11,FALSE)</f>
        <v>#DIV/0!</v>
      </c>
      <c r="AA210" s="58" t="e">
        <f>VLOOKUP($U210,PercentGoalStats!$A$3:$AE$998,13,FALSE)</f>
        <v>#DIV/0!</v>
      </c>
      <c r="AB210" s="58" t="e">
        <f>VLOOKUP($U210,PercentGoalStats!$A$3:$AE$998,14,FALSE)</f>
        <v>#DIV/0!</v>
      </c>
      <c r="AC210" s="58" t="e">
        <f>VLOOKUP($U210,PercentGoalStats!$A$3:$AE$998,16,FALSE)</f>
        <v>#DIV/0!</v>
      </c>
      <c r="AD210" s="58" t="e">
        <f>VLOOKUP($U210,PercentGoalStats!$A$3:$AE$998,17,FALSE)</f>
        <v>#DIV/0!</v>
      </c>
      <c r="AE210" s="58" t="e">
        <f>VLOOKUP($U210,PercentGoalStats!$A$3:$AE$998,19,FALSE)</f>
        <v>#DIV/0!</v>
      </c>
      <c r="AF210" s="58" t="e">
        <f>VLOOKUP($U210,PercentGoalStats!$A$3:$AE$998,20,FALSE)</f>
        <v>#DIV/0!</v>
      </c>
      <c r="AG210" s="58" t="e">
        <f>VLOOKUP($U210,PercentGoalStats!$A$3:$AE$998,22,FALSE)</f>
        <v>#DIV/0!</v>
      </c>
      <c r="AH210" s="58" t="e">
        <f>VLOOKUP($U210,PercentGoalStats!$A$3:$AE$998,23,FALSE)</f>
        <v>#DIV/0!</v>
      </c>
      <c r="AI210" s="58" t="e">
        <f>VLOOKUP($U210,PercentGoalStats!$A$3:$AE$998,25,FALSE)</f>
        <v>#DIV/0!</v>
      </c>
      <c r="AJ210" s="58" t="e">
        <f>VLOOKUP($U210,PercentGoalStats!$A$3:$AE$998,26,FALSE)</f>
        <v>#DIV/0!</v>
      </c>
      <c r="AK210" s="58" t="e">
        <f>VLOOKUP($U210,PercentGoalStats!$A$3:$AE$998,28,FALSE)</f>
        <v>#DIV/0!</v>
      </c>
      <c r="AL210" s="58" t="e">
        <f>VLOOKUP($U210,PercentGoalStats!$A$3:$AE$998,29,FALSE)</f>
        <v>#DIV/0!</v>
      </c>
      <c r="AM210" s="58" t="e">
        <f>VLOOKUP($U210,PercentGoalStats!$A$3:$AE$998,31,FALSE)</f>
        <v>#DIV/0!</v>
      </c>
    </row>
    <row r="211" spans="1:39" hidden="1" x14ac:dyDescent="0.3">
      <c r="A211" s="57" t="e">
        <f>VLOOKUP($S211,PercentGoalStats!$A$3:$AE$998,5,FALSE)</f>
        <v>#DIV/0!</v>
      </c>
      <c r="B211" s="58" t="e">
        <f>VLOOKUP($S211,PercentGoalStats!$A$3:$AE$998,6,FALSE)</f>
        <v>#DIV/0!</v>
      </c>
      <c r="C211" s="58" t="e">
        <f>VLOOKUP($S211,PercentGoalStats!$A$3:$AE$998,8,FALSE)</f>
        <v>#DIV/0!</v>
      </c>
      <c r="D211" s="58" t="e">
        <f>VLOOKUP($S211,PercentGoalStats!$A$3:$AE$998,9,FALSE)</f>
        <v>#DIV/0!</v>
      </c>
      <c r="E211" s="58" t="e">
        <f>VLOOKUP($S211,PercentGoalStats!$A$3:$AE$998,11,FALSE)</f>
        <v>#DIV/0!</v>
      </c>
      <c r="F211" s="58" t="e">
        <f>VLOOKUP($S211,PercentGoalStats!$A$3:$AE$998,12,FALSE)</f>
        <v>#DIV/0!</v>
      </c>
      <c r="G211" s="58" t="e">
        <f>VLOOKUP($S211,PercentGoalStats!$A$3:$AE$998,14,FALSE)</f>
        <v>#DIV/0!</v>
      </c>
      <c r="H211" s="58" t="e">
        <f>VLOOKUP($S211,PercentGoalStats!$A$3:$AE$998,15,FALSE)</f>
        <v>#DIV/0!</v>
      </c>
      <c r="I211" s="58" t="e">
        <f>VLOOKUP($S211,PercentGoalStats!$A$3:$AE$998,17,FALSE)</f>
        <v>#DIV/0!</v>
      </c>
      <c r="J211" s="58" t="e">
        <f>VLOOKUP($S211,PercentGoalStats!$A$3:$AE$998,18,FALSE)</f>
        <v>#DIV/0!</v>
      </c>
      <c r="K211" s="58" t="e">
        <f>VLOOKUP($S211,PercentGoalStats!$A$3:$AE$998,20,FALSE)</f>
        <v>#DIV/0!</v>
      </c>
      <c r="L211" s="58" t="e">
        <f>VLOOKUP($S211,PercentGoalStats!$A$3:$AE$998,21,FALSE)</f>
        <v>#DIV/0!</v>
      </c>
      <c r="M211" s="58" t="e">
        <f>VLOOKUP($S211,PercentGoalStats!$A$3:$AE$998,23,FALSE)</f>
        <v>#DIV/0!</v>
      </c>
      <c r="N211" s="58" t="e">
        <f>VLOOKUP($S211,PercentGoalStats!$A$3:$AE$998,24,FALSE)</f>
        <v>#DIV/0!</v>
      </c>
      <c r="O211" s="58" t="e">
        <f>VLOOKUP($S211,PercentGoalStats!$A$3:$AE$998,26,FALSE)</f>
        <v>#DIV/0!</v>
      </c>
      <c r="P211" s="58" t="e">
        <f>VLOOKUP($S211,PercentGoalStats!$A$3:$AE$998,27,FALSE)</f>
        <v>#DIV/0!</v>
      </c>
      <c r="Q211" s="58" t="e">
        <f>VLOOKUP($S211,PercentGoalStats!$A$3:$AE$998,29,FALSE)</f>
        <v>#DIV/0!</v>
      </c>
      <c r="R211" s="58" t="e">
        <f>VLOOKUP($S211,PercentGoalStats!$A$3:$AE$998,30,FALSE)</f>
        <v>#DIV/0!</v>
      </c>
      <c r="S211" s="53" t="str">
        <f>Fixtures!A207</f>
        <v>Sporting Gijón</v>
      </c>
      <c r="T211" s="54">
        <f>Fixtures!D207</f>
        <v>43492</v>
      </c>
      <c r="U211" s="53" t="str">
        <f>Fixtures!B207</f>
        <v>Deportivo La Coruña</v>
      </c>
      <c r="V211" s="57">
        <f>VLOOKUP($U211,PercentGoalStats!$A$3:$AE$998,5,FALSE)</f>
        <v>1</v>
      </c>
      <c r="W211" s="58">
        <f>VLOOKUP($U211,PercentGoalStats!$A$3:$AE$998,7,FALSE)</f>
        <v>1</v>
      </c>
      <c r="X211" s="58">
        <f>VLOOKUP($U211,PercentGoalStats!$A$3:$AE$998,8,FALSE)</f>
        <v>1</v>
      </c>
      <c r="Y211" s="58">
        <f>VLOOKUP($U211,PercentGoalStats!$A$3:$AE$998,10,FALSE)</f>
        <v>1</v>
      </c>
      <c r="Z211" s="58">
        <f>VLOOKUP($U211,PercentGoalStats!$A$3:$AE$998,11,FALSE)</f>
        <v>1</v>
      </c>
      <c r="AA211" s="58">
        <f>VLOOKUP($U211,PercentGoalStats!$A$3:$AE$998,13,FALSE)</f>
        <v>1</v>
      </c>
      <c r="AB211" s="58">
        <f>VLOOKUP($U211,PercentGoalStats!$A$3:$AE$998,14,FALSE)</f>
        <v>1</v>
      </c>
      <c r="AC211" s="58">
        <f>VLOOKUP($U211,PercentGoalStats!$A$3:$AE$998,16,FALSE)</f>
        <v>1</v>
      </c>
      <c r="AD211" s="58">
        <f>VLOOKUP($U211,PercentGoalStats!$A$3:$AE$998,17,FALSE)</f>
        <v>1</v>
      </c>
      <c r="AE211" s="58">
        <f>VLOOKUP($U211,PercentGoalStats!$A$3:$AE$998,19,FALSE)</f>
        <v>1</v>
      </c>
      <c r="AF211" s="58">
        <f>VLOOKUP($U211,PercentGoalStats!$A$3:$AE$998,20,FALSE)</f>
        <v>1</v>
      </c>
      <c r="AG211" s="58">
        <f>VLOOKUP($U211,PercentGoalStats!$A$3:$AE$998,22,FALSE)</f>
        <v>1</v>
      </c>
      <c r="AH211" s="58">
        <f>VLOOKUP($U211,PercentGoalStats!$A$3:$AE$998,23,FALSE)</f>
        <v>1</v>
      </c>
      <c r="AI211" s="58">
        <f>VLOOKUP($U211,PercentGoalStats!$A$3:$AE$998,25,FALSE)</f>
        <v>1</v>
      </c>
      <c r="AJ211" s="58">
        <f>VLOOKUP($U211,PercentGoalStats!$A$3:$AE$998,26,FALSE)</f>
        <v>1</v>
      </c>
      <c r="AK211" s="58">
        <f>VLOOKUP($U211,PercentGoalStats!$A$3:$AE$998,28,FALSE)</f>
        <v>1</v>
      </c>
      <c r="AL211" s="58">
        <f>VLOOKUP($U211,PercentGoalStats!$A$3:$AE$998,29,FALSE)</f>
        <v>1</v>
      </c>
      <c r="AM211" s="58">
        <f>VLOOKUP($U211,PercentGoalStats!$A$3:$AE$998,31,FALSE)</f>
        <v>1</v>
      </c>
    </row>
    <row r="212" spans="1:39" hidden="1" x14ac:dyDescent="0.3">
      <c r="A212" s="57" t="e">
        <f>VLOOKUP($S212,PercentGoalStats!$A$3:$AE$998,5,FALSE)</f>
        <v>#DIV/0!</v>
      </c>
      <c r="B212" s="58" t="e">
        <f>VLOOKUP($S212,PercentGoalStats!$A$3:$AE$998,6,FALSE)</f>
        <v>#DIV/0!</v>
      </c>
      <c r="C212" s="58" t="e">
        <f>VLOOKUP($S212,PercentGoalStats!$A$3:$AE$998,8,FALSE)</f>
        <v>#DIV/0!</v>
      </c>
      <c r="D212" s="58" t="e">
        <f>VLOOKUP($S212,PercentGoalStats!$A$3:$AE$998,9,FALSE)</f>
        <v>#DIV/0!</v>
      </c>
      <c r="E212" s="58" t="e">
        <f>VLOOKUP($S212,PercentGoalStats!$A$3:$AE$998,11,FALSE)</f>
        <v>#DIV/0!</v>
      </c>
      <c r="F212" s="58" t="e">
        <f>VLOOKUP($S212,PercentGoalStats!$A$3:$AE$998,12,FALSE)</f>
        <v>#DIV/0!</v>
      </c>
      <c r="G212" s="58" t="e">
        <f>VLOOKUP($S212,PercentGoalStats!$A$3:$AE$998,14,FALSE)</f>
        <v>#DIV/0!</v>
      </c>
      <c r="H212" s="58" t="e">
        <f>VLOOKUP($S212,PercentGoalStats!$A$3:$AE$998,15,FALSE)</f>
        <v>#DIV/0!</v>
      </c>
      <c r="I212" s="58" t="e">
        <f>VLOOKUP($S212,PercentGoalStats!$A$3:$AE$998,17,FALSE)</f>
        <v>#DIV/0!</v>
      </c>
      <c r="J212" s="58" t="e">
        <f>VLOOKUP($S212,PercentGoalStats!$A$3:$AE$998,18,FALSE)</f>
        <v>#DIV/0!</v>
      </c>
      <c r="K212" s="58" t="e">
        <f>VLOOKUP($S212,PercentGoalStats!$A$3:$AE$998,20,FALSE)</f>
        <v>#DIV/0!</v>
      </c>
      <c r="L212" s="58" t="e">
        <f>VLOOKUP($S212,PercentGoalStats!$A$3:$AE$998,21,FALSE)</f>
        <v>#DIV/0!</v>
      </c>
      <c r="M212" s="58" t="e">
        <f>VLOOKUP($S212,PercentGoalStats!$A$3:$AE$998,23,FALSE)</f>
        <v>#DIV/0!</v>
      </c>
      <c r="N212" s="58" t="e">
        <f>VLOOKUP($S212,PercentGoalStats!$A$3:$AE$998,24,FALSE)</f>
        <v>#DIV/0!</v>
      </c>
      <c r="O212" s="58" t="e">
        <f>VLOOKUP($S212,PercentGoalStats!$A$3:$AE$998,26,FALSE)</f>
        <v>#DIV/0!</v>
      </c>
      <c r="P212" s="58" t="e">
        <f>VLOOKUP($S212,PercentGoalStats!$A$3:$AE$998,27,FALSE)</f>
        <v>#DIV/0!</v>
      </c>
      <c r="Q212" s="58" t="e">
        <f>VLOOKUP($S212,PercentGoalStats!$A$3:$AE$998,29,FALSE)</f>
        <v>#DIV/0!</v>
      </c>
      <c r="R212" s="58" t="e">
        <f>VLOOKUP($S212,PercentGoalStats!$A$3:$AE$998,30,FALSE)</f>
        <v>#DIV/0!</v>
      </c>
      <c r="S212" s="53" t="str">
        <f>Fixtures!A208</f>
        <v>Granada</v>
      </c>
      <c r="T212" s="54">
        <f>Fixtures!D208</f>
        <v>43492</v>
      </c>
      <c r="U212" s="53" t="str">
        <f>Fixtures!B208</f>
        <v>Extremadura UD</v>
      </c>
      <c r="V212" s="57" t="e">
        <f>VLOOKUP($U212,PercentGoalStats!$A$3:$AE$998,5,FALSE)</f>
        <v>#DIV/0!</v>
      </c>
      <c r="W212" s="58" t="e">
        <f>VLOOKUP($U212,PercentGoalStats!$A$3:$AE$998,7,FALSE)</f>
        <v>#DIV/0!</v>
      </c>
      <c r="X212" s="58" t="e">
        <f>VLOOKUP($U212,PercentGoalStats!$A$3:$AE$998,8,FALSE)</f>
        <v>#DIV/0!</v>
      </c>
      <c r="Y212" s="58" t="e">
        <f>VLOOKUP($U212,PercentGoalStats!$A$3:$AE$998,10,FALSE)</f>
        <v>#DIV/0!</v>
      </c>
      <c r="Z212" s="58" t="e">
        <f>VLOOKUP($U212,PercentGoalStats!$A$3:$AE$998,11,FALSE)</f>
        <v>#DIV/0!</v>
      </c>
      <c r="AA212" s="58" t="e">
        <f>VLOOKUP($U212,PercentGoalStats!$A$3:$AE$998,13,FALSE)</f>
        <v>#DIV/0!</v>
      </c>
      <c r="AB212" s="58" t="e">
        <f>VLOOKUP($U212,PercentGoalStats!$A$3:$AE$998,14,FALSE)</f>
        <v>#DIV/0!</v>
      </c>
      <c r="AC212" s="58" t="e">
        <f>VLOOKUP($U212,PercentGoalStats!$A$3:$AE$998,16,FALSE)</f>
        <v>#DIV/0!</v>
      </c>
      <c r="AD212" s="58" t="e">
        <f>VLOOKUP($U212,PercentGoalStats!$A$3:$AE$998,17,FALSE)</f>
        <v>#DIV/0!</v>
      </c>
      <c r="AE212" s="58" t="e">
        <f>VLOOKUP($U212,PercentGoalStats!$A$3:$AE$998,19,FALSE)</f>
        <v>#DIV/0!</v>
      </c>
      <c r="AF212" s="58" t="e">
        <f>VLOOKUP($U212,PercentGoalStats!$A$3:$AE$998,20,FALSE)</f>
        <v>#DIV/0!</v>
      </c>
      <c r="AG212" s="58" t="e">
        <f>VLOOKUP($U212,PercentGoalStats!$A$3:$AE$998,22,FALSE)</f>
        <v>#DIV/0!</v>
      </c>
      <c r="AH212" s="58" t="e">
        <f>VLOOKUP($U212,PercentGoalStats!$A$3:$AE$998,23,FALSE)</f>
        <v>#DIV/0!</v>
      </c>
      <c r="AI212" s="58" t="e">
        <f>VLOOKUP($U212,PercentGoalStats!$A$3:$AE$998,25,FALSE)</f>
        <v>#DIV/0!</v>
      </c>
      <c r="AJ212" s="58" t="e">
        <f>VLOOKUP($U212,PercentGoalStats!$A$3:$AE$998,26,FALSE)</f>
        <v>#DIV/0!</v>
      </c>
      <c r="AK212" s="58" t="e">
        <f>VLOOKUP($U212,PercentGoalStats!$A$3:$AE$998,28,FALSE)</f>
        <v>#DIV/0!</v>
      </c>
      <c r="AL212" s="58" t="e">
        <f>VLOOKUP($U212,PercentGoalStats!$A$3:$AE$998,29,FALSE)</f>
        <v>#DIV/0!</v>
      </c>
      <c r="AM212" s="58" t="e">
        <f>VLOOKUP($U212,PercentGoalStats!$A$3:$AE$998,31,FALSE)</f>
        <v>#DIV/0!</v>
      </c>
    </row>
    <row r="213" spans="1:39" hidden="1" x14ac:dyDescent="0.3">
      <c r="A213" s="57" t="e">
        <f>VLOOKUP($S213,PercentGoalStats!$A$3:$AE$998,5,FALSE)</f>
        <v>#DIV/0!</v>
      </c>
      <c r="B213" s="58" t="e">
        <f>VLOOKUP($S213,PercentGoalStats!$A$3:$AE$998,6,FALSE)</f>
        <v>#DIV/0!</v>
      </c>
      <c r="C213" s="58" t="e">
        <f>VLOOKUP($S213,PercentGoalStats!$A$3:$AE$998,8,FALSE)</f>
        <v>#DIV/0!</v>
      </c>
      <c r="D213" s="58" t="e">
        <f>VLOOKUP($S213,PercentGoalStats!$A$3:$AE$998,9,FALSE)</f>
        <v>#DIV/0!</v>
      </c>
      <c r="E213" s="58" t="e">
        <f>VLOOKUP($S213,PercentGoalStats!$A$3:$AE$998,11,FALSE)</f>
        <v>#DIV/0!</v>
      </c>
      <c r="F213" s="58" t="e">
        <f>VLOOKUP($S213,PercentGoalStats!$A$3:$AE$998,12,FALSE)</f>
        <v>#DIV/0!</v>
      </c>
      <c r="G213" s="58" t="e">
        <f>VLOOKUP($S213,PercentGoalStats!$A$3:$AE$998,14,FALSE)</f>
        <v>#DIV/0!</v>
      </c>
      <c r="H213" s="58" t="e">
        <f>VLOOKUP($S213,PercentGoalStats!$A$3:$AE$998,15,FALSE)</f>
        <v>#DIV/0!</v>
      </c>
      <c r="I213" s="58" t="e">
        <f>VLOOKUP($S213,PercentGoalStats!$A$3:$AE$998,17,FALSE)</f>
        <v>#DIV/0!</v>
      </c>
      <c r="J213" s="58" t="e">
        <f>VLOOKUP($S213,PercentGoalStats!$A$3:$AE$998,18,FALSE)</f>
        <v>#DIV/0!</v>
      </c>
      <c r="K213" s="58" t="e">
        <f>VLOOKUP($S213,PercentGoalStats!$A$3:$AE$998,20,FALSE)</f>
        <v>#DIV/0!</v>
      </c>
      <c r="L213" s="58" t="e">
        <f>VLOOKUP($S213,PercentGoalStats!$A$3:$AE$998,21,FALSE)</f>
        <v>#DIV/0!</v>
      </c>
      <c r="M213" s="58" t="e">
        <f>VLOOKUP($S213,PercentGoalStats!$A$3:$AE$998,23,FALSE)</f>
        <v>#DIV/0!</v>
      </c>
      <c r="N213" s="58" t="e">
        <f>VLOOKUP($S213,PercentGoalStats!$A$3:$AE$998,24,FALSE)</f>
        <v>#DIV/0!</v>
      </c>
      <c r="O213" s="58" t="e">
        <f>VLOOKUP($S213,PercentGoalStats!$A$3:$AE$998,26,FALSE)</f>
        <v>#DIV/0!</v>
      </c>
      <c r="P213" s="58" t="e">
        <f>VLOOKUP($S213,PercentGoalStats!$A$3:$AE$998,27,FALSE)</f>
        <v>#DIV/0!</v>
      </c>
      <c r="Q213" s="58" t="e">
        <f>VLOOKUP($S213,PercentGoalStats!$A$3:$AE$998,29,FALSE)</f>
        <v>#DIV/0!</v>
      </c>
      <c r="R213" s="58" t="e">
        <f>VLOOKUP($S213,PercentGoalStats!$A$3:$AE$998,30,FALSE)</f>
        <v>#DIV/0!</v>
      </c>
      <c r="S213" s="53" t="str">
        <f>Fixtures!A209</f>
        <v>Gimnàstic Tarragona</v>
      </c>
      <c r="T213" s="54">
        <f>Fixtures!D209</f>
        <v>43492</v>
      </c>
      <c r="U213" s="53" t="str">
        <f>Fixtures!B209</f>
        <v>Las Palmas</v>
      </c>
      <c r="V213" s="57" t="e">
        <f>VLOOKUP($U213,PercentGoalStats!$A$3:$AE$998,5,FALSE)</f>
        <v>#DIV/0!</v>
      </c>
      <c r="W213" s="58" t="e">
        <f>VLOOKUP($U213,PercentGoalStats!$A$3:$AE$998,7,FALSE)</f>
        <v>#DIV/0!</v>
      </c>
      <c r="X213" s="58" t="e">
        <f>VLOOKUP($U213,PercentGoalStats!$A$3:$AE$998,8,FALSE)</f>
        <v>#DIV/0!</v>
      </c>
      <c r="Y213" s="58" t="e">
        <f>VLOOKUP($U213,PercentGoalStats!$A$3:$AE$998,10,FALSE)</f>
        <v>#DIV/0!</v>
      </c>
      <c r="Z213" s="58" t="e">
        <f>VLOOKUP($U213,PercentGoalStats!$A$3:$AE$998,11,FALSE)</f>
        <v>#DIV/0!</v>
      </c>
      <c r="AA213" s="58" t="e">
        <f>VLOOKUP($U213,PercentGoalStats!$A$3:$AE$998,13,FALSE)</f>
        <v>#DIV/0!</v>
      </c>
      <c r="AB213" s="58" t="e">
        <f>VLOOKUP($U213,PercentGoalStats!$A$3:$AE$998,14,FALSE)</f>
        <v>#DIV/0!</v>
      </c>
      <c r="AC213" s="58" t="e">
        <f>VLOOKUP($U213,PercentGoalStats!$A$3:$AE$998,16,FALSE)</f>
        <v>#DIV/0!</v>
      </c>
      <c r="AD213" s="58" t="e">
        <f>VLOOKUP($U213,PercentGoalStats!$A$3:$AE$998,17,FALSE)</f>
        <v>#DIV/0!</v>
      </c>
      <c r="AE213" s="58" t="e">
        <f>VLOOKUP($U213,PercentGoalStats!$A$3:$AE$998,19,FALSE)</f>
        <v>#DIV/0!</v>
      </c>
      <c r="AF213" s="58" t="e">
        <f>VLOOKUP($U213,PercentGoalStats!$A$3:$AE$998,20,FALSE)</f>
        <v>#DIV/0!</v>
      </c>
      <c r="AG213" s="58" t="e">
        <f>VLOOKUP($U213,PercentGoalStats!$A$3:$AE$998,22,FALSE)</f>
        <v>#DIV/0!</v>
      </c>
      <c r="AH213" s="58" t="e">
        <f>VLOOKUP($U213,PercentGoalStats!$A$3:$AE$998,23,FALSE)</f>
        <v>#DIV/0!</v>
      </c>
      <c r="AI213" s="58" t="e">
        <f>VLOOKUP($U213,PercentGoalStats!$A$3:$AE$998,25,FALSE)</f>
        <v>#DIV/0!</v>
      </c>
      <c r="AJ213" s="58" t="e">
        <f>VLOOKUP($U213,PercentGoalStats!$A$3:$AE$998,26,FALSE)</f>
        <v>#DIV/0!</v>
      </c>
      <c r="AK213" s="58" t="e">
        <f>VLOOKUP($U213,PercentGoalStats!$A$3:$AE$998,28,FALSE)</f>
        <v>#DIV/0!</v>
      </c>
      <c r="AL213" s="58" t="e">
        <f>VLOOKUP($U213,PercentGoalStats!$A$3:$AE$998,29,FALSE)</f>
        <v>#DIV/0!</v>
      </c>
      <c r="AM213" s="58" t="e">
        <f>VLOOKUP($U213,PercentGoalStats!$A$3:$AE$998,31,FALSE)</f>
        <v>#DIV/0!</v>
      </c>
    </row>
    <row r="214" spans="1:39" hidden="1" x14ac:dyDescent="0.3">
      <c r="A214" s="57" t="e">
        <f>VLOOKUP($S214,PercentGoalStats!$A$3:$AE$998,5,FALSE)</f>
        <v>#DIV/0!</v>
      </c>
      <c r="B214" s="58" t="e">
        <f>VLOOKUP($S214,PercentGoalStats!$A$3:$AE$998,6,FALSE)</f>
        <v>#DIV/0!</v>
      </c>
      <c r="C214" s="58" t="e">
        <f>VLOOKUP($S214,PercentGoalStats!$A$3:$AE$998,8,FALSE)</f>
        <v>#DIV/0!</v>
      </c>
      <c r="D214" s="58" t="e">
        <f>VLOOKUP($S214,PercentGoalStats!$A$3:$AE$998,9,FALSE)</f>
        <v>#DIV/0!</v>
      </c>
      <c r="E214" s="58" t="e">
        <f>VLOOKUP($S214,PercentGoalStats!$A$3:$AE$998,11,FALSE)</f>
        <v>#DIV/0!</v>
      </c>
      <c r="F214" s="58" t="e">
        <f>VLOOKUP($S214,PercentGoalStats!$A$3:$AE$998,12,FALSE)</f>
        <v>#DIV/0!</v>
      </c>
      <c r="G214" s="58" t="e">
        <f>VLOOKUP($S214,PercentGoalStats!$A$3:$AE$998,14,FALSE)</f>
        <v>#DIV/0!</v>
      </c>
      <c r="H214" s="58" t="e">
        <f>VLOOKUP($S214,PercentGoalStats!$A$3:$AE$998,15,FALSE)</f>
        <v>#DIV/0!</v>
      </c>
      <c r="I214" s="58" t="e">
        <f>VLOOKUP($S214,PercentGoalStats!$A$3:$AE$998,17,FALSE)</f>
        <v>#DIV/0!</v>
      </c>
      <c r="J214" s="58" t="e">
        <f>VLOOKUP($S214,PercentGoalStats!$A$3:$AE$998,18,FALSE)</f>
        <v>#DIV/0!</v>
      </c>
      <c r="K214" s="58" t="e">
        <f>VLOOKUP($S214,PercentGoalStats!$A$3:$AE$998,20,FALSE)</f>
        <v>#DIV/0!</v>
      </c>
      <c r="L214" s="58" t="e">
        <f>VLOOKUP($S214,PercentGoalStats!$A$3:$AE$998,21,FALSE)</f>
        <v>#DIV/0!</v>
      </c>
      <c r="M214" s="58" t="e">
        <f>VLOOKUP($S214,PercentGoalStats!$A$3:$AE$998,23,FALSE)</f>
        <v>#DIV/0!</v>
      </c>
      <c r="N214" s="58" t="e">
        <f>VLOOKUP($S214,PercentGoalStats!$A$3:$AE$998,24,FALSE)</f>
        <v>#DIV/0!</v>
      </c>
      <c r="O214" s="58" t="e">
        <f>VLOOKUP($S214,PercentGoalStats!$A$3:$AE$998,26,FALSE)</f>
        <v>#DIV/0!</v>
      </c>
      <c r="P214" s="58" t="e">
        <f>VLOOKUP($S214,PercentGoalStats!$A$3:$AE$998,27,FALSE)</f>
        <v>#DIV/0!</v>
      </c>
      <c r="Q214" s="58" t="e">
        <f>VLOOKUP($S214,PercentGoalStats!$A$3:$AE$998,29,FALSE)</f>
        <v>#DIV/0!</v>
      </c>
      <c r="R214" s="58" t="e">
        <f>VLOOKUP($S214,PercentGoalStats!$A$3:$AE$998,30,FALSE)</f>
        <v>#DIV/0!</v>
      </c>
      <c r="S214" s="53" t="str">
        <f>Fixtures!A210</f>
        <v>St. Mirren</v>
      </c>
      <c r="T214" s="54">
        <f>Fixtures!D210</f>
        <v>43492</v>
      </c>
      <c r="U214" s="53" t="str">
        <f>Fixtures!B210</f>
        <v>Hibernian</v>
      </c>
      <c r="V214" s="57" t="e">
        <f>VLOOKUP($U214,PercentGoalStats!$A$3:$AE$998,5,FALSE)</f>
        <v>#DIV/0!</v>
      </c>
      <c r="W214" s="58" t="e">
        <f>VLOOKUP($U214,PercentGoalStats!$A$3:$AE$998,7,FALSE)</f>
        <v>#DIV/0!</v>
      </c>
      <c r="X214" s="58" t="e">
        <f>VLOOKUP($U214,PercentGoalStats!$A$3:$AE$998,8,FALSE)</f>
        <v>#DIV/0!</v>
      </c>
      <c r="Y214" s="58" t="e">
        <f>VLOOKUP($U214,PercentGoalStats!$A$3:$AE$998,10,FALSE)</f>
        <v>#DIV/0!</v>
      </c>
      <c r="Z214" s="58" t="e">
        <f>VLOOKUP($U214,PercentGoalStats!$A$3:$AE$998,11,FALSE)</f>
        <v>#DIV/0!</v>
      </c>
      <c r="AA214" s="58" t="e">
        <f>VLOOKUP($U214,PercentGoalStats!$A$3:$AE$998,13,FALSE)</f>
        <v>#DIV/0!</v>
      </c>
      <c r="AB214" s="58" t="e">
        <f>VLOOKUP($U214,PercentGoalStats!$A$3:$AE$998,14,FALSE)</f>
        <v>#DIV/0!</v>
      </c>
      <c r="AC214" s="58" t="e">
        <f>VLOOKUP($U214,PercentGoalStats!$A$3:$AE$998,16,FALSE)</f>
        <v>#DIV/0!</v>
      </c>
      <c r="AD214" s="58" t="e">
        <f>VLOOKUP($U214,PercentGoalStats!$A$3:$AE$998,17,FALSE)</f>
        <v>#DIV/0!</v>
      </c>
      <c r="AE214" s="58" t="e">
        <f>VLOOKUP($U214,PercentGoalStats!$A$3:$AE$998,19,FALSE)</f>
        <v>#DIV/0!</v>
      </c>
      <c r="AF214" s="58" t="e">
        <f>VLOOKUP($U214,PercentGoalStats!$A$3:$AE$998,20,FALSE)</f>
        <v>#DIV/0!</v>
      </c>
      <c r="AG214" s="58" t="e">
        <f>VLOOKUP($U214,PercentGoalStats!$A$3:$AE$998,22,FALSE)</f>
        <v>#DIV/0!</v>
      </c>
      <c r="AH214" s="58" t="e">
        <f>VLOOKUP($U214,PercentGoalStats!$A$3:$AE$998,23,FALSE)</f>
        <v>#DIV/0!</v>
      </c>
      <c r="AI214" s="58" t="e">
        <f>VLOOKUP($U214,PercentGoalStats!$A$3:$AE$998,25,FALSE)</f>
        <v>#DIV/0!</v>
      </c>
      <c r="AJ214" s="58" t="e">
        <f>VLOOKUP($U214,PercentGoalStats!$A$3:$AE$998,26,FALSE)</f>
        <v>#DIV/0!</v>
      </c>
      <c r="AK214" s="58" t="e">
        <f>VLOOKUP($U214,PercentGoalStats!$A$3:$AE$998,28,FALSE)</f>
        <v>#DIV/0!</v>
      </c>
      <c r="AL214" s="58" t="e">
        <f>VLOOKUP($U214,PercentGoalStats!$A$3:$AE$998,29,FALSE)</f>
        <v>#DIV/0!</v>
      </c>
      <c r="AM214" s="58" t="e">
        <f>VLOOKUP($U214,PercentGoalStats!$A$3:$AE$998,31,FALSE)</f>
        <v>#DIV/0!</v>
      </c>
    </row>
    <row r="215" spans="1:39" hidden="1" x14ac:dyDescent="0.3">
      <c r="A215" s="57" t="e">
        <f>VLOOKUP($S215,PercentGoalStats!$A$3:$AE$998,5,FALSE)</f>
        <v>#DIV/0!</v>
      </c>
      <c r="B215" s="58" t="e">
        <f>VLOOKUP($S215,PercentGoalStats!$A$3:$AE$998,6,FALSE)</f>
        <v>#DIV/0!</v>
      </c>
      <c r="C215" s="58" t="e">
        <f>VLOOKUP($S215,PercentGoalStats!$A$3:$AE$998,8,FALSE)</f>
        <v>#DIV/0!</v>
      </c>
      <c r="D215" s="58" t="e">
        <f>VLOOKUP($S215,PercentGoalStats!$A$3:$AE$998,9,FALSE)</f>
        <v>#DIV/0!</v>
      </c>
      <c r="E215" s="58" t="e">
        <f>VLOOKUP($S215,PercentGoalStats!$A$3:$AE$998,11,FALSE)</f>
        <v>#DIV/0!</v>
      </c>
      <c r="F215" s="58" t="e">
        <f>VLOOKUP($S215,PercentGoalStats!$A$3:$AE$998,12,FALSE)</f>
        <v>#DIV/0!</v>
      </c>
      <c r="G215" s="58" t="e">
        <f>VLOOKUP($S215,PercentGoalStats!$A$3:$AE$998,14,FALSE)</f>
        <v>#DIV/0!</v>
      </c>
      <c r="H215" s="58" t="e">
        <f>VLOOKUP($S215,PercentGoalStats!$A$3:$AE$998,15,FALSE)</f>
        <v>#DIV/0!</v>
      </c>
      <c r="I215" s="58" t="e">
        <f>VLOOKUP($S215,PercentGoalStats!$A$3:$AE$998,17,FALSE)</f>
        <v>#DIV/0!</v>
      </c>
      <c r="J215" s="58" t="e">
        <f>VLOOKUP($S215,PercentGoalStats!$A$3:$AE$998,18,FALSE)</f>
        <v>#DIV/0!</v>
      </c>
      <c r="K215" s="58" t="e">
        <f>VLOOKUP($S215,PercentGoalStats!$A$3:$AE$998,20,FALSE)</f>
        <v>#DIV/0!</v>
      </c>
      <c r="L215" s="58" t="e">
        <f>VLOOKUP($S215,PercentGoalStats!$A$3:$AE$998,21,FALSE)</f>
        <v>#DIV/0!</v>
      </c>
      <c r="M215" s="58" t="e">
        <f>VLOOKUP($S215,PercentGoalStats!$A$3:$AE$998,23,FALSE)</f>
        <v>#DIV/0!</v>
      </c>
      <c r="N215" s="58" t="e">
        <f>VLOOKUP($S215,PercentGoalStats!$A$3:$AE$998,24,FALSE)</f>
        <v>#DIV/0!</v>
      </c>
      <c r="O215" s="58" t="e">
        <f>VLOOKUP($S215,PercentGoalStats!$A$3:$AE$998,26,FALSE)</f>
        <v>#DIV/0!</v>
      </c>
      <c r="P215" s="58" t="e">
        <f>VLOOKUP($S215,PercentGoalStats!$A$3:$AE$998,27,FALSE)</f>
        <v>#DIV/0!</v>
      </c>
      <c r="Q215" s="58" t="e">
        <f>VLOOKUP($S215,PercentGoalStats!$A$3:$AE$998,29,FALSE)</f>
        <v>#DIV/0!</v>
      </c>
      <c r="R215" s="58" t="e">
        <f>VLOOKUP($S215,PercentGoalStats!$A$3:$AE$998,30,FALSE)</f>
        <v>#DIV/0!</v>
      </c>
      <c r="S215" s="53" t="str">
        <f>Fixtures!A211</f>
        <v>Livingston</v>
      </c>
      <c r="T215" s="54">
        <f>Fixtures!D211</f>
        <v>43492</v>
      </c>
      <c r="U215" s="53" t="str">
        <f>Fixtures!B211</f>
        <v>Rangers</v>
      </c>
      <c r="V215" s="57" t="e">
        <f>VLOOKUP($U215,PercentGoalStats!$A$3:$AE$998,5,FALSE)</f>
        <v>#DIV/0!</v>
      </c>
      <c r="W215" s="58" t="e">
        <f>VLOOKUP($U215,PercentGoalStats!$A$3:$AE$998,7,FALSE)</f>
        <v>#DIV/0!</v>
      </c>
      <c r="X215" s="58" t="e">
        <f>VLOOKUP($U215,PercentGoalStats!$A$3:$AE$998,8,FALSE)</f>
        <v>#DIV/0!</v>
      </c>
      <c r="Y215" s="58" t="e">
        <f>VLOOKUP($U215,PercentGoalStats!$A$3:$AE$998,10,FALSE)</f>
        <v>#DIV/0!</v>
      </c>
      <c r="Z215" s="58" t="e">
        <f>VLOOKUP($U215,PercentGoalStats!$A$3:$AE$998,11,FALSE)</f>
        <v>#DIV/0!</v>
      </c>
      <c r="AA215" s="58" t="e">
        <f>VLOOKUP($U215,PercentGoalStats!$A$3:$AE$998,13,FALSE)</f>
        <v>#DIV/0!</v>
      </c>
      <c r="AB215" s="58" t="e">
        <f>VLOOKUP($U215,PercentGoalStats!$A$3:$AE$998,14,FALSE)</f>
        <v>#DIV/0!</v>
      </c>
      <c r="AC215" s="58" t="e">
        <f>VLOOKUP($U215,PercentGoalStats!$A$3:$AE$998,16,FALSE)</f>
        <v>#DIV/0!</v>
      </c>
      <c r="AD215" s="58" t="e">
        <f>VLOOKUP($U215,PercentGoalStats!$A$3:$AE$998,17,FALSE)</f>
        <v>#DIV/0!</v>
      </c>
      <c r="AE215" s="58" t="e">
        <f>VLOOKUP($U215,PercentGoalStats!$A$3:$AE$998,19,FALSE)</f>
        <v>#DIV/0!</v>
      </c>
      <c r="AF215" s="58" t="e">
        <f>VLOOKUP($U215,PercentGoalStats!$A$3:$AE$998,20,FALSE)</f>
        <v>#DIV/0!</v>
      </c>
      <c r="AG215" s="58" t="e">
        <f>VLOOKUP($U215,PercentGoalStats!$A$3:$AE$998,22,FALSE)</f>
        <v>#DIV/0!</v>
      </c>
      <c r="AH215" s="58" t="e">
        <f>VLOOKUP($U215,PercentGoalStats!$A$3:$AE$998,23,FALSE)</f>
        <v>#DIV/0!</v>
      </c>
      <c r="AI215" s="58" t="e">
        <f>VLOOKUP($U215,PercentGoalStats!$A$3:$AE$998,25,FALSE)</f>
        <v>#DIV/0!</v>
      </c>
      <c r="AJ215" s="58" t="e">
        <f>VLOOKUP($U215,PercentGoalStats!$A$3:$AE$998,26,FALSE)</f>
        <v>#DIV/0!</v>
      </c>
      <c r="AK215" s="58" t="e">
        <f>VLOOKUP($U215,PercentGoalStats!$A$3:$AE$998,28,FALSE)</f>
        <v>#DIV/0!</v>
      </c>
      <c r="AL215" s="58" t="e">
        <f>VLOOKUP($U215,PercentGoalStats!$A$3:$AE$998,29,FALSE)</f>
        <v>#DIV/0!</v>
      </c>
      <c r="AM215" s="58" t="e">
        <f>VLOOKUP($U215,PercentGoalStats!$A$3:$AE$998,31,FALSE)</f>
        <v>#DIV/0!</v>
      </c>
    </row>
    <row r="216" spans="1:39" hidden="1" x14ac:dyDescent="0.3">
      <c r="A216" s="57" t="e">
        <f>VLOOKUP($S216,PercentGoalStats!$A$3:$AE$998,5,FALSE)</f>
        <v>#DIV/0!</v>
      </c>
      <c r="B216" s="58" t="e">
        <f>VLOOKUP($S216,PercentGoalStats!$A$3:$AE$998,6,FALSE)</f>
        <v>#DIV/0!</v>
      </c>
      <c r="C216" s="58" t="e">
        <f>VLOOKUP($S216,PercentGoalStats!$A$3:$AE$998,8,FALSE)</f>
        <v>#DIV/0!</v>
      </c>
      <c r="D216" s="58" t="e">
        <f>VLOOKUP($S216,PercentGoalStats!$A$3:$AE$998,9,FALSE)</f>
        <v>#DIV/0!</v>
      </c>
      <c r="E216" s="58" t="e">
        <f>VLOOKUP($S216,PercentGoalStats!$A$3:$AE$998,11,FALSE)</f>
        <v>#DIV/0!</v>
      </c>
      <c r="F216" s="58" t="e">
        <f>VLOOKUP($S216,PercentGoalStats!$A$3:$AE$998,12,FALSE)</f>
        <v>#DIV/0!</v>
      </c>
      <c r="G216" s="58" t="e">
        <f>VLOOKUP($S216,PercentGoalStats!$A$3:$AE$998,14,FALSE)</f>
        <v>#DIV/0!</v>
      </c>
      <c r="H216" s="58" t="e">
        <f>VLOOKUP($S216,PercentGoalStats!$A$3:$AE$998,15,FALSE)</f>
        <v>#DIV/0!</v>
      </c>
      <c r="I216" s="58" t="e">
        <f>VLOOKUP($S216,PercentGoalStats!$A$3:$AE$998,17,FALSE)</f>
        <v>#DIV/0!</v>
      </c>
      <c r="J216" s="58" t="e">
        <f>VLOOKUP($S216,PercentGoalStats!$A$3:$AE$998,18,FALSE)</f>
        <v>#DIV/0!</v>
      </c>
      <c r="K216" s="58" t="e">
        <f>VLOOKUP($S216,PercentGoalStats!$A$3:$AE$998,20,FALSE)</f>
        <v>#DIV/0!</v>
      </c>
      <c r="L216" s="58" t="e">
        <f>VLOOKUP($S216,PercentGoalStats!$A$3:$AE$998,21,FALSE)</f>
        <v>#DIV/0!</v>
      </c>
      <c r="M216" s="58" t="e">
        <f>VLOOKUP($S216,PercentGoalStats!$A$3:$AE$998,23,FALSE)</f>
        <v>#DIV/0!</v>
      </c>
      <c r="N216" s="58" t="e">
        <f>VLOOKUP($S216,PercentGoalStats!$A$3:$AE$998,24,FALSE)</f>
        <v>#DIV/0!</v>
      </c>
      <c r="O216" s="58" t="e">
        <f>VLOOKUP($S216,PercentGoalStats!$A$3:$AE$998,26,FALSE)</f>
        <v>#DIV/0!</v>
      </c>
      <c r="P216" s="58" t="e">
        <f>VLOOKUP($S216,PercentGoalStats!$A$3:$AE$998,27,FALSE)</f>
        <v>#DIV/0!</v>
      </c>
      <c r="Q216" s="58" t="e">
        <f>VLOOKUP($S216,PercentGoalStats!$A$3:$AE$998,29,FALSE)</f>
        <v>#DIV/0!</v>
      </c>
      <c r="R216" s="58" t="e">
        <f>VLOOKUP($S216,PercentGoalStats!$A$3:$AE$998,30,FALSE)</f>
        <v>#DIV/0!</v>
      </c>
      <c r="S216" s="53" t="str">
        <f>Fixtures!A212</f>
        <v>Perth Glory</v>
      </c>
      <c r="T216" s="54">
        <f>Fixtures!D212</f>
        <v>43492</v>
      </c>
      <c r="U216" s="53" t="str">
        <f>Fixtures!B212</f>
        <v>Newcastle Jets</v>
      </c>
      <c r="V216" s="57" t="e">
        <f>VLOOKUP($U216,PercentGoalStats!$A$3:$AE$998,5,FALSE)</f>
        <v>#DIV/0!</v>
      </c>
      <c r="W216" s="58" t="e">
        <f>VLOOKUP($U216,PercentGoalStats!$A$3:$AE$998,7,FALSE)</f>
        <v>#DIV/0!</v>
      </c>
      <c r="X216" s="58" t="e">
        <f>VLOOKUP($U216,PercentGoalStats!$A$3:$AE$998,8,FALSE)</f>
        <v>#DIV/0!</v>
      </c>
      <c r="Y216" s="58" t="e">
        <f>VLOOKUP($U216,PercentGoalStats!$A$3:$AE$998,10,FALSE)</f>
        <v>#DIV/0!</v>
      </c>
      <c r="Z216" s="58" t="e">
        <f>VLOOKUP($U216,PercentGoalStats!$A$3:$AE$998,11,FALSE)</f>
        <v>#DIV/0!</v>
      </c>
      <c r="AA216" s="58" t="e">
        <f>VLOOKUP($U216,PercentGoalStats!$A$3:$AE$998,13,FALSE)</f>
        <v>#DIV/0!</v>
      </c>
      <c r="AB216" s="58" t="e">
        <f>VLOOKUP($U216,PercentGoalStats!$A$3:$AE$998,14,FALSE)</f>
        <v>#DIV/0!</v>
      </c>
      <c r="AC216" s="58" t="e">
        <f>VLOOKUP($U216,PercentGoalStats!$A$3:$AE$998,16,FALSE)</f>
        <v>#DIV/0!</v>
      </c>
      <c r="AD216" s="58" t="e">
        <f>VLOOKUP($U216,PercentGoalStats!$A$3:$AE$998,17,FALSE)</f>
        <v>#DIV/0!</v>
      </c>
      <c r="AE216" s="58" t="e">
        <f>VLOOKUP($U216,PercentGoalStats!$A$3:$AE$998,19,FALSE)</f>
        <v>#DIV/0!</v>
      </c>
      <c r="AF216" s="58" t="e">
        <f>VLOOKUP($U216,PercentGoalStats!$A$3:$AE$998,20,FALSE)</f>
        <v>#DIV/0!</v>
      </c>
      <c r="AG216" s="58" t="e">
        <f>VLOOKUP($U216,PercentGoalStats!$A$3:$AE$998,22,FALSE)</f>
        <v>#DIV/0!</v>
      </c>
      <c r="AH216" s="58" t="e">
        <f>VLOOKUP($U216,PercentGoalStats!$A$3:$AE$998,23,FALSE)</f>
        <v>#DIV/0!</v>
      </c>
      <c r="AI216" s="58" t="e">
        <f>VLOOKUP($U216,PercentGoalStats!$A$3:$AE$998,25,FALSE)</f>
        <v>#DIV/0!</v>
      </c>
      <c r="AJ216" s="58" t="e">
        <f>VLOOKUP($U216,PercentGoalStats!$A$3:$AE$998,26,FALSE)</f>
        <v>#DIV/0!</v>
      </c>
      <c r="AK216" s="58" t="e">
        <f>VLOOKUP($U216,PercentGoalStats!$A$3:$AE$998,28,FALSE)</f>
        <v>#DIV/0!</v>
      </c>
      <c r="AL216" s="58" t="e">
        <f>VLOOKUP($U216,PercentGoalStats!$A$3:$AE$998,29,FALSE)</f>
        <v>#DIV/0!</v>
      </c>
      <c r="AM216" s="58" t="e">
        <f>VLOOKUP($U216,PercentGoalStats!$A$3:$AE$998,31,FALSE)</f>
        <v>#DIV/0!</v>
      </c>
    </row>
    <row r="217" spans="1:39" hidden="1" x14ac:dyDescent="0.3">
      <c r="A217" s="57" t="e">
        <f>VLOOKUP($S217,PercentGoalStats!$A$3:$AE$998,5,FALSE)</f>
        <v>#DIV/0!</v>
      </c>
      <c r="B217" s="58" t="e">
        <f>VLOOKUP($S217,PercentGoalStats!$A$3:$AE$998,6,FALSE)</f>
        <v>#DIV/0!</v>
      </c>
      <c r="C217" s="58" t="e">
        <f>VLOOKUP($S217,PercentGoalStats!$A$3:$AE$998,8,FALSE)</f>
        <v>#DIV/0!</v>
      </c>
      <c r="D217" s="58" t="e">
        <f>VLOOKUP($S217,PercentGoalStats!$A$3:$AE$998,9,FALSE)</f>
        <v>#DIV/0!</v>
      </c>
      <c r="E217" s="58" t="e">
        <f>VLOOKUP($S217,PercentGoalStats!$A$3:$AE$998,11,FALSE)</f>
        <v>#DIV/0!</v>
      </c>
      <c r="F217" s="58" t="e">
        <f>VLOOKUP($S217,PercentGoalStats!$A$3:$AE$998,12,FALSE)</f>
        <v>#DIV/0!</v>
      </c>
      <c r="G217" s="58" t="e">
        <f>VLOOKUP($S217,PercentGoalStats!$A$3:$AE$998,14,FALSE)</f>
        <v>#DIV/0!</v>
      </c>
      <c r="H217" s="58" t="e">
        <f>VLOOKUP($S217,PercentGoalStats!$A$3:$AE$998,15,FALSE)</f>
        <v>#DIV/0!</v>
      </c>
      <c r="I217" s="58" t="e">
        <f>VLOOKUP($S217,PercentGoalStats!$A$3:$AE$998,17,FALSE)</f>
        <v>#DIV/0!</v>
      </c>
      <c r="J217" s="58" t="e">
        <f>VLOOKUP($S217,PercentGoalStats!$A$3:$AE$998,18,FALSE)</f>
        <v>#DIV/0!</v>
      </c>
      <c r="K217" s="58" t="e">
        <f>VLOOKUP($S217,PercentGoalStats!$A$3:$AE$998,20,FALSE)</f>
        <v>#DIV/0!</v>
      </c>
      <c r="L217" s="58" t="e">
        <f>VLOOKUP($S217,PercentGoalStats!$A$3:$AE$998,21,FALSE)</f>
        <v>#DIV/0!</v>
      </c>
      <c r="M217" s="58" t="e">
        <f>VLOOKUP($S217,PercentGoalStats!$A$3:$AE$998,23,FALSE)</f>
        <v>#DIV/0!</v>
      </c>
      <c r="N217" s="58" t="e">
        <f>VLOOKUP($S217,PercentGoalStats!$A$3:$AE$998,24,FALSE)</f>
        <v>#DIV/0!</v>
      </c>
      <c r="O217" s="58" t="e">
        <f>VLOOKUP($S217,PercentGoalStats!$A$3:$AE$998,26,FALSE)</f>
        <v>#DIV/0!</v>
      </c>
      <c r="P217" s="58" t="e">
        <f>VLOOKUP($S217,PercentGoalStats!$A$3:$AE$998,27,FALSE)</f>
        <v>#DIV/0!</v>
      </c>
      <c r="Q217" s="58" t="e">
        <f>VLOOKUP($S217,PercentGoalStats!$A$3:$AE$998,29,FALSE)</f>
        <v>#DIV/0!</v>
      </c>
      <c r="R217" s="58" t="e">
        <f>VLOOKUP($S217,PercentGoalStats!$A$3:$AE$998,30,FALSE)</f>
        <v>#DIV/0!</v>
      </c>
      <c r="S217" s="53" t="str">
        <f>Fixtures!A213</f>
        <v>Adelaide United</v>
      </c>
      <c r="T217" s="54">
        <f>Fixtures!D213</f>
        <v>43492</v>
      </c>
      <c r="U217" s="53" t="str">
        <f>Fixtures!B213</f>
        <v>Central Coast Mariners</v>
      </c>
      <c r="V217" s="57" t="e">
        <f>VLOOKUP($U217,PercentGoalStats!$A$3:$AE$998,5,FALSE)</f>
        <v>#DIV/0!</v>
      </c>
      <c r="W217" s="58" t="e">
        <f>VLOOKUP($U217,PercentGoalStats!$A$3:$AE$998,7,FALSE)</f>
        <v>#DIV/0!</v>
      </c>
      <c r="X217" s="58" t="e">
        <f>VLOOKUP($U217,PercentGoalStats!$A$3:$AE$998,8,FALSE)</f>
        <v>#DIV/0!</v>
      </c>
      <c r="Y217" s="58" t="e">
        <f>VLOOKUP($U217,PercentGoalStats!$A$3:$AE$998,10,FALSE)</f>
        <v>#DIV/0!</v>
      </c>
      <c r="Z217" s="58" t="e">
        <f>VLOOKUP($U217,PercentGoalStats!$A$3:$AE$998,11,FALSE)</f>
        <v>#DIV/0!</v>
      </c>
      <c r="AA217" s="58" t="e">
        <f>VLOOKUP($U217,PercentGoalStats!$A$3:$AE$998,13,FALSE)</f>
        <v>#DIV/0!</v>
      </c>
      <c r="AB217" s="58" t="e">
        <f>VLOOKUP($U217,PercentGoalStats!$A$3:$AE$998,14,FALSE)</f>
        <v>#DIV/0!</v>
      </c>
      <c r="AC217" s="58" t="e">
        <f>VLOOKUP($U217,PercentGoalStats!$A$3:$AE$998,16,FALSE)</f>
        <v>#DIV/0!</v>
      </c>
      <c r="AD217" s="58" t="e">
        <f>VLOOKUP($U217,PercentGoalStats!$A$3:$AE$998,17,FALSE)</f>
        <v>#DIV/0!</v>
      </c>
      <c r="AE217" s="58" t="e">
        <f>VLOOKUP($U217,PercentGoalStats!$A$3:$AE$998,19,FALSE)</f>
        <v>#DIV/0!</v>
      </c>
      <c r="AF217" s="58" t="e">
        <f>VLOOKUP($U217,PercentGoalStats!$A$3:$AE$998,20,FALSE)</f>
        <v>#DIV/0!</v>
      </c>
      <c r="AG217" s="58" t="e">
        <f>VLOOKUP($U217,PercentGoalStats!$A$3:$AE$998,22,FALSE)</f>
        <v>#DIV/0!</v>
      </c>
      <c r="AH217" s="58" t="e">
        <f>VLOOKUP($U217,PercentGoalStats!$A$3:$AE$998,23,FALSE)</f>
        <v>#DIV/0!</v>
      </c>
      <c r="AI217" s="58" t="e">
        <f>VLOOKUP($U217,PercentGoalStats!$A$3:$AE$998,25,FALSE)</f>
        <v>#DIV/0!</v>
      </c>
      <c r="AJ217" s="58" t="e">
        <f>VLOOKUP($U217,PercentGoalStats!$A$3:$AE$998,26,FALSE)</f>
        <v>#DIV/0!</v>
      </c>
      <c r="AK217" s="58" t="e">
        <f>VLOOKUP($U217,PercentGoalStats!$A$3:$AE$998,28,FALSE)</f>
        <v>#DIV/0!</v>
      </c>
      <c r="AL217" s="58" t="e">
        <f>VLOOKUP($U217,PercentGoalStats!$A$3:$AE$998,29,FALSE)</f>
        <v>#DIV/0!</v>
      </c>
      <c r="AM217" s="58" t="e">
        <f>VLOOKUP($U217,PercentGoalStats!$A$3:$AE$998,31,FALSE)</f>
        <v>#DIV/0!</v>
      </c>
    </row>
    <row r="218" spans="1:39" hidden="1" x14ac:dyDescent="0.3">
      <c r="A218" s="57" t="e">
        <f>VLOOKUP($S218,PercentGoalStats!$A$3:$AE$998,5,FALSE)</f>
        <v>#N/A</v>
      </c>
      <c r="B218" s="58" t="e">
        <f>VLOOKUP($S218,PercentGoalStats!$A$3:$AE$998,6,FALSE)</f>
        <v>#N/A</v>
      </c>
      <c r="C218" s="58" t="e">
        <f>VLOOKUP($S218,PercentGoalStats!$A$3:$AE$998,8,FALSE)</f>
        <v>#N/A</v>
      </c>
      <c r="D218" s="58" t="e">
        <f>VLOOKUP($S218,PercentGoalStats!$A$3:$AE$998,9,FALSE)</f>
        <v>#N/A</v>
      </c>
      <c r="E218" s="58" t="e">
        <f>VLOOKUP($S218,PercentGoalStats!$A$3:$AE$998,11,FALSE)</f>
        <v>#N/A</v>
      </c>
      <c r="F218" s="58" t="e">
        <f>VLOOKUP($S218,PercentGoalStats!$A$3:$AE$998,12,FALSE)</f>
        <v>#N/A</v>
      </c>
      <c r="G218" s="58" t="e">
        <f>VLOOKUP($S218,PercentGoalStats!$A$3:$AE$998,14,FALSE)</f>
        <v>#N/A</v>
      </c>
      <c r="H218" s="58" t="e">
        <f>VLOOKUP($S218,PercentGoalStats!$A$3:$AE$998,15,FALSE)</f>
        <v>#N/A</v>
      </c>
      <c r="I218" s="58" t="e">
        <f>VLOOKUP($S218,PercentGoalStats!$A$3:$AE$998,17,FALSE)</f>
        <v>#N/A</v>
      </c>
      <c r="J218" s="58" t="e">
        <f>VLOOKUP($S218,PercentGoalStats!$A$3:$AE$998,18,FALSE)</f>
        <v>#N/A</v>
      </c>
      <c r="K218" s="58" t="e">
        <f>VLOOKUP($S218,PercentGoalStats!$A$3:$AE$998,20,FALSE)</f>
        <v>#N/A</v>
      </c>
      <c r="L218" s="58" t="e">
        <f>VLOOKUP($S218,PercentGoalStats!$A$3:$AE$998,21,FALSE)</f>
        <v>#N/A</v>
      </c>
      <c r="M218" s="58" t="e">
        <f>VLOOKUP($S218,PercentGoalStats!$A$3:$AE$998,23,FALSE)</f>
        <v>#N/A</v>
      </c>
      <c r="N218" s="58" t="e">
        <f>VLOOKUP($S218,PercentGoalStats!$A$3:$AE$998,24,FALSE)</f>
        <v>#N/A</v>
      </c>
      <c r="O218" s="58" t="e">
        <f>VLOOKUP($S218,PercentGoalStats!$A$3:$AE$998,26,FALSE)</f>
        <v>#N/A</v>
      </c>
      <c r="P218" s="58" t="e">
        <f>VLOOKUP($S218,PercentGoalStats!$A$3:$AE$998,27,FALSE)</f>
        <v>#N/A</v>
      </c>
      <c r="Q218" s="58" t="e">
        <f>VLOOKUP($S218,PercentGoalStats!$A$3:$AE$998,29,FALSE)</f>
        <v>#N/A</v>
      </c>
      <c r="R218" s="58" t="e">
        <f>VLOOKUP($S218,PercentGoalStats!$A$3:$AE$998,30,FALSE)</f>
        <v>#N/A</v>
      </c>
      <c r="S218" s="53" t="str">
        <f>Fixtures!A214</f>
        <v>Al Fateh</v>
      </c>
      <c r="T218" s="54">
        <f>Fixtures!D214</f>
        <v>43492</v>
      </c>
      <c r="U218" s="53" t="str">
        <f>Fixtures!B214</f>
        <v>Al Quadisiya</v>
      </c>
      <c r="V218" s="57" t="e">
        <f>VLOOKUP($U218,PercentGoalStats!$A$3:$AE$998,5,FALSE)</f>
        <v>#N/A</v>
      </c>
      <c r="W218" s="58" t="e">
        <f>VLOOKUP($U218,PercentGoalStats!$A$3:$AE$998,7,FALSE)</f>
        <v>#N/A</v>
      </c>
      <c r="X218" s="58" t="e">
        <f>VLOOKUP($U218,PercentGoalStats!$A$3:$AE$998,8,FALSE)</f>
        <v>#N/A</v>
      </c>
      <c r="Y218" s="58" t="e">
        <f>VLOOKUP($U218,PercentGoalStats!$A$3:$AE$998,10,FALSE)</f>
        <v>#N/A</v>
      </c>
      <c r="Z218" s="58" t="e">
        <f>VLOOKUP($U218,PercentGoalStats!$A$3:$AE$998,11,FALSE)</f>
        <v>#N/A</v>
      </c>
      <c r="AA218" s="58" t="e">
        <f>VLOOKUP($U218,PercentGoalStats!$A$3:$AE$998,13,FALSE)</f>
        <v>#N/A</v>
      </c>
      <c r="AB218" s="58" t="e">
        <f>VLOOKUP($U218,PercentGoalStats!$A$3:$AE$998,14,FALSE)</f>
        <v>#N/A</v>
      </c>
      <c r="AC218" s="58" t="e">
        <f>VLOOKUP($U218,PercentGoalStats!$A$3:$AE$998,16,FALSE)</f>
        <v>#N/A</v>
      </c>
      <c r="AD218" s="58" t="e">
        <f>VLOOKUP($U218,PercentGoalStats!$A$3:$AE$998,17,FALSE)</f>
        <v>#N/A</v>
      </c>
      <c r="AE218" s="58" t="e">
        <f>VLOOKUP($U218,PercentGoalStats!$A$3:$AE$998,19,FALSE)</f>
        <v>#N/A</v>
      </c>
      <c r="AF218" s="58" t="e">
        <f>VLOOKUP($U218,PercentGoalStats!$A$3:$AE$998,20,FALSE)</f>
        <v>#N/A</v>
      </c>
      <c r="AG218" s="58" t="e">
        <f>VLOOKUP($U218,PercentGoalStats!$A$3:$AE$998,22,FALSE)</f>
        <v>#N/A</v>
      </c>
      <c r="AH218" s="58" t="e">
        <f>VLOOKUP($U218,PercentGoalStats!$A$3:$AE$998,23,FALSE)</f>
        <v>#N/A</v>
      </c>
      <c r="AI218" s="58" t="e">
        <f>VLOOKUP($U218,PercentGoalStats!$A$3:$AE$998,25,FALSE)</f>
        <v>#N/A</v>
      </c>
      <c r="AJ218" s="58" t="e">
        <f>VLOOKUP($U218,PercentGoalStats!$A$3:$AE$998,26,FALSE)</f>
        <v>#N/A</v>
      </c>
      <c r="AK218" s="58" t="e">
        <f>VLOOKUP($U218,PercentGoalStats!$A$3:$AE$998,28,FALSE)</f>
        <v>#N/A</v>
      </c>
      <c r="AL218" s="58" t="e">
        <f>VLOOKUP($U218,PercentGoalStats!$A$3:$AE$998,29,FALSE)</f>
        <v>#N/A</v>
      </c>
      <c r="AM218" s="58" t="e">
        <f>VLOOKUP($U218,PercentGoalStats!$A$3:$AE$998,31,FALSE)</f>
        <v>#N/A</v>
      </c>
    </row>
    <row r="219" spans="1:39" hidden="1" x14ac:dyDescent="0.3">
      <c r="A219" s="57" t="e">
        <f>VLOOKUP($S219,PercentGoalStats!$A$3:$AE$998,5,FALSE)</f>
        <v>#N/A</v>
      </c>
      <c r="B219" s="58" t="e">
        <f>VLOOKUP($S219,PercentGoalStats!$A$3:$AE$998,6,FALSE)</f>
        <v>#N/A</v>
      </c>
      <c r="C219" s="58" t="e">
        <f>VLOOKUP($S219,PercentGoalStats!$A$3:$AE$998,8,FALSE)</f>
        <v>#N/A</v>
      </c>
      <c r="D219" s="58" t="e">
        <f>VLOOKUP($S219,PercentGoalStats!$A$3:$AE$998,9,FALSE)</f>
        <v>#N/A</v>
      </c>
      <c r="E219" s="58" t="e">
        <f>VLOOKUP($S219,PercentGoalStats!$A$3:$AE$998,11,FALSE)</f>
        <v>#N/A</v>
      </c>
      <c r="F219" s="58" t="e">
        <f>VLOOKUP($S219,PercentGoalStats!$A$3:$AE$998,12,FALSE)</f>
        <v>#N/A</v>
      </c>
      <c r="G219" s="58" t="e">
        <f>VLOOKUP($S219,PercentGoalStats!$A$3:$AE$998,14,FALSE)</f>
        <v>#N/A</v>
      </c>
      <c r="H219" s="58" t="e">
        <f>VLOOKUP($S219,PercentGoalStats!$A$3:$AE$998,15,FALSE)</f>
        <v>#N/A</v>
      </c>
      <c r="I219" s="58" t="e">
        <f>VLOOKUP($S219,PercentGoalStats!$A$3:$AE$998,17,FALSE)</f>
        <v>#N/A</v>
      </c>
      <c r="J219" s="58" t="e">
        <f>VLOOKUP($S219,PercentGoalStats!$A$3:$AE$998,18,FALSE)</f>
        <v>#N/A</v>
      </c>
      <c r="K219" s="58" t="e">
        <f>VLOOKUP($S219,PercentGoalStats!$A$3:$AE$998,20,FALSE)</f>
        <v>#N/A</v>
      </c>
      <c r="L219" s="58" t="e">
        <f>VLOOKUP($S219,PercentGoalStats!$A$3:$AE$998,21,FALSE)</f>
        <v>#N/A</v>
      </c>
      <c r="M219" s="58" t="e">
        <f>VLOOKUP($S219,PercentGoalStats!$A$3:$AE$998,23,FALSE)</f>
        <v>#N/A</v>
      </c>
      <c r="N219" s="58" t="e">
        <f>VLOOKUP($S219,PercentGoalStats!$A$3:$AE$998,24,FALSE)</f>
        <v>#N/A</v>
      </c>
      <c r="O219" s="58" t="e">
        <f>VLOOKUP($S219,PercentGoalStats!$A$3:$AE$998,26,FALSE)</f>
        <v>#N/A</v>
      </c>
      <c r="P219" s="58" t="e">
        <f>VLOOKUP($S219,PercentGoalStats!$A$3:$AE$998,27,FALSE)</f>
        <v>#N/A</v>
      </c>
      <c r="Q219" s="58" t="e">
        <f>VLOOKUP($S219,PercentGoalStats!$A$3:$AE$998,29,FALSE)</f>
        <v>#N/A</v>
      </c>
      <c r="R219" s="58" t="e">
        <f>VLOOKUP($S219,PercentGoalStats!$A$3:$AE$998,30,FALSE)</f>
        <v>#N/A</v>
      </c>
      <c r="S219" s="53" t="str">
        <f>Fixtures!A215</f>
        <v>Al Nassr</v>
      </c>
      <c r="T219" s="54">
        <f>Fixtures!D215</f>
        <v>43492</v>
      </c>
      <c r="U219" s="53" t="str">
        <f>Fixtures!B215</f>
        <v>Ohod</v>
      </c>
      <c r="V219" s="57" t="e">
        <f>VLOOKUP($U219,PercentGoalStats!$A$3:$AE$998,5,FALSE)</f>
        <v>#N/A</v>
      </c>
      <c r="W219" s="58" t="e">
        <f>VLOOKUP($U219,PercentGoalStats!$A$3:$AE$998,7,FALSE)</f>
        <v>#N/A</v>
      </c>
      <c r="X219" s="58" t="e">
        <f>VLOOKUP($U219,PercentGoalStats!$A$3:$AE$998,8,FALSE)</f>
        <v>#N/A</v>
      </c>
      <c r="Y219" s="58" t="e">
        <f>VLOOKUP($U219,PercentGoalStats!$A$3:$AE$998,10,FALSE)</f>
        <v>#N/A</v>
      </c>
      <c r="Z219" s="58" t="e">
        <f>VLOOKUP($U219,PercentGoalStats!$A$3:$AE$998,11,FALSE)</f>
        <v>#N/A</v>
      </c>
      <c r="AA219" s="58" t="e">
        <f>VLOOKUP($U219,PercentGoalStats!$A$3:$AE$998,13,FALSE)</f>
        <v>#N/A</v>
      </c>
      <c r="AB219" s="58" t="e">
        <f>VLOOKUP($U219,PercentGoalStats!$A$3:$AE$998,14,FALSE)</f>
        <v>#N/A</v>
      </c>
      <c r="AC219" s="58" t="e">
        <f>VLOOKUP($U219,PercentGoalStats!$A$3:$AE$998,16,FALSE)</f>
        <v>#N/A</v>
      </c>
      <c r="AD219" s="58" t="e">
        <f>VLOOKUP($U219,PercentGoalStats!$A$3:$AE$998,17,FALSE)</f>
        <v>#N/A</v>
      </c>
      <c r="AE219" s="58" t="e">
        <f>VLOOKUP($U219,PercentGoalStats!$A$3:$AE$998,19,FALSE)</f>
        <v>#N/A</v>
      </c>
      <c r="AF219" s="58" t="e">
        <f>VLOOKUP($U219,PercentGoalStats!$A$3:$AE$998,20,FALSE)</f>
        <v>#N/A</v>
      </c>
      <c r="AG219" s="58" t="e">
        <f>VLOOKUP($U219,PercentGoalStats!$A$3:$AE$998,22,FALSE)</f>
        <v>#N/A</v>
      </c>
      <c r="AH219" s="58" t="e">
        <f>VLOOKUP($U219,PercentGoalStats!$A$3:$AE$998,23,FALSE)</f>
        <v>#N/A</v>
      </c>
      <c r="AI219" s="58" t="e">
        <f>VLOOKUP($U219,PercentGoalStats!$A$3:$AE$998,25,FALSE)</f>
        <v>#N/A</v>
      </c>
      <c r="AJ219" s="58" t="e">
        <f>VLOOKUP($U219,PercentGoalStats!$A$3:$AE$998,26,FALSE)</f>
        <v>#N/A</v>
      </c>
      <c r="AK219" s="58" t="e">
        <f>VLOOKUP($U219,PercentGoalStats!$A$3:$AE$998,28,FALSE)</f>
        <v>#N/A</v>
      </c>
      <c r="AL219" s="58" t="e">
        <f>VLOOKUP($U219,PercentGoalStats!$A$3:$AE$998,29,FALSE)</f>
        <v>#N/A</v>
      </c>
      <c r="AM219" s="58" t="e">
        <f>VLOOKUP($U219,PercentGoalStats!$A$3:$AE$998,31,FALSE)</f>
        <v>#N/A</v>
      </c>
    </row>
    <row r="220" spans="1:39" hidden="1" x14ac:dyDescent="0.3">
      <c r="A220" s="57" t="e">
        <f>VLOOKUP($S220,PercentGoalStats!$A$3:$AE$998,5,FALSE)</f>
        <v>#N/A</v>
      </c>
      <c r="B220" s="58" t="e">
        <f>VLOOKUP($S220,PercentGoalStats!$A$3:$AE$998,6,FALSE)</f>
        <v>#N/A</v>
      </c>
      <c r="C220" s="58" t="e">
        <f>VLOOKUP($S220,PercentGoalStats!$A$3:$AE$998,8,FALSE)</f>
        <v>#N/A</v>
      </c>
      <c r="D220" s="58" t="e">
        <f>VLOOKUP($S220,PercentGoalStats!$A$3:$AE$998,9,FALSE)</f>
        <v>#N/A</v>
      </c>
      <c r="E220" s="58" t="e">
        <f>VLOOKUP($S220,PercentGoalStats!$A$3:$AE$998,11,FALSE)</f>
        <v>#N/A</v>
      </c>
      <c r="F220" s="58" t="e">
        <f>VLOOKUP($S220,PercentGoalStats!$A$3:$AE$998,12,FALSE)</f>
        <v>#N/A</v>
      </c>
      <c r="G220" s="58" t="e">
        <f>VLOOKUP($S220,PercentGoalStats!$A$3:$AE$998,14,FALSE)</f>
        <v>#N/A</v>
      </c>
      <c r="H220" s="58" t="e">
        <f>VLOOKUP($S220,PercentGoalStats!$A$3:$AE$998,15,FALSE)</f>
        <v>#N/A</v>
      </c>
      <c r="I220" s="58" t="e">
        <f>VLOOKUP($S220,PercentGoalStats!$A$3:$AE$998,17,FALSE)</f>
        <v>#N/A</v>
      </c>
      <c r="J220" s="58" t="e">
        <f>VLOOKUP($S220,PercentGoalStats!$A$3:$AE$998,18,FALSE)</f>
        <v>#N/A</v>
      </c>
      <c r="K220" s="58" t="e">
        <f>VLOOKUP($S220,PercentGoalStats!$A$3:$AE$998,20,FALSE)</f>
        <v>#N/A</v>
      </c>
      <c r="L220" s="58" t="e">
        <f>VLOOKUP($S220,PercentGoalStats!$A$3:$AE$998,21,FALSE)</f>
        <v>#N/A</v>
      </c>
      <c r="M220" s="58" t="e">
        <f>VLOOKUP($S220,PercentGoalStats!$A$3:$AE$998,23,FALSE)</f>
        <v>#N/A</v>
      </c>
      <c r="N220" s="58" t="e">
        <f>VLOOKUP($S220,PercentGoalStats!$A$3:$AE$998,24,FALSE)</f>
        <v>#N/A</v>
      </c>
      <c r="O220" s="58" t="e">
        <f>VLOOKUP($S220,PercentGoalStats!$A$3:$AE$998,26,FALSE)</f>
        <v>#N/A</v>
      </c>
      <c r="P220" s="58" t="e">
        <f>VLOOKUP($S220,PercentGoalStats!$A$3:$AE$998,27,FALSE)</f>
        <v>#N/A</v>
      </c>
      <c r="Q220" s="58" t="e">
        <f>VLOOKUP($S220,PercentGoalStats!$A$3:$AE$998,29,FALSE)</f>
        <v>#N/A</v>
      </c>
      <c r="R220" s="58" t="e">
        <f>VLOOKUP($S220,PercentGoalStats!$A$3:$AE$998,30,FALSE)</f>
        <v>#N/A</v>
      </c>
      <c r="S220" s="53" t="str">
        <f>Fixtures!A216</f>
        <v>Al Feiha</v>
      </c>
      <c r="T220" s="54">
        <f>Fixtures!D216</f>
        <v>43492</v>
      </c>
      <c r="U220" s="53" t="str">
        <f>Fixtures!B216</f>
        <v>Al Hilal</v>
      </c>
      <c r="V220" s="57" t="e">
        <f>VLOOKUP($U220,PercentGoalStats!$A$3:$AE$998,5,FALSE)</f>
        <v>#N/A</v>
      </c>
      <c r="W220" s="58" t="e">
        <f>VLOOKUP($U220,PercentGoalStats!$A$3:$AE$998,7,FALSE)</f>
        <v>#N/A</v>
      </c>
      <c r="X220" s="58" t="e">
        <f>VLOOKUP($U220,PercentGoalStats!$A$3:$AE$998,8,FALSE)</f>
        <v>#N/A</v>
      </c>
      <c r="Y220" s="58" t="e">
        <f>VLOOKUP($U220,PercentGoalStats!$A$3:$AE$998,10,FALSE)</f>
        <v>#N/A</v>
      </c>
      <c r="Z220" s="58" t="e">
        <f>VLOOKUP($U220,PercentGoalStats!$A$3:$AE$998,11,FALSE)</f>
        <v>#N/A</v>
      </c>
      <c r="AA220" s="58" t="e">
        <f>VLOOKUP($U220,PercentGoalStats!$A$3:$AE$998,13,FALSE)</f>
        <v>#N/A</v>
      </c>
      <c r="AB220" s="58" t="e">
        <f>VLOOKUP($U220,PercentGoalStats!$A$3:$AE$998,14,FALSE)</f>
        <v>#N/A</v>
      </c>
      <c r="AC220" s="58" t="e">
        <f>VLOOKUP($U220,PercentGoalStats!$A$3:$AE$998,16,FALSE)</f>
        <v>#N/A</v>
      </c>
      <c r="AD220" s="58" t="e">
        <f>VLOOKUP($U220,PercentGoalStats!$A$3:$AE$998,17,FALSE)</f>
        <v>#N/A</v>
      </c>
      <c r="AE220" s="58" t="e">
        <f>VLOOKUP($U220,PercentGoalStats!$A$3:$AE$998,19,FALSE)</f>
        <v>#N/A</v>
      </c>
      <c r="AF220" s="58" t="e">
        <f>VLOOKUP($U220,PercentGoalStats!$A$3:$AE$998,20,FALSE)</f>
        <v>#N/A</v>
      </c>
      <c r="AG220" s="58" t="e">
        <f>VLOOKUP($U220,PercentGoalStats!$A$3:$AE$998,22,FALSE)</f>
        <v>#N/A</v>
      </c>
      <c r="AH220" s="58" t="e">
        <f>VLOOKUP($U220,PercentGoalStats!$A$3:$AE$998,23,FALSE)</f>
        <v>#N/A</v>
      </c>
      <c r="AI220" s="58" t="e">
        <f>VLOOKUP($U220,PercentGoalStats!$A$3:$AE$998,25,FALSE)</f>
        <v>#N/A</v>
      </c>
      <c r="AJ220" s="58" t="e">
        <f>VLOOKUP($U220,PercentGoalStats!$A$3:$AE$998,26,FALSE)</f>
        <v>#N/A</v>
      </c>
      <c r="AK220" s="58" t="e">
        <f>VLOOKUP($U220,PercentGoalStats!$A$3:$AE$998,28,FALSE)</f>
        <v>#N/A</v>
      </c>
      <c r="AL220" s="58" t="e">
        <f>VLOOKUP($U220,PercentGoalStats!$A$3:$AE$998,29,FALSE)</f>
        <v>#N/A</v>
      </c>
      <c r="AM220" s="58" t="e">
        <f>VLOOKUP($U220,PercentGoalStats!$A$3:$AE$998,31,FALSE)</f>
        <v>#N/A</v>
      </c>
    </row>
  </sheetData>
  <autoFilter ref="T1:T220" xr:uid="{8C30E785-E036-44BC-8E74-0FDF4855A2AF}">
    <filterColumn colId="0">
      <filters>
        <dateGroupItem year="2019" month="1" day="15" dateTimeGrouping="day"/>
      </filters>
    </filterColumn>
  </autoFilter>
  <conditionalFormatting sqref="A2:A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048576 V2:V1048576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1048576 W2:W104857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48576 X2:X104857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48576 Y2:Y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48576 Z2:Z104857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48576 AA2:AA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48576 AB2:AB104857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48576 AC2:AC1048576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48576 AD2:AD104857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48576 AE2:AE104857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48576 AF2:AF104857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48576 AG2:AG104857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48576 AH2:AH104857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48576 AI2:AI104857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48576 AJ2:AJ104857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48576 AK2:AK104857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48576 AL2:AL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48576 AM2:AM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2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22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 V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 W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 X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 Y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 Z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 AA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 AB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 AC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 AD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 J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 AF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 AG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 AH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 AI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 AJ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 AK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 AL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 AM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C605-1F69-496E-ACE6-C60822DB277D}">
  <dimension ref="A1:AF380"/>
  <sheetViews>
    <sheetView topLeftCell="A371" workbookViewId="0">
      <selection activeCell="A66" sqref="A66:AM66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8" style="4" bestFit="1" customWidth="1"/>
    <col min="8" max="8" width="7.33203125" style="9" bestFit="1" customWidth="1"/>
    <col min="9" max="10" width="7.33203125" style="4" bestFit="1" customWidth="1"/>
    <col min="11" max="11" width="7.33203125" style="9" bestFit="1" customWidth="1"/>
    <col min="12" max="12" width="8" style="4" bestFit="1" customWidth="1"/>
    <col min="13" max="13" width="7.33203125" style="4" bestFit="1" customWidth="1"/>
    <col min="14" max="14" width="7.33203125" style="9" bestFit="1" customWidth="1"/>
    <col min="15" max="15" width="7" style="4" bestFit="1" customWidth="1"/>
    <col min="16" max="16" width="7.33203125" style="4" bestFit="1" customWidth="1"/>
    <col min="17" max="17" width="7.33203125" style="9" bestFit="1" customWidth="1"/>
    <col min="18" max="18" width="7.33203125" style="4" bestFit="1" customWidth="1"/>
    <col min="19" max="19" width="8" style="4" bestFit="1" customWidth="1"/>
    <col min="20" max="20" width="7" style="9" bestFit="1" customWidth="1"/>
    <col min="21" max="22" width="7.33203125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3" t="s">
        <v>24</v>
      </c>
      <c r="B1" s="64" t="s">
        <v>28</v>
      </c>
      <c r="C1" s="64"/>
      <c r="D1" s="64"/>
      <c r="E1" s="64" t="s">
        <v>47</v>
      </c>
      <c r="F1" s="64"/>
      <c r="G1" s="64"/>
      <c r="H1" s="64" t="s">
        <v>48</v>
      </c>
      <c r="I1" s="64"/>
      <c r="J1" s="64"/>
      <c r="K1" s="64" t="s">
        <v>49</v>
      </c>
      <c r="L1" s="64"/>
      <c r="M1" s="64"/>
      <c r="N1" s="64" t="s">
        <v>50</v>
      </c>
      <c r="O1" s="64"/>
      <c r="P1" s="64"/>
      <c r="Q1" s="64" t="s">
        <v>51</v>
      </c>
      <c r="R1" s="64"/>
      <c r="S1" s="64"/>
      <c r="T1" s="64" t="s">
        <v>52</v>
      </c>
      <c r="U1" s="64"/>
      <c r="V1" s="64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3"/>
      <c r="B2" s="17" t="s">
        <v>25</v>
      </c>
      <c r="C2" s="18" t="s">
        <v>30</v>
      </c>
      <c r="D2" s="19" t="s">
        <v>29</v>
      </c>
      <c r="E2" s="20" t="s">
        <v>29</v>
      </c>
      <c r="F2" s="21" t="s">
        <v>25</v>
      </c>
      <c r="G2" s="18" t="s">
        <v>30</v>
      </c>
      <c r="H2" s="20" t="s">
        <v>29</v>
      </c>
      <c r="I2" s="21" t="s">
        <v>25</v>
      </c>
      <c r="J2" s="18" t="s">
        <v>30</v>
      </c>
      <c r="K2" s="20" t="s">
        <v>29</v>
      </c>
      <c r="L2" s="21" t="s">
        <v>25</v>
      </c>
      <c r="M2" s="18" t="s">
        <v>30</v>
      </c>
      <c r="N2" s="20" t="s">
        <v>29</v>
      </c>
      <c r="O2" s="21" t="s">
        <v>25</v>
      </c>
      <c r="P2" s="18" t="s">
        <v>30</v>
      </c>
      <c r="Q2" s="20" t="s">
        <v>29</v>
      </c>
      <c r="R2" s="21" t="s">
        <v>25</v>
      </c>
      <c r="S2" s="18" t="s">
        <v>30</v>
      </c>
      <c r="T2" s="20" t="s">
        <v>29</v>
      </c>
      <c r="U2" s="21" t="s">
        <v>25</v>
      </c>
      <c r="V2" s="18" t="s">
        <v>30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s="4" t="s">
        <v>6</v>
      </c>
      <c r="B3" s="9">
        <f>COUNTIF(CSV!A:A,A3)</f>
        <v>12</v>
      </c>
      <c r="C3" s="4">
        <f>COUNTIF(CSV!B:B,A3)</f>
        <v>11</v>
      </c>
      <c r="D3" s="4">
        <f>B3+C3</f>
        <v>23</v>
      </c>
      <c r="E3" s="12">
        <f>(COUNTIFS(CSV!$A:$A,$A3,CSV!$L:$L,"&gt;0.5") +COUNTIFS(CSV!$B:$B,$A3,CSV!$L:$L,"&gt;0.5"))/$D3</f>
        <v>0.73913043478260865</v>
      </c>
      <c r="F3" s="7">
        <f>COUNTIFS(CSV!$A:$A,$A3,CSV!$L:$L,"&gt;0.5")/$B3</f>
        <v>0.66666666666666663</v>
      </c>
      <c r="G3" s="7">
        <f>COUNTIFS(CSV!$B:$B,$A3,CSV!$L:$L,"&gt;0.5")/$C3</f>
        <v>0.81818181818181823</v>
      </c>
      <c r="H3" s="12">
        <f>(COUNTIFS(CSV!$A:$A,$A3,CSV!$L:$L,"&gt;1.5") +COUNTIFS(CSV!$B:$B,$A3,CSV!$L:$L,"&gt;1.5"))/$D3</f>
        <v>0.52173913043478259</v>
      </c>
      <c r="I3" s="7">
        <f>COUNTIFS(CSV!$A:$A,$A3,CSV!$L:$L,"&gt;1.5")/$B3</f>
        <v>0.33333333333333331</v>
      </c>
      <c r="J3" s="7">
        <f>COUNTIFS(CSV!$B:$B,$A3,CSV!$L:$L,"&gt;1.5")/$C3</f>
        <v>0.72727272727272729</v>
      </c>
      <c r="K3" s="12">
        <f>(COUNTIFS(CSV!$A:$A,$A3,CSV!$H:$H,"&gt;0.5") +COUNTIFS(CSV!$B:$B,$A3,CSV!$J:$J,"&gt;0.5"))/$D3</f>
        <v>0.60869565217391308</v>
      </c>
      <c r="L3" s="7">
        <f>COUNTIFS(CSV!$A:$A,$A3,CSV!$H:$H,"&gt;0.5")/$B3</f>
        <v>0.5</v>
      </c>
      <c r="M3" s="7">
        <f>COUNTIFS(CSV!$B:$B,$A3,CSV!$J:$J,"&gt;0.5")/$C3</f>
        <v>0.72727272727272729</v>
      </c>
      <c r="N3" s="12">
        <f>(COUNTIFS(CSV!$A:$A,$A3,CSV!$H:$H,"&gt;1.5") +COUNTIFS(CSV!$B:$B,$A3,CSV!$J:$J,"&gt;1.5"))/$D3</f>
        <v>8.6956521739130432E-2</v>
      </c>
      <c r="O3" s="7">
        <f>COUNTIFS(CSV!$A:$A,$A3,CSV!$H:$H,"&gt;1.5")/$B3</f>
        <v>8.3333333333333329E-2</v>
      </c>
      <c r="P3" s="7">
        <f>COUNTIFS(CSV!$B:$B,$A3,CSV!$J:$J,"&gt;1.5")/$C3</f>
        <v>9.0909090909090912E-2</v>
      </c>
      <c r="Q3" s="12">
        <f>(COUNTIFS(CSV!$A:$A,$A3,CSV!$I:$I,"&gt;0.5") +COUNTIFS(CSV!$B:$B,$A3,CSV!$K:$K,"&gt;0.5"))/$D3</f>
        <v>0.60869565217391308</v>
      </c>
      <c r="R3" s="7">
        <f>COUNTIFS(CSV!$A:$A,$A3,CSV!$I:$I,"&gt;0.5")/$B3</f>
        <v>0.41666666666666669</v>
      </c>
      <c r="S3" s="7">
        <f>COUNTIFS(CSV!$B:$B,$A3,CSV!$K:$K,"&gt;0.5")/$C3</f>
        <v>0.81818181818181823</v>
      </c>
      <c r="T3" s="12">
        <f>(COUNTIFS(CSV!$A:$A,$A3,CSV!$I:$I,"&gt;1.5") +COUNTIFS(CSV!$B:$B,$A3,CSV!$K:$K,"&gt;1.5"))/$D3</f>
        <v>0.17391304347826086</v>
      </c>
      <c r="U3" s="7">
        <f>COUNTIFS(CSV!$A:$A,$A3,CSV!$I:$I,"&gt;1.5")/$B3</f>
        <v>8.3333333333333329E-2</v>
      </c>
      <c r="V3" s="7">
        <f>COUNTIFS(CSV!$B:$B,$A3,CSV!$K:$K,"&gt;1.5")/$C3</f>
        <v>0.27272727272727271</v>
      </c>
    </row>
    <row r="4" spans="1:32" x14ac:dyDescent="0.3">
      <c r="A4" s="4" t="s">
        <v>3</v>
      </c>
      <c r="B4" s="9">
        <f>COUNTIF(CSV!A:A,A4)</f>
        <v>12</v>
      </c>
      <c r="C4" s="4">
        <f>COUNTIF(CSV!B:B,A4)</f>
        <v>11</v>
      </c>
      <c r="D4" s="4">
        <f t="shared" ref="D4:D22" si="0">B4+C4</f>
        <v>23</v>
      </c>
      <c r="E4" s="12">
        <f>(COUNTIFS(CSV!$A:$A,$A4,CSV!$L:$L,"&gt;0.5") +COUNTIFS(CSV!$B:$B,$A4,CSV!$L:$L,"&gt;0.5"))/$D4</f>
        <v>0.78260869565217395</v>
      </c>
      <c r="F4" s="7">
        <f>COUNTIFS(CSV!$A:$A,$A4,CSV!$L:$L,"&gt;0.5")/$B4</f>
        <v>0.75</v>
      </c>
      <c r="G4" s="7">
        <f>COUNTIFS(CSV!$B:$B,$A4,CSV!$L:$L,"&gt;0.5")/$C4</f>
        <v>0.81818181818181823</v>
      </c>
      <c r="H4" s="12">
        <f>(COUNTIFS(CSV!$A:$A,$A4,CSV!$L:$L,"&gt;1.5") +COUNTIFS(CSV!$B:$B,$A4,CSV!$L:$L,"&gt;1.5"))/$D4</f>
        <v>0.47826086956521741</v>
      </c>
      <c r="I4" s="7">
        <f>COUNTIFS(CSV!$A:$A,$A4,CSV!$L:$L,"&gt;1.5")/$B4</f>
        <v>0.41666666666666669</v>
      </c>
      <c r="J4" s="7">
        <f>COUNTIFS(CSV!$B:$B,$A4,CSV!$L:$L,"&gt;1.5")/$C4</f>
        <v>0.54545454545454541</v>
      </c>
      <c r="K4" s="12">
        <f>(COUNTIFS(CSV!$A:$A,$A4,CSV!$H:$H,"&gt;0.5") +COUNTIFS(CSV!$B:$B,$A4,CSV!$J:$J,"&gt;0.5"))/$D4</f>
        <v>0.56521739130434778</v>
      </c>
      <c r="L4" s="7">
        <f>COUNTIFS(CSV!$A:$A,$A4,CSV!$H:$H,"&gt;0.5")/$B4</f>
        <v>0.66666666666666663</v>
      </c>
      <c r="M4" s="7">
        <f>COUNTIFS(CSV!$B:$B,$A4,CSV!$J:$J,"&gt;0.5")/$C4</f>
        <v>0.45454545454545453</v>
      </c>
      <c r="N4" s="12">
        <f>(COUNTIFS(CSV!$A:$A,$A4,CSV!$H:$H,"&gt;1.5") +COUNTIFS(CSV!$B:$B,$A4,CSV!$J:$J,"&gt;1.5"))/$D4</f>
        <v>0.17391304347826086</v>
      </c>
      <c r="O4" s="7">
        <f>COUNTIFS(CSV!$A:$A,$A4,CSV!$H:$H,"&gt;1.5")/$B4</f>
        <v>0.25</v>
      </c>
      <c r="P4" s="7">
        <f>COUNTIFS(CSV!$B:$B,$A4,CSV!$J:$J,"&gt;1.5")/$C4</f>
        <v>9.0909090909090912E-2</v>
      </c>
      <c r="Q4" s="12">
        <f>(COUNTIFS(CSV!$A:$A,$A4,CSV!$I:$I,"&gt;0.5") +COUNTIFS(CSV!$B:$B,$A4,CSV!$K:$K,"&gt;0.5"))/$D4</f>
        <v>0.52173913043478259</v>
      </c>
      <c r="R4" s="7">
        <f>COUNTIFS(CSV!$A:$A,$A4,CSV!$I:$I,"&gt;0.5")/$B4</f>
        <v>0.41666666666666669</v>
      </c>
      <c r="S4" s="7">
        <f>COUNTIFS(CSV!$B:$B,$A4,CSV!$K:$K,"&gt;0.5")/$C4</f>
        <v>0.63636363636363635</v>
      </c>
      <c r="T4" s="12">
        <f>(COUNTIFS(CSV!$A:$A,$A4,CSV!$I:$I,"&gt;1.5") +COUNTIFS(CSV!$B:$B,$A4,CSV!$K:$K,"&gt;1.5"))/$D4</f>
        <v>0.21739130434782608</v>
      </c>
      <c r="U4" s="7">
        <f>COUNTIFS(CSV!$A:$A,$A4,CSV!$I:$I,"&gt;1.5")/$B4</f>
        <v>8.3333333333333329E-2</v>
      </c>
      <c r="V4" s="7">
        <f>COUNTIFS(CSV!$B:$B,$A4,CSV!$K:$K,"&gt;1.5")/$C4</f>
        <v>0.36363636363636365</v>
      </c>
    </row>
    <row r="5" spans="1:32" x14ac:dyDescent="0.3">
      <c r="A5" s="4" t="s">
        <v>21</v>
      </c>
      <c r="B5" s="9">
        <f>COUNTIF(CSV!A:A,A5)</f>
        <v>11</v>
      </c>
      <c r="C5" s="4">
        <f>COUNTIF(CSV!B:B,A5)</f>
        <v>12</v>
      </c>
      <c r="D5" s="4">
        <f t="shared" si="0"/>
        <v>23</v>
      </c>
      <c r="E5" s="12">
        <f>(COUNTIFS(CSV!$A:$A,$A5,CSV!$L:$L,"&gt;0.5") +COUNTIFS(CSV!$B:$B,$A5,CSV!$L:$L,"&gt;0.5"))/$D5</f>
        <v>0.82608695652173914</v>
      </c>
      <c r="F5" s="7">
        <f>COUNTIFS(CSV!$A:$A,$A5,CSV!$L:$L,"&gt;0.5")/$B5</f>
        <v>0.72727272727272729</v>
      </c>
      <c r="G5" s="7">
        <f>COUNTIFS(CSV!$B:$B,$A5,CSV!$L:$L,"&gt;0.5")/$C5</f>
        <v>0.91666666666666663</v>
      </c>
      <c r="H5" s="12">
        <f>(COUNTIFS(CSV!$A:$A,$A5,CSV!$L:$L,"&gt;1.5") +COUNTIFS(CSV!$B:$B,$A5,CSV!$L:$L,"&gt;1.5"))/$D5</f>
        <v>0.34782608695652173</v>
      </c>
      <c r="I5" s="7">
        <f>COUNTIFS(CSV!$A:$A,$A5,CSV!$L:$L,"&gt;1.5")/$B5</f>
        <v>0.36363636363636365</v>
      </c>
      <c r="J5" s="7">
        <f>COUNTIFS(CSV!$B:$B,$A5,CSV!$L:$L,"&gt;1.5")/$C5</f>
        <v>0.33333333333333331</v>
      </c>
      <c r="K5" s="12">
        <f>(COUNTIFS(CSV!$A:$A,$A5,CSV!$H:$H,"&gt;0.5") +COUNTIFS(CSV!$B:$B,$A5,CSV!$J:$J,"&gt;0.5"))/$D5</f>
        <v>0.39130434782608697</v>
      </c>
      <c r="L5" s="7">
        <f>COUNTIFS(CSV!$A:$A,$A5,CSV!$H:$H,"&gt;0.5")/$B5</f>
        <v>0.45454545454545453</v>
      </c>
      <c r="M5" s="7">
        <f>COUNTIFS(CSV!$B:$B,$A5,CSV!$J:$J,"&gt;0.5")/$C5</f>
        <v>0.33333333333333331</v>
      </c>
      <c r="N5" s="12">
        <f>(COUNTIFS(CSV!$A:$A,$A5,CSV!$H:$H,"&gt;1.5") +COUNTIFS(CSV!$B:$B,$A5,CSV!$J:$J,"&gt;1.5"))/$D5</f>
        <v>8.6956521739130432E-2</v>
      </c>
      <c r="O5" s="7">
        <f>COUNTIFS(CSV!$A:$A,$A5,CSV!$H:$H,"&gt;1.5")/$B5</f>
        <v>0.18181818181818182</v>
      </c>
      <c r="P5" s="7">
        <f>COUNTIFS(CSV!$B:$B,$A5,CSV!$J:$J,"&gt;1.5")/$C5</f>
        <v>0</v>
      </c>
      <c r="Q5" s="12">
        <f>(COUNTIFS(CSV!$A:$A,$A5,CSV!$I:$I,"&gt;0.5") +COUNTIFS(CSV!$B:$B,$A5,CSV!$K:$K,"&gt;0.5"))/$D5</f>
        <v>0.65217391304347827</v>
      </c>
      <c r="R5" s="7">
        <f>COUNTIFS(CSV!$A:$A,$A5,CSV!$I:$I,"&gt;0.5")/$B5</f>
        <v>0.45454545454545453</v>
      </c>
      <c r="S5" s="7">
        <f>COUNTIFS(CSV!$B:$B,$A5,CSV!$K:$K,"&gt;0.5")/$C5</f>
        <v>0.83333333333333337</v>
      </c>
      <c r="T5" s="12">
        <f>(COUNTIFS(CSV!$A:$A,$A5,CSV!$I:$I,"&gt;1.5") +COUNTIFS(CSV!$B:$B,$A5,CSV!$K:$K,"&gt;1.5"))/$D5</f>
        <v>8.6956521739130432E-2</v>
      </c>
      <c r="U5" s="7">
        <f>COUNTIFS(CSV!$A:$A,$A5,CSV!$I:$I,"&gt;1.5")/$B5</f>
        <v>9.0909090909090912E-2</v>
      </c>
      <c r="V5" s="7">
        <f>COUNTIFS(CSV!$B:$B,$A5,CSV!$K:$K,"&gt;1.5")/$C5</f>
        <v>8.3333333333333329E-2</v>
      </c>
    </row>
    <row r="6" spans="1:32" x14ac:dyDescent="0.3">
      <c r="A6" s="4" t="s">
        <v>19</v>
      </c>
      <c r="B6" s="9">
        <f>COUNTIF(CSV!A:A,A6)</f>
        <v>11</v>
      </c>
      <c r="C6" s="4">
        <f>COUNTIF(CSV!B:B,A6)</f>
        <v>12</v>
      </c>
      <c r="D6" s="4">
        <f t="shared" si="0"/>
        <v>23</v>
      </c>
      <c r="E6" s="12">
        <f>(COUNTIFS(CSV!$A:$A,$A6,CSV!$L:$L,"&gt;0.5") +COUNTIFS(CSV!$B:$B,$A6,CSV!$L:$L,"&gt;0.5"))/$D6</f>
        <v>0.69565217391304346</v>
      </c>
      <c r="F6" s="7">
        <f>COUNTIFS(CSV!$A:$A,$A6,CSV!$L:$L,"&gt;0.5")/$B6</f>
        <v>0.90909090909090906</v>
      </c>
      <c r="G6" s="7">
        <f>COUNTIFS(CSV!$B:$B,$A6,CSV!$L:$L,"&gt;0.5")/$C6</f>
        <v>0.5</v>
      </c>
      <c r="H6" s="12">
        <f>(COUNTIFS(CSV!$A:$A,$A6,CSV!$L:$L,"&gt;1.5") +COUNTIFS(CSV!$B:$B,$A6,CSV!$L:$L,"&gt;1.5"))/$D6</f>
        <v>0.43478260869565216</v>
      </c>
      <c r="I6" s="7">
        <f>COUNTIFS(CSV!$A:$A,$A6,CSV!$L:$L,"&gt;1.5")/$B6</f>
        <v>0.63636363636363635</v>
      </c>
      <c r="J6" s="7">
        <f>COUNTIFS(CSV!$B:$B,$A6,CSV!$L:$L,"&gt;1.5")/$C6</f>
        <v>0.25</v>
      </c>
      <c r="K6" s="12">
        <f>(COUNTIFS(CSV!$A:$A,$A6,CSV!$H:$H,"&gt;0.5") +COUNTIFS(CSV!$B:$B,$A6,CSV!$J:$J,"&gt;0.5"))/$D6</f>
        <v>0.47826086956521741</v>
      </c>
      <c r="L6" s="7">
        <f>COUNTIFS(CSV!$A:$A,$A6,CSV!$H:$H,"&gt;0.5")/$B6</f>
        <v>0.72727272727272729</v>
      </c>
      <c r="M6" s="7">
        <f>COUNTIFS(CSV!$B:$B,$A6,CSV!$J:$J,"&gt;0.5")/$C6</f>
        <v>0.25</v>
      </c>
      <c r="N6" s="12">
        <f>(COUNTIFS(CSV!$A:$A,$A6,CSV!$H:$H,"&gt;1.5") +COUNTIFS(CSV!$B:$B,$A6,CSV!$J:$J,"&gt;1.5"))/$D6</f>
        <v>0.17391304347826086</v>
      </c>
      <c r="O6" s="7">
        <f>COUNTIFS(CSV!$A:$A,$A6,CSV!$H:$H,"&gt;1.5")/$B6</f>
        <v>0.27272727272727271</v>
      </c>
      <c r="P6" s="7">
        <f>COUNTIFS(CSV!$B:$B,$A6,CSV!$J:$J,"&gt;1.5")/$C6</f>
        <v>8.3333333333333329E-2</v>
      </c>
      <c r="Q6" s="12">
        <f>(COUNTIFS(CSV!$A:$A,$A6,CSV!$I:$I,"&gt;0.5") +COUNTIFS(CSV!$B:$B,$A6,CSV!$K:$K,"&gt;0.5"))/$D6</f>
        <v>0.52173913043478259</v>
      </c>
      <c r="R6" s="7">
        <f>COUNTIFS(CSV!$A:$A,$A6,CSV!$I:$I,"&gt;0.5")/$B6</f>
        <v>0.54545454545454541</v>
      </c>
      <c r="S6" s="7">
        <f>COUNTIFS(CSV!$B:$B,$A6,CSV!$K:$K,"&gt;0.5")/$C6</f>
        <v>0.5</v>
      </c>
      <c r="T6" s="12">
        <f>(COUNTIFS(CSV!$A:$A,$A6,CSV!$I:$I,"&gt;1.5") +COUNTIFS(CSV!$B:$B,$A6,CSV!$K:$K,"&gt;1.5"))/$D6</f>
        <v>0.17391304347826086</v>
      </c>
      <c r="U6" s="7">
        <f>COUNTIFS(CSV!$A:$A,$A6,CSV!$I:$I,"&gt;1.5")/$B6</f>
        <v>0.27272727272727271</v>
      </c>
      <c r="V6" s="7">
        <f>COUNTIFS(CSV!$B:$B,$A6,CSV!$K:$K,"&gt;1.5")/$C6</f>
        <v>8.3333333333333329E-2</v>
      </c>
    </row>
    <row r="7" spans="1:32" x14ac:dyDescent="0.3">
      <c r="A7" s="4" t="s">
        <v>4</v>
      </c>
      <c r="B7" s="9">
        <f>COUNTIF(CSV!A:A,A7)</f>
        <v>12</v>
      </c>
      <c r="C7" s="4">
        <f>COUNTIF(CSV!B:B,A7)</f>
        <v>11</v>
      </c>
      <c r="D7" s="4">
        <f t="shared" si="0"/>
        <v>23</v>
      </c>
      <c r="E7" s="12">
        <f>(COUNTIFS(CSV!$A:$A,$A7,CSV!$L:$L,"&gt;0.5") +COUNTIFS(CSV!$B:$B,$A7,CSV!$L:$L,"&gt;0.5"))/$D7</f>
        <v>0.56521739130434778</v>
      </c>
      <c r="F7" s="7">
        <f>COUNTIFS(CSV!$A:$A,$A7,CSV!$L:$L,"&gt;0.5")/$B7</f>
        <v>0.58333333333333337</v>
      </c>
      <c r="G7" s="7">
        <f>COUNTIFS(CSV!$B:$B,$A7,CSV!$L:$L,"&gt;0.5")/$C7</f>
        <v>0.54545454545454541</v>
      </c>
      <c r="H7" s="12">
        <f>(COUNTIFS(CSV!$A:$A,$A7,CSV!$L:$L,"&gt;1.5") +COUNTIFS(CSV!$B:$B,$A7,CSV!$L:$L,"&gt;1.5"))/$D7</f>
        <v>0.30434782608695654</v>
      </c>
      <c r="I7" s="7">
        <f>COUNTIFS(CSV!$A:$A,$A7,CSV!$L:$L,"&gt;1.5")/$B7</f>
        <v>0.5</v>
      </c>
      <c r="J7" s="7">
        <f>COUNTIFS(CSV!$B:$B,$A7,CSV!$L:$L,"&gt;1.5")/$C7</f>
        <v>9.0909090909090912E-2</v>
      </c>
      <c r="K7" s="12">
        <f>(COUNTIFS(CSV!$A:$A,$A7,CSV!$H:$H,"&gt;0.5") +COUNTIFS(CSV!$B:$B,$A7,CSV!$J:$J,"&gt;0.5"))/$D7</f>
        <v>0.21739130434782608</v>
      </c>
      <c r="L7" s="7">
        <f>COUNTIFS(CSV!$A:$A,$A7,CSV!$H:$H,"&gt;0.5")/$B7</f>
        <v>0.33333333333333331</v>
      </c>
      <c r="M7" s="7">
        <f>COUNTIFS(CSV!$B:$B,$A7,CSV!$J:$J,"&gt;0.5")/$C7</f>
        <v>9.0909090909090912E-2</v>
      </c>
      <c r="N7" s="12">
        <f>(COUNTIFS(CSV!$A:$A,$A7,CSV!$H:$H,"&gt;1.5") +COUNTIFS(CSV!$B:$B,$A7,CSV!$J:$J,"&gt;1.5"))/$D7</f>
        <v>4.3478260869565216E-2</v>
      </c>
      <c r="O7" s="7">
        <f>COUNTIFS(CSV!$A:$A,$A7,CSV!$H:$H,"&gt;1.5")/$B7</f>
        <v>8.3333333333333329E-2</v>
      </c>
      <c r="P7" s="7">
        <f>COUNTIFS(CSV!$B:$B,$A7,CSV!$J:$J,"&gt;1.5")/$C7</f>
        <v>0</v>
      </c>
      <c r="Q7" s="12">
        <f>(COUNTIFS(CSV!$A:$A,$A7,CSV!$I:$I,"&gt;0.5") +COUNTIFS(CSV!$B:$B,$A7,CSV!$K:$K,"&gt;0.5"))/$D7</f>
        <v>0.56521739130434778</v>
      </c>
      <c r="R7" s="7">
        <f>COUNTIFS(CSV!$A:$A,$A7,CSV!$I:$I,"&gt;0.5")/$B7</f>
        <v>0.58333333333333337</v>
      </c>
      <c r="S7" s="7">
        <f>COUNTIFS(CSV!$B:$B,$A7,CSV!$K:$K,"&gt;0.5")/$C7</f>
        <v>0.54545454545454541</v>
      </c>
      <c r="T7" s="12">
        <f>(COUNTIFS(CSV!$A:$A,$A7,CSV!$I:$I,"&gt;1.5") +COUNTIFS(CSV!$B:$B,$A7,CSV!$K:$K,"&gt;1.5"))/$D7</f>
        <v>0.21739130434782608</v>
      </c>
      <c r="U7" s="7">
        <f>COUNTIFS(CSV!$A:$A,$A7,CSV!$I:$I,"&gt;1.5")/$B7</f>
        <v>0.33333333333333331</v>
      </c>
      <c r="V7" s="7">
        <f>COUNTIFS(CSV!$B:$B,$A7,CSV!$K:$K,"&gt;1.5")/$C7</f>
        <v>9.0909090909090912E-2</v>
      </c>
    </row>
    <row r="8" spans="1:32" x14ac:dyDescent="0.3">
      <c r="A8" s="4" t="s">
        <v>11</v>
      </c>
      <c r="B8" s="9">
        <f>COUNTIF(CSV!A:A,A8)</f>
        <v>12</v>
      </c>
      <c r="C8" s="4">
        <f>COUNTIF(CSV!B:B,A8)</f>
        <v>11</v>
      </c>
      <c r="D8" s="4">
        <f t="shared" si="0"/>
        <v>23</v>
      </c>
      <c r="E8" s="12">
        <f>(COUNTIFS(CSV!$A:$A,$A8,CSV!$L:$L,"&gt;0.5") +COUNTIFS(CSV!$B:$B,$A8,CSV!$L:$L,"&gt;0.5"))/$D8</f>
        <v>0.69565217391304346</v>
      </c>
      <c r="F8" s="7">
        <f>COUNTIFS(CSV!$A:$A,$A8,CSV!$L:$L,"&gt;0.5")/$B8</f>
        <v>0.66666666666666663</v>
      </c>
      <c r="G8" s="7">
        <f>COUNTIFS(CSV!$B:$B,$A8,CSV!$L:$L,"&gt;0.5")/$C8</f>
        <v>0.72727272727272729</v>
      </c>
      <c r="H8" s="12">
        <f>(COUNTIFS(CSV!$A:$A,$A8,CSV!$L:$L,"&gt;1.5") +COUNTIFS(CSV!$B:$B,$A8,CSV!$L:$L,"&gt;1.5"))/$D8</f>
        <v>0.34782608695652173</v>
      </c>
      <c r="I8" s="7">
        <f>COUNTIFS(CSV!$A:$A,$A8,CSV!$L:$L,"&gt;1.5")/$B8</f>
        <v>0.25</v>
      </c>
      <c r="J8" s="7">
        <f>COUNTIFS(CSV!$B:$B,$A8,CSV!$L:$L,"&gt;1.5")/$C8</f>
        <v>0.45454545454545453</v>
      </c>
      <c r="K8" s="12">
        <f>(COUNTIFS(CSV!$A:$A,$A8,CSV!$H:$H,"&gt;0.5") +COUNTIFS(CSV!$B:$B,$A8,CSV!$J:$J,"&gt;0.5"))/$D8</f>
        <v>0.60869565217391308</v>
      </c>
      <c r="L8" s="7">
        <f>COUNTIFS(CSV!$A:$A,$A8,CSV!$H:$H,"&gt;0.5")/$B8</f>
        <v>0.66666666666666663</v>
      </c>
      <c r="M8" s="7">
        <f>COUNTIFS(CSV!$B:$B,$A8,CSV!$J:$J,"&gt;0.5")/$C8</f>
        <v>0.54545454545454541</v>
      </c>
      <c r="N8" s="12">
        <f>(COUNTIFS(CSV!$A:$A,$A8,CSV!$H:$H,"&gt;1.5") +COUNTIFS(CSV!$B:$B,$A8,CSV!$J:$J,"&gt;1.5"))/$D8</f>
        <v>0.17391304347826086</v>
      </c>
      <c r="O8" s="7">
        <f>COUNTIFS(CSV!$A:$A,$A8,CSV!$H:$H,"&gt;1.5")/$B8</f>
        <v>0.16666666666666666</v>
      </c>
      <c r="P8" s="7">
        <f>COUNTIFS(CSV!$B:$B,$A8,CSV!$J:$J,"&gt;1.5")/$C8</f>
        <v>0.18181818181818182</v>
      </c>
      <c r="Q8" s="12">
        <f>(COUNTIFS(CSV!$A:$A,$A8,CSV!$I:$I,"&gt;0.5") +COUNTIFS(CSV!$B:$B,$A8,CSV!$K:$K,"&gt;0.5"))/$D8</f>
        <v>0.2608695652173913</v>
      </c>
      <c r="R8" s="7">
        <f>COUNTIFS(CSV!$A:$A,$A8,CSV!$I:$I,"&gt;0.5")/$B8</f>
        <v>0.25</v>
      </c>
      <c r="S8" s="7">
        <f>COUNTIFS(CSV!$B:$B,$A8,CSV!$K:$K,"&gt;0.5")/$C8</f>
        <v>0.27272727272727271</v>
      </c>
      <c r="T8" s="12">
        <f>(COUNTIFS(CSV!$A:$A,$A8,CSV!$I:$I,"&gt;1.5") +COUNTIFS(CSV!$B:$B,$A8,CSV!$K:$K,"&gt;1.5"))/$D8</f>
        <v>0.13043478260869565</v>
      </c>
      <c r="U8" s="7">
        <f>COUNTIFS(CSV!$A:$A,$A8,CSV!$I:$I,"&gt;1.5")/$B8</f>
        <v>8.3333333333333329E-2</v>
      </c>
      <c r="V8" s="7">
        <f>COUNTIFS(CSV!$B:$B,$A8,CSV!$K:$K,"&gt;1.5")/$C8</f>
        <v>0.18181818181818182</v>
      </c>
    </row>
    <row r="9" spans="1:32" x14ac:dyDescent="0.3">
      <c r="A9" s="4" t="s">
        <v>9</v>
      </c>
      <c r="B9" s="9">
        <f>COUNTIF(CSV!A:A,A9)</f>
        <v>11</v>
      </c>
      <c r="C9" s="4">
        <f>COUNTIF(CSV!B:B,A9)</f>
        <v>12</v>
      </c>
      <c r="D9" s="4">
        <f t="shared" si="0"/>
        <v>23</v>
      </c>
      <c r="E9" s="12">
        <f>(COUNTIFS(CSV!$A:$A,$A9,CSV!$L:$L,"&gt;0.5") +COUNTIFS(CSV!$B:$B,$A9,CSV!$L:$L,"&gt;0.5"))/$D9</f>
        <v>0.56521739130434778</v>
      </c>
      <c r="F9" s="7">
        <f>COUNTIFS(CSV!$A:$A,$A9,CSV!$L:$L,"&gt;0.5")/$B9</f>
        <v>0.45454545454545453</v>
      </c>
      <c r="G9" s="7">
        <f>COUNTIFS(CSV!$B:$B,$A9,CSV!$L:$L,"&gt;0.5")/$C9</f>
        <v>0.66666666666666663</v>
      </c>
      <c r="H9" s="12">
        <f>(COUNTIFS(CSV!$A:$A,$A9,CSV!$L:$L,"&gt;1.5") +COUNTIFS(CSV!$B:$B,$A9,CSV!$L:$L,"&gt;1.5"))/$D9</f>
        <v>8.6956521739130432E-2</v>
      </c>
      <c r="I9" s="7">
        <f>COUNTIFS(CSV!$A:$A,$A9,CSV!$L:$L,"&gt;1.5")/$B9</f>
        <v>0</v>
      </c>
      <c r="J9" s="7">
        <f>COUNTIFS(CSV!$B:$B,$A9,CSV!$L:$L,"&gt;1.5")/$C9</f>
        <v>0.16666666666666666</v>
      </c>
      <c r="K9" s="12">
        <f>(COUNTIFS(CSV!$A:$A,$A9,CSV!$H:$H,"&gt;0.5") +COUNTIFS(CSV!$B:$B,$A9,CSV!$J:$J,"&gt;0.5"))/$D9</f>
        <v>0.39130434782608697</v>
      </c>
      <c r="L9" s="7">
        <f>COUNTIFS(CSV!$A:$A,$A9,CSV!$H:$H,"&gt;0.5")/$B9</f>
        <v>0.36363636363636365</v>
      </c>
      <c r="M9" s="7">
        <f>COUNTIFS(CSV!$B:$B,$A9,CSV!$J:$J,"&gt;0.5")/$C9</f>
        <v>0.41666666666666669</v>
      </c>
      <c r="N9" s="12">
        <f>(COUNTIFS(CSV!$A:$A,$A9,CSV!$H:$H,"&gt;1.5") +COUNTIFS(CSV!$B:$B,$A9,CSV!$J:$J,"&gt;1.5"))/$D9</f>
        <v>4.3478260869565216E-2</v>
      </c>
      <c r="O9" s="7">
        <f>COUNTIFS(CSV!$A:$A,$A9,CSV!$H:$H,"&gt;1.5")/$B9</f>
        <v>0</v>
      </c>
      <c r="P9" s="7">
        <f>COUNTIFS(CSV!$B:$B,$A9,CSV!$J:$J,"&gt;1.5")/$C9</f>
        <v>8.3333333333333329E-2</v>
      </c>
      <c r="Q9" s="12">
        <f>(COUNTIFS(CSV!$A:$A,$A9,CSV!$I:$I,"&gt;0.5") +COUNTIFS(CSV!$B:$B,$A9,CSV!$K:$K,"&gt;0.5"))/$D9</f>
        <v>0.21739130434782608</v>
      </c>
      <c r="R9" s="7">
        <f>COUNTIFS(CSV!$A:$A,$A9,CSV!$I:$I,"&gt;0.5")/$B9</f>
        <v>9.0909090909090912E-2</v>
      </c>
      <c r="S9" s="7">
        <f>COUNTIFS(CSV!$B:$B,$A9,CSV!$K:$K,"&gt;0.5")/$C9</f>
        <v>0.33333333333333331</v>
      </c>
      <c r="T9" s="12">
        <f>(COUNTIFS(CSV!$A:$A,$A9,CSV!$I:$I,"&gt;1.5") +COUNTIFS(CSV!$B:$B,$A9,CSV!$K:$K,"&gt;1.5"))/$D9</f>
        <v>4.3478260869565216E-2</v>
      </c>
      <c r="U9" s="7">
        <f>COUNTIFS(CSV!$A:$A,$A9,CSV!$I:$I,"&gt;1.5")/$B9</f>
        <v>0</v>
      </c>
      <c r="V9" s="7">
        <f>COUNTIFS(CSV!$B:$B,$A9,CSV!$K:$K,"&gt;1.5")/$C9</f>
        <v>8.3333333333333329E-2</v>
      </c>
    </row>
    <row r="10" spans="1:32" x14ac:dyDescent="0.3">
      <c r="A10" s="4" t="s">
        <v>23</v>
      </c>
      <c r="B10" s="9">
        <f>COUNTIF(CSV!A:A,A10)</f>
        <v>12</v>
      </c>
      <c r="C10" s="4">
        <f>COUNTIF(CSV!B:B,A10)</f>
        <v>11</v>
      </c>
      <c r="D10" s="4">
        <f t="shared" si="0"/>
        <v>23</v>
      </c>
      <c r="E10" s="12">
        <f>(COUNTIFS(CSV!$A:$A,$A10,CSV!$L:$L,"&gt;0.5") +COUNTIFS(CSV!$B:$B,$A10,CSV!$L:$L,"&gt;0.5"))/$D10</f>
        <v>0.52173913043478259</v>
      </c>
      <c r="F10" s="7">
        <f>COUNTIFS(CSV!$A:$A,$A10,CSV!$L:$L,"&gt;0.5")/$B10</f>
        <v>0.58333333333333337</v>
      </c>
      <c r="G10" s="7">
        <f>COUNTIFS(CSV!$B:$B,$A10,CSV!$L:$L,"&gt;0.5")/$C10</f>
        <v>0.45454545454545453</v>
      </c>
      <c r="H10" s="12">
        <f>(COUNTIFS(CSV!$A:$A,$A10,CSV!$L:$L,"&gt;1.5") +COUNTIFS(CSV!$B:$B,$A10,CSV!$L:$L,"&gt;1.5"))/$D10</f>
        <v>0.39130434782608697</v>
      </c>
      <c r="I10" s="7">
        <f>COUNTIFS(CSV!$A:$A,$A10,CSV!$L:$L,"&gt;1.5")/$B10</f>
        <v>0.5</v>
      </c>
      <c r="J10" s="7">
        <f>COUNTIFS(CSV!$B:$B,$A10,CSV!$L:$L,"&gt;1.5")/$C10</f>
        <v>0.27272727272727271</v>
      </c>
      <c r="K10" s="12">
        <f>(COUNTIFS(CSV!$A:$A,$A10,CSV!$H:$H,"&gt;0.5") +COUNTIFS(CSV!$B:$B,$A10,CSV!$J:$J,"&gt;0.5"))/$D10</f>
        <v>0.43478260869565216</v>
      </c>
      <c r="L10" s="7">
        <f>COUNTIFS(CSV!$A:$A,$A10,CSV!$H:$H,"&gt;0.5")/$B10</f>
        <v>0.58333333333333337</v>
      </c>
      <c r="M10" s="7">
        <f>COUNTIFS(CSV!$B:$B,$A10,CSV!$J:$J,"&gt;0.5")/$C10</f>
        <v>0.27272727272727271</v>
      </c>
      <c r="N10" s="12">
        <f>(COUNTIFS(CSV!$A:$A,$A10,CSV!$H:$H,"&gt;1.5") +COUNTIFS(CSV!$B:$B,$A10,CSV!$J:$J,"&gt;1.5"))/$D10</f>
        <v>8.6956521739130432E-2</v>
      </c>
      <c r="O10" s="7">
        <f>COUNTIFS(CSV!$A:$A,$A10,CSV!$H:$H,"&gt;1.5")/$B10</f>
        <v>8.3333333333333329E-2</v>
      </c>
      <c r="P10" s="7">
        <f>COUNTIFS(CSV!$B:$B,$A10,CSV!$J:$J,"&gt;1.5")/$C10</f>
        <v>9.0909090909090912E-2</v>
      </c>
      <c r="Q10" s="12">
        <f>(COUNTIFS(CSV!$A:$A,$A10,CSV!$I:$I,"&gt;0.5") +COUNTIFS(CSV!$B:$B,$A10,CSV!$K:$K,"&gt;0.5"))/$D10</f>
        <v>0.43478260869565216</v>
      </c>
      <c r="R10" s="7">
        <f>COUNTIFS(CSV!$A:$A,$A10,CSV!$I:$I,"&gt;0.5")/$B10</f>
        <v>0.41666666666666669</v>
      </c>
      <c r="S10" s="7">
        <f>COUNTIFS(CSV!$B:$B,$A10,CSV!$K:$K,"&gt;0.5")/$C10</f>
        <v>0.45454545454545453</v>
      </c>
      <c r="T10" s="12">
        <f>(COUNTIFS(CSV!$A:$A,$A10,CSV!$I:$I,"&gt;1.5") +COUNTIFS(CSV!$B:$B,$A10,CSV!$K:$K,"&gt;1.5"))/$D10</f>
        <v>8.6956521739130432E-2</v>
      </c>
      <c r="U10" s="7">
        <f>COUNTIFS(CSV!$A:$A,$A10,CSV!$I:$I,"&gt;1.5")/$B10</f>
        <v>0.16666666666666666</v>
      </c>
      <c r="V10" s="7">
        <f>COUNTIFS(CSV!$B:$B,$A10,CSV!$K:$K,"&gt;1.5")/$C10</f>
        <v>0</v>
      </c>
    </row>
    <row r="11" spans="1:32" x14ac:dyDescent="0.3">
      <c r="A11" s="4" t="s">
        <v>8</v>
      </c>
      <c r="B11" s="9">
        <f>COUNTIF(CSV!A:A,A11)</f>
        <v>10</v>
      </c>
      <c r="C11" s="4">
        <f>COUNTIF(CSV!B:B,A11)</f>
        <v>12</v>
      </c>
      <c r="D11" s="4">
        <f t="shared" si="0"/>
        <v>22</v>
      </c>
      <c r="E11" s="12">
        <f>(COUNTIFS(CSV!$A:$A,$A11,CSV!$L:$L,"&gt;0.5") +COUNTIFS(CSV!$B:$B,$A11,CSV!$L:$L,"&gt;0.5"))/$D11</f>
        <v>0.81818181818181823</v>
      </c>
      <c r="F11" s="7">
        <f>COUNTIFS(CSV!$A:$A,$A11,CSV!$L:$L,"&gt;0.5")/$B11</f>
        <v>0.8</v>
      </c>
      <c r="G11" s="7">
        <f>COUNTIFS(CSV!$B:$B,$A11,CSV!$L:$L,"&gt;0.5")/$C11</f>
        <v>0.83333333333333337</v>
      </c>
      <c r="H11" s="12">
        <f>(COUNTIFS(CSV!$A:$A,$A11,CSV!$L:$L,"&gt;1.5") +COUNTIFS(CSV!$B:$B,$A11,CSV!$L:$L,"&gt;1.5"))/$D11</f>
        <v>0.36363636363636365</v>
      </c>
      <c r="I11" s="7">
        <f>COUNTIFS(CSV!$A:$A,$A11,CSV!$L:$L,"&gt;1.5")/$B11</f>
        <v>0.4</v>
      </c>
      <c r="J11" s="7">
        <f>COUNTIFS(CSV!$B:$B,$A11,CSV!$L:$L,"&gt;1.5")/$C11</f>
        <v>0.33333333333333331</v>
      </c>
      <c r="K11" s="12">
        <f>(COUNTIFS(CSV!$A:$A,$A11,CSV!$H:$H,"&gt;0.5") +COUNTIFS(CSV!$B:$B,$A11,CSV!$J:$J,"&gt;0.5"))/$D11</f>
        <v>0.31818181818181818</v>
      </c>
      <c r="L11" s="7">
        <f>COUNTIFS(CSV!$A:$A,$A11,CSV!$H:$H,"&gt;0.5")/$B11</f>
        <v>0.4</v>
      </c>
      <c r="M11" s="7">
        <f>COUNTIFS(CSV!$B:$B,$A11,CSV!$J:$J,"&gt;0.5")/$C11</f>
        <v>0.25</v>
      </c>
      <c r="N11" s="12">
        <f>(COUNTIFS(CSV!$A:$A,$A11,CSV!$H:$H,"&gt;1.5") +COUNTIFS(CSV!$B:$B,$A11,CSV!$J:$J,"&gt;1.5"))/$D11</f>
        <v>0.13636363636363635</v>
      </c>
      <c r="O11" s="7">
        <f>COUNTIFS(CSV!$A:$A,$A11,CSV!$H:$H,"&gt;1.5")/$B11</f>
        <v>0.2</v>
      </c>
      <c r="P11" s="7">
        <f>COUNTIFS(CSV!$B:$B,$A11,CSV!$J:$J,"&gt;1.5")/$C11</f>
        <v>8.3333333333333329E-2</v>
      </c>
      <c r="Q11" s="12">
        <f>(COUNTIFS(CSV!$A:$A,$A11,CSV!$I:$I,"&gt;0.5") +COUNTIFS(CSV!$B:$B,$A11,CSV!$K:$K,"&gt;0.5"))/$D11</f>
        <v>0.72727272727272729</v>
      </c>
      <c r="R11" s="7">
        <f>COUNTIFS(CSV!$A:$A,$A11,CSV!$I:$I,"&gt;0.5")/$B11</f>
        <v>0.7</v>
      </c>
      <c r="S11" s="7">
        <f>COUNTIFS(CSV!$B:$B,$A11,CSV!$K:$K,"&gt;0.5")/$C11</f>
        <v>0.75</v>
      </c>
      <c r="T11" s="12">
        <f>(COUNTIFS(CSV!$A:$A,$A11,CSV!$I:$I,"&gt;1.5") +COUNTIFS(CSV!$B:$B,$A11,CSV!$K:$K,"&gt;1.5"))/$D11</f>
        <v>0.27272727272727271</v>
      </c>
      <c r="U11" s="7">
        <f>COUNTIFS(CSV!$A:$A,$A11,CSV!$I:$I,"&gt;1.5")/$B11</f>
        <v>0.2</v>
      </c>
      <c r="V11" s="7">
        <f>COUNTIFS(CSV!$B:$B,$A11,CSV!$K:$K,"&gt;1.5")/$C11</f>
        <v>0.33333333333333331</v>
      </c>
    </row>
    <row r="12" spans="1:32" x14ac:dyDescent="0.3">
      <c r="A12" s="4" t="s">
        <v>10</v>
      </c>
      <c r="B12" s="9">
        <f>COUNTIF(CSV!A:A,A12)</f>
        <v>11</v>
      </c>
      <c r="C12" s="4">
        <f>COUNTIF(CSV!B:B,A12)</f>
        <v>11</v>
      </c>
      <c r="D12" s="4">
        <f t="shared" si="0"/>
        <v>22</v>
      </c>
      <c r="E12" s="12">
        <f>(COUNTIFS(CSV!$A:$A,$A12,CSV!$L:$L,"&gt;0.5") +COUNTIFS(CSV!$B:$B,$A12,CSV!$L:$L,"&gt;0.5"))/$D12</f>
        <v>0.77272727272727271</v>
      </c>
      <c r="F12" s="7">
        <f>COUNTIFS(CSV!$A:$A,$A12,CSV!$L:$L,"&gt;0.5")/$B12</f>
        <v>0.81818181818181823</v>
      </c>
      <c r="G12" s="7">
        <f>COUNTIFS(CSV!$B:$B,$A12,CSV!$L:$L,"&gt;0.5")/$C12</f>
        <v>0.72727272727272729</v>
      </c>
      <c r="H12" s="12">
        <f>(COUNTIFS(CSV!$A:$A,$A12,CSV!$L:$L,"&gt;1.5") +COUNTIFS(CSV!$B:$B,$A12,CSV!$L:$L,"&gt;1.5"))/$D12</f>
        <v>0.45454545454545453</v>
      </c>
      <c r="I12" s="7">
        <f>COUNTIFS(CSV!$A:$A,$A12,CSV!$L:$L,"&gt;1.5")/$B12</f>
        <v>0.45454545454545453</v>
      </c>
      <c r="J12" s="7">
        <f>COUNTIFS(CSV!$B:$B,$A12,CSV!$L:$L,"&gt;1.5")/$C12</f>
        <v>0.45454545454545453</v>
      </c>
      <c r="K12" s="12">
        <f>(COUNTIFS(CSV!$A:$A,$A12,CSV!$H:$H,"&gt;0.5") +COUNTIFS(CSV!$B:$B,$A12,CSV!$J:$J,"&gt;0.5"))/$D12</f>
        <v>0.40909090909090912</v>
      </c>
      <c r="L12" s="7">
        <f>COUNTIFS(CSV!$A:$A,$A12,CSV!$H:$H,"&gt;0.5")/$B12</f>
        <v>0.36363636363636365</v>
      </c>
      <c r="M12" s="7">
        <f>COUNTIFS(CSV!$B:$B,$A12,CSV!$J:$J,"&gt;0.5")/$C12</f>
        <v>0.45454545454545453</v>
      </c>
      <c r="N12" s="12">
        <f>(COUNTIFS(CSV!$A:$A,$A12,CSV!$H:$H,"&gt;1.5") +COUNTIFS(CSV!$B:$B,$A12,CSV!$J:$J,"&gt;1.5"))/$D12</f>
        <v>0</v>
      </c>
      <c r="O12" s="7">
        <f>COUNTIFS(CSV!$A:$A,$A12,CSV!$H:$H,"&gt;1.5")/$B12</f>
        <v>0</v>
      </c>
      <c r="P12" s="7">
        <f>COUNTIFS(CSV!$B:$B,$A12,CSV!$J:$J,"&gt;1.5")/$C12</f>
        <v>0</v>
      </c>
      <c r="Q12" s="12">
        <f>(COUNTIFS(CSV!$A:$A,$A12,CSV!$I:$I,"&gt;0.5") +COUNTIFS(CSV!$B:$B,$A12,CSV!$K:$K,"&gt;0.5"))/$D12</f>
        <v>0.63636363636363635</v>
      </c>
      <c r="R12" s="7">
        <f>COUNTIFS(CSV!$A:$A,$A12,CSV!$I:$I,"&gt;0.5")/$B12</f>
        <v>0.63636363636363635</v>
      </c>
      <c r="S12" s="7">
        <f>COUNTIFS(CSV!$B:$B,$A12,CSV!$K:$K,"&gt;0.5")/$C12</f>
        <v>0.63636363636363635</v>
      </c>
      <c r="T12" s="12">
        <f>(COUNTIFS(CSV!$A:$A,$A12,CSV!$I:$I,"&gt;1.5") +COUNTIFS(CSV!$B:$B,$A12,CSV!$K:$K,"&gt;1.5"))/$D12</f>
        <v>0.27272727272727271</v>
      </c>
      <c r="U12" s="7">
        <f>COUNTIFS(CSV!$A:$A,$A12,CSV!$I:$I,"&gt;1.5")/$B12</f>
        <v>0.27272727272727271</v>
      </c>
      <c r="V12" s="7">
        <f>COUNTIFS(CSV!$B:$B,$A12,CSV!$K:$K,"&gt;1.5")/$C12</f>
        <v>0.27272727272727271</v>
      </c>
    </row>
    <row r="13" spans="1:32" x14ac:dyDescent="0.3">
      <c r="A13" s="4" t="s">
        <v>15</v>
      </c>
      <c r="B13" s="9">
        <f>COUNTIF(CSV!A:A,A13)</f>
        <v>11</v>
      </c>
      <c r="C13" s="4">
        <f>COUNTIF(CSV!B:B,A13)</f>
        <v>12</v>
      </c>
      <c r="D13" s="4">
        <f t="shared" si="0"/>
        <v>23</v>
      </c>
      <c r="E13" s="12">
        <f>(COUNTIFS(CSV!$A:$A,$A13,CSV!$L:$L,"&gt;0.5") +COUNTIFS(CSV!$B:$B,$A13,CSV!$L:$L,"&gt;0.5"))/$D13</f>
        <v>0.73913043478260865</v>
      </c>
      <c r="F13" s="7">
        <f>COUNTIFS(CSV!$A:$A,$A13,CSV!$L:$L,"&gt;0.5")/$B13</f>
        <v>0.81818181818181823</v>
      </c>
      <c r="G13" s="7">
        <f>COUNTIFS(CSV!$B:$B,$A13,CSV!$L:$L,"&gt;0.5")/$C13</f>
        <v>0.66666666666666663</v>
      </c>
      <c r="H13" s="12">
        <f>(COUNTIFS(CSV!$A:$A,$A13,CSV!$L:$L,"&gt;1.5") +COUNTIFS(CSV!$B:$B,$A13,CSV!$L:$L,"&gt;1.5"))/$D13</f>
        <v>0.43478260869565216</v>
      </c>
      <c r="I13" s="7">
        <f>COUNTIFS(CSV!$A:$A,$A13,CSV!$L:$L,"&gt;1.5")/$B13</f>
        <v>0.63636363636363635</v>
      </c>
      <c r="J13" s="7">
        <f>COUNTIFS(CSV!$B:$B,$A13,CSV!$L:$L,"&gt;1.5")/$C13</f>
        <v>0.25</v>
      </c>
      <c r="K13" s="12">
        <f>(COUNTIFS(CSV!$A:$A,$A13,CSV!$H:$H,"&gt;0.5") +COUNTIFS(CSV!$B:$B,$A13,CSV!$J:$J,"&gt;0.5"))/$D13</f>
        <v>0.30434782608695654</v>
      </c>
      <c r="L13" s="7">
        <f>COUNTIFS(CSV!$A:$A,$A13,CSV!$H:$H,"&gt;0.5")/$B13</f>
        <v>0.45454545454545453</v>
      </c>
      <c r="M13" s="7">
        <f>COUNTIFS(CSV!$B:$B,$A13,CSV!$J:$J,"&gt;0.5")/$C13</f>
        <v>0.16666666666666666</v>
      </c>
      <c r="N13" s="12">
        <f>(COUNTIFS(CSV!$A:$A,$A13,CSV!$H:$H,"&gt;1.5") +COUNTIFS(CSV!$B:$B,$A13,CSV!$J:$J,"&gt;1.5"))/$D13</f>
        <v>8.6956521739130432E-2</v>
      </c>
      <c r="O13" s="7">
        <f>COUNTIFS(CSV!$A:$A,$A13,CSV!$H:$H,"&gt;1.5")/$B13</f>
        <v>0.18181818181818182</v>
      </c>
      <c r="P13" s="7">
        <f>COUNTIFS(CSV!$B:$B,$A13,CSV!$J:$J,"&gt;1.5")/$C13</f>
        <v>0</v>
      </c>
      <c r="Q13" s="12">
        <f>(COUNTIFS(CSV!$A:$A,$A13,CSV!$I:$I,"&gt;0.5") +COUNTIFS(CSV!$B:$B,$A13,CSV!$K:$K,"&gt;0.5"))/$D13</f>
        <v>0.60869565217391308</v>
      </c>
      <c r="R13" s="7">
        <f>COUNTIFS(CSV!$A:$A,$A13,CSV!$I:$I,"&gt;0.5")/$B13</f>
        <v>0.63636363636363635</v>
      </c>
      <c r="S13" s="7">
        <f>COUNTIFS(CSV!$B:$B,$A13,CSV!$K:$K,"&gt;0.5")/$C13</f>
        <v>0.58333333333333337</v>
      </c>
      <c r="T13" s="12">
        <f>(COUNTIFS(CSV!$A:$A,$A13,CSV!$I:$I,"&gt;1.5") +COUNTIFS(CSV!$B:$B,$A13,CSV!$K:$K,"&gt;1.5"))/$D13</f>
        <v>0.17391304347826086</v>
      </c>
      <c r="U13" s="7">
        <f>COUNTIFS(CSV!$A:$A,$A13,CSV!$I:$I,"&gt;1.5")/$B13</f>
        <v>0.18181818181818182</v>
      </c>
      <c r="V13" s="7">
        <f>COUNTIFS(CSV!$B:$B,$A13,CSV!$K:$K,"&gt;1.5")/$C13</f>
        <v>0.16666666666666666</v>
      </c>
    </row>
    <row r="14" spans="1:32" x14ac:dyDescent="0.3">
      <c r="A14" s="4" t="s">
        <v>12</v>
      </c>
      <c r="B14" s="9">
        <f>COUNTIF(CSV!A:A,A14)</f>
        <v>11</v>
      </c>
      <c r="C14" s="4">
        <f>COUNTIF(CSV!B:B,A14)</f>
        <v>12</v>
      </c>
      <c r="D14" s="4">
        <f t="shared" si="0"/>
        <v>23</v>
      </c>
      <c r="E14" s="12">
        <f>(COUNTIFS(CSV!$A:$A,$A14,CSV!$L:$L,"&gt;0.5") +COUNTIFS(CSV!$B:$B,$A14,CSV!$L:$L,"&gt;0.5"))/$D14</f>
        <v>0.73913043478260865</v>
      </c>
      <c r="F14" s="7">
        <f>COUNTIFS(CSV!$A:$A,$A14,CSV!$L:$L,"&gt;0.5")/$B14</f>
        <v>0.81818181818181823</v>
      </c>
      <c r="G14" s="7">
        <f>COUNTIFS(CSV!$B:$B,$A14,CSV!$L:$L,"&gt;0.5")/$C14</f>
        <v>0.66666666666666663</v>
      </c>
      <c r="H14" s="12">
        <f>(COUNTIFS(CSV!$A:$A,$A14,CSV!$L:$L,"&gt;1.5") +COUNTIFS(CSV!$B:$B,$A14,CSV!$L:$L,"&gt;1.5"))/$D14</f>
        <v>0.21739130434782608</v>
      </c>
      <c r="I14" s="7">
        <f>COUNTIFS(CSV!$A:$A,$A14,CSV!$L:$L,"&gt;1.5")/$B14</f>
        <v>0.36363636363636365</v>
      </c>
      <c r="J14" s="7">
        <f>COUNTIFS(CSV!$B:$B,$A14,CSV!$L:$L,"&gt;1.5")/$C14</f>
        <v>8.3333333333333329E-2</v>
      </c>
      <c r="K14" s="12">
        <f>(COUNTIFS(CSV!$A:$A,$A14,CSV!$H:$H,"&gt;0.5") +COUNTIFS(CSV!$B:$B,$A14,CSV!$J:$J,"&gt;0.5"))/$D14</f>
        <v>0.60869565217391308</v>
      </c>
      <c r="L14" s="7">
        <f>COUNTIFS(CSV!$A:$A,$A14,CSV!$H:$H,"&gt;0.5")/$B14</f>
        <v>0.72727272727272729</v>
      </c>
      <c r="M14" s="7">
        <f>COUNTIFS(CSV!$B:$B,$A14,CSV!$J:$J,"&gt;0.5")/$C14</f>
        <v>0.5</v>
      </c>
      <c r="N14" s="12">
        <f>(COUNTIFS(CSV!$A:$A,$A14,CSV!$H:$H,"&gt;1.5") +COUNTIFS(CSV!$B:$B,$A14,CSV!$J:$J,"&gt;1.5"))/$D14</f>
        <v>0.17391304347826086</v>
      </c>
      <c r="O14" s="7">
        <f>COUNTIFS(CSV!$A:$A,$A14,CSV!$H:$H,"&gt;1.5")/$B14</f>
        <v>0.27272727272727271</v>
      </c>
      <c r="P14" s="7">
        <f>COUNTIFS(CSV!$B:$B,$A14,CSV!$J:$J,"&gt;1.5")/$C14</f>
        <v>8.3333333333333329E-2</v>
      </c>
      <c r="Q14" s="12">
        <f>(COUNTIFS(CSV!$A:$A,$A14,CSV!$I:$I,"&gt;0.5") +COUNTIFS(CSV!$B:$B,$A14,CSV!$K:$K,"&gt;0.5"))/$D14</f>
        <v>0.21739130434782608</v>
      </c>
      <c r="R14" s="7">
        <f>COUNTIFS(CSV!$A:$A,$A14,CSV!$I:$I,"&gt;0.5")/$B14</f>
        <v>0.27272727272727271</v>
      </c>
      <c r="S14" s="7">
        <f>COUNTIFS(CSV!$B:$B,$A14,CSV!$K:$K,"&gt;0.5")/$C14</f>
        <v>0.16666666666666666</v>
      </c>
      <c r="T14" s="12">
        <f>(COUNTIFS(CSV!$A:$A,$A14,CSV!$I:$I,"&gt;1.5") +COUNTIFS(CSV!$B:$B,$A14,CSV!$K:$K,"&gt;1.5"))/$D14</f>
        <v>0</v>
      </c>
      <c r="U14" s="7">
        <f>COUNTIFS(CSV!$A:$A,$A14,CSV!$I:$I,"&gt;1.5")/$B14</f>
        <v>0</v>
      </c>
      <c r="V14" s="7">
        <f>COUNTIFS(CSV!$B:$B,$A14,CSV!$K:$K,"&gt;1.5")/$C14</f>
        <v>0</v>
      </c>
    </row>
    <row r="15" spans="1:32" x14ac:dyDescent="0.3">
      <c r="A15" s="4" t="s">
        <v>7</v>
      </c>
      <c r="B15" s="9">
        <f>COUNTIF(CSV!A:A,A15)</f>
        <v>12</v>
      </c>
      <c r="C15" s="4">
        <f>COUNTIF(CSV!B:B,A15)</f>
        <v>10</v>
      </c>
      <c r="D15" s="4">
        <f t="shared" si="0"/>
        <v>22</v>
      </c>
      <c r="E15" s="12">
        <f>(COUNTIFS(CSV!$A:$A,$A15,CSV!$L:$L,"&gt;0.5") +COUNTIFS(CSV!$B:$B,$A15,CSV!$L:$L,"&gt;0.5"))/$D15</f>
        <v>0.90909090909090906</v>
      </c>
      <c r="F15" s="7">
        <f>COUNTIFS(CSV!$A:$A,$A15,CSV!$L:$L,"&gt;0.5")/$B15</f>
        <v>1</v>
      </c>
      <c r="G15" s="7">
        <f>COUNTIFS(CSV!$B:$B,$A15,CSV!$L:$L,"&gt;0.5")/$C15</f>
        <v>0.8</v>
      </c>
      <c r="H15" s="12">
        <f>(COUNTIFS(CSV!$A:$A,$A15,CSV!$L:$L,"&gt;1.5") +COUNTIFS(CSV!$B:$B,$A15,CSV!$L:$L,"&gt;1.5"))/$D15</f>
        <v>0.5</v>
      </c>
      <c r="I15" s="7">
        <f>COUNTIFS(CSV!$A:$A,$A15,CSV!$L:$L,"&gt;1.5")/$B15</f>
        <v>0.58333333333333337</v>
      </c>
      <c r="J15" s="7">
        <f>COUNTIFS(CSV!$B:$B,$A15,CSV!$L:$L,"&gt;1.5")/$C15</f>
        <v>0.4</v>
      </c>
      <c r="K15" s="12">
        <f>(COUNTIFS(CSV!$A:$A,$A15,CSV!$H:$H,"&gt;0.5") +COUNTIFS(CSV!$B:$B,$A15,CSV!$J:$J,"&gt;0.5"))/$D15</f>
        <v>0.86363636363636365</v>
      </c>
      <c r="L15" s="7">
        <f>COUNTIFS(CSV!$A:$A,$A15,CSV!$H:$H,"&gt;0.5")/$B15</f>
        <v>1</v>
      </c>
      <c r="M15" s="7">
        <f>COUNTIFS(CSV!$B:$B,$A15,CSV!$J:$J,"&gt;0.5")/$C15</f>
        <v>0.7</v>
      </c>
      <c r="N15" s="12">
        <f>(COUNTIFS(CSV!$A:$A,$A15,CSV!$H:$H,"&gt;1.5") +COUNTIFS(CSV!$B:$B,$A15,CSV!$J:$J,"&gt;1.5"))/$D15</f>
        <v>0.31818181818181818</v>
      </c>
      <c r="O15" s="7">
        <f>COUNTIFS(CSV!$A:$A,$A15,CSV!$H:$H,"&gt;1.5")/$B15</f>
        <v>0.33333333333333331</v>
      </c>
      <c r="P15" s="7">
        <f>COUNTIFS(CSV!$B:$B,$A15,CSV!$J:$J,"&gt;1.5")/$C15</f>
        <v>0.3</v>
      </c>
      <c r="Q15" s="12">
        <f>(COUNTIFS(CSV!$A:$A,$A15,CSV!$I:$I,"&gt;0.5") +COUNTIFS(CSV!$B:$B,$A15,CSV!$K:$K,"&gt;0.5"))/$D15</f>
        <v>0.36363636363636365</v>
      </c>
      <c r="R15" s="7">
        <f>COUNTIFS(CSV!$A:$A,$A15,CSV!$I:$I,"&gt;0.5")/$B15</f>
        <v>0.41666666666666669</v>
      </c>
      <c r="S15" s="7">
        <f>COUNTIFS(CSV!$B:$B,$A15,CSV!$K:$K,"&gt;0.5")/$C15</f>
        <v>0.3</v>
      </c>
      <c r="T15" s="12">
        <f>(COUNTIFS(CSV!$A:$A,$A15,CSV!$I:$I,"&gt;1.5") +COUNTIFS(CSV!$B:$B,$A15,CSV!$K:$K,"&gt;1.5"))/$D15</f>
        <v>4.5454545454545456E-2</v>
      </c>
      <c r="U15" s="7">
        <f>COUNTIFS(CSV!$A:$A,$A15,CSV!$I:$I,"&gt;1.5")/$B15</f>
        <v>8.3333333333333329E-2</v>
      </c>
      <c r="V15" s="7">
        <f>COUNTIFS(CSV!$B:$B,$A15,CSV!$K:$K,"&gt;1.5")/$C15</f>
        <v>0</v>
      </c>
    </row>
    <row r="16" spans="1:32" x14ac:dyDescent="0.3">
      <c r="A16" s="4" t="s">
        <v>14</v>
      </c>
      <c r="B16" s="9">
        <f>COUNTIF(CSV!A:A,A16)</f>
        <v>11</v>
      </c>
      <c r="C16" s="4">
        <f>COUNTIF(CSV!B:B,A16)</f>
        <v>12</v>
      </c>
      <c r="D16" s="4">
        <f t="shared" si="0"/>
        <v>23</v>
      </c>
      <c r="E16" s="12">
        <f>(COUNTIFS(CSV!$A:$A,$A16,CSV!$L:$L,"&gt;0.5") +COUNTIFS(CSV!$B:$B,$A16,CSV!$L:$L,"&gt;0.5"))/$D16</f>
        <v>0.86956521739130432</v>
      </c>
      <c r="F16" s="7">
        <f>COUNTIFS(CSV!$A:$A,$A16,CSV!$L:$L,"&gt;0.5")/$B16</f>
        <v>0.81818181818181823</v>
      </c>
      <c r="G16" s="7">
        <f>COUNTIFS(CSV!$B:$B,$A16,CSV!$L:$L,"&gt;0.5")/$C16</f>
        <v>0.91666666666666663</v>
      </c>
      <c r="H16" s="12">
        <f>(COUNTIFS(CSV!$A:$A,$A16,CSV!$L:$L,"&gt;1.5") +COUNTIFS(CSV!$B:$B,$A16,CSV!$L:$L,"&gt;1.5"))/$D16</f>
        <v>0.56521739130434778</v>
      </c>
      <c r="I16" s="7">
        <f>COUNTIFS(CSV!$A:$A,$A16,CSV!$L:$L,"&gt;1.5")/$B16</f>
        <v>0.45454545454545453</v>
      </c>
      <c r="J16" s="7">
        <f>COUNTIFS(CSV!$B:$B,$A16,CSV!$L:$L,"&gt;1.5")/$C16</f>
        <v>0.66666666666666663</v>
      </c>
      <c r="K16" s="12">
        <f>(COUNTIFS(CSV!$A:$A,$A16,CSV!$H:$H,"&gt;0.5") +COUNTIFS(CSV!$B:$B,$A16,CSV!$J:$J,"&gt;0.5"))/$D16</f>
        <v>0.69565217391304346</v>
      </c>
      <c r="L16" s="7">
        <f>COUNTIFS(CSV!$A:$A,$A16,CSV!$H:$H,"&gt;0.5")/$B16</f>
        <v>0.72727272727272729</v>
      </c>
      <c r="M16" s="7">
        <f>COUNTIFS(CSV!$B:$B,$A16,CSV!$J:$J,"&gt;0.5")/$C16</f>
        <v>0.66666666666666663</v>
      </c>
      <c r="N16" s="12">
        <f>(COUNTIFS(CSV!$A:$A,$A16,CSV!$H:$H,"&gt;1.5") +COUNTIFS(CSV!$B:$B,$A16,CSV!$J:$J,"&gt;1.5"))/$D16</f>
        <v>0.30434782608695654</v>
      </c>
      <c r="O16" s="7">
        <f>COUNTIFS(CSV!$A:$A,$A16,CSV!$H:$H,"&gt;1.5")/$B16</f>
        <v>0.27272727272727271</v>
      </c>
      <c r="P16" s="7">
        <f>COUNTIFS(CSV!$B:$B,$A16,CSV!$J:$J,"&gt;1.5")/$C16</f>
        <v>0.33333333333333331</v>
      </c>
      <c r="Q16" s="12">
        <f>(COUNTIFS(CSV!$A:$A,$A16,CSV!$I:$I,"&gt;0.5") +COUNTIFS(CSV!$B:$B,$A16,CSV!$K:$K,"&gt;0.5"))/$D16</f>
        <v>0.47826086956521741</v>
      </c>
      <c r="R16" s="7">
        <f>COUNTIFS(CSV!$A:$A,$A16,CSV!$I:$I,"&gt;0.5")/$B16</f>
        <v>0.27272727272727271</v>
      </c>
      <c r="S16" s="7">
        <f>COUNTIFS(CSV!$B:$B,$A16,CSV!$K:$K,"&gt;0.5")/$C16</f>
        <v>0.66666666666666663</v>
      </c>
      <c r="T16" s="12">
        <f>(COUNTIFS(CSV!$A:$A,$A16,CSV!$I:$I,"&gt;1.5") +COUNTIFS(CSV!$B:$B,$A16,CSV!$K:$K,"&gt;1.5"))/$D16</f>
        <v>0.17391304347826086</v>
      </c>
      <c r="U16" s="7">
        <f>COUNTIFS(CSV!$A:$A,$A16,CSV!$I:$I,"&gt;1.5")/$B16</f>
        <v>9.0909090909090912E-2</v>
      </c>
      <c r="V16" s="7">
        <f>COUNTIFS(CSV!$B:$B,$A16,CSV!$K:$K,"&gt;1.5")/$C16</f>
        <v>0.25</v>
      </c>
    </row>
    <row r="17" spans="1:22" x14ac:dyDescent="0.3">
      <c r="A17" s="5" t="s">
        <v>16</v>
      </c>
      <c r="B17" s="9">
        <f>COUNTIF(CSV!A:A,A17)</f>
        <v>12</v>
      </c>
      <c r="C17" s="4">
        <f>COUNTIF(CSV!B:B,A17)</f>
        <v>11</v>
      </c>
      <c r="D17" s="4">
        <f t="shared" si="0"/>
        <v>23</v>
      </c>
      <c r="E17" s="12">
        <f>(COUNTIFS(CSV!$A:$A,$A17,CSV!$L:$L,"&gt;0.5") +COUNTIFS(CSV!$B:$B,$A17,CSV!$L:$L,"&gt;0.5"))/$D17</f>
        <v>0.60869565217391308</v>
      </c>
      <c r="F17" s="7">
        <f>COUNTIFS(CSV!$A:$A,$A17,CSV!$L:$L,"&gt;0.5")/$B17</f>
        <v>0.58333333333333337</v>
      </c>
      <c r="G17" s="7">
        <f>COUNTIFS(CSV!$B:$B,$A17,CSV!$L:$L,"&gt;0.5")/$C17</f>
        <v>0.63636363636363635</v>
      </c>
      <c r="H17" s="12">
        <f>(COUNTIFS(CSV!$A:$A,$A17,CSV!$L:$L,"&gt;1.5") +COUNTIFS(CSV!$B:$B,$A17,CSV!$L:$L,"&gt;1.5"))/$D17</f>
        <v>0.34782608695652173</v>
      </c>
      <c r="I17" s="7">
        <f>COUNTIFS(CSV!$A:$A,$A17,CSV!$L:$L,"&gt;1.5")/$B17</f>
        <v>0.25</v>
      </c>
      <c r="J17" s="7">
        <f>COUNTIFS(CSV!$B:$B,$A17,CSV!$L:$L,"&gt;1.5")/$C17</f>
        <v>0.45454545454545453</v>
      </c>
      <c r="K17" s="12">
        <f>(COUNTIFS(CSV!$A:$A,$A17,CSV!$H:$H,"&gt;0.5") +COUNTIFS(CSV!$B:$B,$A17,CSV!$J:$J,"&gt;0.5"))/$D17</f>
        <v>0.43478260869565216</v>
      </c>
      <c r="L17" s="7">
        <f>COUNTIFS(CSV!$A:$A,$A17,CSV!$H:$H,"&gt;0.5")/$B17</f>
        <v>0.33333333333333331</v>
      </c>
      <c r="M17" s="7">
        <f>COUNTIFS(CSV!$B:$B,$A17,CSV!$J:$J,"&gt;0.5")/$C17</f>
        <v>0.54545454545454541</v>
      </c>
      <c r="N17" s="12">
        <f>(COUNTIFS(CSV!$A:$A,$A17,CSV!$H:$H,"&gt;1.5") +COUNTIFS(CSV!$B:$B,$A17,CSV!$J:$J,"&gt;1.5"))/$D17</f>
        <v>0.13043478260869565</v>
      </c>
      <c r="O17" s="7">
        <f>COUNTIFS(CSV!$A:$A,$A17,CSV!$H:$H,"&gt;1.5")/$B17</f>
        <v>8.3333333333333329E-2</v>
      </c>
      <c r="P17" s="7">
        <f>COUNTIFS(CSV!$B:$B,$A17,CSV!$J:$J,"&gt;1.5")/$C17</f>
        <v>0.18181818181818182</v>
      </c>
      <c r="Q17" s="12">
        <f>(COUNTIFS(CSV!$A:$A,$A17,CSV!$I:$I,"&gt;0.5") +COUNTIFS(CSV!$B:$B,$A17,CSV!$K:$K,"&gt;0.5"))/$D17</f>
        <v>0.47826086956521741</v>
      </c>
      <c r="R17" s="7">
        <f>COUNTIFS(CSV!$A:$A,$A17,CSV!$I:$I,"&gt;0.5")/$B17</f>
        <v>0.5</v>
      </c>
      <c r="S17" s="7">
        <f>COUNTIFS(CSV!$B:$B,$A17,CSV!$K:$K,"&gt;0.5")/$C17</f>
        <v>0.45454545454545453</v>
      </c>
      <c r="T17" s="12">
        <f>(COUNTIFS(CSV!$A:$A,$A17,CSV!$I:$I,"&gt;1.5") +COUNTIFS(CSV!$B:$B,$A17,CSV!$K:$K,"&gt;1.5"))/$D17</f>
        <v>4.3478260869565216E-2</v>
      </c>
      <c r="U17" s="7">
        <f>COUNTIFS(CSV!$A:$A,$A17,CSV!$I:$I,"&gt;1.5")/$B17</f>
        <v>8.3333333333333329E-2</v>
      </c>
      <c r="V17" s="7">
        <f>COUNTIFS(CSV!$B:$B,$A17,CSV!$K:$K,"&gt;1.5")/$C17</f>
        <v>0</v>
      </c>
    </row>
    <row r="18" spans="1:22" x14ac:dyDescent="0.3">
      <c r="A18" s="4" t="s">
        <v>18</v>
      </c>
      <c r="B18" s="9">
        <f>COUNTIF(CSV!A:A,A18)</f>
        <v>11</v>
      </c>
      <c r="C18" s="4">
        <f>COUNTIF(CSV!B:B,A18)</f>
        <v>12</v>
      </c>
      <c r="D18" s="4">
        <f t="shared" si="0"/>
        <v>23</v>
      </c>
      <c r="E18" s="12">
        <f>(COUNTIFS(CSV!$A:$A,$A18,CSV!$L:$L,"&gt;0.5") +COUNTIFS(CSV!$B:$B,$A18,CSV!$L:$L,"&gt;0.5"))/$D18</f>
        <v>0.56521739130434778</v>
      </c>
      <c r="F18" s="7">
        <f>COUNTIFS(CSV!$A:$A,$A18,CSV!$L:$L,"&gt;0.5")/$B18</f>
        <v>0.54545454545454541</v>
      </c>
      <c r="G18" s="7">
        <f>COUNTIFS(CSV!$B:$B,$A18,CSV!$L:$L,"&gt;0.5")/$C18</f>
        <v>0.58333333333333337</v>
      </c>
      <c r="H18" s="12">
        <f>(COUNTIFS(CSV!$A:$A,$A18,CSV!$L:$L,"&gt;1.5") +COUNTIFS(CSV!$B:$B,$A18,CSV!$L:$L,"&gt;1.5"))/$D18</f>
        <v>0.39130434782608697</v>
      </c>
      <c r="I18" s="7">
        <f>COUNTIFS(CSV!$A:$A,$A18,CSV!$L:$L,"&gt;1.5")/$B18</f>
        <v>0.27272727272727271</v>
      </c>
      <c r="J18" s="7">
        <f>COUNTIFS(CSV!$B:$B,$A18,CSV!$L:$L,"&gt;1.5")/$C18</f>
        <v>0.5</v>
      </c>
      <c r="K18" s="12">
        <f>(COUNTIFS(CSV!$A:$A,$A18,CSV!$H:$H,"&gt;0.5") +COUNTIFS(CSV!$B:$B,$A18,CSV!$J:$J,"&gt;0.5"))/$D18</f>
        <v>0.39130434782608697</v>
      </c>
      <c r="L18" s="7">
        <f>COUNTIFS(CSV!$A:$A,$A18,CSV!$H:$H,"&gt;0.5")/$B18</f>
        <v>0.45454545454545453</v>
      </c>
      <c r="M18" s="7">
        <f>COUNTIFS(CSV!$B:$B,$A18,CSV!$J:$J,"&gt;0.5")/$C18</f>
        <v>0.33333333333333331</v>
      </c>
      <c r="N18" s="12">
        <f>(COUNTIFS(CSV!$A:$A,$A18,CSV!$H:$H,"&gt;1.5") +COUNTIFS(CSV!$B:$B,$A18,CSV!$J:$J,"&gt;1.5"))/$D18</f>
        <v>0.17391304347826086</v>
      </c>
      <c r="O18" s="7">
        <f>COUNTIFS(CSV!$A:$A,$A18,CSV!$H:$H,"&gt;1.5")/$B18</f>
        <v>0.18181818181818182</v>
      </c>
      <c r="P18" s="7">
        <f>COUNTIFS(CSV!$B:$B,$A18,CSV!$J:$J,"&gt;1.5")/$C18</f>
        <v>0.16666666666666666</v>
      </c>
      <c r="Q18" s="12">
        <f>(COUNTIFS(CSV!$A:$A,$A18,CSV!$I:$I,"&gt;0.5") +COUNTIFS(CSV!$B:$B,$A18,CSV!$K:$K,"&gt;0.5"))/$D18</f>
        <v>0.39130434782608697</v>
      </c>
      <c r="R18" s="7">
        <f>COUNTIFS(CSV!$A:$A,$A18,CSV!$I:$I,"&gt;0.5")/$B18</f>
        <v>0.36363636363636365</v>
      </c>
      <c r="S18" s="7">
        <f>COUNTIFS(CSV!$B:$B,$A18,CSV!$K:$K,"&gt;0.5")/$C18</f>
        <v>0.41666666666666669</v>
      </c>
      <c r="T18" s="12">
        <f>(COUNTIFS(CSV!$A:$A,$A18,CSV!$I:$I,"&gt;1.5") +COUNTIFS(CSV!$B:$B,$A18,CSV!$K:$K,"&gt;1.5"))/$D18</f>
        <v>0.2608695652173913</v>
      </c>
      <c r="U18" s="7">
        <f>COUNTIFS(CSV!$A:$A,$A18,CSV!$I:$I,"&gt;1.5")/$B18</f>
        <v>0.18181818181818182</v>
      </c>
      <c r="V18" s="7">
        <f>COUNTIFS(CSV!$B:$B,$A18,CSV!$K:$K,"&gt;1.5")/$C18</f>
        <v>0.33333333333333331</v>
      </c>
    </row>
    <row r="19" spans="1:22" x14ac:dyDescent="0.3">
      <c r="A19" s="4" t="s">
        <v>17</v>
      </c>
      <c r="B19" s="9">
        <f>COUNTIF(CSV!A:A,A19)</f>
        <v>10</v>
      </c>
      <c r="C19" s="4">
        <f>COUNTIF(CSV!B:B,A19)</f>
        <v>12</v>
      </c>
      <c r="D19" s="4">
        <f t="shared" si="0"/>
        <v>22</v>
      </c>
      <c r="E19" s="12">
        <f>(COUNTIFS(CSV!$A:$A,$A19,CSV!$L:$L,"&gt;0.5") +COUNTIFS(CSV!$B:$B,$A19,CSV!$L:$L,"&gt;0.5"))/$D19</f>
        <v>0.81818181818181823</v>
      </c>
      <c r="F19" s="7">
        <f>COUNTIFS(CSV!$A:$A,$A19,CSV!$L:$L,"&gt;0.5")/$B19</f>
        <v>0.9</v>
      </c>
      <c r="G19" s="7">
        <f>COUNTIFS(CSV!$B:$B,$A19,CSV!$L:$L,"&gt;0.5")/$C19</f>
        <v>0.75</v>
      </c>
      <c r="H19" s="12">
        <f>(COUNTIFS(CSV!$A:$A,$A19,CSV!$L:$L,"&gt;1.5") +COUNTIFS(CSV!$B:$B,$A19,CSV!$L:$L,"&gt;1.5"))/$D19</f>
        <v>0.36363636363636365</v>
      </c>
      <c r="I19" s="7">
        <f>COUNTIFS(CSV!$A:$A,$A19,CSV!$L:$L,"&gt;1.5")/$B19</f>
        <v>0.2</v>
      </c>
      <c r="J19" s="7">
        <f>COUNTIFS(CSV!$B:$B,$A19,CSV!$L:$L,"&gt;1.5")/$C19</f>
        <v>0.5</v>
      </c>
      <c r="K19" s="12">
        <f>(COUNTIFS(CSV!$A:$A,$A19,CSV!$H:$H,"&gt;0.5") +COUNTIFS(CSV!$B:$B,$A19,CSV!$J:$J,"&gt;0.5"))/$D19</f>
        <v>0.68181818181818177</v>
      </c>
      <c r="L19" s="7">
        <f>COUNTIFS(CSV!$A:$A,$A19,CSV!$H:$H,"&gt;0.5")/$B19</f>
        <v>0.6</v>
      </c>
      <c r="M19" s="7">
        <f>COUNTIFS(CSV!$B:$B,$A19,CSV!$J:$J,"&gt;0.5")/$C19</f>
        <v>0.75</v>
      </c>
      <c r="N19" s="12">
        <f>(COUNTIFS(CSV!$A:$A,$A19,CSV!$H:$H,"&gt;1.5") +COUNTIFS(CSV!$B:$B,$A19,CSV!$J:$J,"&gt;1.5"))/$D19</f>
        <v>0.36363636363636365</v>
      </c>
      <c r="O19" s="7">
        <f>COUNTIFS(CSV!$A:$A,$A19,CSV!$H:$H,"&gt;1.5")/$B19</f>
        <v>0.2</v>
      </c>
      <c r="P19" s="7">
        <f>COUNTIFS(CSV!$B:$B,$A19,CSV!$J:$J,"&gt;1.5")/$C19</f>
        <v>0.5</v>
      </c>
      <c r="Q19" s="12">
        <f>(COUNTIFS(CSV!$A:$A,$A19,CSV!$I:$I,"&gt;0.5") +COUNTIFS(CSV!$B:$B,$A19,CSV!$K:$K,"&gt;0.5"))/$D19</f>
        <v>0.27272727272727271</v>
      </c>
      <c r="R19" s="7">
        <f>COUNTIFS(CSV!$A:$A,$A19,CSV!$I:$I,"&gt;0.5")/$B19</f>
        <v>0.3</v>
      </c>
      <c r="S19" s="7">
        <f>COUNTIFS(CSV!$B:$B,$A19,CSV!$K:$K,"&gt;0.5")/$C19</f>
        <v>0.25</v>
      </c>
      <c r="T19" s="12">
        <f>(COUNTIFS(CSV!$A:$A,$A19,CSV!$I:$I,"&gt;1.5") +COUNTIFS(CSV!$B:$B,$A19,CSV!$K:$K,"&gt;1.5"))/$D19</f>
        <v>0</v>
      </c>
      <c r="U19" s="7">
        <f>COUNTIFS(CSV!$A:$A,$A19,CSV!$I:$I,"&gt;1.5")/$B19</f>
        <v>0</v>
      </c>
      <c r="V19" s="7">
        <f>COUNTIFS(CSV!$B:$B,$A19,CSV!$K:$K,"&gt;1.5")/$C19</f>
        <v>0</v>
      </c>
    </row>
    <row r="20" spans="1:22" x14ac:dyDescent="0.3">
      <c r="A20" s="4" t="s">
        <v>20</v>
      </c>
      <c r="B20" s="9">
        <f>COUNTIF(CSV!A:A,A20)</f>
        <v>12</v>
      </c>
      <c r="C20" s="4">
        <f>COUNTIF(CSV!B:B,A20)</f>
        <v>11</v>
      </c>
      <c r="D20" s="4">
        <f t="shared" si="0"/>
        <v>23</v>
      </c>
      <c r="E20" s="12">
        <f>(COUNTIFS(CSV!$A:$A,$A20,CSV!$L:$L,"&gt;0.5") +COUNTIFS(CSV!$B:$B,$A20,CSV!$L:$L,"&gt;0.5"))/$D20</f>
        <v>0.73913043478260865</v>
      </c>
      <c r="F20" s="7">
        <f>COUNTIFS(CSV!$A:$A,$A20,CSV!$L:$L,"&gt;0.5")/$B20</f>
        <v>0.66666666666666663</v>
      </c>
      <c r="G20" s="7">
        <f>COUNTIFS(CSV!$B:$B,$A20,CSV!$L:$L,"&gt;0.5")/$C20</f>
        <v>0.81818181818181823</v>
      </c>
      <c r="H20" s="12">
        <f>(COUNTIFS(CSV!$A:$A,$A20,CSV!$L:$L,"&gt;1.5") +COUNTIFS(CSV!$B:$B,$A20,CSV!$L:$L,"&gt;1.5"))/$D20</f>
        <v>0.34782608695652173</v>
      </c>
      <c r="I20" s="7">
        <f>COUNTIFS(CSV!$A:$A,$A20,CSV!$L:$L,"&gt;1.5")/$B20</f>
        <v>0.33333333333333331</v>
      </c>
      <c r="J20" s="7">
        <f>COUNTIFS(CSV!$B:$B,$A20,CSV!$L:$L,"&gt;1.5")/$C20</f>
        <v>0.36363636363636365</v>
      </c>
      <c r="K20" s="12">
        <f>(COUNTIFS(CSV!$A:$A,$A20,CSV!$H:$H,"&gt;0.5") +COUNTIFS(CSV!$B:$B,$A20,CSV!$J:$J,"&gt;0.5"))/$D20</f>
        <v>0.39130434782608697</v>
      </c>
      <c r="L20" s="7">
        <f>COUNTIFS(CSV!$A:$A,$A20,CSV!$H:$H,"&gt;0.5")/$B20</f>
        <v>0.33333333333333331</v>
      </c>
      <c r="M20" s="7">
        <f>COUNTIFS(CSV!$B:$B,$A20,CSV!$J:$J,"&gt;0.5")/$C20</f>
        <v>0.45454545454545453</v>
      </c>
      <c r="N20" s="12">
        <f>(COUNTIFS(CSV!$A:$A,$A20,CSV!$H:$H,"&gt;1.5") +COUNTIFS(CSV!$B:$B,$A20,CSV!$J:$J,"&gt;1.5"))/$D20</f>
        <v>0.13043478260869565</v>
      </c>
      <c r="O20" s="7">
        <f>COUNTIFS(CSV!$A:$A,$A20,CSV!$H:$H,"&gt;1.5")/$B20</f>
        <v>8.3333333333333329E-2</v>
      </c>
      <c r="P20" s="7">
        <f>COUNTIFS(CSV!$B:$B,$A20,CSV!$J:$J,"&gt;1.5")/$C20</f>
        <v>0.18181818181818182</v>
      </c>
      <c r="Q20" s="12">
        <f>(COUNTIFS(CSV!$A:$A,$A20,CSV!$I:$I,"&gt;0.5") +COUNTIFS(CSV!$B:$B,$A20,CSV!$K:$K,"&gt;0.5"))/$D20</f>
        <v>0.47826086956521741</v>
      </c>
      <c r="R20" s="7">
        <f>COUNTIFS(CSV!$A:$A,$A20,CSV!$I:$I,"&gt;0.5")/$B20</f>
        <v>0.41666666666666669</v>
      </c>
      <c r="S20" s="7">
        <f>COUNTIFS(CSV!$B:$B,$A20,CSV!$K:$K,"&gt;0.5")/$C20</f>
        <v>0.54545454545454541</v>
      </c>
      <c r="T20" s="12">
        <f>(COUNTIFS(CSV!$A:$A,$A20,CSV!$I:$I,"&gt;1.5") +COUNTIFS(CSV!$B:$B,$A20,CSV!$K:$K,"&gt;1.5"))/$D20</f>
        <v>0.17391304347826086</v>
      </c>
      <c r="U20" s="7">
        <f>COUNTIFS(CSV!$A:$A,$A20,CSV!$I:$I,"&gt;1.5")/$B20</f>
        <v>0.16666666666666666</v>
      </c>
      <c r="V20" s="7">
        <f>COUNTIFS(CSV!$B:$B,$A20,CSV!$K:$K,"&gt;1.5")/$C20</f>
        <v>0.18181818181818182</v>
      </c>
    </row>
    <row r="21" spans="1:22" x14ac:dyDescent="0.3">
      <c r="A21" s="4" t="s">
        <v>13</v>
      </c>
      <c r="B21" s="9">
        <f>COUNTIF(CSV!A:A,A21)</f>
        <v>12</v>
      </c>
      <c r="C21" s="4">
        <f>COUNTIF(CSV!B:B,A21)</f>
        <v>11</v>
      </c>
      <c r="D21" s="4">
        <f t="shared" si="0"/>
        <v>23</v>
      </c>
      <c r="E21" s="12">
        <f>(COUNTIFS(CSV!$A:$A,$A21,CSV!$L:$L,"&gt;0.5") +COUNTIFS(CSV!$B:$B,$A21,CSV!$L:$L,"&gt;0.5"))/$D21</f>
        <v>0.69565217391304346</v>
      </c>
      <c r="F21" s="7">
        <f>COUNTIFS(CSV!$A:$A,$A21,CSV!$L:$L,"&gt;0.5")/$B21</f>
        <v>0.58333333333333337</v>
      </c>
      <c r="G21" s="7">
        <f>COUNTIFS(CSV!$B:$B,$A21,CSV!$L:$L,"&gt;0.5")/$C21</f>
        <v>0.81818181818181823</v>
      </c>
      <c r="H21" s="12">
        <f>(COUNTIFS(CSV!$A:$A,$A21,CSV!$L:$L,"&gt;1.5") +COUNTIFS(CSV!$B:$B,$A21,CSV!$L:$L,"&gt;1.5"))/$D21</f>
        <v>0.34782608695652173</v>
      </c>
      <c r="I21" s="7">
        <f>COUNTIFS(CSV!$A:$A,$A21,CSV!$L:$L,"&gt;1.5")/$B21</f>
        <v>0.25</v>
      </c>
      <c r="J21" s="7">
        <f>COUNTIFS(CSV!$B:$B,$A21,CSV!$L:$L,"&gt;1.5")/$C21</f>
        <v>0.45454545454545453</v>
      </c>
      <c r="K21" s="12">
        <f>(COUNTIFS(CSV!$A:$A,$A21,CSV!$H:$H,"&gt;0.5") +COUNTIFS(CSV!$B:$B,$A21,CSV!$J:$J,"&gt;0.5"))/$D21</f>
        <v>0.34782608695652173</v>
      </c>
      <c r="L21" s="7">
        <f>COUNTIFS(CSV!$A:$A,$A21,CSV!$H:$H,"&gt;0.5")/$B21</f>
        <v>0.25</v>
      </c>
      <c r="M21" s="7">
        <f>COUNTIFS(CSV!$B:$B,$A21,CSV!$J:$J,"&gt;0.5")/$C21</f>
        <v>0.45454545454545453</v>
      </c>
      <c r="N21" s="12">
        <f>(COUNTIFS(CSV!$A:$A,$A21,CSV!$H:$H,"&gt;1.5") +COUNTIFS(CSV!$B:$B,$A21,CSV!$J:$J,"&gt;1.5"))/$D21</f>
        <v>0.13043478260869565</v>
      </c>
      <c r="O21" s="7">
        <f>COUNTIFS(CSV!$A:$A,$A21,CSV!$H:$H,"&gt;1.5")/$B21</f>
        <v>8.3333333333333329E-2</v>
      </c>
      <c r="P21" s="7">
        <f>COUNTIFS(CSV!$B:$B,$A21,CSV!$J:$J,"&gt;1.5")/$C21</f>
        <v>0.18181818181818182</v>
      </c>
      <c r="Q21" s="12">
        <f>(COUNTIFS(CSV!$A:$A,$A21,CSV!$I:$I,"&gt;0.5") +COUNTIFS(CSV!$B:$B,$A21,CSV!$K:$K,"&gt;0.5"))/$D21</f>
        <v>0.47826086956521741</v>
      </c>
      <c r="R21" s="7">
        <f>COUNTIFS(CSV!$A:$A,$A21,CSV!$I:$I,"&gt;0.5")/$B21</f>
        <v>0.41666666666666669</v>
      </c>
      <c r="S21" s="7">
        <f>COUNTIFS(CSV!$B:$B,$A21,CSV!$K:$K,"&gt;0.5")/$C21</f>
        <v>0.54545454545454541</v>
      </c>
      <c r="T21" s="12">
        <f>(COUNTIFS(CSV!$A:$A,$A21,CSV!$I:$I,"&gt;1.5") +COUNTIFS(CSV!$B:$B,$A21,CSV!$K:$K,"&gt;1.5"))/$D21</f>
        <v>0.13043478260869565</v>
      </c>
      <c r="U21" s="7">
        <f>COUNTIFS(CSV!$A:$A,$A21,CSV!$I:$I,"&gt;1.5")/$B21</f>
        <v>8.3333333333333329E-2</v>
      </c>
      <c r="V21" s="7">
        <f>COUNTIFS(CSV!$B:$B,$A21,CSV!$K:$K,"&gt;1.5")/$C21</f>
        <v>0.18181818181818182</v>
      </c>
    </row>
    <row r="22" spans="1:22" x14ac:dyDescent="0.3">
      <c r="A22" s="4" t="s">
        <v>22</v>
      </c>
      <c r="B22" s="9">
        <f>COUNTIF(CSV!A:A,A22)</f>
        <v>12</v>
      </c>
      <c r="C22" s="4">
        <f>COUNTIF(CSV!B:B,A22)</f>
        <v>11</v>
      </c>
      <c r="D22" s="4">
        <f t="shared" si="0"/>
        <v>23</v>
      </c>
      <c r="E22" s="12">
        <f>(COUNTIFS(CSV!$A:$A,$A22,CSV!$L:$L,"&gt;0.5") +COUNTIFS(CSV!$B:$B,$A22,CSV!$L:$L,"&gt;0.5"))/$D22</f>
        <v>0.65217391304347827</v>
      </c>
      <c r="F22" s="7">
        <f>COUNTIFS(CSV!$A:$A,$A22,CSV!$L:$L,"&gt;0.5")/$B22</f>
        <v>0.66666666666666663</v>
      </c>
      <c r="G22" s="7">
        <f>COUNTIFS(CSV!$B:$B,$A22,CSV!$L:$L,"&gt;0.5")/$C22</f>
        <v>0.63636363636363635</v>
      </c>
      <c r="H22" s="12">
        <f>(COUNTIFS(CSV!$A:$A,$A22,CSV!$L:$L,"&gt;1.5") +COUNTIFS(CSV!$B:$B,$A22,CSV!$L:$L,"&gt;1.5"))/$D22</f>
        <v>0.30434782608695654</v>
      </c>
      <c r="I22" s="7">
        <f>COUNTIFS(CSV!$A:$A,$A22,CSV!$L:$L,"&gt;1.5")/$B22</f>
        <v>0.33333333333333331</v>
      </c>
      <c r="J22" s="7">
        <f>COUNTIFS(CSV!$B:$B,$A22,CSV!$L:$L,"&gt;1.5")/$C22</f>
        <v>0.27272727272727271</v>
      </c>
      <c r="K22" s="12">
        <f>(COUNTIFS(CSV!$A:$A,$A22,CSV!$H:$H,"&gt;0.5") +COUNTIFS(CSV!$B:$B,$A22,CSV!$J:$J,"&gt;0.5"))/$D22</f>
        <v>0.2608695652173913</v>
      </c>
      <c r="L22" s="7">
        <f>COUNTIFS(CSV!$A:$A,$A22,CSV!$H:$H,"&gt;0.5")/$B22</f>
        <v>0.25</v>
      </c>
      <c r="M22" s="7">
        <f>COUNTIFS(CSV!$B:$B,$A22,CSV!$J:$J,"&gt;0.5")/$C22</f>
        <v>0.27272727272727271</v>
      </c>
      <c r="N22" s="12">
        <f>(COUNTIFS(CSV!$A:$A,$A22,CSV!$H:$H,"&gt;1.5") +COUNTIFS(CSV!$B:$B,$A22,CSV!$J:$J,"&gt;1.5"))/$D22</f>
        <v>4.3478260869565216E-2</v>
      </c>
      <c r="O22" s="7">
        <f>COUNTIFS(CSV!$A:$A,$A22,CSV!$H:$H,"&gt;1.5")/$B22</f>
        <v>8.3333333333333329E-2</v>
      </c>
      <c r="P22" s="7">
        <f>COUNTIFS(CSV!$B:$B,$A22,CSV!$J:$J,"&gt;1.5")/$C22</f>
        <v>0</v>
      </c>
      <c r="Q22" s="12">
        <f>(COUNTIFS(CSV!$A:$A,$A22,CSV!$I:$I,"&gt;0.5") +COUNTIFS(CSV!$B:$B,$A22,CSV!$K:$K,"&gt;0.5"))/$D22</f>
        <v>0.47826086956521741</v>
      </c>
      <c r="R22" s="7">
        <f>COUNTIFS(CSV!$A:$A,$A22,CSV!$I:$I,"&gt;0.5")/$B22</f>
        <v>0.5</v>
      </c>
      <c r="S22" s="7">
        <f>COUNTIFS(CSV!$B:$B,$A22,CSV!$K:$K,"&gt;0.5")/$C22</f>
        <v>0.45454545454545453</v>
      </c>
      <c r="T22" s="12">
        <f>(COUNTIFS(CSV!$A:$A,$A22,CSV!$I:$I,"&gt;1.5") +COUNTIFS(CSV!$B:$B,$A22,CSV!$K:$K,"&gt;1.5"))/$D22</f>
        <v>0.17391304347826086</v>
      </c>
      <c r="U22" s="7">
        <f>COUNTIFS(CSV!$A:$A,$A22,CSV!$I:$I,"&gt;1.5")/$B22</f>
        <v>0.16666666666666666</v>
      </c>
      <c r="V22" s="7">
        <f>COUNTIFS(CSV!$B:$B,$A22,CSV!$K:$K,"&gt;1.5")/$C22</f>
        <v>0.18181818181818182</v>
      </c>
    </row>
    <row r="23" spans="1:22" x14ac:dyDescent="0.3">
      <c r="A23" s="4" t="s">
        <v>95</v>
      </c>
      <c r="B23" s="9">
        <f>COUNTIF(CSV!A:A,A23)</f>
        <v>9</v>
      </c>
      <c r="C23" s="4">
        <f>COUNTIF(CSV!B:B,A23)</f>
        <v>10</v>
      </c>
      <c r="D23" s="4">
        <f t="shared" ref="D23:D42" si="1">B23+C23</f>
        <v>19</v>
      </c>
      <c r="E23" s="12">
        <f>(COUNTIFS(CSV!$A:$A,$A23,CSV!$L:$L,"&gt;0.5") +COUNTIFS(CSV!$B:$B,$A23,CSV!$L:$L,"&gt;0.5"))/$D23</f>
        <v>0.73684210526315785</v>
      </c>
      <c r="F23" s="7">
        <f>COUNTIFS(CSV!$A:$A,$A23,CSV!$L:$L,"&gt;0.5")/$B23</f>
        <v>0.66666666666666663</v>
      </c>
      <c r="G23" s="7">
        <f>COUNTIFS(CSV!$B:$B,$A23,CSV!$L:$L,"&gt;0.5")/$C23</f>
        <v>0.8</v>
      </c>
      <c r="H23" s="12">
        <f>(COUNTIFS(CSV!$A:$A,$A23,CSV!$L:$L,"&gt;1.5") +COUNTIFS(CSV!$B:$B,$A23,CSV!$L:$L,"&gt;1.5"))/$D23</f>
        <v>0.31578947368421051</v>
      </c>
      <c r="I23" s="7">
        <f>COUNTIFS(CSV!$A:$A,$A23,CSV!$L:$L,"&gt;1.5")/$B23</f>
        <v>0.1111111111111111</v>
      </c>
      <c r="J23" s="7">
        <f>COUNTIFS(CSV!$B:$B,$A23,CSV!$L:$L,"&gt;1.5")/$C23</f>
        <v>0.5</v>
      </c>
      <c r="K23" s="12">
        <f>(COUNTIFS(CSV!$A:$A,$A23,CSV!$H:$H,"&gt;0.5") +COUNTIFS(CSV!$B:$B,$A23,CSV!$J:$J,"&gt;0.5"))/$D23</f>
        <v>0.47368421052631576</v>
      </c>
      <c r="L23" s="7">
        <f>COUNTIFS(CSV!$A:$A,$A23,CSV!$H:$H,"&gt;0.5")/$B23</f>
        <v>0.44444444444444442</v>
      </c>
      <c r="M23" s="7">
        <f>COUNTIFS(CSV!$B:$B,$A23,CSV!$J:$J,"&gt;0.5")/$C23</f>
        <v>0.5</v>
      </c>
      <c r="N23" s="12">
        <f>(COUNTIFS(CSV!$A:$A,$A23,CSV!$H:$H,"&gt;1.5") +COUNTIFS(CSV!$B:$B,$A23,CSV!$J:$J,"&gt;1.5"))/$D23</f>
        <v>0.21052631578947367</v>
      </c>
      <c r="O23" s="7">
        <f>COUNTIFS(CSV!$A:$A,$A23,CSV!$H:$H,"&gt;1.5")/$B23</f>
        <v>0</v>
      </c>
      <c r="P23" s="7">
        <f>COUNTIFS(CSV!$B:$B,$A23,CSV!$J:$J,"&gt;1.5")/$C23</f>
        <v>0.4</v>
      </c>
      <c r="Q23" s="12">
        <f>(COUNTIFS(CSV!$A:$A,$A23,CSV!$I:$I,"&gt;0.5") +COUNTIFS(CSV!$B:$B,$A23,CSV!$K:$K,"&gt;0.5"))/$D23</f>
        <v>0.47368421052631576</v>
      </c>
      <c r="R23" s="7">
        <f>COUNTIFS(CSV!$A:$A,$A23,CSV!$I:$I,"&gt;0.5")/$B23</f>
        <v>0.33333333333333331</v>
      </c>
      <c r="S23" s="7">
        <f>COUNTIFS(CSV!$B:$B,$A23,CSV!$K:$K,"&gt;0.5")/$C23</f>
        <v>0.6</v>
      </c>
      <c r="T23" s="12">
        <f>(COUNTIFS(CSV!$A:$A,$A23,CSV!$I:$I,"&gt;1.5") +COUNTIFS(CSV!$B:$B,$A23,CSV!$K:$K,"&gt;1.5"))/$D23</f>
        <v>0</v>
      </c>
      <c r="U23" s="7">
        <f>COUNTIFS(CSV!$A:$A,$A23,CSV!$I:$I,"&gt;1.5")/$B23</f>
        <v>0</v>
      </c>
      <c r="V23" s="7">
        <f>COUNTIFS(CSV!$B:$B,$A23,CSV!$K:$K,"&gt;1.5")/$C23</f>
        <v>0</v>
      </c>
    </row>
    <row r="24" spans="1:22" x14ac:dyDescent="0.3">
      <c r="A24" s="4" t="s">
        <v>104</v>
      </c>
      <c r="B24" s="9">
        <f>COUNTIF(CSV!A:A,A24)</f>
        <v>9</v>
      </c>
      <c r="C24" s="4">
        <f>COUNTIF(CSV!B:B,A24)</f>
        <v>10</v>
      </c>
      <c r="D24" s="4">
        <f t="shared" si="1"/>
        <v>19</v>
      </c>
      <c r="E24" s="12">
        <f>(COUNTIFS(CSV!$A:$A,$A24,CSV!$L:$L,"&gt;0.5") +COUNTIFS(CSV!$B:$B,$A24,CSV!$L:$L,"&gt;0.5"))/$D24</f>
        <v>0.63157894736842102</v>
      </c>
      <c r="F24" s="7">
        <f>COUNTIFS(CSV!$A:$A,$A24,CSV!$L:$L,"&gt;0.5")/$B24</f>
        <v>0.55555555555555558</v>
      </c>
      <c r="G24" s="7">
        <f>COUNTIFS(CSV!$B:$B,$A24,CSV!$L:$L,"&gt;0.5")/$C24</f>
        <v>0.7</v>
      </c>
      <c r="H24" s="12">
        <f>(COUNTIFS(CSV!$A:$A,$A24,CSV!$L:$L,"&gt;1.5") +COUNTIFS(CSV!$B:$B,$A24,CSV!$L:$L,"&gt;1.5"))/$D24</f>
        <v>0.36842105263157893</v>
      </c>
      <c r="I24" s="7">
        <f>COUNTIFS(CSV!$A:$A,$A24,CSV!$L:$L,"&gt;1.5")/$B24</f>
        <v>0.1111111111111111</v>
      </c>
      <c r="J24" s="7">
        <f>COUNTIFS(CSV!$B:$B,$A24,CSV!$L:$L,"&gt;1.5")/$C24</f>
        <v>0.6</v>
      </c>
      <c r="K24" s="12">
        <f>(COUNTIFS(CSV!$A:$A,$A24,CSV!$H:$H,"&gt;0.5") +COUNTIFS(CSV!$B:$B,$A24,CSV!$J:$J,"&gt;0.5"))/$D24</f>
        <v>0.42105263157894735</v>
      </c>
      <c r="L24" s="7">
        <f>COUNTIFS(CSV!$A:$A,$A24,CSV!$H:$H,"&gt;0.5")/$B24</f>
        <v>0.33333333333333331</v>
      </c>
      <c r="M24" s="7">
        <f>COUNTIFS(CSV!$B:$B,$A24,CSV!$J:$J,"&gt;0.5")/$C24</f>
        <v>0.5</v>
      </c>
      <c r="N24" s="12">
        <f>(COUNTIFS(CSV!$A:$A,$A24,CSV!$H:$H,"&gt;1.5") +COUNTIFS(CSV!$B:$B,$A24,CSV!$J:$J,"&gt;1.5"))/$D24</f>
        <v>0</v>
      </c>
      <c r="O24" s="7">
        <f>COUNTIFS(CSV!$A:$A,$A24,CSV!$H:$H,"&gt;1.5")/$B24</f>
        <v>0</v>
      </c>
      <c r="P24" s="7">
        <f>COUNTIFS(CSV!$B:$B,$A24,CSV!$J:$J,"&gt;1.5")/$C24</f>
        <v>0</v>
      </c>
      <c r="Q24" s="12">
        <f>(COUNTIFS(CSV!$A:$A,$A24,CSV!$I:$I,"&gt;0.5") +COUNTIFS(CSV!$B:$B,$A24,CSV!$K:$K,"&gt;0.5"))/$D24</f>
        <v>0.52631578947368418</v>
      </c>
      <c r="R24" s="7">
        <f>COUNTIFS(CSV!$A:$A,$A24,CSV!$I:$I,"&gt;0.5")/$B24</f>
        <v>0.33333333333333331</v>
      </c>
      <c r="S24" s="7">
        <f>COUNTIFS(CSV!$B:$B,$A24,CSV!$K:$K,"&gt;0.5")/$C24</f>
        <v>0.7</v>
      </c>
      <c r="T24" s="12">
        <f>(COUNTIFS(CSV!$A:$A,$A24,CSV!$I:$I,"&gt;1.5") +COUNTIFS(CSV!$B:$B,$A24,CSV!$K:$K,"&gt;1.5"))/$D24</f>
        <v>0.15789473684210525</v>
      </c>
      <c r="U24" s="7">
        <f>COUNTIFS(CSV!$A:$A,$A24,CSV!$I:$I,"&gt;1.5")/$B24</f>
        <v>0</v>
      </c>
      <c r="V24" s="7">
        <f>COUNTIFS(CSV!$B:$B,$A24,CSV!$K:$K,"&gt;1.5")/$C24</f>
        <v>0.3</v>
      </c>
    </row>
    <row r="25" spans="1:22" x14ac:dyDescent="0.3">
      <c r="A25" s="4" t="s">
        <v>99</v>
      </c>
      <c r="B25" s="9">
        <f>COUNTIF(CSV!A:A,A25)</f>
        <v>9</v>
      </c>
      <c r="C25" s="4">
        <f>COUNTIF(CSV!B:B,A25)</f>
        <v>10</v>
      </c>
      <c r="D25" s="4">
        <f t="shared" si="1"/>
        <v>19</v>
      </c>
      <c r="E25" s="12">
        <f>(COUNTIFS(CSV!$A:$A,$A25,CSV!$L:$L,"&gt;0.5") +COUNTIFS(CSV!$B:$B,$A25,CSV!$L:$L,"&gt;0.5"))/$D25</f>
        <v>0.78947368421052633</v>
      </c>
      <c r="F25" s="7">
        <f>COUNTIFS(CSV!$A:$A,$A25,CSV!$L:$L,"&gt;0.5")/$B25</f>
        <v>0.66666666666666663</v>
      </c>
      <c r="G25" s="7">
        <f>COUNTIFS(CSV!$B:$B,$A25,CSV!$L:$L,"&gt;0.5")/$C25</f>
        <v>0.9</v>
      </c>
      <c r="H25" s="12">
        <f>(COUNTIFS(CSV!$A:$A,$A25,CSV!$L:$L,"&gt;1.5") +COUNTIFS(CSV!$B:$B,$A25,CSV!$L:$L,"&gt;1.5"))/$D25</f>
        <v>0.15789473684210525</v>
      </c>
      <c r="I25" s="7">
        <f>COUNTIFS(CSV!$A:$A,$A25,CSV!$L:$L,"&gt;1.5")/$B25</f>
        <v>0.1111111111111111</v>
      </c>
      <c r="J25" s="7">
        <f>COUNTIFS(CSV!$B:$B,$A25,CSV!$L:$L,"&gt;1.5")/$C25</f>
        <v>0.2</v>
      </c>
      <c r="K25" s="12">
        <f>(COUNTIFS(CSV!$A:$A,$A25,CSV!$H:$H,"&gt;0.5") +COUNTIFS(CSV!$B:$B,$A25,CSV!$J:$J,"&gt;0.5"))/$D25</f>
        <v>0.36842105263157893</v>
      </c>
      <c r="L25" s="7">
        <f>COUNTIFS(CSV!$A:$A,$A25,CSV!$H:$H,"&gt;0.5")/$B25</f>
        <v>0.55555555555555558</v>
      </c>
      <c r="M25" s="7">
        <f>COUNTIFS(CSV!$B:$B,$A25,CSV!$J:$J,"&gt;0.5")/$C25</f>
        <v>0.2</v>
      </c>
      <c r="N25" s="12">
        <f>(COUNTIFS(CSV!$A:$A,$A25,CSV!$H:$H,"&gt;1.5") +COUNTIFS(CSV!$B:$B,$A25,CSV!$J:$J,"&gt;1.5"))/$D25</f>
        <v>0</v>
      </c>
      <c r="O25" s="7">
        <f>COUNTIFS(CSV!$A:$A,$A25,CSV!$H:$H,"&gt;1.5")/$B25</f>
        <v>0</v>
      </c>
      <c r="P25" s="7">
        <f>COUNTIFS(CSV!$B:$B,$A25,CSV!$J:$J,"&gt;1.5")/$C25</f>
        <v>0</v>
      </c>
      <c r="Q25" s="12">
        <f>(COUNTIFS(CSV!$A:$A,$A25,CSV!$I:$I,"&gt;0.5") +COUNTIFS(CSV!$B:$B,$A25,CSV!$K:$K,"&gt;0.5"))/$D25</f>
        <v>0.47368421052631576</v>
      </c>
      <c r="R25" s="7">
        <f>COUNTIFS(CSV!$A:$A,$A25,CSV!$I:$I,"&gt;0.5")/$B25</f>
        <v>0.1111111111111111</v>
      </c>
      <c r="S25" s="7">
        <f>COUNTIFS(CSV!$B:$B,$A25,CSV!$K:$K,"&gt;0.5")/$C25</f>
        <v>0.8</v>
      </c>
      <c r="T25" s="12">
        <f>(COUNTIFS(CSV!$A:$A,$A25,CSV!$I:$I,"&gt;1.5") +COUNTIFS(CSV!$B:$B,$A25,CSV!$K:$K,"&gt;1.5"))/$D25</f>
        <v>0.15789473684210525</v>
      </c>
      <c r="U25" s="7">
        <f>COUNTIFS(CSV!$A:$A,$A25,CSV!$I:$I,"&gt;1.5")/$B25</f>
        <v>0.1111111111111111</v>
      </c>
      <c r="V25" s="7">
        <f>COUNTIFS(CSV!$B:$B,$A25,CSV!$K:$K,"&gt;1.5")/$C25</f>
        <v>0.2</v>
      </c>
    </row>
    <row r="26" spans="1:22" x14ac:dyDescent="0.3">
      <c r="A26" s="4" t="s">
        <v>106</v>
      </c>
      <c r="B26" s="9">
        <f>COUNTIF(CSV!A:A,A26)</f>
        <v>10</v>
      </c>
      <c r="C26" s="4">
        <f>COUNTIF(CSV!B:B,A26)</f>
        <v>9</v>
      </c>
      <c r="D26" s="4">
        <f t="shared" si="1"/>
        <v>19</v>
      </c>
      <c r="E26" s="12">
        <f>(COUNTIFS(CSV!$A:$A,$A26,CSV!$L:$L,"&gt;0.5") +COUNTIFS(CSV!$B:$B,$A26,CSV!$L:$L,"&gt;0.5"))/$D26</f>
        <v>0.57894736842105265</v>
      </c>
      <c r="F26" s="7">
        <f>COUNTIFS(CSV!$A:$A,$A26,CSV!$L:$L,"&gt;0.5")/$B26</f>
        <v>0.6</v>
      </c>
      <c r="G26" s="7">
        <f>COUNTIFS(CSV!$B:$B,$A26,CSV!$L:$L,"&gt;0.5")/$C26</f>
        <v>0.55555555555555558</v>
      </c>
      <c r="H26" s="12">
        <f>(COUNTIFS(CSV!$A:$A,$A26,CSV!$L:$L,"&gt;1.5") +COUNTIFS(CSV!$B:$B,$A26,CSV!$L:$L,"&gt;1.5"))/$D26</f>
        <v>0.31578947368421051</v>
      </c>
      <c r="I26" s="7">
        <f>COUNTIFS(CSV!$A:$A,$A26,CSV!$L:$L,"&gt;1.5")/$B26</f>
        <v>0.3</v>
      </c>
      <c r="J26" s="7">
        <f>COUNTIFS(CSV!$B:$B,$A26,CSV!$L:$L,"&gt;1.5")/$C26</f>
        <v>0.33333333333333331</v>
      </c>
      <c r="K26" s="12">
        <f>(COUNTIFS(CSV!$A:$A,$A26,CSV!$H:$H,"&gt;0.5") +COUNTIFS(CSV!$B:$B,$A26,CSV!$J:$J,"&gt;0.5"))/$D26</f>
        <v>0.15789473684210525</v>
      </c>
      <c r="L26" s="7">
        <f>COUNTIFS(CSV!$A:$A,$A26,CSV!$H:$H,"&gt;0.5")/$B26</f>
        <v>0.3</v>
      </c>
      <c r="M26" s="7">
        <f>COUNTIFS(CSV!$B:$B,$A26,CSV!$J:$J,"&gt;0.5")/$C26</f>
        <v>0</v>
      </c>
      <c r="N26" s="12">
        <f>(COUNTIFS(CSV!$A:$A,$A26,CSV!$H:$H,"&gt;1.5") +COUNTIFS(CSV!$B:$B,$A26,CSV!$J:$J,"&gt;1.5"))/$D26</f>
        <v>5.2631578947368418E-2</v>
      </c>
      <c r="O26" s="7">
        <f>COUNTIFS(CSV!$A:$A,$A26,CSV!$H:$H,"&gt;1.5")/$B26</f>
        <v>0.1</v>
      </c>
      <c r="P26" s="7">
        <f>COUNTIFS(CSV!$B:$B,$A26,CSV!$J:$J,"&gt;1.5")/$C26</f>
        <v>0</v>
      </c>
      <c r="Q26" s="12">
        <f>(COUNTIFS(CSV!$A:$A,$A26,CSV!$I:$I,"&gt;0.5") +COUNTIFS(CSV!$B:$B,$A26,CSV!$K:$K,"&gt;0.5"))/$D26</f>
        <v>0.52631578947368418</v>
      </c>
      <c r="R26" s="7">
        <f>COUNTIFS(CSV!$A:$A,$A26,CSV!$I:$I,"&gt;0.5")/$B26</f>
        <v>0.5</v>
      </c>
      <c r="S26" s="7">
        <f>COUNTIFS(CSV!$B:$B,$A26,CSV!$K:$K,"&gt;0.5")/$C26</f>
        <v>0.55555555555555558</v>
      </c>
      <c r="T26" s="12">
        <f>(COUNTIFS(CSV!$A:$A,$A26,CSV!$I:$I,"&gt;1.5") +COUNTIFS(CSV!$B:$B,$A26,CSV!$K:$K,"&gt;1.5"))/$D26</f>
        <v>0.21052631578947367</v>
      </c>
      <c r="U26" s="7">
        <f>COUNTIFS(CSV!$A:$A,$A26,CSV!$I:$I,"&gt;1.5")/$B26</f>
        <v>0.1</v>
      </c>
      <c r="V26" s="7">
        <f>COUNTIFS(CSV!$B:$B,$A26,CSV!$K:$K,"&gt;1.5")/$C26</f>
        <v>0.33333333333333331</v>
      </c>
    </row>
    <row r="27" spans="1:22" x14ac:dyDescent="0.3">
      <c r="A27" s="4" t="s">
        <v>102</v>
      </c>
      <c r="B27" s="9">
        <f>COUNTIF(CSV!A:A,A27)</f>
        <v>10</v>
      </c>
      <c r="C27" s="4">
        <f>COUNTIF(CSV!B:B,A27)</f>
        <v>9</v>
      </c>
      <c r="D27" s="4">
        <f t="shared" si="1"/>
        <v>19</v>
      </c>
      <c r="E27" s="12">
        <f>(COUNTIFS(CSV!$A:$A,$A27,CSV!$L:$L,"&gt;0.5") +COUNTIFS(CSV!$B:$B,$A27,CSV!$L:$L,"&gt;0.5"))/$D27</f>
        <v>0.84210526315789469</v>
      </c>
      <c r="F27" s="7">
        <f>COUNTIFS(CSV!$A:$A,$A27,CSV!$L:$L,"&gt;0.5")/$B27</f>
        <v>0.8</v>
      </c>
      <c r="G27" s="7">
        <f>COUNTIFS(CSV!$B:$B,$A27,CSV!$L:$L,"&gt;0.5")/$C27</f>
        <v>0.88888888888888884</v>
      </c>
      <c r="H27" s="12">
        <f>(COUNTIFS(CSV!$A:$A,$A27,CSV!$L:$L,"&gt;1.5") +COUNTIFS(CSV!$B:$B,$A27,CSV!$L:$L,"&gt;1.5"))/$D27</f>
        <v>0.47368421052631576</v>
      </c>
      <c r="I27" s="7">
        <f>COUNTIFS(CSV!$A:$A,$A27,CSV!$L:$L,"&gt;1.5")/$B27</f>
        <v>0.3</v>
      </c>
      <c r="J27" s="7">
        <f>COUNTIFS(CSV!$B:$B,$A27,CSV!$L:$L,"&gt;1.5")/$C27</f>
        <v>0.66666666666666663</v>
      </c>
      <c r="K27" s="12">
        <f>(COUNTIFS(CSV!$A:$A,$A27,CSV!$H:$H,"&gt;0.5") +COUNTIFS(CSV!$B:$B,$A27,CSV!$J:$J,"&gt;0.5"))/$D27</f>
        <v>0.52631578947368418</v>
      </c>
      <c r="L27" s="7">
        <f>COUNTIFS(CSV!$A:$A,$A27,CSV!$H:$H,"&gt;0.5")/$B27</f>
        <v>0.6</v>
      </c>
      <c r="M27" s="7">
        <f>COUNTIFS(CSV!$B:$B,$A27,CSV!$J:$J,"&gt;0.5")/$C27</f>
        <v>0.44444444444444442</v>
      </c>
      <c r="N27" s="12">
        <f>(COUNTIFS(CSV!$A:$A,$A27,CSV!$H:$H,"&gt;1.5") +COUNTIFS(CSV!$B:$B,$A27,CSV!$J:$J,"&gt;1.5"))/$D27</f>
        <v>5.2631578947368418E-2</v>
      </c>
      <c r="O27" s="7">
        <f>COUNTIFS(CSV!$A:$A,$A27,CSV!$H:$H,"&gt;1.5")/$B27</f>
        <v>0</v>
      </c>
      <c r="P27" s="7">
        <f>COUNTIFS(CSV!$B:$B,$A27,CSV!$J:$J,"&gt;1.5")/$C27</f>
        <v>0.1111111111111111</v>
      </c>
      <c r="Q27" s="12">
        <f>(COUNTIFS(CSV!$A:$A,$A27,CSV!$I:$I,"&gt;0.5") +COUNTIFS(CSV!$B:$B,$A27,CSV!$K:$K,"&gt;0.5"))/$D27</f>
        <v>0.68421052631578949</v>
      </c>
      <c r="R27" s="7">
        <f>COUNTIFS(CSV!$A:$A,$A27,CSV!$I:$I,"&gt;0.5")/$B27</f>
        <v>0.5</v>
      </c>
      <c r="S27" s="7">
        <f>COUNTIFS(CSV!$B:$B,$A27,CSV!$K:$K,"&gt;0.5")/$C27</f>
        <v>0.88888888888888884</v>
      </c>
      <c r="T27" s="12">
        <f>(COUNTIFS(CSV!$A:$A,$A27,CSV!$I:$I,"&gt;1.5") +COUNTIFS(CSV!$B:$B,$A27,CSV!$K:$K,"&gt;1.5"))/$D27</f>
        <v>0.15789473684210525</v>
      </c>
      <c r="U27" s="7">
        <f>COUNTIFS(CSV!$A:$A,$A27,CSV!$I:$I,"&gt;1.5")/$B27</f>
        <v>0.1</v>
      </c>
      <c r="V27" s="7">
        <f>COUNTIFS(CSV!$B:$B,$A27,CSV!$K:$K,"&gt;1.5")/$C27</f>
        <v>0.22222222222222221</v>
      </c>
    </row>
    <row r="28" spans="1:22" x14ac:dyDescent="0.3">
      <c r="A28" s="4" t="s">
        <v>96</v>
      </c>
      <c r="B28" s="9">
        <f>COUNTIF(CSV!A:A,A28)</f>
        <v>9</v>
      </c>
      <c r="C28" s="4">
        <f>COUNTIF(CSV!B:B,A28)</f>
        <v>10</v>
      </c>
      <c r="D28" s="4">
        <f t="shared" si="1"/>
        <v>19</v>
      </c>
      <c r="E28" s="12">
        <f>(COUNTIFS(CSV!$A:$A,$A28,CSV!$L:$L,"&gt;0.5") +COUNTIFS(CSV!$B:$B,$A28,CSV!$L:$L,"&gt;0.5"))/$D28</f>
        <v>0.52631578947368418</v>
      </c>
      <c r="F28" s="7">
        <f>COUNTIFS(CSV!$A:$A,$A28,CSV!$L:$L,"&gt;0.5")/$B28</f>
        <v>0.66666666666666663</v>
      </c>
      <c r="G28" s="7">
        <f>COUNTIFS(CSV!$B:$B,$A28,CSV!$L:$L,"&gt;0.5")/$C28</f>
        <v>0.4</v>
      </c>
      <c r="H28" s="12">
        <f>(COUNTIFS(CSV!$A:$A,$A28,CSV!$L:$L,"&gt;1.5") +COUNTIFS(CSV!$B:$B,$A28,CSV!$L:$L,"&gt;1.5"))/$D28</f>
        <v>0.21052631578947367</v>
      </c>
      <c r="I28" s="7">
        <f>COUNTIFS(CSV!$A:$A,$A28,CSV!$L:$L,"&gt;1.5")/$B28</f>
        <v>0.33333333333333331</v>
      </c>
      <c r="J28" s="7">
        <f>COUNTIFS(CSV!$B:$B,$A28,CSV!$L:$L,"&gt;1.5")/$C28</f>
        <v>0.1</v>
      </c>
      <c r="K28" s="12">
        <f>(COUNTIFS(CSV!$A:$A,$A28,CSV!$H:$H,"&gt;0.5") +COUNTIFS(CSV!$B:$B,$A28,CSV!$J:$J,"&gt;0.5"))/$D28</f>
        <v>0.31578947368421051</v>
      </c>
      <c r="L28" s="7">
        <f>COUNTIFS(CSV!$A:$A,$A28,CSV!$H:$H,"&gt;0.5")/$B28</f>
        <v>0.44444444444444442</v>
      </c>
      <c r="M28" s="7">
        <f>COUNTIFS(CSV!$B:$B,$A28,CSV!$J:$J,"&gt;0.5")/$C28</f>
        <v>0.2</v>
      </c>
      <c r="N28" s="12">
        <f>(COUNTIFS(CSV!$A:$A,$A28,CSV!$H:$H,"&gt;1.5") +COUNTIFS(CSV!$B:$B,$A28,CSV!$J:$J,"&gt;1.5"))/$D28</f>
        <v>0.10526315789473684</v>
      </c>
      <c r="O28" s="7">
        <f>COUNTIFS(CSV!$A:$A,$A28,CSV!$H:$H,"&gt;1.5")/$B28</f>
        <v>0.22222222222222221</v>
      </c>
      <c r="P28" s="7">
        <f>COUNTIFS(CSV!$B:$B,$A28,CSV!$J:$J,"&gt;1.5")/$C28</f>
        <v>0</v>
      </c>
      <c r="Q28" s="12">
        <f>(COUNTIFS(CSV!$A:$A,$A28,CSV!$I:$I,"&gt;0.5") +COUNTIFS(CSV!$B:$B,$A28,CSV!$K:$K,"&gt;0.5"))/$D28</f>
        <v>0.31578947368421051</v>
      </c>
      <c r="R28" s="7">
        <f>COUNTIFS(CSV!$A:$A,$A28,CSV!$I:$I,"&gt;0.5")/$B28</f>
        <v>0.33333333333333331</v>
      </c>
      <c r="S28" s="7">
        <f>COUNTIFS(CSV!$B:$B,$A28,CSV!$K:$K,"&gt;0.5")/$C28</f>
        <v>0.3</v>
      </c>
      <c r="T28" s="12">
        <f>(COUNTIFS(CSV!$A:$A,$A28,CSV!$I:$I,"&gt;1.5") +COUNTIFS(CSV!$B:$B,$A28,CSV!$K:$K,"&gt;1.5"))/$D28</f>
        <v>0</v>
      </c>
      <c r="U28" s="7">
        <f>COUNTIFS(CSV!$A:$A,$A28,CSV!$I:$I,"&gt;1.5")/$B28</f>
        <v>0</v>
      </c>
      <c r="V28" s="7">
        <f>COUNTIFS(CSV!$B:$B,$A28,CSV!$K:$K,"&gt;1.5")/$C28</f>
        <v>0</v>
      </c>
    </row>
    <row r="29" spans="1:22" x14ac:dyDescent="0.3">
      <c r="A29" s="4" t="s">
        <v>105</v>
      </c>
      <c r="B29" s="9">
        <f>COUNTIF(CSV!A:A,A29)</f>
        <v>9</v>
      </c>
      <c r="C29" s="4">
        <f>COUNTIF(CSV!B:B,A29)</f>
        <v>10</v>
      </c>
      <c r="D29" s="4">
        <f t="shared" si="1"/>
        <v>19</v>
      </c>
      <c r="E29" s="12">
        <f>(COUNTIFS(CSV!$A:$A,$A29,CSV!$L:$L,"&gt;0.5") +COUNTIFS(CSV!$B:$B,$A29,CSV!$L:$L,"&gt;0.5"))/$D29</f>
        <v>0.63157894736842102</v>
      </c>
      <c r="F29" s="7">
        <f>COUNTIFS(CSV!$A:$A,$A29,CSV!$L:$L,"&gt;0.5")/$B29</f>
        <v>0.55555555555555558</v>
      </c>
      <c r="G29" s="7">
        <f>COUNTIFS(CSV!$B:$B,$A29,CSV!$L:$L,"&gt;0.5")/$C29</f>
        <v>0.7</v>
      </c>
      <c r="H29" s="12">
        <f>(COUNTIFS(CSV!$A:$A,$A29,CSV!$L:$L,"&gt;1.5") +COUNTIFS(CSV!$B:$B,$A29,CSV!$L:$L,"&gt;1.5"))/$D29</f>
        <v>0.21052631578947367</v>
      </c>
      <c r="I29" s="7">
        <f>COUNTIFS(CSV!$A:$A,$A29,CSV!$L:$L,"&gt;1.5")/$B29</f>
        <v>0.22222222222222221</v>
      </c>
      <c r="J29" s="7">
        <f>COUNTIFS(CSV!$B:$B,$A29,CSV!$L:$L,"&gt;1.5")/$C29</f>
        <v>0.2</v>
      </c>
      <c r="K29" s="12">
        <f>(COUNTIFS(CSV!$A:$A,$A29,CSV!$H:$H,"&gt;0.5") +COUNTIFS(CSV!$B:$B,$A29,CSV!$J:$J,"&gt;0.5"))/$D29</f>
        <v>0.21052631578947367</v>
      </c>
      <c r="L29" s="7">
        <f>COUNTIFS(CSV!$A:$A,$A29,CSV!$H:$H,"&gt;0.5")/$B29</f>
        <v>0.33333333333333331</v>
      </c>
      <c r="M29" s="7">
        <f>COUNTIFS(CSV!$B:$B,$A29,CSV!$J:$J,"&gt;0.5")/$C29</f>
        <v>0.1</v>
      </c>
      <c r="N29" s="12">
        <f>(COUNTIFS(CSV!$A:$A,$A29,CSV!$H:$H,"&gt;1.5") +COUNTIFS(CSV!$B:$B,$A29,CSV!$J:$J,"&gt;1.5"))/$D29</f>
        <v>0</v>
      </c>
      <c r="O29" s="7">
        <f>COUNTIFS(CSV!$A:$A,$A29,CSV!$H:$H,"&gt;1.5")/$B29</f>
        <v>0</v>
      </c>
      <c r="P29" s="7">
        <f>COUNTIFS(CSV!$B:$B,$A29,CSV!$J:$J,"&gt;1.5")/$C29</f>
        <v>0</v>
      </c>
      <c r="Q29" s="12">
        <f>(COUNTIFS(CSV!$A:$A,$A29,CSV!$I:$I,"&gt;0.5") +COUNTIFS(CSV!$B:$B,$A29,CSV!$K:$K,"&gt;0.5"))/$D29</f>
        <v>0.52631578947368418</v>
      </c>
      <c r="R29" s="7">
        <f>COUNTIFS(CSV!$A:$A,$A29,CSV!$I:$I,"&gt;0.5")/$B29</f>
        <v>0.44444444444444442</v>
      </c>
      <c r="S29" s="7">
        <f>COUNTIFS(CSV!$B:$B,$A29,CSV!$K:$K,"&gt;0.5")/$C29</f>
        <v>0.6</v>
      </c>
      <c r="T29" s="12">
        <f>(COUNTIFS(CSV!$A:$A,$A29,CSV!$I:$I,"&gt;1.5") +COUNTIFS(CSV!$B:$B,$A29,CSV!$K:$K,"&gt;1.5"))/$D29</f>
        <v>0.15789473684210525</v>
      </c>
      <c r="U29" s="7">
        <f>COUNTIFS(CSV!$A:$A,$A29,CSV!$I:$I,"&gt;1.5")/$B29</f>
        <v>0.1111111111111111</v>
      </c>
      <c r="V29" s="7">
        <f>COUNTIFS(CSV!$B:$B,$A29,CSV!$K:$K,"&gt;1.5")/$C29</f>
        <v>0.2</v>
      </c>
    </row>
    <row r="30" spans="1:22" x14ac:dyDescent="0.3">
      <c r="A30" s="4" t="s">
        <v>100</v>
      </c>
      <c r="B30" s="9">
        <f>COUNTIF(CSV!A:A,A30)</f>
        <v>10</v>
      </c>
      <c r="C30" s="4">
        <f>COUNTIF(CSV!B:B,A30)</f>
        <v>9</v>
      </c>
      <c r="D30" s="4">
        <f t="shared" si="1"/>
        <v>19</v>
      </c>
      <c r="E30" s="12">
        <f>(COUNTIFS(CSV!$A:$A,$A30,CSV!$L:$L,"&gt;0.5") +COUNTIFS(CSV!$B:$B,$A30,CSV!$L:$L,"&gt;0.5"))/$D30</f>
        <v>0.89473684210526316</v>
      </c>
      <c r="F30" s="7">
        <f>COUNTIFS(CSV!$A:$A,$A30,CSV!$L:$L,"&gt;0.5")/$B30</f>
        <v>0.8</v>
      </c>
      <c r="G30" s="7">
        <f>COUNTIFS(CSV!$B:$B,$A30,CSV!$L:$L,"&gt;0.5")/$C30</f>
        <v>1</v>
      </c>
      <c r="H30" s="12">
        <f>(COUNTIFS(CSV!$A:$A,$A30,CSV!$L:$L,"&gt;1.5") +COUNTIFS(CSV!$B:$B,$A30,CSV!$L:$L,"&gt;1.5"))/$D30</f>
        <v>0.52631578947368418</v>
      </c>
      <c r="I30" s="7">
        <f>COUNTIFS(CSV!$A:$A,$A30,CSV!$L:$L,"&gt;1.5")/$B30</f>
        <v>0.4</v>
      </c>
      <c r="J30" s="7">
        <f>COUNTIFS(CSV!$B:$B,$A30,CSV!$L:$L,"&gt;1.5")/$C30</f>
        <v>0.66666666666666663</v>
      </c>
      <c r="K30" s="12">
        <f>(COUNTIFS(CSV!$A:$A,$A30,CSV!$H:$H,"&gt;0.5") +COUNTIFS(CSV!$B:$B,$A30,CSV!$J:$J,"&gt;0.5"))/$D30</f>
        <v>0.63157894736842102</v>
      </c>
      <c r="L30" s="7">
        <f>COUNTIFS(CSV!$A:$A,$A30,CSV!$H:$H,"&gt;0.5")/$B30</f>
        <v>0.8</v>
      </c>
      <c r="M30" s="7">
        <f>COUNTIFS(CSV!$B:$B,$A30,CSV!$J:$J,"&gt;0.5")/$C30</f>
        <v>0.44444444444444442</v>
      </c>
      <c r="N30" s="12">
        <f>(COUNTIFS(CSV!$A:$A,$A30,CSV!$H:$H,"&gt;1.5") +COUNTIFS(CSV!$B:$B,$A30,CSV!$J:$J,"&gt;1.5"))/$D30</f>
        <v>0.15789473684210525</v>
      </c>
      <c r="O30" s="7">
        <f>COUNTIFS(CSV!$A:$A,$A30,CSV!$H:$H,"&gt;1.5")/$B30</f>
        <v>0.1</v>
      </c>
      <c r="P30" s="7">
        <f>COUNTIFS(CSV!$B:$B,$A30,CSV!$J:$J,"&gt;1.5")/$C30</f>
        <v>0.22222222222222221</v>
      </c>
      <c r="Q30" s="12">
        <f>(COUNTIFS(CSV!$A:$A,$A30,CSV!$I:$I,"&gt;0.5") +COUNTIFS(CSV!$B:$B,$A30,CSV!$K:$K,"&gt;0.5"))/$D30</f>
        <v>0.63157894736842102</v>
      </c>
      <c r="R30" s="7">
        <f>COUNTIFS(CSV!$A:$A,$A30,CSV!$I:$I,"&gt;0.5")/$B30</f>
        <v>0.3</v>
      </c>
      <c r="S30" s="7">
        <f>COUNTIFS(CSV!$B:$B,$A30,CSV!$K:$K,"&gt;0.5")/$C30</f>
        <v>1</v>
      </c>
      <c r="T30" s="12">
        <f>(COUNTIFS(CSV!$A:$A,$A30,CSV!$I:$I,"&gt;1.5") +COUNTIFS(CSV!$B:$B,$A30,CSV!$K:$K,"&gt;1.5"))/$D30</f>
        <v>0.31578947368421051</v>
      </c>
      <c r="U30" s="7">
        <f>COUNTIFS(CSV!$A:$A,$A30,CSV!$I:$I,"&gt;1.5")/$B30</f>
        <v>0.1</v>
      </c>
      <c r="V30" s="7">
        <f>COUNTIFS(CSV!$B:$B,$A30,CSV!$K:$K,"&gt;1.5")/$C30</f>
        <v>0.55555555555555558</v>
      </c>
    </row>
    <row r="31" spans="1:22" x14ac:dyDescent="0.3">
      <c r="A31" s="4" t="s">
        <v>89</v>
      </c>
      <c r="B31" s="9">
        <f>COUNTIF(CSV!A:A,A31)</f>
        <v>10</v>
      </c>
      <c r="C31" s="4">
        <f>COUNTIF(CSV!B:B,A31)</f>
        <v>10</v>
      </c>
      <c r="D31" s="4">
        <f t="shared" si="1"/>
        <v>20</v>
      </c>
      <c r="E31" s="12">
        <f>(COUNTIFS(CSV!$A:$A,$A31,CSV!$L:$L,"&gt;0.5") +COUNTIFS(CSV!$B:$B,$A31,CSV!$L:$L,"&gt;0.5"))/$D31</f>
        <v>0.55000000000000004</v>
      </c>
      <c r="F31" s="7">
        <f>COUNTIFS(CSV!$A:$A,$A31,CSV!$L:$L,"&gt;0.5")/$B31</f>
        <v>0.5</v>
      </c>
      <c r="G31" s="7">
        <f>COUNTIFS(CSV!$B:$B,$A31,CSV!$L:$L,"&gt;0.5")/$C31</f>
        <v>0.6</v>
      </c>
      <c r="H31" s="12">
        <f>(COUNTIFS(CSV!$A:$A,$A31,CSV!$L:$L,"&gt;1.5") +COUNTIFS(CSV!$B:$B,$A31,CSV!$L:$L,"&gt;1.5"))/$D31</f>
        <v>0.15</v>
      </c>
      <c r="I31" s="7">
        <f>COUNTIFS(CSV!$A:$A,$A31,CSV!$L:$L,"&gt;1.5")/$B31</f>
        <v>0.2</v>
      </c>
      <c r="J31" s="7">
        <f>COUNTIFS(CSV!$B:$B,$A31,CSV!$L:$L,"&gt;1.5")/$C31</f>
        <v>0.1</v>
      </c>
      <c r="K31" s="12">
        <f>(COUNTIFS(CSV!$A:$A,$A31,CSV!$H:$H,"&gt;0.5") +COUNTIFS(CSV!$B:$B,$A31,CSV!$J:$J,"&gt;0.5"))/$D31</f>
        <v>0.45</v>
      </c>
      <c r="L31" s="7">
        <f>COUNTIFS(CSV!$A:$A,$A31,CSV!$H:$H,"&gt;0.5")/$B31</f>
        <v>0.5</v>
      </c>
      <c r="M31" s="7">
        <f>COUNTIFS(CSV!$B:$B,$A31,CSV!$J:$J,"&gt;0.5")/$C31</f>
        <v>0.4</v>
      </c>
      <c r="N31" s="12">
        <f>(COUNTIFS(CSV!$A:$A,$A31,CSV!$H:$H,"&gt;1.5") +COUNTIFS(CSV!$B:$B,$A31,CSV!$J:$J,"&gt;1.5"))/$D31</f>
        <v>0.15</v>
      </c>
      <c r="O31" s="7">
        <f>COUNTIFS(CSV!$A:$A,$A31,CSV!$H:$H,"&gt;1.5")/$B31</f>
        <v>0.2</v>
      </c>
      <c r="P31" s="7">
        <f>COUNTIFS(CSV!$B:$B,$A31,CSV!$J:$J,"&gt;1.5")/$C31</f>
        <v>0.1</v>
      </c>
      <c r="Q31" s="12">
        <f>(COUNTIFS(CSV!$A:$A,$A31,CSV!$I:$I,"&gt;0.5") +COUNTIFS(CSV!$B:$B,$A31,CSV!$K:$K,"&gt;0.5"))/$D31</f>
        <v>0.1</v>
      </c>
      <c r="R31" s="7">
        <f>COUNTIFS(CSV!$A:$A,$A31,CSV!$I:$I,"&gt;0.5")/$B31</f>
        <v>0</v>
      </c>
      <c r="S31" s="7">
        <f>COUNTIFS(CSV!$B:$B,$A31,CSV!$K:$K,"&gt;0.5")/$C31</f>
        <v>0.2</v>
      </c>
      <c r="T31" s="12">
        <f>(COUNTIFS(CSV!$A:$A,$A31,CSV!$I:$I,"&gt;1.5") +COUNTIFS(CSV!$B:$B,$A31,CSV!$K:$K,"&gt;1.5"))/$D31</f>
        <v>0</v>
      </c>
      <c r="U31" s="7">
        <f>COUNTIFS(CSV!$A:$A,$A31,CSV!$I:$I,"&gt;1.5")/$B31</f>
        <v>0</v>
      </c>
      <c r="V31" s="7">
        <f>COUNTIFS(CSV!$B:$B,$A31,CSV!$K:$K,"&gt;1.5")/$C31</f>
        <v>0</v>
      </c>
    </row>
    <row r="32" spans="1:22" x14ac:dyDescent="0.3">
      <c r="A32" s="4" t="s">
        <v>87</v>
      </c>
      <c r="B32" s="9">
        <f>COUNTIF(CSV!A:A,A32)</f>
        <v>10</v>
      </c>
      <c r="C32" s="4">
        <f>COUNTIF(CSV!B:B,A32)</f>
        <v>9</v>
      </c>
      <c r="D32" s="4">
        <f t="shared" si="1"/>
        <v>19</v>
      </c>
      <c r="E32" s="12">
        <f>(COUNTIFS(CSV!$A:$A,$A32,CSV!$L:$L,"&gt;0.5") +COUNTIFS(CSV!$B:$B,$A32,CSV!$L:$L,"&gt;0.5"))/$D32</f>
        <v>0.78947368421052633</v>
      </c>
      <c r="F32" s="7">
        <f>COUNTIFS(CSV!$A:$A,$A32,CSV!$L:$L,"&gt;0.5")/$B32</f>
        <v>0.8</v>
      </c>
      <c r="G32" s="7">
        <f>COUNTIFS(CSV!$B:$B,$A32,CSV!$L:$L,"&gt;0.5")/$C32</f>
        <v>0.77777777777777779</v>
      </c>
      <c r="H32" s="12">
        <f>(COUNTIFS(CSV!$A:$A,$A32,CSV!$L:$L,"&gt;1.5") +COUNTIFS(CSV!$B:$B,$A32,CSV!$L:$L,"&gt;1.5"))/$D32</f>
        <v>0.42105263157894735</v>
      </c>
      <c r="I32" s="7">
        <f>COUNTIFS(CSV!$A:$A,$A32,CSV!$L:$L,"&gt;1.5")/$B32</f>
        <v>0.4</v>
      </c>
      <c r="J32" s="7">
        <f>COUNTIFS(CSV!$B:$B,$A32,CSV!$L:$L,"&gt;1.5")/$C32</f>
        <v>0.44444444444444442</v>
      </c>
      <c r="K32" s="12">
        <f>(COUNTIFS(CSV!$A:$A,$A32,CSV!$H:$H,"&gt;0.5") +COUNTIFS(CSV!$B:$B,$A32,CSV!$J:$J,"&gt;0.5"))/$D32</f>
        <v>0.73684210526315785</v>
      </c>
      <c r="L32" s="7">
        <f>COUNTIFS(CSV!$A:$A,$A32,CSV!$H:$H,"&gt;0.5")/$B32</f>
        <v>0.8</v>
      </c>
      <c r="M32" s="7">
        <f>COUNTIFS(CSV!$B:$B,$A32,CSV!$J:$J,"&gt;0.5")/$C32</f>
        <v>0.66666666666666663</v>
      </c>
      <c r="N32" s="12">
        <f>(COUNTIFS(CSV!$A:$A,$A32,CSV!$H:$H,"&gt;1.5") +COUNTIFS(CSV!$B:$B,$A32,CSV!$J:$J,"&gt;1.5"))/$D32</f>
        <v>0.15789473684210525</v>
      </c>
      <c r="O32" s="7">
        <f>COUNTIFS(CSV!$A:$A,$A32,CSV!$H:$H,"&gt;1.5")/$B32</f>
        <v>0.2</v>
      </c>
      <c r="P32" s="7">
        <f>COUNTIFS(CSV!$B:$B,$A32,CSV!$J:$J,"&gt;1.5")/$C32</f>
        <v>0.1111111111111111</v>
      </c>
      <c r="Q32" s="12">
        <f>(COUNTIFS(CSV!$A:$A,$A32,CSV!$I:$I,"&gt;0.5") +COUNTIFS(CSV!$B:$B,$A32,CSV!$K:$K,"&gt;0.5"))/$D32</f>
        <v>0.36842105263157893</v>
      </c>
      <c r="R32" s="7">
        <f>COUNTIFS(CSV!$A:$A,$A32,CSV!$I:$I,"&gt;0.5")/$B32</f>
        <v>0.3</v>
      </c>
      <c r="S32" s="7">
        <f>COUNTIFS(CSV!$B:$B,$A32,CSV!$K:$K,"&gt;0.5")/$C32</f>
        <v>0.44444444444444442</v>
      </c>
      <c r="T32" s="12">
        <f>(COUNTIFS(CSV!$A:$A,$A32,CSV!$I:$I,"&gt;1.5") +COUNTIFS(CSV!$B:$B,$A32,CSV!$K:$K,"&gt;1.5"))/$D32</f>
        <v>0</v>
      </c>
      <c r="U32" s="7">
        <f>COUNTIFS(CSV!$A:$A,$A32,CSV!$I:$I,"&gt;1.5")/$B32</f>
        <v>0</v>
      </c>
      <c r="V32" s="7">
        <f>COUNTIFS(CSV!$B:$B,$A32,CSV!$K:$K,"&gt;1.5")/$C32</f>
        <v>0</v>
      </c>
    </row>
    <row r="33" spans="1:22" x14ac:dyDescent="0.3">
      <c r="A33" s="4" t="s">
        <v>90</v>
      </c>
      <c r="B33" s="9">
        <f>COUNTIF(CSV!A:A,A33)</f>
        <v>10</v>
      </c>
      <c r="C33" s="4">
        <f>COUNTIF(CSV!B:B,A33)</f>
        <v>9</v>
      </c>
      <c r="D33" s="4">
        <f t="shared" si="1"/>
        <v>19</v>
      </c>
      <c r="E33" s="12">
        <f>(COUNTIFS(CSV!$A:$A,$A33,CSV!$L:$L,"&gt;0.5") +COUNTIFS(CSV!$B:$B,$A33,CSV!$L:$L,"&gt;0.5"))/$D33</f>
        <v>0.73684210526315785</v>
      </c>
      <c r="F33" s="7">
        <f>COUNTIFS(CSV!$A:$A,$A33,CSV!$L:$L,"&gt;0.5")/$B33</f>
        <v>0.8</v>
      </c>
      <c r="G33" s="7">
        <f>COUNTIFS(CSV!$B:$B,$A33,CSV!$L:$L,"&gt;0.5")/$C33</f>
        <v>0.66666666666666663</v>
      </c>
      <c r="H33" s="12">
        <f>(COUNTIFS(CSV!$A:$A,$A33,CSV!$L:$L,"&gt;1.5") +COUNTIFS(CSV!$B:$B,$A33,CSV!$L:$L,"&gt;1.5"))/$D33</f>
        <v>0.31578947368421051</v>
      </c>
      <c r="I33" s="7">
        <f>COUNTIFS(CSV!$A:$A,$A33,CSV!$L:$L,"&gt;1.5")/$B33</f>
        <v>0.5</v>
      </c>
      <c r="J33" s="7">
        <f>COUNTIFS(CSV!$B:$B,$A33,CSV!$L:$L,"&gt;1.5")/$C33</f>
        <v>0.1111111111111111</v>
      </c>
      <c r="K33" s="12">
        <f>(COUNTIFS(CSV!$A:$A,$A33,CSV!$H:$H,"&gt;0.5") +COUNTIFS(CSV!$B:$B,$A33,CSV!$J:$J,"&gt;0.5"))/$D33</f>
        <v>0.36842105263157893</v>
      </c>
      <c r="L33" s="7">
        <f>COUNTIFS(CSV!$A:$A,$A33,CSV!$H:$H,"&gt;0.5")/$B33</f>
        <v>0.5</v>
      </c>
      <c r="M33" s="7">
        <f>COUNTIFS(CSV!$B:$B,$A33,CSV!$J:$J,"&gt;0.5")/$C33</f>
        <v>0.22222222222222221</v>
      </c>
      <c r="N33" s="12">
        <f>(COUNTIFS(CSV!$A:$A,$A33,CSV!$H:$H,"&gt;1.5") +COUNTIFS(CSV!$B:$B,$A33,CSV!$J:$J,"&gt;1.5"))/$D33</f>
        <v>0.15789473684210525</v>
      </c>
      <c r="O33" s="7">
        <f>COUNTIFS(CSV!$A:$A,$A33,CSV!$H:$H,"&gt;1.5")/$B33</f>
        <v>0.3</v>
      </c>
      <c r="P33" s="7">
        <f>COUNTIFS(CSV!$B:$B,$A33,CSV!$J:$J,"&gt;1.5")/$C33</f>
        <v>0</v>
      </c>
      <c r="Q33" s="12">
        <f>(COUNTIFS(CSV!$A:$A,$A33,CSV!$I:$I,"&gt;0.5") +COUNTIFS(CSV!$B:$B,$A33,CSV!$K:$K,"&gt;0.5"))/$D33</f>
        <v>0.52631578947368418</v>
      </c>
      <c r="R33" s="7">
        <f>COUNTIFS(CSV!$A:$A,$A33,CSV!$I:$I,"&gt;0.5")/$B33</f>
        <v>0.5</v>
      </c>
      <c r="S33" s="7">
        <f>COUNTIFS(CSV!$B:$B,$A33,CSV!$K:$K,"&gt;0.5")/$C33</f>
        <v>0.55555555555555558</v>
      </c>
      <c r="T33" s="12">
        <f>(COUNTIFS(CSV!$A:$A,$A33,CSV!$I:$I,"&gt;1.5") +COUNTIFS(CSV!$B:$B,$A33,CSV!$K:$K,"&gt;1.5"))/$D33</f>
        <v>5.2631578947368418E-2</v>
      </c>
      <c r="U33" s="7">
        <f>COUNTIFS(CSV!$A:$A,$A33,CSV!$I:$I,"&gt;1.5")/$B33</f>
        <v>0.1</v>
      </c>
      <c r="V33" s="7">
        <f>COUNTIFS(CSV!$B:$B,$A33,CSV!$K:$K,"&gt;1.5")/$C33</f>
        <v>0</v>
      </c>
    </row>
    <row r="34" spans="1:22" x14ac:dyDescent="0.3">
      <c r="A34" s="4" t="s">
        <v>92</v>
      </c>
      <c r="B34" s="9">
        <f>COUNTIF(CSV!A:A,A34)</f>
        <v>10</v>
      </c>
      <c r="C34" s="4">
        <f>COUNTIF(CSV!B:B,A34)</f>
        <v>9</v>
      </c>
      <c r="D34" s="4">
        <f t="shared" si="1"/>
        <v>19</v>
      </c>
      <c r="E34" s="12">
        <f>(COUNTIFS(CSV!$A:$A,$A34,CSV!$L:$L,"&gt;0.5") +COUNTIFS(CSV!$B:$B,$A34,CSV!$L:$L,"&gt;0.5"))/$D34</f>
        <v>0.57894736842105265</v>
      </c>
      <c r="F34" s="7">
        <f>COUNTIFS(CSV!$A:$A,$A34,CSV!$L:$L,"&gt;0.5")/$B34</f>
        <v>0.7</v>
      </c>
      <c r="G34" s="7">
        <f>COUNTIFS(CSV!$B:$B,$A34,CSV!$L:$L,"&gt;0.5")/$C34</f>
        <v>0.44444444444444442</v>
      </c>
      <c r="H34" s="12">
        <f>(COUNTIFS(CSV!$A:$A,$A34,CSV!$L:$L,"&gt;1.5") +COUNTIFS(CSV!$B:$B,$A34,CSV!$L:$L,"&gt;1.5"))/$D34</f>
        <v>0.15789473684210525</v>
      </c>
      <c r="I34" s="7">
        <f>COUNTIFS(CSV!$A:$A,$A34,CSV!$L:$L,"&gt;1.5")/$B34</f>
        <v>0.3</v>
      </c>
      <c r="J34" s="7">
        <f>COUNTIFS(CSV!$B:$B,$A34,CSV!$L:$L,"&gt;1.5")/$C34</f>
        <v>0</v>
      </c>
      <c r="K34" s="12">
        <f>(COUNTIFS(CSV!$A:$A,$A34,CSV!$H:$H,"&gt;0.5") +COUNTIFS(CSV!$B:$B,$A34,CSV!$J:$J,"&gt;0.5"))/$D34</f>
        <v>0.47368421052631576</v>
      </c>
      <c r="L34" s="7">
        <f>COUNTIFS(CSV!$A:$A,$A34,CSV!$H:$H,"&gt;0.5")/$B34</f>
        <v>0.6</v>
      </c>
      <c r="M34" s="7">
        <f>COUNTIFS(CSV!$B:$B,$A34,CSV!$J:$J,"&gt;0.5")/$C34</f>
        <v>0.33333333333333331</v>
      </c>
      <c r="N34" s="12">
        <f>(COUNTIFS(CSV!$A:$A,$A34,CSV!$H:$H,"&gt;1.5") +COUNTIFS(CSV!$B:$B,$A34,CSV!$J:$J,"&gt;1.5"))/$D34</f>
        <v>0.10526315789473684</v>
      </c>
      <c r="O34" s="7">
        <f>COUNTIFS(CSV!$A:$A,$A34,CSV!$H:$H,"&gt;1.5")/$B34</f>
        <v>0.2</v>
      </c>
      <c r="P34" s="7">
        <f>COUNTIFS(CSV!$B:$B,$A34,CSV!$J:$J,"&gt;1.5")/$C34</f>
        <v>0</v>
      </c>
      <c r="Q34" s="12">
        <f>(COUNTIFS(CSV!$A:$A,$A34,CSV!$I:$I,"&gt;0.5") +COUNTIFS(CSV!$B:$B,$A34,CSV!$K:$K,"&gt;0.5"))/$D34</f>
        <v>0.21052631578947367</v>
      </c>
      <c r="R34" s="7">
        <f>COUNTIFS(CSV!$A:$A,$A34,CSV!$I:$I,"&gt;0.5")/$B34</f>
        <v>0.3</v>
      </c>
      <c r="S34" s="7">
        <f>COUNTIFS(CSV!$B:$B,$A34,CSV!$K:$K,"&gt;0.5")/$C34</f>
        <v>0.1111111111111111</v>
      </c>
      <c r="T34" s="12">
        <f>(COUNTIFS(CSV!$A:$A,$A34,CSV!$I:$I,"&gt;1.5") +COUNTIFS(CSV!$B:$B,$A34,CSV!$K:$K,"&gt;1.5"))/$D34</f>
        <v>5.2631578947368418E-2</v>
      </c>
      <c r="U34" s="7">
        <f>COUNTIFS(CSV!$A:$A,$A34,CSV!$I:$I,"&gt;1.5")/$B34</f>
        <v>0.1</v>
      </c>
      <c r="V34" s="7">
        <f>COUNTIFS(CSV!$B:$B,$A34,CSV!$K:$K,"&gt;1.5")/$C34</f>
        <v>0</v>
      </c>
    </row>
    <row r="35" spans="1:22" x14ac:dyDescent="0.3">
      <c r="A35" s="4" t="s">
        <v>88</v>
      </c>
      <c r="B35" s="9">
        <f>COUNTIF(CSV!A:A,A35)</f>
        <v>10</v>
      </c>
      <c r="C35" s="4">
        <f>COUNTIF(CSV!B:B,A35)</f>
        <v>9</v>
      </c>
      <c r="D35" s="4">
        <f t="shared" si="1"/>
        <v>19</v>
      </c>
      <c r="E35" s="12">
        <f>(COUNTIFS(CSV!$A:$A,$A35,CSV!$L:$L,"&gt;0.5") +COUNTIFS(CSV!$B:$B,$A35,CSV!$L:$L,"&gt;0.5"))/$D35</f>
        <v>0.78947368421052633</v>
      </c>
      <c r="F35" s="7">
        <f>COUNTIFS(CSV!$A:$A,$A35,CSV!$L:$L,"&gt;0.5")/$B35</f>
        <v>0.8</v>
      </c>
      <c r="G35" s="7">
        <f>COUNTIFS(CSV!$B:$B,$A35,CSV!$L:$L,"&gt;0.5")/$C35</f>
        <v>0.77777777777777779</v>
      </c>
      <c r="H35" s="12">
        <f>(COUNTIFS(CSV!$A:$A,$A35,CSV!$L:$L,"&gt;1.5") +COUNTIFS(CSV!$B:$B,$A35,CSV!$L:$L,"&gt;1.5"))/$D35</f>
        <v>0.36842105263157893</v>
      </c>
      <c r="I35" s="7">
        <f>COUNTIFS(CSV!$A:$A,$A35,CSV!$L:$L,"&gt;1.5")/$B35</f>
        <v>0.3</v>
      </c>
      <c r="J35" s="7">
        <f>COUNTIFS(CSV!$B:$B,$A35,CSV!$L:$L,"&gt;1.5")/$C35</f>
        <v>0.44444444444444442</v>
      </c>
      <c r="K35" s="12">
        <f>(COUNTIFS(CSV!$A:$A,$A35,CSV!$H:$H,"&gt;0.5") +COUNTIFS(CSV!$B:$B,$A35,CSV!$J:$J,"&gt;0.5"))/$D35</f>
        <v>0.57894736842105265</v>
      </c>
      <c r="L35" s="7">
        <f>COUNTIFS(CSV!$A:$A,$A35,CSV!$H:$H,"&gt;0.5")/$B35</f>
        <v>0.6</v>
      </c>
      <c r="M35" s="7">
        <f>COUNTIFS(CSV!$B:$B,$A35,CSV!$J:$J,"&gt;0.5")/$C35</f>
        <v>0.55555555555555558</v>
      </c>
      <c r="N35" s="12">
        <f>(COUNTIFS(CSV!$A:$A,$A35,CSV!$H:$H,"&gt;1.5") +COUNTIFS(CSV!$B:$B,$A35,CSV!$J:$J,"&gt;1.5"))/$D35</f>
        <v>0.15789473684210525</v>
      </c>
      <c r="O35" s="7">
        <f>COUNTIFS(CSV!$A:$A,$A35,CSV!$H:$H,"&gt;1.5")/$B35</f>
        <v>0.2</v>
      </c>
      <c r="P35" s="7">
        <f>COUNTIFS(CSV!$B:$B,$A35,CSV!$J:$J,"&gt;1.5")/$C35</f>
        <v>0.1111111111111111</v>
      </c>
      <c r="Q35" s="12">
        <f>(COUNTIFS(CSV!$A:$A,$A35,CSV!$I:$I,"&gt;0.5") +COUNTIFS(CSV!$B:$B,$A35,CSV!$K:$K,"&gt;0.5"))/$D35</f>
        <v>0.36842105263157893</v>
      </c>
      <c r="R35" s="7">
        <f>COUNTIFS(CSV!$A:$A,$A35,CSV!$I:$I,"&gt;0.5")/$B35</f>
        <v>0.3</v>
      </c>
      <c r="S35" s="7">
        <f>COUNTIFS(CSV!$B:$B,$A35,CSV!$K:$K,"&gt;0.5")/$C35</f>
        <v>0.44444444444444442</v>
      </c>
      <c r="T35" s="12">
        <f>(COUNTIFS(CSV!$A:$A,$A35,CSV!$I:$I,"&gt;1.5") +COUNTIFS(CSV!$B:$B,$A35,CSV!$K:$K,"&gt;1.5"))/$D35</f>
        <v>5.2631578947368418E-2</v>
      </c>
      <c r="U35" s="7">
        <f>COUNTIFS(CSV!$A:$A,$A35,CSV!$I:$I,"&gt;1.5")/$B35</f>
        <v>0</v>
      </c>
      <c r="V35" s="7">
        <f>COUNTIFS(CSV!$B:$B,$A35,CSV!$K:$K,"&gt;1.5")/$C35</f>
        <v>0.1111111111111111</v>
      </c>
    </row>
    <row r="36" spans="1:22" x14ac:dyDescent="0.3">
      <c r="A36" s="4" t="s">
        <v>98</v>
      </c>
      <c r="B36" s="9">
        <f>COUNTIF(CSV!A:A,A36)</f>
        <v>10</v>
      </c>
      <c r="C36" s="4">
        <f>COUNTIF(CSV!B:B,A36)</f>
        <v>10</v>
      </c>
      <c r="D36" s="4">
        <f t="shared" si="1"/>
        <v>20</v>
      </c>
      <c r="E36" s="12">
        <f>(COUNTIFS(CSV!$A:$A,$A36,CSV!$L:$L,"&gt;0.5") +COUNTIFS(CSV!$B:$B,$A36,CSV!$L:$L,"&gt;0.5"))/$D36</f>
        <v>0.5</v>
      </c>
      <c r="F36" s="7">
        <f>COUNTIFS(CSV!$A:$A,$A36,CSV!$L:$L,"&gt;0.5")/$B36</f>
        <v>0.5</v>
      </c>
      <c r="G36" s="7">
        <f>COUNTIFS(CSV!$B:$B,$A36,CSV!$L:$L,"&gt;0.5")/$C36</f>
        <v>0.5</v>
      </c>
      <c r="H36" s="12">
        <f>(COUNTIFS(CSV!$A:$A,$A36,CSV!$L:$L,"&gt;1.5") +COUNTIFS(CSV!$B:$B,$A36,CSV!$L:$L,"&gt;1.5"))/$D36</f>
        <v>0.2</v>
      </c>
      <c r="I36" s="7">
        <f>COUNTIFS(CSV!$A:$A,$A36,CSV!$L:$L,"&gt;1.5")/$B36</f>
        <v>0.2</v>
      </c>
      <c r="J36" s="7">
        <f>COUNTIFS(CSV!$B:$B,$A36,CSV!$L:$L,"&gt;1.5")/$C36</f>
        <v>0.2</v>
      </c>
      <c r="K36" s="12">
        <f>(COUNTIFS(CSV!$A:$A,$A36,CSV!$H:$H,"&gt;0.5") +COUNTIFS(CSV!$B:$B,$A36,CSV!$J:$J,"&gt;0.5"))/$D36</f>
        <v>0.45</v>
      </c>
      <c r="L36" s="7">
        <f>COUNTIFS(CSV!$A:$A,$A36,CSV!$H:$H,"&gt;0.5")/$B36</f>
        <v>0.5</v>
      </c>
      <c r="M36" s="7">
        <f>COUNTIFS(CSV!$B:$B,$A36,CSV!$J:$J,"&gt;0.5")/$C36</f>
        <v>0.4</v>
      </c>
      <c r="N36" s="12">
        <f>(COUNTIFS(CSV!$A:$A,$A36,CSV!$H:$H,"&gt;1.5") +COUNTIFS(CSV!$B:$B,$A36,CSV!$J:$J,"&gt;1.5"))/$D36</f>
        <v>0.15</v>
      </c>
      <c r="O36" s="7">
        <f>COUNTIFS(CSV!$A:$A,$A36,CSV!$H:$H,"&gt;1.5")/$B36</f>
        <v>0.1</v>
      </c>
      <c r="P36" s="7">
        <f>COUNTIFS(CSV!$B:$B,$A36,CSV!$J:$J,"&gt;1.5")/$C36</f>
        <v>0.2</v>
      </c>
      <c r="Q36" s="12">
        <f>(COUNTIFS(CSV!$A:$A,$A36,CSV!$I:$I,"&gt;0.5") +COUNTIFS(CSV!$B:$B,$A36,CSV!$K:$K,"&gt;0.5"))/$D36</f>
        <v>0.25</v>
      </c>
      <c r="R36" s="7">
        <f>COUNTIFS(CSV!$A:$A,$A36,CSV!$I:$I,"&gt;0.5")/$B36</f>
        <v>0.2</v>
      </c>
      <c r="S36" s="7">
        <f>COUNTIFS(CSV!$B:$B,$A36,CSV!$K:$K,"&gt;0.5")/$C36</f>
        <v>0.3</v>
      </c>
      <c r="T36" s="12">
        <f>(COUNTIFS(CSV!$A:$A,$A36,CSV!$I:$I,"&gt;1.5") +COUNTIFS(CSV!$B:$B,$A36,CSV!$K:$K,"&gt;1.5"))/$D36</f>
        <v>0</v>
      </c>
      <c r="U36" s="7">
        <f>COUNTIFS(CSV!$A:$A,$A36,CSV!$I:$I,"&gt;1.5")/$B36</f>
        <v>0</v>
      </c>
      <c r="V36" s="7">
        <f>COUNTIFS(CSV!$B:$B,$A36,CSV!$K:$K,"&gt;1.5")/$C36</f>
        <v>0</v>
      </c>
    </row>
    <row r="37" spans="1:22" x14ac:dyDescent="0.3">
      <c r="A37" s="4" t="s">
        <v>93</v>
      </c>
      <c r="B37" s="9">
        <f>COUNTIF(CSV!A:A,A37)</f>
        <v>10</v>
      </c>
      <c r="C37" s="4">
        <f>COUNTIF(CSV!B:B,A37)</f>
        <v>10</v>
      </c>
      <c r="D37" s="4">
        <f t="shared" si="1"/>
        <v>20</v>
      </c>
      <c r="E37" s="12">
        <f>(COUNTIFS(CSV!$A:$A,$A37,CSV!$L:$L,"&gt;0.5") +COUNTIFS(CSV!$B:$B,$A37,CSV!$L:$L,"&gt;0.5"))/$D37</f>
        <v>0.85</v>
      </c>
      <c r="F37" s="7">
        <f>COUNTIFS(CSV!$A:$A,$A37,CSV!$L:$L,"&gt;0.5")/$B37</f>
        <v>1</v>
      </c>
      <c r="G37" s="7">
        <f>COUNTIFS(CSV!$B:$B,$A37,CSV!$L:$L,"&gt;0.5")/$C37</f>
        <v>0.7</v>
      </c>
      <c r="H37" s="12">
        <f>(COUNTIFS(CSV!$A:$A,$A37,CSV!$L:$L,"&gt;1.5") +COUNTIFS(CSV!$B:$B,$A37,CSV!$L:$L,"&gt;1.5"))/$D37</f>
        <v>0.35</v>
      </c>
      <c r="I37" s="7">
        <f>COUNTIFS(CSV!$A:$A,$A37,CSV!$L:$L,"&gt;1.5")/$B37</f>
        <v>0.6</v>
      </c>
      <c r="J37" s="7">
        <f>COUNTIFS(CSV!$B:$B,$A37,CSV!$L:$L,"&gt;1.5")/$C37</f>
        <v>0.1</v>
      </c>
      <c r="K37" s="12">
        <f>(COUNTIFS(CSV!$A:$A,$A37,CSV!$H:$H,"&gt;0.5") +COUNTIFS(CSV!$B:$B,$A37,CSV!$J:$J,"&gt;0.5"))/$D37</f>
        <v>0.55000000000000004</v>
      </c>
      <c r="L37" s="7">
        <f>COUNTIFS(CSV!$A:$A,$A37,CSV!$H:$H,"&gt;0.5")/$B37</f>
        <v>0.8</v>
      </c>
      <c r="M37" s="7">
        <f>COUNTIFS(CSV!$B:$B,$A37,CSV!$J:$J,"&gt;0.5")/$C37</f>
        <v>0.3</v>
      </c>
      <c r="N37" s="12">
        <f>(COUNTIFS(CSV!$A:$A,$A37,CSV!$H:$H,"&gt;1.5") +COUNTIFS(CSV!$B:$B,$A37,CSV!$J:$J,"&gt;1.5"))/$D37</f>
        <v>0.3</v>
      </c>
      <c r="O37" s="7">
        <f>COUNTIFS(CSV!$A:$A,$A37,CSV!$H:$H,"&gt;1.5")/$B37</f>
        <v>0.5</v>
      </c>
      <c r="P37" s="7">
        <f>COUNTIFS(CSV!$B:$B,$A37,CSV!$J:$J,"&gt;1.5")/$C37</f>
        <v>0.1</v>
      </c>
      <c r="Q37" s="12">
        <f>(COUNTIFS(CSV!$A:$A,$A37,CSV!$I:$I,"&gt;0.5") +COUNTIFS(CSV!$B:$B,$A37,CSV!$K:$K,"&gt;0.5"))/$D37</f>
        <v>0.4</v>
      </c>
      <c r="R37" s="7">
        <f>COUNTIFS(CSV!$A:$A,$A37,CSV!$I:$I,"&gt;0.5")/$B37</f>
        <v>0.4</v>
      </c>
      <c r="S37" s="7">
        <f>COUNTIFS(CSV!$B:$B,$A37,CSV!$K:$K,"&gt;0.5")/$C37</f>
        <v>0.4</v>
      </c>
      <c r="T37" s="12">
        <f>(COUNTIFS(CSV!$A:$A,$A37,CSV!$I:$I,"&gt;1.5") +COUNTIFS(CSV!$B:$B,$A37,CSV!$K:$K,"&gt;1.5"))/$D37</f>
        <v>0.1</v>
      </c>
      <c r="U37" s="7">
        <f>COUNTIFS(CSV!$A:$A,$A37,CSV!$I:$I,"&gt;1.5")/$B37</f>
        <v>0.2</v>
      </c>
      <c r="V37" s="7">
        <f>COUNTIFS(CSV!$B:$B,$A37,CSV!$K:$K,"&gt;1.5")/$C37</f>
        <v>0</v>
      </c>
    </row>
    <row r="38" spans="1:22" x14ac:dyDescent="0.3">
      <c r="A38" s="4" t="s">
        <v>91</v>
      </c>
      <c r="B38" s="9">
        <f>COUNTIF(CSV!A:A,A38)</f>
        <v>9</v>
      </c>
      <c r="C38" s="4">
        <f>COUNTIF(CSV!B:B,A38)</f>
        <v>10</v>
      </c>
      <c r="D38" s="4">
        <f t="shared" si="1"/>
        <v>19</v>
      </c>
      <c r="E38" s="12">
        <f>(COUNTIFS(CSV!$A:$A,$A38,CSV!$L:$L,"&gt;0.5") +COUNTIFS(CSV!$B:$B,$A38,CSV!$L:$L,"&gt;0.5"))/$D38</f>
        <v>0.68421052631578949</v>
      </c>
      <c r="F38" s="7">
        <f>COUNTIFS(CSV!$A:$A,$A38,CSV!$L:$L,"&gt;0.5")/$B38</f>
        <v>0.55555555555555558</v>
      </c>
      <c r="G38" s="7">
        <f>COUNTIFS(CSV!$B:$B,$A38,CSV!$L:$L,"&gt;0.5")/$C38</f>
        <v>0.8</v>
      </c>
      <c r="H38" s="12">
        <f>(COUNTIFS(CSV!$A:$A,$A38,CSV!$L:$L,"&gt;1.5") +COUNTIFS(CSV!$B:$B,$A38,CSV!$L:$L,"&gt;1.5"))/$D38</f>
        <v>0.42105263157894735</v>
      </c>
      <c r="I38" s="7">
        <f>COUNTIFS(CSV!$A:$A,$A38,CSV!$L:$L,"&gt;1.5")/$B38</f>
        <v>0.44444444444444442</v>
      </c>
      <c r="J38" s="7">
        <f>COUNTIFS(CSV!$B:$B,$A38,CSV!$L:$L,"&gt;1.5")/$C38</f>
        <v>0.4</v>
      </c>
      <c r="K38" s="12">
        <f>(COUNTIFS(CSV!$A:$A,$A38,CSV!$H:$H,"&gt;0.5") +COUNTIFS(CSV!$B:$B,$A38,CSV!$J:$J,"&gt;0.5"))/$D38</f>
        <v>0.47368421052631576</v>
      </c>
      <c r="L38" s="7">
        <f>COUNTIFS(CSV!$A:$A,$A38,CSV!$H:$H,"&gt;0.5")/$B38</f>
        <v>0.33333333333333331</v>
      </c>
      <c r="M38" s="7">
        <f>COUNTIFS(CSV!$B:$B,$A38,CSV!$J:$J,"&gt;0.5")/$C38</f>
        <v>0.6</v>
      </c>
      <c r="N38" s="12">
        <f>(COUNTIFS(CSV!$A:$A,$A38,CSV!$H:$H,"&gt;1.5") +COUNTIFS(CSV!$B:$B,$A38,CSV!$J:$J,"&gt;1.5"))/$D38</f>
        <v>0.15789473684210525</v>
      </c>
      <c r="O38" s="7">
        <f>COUNTIFS(CSV!$A:$A,$A38,CSV!$H:$H,"&gt;1.5")/$B38</f>
        <v>0.22222222222222221</v>
      </c>
      <c r="P38" s="7">
        <f>COUNTIFS(CSV!$B:$B,$A38,CSV!$J:$J,"&gt;1.5")/$C38</f>
        <v>0.1</v>
      </c>
      <c r="Q38" s="12">
        <f>(COUNTIFS(CSV!$A:$A,$A38,CSV!$I:$I,"&gt;0.5") +COUNTIFS(CSV!$B:$B,$A38,CSV!$K:$K,"&gt;0.5"))/$D38</f>
        <v>0.52631578947368418</v>
      </c>
      <c r="R38" s="7">
        <f>COUNTIFS(CSV!$A:$A,$A38,CSV!$I:$I,"&gt;0.5")/$B38</f>
        <v>0.44444444444444442</v>
      </c>
      <c r="S38" s="7">
        <f>COUNTIFS(CSV!$B:$B,$A38,CSV!$K:$K,"&gt;0.5")/$C38</f>
        <v>0.6</v>
      </c>
      <c r="T38" s="12">
        <f>(COUNTIFS(CSV!$A:$A,$A38,CSV!$I:$I,"&gt;1.5") +COUNTIFS(CSV!$B:$B,$A38,CSV!$K:$K,"&gt;1.5"))/$D38</f>
        <v>0.10526315789473684</v>
      </c>
      <c r="U38" s="7">
        <f>COUNTIFS(CSV!$A:$A,$A38,CSV!$I:$I,"&gt;1.5")/$B38</f>
        <v>0.1111111111111111</v>
      </c>
      <c r="V38" s="7">
        <f>COUNTIFS(CSV!$B:$B,$A38,CSV!$K:$K,"&gt;1.5")/$C38</f>
        <v>0.1</v>
      </c>
    </row>
    <row r="39" spans="1:22" x14ac:dyDescent="0.3">
      <c r="A39" s="4" t="s">
        <v>97</v>
      </c>
      <c r="B39" s="9">
        <f>COUNTIF(CSV!A:A,A39)</f>
        <v>10</v>
      </c>
      <c r="C39" s="4">
        <f>COUNTIF(CSV!B:B,A39)</f>
        <v>10</v>
      </c>
      <c r="D39" s="4">
        <f t="shared" si="1"/>
        <v>20</v>
      </c>
      <c r="E39" s="12">
        <f>(COUNTIFS(CSV!$A:$A,$A39,CSV!$L:$L,"&gt;0.5") +COUNTIFS(CSV!$B:$B,$A39,CSV!$L:$L,"&gt;0.5"))/$D39</f>
        <v>0.65</v>
      </c>
      <c r="F39" s="7">
        <f>COUNTIFS(CSV!$A:$A,$A39,CSV!$L:$L,"&gt;0.5")/$B39</f>
        <v>0.7</v>
      </c>
      <c r="G39" s="7">
        <f>COUNTIFS(CSV!$B:$B,$A39,CSV!$L:$L,"&gt;0.5")/$C39</f>
        <v>0.6</v>
      </c>
      <c r="H39" s="12">
        <f>(COUNTIFS(CSV!$A:$A,$A39,CSV!$L:$L,"&gt;1.5") +COUNTIFS(CSV!$B:$B,$A39,CSV!$L:$L,"&gt;1.5"))/$D39</f>
        <v>0.35</v>
      </c>
      <c r="I39" s="7">
        <f>COUNTIFS(CSV!$A:$A,$A39,CSV!$L:$L,"&gt;1.5")/$B39</f>
        <v>0.5</v>
      </c>
      <c r="J39" s="7">
        <f>COUNTIFS(CSV!$B:$B,$A39,CSV!$L:$L,"&gt;1.5")/$C39</f>
        <v>0.2</v>
      </c>
      <c r="K39" s="12">
        <f>(COUNTIFS(CSV!$A:$A,$A39,CSV!$H:$H,"&gt;0.5") +COUNTIFS(CSV!$B:$B,$A39,CSV!$J:$J,"&gt;0.5"))/$D39</f>
        <v>0.4</v>
      </c>
      <c r="L39" s="7">
        <f>COUNTIFS(CSV!$A:$A,$A39,CSV!$H:$H,"&gt;0.5")/$B39</f>
        <v>0.5</v>
      </c>
      <c r="M39" s="7">
        <f>COUNTIFS(CSV!$B:$B,$A39,CSV!$J:$J,"&gt;0.5")/$C39</f>
        <v>0.3</v>
      </c>
      <c r="N39" s="12">
        <f>(COUNTIFS(CSV!$A:$A,$A39,CSV!$H:$H,"&gt;1.5") +COUNTIFS(CSV!$B:$B,$A39,CSV!$J:$J,"&gt;1.5"))/$D39</f>
        <v>0.05</v>
      </c>
      <c r="O39" s="7">
        <f>COUNTIFS(CSV!$A:$A,$A39,CSV!$H:$H,"&gt;1.5")/$B39</f>
        <v>0.1</v>
      </c>
      <c r="P39" s="7">
        <f>COUNTIFS(CSV!$B:$B,$A39,CSV!$J:$J,"&gt;1.5")/$C39</f>
        <v>0</v>
      </c>
      <c r="Q39" s="12">
        <f>(COUNTIFS(CSV!$A:$A,$A39,CSV!$I:$I,"&gt;0.5") +COUNTIFS(CSV!$B:$B,$A39,CSV!$K:$K,"&gt;0.5"))/$D39</f>
        <v>0.5</v>
      </c>
      <c r="R39" s="7">
        <f>COUNTIFS(CSV!$A:$A,$A39,CSV!$I:$I,"&gt;0.5")/$B39</f>
        <v>0.6</v>
      </c>
      <c r="S39" s="7">
        <f>COUNTIFS(CSV!$B:$B,$A39,CSV!$K:$K,"&gt;0.5")/$C39</f>
        <v>0.4</v>
      </c>
      <c r="T39" s="12">
        <f>(COUNTIFS(CSV!$A:$A,$A39,CSV!$I:$I,"&gt;1.5") +COUNTIFS(CSV!$B:$B,$A39,CSV!$K:$K,"&gt;1.5"))/$D39</f>
        <v>0.15</v>
      </c>
      <c r="U39" s="7">
        <f>COUNTIFS(CSV!$A:$A,$A39,CSV!$I:$I,"&gt;1.5")/$B39</f>
        <v>0.1</v>
      </c>
      <c r="V39" s="7">
        <f>COUNTIFS(CSV!$B:$B,$A39,CSV!$K:$K,"&gt;1.5")/$C39</f>
        <v>0.2</v>
      </c>
    </row>
    <row r="40" spans="1:22" x14ac:dyDescent="0.3">
      <c r="A40" s="4" t="s">
        <v>101</v>
      </c>
      <c r="B40" s="9">
        <f>COUNTIF(CSV!A:A,A40)</f>
        <v>9</v>
      </c>
      <c r="C40" s="4">
        <f>COUNTIF(CSV!B:B,A40)</f>
        <v>10</v>
      </c>
      <c r="D40" s="4">
        <f t="shared" si="1"/>
        <v>19</v>
      </c>
      <c r="E40" s="12">
        <f>(COUNTIFS(CSV!$A:$A,$A40,CSV!$L:$L,"&gt;0.5") +COUNTIFS(CSV!$B:$B,$A40,CSV!$L:$L,"&gt;0.5"))/$D40</f>
        <v>0.63157894736842102</v>
      </c>
      <c r="F40" s="7">
        <f>COUNTIFS(CSV!$A:$A,$A40,CSV!$L:$L,"&gt;0.5")/$B40</f>
        <v>0.44444444444444442</v>
      </c>
      <c r="G40" s="7">
        <f>COUNTIFS(CSV!$B:$B,$A40,CSV!$L:$L,"&gt;0.5")/$C40</f>
        <v>0.8</v>
      </c>
      <c r="H40" s="12">
        <f>(COUNTIFS(CSV!$A:$A,$A40,CSV!$L:$L,"&gt;1.5") +COUNTIFS(CSV!$B:$B,$A40,CSV!$L:$L,"&gt;1.5"))/$D40</f>
        <v>0.31578947368421051</v>
      </c>
      <c r="I40" s="7">
        <f>COUNTIFS(CSV!$A:$A,$A40,CSV!$L:$L,"&gt;1.5")/$B40</f>
        <v>0.1111111111111111</v>
      </c>
      <c r="J40" s="7">
        <f>COUNTIFS(CSV!$B:$B,$A40,CSV!$L:$L,"&gt;1.5")/$C40</f>
        <v>0.5</v>
      </c>
      <c r="K40" s="12">
        <f>(COUNTIFS(CSV!$A:$A,$A40,CSV!$H:$H,"&gt;0.5") +COUNTIFS(CSV!$B:$B,$A40,CSV!$J:$J,"&gt;0.5"))/$D40</f>
        <v>0.36842105263157893</v>
      </c>
      <c r="L40" s="7">
        <f>COUNTIFS(CSV!$A:$A,$A40,CSV!$H:$H,"&gt;0.5")/$B40</f>
        <v>0.22222222222222221</v>
      </c>
      <c r="M40" s="7">
        <f>COUNTIFS(CSV!$B:$B,$A40,CSV!$J:$J,"&gt;0.5")/$C40</f>
        <v>0.5</v>
      </c>
      <c r="N40" s="12">
        <f>(COUNTIFS(CSV!$A:$A,$A40,CSV!$H:$H,"&gt;1.5") +COUNTIFS(CSV!$B:$B,$A40,CSV!$J:$J,"&gt;1.5"))/$D40</f>
        <v>0</v>
      </c>
      <c r="O40" s="7">
        <f>COUNTIFS(CSV!$A:$A,$A40,CSV!$H:$H,"&gt;1.5")/$B40</f>
        <v>0</v>
      </c>
      <c r="P40" s="7">
        <f>COUNTIFS(CSV!$B:$B,$A40,CSV!$J:$J,"&gt;1.5")/$C40</f>
        <v>0</v>
      </c>
      <c r="Q40" s="12">
        <f>(COUNTIFS(CSV!$A:$A,$A40,CSV!$I:$I,"&gt;0.5") +COUNTIFS(CSV!$B:$B,$A40,CSV!$K:$K,"&gt;0.5"))/$D40</f>
        <v>0.52631578947368418</v>
      </c>
      <c r="R40" s="7">
        <f>COUNTIFS(CSV!$A:$A,$A40,CSV!$I:$I,"&gt;0.5")/$B40</f>
        <v>0.33333333333333331</v>
      </c>
      <c r="S40" s="7">
        <f>COUNTIFS(CSV!$B:$B,$A40,CSV!$K:$K,"&gt;0.5")/$C40</f>
        <v>0.7</v>
      </c>
      <c r="T40" s="12">
        <f>(COUNTIFS(CSV!$A:$A,$A40,CSV!$I:$I,"&gt;1.5") +COUNTIFS(CSV!$B:$B,$A40,CSV!$K:$K,"&gt;1.5"))/$D40</f>
        <v>0.15789473684210525</v>
      </c>
      <c r="U40" s="7">
        <f>COUNTIFS(CSV!$A:$A,$A40,CSV!$I:$I,"&gt;1.5")/$B40</f>
        <v>0.1111111111111111</v>
      </c>
      <c r="V40" s="7">
        <f>COUNTIFS(CSV!$B:$B,$A40,CSV!$K:$K,"&gt;1.5")/$C40</f>
        <v>0.2</v>
      </c>
    </row>
    <row r="41" spans="1:22" x14ac:dyDescent="0.3">
      <c r="A41" s="4" t="s">
        <v>94</v>
      </c>
      <c r="B41" s="9">
        <f>COUNTIF(CSV!A:A,A41)</f>
        <v>9</v>
      </c>
      <c r="C41" s="4">
        <f>COUNTIF(CSV!B:B,A41)</f>
        <v>11</v>
      </c>
      <c r="D41" s="4">
        <f t="shared" si="1"/>
        <v>20</v>
      </c>
      <c r="E41" s="12">
        <f>(COUNTIFS(CSV!$A:$A,$A41,CSV!$L:$L,"&gt;0.5") +COUNTIFS(CSV!$B:$B,$A41,CSV!$L:$L,"&gt;0.5"))/$D41</f>
        <v>0.6</v>
      </c>
      <c r="F41" s="7">
        <f>COUNTIFS(CSV!$A:$A,$A41,CSV!$L:$L,"&gt;0.5")/$B41</f>
        <v>0.66666666666666663</v>
      </c>
      <c r="G41" s="7">
        <f>COUNTIFS(CSV!$B:$B,$A41,CSV!$L:$L,"&gt;0.5")/$C41</f>
        <v>0.54545454545454541</v>
      </c>
      <c r="H41" s="12">
        <f>(COUNTIFS(CSV!$A:$A,$A41,CSV!$L:$L,"&gt;1.5") +COUNTIFS(CSV!$B:$B,$A41,CSV!$L:$L,"&gt;1.5"))/$D41</f>
        <v>0.35</v>
      </c>
      <c r="I41" s="7">
        <f>COUNTIFS(CSV!$A:$A,$A41,CSV!$L:$L,"&gt;1.5")/$B41</f>
        <v>0.44444444444444442</v>
      </c>
      <c r="J41" s="7">
        <f>COUNTIFS(CSV!$B:$B,$A41,CSV!$L:$L,"&gt;1.5")/$C41</f>
        <v>0.27272727272727271</v>
      </c>
      <c r="K41" s="12">
        <f>(COUNTIFS(CSV!$A:$A,$A41,CSV!$H:$H,"&gt;0.5") +COUNTIFS(CSV!$B:$B,$A41,CSV!$J:$J,"&gt;0.5"))/$D41</f>
        <v>0.4</v>
      </c>
      <c r="L41" s="7">
        <f>COUNTIFS(CSV!$A:$A,$A41,CSV!$H:$H,"&gt;0.5")/$B41</f>
        <v>0.55555555555555558</v>
      </c>
      <c r="M41" s="7">
        <f>COUNTIFS(CSV!$B:$B,$A41,CSV!$J:$J,"&gt;0.5")/$C41</f>
        <v>0.27272727272727271</v>
      </c>
      <c r="N41" s="12">
        <f>(COUNTIFS(CSV!$A:$A,$A41,CSV!$H:$H,"&gt;1.5") +COUNTIFS(CSV!$B:$B,$A41,CSV!$J:$J,"&gt;1.5"))/$D41</f>
        <v>0.1</v>
      </c>
      <c r="O41" s="7">
        <f>COUNTIFS(CSV!$A:$A,$A41,CSV!$H:$H,"&gt;1.5")/$B41</f>
        <v>0.1111111111111111</v>
      </c>
      <c r="P41" s="7">
        <f>COUNTIFS(CSV!$B:$B,$A41,CSV!$J:$J,"&gt;1.5")/$C41</f>
        <v>9.0909090909090912E-2</v>
      </c>
      <c r="Q41" s="12">
        <f>(COUNTIFS(CSV!$A:$A,$A41,CSV!$I:$I,"&gt;0.5") +COUNTIFS(CSV!$B:$B,$A41,CSV!$K:$K,"&gt;0.5"))/$D41</f>
        <v>0.35</v>
      </c>
      <c r="R41" s="7">
        <f>COUNTIFS(CSV!$A:$A,$A41,CSV!$I:$I,"&gt;0.5")/$B41</f>
        <v>0.44444444444444442</v>
      </c>
      <c r="S41" s="7">
        <f>COUNTIFS(CSV!$B:$B,$A41,CSV!$K:$K,"&gt;0.5")/$C41</f>
        <v>0.27272727272727271</v>
      </c>
      <c r="T41" s="12">
        <f>(COUNTIFS(CSV!$A:$A,$A41,CSV!$I:$I,"&gt;1.5") +COUNTIFS(CSV!$B:$B,$A41,CSV!$K:$K,"&gt;1.5"))/$D41</f>
        <v>0.2</v>
      </c>
      <c r="U41" s="7">
        <f>COUNTIFS(CSV!$A:$A,$A41,CSV!$I:$I,"&gt;1.5")/$B41</f>
        <v>0.22222222222222221</v>
      </c>
      <c r="V41" s="7">
        <f>COUNTIFS(CSV!$B:$B,$A41,CSV!$K:$K,"&gt;1.5")/$C41</f>
        <v>0.18181818181818182</v>
      </c>
    </row>
    <row r="42" spans="1:22" x14ac:dyDescent="0.3">
      <c r="A42" s="4" t="s">
        <v>103</v>
      </c>
      <c r="B42" s="9">
        <f>COUNTIF(CSV!A:A,A42)</f>
        <v>11</v>
      </c>
      <c r="C42" s="4">
        <f>COUNTIF(CSV!B:B,A42)</f>
        <v>9</v>
      </c>
      <c r="D42" s="4">
        <f t="shared" si="1"/>
        <v>20</v>
      </c>
      <c r="E42" s="12">
        <f>(COUNTIFS(CSV!$A:$A,$A42,CSV!$L:$L,"&gt;0.5") +COUNTIFS(CSV!$B:$B,$A42,CSV!$L:$L,"&gt;0.5"))/$D42</f>
        <v>0.6</v>
      </c>
      <c r="F42" s="7">
        <f>COUNTIFS(CSV!$A:$A,$A42,CSV!$L:$L,"&gt;0.5")/$B42</f>
        <v>0.72727272727272729</v>
      </c>
      <c r="G42" s="7">
        <f>COUNTIFS(CSV!$B:$B,$A42,CSV!$L:$L,"&gt;0.5")/$C42</f>
        <v>0.44444444444444442</v>
      </c>
      <c r="H42" s="12">
        <f>(COUNTIFS(CSV!$A:$A,$A42,CSV!$L:$L,"&gt;1.5") +COUNTIFS(CSV!$B:$B,$A42,CSV!$L:$L,"&gt;1.5"))/$D42</f>
        <v>0.15</v>
      </c>
      <c r="I42" s="7">
        <f>COUNTIFS(CSV!$A:$A,$A42,CSV!$L:$L,"&gt;1.5")/$B42</f>
        <v>0.18181818181818182</v>
      </c>
      <c r="J42" s="7">
        <f>COUNTIFS(CSV!$B:$B,$A42,CSV!$L:$L,"&gt;1.5")/$C42</f>
        <v>0.1111111111111111</v>
      </c>
      <c r="K42" s="12">
        <f>(COUNTIFS(CSV!$A:$A,$A42,CSV!$H:$H,"&gt;0.5") +COUNTIFS(CSV!$B:$B,$A42,CSV!$J:$J,"&gt;0.5"))/$D42</f>
        <v>0.3</v>
      </c>
      <c r="L42" s="7">
        <f>COUNTIFS(CSV!$A:$A,$A42,CSV!$H:$H,"&gt;0.5")/$B42</f>
        <v>0.45454545454545453</v>
      </c>
      <c r="M42" s="7">
        <f>COUNTIFS(CSV!$B:$B,$A42,CSV!$J:$J,"&gt;0.5")/$C42</f>
        <v>0.1111111111111111</v>
      </c>
      <c r="N42" s="12">
        <f>(COUNTIFS(CSV!$A:$A,$A42,CSV!$H:$H,"&gt;1.5") +COUNTIFS(CSV!$B:$B,$A42,CSV!$J:$J,"&gt;1.5"))/$D42</f>
        <v>0</v>
      </c>
      <c r="O42" s="7">
        <f>COUNTIFS(CSV!$A:$A,$A42,CSV!$H:$H,"&gt;1.5")/$B42</f>
        <v>0</v>
      </c>
      <c r="P42" s="7">
        <f>COUNTIFS(CSV!$B:$B,$A42,CSV!$J:$J,"&gt;1.5")/$C42</f>
        <v>0</v>
      </c>
      <c r="Q42" s="12">
        <f>(COUNTIFS(CSV!$A:$A,$A42,CSV!$I:$I,"&gt;0.5") +COUNTIFS(CSV!$B:$B,$A42,CSV!$K:$K,"&gt;0.5"))/$D42</f>
        <v>0.4</v>
      </c>
      <c r="R42" s="7">
        <f>COUNTIFS(CSV!$A:$A,$A42,CSV!$I:$I,"&gt;0.5")/$B42</f>
        <v>0.36363636363636365</v>
      </c>
      <c r="S42" s="7">
        <f>COUNTIFS(CSV!$B:$B,$A42,CSV!$K:$K,"&gt;0.5")/$C42</f>
        <v>0.44444444444444442</v>
      </c>
      <c r="T42" s="12">
        <f>(COUNTIFS(CSV!$A:$A,$A42,CSV!$I:$I,"&gt;1.5") +COUNTIFS(CSV!$B:$B,$A42,CSV!$K:$K,"&gt;1.5"))/$D42</f>
        <v>0.05</v>
      </c>
      <c r="U42" s="7">
        <f>COUNTIFS(CSV!$A:$A,$A42,CSV!$I:$I,"&gt;1.5")/$B42</f>
        <v>9.0909090909090912E-2</v>
      </c>
      <c r="V42" s="7">
        <f>COUNTIFS(CSV!$B:$B,$A42,CSV!$K:$K,"&gt;1.5")/$C42</f>
        <v>0</v>
      </c>
    </row>
    <row r="43" spans="1:22" x14ac:dyDescent="0.3">
      <c r="A43" s="4" t="s">
        <v>163</v>
      </c>
      <c r="B43" s="9">
        <f>COUNTIF(CSV!A:A,A43)</f>
        <v>9</v>
      </c>
      <c r="C43" s="4">
        <f>COUNTIF(CSV!B:B,A43)</f>
        <v>9</v>
      </c>
      <c r="D43" s="4">
        <f t="shared" ref="D43:D60" si="2">B43+C43</f>
        <v>18</v>
      </c>
      <c r="E43" s="12">
        <f>(COUNTIFS(CSV!$A:$A,$A43,CSV!$L:$L,"&gt;0.5") +COUNTIFS(CSV!$B:$B,$A43,CSV!$L:$L,"&gt;0.5"))/$D43</f>
        <v>0.88888888888888884</v>
      </c>
      <c r="F43" s="7">
        <f>COUNTIFS(CSV!$A:$A,$A43,CSV!$L:$L,"&gt;0.5")/$B43</f>
        <v>0.77777777777777779</v>
      </c>
      <c r="G43" s="7">
        <f>COUNTIFS(CSV!$B:$B,$A43,CSV!$L:$L,"&gt;0.5")/$C43</f>
        <v>1</v>
      </c>
      <c r="H43" s="12">
        <f>(COUNTIFS(CSV!$A:$A,$A43,CSV!$L:$L,"&gt;1.5") +COUNTIFS(CSV!$B:$B,$A43,CSV!$L:$L,"&gt;1.5"))/$D43</f>
        <v>0.61111111111111116</v>
      </c>
      <c r="I43" s="7">
        <f>COUNTIFS(CSV!$A:$A,$A43,CSV!$L:$L,"&gt;1.5")/$B43</f>
        <v>0.66666666666666663</v>
      </c>
      <c r="J43" s="7">
        <f>COUNTIFS(CSV!$B:$B,$A43,CSV!$L:$L,"&gt;1.5")/$C43</f>
        <v>0.55555555555555558</v>
      </c>
      <c r="K43" s="12">
        <f>(COUNTIFS(CSV!$A:$A,$A43,CSV!$H:$H,"&gt;0.5") +COUNTIFS(CSV!$B:$B,$A43,CSV!$J:$J,"&gt;0.5"))/$D43</f>
        <v>0.61111111111111116</v>
      </c>
      <c r="L43" s="7">
        <f>COUNTIFS(CSV!$A:$A,$A43,CSV!$H:$H,"&gt;0.5")/$B43</f>
        <v>0.55555555555555558</v>
      </c>
      <c r="M43" s="7">
        <f>COUNTIFS(CSV!$B:$B,$A43,CSV!$J:$J,"&gt;0.5")/$C43</f>
        <v>0.66666666666666663</v>
      </c>
      <c r="N43" s="12">
        <f>(COUNTIFS(CSV!$A:$A,$A43,CSV!$H:$H,"&gt;1.5") +COUNTIFS(CSV!$B:$B,$A43,CSV!$J:$J,"&gt;1.5"))/$D43</f>
        <v>0.22222222222222221</v>
      </c>
      <c r="O43" s="7">
        <f>COUNTIFS(CSV!$A:$A,$A43,CSV!$H:$H,"&gt;1.5")/$B43</f>
        <v>0.1111111111111111</v>
      </c>
      <c r="P43" s="7">
        <f>COUNTIFS(CSV!$B:$B,$A43,CSV!$J:$J,"&gt;1.5")/$C43</f>
        <v>0.33333333333333331</v>
      </c>
      <c r="Q43" s="12">
        <f>(COUNTIFS(CSV!$A:$A,$A43,CSV!$I:$I,"&gt;0.5") +COUNTIFS(CSV!$B:$B,$A43,CSV!$K:$K,"&gt;0.5"))/$D43</f>
        <v>0.66666666666666663</v>
      </c>
      <c r="R43" s="7">
        <f>COUNTIFS(CSV!$A:$A,$A43,CSV!$I:$I,"&gt;0.5")/$B43</f>
        <v>0.55555555555555558</v>
      </c>
      <c r="S43" s="7">
        <f>COUNTIFS(CSV!$B:$B,$A43,CSV!$K:$K,"&gt;0.5")/$C43</f>
        <v>0.77777777777777779</v>
      </c>
      <c r="T43" s="12">
        <f>(COUNTIFS(CSV!$A:$A,$A43,CSV!$I:$I,"&gt;1.5") +COUNTIFS(CSV!$B:$B,$A43,CSV!$K:$K,"&gt;1.5"))/$D43</f>
        <v>0.27777777777777779</v>
      </c>
      <c r="U43" s="7">
        <f>COUNTIFS(CSV!$A:$A,$A43,CSV!$I:$I,"&gt;1.5")/$B43</f>
        <v>0.22222222222222221</v>
      </c>
      <c r="V43" s="7">
        <f>COUNTIFS(CSV!$B:$B,$A43,CSV!$K:$K,"&gt;1.5")/$C43</f>
        <v>0.33333333333333331</v>
      </c>
    </row>
    <row r="44" spans="1:22" x14ac:dyDescent="0.3">
      <c r="A44" s="4" t="s">
        <v>139</v>
      </c>
      <c r="B44" s="9">
        <f>COUNTIF(CSV!A:A,A44)</f>
        <v>8</v>
      </c>
      <c r="C44" s="4">
        <f>COUNTIF(CSV!B:B,A44)</f>
        <v>9</v>
      </c>
      <c r="D44" s="4">
        <f t="shared" si="2"/>
        <v>17</v>
      </c>
      <c r="E44" s="12">
        <f>(COUNTIFS(CSV!$A:$A,$A44,CSV!$L:$L,"&gt;0.5") +COUNTIFS(CSV!$B:$B,$A44,CSV!$L:$L,"&gt;0.5"))/$D44</f>
        <v>0.82352941176470584</v>
      </c>
      <c r="F44" s="7">
        <f>COUNTIFS(CSV!$A:$A,$A44,CSV!$L:$L,"&gt;0.5")/$B44</f>
        <v>0.875</v>
      </c>
      <c r="G44" s="7">
        <f>COUNTIFS(CSV!$B:$B,$A44,CSV!$L:$L,"&gt;0.5")/$C44</f>
        <v>0.77777777777777779</v>
      </c>
      <c r="H44" s="12">
        <f>(COUNTIFS(CSV!$A:$A,$A44,CSV!$L:$L,"&gt;1.5") +COUNTIFS(CSV!$B:$B,$A44,CSV!$L:$L,"&gt;1.5"))/$D44</f>
        <v>0.58823529411764708</v>
      </c>
      <c r="I44" s="7">
        <f>COUNTIFS(CSV!$A:$A,$A44,CSV!$L:$L,"&gt;1.5")/$B44</f>
        <v>0.625</v>
      </c>
      <c r="J44" s="7">
        <f>COUNTIFS(CSV!$B:$B,$A44,CSV!$L:$L,"&gt;1.5")/$C44</f>
        <v>0.55555555555555558</v>
      </c>
      <c r="K44" s="12">
        <f>(COUNTIFS(CSV!$A:$A,$A44,CSV!$H:$H,"&gt;0.5") +COUNTIFS(CSV!$B:$B,$A44,CSV!$J:$J,"&gt;0.5"))/$D44</f>
        <v>0.76470588235294112</v>
      </c>
      <c r="L44" s="7">
        <f>COUNTIFS(CSV!$A:$A,$A44,CSV!$H:$H,"&gt;0.5")/$B44</f>
        <v>0.875</v>
      </c>
      <c r="M44" s="7">
        <f>COUNTIFS(CSV!$B:$B,$A44,CSV!$J:$J,"&gt;0.5")/$C44</f>
        <v>0.66666666666666663</v>
      </c>
      <c r="N44" s="12">
        <f>(COUNTIFS(CSV!$A:$A,$A44,CSV!$H:$H,"&gt;1.5") +COUNTIFS(CSV!$B:$B,$A44,CSV!$J:$J,"&gt;1.5"))/$D44</f>
        <v>0.52941176470588236</v>
      </c>
      <c r="O44" s="7">
        <f>COUNTIFS(CSV!$A:$A,$A44,CSV!$H:$H,"&gt;1.5")/$B44</f>
        <v>0.625</v>
      </c>
      <c r="P44" s="7">
        <f>COUNTIFS(CSV!$B:$B,$A44,CSV!$J:$J,"&gt;1.5")/$C44</f>
        <v>0.44444444444444442</v>
      </c>
      <c r="Q44" s="12">
        <f>(COUNTIFS(CSV!$A:$A,$A44,CSV!$I:$I,"&gt;0.5") +COUNTIFS(CSV!$B:$B,$A44,CSV!$K:$K,"&gt;0.5"))/$D44</f>
        <v>0.17647058823529413</v>
      </c>
      <c r="R44" s="7">
        <f>COUNTIFS(CSV!$A:$A,$A44,CSV!$I:$I,"&gt;0.5")/$B44</f>
        <v>0.125</v>
      </c>
      <c r="S44" s="7">
        <f>COUNTIFS(CSV!$B:$B,$A44,CSV!$K:$K,"&gt;0.5")/$C44</f>
        <v>0.22222222222222221</v>
      </c>
      <c r="T44" s="12">
        <f>(COUNTIFS(CSV!$A:$A,$A44,CSV!$I:$I,"&gt;1.5") +COUNTIFS(CSV!$B:$B,$A44,CSV!$K:$K,"&gt;1.5"))/$D44</f>
        <v>5.8823529411764705E-2</v>
      </c>
      <c r="U44" s="7">
        <f>COUNTIFS(CSV!$A:$A,$A44,CSV!$I:$I,"&gt;1.5")/$B44</f>
        <v>0</v>
      </c>
      <c r="V44" s="7">
        <f>COUNTIFS(CSV!$B:$B,$A44,CSV!$K:$K,"&gt;1.5")/$C44</f>
        <v>0.1111111111111111</v>
      </c>
    </row>
    <row r="45" spans="1:22" x14ac:dyDescent="0.3">
      <c r="A45" s="4" t="s">
        <v>159</v>
      </c>
      <c r="B45" s="9">
        <f>COUNTIF(CSV!A:A,A45)</f>
        <v>9</v>
      </c>
      <c r="C45" s="4">
        <f>COUNTIF(CSV!B:B,A45)</f>
        <v>9</v>
      </c>
      <c r="D45" s="4">
        <f t="shared" si="2"/>
        <v>18</v>
      </c>
      <c r="E45" s="12">
        <f>(COUNTIFS(CSV!$A:$A,$A45,CSV!$L:$L,"&gt;0.5") +COUNTIFS(CSV!$B:$B,$A45,CSV!$L:$L,"&gt;0.5"))/$D45</f>
        <v>0.83333333333333337</v>
      </c>
      <c r="F45" s="7">
        <f>COUNTIFS(CSV!$A:$A,$A45,CSV!$L:$L,"&gt;0.5")/$B45</f>
        <v>0.77777777777777779</v>
      </c>
      <c r="G45" s="7">
        <f>COUNTIFS(CSV!$B:$B,$A45,CSV!$L:$L,"&gt;0.5")/$C45</f>
        <v>0.88888888888888884</v>
      </c>
      <c r="H45" s="12">
        <f>(COUNTIFS(CSV!$A:$A,$A45,CSV!$L:$L,"&gt;1.5") +COUNTIFS(CSV!$B:$B,$A45,CSV!$L:$L,"&gt;1.5"))/$D45</f>
        <v>0.72222222222222221</v>
      </c>
      <c r="I45" s="7">
        <f>COUNTIFS(CSV!$A:$A,$A45,CSV!$L:$L,"&gt;1.5")/$B45</f>
        <v>0.77777777777777779</v>
      </c>
      <c r="J45" s="7">
        <f>COUNTIFS(CSV!$B:$B,$A45,CSV!$L:$L,"&gt;1.5")/$C45</f>
        <v>0.66666666666666663</v>
      </c>
      <c r="K45" s="12">
        <f>(COUNTIFS(CSV!$A:$A,$A45,CSV!$H:$H,"&gt;0.5") +COUNTIFS(CSV!$B:$B,$A45,CSV!$J:$J,"&gt;0.5"))/$D45</f>
        <v>0.72222222222222221</v>
      </c>
      <c r="L45" s="7">
        <f>COUNTIFS(CSV!$A:$A,$A45,CSV!$H:$H,"&gt;0.5")/$B45</f>
        <v>0.66666666666666663</v>
      </c>
      <c r="M45" s="7">
        <f>COUNTIFS(CSV!$B:$B,$A45,CSV!$J:$J,"&gt;0.5")/$C45</f>
        <v>0.77777777777777779</v>
      </c>
      <c r="N45" s="12">
        <f>(COUNTIFS(CSV!$A:$A,$A45,CSV!$H:$H,"&gt;1.5") +COUNTIFS(CSV!$B:$B,$A45,CSV!$J:$J,"&gt;1.5"))/$D45</f>
        <v>0.22222222222222221</v>
      </c>
      <c r="O45" s="7">
        <f>COUNTIFS(CSV!$A:$A,$A45,CSV!$H:$H,"&gt;1.5")/$B45</f>
        <v>0.22222222222222221</v>
      </c>
      <c r="P45" s="7">
        <f>COUNTIFS(CSV!$B:$B,$A45,CSV!$J:$J,"&gt;1.5")/$C45</f>
        <v>0.22222222222222221</v>
      </c>
      <c r="Q45" s="12">
        <f>(COUNTIFS(CSV!$A:$A,$A45,CSV!$I:$I,"&gt;0.5") +COUNTIFS(CSV!$B:$B,$A45,CSV!$K:$K,"&gt;0.5"))/$D45</f>
        <v>0.66666666666666663</v>
      </c>
      <c r="R45" s="7">
        <f>COUNTIFS(CSV!$A:$A,$A45,CSV!$I:$I,"&gt;0.5")/$B45</f>
        <v>0.55555555555555558</v>
      </c>
      <c r="S45" s="7">
        <f>COUNTIFS(CSV!$B:$B,$A45,CSV!$K:$K,"&gt;0.5")/$C45</f>
        <v>0.77777777777777779</v>
      </c>
      <c r="T45" s="12">
        <f>(COUNTIFS(CSV!$A:$A,$A45,CSV!$I:$I,"&gt;1.5") +COUNTIFS(CSV!$B:$B,$A45,CSV!$K:$K,"&gt;1.5"))/$D45</f>
        <v>5.5555555555555552E-2</v>
      </c>
      <c r="U45" s="7">
        <f>COUNTIFS(CSV!$A:$A,$A45,CSV!$I:$I,"&gt;1.5")/$B45</f>
        <v>0.1111111111111111</v>
      </c>
      <c r="V45" s="7">
        <f>COUNTIFS(CSV!$B:$B,$A45,CSV!$K:$K,"&gt;1.5")/$C45</f>
        <v>0</v>
      </c>
    </row>
    <row r="46" spans="1:22" x14ac:dyDescent="0.3">
      <c r="A46" s="4" t="s">
        <v>169</v>
      </c>
      <c r="B46" s="9">
        <f>COUNTIF(CSV!A:A,A46)</f>
        <v>9</v>
      </c>
      <c r="C46" s="4">
        <f>COUNTIF(CSV!B:B,A46)</f>
        <v>8</v>
      </c>
      <c r="D46" s="4">
        <f t="shared" si="2"/>
        <v>17</v>
      </c>
      <c r="E46" s="12">
        <f>(COUNTIFS(CSV!$A:$A,$A46,CSV!$L:$L,"&gt;0.5") +COUNTIFS(CSV!$B:$B,$A46,CSV!$L:$L,"&gt;0.5"))/$D46</f>
        <v>0.82352941176470584</v>
      </c>
      <c r="F46" s="7">
        <f>COUNTIFS(CSV!$A:$A,$A46,CSV!$L:$L,"&gt;0.5")/$B46</f>
        <v>1</v>
      </c>
      <c r="G46" s="7">
        <f>COUNTIFS(CSV!$B:$B,$A46,CSV!$L:$L,"&gt;0.5")/$C46</f>
        <v>0.625</v>
      </c>
      <c r="H46" s="12">
        <f>(COUNTIFS(CSV!$A:$A,$A46,CSV!$L:$L,"&gt;1.5") +COUNTIFS(CSV!$B:$B,$A46,CSV!$L:$L,"&gt;1.5"))/$D46</f>
        <v>0.41176470588235292</v>
      </c>
      <c r="I46" s="7">
        <f>COUNTIFS(CSV!$A:$A,$A46,CSV!$L:$L,"&gt;1.5")/$B46</f>
        <v>0.55555555555555558</v>
      </c>
      <c r="J46" s="7">
        <f>COUNTIFS(CSV!$B:$B,$A46,CSV!$L:$L,"&gt;1.5")/$C46</f>
        <v>0.25</v>
      </c>
      <c r="K46" s="12">
        <f>(COUNTIFS(CSV!$A:$A,$A46,CSV!$H:$H,"&gt;0.5") +COUNTIFS(CSV!$B:$B,$A46,CSV!$J:$J,"&gt;0.5"))/$D46</f>
        <v>0.29411764705882354</v>
      </c>
      <c r="L46" s="7">
        <f>COUNTIFS(CSV!$A:$A,$A46,CSV!$H:$H,"&gt;0.5")/$B46</f>
        <v>0.55555555555555558</v>
      </c>
      <c r="M46" s="7">
        <f>COUNTIFS(CSV!$B:$B,$A46,CSV!$J:$J,"&gt;0.5")/$C46</f>
        <v>0</v>
      </c>
      <c r="N46" s="12">
        <f>(COUNTIFS(CSV!$A:$A,$A46,CSV!$H:$H,"&gt;1.5") +COUNTIFS(CSV!$B:$B,$A46,CSV!$J:$J,"&gt;1.5"))/$D46</f>
        <v>0</v>
      </c>
      <c r="O46" s="7">
        <f>COUNTIFS(CSV!$A:$A,$A46,CSV!$H:$H,"&gt;1.5")/$B46</f>
        <v>0</v>
      </c>
      <c r="P46" s="7">
        <f>COUNTIFS(CSV!$B:$B,$A46,CSV!$J:$J,"&gt;1.5")/$C46</f>
        <v>0</v>
      </c>
      <c r="Q46" s="12">
        <f>(COUNTIFS(CSV!$A:$A,$A46,CSV!$I:$I,"&gt;0.5") +COUNTIFS(CSV!$B:$B,$A46,CSV!$K:$K,"&gt;0.5"))/$D46</f>
        <v>0.70588235294117652</v>
      </c>
      <c r="R46" s="7">
        <f>COUNTIFS(CSV!$A:$A,$A46,CSV!$I:$I,"&gt;0.5")/$B46</f>
        <v>0.77777777777777779</v>
      </c>
      <c r="S46" s="7">
        <f>COUNTIFS(CSV!$B:$B,$A46,CSV!$K:$K,"&gt;0.5")/$C46</f>
        <v>0.625</v>
      </c>
      <c r="T46" s="12">
        <f>(COUNTIFS(CSV!$A:$A,$A46,CSV!$I:$I,"&gt;1.5") +COUNTIFS(CSV!$B:$B,$A46,CSV!$K:$K,"&gt;1.5"))/$D46</f>
        <v>0.29411764705882354</v>
      </c>
      <c r="U46" s="7">
        <f>COUNTIFS(CSV!$A:$A,$A46,CSV!$I:$I,"&gt;1.5")/$B46</f>
        <v>0.33333333333333331</v>
      </c>
      <c r="V46" s="7">
        <f>COUNTIFS(CSV!$B:$B,$A46,CSV!$K:$K,"&gt;1.5")/$C46</f>
        <v>0.25</v>
      </c>
    </row>
    <row r="47" spans="1:22" x14ac:dyDescent="0.3">
      <c r="A47" s="4" t="s">
        <v>165</v>
      </c>
      <c r="B47" s="9">
        <f>COUNTIF(CSV!A:A,A47)</f>
        <v>9</v>
      </c>
      <c r="C47" s="4">
        <f>COUNTIF(CSV!B:B,A47)</f>
        <v>8</v>
      </c>
      <c r="D47" s="4">
        <f t="shared" si="2"/>
        <v>17</v>
      </c>
      <c r="E47" s="12">
        <f>(COUNTIFS(CSV!$A:$A,$A47,CSV!$L:$L,"&gt;0.5") +COUNTIFS(CSV!$B:$B,$A47,CSV!$L:$L,"&gt;0.5"))/$D47</f>
        <v>0.70588235294117652</v>
      </c>
      <c r="F47" s="7">
        <f>COUNTIFS(CSV!$A:$A,$A47,CSV!$L:$L,"&gt;0.5")/$B47</f>
        <v>0.55555555555555558</v>
      </c>
      <c r="G47" s="7">
        <f>COUNTIFS(CSV!$B:$B,$A47,CSV!$L:$L,"&gt;0.5")/$C47</f>
        <v>0.875</v>
      </c>
      <c r="H47" s="12">
        <f>(COUNTIFS(CSV!$A:$A,$A47,CSV!$L:$L,"&gt;1.5") +COUNTIFS(CSV!$B:$B,$A47,CSV!$L:$L,"&gt;1.5"))/$D47</f>
        <v>0.29411764705882354</v>
      </c>
      <c r="I47" s="7">
        <f>COUNTIFS(CSV!$A:$A,$A47,CSV!$L:$L,"&gt;1.5")/$B47</f>
        <v>0.1111111111111111</v>
      </c>
      <c r="J47" s="7">
        <f>COUNTIFS(CSV!$B:$B,$A47,CSV!$L:$L,"&gt;1.5")/$C47</f>
        <v>0.5</v>
      </c>
      <c r="K47" s="12">
        <f>(COUNTIFS(CSV!$A:$A,$A47,CSV!$H:$H,"&gt;0.5") +COUNTIFS(CSV!$B:$B,$A47,CSV!$J:$J,"&gt;0.5"))/$D47</f>
        <v>0.17647058823529413</v>
      </c>
      <c r="L47" s="7">
        <f>COUNTIFS(CSV!$A:$A,$A47,CSV!$H:$H,"&gt;0.5")/$B47</f>
        <v>0.22222222222222221</v>
      </c>
      <c r="M47" s="7">
        <f>COUNTIFS(CSV!$B:$B,$A47,CSV!$J:$J,"&gt;0.5")/$C47</f>
        <v>0.125</v>
      </c>
      <c r="N47" s="12">
        <f>(COUNTIFS(CSV!$A:$A,$A47,CSV!$H:$H,"&gt;1.5") +COUNTIFS(CSV!$B:$B,$A47,CSV!$J:$J,"&gt;1.5"))/$D47</f>
        <v>5.8823529411764705E-2</v>
      </c>
      <c r="O47" s="7">
        <f>COUNTIFS(CSV!$A:$A,$A47,CSV!$H:$H,"&gt;1.5")/$B47</f>
        <v>0</v>
      </c>
      <c r="P47" s="7">
        <f>COUNTIFS(CSV!$B:$B,$A47,CSV!$J:$J,"&gt;1.5")/$C47</f>
        <v>0.125</v>
      </c>
      <c r="Q47" s="12">
        <f>(COUNTIFS(CSV!$A:$A,$A47,CSV!$I:$I,"&gt;0.5") +COUNTIFS(CSV!$B:$B,$A47,CSV!$K:$K,"&gt;0.5"))/$D47</f>
        <v>0.58823529411764708</v>
      </c>
      <c r="R47" s="7">
        <f>COUNTIFS(CSV!$A:$A,$A47,CSV!$I:$I,"&gt;0.5")/$B47</f>
        <v>0.44444444444444442</v>
      </c>
      <c r="S47" s="7">
        <f>COUNTIFS(CSV!$B:$B,$A47,CSV!$K:$K,"&gt;0.5")/$C47</f>
        <v>0.75</v>
      </c>
      <c r="T47" s="12">
        <f>(COUNTIFS(CSV!$A:$A,$A47,CSV!$I:$I,"&gt;1.5") +COUNTIFS(CSV!$B:$B,$A47,CSV!$K:$K,"&gt;1.5"))/$D47</f>
        <v>0.23529411764705882</v>
      </c>
      <c r="U47" s="7">
        <f>COUNTIFS(CSV!$A:$A,$A47,CSV!$I:$I,"&gt;1.5")/$B47</f>
        <v>0.1111111111111111</v>
      </c>
      <c r="V47" s="7">
        <f>COUNTIFS(CSV!$B:$B,$A47,CSV!$K:$K,"&gt;1.5")/$C47</f>
        <v>0.375</v>
      </c>
    </row>
    <row r="48" spans="1:22" x14ac:dyDescent="0.3">
      <c r="A48" s="4" t="s">
        <v>170</v>
      </c>
      <c r="B48" s="9">
        <f>COUNTIF(CSV!A:A,A48)</f>
        <v>9</v>
      </c>
      <c r="C48" s="4">
        <f>COUNTIF(CSV!B:B,A48)</f>
        <v>9</v>
      </c>
      <c r="D48" s="4">
        <f t="shared" si="2"/>
        <v>18</v>
      </c>
      <c r="E48" s="12">
        <f>(COUNTIFS(CSV!$A:$A,$A48,CSV!$L:$L,"&gt;0.5") +COUNTIFS(CSV!$B:$B,$A48,CSV!$L:$L,"&gt;0.5"))/$D48</f>
        <v>0.94444444444444442</v>
      </c>
      <c r="F48" s="7">
        <f>COUNTIFS(CSV!$A:$A,$A48,CSV!$L:$L,"&gt;0.5")/$B48</f>
        <v>1</v>
      </c>
      <c r="G48" s="7">
        <f>COUNTIFS(CSV!$B:$B,$A48,CSV!$L:$L,"&gt;0.5")/$C48</f>
        <v>0.88888888888888884</v>
      </c>
      <c r="H48" s="12">
        <f>(COUNTIFS(CSV!$A:$A,$A48,CSV!$L:$L,"&gt;1.5") +COUNTIFS(CSV!$B:$B,$A48,CSV!$L:$L,"&gt;1.5"))/$D48</f>
        <v>0.55555555555555558</v>
      </c>
      <c r="I48" s="7">
        <f>COUNTIFS(CSV!$A:$A,$A48,CSV!$L:$L,"&gt;1.5")/$B48</f>
        <v>0.66666666666666663</v>
      </c>
      <c r="J48" s="7">
        <f>COUNTIFS(CSV!$B:$B,$A48,CSV!$L:$L,"&gt;1.5")/$C48</f>
        <v>0.44444444444444442</v>
      </c>
      <c r="K48" s="12">
        <f>(COUNTIFS(CSV!$A:$A,$A48,CSV!$H:$H,"&gt;0.5") +COUNTIFS(CSV!$B:$B,$A48,CSV!$J:$J,"&gt;0.5"))/$D48</f>
        <v>0.55555555555555558</v>
      </c>
      <c r="L48" s="7">
        <f>COUNTIFS(CSV!$A:$A,$A48,CSV!$H:$H,"&gt;0.5")/$B48</f>
        <v>0.66666666666666663</v>
      </c>
      <c r="M48" s="7">
        <f>COUNTIFS(CSV!$B:$B,$A48,CSV!$J:$J,"&gt;0.5")/$C48</f>
        <v>0.44444444444444442</v>
      </c>
      <c r="N48" s="12">
        <f>(COUNTIFS(CSV!$A:$A,$A48,CSV!$H:$H,"&gt;1.5") +COUNTIFS(CSV!$B:$B,$A48,CSV!$J:$J,"&gt;1.5"))/$D48</f>
        <v>0.1111111111111111</v>
      </c>
      <c r="O48" s="7">
        <f>COUNTIFS(CSV!$A:$A,$A48,CSV!$H:$H,"&gt;1.5")/$B48</f>
        <v>0.22222222222222221</v>
      </c>
      <c r="P48" s="7">
        <f>COUNTIFS(CSV!$B:$B,$A48,CSV!$J:$J,"&gt;1.5")/$C48</f>
        <v>0</v>
      </c>
      <c r="Q48" s="12">
        <f>(COUNTIFS(CSV!$A:$A,$A48,CSV!$I:$I,"&gt;0.5") +COUNTIFS(CSV!$B:$B,$A48,CSV!$K:$K,"&gt;0.5"))/$D48</f>
        <v>0.55555555555555558</v>
      </c>
      <c r="R48" s="7">
        <f>COUNTIFS(CSV!$A:$A,$A48,CSV!$I:$I,"&gt;0.5")/$B48</f>
        <v>0.44444444444444442</v>
      </c>
      <c r="S48" s="7">
        <f>COUNTIFS(CSV!$B:$B,$A48,CSV!$K:$K,"&gt;0.5")/$C48</f>
        <v>0.66666666666666663</v>
      </c>
      <c r="T48" s="12">
        <f>(COUNTIFS(CSV!$A:$A,$A48,CSV!$I:$I,"&gt;1.5") +COUNTIFS(CSV!$B:$B,$A48,CSV!$K:$K,"&gt;1.5"))/$D48</f>
        <v>0.33333333333333331</v>
      </c>
      <c r="U48" s="7">
        <f>COUNTIFS(CSV!$A:$A,$A48,CSV!$I:$I,"&gt;1.5")/$B48</f>
        <v>0.44444444444444442</v>
      </c>
      <c r="V48" s="7">
        <f>COUNTIFS(CSV!$B:$B,$A48,CSV!$K:$K,"&gt;1.5")/$C48</f>
        <v>0.22222222222222221</v>
      </c>
    </row>
    <row r="49" spans="1:22" x14ac:dyDescent="0.3">
      <c r="A49" s="4" t="s">
        <v>155</v>
      </c>
      <c r="B49" s="9">
        <f>COUNTIF(CSV!A:A,A49)</f>
        <v>9</v>
      </c>
      <c r="C49" s="4">
        <f>COUNTIF(CSV!B:B,A49)</f>
        <v>9</v>
      </c>
      <c r="D49" s="4">
        <f t="shared" si="2"/>
        <v>18</v>
      </c>
      <c r="E49" s="12">
        <f>(COUNTIFS(CSV!$A:$A,$A49,CSV!$L:$L,"&gt;0.5") +COUNTIFS(CSV!$B:$B,$A49,CSV!$L:$L,"&gt;0.5"))/$D49</f>
        <v>0.72222222222222221</v>
      </c>
      <c r="F49" s="7">
        <f>COUNTIFS(CSV!$A:$A,$A49,CSV!$L:$L,"&gt;0.5")/$B49</f>
        <v>0.77777777777777779</v>
      </c>
      <c r="G49" s="7">
        <f>COUNTIFS(CSV!$B:$B,$A49,CSV!$L:$L,"&gt;0.5")/$C49</f>
        <v>0.66666666666666663</v>
      </c>
      <c r="H49" s="12">
        <f>(COUNTIFS(CSV!$A:$A,$A49,CSV!$L:$L,"&gt;1.5") +COUNTIFS(CSV!$B:$B,$A49,CSV!$L:$L,"&gt;1.5"))/$D49</f>
        <v>0.5</v>
      </c>
      <c r="I49" s="7">
        <f>COUNTIFS(CSV!$A:$A,$A49,CSV!$L:$L,"&gt;1.5")/$B49</f>
        <v>0.44444444444444442</v>
      </c>
      <c r="J49" s="7">
        <f>COUNTIFS(CSV!$B:$B,$A49,CSV!$L:$L,"&gt;1.5")/$C49</f>
        <v>0.55555555555555558</v>
      </c>
      <c r="K49" s="12">
        <f>(COUNTIFS(CSV!$A:$A,$A49,CSV!$H:$H,"&gt;0.5") +COUNTIFS(CSV!$B:$B,$A49,CSV!$J:$J,"&gt;0.5"))/$D49</f>
        <v>0.55555555555555558</v>
      </c>
      <c r="L49" s="7">
        <f>COUNTIFS(CSV!$A:$A,$A49,CSV!$H:$H,"&gt;0.5")/$B49</f>
        <v>0.66666666666666663</v>
      </c>
      <c r="M49" s="7">
        <f>COUNTIFS(CSV!$B:$B,$A49,CSV!$J:$J,"&gt;0.5")/$C49</f>
        <v>0.44444444444444442</v>
      </c>
      <c r="N49" s="12">
        <f>(COUNTIFS(CSV!$A:$A,$A49,CSV!$H:$H,"&gt;1.5") +COUNTIFS(CSV!$B:$B,$A49,CSV!$J:$J,"&gt;1.5"))/$D49</f>
        <v>0.22222222222222221</v>
      </c>
      <c r="O49" s="7">
        <f>COUNTIFS(CSV!$A:$A,$A49,CSV!$H:$H,"&gt;1.5")/$B49</f>
        <v>0.33333333333333331</v>
      </c>
      <c r="P49" s="7">
        <f>COUNTIFS(CSV!$B:$B,$A49,CSV!$J:$J,"&gt;1.5")/$C49</f>
        <v>0.1111111111111111</v>
      </c>
      <c r="Q49" s="12">
        <f>(COUNTIFS(CSV!$A:$A,$A49,CSV!$I:$I,"&gt;0.5") +COUNTIFS(CSV!$B:$B,$A49,CSV!$K:$K,"&gt;0.5"))/$D49</f>
        <v>0.3888888888888889</v>
      </c>
      <c r="R49" s="7">
        <f>COUNTIFS(CSV!$A:$A,$A49,CSV!$I:$I,"&gt;0.5")/$B49</f>
        <v>0.22222222222222221</v>
      </c>
      <c r="S49" s="7">
        <f>COUNTIFS(CSV!$B:$B,$A49,CSV!$K:$K,"&gt;0.5")/$C49</f>
        <v>0.55555555555555558</v>
      </c>
      <c r="T49" s="12">
        <f>(COUNTIFS(CSV!$A:$A,$A49,CSV!$I:$I,"&gt;1.5") +COUNTIFS(CSV!$B:$B,$A49,CSV!$K:$K,"&gt;1.5"))/$D49</f>
        <v>5.5555555555555552E-2</v>
      </c>
      <c r="U49" s="7">
        <f>COUNTIFS(CSV!$A:$A,$A49,CSV!$I:$I,"&gt;1.5")/$B49</f>
        <v>0</v>
      </c>
      <c r="V49" s="7">
        <f>COUNTIFS(CSV!$B:$B,$A49,CSV!$K:$K,"&gt;1.5")/$C49</f>
        <v>0.1111111111111111</v>
      </c>
    </row>
    <row r="50" spans="1:22" x14ac:dyDescent="0.3">
      <c r="A50" s="4" t="s">
        <v>161</v>
      </c>
      <c r="B50" s="9">
        <f>COUNTIF(CSV!A:A,A50)</f>
        <v>9</v>
      </c>
      <c r="C50" s="4">
        <f>COUNTIF(CSV!B:B,A50)</f>
        <v>8</v>
      </c>
      <c r="D50" s="4">
        <f t="shared" si="2"/>
        <v>17</v>
      </c>
      <c r="E50" s="12">
        <f>(COUNTIFS(CSV!$A:$A,$A50,CSV!$L:$L,"&gt;0.5") +COUNTIFS(CSV!$B:$B,$A50,CSV!$L:$L,"&gt;0.5"))/$D50</f>
        <v>0.76470588235294112</v>
      </c>
      <c r="F50" s="7">
        <f>COUNTIFS(CSV!$A:$A,$A50,CSV!$L:$L,"&gt;0.5")/$B50</f>
        <v>0.66666666666666663</v>
      </c>
      <c r="G50" s="7">
        <f>COUNTIFS(CSV!$B:$B,$A50,CSV!$L:$L,"&gt;0.5")/$C50</f>
        <v>0.875</v>
      </c>
      <c r="H50" s="12">
        <f>(COUNTIFS(CSV!$A:$A,$A50,CSV!$L:$L,"&gt;1.5") +COUNTIFS(CSV!$B:$B,$A50,CSV!$L:$L,"&gt;1.5"))/$D50</f>
        <v>0.35294117647058826</v>
      </c>
      <c r="I50" s="7">
        <f>COUNTIFS(CSV!$A:$A,$A50,CSV!$L:$L,"&gt;1.5")/$B50</f>
        <v>0.22222222222222221</v>
      </c>
      <c r="J50" s="7">
        <f>COUNTIFS(CSV!$B:$B,$A50,CSV!$L:$L,"&gt;1.5")/$C50</f>
        <v>0.5</v>
      </c>
      <c r="K50" s="12">
        <f>(COUNTIFS(CSV!$A:$A,$A50,CSV!$H:$H,"&gt;0.5") +COUNTIFS(CSV!$B:$B,$A50,CSV!$J:$J,"&gt;0.5"))/$D50</f>
        <v>0.41176470588235292</v>
      </c>
      <c r="L50" s="7">
        <f>COUNTIFS(CSV!$A:$A,$A50,CSV!$H:$H,"&gt;0.5")/$B50</f>
        <v>0.44444444444444442</v>
      </c>
      <c r="M50" s="7">
        <f>COUNTIFS(CSV!$B:$B,$A50,CSV!$J:$J,"&gt;0.5")/$C50</f>
        <v>0.375</v>
      </c>
      <c r="N50" s="12">
        <f>(COUNTIFS(CSV!$A:$A,$A50,CSV!$H:$H,"&gt;1.5") +COUNTIFS(CSV!$B:$B,$A50,CSV!$J:$J,"&gt;1.5"))/$D50</f>
        <v>0.11764705882352941</v>
      </c>
      <c r="O50" s="7">
        <f>COUNTIFS(CSV!$A:$A,$A50,CSV!$H:$H,"&gt;1.5")/$B50</f>
        <v>0.22222222222222221</v>
      </c>
      <c r="P50" s="7">
        <f>COUNTIFS(CSV!$B:$B,$A50,CSV!$J:$J,"&gt;1.5")/$C50</f>
        <v>0</v>
      </c>
      <c r="Q50" s="12">
        <f>(COUNTIFS(CSV!$A:$A,$A50,CSV!$I:$I,"&gt;0.5") +COUNTIFS(CSV!$B:$B,$A50,CSV!$K:$K,"&gt;0.5"))/$D50</f>
        <v>0.58823529411764708</v>
      </c>
      <c r="R50" s="7">
        <f>COUNTIFS(CSV!$A:$A,$A50,CSV!$I:$I,"&gt;0.5")/$B50</f>
        <v>0.33333333333333331</v>
      </c>
      <c r="S50" s="7">
        <f>COUNTIFS(CSV!$B:$B,$A50,CSV!$K:$K,"&gt;0.5")/$C50</f>
        <v>0.875</v>
      </c>
      <c r="T50" s="12">
        <f>(COUNTIFS(CSV!$A:$A,$A50,CSV!$I:$I,"&gt;1.5") +COUNTIFS(CSV!$B:$B,$A50,CSV!$K:$K,"&gt;1.5"))/$D50</f>
        <v>0.17647058823529413</v>
      </c>
      <c r="U50" s="7">
        <f>COUNTIFS(CSV!$A:$A,$A50,CSV!$I:$I,"&gt;1.5")/$B50</f>
        <v>0.1111111111111111</v>
      </c>
      <c r="V50" s="7">
        <f>COUNTIFS(CSV!$B:$B,$A50,CSV!$K:$K,"&gt;1.5")/$C50</f>
        <v>0.25</v>
      </c>
    </row>
    <row r="51" spans="1:22" x14ac:dyDescent="0.3">
      <c r="A51" s="4" t="s">
        <v>166</v>
      </c>
      <c r="B51" s="9">
        <f>COUNTIF(CSV!A:A,A51)</f>
        <v>9</v>
      </c>
      <c r="C51" s="4">
        <f>COUNTIF(CSV!B:B,A51)</f>
        <v>9</v>
      </c>
      <c r="D51" s="4">
        <f t="shared" si="2"/>
        <v>18</v>
      </c>
      <c r="E51" s="12">
        <f>(COUNTIFS(CSV!$A:$A,$A51,CSV!$L:$L,"&gt;0.5") +COUNTIFS(CSV!$B:$B,$A51,CSV!$L:$L,"&gt;0.5"))/$D51</f>
        <v>0.77777777777777779</v>
      </c>
      <c r="F51" s="7">
        <f>COUNTIFS(CSV!$A:$A,$A51,CSV!$L:$L,"&gt;0.5")/$B51</f>
        <v>0.77777777777777779</v>
      </c>
      <c r="G51" s="7">
        <f>COUNTIFS(CSV!$B:$B,$A51,CSV!$L:$L,"&gt;0.5")/$C51</f>
        <v>0.77777777777777779</v>
      </c>
      <c r="H51" s="12">
        <f>(COUNTIFS(CSV!$A:$A,$A51,CSV!$L:$L,"&gt;1.5") +COUNTIFS(CSV!$B:$B,$A51,CSV!$L:$L,"&gt;1.5"))/$D51</f>
        <v>0.3888888888888889</v>
      </c>
      <c r="I51" s="7">
        <f>COUNTIFS(CSV!$A:$A,$A51,CSV!$L:$L,"&gt;1.5")/$B51</f>
        <v>0.44444444444444442</v>
      </c>
      <c r="J51" s="7">
        <f>COUNTIFS(CSV!$B:$B,$A51,CSV!$L:$L,"&gt;1.5")/$C51</f>
        <v>0.33333333333333331</v>
      </c>
      <c r="K51" s="12">
        <f>(COUNTIFS(CSV!$A:$A,$A51,CSV!$H:$H,"&gt;0.5") +COUNTIFS(CSV!$B:$B,$A51,CSV!$J:$J,"&gt;0.5"))/$D51</f>
        <v>0.5</v>
      </c>
      <c r="L51" s="7">
        <f>COUNTIFS(CSV!$A:$A,$A51,CSV!$H:$H,"&gt;0.5")/$B51</f>
        <v>0.55555555555555558</v>
      </c>
      <c r="M51" s="7">
        <f>COUNTIFS(CSV!$B:$B,$A51,CSV!$J:$J,"&gt;0.5")/$C51</f>
        <v>0.44444444444444442</v>
      </c>
      <c r="N51" s="12">
        <f>(COUNTIFS(CSV!$A:$A,$A51,CSV!$H:$H,"&gt;1.5") +COUNTIFS(CSV!$B:$B,$A51,CSV!$J:$J,"&gt;1.5"))/$D51</f>
        <v>0.1111111111111111</v>
      </c>
      <c r="O51" s="7">
        <f>COUNTIFS(CSV!$A:$A,$A51,CSV!$H:$H,"&gt;1.5")/$B51</f>
        <v>0.1111111111111111</v>
      </c>
      <c r="P51" s="7">
        <f>COUNTIFS(CSV!$B:$B,$A51,CSV!$J:$J,"&gt;1.5")/$C51</f>
        <v>0.1111111111111111</v>
      </c>
      <c r="Q51" s="12">
        <f>(COUNTIFS(CSV!$A:$A,$A51,CSV!$I:$I,"&gt;0.5") +COUNTIFS(CSV!$B:$B,$A51,CSV!$K:$K,"&gt;0.5"))/$D51</f>
        <v>0.61111111111111116</v>
      </c>
      <c r="R51" s="7">
        <f>COUNTIFS(CSV!$A:$A,$A51,CSV!$I:$I,"&gt;0.5")/$B51</f>
        <v>0.55555555555555558</v>
      </c>
      <c r="S51" s="7">
        <f>COUNTIFS(CSV!$B:$B,$A51,CSV!$K:$K,"&gt;0.5")/$C51</f>
        <v>0.66666666666666663</v>
      </c>
      <c r="T51" s="12">
        <f>(COUNTIFS(CSV!$A:$A,$A51,CSV!$I:$I,"&gt;1.5") +COUNTIFS(CSV!$B:$B,$A51,CSV!$K:$K,"&gt;1.5"))/$D51</f>
        <v>5.5555555555555552E-2</v>
      </c>
      <c r="U51" s="7">
        <f>COUNTIFS(CSV!$A:$A,$A51,CSV!$I:$I,"&gt;1.5")/$B51</f>
        <v>0</v>
      </c>
      <c r="V51" s="7">
        <f>COUNTIFS(CSV!$B:$B,$A51,CSV!$K:$K,"&gt;1.5")/$C51</f>
        <v>0.1111111111111111</v>
      </c>
    </row>
    <row r="52" spans="1:22" x14ac:dyDescent="0.3">
      <c r="A52" s="4" t="s">
        <v>162</v>
      </c>
      <c r="B52" s="9">
        <f>COUNTIF(CSV!A:A,A52)</f>
        <v>8</v>
      </c>
      <c r="C52" s="4">
        <f>COUNTIF(CSV!B:B,A52)</f>
        <v>9</v>
      </c>
      <c r="D52" s="4">
        <f t="shared" si="2"/>
        <v>17</v>
      </c>
      <c r="E52" s="12">
        <f>(COUNTIFS(CSV!$A:$A,$A52,CSV!$L:$L,"&gt;0.5") +COUNTIFS(CSV!$B:$B,$A52,CSV!$L:$L,"&gt;0.5"))/$D52</f>
        <v>1</v>
      </c>
      <c r="F52" s="7">
        <f>COUNTIFS(CSV!$A:$A,$A52,CSV!$L:$L,"&gt;0.5")/$B52</f>
        <v>1</v>
      </c>
      <c r="G52" s="7">
        <f>COUNTIFS(CSV!$B:$B,$A52,CSV!$L:$L,"&gt;0.5")/$C52</f>
        <v>1</v>
      </c>
      <c r="H52" s="12">
        <f>(COUNTIFS(CSV!$A:$A,$A52,CSV!$L:$L,"&gt;1.5") +COUNTIFS(CSV!$B:$B,$A52,CSV!$L:$L,"&gt;1.5"))/$D52</f>
        <v>0.70588235294117652</v>
      </c>
      <c r="I52" s="7">
        <f>COUNTIFS(CSV!$A:$A,$A52,CSV!$L:$L,"&gt;1.5")/$B52</f>
        <v>0.625</v>
      </c>
      <c r="J52" s="7">
        <f>COUNTIFS(CSV!$B:$B,$A52,CSV!$L:$L,"&gt;1.5")/$C52</f>
        <v>0.77777777777777779</v>
      </c>
      <c r="K52" s="12">
        <f>(COUNTIFS(CSV!$A:$A,$A52,CSV!$H:$H,"&gt;0.5") +COUNTIFS(CSV!$B:$B,$A52,CSV!$J:$J,"&gt;0.5"))/$D52</f>
        <v>0.6470588235294118</v>
      </c>
      <c r="L52" s="7">
        <f>COUNTIFS(CSV!$A:$A,$A52,CSV!$H:$H,"&gt;0.5")/$B52</f>
        <v>0.625</v>
      </c>
      <c r="M52" s="7">
        <f>COUNTIFS(CSV!$B:$B,$A52,CSV!$J:$J,"&gt;0.5")/$C52</f>
        <v>0.66666666666666663</v>
      </c>
      <c r="N52" s="12">
        <f>(COUNTIFS(CSV!$A:$A,$A52,CSV!$H:$H,"&gt;1.5") +COUNTIFS(CSV!$B:$B,$A52,CSV!$J:$J,"&gt;1.5"))/$D52</f>
        <v>0.23529411764705882</v>
      </c>
      <c r="O52" s="7">
        <f>COUNTIFS(CSV!$A:$A,$A52,CSV!$H:$H,"&gt;1.5")/$B52</f>
        <v>0</v>
      </c>
      <c r="P52" s="7">
        <f>COUNTIFS(CSV!$B:$B,$A52,CSV!$J:$J,"&gt;1.5")/$C52</f>
        <v>0.44444444444444442</v>
      </c>
      <c r="Q52" s="12">
        <f>(COUNTIFS(CSV!$A:$A,$A52,CSV!$I:$I,"&gt;0.5") +COUNTIFS(CSV!$B:$B,$A52,CSV!$K:$K,"&gt;0.5"))/$D52</f>
        <v>0.70588235294117652</v>
      </c>
      <c r="R52" s="7">
        <f>COUNTIFS(CSV!$A:$A,$A52,CSV!$I:$I,"&gt;0.5")/$B52</f>
        <v>0.625</v>
      </c>
      <c r="S52" s="7">
        <f>COUNTIFS(CSV!$B:$B,$A52,CSV!$K:$K,"&gt;0.5")/$C52</f>
        <v>0.77777777777777779</v>
      </c>
      <c r="T52" s="12">
        <f>(COUNTIFS(CSV!$A:$A,$A52,CSV!$I:$I,"&gt;1.5") +COUNTIFS(CSV!$B:$B,$A52,CSV!$K:$K,"&gt;1.5"))/$D52</f>
        <v>0.29411764705882354</v>
      </c>
      <c r="U52" s="7">
        <f>COUNTIFS(CSV!$A:$A,$A52,CSV!$I:$I,"&gt;1.5")/$B52</f>
        <v>0.375</v>
      </c>
      <c r="V52" s="7">
        <f>COUNTIFS(CSV!$B:$B,$A52,CSV!$K:$K,"&gt;1.5")/$C52</f>
        <v>0.22222222222222221</v>
      </c>
    </row>
    <row r="53" spans="1:22" x14ac:dyDescent="0.3">
      <c r="A53" s="4" t="s">
        <v>158</v>
      </c>
      <c r="B53" s="9">
        <f>COUNTIF(CSV!A:A,A53)</f>
        <v>8</v>
      </c>
      <c r="C53" s="4">
        <f>COUNTIF(CSV!B:B,A53)</f>
        <v>10</v>
      </c>
      <c r="D53" s="4">
        <f t="shared" si="2"/>
        <v>18</v>
      </c>
      <c r="E53" s="12">
        <f>(COUNTIFS(CSV!$A:$A,$A53,CSV!$L:$L,"&gt;0.5") +COUNTIFS(CSV!$B:$B,$A53,CSV!$L:$L,"&gt;0.5"))/$D53</f>
        <v>0.88888888888888884</v>
      </c>
      <c r="F53" s="7">
        <f>COUNTIFS(CSV!$A:$A,$A53,CSV!$L:$L,"&gt;0.5")/$B53</f>
        <v>0.875</v>
      </c>
      <c r="G53" s="7">
        <f>COUNTIFS(CSV!$B:$B,$A53,CSV!$L:$L,"&gt;0.5")/$C53</f>
        <v>0.9</v>
      </c>
      <c r="H53" s="12">
        <f>(COUNTIFS(CSV!$A:$A,$A53,CSV!$L:$L,"&gt;1.5") +COUNTIFS(CSV!$B:$B,$A53,CSV!$L:$L,"&gt;1.5"))/$D53</f>
        <v>0.61111111111111116</v>
      </c>
      <c r="I53" s="7">
        <f>COUNTIFS(CSV!$A:$A,$A53,CSV!$L:$L,"&gt;1.5")/$B53</f>
        <v>0.625</v>
      </c>
      <c r="J53" s="7">
        <f>COUNTIFS(CSV!$B:$B,$A53,CSV!$L:$L,"&gt;1.5")/$C53</f>
        <v>0.6</v>
      </c>
      <c r="K53" s="12">
        <f>(COUNTIFS(CSV!$A:$A,$A53,CSV!$H:$H,"&gt;0.5") +COUNTIFS(CSV!$B:$B,$A53,CSV!$J:$J,"&gt;0.5"))/$D53</f>
        <v>0.5</v>
      </c>
      <c r="L53" s="7">
        <f>COUNTIFS(CSV!$A:$A,$A53,CSV!$H:$H,"&gt;0.5")/$B53</f>
        <v>0.75</v>
      </c>
      <c r="M53" s="7">
        <f>COUNTIFS(CSV!$B:$B,$A53,CSV!$J:$J,"&gt;0.5")/$C53</f>
        <v>0.3</v>
      </c>
      <c r="N53" s="12">
        <f>(COUNTIFS(CSV!$A:$A,$A53,CSV!$H:$H,"&gt;1.5") +COUNTIFS(CSV!$B:$B,$A53,CSV!$J:$J,"&gt;1.5"))/$D53</f>
        <v>0.16666666666666666</v>
      </c>
      <c r="O53" s="7">
        <f>COUNTIFS(CSV!$A:$A,$A53,CSV!$H:$H,"&gt;1.5")/$B53</f>
        <v>0.25</v>
      </c>
      <c r="P53" s="7">
        <f>COUNTIFS(CSV!$B:$B,$A53,CSV!$J:$J,"&gt;1.5")/$C53</f>
        <v>0.1</v>
      </c>
      <c r="Q53" s="12">
        <f>(COUNTIFS(CSV!$A:$A,$A53,CSV!$I:$I,"&gt;0.5") +COUNTIFS(CSV!$B:$B,$A53,CSV!$K:$K,"&gt;0.5"))/$D53</f>
        <v>0.61111111111111116</v>
      </c>
      <c r="R53" s="7">
        <f>COUNTIFS(CSV!$A:$A,$A53,CSV!$I:$I,"&gt;0.5")/$B53</f>
        <v>0.5</v>
      </c>
      <c r="S53" s="7">
        <f>COUNTIFS(CSV!$B:$B,$A53,CSV!$K:$K,"&gt;0.5")/$C53</f>
        <v>0.7</v>
      </c>
      <c r="T53" s="12">
        <f>(COUNTIFS(CSV!$A:$A,$A53,CSV!$I:$I,"&gt;1.5") +COUNTIFS(CSV!$B:$B,$A53,CSV!$K:$K,"&gt;1.5"))/$D53</f>
        <v>0.33333333333333331</v>
      </c>
      <c r="U53" s="7">
        <f>COUNTIFS(CSV!$A:$A,$A53,CSV!$I:$I,"&gt;1.5")/$B53</f>
        <v>0.25</v>
      </c>
      <c r="V53" s="7">
        <f>COUNTIFS(CSV!$B:$B,$A53,CSV!$K:$K,"&gt;1.5")/$C53</f>
        <v>0.4</v>
      </c>
    </row>
    <row r="54" spans="1:22" x14ac:dyDescent="0.3">
      <c r="A54" s="4" t="s">
        <v>168</v>
      </c>
      <c r="B54" s="9">
        <f>COUNTIF(CSV!A:A,A54)</f>
        <v>9</v>
      </c>
      <c r="C54" s="4">
        <f>COUNTIF(CSV!B:B,A54)</f>
        <v>8</v>
      </c>
      <c r="D54" s="4">
        <f t="shared" si="2"/>
        <v>17</v>
      </c>
      <c r="E54" s="12">
        <f>(COUNTIFS(CSV!$A:$A,$A54,CSV!$L:$L,"&gt;0.5") +COUNTIFS(CSV!$B:$B,$A54,CSV!$L:$L,"&gt;0.5"))/$D54</f>
        <v>0.82352941176470584</v>
      </c>
      <c r="F54" s="7">
        <f>COUNTIFS(CSV!$A:$A,$A54,CSV!$L:$L,"&gt;0.5")/$B54</f>
        <v>0.88888888888888884</v>
      </c>
      <c r="G54" s="7">
        <f>COUNTIFS(CSV!$B:$B,$A54,CSV!$L:$L,"&gt;0.5")/$C54</f>
        <v>0.75</v>
      </c>
      <c r="H54" s="12">
        <f>(COUNTIFS(CSV!$A:$A,$A54,CSV!$L:$L,"&gt;1.5") +COUNTIFS(CSV!$B:$B,$A54,CSV!$L:$L,"&gt;1.5"))/$D54</f>
        <v>0.47058823529411764</v>
      </c>
      <c r="I54" s="7">
        <f>COUNTIFS(CSV!$A:$A,$A54,CSV!$L:$L,"&gt;1.5")/$B54</f>
        <v>0.33333333333333331</v>
      </c>
      <c r="J54" s="7">
        <f>COUNTIFS(CSV!$B:$B,$A54,CSV!$L:$L,"&gt;1.5")/$C54</f>
        <v>0.625</v>
      </c>
      <c r="K54" s="12">
        <f>(COUNTIFS(CSV!$A:$A,$A54,CSV!$H:$H,"&gt;0.5") +COUNTIFS(CSV!$B:$B,$A54,CSV!$J:$J,"&gt;0.5"))/$D54</f>
        <v>0.52941176470588236</v>
      </c>
      <c r="L54" s="7">
        <f>COUNTIFS(CSV!$A:$A,$A54,CSV!$H:$H,"&gt;0.5")/$B54</f>
        <v>0.66666666666666663</v>
      </c>
      <c r="M54" s="7">
        <f>COUNTIFS(CSV!$B:$B,$A54,CSV!$J:$J,"&gt;0.5")/$C54</f>
        <v>0.375</v>
      </c>
      <c r="N54" s="12">
        <f>(COUNTIFS(CSV!$A:$A,$A54,CSV!$H:$H,"&gt;1.5") +COUNTIFS(CSV!$B:$B,$A54,CSV!$J:$J,"&gt;1.5"))/$D54</f>
        <v>0</v>
      </c>
      <c r="O54" s="7">
        <f>COUNTIFS(CSV!$A:$A,$A54,CSV!$H:$H,"&gt;1.5")/$B54</f>
        <v>0</v>
      </c>
      <c r="P54" s="7">
        <f>COUNTIFS(CSV!$B:$B,$A54,CSV!$J:$J,"&gt;1.5")/$C54</f>
        <v>0</v>
      </c>
      <c r="Q54" s="12">
        <f>(COUNTIFS(CSV!$A:$A,$A54,CSV!$I:$I,"&gt;0.5") +COUNTIFS(CSV!$B:$B,$A54,CSV!$K:$K,"&gt;0.5"))/$D54</f>
        <v>0.6470588235294118</v>
      </c>
      <c r="R54" s="7">
        <f>COUNTIFS(CSV!$A:$A,$A54,CSV!$I:$I,"&gt;0.5")/$B54</f>
        <v>0.55555555555555558</v>
      </c>
      <c r="S54" s="7">
        <f>COUNTIFS(CSV!$B:$B,$A54,CSV!$K:$K,"&gt;0.5")/$C54</f>
        <v>0.75</v>
      </c>
      <c r="T54" s="12">
        <f>(COUNTIFS(CSV!$A:$A,$A54,CSV!$I:$I,"&gt;1.5") +COUNTIFS(CSV!$B:$B,$A54,CSV!$K:$K,"&gt;1.5"))/$D54</f>
        <v>0.23529411764705882</v>
      </c>
      <c r="U54" s="7">
        <f>COUNTIFS(CSV!$A:$A,$A54,CSV!$I:$I,"&gt;1.5")/$B54</f>
        <v>0.22222222222222221</v>
      </c>
      <c r="V54" s="7">
        <f>COUNTIFS(CSV!$B:$B,$A54,CSV!$K:$K,"&gt;1.5")/$C54</f>
        <v>0.25</v>
      </c>
    </row>
    <row r="55" spans="1:22" x14ac:dyDescent="0.3">
      <c r="A55" s="4" t="s">
        <v>167</v>
      </c>
      <c r="B55" s="9">
        <f>COUNTIF(CSV!A:A,A55)</f>
        <v>10</v>
      </c>
      <c r="C55" s="4">
        <f>COUNTIF(CSV!B:B,A55)</f>
        <v>8</v>
      </c>
      <c r="D55" s="4">
        <f t="shared" si="2"/>
        <v>18</v>
      </c>
      <c r="E55" s="12">
        <f>(COUNTIFS(CSV!$A:$A,$A55,CSV!$L:$L,"&gt;0.5") +COUNTIFS(CSV!$B:$B,$A55,CSV!$L:$L,"&gt;0.5"))/$D55</f>
        <v>0.88888888888888884</v>
      </c>
      <c r="F55" s="7">
        <f>COUNTIFS(CSV!$A:$A,$A55,CSV!$L:$L,"&gt;0.5")/$B55</f>
        <v>0.9</v>
      </c>
      <c r="G55" s="7">
        <f>COUNTIFS(CSV!$B:$B,$A55,CSV!$L:$L,"&gt;0.5")/$C55</f>
        <v>0.875</v>
      </c>
      <c r="H55" s="12">
        <f>(COUNTIFS(CSV!$A:$A,$A55,CSV!$L:$L,"&gt;1.5") +COUNTIFS(CSV!$B:$B,$A55,CSV!$L:$L,"&gt;1.5"))/$D55</f>
        <v>0.5</v>
      </c>
      <c r="I55" s="7">
        <f>COUNTIFS(CSV!$A:$A,$A55,CSV!$L:$L,"&gt;1.5")/$B55</f>
        <v>0.6</v>
      </c>
      <c r="J55" s="7">
        <f>COUNTIFS(CSV!$B:$B,$A55,CSV!$L:$L,"&gt;1.5")/$C55</f>
        <v>0.375</v>
      </c>
      <c r="K55" s="12">
        <f>(COUNTIFS(CSV!$A:$A,$A55,CSV!$H:$H,"&gt;0.5") +COUNTIFS(CSV!$B:$B,$A55,CSV!$J:$J,"&gt;0.5"))/$D55</f>
        <v>0.44444444444444442</v>
      </c>
      <c r="L55" s="7">
        <f>COUNTIFS(CSV!$A:$A,$A55,CSV!$H:$H,"&gt;0.5")/$B55</f>
        <v>0.5</v>
      </c>
      <c r="M55" s="7">
        <f>COUNTIFS(CSV!$B:$B,$A55,CSV!$J:$J,"&gt;0.5")/$C55</f>
        <v>0.375</v>
      </c>
      <c r="N55" s="12">
        <f>(COUNTIFS(CSV!$A:$A,$A55,CSV!$H:$H,"&gt;1.5") +COUNTIFS(CSV!$B:$B,$A55,CSV!$J:$J,"&gt;1.5"))/$D55</f>
        <v>5.5555555555555552E-2</v>
      </c>
      <c r="O55" s="7">
        <f>COUNTIFS(CSV!$A:$A,$A55,CSV!$H:$H,"&gt;1.5")/$B55</f>
        <v>0.1</v>
      </c>
      <c r="P55" s="7">
        <f>COUNTIFS(CSV!$B:$B,$A55,CSV!$J:$J,"&gt;1.5")/$C55</f>
        <v>0</v>
      </c>
      <c r="Q55" s="12">
        <f>(COUNTIFS(CSV!$A:$A,$A55,CSV!$I:$I,"&gt;0.5") +COUNTIFS(CSV!$B:$B,$A55,CSV!$K:$K,"&gt;0.5"))/$D55</f>
        <v>0.72222222222222221</v>
      </c>
      <c r="R55" s="7">
        <f>COUNTIFS(CSV!$A:$A,$A55,CSV!$I:$I,"&gt;0.5")/$B55</f>
        <v>0.8</v>
      </c>
      <c r="S55" s="7">
        <f>COUNTIFS(CSV!$B:$B,$A55,CSV!$K:$K,"&gt;0.5")/$C55</f>
        <v>0.625</v>
      </c>
      <c r="T55" s="12">
        <f>(COUNTIFS(CSV!$A:$A,$A55,CSV!$I:$I,"&gt;1.5") +COUNTIFS(CSV!$B:$B,$A55,CSV!$K:$K,"&gt;1.5"))/$D55</f>
        <v>0.3888888888888889</v>
      </c>
      <c r="U55" s="7">
        <f>COUNTIFS(CSV!$A:$A,$A55,CSV!$I:$I,"&gt;1.5")/$B55</f>
        <v>0.5</v>
      </c>
      <c r="V55" s="7">
        <f>COUNTIFS(CSV!$B:$B,$A55,CSV!$K:$K,"&gt;1.5")/$C55</f>
        <v>0.25</v>
      </c>
    </row>
    <row r="56" spans="1:22" x14ac:dyDescent="0.3">
      <c r="A56" s="4" t="s">
        <v>154</v>
      </c>
      <c r="B56" s="9">
        <f>COUNTIF(CSV!A:A,A56)</f>
        <v>9</v>
      </c>
      <c r="C56" s="4">
        <f>COUNTIF(CSV!B:B,A56)</f>
        <v>8</v>
      </c>
      <c r="D56" s="4">
        <f t="shared" si="2"/>
        <v>17</v>
      </c>
      <c r="E56" s="12">
        <f>(COUNTIFS(CSV!$A:$A,$A56,CSV!$L:$L,"&gt;0.5") +COUNTIFS(CSV!$B:$B,$A56,CSV!$L:$L,"&gt;0.5"))/$D56</f>
        <v>0.88235294117647056</v>
      </c>
      <c r="F56" s="7">
        <f>COUNTIFS(CSV!$A:$A,$A56,CSV!$L:$L,"&gt;0.5")/$B56</f>
        <v>0.88888888888888884</v>
      </c>
      <c r="G56" s="7">
        <f>COUNTIFS(CSV!$B:$B,$A56,CSV!$L:$L,"&gt;0.5")/$C56</f>
        <v>0.875</v>
      </c>
      <c r="H56" s="12">
        <f>(COUNTIFS(CSV!$A:$A,$A56,CSV!$L:$L,"&gt;1.5") +COUNTIFS(CSV!$B:$B,$A56,CSV!$L:$L,"&gt;1.5"))/$D56</f>
        <v>0.58823529411764708</v>
      </c>
      <c r="I56" s="7">
        <f>COUNTIFS(CSV!$A:$A,$A56,CSV!$L:$L,"&gt;1.5")/$B56</f>
        <v>0.55555555555555558</v>
      </c>
      <c r="J56" s="7">
        <f>COUNTIFS(CSV!$B:$B,$A56,CSV!$L:$L,"&gt;1.5")/$C56</f>
        <v>0.625</v>
      </c>
      <c r="K56" s="12">
        <f>(COUNTIFS(CSV!$A:$A,$A56,CSV!$H:$H,"&gt;0.5") +COUNTIFS(CSV!$B:$B,$A56,CSV!$J:$J,"&gt;0.5"))/$D56</f>
        <v>0.82352941176470584</v>
      </c>
      <c r="L56" s="7">
        <f>COUNTIFS(CSV!$A:$A,$A56,CSV!$H:$H,"&gt;0.5")/$B56</f>
        <v>0.88888888888888884</v>
      </c>
      <c r="M56" s="7">
        <f>COUNTIFS(CSV!$B:$B,$A56,CSV!$J:$J,"&gt;0.5")/$C56</f>
        <v>0.75</v>
      </c>
      <c r="N56" s="12">
        <f>(COUNTIFS(CSV!$A:$A,$A56,CSV!$H:$H,"&gt;1.5") +COUNTIFS(CSV!$B:$B,$A56,CSV!$J:$J,"&gt;1.5"))/$D56</f>
        <v>0.41176470588235292</v>
      </c>
      <c r="O56" s="7">
        <f>COUNTIFS(CSV!$A:$A,$A56,CSV!$H:$H,"&gt;1.5")/$B56</f>
        <v>0.44444444444444442</v>
      </c>
      <c r="P56" s="7">
        <f>COUNTIFS(CSV!$B:$B,$A56,CSV!$J:$J,"&gt;1.5")/$C56</f>
        <v>0.375</v>
      </c>
      <c r="Q56" s="12">
        <f>(COUNTIFS(CSV!$A:$A,$A56,CSV!$I:$I,"&gt;0.5") +COUNTIFS(CSV!$B:$B,$A56,CSV!$K:$K,"&gt;0.5"))/$D56</f>
        <v>0.23529411764705882</v>
      </c>
      <c r="R56" s="7">
        <f>COUNTIFS(CSV!$A:$A,$A56,CSV!$I:$I,"&gt;0.5")/$B56</f>
        <v>0.1111111111111111</v>
      </c>
      <c r="S56" s="7">
        <f>COUNTIFS(CSV!$B:$B,$A56,CSV!$K:$K,"&gt;0.5")/$C56</f>
        <v>0.375</v>
      </c>
      <c r="T56" s="12">
        <f>(COUNTIFS(CSV!$A:$A,$A56,CSV!$I:$I,"&gt;1.5") +COUNTIFS(CSV!$B:$B,$A56,CSV!$K:$K,"&gt;1.5"))/$D56</f>
        <v>5.8823529411764705E-2</v>
      </c>
      <c r="U56" s="7">
        <f>COUNTIFS(CSV!$A:$A,$A56,CSV!$I:$I,"&gt;1.5")/$B56</f>
        <v>0</v>
      </c>
      <c r="V56" s="7">
        <f>COUNTIFS(CSV!$B:$B,$A56,CSV!$K:$K,"&gt;1.5")/$C56</f>
        <v>0.125</v>
      </c>
    </row>
    <row r="57" spans="1:22" x14ac:dyDescent="0.3">
      <c r="A57" s="4" t="s">
        <v>156</v>
      </c>
      <c r="B57" s="9">
        <f>COUNTIF(CSV!A:A,A57)</f>
        <v>9</v>
      </c>
      <c r="C57" s="4">
        <f>COUNTIF(CSV!B:B,A57)</f>
        <v>9</v>
      </c>
      <c r="D57" s="4">
        <f t="shared" si="2"/>
        <v>18</v>
      </c>
      <c r="E57" s="12">
        <f>(COUNTIFS(CSV!$A:$A,$A57,CSV!$L:$L,"&gt;0.5") +COUNTIFS(CSV!$B:$B,$A57,CSV!$L:$L,"&gt;0.5"))/$D57</f>
        <v>0.77777777777777779</v>
      </c>
      <c r="F57" s="7">
        <f>COUNTIFS(CSV!$A:$A,$A57,CSV!$L:$L,"&gt;0.5")/$B57</f>
        <v>1</v>
      </c>
      <c r="G57" s="7">
        <f>COUNTIFS(CSV!$B:$B,$A57,CSV!$L:$L,"&gt;0.5")/$C57</f>
        <v>0.55555555555555558</v>
      </c>
      <c r="H57" s="12">
        <f>(COUNTIFS(CSV!$A:$A,$A57,CSV!$L:$L,"&gt;1.5") +COUNTIFS(CSV!$B:$B,$A57,CSV!$L:$L,"&gt;1.5"))/$D57</f>
        <v>0.3888888888888889</v>
      </c>
      <c r="I57" s="7">
        <f>COUNTIFS(CSV!$A:$A,$A57,CSV!$L:$L,"&gt;1.5")/$B57</f>
        <v>0.44444444444444442</v>
      </c>
      <c r="J57" s="7">
        <f>COUNTIFS(CSV!$B:$B,$A57,CSV!$L:$L,"&gt;1.5")/$C57</f>
        <v>0.33333333333333331</v>
      </c>
      <c r="K57" s="12">
        <f>(COUNTIFS(CSV!$A:$A,$A57,CSV!$H:$H,"&gt;0.5") +COUNTIFS(CSV!$B:$B,$A57,CSV!$J:$J,"&gt;0.5"))/$D57</f>
        <v>0.55555555555555558</v>
      </c>
      <c r="L57" s="7">
        <f>COUNTIFS(CSV!$A:$A,$A57,CSV!$H:$H,"&gt;0.5")/$B57</f>
        <v>0.88888888888888884</v>
      </c>
      <c r="M57" s="7">
        <f>COUNTIFS(CSV!$B:$B,$A57,CSV!$J:$J,"&gt;0.5")/$C57</f>
        <v>0.22222222222222221</v>
      </c>
      <c r="N57" s="12">
        <f>(COUNTIFS(CSV!$A:$A,$A57,CSV!$H:$H,"&gt;1.5") +COUNTIFS(CSV!$B:$B,$A57,CSV!$J:$J,"&gt;1.5"))/$D57</f>
        <v>0.22222222222222221</v>
      </c>
      <c r="O57" s="7">
        <f>COUNTIFS(CSV!$A:$A,$A57,CSV!$H:$H,"&gt;1.5")/$B57</f>
        <v>0.33333333333333331</v>
      </c>
      <c r="P57" s="7">
        <f>COUNTIFS(CSV!$B:$B,$A57,CSV!$J:$J,"&gt;1.5")/$C57</f>
        <v>0.1111111111111111</v>
      </c>
      <c r="Q57" s="12">
        <f>(COUNTIFS(CSV!$A:$A,$A57,CSV!$I:$I,"&gt;0.5") +COUNTIFS(CSV!$B:$B,$A57,CSV!$K:$K,"&gt;0.5"))/$D57</f>
        <v>0.27777777777777779</v>
      </c>
      <c r="R57" s="7">
        <f>COUNTIFS(CSV!$A:$A,$A57,CSV!$I:$I,"&gt;0.5")/$B57</f>
        <v>0.22222222222222221</v>
      </c>
      <c r="S57" s="7">
        <f>COUNTIFS(CSV!$B:$B,$A57,CSV!$K:$K,"&gt;0.5")/$C57</f>
        <v>0.33333333333333331</v>
      </c>
      <c r="T57" s="12">
        <f>(COUNTIFS(CSV!$A:$A,$A57,CSV!$I:$I,"&gt;1.5") +COUNTIFS(CSV!$B:$B,$A57,CSV!$K:$K,"&gt;1.5"))/$D57</f>
        <v>0.1111111111111111</v>
      </c>
      <c r="U57" s="7">
        <f>COUNTIFS(CSV!$A:$A,$A57,CSV!$I:$I,"&gt;1.5")/$B57</f>
        <v>0</v>
      </c>
      <c r="V57" s="7">
        <f>COUNTIFS(CSV!$B:$B,$A57,CSV!$K:$K,"&gt;1.5")/$C57</f>
        <v>0.22222222222222221</v>
      </c>
    </row>
    <row r="58" spans="1:22" x14ac:dyDescent="0.3">
      <c r="A58" s="4" t="s">
        <v>157</v>
      </c>
      <c r="B58" s="9">
        <f>COUNTIF(CSV!A:A,A58)</f>
        <v>9</v>
      </c>
      <c r="C58" s="4">
        <f>COUNTIF(CSV!B:B,A58)</f>
        <v>9</v>
      </c>
      <c r="D58" s="4">
        <f t="shared" si="2"/>
        <v>18</v>
      </c>
      <c r="E58" s="12">
        <f>(COUNTIFS(CSV!$A:$A,$A58,CSV!$L:$L,"&gt;0.5") +COUNTIFS(CSV!$B:$B,$A58,CSV!$L:$L,"&gt;0.5"))/$D58</f>
        <v>0.83333333333333337</v>
      </c>
      <c r="F58" s="7">
        <f>COUNTIFS(CSV!$A:$A,$A58,CSV!$L:$L,"&gt;0.5")/$B58</f>
        <v>0.88888888888888884</v>
      </c>
      <c r="G58" s="7">
        <f>COUNTIFS(CSV!$B:$B,$A58,CSV!$L:$L,"&gt;0.5")/$C58</f>
        <v>0.77777777777777779</v>
      </c>
      <c r="H58" s="12">
        <f>(COUNTIFS(CSV!$A:$A,$A58,CSV!$L:$L,"&gt;1.5") +COUNTIFS(CSV!$B:$B,$A58,CSV!$L:$L,"&gt;1.5"))/$D58</f>
        <v>0.44444444444444442</v>
      </c>
      <c r="I58" s="7">
        <f>COUNTIFS(CSV!$A:$A,$A58,CSV!$L:$L,"&gt;1.5")/$B58</f>
        <v>0.55555555555555558</v>
      </c>
      <c r="J58" s="7">
        <f>COUNTIFS(CSV!$B:$B,$A58,CSV!$L:$L,"&gt;1.5")/$C58</f>
        <v>0.33333333333333331</v>
      </c>
      <c r="K58" s="12">
        <f>(COUNTIFS(CSV!$A:$A,$A58,CSV!$H:$H,"&gt;0.5") +COUNTIFS(CSV!$B:$B,$A58,CSV!$J:$J,"&gt;0.5"))/$D58</f>
        <v>0.61111111111111116</v>
      </c>
      <c r="L58" s="7">
        <f>COUNTIFS(CSV!$A:$A,$A58,CSV!$H:$H,"&gt;0.5")/$B58</f>
        <v>0.77777777777777779</v>
      </c>
      <c r="M58" s="7">
        <f>COUNTIFS(CSV!$B:$B,$A58,CSV!$J:$J,"&gt;0.5")/$C58</f>
        <v>0.44444444444444442</v>
      </c>
      <c r="N58" s="12">
        <f>(COUNTIFS(CSV!$A:$A,$A58,CSV!$H:$H,"&gt;1.5") +COUNTIFS(CSV!$B:$B,$A58,CSV!$J:$J,"&gt;1.5"))/$D58</f>
        <v>0.27777777777777779</v>
      </c>
      <c r="O58" s="7">
        <f>COUNTIFS(CSV!$A:$A,$A58,CSV!$H:$H,"&gt;1.5")/$B58</f>
        <v>0.33333333333333331</v>
      </c>
      <c r="P58" s="7">
        <f>COUNTIFS(CSV!$B:$B,$A58,CSV!$J:$J,"&gt;1.5")/$C58</f>
        <v>0.22222222222222221</v>
      </c>
      <c r="Q58" s="12">
        <f>(COUNTIFS(CSV!$A:$A,$A58,CSV!$I:$I,"&gt;0.5") +COUNTIFS(CSV!$B:$B,$A58,CSV!$K:$K,"&gt;0.5"))/$D58</f>
        <v>0.3888888888888889</v>
      </c>
      <c r="R58" s="7">
        <f>COUNTIFS(CSV!$A:$A,$A58,CSV!$I:$I,"&gt;0.5")/$B58</f>
        <v>0.33333333333333331</v>
      </c>
      <c r="S58" s="7">
        <f>COUNTIFS(CSV!$B:$B,$A58,CSV!$K:$K,"&gt;0.5")/$C58</f>
        <v>0.44444444444444442</v>
      </c>
      <c r="T58" s="12">
        <f>(COUNTIFS(CSV!$A:$A,$A58,CSV!$I:$I,"&gt;1.5") +COUNTIFS(CSV!$B:$B,$A58,CSV!$K:$K,"&gt;1.5"))/$D58</f>
        <v>5.5555555555555552E-2</v>
      </c>
      <c r="U58" s="7">
        <f>COUNTIFS(CSV!$A:$A,$A58,CSV!$I:$I,"&gt;1.5")/$B58</f>
        <v>0.1111111111111111</v>
      </c>
      <c r="V58" s="7">
        <f>COUNTIFS(CSV!$B:$B,$A58,CSV!$K:$K,"&gt;1.5")/$C58</f>
        <v>0</v>
      </c>
    </row>
    <row r="59" spans="1:22" x14ac:dyDescent="0.3">
      <c r="A59" s="4" t="s">
        <v>160</v>
      </c>
      <c r="B59" s="9">
        <f>COUNTIF(CSV!A:A,A59)</f>
        <v>8</v>
      </c>
      <c r="C59" s="4">
        <f>COUNTIF(CSV!B:B,A59)</f>
        <v>10</v>
      </c>
      <c r="D59" s="4">
        <f t="shared" si="2"/>
        <v>18</v>
      </c>
      <c r="E59" s="12">
        <f>(COUNTIFS(CSV!$A:$A,$A59,CSV!$L:$L,"&gt;0.5") +COUNTIFS(CSV!$B:$B,$A59,CSV!$L:$L,"&gt;0.5"))/$D59</f>
        <v>0.88888888888888884</v>
      </c>
      <c r="F59" s="7">
        <f>COUNTIFS(CSV!$A:$A,$A59,CSV!$L:$L,"&gt;0.5")/$B59</f>
        <v>0.75</v>
      </c>
      <c r="G59" s="7">
        <f>COUNTIFS(CSV!$B:$B,$A59,CSV!$L:$L,"&gt;0.5")/$C59</f>
        <v>1</v>
      </c>
      <c r="H59" s="12">
        <f>(COUNTIFS(CSV!$A:$A,$A59,CSV!$L:$L,"&gt;1.5") +COUNTIFS(CSV!$B:$B,$A59,CSV!$L:$L,"&gt;1.5"))/$D59</f>
        <v>0.33333333333333331</v>
      </c>
      <c r="I59" s="7">
        <f>COUNTIFS(CSV!$A:$A,$A59,CSV!$L:$L,"&gt;1.5")/$B59</f>
        <v>0.375</v>
      </c>
      <c r="J59" s="7">
        <f>COUNTIFS(CSV!$B:$B,$A59,CSV!$L:$L,"&gt;1.5")/$C59</f>
        <v>0.3</v>
      </c>
      <c r="K59" s="12">
        <f>(COUNTIFS(CSV!$A:$A,$A59,CSV!$H:$H,"&gt;0.5") +COUNTIFS(CSV!$B:$B,$A59,CSV!$J:$J,"&gt;0.5"))/$D59</f>
        <v>0.5</v>
      </c>
      <c r="L59" s="7">
        <f>COUNTIFS(CSV!$A:$A,$A59,CSV!$H:$H,"&gt;0.5")/$B59</f>
        <v>0.625</v>
      </c>
      <c r="M59" s="7">
        <f>COUNTIFS(CSV!$B:$B,$A59,CSV!$J:$J,"&gt;0.5")/$C59</f>
        <v>0.4</v>
      </c>
      <c r="N59" s="12">
        <f>(COUNTIFS(CSV!$A:$A,$A59,CSV!$H:$H,"&gt;1.5") +COUNTIFS(CSV!$B:$B,$A59,CSV!$J:$J,"&gt;1.5"))/$D59</f>
        <v>0.16666666666666666</v>
      </c>
      <c r="O59" s="7">
        <f>COUNTIFS(CSV!$A:$A,$A59,CSV!$H:$H,"&gt;1.5")/$B59</f>
        <v>0.25</v>
      </c>
      <c r="P59" s="7">
        <f>COUNTIFS(CSV!$B:$B,$A59,CSV!$J:$J,"&gt;1.5")/$C59</f>
        <v>0.1</v>
      </c>
      <c r="Q59" s="12">
        <f>(COUNTIFS(CSV!$A:$A,$A59,CSV!$I:$I,"&gt;0.5") +COUNTIFS(CSV!$B:$B,$A59,CSV!$K:$K,"&gt;0.5"))/$D59</f>
        <v>0.55555555555555558</v>
      </c>
      <c r="R59" s="7">
        <f>COUNTIFS(CSV!$A:$A,$A59,CSV!$I:$I,"&gt;0.5")/$B59</f>
        <v>0.375</v>
      </c>
      <c r="S59" s="7">
        <f>COUNTIFS(CSV!$B:$B,$A59,CSV!$K:$K,"&gt;0.5")/$C59</f>
        <v>0.7</v>
      </c>
      <c r="T59" s="12">
        <f>(COUNTIFS(CSV!$A:$A,$A59,CSV!$I:$I,"&gt;1.5") +COUNTIFS(CSV!$B:$B,$A59,CSV!$K:$K,"&gt;1.5"))/$D59</f>
        <v>0.1111111111111111</v>
      </c>
      <c r="U59" s="7">
        <f>COUNTIFS(CSV!$A:$A,$A59,CSV!$I:$I,"&gt;1.5")/$B59</f>
        <v>0.125</v>
      </c>
      <c r="V59" s="7">
        <f>COUNTIFS(CSV!$B:$B,$A59,CSV!$K:$K,"&gt;1.5")/$C59</f>
        <v>0.1</v>
      </c>
    </row>
    <row r="60" spans="1:22" x14ac:dyDescent="0.3">
      <c r="A60" s="4" t="s">
        <v>164</v>
      </c>
      <c r="B60" s="9">
        <f>COUNTIF(CSV!A:A,A60)</f>
        <v>8</v>
      </c>
      <c r="C60" s="4">
        <f>COUNTIF(CSV!B:B,A60)</f>
        <v>9</v>
      </c>
      <c r="D60" s="4">
        <f t="shared" si="2"/>
        <v>17</v>
      </c>
      <c r="E60" s="12">
        <f>(COUNTIFS(CSV!$A:$A,$A60,CSV!$L:$L,"&gt;0.5") +COUNTIFS(CSV!$B:$B,$A60,CSV!$L:$L,"&gt;0.5"))/$D60</f>
        <v>0.88235294117647056</v>
      </c>
      <c r="F60" s="7">
        <f>COUNTIFS(CSV!$A:$A,$A60,CSV!$L:$L,"&gt;0.5")/$B60</f>
        <v>0.75</v>
      </c>
      <c r="G60" s="7">
        <f>COUNTIFS(CSV!$B:$B,$A60,CSV!$L:$L,"&gt;0.5")/$C60</f>
        <v>1</v>
      </c>
      <c r="H60" s="12">
        <f>(COUNTIFS(CSV!$A:$A,$A60,CSV!$L:$L,"&gt;1.5") +COUNTIFS(CSV!$B:$B,$A60,CSV!$L:$L,"&gt;1.5"))/$D60</f>
        <v>0.52941176470588236</v>
      </c>
      <c r="I60" s="7">
        <f>COUNTIFS(CSV!$A:$A,$A60,CSV!$L:$L,"&gt;1.5")/$B60</f>
        <v>0.375</v>
      </c>
      <c r="J60" s="7">
        <f>COUNTIFS(CSV!$B:$B,$A60,CSV!$L:$L,"&gt;1.5")/$C60</f>
        <v>0.66666666666666663</v>
      </c>
      <c r="K60" s="12">
        <f>(COUNTIFS(CSV!$A:$A,$A60,CSV!$H:$H,"&gt;0.5") +COUNTIFS(CSV!$B:$B,$A60,CSV!$J:$J,"&gt;0.5"))/$D60</f>
        <v>0.47058823529411764</v>
      </c>
      <c r="L60" s="7">
        <f>COUNTIFS(CSV!$A:$A,$A60,CSV!$H:$H,"&gt;0.5")/$B60</f>
        <v>0.25</v>
      </c>
      <c r="M60" s="7">
        <f>COUNTIFS(CSV!$B:$B,$A60,CSV!$J:$J,"&gt;0.5")/$C60</f>
        <v>0.66666666666666663</v>
      </c>
      <c r="N60" s="12">
        <f>(COUNTIFS(CSV!$A:$A,$A60,CSV!$H:$H,"&gt;1.5") +COUNTIFS(CSV!$B:$B,$A60,CSV!$J:$J,"&gt;1.5"))/$D60</f>
        <v>0.29411764705882354</v>
      </c>
      <c r="O60" s="7">
        <f>COUNTIFS(CSV!$A:$A,$A60,CSV!$H:$H,"&gt;1.5")/$B60</f>
        <v>0.125</v>
      </c>
      <c r="P60" s="7">
        <f>COUNTIFS(CSV!$B:$B,$A60,CSV!$J:$J,"&gt;1.5")/$C60</f>
        <v>0.44444444444444442</v>
      </c>
      <c r="Q60" s="12">
        <f>(COUNTIFS(CSV!$A:$A,$A60,CSV!$I:$I,"&gt;0.5") +COUNTIFS(CSV!$B:$B,$A60,CSV!$K:$K,"&gt;0.5"))/$D60</f>
        <v>0.58823529411764708</v>
      </c>
      <c r="R60" s="7">
        <f>COUNTIFS(CSV!$A:$A,$A60,CSV!$I:$I,"&gt;0.5")/$B60</f>
        <v>0.625</v>
      </c>
      <c r="S60" s="7">
        <f>COUNTIFS(CSV!$B:$B,$A60,CSV!$K:$K,"&gt;0.5")/$C60</f>
        <v>0.55555555555555558</v>
      </c>
      <c r="T60" s="12">
        <f>(COUNTIFS(CSV!$A:$A,$A60,CSV!$I:$I,"&gt;1.5") +COUNTIFS(CSV!$B:$B,$A60,CSV!$K:$K,"&gt;1.5"))/$D60</f>
        <v>0.29411764705882354</v>
      </c>
      <c r="U60" s="7">
        <f>COUNTIFS(CSV!$A:$A,$A60,CSV!$I:$I,"&gt;1.5")/$B60</f>
        <v>0.25</v>
      </c>
      <c r="V60" s="7">
        <f>COUNTIFS(CSV!$B:$B,$A60,CSV!$K:$K,"&gt;1.5")/$C60</f>
        <v>0.33333333333333331</v>
      </c>
    </row>
    <row r="61" spans="1:22" x14ac:dyDescent="0.3">
      <c r="A61" t="s">
        <v>179</v>
      </c>
      <c r="B61" s="9">
        <f>COUNTIF(CSV!A:A,A61)</f>
        <v>14</v>
      </c>
      <c r="C61" s="4">
        <f>COUNTIF(CSV!B:B,A61)</f>
        <v>14</v>
      </c>
      <c r="D61" s="4">
        <f t="shared" ref="D61:D124" si="3">B61+C61</f>
        <v>28</v>
      </c>
      <c r="E61" s="12">
        <f>(COUNTIFS(CSV!$A:$A,$A61,CSV!$L:$L,"&gt;0.5") +COUNTIFS(CSV!$B:$B,$A61,CSV!$L:$L,"&gt;0.5"))/$D61</f>
        <v>0.7857142857142857</v>
      </c>
      <c r="F61" s="7">
        <f>COUNTIFS(CSV!$A:$A,$A61,CSV!$L:$L,"&gt;0.5")/$B61</f>
        <v>0.7857142857142857</v>
      </c>
      <c r="G61" s="7">
        <f>COUNTIFS(CSV!$B:$B,$A61,CSV!$L:$L,"&gt;0.5")/$C61</f>
        <v>0.7857142857142857</v>
      </c>
      <c r="H61" s="12">
        <f>(COUNTIFS(CSV!$A:$A,$A61,CSV!$L:$L,"&gt;1.5") +COUNTIFS(CSV!$B:$B,$A61,CSV!$L:$L,"&gt;1.5"))/$D61</f>
        <v>0.5</v>
      </c>
      <c r="I61" s="7">
        <f>COUNTIFS(CSV!$A:$A,$A61,CSV!$L:$L,"&gt;1.5")/$B61</f>
        <v>0.5714285714285714</v>
      </c>
      <c r="J61" s="7">
        <f>COUNTIFS(CSV!$B:$B,$A61,CSV!$L:$L,"&gt;1.5")/$C61</f>
        <v>0.42857142857142855</v>
      </c>
      <c r="K61" s="12">
        <f>(COUNTIFS(CSV!$A:$A,$A61,CSV!$H:$H,"&gt;0.5") +COUNTIFS(CSV!$B:$B,$A61,CSV!$J:$J,"&gt;0.5"))/$D61</f>
        <v>0.6785714285714286</v>
      </c>
      <c r="L61" s="7">
        <f>COUNTIFS(CSV!$A:$A,$A61,CSV!$H:$H,"&gt;0.5")/$B61</f>
        <v>0.7857142857142857</v>
      </c>
      <c r="M61" s="7">
        <f>COUNTIFS(CSV!$B:$B,$A61,CSV!$J:$J,"&gt;0.5")/$C61</f>
        <v>0.5714285714285714</v>
      </c>
      <c r="N61" s="12">
        <f>(COUNTIFS(CSV!$A:$A,$A61,CSV!$H:$H,"&gt;1.5") +COUNTIFS(CSV!$B:$B,$A61,CSV!$J:$J,"&gt;1.5"))/$D61</f>
        <v>0.14285714285714285</v>
      </c>
      <c r="O61" s="7">
        <f>COUNTIFS(CSV!$A:$A,$A61,CSV!$H:$H,"&gt;1.5")/$B61</f>
        <v>0.2857142857142857</v>
      </c>
      <c r="P61" s="7">
        <f>COUNTIFS(CSV!$B:$B,$A61,CSV!$J:$J,"&gt;1.5")/$C61</f>
        <v>0</v>
      </c>
      <c r="Q61" s="12">
        <f>(COUNTIFS(CSV!$A:$A,$A61,CSV!$I:$I,"&gt;0.5") +COUNTIFS(CSV!$B:$B,$A61,CSV!$K:$K,"&gt;0.5"))/$D61</f>
        <v>0.5</v>
      </c>
      <c r="R61" s="7">
        <f>COUNTIFS(CSV!$A:$A,$A61,CSV!$I:$I,"&gt;0.5")/$B61</f>
        <v>0.42857142857142855</v>
      </c>
      <c r="S61" s="7">
        <f>COUNTIFS(CSV!$B:$B,$A61,CSV!$K:$K,"&gt;0.5")/$C61</f>
        <v>0.5714285714285714</v>
      </c>
      <c r="T61" s="12">
        <f>(COUNTIFS(CSV!$A:$A,$A61,CSV!$I:$I,"&gt;1.5") +COUNTIFS(CSV!$B:$B,$A61,CSV!$K:$K,"&gt;1.5"))/$D61</f>
        <v>0.10714285714285714</v>
      </c>
      <c r="U61" s="7">
        <f>COUNTIFS(CSV!$A:$A,$A61,CSV!$I:$I,"&gt;1.5")/$B61</f>
        <v>0.14285714285714285</v>
      </c>
      <c r="V61" s="7">
        <f>COUNTIFS(CSV!$B:$B,$A61,CSV!$K:$K,"&gt;1.5")/$C61</f>
        <v>7.1428571428571425E-2</v>
      </c>
    </row>
    <row r="62" spans="1:22" x14ac:dyDescent="0.3">
      <c r="A62" t="s">
        <v>177</v>
      </c>
      <c r="B62" s="9">
        <f>COUNTIF(CSV!A:A,A62)</f>
        <v>14</v>
      </c>
      <c r="C62" s="4">
        <f>COUNTIF(CSV!B:B,A62)</f>
        <v>14</v>
      </c>
      <c r="D62" s="4">
        <f t="shared" si="3"/>
        <v>28</v>
      </c>
      <c r="E62" s="12">
        <f>(COUNTIFS(CSV!$A:$A,$A62,CSV!$L:$L,"&gt;0.5") +COUNTIFS(CSV!$B:$B,$A62,CSV!$L:$L,"&gt;0.5"))/$D62</f>
        <v>0.6428571428571429</v>
      </c>
      <c r="F62" s="7">
        <f>COUNTIFS(CSV!$A:$A,$A62,CSV!$L:$L,"&gt;0.5")/$B62</f>
        <v>0.5</v>
      </c>
      <c r="G62" s="7">
        <f>COUNTIFS(CSV!$B:$B,$A62,CSV!$L:$L,"&gt;0.5")/$C62</f>
        <v>0.7857142857142857</v>
      </c>
      <c r="H62" s="12">
        <f>(COUNTIFS(CSV!$A:$A,$A62,CSV!$L:$L,"&gt;1.5") +COUNTIFS(CSV!$B:$B,$A62,CSV!$L:$L,"&gt;1.5"))/$D62</f>
        <v>0.35714285714285715</v>
      </c>
      <c r="I62" s="7">
        <f>COUNTIFS(CSV!$A:$A,$A62,CSV!$L:$L,"&gt;1.5")/$B62</f>
        <v>0.35714285714285715</v>
      </c>
      <c r="J62" s="7">
        <f>COUNTIFS(CSV!$B:$B,$A62,CSV!$L:$L,"&gt;1.5")/$C62</f>
        <v>0.35714285714285715</v>
      </c>
      <c r="K62" s="12">
        <f>(COUNTIFS(CSV!$A:$A,$A62,CSV!$H:$H,"&gt;0.5") +COUNTIFS(CSV!$B:$B,$A62,CSV!$J:$J,"&gt;0.5"))/$D62</f>
        <v>0.4642857142857143</v>
      </c>
      <c r="L62" s="7">
        <f>COUNTIFS(CSV!$A:$A,$A62,CSV!$H:$H,"&gt;0.5")/$B62</f>
        <v>0.35714285714285715</v>
      </c>
      <c r="M62" s="7">
        <f>COUNTIFS(CSV!$B:$B,$A62,CSV!$J:$J,"&gt;0.5")/$C62</f>
        <v>0.5714285714285714</v>
      </c>
      <c r="N62" s="12">
        <f>(COUNTIFS(CSV!$A:$A,$A62,CSV!$H:$H,"&gt;1.5") +COUNTIFS(CSV!$B:$B,$A62,CSV!$J:$J,"&gt;1.5"))/$D62</f>
        <v>0.14285714285714285</v>
      </c>
      <c r="O62" s="7">
        <f>COUNTIFS(CSV!$A:$A,$A62,CSV!$H:$H,"&gt;1.5")/$B62</f>
        <v>0.14285714285714285</v>
      </c>
      <c r="P62" s="7">
        <f>COUNTIFS(CSV!$B:$B,$A62,CSV!$J:$J,"&gt;1.5")/$C62</f>
        <v>0.14285714285714285</v>
      </c>
      <c r="Q62" s="12">
        <f>(COUNTIFS(CSV!$A:$A,$A62,CSV!$I:$I,"&gt;0.5") +COUNTIFS(CSV!$B:$B,$A62,CSV!$K:$K,"&gt;0.5"))/$D62</f>
        <v>0.35714285714285715</v>
      </c>
      <c r="R62" s="7">
        <f>COUNTIFS(CSV!$A:$A,$A62,CSV!$I:$I,"&gt;0.5")/$B62</f>
        <v>0.2857142857142857</v>
      </c>
      <c r="S62" s="7">
        <f>COUNTIFS(CSV!$B:$B,$A62,CSV!$K:$K,"&gt;0.5")/$C62</f>
        <v>0.42857142857142855</v>
      </c>
      <c r="T62" s="12">
        <f>(COUNTIFS(CSV!$A:$A,$A62,CSV!$I:$I,"&gt;1.5") +COUNTIFS(CSV!$B:$B,$A62,CSV!$K:$K,"&gt;1.5"))/$D62</f>
        <v>0.10714285714285714</v>
      </c>
      <c r="U62" s="7">
        <f>COUNTIFS(CSV!$A:$A,$A62,CSV!$I:$I,"&gt;1.5")/$B62</f>
        <v>7.1428571428571425E-2</v>
      </c>
      <c r="V62" s="7">
        <f>COUNTIFS(CSV!$B:$B,$A62,CSV!$K:$K,"&gt;1.5")/$C62</f>
        <v>0.14285714285714285</v>
      </c>
    </row>
    <row r="63" spans="1:22" x14ac:dyDescent="0.3">
      <c r="A63" t="s">
        <v>185</v>
      </c>
      <c r="B63" s="9">
        <f>COUNTIF(CSV!A:A,A63)</f>
        <v>14</v>
      </c>
      <c r="C63" s="4">
        <f>COUNTIF(CSV!B:B,A63)</f>
        <v>14</v>
      </c>
      <c r="D63" s="4">
        <f t="shared" si="3"/>
        <v>28</v>
      </c>
      <c r="E63" s="12">
        <f>(COUNTIFS(CSV!$A:$A,$A63,CSV!$L:$L,"&gt;0.5") +COUNTIFS(CSV!$B:$B,$A63,CSV!$L:$L,"&gt;0.5"))/$D63</f>
        <v>0.5357142857142857</v>
      </c>
      <c r="F63" s="7">
        <f>COUNTIFS(CSV!$A:$A,$A63,CSV!$L:$L,"&gt;0.5")/$B63</f>
        <v>0.2857142857142857</v>
      </c>
      <c r="G63" s="7">
        <f>COUNTIFS(CSV!$B:$B,$A63,CSV!$L:$L,"&gt;0.5")/$C63</f>
        <v>0.7857142857142857</v>
      </c>
      <c r="H63" s="12">
        <f>(COUNTIFS(CSV!$A:$A,$A63,CSV!$L:$L,"&gt;1.5") +COUNTIFS(CSV!$B:$B,$A63,CSV!$L:$L,"&gt;1.5"))/$D63</f>
        <v>0.21428571428571427</v>
      </c>
      <c r="I63" s="7">
        <f>COUNTIFS(CSV!$A:$A,$A63,CSV!$L:$L,"&gt;1.5")/$B63</f>
        <v>0.14285714285714285</v>
      </c>
      <c r="J63" s="7">
        <f>COUNTIFS(CSV!$B:$B,$A63,CSV!$L:$L,"&gt;1.5")/$C63</f>
        <v>0.2857142857142857</v>
      </c>
      <c r="K63" s="12">
        <f>(COUNTIFS(CSV!$A:$A,$A63,CSV!$H:$H,"&gt;0.5") +COUNTIFS(CSV!$B:$B,$A63,CSV!$J:$J,"&gt;0.5"))/$D63</f>
        <v>0.35714285714285715</v>
      </c>
      <c r="L63" s="7">
        <f>COUNTIFS(CSV!$A:$A,$A63,CSV!$H:$H,"&gt;0.5")/$B63</f>
        <v>0.21428571428571427</v>
      </c>
      <c r="M63" s="7">
        <f>COUNTIFS(CSV!$B:$B,$A63,CSV!$J:$J,"&gt;0.5")/$C63</f>
        <v>0.5</v>
      </c>
      <c r="N63" s="12">
        <f>(COUNTIFS(CSV!$A:$A,$A63,CSV!$H:$H,"&gt;1.5") +COUNTIFS(CSV!$B:$B,$A63,CSV!$J:$J,"&gt;1.5"))/$D63</f>
        <v>7.1428571428571425E-2</v>
      </c>
      <c r="O63" s="7">
        <f>COUNTIFS(CSV!$A:$A,$A63,CSV!$H:$H,"&gt;1.5")/$B63</f>
        <v>0</v>
      </c>
      <c r="P63" s="7">
        <f>COUNTIFS(CSV!$B:$B,$A63,CSV!$J:$J,"&gt;1.5")/$C63</f>
        <v>0.14285714285714285</v>
      </c>
      <c r="Q63" s="12">
        <f>(COUNTIFS(CSV!$A:$A,$A63,CSV!$I:$I,"&gt;0.5") +COUNTIFS(CSV!$B:$B,$A63,CSV!$K:$K,"&gt;0.5"))/$D63</f>
        <v>0.2857142857142857</v>
      </c>
      <c r="R63" s="7">
        <f>COUNTIFS(CSV!$A:$A,$A63,CSV!$I:$I,"&gt;0.5")/$B63</f>
        <v>0.14285714285714285</v>
      </c>
      <c r="S63" s="7">
        <f>COUNTIFS(CSV!$B:$B,$A63,CSV!$K:$K,"&gt;0.5")/$C63</f>
        <v>0.42857142857142855</v>
      </c>
      <c r="T63" s="12">
        <f>(COUNTIFS(CSV!$A:$A,$A63,CSV!$I:$I,"&gt;1.5") +COUNTIFS(CSV!$B:$B,$A63,CSV!$K:$K,"&gt;1.5"))/$D63</f>
        <v>7.1428571428571425E-2</v>
      </c>
      <c r="U63" s="7">
        <f>COUNTIFS(CSV!$A:$A,$A63,CSV!$I:$I,"&gt;1.5")/$B63</f>
        <v>7.1428571428571425E-2</v>
      </c>
      <c r="V63" s="7">
        <f>COUNTIFS(CSV!$B:$B,$A63,CSV!$K:$K,"&gt;1.5")/$C63</f>
        <v>7.1428571428571425E-2</v>
      </c>
    </row>
    <row r="64" spans="1:22" x14ac:dyDescent="0.3">
      <c r="A64" t="s">
        <v>191</v>
      </c>
      <c r="B64" s="9">
        <f>COUNTIF(CSV!A:A,A64)</f>
        <v>13</v>
      </c>
      <c r="C64" s="4">
        <f>COUNTIF(CSV!B:B,A64)</f>
        <v>14</v>
      </c>
      <c r="D64" s="4">
        <f t="shared" si="3"/>
        <v>27</v>
      </c>
      <c r="E64" s="12">
        <f>(COUNTIFS(CSV!$A:$A,$A64,CSV!$L:$L,"&gt;0.5") +COUNTIFS(CSV!$B:$B,$A64,CSV!$L:$L,"&gt;0.5"))/$D64</f>
        <v>0.62962962962962965</v>
      </c>
      <c r="F64" s="7">
        <f>COUNTIFS(CSV!$A:$A,$A64,CSV!$L:$L,"&gt;0.5")/$B64</f>
        <v>0.69230769230769229</v>
      </c>
      <c r="G64" s="7">
        <f>COUNTIFS(CSV!$B:$B,$A64,CSV!$L:$L,"&gt;0.5")/$C64</f>
        <v>0.5714285714285714</v>
      </c>
      <c r="H64" s="12">
        <f>(COUNTIFS(CSV!$A:$A,$A64,CSV!$L:$L,"&gt;1.5") +COUNTIFS(CSV!$B:$B,$A64,CSV!$L:$L,"&gt;1.5"))/$D64</f>
        <v>0.18518518518518517</v>
      </c>
      <c r="I64" s="7">
        <f>COUNTIFS(CSV!$A:$A,$A64,CSV!$L:$L,"&gt;1.5")/$B64</f>
        <v>0.23076923076923078</v>
      </c>
      <c r="J64" s="7">
        <f>COUNTIFS(CSV!$B:$B,$A64,CSV!$L:$L,"&gt;1.5")/$C64</f>
        <v>0.14285714285714285</v>
      </c>
      <c r="K64" s="12">
        <f>(COUNTIFS(CSV!$A:$A,$A64,CSV!$H:$H,"&gt;0.5") +COUNTIFS(CSV!$B:$B,$A64,CSV!$J:$J,"&gt;0.5"))/$D64</f>
        <v>0.22222222222222221</v>
      </c>
      <c r="L64" s="7">
        <f>COUNTIFS(CSV!$A:$A,$A64,CSV!$H:$H,"&gt;0.5")/$B64</f>
        <v>0.23076923076923078</v>
      </c>
      <c r="M64" s="7">
        <f>COUNTIFS(CSV!$B:$B,$A64,CSV!$J:$J,"&gt;0.5")/$C64</f>
        <v>0.21428571428571427</v>
      </c>
      <c r="N64" s="12">
        <f>(COUNTIFS(CSV!$A:$A,$A64,CSV!$H:$H,"&gt;1.5") +COUNTIFS(CSV!$B:$B,$A64,CSV!$J:$J,"&gt;1.5"))/$D64</f>
        <v>3.7037037037037035E-2</v>
      </c>
      <c r="O64" s="7">
        <f>COUNTIFS(CSV!$A:$A,$A64,CSV!$H:$H,"&gt;1.5")/$B64</f>
        <v>0</v>
      </c>
      <c r="P64" s="7">
        <f>COUNTIFS(CSV!$B:$B,$A64,CSV!$J:$J,"&gt;1.5")/$C64</f>
        <v>7.1428571428571425E-2</v>
      </c>
      <c r="Q64" s="12">
        <f>(COUNTIFS(CSV!$A:$A,$A64,CSV!$I:$I,"&gt;0.5") +COUNTIFS(CSV!$B:$B,$A64,CSV!$K:$K,"&gt;0.5"))/$D64</f>
        <v>0.55555555555555558</v>
      </c>
      <c r="R64" s="7">
        <f>COUNTIFS(CSV!$A:$A,$A64,CSV!$I:$I,"&gt;0.5")/$B64</f>
        <v>0.61538461538461542</v>
      </c>
      <c r="S64" s="7">
        <f>COUNTIFS(CSV!$B:$B,$A64,CSV!$K:$K,"&gt;0.5")/$C64</f>
        <v>0.5</v>
      </c>
      <c r="T64" s="12">
        <f>(COUNTIFS(CSV!$A:$A,$A64,CSV!$I:$I,"&gt;1.5") +COUNTIFS(CSV!$B:$B,$A64,CSV!$K:$K,"&gt;1.5"))/$D64</f>
        <v>7.407407407407407E-2</v>
      </c>
      <c r="U64" s="7">
        <f>COUNTIFS(CSV!$A:$A,$A64,CSV!$I:$I,"&gt;1.5")/$B64</f>
        <v>7.6923076923076927E-2</v>
      </c>
      <c r="V64" s="7">
        <f>COUNTIFS(CSV!$B:$B,$A64,CSV!$K:$K,"&gt;1.5")/$C64</f>
        <v>7.1428571428571425E-2</v>
      </c>
    </row>
    <row r="65" spans="1:22" x14ac:dyDescent="0.3">
      <c r="A65" t="s">
        <v>188</v>
      </c>
      <c r="B65" s="9">
        <f>COUNTIF(CSV!A:A,A65)</f>
        <v>14</v>
      </c>
      <c r="C65" s="4">
        <f>COUNTIF(CSV!B:B,A65)</f>
        <v>14</v>
      </c>
      <c r="D65" s="4">
        <f t="shared" si="3"/>
        <v>28</v>
      </c>
      <c r="E65" s="12">
        <f>(COUNTIFS(CSV!$A:$A,$A65,CSV!$L:$L,"&gt;0.5") +COUNTIFS(CSV!$B:$B,$A65,CSV!$L:$L,"&gt;0.5"))/$D65</f>
        <v>0.7142857142857143</v>
      </c>
      <c r="F65" s="7">
        <f>COUNTIFS(CSV!$A:$A,$A65,CSV!$L:$L,"&gt;0.5")/$B65</f>
        <v>0.7142857142857143</v>
      </c>
      <c r="G65" s="7">
        <f>COUNTIFS(CSV!$B:$B,$A65,CSV!$L:$L,"&gt;0.5")/$C65</f>
        <v>0.7142857142857143</v>
      </c>
      <c r="H65" s="12">
        <f>(COUNTIFS(CSV!$A:$A,$A65,CSV!$L:$L,"&gt;1.5") +COUNTIFS(CSV!$B:$B,$A65,CSV!$L:$L,"&gt;1.5"))/$D65</f>
        <v>0.39285714285714285</v>
      </c>
      <c r="I65" s="7">
        <f>COUNTIFS(CSV!$A:$A,$A65,CSV!$L:$L,"&gt;1.5")/$B65</f>
        <v>0.42857142857142855</v>
      </c>
      <c r="J65" s="7">
        <f>COUNTIFS(CSV!$B:$B,$A65,CSV!$L:$L,"&gt;1.5")/$C65</f>
        <v>0.35714285714285715</v>
      </c>
      <c r="K65" s="12">
        <f>(COUNTIFS(CSV!$A:$A,$A65,CSV!$H:$H,"&gt;0.5") +COUNTIFS(CSV!$B:$B,$A65,CSV!$J:$J,"&gt;0.5"))/$D65</f>
        <v>0.5714285714285714</v>
      </c>
      <c r="L65" s="7">
        <f>COUNTIFS(CSV!$A:$A,$A65,CSV!$H:$H,"&gt;0.5")/$B65</f>
        <v>0.7142857142857143</v>
      </c>
      <c r="M65" s="7">
        <f>COUNTIFS(CSV!$B:$B,$A65,CSV!$J:$J,"&gt;0.5")/$C65</f>
        <v>0.42857142857142855</v>
      </c>
      <c r="N65" s="12">
        <f>(COUNTIFS(CSV!$A:$A,$A65,CSV!$H:$H,"&gt;1.5") +COUNTIFS(CSV!$B:$B,$A65,CSV!$J:$J,"&gt;1.5"))/$D65</f>
        <v>7.1428571428571425E-2</v>
      </c>
      <c r="O65" s="7">
        <f>COUNTIFS(CSV!$A:$A,$A65,CSV!$H:$H,"&gt;1.5")/$B65</f>
        <v>0.14285714285714285</v>
      </c>
      <c r="P65" s="7">
        <f>COUNTIFS(CSV!$B:$B,$A65,CSV!$J:$J,"&gt;1.5")/$C65</f>
        <v>0</v>
      </c>
      <c r="Q65" s="12">
        <f>(COUNTIFS(CSV!$A:$A,$A65,CSV!$I:$I,"&gt;0.5") +COUNTIFS(CSV!$B:$B,$A65,CSV!$K:$K,"&gt;0.5"))/$D65</f>
        <v>0.4642857142857143</v>
      </c>
      <c r="R65" s="7">
        <f>COUNTIFS(CSV!$A:$A,$A65,CSV!$I:$I,"&gt;0.5")/$B65</f>
        <v>0.35714285714285715</v>
      </c>
      <c r="S65" s="7">
        <f>COUNTIFS(CSV!$B:$B,$A65,CSV!$K:$K,"&gt;0.5")/$C65</f>
        <v>0.5714285714285714</v>
      </c>
      <c r="T65" s="12">
        <f>(COUNTIFS(CSV!$A:$A,$A65,CSV!$I:$I,"&gt;1.5") +COUNTIFS(CSV!$B:$B,$A65,CSV!$K:$K,"&gt;1.5"))/$D65</f>
        <v>0.17857142857142858</v>
      </c>
      <c r="U65" s="7">
        <f>COUNTIFS(CSV!$A:$A,$A65,CSV!$I:$I,"&gt;1.5")/$B65</f>
        <v>0.14285714285714285</v>
      </c>
      <c r="V65" s="7">
        <f>COUNTIFS(CSV!$B:$B,$A65,CSV!$K:$K,"&gt;1.5")/$C65</f>
        <v>0.21428571428571427</v>
      </c>
    </row>
    <row r="66" spans="1:22" x14ac:dyDescent="0.3">
      <c r="A66" t="s">
        <v>181</v>
      </c>
      <c r="B66" s="9">
        <f>COUNTIF(CSV!A:A,A66)</f>
        <v>14</v>
      </c>
      <c r="C66" s="4">
        <f>COUNTIF(CSV!B:B,A66)</f>
        <v>14</v>
      </c>
      <c r="D66" s="4">
        <f t="shared" si="3"/>
        <v>28</v>
      </c>
      <c r="E66" s="12">
        <f>(COUNTIFS(CSV!$A:$A,$A66,CSV!$L:$L,"&gt;0.5") +COUNTIFS(CSV!$B:$B,$A66,CSV!$L:$L,"&gt;0.5"))/$D66</f>
        <v>0.5357142857142857</v>
      </c>
      <c r="F66" s="7">
        <f>COUNTIFS(CSV!$A:$A,$A66,CSV!$L:$L,"&gt;0.5")/$B66</f>
        <v>0.5714285714285714</v>
      </c>
      <c r="G66" s="7">
        <f>COUNTIFS(CSV!$B:$B,$A66,CSV!$L:$L,"&gt;0.5")/$C66</f>
        <v>0.5</v>
      </c>
      <c r="H66" s="12">
        <f>(COUNTIFS(CSV!$A:$A,$A66,CSV!$L:$L,"&gt;1.5") +COUNTIFS(CSV!$B:$B,$A66,CSV!$L:$L,"&gt;1.5"))/$D66</f>
        <v>0.25</v>
      </c>
      <c r="I66" s="7">
        <f>COUNTIFS(CSV!$A:$A,$A66,CSV!$L:$L,"&gt;1.5")/$B66</f>
        <v>0.2857142857142857</v>
      </c>
      <c r="J66" s="7">
        <f>COUNTIFS(CSV!$B:$B,$A66,CSV!$L:$L,"&gt;1.5")/$C66</f>
        <v>0.21428571428571427</v>
      </c>
      <c r="K66" s="12">
        <f>(COUNTIFS(CSV!$A:$A,$A66,CSV!$H:$H,"&gt;0.5") +COUNTIFS(CSV!$B:$B,$A66,CSV!$J:$J,"&gt;0.5"))/$D66</f>
        <v>0.35714285714285715</v>
      </c>
      <c r="L66" s="7">
        <f>COUNTIFS(CSV!$A:$A,$A66,CSV!$H:$H,"&gt;0.5")/$B66</f>
        <v>0.35714285714285715</v>
      </c>
      <c r="M66" s="7">
        <f>COUNTIFS(CSV!$B:$B,$A66,CSV!$J:$J,"&gt;0.5")/$C66</f>
        <v>0.35714285714285715</v>
      </c>
      <c r="N66" s="12">
        <f>(COUNTIFS(CSV!$A:$A,$A66,CSV!$H:$H,"&gt;1.5") +COUNTIFS(CSV!$B:$B,$A66,CSV!$J:$J,"&gt;1.5"))/$D66</f>
        <v>3.5714285714285712E-2</v>
      </c>
      <c r="O66" s="7">
        <f>COUNTIFS(CSV!$A:$A,$A66,CSV!$H:$H,"&gt;1.5")/$B66</f>
        <v>0</v>
      </c>
      <c r="P66" s="7">
        <f>COUNTIFS(CSV!$B:$B,$A66,CSV!$J:$J,"&gt;1.5")/$C66</f>
        <v>7.1428571428571425E-2</v>
      </c>
      <c r="Q66" s="12">
        <f>(COUNTIFS(CSV!$A:$A,$A66,CSV!$I:$I,"&gt;0.5") +COUNTIFS(CSV!$B:$B,$A66,CSV!$K:$K,"&gt;0.5"))/$D66</f>
        <v>0.35714285714285715</v>
      </c>
      <c r="R66" s="7">
        <f>COUNTIFS(CSV!$A:$A,$A66,CSV!$I:$I,"&gt;0.5")/$B66</f>
        <v>0.42857142857142855</v>
      </c>
      <c r="S66" s="7">
        <f>COUNTIFS(CSV!$B:$B,$A66,CSV!$K:$K,"&gt;0.5")/$C66</f>
        <v>0.2857142857142857</v>
      </c>
      <c r="T66" s="12">
        <f>(COUNTIFS(CSV!$A:$A,$A66,CSV!$I:$I,"&gt;1.5") +COUNTIFS(CSV!$B:$B,$A66,CSV!$K:$K,"&gt;1.5"))/$D66</f>
        <v>0.10714285714285714</v>
      </c>
      <c r="U66" s="7">
        <f>COUNTIFS(CSV!$A:$A,$A66,CSV!$I:$I,"&gt;1.5")/$B66</f>
        <v>7.1428571428571425E-2</v>
      </c>
      <c r="V66" s="7">
        <f>COUNTIFS(CSV!$B:$B,$A66,CSV!$K:$K,"&gt;1.5")/$C66</f>
        <v>0.14285714285714285</v>
      </c>
    </row>
    <row r="67" spans="1:22" x14ac:dyDescent="0.3">
      <c r="A67" t="s">
        <v>176</v>
      </c>
      <c r="B67" s="9">
        <f>COUNTIF(CSV!A:A,A67)</f>
        <v>14</v>
      </c>
      <c r="C67" s="4">
        <f>COUNTIF(CSV!B:B,A67)</f>
        <v>14</v>
      </c>
      <c r="D67" s="4">
        <f t="shared" si="3"/>
        <v>28</v>
      </c>
      <c r="E67" s="12">
        <f>(COUNTIFS(CSV!$A:$A,$A67,CSV!$L:$L,"&gt;0.5") +COUNTIFS(CSV!$B:$B,$A67,CSV!$L:$L,"&gt;0.5"))/$D67</f>
        <v>0.75</v>
      </c>
      <c r="F67" s="7">
        <f>COUNTIFS(CSV!$A:$A,$A67,CSV!$L:$L,"&gt;0.5")/$B67</f>
        <v>0.6428571428571429</v>
      </c>
      <c r="G67" s="7">
        <f>COUNTIFS(CSV!$B:$B,$A67,CSV!$L:$L,"&gt;0.5")/$C67</f>
        <v>0.8571428571428571</v>
      </c>
      <c r="H67" s="12">
        <f>(COUNTIFS(CSV!$A:$A,$A67,CSV!$L:$L,"&gt;1.5") +COUNTIFS(CSV!$B:$B,$A67,CSV!$L:$L,"&gt;1.5"))/$D67</f>
        <v>0.35714285714285715</v>
      </c>
      <c r="I67" s="7">
        <f>COUNTIFS(CSV!$A:$A,$A67,CSV!$L:$L,"&gt;1.5")/$B67</f>
        <v>0.42857142857142855</v>
      </c>
      <c r="J67" s="7">
        <f>COUNTIFS(CSV!$B:$B,$A67,CSV!$L:$L,"&gt;1.5")/$C67</f>
        <v>0.2857142857142857</v>
      </c>
      <c r="K67" s="12">
        <f>(COUNTIFS(CSV!$A:$A,$A67,CSV!$H:$H,"&gt;0.5") +COUNTIFS(CSV!$B:$B,$A67,CSV!$J:$J,"&gt;0.5"))/$D67</f>
        <v>0.5357142857142857</v>
      </c>
      <c r="L67" s="7">
        <f>COUNTIFS(CSV!$A:$A,$A67,CSV!$H:$H,"&gt;0.5")/$B67</f>
        <v>0.5714285714285714</v>
      </c>
      <c r="M67" s="7">
        <f>COUNTIFS(CSV!$B:$B,$A67,CSV!$J:$J,"&gt;0.5")/$C67</f>
        <v>0.5</v>
      </c>
      <c r="N67" s="12">
        <f>(COUNTIFS(CSV!$A:$A,$A67,CSV!$H:$H,"&gt;1.5") +COUNTIFS(CSV!$B:$B,$A67,CSV!$J:$J,"&gt;1.5"))/$D67</f>
        <v>0.21428571428571427</v>
      </c>
      <c r="O67" s="7">
        <f>COUNTIFS(CSV!$A:$A,$A67,CSV!$H:$H,"&gt;1.5")/$B67</f>
        <v>0.21428571428571427</v>
      </c>
      <c r="P67" s="7">
        <f>COUNTIFS(CSV!$B:$B,$A67,CSV!$J:$J,"&gt;1.5")/$C67</f>
        <v>0.21428571428571427</v>
      </c>
      <c r="Q67" s="12">
        <f>(COUNTIFS(CSV!$A:$A,$A67,CSV!$I:$I,"&gt;0.5") +COUNTIFS(CSV!$B:$B,$A67,CSV!$K:$K,"&gt;0.5"))/$D67</f>
        <v>0.42857142857142855</v>
      </c>
      <c r="R67" s="7">
        <f>COUNTIFS(CSV!$A:$A,$A67,CSV!$I:$I,"&gt;0.5")/$B67</f>
        <v>0.35714285714285715</v>
      </c>
      <c r="S67" s="7">
        <f>COUNTIFS(CSV!$B:$B,$A67,CSV!$K:$K,"&gt;0.5")/$C67</f>
        <v>0.5</v>
      </c>
      <c r="T67" s="12">
        <f>(COUNTIFS(CSV!$A:$A,$A67,CSV!$I:$I,"&gt;1.5") +COUNTIFS(CSV!$B:$B,$A67,CSV!$K:$K,"&gt;1.5"))/$D67</f>
        <v>0.10714285714285714</v>
      </c>
      <c r="U67" s="7">
        <f>COUNTIFS(CSV!$A:$A,$A67,CSV!$I:$I,"&gt;1.5")/$B67</f>
        <v>7.1428571428571425E-2</v>
      </c>
      <c r="V67" s="7">
        <f>COUNTIFS(CSV!$B:$B,$A67,CSV!$K:$K,"&gt;1.5")/$C67</f>
        <v>0.14285714285714285</v>
      </c>
    </row>
    <row r="68" spans="1:22" x14ac:dyDescent="0.3">
      <c r="A68" t="s">
        <v>184</v>
      </c>
      <c r="B68" s="9">
        <f>COUNTIF(CSV!A:A,A68)</f>
        <v>14</v>
      </c>
      <c r="C68" s="4">
        <f>COUNTIF(CSV!B:B,A68)</f>
        <v>14</v>
      </c>
      <c r="D68" s="4">
        <f t="shared" si="3"/>
        <v>28</v>
      </c>
      <c r="E68" s="12">
        <f>(COUNTIFS(CSV!$A:$A,$A68,CSV!$L:$L,"&gt;0.5") +COUNTIFS(CSV!$B:$B,$A68,CSV!$L:$L,"&gt;0.5"))/$D68</f>
        <v>0.75</v>
      </c>
      <c r="F68" s="7">
        <f>COUNTIFS(CSV!$A:$A,$A68,CSV!$L:$L,"&gt;0.5")/$B68</f>
        <v>0.6428571428571429</v>
      </c>
      <c r="G68" s="7">
        <f>COUNTIFS(CSV!$B:$B,$A68,CSV!$L:$L,"&gt;0.5")/$C68</f>
        <v>0.8571428571428571</v>
      </c>
      <c r="H68" s="12">
        <f>(COUNTIFS(CSV!$A:$A,$A68,CSV!$L:$L,"&gt;1.5") +COUNTIFS(CSV!$B:$B,$A68,CSV!$L:$L,"&gt;1.5"))/$D68</f>
        <v>0.2857142857142857</v>
      </c>
      <c r="I68" s="7">
        <f>COUNTIFS(CSV!$A:$A,$A68,CSV!$L:$L,"&gt;1.5")/$B68</f>
        <v>0.14285714285714285</v>
      </c>
      <c r="J68" s="7">
        <f>COUNTIFS(CSV!$B:$B,$A68,CSV!$L:$L,"&gt;1.5")/$C68</f>
        <v>0.42857142857142855</v>
      </c>
      <c r="K68" s="12">
        <f>(COUNTIFS(CSV!$A:$A,$A68,CSV!$H:$H,"&gt;0.5") +COUNTIFS(CSV!$B:$B,$A68,CSV!$J:$J,"&gt;0.5"))/$D68</f>
        <v>0.5357142857142857</v>
      </c>
      <c r="L68" s="7">
        <f>COUNTIFS(CSV!$A:$A,$A68,CSV!$H:$H,"&gt;0.5")/$B68</f>
        <v>0.42857142857142855</v>
      </c>
      <c r="M68" s="7">
        <f>COUNTIFS(CSV!$B:$B,$A68,CSV!$J:$J,"&gt;0.5")/$C68</f>
        <v>0.6428571428571429</v>
      </c>
      <c r="N68" s="12">
        <f>(COUNTIFS(CSV!$A:$A,$A68,CSV!$H:$H,"&gt;1.5") +COUNTIFS(CSV!$B:$B,$A68,CSV!$J:$J,"&gt;1.5"))/$D68</f>
        <v>0.14285714285714285</v>
      </c>
      <c r="O68" s="7">
        <f>COUNTIFS(CSV!$A:$A,$A68,CSV!$H:$H,"&gt;1.5")/$B68</f>
        <v>7.1428571428571425E-2</v>
      </c>
      <c r="P68" s="7">
        <f>COUNTIFS(CSV!$B:$B,$A68,CSV!$J:$J,"&gt;1.5")/$C68</f>
        <v>0.21428571428571427</v>
      </c>
      <c r="Q68" s="12">
        <f>(COUNTIFS(CSV!$A:$A,$A68,CSV!$I:$I,"&gt;0.5") +COUNTIFS(CSV!$B:$B,$A68,CSV!$K:$K,"&gt;0.5"))/$D68</f>
        <v>0.42857142857142855</v>
      </c>
      <c r="R68" s="7">
        <f>COUNTIFS(CSV!$A:$A,$A68,CSV!$I:$I,"&gt;0.5")/$B68</f>
        <v>0.2857142857142857</v>
      </c>
      <c r="S68" s="7">
        <f>COUNTIFS(CSV!$B:$B,$A68,CSV!$K:$K,"&gt;0.5")/$C68</f>
        <v>0.5714285714285714</v>
      </c>
      <c r="T68" s="12">
        <f>(COUNTIFS(CSV!$A:$A,$A68,CSV!$I:$I,"&gt;1.5") +COUNTIFS(CSV!$B:$B,$A68,CSV!$K:$K,"&gt;1.5"))/$D68</f>
        <v>7.1428571428571425E-2</v>
      </c>
      <c r="U68" s="7">
        <f>COUNTIFS(CSV!$A:$A,$A68,CSV!$I:$I,"&gt;1.5")/$B68</f>
        <v>0</v>
      </c>
      <c r="V68" s="7">
        <f>COUNTIFS(CSV!$B:$B,$A68,CSV!$K:$K,"&gt;1.5")/$C68</f>
        <v>0.14285714285714285</v>
      </c>
    </row>
    <row r="69" spans="1:22" x14ac:dyDescent="0.3">
      <c r="A69" t="s">
        <v>194</v>
      </c>
      <c r="B69" s="9">
        <f>COUNTIF(CSV!A:A,A69)</f>
        <v>14</v>
      </c>
      <c r="C69" s="4">
        <f>COUNTIF(CSV!B:B,A69)</f>
        <v>14</v>
      </c>
      <c r="D69" s="4">
        <f t="shared" si="3"/>
        <v>28</v>
      </c>
      <c r="E69" s="12">
        <f>(COUNTIFS(CSV!$A:$A,$A69,CSV!$L:$L,"&gt;0.5") +COUNTIFS(CSV!$B:$B,$A69,CSV!$L:$L,"&gt;0.5"))/$D69</f>
        <v>0.7857142857142857</v>
      </c>
      <c r="F69" s="7">
        <f>COUNTIFS(CSV!$A:$A,$A69,CSV!$L:$L,"&gt;0.5")/$B69</f>
        <v>0.7857142857142857</v>
      </c>
      <c r="G69" s="7">
        <f>COUNTIFS(CSV!$B:$B,$A69,CSV!$L:$L,"&gt;0.5")/$C69</f>
        <v>0.7857142857142857</v>
      </c>
      <c r="H69" s="12">
        <f>(COUNTIFS(CSV!$A:$A,$A69,CSV!$L:$L,"&gt;1.5") +COUNTIFS(CSV!$B:$B,$A69,CSV!$L:$L,"&gt;1.5"))/$D69</f>
        <v>0.35714285714285715</v>
      </c>
      <c r="I69" s="7">
        <f>COUNTIFS(CSV!$A:$A,$A69,CSV!$L:$L,"&gt;1.5")/$B69</f>
        <v>0.2857142857142857</v>
      </c>
      <c r="J69" s="7">
        <f>COUNTIFS(CSV!$B:$B,$A69,CSV!$L:$L,"&gt;1.5")/$C69</f>
        <v>0.42857142857142855</v>
      </c>
      <c r="K69" s="12">
        <f>(COUNTIFS(CSV!$A:$A,$A69,CSV!$H:$H,"&gt;0.5") +COUNTIFS(CSV!$B:$B,$A69,CSV!$J:$J,"&gt;0.5"))/$D69</f>
        <v>0.39285714285714285</v>
      </c>
      <c r="L69" s="7">
        <f>COUNTIFS(CSV!$A:$A,$A69,CSV!$H:$H,"&gt;0.5")/$B69</f>
        <v>0.5</v>
      </c>
      <c r="M69" s="7">
        <f>COUNTIFS(CSV!$B:$B,$A69,CSV!$J:$J,"&gt;0.5")/$C69</f>
        <v>0.2857142857142857</v>
      </c>
      <c r="N69" s="12">
        <f>(COUNTIFS(CSV!$A:$A,$A69,CSV!$H:$H,"&gt;1.5") +COUNTIFS(CSV!$B:$B,$A69,CSV!$J:$J,"&gt;1.5"))/$D69</f>
        <v>0.10714285714285714</v>
      </c>
      <c r="O69" s="7">
        <f>COUNTIFS(CSV!$A:$A,$A69,CSV!$H:$H,"&gt;1.5")/$B69</f>
        <v>0</v>
      </c>
      <c r="P69" s="7">
        <f>COUNTIFS(CSV!$B:$B,$A69,CSV!$J:$J,"&gt;1.5")/$C69</f>
        <v>0.21428571428571427</v>
      </c>
      <c r="Q69" s="12">
        <f>(COUNTIFS(CSV!$A:$A,$A69,CSV!$I:$I,"&gt;0.5") +COUNTIFS(CSV!$B:$B,$A69,CSV!$K:$K,"&gt;0.5"))/$D69</f>
        <v>0.5714285714285714</v>
      </c>
      <c r="R69" s="7">
        <f>COUNTIFS(CSV!$A:$A,$A69,CSV!$I:$I,"&gt;0.5")/$B69</f>
        <v>0.42857142857142855</v>
      </c>
      <c r="S69" s="7">
        <f>COUNTIFS(CSV!$B:$B,$A69,CSV!$K:$K,"&gt;0.5")/$C69</f>
        <v>0.7142857142857143</v>
      </c>
      <c r="T69" s="12">
        <f>(COUNTIFS(CSV!$A:$A,$A69,CSV!$I:$I,"&gt;1.5") +COUNTIFS(CSV!$B:$B,$A69,CSV!$K:$K,"&gt;1.5"))/$D69</f>
        <v>0.17857142857142858</v>
      </c>
      <c r="U69" s="7">
        <f>COUNTIFS(CSV!$A:$A,$A69,CSV!$I:$I,"&gt;1.5")/$B69</f>
        <v>0.21428571428571427</v>
      </c>
      <c r="V69" s="7">
        <f>COUNTIFS(CSV!$B:$B,$A69,CSV!$K:$K,"&gt;1.5")/$C69</f>
        <v>0.14285714285714285</v>
      </c>
    </row>
    <row r="70" spans="1:22" x14ac:dyDescent="0.3">
      <c r="A70" t="s">
        <v>171</v>
      </c>
      <c r="B70" s="9">
        <f>COUNTIF(CSV!A:A,A70)</f>
        <v>14</v>
      </c>
      <c r="C70" s="4">
        <f>COUNTIF(CSV!B:B,A70)</f>
        <v>14</v>
      </c>
      <c r="D70" s="4">
        <f t="shared" si="3"/>
        <v>28</v>
      </c>
      <c r="E70" s="12">
        <f>(COUNTIFS(CSV!$A:$A,$A70,CSV!$L:$L,"&gt;0.5") +COUNTIFS(CSV!$B:$B,$A70,CSV!$L:$L,"&gt;0.5"))/$D70</f>
        <v>0.6071428571428571</v>
      </c>
      <c r="F70" s="7">
        <f>COUNTIFS(CSV!$A:$A,$A70,CSV!$L:$L,"&gt;0.5")/$B70</f>
        <v>0.6428571428571429</v>
      </c>
      <c r="G70" s="7">
        <f>COUNTIFS(CSV!$B:$B,$A70,CSV!$L:$L,"&gt;0.5")/$C70</f>
        <v>0.5714285714285714</v>
      </c>
      <c r="H70" s="12">
        <f>(COUNTIFS(CSV!$A:$A,$A70,CSV!$L:$L,"&gt;1.5") +COUNTIFS(CSV!$B:$B,$A70,CSV!$L:$L,"&gt;1.5"))/$D70</f>
        <v>0.32142857142857145</v>
      </c>
      <c r="I70" s="7">
        <f>COUNTIFS(CSV!$A:$A,$A70,CSV!$L:$L,"&gt;1.5")/$B70</f>
        <v>0.21428571428571427</v>
      </c>
      <c r="J70" s="7">
        <f>COUNTIFS(CSV!$B:$B,$A70,CSV!$L:$L,"&gt;1.5")/$C70</f>
        <v>0.42857142857142855</v>
      </c>
      <c r="K70" s="12">
        <f>(COUNTIFS(CSV!$A:$A,$A70,CSV!$H:$H,"&gt;0.5") +COUNTIFS(CSV!$B:$B,$A70,CSV!$J:$J,"&gt;0.5"))/$D70</f>
        <v>0.39285714285714285</v>
      </c>
      <c r="L70" s="7">
        <f>COUNTIFS(CSV!$A:$A,$A70,CSV!$H:$H,"&gt;0.5")/$B70</f>
        <v>0.42857142857142855</v>
      </c>
      <c r="M70" s="7">
        <f>COUNTIFS(CSV!$B:$B,$A70,CSV!$J:$J,"&gt;0.5")/$C70</f>
        <v>0.35714285714285715</v>
      </c>
      <c r="N70" s="12">
        <f>(COUNTIFS(CSV!$A:$A,$A70,CSV!$H:$H,"&gt;1.5") +COUNTIFS(CSV!$B:$B,$A70,CSV!$J:$J,"&gt;1.5"))/$D70</f>
        <v>0.10714285714285714</v>
      </c>
      <c r="O70" s="7">
        <f>COUNTIFS(CSV!$A:$A,$A70,CSV!$H:$H,"&gt;1.5")/$B70</f>
        <v>7.1428571428571425E-2</v>
      </c>
      <c r="P70" s="7">
        <f>COUNTIFS(CSV!$B:$B,$A70,CSV!$J:$J,"&gt;1.5")/$C70</f>
        <v>0.14285714285714285</v>
      </c>
      <c r="Q70" s="12">
        <f>(COUNTIFS(CSV!$A:$A,$A70,CSV!$I:$I,"&gt;0.5") +COUNTIFS(CSV!$B:$B,$A70,CSV!$K:$K,"&gt;0.5"))/$D70</f>
        <v>0.39285714285714285</v>
      </c>
      <c r="R70" s="7">
        <f>COUNTIFS(CSV!$A:$A,$A70,CSV!$I:$I,"&gt;0.5")/$B70</f>
        <v>0.2857142857142857</v>
      </c>
      <c r="S70" s="7">
        <f>COUNTIFS(CSV!$B:$B,$A70,CSV!$K:$K,"&gt;0.5")/$C70</f>
        <v>0.5</v>
      </c>
      <c r="T70" s="12">
        <f>(COUNTIFS(CSV!$A:$A,$A70,CSV!$I:$I,"&gt;1.5") +COUNTIFS(CSV!$B:$B,$A70,CSV!$K:$K,"&gt;1.5"))/$D70</f>
        <v>7.1428571428571425E-2</v>
      </c>
      <c r="U70" s="7">
        <f>COUNTIFS(CSV!$A:$A,$A70,CSV!$I:$I,"&gt;1.5")/$B70</f>
        <v>7.1428571428571425E-2</v>
      </c>
      <c r="V70" s="7">
        <f>COUNTIFS(CSV!$B:$B,$A70,CSV!$K:$K,"&gt;1.5")/$C70</f>
        <v>7.1428571428571425E-2</v>
      </c>
    </row>
    <row r="71" spans="1:22" x14ac:dyDescent="0.3">
      <c r="A71" t="s">
        <v>175</v>
      </c>
      <c r="B71" s="9">
        <f>COUNTIF(CSV!A:A,A71)</f>
        <v>14</v>
      </c>
      <c r="C71" s="4">
        <f>COUNTIF(CSV!B:B,A71)</f>
        <v>14</v>
      </c>
      <c r="D71" s="4">
        <f t="shared" si="3"/>
        <v>28</v>
      </c>
      <c r="E71" s="12">
        <f>(COUNTIFS(CSV!$A:$A,$A71,CSV!$L:$L,"&gt;0.5") +COUNTIFS(CSV!$B:$B,$A71,CSV!$L:$L,"&gt;0.5"))/$D71</f>
        <v>0.6071428571428571</v>
      </c>
      <c r="F71" s="7">
        <f>COUNTIFS(CSV!$A:$A,$A71,CSV!$L:$L,"&gt;0.5")/$B71</f>
        <v>0.7142857142857143</v>
      </c>
      <c r="G71" s="7">
        <f>COUNTIFS(CSV!$B:$B,$A71,CSV!$L:$L,"&gt;0.5")/$C71</f>
        <v>0.5</v>
      </c>
      <c r="H71" s="12">
        <f>(COUNTIFS(CSV!$A:$A,$A71,CSV!$L:$L,"&gt;1.5") +COUNTIFS(CSV!$B:$B,$A71,CSV!$L:$L,"&gt;1.5"))/$D71</f>
        <v>0.17857142857142858</v>
      </c>
      <c r="I71" s="7">
        <f>COUNTIFS(CSV!$A:$A,$A71,CSV!$L:$L,"&gt;1.5")/$B71</f>
        <v>0.14285714285714285</v>
      </c>
      <c r="J71" s="7">
        <f>COUNTIFS(CSV!$B:$B,$A71,CSV!$L:$L,"&gt;1.5")/$C71</f>
        <v>0.21428571428571427</v>
      </c>
      <c r="K71" s="12">
        <f>(COUNTIFS(CSV!$A:$A,$A71,CSV!$H:$H,"&gt;0.5") +COUNTIFS(CSV!$B:$B,$A71,CSV!$J:$J,"&gt;0.5"))/$D71</f>
        <v>0.2857142857142857</v>
      </c>
      <c r="L71" s="7">
        <f>COUNTIFS(CSV!$A:$A,$A71,CSV!$H:$H,"&gt;0.5")/$B71</f>
        <v>0.35714285714285715</v>
      </c>
      <c r="M71" s="7">
        <f>COUNTIFS(CSV!$B:$B,$A71,CSV!$J:$J,"&gt;0.5")/$C71</f>
        <v>0.21428571428571427</v>
      </c>
      <c r="N71" s="12">
        <f>(COUNTIFS(CSV!$A:$A,$A71,CSV!$H:$H,"&gt;1.5") +COUNTIFS(CSV!$B:$B,$A71,CSV!$J:$J,"&gt;1.5"))/$D71</f>
        <v>0.14285714285714285</v>
      </c>
      <c r="O71" s="7">
        <f>COUNTIFS(CSV!$A:$A,$A71,CSV!$H:$H,"&gt;1.5")/$B71</f>
        <v>0.14285714285714285</v>
      </c>
      <c r="P71" s="7">
        <f>COUNTIFS(CSV!$B:$B,$A71,CSV!$J:$J,"&gt;1.5")/$C71</f>
        <v>0.14285714285714285</v>
      </c>
      <c r="Q71" s="12">
        <f>(COUNTIFS(CSV!$A:$A,$A71,CSV!$I:$I,"&gt;0.5") +COUNTIFS(CSV!$B:$B,$A71,CSV!$K:$K,"&gt;0.5"))/$D71</f>
        <v>0.32142857142857145</v>
      </c>
      <c r="R71" s="7">
        <f>COUNTIFS(CSV!$A:$A,$A71,CSV!$I:$I,"&gt;0.5")/$B71</f>
        <v>0.35714285714285715</v>
      </c>
      <c r="S71" s="7">
        <f>COUNTIFS(CSV!$B:$B,$A71,CSV!$K:$K,"&gt;0.5")/$C71</f>
        <v>0.2857142857142857</v>
      </c>
      <c r="T71" s="12">
        <f>(COUNTIFS(CSV!$A:$A,$A71,CSV!$I:$I,"&gt;1.5") +COUNTIFS(CSV!$B:$B,$A71,CSV!$K:$K,"&gt;1.5"))/$D71</f>
        <v>3.5714285714285712E-2</v>
      </c>
      <c r="U71" s="7">
        <f>COUNTIFS(CSV!$A:$A,$A71,CSV!$I:$I,"&gt;1.5")/$B71</f>
        <v>0</v>
      </c>
      <c r="V71" s="7">
        <f>COUNTIFS(CSV!$B:$B,$A71,CSV!$K:$K,"&gt;1.5")/$C71</f>
        <v>7.1428571428571425E-2</v>
      </c>
    </row>
    <row r="72" spans="1:22" x14ac:dyDescent="0.3">
      <c r="A72" t="s">
        <v>190</v>
      </c>
      <c r="B72" s="9">
        <f>COUNTIF(CSV!A:A,A72)</f>
        <v>14</v>
      </c>
      <c r="C72" s="4">
        <f>COUNTIF(CSV!B:B,A72)</f>
        <v>14</v>
      </c>
      <c r="D72" s="4">
        <f t="shared" si="3"/>
        <v>28</v>
      </c>
      <c r="E72" s="12">
        <f>(COUNTIFS(CSV!$A:$A,$A72,CSV!$L:$L,"&gt;0.5") +COUNTIFS(CSV!$B:$B,$A72,CSV!$L:$L,"&gt;0.5"))/$D72</f>
        <v>0.7142857142857143</v>
      </c>
      <c r="F72" s="7">
        <f>COUNTIFS(CSV!$A:$A,$A72,CSV!$L:$L,"&gt;0.5")/$B72</f>
        <v>0.7857142857142857</v>
      </c>
      <c r="G72" s="7">
        <f>COUNTIFS(CSV!$B:$B,$A72,CSV!$L:$L,"&gt;0.5")/$C72</f>
        <v>0.6428571428571429</v>
      </c>
      <c r="H72" s="12">
        <f>(COUNTIFS(CSV!$A:$A,$A72,CSV!$L:$L,"&gt;1.5") +COUNTIFS(CSV!$B:$B,$A72,CSV!$L:$L,"&gt;1.5"))/$D72</f>
        <v>0.25</v>
      </c>
      <c r="I72" s="7">
        <f>COUNTIFS(CSV!$A:$A,$A72,CSV!$L:$L,"&gt;1.5")/$B72</f>
        <v>0.2857142857142857</v>
      </c>
      <c r="J72" s="7">
        <f>COUNTIFS(CSV!$B:$B,$A72,CSV!$L:$L,"&gt;1.5")/$C72</f>
        <v>0.21428571428571427</v>
      </c>
      <c r="K72" s="12">
        <f>(COUNTIFS(CSV!$A:$A,$A72,CSV!$H:$H,"&gt;0.5") +COUNTIFS(CSV!$B:$B,$A72,CSV!$J:$J,"&gt;0.5"))/$D72</f>
        <v>0.35714285714285715</v>
      </c>
      <c r="L72" s="7">
        <f>COUNTIFS(CSV!$A:$A,$A72,CSV!$H:$H,"&gt;0.5")/$B72</f>
        <v>0.5</v>
      </c>
      <c r="M72" s="7">
        <f>COUNTIFS(CSV!$B:$B,$A72,CSV!$J:$J,"&gt;0.5")/$C72</f>
        <v>0.21428571428571427</v>
      </c>
      <c r="N72" s="12">
        <f>(COUNTIFS(CSV!$A:$A,$A72,CSV!$H:$H,"&gt;1.5") +COUNTIFS(CSV!$B:$B,$A72,CSV!$J:$J,"&gt;1.5"))/$D72</f>
        <v>7.1428571428571425E-2</v>
      </c>
      <c r="O72" s="7">
        <f>COUNTIFS(CSV!$A:$A,$A72,CSV!$H:$H,"&gt;1.5")/$B72</f>
        <v>0.14285714285714285</v>
      </c>
      <c r="P72" s="7">
        <f>COUNTIFS(CSV!$B:$B,$A72,CSV!$J:$J,"&gt;1.5")/$C72</f>
        <v>0</v>
      </c>
      <c r="Q72" s="12">
        <f>(COUNTIFS(CSV!$A:$A,$A72,CSV!$I:$I,"&gt;0.5") +COUNTIFS(CSV!$B:$B,$A72,CSV!$K:$K,"&gt;0.5"))/$D72</f>
        <v>0.4642857142857143</v>
      </c>
      <c r="R72" s="7">
        <f>COUNTIFS(CSV!$A:$A,$A72,CSV!$I:$I,"&gt;0.5")/$B72</f>
        <v>0.42857142857142855</v>
      </c>
      <c r="S72" s="7">
        <f>COUNTIFS(CSV!$B:$B,$A72,CSV!$K:$K,"&gt;0.5")/$C72</f>
        <v>0.5</v>
      </c>
      <c r="T72" s="12">
        <f>(COUNTIFS(CSV!$A:$A,$A72,CSV!$I:$I,"&gt;1.5") +COUNTIFS(CSV!$B:$B,$A72,CSV!$K:$K,"&gt;1.5"))/$D72</f>
        <v>0.10714285714285714</v>
      </c>
      <c r="U72" s="7">
        <f>COUNTIFS(CSV!$A:$A,$A72,CSV!$I:$I,"&gt;1.5")/$B72</f>
        <v>0</v>
      </c>
      <c r="V72" s="7">
        <f>COUNTIFS(CSV!$B:$B,$A72,CSV!$K:$K,"&gt;1.5")/$C72</f>
        <v>0.21428571428571427</v>
      </c>
    </row>
    <row r="73" spans="1:22" x14ac:dyDescent="0.3">
      <c r="A73" t="s">
        <v>172</v>
      </c>
      <c r="B73" s="9">
        <f>COUNTIF(CSV!A:A,A73)</f>
        <v>14</v>
      </c>
      <c r="C73" s="4">
        <f>COUNTIF(CSV!B:B,A73)</f>
        <v>14</v>
      </c>
      <c r="D73" s="4">
        <f t="shared" si="3"/>
        <v>28</v>
      </c>
      <c r="E73" s="12">
        <f>(COUNTIFS(CSV!$A:$A,$A73,CSV!$L:$L,"&gt;0.5") +COUNTIFS(CSV!$B:$B,$A73,CSV!$L:$L,"&gt;0.5"))/$D73</f>
        <v>0.6428571428571429</v>
      </c>
      <c r="F73" s="7">
        <f>COUNTIFS(CSV!$A:$A,$A73,CSV!$L:$L,"&gt;0.5")/$B73</f>
        <v>0.7857142857142857</v>
      </c>
      <c r="G73" s="7">
        <f>COUNTIFS(CSV!$B:$B,$A73,CSV!$L:$L,"&gt;0.5")/$C73</f>
        <v>0.5</v>
      </c>
      <c r="H73" s="12">
        <f>(COUNTIFS(CSV!$A:$A,$A73,CSV!$L:$L,"&gt;1.5") +COUNTIFS(CSV!$B:$B,$A73,CSV!$L:$L,"&gt;1.5"))/$D73</f>
        <v>0.25</v>
      </c>
      <c r="I73" s="7">
        <f>COUNTIFS(CSV!$A:$A,$A73,CSV!$L:$L,"&gt;1.5")/$B73</f>
        <v>0.2857142857142857</v>
      </c>
      <c r="J73" s="7">
        <f>COUNTIFS(CSV!$B:$B,$A73,CSV!$L:$L,"&gt;1.5")/$C73</f>
        <v>0.21428571428571427</v>
      </c>
      <c r="K73" s="12">
        <f>(COUNTIFS(CSV!$A:$A,$A73,CSV!$H:$H,"&gt;0.5") +COUNTIFS(CSV!$B:$B,$A73,CSV!$J:$J,"&gt;0.5"))/$D73</f>
        <v>0.32142857142857145</v>
      </c>
      <c r="L73" s="7">
        <f>COUNTIFS(CSV!$A:$A,$A73,CSV!$H:$H,"&gt;0.5")/$B73</f>
        <v>0.35714285714285715</v>
      </c>
      <c r="M73" s="7">
        <f>COUNTIFS(CSV!$B:$B,$A73,CSV!$J:$J,"&gt;0.5")/$C73</f>
        <v>0.2857142857142857</v>
      </c>
      <c r="N73" s="12">
        <f>(COUNTIFS(CSV!$A:$A,$A73,CSV!$H:$H,"&gt;1.5") +COUNTIFS(CSV!$B:$B,$A73,CSV!$J:$J,"&gt;1.5"))/$D73</f>
        <v>0.10714285714285714</v>
      </c>
      <c r="O73" s="7">
        <f>COUNTIFS(CSV!$A:$A,$A73,CSV!$H:$H,"&gt;1.5")/$B73</f>
        <v>0.14285714285714285</v>
      </c>
      <c r="P73" s="7">
        <f>COUNTIFS(CSV!$B:$B,$A73,CSV!$J:$J,"&gt;1.5")/$C73</f>
        <v>7.1428571428571425E-2</v>
      </c>
      <c r="Q73" s="12">
        <f>(COUNTIFS(CSV!$A:$A,$A73,CSV!$I:$I,"&gt;0.5") +COUNTIFS(CSV!$B:$B,$A73,CSV!$K:$K,"&gt;0.5"))/$D73</f>
        <v>0.5357142857142857</v>
      </c>
      <c r="R73" s="7">
        <f>COUNTIFS(CSV!$A:$A,$A73,CSV!$I:$I,"&gt;0.5")/$B73</f>
        <v>0.6428571428571429</v>
      </c>
      <c r="S73" s="7">
        <f>COUNTIFS(CSV!$B:$B,$A73,CSV!$K:$K,"&gt;0.5")/$C73</f>
        <v>0.42857142857142855</v>
      </c>
      <c r="T73" s="12">
        <f>(COUNTIFS(CSV!$A:$A,$A73,CSV!$I:$I,"&gt;1.5") +COUNTIFS(CSV!$B:$B,$A73,CSV!$K:$K,"&gt;1.5"))/$D73</f>
        <v>7.1428571428571425E-2</v>
      </c>
      <c r="U73" s="7">
        <f>COUNTIFS(CSV!$A:$A,$A73,CSV!$I:$I,"&gt;1.5")/$B73</f>
        <v>0.14285714285714285</v>
      </c>
      <c r="V73" s="7">
        <f>COUNTIFS(CSV!$B:$B,$A73,CSV!$K:$K,"&gt;1.5")/$C73</f>
        <v>0</v>
      </c>
    </row>
    <row r="74" spans="1:22" x14ac:dyDescent="0.3">
      <c r="A74" t="s">
        <v>180</v>
      </c>
      <c r="B74" s="9">
        <f>COUNTIF(CSV!A:A,A74)</f>
        <v>14</v>
      </c>
      <c r="C74" s="4">
        <f>COUNTIF(CSV!B:B,A74)</f>
        <v>14</v>
      </c>
      <c r="D74" s="4">
        <f t="shared" si="3"/>
        <v>28</v>
      </c>
      <c r="E74" s="12">
        <f>(COUNTIFS(CSV!$A:$A,$A74,CSV!$L:$L,"&gt;0.5") +COUNTIFS(CSV!$B:$B,$A74,CSV!$L:$L,"&gt;0.5"))/$D74</f>
        <v>0.5714285714285714</v>
      </c>
      <c r="F74" s="7">
        <f>COUNTIFS(CSV!$A:$A,$A74,CSV!$L:$L,"&gt;0.5")/$B74</f>
        <v>0.5</v>
      </c>
      <c r="G74" s="7">
        <f>COUNTIFS(CSV!$B:$B,$A74,CSV!$L:$L,"&gt;0.5")/$C74</f>
        <v>0.6428571428571429</v>
      </c>
      <c r="H74" s="12">
        <f>(COUNTIFS(CSV!$A:$A,$A74,CSV!$L:$L,"&gt;1.5") +COUNTIFS(CSV!$B:$B,$A74,CSV!$L:$L,"&gt;1.5"))/$D74</f>
        <v>0.10714285714285714</v>
      </c>
      <c r="I74" s="7">
        <f>COUNTIFS(CSV!$A:$A,$A74,CSV!$L:$L,"&gt;1.5")/$B74</f>
        <v>7.1428571428571425E-2</v>
      </c>
      <c r="J74" s="7">
        <f>COUNTIFS(CSV!$B:$B,$A74,CSV!$L:$L,"&gt;1.5")/$C74</f>
        <v>0.14285714285714285</v>
      </c>
      <c r="K74" s="12">
        <f>(COUNTIFS(CSV!$A:$A,$A74,CSV!$H:$H,"&gt;0.5") +COUNTIFS(CSV!$B:$B,$A74,CSV!$J:$J,"&gt;0.5"))/$D74</f>
        <v>0.35714285714285715</v>
      </c>
      <c r="L74" s="7">
        <f>COUNTIFS(CSV!$A:$A,$A74,CSV!$H:$H,"&gt;0.5")/$B74</f>
        <v>0.35714285714285715</v>
      </c>
      <c r="M74" s="7">
        <f>COUNTIFS(CSV!$B:$B,$A74,CSV!$J:$J,"&gt;0.5")/$C74</f>
        <v>0.35714285714285715</v>
      </c>
      <c r="N74" s="12">
        <f>(COUNTIFS(CSV!$A:$A,$A74,CSV!$H:$H,"&gt;1.5") +COUNTIFS(CSV!$B:$B,$A74,CSV!$J:$J,"&gt;1.5"))/$D74</f>
        <v>7.1428571428571425E-2</v>
      </c>
      <c r="O74" s="7">
        <f>COUNTIFS(CSV!$A:$A,$A74,CSV!$H:$H,"&gt;1.5")/$B74</f>
        <v>7.1428571428571425E-2</v>
      </c>
      <c r="P74" s="7">
        <f>COUNTIFS(CSV!$B:$B,$A74,CSV!$J:$J,"&gt;1.5")/$C74</f>
        <v>7.1428571428571425E-2</v>
      </c>
      <c r="Q74" s="12">
        <f>(COUNTIFS(CSV!$A:$A,$A74,CSV!$I:$I,"&gt;0.5") +COUNTIFS(CSV!$B:$B,$A74,CSV!$K:$K,"&gt;0.5"))/$D74</f>
        <v>0.2857142857142857</v>
      </c>
      <c r="R74" s="7">
        <f>COUNTIFS(CSV!$A:$A,$A74,CSV!$I:$I,"&gt;0.5")/$B74</f>
        <v>0.14285714285714285</v>
      </c>
      <c r="S74" s="7">
        <f>COUNTIFS(CSV!$B:$B,$A74,CSV!$K:$K,"&gt;0.5")/$C74</f>
        <v>0.42857142857142855</v>
      </c>
      <c r="T74" s="12">
        <f>(COUNTIFS(CSV!$A:$A,$A74,CSV!$I:$I,"&gt;1.5") +COUNTIFS(CSV!$B:$B,$A74,CSV!$K:$K,"&gt;1.5"))/$D74</f>
        <v>7.1428571428571425E-2</v>
      </c>
      <c r="U74" s="7">
        <f>COUNTIFS(CSV!$A:$A,$A74,CSV!$I:$I,"&gt;1.5")/$B74</f>
        <v>0</v>
      </c>
      <c r="V74" s="7">
        <f>COUNTIFS(CSV!$B:$B,$A74,CSV!$K:$K,"&gt;1.5")/$C74</f>
        <v>0.14285714285714285</v>
      </c>
    </row>
    <row r="75" spans="1:22" x14ac:dyDescent="0.3">
      <c r="A75" t="s">
        <v>187</v>
      </c>
      <c r="B75" s="9">
        <f>COUNTIF(CSV!A:A,A75)</f>
        <v>14</v>
      </c>
      <c r="C75" s="4">
        <f>COUNTIF(CSV!B:B,A75)</f>
        <v>14</v>
      </c>
      <c r="D75" s="4">
        <f t="shared" si="3"/>
        <v>28</v>
      </c>
      <c r="E75" s="12">
        <f>(COUNTIFS(CSV!$A:$A,$A75,CSV!$L:$L,"&gt;0.5") +COUNTIFS(CSV!$B:$B,$A75,CSV!$L:$L,"&gt;0.5"))/$D75</f>
        <v>0.7142857142857143</v>
      </c>
      <c r="F75" s="7">
        <f>COUNTIFS(CSV!$A:$A,$A75,CSV!$L:$L,"&gt;0.5")/$B75</f>
        <v>0.7857142857142857</v>
      </c>
      <c r="G75" s="7">
        <f>COUNTIFS(CSV!$B:$B,$A75,CSV!$L:$L,"&gt;0.5")/$C75</f>
        <v>0.6428571428571429</v>
      </c>
      <c r="H75" s="12">
        <f>(COUNTIFS(CSV!$A:$A,$A75,CSV!$L:$L,"&gt;1.5") +COUNTIFS(CSV!$B:$B,$A75,CSV!$L:$L,"&gt;1.5"))/$D75</f>
        <v>0.25</v>
      </c>
      <c r="I75" s="7">
        <f>COUNTIFS(CSV!$A:$A,$A75,CSV!$L:$L,"&gt;1.5")/$B75</f>
        <v>0.42857142857142855</v>
      </c>
      <c r="J75" s="7">
        <f>COUNTIFS(CSV!$B:$B,$A75,CSV!$L:$L,"&gt;1.5")/$C75</f>
        <v>7.1428571428571425E-2</v>
      </c>
      <c r="K75" s="12">
        <f>(COUNTIFS(CSV!$A:$A,$A75,CSV!$H:$H,"&gt;0.5") +COUNTIFS(CSV!$B:$B,$A75,CSV!$J:$J,"&gt;0.5"))/$D75</f>
        <v>0.39285714285714285</v>
      </c>
      <c r="L75" s="7">
        <f>COUNTIFS(CSV!$A:$A,$A75,CSV!$H:$H,"&gt;0.5")/$B75</f>
        <v>0.6428571428571429</v>
      </c>
      <c r="M75" s="7">
        <f>COUNTIFS(CSV!$B:$B,$A75,CSV!$J:$J,"&gt;0.5")/$C75</f>
        <v>0.14285714285714285</v>
      </c>
      <c r="N75" s="12">
        <f>(COUNTIFS(CSV!$A:$A,$A75,CSV!$H:$H,"&gt;1.5") +COUNTIFS(CSV!$B:$B,$A75,CSV!$J:$J,"&gt;1.5"))/$D75</f>
        <v>0.17857142857142858</v>
      </c>
      <c r="O75" s="7">
        <f>COUNTIFS(CSV!$A:$A,$A75,CSV!$H:$H,"&gt;1.5")/$B75</f>
        <v>0.35714285714285715</v>
      </c>
      <c r="P75" s="7">
        <f>COUNTIFS(CSV!$B:$B,$A75,CSV!$J:$J,"&gt;1.5")/$C75</f>
        <v>0</v>
      </c>
      <c r="Q75" s="12">
        <f>(COUNTIFS(CSV!$A:$A,$A75,CSV!$I:$I,"&gt;0.5") +COUNTIFS(CSV!$B:$B,$A75,CSV!$K:$K,"&gt;0.5"))/$D75</f>
        <v>0.4642857142857143</v>
      </c>
      <c r="R75" s="7">
        <f>COUNTIFS(CSV!$A:$A,$A75,CSV!$I:$I,"&gt;0.5")/$B75</f>
        <v>0.42857142857142855</v>
      </c>
      <c r="S75" s="7">
        <f>COUNTIFS(CSV!$B:$B,$A75,CSV!$K:$K,"&gt;0.5")/$C75</f>
        <v>0.5</v>
      </c>
      <c r="T75" s="12">
        <f>(COUNTIFS(CSV!$A:$A,$A75,CSV!$I:$I,"&gt;1.5") +COUNTIFS(CSV!$B:$B,$A75,CSV!$K:$K,"&gt;1.5"))/$D75</f>
        <v>7.1428571428571425E-2</v>
      </c>
      <c r="U75" s="7">
        <f>COUNTIFS(CSV!$A:$A,$A75,CSV!$I:$I,"&gt;1.5")/$B75</f>
        <v>7.1428571428571425E-2</v>
      </c>
      <c r="V75" s="7">
        <f>COUNTIFS(CSV!$B:$B,$A75,CSV!$K:$K,"&gt;1.5")/$C75</f>
        <v>7.1428571428571425E-2</v>
      </c>
    </row>
    <row r="76" spans="1:22" x14ac:dyDescent="0.3">
      <c r="A76" t="s">
        <v>178</v>
      </c>
      <c r="B76" s="9">
        <f>COUNTIF(CSV!A:A,A76)</f>
        <v>14</v>
      </c>
      <c r="C76" s="4">
        <f>COUNTIF(CSV!B:B,A76)</f>
        <v>14</v>
      </c>
      <c r="D76" s="4">
        <f t="shared" si="3"/>
        <v>28</v>
      </c>
      <c r="E76" s="12">
        <f>(COUNTIFS(CSV!$A:$A,$A76,CSV!$L:$L,"&gt;0.5") +COUNTIFS(CSV!$B:$B,$A76,CSV!$L:$L,"&gt;0.5"))/$D76</f>
        <v>0.7857142857142857</v>
      </c>
      <c r="F76" s="7">
        <f>COUNTIFS(CSV!$A:$A,$A76,CSV!$L:$L,"&gt;0.5")/$B76</f>
        <v>0.8571428571428571</v>
      </c>
      <c r="G76" s="7">
        <f>COUNTIFS(CSV!$B:$B,$A76,CSV!$L:$L,"&gt;0.5")/$C76</f>
        <v>0.7142857142857143</v>
      </c>
      <c r="H76" s="12">
        <f>(COUNTIFS(CSV!$A:$A,$A76,CSV!$L:$L,"&gt;1.5") +COUNTIFS(CSV!$B:$B,$A76,CSV!$L:$L,"&gt;1.5"))/$D76</f>
        <v>0.35714285714285715</v>
      </c>
      <c r="I76" s="7">
        <f>COUNTIFS(CSV!$A:$A,$A76,CSV!$L:$L,"&gt;1.5")/$B76</f>
        <v>0.2857142857142857</v>
      </c>
      <c r="J76" s="7">
        <f>COUNTIFS(CSV!$B:$B,$A76,CSV!$L:$L,"&gt;1.5")/$C76</f>
        <v>0.42857142857142855</v>
      </c>
      <c r="K76" s="12">
        <f>(COUNTIFS(CSV!$A:$A,$A76,CSV!$H:$H,"&gt;0.5") +COUNTIFS(CSV!$B:$B,$A76,CSV!$J:$J,"&gt;0.5"))/$D76</f>
        <v>0.5714285714285714</v>
      </c>
      <c r="L76" s="7">
        <f>COUNTIFS(CSV!$A:$A,$A76,CSV!$H:$H,"&gt;0.5")/$B76</f>
        <v>0.5714285714285714</v>
      </c>
      <c r="M76" s="7">
        <f>COUNTIFS(CSV!$B:$B,$A76,CSV!$J:$J,"&gt;0.5")/$C76</f>
        <v>0.5714285714285714</v>
      </c>
      <c r="N76" s="12">
        <f>(COUNTIFS(CSV!$A:$A,$A76,CSV!$H:$H,"&gt;1.5") +COUNTIFS(CSV!$B:$B,$A76,CSV!$J:$J,"&gt;1.5"))/$D76</f>
        <v>0.10714285714285714</v>
      </c>
      <c r="O76" s="7">
        <f>COUNTIFS(CSV!$A:$A,$A76,CSV!$H:$H,"&gt;1.5")/$B76</f>
        <v>0.14285714285714285</v>
      </c>
      <c r="P76" s="7">
        <f>COUNTIFS(CSV!$B:$B,$A76,CSV!$J:$J,"&gt;1.5")/$C76</f>
        <v>7.1428571428571425E-2</v>
      </c>
      <c r="Q76" s="12">
        <f>(COUNTIFS(CSV!$A:$A,$A76,CSV!$I:$I,"&gt;0.5") +COUNTIFS(CSV!$B:$B,$A76,CSV!$K:$K,"&gt;0.5"))/$D76</f>
        <v>0.4642857142857143</v>
      </c>
      <c r="R76" s="7">
        <f>COUNTIFS(CSV!$A:$A,$A76,CSV!$I:$I,"&gt;0.5")/$B76</f>
        <v>0.42857142857142855</v>
      </c>
      <c r="S76" s="7">
        <f>COUNTIFS(CSV!$B:$B,$A76,CSV!$K:$K,"&gt;0.5")/$C76</f>
        <v>0.5</v>
      </c>
      <c r="T76" s="12">
        <f>(COUNTIFS(CSV!$A:$A,$A76,CSV!$I:$I,"&gt;1.5") +COUNTIFS(CSV!$B:$B,$A76,CSV!$K:$K,"&gt;1.5"))/$D76</f>
        <v>7.1428571428571425E-2</v>
      </c>
      <c r="U76" s="7">
        <f>COUNTIFS(CSV!$A:$A,$A76,CSV!$I:$I,"&gt;1.5")/$B76</f>
        <v>7.1428571428571425E-2</v>
      </c>
      <c r="V76" s="7">
        <f>COUNTIFS(CSV!$B:$B,$A76,CSV!$K:$K,"&gt;1.5")/$C76</f>
        <v>7.1428571428571425E-2</v>
      </c>
    </row>
    <row r="77" spans="1:22" x14ac:dyDescent="0.3">
      <c r="A77" t="s">
        <v>193</v>
      </c>
      <c r="B77" s="9">
        <f>COUNTIF(CSV!A:A,A77)</f>
        <v>14</v>
      </c>
      <c r="C77" s="4">
        <f>COUNTIF(CSV!B:B,A77)</f>
        <v>14</v>
      </c>
      <c r="D77" s="4">
        <f t="shared" si="3"/>
        <v>28</v>
      </c>
      <c r="E77" s="12">
        <f>(COUNTIFS(CSV!$A:$A,$A77,CSV!$L:$L,"&gt;0.5") +COUNTIFS(CSV!$B:$B,$A77,CSV!$L:$L,"&gt;0.5"))/$D77</f>
        <v>0.6071428571428571</v>
      </c>
      <c r="F77" s="7">
        <f>COUNTIFS(CSV!$A:$A,$A77,CSV!$L:$L,"&gt;0.5")/$B77</f>
        <v>0.6428571428571429</v>
      </c>
      <c r="G77" s="7">
        <f>COUNTIFS(CSV!$B:$B,$A77,CSV!$L:$L,"&gt;0.5")/$C77</f>
        <v>0.5714285714285714</v>
      </c>
      <c r="H77" s="12">
        <f>(COUNTIFS(CSV!$A:$A,$A77,CSV!$L:$L,"&gt;1.5") +COUNTIFS(CSV!$B:$B,$A77,CSV!$L:$L,"&gt;1.5"))/$D77</f>
        <v>0.2857142857142857</v>
      </c>
      <c r="I77" s="7">
        <f>COUNTIFS(CSV!$A:$A,$A77,CSV!$L:$L,"&gt;1.5")/$B77</f>
        <v>0.2857142857142857</v>
      </c>
      <c r="J77" s="7">
        <f>COUNTIFS(CSV!$B:$B,$A77,CSV!$L:$L,"&gt;1.5")/$C77</f>
        <v>0.2857142857142857</v>
      </c>
      <c r="K77" s="12">
        <f>(COUNTIFS(CSV!$A:$A,$A77,CSV!$H:$H,"&gt;0.5") +COUNTIFS(CSV!$B:$B,$A77,CSV!$J:$J,"&gt;0.5"))/$D77</f>
        <v>0.39285714285714285</v>
      </c>
      <c r="L77" s="7">
        <f>COUNTIFS(CSV!$A:$A,$A77,CSV!$H:$H,"&gt;0.5")/$B77</f>
        <v>0.42857142857142855</v>
      </c>
      <c r="M77" s="7">
        <f>COUNTIFS(CSV!$B:$B,$A77,CSV!$J:$J,"&gt;0.5")/$C77</f>
        <v>0.35714285714285715</v>
      </c>
      <c r="N77" s="12">
        <f>(COUNTIFS(CSV!$A:$A,$A77,CSV!$H:$H,"&gt;1.5") +COUNTIFS(CSV!$B:$B,$A77,CSV!$J:$J,"&gt;1.5"))/$D77</f>
        <v>0.10714285714285714</v>
      </c>
      <c r="O77" s="7">
        <f>COUNTIFS(CSV!$A:$A,$A77,CSV!$H:$H,"&gt;1.5")/$B77</f>
        <v>0.14285714285714285</v>
      </c>
      <c r="P77" s="7">
        <f>COUNTIFS(CSV!$B:$B,$A77,CSV!$J:$J,"&gt;1.5")/$C77</f>
        <v>7.1428571428571425E-2</v>
      </c>
      <c r="Q77" s="12">
        <f>(COUNTIFS(CSV!$A:$A,$A77,CSV!$I:$I,"&gt;0.5") +COUNTIFS(CSV!$B:$B,$A77,CSV!$K:$K,"&gt;0.5"))/$D77</f>
        <v>0.39285714285714285</v>
      </c>
      <c r="R77" s="7">
        <f>COUNTIFS(CSV!$A:$A,$A77,CSV!$I:$I,"&gt;0.5")/$B77</f>
        <v>0.42857142857142855</v>
      </c>
      <c r="S77" s="7">
        <f>COUNTIFS(CSV!$B:$B,$A77,CSV!$K:$K,"&gt;0.5")/$C77</f>
        <v>0.35714285714285715</v>
      </c>
      <c r="T77" s="12">
        <f>(COUNTIFS(CSV!$A:$A,$A77,CSV!$I:$I,"&gt;1.5") +COUNTIFS(CSV!$B:$B,$A77,CSV!$K:$K,"&gt;1.5"))/$D77</f>
        <v>0.14285714285714285</v>
      </c>
      <c r="U77" s="7">
        <f>COUNTIFS(CSV!$A:$A,$A77,CSV!$I:$I,"&gt;1.5")/$B77</f>
        <v>0.21428571428571427</v>
      </c>
      <c r="V77" s="7">
        <f>COUNTIFS(CSV!$B:$B,$A77,CSV!$K:$K,"&gt;1.5")/$C77</f>
        <v>7.1428571428571425E-2</v>
      </c>
    </row>
    <row r="78" spans="1:22" x14ac:dyDescent="0.3">
      <c r="A78" t="s">
        <v>192</v>
      </c>
      <c r="B78" s="9">
        <f>COUNTIF(CSV!A:A,A78)</f>
        <v>14</v>
      </c>
      <c r="C78" s="4">
        <f>COUNTIF(CSV!B:B,A78)</f>
        <v>14</v>
      </c>
      <c r="D78" s="4">
        <f t="shared" si="3"/>
        <v>28</v>
      </c>
      <c r="E78" s="12">
        <f>(COUNTIFS(CSV!$A:$A,$A78,CSV!$L:$L,"&gt;0.5") +COUNTIFS(CSV!$B:$B,$A78,CSV!$L:$L,"&gt;0.5"))/$D78</f>
        <v>0.6071428571428571</v>
      </c>
      <c r="F78" s="7">
        <f>COUNTIFS(CSV!$A:$A,$A78,CSV!$L:$L,"&gt;0.5")/$B78</f>
        <v>0.6428571428571429</v>
      </c>
      <c r="G78" s="7">
        <f>COUNTIFS(CSV!$B:$B,$A78,CSV!$L:$L,"&gt;0.5")/$C78</f>
        <v>0.5714285714285714</v>
      </c>
      <c r="H78" s="12">
        <f>(COUNTIFS(CSV!$A:$A,$A78,CSV!$L:$L,"&gt;1.5") +COUNTIFS(CSV!$B:$B,$A78,CSV!$L:$L,"&gt;1.5"))/$D78</f>
        <v>0.25</v>
      </c>
      <c r="I78" s="7">
        <f>COUNTIFS(CSV!$A:$A,$A78,CSV!$L:$L,"&gt;1.5")/$B78</f>
        <v>0.2857142857142857</v>
      </c>
      <c r="J78" s="7">
        <f>COUNTIFS(CSV!$B:$B,$A78,CSV!$L:$L,"&gt;1.5")/$C78</f>
        <v>0.21428571428571427</v>
      </c>
      <c r="K78" s="12">
        <f>(COUNTIFS(CSV!$A:$A,$A78,CSV!$H:$H,"&gt;0.5") +COUNTIFS(CSV!$B:$B,$A78,CSV!$J:$J,"&gt;0.5"))/$D78</f>
        <v>0.25</v>
      </c>
      <c r="L78" s="7">
        <f>COUNTIFS(CSV!$A:$A,$A78,CSV!$H:$H,"&gt;0.5")/$B78</f>
        <v>0.35714285714285715</v>
      </c>
      <c r="M78" s="7">
        <f>COUNTIFS(CSV!$B:$B,$A78,CSV!$J:$J,"&gt;0.5")/$C78</f>
        <v>0.14285714285714285</v>
      </c>
      <c r="N78" s="12">
        <f>(COUNTIFS(CSV!$A:$A,$A78,CSV!$H:$H,"&gt;1.5") +COUNTIFS(CSV!$B:$B,$A78,CSV!$J:$J,"&gt;1.5"))/$D78</f>
        <v>3.5714285714285712E-2</v>
      </c>
      <c r="O78" s="7">
        <f>COUNTIFS(CSV!$A:$A,$A78,CSV!$H:$H,"&gt;1.5")/$B78</f>
        <v>7.1428571428571425E-2</v>
      </c>
      <c r="P78" s="7">
        <f>COUNTIFS(CSV!$B:$B,$A78,CSV!$J:$J,"&gt;1.5")/$C78</f>
        <v>0</v>
      </c>
      <c r="Q78" s="12">
        <f>(COUNTIFS(CSV!$A:$A,$A78,CSV!$I:$I,"&gt;0.5") +COUNTIFS(CSV!$B:$B,$A78,CSV!$K:$K,"&gt;0.5"))/$D78</f>
        <v>0.5</v>
      </c>
      <c r="R78" s="7">
        <f>COUNTIFS(CSV!$A:$A,$A78,CSV!$I:$I,"&gt;0.5")/$B78</f>
        <v>0.5</v>
      </c>
      <c r="S78" s="7">
        <f>COUNTIFS(CSV!$B:$B,$A78,CSV!$K:$K,"&gt;0.5")/$C78</f>
        <v>0.5</v>
      </c>
      <c r="T78" s="12">
        <f>(COUNTIFS(CSV!$A:$A,$A78,CSV!$I:$I,"&gt;1.5") +COUNTIFS(CSV!$B:$B,$A78,CSV!$K:$K,"&gt;1.5"))/$D78</f>
        <v>0.14285714285714285</v>
      </c>
      <c r="U78" s="7">
        <f>COUNTIFS(CSV!$A:$A,$A78,CSV!$I:$I,"&gt;1.5")/$B78</f>
        <v>0.14285714285714285</v>
      </c>
      <c r="V78" s="7">
        <f>COUNTIFS(CSV!$B:$B,$A78,CSV!$K:$K,"&gt;1.5")/$C78</f>
        <v>0.14285714285714285</v>
      </c>
    </row>
    <row r="79" spans="1:22" x14ac:dyDescent="0.3">
      <c r="A79" t="s">
        <v>174</v>
      </c>
      <c r="B79" s="9">
        <f>COUNTIF(CSV!A:A,A79)</f>
        <v>14</v>
      </c>
      <c r="C79" s="4">
        <f>COUNTIF(CSV!B:B,A79)</f>
        <v>14</v>
      </c>
      <c r="D79" s="4">
        <f t="shared" si="3"/>
        <v>28</v>
      </c>
      <c r="E79" s="12">
        <f>(COUNTIFS(CSV!$A:$A,$A79,CSV!$L:$L,"&gt;0.5") +COUNTIFS(CSV!$B:$B,$A79,CSV!$L:$L,"&gt;0.5"))/$D79</f>
        <v>0.5714285714285714</v>
      </c>
      <c r="F79" s="7">
        <f>COUNTIFS(CSV!$A:$A,$A79,CSV!$L:$L,"&gt;0.5")/$B79</f>
        <v>0.5</v>
      </c>
      <c r="G79" s="7">
        <f>COUNTIFS(CSV!$B:$B,$A79,CSV!$L:$L,"&gt;0.5")/$C79</f>
        <v>0.6428571428571429</v>
      </c>
      <c r="H79" s="12">
        <f>(COUNTIFS(CSV!$A:$A,$A79,CSV!$L:$L,"&gt;1.5") +COUNTIFS(CSV!$B:$B,$A79,CSV!$L:$L,"&gt;1.5"))/$D79</f>
        <v>0.32142857142857145</v>
      </c>
      <c r="I79" s="7">
        <f>COUNTIFS(CSV!$A:$A,$A79,CSV!$L:$L,"&gt;1.5")/$B79</f>
        <v>0.2857142857142857</v>
      </c>
      <c r="J79" s="7">
        <f>COUNTIFS(CSV!$B:$B,$A79,CSV!$L:$L,"&gt;1.5")/$C79</f>
        <v>0.35714285714285715</v>
      </c>
      <c r="K79" s="12">
        <f>(COUNTIFS(CSV!$A:$A,$A79,CSV!$H:$H,"&gt;0.5") +COUNTIFS(CSV!$B:$B,$A79,CSV!$J:$J,"&gt;0.5"))/$D79</f>
        <v>0.5</v>
      </c>
      <c r="L79" s="7">
        <f>COUNTIFS(CSV!$A:$A,$A79,CSV!$H:$H,"&gt;0.5")/$B79</f>
        <v>0.5</v>
      </c>
      <c r="M79" s="7">
        <f>COUNTIFS(CSV!$B:$B,$A79,CSV!$J:$J,"&gt;0.5")/$C79</f>
        <v>0.5</v>
      </c>
      <c r="N79" s="12">
        <f>(COUNTIFS(CSV!$A:$A,$A79,CSV!$H:$H,"&gt;1.5") +COUNTIFS(CSV!$B:$B,$A79,CSV!$J:$J,"&gt;1.5"))/$D79</f>
        <v>0.14285714285714285</v>
      </c>
      <c r="O79" s="7">
        <f>COUNTIFS(CSV!$A:$A,$A79,CSV!$H:$H,"&gt;1.5")/$B79</f>
        <v>0.14285714285714285</v>
      </c>
      <c r="P79" s="7">
        <f>COUNTIFS(CSV!$B:$B,$A79,CSV!$J:$J,"&gt;1.5")/$C79</f>
        <v>0.14285714285714285</v>
      </c>
      <c r="Q79" s="12">
        <f>(COUNTIFS(CSV!$A:$A,$A79,CSV!$I:$I,"&gt;0.5") +COUNTIFS(CSV!$B:$B,$A79,CSV!$K:$K,"&gt;0.5"))/$D79</f>
        <v>0.2857142857142857</v>
      </c>
      <c r="R79" s="7">
        <f>COUNTIFS(CSV!$A:$A,$A79,CSV!$I:$I,"&gt;0.5")/$B79</f>
        <v>0.21428571428571427</v>
      </c>
      <c r="S79" s="7">
        <f>COUNTIFS(CSV!$B:$B,$A79,CSV!$K:$K,"&gt;0.5")/$C79</f>
        <v>0.35714285714285715</v>
      </c>
      <c r="T79" s="12">
        <f>(COUNTIFS(CSV!$A:$A,$A79,CSV!$I:$I,"&gt;1.5") +COUNTIFS(CSV!$B:$B,$A79,CSV!$K:$K,"&gt;1.5"))/$D79</f>
        <v>3.5714285714285712E-2</v>
      </c>
      <c r="U79" s="7">
        <f>COUNTIFS(CSV!$A:$A,$A79,CSV!$I:$I,"&gt;1.5")/$B79</f>
        <v>0</v>
      </c>
      <c r="V79" s="7">
        <f>COUNTIFS(CSV!$B:$B,$A79,CSV!$K:$K,"&gt;1.5")/$C79</f>
        <v>7.1428571428571425E-2</v>
      </c>
    </row>
    <row r="80" spans="1:22" x14ac:dyDescent="0.3">
      <c r="A80" t="s">
        <v>186</v>
      </c>
      <c r="B80" s="9">
        <f>COUNTIF(CSV!A:A,A80)</f>
        <v>14</v>
      </c>
      <c r="C80" s="4">
        <f>COUNTIF(CSV!B:B,A80)</f>
        <v>14</v>
      </c>
      <c r="D80" s="4">
        <f t="shared" si="3"/>
        <v>28</v>
      </c>
      <c r="E80" s="12">
        <f>(COUNTIFS(CSV!$A:$A,$A80,CSV!$L:$L,"&gt;0.5") +COUNTIFS(CSV!$B:$B,$A80,CSV!$L:$L,"&gt;0.5"))/$D80</f>
        <v>0.6785714285714286</v>
      </c>
      <c r="F80" s="7">
        <f>COUNTIFS(CSV!$A:$A,$A80,CSV!$L:$L,"&gt;0.5")/$B80</f>
        <v>0.6428571428571429</v>
      </c>
      <c r="G80" s="7">
        <f>COUNTIFS(CSV!$B:$B,$A80,CSV!$L:$L,"&gt;0.5")/$C80</f>
        <v>0.7142857142857143</v>
      </c>
      <c r="H80" s="12">
        <f>(COUNTIFS(CSV!$A:$A,$A80,CSV!$L:$L,"&gt;1.5") +COUNTIFS(CSV!$B:$B,$A80,CSV!$L:$L,"&gt;1.5"))/$D80</f>
        <v>0.21428571428571427</v>
      </c>
      <c r="I80" s="7">
        <f>COUNTIFS(CSV!$A:$A,$A80,CSV!$L:$L,"&gt;1.5")/$B80</f>
        <v>0.2857142857142857</v>
      </c>
      <c r="J80" s="7">
        <f>COUNTIFS(CSV!$B:$B,$A80,CSV!$L:$L,"&gt;1.5")/$C80</f>
        <v>0.14285714285714285</v>
      </c>
      <c r="K80" s="12">
        <f>(COUNTIFS(CSV!$A:$A,$A80,CSV!$H:$H,"&gt;0.5") +COUNTIFS(CSV!$B:$B,$A80,CSV!$J:$J,"&gt;0.5"))/$D80</f>
        <v>0.4642857142857143</v>
      </c>
      <c r="L80" s="7">
        <f>COUNTIFS(CSV!$A:$A,$A80,CSV!$H:$H,"&gt;0.5")/$B80</f>
        <v>0.5714285714285714</v>
      </c>
      <c r="M80" s="7">
        <f>COUNTIFS(CSV!$B:$B,$A80,CSV!$J:$J,"&gt;0.5")/$C80</f>
        <v>0.35714285714285715</v>
      </c>
      <c r="N80" s="12">
        <f>(COUNTIFS(CSV!$A:$A,$A80,CSV!$H:$H,"&gt;1.5") +COUNTIFS(CSV!$B:$B,$A80,CSV!$J:$J,"&gt;1.5"))/$D80</f>
        <v>3.5714285714285712E-2</v>
      </c>
      <c r="O80" s="7">
        <f>COUNTIFS(CSV!$A:$A,$A80,CSV!$H:$H,"&gt;1.5")/$B80</f>
        <v>7.1428571428571425E-2</v>
      </c>
      <c r="P80" s="7">
        <f>COUNTIFS(CSV!$B:$B,$A80,CSV!$J:$J,"&gt;1.5")/$C80</f>
        <v>0</v>
      </c>
      <c r="Q80" s="12">
        <f>(COUNTIFS(CSV!$A:$A,$A80,CSV!$I:$I,"&gt;0.5") +COUNTIFS(CSV!$B:$B,$A80,CSV!$K:$K,"&gt;0.5"))/$D80</f>
        <v>0.39285714285714285</v>
      </c>
      <c r="R80" s="7">
        <f>COUNTIFS(CSV!$A:$A,$A80,CSV!$I:$I,"&gt;0.5")/$B80</f>
        <v>0.2857142857142857</v>
      </c>
      <c r="S80" s="7">
        <f>COUNTIFS(CSV!$B:$B,$A80,CSV!$K:$K,"&gt;0.5")/$C80</f>
        <v>0.5</v>
      </c>
      <c r="T80" s="12">
        <f>(COUNTIFS(CSV!$A:$A,$A80,CSV!$I:$I,"&gt;1.5") +COUNTIFS(CSV!$B:$B,$A80,CSV!$K:$K,"&gt;1.5"))/$D80</f>
        <v>0.10714285714285714</v>
      </c>
      <c r="U80" s="7">
        <f>COUNTIFS(CSV!$A:$A,$A80,CSV!$I:$I,"&gt;1.5")/$B80</f>
        <v>0.14285714285714285</v>
      </c>
      <c r="V80" s="7">
        <f>COUNTIFS(CSV!$B:$B,$A80,CSV!$K:$K,"&gt;1.5")/$C80</f>
        <v>7.1428571428571425E-2</v>
      </c>
    </row>
    <row r="81" spans="1:22" x14ac:dyDescent="0.3">
      <c r="A81" t="s">
        <v>182</v>
      </c>
      <c r="B81" s="9">
        <f>COUNTIF(CSV!A:A,A81)</f>
        <v>14</v>
      </c>
      <c r="C81" s="4">
        <f>COUNTIF(CSV!B:B,A81)</f>
        <v>14</v>
      </c>
      <c r="D81" s="4">
        <f t="shared" si="3"/>
        <v>28</v>
      </c>
      <c r="E81" s="12">
        <f>(COUNTIFS(CSV!$A:$A,$A81,CSV!$L:$L,"&gt;0.5") +COUNTIFS(CSV!$B:$B,$A81,CSV!$L:$L,"&gt;0.5"))/$D81</f>
        <v>0.6428571428571429</v>
      </c>
      <c r="F81" s="7">
        <f>COUNTIFS(CSV!$A:$A,$A81,CSV!$L:$L,"&gt;0.5")/$B81</f>
        <v>0.6428571428571429</v>
      </c>
      <c r="G81" s="7">
        <f>COUNTIFS(CSV!$B:$B,$A81,CSV!$L:$L,"&gt;0.5")/$C81</f>
        <v>0.6428571428571429</v>
      </c>
      <c r="H81" s="12">
        <f>(COUNTIFS(CSV!$A:$A,$A81,CSV!$L:$L,"&gt;1.5") +COUNTIFS(CSV!$B:$B,$A81,CSV!$L:$L,"&gt;1.5"))/$D81</f>
        <v>0.25</v>
      </c>
      <c r="I81" s="7">
        <f>COUNTIFS(CSV!$A:$A,$A81,CSV!$L:$L,"&gt;1.5")/$B81</f>
        <v>0.21428571428571427</v>
      </c>
      <c r="J81" s="7">
        <f>COUNTIFS(CSV!$B:$B,$A81,CSV!$L:$L,"&gt;1.5")/$C81</f>
        <v>0.2857142857142857</v>
      </c>
      <c r="K81" s="12">
        <f>(COUNTIFS(CSV!$A:$A,$A81,CSV!$H:$H,"&gt;0.5") +COUNTIFS(CSV!$B:$B,$A81,CSV!$J:$J,"&gt;0.5"))/$D81</f>
        <v>0.39285714285714285</v>
      </c>
      <c r="L81" s="7">
        <f>COUNTIFS(CSV!$A:$A,$A81,CSV!$H:$H,"&gt;0.5")/$B81</f>
        <v>0.42857142857142855</v>
      </c>
      <c r="M81" s="7">
        <f>COUNTIFS(CSV!$B:$B,$A81,CSV!$J:$J,"&gt;0.5")/$C81</f>
        <v>0.35714285714285715</v>
      </c>
      <c r="N81" s="12">
        <f>(COUNTIFS(CSV!$A:$A,$A81,CSV!$H:$H,"&gt;1.5") +COUNTIFS(CSV!$B:$B,$A81,CSV!$J:$J,"&gt;1.5"))/$D81</f>
        <v>3.5714285714285712E-2</v>
      </c>
      <c r="O81" s="7">
        <f>COUNTIFS(CSV!$A:$A,$A81,CSV!$H:$H,"&gt;1.5")/$B81</f>
        <v>0</v>
      </c>
      <c r="P81" s="7">
        <f>COUNTIFS(CSV!$B:$B,$A81,CSV!$J:$J,"&gt;1.5")/$C81</f>
        <v>7.1428571428571425E-2</v>
      </c>
      <c r="Q81" s="12">
        <f>(COUNTIFS(CSV!$A:$A,$A81,CSV!$I:$I,"&gt;0.5") +COUNTIFS(CSV!$B:$B,$A81,CSV!$K:$K,"&gt;0.5"))/$D81</f>
        <v>0.39285714285714285</v>
      </c>
      <c r="R81" s="7">
        <f>COUNTIFS(CSV!$A:$A,$A81,CSV!$I:$I,"&gt;0.5")/$B81</f>
        <v>0.2857142857142857</v>
      </c>
      <c r="S81" s="7">
        <f>COUNTIFS(CSV!$B:$B,$A81,CSV!$K:$K,"&gt;0.5")/$C81</f>
        <v>0.5</v>
      </c>
      <c r="T81" s="12">
        <f>(COUNTIFS(CSV!$A:$A,$A81,CSV!$I:$I,"&gt;1.5") +COUNTIFS(CSV!$B:$B,$A81,CSV!$K:$K,"&gt;1.5"))/$D81</f>
        <v>0.17857142857142858</v>
      </c>
      <c r="U81" s="7">
        <f>COUNTIFS(CSV!$A:$A,$A81,CSV!$I:$I,"&gt;1.5")/$B81</f>
        <v>0.14285714285714285</v>
      </c>
      <c r="V81" s="7">
        <f>COUNTIFS(CSV!$B:$B,$A81,CSV!$K:$K,"&gt;1.5")/$C81</f>
        <v>0.21428571428571427</v>
      </c>
    </row>
    <row r="82" spans="1:22" x14ac:dyDescent="0.3">
      <c r="A82" t="s">
        <v>183</v>
      </c>
      <c r="B82" s="9">
        <f>COUNTIF(CSV!A:A,A82)</f>
        <v>14</v>
      </c>
      <c r="C82" s="4">
        <f>COUNTIF(CSV!B:B,A82)</f>
        <v>14</v>
      </c>
      <c r="D82" s="4">
        <f t="shared" si="3"/>
        <v>28</v>
      </c>
      <c r="E82" s="12">
        <f>(COUNTIFS(CSV!$A:$A,$A82,CSV!$L:$L,"&gt;0.5") +COUNTIFS(CSV!$B:$B,$A82,CSV!$L:$L,"&gt;0.5"))/$D82</f>
        <v>0.6071428571428571</v>
      </c>
      <c r="F82" s="7">
        <f>COUNTIFS(CSV!$A:$A,$A82,CSV!$L:$L,"&gt;0.5")/$B82</f>
        <v>0.7142857142857143</v>
      </c>
      <c r="G82" s="7">
        <f>COUNTIFS(CSV!$B:$B,$A82,CSV!$L:$L,"&gt;0.5")/$C82</f>
        <v>0.5</v>
      </c>
      <c r="H82" s="12">
        <f>(COUNTIFS(CSV!$A:$A,$A82,CSV!$L:$L,"&gt;1.5") +COUNTIFS(CSV!$B:$B,$A82,CSV!$L:$L,"&gt;1.5"))/$D82</f>
        <v>0.2857142857142857</v>
      </c>
      <c r="I82" s="7">
        <f>COUNTIFS(CSV!$A:$A,$A82,CSV!$L:$L,"&gt;1.5")/$B82</f>
        <v>0.35714285714285715</v>
      </c>
      <c r="J82" s="7">
        <f>COUNTIFS(CSV!$B:$B,$A82,CSV!$L:$L,"&gt;1.5")/$C82</f>
        <v>0.21428571428571427</v>
      </c>
      <c r="K82" s="12">
        <f>(COUNTIFS(CSV!$A:$A,$A82,CSV!$H:$H,"&gt;0.5") +COUNTIFS(CSV!$B:$B,$A82,CSV!$J:$J,"&gt;0.5"))/$D82</f>
        <v>0.42857142857142855</v>
      </c>
      <c r="L82" s="7">
        <f>COUNTIFS(CSV!$A:$A,$A82,CSV!$H:$H,"&gt;0.5")/$B82</f>
        <v>0.5</v>
      </c>
      <c r="M82" s="7">
        <f>COUNTIFS(CSV!$B:$B,$A82,CSV!$J:$J,"&gt;0.5")/$C82</f>
        <v>0.35714285714285715</v>
      </c>
      <c r="N82" s="12">
        <f>(COUNTIFS(CSV!$A:$A,$A82,CSV!$H:$H,"&gt;1.5") +COUNTIFS(CSV!$B:$B,$A82,CSV!$J:$J,"&gt;1.5"))/$D82</f>
        <v>7.1428571428571425E-2</v>
      </c>
      <c r="O82" s="7">
        <f>COUNTIFS(CSV!$A:$A,$A82,CSV!$H:$H,"&gt;1.5")/$B82</f>
        <v>0</v>
      </c>
      <c r="P82" s="7">
        <f>COUNTIFS(CSV!$B:$B,$A82,CSV!$J:$J,"&gt;1.5")/$C82</f>
        <v>0.14285714285714285</v>
      </c>
      <c r="Q82" s="12">
        <f>(COUNTIFS(CSV!$A:$A,$A82,CSV!$I:$I,"&gt;0.5") +COUNTIFS(CSV!$B:$B,$A82,CSV!$K:$K,"&gt;0.5"))/$D82</f>
        <v>0.35714285714285715</v>
      </c>
      <c r="R82" s="7">
        <f>COUNTIFS(CSV!$A:$A,$A82,CSV!$I:$I,"&gt;0.5")/$B82</f>
        <v>0.5</v>
      </c>
      <c r="S82" s="7">
        <f>COUNTIFS(CSV!$B:$B,$A82,CSV!$K:$K,"&gt;0.5")/$C82</f>
        <v>0.21428571428571427</v>
      </c>
      <c r="T82" s="12">
        <f>(COUNTIFS(CSV!$A:$A,$A82,CSV!$I:$I,"&gt;1.5") +COUNTIFS(CSV!$B:$B,$A82,CSV!$K:$K,"&gt;1.5"))/$D82</f>
        <v>0.17857142857142858</v>
      </c>
      <c r="U82" s="7">
        <f>COUNTIFS(CSV!$A:$A,$A82,CSV!$I:$I,"&gt;1.5")/$B82</f>
        <v>0.2857142857142857</v>
      </c>
      <c r="V82" s="7">
        <f>COUNTIFS(CSV!$B:$B,$A82,CSV!$K:$K,"&gt;1.5")/$C82</f>
        <v>7.1428571428571425E-2</v>
      </c>
    </row>
    <row r="83" spans="1:22" x14ac:dyDescent="0.3">
      <c r="A83" t="s">
        <v>173</v>
      </c>
      <c r="B83" s="9">
        <f>COUNTIF(CSV!A:A,A83)</f>
        <v>14</v>
      </c>
      <c r="C83" s="4">
        <f>COUNTIF(CSV!B:B,A83)</f>
        <v>13</v>
      </c>
      <c r="D83" s="4">
        <f t="shared" si="3"/>
        <v>27</v>
      </c>
      <c r="E83" s="12">
        <f>(COUNTIFS(CSV!$A:$A,$A83,CSV!$L:$L,"&gt;0.5") +COUNTIFS(CSV!$B:$B,$A83,CSV!$L:$L,"&gt;0.5"))/$D83</f>
        <v>0.70370370370370372</v>
      </c>
      <c r="F83" s="7">
        <f>COUNTIFS(CSV!$A:$A,$A83,CSV!$L:$L,"&gt;0.5")/$B83</f>
        <v>0.7857142857142857</v>
      </c>
      <c r="G83" s="7">
        <f>COUNTIFS(CSV!$B:$B,$A83,CSV!$L:$L,"&gt;0.5")/$C83</f>
        <v>0.61538461538461542</v>
      </c>
      <c r="H83" s="12">
        <f>(COUNTIFS(CSV!$A:$A,$A83,CSV!$L:$L,"&gt;1.5") +COUNTIFS(CSV!$B:$B,$A83,CSV!$L:$L,"&gt;1.5"))/$D83</f>
        <v>0.40740740740740738</v>
      </c>
      <c r="I83" s="7">
        <f>COUNTIFS(CSV!$A:$A,$A83,CSV!$L:$L,"&gt;1.5")/$B83</f>
        <v>0.35714285714285715</v>
      </c>
      <c r="J83" s="7">
        <f>COUNTIFS(CSV!$B:$B,$A83,CSV!$L:$L,"&gt;1.5")/$C83</f>
        <v>0.46153846153846156</v>
      </c>
      <c r="K83" s="12">
        <f>(COUNTIFS(CSV!$A:$A,$A83,CSV!$H:$H,"&gt;0.5") +COUNTIFS(CSV!$B:$B,$A83,CSV!$J:$J,"&gt;0.5"))/$D83</f>
        <v>0.51851851851851849</v>
      </c>
      <c r="L83" s="7">
        <f>COUNTIFS(CSV!$A:$A,$A83,CSV!$H:$H,"&gt;0.5")/$B83</f>
        <v>0.5714285714285714</v>
      </c>
      <c r="M83" s="7">
        <f>COUNTIFS(CSV!$B:$B,$A83,CSV!$J:$J,"&gt;0.5")/$C83</f>
        <v>0.46153846153846156</v>
      </c>
      <c r="N83" s="12">
        <f>(COUNTIFS(CSV!$A:$A,$A83,CSV!$H:$H,"&gt;1.5") +COUNTIFS(CSV!$B:$B,$A83,CSV!$J:$J,"&gt;1.5"))/$D83</f>
        <v>0.1111111111111111</v>
      </c>
      <c r="O83" s="7">
        <f>COUNTIFS(CSV!$A:$A,$A83,CSV!$H:$H,"&gt;1.5")/$B83</f>
        <v>7.1428571428571425E-2</v>
      </c>
      <c r="P83" s="7">
        <f>COUNTIFS(CSV!$B:$B,$A83,CSV!$J:$J,"&gt;1.5")/$C83</f>
        <v>0.15384615384615385</v>
      </c>
      <c r="Q83" s="12">
        <f>(COUNTIFS(CSV!$A:$A,$A83,CSV!$I:$I,"&gt;0.5") +COUNTIFS(CSV!$B:$B,$A83,CSV!$K:$K,"&gt;0.5"))/$D83</f>
        <v>0.44444444444444442</v>
      </c>
      <c r="R83" s="7">
        <f>COUNTIFS(CSV!$A:$A,$A83,CSV!$I:$I,"&gt;0.5")/$B83</f>
        <v>0.42857142857142855</v>
      </c>
      <c r="S83" s="7">
        <f>COUNTIFS(CSV!$B:$B,$A83,CSV!$K:$K,"&gt;0.5")/$C83</f>
        <v>0.46153846153846156</v>
      </c>
      <c r="T83" s="12">
        <f>(COUNTIFS(CSV!$A:$A,$A83,CSV!$I:$I,"&gt;1.5") +COUNTIFS(CSV!$B:$B,$A83,CSV!$K:$K,"&gt;1.5"))/$D83</f>
        <v>7.407407407407407E-2</v>
      </c>
      <c r="U83" s="7">
        <f>COUNTIFS(CSV!$A:$A,$A83,CSV!$I:$I,"&gt;1.5")/$B83</f>
        <v>7.1428571428571425E-2</v>
      </c>
      <c r="V83" s="7">
        <f>COUNTIFS(CSV!$B:$B,$A83,CSV!$K:$K,"&gt;1.5")/$C83</f>
        <v>7.6923076923076927E-2</v>
      </c>
    </row>
    <row r="84" spans="1:22" x14ac:dyDescent="0.3">
      <c r="A84" t="s">
        <v>189</v>
      </c>
      <c r="B84" s="9">
        <f>COUNTIF(CSV!A:A,A84)</f>
        <v>14</v>
      </c>
      <c r="C84" s="4">
        <f>COUNTIF(CSV!B:B,A84)</f>
        <v>14</v>
      </c>
      <c r="D84" s="4">
        <f t="shared" si="3"/>
        <v>28</v>
      </c>
      <c r="E84" s="12">
        <f>(COUNTIFS(CSV!$A:$A,$A84,CSV!$L:$L,"&gt;0.5") +COUNTIFS(CSV!$B:$B,$A84,CSV!$L:$L,"&gt;0.5"))/$D84</f>
        <v>0.7142857142857143</v>
      </c>
      <c r="F84" s="7">
        <f>COUNTIFS(CSV!$A:$A,$A84,CSV!$L:$L,"&gt;0.5")/$B84</f>
        <v>0.6428571428571429</v>
      </c>
      <c r="G84" s="7">
        <f>COUNTIFS(CSV!$B:$B,$A84,CSV!$L:$L,"&gt;0.5")/$C84</f>
        <v>0.7857142857142857</v>
      </c>
      <c r="H84" s="12">
        <f>(COUNTIFS(CSV!$A:$A,$A84,CSV!$L:$L,"&gt;1.5") +COUNTIFS(CSV!$B:$B,$A84,CSV!$L:$L,"&gt;1.5"))/$D84</f>
        <v>0.39285714285714285</v>
      </c>
      <c r="I84" s="7">
        <f>COUNTIFS(CSV!$A:$A,$A84,CSV!$L:$L,"&gt;1.5")/$B84</f>
        <v>0.35714285714285715</v>
      </c>
      <c r="J84" s="7">
        <f>COUNTIFS(CSV!$B:$B,$A84,CSV!$L:$L,"&gt;1.5")/$C84</f>
        <v>0.42857142857142855</v>
      </c>
      <c r="K84" s="12">
        <f>(COUNTIFS(CSV!$A:$A,$A84,CSV!$H:$H,"&gt;0.5") +COUNTIFS(CSV!$B:$B,$A84,CSV!$J:$J,"&gt;0.5"))/$D84</f>
        <v>0.42857142857142855</v>
      </c>
      <c r="L84" s="7">
        <f>COUNTIFS(CSV!$A:$A,$A84,CSV!$H:$H,"&gt;0.5")/$B84</f>
        <v>0.42857142857142855</v>
      </c>
      <c r="M84" s="7">
        <f>COUNTIFS(CSV!$B:$B,$A84,CSV!$J:$J,"&gt;0.5")/$C84</f>
        <v>0.42857142857142855</v>
      </c>
      <c r="N84" s="12">
        <f>(COUNTIFS(CSV!$A:$A,$A84,CSV!$H:$H,"&gt;1.5") +COUNTIFS(CSV!$B:$B,$A84,CSV!$J:$J,"&gt;1.5"))/$D84</f>
        <v>0.17857142857142858</v>
      </c>
      <c r="O84" s="7">
        <f>COUNTIFS(CSV!$A:$A,$A84,CSV!$H:$H,"&gt;1.5")/$B84</f>
        <v>0.21428571428571427</v>
      </c>
      <c r="P84" s="7">
        <f>COUNTIFS(CSV!$B:$B,$A84,CSV!$J:$J,"&gt;1.5")/$C84</f>
        <v>0.14285714285714285</v>
      </c>
      <c r="Q84" s="12">
        <f>(COUNTIFS(CSV!$A:$A,$A84,CSV!$I:$I,"&gt;0.5") +COUNTIFS(CSV!$B:$B,$A84,CSV!$K:$K,"&gt;0.5"))/$D84</f>
        <v>0.5357142857142857</v>
      </c>
      <c r="R84" s="7">
        <f>COUNTIFS(CSV!$A:$A,$A84,CSV!$I:$I,"&gt;0.5")/$B84</f>
        <v>0.5</v>
      </c>
      <c r="S84" s="7">
        <f>COUNTIFS(CSV!$B:$B,$A84,CSV!$K:$K,"&gt;0.5")/$C84</f>
        <v>0.5714285714285714</v>
      </c>
      <c r="T84" s="12">
        <f>(COUNTIFS(CSV!$A:$A,$A84,CSV!$I:$I,"&gt;1.5") +COUNTIFS(CSV!$B:$B,$A84,CSV!$K:$K,"&gt;1.5"))/$D84</f>
        <v>0.10714285714285714</v>
      </c>
      <c r="U84" s="7">
        <f>COUNTIFS(CSV!$A:$A,$A84,CSV!$I:$I,"&gt;1.5")/$B84</f>
        <v>7.1428571428571425E-2</v>
      </c>
      <c r="V84" s="7">
        <f>COUNTIFS(CSV!$B:$B,$A84,CSV!$K:$K,"&gt;1.5")/$C84</f>
        <v>0.14285714285714285</v>
      </c>
    </row>
    <row r="85" spans="1:22" x14ac:dyDescent="0.3">
      <c r="A85" t="s">
        <v>204</v>
      </c>
      <c r="B85" s="9">
        <f>COUNTIF(CSV!A:A,A85)</f>
        <v>13</v>
      </c>
      <c r="C85" s="4">
        <f>COUNTIF(CSV!B:B,A85)</f>
        <v>14</v>
      </c>
      <c r="D85" s="4">
        <f t="shared" si="3"/>
        <v>27</v>
      </c>
      <c r="E85" s="12">
        <f>(COUNTIFS(CSV!$A:$A,$A85,CSV!$L:$L,"&gt;0.5") +COUNTIFS(CSV!$B:$B,$A85,CSV!$L:$L,"&gt;0.5"))/$D85</f>
        <v>0.62962962962962965</v>
      </c>
      <c r="F85" s="7">
        <f>COUNTIFS(CSV!$A:$A,$A85,CSV!$L:$L,"&gt;0.5")/$B85</f>
        <v>0.69230769230769229</v>
      </c>
      <c r="G85" s="7">
        <f>COUNTIFS(CSV!$B:$B,$A85,CSV!$L:$L,"&gt;0.5")/$C85</f>
        <v>0.5714285714285714</v>
      </c>
      <c r="H85" s="12">
        <f>(COUNTIFS(CSV!$A:$A,$A85,CSV!$L:$L,"&gt;1.5") +COUNTIFS(CSV!$B:$B,$A85,CSV!$L:$L,"&gt;1.5"))/$D85</f>
        <v>0.25925925925925924</v>
      </c>
      <c r="I85" s="7">
        <f>COUNTIFS(CSV!$A:$A,$A85,CSV!$L:$L,"&gt;1.5")/$B85</f>
        <v>0.23076923076923078</v>
      </c>
      <c r="J85" s="7">
        <f>COUNTIFS(CSV!$B:$B,$A85,CSV!$L:$L,"&gt;1.5")/$C85</f>
        <v>0.2857142857142857</v>
      </c>
      <c r="K85" s="12">
        <f>(COUNTIFS(CSV!$A:$A,$A85,CSV!$H:$H,"&gt;0.5") +COUNTIFS(CSV!$B:$B,$A85,CSV!$J:$J,"&gt;0.5"))/$D85</f>
        <v>0.33333333333333331</v>
      </c>
      <c r="L85" s="7">
        <f>COUNTIFS(CSV!$A:$A,$A85,CSV!$H:$H,"&gt;0.5")/$B85</f>
        <v>0.30769230769230771</v>
      </c>
      <c r="M85" s="7">
        <f>COUNTIFS(CSV!$B:$B,$A85,CSV!$J:$J,"&gt;0.5")/$C85</f>
        <v>0.35714285714285715</v>
      </c>
      <c r="N85" s="12">
        <f>(COUNTIFS(CSV!$A:$A,$A85,CSV!$H:$H,"&gt;1.5") +COUNTIFS(CSV!$B:$B,$A85,CSV!$J:$J,"&gt;1.5"))/$D85</f>
        <v>3.7037037037037035E-2</v>
      </c>
      <c r="O85" s="7">
        <f>COUNTIFS(CSV!$A:$A,$A85,CSV!$H:$H,"&gt;1.5")/$B85</f>
        <v>7.6923076923076927E-2</v>
      </c>
      <c r="P85" s="7">
        <f>COUNTIFS(CSV!$B:$B,$A85,CSV!$J:$J,"&gt;1.5")/$C85</f>
        <v>0</v>
      </c>
      <c r="Q85" s="12">
        <f>(COUNTIFS(CSV!$A:$A,$A85,CSV!$I:$I,"&gt;0.5") +COUNTIFS(CSV!$B:$B,$A85,CSV!$K:$K,"&gt;0.5"))/$D85</f>
        <v>0.37037037037037035</v>
      </c>
      <c r="R85" s="7">
        <f>COUNTIFS(CSV!$A:$A,$A85,CSV!$I:$I,"&gt;0.5")/$B85</f>
        <v>0.38461538461538464</v>
      </c>
      <c r="S85" s="7">
        <f>COUNTIFS(CSV!$B:$B,$A85,CSV!$K:$K,"&gt;0.5")/$C85</f>
        <v>0.35714285714285715</v>
      </c>
      <c r="T85" s="12">
        <f>(COUNTIFS(CSV!$A:$A,$A85,CSV!$I:$I,"&gt;1.5") +COUNTIFS(CSV!$B:$B,$A85,CSV!$K:$K,"&gt;1.5"))/$D85</f>
        <v>0.14814814814814814</v>
      </c>
      <c r="U85" s="7">
        <f>COUNTIFS(CSV!$A:$A,$A85,CSV!$I:$I,"&gt;1.5")/$B85</f>
        <v>0.15384615384615385</v>
      </c>
      <c r="V85" s="7">
        <f>COUNTIFS(CSV!$B:$B,$A85,CSV!$K:$K,"&gt;1.5")/$C85</f>
        <v>0.14285714285714285</v>
      </c>
    </row>
    <row r="86" spans="1:22" x14ac:dyDescent="0.3">
      <c r="A86" t="s">
        <v>217</v>
      </c>
      <c r="B86" s="9">
        <f>COUNTIF(CSV!A:A,A86)</f>
        <v>14</v>
      </c>
      <c r="C86" s="4">
        <f>COUNTIF(CSV!B:B,A86)</f>
        <v>14</v>
      </c>
      <c r="D86" s="4">
        <f t="shared" si="3"/>
        <v>28</v>
      </c>
      <c r="E86" s="12">
        <f>(COUNTIFS(CSV!$A:$A,$A86,CSV!$L:$L,"&gt;0.5") +COUNTIFS(CSV!$B:$B,$A86,CSV!$L:$L,"&gt;0.5"))/$D86</f>
        <v>0.6785714285714286</v>
      </c>
      <c r="F86" s="7">
        <f>COUNTIFS(CSV!$A:$A,$A86,CSV!$L:$L,"&gt;0.5")/$B86</f>
        <v>0.7857142857142857</v>
      </c>
      <c r="G86" s="7">
        <f>COUNTIFS(CSV!$B:$B,$A86,CSV!$L:$L,"&gt;0.5")/$C86</f>
        <v>0.5714285714285714</v>
      </c>
      <c r="H86" s="12">
        <f>(COUNTIFS(CSV!$A:$A,$A86,CSV!$L:$L,"&gt;1.5") +COUNTIFS(CSV!$B:$B,$A86,CSV!$L:$L,"&gt;1.5"))/$D86</f>
        <v>0.25</v>
      </c>
      <c r="I86" s="7">
        <f>COUNTIFS(CSV!$A:$A,$A86,CSV!$L:$L,"&gt;1.5")/$B86</f>
        <v>0.42857142857142855</v>
      </c>
      <c r="J86" s="7">
        <f>COUNTIFS(CSV!$B:$B,$A86,CSV!$L:$L,"&gt;1.5")/$C86</f>
        <v>7.1428571428571425E-2</v>
      </c>
      <c r="K86" s="12">
        <f>(COUNTIFS(CSV!$A:$A,$A86,CSV!$H:$H,"&gt;0.5") +COUNTIFS(CSV!$B:$B,$A86,CSV!$J:$J,"&gt;0.5"))/$D86</f>
        <v>0.32142857142857145</v>
      </c>
      <c r="L86" s="7">
        <f>COUNTIFS(CSV!$A:$A,$A86,CSV!$H:$H,"&gt;0.5")/$B86</f>
        <v>0.42857142857142855</v>
      </c>
      <c r="M86" s="7">
        <f>COUNTIFS(CSV!$B:$B,$A86,CSV!$J:$J,"&gt;0.5")/$C86</f>
        <v>0.21428571428571427</v>
      </c>
      <c r="N86" s="12">
        <f>(COUNTIFS(CSV!$A:$A,$A86,CSV!$H:$H,"&gt;1.5") +COUNTIFS(CSV!$B:$B,$A86,CSV!$J:$J,"&gt;1.5"))/$D86</f>
        <v>3.5714285714285712E-2</v>
      </c>
      <c r="O86" s="7">
        <f>COUNTIFS(CSV!$A:$A,$A86,CSV!$H:$H,"&gt;1.5")/$B86</f>
        <v>7.1428571428571425E-2</v>
      </c>
      <c r="P86" s="7">
        <f>COUNTIFS(CSV!$B:$B,$A86,CSV!$J:$J,"&gt;1.5")/$C86</f>
        <v>0</v>
      </c>
      <c r="Q86" s="12">
        <f>(COUNTIFS(CSV!$A:$A,$A86,CSV!$I:$I,"&gt;0.5") +COUNTIFS(CSV!$B:$B,$A86,CSV!$K:$K,"&gt;0.5"))/$D86</f>
        <v>0.5357142857142857</v>
      </c>
      <c r="R86" s="7">
        <f>COUNTIFS(CSV!$A:$A,$A86,CSV!$I:$I,"&gt;0.5")/$B86</f>
        <v>0.6428571428571429</v>
      </c>
      <c r="S86" s="7">
        <f>COUNTIFS(CSV!$B:$B,$A86,CSV!$K:$K,"&gt;0.5")/$C86</f>
        <v>0.42857142857142855</v>
      </c>
      <c r="T86" s="12">
        <f>(COUNTIFS(CSV!$A:$A,$A86,CSV!$I:$I,"&gt;1.5") +COUNTIFS(CSV!$B:$B,$A86,CSV!$K:$K,"&gt;1.5"))/$D86</f>
        <v>7.1428571428571425E-2</v>
      </c>
      <c r="U86" s="7">
        <f>COUNTIFS(CSV!$A:$A,$A86,CSV!$I:$I,"&gt;1.5")/$B86</f>
        <v>0.14285714285714285</v>
      </c>
      <c r="V86" s="7">
        <f>COUNTIFS(CSV!$B:$B,$A86,CSV!$K:$K,"&gt;1.5")/$C86</f>
        <v>0</v>
      </c>
    </row>
    <row r="87" spans="1:22" x14ac:dyDescent="0.3">
      <c r="A87" t="s">
        <v>198</v>
      </c>
      <c r="B87" s="9">
        <f>COUNTIF(CSV!A:A,A87)</f>
        <v>13</v>
      </c>
      <c r="C87" s="4">
        <f>COUNTIF(CSV!B:B,A87)</f>
        <v>14</v>
      </c>
      <c r="D87" s="4">
        <f t="shared" si="3"/>
        <v>27</v>
      </c>
      <c r="E87" s="12">
        <f>(COUNTIFS(CSV!$A:$A,$A87,CSV!$L:$L,"&gt;0.5") +COUNTIFS(CSV!$B:$B,$A87,CSV!$L:$L,"&gt;0.5"))/$D87</f>
        <v>0.70370370370370372</v>
      </c>
      <c r="F87" s="7">
        <f>COUNTIFS(CSV!$A:$A,$A87,CSV!$L:$L,"&gt;0.5")/$B87</f>
        <v>0.69230769230769229</v>
      </c>
      <c r="G87" s="7">
        <f>COUNTIFS(CSV!$B:$B,$A87,CSV!$L:$L,"&gt;0.5")/$C87</f>
        <v>0.7142857142857143</v>
      </c>
      <c r="H87" s="12">
        <f>(COUNTIFS(CSV!$A:$A,$A87,CSV!$L:$L,"&gt;1.5") +COUNTIFS(CSV!$B:$B,$A87,CSV!$L:$L,"&gt;1.5"))/$D87</f>
        <v>0.44444444444444442</v>
      </c>
      <c r="I87" s="7">
        <f>COUNTIFS(CSV!$A:$A,$A87,CSV!$L:$L,"&gt;1.5")/$B87</f>
        <v>0.46153846153846156</v>
      </c>
      <c r="J87" s="7">
        <f>COUNTIFS(CSV!$B:$B,$A87,CSV!$L:$L,"&gt;1.5")/$C87</f>
        <v>0.42857142857142855</v>
      </c>
      <c r="K87" s="12">
        <f>(COUNTIFS(CSV!$A:$A,$A87,CSV!$H:$H,"&gt;0.5") +COUNTIFS(CSV!$B:$B,$A87,CSV!$J:$J,"&gt;0.5"))/$D87</f>
        <v>0.55555555555555558</v>
      </c>
      <c r="L87" s="7">
        <f>COUNTIFS(CSV!$A:$A,$A87,CSV!$H:$H,"&gt;0.5")/$B87</f>
        <v>0.61538461538461542</v>
      </c>
      <c r="M87" s="7">
        <f>COUNTIFS(CSV!$B:$B,$A87,CSV!$J:$J,"&gt;0.5")/$C87</f>
        <v>0.5</v>
      </c>
      <c r="N87" s="12">
        <f>(COUNTIFS(CSV!$A:$A,$A87,CSV!$H:$H,"&gt;1.5") +COUNTIFS(CSV!$B:$B,$A87,CSV!$J:$J,"&gt;1.5"))/$D87</f>
        <v>0.29629629629629628</v>
      </c>
      <c r="O87" s="7">
        <f>COUNTIFS(CSV!$A:$A,$A87,CSV!$H:$H,"&gt;1.5")/$B87</f>
        <v>0.38461538461538464</v>
      </c>
      <c r="P87" s="7">
        <f>COUNTIFS(CSV!$B:$B,$A87,CSV!$J:$J,"&gt;1.5")/$C87</f>
        <v>0.21428571428571427</v>
      </c>
      <c r="Q87" s="12">
        <f>(COUNTIFS(CSV!$A:$A,$A87,CSV!$I:$I,"&gt;0.5") +COUNTIFS(CSV!$B:$B,$A87,CSV!$K:$K,"&gt;0.5"))/$D87</f>
        <v>0.33333333333333331</v>
      </c>
      <c r="R87" s="7">
        <f>COUNTIFS(CSV!$A:$A,$A87,CSV!$I:$I,"&gt;0.5")/$B87</f>
        <v>0.23076923076923078</v>
      </c>
      <c r="S87" s="7">
        <f>COUNTIFS(CSV!$B:$B,$A87,CSV!$K:$K,"&gt;0.5")/$C87</f>
        <v>0.42857142857142855</v>
      </c>
      <c r="T87" s="12">
        <f>(COUNTIFS(CSV!$A:$A,$A87,CSV!$I:$I,"&gt;1.5") +COUNTIFS(CSV!$B:$B,$A87,CSV!$K:$K,"&gt;1.5"))/$D87</f>
        <v>7.407407407407407E-2</v>
      </c>
      <c r="U87" s="7">
        <f>COUNTIFS(CSV!$A:$A,$A87,CSV!$I:$I,"&gt;1.5")/$B87</f>
        <v>0</v>
      </c>
      <c r="V87" s="7">
        <f>COUNTIFS(CSV!$B:$B,$A87,CSV!$K:$K,"&gt;1.5")/$C87</f>
        <v>0.14285714285714285</v>
      </c>
    </row>
    <row r="88" spans="1:22" x14ac:dyDescent="0.3">
      <c r="A88" t="s">
        <v>202</v>
      </c>
      <c r="B88" s="9">
        <f>COUNTIF(CSV!A:A,A88)</f>
        <v>14</v>
      </c>
      <c r="C88" s="4">
        <f>COUNTIF(CSV!B:B,A88)</f>
        <v>13</v>
      </c>
      <c r="D88" s="4">
        <f t="shared" si="3"/>
        <v>27</v>
      </c>
      <c r="E88" s="12">
        <f>(COUNTIFS(CSV!$A:$A,$A88,CSV!$L:$L,"&gt;0.5") +COUNTIFS(CSV!$B:$B,$A88,CSV!$L:$L,"&gt;0.5"))/$D88</f>
        <v>0.48148148148148145</v>
      </c>
      <c r="F88" s="7">
        <f>COUNTIFS(CSV!$A:$A,$A88,CSV!$L:$L,"&gt;0.5")/$B88</f>
        <v>0.42857142857142855</v>
      </c>
      <c r="G88" s="7">
        <f>COUNTIFS(CSV!$B:$B,$A88,CSV!$L:$L,"&gt;0.5")/$C88</f>
        <v>0.53846153846153844</v>
      </c>
      <c r="H88" s="12">
        <f>(COUNTIFS(CSV!$A:$A,$A88,CSV!$L:$L,"&gt;1.5") +COUNTIFS(CSV!$B:$B,$A88,CSV!$L:$L,"&gt;1.5"))/$D88</f>
        <v>0.14814814814814814</v>
      </c>
      <c r="I88" s="7">
        <f>COUNTIFS(CSV!$A:$A,$A88,CSV!$L:$L,"&gt;1.5")/$B88</f>
        <v>7.1428571428571425E-2</v>
      </c>
      <c r="J88" s="7">
        <f>COUNTIFS(CSV!$B:$B,$A88,CSV!$L:$L,"&gt;1.5")/$C88</f>
        <v>0.23076923076923078</v>
      </c>
      <c r="K88" s="12">
        <f>(COUNTIFS(CSV!$A:$A,$A88,CSV!$H:$H,"&gt;0.5") +COUNTIFS(CSV!$B:$B,$A88,CSV!$J:$J,"&gt;0.5"))/$D88</f>
        <v>0.29629629629629628</v>
      </c>
      <c r="L88" s="7">
        <f>COUNTIFS(CSV!$A:$A,$A88,CSV!$H:$H,"&gt;0.5")/$B88</f>
        <v>0.2857142857142857</v>
      </c>
      <c r="M88" s="7">
        <f>COUNTIFS(CSV!$B:$B,$A88,CSV!$J:$J,"&gt;0.5")/$C88</f>
        <v>0.30769230769230771</v>
      </c>
      <c r="N88" s="12">
        <f>(COUNTIFS(CSV!$A:$A,$A88,CSV!$H:$H,"&gt;1.5") +COUNTIFS(CSV!$B:$B,$A88,CSV!$J:$J,"&gt;1.5"))/$D88</f>
        <v>3.7037037037037035E-2</v>
      </c>
      <c r="O88" s="7">
        <f>COUNTIFS(CSV!$A:$A,$A88,CSV!$H:$H,"&gt;1.5")/$B88</f>
        <v>7.1428571428571425E-2</v>
      </c>
      <c r="P88" s="7">
        <f>COUNTIFS(CSV!$B:$B,$A88,CSV!$J:$J,"&gt;1.5")/$C88</f>
        <v>0</v>
      </c>
      <c r="Q88" s="12">
        <f>(COUNTIFS(CSV!$A:$A,$A88,CSV!$I:$I,"&gt;0.5") +COUNTIFS(CSV!$B:$B,$A88,CSV!$K:$K,"&gt;0.5"))/$D88</f>
        <v>0.29629629629629628</v>
      </c>
      <c r="R88" s="7">
        <f>COUNTIFS(CSV!$A:$A,$A88,CSV!$I:$I,"&gt;0.5")/$B88</f>
        <v>0.21428571428571427</v>
      </c>
      <c r="S88" s="7">
        <f>COUNTIFS(CSV!$B:$B,$A88,CSV!$K:$K,"&gt;0.5")/$C88</f>
        <v>0.38461538461538464</v>
      </c>
      <c r="T88" s="12">
        <f>(COUNTIFS(CSV!$A:$A,$A88,CSV!$I:$I,"&gt;1.5") +COUNTIFS(CSV!$B:$B,$A88,CSV!$K:$K,"&gt;1.5"))/$D88</f>
        <v>7.407407407407407E-2</v>
      </c>
      <c r="U88" s="7">
        <f>COUNTIFS(CSV!$A:$A,$A88,CSV!$I:$I,"&gt;1.5")/$B88</f>
        <v>0</v>
      </c>
      <c r="V88" s="7">
        <f>COUNTIFS(CSV!$B:$B,$A88,CSV!$K:$K,"&gt;1.5")/$C88</f>
        <v>0.15384615384615385</v>
      </c>
    </row>
    <row r="89" spans="1:22" x14ac:dyDescent="0.3">
      <c r="A89" t="s">
        <v>215</v>
      </c>
      <c r="B89" s="9">
        <f>COUNTIF(CSV!A:A,A89)</f>
        <v>14</v>
      </c>
      <c r="C89" s="4">
        <f>COUNTIF(CSV!B:B,A89)</f>
        <v>14</v>
      </c>
      <c r="D89" s="4">
        <f t="shared" si="3"/>
        <v>28</v>
      </c>
      <c r="E89" s="12">
        <f>(COUNTIFS(CSV!$A:$A,$A89,CSV!$L:$L,"&gt;0.5") +COUNTIFS(CSV!$B:$B,$A89,CSV!$L:$L,"&gt;0.5"))/$D89</f>
        <v>0.8214285714285714</v>
      </c>
      <c r="F89" s="7">
        <f>COUNTIFS(CSV!$A:$A,$A89,CSV!$L:$L,"&gt;0.5")/$B89</f>
        <v>0.8571428571428571</v>
      </c>
      <c r="G89" s="7">
        <f>COUNTIFS(CSV!$B:$B,$A89,CSV!$L:$L,"&gt;0.5")/$C89</f>
        <v>0.7857142857142857</v>
      </c>
      <c r="H89" s="12">
        <f>(COUNTIFS(CSV!$A:$A,$A89,CSV!$L:$L,"&gt;1.5") +COUNTIFS(CSV!$B:$B,$A89,CSV!$L:$L,"&gt;1.5"))/$D89</f>
        <v>0.32142857142857145</v>
      </c>
      <c r="I89" s="7">
        <f>COUNTIFS(CSV!$A:$A,$A89,CSV!$L:$L,"&gt;1.5")/$B89</f>
        <v>0.35714285714285715</v>
      </c>
      <c r="J89" s="7">
        <f>COUNTIFS(CSV!$B:$B,$A89,CSV!$L:$L,"&gt;1.5")/$C89</f>
        <v>0.2857142857142857</v>
      </c>
      <c r="K89" s="12">
        <f>(COUNTIFS(CSV!$A:$A,$A89,CSV!$H:$H,"&gt;0.5") +COUNTIFS(CSV!$B:$B,$A89,CSV!$J:$J,"&gt;0.5"))/$D89</f>
        <v>0.39285714285714285</v>
      </c>
      <c r="L89" s="7">
        <f>COUNTIFS(CSV!$A:$A,$A89,CSV!$H:$H,"&gt;0.5")/$B89</f>
        <v>0.35714285714285715</v>
      </c>
      <c r="M89" s="7">
        <f>COUNTIFS(CSV!$B:$B,$A89,CSV!$J:$J,"&gt;0.5")/$C89</f>
        <v>0.42857142857142855</v>
      </c>
      <c r="N89" s="12">
        <f>(COUNTIFS(CSV!$A:$A,$A89,CSV!$H:$H,"&gt;1.5") +COUNTIFS(CSV!$B:$B,$A89,CSV!$J:$J,"&gt;1.5"))/$D89</f>
        <v>0.14285714285714285</v>
      </c>
      <c r="O89" s="7">
        <f>COUNTIFS(CSV!$A:$A,$A89,CSV!$H:$H,"&gt;1.5")/$B89</f>
        <v>0.21428571428571427</v>
      </c>
      <c r="P89" s="7">
        <f>COUNTIFS(CSV!$B:$B,$A89,CSV!$J:$J,"&gt;1.5")/$C89</f>
        <v>7.1428571428571425E-2</v>
      </c>
      <c r="Q89" s="12">
        <f>(COUNTIFS(CSV!$A:$A,$A89,CSV!$I:$I,"&gt;0.5") +COUNTIFS(CSV!$B:$B,$A89,CSV!$K:$K,"&gt;0.5"))/$D89</f>
        <v>0.5</v>
      </c>
      <c r="R89" s="7">
        <f>COUNTIFS(CSV!$A:$A,$A89,CSV!$I:$I,"&gt;0.5")/$B89</f>
        <v>0.5</v>
      </c>
      <c r="S89" s="7">
        <f>COUNTIFS(CSV!$B:$B,$A89,CSV!$K:$K,"&gt;0.5")/$C89</f>
        <v>0.5</v>
      </c>
      <c r="T89" s="12">
        <f>(COUNTIFS(CSV!$A:$A,$A89,CSV!$I:$I,"&gt;1.5") +COUNTIFS(CSV!$B:$B,$A89,CSV!$K:$K,"&gt;1.5"))/$D89</f>
        <v>0.14285714285714285</v>
      </c>
      <c r="U89" s="7">
        <f>COUNTIFS(CSV!$A:$A,$A89,CSV!$I:$I,"&gt;1.5")/$B89</f>
        <v>0.14285714285714285</v>
      </c>
      <c r="V89" s="7">
        <f>COUNTIFS(CSV!$B:$B,$A89,CSV!$K:$K,"&gt;1.5")/$C89</f>
        <v>0.14285714285714285</v>
      </c>
    </row>
    <row r="90" spans="1:22" x14ac:dyDescent="0.3">
      <c r="A90" t="s">
        <v>213</v>
      </c>
      <c r="B90" s="9">
        <f>COUNTIF(CSV!A:A,A90)</f>
        <v>14</v>
      </c>
      <c r="C90" s="4">
        <f>COUNTIF(CSV!B:B,A90)</f>
        <v>14</v>
      </c>
      <c r="D90" s="4">
        <f t="shared" si="3"/>
        <v>28</v>
      </c>
      <c r="E90" s="12">
        <f>(COUNTIFS(CSV!$A:$A,$A90,CSV!$L:$L,"&gt;0.5") +COUNTIFS(CSV!$B:$B,$A90,CSV!$L:$L,"&gt;0.5"))/$D90</f>
        <v>0.5714285714285714</v>
      </c>
      <c r="F90" s="7">
        <f>COUNTIFS(CSV!$A:$A,$A90,CSV!$L:$L,"&gt;0.5")/$B90</f>
        <v>0.6428571428571429</v>
      </c>
      <c r="G90" s="7">
        <f>COUNTIFS(CSV!$B:$B,$A90,CSV!$L:$L,"&gt;0.5")/$C90</f>
        <v>0.5</v>
      </c>
      <c r="H90" s="12">
        <f>(COUNTIFS(CSV!$A:$A,$A90,CSV!$L:$L,"&gt;1.5") +COUNTIFS(CSV!$B:$B,$A90,CSV!$L:$L,"&gt;1.5"))/$D90</f>
        <v>0.32142857142857145</v>
      </c>
      <c r="I90" s="7">
        <f>COUNTIFS(CSV!$A:$A,$A90,CSV!$L:$L,"&gt;1.5")/$B90</f>
        <v>0.2857142857142857</v>
      </c>
      <c r="J90" s="7">
        <f>COUNTIFS(CSV!$B:$B,$A90,CSV!$L:$L,"&gt;1.5")/$C90</f>
        <v>0.35714285714285715</v>
      </c>
      <c r="K90" s="12">
        <f>(COUNTIFS(CSV!$A:$A,$A90,CSV!$H:$H,"&gt;0.5") +COUNTIFS(CSV!$B:$B,$A90,CSV!$J:$J,"&gt;0.5"))/$D90</f>
        <v>0.32142857142857145</v>
      </c>
      <c r="L90" s="7">
        <f>COUNTIFS(CSV!$A:$A,$A90,CSV!$H:$H,"&gt;0.5")/$B90</f>
        <v>0.2857142857142857</v>
      </c>
      <c r="M90" s="7">
        <f>COUNTIFS(CSV!$B:$B,$A90,CSV!$J:$J,"&gt;0.5")/$C90</f>
        <v>0.35714285714285715</v>
      </c>
      <c r="N90" s="12">
        <f>(COUNTIFS(CSV!$A:$A,$A90,CSV!$H:$H,"&gt;1.5") +COUNTIFS(CSV!$B:$B,$A90,CSV!$J:$J,"&gt;1.5"))/$D90</f>
        <v>0.10714285714285714</v>
      </c>
      <c r="O90" s="7">
        <f>COUNTIFS(CSV!$A:$A,$A90,CSV!$H:$H,"&gt;1.5")/$B90</f>
        <v>7.1428571428571425E-2</v>
      </c>
      <c r="P90" s="7">
        <f>COUNTIFS(CSV!$B:$B,$A90,CSV!$J:$J,"&gt;1.5")/$C90</f>
        <v>0.14285714285714285</v>
      </c>
      <c r="Q90" s="12">
        <f>(COUNTIFS(CSV!$A:$A,$A90,CSV!$I:$I,"&gt;0.5") +COUNTIFS(CSV!$B:$B,$A90,CSV!$K:$K,"&gt;0.5"))/$D90</f>
        <v>0.4642857142857143</v>
      </c>
      <c r="R90" s="7">
        <f>COUNTIFS(CSV!$A:$A,$A90,CSV!$I:$I,"&gt;0.5")/$B90</f>
        <v>0.5714285714285714</v>
      </c>
      <c r="S90" s="7">
        <f>COUNTIFS(CSV!$B:$B,$A90,CSV!$K:$K,"&gt;0.5")/$C90</f>
        <v>0.35714285714285715</v>
      </c>
      <c r="T90" s="12">
        <f>(COUNTIFS(CSV!$A:$A,$A90,CSV!$I:$I,"&gt;1.5") +COUNTIFS(CSV!$B:$B,$A90,CSV!$K:$K,"&gt;1.5"))/$D90</f>
        <v>0.10714285714285714</v>
      </c>
      <c r="U90" s="7">
        <f>COUNTIFS(CSV!$A:$A,$A90,CSV!$I:$I,"&gt;1.5")/$B90</f>
        <v>7.1428571428571425E-2</v>
      </c>
      <c r="V90" s="7">
        <f>COUNTIFS(CSV!$B:$B,$A90,CSV!$K:$K,"&gt;1.5")/$C90</f>
        <v>0.14285714285714285</v>
      </c>
    </row>
    <row r="91" spans="1:22" x14ac:dyDescent="0.3">
      <c r="A91" t="s">
        <v>209</v>
      </c>
      <c r="B91" s="9">
        <f>COUNTIF(CSV!A:A,A91)</f>
        <v>14</v>
      </c>
      <c r="C91" s="4">
        <f>COUNTIF(CSV!B:B,A91)</f>
        <v>14</v>
      </c>
      <c r="D91" s="4">
        <f t="shared" si="3"/>
        <v>28</v>
      </c>
      <c r="E91" s="12">
        <f>(COUNTIFS(CSV!$A:$A,$A91,CSV!$L:$L,"&gt;0.5") +COUNTIFS(CSV!$B:$B,$A91,CSV!$L:$L,"&gt;0.5"))/$D91</f>
        <v>0.75</v>
      </c>
      <c r="F91" s="7">
        <f>COUNTIFS(CSV!$A:$A,$A91,CSV!$L:$L,"&gt;0.5")/$B91</f>
        <v>0.7142857142857143</v>
      </c>
      <c r="G91" s="7">
        <f>COUNTIFS(CSV!$B:$B,$A91,CSV!$L:$L,"&gt;0.5")/$C91</f>
        <v>0.7857142857142857</v>
      </c>
      <c r="H91" s="12">
        <f>(COUNTIFS(CSV!$A:$A,$A91,CSV!$L:$L,"&gt;1.5") +COUNTIFS(CSV!$B:$B,$A91,CSV!$L:$L,"&gt;1.5"))/$D91</f>
        <v>0.39285714285714285</v>
      </c>
      <c r="I91" s="7">
        <f>COUNTIFS(CSV!$A:$A,$A91,CSV!$L:$L,"&gt;1.5")/$B91</f>
        <v>0.35714285714285715</v>
      </c>
      <c r="J91" s="7">
        <f>COUNTIFS(CSV!$B:$B,$A91,CSV!$L:$L,"&gt;1.5")/$C91</f>
        <v>0.42857142857142855</v>
      </c>
      <c r="K91" s="12">
        <f>(COUNTIFS(CSV!$A:$A,$A91,CSV!$H:$H,"&gt;0.5") +COUNTIFS(CSV!$B:$B,$A91,CSV!$J:$J,"&gt;0.5"))/$D91</f>
        <v>0.5</v>
      </c>
      <c r="L91" s="7">
        <f>COUNTIFS(CSV!$A:$A,$A91,CSV!$H:$H,"&gt;0.5")/$B91</f>
        <v>0.5</v>
      </c>
      <c r="M91" s="7">
        <f>COUNTIFS(CSV!$B:$B,$A91,CSV!$J:$J,"&gt;0.5")/$C91</f>
        <v>0.5</v>
      </c>
      <c r="N91" s="12">
        <f>(COUNTIFS(CSV!$A:$A,$A91,CSV!$H:$H,"&gt;1.5") +COUNTIFS(CSV!$B:$B,$A91,CSV!$J:$J,"&gt;1.5"))/$D91</f>
        <v>0.17857142857142858</v>
      </c>
      <c r="O91" s="7">
        <f>COUNTIFS(CSV!$A:$A,$A91,CSV!$H:$H,"&gt;1.5")/$B91</f>
        <v>0.14285714285714285</v>
      </c>
      <c r="P91" s="7">
        <f>COUNTIFS(CSV!$B:$B,$A91,CSV!$J:$J,"&gt;1.5")/$C91</f>
        <v>0.21428571428571427</v>
      </c>
      <c r="Q91" s="12">
        <f>(COUNTIFS(CSV!$A:$A,$A91,CSV!$I:$I,"&gt;0.5") +COUNTIFS(CSV!$B:$B,$A91,CSV!$K:$K,"&gt;0.5"))/$D91</f>
        <v>0.42857142857142855</v>
      </c>
      <c r="R91" s="7">
        <f>COUNTIFS(CSV!$A:$A,$A91,CSV!$I:$I,"&gt;0.5")/$B91</f>
        <v>0.35714285714285715</v>
      </c>
      <c r="S91" s="7">
        <f>COUNTIFS(CSV!$B:$B,$A91,CSV!$K:$K,"&gt;0.5")/$C91</f>
        <v>0.5</v>
      </c>
      <c r="T91" s="12">
        <f>(COUNTIFS(CSV!$A:$A,$A91,CSV!$I:$I,"&gt;1.5") +COUNTIFS(CSV!$B:$B,$A91,CSV!$K:$K,"&gt;1.5"))/$D91</f>
        <v>0.14285714285714285</v>
      </c>
      <c r="U91" s="7">
        <f>COUNTIFS(CSV!$A:$A,$A91,CSV!$I:$I,"&gt;1.5")/$B91</f>
        <v>0.14285714285714285</v>
      </c>
      <c r="V91" s="7">
        <f>COUNTIFS(CSV!$B:$B,$A91,CSV!$K:$K,"&gt;1.5")/$C91</f>
        <v>0.14285714285714285</v>
      </c>
    </row>
    <row r="92" spans="1:22" x14ac:dyDescent="0.3">
      <c r="A92" t="s">
        <v>200</v>
      </c>
      <c r="B92" s="9">
        <f>COUNTIF(CSV!A:A,A92)</f>
        <v>15</v>
      </c>
      <c r="C92" s="4">
        <f>COUNTIF(CSV!B:B,A92)</f>
        <v>14</v>
      </c>
      <c r="D92" s="4">
        <f t="shared" si="3"/>
        <v>29</v>
      </c>
      <c r="E92" s="12">
        <f>(COUNTIFS(CSV!$A:$A,$A92,CSV!$L:$L,"&gt;0.5") +COUNTIFS(CSV!$B:$B,$A92,CSV!$L:$L,"&gt;0.5"))/$D92</f>
        <v>0.7931034482758621</v>
      </c>
      <c r="F92" s="7">
        <f>COUNTIFS(CSV!$A:$A,$A92,CSV!$L:$L,"&gt;0.5")/$B92</f>
        <v>0.66666666666666663</v>
      </c>
      <c r="G92" s="7">
        <f>COUNTIFS(CSV!$B:$B,$A92,CSV!$L:$L,"&gt;0.5")/$C92</f>
        <v>0.9285714285714286</v>
      </c>
      <c r="H92" s="12">
        <f>(COUNTIFS(CSV!$A:$A,$A92,CSV!$L:$L,"&gt;1.5") +COUNTIFS(CSV!$B:$B,$A92,CSV!$L:$L,"&gt;1.5"))/$D92</f>
        <v>0.34482758620689657</v>
      </c>
      <c r="I92" s="7">
        <f>COUNTIFS(CSV!$A:$A,$A92,CSV!$L:$L,"&gt;1.5")/$B92</f>
        <v>0.4</v>
      </c>
      <c r="J92" s="7">
        <f>COUNTIFS(CSV!$B:$B,$A92,CSV!$L:$L,"&gt;1.5")/$C92</f>
        <v>0.2857142857142857</v>
      </c>
      <c r="K92" s="12">
        <f>(COUNTIFS(CSV!$A:$A,$A92,CSV!$H:$H,"&gt;0.5") +COUNTIFS(CSV!$B:$B,$A92,CSV!$J:$J,"&gt;0.5"))/$D92</f>
        <v>0.62068965517241381</v>
      </c>
      <c r="L92" s="7">
        <f>COUNTIFS(CSV!$A:$A,$A92,CSV!$H:$H,"&gt;0.5")/$B92</f>
        <v>0.6</v>
      </c>
      <c r="M92" s="7">
        <f>COUNTIFS(CSV!$B:$B,$A92,CSV!$J:$J,"&gt;0.5")/$C92</f>
        <v>0.6428571428571429</v>
      </c>
      <c r="N92" s="12">
        <f>(COUNTIFS(CSV!$A:$A,$A92,CSV!$H:$H,"&gt;1.5") +COUNTIFS(CSV!$B:$B,$A92,CSV!$J:$J,"&gt;1.5"))/$D92</f>
        <v>0.20689655172413793</v>
      </c>
      <c r="O92" s="7">
        <f>COUNTIFS(CSV!$A:$A,$A92,CSV!$H:$H,"&gt;1.5")/$B92</f>
        <v>0.26666666666666666</v>
      </c>
      <c r="P92" s="7">
        <f>COUNTIFS(CSV!$B:$B,$A92,CSV!$J:$J,"&gt;1.5")/$C92</f>
        <v>0.14285714285714285</v>
      </c>
      <c r="Q92" s="12">
        <f>(COUNTIFS(CSV!$A:$A,$A92,CSV!$I:$I,"&gt;0.5") +COUNTIFS(CSV!$B:$B,$A92,CSV!$K:$K,"&gt;0.5"))/$D92</f>
        <v>0.34482758620689657</v>
      </c>
      <c r="R92" s="7">
        <f>COUNTIFS(CSV!$A:$A,$A92,CSV!$I:$I,"&gt;0.5")/$B92</f>
        <v>0.26666666666666666</v>
      </c>
      <c r="S92" s="7">
        <f>COUNTIFS(CSV!$B:$B,$A92,CSV!$K:$K,"&gt;0.5")/$C92</f>
        <v>0.42857142857142855</v>
      </c>
      <c r="T92" s="12">
        <f>(COUNTIFS(CSV!$A:$A,$A92,CSV!$I:$I,"&gt;1.5") +COUNTIFS(CSV!$B:$B,$A92,CSV!$K:$K,"&gt;1.5"))/$D92</f>
        <v>6.8965517241379309E-2</v>
      </c>
      <c r="U92" s="7">
        <f>COUNTIFS(CSV!$A:$A,$A92,CSV!$I:$I,"&gt;1.5")/$B92</f>
        <v>0</v>
      </c>
      <c r="V92" s="7">
        <f>COUNTIFS(CSV!$B:$B,$A92,CSV!$K:$K,"&gt;1.5")/$C92</f>
        <v>0.14285714285714285</v>
      </c>
    </row>
    <row r="93" spans="1:22" x14ac:dyDescent="0.3">
      <c r="A93" t="s">
        <v>203</v>
      </c>
      <c r="B93" s="9">
        <f>COUNTIF(CSV!A:A,A93)</f>
        <v>14</v>
      </c>
      <c r="C93" s="4">
        <f>COUNTIF(CSV!B:B,A93)</f>
        <v>15</v>
      </c>
      <c r="D93" s="4">
        <f t="shared" si="3"/>
        <v>29</v>
      </c>
      <c r="E93" s="12">
        <f>(COUNTIFS(CSV!$A:$A,$A93,CSV!$L:$L,"&gt;0.5") +COUNTIFS(CSV!$B:$B,$A93,CSV!$L:$L,"&gt;0.5"))/$D93</f>
        <v>0.41379310344827586</v>
      </c>
      <c r="F93" s="7">
        <f>COUNTIFS(CSV!$A:$A,$A93,CSV!$L:$L,"&gt;0.5")/$B93</f>
        <v>0.42857142857142855</v>
      </c>
      <c r="G93" s="7">
        <f>COUNTIFS(CSV!$B:$B,$A93,CSV!$L:$L,"&gt;0.5")/$C93</f>
        <v>0.4</v>
      </c>
      <c r="H93" s="12">
        <f>(COUNTIFS(CSV!$A:$A,$A93,CSV!$L:$L,"&gt;1.5") +COUNTIFS(CSV!$B:$B,$A93,CSV!$L:$L,"&gt;1.5"))/$D93</f>
        <v>0.10344827586206896</v>
      </c>
      <c r="I93" s="7">
        <f>COUNTIFS(CSV!$A:$A,$A93,CSV!$L:$L,"&gt;1.5")/$B93</f>
        <v>7.1428571428571425E-2</v>
      </c>
      <c r="J93" s="7">
        <f>COUNTIFS(CSV!$B:$B,$A93,CSV!$L:$L,"&gt;1.5")/$C93</f>
        <v>0.13333333333333333</v>
      </c>
      <c r="K93" s="12">
        <f>(COUNTIFS(CSV!$A:$A,$A93,CSV!$H:$H,"&gt;0.5") +COUNTIFS(CSV!$B:$B,$A93,CSV!$J:$J,"&gt;0.5"))/$D93</f>
        <v>0.27586206896551724</v>
      </c>
      <c r="L93" s="7">
        <f>COUNTIFS(CSV!$A:$A,$A93,CSV!$H:$H,"&gt;0.5")/$B93</f>
        <v>0.21428571428571427</v>
      </c>
      <c r="M93" s="7">
        <f>COUNTIFS(CSV!$B:$B,$A93,CSV!$J:$J,"&gt;0.5")/$C93</f>
        <v>0.33333333333333331</v>
      </c>
      <c r="N93" s="12">
        <f>(COUNTIFS(CSV!$A:$A,$A93,CSV!$H:$H,"&gt;1.5") +COUNTIFS(CSV!$B:$B,$A93,CSV!$J:$J,"&gt;1.5"))/$D93</f>
        <v>6.8965517241379309E-2</v>
      </c>
      <c r="O93" s="7">
        <f>COUNTIFS(CSV!$A:$A,$A93,CSV!$H:$H,"&gt;1.5")/$B93</f>
        <v>7.1428571428571425E-2</v>
      </c>
      <c r="P93" s="7">
        <f>COUNTIFS(CSV!$B:$B,$A93,CSV!$J:$J,"&gt;1.5")/$C93</f>
        <v>6.6666666666666666E-2</v>
      </c>
      <c r="Q93" s="12">
        <f>(COUNTIFS(CSV!$A:$A,$A93,CSV!$I:$I,"&gt;0.5") +COUNTIFS(CSV!$B:$B,$A93,CSV!$K:$K,"&gt;0.5"))/$D93</f>
        <v>0.17241379310344829</v>
      </c>
      <c r="R93" s="7">
        <f>COUNTIFS(CSV!$A:$A,$A93,CSV!$I:$I,"&gt;0.5")/$B93</f>
        <v>0.21428571428571427</v>
      </c>
      <c r="S93" s="7">
        <f>COUNTIFS(CSV!$B:$B,$A93,CSV!$K:$K,"&gt;0.5")/$C93</f>
        <v>0.13333333333333333</v>
      </c>
      <c r="T93" s="12">
        <f>(COUNTIFS(CSV!$A:$A,$A93,CSV!$I:$I,"&gt;1.5") +COUNTIFS(CSV!$B:$B,$A93,CSV!$K:$K,"&gt;1.5"))/$D93</f>
        <v>3.4482758620689655E-2</v>
      </c>
      <c r="U93" s="7">
        <f>COUNTIFS(CSV!$A:$A,$A93,CSV!$I:$I,"&gt;1.5")/$B93</f>
        <v>0</v>
      </c>
      <c r="V93" s="7">
        <f>COUNTIFS(CSV!$B:$B,$A93,CSV!$K:$K,"&gt;1.5")/$C93</f>
        <v>6.6666666666666666E-2</v>
      </c>
    </row>
    <row r="94" spans="1:22" x14ac:dyDescent="0.3">
      <c r="A94" t="s">
        <v>201</v>
      </c>
      <c r="B94" s="9">
        <f>COUNTIF(CSV!A:A,A94)</f>
        <v>14</v>
      </c>
      <c r="C94" s="4">
        <f>COUNTIF(CSV!B:B,A94)</f>
        <v>14</v>
      </c>
      <c r="D94" s="4">
        <f t="shared" si="3"/>
        <v>28</v>
      </c>
      <c r="E94" s="12">
        <f>(COUNTIFS(CSV!$A:$A,$A94,CSV!$L:$L,"&gt;0.5") +COUNTIFS(CSV!$B:$B,$A94,CSV!$L:$L,"&gt;0.5"))/$D94</f>
        <v>0.6785714285714286</v>
      </c>
      <c r="F94" s="7">
        <f>COUNTIFS(CSV!$A:$A,$A94,CSV!$L:$L,"&gt;0.5")/$B94</f>
        <v>0.7142857142857143</v>
      </c>
      <c r="G94" s="7">
        <f>COUNTIFS(CSV!$B:$B,$A94,CSV!$L:$L,"&gt;0.5")/$C94</f>
        <v>0.6428571428571429</v>
      </c>
      <c r="H94" s="12">
        <f>(COUNTIFS(CSV!$A:$A,$A94,CSV!$L:$L,"&gt;1.5") +COUNTIFS(CSV!$B:$B,$A94,CSV!$L:$L,"&gt;1.5"))/$D94</f>
        <v>0.39285714285714285</v>
      </c>
      <c r="I94" s="7">
        <f>COUNTIFS(CSV!$A:$A,$A94,CSV!$L:$L,"&gt;1.5")/$B94</f>
        <v>0.42857142857142855</v>
      </c>
      <c r="J94" s="7">
        <f>COUNTIFS(CSV!$B:$B,$A94,CSV!$L:$L,"&gt;1.5")/$C94</f>
        <v>0.35714285714285715</v>
      </c>
      <c r="K94" s="12">
        <f>(COUNTIFS(CSV!$A:$A,$A94,CSV!$H:$H,"&gt;0.5") +COUNTIFS(CSV!$B:$B,$A94,CSV!$J:$J,"&gt;0.5"))/$D94</f>
        <v>0.4642857142857143</v>
      </c>
      <c r="L94" s="7">
        <f>COUNTIFS(CSV!$A:$A,$A94,CSV!$H:$H,"&gt;0.5")/$B94</f>
        <v>0.5</v>
      </c>
      <c r="M94" s="7">
        <f>COUNTIFS(CSV!$B:$B,$A94,CSV!$J:$J,"&gt;0.5")/$C94</f>
        <v>0.42857142857142855</v>
      </c>
      <c r="N94" s="12">
        <f>(COUNTIFS(CSV!$A:$A,$A94,CSV!$H:$H,"&gt;1.5") +COUNTIFS(CSV!$B:$B,$A94,CSV!$J:$J,"&gt;1.5"))/$D94</f>
        <v>0.10714285714285714</v>
      </c>
      <c r="O94" s="7">
        <f>COUNTIFS(CSV!$A:$A,$A94,CSV!$H:$H,"&gt;1.5")/$B94</f>
        <v>0.14285714285714285</v>
      </c>
      <c r="P94" s="7">
        <f>COUNTIFS(CSV!$B:$B,$A94,CSV!$J:$J,"&gt;1.5")/$C94</f>
        <v>7.1428571428571425E-2</v>
      </c>
      <c r="Q94" s="12">
        <f>(COUNTIFS(CSV!$A:$A,$A94,CSV!$I:$I,"&gt;0.5") +COUNTIFS(CSV!$B:$B,$A94,CSV!$K:$K,"&gt;0.5"))/$D94</f>
        <v>0.35714285714285715</v>
      </c>
      <c r="R94" s="7">
        <f>COUNTIFS(CSV!$A:$A,$A94,CSV!$I:$I,"&gt;0.5")/$B94</f>
        <v>0.35714285714285715</v>
      </c>
      <c r="S94" s="7">
        <f>COUNTIFS(CSV!$B:$B,$A94,CSV!$K:$K,"&gt;0.5")/$C94</f>
        <v>0.35714285714285715</v>
      </c>
      <c r="T94" s="12">
        <f>(COUNTIFS(CSV!$A:$A,$A94,CSV!$I:$I,"&gt;1.5") +COUNTIFS(CSV!$B:$B,$A94,CSV!$K:$K,"&gt;1.5"))/$D94</f>
        <v>0.14285714285714285</v>
      </c>
      <c r="U94" s="7">
        <f>COUNTIFS(CSV!$A:$A,$A94,CSV!$I:$I,"&gt;1.5")/$B94</f>
        <v>0.14285714285714285</v>
      </c>
      <c r="V94" s="7">
        <f>COUNTIFS(CSV!$B:$B,$A94,CSV!$K:$K,"&gt;1.5")/$C94</f>
        <v>0.14285714285714285</v>
      </c>
    </row>
    <row r="95" spans="1:22" x14ac:dyDescent="0.3">
      <c r="A95" t="s">
        <v>205</v>
      </c>
      <c r="B95" s="9">
        <f>COUNTIF(CSV!A:A,A95)</f>
        <v>14</v>
      </c>
      <c r="C95" s="4">
        <f>COUNTIF(CSV!B:B,A95)</f>
        <v>14</v>
      </c>
      <c r="D95" s="4">
        <f t="shared" si="3"/>
        <v>28</v>
      </c>
      <c r="E95" s="12">
        <f>(COUNTIFS(CSV!$A:$A,$A95,CSV!$L:$L,"&gt;0.5") +COUNTIFS(CSV!$B:$B,$A95,CSV!$L:$L,"&gt;0.5"))/$D95</f>
        <v>0.6428571428571429</v>
      </c>
      <c r="F95" s="7">
        <f>COUNTIFS(CSV!$A:$A,$A95,CSV!$L:$L,"&gt;0.5")/$B95</f>
        <v>0.7142857142857143</v>
      </c>
      <c r="G95" s="7">
        <f>COUNTIFS(CSV!$B:$B,$A95,CSV!$L:$L,"&gt;0.5")/$C95</f>
        <v>0.5714285714285714</v>
      </c>
      <c r="H95" s="12">
        <f>(COUNTIFS(CSV!$A:$A,$A95,CSV!$L:$L,"&gt;1.5") +COUNTIFS(CSV!$B:$B,$A95,CSV!$L:$L,"&gt;1.5"))/$D95</f>
        <v>0.39285714285714285</v>
      </c>
      <c r="I95" s="7">
        <f>COUNTIFS(CSV!$A:$A,$A95,CSV!$L:$L,"&gt;1.5")/$B95</f>
        <v>0.42857142857142855</v>
      </c>
      <c r="J95" s="7">
        <f>COUNTIFS(CSV!$B:$B,$A95,CSV!$L:$L,"&gt;1.5")/$C95</f>
        <v>0.35714285714285715</v>
      </c>
      <c r="K95" s="12">
        <f>(COUNTIFS(CSV!$A:$A,$A95,CSV!$H:$H,"&gt;0.5") +COUNTIFS(CSV!$B:$B,$A95,CSV!$J:$J,"&gt;0.5"))/$D95</f>
        <v>0.5714285714285714</v>
      </c>
      <c r="L95" s="7">
        <f>COUNTIFS(CSV!$A:$A,$A95,CSV!$H:$H,"&gt;0.5")/$B95</f>
        <v>0.7142857142857143</v>
      </c>
      <c r="M95" s="7">
        <f>COUNTIFS(CSV!$B:$B,$A95,CSV!$J:$J,"&gt;0.5")/$C95</f>
        <v>0.42857142857142855</v>
      </c>
      <c r="N95" s="12">
        <f>(COUNTIFS(CSV!$A:$A,$A95,CSV!$H:$H,"&gt;1.5") +COUNTIFS(CSV!$B:$B,$A95,CSV!$J:$J,"&gt;1.5"))/$D95</f>
        <v>0.21428571428571427</v>
      </c>
      <c r="O95" s="7">
        <f>COUNTIFS(CSV!$A:$A,$A95,CSV!$H:$H,"&gt;1.5")/$B95</f>
        <v>0.2857142857142857</v>
      </c>
      <c r="P95" s="7">
        <f>COUNTIFS(CSV!$B:$B,$A95,CSV!$J:$J,"&gt;1.5")/$C95</f>
        <v>0.14285714285714285</v>
      </c>
      <c r="Q95" s="12">
        <f>(COUNTIFS(CSV!$A:$A,$A95,CSV!$I:$I,"&gt;0.5") +COUNTIFS(CSV!$B:$B,$A95,CSV!$K:$K,"&gt;0.5"))/$D95</f>
        <v>0.2857142857142857</v>
      </c>
      <c r="R95" s="7">
        <f>COUNTIFS(CSV!$A:$A,$A95,CSV!$I:$I,"&gt;0.5")/$B95</f>
        <v>0.2857142857142857</v>
      </c>
      <c r="S95" s="7">
        <f>COUNTIFS(CSV!$B:$B,$A95,CSV!$K:$K,"&gt;0.5")/$C95</f>
        <v>0.2857142857142857</v>
      </c>
      <c r="T95" s="12">
        <f>(COUNTIFS(CSV!$A:$A,$A95,CSV!$I:$I,"&gt;1.5") +COUNTIFS(CSV!$B:$B,$A95,CSV!$K:$K,"&gt;1.5"))/$D95</f>
        <v>7.1428571428571425E-2</v>
      </c>
      <c r="U95" s="7">
        <f>COUNTIFS(CSV!$A:$A,$A95,CSV!$I:$I,"&gt;1.5")/$B95</f>
        <v>7.1428571428571425E-2</v>
      </c>
      <c r="V95" s="7">
        <f>COUNTIFS(CSV!$B:$B,$A95,CSV!$K:$K,"&gt;1.5")/$C95</f>
        <v>7.1428571428571425E-2</v>
      </c>
    </row>
    <row r="96" spans="1:22" x14ac:dyDescent="0.3">
      <c r="A96" t="s">
        <v>212</v>
      </c>
      <c r="B96" s="9">
        <f>COUNTIF(CSV!A:A,A96)</f>
        <v>14</v>
      </c>
      <c r="C96" s="4">
        <f>COUNTIF(CSV!B:B,A96)</f>
        <v>14</v>
      </c>
      <c r="D96" s="4">
        <f t="shared" si="3"/>
        <v>28</v>
      </c>
      <c r="E96" s="12">
        <f>(COUNTIFS(CSV!$A:$A,$A96,CSV!$L:$L,"&gt;0.5") +COUNTIFS(CSV!$B:$B,$A96,CSV!$L:$L,"&gt;0.5"))/$D96</f>
        <v>0.75</v>
      </c>
      <c r="F96" s="7">
        <f>COUNTIFS(CSV!$A:$A,$A96,CSV!$L:$L,"&gt;0.5")/$B96</f>
        <v>0.6428571428571429</v>
      </c>
      <c r="G96" s="7">
        <f>COUNTIFS(CSV!$B:$B,$A96,CSV!$L:$L,"&gt;0.5")/$C96</f>
        <v>0.8571428571428571</v>
      </c>
      <c r="H96" s="12">
        <f>(COUNTIFS(CSV!$A:$A,$A96,CSV!$L:$L,"&gt;1.5") +COUNTIFS(CSV!$B:$B,$A96,CSV!$L:$L,"&gt;1.5"))/$D96</f>
        <v>0.5</v>
      </c>
      <c r="I96" s="7">
        <f>COUNTIFS(CSV!$A:$A,$A96,CSV!$L:$L,"&gt;1.5")/$B96</f>
        <v>0.35714285714285715</v>
      </c>
      <c r="J96" s="7">
        <f>COUNTIFS(CSV!$B:$B,$A96,CSV!$L:$L,"&gt;1.5")/$C96</f>
        <v>0.6428571428571429</v>
      </c>
      <c r="K96" s="12">
        <f>(COUNTIFS(CSV!$A:$A,$A96,CSV!$H:$H,"&gt;0.5") +COUNTIFS(CSV!$B:$B,$A96,CSV!$J:$J,"&gt;0.5"))/$D96</f>
        <v>0.35714285714285715</v>
      </c>
      <c r="L96" s="7">
        <f>COUNTIFS(CSV!$A:$A,$A96,CSV!$H:$H,"&gt;0.5")/$B96</f>
        <v>0.2857142857142857</v>
      </c>
      <c r="M96" s="7">
        <f>COUNTIFS(CSV!$B:$B,$A96,CSV!$J:$J,"&gt;0.5")/$C96</f>
        <v>0.42857142857142855</v>
      </c>
      <c r="N96" s="12">
        <f>(COUNTIFS(CSV!$A:$A,$A96,CSV!$H:$H,"&gt;1.5") +COUNTIFS(CSV!$B:$B,$A96,CSV!$J:$J,"&gt;1.5"))/$D96</f>
        <v>0.17857142857142858</v>
      </c>
      <c r="O96" s="7">
        <f>COUNTIFS(CSV!$A:$A,$A96,CSV!$H:$H,"&gt;1.5")/$B96</f>
        <v>7.1428571428571425E-2</v>
      </c>
      <c r="P96" s="7">
        <f>COUNTIFS(CSV!$B:$B,$A96,CSV!$J:$J,"&gt;1.5")/$C96</f>
        <v>0.2857142857142857</v>
      </c>
      <c r="Q96" s="12">
        <f>(COUNTIFS(CSV!$A:$A,$A96,CSV!$I:$I,"&gt;0.5") +COUNTIFS(CSV!$B:$B,$A96,CSV!$K:$K,"&gt;0.5"))/$D96</f>
        <v>0.4642857142857143</v>
      </c>
      <c r="R96" s="7">
        <f>COUNTIFS(CSV!$A:$A,$A96,CSV!$I:$I,"&gt;0.5")/$B96</f>
        <v>0.5</v>
      </c>
      <c r="S96" s="7">
        <f>COUNTIFS(CSV!$B:$B,$A96,CSV!$K:$K,"&gt;0.5")/$C96</f>
        <v>0.42857142857142855</v>
      </c>
      <c r="T96" s="12">
        <f>(COUNTIFS(CSV!$A:$A,$A96,CSV!$I:$I,"&gt;1.5") +COUNTIFS(CSV!$B:$B,$A96,CSV!$K:$K,"&gt;1.5"))/$D96</f>
        <v>0.2857142857142857</v>
      </c>
      <c r="U96" s="7">
        <f>COUNTIFS(CSV!$A:$A,$A96,CSV!$I:$I,"&gt;1.5")/$B96</f>
        <v>0.21428571428571427</v>
      </c>
      <c r="V96" s="7">
        <f>COUNTIFS(CSV!$B:$B,$A96,CSV!$K:$K,"&gt;1.5")/$C96</f>
        <v>0.35714285714285715</v>
      </c>
    </row>
    <row r="97" spans="1:22" x14ac:dyDescent="0.3">
      <c r="A97" t="s">
        <v>196</v>
      </c>
      <c r="B97" s="9">
        <f>COUNTIF(CSV!A:A,A97)</f>
        <v>14</v>
      </c>
      <c r="C97" s="4">
        <f>COUNTIF(CSV!B:B,A97)</f>
        <v>14</v>
      </c>
      <c r="D97" s="4">
        <f t="shared" si="3"/>
        <v>28</v>
      </c>
      <c r="E97" s="12">
        <f>(COUNTIFS(CSV!$A:$A,$A97,CSV!$L:$L,"&gt;0.5") +COUNTIFS(CSV!$B:$B,$A97,CSV!$L:$L,"&gt;0.5"))/$D97</f>
        <v>0.7857142857142857</v>
      </c>
      <c r="F97" s="7">
        <f>COUNTIFS(CSV!$A:$A,$A97,CSV!$L:$L,"&gt;0.5")/$B97</f>
        <v>0.8571428571428571</v>
      </c>
      <c r="G97" s="7">
        <f>COUNTIFS(CSV!$B:$B,$A97,CSV!$L:$L,"&gt;0.5")/$C97</f>
        <v>0.7142857142857143</v>
      </c>
      <c r="H97" s="12">
        <f>(COUNTIFS(CSV!$A:$A,$A97,CSV!$L:$L,"&gt;1.5") +COUNTIFS(CSV!$B:$B,$A97,CSV!$L:$L,"&gt;1.5"))/$D97</f>
        <v>0.32142857142857145</v>
      </c>
      <c r="I97" s="7">
        <f>COUNTIFS(CSV!$A:$A,$A97,CSV!$L:$L,"&gt;1.5")/$B97</f>
        <v>0.42857142857142855</v>
      </c>
      <c r="J97" s="7">
        <f>COUNTIFS(CSV!$B:$B,$A97,CSV!$L:$L,"&gt;1.5")/$C97</f>
        <v>0.21428571428571427</v>
      </c>
      <c r="K97" s="12">
        <f>(COUNTIFS(CSV!$A:$A,$A97,CSV!$H:$H,"&gt;0.5") +COUNTIFS(CSV!$B:$B,$A97,CSV!$J:$J,"&gt;0.5"))/$D97</f>
        <v>0.5</v>
      </c>
      <c r="L97" s="7">
        <f>COUNTIFS(CSV!$A:$A,$A97,CSV!$H:$H,"&gt;0.5")/$B97</f>
        <v>0.6428571428571429</v>
      </c>
      <c r="M97" s="7">
        <f>COUNTIFS(CSV!$B:$B,$A97,CSV!$J:$J,"&gt;0.5")/$C97</f>
        <v>0.35714285714285715</v>
      </c>
      <c r="N97" s="12">
        <f>(COUNTIFS(CSV!$A:$A,$A97,CSV!$H:$H,"&gt;1.5") +COUNTIFS(CSV!$B:$B,$A97,CSV!$J:$J,"&gt;1.5"))/$D97</f>
        <v>0.17857142857142858</v>
      </c>
      <c r="O97" s="7">
        <f>COUNTIFS(CSV!$A:$A,$A97,CSV!$H:$H,"&gt;1.5")/$B97</f>
        <v>0.35714285714285715</v>
      </c>
      <c r="P97" s="7">
        <f>COUNTIFS(CSV!$B:$B,$A97,CSV!$J:$J,"&gt;1.5")/$C97</f>
        <v>0</v>
      </c>
      <c r="Q97" s="12">
        <f>(COUNTIFS(CSV!$A:$A,$A97,CSV!$I:$I,"&gt;0.5") +COUNTIFS(CSV!$B:$B,$A97,CSV!$K:$K,"&gt;0.5"))/$D97</f>
        <v>0.42857142857142855</v>
      </c>
      <c r="R97" s="7">
        <f>COUNTIFS(CSV!$A:$A,$A97,CSV!$I:$I,"&gt;0.5")/$B97</f>
        <v>0.35714285714285715</v>
      </c>
      <c r="S97" s="7">
        <f>COUNTIFS(CSV!$B:$B,$A97,CSV!$K:$K,"&gt;0.5")/$C97</f>
        <v>0.5</v>
      </c>
      <c r="T97" s="12">
        <f>(COUNTIFS(CSV!$A:$A,$A97,CSV!$I:$I,"&gt;1.5") +COUNTIFS(CSV!$B:$B,$A97,CSV!$K:$K,"&gt;1.5"))/$D97</f>
        <v>7.1428571428571425E-2</v>
      </c>
      <c r="U97" s="7">
        <f>COUNTIFS(CSV!$A:$A,$A97,CSV!$I:$I,"&gt;1.5")/$B97</f>
        <v>0</v>
      </c>
      <c r="V97" s="7">
        <f>COUNTIFS(CSV!$B:$B,$A97,CSV!$K:$K,"&gt;1.5")/$C97</f>
        <v>0.14285714285714285</v>
      </c>
    </row>
    <row r="98" spans="1:22" x14ac:dyDescent="0.3">
      <c r="A98" t="s">
        <v>214</v>
      </c>
      <c r="B98" s="9">
        <f>COUNTIF(CSV!A:A,A98)</f>
        <v>14</v>
      </c>
      <c r="C98" s="4">
        <f>COUNTIF(CSV!B:B,A98)</f>
        <v>14</v>
      </c>
      <c r="D98" s="4">
        <f t="shared" si="3"/>
        <v>28</v>
      </c>
      <c r="E98" s="12">
        <f>(COUNTIFS(CSV!$A:$A,$A98,CSV!$L:$L,"&gt;0.5") +COUNTIFS(CSV!$B:$B,$A98,CSV!$L:$L,"&gt;0.5"))/$D98</f>
        <v>0.7142857142857143</v>
      </c>
      <c r="F98" s="7">
        <f>COUNTIFS(CSV!$A:$A,$A98,CSV!$L:$L,"&gt;0.5")/$B98</f>
        <v>0.7142857142857143</v>
      </c>
      <c r="G98" s="7">
        <f>COUNTIFS(CSV!$B:$B,$A98,CSV!$L:$L,"&gt;0.5")/$C98</f>
        <v>0.7142857142857143</v>
      </c>
      <c r="H98" s="12">
        <f>(COUNTIFS(CSV!$A:$A,$A98,CSV!$L:$L,"&gt;1.5") +COUNTIFS(CSV!$B:$B,$A98,CSV!$L:$L,"&gt;1.5"))/$D98</f>
        <v>0.42857142857142855</v>
      </c>
      <c r="I98" s="7">
        <f>COUNTIFS(CSV!$A:$A,$A98,CSV!$L:$L,"&gt;1.5")/$B98</f>
        <v>0.42857142857142855</v>
      </c>
      <c r="J98" s="7">
        <f>COUNTIFS(CSV!$B:$B,$A98,CSV!$L:$L,"&gt;1.5")/$C98</f>
        <v>0.42857142857142855</v>
      </c>
      <c r="K98" s="12">
        <f>(COUNTIFS(CSV!$A:$A,$A98,CSV!$H:$H,"&gt;0.5") +COUNTIFS(CSV!$B:$B,$A98,CSV!$J:$J,"&gt;0.5"))/$D98</f>
        <v>0.39285714285714285</v>
      </c>
      <c r="L98" s="7">
        <f>COUNTIFS(CSV!$A:$A,$A98,CSV!$H:$H,"&gt;0.5")/$B98</f>
        <v>0.5</v>
      </c>
      <c r="M98" s="7">
        <f>COUNTIFS(CSV!$B:$B,$A98,CSV!$J:$J,"&gt;0.5")/$C98</f>
        <v>0.2857142857142857</v>
      </c>
      <c r="N98" s="12">
        <f>(COUNTIFS(CSV!$A:$A,$A98,CSV!$H:$H,"&gt;1.5") +COUNTIFS(CSV!$B:$B,$A98,CSV!$J:$J,"&gt;1.5"))/$D98</f>
        <v>0.14285714285714285</v>
      </c>
      <c r="O98" s="7">
        <f>COUNTIFS(CSV!$A:$A,$A98,CSV!$H:$H,"&gt;1.5")/$B98</f>
        <v>0.2857142857142857</v>
      </c>
      <c r="P98" s="7">
        <f>COUNTIFS(CSV!$B:$B,$A98,CSV!$J:$J,"&gt;1.5")/$C98</f>
        <v>0</v>
      </c>
      <c r="Q98" s="12">
        <f>(COUNTIFS(CSV!$A:$A,$A98,CSV!$I:$I,"&gt;0.5") +COUNTIFS(CSV!$B:$B,$A98,CSV!$K:$K,"&gt;0.5"))/$D98</f>
        <v>0.5</v>
      </c>
      <c r="R98" s="7">
        <f>COUNTIFS(CSV!$A:$A,$A98,CSV!$I:$I,"&gt;0.5")/$B98</f>
        <v>0.42857142857142855</v>
      </c>
      <c r="S98" s="7">
        <f>COUNTIFS(CSV!$B:$B,$A98,CSV!$K:$K,"&gt;0.5")/$C98</f>
        <v>0.5714285714285714</v>
      </c>
      <c r="T98" s="12">
        <f>(COUNTIFS(CSV!$A:$A,$A98,CSV!$I:$I,"&gt;1.5") +COUNTIFS(CSV!$B:$B,$A98,CSV!$K:$K,"&gt;1.5"))/$D98</f>
        <v>0.17857142857142858</v>
      </c>
      <c r="U98" s="7">
        <f>COUNTIFS(CSV!$A:$A,$A98,CSV!$I:$I,"&gt;1.5")/$B98</f>
        <v>0</v>
      </c>
      <c r="V98" s="7">
        <f>COUNTIFS(CSV!$B:$B,$A98,CSV!$K:$K,"&gt;1.5")/$C98</f>
        <v>0.35714285714285715</v>
      </c>
    </row>
    <row r="99" spans="1:22" x14ac:dyDescent="0.3">
      <c r="A99" t="s">
        <v>199</v>
      </c>
      <c r="B99" s="9">
        <f>COUNTIF(CSV!A:A,A99)</f>
        <v>14</v>
      </c>
      <c r="C99" s="4">
        <f>COUNTIF(CSV!B:B,A99)</f>
        <v>14</v>
      </c>
      <c r="D99" s="4">
        <f t="shared" si="3"/>
        <v>28</v>
      </c>
      <c r="E99" s="12">
        <f>(COUNTIFS(CSV!$A:$A,$A99,CSV!$L:$L,"&gt;0.5") +COUNTIFS(CSV!$B:$B,$A99,CSV!$L:$L,"&gt;0.5"))/$D99</f>
        <v>0.75</v>
      </c>
      <c r="F99" s="7">
        <f>COUNTIFS(CSV!$A:$A,$A99,CSV!$L:$L,"&gt;0.5")/$B99</f>
        <v>0.7857142857142857</v>
      </c>
      <c r="G99" s="7">
        <f>COUNTIFS(CSV!$B:$B,$A99,CSV!$L:$L,"&gt;0.5")/$C99</f>
        <v>0.7142857142857143</v>
      </c>
      <c r="H99" s="12">
        <f>(COUNTIFS(CSV!$A:$A,$A99,CSV!$L:$L,"&gt;1.5") +COUNTIFS(CSV!$B:$B,$A99,CSV!$L:$L,"&gt;1.5"))/$D99</f>
        <v>0.32142857142857145</v>
      </c>
      <c r="I99" s="7">
        <f>COUNTIFS(CSV!$A:$A,$A99,CSV!$L:$L,"&gt;1.5")/$B99</f>
        <v>0.2857142857142857</v>
      </c>
      <c r="J99" s="7">
        <f>COUNTIFS(CSV!$B:$B,$A99,CSV!$L:$L,"&gt;1.5")/$C99</f>
        <v>0.35714285714285715</v>
      </c>
      <c r="K99" s="12">
        <f>(COUNTIFS(CSV!$A:$A,$A99,CSV!$H:$H,"&gt;0.5") +COUNTIFS(CSV!$B:$B,$A99,CSV!$J:$J,"&gt;0.5"))/$D99</f>
        <v>0.42857142857142855</v>
      </c>
      <c r="L99" s="7">
        <f>COUNTIFS(CSV!$A:$A,$A99,CSV!$H:$H,"&gt;0.5")/$B99</f>
        <v>0.35714285714285715</v>
      </c>
      <c r="M99" s="7">
        <f>COUNTIFS(CSV!$B:$B,$A99,CSV!$J:$J,"&gt;0.5")/$C99</f>
        <v>0.5</v>
      </c>
      <c r="N99" s="12">
        <f>(COUNTIFS(CSV!$A:$A,$A99,CSV!$H:$H,"&gt;1.5") +COUNTIFS(CSV!$B:$B,$A99,CSV!$J:$J,"&gt;1.5"))/$D99</f>
        <v>0.17857142857142858</v>
      </c>
      <c r="O99" s="7">
        <f>COUNTIFS(CSV!$A:$A,$A99,CSV!$H:$H,"&gt;1.5")/$B99</f>
        <v>0.14285714285714285</v>
      </c>
      <c r="P99" s="7">
        <f>COUNTIFS(CSV!$B:$B,$A99,CSV!$J:$J,"&gt;1.5")/$C99</f>
        <v>0.21428571428571427</v>
      </c>
      <c r="Q99" s="12">
        <f>(COUNTIFS(CSV!$A:$A,$A99,CSV!$I:$I,"&gt;0.5") +COUNTIFS(CSV!$B:$B,$A99,CSV!$K:$K,"&gt;0.5"))/$D99</f>
        <v>0.42857142857142855</v>
      </c>
      <c r="R99" s="7">
        <f>COUNTIFS(CSV!$A:$A,$A99,CSV!$I:$I,"&gt;0.5")/$B99</f>
        <v>0.5</v>
      </c>
      <c r="S99" s="7">
        <f>COUNTIFS(CSV!$B:$B,$A99,CSV!$K:$K,"&gt;0.5")/$C99</f>
        <v>0.35714285714285715</v>
      </c>
      <c r="T99" s="12">
        <f>(COUNTIFS(CSV!$A:$A,$A99,CSV!$I:$I,"&gt;1.5") +COUNTIFS(CSV!$B:$B,$A99,CSV!$K:$K,"&gt;1.5"))/$D99</f>
        <v>7.1428571428571425E-2</v>
      </c>
      <c r="U99" s="7">
        <f>COUNTIFS(CSV!$A:$A,$A99,CSV!$I:$I,"&gt;1.5")/$B99</f>
        <v>7.1428571428571425E-2</v>
      </c>
      <c r="V99" s="7">
        <f>COUNTIFS(CSV!$B:$B,$A99,CSV!$K:$K,"&gt;1.5")/$C99</f>
        <v>7.1428571428571425E-2</v>
      </c>
    </row>
    <row r="100" spans="1:22" x14ac:dyDescent="0.3">
      <c r="A100" t="s">
        <v>218</v>
      </c>
      <c r="B100" s="9">
        <f>COUNTIF(CSV!A:A,A100)</f>
        <v>14</v>
      </c>
      <c r="C100" s="4">
        <f>COUNTIF(CSV!B:B,A100)</f>
        <v>14</v>
      </c>
      <c r="D100" s="4">
        <f t="shared" si="3"/>
        <v>28</v>
      </c>
      <c r="E100" s="12">
        <f>(COUNTIFS(CSV!$A:$A,$A100,CSV!$L:$L,"&gt;0.5") +COUNTIFS(CSV!$B:$B,$A100,CSV!$L:$L,"&gt;0.5"))/$D100</f>
        <v>0.75</v>
      </c>
      <c r="F100" s="7">
        <f>COUNTIFS(CSV!$A:$A,$A100,CSV!$L:$L,"&gt;0.5")/$B100</f>
        <v>0.6428571428571429</v>
      </c>
      <c r="G100" s="7">
        <f>COUNTIFS(CSV!$B:$B,$A100,CSV!$L:$L,"&gt;0.5")/$C100</f>
        <v>0.8571428571428571</v>
      </c>
      <c r="H100" s="12">
        <f>(COUNTIFS(CSV!$A:$A,$A100,CSV!$L:$L,"&gt;1.5") +COUNTIFS(CSV!$B:$B,$A100,CSV!$L:$L,"&gt;1.5"))/$D100</f>
        <v>0.4642857142857143</v>
      </c>
      <c r="I100" s="7">
        <f>COUNTIFS(CSV!$A:$A,$A100,CSV!$L:$L,"&gt;1.5")/$B100</f>
        <v>0.5</v>
      </c>
      <c r="J100" s="7">
        <f>COUNTIFS(CSV!$B:$B,$A100,CSV!$L:$L,"&gt;1.5")/$C100</f>
        <v>0.42857142857142855</v>
      </c>
      <c r="K100" s="12">
        <f>(COUNTIFS(CSV!$A:$A,$A100,CSV!$H:$H,"&gt;0.5") +COUNTIFS(CSV!$B:$B,$A100,CSV!$J:$J,"&gt;0.5"))/$D100</f>
        <v>0.4642857142857143</v>
      </c>
      <c r="L100" s="7">
        <f>COUNTIFS(CSV!$A:$A,$A100,CSV!$H:$H,"&gt;0.5")/$B100</f>
        <v>0.5</v>
      </c>
      <c r="M100" s="7">
        <f>COUNTIFS(CSV!$B:$B,$A100,CSV!$J:$J,"&gt;0.5")/$C100</f>
        <v>0.42857142857142855</v>
      </c>
      <c r="N100" s="12">
        <f>(COUNTIFS(CSV!$A:$A,$A100,CSV!$H:$H,"&gt;1.5") +COUNTIFS(CSV!$B:$B,$A100,CSV!$J:$J,"&gt;1.5"))/$D100</f>
        <v>0.14285714285714285</v>
      </c>
      <c r="O100" s="7">
        <f>COUNTIFS(CSV!$A:$A,$A100,CSV!$H:$H,"&gt;1.5")/$B100</f>
        <v>0.21428571428571427</v>
      </c>
      <c r="P100" s="7">
        <f>COUNTIFS(CSV!$B:$B,$A100,CSV!$J:$J,"&gt;1.5")/$C100</f>
        <v>7.1428571428571425E-2</v>
      </c>
      <c r="Q100" s="12">
        <f>(COUNTIFS(CSV!$A:$A,$A100,CSV!$I:$I,"&gt;0.5") +COUNTIFS(CSV!$B:$B,$A100,CSV!$K:$K,"&gt;0.5"))/$D100</f>
        <v>0.5714285714285714</v>
      </c>
      <c r="R100" s="7">
        <f>COUNTIFS(CSV!$A:$A,$A100,CSV!$I:$I,"&gt;0.5")/$B100</f>
        <v>0.42857142857142855</v>
      </c>
      <c r="S100" s="7">
        <f>COUNTIFS(CSV!$B:$B,$A100,CSV!$K:$K,"&gt;0.5")/$C100</f>
        <v>0.7142857142857143</v>
      </c>
      <c r="T100" s="12">
        <f>(COUNTIFS(CSV!$A:$A,$A100,CSV!$I:$I,"&gt;1.5") +COUNTIFS(CSV!$B:$B,$A100,CSV!$K:$K,"&gt;1.5"))/$D100</f>
        <v>0.14285714285714285</v>
      </c>
      <c r="U100" s="7">
        <f>COUNTIFS(CSV!$A:$A,$A100,CSV!$I:$I,"&gt;1.5")/$B100</f>
        <v>0.21428571428571427</v>
      </c>
      <c r="V100" s="7">
        <f>COUNTIFS(CSV!$B:$B,$A100,CSV!$K:$K,"&gt;1.5")/$C100</f>
        <v>7.1428571428571425E-2</v>
      </c>
    </row>
    <row r="101" spans="1:22" x14ac:dyDescent="0.3">
      <c r="A101" t="s">
        <v>195</v>
      </c>
      <c r="B101" s="9">
        <f>COUNTIF(CSV!A:A,A101)</f>
        <v>14</v>
      </c>
      <c r="C101" s="4">
        <f>COUNTIF(CSV!B:B,A101)</f>
        <v>14</v>
      </c>
      <c r="D101" s="4">
        <f t="shared" si="3"/>
        <v>28</v>
      </c>
      <c r="E101" s="12">
        <f>(COUNTIFS(CSV!$A:$A,$A101,CSV!$L:$L,"&gt;0.5") +COUNTIFS(CSV!$B:$B,$A101,CSV!$L:$L,"&gt;0.5"))/$D101</f>
        <v>0.7142857142857143</v>
      </c>
      <c r="F101" s="7">
        <f>COUNTIFS(CSV!$A:$A,$A101,CSV!$L:$L,"&gt;0.5")/$B101</f>
        <v>0.6428571428571429</v>
      </c>
      <c r="G101" s="7">
        <f>COUNTIFS(CSV!$B:$B,$A101,CSV!$L:$L,"&gt;0.5")/$C101</f>
        <v>0.7857142857142857</v>
      </c>
      <c r="H101" s="12">
        <f>(COUNTIFS(CSV!$A:$A,$A101,CSV!$L:$L,"&gt;1.5") +COUNTIFS(CSV!$B:$B,$A101,CSV!$L:$L,"&gt;1.5"))/$D101</f>
        <v>0.2857142857142857</v>
      </c>
      <c r="I101" s="7">
        <f>COUNTIFS(CSV!$A:$A,$A101,CSV!$L:$L,"&gt;1.5")/$B101</f>
        <v>0.21428571428571427</v>
      </c>
      <c r="J101" s="7">
        <f>COUNTIFS(CSV!$B:$B,$A101,CSV!$L:$L,"&gt;1.5")/$C101</f>
        <v>0.35714285714285715</v>
      </c>
      <c r="K101" s="12">
        <f>(COUNTIFS(CSV!$A:$A,$A101,CSV!$H:$H,"&gt;0.5") +COUNTIFS(CSV!$B:$B,$A101,CSV!$J:$J,"&gt;0.5"))/$D101</f>
        <v>0.5357142857142857</v>
      </c>
      <c r="L101" s="7">
        <f>COUNTIFS(CSV!$A:$A,$A101,CSV!$H:$H,"&gt;0.5")/$B101</f>
        <v>0.42857142857142855</v>
      </c>
      <c r="M101" s="7">
        <f>COUNTIFS(CSV!$B:$B,$A101,CSV!$J:$J,"&gt;0.5")/$C101</f>
        <v>0.6428571428571429</v>
      </c>
      <c r="N101" s="12">
        <f>(COUNTIFS(CSV!$A:$A,$A101,CSV!$H:$H,"&gt;1.5") +COUNTIFS(CSV!$B:$B,$A101,CSV!$J:$J,"&gt;1.5"))/$D101</f>
        <v>0.10714285714285714</v>
      </c>
      <c r="O101" s="7">
        <f>COUNTIFS(CSV!$A:$A,$A101,CSV!$H:$H,"&gt;1.5")/$B101</f>
        <v>7.1428571428571425E-2</v>
      </c>
      <c r="P101" s="7">
        <f>COUNTIFS(CSV!$B:$B,$A101,CSV!$J:$J,"&gt;1.5")/$C101</f>
        <v>0.14285714285714285</v>
      </c>
      <c r="Q101" s="12">
        <f>(COUNTIFS(CSV!$A:$A,$A101,CSV!$I:$I,"&gt;0.5") +COUNTIFS(CSV!$B:$B,$A101,CSV!$K:$K,"&gt;0.5"))/$D101</f>
        <v>0.25</v>
      </c>
      <c r="R101" s="7">
        <f>COUNTIFS(CSV!$A:$A,$A101,CSV!$I:$I,"&gt;0.5")/$B101</f>
        <v>0.21428571428571427</v>
      </c>
      <c r="S101" s="7">
        <f>COUNTIFS(CSV!$B:$B,$A101,CSV!$K:$K,"&gt;0.5")/$C101</f>
        <v>0.2857142857142857</v>
      </c>
      <c r="T101" s="12">
        <f>(COUNTIFS(CSV!$A:$A,$A101,CSV!$I:$I,"&gt;1.5") +COUNTIFS(CSV!$B:$B,$A101,CSV!$K:$K,"&gt;1.5"))/$D101</f>
        <v>0.14285714285714285</v>
      </c>
      <c r="U101" s="7">
        <f>COUNTIFS(CSV!$A:$A,$A101,CSV!$I:$I,"&gt;1.5")/$B101</f>
        <v>0.14285714285714285</v>
      </c>
      <c r="V101" s="7">
        <f>COUNTIFS(CSV!$B:$B,$A101,CSV!$K:$K,"&gt;1.5")/$C101</f>
        <v>0.14285714285714285</v>
      </c>
    </row>
    <row r="102" spans="1:22" x14ac:dyDescent="0.3">
      <c r="A102" t="s">
        <v>210</v>
      </c>
      <c r="B102" s="9">
        <f>COUNTIF(CSV!A:A,A102)</f>
        <v>15</v>
      </c>
      <c r="C102" s="4">
        <f>COUNTIF(CSV!B:B,A102)</f>
        <v>14</v>
      </c>
      <c r="D102" s="4">
        <f t="shared" si="3"/>
        <v>29</v>
      </c>
      <c r="E102" s="12">
        <f>(COUNTIFS(CSV!$A:$A,$A102,CSV!$L:$L,"&gt;0.5") +COUNTIFS(CSV!$B:$B,$A102,CSV!$L:$L,"&gt;0.5"))/$D102</f>
        <v>0.7931034482758621</v>
      </c>
      <c r="F102" s="7">
        <f>COUNTIFS(CSV!$A:$A,$A102,CSV!$L:$L,"&gt;0.5")/$B102</f>
        <v>0.73333333333333328</v>
      </c>
      <c r="G102" s="7">
        <f>COUNTIFS(CSV!$B:$B,$A102,CSV!$L:$L,"&gt;0.5")/$C102</f>
        <v>0.8571428571428571</v>
      </c>
      <c r="H102" s="12">
        <f>(COUNTIFS(CSV!$A:$A,$A102,CSV!$L:$L,"&gt;1.5") +COUNTIFS(CSV!$B:$B,$A102,CSV!$L:$L,"&gt;1.5"))/$D102</f>
        <v>0.44827586206896552</v>
      </c>
      <c r="I102" s="7">
        <f>COUNTIFS(CSV!$A:$A,$A102,CSV!$L:$L,"&gt;1.5")/$B102</f>
        <v>0.4</v>
      </c>
      <c r="J102" s="7">
        <f>COUNTIFS(CSV!$B:$B,$A102,CSV!$L:$L,"&gt;1.5")/$C102</f>
        <v>0.5</v>
      </c>
      <c r="K102" s="12">
        <f>(COUNTIFS(CSV!$A:$A,$A102,CSV!$H:$H,"&gt;0.5") +COUNTIFS(CSV!$B:$B,$A102,CSV!$J:$J,"&gt;0.5"))/$D102</f>
        <v>0.37931034482758619</v>
      </c>
      <c r="L102" s="7">
        <f>COUNTIFS(CSV!$A:$A,$A102,CSV!$H:$H,"&gt;0.5")/$B102</f>
        <v>0.33333333333333331</v>
      </c>
      <c r="M102" s="7">
        <f>COUNTIFS(CSV!$B:$B,$A102,CSV!$J:$J,"&gt;0.5")/$C102</f>
        <v>0.42857142857142855</v>
      </c>
      <c r="N102" s="12">
        <f>(COUNTIFS(CSV!$A:$A,$A102,CSV!$H:$H,"&gt;1.5") +COUNTIFS(CSV!$B:$B,$A102,CSV!$J:$J,"&gt;1.5"))/$D102</f>
        <v>6.8965517241379309E-2</v>
      </c>
      <c r="O102" s="7">
        <f>COUNTIFS(CSV!$A:$A,$A102,CSV!$H:$H,"&gt;1.5")/$B102</f>
        <v>6.6666666666666666E-2</v>
      </c>
      <c r="P102" s="7">
        <f>COUNTIFS(CSV!$B:$B,$A102,CSV!$J:$J,"&gt;1.5")/$C102</f>
        <v>7.1428571428571425E-2</v>
      </c>
      <c r="Q102" s="12">
        <f>(COUNTIFS(CSV!$A:$A,$A102,CSV!$I:$I,"&gt;0.5") +COUNTIFS(CSV!$B:$B,$A102,CSV!$K:$K,"&gt;0.5"))/$D102</f>
        <v>0.62068965517241381</v>
      </c>
      <c r="R102" s="7">
        <f>COUNTIFS(CSV!$A:$A,$A102,CSV!$I:$I,"&gt;0.5")/$B102</f>
        <v>0.6</v>
      </c>
      <c r="S102" s="7">
        <f>COUNTIFS(CSV!$B:$B,$A102,CSV!$K:$K,"&gt;0.5")/$C102</f>
        <v>0.6428571428571429</v>
      </c>
      <c r="T102" s="12">
        <f>(COUNTIFS(CSV!$A:$A,$A102,CSV!$I:$I,"&gt;1.5") +COUNTIFS(CSV!$B:$B,$A102,CSV!$K:$K,"&gt;1.5"))/$D102</f>
        <v>0.27586206896551724</v>
      </c>
      <c r="U102" s="7">
        <f>COUNTIFS(CSV!$A:$A,$A102,CSV!$I:$I,"&gt;1.5")/$B102</f>
        <v>0.2</v>
      </c>
      <c r="V102" s="7">
        <f>COUNTIFS(CSV!$B:$B,$A102,CSV!$K:$K,"&gt;1.5")/$C102</f>
        <v>0.35714285714285715</v>
      </c>
    </row>
    <row r="103" spans="1:22" x14ac:dyDescent="0.3">
      <c r="A103" t="s">
        <v>216</v>
      </c>
      <c r="B103" s="9">
        <f>COUNTIF(CSV!A:A,A103)</f>
        <v>15</v>
      </c>
      <c r="C103" s="4">
        <f>COUNTIF(CSV!B:B,A103)</f>
        <v>14</v>
      </c>
      <c r="D103" s="4">
        <f t="shared" si="3"/>
        <v>29</v>
      </c>
      <c r="E103" s="12">
        <f>(COUNTIFS(CSV!$A:$A,$A103,CSV!$L:$L,"&gt;0.5") +COUNTIFS(CSV!$B:$B,$A103,CSV!$L:$L,"&gt;0.5"))/$D103</f>
        <v>0.68965517241379315</v>
      </c>
      <c r="F103" s="7">
        <f>COUNTIFS(CSV!$A:$A,$A103,CSV!$L:$L,"&gt;0.5")/$B103</f>
        <v>0.6</v>
      </c>
      <c r="G103" s="7">
        <f>COUNTIFS(CSV!$B:$B,$A103,CSV!$L:$L,"&gt;0.5")/$C103</f>
        <v>0.7857142857142857</v>
      </c>
      <c r="H103" s="12">
        <f>(COUNTIFS(CSV!$A:$A,$A103,CSV!$L:$L,"&gt;1.5") +COUNTIFS(CSV!$B:$B,$A103,CSV!$L:$L,"&gt;1.5"))/$D103</f>
        <v>0.41379310344827586</v>
      </c>
      <c r="I103" s="7">
        <f>COUNTIFS(CSV!$A:$A,$A103,CSV!$L:$L,"&gt;1.5")/$B103</f>
        <v>0.33333333333333331</v>
      </c>
      <c r="J103" s="7">
        <f>COUNTIFS(CSV!$B:$B,$A103,CSV!$L:$L,"&gt;1.5")/$C103</f>
        <v>0.5</v>
      </c>
      <c r="K103" s="12">
        <f>(COUNTIFS(CSV!$A:$A,$A103,CSV!$H:$H,"&gt;0.5") +COUNTIFS(CSV!$B:$B,$A103,CSV!$J:$J,"&gt;0.5"))/$D103</f>
        <v>0.34482758620689657</v>
      </c>
      <c r="L103" s="7">
        <f>COUNTIFS(CSV!$A:$A,$A103,CSV!$H:$H,"&gt;0.5")/$B103</f>
        <v>0.26666666666666666</v>
      </c>
      <c r="M103" s="7">
        <f>COUNTIFS(CSV!$B:$B,$A103,CSV!$J:$J,"&gt;0.5")/$C103</f>
        <v>0.42857142857142855</v>
      </c>
      <c r="N103" s="12">
        <f>(COUNTIFS(CSV!$A:$A,$A103,CSV!$H:$H,"&gt;1.5") +COUNTIFS(CSV!$B:$B,$A103,CSV!$J:$J,"&gt;1.5"))/$D103</f>
        <v>0.13793103448275862</v>
      </c>
      <c r="O103" s="7">
        <f>COUNTIFS(CSV!$A:$A,$A103,CSV!$H:$H,"&gt;1.5")/$B103</f>
        <v>0.13333333333333333</v>
      </c>
      <c r="P103" s="7">
        <f>COUNTIFS(CSV!$B:$B,$A103,CSV!$J:$J,"&gt;1.5")/$C103</f>
        <v>0.14285714285714285</v>
      </c>
      <c r="Q103" s="12">
        <f>(COUNTIFS(CSV!$A:$A,$A103,CSV!$I:$I,"&gt;0.5") +COUNTIFS(CSV!$B:$B,$A103,CSV!$K:$K,"&gt;0.5"))/$D103</f>
        <v>0.48275862068965519</v>
      </c>
      <c r="R103" s="7">
        <f>COUNTIFS(CSV!$A:$A,$A103,CSV!$I:$I,"&gt;0.5")/$B103</f>
        <v>0.4</v>
      </c>
      <c r="S103" s="7">
        <f>COUNTIFS(CSV!$B:$B,$A103,CSV!$K:$K,"&gt;0.5")/$C103</f>
        <v>0.5714285714285714</v>
      </c>
      <c r="T103" s="12">
        <f>(COUNTIFS(CSV!$A:$A,$A103,CSV!$I:$I,"&gt;1.5") +COUNTIFS(CSV!$B:$B,$A103,CSV!$K:$K,"&gt;1.5"))/$D103</f>
        <v>0.27586206896551724</v>
      </c>
      <c r="U103" s="7">
        <f>COUNTIFS(CSV!$A:$A,$A103,CSV!$I:$I,"&gt;1.5")/$B103</f>
        <v>0.26666666666666666</v>
      </c>
      <c r="V103" s="7">
        <f>COUNTIFS(CSV!$B:$B,$A103,CSV!$K:$K,"&gt;1.5")/$C103</f>
        <v>0.2857142857142857</v>
      </c>
    </row>
    <row r="104" spans="1:22" x14ac:dyDescent="0.3">
      <c r="A104" t="s">
        <v>211</v>
      </c>
      <c r="B104" s="9">
        <f>COUNTIF(CSV!A:A,A104)</f>
        <v>14</v>
      </c>
      <c r="C104" s="4">
        <f>COUNTIF(CSV!B:B,A104)</f>
        <v>14</v>
      </c>
      <c r="D104" s="4">
        <f t="shared" si="3"/>
        <v>28</v>
      </c>
      <c r="E104" s="12">
        <f>(COUNTIFS(CSV!$A:$A,$A104,CSV!$L:$L,"&gt;0.5") +COUNTIFS(CSV!$B:$B,$A104,CSV!$L:$L,"&gt;0.5"))/$D104</f>
        <v>0.5714285714285714</v>
      </c>
      <c r="F104" s="7">
        <f>COUNTIFS(CSV!$A:$A,$A104,CSV!$L:$L,"&gt;0.5")/$B104</f>
        <v>0.5714285714285714</v>
      </c>
      <c r="G104" s="7">
        <f>COUNTIFS(CSV!$B:$B,$A104,CSV!$L:$L,"&gt;0.5")/$C104</f>
        <v>0.5714285714285714</v>
      </c>
      <c r="H104" s="12">
        <f>(COUNTIFS(CSV!$A:$A,$A104,CSV!$L:$L,"&gt;1.5") +COUNTIFS(CSV!$B:$B,$A104,CSV!$L:$L,"&gt;1.5"))/$D104</f>
        <v>0.32142857142857145</v>
      </c>
      <c r="I104" s="7">
        <f>COUNTIFS(CSV!$A:$A,$A104,CSV!$L:$L,"&gt;1.5")/$B104</f>
        <v>0.2857142857142857</v>
      </c>
      <c r="J104" s="7">
        <f>COUNTIFS(CSV!$B:$B,$A104,CSV!$L:$L,"&gt;1.5")/$C104</f>
        <v>0.35714285714285715</v>
      </c>
      <c r="K104" s="12">
        <f>(COUNTIFS(CSV!$A:$A,$A104,CSV!$H:$H,"&gt;0.5") +COUNTIFS(CSV!$B:$B,$A104,CSV!$J:$J,"&gt;0.5"))/$D104</f>
        <v>0.2857142857142857</v>
      </c>
      <c r="L104" s="7">
        <f>COUNTIFS(CSV!$A:$A,$A104,CSV!$H:$H,"&gt;0.5")/$B104</f>
        <v>0.35714285714285715</v>
      </c>
      <c r="M104" s="7">
        <f>COUNTIFS(CSV!$B:$B,$A104,CSV!$J:$J,"&gt;0.5")/$C104</f>
        <v>0.21428571428571427</v>
      </c>
      <c r="N104" s="12">
        <f>(COUNTIFS(CSV!$A:$A,$A104,CSV!$H:$H,"&gt;1.5") +COUNTIFS(CSV!$B:$B,$A104,CSV!$J:$J,"&gt;1.5"))/$D104</f>
        <v>7.1428571428571425E-2</v>
      </c>
      <c r="O104" s="7">
        <f>COUNTIFS(CSV!$A:$A,$A104,CSV!$H:$H,"&gt;1.5")/$B104</f>
        <v>0.14285714285714285</v>
      </c>
      <c r="P104" s="7">
        <f>COUNTIFS(CSV!$B:$B,$A104,CSV!$J:$J,"&gt;1.5")/$C104</f>
        <v>0</v>
      </c>
      <c r="Q104" s="12">
        <f>(COUNTIFS(CSV!$A:$A,$A104,CSV!$I:$I,"&gt;0.5") +COUNTIFS(CSV!$B:$B,$A104,CSV!$K:$K,"&gt;0.5"))/$D104</f>
        <v>0.42857142857142855</v>
      </c>
      <c r="R104" s="7">
        <f>COUNTIFS(CSV!$A:$A,$A104,CSV!$I:$I,"&gt;0.5")/$B104</f>
        <v>0.35714285714285715</v>
      </c>
      <c r="S104" s="7">
        <f>COUNTIFS(CSV!$B:$B,$A104,CSV!$K:$K,"&gt;0.5")/$C104</f>
        <v>0.5</v>
      </c>
      <c r="T104" s="12">
        <f>(COUNTIFS(CSV!$A:$A,$A104,CSV!$I:$I,"&gt;1.5") +COUNTIFS(CSV!$B:$B,$A104,CSV!$K:$K,"&gt;1.5"))/$D104</f>
        <v>0.14285714285714285</v>
      </c>
      <c r="U104" s="7">
        <f>COUNTIFS(CSV!$A:$A,$A104,CSV!$I:$I,"&gt;1.5")/$B104</f>
        <v>0</v>
      </c>
      <c r="V104" s="7">
        <f>COUNTIFS(CSV!$B:$B,$A104,CSV!$K:$K,"&gt;1.5")/$C104</f>
        <v>0.2857142857142857</v>
      </c>
    </row>
    <row r="105" spans="1:22" x14ac:dyDescent="0.3">
      <c r="A105" t="s">
        <v>206</v>
      </c>
      <c r="B105" s="9">
        <f>COUNTIF(CSV!A:A,A105)</f>
        <v>14</v>
      </c>
      <c r="C105" s="4">
        <f>COUNTIF(CSV!B:B,A105)</f>
        <v>14</v>
      </c>
      <c r="D105" s="4">
        <f t="shared" si="3"/>
        <v>28</v>
      </c>
      <c r="E105" s="12">
        <f>(COUNTIFS(CSV!$A:$A,$A105,CSV!$L:$L,"&gt;0.5") +COUNTIFS(CSV!$B:$B,$A105,CSV!$L:$L,"&gt;0.5"))/$D105</f>
        <v>0.6785714285714286</v>
      </c>
      <c r="F105" s="7">
        <f>COUNTIFS(CSV!$A:$A,$A105,CSV!$L:$L,"&gt;0.5")/$B105</f>
        <v>0.6428571428571429</v>
      </c>
      <c r="G105" s="7">
        <f>COUNTIFS(CSV!$B:$B,$A105,CSV!$L:$L,"&gt;0.5")/$C105</f>
        <v>0.7142857142857143</v>
      </c>
      <c r="H105" s="12">
        <f>(COUNTIFS(CSV!$A:$A,$A105,CSV!$L:$L,"&gt;1.5") +COUNTIFS(CSV!$B:$B,$A105,CSV!$L:$L,"&gt;1.5"))/$D105</f>
        <v>0.25</v>
      </c>
      <c r="I105" s="7">
        <f>COUNTIFS(CSV!$A:$A,$A105,CSV!$L:$L,"&gt;1.5")/$B105</f>
        <v>7.1428571428571425E-2</v>
      </c>
      <c r="J105" s="7">
        <f>COUNTIFS(CSV!$B:$B,$A105,CSV!$L:$L,"&gt;1.5")/$C105</f>
        <v>0.42857142857142855</v>
      </c>
      <c r="K105" s="12">
        <f>(COUNTIFS(CSV!$A:$A,$A105,CSV!$H:$H,"&gt;0.5") +COUNTIFS(CSV!$B:$B,$A105,CSV!$J:$J,"&gt;0.5"))/$D105</f>
        <v>0.32142857142857145</v>
      </c>
      <c r="L105" s="7">
        <f>COUNTIFS(CSV!$A:$A,$A105,CSV!$H:$H,"&gt;0.5")/$B105</f>
        <v>0.2857142857142857</v>
      </c>
      <c r="M105" s="7">
        <f>COUNTIFS(CSV!$B:$B,$A105,CSV!$J:$J,"&gt;0.5")/$C105</f>
        <v>0.35714285714285715</v>
      </c>
      <c r="N105" s="12">
        <f>(COUNTIFS(CSV!$A:$A,$A105,CSV!$H:$H,"&gt;1.5") +COUNTIFS(CSV!$B:$B,$A105,CSV!$J:$J,"&gt;1.5"))/$D105</f>
        <v>7.1428571428571425E-2</v>
      </c>
      <c r="O105" s="7">
        <f>COUNTIFS(CSV!$A:$A,$A105,CSV!$H:$H,"&gt;1.5")/$B105</f>
        <v>7.1428571428571425E-2</v>
      </c>
      <c r="P105" s="7">
        <f>COUNTIFS(CSV!$B:$B,$A105,CSV!$J:$J,"&gt;1.5")/$C105</f>
        <v>7.1428571428571425E-2</v>
      </c>
      <c r="Q105" s="12">
        <f>(COUNTIFS(CSV!$A:$A,$A105,CSV!$I:$I,"&gt;0.5") +COUNTIFS(CSV!$B:$B,$A105,CSV!$K:$K,"&gt;0.5"))/$D105</f>
        <v>0.42857142857142855</v>
      </c>
      <c r="R105" s="7">
        <f>COUNTIFS(CSV!$A:$A,$A105,CSV!$I:$I,"&gt;0.5")/$B105</f>
        <v>0.35714285714285715</v>
      </c>
      <c r="S105" s="7">
        <f>COUNTIFS(CSV!$B:$B,$A105,CSV!$K:$K,"&gt;0.5")/$C105</f>
        <v>0.5</v>
      </c>
      <c r="T105" s="12">
        <f>(COUNTIFS(CSV!$A:$A,$A105,CSV!$I:$I,"&gt;1.5") +COUNTIFS(CSV!$B:$B,$A105,CSV!$K:$K,"&gt;1.5"))/$D105</f>
        <v>0.10714285714285714</v>
      </c>
      <c r="U105" s="7">
        <f>COUNTIFS(CSV!$A:$A,$A105,CSV!$I:$I,"&gt;1.5")/$B105</f>
        <v>0</v>
      </c>
      <c r="V105" s="7">
        <f>COUNTIFS(CSV!$B:$B,$A105,CSV!$K:$K,"&gt;1.5")/$C105</f>
        <v>0.21428571428571427</v>
      </c>
    </row>
    <row r="106" spans="1:22" x14ac:dyDescent="0.3">
      <c r="A106" t="s">
        <v>197</v>
      </c>
      <c r="B106" s="9">
        <f>COUNTIF(CSV!A:A,A106)</f>
        <v>13</v>
      </c>
      <c r="C106" s="4">
        <f>COUNTIF(CSV!B:B,A106)</f>
        <v>14</v>
      </c>
      <c r="D106" s="4">
        <f t="shared" si="3"/>
        <v>27</v>
      </c>
      <c r="E106" s="12">
        <f>(COUNTIFS(CSV!$A:$A,$A106,CSV!$L:$L,"&gt;0.5") +COUNTIFS(CSV!$B:$B,$A106,CSV!$L:$L,"&gt;0.5"))/$D106</f>
        <v>0.70370370370370372</v>
      </c>
      <c r="F106" s="7">
        <f>COUNTIFS(CSV!$A:$A,$A106,CSV!$L:$L,"&gt;0.5")/$B106</f>
        <v>0.92307692307692313</v>
      </c>
      <c r="G106" s="7">
        <f>COUNTIFS(CSV!$B:$B,$A106,CSV!$L:$L,"&gt;0.5")/$C106</f>
        <v>0.5</v>
      </c>
      <c r="H106" s="12">
        <f>(COUNTIFS(CSV!$A:$A,$A106,CSV!$L:$L,"&gt;1.5") +COUNTIFS(CSV!$B:$B,$A106,CSV!$L:$L,"&gt;1.5"))/$D106</f>
        <v>0.29629629629629628</v>
      </c>
      <c r="I106" s="7">
        <f>COUNTIFS(CSV!$A:$A,$A106,CSV!$L:$L,"&gt;1.5")/$B106</f>
        <v>0.46153846153846156</v>
      </c>
      <c r="J106" s="7">
        <f>COUNTIFS(CSV!$B:$B,$A106,CSV!$L:$L,"&gt;1.5")/$C106</f>
        <v>0.14285714285714285</v>
      </c>
      <c r="K106" s="12">
        <f>(COUNTIFS(CSV!$A:$A,$A106,CSV!$H:$H,"&gt;0.5") +COUNTIFS(CSV!$B:$B,$A106,CSV!$J:$J,"&gt;0.5"))/$D106</f>
        <v>0.55555555555555558</v>
      </c>
      <c r="L106" s="7">
        <f>COUNTIFS(CSV!$A:$A,$A106,CSV!$H:$H,"&gt;0.5")/$B106</f>
        <v>0.76923076923076927</v>
      </c>
      <c r="M106" s="7">
        <f>COUNTIFS(CSV!$B:$B,$A106,CSV!$J:$J,"&gt;0.5")/$C106</f>
        <v>0.35714285714285715</v>
      </c>
      <c r="N106" s="12">
        <f>(COUNTIFS(CSV!$A:$A,$A106,CSV!$H:$H,"&gt;1.5") +COUNTIFS(CSV!$B:$B,$A106,CSV!$J:$J,"&gt;1.5"))/$D106</f>
        <v>0.14814814814814814</v>
      </c>
      <c r="O106" s="7">
        <f>COUNTIFS(CSV!$A:$A,$A106,CSV!$H:$H,"&gt;1.5")/$B106</f>
        <v>0.23076923076923078</v>
      </c>
      <c r="P106" s="7">
        <f>COUNTIFS(CSV!$B:$B,$A106,CSV!$J:$J,"&gt;1.5")/$C106</f>
        <v>7.1428571428571425E-2</v>
      </c>
      <c r="Q106" s="12">
        <f>(COUNTIFS(CSV!$A:$A,$A106,CSV!$I:$I,"&gt;0.5") +COUNTIFS(CSV!$B:$B,$A106,CSV!$K:$K,"&gt;0.5"))/$D106</f>
        <v>0.33333333333333331</v>
      </c>
      <c r="R106" s="7">
        <f>COUNTIFS(CSV!$A:$A,$A106,CSV!$I:$I,"&gt;0.5")/$B106</f>
        <v>0.46153846153846156</v>
      </c>
      <c r="S106" s="7">
        <f>COUNTIFS(CSV!$B:$B,$A106,CSV!$K:$K,"&gt;0.5")/$C106</f>
        <v>0.21428571428571427</v>
      </c>
      <c r="T106" s="12">
        <f>(COUNTIFS(CSV!$A:$A,$A106,CSV!$I:$I,"&gt;1.5") +COUNTIFS(CSV!$B:$B,$A106,CSV!$K:$K,"&gt;1.5"))/$D106</f>
        <v>3.7037037037037035E-2</v>
      </c>
      <c r="U106" s="7">
        <f>COUNTIFS(CSV!$A:$A,$A106,CSV!$I:$I,"&gt;1.5")/$B106</f>
        <v>0</v>
      </c>
      <c r="V106" s="7">
        <f>COUNTIFS(CSV!$B:$B,$A106,CSV!$K:$K,"&gt;1.5")/$C106</f>
        <v>7.1428571428571425E-2</v>
      </c>
    </row>
    <row r="107" spans="1:22" x14ac:dyDescent="0.3">
      <c r="A107" t="s">
        <v>208</v>
      </c>
      <c r="B107" s="9">
        <f>COUNTIF(CSV!A:A,A107)</f>
        <v>14</v>
      </c>
      <c r="C107" s="4">
        <f>COUNTIF(CSV!B:B,A107)</f>
        <v>14</v>
      </c>
      <c r="D107" s="4">
        <f t="shared" si="3"/>
        <v>28</v>
      </c>
      <c r="E107" s="12">
        <f>(COUNTIFS(CSV!$A:$A,$A107,CSV!$L:$L,"&gt;0.5") +COUNTIFS(CSV!$B:$B,$A107,CSV!$L:$L,"&gt;0.5"))/$D107</f>
        <v>0.75</v>
      </c>
      <c r="F107" s="7">
        <f>COUNTIFS(CSV!$A:$A,$A107,CSV!$L:$L,"&gt;0.5")/$B107</f>
        <v>0.7857142857142857</v>
      </c>
      <c r="G107" s="7">
        <f>COUNTIFS(CSV!$B:$B,$A107,CSV!$L:$L,"&gt;0.5")/$C107</f>
        <v>0.7142857142857143</v>
      </c>
      <c r="H107" s="12">
        <f>(COUNTIFS(CSV!$A:$A,$A107,CSV!$L:$L,"&gt;1.5") +COUNTIFS(CSV!$B:$B,$A107,CSV!$L:$L,"&gt;1.5"))/$D107</f>
        <v>0.25</v>
      </c>
      <c r="I107" s="7">
        <f>COUNTIFS(CSV!$A:$A,$A107,CSV!$L:$L,"&gt;1.5")/$B107</f>
        <v>0.35714285714285715</v>
      </c>
      <c r="J107" s="7">
        <f>COUNTIFS(CSV!$B:$B,$A107,CSV!$L:$L,"&gt;1.5")/$C107</f>
        <v>0.14285714285714285</v>
      </c>
      <c r="K107" s="12">
        <f>(COUNTIFS(CSV!$A:$A,$A107,CSV!$H:$H,"&gt;0.5") +COUNTIFS(CSV!$B:$B,$A107,CSV!$J:$J,"&gt;0.5"))/$D107</f>
        <v>0.39285714285714285</v>
      </c>
      <c r="L107" s="7">
        <f>COUNTIFS(CSV!$A:$A,$A107,CSV!$H:$H,"&gt;0.5")/$B107</f>
        <v>0.42857142857142855</v>
      </c>
      <c r="M107" s="7">
        <f>COUNTIFS(CSV!$B:$B,$A107,CSV!$J:$J,"&gt;0.5")/$C107</f>
        <v>0.35714285714285715</v>
      </c>
      <c r="N107" s="12">
        <f>(COUNTIFS(CSV!$A:$A,$A107,CSV!$H:$H,"&gt;1.5") +COUNTIFS(CSV!$B:$B,$A107,CSV!$J:$J,"&gt;1.5"))/$D107</f>
        <v>7.1428571428571425E-2</v>
      </c>
      <c r="O107" s="7">
        <f>COUNTIFS(CSV!$A:$A,$A107,CSV!$H:$H,"&gt;1.5")/$B107</f>
        <v>7.1428571428571425E-2</v>
      </c>
      <c r="P107" s="7">
        <f>COUNTIFS(CSV!$B:$B,$A107,CSV!$J:$J,"&gt;1.5")/$C107</f>
        <v>7.1428571428571425E-2</v>
      </c>
      <c r="Q107" s="12">
        <f>(COUNTIFS(CSV!$A:$A,$A107,CSV!$I:$I,"&gt;0.5") +COUNTIFS(CSV!$B:$B,$A107,CSV!$K:$K,"&gt;0.5"))/$D107</f>
        <v>0.4642857142857143</v>
      </c>
      <c r="R107" s="7">
        <f>COUNTIFS(CSV!$A:$A,$A107,CSV!$I:$I,"&gt;0.5")/$B107</f>
        <v>0.5714285714285714</v>
      </c>
      <c r="S107" s="7">
        <f>COUNTIFS(CSV!$B:$B,$A107,CSV!$K:$K,"&gt;0.5")/$C107</f>
        <v>0.35714285714285715</v>
      </c>
      <c r="T107" s="12">
        <f>(COUNTIFS(CSV!$A:$A,$A107,CSV!$I:$I,"&gt;1.5") +COUNTIFS(CSV!$B:$B,$A107,CSV!$K:$K,"&gt;1.5"))/$D107</f>
        <v>0.10714285714285714</v>
      </c>
      <c r="U107" s="7">
        <f>COUNTIFS(CSV!$A:$A,$A107,CSV!$I:$I,"&gt;1.5")/$B107</f>
        <v>0.14285714285714285</v>
      </c>
      <c r="V107" s="7">
        <f>COUNTIFS(CSV!$B:$B,$A107,CSV!$K:$K,"&gt;1.5")/$C107</f>
        <v>7.1428571428571425E-2</v>
      </c>
    </row>
    <row r="108" spans="1:22" x14ac:dyDescent="0.3">
      <c r="A108" t="s">
        <v>207</v>
      </c>
      <c r="B108" s="9">
        <f>COUNTIF(CSV!A:A,A108)</f>
        <v>14</v>
      </c>
      <c r="C108" s="4">
        <f>COUNTIF(CSV!B:B,A108)</f>
        <v>14</v>
      </c>
      <c r="D108" s="4">
        <f t="shared" si="3"/>
        <v>28</v>
      </c>
      <c r="E108" s="12">
        <f>(COUNTIFS(CSV!$A:$A,$A108,CSV!$L:$L,"&gt;0.5") +COUNTIFS(CSV!$B:$B,$A108,CSV!$L:$L,"&gt;0.5"))/$D108</f>
        <v>0.6785714285714286</v>
      </c>
      <c r="F108" s="7">
        <f>COUNTIFS(CSV!$A:$A,$A108,CSV!$L:$L,"&gt;0.5")/$B108</f>
        <v>0.6428571428571429</v>
      </c>
      <c r="G108" s="7">
        <f>COUNTIFS(CSV!$B:$B,$A108,CSV!$L:$L,"&gt;0.5")/$C108</f>
        <v>0.7142857142857143</v>
      </c>
      <c r="H108" s="12">
        <f>(COUNTIFS(CSV!$A:$A,$A108,CSV!$L:$L,"&gt;1.5") +COUNTIFS(CSV!$B:$B,$A108,CSV!$L:$L,"&gt;1.5"))/$D108</f>
        <v>0.25</v>
      </c>
      <c r="I108" s="7">
        <f>COUNTIFS(CSV!$A:$A,$A108,CSV!$L:$L,"&gt;1.5")/$B108</f>
        <v>0.2857142857142857</v>
      </c>
      <c r="J108" s="7">
        <f>COUNTIFS(CSV!$B:$B,$A108,CSV!$L:$L,"&gt;1.5")/$C108</f>
        <v>0.21428571428571427</v>
      </c>
      <c r="K108" s="12">
        <f>(COUNTIFS(CSV!$A:$A,$A108,CSV!$H:$H,"&gt;0.5") +COUNTIFS(CSV!$B:$B,$A108,CSV!$J:$J,"&gt;0.5"))/$D108</f>
        <v>0.35714285714285715</v>
      </c>
      <c r="L108" s="7">
        <f>COUNTIFS(CSV!$A:$A,$A108,CSV!$H:$H,"&gt;0.5")/$B108</f>
        <v>0.35714285714285715</v>
      </c>
      <c r="M108" s="7">
        <f>COUNTIFS(CSV!$B:$B,$A108,CSV!$J:$J,"&gt;0.5")/$C108</f>
        <v>0.35714285714285715</v>
      </c>
      <c r="N108" s="12">
        <f>(COUNTIFS(CSV!$A:$A,$A108,CSV!$H:$H,"&gt;1.5") +COUNTIFS(CSV!$B:$B,$A108,CSV!$J:$J,"&gt;1.5"))/$D108</f>
        <v>0.10714285714285714</v>
      </c>
      <c r="O108" s="7">
        <f>COUNTIFS(CSV!$A:$A,$A108,CSV!$H:$H,"&gt;1.5")/$B108</f>
        <v>0.14285714285714285</v>
      </c>
      <c r="P108" s="7">
        <f>COUNTIFS(CSV!$B:$B,$A108,CSV!$J:$J,"&gt;1.5")/$C108</f>
        <v>7.1428571428571425E-2</v>
      </c>
      <c r="Q108" s="12">
        <f>(COUNTIFS(CSV!$A:$A,$A108,CSV!$I:$I,"&gt;0.5") +COUNTIFS(CSV!$B:$B,$A108,CSV!$K:$K,"&gt;0.5"))/$D108</f>
        <v>0.4642857142857143</v>
      </c>
      <c r="R108" s="7">
        <f>COUNTIFS(CSV!$A:$A,$A108,CSV!$I:$I,"&gt;0.5")/$B108</f>
        <v>0.42857142857142855</v>
      </c>
      <c r="S108" s="7">
        <f>COUNTIFS(CSV!$B:$B,$A108,CSV!$K:$K,"&gt;0.5")/$C108</f>
        <v>0.5</v>
      </c>
      <c r="T108" s="12">
        <f>(COUNTIFS(CSV!$A:$A,$A108,CSV!$I:$I,"&gt;1.5") +COUNTIFS(CSV!$B:$B,$A108,CSV!$K:$K,"&gt;1.5"))/$D108</f>
        <v>0.10714285714285714</v>
      </c>
      <c r="U108" s="7">
        <f>COUNTIFS(CSV!$A:$A,$A108,CSV!$I:$I,"&gt;1.5")/$B108</f>
        <v>0.14285714285714285</v>
      </c>
      <c r="V108" s="7">
        <f>COUNTIFS(CSV!$B:$B,$A108,CSV!$K:$K,"&gt;1.5")/$C108</f>
        <v>7.1428571428571425E-2</v>
      </c>
    </row>
    <row r="109" spans="1:22" x14ac:dyDescent="0.3">
      <c r="A109" t="s">
        <v>223</v>
      </c>
      <c r="B109" s="9">
        <f>COUNTIF(CSV!A:A,A109)</f>
        <v>14</v>
      </c>
      <c r="C109" s="4">
        <f>COUNTIF(CSV!B:B,A109)</f>
        <v>15</v>
      </c>
      <c r="D109" s="4">
        <f t="shared" si="3"/>
        <v>29</v>
      </c>
      <c r="E109" s="12">
        <f>(COUNTIFS(CSV!$A:$A,$A109,CSV!$L:$L,"&gt;0.5") +COUNTIFS(CSV!$B:$B,$A109,CSV!$L:$L,"&gt;0.5"))/$D109</f>
        <v>0.68965517241379315</v>
      </c>
      <c r="F109" s="7">
        <f>COUNTIFS(CSV!$A:$A,$A109,CSV!$L:$L,"&gt;0.5")/$B109</f>
        <v>0.7142857142857143</v>
      </c>
      <c r="G109" s="7">
        <f>COUNTIFS(CSV!$B:$B,$A109,CSV!$L:$L,"&gt;0.5")/$C109</f>
        <v>0.66666666666666663</v>
      </c>
      <c r="H109" s="12">
        <f>(COUNTIFS(CSV!$A:$A,$A109,CSV!$L:$L,"&gt;1.5") +COUNTIFS(CSV!$B:$B,$A109,CSV!$L:$L,"&gt;1.5"))/$D109</f>
        <v>0.27586206896551724</v>
      </c>
      <c r="I109" s="7">
        <f>COUNTIFS(CSV!$A:$A,$A109,CSV!$L:$L,"&gt;1.5")/$B109</f>
        <v>0.35714285714285715</v>
      </c>
      <c r="J109" s="7">
        <f>COUNTIFS(CSV!$B:$B,$A109,CSV!$L:$L,"&gt;1.5")/$C109</f>
        <v>0.2</v>
      </c>
      <c r="K109" s="12">
        <f>(COUNTIFS(CSV!$A:$A,$A109,CSV!$H:$H,"&gt;0.5") +COUNTIFS(CSV!$B:$B,$A109,CSV!$J:$J,"&gt;0.5"))/$D109</f>
        <v>0.44827586206896552</v>
      </c>
      <c r="L109" s="7">
        <f>COUNTIFS(CSV!$A:$A,$A109,CSV!$H:$H,"&gt;0.5")/$B109</f>
        <v>0.5</v>
      </c>
      <c r="M109" s="7">
        <f>COUNTIFS(CSV!$B:$B,$A109,CSV!$J:$J,"&gt;0.5")/$C109</f>
        <v>0.4</v>
      </c>
      <c r="N109" s="12">
        <f>(COUNTIFS(CSV!$A:$A,$A109,CSV!$H:$H,"&gt;1.5") +COUNTIFS(CSV!$B:$B,$A109,CSV!$J:$J,"&gt;1.5"))/$D109</f>
        <v>0.20689655172413793</v>
      </c>
      <c r="O109" s="7">
        <f>COUNTIFS(CSV!$A:$A,$A109,CSV!$H:$H,"&gt;1.5")/$B109</f>
        <v>0.2857142857142857</v>
      </c>
      <c r="P109" s="7">
        <f>COUNTIFS(CSV!$B:$B,$A109,CSV!$J:$J,"&gt;1.5")/$C109</f>
        <v>0.13333333333333333</v>
      </c>
      <c r="Q109" s="12">
        <f>(COUNTIFS(CSV!$A:$A,$A109,CSV!$I:$I,"&gt;0.5") +COUNTIFS(CSV!$B:$B,$A109,CSV!$K:$K,"&gt;0.5"))/$D109</f>
        <v>0.41379310344827586</v>
      </c>
      <c r="R109" s="7">
        <f>COUNTIFS(CSV!$A:$A,$A109,CSV!$I:$I,"&gt;0.5")/$B109</f>
        <v>0.42857142857142855</v>
      </c>
      <c r="S109" s="7">
        <f>COUNTIFS(CSV!$B:$B,$A109,CSV!$K:$K,"&gt;0.5")/$C109</f>
        <v>0.4</v>
      </c>
      <c r="T109" s="12">
        <f>(COUNTIFS(CSV!$A:$A,$A109,CSV!$I:$I,"&gt;1.5") +COUNTIFS(CSV!$B:$B,$A109,CSV!$K:$K,"&gt;1.5"))/$D109</f>
        <v>6.8965517241379309E-2</v>
      </c>
      <c r="U109" s="7">
        <f>COUNTIFS(CSV!$A:$A,$A109,CSV!$I:$I,"&gt;1.5")/$B109</f>
        <v>7.1428571428571425E-2</v>
      </c>
      <c r="V109" s="7">
        <f>COUNTIFS(CSV!$B:$B,$A109,CSV!$K:$K,"&gt;1.5")/$C109</f>
        <v>6.6666666666666666E-2</v>
      </c>
    </row>
    <row r="110" spans="1:22" x14ac:dyDescent="0.3">
      <c r="A110" t="s">
        <v>240</v>
      </c>
      <c r="B110" s="9">
        <f>COUNTIF(CSV!A:A,A110)</f>
        <v>15</v>
      </c>
      <c r="C110" s="4">
        <f>COUNTIF(CSV!B:B,A110)</f>
        <v>14</v>
      </c>
      <c r="D110" s="4">
        <f t="shared" si="3"/>
        <v>29</v>
      </c>
      <c r="E110" s="12">
        <f>(COUNTIFS(CSV!$A:$A,$A110,CSV!$L:$L,"&gt;0.5") +COUNTIFS(CSV!$B:$B,$A110,CSV!$L:$L,"&gt;0.5"))/$D110</f>
        <v>0.72413793103448276</v>
      </c>
      <c r="F110" s="7">
        <f>COUNTIFS(CSV!$A:$A,$A110,CSV!$L:$L,"&gt;0.5")/$B110</f>
        <v>0.73333333333333328</v>
      </c>
      <c r="G110" s="7">
        <f>COUNTIFS(CSV!$B:$B,$A110,CSV!$L:$L,"&gt;0.5")/$C110</f>
        <v>0.7142857142857143</v>
      </c>
      <c r="H110" s="12">
        <f>(COUNTIFS(CSV!$A:$A,$A110,CSV!$L:$L,"&gt;1.5") +COUNTIFS(CSV!$B:$B,$A110,CSV!$L:$L,"&gt;1.5"))/$D110</f>
        <v>0.41379310344827586</v>
      </c>
      <c r="I110" s="7">
        <f>COUNTIFS(CSV!$A:$A,$A110,CSV!$L:$L,"&gt;1.5")/$B110</f>
        <v>0.46666666666666667</v>
      </c>
      <c r="J110" s="7">
        <f>COUNTIFS(CSV!$B:$B,$A110,CSV!$L:$L,"&gt;1.5")/$C110</f>
        <v>0.35714285714285715</v>
      </c>
      <c r="K110" s="12">
        <f>(COUNTIFS(CSV!$A:$A,$A110,CSV!$H:$H,"&gt;0.5") +COUNTIFS(CSV!$B:$B,$A110,CSV!$J:$J,"&gt;0.5"))/$D110</f>
        <v>0.44827586206896552</v>
      </c>
      <c r="L110" s="7">
        <f>COUNTIFS(CSV!$A:$A,$A110,CSV!$H:$H,"&gt;0.5")/$B110</f>
        <v>0.46666666666666667</v>
      </c>
      <c r="M110" s="7">
        <f>COUNTIFS(CSV!$B:$B,$A110,CSV!$J:$J,"&gt;0.5")/$C110</f>
        <v>0.42857142857142855</v>
      </c>
      <c r="N110" s="12">
        <f>(COUNTIFS(CSV!$A:$A,$A110,CSV!$H:$H,"&gt;1.5") +COUNTIFS(CSV!$B:$B,$A110,CSV!$J:$J,"&gt;1.5"))/$D110</f>
        <v>0.10344827586206896</v>
      </c>
      <c r="O110" s="7">
        <f>COUNTIFS(CSV!$A:$A,$A110,CSV!$H:$H,"&gt;1.5")/$B110</f>
        <v>6.6666666666666666E-2</v>
      </c>
      <c r="P110" s="7">
        <f>COUNTIFS(CSV!$B:$B,$A110,CSV!$J:$J,"&gt;1.5")/$C110</f>
        <v>0.14285714285714285</v>
      </c>
      <c r="Q110" s="12">
        <f>(COUNTIFS(CSV!$A:$A,$A110,CSV!$I:$I,"&gt;0.5") +COUNTIFS(CSV!$B:$B,$A110,CSV!$K:$K,"&gt;0.5"))/$D110</f>
        <v>0.51724137931034486</v>
      </c>
      <c r="R110" s="7">
        <f>COUNTIFS(CSV!$A:$A,$A110,CSV!$I:$I,"&gt;0.5")/$B110</f>
        <v>0.6</v>
      </c>
      <c r="S110" s="7">
        <f>COUNTIFS(CSV!$B:$B,$A110,CSV!$K:$K,"&gt;0.5")/$C110</f>
        <v>0.42857142857142855</v>
      </c>
      <c r="T110" s="12">
        <f>(COUNTIFS(CSV!$A:$A,$A110,CSV!$I:$I,"&gt;1.5") +COUNTIFS(CSV!$B:$B,$A110,CSV!$K:$K,"&gt;1.5"))/$D110</f>
        <v>0.13793103448275862</v>
      </c>
      <c r="U110" s="7">
        <f>COUNTIFS(CSV!$A:$A,$A110,CSV!$I:$I,"&gt;1.5")/$B110</f>
        <v>0.13333333333333333</v>
      </c>
      <c r="V110" s="7">
        <f>COUNTIFS(CSV!$B:$B,$A110,CSV!$K:$K,"&gt;1.5")/$C110</f>
        <v>0.14285714285714285</v>
      </c>
    </row>
    <row r="111" spans="1:22" x14ac:dyDescent="0.3">
      <c r="A111" t="s">
        <v>226</v>
      </c>
      <c r="B111" s="9">
        <f>COUNTIF(CSV!A:A,A111)</f>
        <v>15</v>
      </c>
      <c r="C111" s="4">
        <f>COUNTIF(CSV!B:B,A111)</f>
        <v>14</v>
      </c>
      <c r="D111" s="4">
        <f t="shared" si="3"/>
        <v>29</v>
      </c>
      <c r="E111" s="12">
        <f>(COUNTIFS(CSV!$A:$A,$A111,CSV!$L:$L,"&gt;0.5") +COUNTIFS(CSV!$B:$B,$A111,CSV!$L:$L,"&gt;0.5"))/$D111</f>
        <v>0.62068965517241381</v>
      </c>
      <c r="F111" s="7">
        <f>COUNTIFS(CSV!$A:$A,$A111,CSV!$L:$L,"&gt;0.5")/$B111</f>
        <v>0.66666666666666663</v>
      </c>
      <c r="G111" s="7">
        <f>COUNTIFS(CSV!$B:$B,$A111,CSV!$L:$L,"&gt;0.5")/$C111</f>
        <v>0.5714285714285714</v>
      </c>
      <c r="H111" s="12">
        <f>(COUNTIFS(CSV!$A:$A,$A111,CSV!$L:$L,"&gt;1.5") +COUNTIFS(CSV!$B:$B,$A111,CSV!$L:$L,"&gt;1.5"))/$D111</f>
        <v>0.34482758620689657</v>
      </c>
      <c r="I111" s="7">
        <f>COUNTIFS(CSV!$A:$A,$A111,CSV!$L:$L,"&gt;1.5")/$B111</f>
        <v>0.4</v>
      </c>
      <c r="J111" s="7">
        <f>COUNTIFS(CSV!$B:$B,$A111,CSV!$L:$L,"&gt;1.5")/$C111</f>
        <v>0.2857142857142857</v>
      </c>
      <c r="K111" s="12">
        <f>(COUNTIFS(CSV!$A:$A,$A111,CSV!$H:$H,"&gt;0.5") +COUNTIFS(CSV!$B:$B,$A111,CSV!$J:$J,"&gt;0.5"))/$D111</f>
        <v>0.51724137931034486</v>
      </c>
      <c r="L111" s="7">
        <f>COUNTIFS(CSV!$A:$A,$A111,CSV!$H:$H,"&gt;0.5")/$B111</f>
        <v>0.46666666666666667</v>
      </c>
      <c r="M111" s="7">
        <f>COUNTIFS(CSV!$B:$B,$A111,CSV!$J:$J,"&gt;0.5")/$C111</f>
        <v>0.5714285714285714</v>
      </c>
      <c r="N111" s="12">
        <f>(COUNTIFS(CSV!$A:$A,$A111,CSV!$H:$H,"&gt;1.5") +COUNTIFS(CSV!$B:$B,$A111,CSV!$J:$J,"&gt;1.5"))/$D111</f>
        <v>0.17241379310344829</v>
      </c>
      <c r="O111" s="7">
        <f>COUNTIFS(CSV!$A:$A,$A111,CSV!$H:$H,"&gt;1.5")/$B111</f>
        <v>0.2</v>
      </c>
      <c r="P111" s="7">
        <f>COUNTIFS(CSV!$B:$B,$A111,CSV!$J:$J,"&gt;1.5")/$C111</f>
        <v>0.14285714285714285</v>
      </c>
      <c r="Q111" s="12">
        <f>(COUNTIFS(CSV!$A:$A,$A111,CSV!$I:$I,"&gt;0.5") +COUNTIFS(CSV!$B:$B,$A111,CSV!$K:$K,"&gt;0.5"))/$D111</f>
        <v>0.34482758620689657</v>
      </c>
      <c r="R111" s="7">
        <f>COUNTIFS(CSV!$A:$A,$A111,CSV!$I:$I,"&gt;0.5")/$B111</f>
        <v>0.4</v>
      </c>
      <c r="S111" s="7">
        <f>COUNTIFS(CSV!$B:$B,$A111,CSV!$K:$K,"&gt;0.5")/$C111</f>
        <v>0.2857142857142857</v>
      </c>
      <c r="T111" s="12">
        <f>(COUNTIFS(CSV!$A:$A,$A111,CSV!$I:$I,"&gt;1.5") +COUNTIFS(CSV!$B:$B,$A111,CSV!$K:$K,"&gt;1.5"))/$D111</f>
        <v>0.13793103448275862</v>
      </c>
      <c r="U111" s="7">
        <f>COUNTIFS(CSV!$A:$A,$A111,CSV!$I:$I,"&gt;1.5")/$B111</f>
        <v>6.6666666666666666E-2</v>
      </c>
      <c r="V111" s="7">
        <f>COUNTIFS(CSV!$B:$B,$A111,CSV!$K:$K,"&gt;1.5")/$C111</f>
        <v>0.21428571428571427</v>
      </c>
    </row>
    <row r="112" spans="1:22" x14ac:dyDescent="0.3">
      <c r="A112" t="s">
        <v>237</v>
      </c>
      <c r="B112" s="9">
        <f>COUNTIF(CSV!A:A,A112)</f>
        <v>13</v>
      </c>
      <c r="C112" s="4">
        <f>COUNTIF(CSV!B:B,A112)</f>
        <v>15</v>
      </c>
      <c r="D112" s="4">
        <f t="shared" si="3"/>
        <v>28</v>
      </c>
      <c r="E112" s="12">
        <f>(COUNTIFS(CSV!$A:$A,$A112,CSV!$L:$L,"&gt;0.5") +COUNTIFS(CSV!$B:$B,$A112,CSV!$L:$L,"&gt;0.5"))/$D112</f>
        <v>0.7142857142857143</v>
      </c>
      <c r="F112" s="7">
        <f>COUNTIFS(CSV!$A:$A,$A112,CSV!$L:$L,"&gt;0.5")/$B112</f>
        <v>0.69230769230769229</v>
      </c>
      <c r="G112" s="7">
        <f>COUNTIFS(CSV!$B:$B,$A112,CSV!$L:$L,"&gt;0.5")/$C112</f>
        <v>0.73333333333333328</v>
      </c>
      <c r="H112" s="12">
        <f>(COUNTIFS(CSV!$A:$A,$A112,CSV!$L:$L,"&gt;1.5") +COUNTIFS(CSV!$B:$B,$A112,CSV!$L:$L,"&gt;1.5"))/$D112</f>
        <v>0.32142857142857145</v>
      </c>
      <c r="I112" s="7">
        <f>COUNTIFS(CSV!$A:$A,$A112,CSV!$L:$L,"&gt;1.5")/$B112</f>
        <v>0.46153846153846156</v>
      </c>
      <c r="J112" s="7">
        <f>COUNTIFS(CSV!$B:$B,$A112,CSV!$L:$L,"&gt;1.5")/$C112</f>
        <v>0.2</v>
      </c>
      <c r="K112" s="12">
        <f>(COUNTIFS(CSV!$A:$A,$A112,CSV!$H:$H,"&gt;0.5") +COUNTIFS(CSV!$B:$B,$A112,CSV!$J:$J,"&gt;0.5"))/$D112</f>
        <v>0.4642857142857143</v>
      </c>
      <c r="L112" s="7">
        <f>COUNTIFS(CSV!$A:$A,$A112,CSV!$H:$H,"&gt;0.5")/$B112</f>
        <v>0.46153846153846156</v>
      </c>
      <c r="M112" s="7">
        <f>COUNTIFS(CSV!$B:$B,$A112,CSV!$J:$J,"&gt;0.5")/$C112</f>
        <v>0.46666666666666667</v>
      </c>
      <c r="N112" s="12">
        <f>(COUNTIFS(CSV!$A:$A,$A112,CSV!$H:$H,"&gt;1.5") +COUNTIFS(CSV!$B:$B,$A112,CSV!$J:$J,"&gt;1.5"))/$D112</f>
        <v>0.14285714285714285</v>
      </c>
      <c r="O112" s="7">
        <f>COUNTIFS(CSV!$A:$A,$A112,CSV!$H:$H,"&gt;1.5")/$B112</f>
        <v>0.23076923076923078</v>
      </c>
      <c r="P112" s="7">
        <f>COUNTIFS(CSV!$B:$B,$A112,CSV!$J:$J,"&gt;1.5")/$C112</f>
        <v>6.6666666666666666E-2</v>
      </c>
      <c r="Q112" s="12">
        <f>(COUNTIFS(CSV!$A:$A,$A112,CSV!$I:$I,"&gt;0.5") +COUNTIFS(CSV!$B:$B,$A112,CSV!$K:$K,"&gt;0.5"))/$D112</f>
        <v>0.42857142857142855</v>
      </c>
      <c r="R112" s="7">
        <f>COUNTIFS(CSV!$A:$A,$A112,CSV!$I:$I,"&gt;0.5")/$B112</f>
        <v>0.46153846153846156</v>
      </c>
      <c r="S112" s="7">
        <f>COUNTIFS(CSV!$B:$B,$A112,CSV!$K:$K,"&gt;0.5")/$C112</f>
        <v>0.4</v>
      </c>
      <c r="T112" s="12">
        <f>(COUNTIFS(CSV!$A:$A,$A112,CSV!$I:$I,"&gt;1.5") +COUNTIFS(CSV!$B:$B,$A112,CSV!$K:$K,"&gt;1.5"))/$D112</f>
        <v>0.10714285714285714</v>
      </c>
      <c r="U112" s="7">
        <f>COUNTIFS(CSV!$A:$A,$A112,CSV!$I:$I,"&gt;1.5")/$B112</f>
        <v>0.15384615384615385</v>
      </c>
      <c r="V112" s="7">
        <f>COUNTIFS(CSV!$B:$B,$A112,CSV!$K:$K,"&gt;1.5")/$C112</f>
        <v>6.6666666666666666E-2</v>
      </c>
    </row>
    <row r="113" spans="1:22" x14ac:dyDescent="0.3">
      <c r="A113" t="s">
        <v>222</v>
      </c>
      <c r="B113" s="9">
        <f>COUNTIF(CSV!A:A,A113)</f>
        <v>15</v>
      </c>
      <c r="C113" s="4">
        <f>COUNTIF(CSV!B:B,A113)</f>
        <v>14</v>
      </c>
      <c r="D113" s="4">
        <f t="shared" si="3"/>
        <v>29</v>
      </c>
      <c r="E113" s="12">
        <f>(COUNTIFS(CSV!$A:$A,$A113,CSV!$L:$L,"&gt;0.5") +COUNTIFS(CSV!$B:$B,$A113,CSV!$L:$L,"&gt;0.5"))/$D113</f>
        <v>0.72413793103448276</v>
      </c>
      <c r="F113" s="7">
        <f>COUNTIFS(CSV!$A:$A,$A113,CSV!$L:$L,"&gt;0.5")/$B113</f>
        <v>0.8</v>
      </c>
      <c r="G113" s="7">
        <f>COUNTIFS(CSV!$B:$B,$A113,CSV!$L:$L,"&gt;0.5")/$C113</f>
        <v>0.6428571428571429</v>
      </c>
      <c r="H113" s="12">
        <f>(COUNTIFS(CSV!$A:$A,$A113,CSV!$L:$L,"&gt;1.5") +COUNTIFS(CSV!$B:$B,$A113,CSV!$L:$L,"&gt;1.5"))/$D113</f>
        <v>0.34482758620689657</v>
      </c>
      <c r="I113" s="7">
        <f>COUNTIFS(CSV!$A:$A,$A113,CSV!$L:$L,"&gt;1.5")/$B113</f>
        <v>0.46666666666666667</v>
      </c>
      <c r="J113" s="7">
        <f>COUNTIFS(CSV!$B:$B,$A113,CSV!$L:$L,"&gt;1.5")/$C113</f>
        <v>0.21428571428571427</v>
      </c>
      <c r="K113" s="12">
        <f>(COUNTIFS(CSV!$A:$A,$A113,CSV!$H:$H,"&gt;0.5") +COUNTIFS(CSV!$B:$B,$A113,CSV!$J:$J,"&gt;0.5"))/$D113</f>
        <v>0.58620689655172409</v>
      </c>
      <c r="L113" s="7">
        <f>COUNTIFS(CSV!$A:$A,$A113,CSV!$H:$H,"&gt;0.5")/$B113</f>
        <v>0.66666666666666663</v>
      </c>
      <c r="M113" s="7">
        <f>COUNTIFS(CSV!$B:$B,$A113,CSV!$J:$J,"&gt;0.5")/$C113</f>
        <v>0.5</v>
      </c>
      <c r="N113" s="12">
        <f>(COUNTIFS(CSV!$A:$A,$A113,CSV!$H:$H,"&gt;1.5") +COUNTIFS(CSV!$B:$B,$A113,CSV!$J:$J,"&gt;1.5"))/$D113</f>
        <v>0.2413793103448276</v>
      </c>
      <c r="O113" s="7">
        <f>COUNTIFS(CSV!$A:$A,$A113,CSV!$H:$H,"&gt;1.5")/$B113</f>
        <v>0.33333333333333331</v>
      </c>
      <c r="P113" s="7">
        <f>COUNTIFS(CSV!$B:$B,$A113,CSV!$J:$J,"&gt;1.5")/$C113</f>
        <v>0.14285714285714285</v>
      </c>
      <c r="Q113" s="12">
        <f>(COUNTIFS(CSV!$A:$A,$A113,CSV!$I:$I,"&gt;0.5") +COUNTIFS(CSV!$B:$B,$A113,CSV!$K:$K,"&gt;0.5"))/$D113</f>
        <v>0.2413793103448276</v>
      </c>
      <c r="R113" s="7">
        <f>COUNTIFS(CSV!$A:$A,$A113,CSV!$I:$I,"&gt;0.5")/$B113</f>
        <v>0.26666666666666666</v>
      </c>
      <c r="S113" s="7">
        <f>COUNTIFS(CSV!$B:$B,$A113,CSV!$K:$K,"&gt;0.5")/$C113</f>
        <v>0.21428571428571427</v>
      </c>
      <c r="T113" s="12">
        <f>(COUNTIFS(CSV!$A:$A,$A113,CSV!$I:$I,"&gt;1.5") +COUNTIFS(CSV!$B:$B,$A113,CSV!$K:$K,"&gt;1.5"))/$D113</f>
        <v>6.8965517241379309E-2</v>
      </c>
      <c r="U113" s="7">
        <f>COUNTIFS(CSV!$A:$A,$A113,CSV!$I:$I,"&gt;1.5")/$B113</f>
        <v>0.13333333333333333</v>
      </c>
      <c r="V113" s="7">
        <f>COUNTIFS(CSV!$B:$B,$A113,CSV!$K:$K,"&gt;1.5")/$C113</f>
        <v>0</v>
      </c>
    </row>
    <row r="114" spans="1:22" x14ac:dyDescent="0.3">
      <c r="A114" t="s">
        <v>236</v>
      </c>
      <c r="B114" s="9">
        <f>COUNTIF(CSV!A:A,A114)</f>
        <v>15</v>
      </c>
      <c r="C114" s="4">
        <f>COUNTIF(CSV!B:B,A114)</f>
        <v>14</v>
      </c>
      <c r="D114" s="4">
        <f t="shared" si="3"/>
        <v>29</v>
      </c>
      <c r="E114" s="12">
        <f>(COUNTIFS(CSV!$A:$A,$A114,CSV!$L:$L,"&gt;0.5") +COUNTIFS(CSV!$B:$B,$A114,CSV!$L:$L,"&gt;0.5"))/$D114</f>
        <v>0.62068965517241381</v>
      </c>
      <c r="F114" s="7">
        <f>COUNTIFS(CSV!$A:$A,$A114,CSV!$L:$L,"&gt;0.5")/$B114</f>
        <v>0.6</v>
      </c>
      <c r="G114" s="7">
        <f>COUNTIFS(CSV!$B:$B,$A114,CSV!$L:$L,"&gt;0.5")/$C114</f>
        <v>0.6428571428571429</v>
      </c>
      <c r="H114" s="12">
        <f>(COUNTIFS(CSV!$A:$A,$A114,CSV!$L:$L,"&gt;1.5") +COUNTIFS(CSV!$B:$B,$A114,CSV!$L:$L,"&gt;1.5"))/$D114</f>
        <v>0.34482758620689657</v>
      </c>
      <c r="I114" s="7">
        <f>COUNTIFS(CSV!$A:$A,$A114,CSV!$L:$L,"&gt;1.5")/$B114</f>
        <v>0.26666666666666666</v>
      </c>
      <c r="J114" s="7">
        <f>COUNTIFS(CSV!$B:$B,$A114,CSV!$L:$L,"&gt;1.5")/$C114</f>
        <v>0.42857142857142855</v>
      </c>
      <c r="K114" s="12">
        <f>(COUNTIFS(CSV!$A:$A,$A114,CSV!$H:$H,"&gt;0.5") +COUNTIFS(CSV!$B:$B,$A114,CSV!$J:$J,"&gt;0.5"))/$D114</f>
        <v>0.37931034482758619</v>
      </c>
      <c r="L114" s="7">
        <f>COUNTIFS(CSV!$A:$A,$A114,CSV!$H:$H,"&gt;0.5")/$B114</f>
        <v>0.4</v>
      </c>
      <c r="M114" s="7">
        <f>COUNTIFS(CSV!$B:$B,$A114,CSV!$J:$J,"&gt;0.5")/$C114</f>
        <v>0.35714285714285715</v>
      </c>
      <c r="N114" s="12">
        <f>(COUNTIFS(CSV!$A:$A,$A114,CSV!$H:$H,"&gt;1.5") +COUNTIFS(CSV!$B:$B,$A114,CSV!$J:$J,"&gt;1.5"))/$D114</f>
        <v>3.4482758620689655E-2</v>
      </c>
      <c r="O114" s="7">
        <f>COUNTIFS(CSV!$A:$A,$A114,CSV!$H:$H,"&gt;1.5")/$B114</f>
        <v>6.6666666666666666E-2</v>
      </c>
      <c r="P114" s="7">
        <f>COUNTIFS(CSV!$B:$B,$A114,CSV!$J:$J,"&gt;1.5")/$C114</f>
        <v>0</v>
      </c>
      <c r="Q114" s="12">
        <f>(COUNTIFS(CSV!$A:$A,$A114,CSV!$I:$I,"&gt;0.5") +COUNTIFS(CSV!$B:$B,$A114,CSV!$K:$K,"&gt;0.5"))/$D114</f>
        <v>0.44827586206896552</v>
      </c>
      <c r="R114" s="7">
        <f>COUNTIFS(CSV!$A:$A,$A114,CSV!$I:$I,"&gt;0.5")/$B114</f>
        <v>0.33333333333333331</v>
      </c>
      <c r="S114" s="7">
        <f>COUNTIFS(CSV!$B:$B,$A114,CSV!$K:$K,"&gt;0.5")/$C114</f>
        <v>0.5714285714285714</v>
      </c>
      <c r="T114" s="12">
        <f>(COUNTIFS(CSV!$A:$A,$A114,CSV!$I:$I,"&gt;1.5") +COUNTIFS(CSV!$B:$B,$A114,CSV!$K:$K,"&gt;1.5"))/$D114</f>
        <v>0.20689655172413793</v>
      </c>
      <c r="U114" s="7">
        <f>COUNTIFS(CSV!$A:$A,$A114,CSV!$I:$I,"&gt;1.5")/$B114</f>
        <v>0.2</v>
      </c>
      <c r="V114" s="7">
        <f>COUNTIFS(CSV!$B:$B,$A114,CSV!$K:$K,"&gt;1.5")/$C114</f>
        <v>0.21428571428571427</v>
      </c>
    </row>
    <row r="115" spans="1:22" x14ac:dyDescent="0.3">
      <c r="A115" t="s">
        <v>233</v>
      </c>
      <c r="B115" s="9">
        <f>COUNTIF(CSV!A:A,A115)</f>
        <v>14</v>
      </c>
      <c r="C115" s="4">
        <f>COUNTIF(CSV!B:B,A115)</f>
        <v>15</v>
      </c>
      <c r="D115" s="4">
        <f t="shared" si="3"/>
        <v>29</v>
      </c>
      <c r="E115" s="12">
        <f>(COUNTIFS(CSV!$A:$A,$A115,CSV!$L:$L,"&gt;0.5") +COUNTIFS(CSV!$B:$B,$A115,CSV!$L:$L,"&gt;0.5"))/$D115</f>
        <v>0.72413793103448276</v>
      </c>
      <c r="F115" s="7">
        <f>COUNTIFS(CSV!$A:$A,$A115,CSV!$L:$L,"&gt;0.5")/$B115</f>
        <v>0.7142857142857143</v>
      </c>
      <c r="G115" s="7">
        <f>COUNTIFS(CSV!$B:$B,$A115,CSV!$L:$L,"&gt;0.5")/$C115</f>
        <v>0.73333333333333328</v>
      </c>
      <c r="H115" s="12">
        <f>(COUNTIFS(CSV!$A:$A,$A115,CSV!$L:$L,"&gt;1.5") +COUNTIFS(CSV!$B:$B,$A115,CSV!$L:$L,"&gt;1.5"))/$D115</f>
        <v>0.27586206896551724</v>
      </c>
      <c r="I115" s="7">
        <f>COUNTIFS(CSV!$A:$A,$A115,CSV!$L:$L,"&gt;1.5")/$B115</f>
        <v>0.35714285714285715</v>
      </c>
      <c r="J115" s="7">
        <f>COUNTIFS(CSV!$B:$B,$A115,CSV!$L:$L,"&gt;1.5")/$C115</f>
        <v>0.2</v>
      </c>
      <c r="K115" s="12">
        <f>(COUNTIFS(CSV!$A:$A,$A115,CSV!$H:$H,"&gt;0.5") +COUNTIFS(CSV!$B:$B,$A115,CSV!$J:$J,"&gt;0.5"))/$D115</f>
        <v>0.44827586206896552</v>
      </c>
      <c r="L115" s="7">
        <f>COUNTIFS(CSV!$A:$A,$A115,CSV!$H:$H,"&gt;0.5")/$B115</f>
        <v>0.5714285714285714</v>
      </c>
      <c r="M115" s="7">
        <f>COUNTIFS(CSV!$B:$B,$A115,CSV!$J:$J,"&gt;0.5")/$C115</f>
        <v>0.33333333333333331</v>
      </c>
      <c r="N115" s="12">
        <f>(COUNTIFS(CSV!$A:$A,$A115,CSV!$H:$H,"&gt;1.5") +COUNTIFS(CSV!$B:$B,$A115,CSV!$J:$J,"&gt;1.5"))/$D115</f>
        <v>6.8965517241379309E-2</v>
      </c>
      <c r="O115" s="7">
        <f>COUNTIFS(CSV!$A:$A,$A115,CSV!$H:$H,"&gt;1.5")/$B115</f>
        <v>0.14285714285714285</v>
      </c>
      <c r="P115" s="7">
        <f>COUNTIFS(CSV!$B:$B,$A115,CSV!$J:$J,"&gt;1.5")/$C115</f>
        <v>0</v>
      </c>
      <c r="Q115" s="12">
        <f>(COUNTIFS(CSV!$A:$A,$A115,CSV!$I:$I,"&gt;0.5") +COUNTIFS(CSV!$B:$B,$A115,CSV!$K:$K,"&gt;0.5"))/$D115</f>
        <v>0.37931034482758619</v>
      </c>
      <c r="R115" s="7">
        <f>COUNTIFS(CSV!$A:$A,$A115,CSV!$I:$I,"&gt;0.5")/$B115</f>
        <v>0.21428571428571427</v>
      </c>
      <c r="S115" s="7">
        <f>COUNTIFS(CSV!$B:$B,$A115,CSV!$K:$K,"&gt;0.5")/$C115</f>
        <v>0.53333333333333333</v>
      </c>
      <c r="T115" s="12">
        <f>(COUNTIFS(CSV!$A:$A,$A115,CSV!$I:$I,"&gt;1.5") +COUNTIFS(CSV!$B:$B,$A115,CSV!$K:$K,"&gt;1.5"))/$D115</f>
        <v>0.10344827586206896</v>
      </c>
      <c r="U115" s="7">
        <f>COUNTIFS(CSV!$A:$A,$A115,CSV!$I:$I,"&gt;1.5")/$B115</f>
        <v>0.14285714285714285</v>
      </c>
      <c r="V115" s="7">
        <f>COUNTIFS(CSV!$B:$B,$A115,CSV!$K:$K,"&gt;1.5")/$C115</f>
        <v>6.6666666666666666E-2</v>
      </c>
    </row>
    <row r="116" spans="1:22" x14ac:dyDescent="0.3">
      <c r="A116" t="s">
        <v>225</v>
      </c>
      <c r="B116" s="9">
        <f>COUNTIF(CSV!A:A,A116)</f>
        <v>14</v>
      </c>
      <c r="C116" s="4">
        <f>COUNTIF(CSV!B:B,A116)</f>
        <v>14</v>
      </c>
      <c r="D116" s="4">
        <f t="shared" si="3"/>
        <v>28</v>
      </c>
      <c r="E116" s="12">
        <f>(COUNTIFS(CSV!$A:$A,$A116,CSV!$L:$L,"&gt;0.5") +COUNTIFS(CSV!$B:$B,$A116,CSV!$L:$L,"&gt;0.5"))/$D116</f>
        <v>0.6785714285714286</v>
      </c>
      <c r="F116" s="7">
        <f>COUNTIFS(CSV!$A:$A,$A116,CSV!$L:$L,"&gt;0.5")/$B116</f>
        <v>0.7857142857142857</v>
      </c>
      <c r="G116" s="7">
        <f>COUNTIFS(CSV!$B:$B,$A116,CSV!$L:$L,"&gt;0.5")/$C116</f>
        <v>0.5714285714285714</v>
      </c>
      <c r="H116" s="12">
        <f>(COUNTIFS(CSV!$A:$A,$A116,CSV!$L:$L,"&gt;1.5") +COUNTIFS(CSV!$B:$B,$A116,CSV!$L:$L,"&gt;1.5"))/$D116</f>
        <v>0.21428571428571427</v>
      </c>
      <c r="I116" s="7">
        <f>COUNTIFS(CSV!$A:$A,$A116,CSV!$L:$L,"&gt;1.5")/$B116</f>
        <v>0.2857142857142857</v>
      </c>
      <c r="J116" s="7">
        <f>COUNTIFS(CSV!$B:$B,$A116,CSV!$L:$L,"&gt;1.5")/$C116</f>
        <v>0.14285714285714285</v>
      </c>
      <c r="K116" s="12">
        <f>(COUNTIFS(CSV!$A:$A,$A116,CSV!$H:$H,"&gt;0.5") +COUNTIFS(CSV!$B:$B,$A116,CSV!$J:$J,"&gt;0.5"))/$D116</f>
        <v>0.5</v>
      </c>
      <c r="L116" s="7">
        <f>COUNTIFS(CSV!$A:$A,$A116,CSV!$H:$H,"&gt;0.5")/$B116</f>
        <v>0.5714285714285714</v>
      </c>
      <c r="M116" s="7">
        <f>COUNTIFS(CSV!$B:$B,$A116,CSV!$J:$J,"&gt;0.5")/$C116</f>
        <v>0.42857142857142855</v>
      </c>
      <c r="N116" s="12">
        <f>(COUNTIFS(CSV!$A:$A,$A116,CSV!$H:$H,"&gt;1.5") +COUNTIFS(CSV!$B:$B,$A116,CSV!$J:$J,"&gt;1.5"))/$D116</f>
        <v>0.14285714285714285</v>
      </c>
      <c r="O116" s="7">
        <f>COUNTIFS(CSV!$A:$A,$A116,CSV!$H:$H,"&gt;1.5")/$B116</f>
        <v>0.21428571428571427</v>
      </c>
      <c r="P116" s="7">
        <f>COUNTIFS(CSV!$B:$B,$A116,CSV!$J:$J,"&gt;1.5")/$C116</f>
        <v>7.1428571428571425E-2</v>
      </c>
      <c r="Q116" s="12">
        <f>(COUNTIFS(CSV!$A:$A,$A116,CSV!$I:$I,"&gt;0.5") +COUNTIFS(CSV!$B:$B,$A116,CSV!$K:$K,"&gt;0.5"))/$D116</f>
        <v>0.32142857142857145</v>
      </c>
      <c r="R116" s="7">
        <f>COUNTIFS(CSV!$A:$A,$A116,CSV!$I:$I,"&gt;0.5")/$B116</f>
        <v>0.42857142857142855</v>
      </c>
      <c r="S116" s="7">
        <f>COUNTIFS(CSV!$B:$B,$A116,CSV!$K:$K,"&gt;0.5")/$C116</f>
        <v>0.21428571428571427</v>
      </c>
      <c r="T116" s="12">
        <f>(COUNTIFS(CSV!$A:$A,$A116,CSV!$I:$I,"&gt;1.5") +COUNTIFS(CSV!$B:$B,$A116,CSV!$K:$K,"&gt;1.5"))/$D116</f>
        <v>3.5714285714285712E-2</v>
      </c>
      <c r="U116" s="7">
        <f>COUNTIFS(CSV!$A:$A,$A116,CSV!$I:$I,"&gt;1.5")/$B116</f>
        <v>7.1428571428571425E-2</v>
      </c>
      <c r="V116" s="7">
        <f>COUNTIFS(CSV!$B:$B,$A116,CSV!$K:$K,"&gt;1.5")/$C116</f>
        <v>0</v>
      </c>
    </row>
    <row r="117" spans="1:22" x14ac:dyDescent="0.3">
      <c r="A117" t="s">
        <v>224</v>
      </c>
      <c r="B117" s="9">
        <f>COUNTIF(CSV!A:A,A117)</f>
        <v>13</v>
      </c>
      <c r="C117" s="4">
        <f>COUNTIF(CSV!B:B,A117)</f>
        <v>14</v>
      </c>
      <c r="D117" s="4">
        <f t="shared" si="3"/>
        <v>27</v>
      </c>
      <c r="E117" s="12">
        <f>(COUNTIFS(CSV!$A:$A,$A117,CSV!$L:$L,"&gt;0.5") +COUNTIFS(CSV!$B:$B,$A117,CSV!$L:$L,"&gt;0.5"))/$D117</f>
        <v>0.70370370370370372</v>
      </c>
      <c r="F117" s="7">
        <f>COUNTIFS(CSV!$A:$A,$A117,CSV!$L:$L,"&gt;0.5")/$B117</f>
        <v>0.76923076923076927</v>
      </c>
      <c r="G117" s="7">
        <f>COUNTIFS(CSV!$B:$B,$A117,CSV!$L:$L,"&gt;0.5")/$C117</f>
        <v>0.6428571428571429</v>
      </c>
      <c r="H117" s="12">
        <f>(COUNTIFS(CSV!$A:$A,$A117,CSV!$L:$L,"&gt;1.5") +COUNTIFS(CSV!$B:$B,$A117,CSV!$L:$L,"&gt;1.5"))/$D117</f>
        <v>0.22222222222222221</v>
      </c>
      <c r="I117" s="7">
        <f>COUNTIFS(CSV!$A:$A,$A117,CSV!$L:$L,"&gt;1.5")/$B117</f>
        <v>0.23076923076923078</v>
      </c>
      <c r="J117" s="7">
        <f>COUNTIFS(CSV!$B:$B,$A117,CSV!$L:$L,"&gt;1.5")/$C117</f>
        <v>0.21428571428571427</v>
      </c>
      <c r="K117" s="12">
        <f>(COUNTIFS(CSV!$A:$A,$A117,CSV!$H:$H,"&gt;0.5") +COUNTIFS(CSV!$B:$B,$A117,CSV!$J:$J,"&gt;0.5"))/$D117</f>
        <v>0.55555555555555558</v>
      </c>
      <c r="L117" s="7">
        <f>COUNTIFS(CSV!$A:$A,$A117,CSV!$H:$H,"&gt;0.5")/$B117</f>
        <v>0.61538461538461542</v>
      </c>
      <c r="M117" s="7">
        <f>COUNTIFS(CSV!$B:$B,$A117,CSV!$J:$J,"&gt;0.5")/$C117</f>
        <v>0.5</v>
      </c>
      <c r="N117" s="12">
        <f>(COUNTIFS(CSV!$A:$A,$A117,CSV!$H:$H,"&gt;1.5") +COUNTIFS(CSV!$B:$B,$A117,CSV!$J:$J,"&gt;1.5"))/$D117</f>
        <v>7.407407407407407E-2</v>
      </c>
      <c r="O117" s="7">
        <f>COUNTIFS(CSV!$A:$A,$A117,CSV!$H:$H,"&gt;1.5")/$B117</f>
        <v>7.6923076923076927E-2</v>
      </c>
      <c r="P117" s="7">
        <f>COUNTIFS(CSV!$B:$B,$A117,CSV!$J:$J,"&gt;1.5")/$C117</f>
        <v>7.1428571428571425E-2</v>
      </c>
      <c r="Q117" s="12">
        <f>(COUNTIFS(CSV!$A:$A,$A117,CSV!$I:$I,"&gt;0.5") +COUNTIFS(CSV!$B:$B,$A117,CSV!$K:$K,"&gt;0.5"))/$D117</f>
        <v>0.33333333333333331</v>
      </c>
      <c r="R117" s="7">
        <f>COUNTIFS(CSV!$A:$A,$A117,CSV!$I:$I,"&gt;0.5")/$B117</f>
        <v>0.30769230769230771</v>
      </c>
      <c r="S117" s="7">
        <f>COUNTIFS(CSV!$B:$B,$A117,CSV!$K:$K,"&gt;0.5")/$C117</f>
        <v>0.35714285714285715</v>
      </c>
      <c r="T117" s="12">
        <f>(COUNTIFS(CSV!$A:$A,$A117,CSV!$I:$I,"&gt;1.5") +COUNTIFS(CSV!$B:$B,$A117,CSV!$K:$K,"&gt;1.5"))/$D117</f>
        <v>0</v>
      </c>
      <c r="U117" s="7">
        <f>COUNTIFS(CSV!$A:$A,$A117,CSV!$I:$I,"&gt;1.5")/$B117</f>
        <v>0</v>
      </c>
      <c r="V117" s="7">
        <f>COUNTIFS(CSV!$B:$B,$A117,CSV!$K:$K,"&gt;1.5")/$C117</f>
        <v>0</v>
      </c>
    </row>
    <row r="118" spans="1:22" x14ac:dyDescent="0.3">
      <c r="A118" t="s">
        <v>231</v>
      </c>
      <c r="B118" s="9">
        <f>COUNTIF(CSV!A:A,A118)</f>
        <v>14</v>
      </c>
      <c r="C118" s="4">
        <f>COUNTIF(CSV!B:B,A118)</f>
        <v>14</v>
      </c>
      <c r="D118" s="4">
        <f t="shared" si="3"/>
        <v>28</v>
      </c>
      <c r="E118" s="12">
        <f>(COUNTIFS(CSV!$A:$A,$A118,CSV!$L:$L,"&gt;0.5") +COUNTIFS(CSV!$B:$B,$A118,CSV!$L:$L,"&gt;0.5"))/$D118</f>
        <v>0.6785714285714286</v>
      </c>
      <c r="F118" s="7">
        <f>COUNTIFS(CSV!$A:$A,$A118,CSV!$L:$L,"&gt;0.5")/$B118</f>
        <v>0.6428571428571429</v>
      </c>
      <c r="G118" s="7">
        <f>COUNTIFS(CSV!$B:$B,$A118,CSV!$L:$L,"&gt;0.5")/$C118</f>
        <v>0.7142857142857143</v>
      </c>
      <c r="H118" s="12">
        <f>(COUNTIFS(CSV!$A:$A,$A118,CSV!$L:$L,"&gt;1.5") +COUNTIFS(CSV!$B:$B,$A118,CSV!$L:$L,"&gt;1.5"))/$D118</f>
        <v>0.21428571428571427</v>
      </c>
      <c r="I118" s="7">
        <f>COUNTIFS(CSV!$A:$A,$A118,CSV!$L:$L,"&gt;1.5")/$B118</f>
        <v>0.2857142857142857</v>
      </c>
      <c r="J118" s="7">
        <f>COUNTIFS(CSV!$B:$B,$A118,CSV!$L:$L,"&gt;1.5")/$C118</f>
        <v>0.14285714285714285</v>
      </c>
      <c r="K118" s="12">
        <f>(COUNTIFS(CSV!$A:$A,$A118,CSV!$H:$H,"&gt;0.5") +COUNTIFS(CSV!$B:$B,$A118,CSV!$J:$J,"&gt;0.5"))/$D118</f>
        <v>0.4642857142857143</v>
      </c>
      <c r="L118" s="7">
        <f>COUNTIFS(CSV!$A:$A,$A118,CSV!$H:$H,"&gt;0.5")/$B118</f>
        <v>0.5</v>
      </c>
      <c r="M118" s="7">
        <f>COUNTIFS(CSV!$B:$B,$A118,CSV!$J:$J,"&gt;0.5")/$C118</f>
        <v>0.42857142857142855</v>
      </c>
      <c r="N118" s="12">
        <f>(COUNTIFS(CSV!$A:$A,$A118,CSV!$H:$H,"&gt;1.5") +COUNTIFS(CSV!$B:$B,$A118,CSV!$J:$J,"&gt;1.5"))/$D118</f>
        <v>7.1428571428571425E-2</v>
      </c>
      <c r="O118" s="7">
        <f>COUNTIFS(CSV!$A:$A,$A118,CSV!$H:$H,"&gt;1.5")/$B118</f>
        <v>0.14285714285714285</v>
      </c>
      <c r="P118" s="7">
        <f>COUNTIFS(CSV!$B:$B,$A118,CSV!$J:$J,"&gt;1.5")/$C118</f>
        <v>0</v>
      </c>
      <c r="Q118" s="12">
        <f>(COUNTIFS(CSV!$A:$A,$A118,CSV!$I:$I,"&gt;0.5") +COUNTIFS(CSV!$B:$B,$A118,CSV!$K:$K,"&gt;0.5"))/$D118</f>
        <v>0.32142857142857145</v>
      </c>
      <c r="R118" s="7">
        <f>COUNTIFS(CSV!$A:$A,$A118,CSV!$I:$I,"&gt;0.5")/$B118</f>
        <v>0.2857142857142857</v>
      </c>
      <c r="S118" s="7">
        <f>COUNTIFS(CSV!$B:$B,$A118,CSV!$K:$K,"&gt;0.5")/$C118</f>
        <v>0.35714285714285715</v>
      </c>
      <c r="T118" s="12">
        <f>(COUNTIFS(CSV!$A:$A,$A118,CSV!$I:$I,"&gt;1.5") +COUNTIFS(CSV!$B:$B,$A118,CSV!$K:$K,"&gt;1.5"))/$D118</f>
        <v>7.1428571428571425E-2</v>
      </c>
      <c r="U118" s="7">
        <f>COUNTIFS(CSV!$A:$A,$A118,CSV!$I:$I,"&gt;1.5")/$B118</f>
        <v>7.1428571428571425E-2</v>
      </c>
      <c r="V118" s="7">
        <f>COUNTIFS(CSV!$B:$B,$A118,CSV!$K:$K,"&gt;1.5")/$C118</f>
        <v>7.1428571428571425E-2</v>
      </c>
    </row>
    <row r="119" spans="1:22" x14ac:dyDescent="0.3">
      <c r="A119" t="s">
        <v>219</v>
      </c>
      <c r="B119" s="9">
        <f>COUNTIF(CSV!A:A,A119)</f>
        <v>14</v>
      </c>
      <c r="C119" s="4">
        <f>COUNTIF(CSV!B:B,A119)</f>
        <v>13</v>
      </c>
      <c r="D119" s="4">
        <f t="shared" si="3"/>
        <v>27</v>
      </c>
      <c r="E119" s="12">
        <f>(COUNTIFS(CSV!$A:$A,$A119,CSV!$L:$L,"&gt;0.5") +COUNTIFS(CSV!$B:$B,$A119,CSV!$L:$L,"&gt;0.5"))/$D119</f>
        <v>0.66666666666666663</v>
      </c>
      <c r="F119" s="7">
        <f>COUNTIFS(CSV!$A:$A,$A119,CSV!$L:$L,"&gt;0.5")/$B119</f>
        <v>0.7142857142857143</v>
      </c>
      <c r="G119" s="7">
        <f>COUNTIFS(CSV!$B:$B,$A119,CSV!$L:$L,"&gt;0.5")/$C119</f>
        <v>0.61538461538461542</v>
      </c>
      <c r="H119" s="12">
        <f>(COUNTIFS(CSV!$A:$A,$A119,CSV!$L:$L,"&gt;1.5") +COUNTIFS(CSV!$B:$B,$A119,CSV!$L:$L,"&gt;1.5"))/$D119</f>
        <v>0.37037037037037035</v>
      </c>
      <c r="I119" s="7">
        <f>COUNTIFS(CSV!$A:$A,$A119,CSV!$L:$L,"&gt;1.5")/$B119</f>
        <v>0.5</v>
      </c>
      <c r="J119" s="7">
        <f>COUNTIFS(CSV!$B:$B,$A119,CSV!$L:$L,"&gt;1.5")/$C119</f>
        <v>0.23076923076923078</v>
      </c>
      <c r="K119" s="12">
        <f>(COUNTIFS(CSV!$A:$A,$A119,CSV!$H:$H,"&gt;0.5") +COUNTIFS(CSV!$B:$B,$A119,CSV!$J:$J,"&gt;0.5"))/$D119</f>
        <v>0.48148148148148145</v>
      </c>
      <c r="L119" s="7">
        <f>COUNTIFS(CSV!$A:$A,$A119,CSV!$H:$H,"&gt;0.5")/$B119</f>
        <v>0.5714285714285714</v>
      </c>
      <c r="M119" s="7">
        <f>COUNTIFS(CSV!$B:$B,$A119,CSV!$J:$J,"&gt;0.5")/$C119</f>
        <v>0.38461538461538464</v>
      </c>
      <c r="N119" s="12">
        <f>(COUNTIFS(CSV!$A:$A,$A119,CSV!$H:$H,"&gt;1.5") +COUNTIFS(CSV!$B:$B,$A119,CSV!$J:$J,"&gt;1.5"))/$D119</f>
        <v>0.29629629629629628</v>
      </c>
      <c r="O119" s="7">
        <f>COUNTIFS(CSV!$A:$A,$A119,CSV!$H:$H,"&gt;1.5")/$B119</f>
        <v>0.35714285714285715</v>
      </c>
      <c r="P119" s="7">
        <f>COUNTIFS(CSV!$B:$B,$A119,CSV!$J:$J,"&gt;1.5")/$C119</f>
        <v>0.23076923076923078</v>
      </c>
      <c r="Q119" s="12">
        <f>(COUNTIFS(CSV!$A:$A,$A119,CSV!$I:$I,"&gt;0.5") +COUNTIFS(CSV!$B:$B,$A119,CSV!$K:$K,"&gt;0.5"))/$D119</f>
        <v>0.40740740740740738</v>
      </c>
      <c r="R119" s="7">
        <f>COUNTIFS(CSV!$A:$A,$A119,CSV!$I:$I,"&gt;0.5")/$B119</f>
        <v>0.5714285714285714</v>
      </c>
      <c r="S119" s="7">
        <f>COUNTIFS(CSV!$B:$B,$A119,CSV!$K:$K,"&gt;0.5")/$C119</f>
        <v>0.23076923076923078</v>
      </c>
      <c r="T119" s="12">
        <f>(COUNTIFS(CSV!$A:$A,$A119,CSV!$I:$I,"&gt;1.5") +COUNTIFS(CSV!$B:$B,$A119,CSV!$K:$K,"&gt;1.5"))/$D119</f>
        <v>3.7037037037037035E-2</v>
      </c>
      <c r="U119" s="7">
        <f>COUNTIFS(CSV!$A:$A,$A119,CSV!$I:$I,"&gt;1.5")/$B119</f>
        <v>7.1428571428571425E-2</v>
      </c>
      <c r="V119" s="7">
        <f>COUNTIFS(CSV!$B:$B,$A119,CSV!$K:$K,"&gt;1.5")/$C119</f>
        <v>0</v>
      </c>
    </row>
    <row r="120" spans="1:22" x14ac:dyDescent="0.3">
      <c r="A120" t="s">
        <v>241</v>
      </c>
      <c r="B120" s="9">
        <f>COUNTIF(CSV!A:A,A120)</f>
        <v>15</v>
      </c>
      <c r="C120" s="4">
        <f>COUNTIF(CSV!B:B,A120)</f>
        <v>14</v>
      </c>
      <c r="D120" s="4">
        <f t="shared" si="3"/>
        <v>29</v>
      </c>
      <c r="E120" s="12">
        <f>(COUNTIFS(CSV!$A:$A,$A120,CSV!$L:$L,"&gt;0.5") +COUNTIFS(CSV!$B:$B,$A120,CSV!$L:$L,"&gt;0.5"))/$D120</f>
        <v>0.62068965517241381</v>
      </c>
      <c r="F120" s="7">
        <f>COUNTIFS(CSV!$A:$A,$A120,CSV!$L:$L,"&gt;0.5")/$B120</f>
        <v>0.66666666666666663</v>
      </c>
      <c r="G120" s="7">
        <f>COUNTIFS(CSV!$B:$B,$A120,CSV!$L:$L,"&gt;0.5")/$C120</f>
        <v>0.5714285714285714</v>
      </c>
      <c r="H120" s="12">
        <f>(COUNTIFS(CSV!$A:$A,$A120,CSV!$L:$L,"&gt;1.5") +COUNTIFS(CSV!$B:$B,$A120,CSV!$L:$L,"&gt;1.5"))/$D120</f>
        <v>0.31034482758620691</v>
      </c>
      <c r="I120" s="7">
        <f>COUNTIFS(CSV!$A:$A,$A120,CSV!$L:$L,"&gt;1.5")/$B120</f>
        <v>0.33333333333333331</v>
      </c>
      <c r="J120" s="7">
        <f>COUNTIFS(CSV!$B:$B,$A120,CSV!$L:$L,"&gt;1.5")/$C120</f>
        <v>0.2857142857142857</v>
      </c>
      <c r="K120" s="12">
        <f>(COUNTIFS(CSV!$A:$A,$A120,CSV!$H:$H,"&gt;0.5") +COUNTIFS(CSV!$B:$B,$A120,CSV!$J:$J,"&gt;0.5"))/$D120</f>
        <v>0.34482758620689657</v>
      </c>
      <c r="L120" s="7">
        <f>COUNTIFS(CSV!$A:$A,$A120,CSV!$H:$H,"&gt;0.5")/$B120</f>
        <v>0.4</v>
      </c>
      <c r="M120" s="7">
        <f>COUNTIFS(CSV!$B:$B,$A120,CSV!$J:$J,"&gt;0.5")/$C120</f>
        <v>0.2857142857142857</v>
      </c>
      <c r="N120" s="12">
        <f>(COUNTIFS(CSV!$A:$A,$A120,CSV!$H:$H,"&gt;1.5") +COUNTIFS(CSV!$B:$B,$A120,CSV!$J:$J,"&gt;1.5"))/$D120</f>
        <v>6.8965517241379309E-2</v>
      </c>
      <c r="O120" s="7">
        <f>COUNTIFS(CSV!$A:$A,$A120,CSV!$H:$H,"&gt;1.5")/$B120</f>
        <v>0</v>
      </c>
      <c r="P120" s="7">
        <f>COUNTIFS(CSV!$B:$B,$A120,CSV!$J:$J,"&gt;1.5")/$C120</f>
        <v>0.14285714285714285</v>
      </c>
      <c r="Q120" s="12">
        <f>(COUNTIFS(CSV!$A:$A,$A120,CSV!$I:$I,"&gt;0.5") +COUNTIFS(CSV!$B:$B,$A120,CSV!$K:$K,"&gt;0.5"))/$D120</f>
        <v>0.48275862068965519</v>
      </c>
      <c r="R120" s="7">
        <f>COUNTIFS(CSV!$A:$A,$A120,CSV!$I:$I,"&gt;0.5")/$B120</f>
        <v>0.53333333333333333</v>
      </c>
      <c r="S120" s="7">
        <f>COUNTIFS(CSV!$B:$B,$A120,CSV!$K:$K,"&gt;0.5")/$C120</f>
        <v>0.42857142857142855</v>
      </c>
      <c r="T120" s="12">
        <f>(COUNTIFS(CSV!$A:$A,$A120,CSV!$I:$I,"&gt;1.5") +COUNTIFS(CSV!$B:$B,$A120,CSV!$K:$K,"&gt;1.5"))/$D120</f>
        <v>0.10344827586206896</v>
      </c>
      <c r="U120" s="7">
        <f>COUNTIFS(CSV!$A:$A,$A120,CSV!$I:$I,"&gt;1.5")/$B120</f>
        <v>0.13333333333333333</v>
      </c>
      <c r="V120" s="7">
        <f>COUNTIFS(CSV!$B:$B,$A120,CSV!$K:$K,"&gt;1.5")/$C120</f>
        <v>7.1428571428571425E-2</v>
      </c>
    </row>
    <row r="121" spans="1:22" x14ac:dyDescent="0.3">
      <c r="A121" t="s">
        <v>221</v>
      </c>
      <c r="B121" s="9">
        <f>COUNTIF(CSV!A:A,A121)</f>
        <v>14</v>
      </c>
      <c r="C121" s="4">
        <f>COUNTIF(CSV!B:B,A121)</f>
        <v>14</v>
      </c>
      <c r="D121" s="4">
        <f t="shared" si="3"/>
        <v>28</v>
      </c>
      <c r="E121" s="12">
        <f>(COUNTIFS(CSV!$A:$A,$A121,CSV!$L:$L,"&gt;0.5") +COUNTIFS(CSV!$B:$B,$A121,CSV!$L:$L,"&gt;0.5"))/$D121</f>
        <v>0.6785714285714286</v>
      </c>
      <c r="F121" s="7">
        <f>COUNTIFS(CSV!$A:$A,$A121,CSV!$L:$L,"&gt;0.5")/$B121</f>
        <v>0.5714285714285714</v>
      </c>
      <c r="G121" s="7">
        <f>COUNTIFS(CSV!$B:$B,$A121,CSV!$L:$L,"&gt;0.5")/$C121</f>
        <v>0.7857142857142857</v>
      </c>
      <c r="H121" s="12">
        <f>(COUNTIFS(CSV!$A:$A,$A121,CSV!$L:$L,"&gt;1.5") +COUNTIFS(CSV!$B:$B,$A121,CSV!$L:$L,"&gt;1.5"))/$D121</f>
        <v>0.21428571428571427</v>
      </c>
      <c r="I121" s="7">
        <f>COUNTIFS(CSV!$A:$A,$A121,CSV!$L:$L,"&gt;1.5")/$B121</f>
        <v>7.1428571428571425E-2</v>
      </c>
      <c r="J121" s="7">
        <f>COUNTIFS(CSV!$B:$B,$A121,CSV!$L:$L,"&gt;1.5")/$C121</f>
        <v>0.35714285714285715</v>
      </c>
      <c r="K121" s="12">
        <f>(COUNTIFS(CSV!$A:$A,$A121,CSV!$H:$H,"&gt;0.5") +COUNTIFS(CSV!$B:$B,$A121,CSV!$J:$J,"&gt;0.5"))/$D121</f>
        <v>0.4642857142857143</v>
      </c>
      <c r="L121" s="7">
        <f>COUNTIFS(CSV!$A:$A,$A121,CSV!$H:$H,"&gt;0.5")/$B121</f>
        <v>0.35714285714285715</v>
      </c>
      <c r="M121" s="7">
        <f>COUNTIFS(CSV!$B:$B,$A121,CSV!$J:$J,"&gt;0.5")/$C121</f>
        <v>0.5714285714285714</v>
      </c>
      <c r="N121" s="12">
        <f>(COUNTIFS(CSV!$A:$A,$A121,CSV!$H:$H,"&gt;1.5") +COUNTIFS(CSV!$B:$B,$A121,CSV!$J:$J,"&gt;1.5"))/$D121</f>
        <v>7.1428571428571425E-2</v>
      </c>
      <c r="O121" s="7">
        <f>COUNTIFS(CSV!$A:$A,$A121,CSV!$H:$H,"&gt;1.5")/$B121</f>
        <v>0</v>
      </c>
      <c r="P121" s="7">
        <f>COUNTIFS(CSV!$B:$B,$A121,CSV!$J:$J,"&gt;1.5")/$C121</f>
        <v>0.14285714285714285</v>
      </c>
      <c r="Q121" s="12">
        <f>(COUNTIFS(CSV!$A:$A,$A121,CSV!$I:$I,"&gt;0.5") +COUNTIFS(CSV!$B:$B,$A121,CSV!$K:$K,"&gt;0.5"))/$D121</f>
        <v>0.32142857142857145</v>
      </c>
      <c r="R121" s="7">
        <f>COUNTIFS(CSV!$A:$A,$A121,CSV!$I:$I,"&gt;0.5")/$B121</f>
        <v>0.2857142857142857</v>
      </c>
      <c r="S121" s="7">
        <f>COUNTIFS(CSV!$B:$B,$A121,CSV!$K:$K,"&gt;0.5")/$C121</f>
        <v>0.35714285714285715</v>
      </c>
      <c r="T121" s="12">
        <f>(COUNTIFS(CSV!$A:$A,$A121,CSV!$I:$I,"&gt;1.5") +COUNTIFS(CSV!$B:$B,$A121,CSV!$K:$K,"&gt;1.5"))/$D121</f>
        <v>0.14285714285714285</v>
      </c>
      <c r="U121" s="7">
        <f>COUNTIFS(CSV!$A:$A,$A121,CSV!$I:$I,"&gt;1.5")/$B121</f>
        <v>0</v>
      </c>
      <c r="V121" s="7">
        <f>COUNTIFS(CSV!$B:$B,$A121,CSV!$K:$K,"&gt;1.5")/$C121</f>
        <v>0.2857142857142857</v>
      </c>
    </row>
    <row r="122" spans="1:22" x14ac:dyDescent="0.3">
      <c r="A122" t="s">
        <v>220</v>
      </c>
      <c r="B122" s="9">
        <f>COUNTIF(CSV!A:A,A122)</f>
        <v>14</v>
      </c>
      <c r="C122" s="4">
        <f>COUNTIF(CSV!B:B,A122)</f>
        <v>13</v>
      </c>
      <c r="D122" s="4">
        <f t="shared" si="3"/>
        <v>27</v>
      </c>
      <c r="E122" s="12">
        <f>(COUNTIFS(CSV!$A:$A,$A122,CSV!$L:$L,"&gt;0.5") +COUNTIFS(CSV!$B:$B,$A122,CSV!$L:$L,"&gt;0.5"))/$D122</f>
        <v>0.7407407407407407</v>
      </c>
      <c r="F122" s="7">
        <f>COUNTIFS(CSV!$A:$A,$A122,CSV!$L:$L,"&gt;0.5")/$B122</f>
        <v>0.6428571428571429</v>
      </c>
      <c r="G122" s="7">
        <f>COUNTIFS(CSV!$B:$B,$A122,CSV!$L:$L,"&gt;0.5")/$C122</f>
        <v>0.84615384615384615</v>
      </c>
      <c r="H122" s="12">
        <f>(COUNTIFS(CSV!$A:$A,$A122,CSV!$L:$L,"&gt;1.5") +COUNTIFS(CSV!$B:$B,$A122,CSV!$L:$L,"&gt;1.5"))/$D122</f>
        <v>0.33333333333333331</v>
      </c>
      <c r="I122" s="7">
        <f>COUNTIFS(CSV!$A:$A,$A122,CSV!$L:$L,"&gt;1.5")/$B122</f>
        <v>0.14285714285714285</v>
      </c>
      <c r="J122" s="7">
        <f>COUNTIFS(CSV!$B:$B,$A122,CSV!$L:$L,"&gt;1.5")/$C122</f>
        <v>0.53846153846153844</v>
      </c>
      <c r="K122" s="12">
        <f>(COUNTIFS(CSV!$A:$A,$A122,CSV!$H:$H,"&gt;0.5") +COUNTIFS(CSV!$B:$B,$A122,CSV!$J:$J,"&gt;0.5"))/$D122</f>
        <v>0.59259259259259256</v>
      </c>
      <c r="L122" s="7">
        <f>COUNTIFS(CSV!$A:$A,$A122,CSV!$H:$H,"&gt;0.5")/$B122</f>
        <v>0.35714285714285715</v>
      </c>
      <c r="M122" s="7">
        <f>COUNTIFS(CSV!$B:$B,$A122,CSV!$J:$J,"&gt;0.5")/$C122</f>
        <v>0.84615384615384615</v>
      </c>
      <c r="N122" s="12">
        <f>(COUNTIFS(CSV!$A:$A,$A122,CSV!$H:$H,"&gt;1.5") +COUNTIFS(CSV!$B:$B,$A122,CSV!$J:$J,"&gt;1.5"))/$D122</f>
        <v>0.18518518518518517</v>
      </c>
      <c r="O122" s="7">
        <f>COUNTIFS(CSV!$A:$A,$A122,CSV!$H:$H,"&gt;1.5")/$B122</f>
        <v>7.1428571428571425E-2</v>
      </c>
      <c r="P122" s="7">
        <f>COUNTIFS(CSV!$B:$B,$A122,CSV!$J:$J,"&gt;1.5")/$C122</f>
        <v>0.30769230769230771</v>
      </c>
      <c r="Q122" s="12">
        <f>(COUNTIFS(CSV!$A:$A,$A122,CSV!$I:$I,"&gt;0.5") +COUNTIFS(CSV!$B:$B,$A122,CSV!$K:$K,"&gt;0.5"))/$D122</f>
        <v>0.37037037037037035</v>
      </c>
      <c r="R122" s="7">
        <f>COUNTIFS(CSV!$A:$A,$A122,CSV!$I:$I,"&gt;0.5")/$B122</f>
        <v>0.35714285714285715</v>
      </c>
      <c r="S122" s="7">
        <f>COUNTIFS(CSV!$B:$B,$A122,CSV!$K:$K,"&gt;0.5")/$C122</f>
        <v>0.38461538461538464</v>
      </c>
      <c r="T122" s="12">
        <f>(COUNTIFS(CSV!$A:$A,$A122,CSV!$I:$I,"&gt;1.5") +COUNTIFS(CSV!$B:$B,$A122,CSV!$K:$K,"&gt;1.5"))/$D122</f>
        <v>3.7037037037037035E-2</v>
      </c>
      <c r="U122" s="7">
        <f>COUNTIFS(CSV!$A:$A,$A122,CSV!$I:$I,"&gt;1.5")/$B122</f>
        <v>0</v>
      </c>
      <c r="V122" s="7">
        <f>COUNTIFS(CSV!$B:$B,$A122,CSV!$K:$K,"&gt;1.5")/$C122</f>
        <v>7.6923076923076927E-2</v>
      </c>
    </row>
    <row r="123" spans="1:22" x14ac:dyDescent="0.3">
      <c r="A123" t="s">
        <v>238</v>
      </c>
      <c r="B123" s="9">
        <f>COUNTIF(CSV!A:A,A123)</f>
        <v>15</v>
      </c>
      <c r="C123" s="4">
        <f>COUNTIF(CSV!B:B,A123)</f>
        <v>14</v>
      </c>
      <c r="D123" s="4">
        <f t="shared" si="3"/>
        <v>29</v>
      </c>
      <c r="E123" s="12">
        <f>(COUNTIFS(CSV!$A:$A,$A123,CSV!$L:$L,"&gt;0.5") +COUNTIFS(CSV!$B:$B,$A123,CSV!$L:$L,"&gt;0.5"))/$D123</f>
        <v>0.72413793103448276</v>
      </c>
      <c r="F123" s="7">
        <f>COUNTIFS(CSV!$A:$A,$A123,CSV!$L:$L,"&gt;0.5")/$B123</f>
        <v>0.8</v>
      </c>
      <c r="G123" s="7">
        <f>COUNTIFS(CSV!$B:$B,$A123,CSV!$L:$L,"&gt;0.5")/$C123</f>
        <v>0.6428571428571429</v>
      </c>
      <c r="H123" s="12">
        <f>(COUNTIFS(CSV!$A:$A,$A123,CSV!$L:$L,"&gt;1.5") +COUNTIFS(CSV!$B:$B,$A123,CSV!$L:$L,"&gt;1.5"))/$D123</f>
        <v>0.31034482758620691</v>
      </c>
      <c r="I123" s="7">
        <f>COUNTIFS(CSV!$A:$A,$A123,CSV!$L:$L,"&gt;1.5")/$B123</f>
        <v>0.2</v>
      </c>
      <c r="J123" s="7">
        <f>COUNTIFS(CSV!$B:$B,$A123,CSV!$L:$L,"&gt;1.5")/$C123</f>
        <v>0.42857142857142855</v>
      </c>
      <c r="K123" s="12">
        <f>(COUNTIFS(CSV!$A:$A,$A123,CSV!$H:$H,"&gt;0.5") +COUNTIFS(CSV!$B:$B,$A123,CSV!$J:$J,"&gt;0.5"))/$D123</f>
        <v>0.2413793103448276</v>
      </c>
      <c r="L123" s="7">
        <f>COUNTIFS(CSV!$A:$A,$A123,CSV!$H:$H,"&gt;0.5")/$B123</f>
        <v>0.26666666666666666</v>
      </c>
      <c r="M123" s="7">
        <f>COUNTIFS(CSV!$B:$B,$A123,CSV!$J:$J,"&gt;0.5")/$C123</f>
        <v>0.21428571428571427</v>
      </c>
      <c r="N123" s="12">
        <f>(COUNTIFS(CSV!$A:$A,$A123,CSV!$H:$H,"&gt;1.5") +COUNTIFS(CSV!$B:$B,$A123,CSV!$J:$J,"&gt;1.5"))/$D123</f>
        <v>6.8965517241379309E-2</v>
      </c>
      <c r="O123" s="7">
        <f>COUNTIFS(CSV!$A:$A,$A123,CSV!$H:$H,"&gt;1.5")/$B123</f>
        <v>6.6666666666666666E-2</v>
      </c>
      <c r="P123" s="7">
        <f>COUNTIFS(CSV!$B:$B,$A123,CSV!$J:$J,"&gt;1.5")/$C123</f>
        <v>7.1428571428571425E-2</v>
      </c>
      <c r="Q123" s="12">
        <f>(COUNTIFS(CSV!$A:$A,$A123,CSV!$I:$I,"&gt;0.5") +COUNTIFS(CSV!$B:$B,$A123,CSV!$K:$K,"&gt;0.5"))/$D123</f>
        <v>0.58620689655172409</v>
      </c>
      <c r="R123" s="7">
        <f>COUNTIFS(CSV!$A:$A,$A123,CSV!$I:$I,"&gt;0.5")/$B123</f>
        <v>0.6</v>
      </c>
      <c r="S123" s="7">
        <f>COUNTIFS(CSV!$B:$B,$A123,CSV!$K:$K,"&gt;0.5")/$C123</f>
        <v>0.5714285714285714</v>
      </c>
      <c r="T123" s="12">
        <f>(COUNTIFS(CSV!$A:$A,$A123,CSV!$I:$I,"&gt;1.5") +COUNTIFS(CSV!$B:$B,$A123,CSV!$K:$K,"&gt;1.5"))/$D123</f>
        <v>0.20689655172413793</v>
      </c>
      <c r="U123" s="7">
        <f>COUNTIFS(CSV!$A:$A,$A123,CSV!$I:$I,"&gt;1.5")/$B123</f>
        <v>0.13333333333333333</v>
      </c>
      <c r="V123" s="7">
        <f>COUNTIFS(CSV!$B:$B,$A123,CSV!$K:$K,"&gt;1.5")/$C123</f>
        <v>0.2857142857142857</v>
      </c>
    </row>
    <row r="124" spans="1:22" x14ac:dyDescent="0.3">
      <c r="A124" t="s">
        <v>228</v>
      </c>
      <c r="B124" s="9">
        <f>COUNTIF(CSV!A:A,A124)</f>
        <v>13</v>
      </c>
      <c r="C124" s="4">
        <f>COUNTIF(CSV!B:B,A124)</f>
        <v>14</v>
      </c>
      <c r="D124" s="4">
        <f t="shared" si="3"/>
        <v>27</v>
      </c>
      <c r="E124" s="12">
        <f>(COUNTIFS(CSV!$A:$A,$A124,CSV!$L:$L,"&gt;0.5") +COUNTIFS(CSV!$B:$B,$A124,CSV!$L:$L,"&gt;0.5"))/$D124</f>
        <v>0.81481481481481477</v>
      </c>
      <c r="F124" s="7">
        <f>COUNTIFS(CSV!$A:$A,$A124,CSV!$L:$L,"&gt;0.5")/$B124</f>
        <v>0.76923076923076927</v>
      </c>
      <c r="G124" s="7">
        <f>COUNTIFS(CSV!$B:$B,$A124,CSV!$L:$L,"&gt;0.5")/$C124</f>
        <v>0.8571428571428571</v>
      </c>
      <c r="H124" s="12">
        <f>(COUNTIFS(CSV!$A:$A,$A124,CSV!$L:$L,"&gt;1.5") +COUNTIFS(CSV!$B:$B,$A124,CSV!$L:$L,"&gt;1.5"))/$D124</f>
        <v>0.44444444444444442</v>
      </c>
      <c r="I124" s="7">
        <f>COUNTIFS(CSV!$A:$A,$A124,CSV!$L:$L,"&gt;1.5")/$B124</f>
        <v>0.53846153846153844</v>
      </c>
      <c r="J124" s="7">
        <f>COUNTIFS(CSV!$B:$B,$A124,CSV!$L:$L,"&gt;1.5")/$C124</f>
        <v>0.35714285714285715</v>
      </c>
      <c r="K124" s="12">
        <f>(COUNTIFS(CSV!$A:$A,$A124,CSV!$H:$H,"&gt;0.5") +COUNTIFS(CSV!$B:$B,$A124,CSV!$J:$J,"&gt;0.5"))/$D124</f>
        <v>0.51851851851851849</v>
      </c>
      <c r="L124" s="7">
        <f>COUNTIFS(CSV!$A:$A,$A124,CSV!$H:$H,"&gt;0.5")/$B124</f>
        <v>0.69230769230769229</v>
      </c>
      <c r="M124" s="7">
        <f>COUNTIFS(CSV!$B:$B,$A124,CSV!$J:$J,"&gt;0.5")/$C124</f>
        <v>0.35714285714285715</v>
      </c>
      <c r="N124" s="12">
        <f>(COUNTIFS(CSV!$A:$A,$A124,CSV!$H:$H,"&gt;1.5") +COUNTIFS(CSV!$B:$B,$A124,CSV!$J:$J,"&gt;1.5"))/$D124</f>
        <v>7.407407407407407E-2</v>
      </c>
      <c r="O124" s="7">
        <f>COUNTIFS(CSV!$A:$A,$A124,CSV!$H:$H,"&gt;1.5")/$B124</f>
        <v>0.15384615384615385</v>
      </c>
      <c r="P124" s="7">
        <f>COUNTIFS(CSV!$B:$B,$A124,CSV!$J:$J,"&gt;1.5")/$C124</f>
        <v>0</v>
      </c>
      <c r="Q124" s="12">
        <f>(COUNTIFS(CSV!$A:$A,$A124,CSV!$I:$I,"&gt;0.5") +COUNTIFS(CSV!$B:$B,$A124,CSV!$K:$K,"&gt;0.5"))/$D124</f>
        <v>0.66666666666666663</v>
      </c>
      <c r="R124" s="7">
        <f>COUNTIFS(CSV!$A:$A,$A124,CSV!$I:$I,"&gt;0.5")/$B124</f>
        <v>0.53846153846153844</v>
      </c>
      <c r="S124" s="7">
        <f>COUNTIFS(CSV!$B:$B,$A124,CSV!$K:$K,"&gt;0.5")/$C124</f>
        <v>0.7857142857142857</v>
      </c>
      <c r="T124" s="12">
        <f>(COUNTIFS(CSV!$A:$A,$A124,CSV!$I:$I,"&gt;1.5") +COUNTIFS(CSV!$B:$B,$A124,CSV!$K:$K,"&gt;1.5"))/$D124</f>
        <v>0.25925925925925924</v>
      </c>
      <c r="U124" s="7">
        <f>COUNTIFS(CSV!$A:$A,$A124,CSV!$I:$I,"&gt;1.5")/$B124</f>
        <v>0.30769230769230771</v>
      </c>
      <c r="V124" s="7">
        <f>COUNTIFS(CSV!$B:$B,$A124,CSV!$K:$K,"&gt;1.5")/$C124</f>
        <v>0.21428571428571427</v>
      </c>
    </row>
    <row r="125" spans="1:22" x14ac:dyDescent="0.3">
      <c r="A125" t="s">
        <v>234</v>
      </c>
      <c r="B125" s="9">
        <f>COUNTIF(CSV!A:A,A125)</f>
        <v>14</v>
      </c>
      <c r="C125" s="4">
        <f>COUNTIF(CSV!B:B,A125)</f>
        <v>14</v>
      </c>
      <c r="D125" s="4">
        <f t="shared" ref="D125:D132" si="4">B125+C125</f>
        <v>28</v>
      </c>
      <c r="E125" s="12">
        <f>(COUNTIFS(CSV!$A:$A,$A125,CSV!$L:$L,"&gt;0.5") +COUNTIFS(CSV!$B:$B,$A125,CSV!$L:$L,"&gt;0.5"))/$D125</f>
        <v>0.6428571428571429</v>
      </c>
      <c r="F125" s="7">
        <f>COUNTIFS(CSV!$A:$A,$A125,CSV!$L:$L,"&gt;0.5")/$B125</f>
        <v>0.5714285714285714</v>
      </c>
      <c r="G125" s="7">
        <f>COUNTIFS(CSV!$B:$B,$A125,CSV!$L:$L,"&gt;0.5")/$C125</f>
        <v>0.7142857142857143</v>
      </c>
      <c r="H125" s="12">
        <f>(COUNTIFS(CSV!$A:$A,$A125,CSV!$L:$L,"&gt;1.5") +COUNTIFS(CSV!$B:$B,$A125,CSV!$L:$L,"&gt;1.5"))/$D125</f>
        <v>0.25</v>
      </c>
      <c r="I125" s="7">
        <f>COUNTIFS(CSV!$A:$A,$A125,CSV!$L:$L,"&gt;1.5")/$B125</f>
        <v>0.14285714285714285</v>
      </c>
      <c r="J125" s="7">
        <f>COUNTIFS(CSV!$B:$B,$A125,CSV!$L:$L,"&gt;1.5")/$C125</f>
        <v>0.35714285714285715</v>
      </c>
      <c r="K125" s="12">
        <f>(COUNTIFS(CSV!$A:$A,$A125,CSV!$H:$H,"&gt;0.5") +COUNTIFS(CSV!$B:$B,$A125,CSV!$J:$J,"&gt;0.5"))/$D125</f>
        <v>0.35714285714285715</v>
      </c>
      <c r="L125" s="7">
        <f>COUNTIFS(CSV!$A:$A,$A125,CSV!$H:$H,"&gt;0.5")/$B125</f>
        <v>0.35714285714285715</v>
      </c>
      <c r="M125" s="7">
        <f>COUNTIFS(CSV!$B:$B,$A125,CSV!$J:$J,"&gt;0.5")/$C125</f>
        <v>0.35714285714285715</v>
      </c>
      <c r="N125" s="12">
        <f>(COUNTIFS(CSV!$A:$A,$A125,CSV!$H:$H,"&gt;1.5") +COUNTIFS(CSV!$B:$B,$A125,CSV!$J:$J,"&gt;1.5"))/$D125</f>
        <v>7.1428571428571425E-2</v>
      </c>
      <c r="O125" s="7">
        <f>COUNTIFS(CSV!$A:$A,$A125,CSV!$H:$H,"&gt;1.5")/$B125</f>
        <v>7.1428571428571425E-2</v>
      </c>
      <c r="P125" s="7">
        <f>COUNTIFS(CSV!$B:$B,$A125,CSV!$J:$J,"&gt;1.5")/$C125</f>
        <v>7.1428571428571425E-2</v>
      </c>
      <c r="Q125" s="12">
        <f>(COUNTIFS(CSV!$A:$A,$A125,CSV!$I:$I,"&gt;0.5") +COUNTIFS(CSV!$B:$B,$A125,CSV!$K:$K,"&gt;0.5"))/$D125</f>
        <v>0.4642857142857143</v>
      </c>
      <c r="R125" s="7">
        <f>COUNTIFS(CSV!$A:$A,$A125,CSV!$I:$I,"&gt;0.5")/$B125</f>
        <v>0.2857142857142857</v>
      </c>
      <c r="S125" s="7">
        <f>COUNTIFS(CSV!$B:$B,$A125,CSV!$K:$K,"&gt;0.5")/$C125</f>
        <v>0.6428571428571429</v>
      </c>
      <c r="T125" s="12">
        <f>(COUNTIFS(CSV!$A:$A,$A125,CSV!$I:$I,"&gt;1.5") +COUNTIFS(CSV!$B:$B,$A125,CSV!$K:$K,"&gt;1.5"))/$D125</f>
        <v>7.1428571428571425E-2</v>
      </c>
      <c r="U125" s="7">
        <f>COUNTIFS(CSV!$A:$A,$A125,CSV!$I:$I,"&gt;1.5")/$B125</f>
        <v>0</v>
      </c>
      <c r="V125" s="7">
        <f>COUNTIFS(CSV!$B:$B,$A125,CSV!$K:$K,"&gt;1.5")/$C125</f>
        <v>0.14285714285714285</v>
      </c>
    </row>
    <row r="126" spans="1:22" x14ac:dyDescent="0.3">
      <c r="A126" t="s">
        <v>242</v>
      </c>
      <c r="B126" s="9">
        <f>COUNTIF(CSV!A:A,A126)</f>
        <v>14</v>
      </c>
      <c r="C126" s="4">
        <f>COUNTIF(CSV!B:B,A126)</f>
        <v>15</v>
      </c>
      <c r="D126" s="4">
        <f t="shared" si="4"/>
        <v>29</v>
      </c>
      <c r="E126" s="12">
        <f>(COUNTIFS(CSV!$A:$A,$A126,CSV!$L:$L,"&gt;0.5") +COUNTIFS(CSV!$B:$B,$A126,CSV!$L:$L,"&gt;0.5"))/$D126</f>
        <v>0.75862068965517238</v>
      </c>
      <c r="F126" s="7">
        <f>COUNTIFS(CSV!$A:$A,$A126,CSV!$L:$L,"&gt;0.5")/$B126</f>
        <v>0.7142857142857143</v>
      </c>
      <c r="G126" s="7">
        <f>COUNTIFS(CSV!$B:$B,$A126,CSV!$L:$L,"&gt;0.5")/$C126</f>
        <v>0.8</v>
      </c>
      <c r="H126" s="12">
        <f>(COUNTIFS(CSV!$A:$A,$A126,CSV!$L:$L,"&gt;1.5") +COUNTIFS(CSV!$B:$B,$A126,CSV!$L:$L,"&gt;1.5"))/$D126</f>
        <v>0.41379310344827586</v>
      </c>
      <c r="I126" s="7">
        <f>COUNTIFS(CSV!$A:$A,$A126,CSV!$L:$L,"&gt;1.5")/$B126</f>
        <v>0.35714285714285715</v>
      </c>
      <c r="J126" s="7">
        <f>COUNTIFS(CSV!$B:$B,$A126,CSV!$L:$L,"&gt;1.5")/$C126</f>
        <v>0.46666666666666667</v>
      </c>
      <c r="K126" s="12">
        <f>(COUNTIFS(CSV!$A:$A,$A126,CSV!$H:$H,"&gt;0.5") +COUNTIFS(CSV!$B:$B,$A126,CSV!$J:$J,"&gt;0.5"))/$D126</f>
        <v>0.41379310344827586</v>
      </c>
      <c r="L126" s="7">
        <f>COUNTIFS(CSV!$A:$A,$A126,CSV!$H:$H,"&gt;0.5")/$B126</f>
        <v>0.35714285714285715</v>
      </c>
      <c r="M126" s="7">
        <f>COUNTIFS(CSV!$B:$B,$A126,CSV!$J:$J,"&gt;0.5")/$C126</f>
        <v>0.46666666666666667</v>
      </c>
      <c r="N126" s="12">
        <f>(COUNTIFS(CSV!$A:$A,$A126,CSV!$H:$H,"&gt;1.5") +COUNTIFS(CSV!$B:$B,$A126,CSV!$J:$J,"&gt;1.5"))/$D126</f>
        <v>0.13793103448275862</v>
      </c>
      <c r="O126" s="7">
        <f>COUNTIFS(CSV!$A:$A,$A126,CSV!$H:$H,"&gt;1.5")/$B126</f>
        <v>0.21428571428571427</v>
      </c>
      <c r="P126" s="7">
        <f>COUNTIFS(CSV!$B:$B,$A126,CSV!$J:$J,"&gt;1.5")/$C126</f>
        <v>6.6666666666666666E-2</v>
      </c>
      <c r="Q126" s="12">
        <f>(COUNTIFS(CSV!$A:$A,$A126,CSV!$I:$I,"&gt;0.5") +COUNTIFS(CSV!$B:$B,$A126,CSV!$K:$K,"&gt;0.5"))/$D126</f>
        <v>0.62068965517241381</v>
      </c>
      <c r="R126" s="7">
        <f>COUNTIFS(CSV!$A:$A,$A126,CSV!$I:$I,"&gt;0.5")/$B126</f>
        <v>0.5714285714285714</v>
      </c>
      <c r="S126" s="7">
        <f>COUNTIFS(CSV!$B:$B,$A126,CSV!$K:$K,"&gt;0.5")/$C126</f>
        <v>0.66666666666666663</v>
      </c>
      <c r="T126" s="12">
        <f>(COUNTIFS(CSV!$A:$A,$A126,CSV!$I:$I,"&gt;1.5") +COUNTIFS(CSV!$B:$B,$A126,CSV!$K:$K,"&gt;1.5"))/$D126</f>
        <v>0.27586206896551724</v>
      </c>
      <c r="U126" s="7">
        <f>COUNTIFS(CSV!$A:$A,$A126,CSV!$I:$I,"&gt;1.5")/$B126</f>
        <v>0.14285714285714285</v>
      </c>
      <c r="V126" s="7">
        <f>COUNTIFS(CSV!$B:$B,$A126,CSV!$K:$K,"&gt;1.5")/$C126</f>
        <v>0.4</v>
      </c>
    </row>
    <row r="127" spans="1:22" x14ac:dyDescent="0.3">
      <c r="A127" t="s">
        <v>229</v>
      </c>
      <c r="B127" s="9">
        <f>COUNTIF(CSV!A:A,A127)</f>
        <v>14</v>
      </c>
      <c r="C127" s="4">
        <f>COUNTIF(CSV!B:B,A127)</f>
        <v>14</v>
      </c>
      <c r="D127" s="4">
        <f t="shared" si="4"/>
        <v>28</v>
      </c>
      <c r="E127" s="12">
        <f>(COUNTIFS(CSV!$A:$A,$A127,CSV!$L:$L,"&gt;0.5") +COUNTIFS(CSV!$B:$B,$A127,CSV!$L:$L,"&gt;0.5"))/$D127</f>
        <v>0.6785714285714286</v>
      </c>
      <c r="F127" s="7">
        <f>COUNTIFS(CSV!$A:$A,$A127,CSV!$L:$L,"&gt;0.5")/$B127</f>
        <v>0.7142857142857143</v>
      </c>
      <c r="G127" s="7">
        <f>COUNTIFS(CSV!$B:$B,$A127,CSV!$L:$L,"&gt;0.5")/$C127</f>
        <v>0.6428571428571429</v>
      </c>
      <c r="H127" s="12">
        <f>(COUNTIFS(CSV!$A:$A,$A127,CSV!$L:$L,"&gt;1.5") +COUNTIFS(CSV!$B:$B,$A127,CSV!$L:$L,"&gt;1.5"))/$D127</f>
        <v>0.39285714285714285</v>
      </c>
      <c r="I127" s="7">
        <f>COUNTIFS(CSV!$A:$A,$A127,CSV!$L:$L,"&gt;1.5")/$B127</f>
        <v>0.2857142857142857</v>
      </c>
      <c r="J127" s="7">
        <f>COUNTIFS(CSV!$B:$B,$A127,CSV!$L:$L,"&gt;1.5")/$C127</f>
        <v>0.5</v>
      </c>
      <c r="K127" s="12">
        <f>(COUNTIFS(CSV!$A:$A,$A127,CSV!$H:$H,"&gt;0.5") +COUNTIFS(CSV!$B:$B,$A127,CSV!$J:$J,"&gt;0.5"))/$D127</f>
        <v>0.42857142857142855</v>
      </c>
      <c r="L127" s="7">
        <f>COUNTIFS(CSV!$A:$A,$A127,CSV!$H:$H,"&gt;0.5")/$B127</f>
        <v>0.42857142857142855</v>
      </c>
      <c r="M127" s="7">
        <f>COUNTIFS(CSV!$B:$B,$A127,CSV!$J:$J,"&gt;0.5")/$C127</f>
        <v>0.42857142857142855</v>
      </c>
      <c r="N127" s="12">
        <f>(COUNTIFS(CSV!$A:$A,$A127,CSV!$H:$H,"&gt;1.5") +COUNTIFS(CSV!$B:$B,$A127,CSV!$J:$J,"&gt;1.5"))/$D127</f>
        <v>0.10714285714285714</v>
      </c>
      <c r="O127" s="7">
        <f>COUNTIFS(CSV!$A:$A,$A127,CSV!$H:$H,"&gt;1.5")/$B127</f>
        <v>7.1428571428571425E-2</v>
      </c>
      <c r="P127" s="7">
        <f>COUNTIFS(CSV!$B:$B,$A127,CSV!$J:$J,"&gt;1.5")/$C127</f>
        <v>0.14285714285714285</v>
      </c>
      <c r="Q127" s="12">
        <f>(COUNTIFS(CSV!$A:$A,$A127,CSV!$I:$I,"&gt;0.5") +COUNTIFS(CSV!$B:$B,$A127,CSV!$K:$K,"&gt;0.5"))/$D127</f>
        <v>0.4642857142857143</v>
      </c>
      <c r="R127" s="7">
        <f>COUNTIFS(CSV!$A:$A,$A127,CSV!$I:$I,"&gt;0.5")/$B127</f>
        <v>0.5</v>
      </c>
      <c r="S127" s="7">
        <f>COUNTIFS(CSV!$B:$B,$A127,CSV!$K:$K,"&gt;0.5")/$C127</f>
        <v>0.42857142857142855</v>
      </c>
      <c r="T127" s="12">
        <f>(COUNTIFS(CSV!$A:$A,$A127,CSV!$I:$I,"&gt;1.5") +COUNTIFS(CSV!$B:$B,$A127,CSV!$K:$K,"&gt;1.5"))/$D127</f>
        <v>0.10714285714285714</v>
      </c>
      <c r="U127" s="7">
        <f>COUNTIFS(CSV!$A:$A,$A127,CSV!$I:$I,"&gt;1.5")/$B127</f>
        <v>7.1428571428571425E-2</v>
      </c>
      <c r="V127" s="7">
        <f>COUNTIFS(CSV!$B:$B,$A127,CSV!$K:$K,"&gt;1.5")/$C127</f>
        <v>0.14285714285714285</v>
      </c>
    </row>
    <row r="128" spans="1:22" x14ac:dyDescent="0.3">
      <c r="A128" t="s">
        <v>235</v>
      </c>
      <c r="B128" s="9">
        <f>COUNTIF(CSV!A:A,A128)</f>
        <v>14</v>
      </c>
      <c r="C128" s="4">
        <f>COUNTIF(CSV!B:B,A128)</f>
        <v>14</v>
      </c>
      <c r="D128" s="4">
        <f t="shared" si="4"/>
        <v>28</v>
      </c>
      <c r="E128" s="12">
        <f>(COUNTIFS(CSV!$A:$A,$A128,CSV!$L:$L,"&gt;0.5") +COUNTIFS(CSV!$B:$B,$A128,CSV!$L:$L,"&gt;0.5"))/$D128</f>
        <v>0.7142857142857143</v>
      </c>
      <c r="F128" s="7">
        <f>COUNTIFS(CSV!$A:$A,$A128,CSV!$L:$L,"&gt;0.5")/$B128</f>
        <v>0.7857142857142857</v>
      </c>
      <c r="G128" s="7">
        <f>COUNTIFS(CSV!$B:$B,$A128,CSV!$L:$L,"&gt;0.5")/$C128</f>
        <v>0.6428571428571429</v>
      </c>
      <c r="H128" s="12">
        <f>(COUNTIFS(CSV!$A:$A,$A128,CSV!$L:$L,"&gt;1.5") +COUNTIFS(CSV!$B:$B,$A128,CSV!$L:$L,"&gt;1.5"))/$D128</f>
        <v>0.35714285714285715</v>
      </c>
      <c r="I128" s="7">
        <f>COUNTIFS(CSV!$A:$A,$A128,CSV!$L:$L,"&gt;1.5")/$B128</f>
        <v>0.5</v>
      </c>
      <c r="J128" s="7">
        <f>COUNTIFS(CSV!$B:$B,$A128,CSV!$L:$L,"&gt;1.5")/$C128</f>
        <v>0.21428571428571427</v>
      </c>
      <c r="K128" s="12">
        <f>(COUNTIFS(CSV!$A:$A,$A128,CSV!$H:$H,"&gt;0.5") +COUNTIFS(CSV!$B:$B,$A128,CSV!$J:$J,"&gt;0.5"))/$D128</f>
        <v>0.35714285714285715</v>
      </c>
      <c r="L128" s="7">
        <f>COUNTIFS(CSV!$A:$A,$A128,CSV!$H:$H,"&gt;0.5")/$B128</f>
        <v>0.5</v>
      </c>
      <c r="M128" s="7">
        <f>COUNTIFS(CSV!$B:$B,$A128,CSV!$J:$J,"&gt;0.5")/$C128</f>
        <v>0.21428571428571427</v>
      </c>
      <c r="N128" s="12">
        <f>(COUNTIFS(CSV!$A:$A,$A128,CSV!$H:$H,"&gt;1.5") +COUNTIFS(CSV!$B:$B,$A128,CSV!$J:$J,"&gt;1.5"))/$D128</f>
        <v>3.5714285714285712E-2</v>
      </c>
      <c r="O128" s="7">
        <f>COUNTIFS(CSV!$A:$A,$A128,CSV!$H:$H,"&gt;1.5")/$B128</f>
        <v>0</v>
      </c>
      <c r="P128" s="7">
        <f>COUNTIFS(CSV!$B:$B,$A128,CSV!$J:$J,"&gt;1.5")/$C128</f>
        <v>7.1428571428571425E-2</v>
      </c>
      <c r="Q128" s="12">
        <f>(COUNTIFS(CSV!$A:$A,$A128,CSV!$I:$I,"&gt;0.5") +COUNTIFS(CSV!$B:$B,$A128,CSV!$K:$K,"&gt;0.5"))/$D128</f>
        <v>0.5</v>
      </c>
      <c r="R128" s="7">
        <f>COUNTIFS(CSV!$A:$A,$A128,CSV!$I:$I,"&gt;0.5")/$B128</f>
        <v>0.5714285714285714</v>
      </c>
      <c r="S128" s="7">
        <f>COUNTIFS(CSV!$B:$B,$A128,CSV!$K:$K,"&gt;0.5")/$C128</f>
        <v>0.42857142857142855</v>
      </c>
      <c r="T128" s="12">
        <f>(COUNTIFS(CSV!$A:$A,$A128,CSV!$I:$I,"&gt;1.5") +COUNTIFS(CSV!$B:$B,$A128,CSV!$K:$K,"&gt;1.5"))/$D128</f>
        <v>0.17857142857142858</v>
      </c>
      <c r="U128" s="7">
        <f>COUNTIFS(CSV!$A:$A,$A128,CSV!$I:$I,"&gt;1.5")/$B128</f>
        <v>0.21428571428571427</v>
      </c>
      <c r="V128" s="7">
        <f>COUNTIFS(CSV!$B:$B,$A128,CSV!$K:$K,"&gt;1.5")/$C128</f>
        <v>0.14285714285714285</v>
      </c>
    </row>
    <row r="129" spans="1:22" x14ac:dyDescent="0.3">
      <c r="A129" t="s">
        <v>230</v>
      </c>
      <c r="B129" s="9">
        <f>COUNTIF(CSV!A:A,A129)</f>
        <v>14</v>
      </c>
      <c r="C129" s="4">
        <f>COUNTIF(CSV!B:B,A129)</f>
        <v>15</v>
      </c>
      <c r="D129" s="4">
        <f t="shared" si="4"/>
        <v>29</v>
      </c>
      <c r="E129" s="12">
        <f>(COUNTIFS(CSV!$A:$A,$A129,CSV!$L:$L,"&gt;0.5") +COUNTIFS(CSV!$B:$B,$A129,CSV!$L:$L,"&gt;0.5"))/$D129</f>
        <v>0.72413793103448276</v>
      </c>
      <c r="F129" s="7">
        <f>COUNTIFS(CSV!$A:$A,$A129,CSV!$L:$L,"&gt;0.5")/$B129</f>
        <v>0.7142857142857143</v>
      </c>
      <c r="G129" s="7">
        <f>COUNTIFS(CSV!$B:$B,$A129,CSV!$L:$L,"&gt;0.5")/$C129</f>
        <v>0.73333333333333328</v>
      </c>
      <c r="H129" s="12">
        <f>(COUNTIFS(CSV!$A:$A,$A129,CSV!$L:$L,"&gt;1.5") +COUNTIFS(CSV!$B:$B,$A129,CSV!$L:$L,"&gt;1.5"))/$D129</f>
        <v>0.41379310344827586</v>
      </c>
      <c r="I129" s="7">
        <f>COUNTIFS(CSV!$A:$A,$A129,CSV!$L:$L,"&gt;1.5")/$B129</f>
        <v>0.35714285714285715</v>
      </c>
      <c r="J129" s="7">
        <f>COUNTIFS(CSV!$B:$B,$A129,CSV!$L:$L,"&gt;1.5")/$C129</f>
        <v>0.46666666666666667</v>
      </c>
      <c r="K129" s="12">
        <f>(COUNTIFS(CSV!$A:$A,$A129,CSV!$H:$H,"&gt;0.5") +COUNTIFS(CSV!$B:$B,$A129,CSV!$J:$J,"&gt;0.5"))/$D129</f>
        <v>0.48275862068965519</v>
      </c>
      <c r="L129" s="7">
        <f>COUNTIFS(CSV!$A:$A,$A129,CSV!$H:$H,"&gt;0.5")/$B129</f>
        <v>0.5714285714285714</v>
      </c>
      <c r="M129" s="7">
        <f>COUNTIFS(CSV!$B:$B,$A129,CSV!$J:$J,"&gt;0.5")/$C129</f>
        <v>0.4</v>
      </c>
      <c r="N129" s="12">
        <f>(COUNTIFS(CSV!$A:$A,$A129,CSV!$H:$H,"&gt;1.5") +COUNTIFS(CSV!$B:$B,$A129,CSV!$J:$J,"&gt;1.5"))/$D129</f>
        <v>0.17241379310344829</v>
      </c>
      <c r="O129" s="7">
        <f>COUNTIFS(CSV!$A:$A,$A129,CSV!$H:$H,"&gt;1.5")/$B129</f>
        <v>0.14285714285714285</v>
      </c>
      <c r="P129" s="7">
        <f>COUNTIFS(CSV!$B:$B,$A129,CSV!$J:$J,"&gt;1.5")/$C129</f>
        <v>0.2</v>
      </c>
      <c r="Q129" s="12">
        <f>(COUNTIFS(CSV!$A:$A,$A129,CSV!$I:$I,"&gt;0.5") +COUNTIFS(CSV!$B:$B,$A129,CSV!$K:$K,"&gt;0.5"))/$D129</f>
        <v>0.51724137931034486</v>
      </c>
      <c r="R129" s="7">
        <f>COUNTIFS(CSV!$A:$A,$A129,CSV!$I:$I,"&gt;0.5")/$B129</f>
        <v>0.5</v>
      </c>
      <c r="S129" s="7">
        <f>COUNTIFS(CSV!$B:$B,$A129,CSV!$K:$K,"&gt;0.5")/$C129</f>
        <v>0.53333333333333333</v>
      </c>
      <c r="T129" s="12">
        <f>(COUNTIFS(CSV!$A:$A,$A129,CSV!$I:$I,"&gt;1.5") +COUNTIFS(CSV!$B:$B,$A129,CSV!$K:$K,"&gt;1.5"))/$D129</f>
        <v>0.13793103448275862</v>
      </c>
      <c r="U129" s="7">
        <f>COUNTIFS(CSV!$A:$A,$A129,CSV!$I:$I,"&gt;1.5")/$B129</f>
        <v>0</v>
      </c>
      <c r="V129" s="7">
        <f>COUNTIFS(CSV!$B:$B,$A129,CSV!$K:$K,"&gt;1.5")/$C129</f>
        <v>0.26666666666666666</v>
      </c>
    </row>
    <row r="130" spans="1:22" x14ac:dyDescent="0.3">
      <c r="A130" t="s">
        <v>232</v>
      </c>
      <c r="B130" s="9">
        <f>COUNTIF(CSV!A:A,A130)</f>
        <v>14</v>
      </c>
      <c r="C130" s="4">
        <f>COUNTIF(CSV!B:B,A130)</f>
        <v>15</v>
      </c>
      <c r="D130" s="4">
        <f t="shared" si="4"/>
        <v>29</v>
      </c>
      <c r="E130" s="12">
        <f>(COUNTIFS(CSV!$A:$A,$A130,CSV!$L:$L,"&gt;0.5") +COUNTIFS(CSV!$B:$B,$A130,CSV!$L:$L,"&gt;0.5"))/$D130</f>
        <v>0.75862068965517238</v>
      </c>
      <c r="F130" s="7">
        <f>COUNTIFS(CSV!$A:$A,$A130,CSV!$L:$L,"&gt;0.5")/$B130</f>
        <v>0.6428571428571429</v>
      </c>
      <c r="G130" s="7">
        <f>COUNTIFS(CSV!$B:$B,$A130,CSV!$L:$L,"&gt;0.5")/$C130</f>
        <v>0.8666666666666667</v>
      </c>
      <c r="H130" s="12">
        <f>(COUNTIFS(CSV!$A:$A,$A130,CSV!$L:$L,"&gt;1.5") +COUNTIFS(CSV!$B:$B,$A130,CSV!$L:$L,"&gt;1.5"))/$D130</f>
        <v>0.34482758620689657</v>
      </c>
      <c r="I130" s="7">
        <f>COUNTIFS(CSV!$A:$A,$A130,CSV!$L:$L,"&gt;1.5")/$B130</f>
        <v>0.2857142857142857</v>
      </c>
      <c r="J130" s="7">
        <f>COUNTIFS(CSV!$B:$B,$A130,CSV!$L:$L,"&gt;1.5")/$C130</f>
        <v>0.4</v>
      </c>
      <c r="K130" s="12">
        <f>(COUNTIFS(CSV!$A:$A,$A130,CSV!$H:$H,"&gt;0.5") +COUNTIFS(CSV!$B:$B,$A130,CSV!$J:$J,"&gt;0.5"))/$D130</f>
        <v>0.37931034482758619</v>
      </c>
      <c r="L130" s="7">
        <f>COUNTIFS(CSV!$A:$A,$A130,CSV!$H:$H,"&gt;0.5")/$B130</f>
        <v>0.21428571428571427</v>
      </c>
      <c r="M130" s="7">
        <f>COUNTIFS(CSV!$B:$B,$A130,CSV!$J:$J,"&gt;0.5")/$C130</f>
        <v>0.53333333333333333</v>
      </c>
      <c r="N130" s="12">
        <f>(COUNTIFS(CSV!$A:$A,$A130,CSV!$H:$H,"&gt;1.5") +COUNTIFS(CSV!$B:$B,$A130,CSV!$J:$J,"&gt;1.5"))/$D130</f>
        <v>0.10344827586206896</v>
      </c>
      <c r="O130" s="7">
        <f>COUNTIFS(CSV!$A:$A,$A130,CSV!$H:$H,"&gt;1.5")/$B130</f>
        <v>7.1428571428571425E-2</v>
      </c>
      <c r="P130" s="7">
        <f>COUNTIFS(CSV!$B:$B,$A130,CSV!$J:$J,"&gt;1.5")/$C130</f>
        <v>0.13333333333333333</v>
      </c>
      <c r="Q130" s="12">
        <f>(COUNTIFS(CSV!$A:$A,$A130,CSV!$I:$I,"&gt;0.5") +COUNTIFS(CSV!$B:$B,$A130,CSV!$K:$K,"&gt;0.5"))/$D130</f>
        <v>0.58620689655172409</v>
      </c>
      <c r="R130" s="7">
        <f>COUNTIFS(CSV!$A:$A,$A130,CSV!$I:$I,"&gt;0.5")/$B130</f>
        <v>0.5714285714285714</v>
      </c>
      <c r="S130" s="7">
        <f>COUNTIFS(CSV!$B:$B,$A130,CSV!$K:$K,"&gt;0.5")/$C130</f>
        <v>0.6</v>
      </c>
      <c r="T130" s="12">
        <f>(COUNTIFS(CSV!$A:$A,$A130,CSV!$I:$I,"&gt;1.5") +COUNTIFS(CSV!$B:$B,$A130,CSV!$K:$K,"&gt;1.5"))/$D130</f>
        <v>0.13793103448275862</v>
      </c>
      <c r="U130" s="7">
        <f>COUNTIFS(CSV!$A:$A,$A130,CSV!$I:$I,"&gt;1.5")/$B130</f>
        <v>0.21428571428571427</v>
      </c>
      <c r="V130" s="7">
        <f>COUNTIFS(CSV!$B:$B,$A130,CSV!$K:$K,"&gt;1.5")/$C130</f>
        <v>6.6666666666666666E-2</v>
      </c>
    </row>
    <row r="131" spans="1:22" x14ac:dyDescent="0.3">
      <c r="A131" t="s">
        <v>227</v>
      </c>
      <c r="B131" s="9">
        <f>COUNTIF(CSV!A:A,A131)</f>
        <v>14</v>
      </c>
      <c r="C131" s="4">
        <f>COUNTIF(CSV!B:B,A131)</f>
        <v>14</v>
      </c>
      <c r="D131" s="4">
        <f t="shared" si="4"/>
        <v>28</v>
      </c>
      <c r="E131" s="12">
        <f>(COUNTIFS(CSV!$A:$A,$A131,CSV!$L:$L,"&gt;0.5") +COUNTIFS(CSV!$B:$B,$A131,CSV!$L:$L,"&gt;0.5"))/$D131</f>
        <v>0.6428571428571429</v>
      </c>
      <c r="F131" s="7">
        <f>COUNTIFS(CSV!$A:$A,$A131,CSV!$L:$L,"&gt;0.5")/$B131</f>
        <v>0.5714285714285714</v>
      </c>
      <c r="G131" s="7">
        <f>COUNTIFS(CSV!$B:$B,$A131,CSV!$L:$L,"&gt;0.5")/$C131</f>
        <v>0.7142857142857143</v>
      </c>
      <c r="H131" s="12">
        <f>(COUNTIFS(CSV!$A:$A,$A131,CSV!$L:$L,"&gt;1.5") +COUNTIFS(CSV!$B:$B,$A131,CSV!$L:$L,"&gt;1.5"))/$D131</f>
        <v>0.42857142857142855</v>
      </c>
      <c r="I131" s="7">
        <f>COUNTIFS(CSV!$A:$A,$A131,CSV!$L:$L,"&gt;1.5")/$B131</f>
        <v>0.21428571428571427</v>
      </c>
      <c r="J131" s="7">
        <f>COUNTIFS(CSV!$B:$B,$A131,CSV!$L:$L,"&gt;1.5")/$C131</f>
        <v>0.6428571428571429</v>
      </c>
      <c r="K131" s="12">
        <f>(COUNTIFS(CSV!$A:$A,$A131,CSV!$H:$H,"&gt;0.5") +COUNTIFS(CSV!$B:$B,$A131,CSV!$J:$J,"&gt;0.5"))/$D131</f>
        <v>0.4642857142857143</v>
      </c>
      <c r="L131" s="7">
        <f>COUNTIFS(CSV!$A:$A,$A131,CSV!$H:$H,"&gt;0.5")/$B131</f>
        <v>0.35714285714285715</v>
      </c>
      <c r="M131" s="7">
        <f>COUNTIFS(CSV!$B:$B,$A131,CSV!$J:$J,"&gt;0.5")/$C131</f>
        <v>0.5714285714285714</v>
      </c>
      <c r="N131" s="12">
        <f>(COUNTIFS(CSV!$A:$A,$A131,CSV!$H:$H,"&gt;1.5") +COUNTIFS(CSV!$B:$B,$A131,CSV!$J:$J,"&gt;1.5"))/$D131</f>
        <v>0.14285714285714285</v>
      </c>
      <c r="O131" s="7">
        <f>COUNTIFS(CSV!$A:$A,$A131,CSV!$H:$H,"&gt;1.5")/$B131</f>
        <v>0.14285714285714285</v>
      </c>
      <c r="P131" s="7">
        <f>COUNTIFS(CSV!$B:$B,$A131,CSV!$J:$J,"&gt;1.5")/$C131</f>
        <v>0.14285714285714285</v>
      </c>
      <c r="Q131" s="12">
        <f>(COUNTIFS(CSV!$A:$A,$A131,CSV!$I:$I,"&gt;0.5") +COUNTIFS(CSV!$B:$B,$A131,CSV!$K:$K,"&gt;0.5"))/$D131</f>
        <v>0.4642857142857143</v>
      </c>
      <c r="R131" s="7">
        <f>COUNTIFS(CSV!$A:$A,$A131,CSV!$I:$I,"&gt;0.5")/$B131</f>
        <v>0.21428571428571427</v>
      </c>
      <c r="S131" s="7">
        <f>COUNTIFS(CSV!$B:$B,$A131,CSV!$K:$K,"&gt;0.5")/$C131</f>
        <v>0.7142857142857143</v>
      </c>
      <c r="T131" s="12">
        <f>(COUNTIFS(CSV!$A:$A,$A131,CSV!$I:$I,"&gt;1.5") +COUNTIFS(CSV!$B:$B,$A131,CSV!$K:$K,"&gt;1.5"))/$D131</f>
        <v>0.17857142857142858</v>
      </c>
      <c r="U131" s="7">
        <f>COUNTIFS(CSV!$A:$A,$A131,CSV!$I:$I,"&gt;1.5")/$B131</f>
        <v>7.1428571428571425E-2</v>
      </c>
      <c r="V131" s="7">
        <f>COUNTIFS(CSV!$B:$B,$A131,CSV!$K:$K,"&gt;1.5")/$C131</f>
        <v>0.2857142857142857</v>
      </c>
    </row>
    <row r="132" spans="1:22" x14ac:dyDescent="0.3">
      <c r="A132" t="s">
        <v>239</v>
      </c>
      <c r="B132" s="9">
        <f>COUNTIF(CSV!A:A,A132)</f>
        <v>14</v>
      </c>
      <c r="C132" s="4">
        <f>COUNTIF(CSV!B:B,A132)</f>
        <v>13</v>
      </c>
      <c r="D132" s="4">
        <f t="shared" si="4"/>
        <v>27</v>
      </c>
      <c r="E132" s="12">
        <f>(COUNTIFS(CSV!$A:$A,$A132,CSV!$L:$L,"&gt;0.5") +COUNTIFS(CSV!$B:$B,$A132,CSV!$L:$L,"&gt;0.5"))/$D132</f>
        <v>0.59259259259259256</v>
      </c>
      <c r="F132" s="7">
        <f>COUNTIFS(CSV!$A:$A,$A132,CSV!$L:$L,"&gt;0.5")/$B132</f>
        <v>0.6428571428571429</v>
      </c>
      <c r="G132" s="7">
        <f>COUNTIFS(CSV!$B:$B,$A132,CSV!$L:$L,"&gt;0.5")/$C132</f>
        <v>0.53846153846153844</v>
      </c>
      <c r="H132" s="12">
        <f>(COUNTIFS(CSV!$A:$A,$A132,CSV!$L:$L,"&gt;1.5") +COUNTIFS(CSV!$B:$B,$A132,CSV!$L:$L,"&gt;1.5"))/$D132</f>
        <v>0.29629629629629628</v>
      </c>
      <c r="I132" s="7">
        <f>COUNTIFS(CSV!$A:$A,$A132,CSV!$L:$L,"&gt;1.5")/$B132</f>
        <v>0.35714285714285715</v>
      </c>
      <c r="J132" s="7">
        <f>COUNTIFS(CSV!$B:$B,$A132,CSV!$L:$L,"&gt;1.5")/$C132</f>
        <v>0.23076923076923078</v>
      </c>
      <c r="K132" s="12">
        <f>(COUNTIFS(CSV!$A:$A,$A132,CSV!$H:$H,"&gt;0.5") +COUNTIFS(CSV!$B:$B,$A132,CSV!$J:$J,"&gt;0.5"))/$D132</f>
        <v>0.29629629629629628</v>
      </c>
      <c r="L132" s="7">
        <f>COUNTIFS(CSV!$A:$A,$A132,CSV!$H:$H,"&gt;0.5")/$B132</f>
        <v>0.2857142857142857</v>
      </c>
      <c r="M132" s="7">
        <f>COUNTIFS(CSV!$B:$B,$A132,CSV!$J:$J,"&gt;0.5")/$C132</f>
        <v>0.30769230769230771</v>
      </c>
      <c r="N132" s="12">
        <f>(COUNTIFS(CSV!$A:$A,$A132,CSV!$H:$H,"&gt;1.5") +COUNTIFS(CSV!$B:$B,$A132,CSV!$J:$J,"&gt;1.5"))/$D132</f>
        <v>0.14814814814814814</v>
      </c>
      <c r="O132" s="7">
        <f>COUNTIFS(CSV!$A:$A,$A132,CSV!$H:$H,"&gt;1.5")/$B132</f>
        <v>0.14285714285714285</v>
      </c>
      <c r="P132" s="7">
        <f>COUNTIFS(CSV!$B:$B,$A132,CSV!$J:$J,"&gt;1.5")/$C132</f>
        <v>0.15384615384615385</v>
      </c>
      <c r="Q132" s="12">
        <f>(COUNTIFS(CSV!$A:$A,$A132,CSV!$I:$I,"&gt;0.5") +COUNTIFS(CSV!$B:$B,$A132,CSV!$K:$K,"&gt;0.5"))/$D132</f>
        <v>0.40740740740740738</v>
      </c>
      <c r="R132" s="7">
        <f>COUNTIFS(CSV!$A:$A,$A132,CSV!$I:$I,"&gt;0.5")/$B132</f>
        <v>0.5</v>
      </c>
      <c r="S132" s="7">
        <f>COUNTIFS(CSV!$B:$B,$A132,CSV!$K:$K,"&gt;0.5")/$C132</f>
        <v>0.30769230769230771</v>
      </c>
      <c r="T132" s="12">
        <f>(COUNTIFS(CSV!$A:$A,$A132,CSV!$I:$I,"&gt;1.5") +COUNTIFS(CSV!$B:$B,$A132,CSV!$K:$K,"&gt;1.5"))/$D132</f>
        <v>0.1111111111111111</v>
      </c>
      <c r="U132" s="7">
        <f>COUNTIFS(CSV!$A:$A,$A132,CSV!$I:$I,"&gt;1.5")/$B132</f>
        <v>0.21428571428571427</v>
      </c>
      <c r="V132" s="7">
        <f>COUNTIFS(CSV!$B:$B,$A132,CSV!$K:$K,"&gt;1.5")/$C132</f>
        <v>0</v>
      </c>
    </row>
    <row r="133" spans="1:22" x14ac:dyDescent="0.3">
      <c r="A133" s="62" t="s">
        <v>257</v>
      </c>
      <c r="B133" s="9">
        <f>COUNTIF(CSV!A:A,A133)</f>
        <v>8</v>
      </c>
      <c r="C133" s="4">
        <f>COUNTIF(CSV!B:B,A133)</f>
        <v>9</v>
      </c>
      <c r="D133" s="4">
        <f t="shared" ref="D133:D195" si="5">B133+C133</f>
        <v>17</v>
      </c>
      <c r="E133" s="12">
        <f>(COUNTIFS(CSV!$A:$A,$A133,CSV!$L:$L,"&gt;0.5") +COUNTIFS(CSV!$B:$B,$A133,CSV!$L:$L,"&gt;0.5"))/$D133</f>
        <v>0.70588235294117652</v>
      </c>
      <c r="F133" s="7">
        <f>COUNTIFS(CSV!$A:$A,$A133,CSV!$L:$L,"&gt;0.5")/$B133</f>
        <v>0.875</v>
      </c>
      <c r="G133" s="7">
        <f>COUNTIFS(CSV!$B:$B,$A133,CSV!$L:$L,"&gt;0.5")/$C133</f>
        <v>0.55555555555555558</v>
      </c>
      <c r="H133" s="12">
        <f>(COUNTIFS(CSV!$A:$A,$A133,CSV!$L:$L,"&gt;1.5") +COUNTIFS(CSV!$B:$B,$A133,CSV!$L:$L,"&gt;1.5"))/$D133</f>
        <v>0.23529411764705882</v>
      </c>
      <c r="I133" s="7">
        <f>COUNTIFS(CSV!$A:$A,$A133,CSV!$L:$L,"&gt;1.5")/$B133</f>
        <v>0.375</v>
      </c>
      <c r="J133" s="7">
        <f>COUNTIFS(CSV!$B:$B,$A133,CSV!$L:$L,"&gt;1.5")/$C133</f>
        <v>0.1111111111111111</v>
      </c>
      <c r="K133" s="12">
        <f>(COUNTIFS(CSV!$A:$A,$A133,CSV!$H:$H,"&gt;0.5") +COUNTIFS(CSV!$B:$B,$A133,CSV!$J:$J,"&gt;0.5"))/$D133</f>
        <v>0.41176470588235292</v>
      </c>
      <c r="L133" s="7">
        <f>COUNTIFS(CSV!$A:$A,$A133,CSV!$H:$H,"&gt;0.5")/$B133</f>
        <v>0.5</v>
      </c>
      <c r="M133" s="7">
        <f>COUNTIFS(CSV!$B:$B,$A133,CSV!$J:$J,"&gt;0.5")/$C133</f>
        <v>0.33333333333333331</v>
      </c>
      <c r="N133" s="12">
        <f>(COUNTIFS(CSV!$A:$A,$A133,CSV!$H:$H,"&gt;1.5") +COUNTIFS(CSV!$B:$B,$A133,CSV!$J:$J,"&gt;1.5"))/$D133</f>
        <v>0.11764705882352941</v>
      </c>
      <c r="O133" s="7">
        <f>COUNTIFS(CSV!$A:$A,$A133,CSV!$H:$H,"&gt;1.5")/$B133</f>
        <v>0.125</v>
      </c>
      <c r="P133" s="7">
        <f>COUNTIFS(CSV!$B:$B,$A133,CSV!$J:$J,"&gt;1.5")/$C133</f>
        <v>0.1111111111111111</v>
      </c>
      <c r="Q133" s="12">
        <f>(COUNTIFS(CSV!$A:$A,$A133,CSV!$I:$I,"&gt;0.5") +COUNTIFS(CSV!$B:$B,$A133,CSV!$K:$K,"&gt;0.5"))/$D133</f>
        <v>0.41176470588235292</v>
      </c>
      <c r="R133" s="7">
        <f>COUNTIFS(CSV!$A:$A,$A133,CSV!$I:$I,"&gt;0.5")/$B133</f>
        <v>0.5</v>
      </c>
      <c r="S133" s="7">
        <f>COUNTIFS(CSV!$B:$B,$A133,CSV!$K:$K,"&gt;0.5")/$C133</f>
        <v>0.33333333333333331</v>
      </c>
      <c r="T133" s="12">
        <f>(COUNTIFS(CSV!$A:$A,$A133,CSV!$I:$I,"&gt;1.5") +COUNTIFS(CSV!$B:$B,$A133,CSV!$K:$K,"&gt;1.5"))/$D133</f>
        <v>0.17647058823529413</v>
      </c>
      <c r="U133" s="7">
        <f>COUNTIFS(CSV!$A:$A,$A133,CSV!$I:$I,"&gt;1.5")/$B133</f>
        <v>0.25</v>
      </c>
      <c r="V133" s="7">
        <f>COUNTIFS(CSV!$B:$B,$A133,CSV!$K:$K,"&gt;1.5")/$C133</f>
        <v>0.1111111111111111</v>
      </c>
    </row>
    <row r="134" spans="1:22" x14ac:dyDescent="0.3">
      <c r="A134" s="62" t="s">
        <v>247</v>
      </c>
      <c r="B134" s="9">
        <f>COUNTIF(CSV!A:A,A134)</f>
        <v>8</v>
      </c>
      <c r="C134" s="4">
        <f>COUNTIF(CSV!B:B,A134)</f>
        <v>8</v>
      </c>
      <c r="D134" s="4">
        <f t="shared" si="5"/>
        <v>16</v>
      </c>
      <c r="E134" s="12">
        <f>(COUNTIFS(CSV!$A:$A,$A134,CSV!$L:$L,"&gt;0.5") +COUNTIFS(CSV!$B:$B,$A134,CSV!$L:$L,"&gt;0.5"))/$D134</f>
        <v>0.625</v>
      </c>
      <c r="F134" s="7">
        <f>COUNTIFS(CSV!$A:$A,$A134,CSV!$L:$L,"&gt;0.5")/$B134</f>
        <v>0.625</v>
      </c>
      <c r="G134" s="7">
        <f>COUNTIFS(CSV!$B:$B,$A134,CSV!$L:$L,"&gt;0.5")/$C134</f>
        <v>0.625</v>
      </c>
      <c r="H134" s="12">
        <f>(COUNTIFS(CSV!$A:$A,$A134,CSV!$L:$L,"&gt;1.5") +COUNTIFS(CSV!$B:$B,$A134,CSV!$L:$L,"&gt;1.5"))/$D134</f>
        <v>0.4375</v>
      </c>
      <c r="I134" s="7">
        <f>COUNTIFS(CSV!$A:$A,$A134,CSV!$L:$L,"&gt;1.5")/$B134</f>
        <v>0.5</v>
      </c>
      <c r="J134" s="7">
        <f>COUNTIFS(CSV!$B:$B,$A134,CSV!$L:$L,"&gt;1.5")/$C134</f>
        <v>0.375</v>
      </c>
      <c r="K134" s="12">
        <f>(COUNTIFS(CSV!$A:$A,$A134,CSV!$H:$H,"&gt;0.5") +COUNTIFS(CSV!$B:$B,$A134,CSV!$J:$J,"&gt;0.5"))/$D134</f>
        <v>0.5</v>
      </c>
      <c r="L134" s="7">
        <f>COUNTIFS(CSV!$A:$A,$A134,CSV!$H:$H,"&gt;0.5")/$B134</f>
        <v>0.5</v>
      </c>
      <c r="M134" s="7">
        <f>COUNTIFS(CSV!$B:$B,$A134,CSV!$J:$J,"&gt;0.5")/$C134</f>
        <v>0.5</v>
      </c>
      <c r="N134" s="12">
        <f>(COUNTIFS(CSV!$A:$A,$A134,CSV!$H:$H,"&gt;1.5") +COUNTIFS(CSV!$B:$B,$A134,CSV!$J:$J,"&gt;1.5"))/$D134</f>
        <v>0.25</v>
      </c>
      <c r="O134" s="7">
        <f>COUNTIFS(CSV!$A:$A,$A134,CSV!$H:$H,"&gt;1.5")/$B134</f>
        <v>0.25</v>
      </c>
      <c r="P134" s="7">
        <f>COUNTIFS(CSV!$B:$B,$A134,CSV!$J:$J,"&gt;1.5")/$C134</f>
        <v>0.25</v>
      </c>
      <c r="Q134" s="12">
        <f>(COUNTIFS(CSV!$A:$A,$A134,CSV!$I:$I,"&gt;0.5") +COUNTIFS(CSV!$B:$B,$A134,CSV!$K:$K,"&gt;0.5"))/$D134</f>
        <v>0.4375</v>
      </c>
      <c r="R134" s="7">
        <f>COUNTIFS(CSV!$A:$A,$A134,CSV!$I:$I,"&gt;0.5")/$B134</f>
        <v>0.5</v>
      </c>
      <c r="S134" s="7">
        <f>COUNTIFS(CSV!$B:$B,$A134,CSV!$K:$K,"&gt;0.5")/$C134</f>
        <v>0.375</v>
      </c>
      <c r="T134" s="12">
        <f>(COUNTIFS(CSV!$A:$A,$A134,CSV!$I:$I,"&gt;1.5") +COUNTIFS(CSV!$B:$B,$A134,CSV!$K:$K,"&gt;1.5"))/$D134</f>
        <v>6.25E-2</v>
      </c>
      <c r="U134" s="7">
        <f>COUNTIFS(CSV!$A:$A,$A134,CSV!$I:$I,"&gt;1.5")/$B134</f>
        <v>0</v>
      </c>
      <c r="V134" s="7">
        <f>COUNTIFS(CSV!$B:$B,$A134,CSV!$K:$K,"&gt;1.5")/$C134</f>
        <v>0.125</v>
      </c>
    </row>
    <row r="135" spans="1:22" x14ac:dyDescent="0.3">
      <c r="A135" s="62" t="s">
        <v>256</v>
      </c>
      <c r="B135" s="9">
        <f>COUNTIF(CSV!A:A,A135)</f>
        <v>8</v>
      </c>
      <c r="C135" s="4">
        <f>COUNTIF(CSV!B:B,A135)</f>
        <v>9</v>
      </c>
      <c r="D135" s="4">
        <f t="shared" si="5"/>
        <v>17</v>
      </c>
      <c r="E135" s="12">
        <f>(COUNTIFS(CSV!$A:$A,$A135,CSV!$L:$L,"&gt;0.5") +COUNTIFS(CSV!$B:$B,$A135,CSV!$L:$L,"&gt;0.5"))/$D135</f>
        <v>0.82352941176470584</v>
      </c>
      <c r="F135" s="7">
        <f>COUNTIFS(CSV!$A:$A,$A135,CSV!$L:$L,"&gt;0.5")/$B135</f>
        <v>0.625</v>
      </c>
      <c r="G135" s="7">
        <f>COUNTIFS(CSV!$B:$B,$A135,CSV!$L:$L,"&gt;0.5")/$C135</f>
        <v>1</v>
      </c>
      <c r="H135" s="12">
        <f>(COUNTIFS(CSV!$A:$A,$A135,CSV!$L:$L,"&gt;1.5") +COUNTIFS(CSV!$B:$B,$A135,CSV!$L:$L,"&gt;1.5"))/$D135</f>
        <v>0.41176470588235292</v>
      </c>
      <c r="I135" s="7">
        <f>COUNTIFS(CSV!$A:$A,$A135,CSV!$L:$L,"&gt;1.5")/$B135</f>
        <v>0.5</v>
      </c>
      <c r="J135" s="7">
        <f>COUNTIFS(CSV!$B:$B,$A135,CSV!$L:$L,"&gt;1.5")/$C135</f>
        <v>0.33333333333333331</v>
      </c>
      <c r="K135" s="12">
        <f>(COUNTIFS(CSV!$A:$A,$A135,CSV!$H:$H,"&gt;0.5") +COUNTIFS(CSV!$B:$B,$A135,CSV!$J:$J,"&gt;0.5"))/$D135</f>
        <v>0.70588235294117652</v>
      </c>
      <c r="L135" s="7">
        <f>COUNTIFS(CSV!$A:$A,$A135,CSV!$H:$H,"&gt;0.5")/$B135</f>
        <v>0.5</v>
      </c>
      <c r="M135" s="7">
        <f>COUNTIFS(CSV!$B:$B,$A135,CSV!$J:$J,"&gt;0.5")/$C135</f>
        <v>0.88888888888888884</v>
      </c>
      <c r="N135" s="12">
        <f>(COUNTIFS(CSV!$A:$A,$A135,CSV!$H:$H,"&gt;1.5") +COUNTIFS(CSV!$B:$B,$A135,CSV!$J:$J,"&gt;1.5"))/$D135</f>
        <v>0.23529411764705882</v>
      </c>
      <c r="O135" s="7">
        <f>COUNTIFS(CSV!$A:$A,$A135,CSV!$H:$H,"&gt;1.5")/$B135</f>
        <v>0.375</v>
      </c>
      <c r="P135" s="7">
        <f>COUNTIFS(CSV!$B:$B,$A135,CSV!$J:$J,"&gt;1.5")/$C135</f>
        <v>0.1111111111111111</v>
      </c>
      <c r="Q135" s="12">
        <f>(COUNTIFS(CSV!$A:$A,$A135,CSV!$I:$I,"&gt;0.5") +COUNTIFS(CSV!$B:$B,$A135,CSV!$K:$K,"&gt;0.5"))/$D135</f>
        <v>0.29411764705882354</v>
      </c>
      <c r="R135" s="7">
        <f>COUNTIFS(CSV!$A:$A,$A135,CSV!$I:$I,"&gt;0.5")/$B135</f>
        <v>0.375</v>
      </c>
      <c r="S135" s="7">
        <f>COUNTIFS(CSV!$B:$B,$A135,CSV!$K:$K,"&gt;0.5")/$C135</f>
        <v>0.22222222222222221</v>
      </c>
      <c r="T135" s="12">
        <f>(COUNTIFS(CSV!$A:$A,$A135,CSV!$I:$I,"&gt;1.5") +COUNTIFS(CSV!$B:$B,$A135,CSV!$K:$K,"&gt;1.5"))/$D135</f>
        <v>0.11764705882352941</v>
      </c>
      <c r="U135" s="7">
        <f>COUNTIFS(CSV!$A:$A,$A135,CSV!$I:$I,"&gt;1.5")/$B135</f>
        <v>0.125</v>
      </c>
      <c r="V135" s="7">
        <f>COUNTIFS(CSV!$B:$B,$A135,CSV!$K:$K,"&gt;1.5")/$C135</f>
        <v>0.1111111111111111</v>
      </c>
    </row>
    <row r="136" spans="1:22" x14ac:dyDescent="0.3">
      <c r="A136" s="62" t="s">
        <v>246</v>
      </c>
      <c r="B136" s="9">
        <f>COUNTIF(CSV!A:A,A136)</f>
        <v>9</v>
      </c>
      <c r="C136" s="4">
        <f>COUNTIF(CSV!B:B,A136)</f>
        <v>9</v>
      </c>
      <c r="D136" s="4">
        <f t="shared" si="5"/>
        <v>18</v>
      </c>
      <c r="E136" s="12">
        <f>(COUNTIFS(CSV!$A:$A,$A136,CSV!$L:$L,"&gt;0.5") +COUNTIFS(CSV!$B:$B,$A136,CSV!$L:$L,"&gt;0.5"))/$D136</f>
        <v>0.88888888888888884</v>
      </c>
      <c r="F136" s="7">
        <f>COUNTIFS(CSV!$A:$A,$A136,CSV!$L:$L,"&gt;0.5")/$B136</f>
        <v>1</v>
      </c>
      <c r="G136" s="7">
        <f>COUNTIFS(CSV!$B:$B,$A136,CSV!$L:$L,"&gt;0.5")/$C136</f>
        <v>0.77777777777777779</v>
      </c>
      <c r="H136" s="12">
        <f>(COUNTIFS(CSV!$A:$A,$A136,CSV!$L:$L,"&gt;1.5") +COUNTIFS(CSV!$B:$B,$A136,CSV!$L:$L,"&gt;1.5"))/$D136</f>
        <v>0.3888888888888889</v>
      </c>
      <c r="I136" s="7">
        <f>COUNTIFS(CSV!$A:$A,$A136,CSV!$L:$L,"&gt;1.5")/$B136</f>
        <v>0.55555555555555558</v>
      </c>
      <c r="J136" s="7">
        <f>COUNTIFS(CSV!$B:$B,$A136,CSV!$L:$L,"&gt;1.5")/$C136</f>
        <v>0.22222222222222221</v>
      </c>
      <c r="K136" s="12">
        <f>(COUNTIFS(CSV!$A:$A,$A136,CSV!$H:$H,"&gt;0.5") +COUNTIFS(CSV!$B:$B,$A136,CSV!$J:$J,"&gt;0.5"))/$D136</f>
        <v>0.61111111111111116</v>
      </c>
      <c r="L136" s="7">
        <f>COUNTIFS(CSV!$A:$A,$A136,CSV!$H:$H,"&gt;0.5")/$B136</f>
        <v>0.77777777777777779</v>
      </c>
      <c r="M136" s="7">
        <f>COUNTIFS(CSV!$B:$B,$A136,CSV!$J:$J,"&gt;0.5")/$C136</f>
        <v>0.44444444444444442</v>
      </c>
      <c r="N136" s="12">
        <f>(COUNTIFS(CSV!$A:$A,$A136,CSV!$H:$H,"&gt;1.5") +COUNTIFS(CSV!$B:$B,$A136,CSV!$J:$J,"&gt;1.5"))/$D136</f>
        <v>0.22222222222222221</v>
      </c>
      <c r="O136" s="7">
        <f>COUNTIFS(CSV!$A:$A,$A136,CSV!$H:$H,"&gt;1.5")/$B136</f>
        <v>0.33333333333333331</v>
      </c>
      <c r="P136" s="7">
        <f>COUNTIFS(CSV!$B:$B,$A136,CSV!$J:$J,"&gt;1.5")/$C136</f>
        <v>0.1111111111111111</v>
      </c>
      <c r="Q136" s="12">
        <f>(COUNTIFS(CSV!$A:$A,$A136,CSV!$I:$I,"&gt;0.5") +COUNTIFS(CSV!$B:$B,$A136,CSV!$K:$K,"&gt;0.5"))/$D136</f>
        <v>0.5</v>
      </c>
      <c r="R136" s="7">
        <f>COUNTIFS(CSV!$A:$A,$A136,CSV!$I:$I,"&gt;0.5")/$B136</f>
        <v>0.66666666666666663</v>
      </c>
      <c r="S136" s="7">
        <f>COUNTIFS(CSV!$B:$B,$A136,CSV!$K:$K,"&gt;0.5")/$C136</f>
        <v>0.33333333333333331</v>
      </c>
      <c r="T136" s="12">
        <f>(COUNTIFS(CSV!$A:$A,$A136,CSV!$I:$I,"&gt;1.5") +COUNTIFS(CSV!$B:$B,$A136,CSV!$K:$K,"&gt;1.5"))/$D136</f>
        <v>5.5555555555555552E-2</v>
      </c>
      <c r="U136" s="7">
        <f>COUNTIFS(CSV!$A:$A,$A136,CSV!$I:$I,"&gt;1.5")/$B136</f>
        <v>0</v>
      </c>
      <c r="V136" s="7">
        <f>COUNTIFS(CSV!$B:$B,$A136,CSV!$K:$K,"&gt;1.5")/$C136</f>
        <v>0.1111111111111111</v>
      </c>
    </row>
    <row r="137" spans="1:22" x14ac:dyDescent="0.3">
      <c r="A137" t="s">
        <v>318</v>
      </c>
      <c r="B137" s="9">
        <f>COUNTIF(CSV!A:A,A137)</f>
        <v>7</v>
      </c>
      <c r="C137" s="4">
        <f>COUNTIF(CSV!B:B,A137)</f>
        <v>10</v>
      </c>
      <c r="D137" s="4">
        <f t="shared" si="5"/>
        <v>17</v>
      </c>
      <c r="E137" s="12">
        <f>(COUNTIFS(CSV!$A:$A,$A137,CSV!$L:$L,"&gt;0.5") +COUNTIFS(CSV!$B:$B,$A137,CSV!$L:$L,"&gt;0.5"))/$D137</f>
        <v>0.70588235294117652</v>
      </c>
      <c r="F137" s="7">
        <f>COUNTIFS(CSV!$A:$A,$A137,CSV!$L:$L,"&gt;0.5")/$B137</f>
        <v>0.42857142857142855</v>
      </c>
      <c r="G137" s="7">
        <f>COUNTIFS(CSV!$B:$B,$A137,CSV!$L:$L,"&gt;0.5")/$C137</f>
        <v>0.9</v>
      </c>
      <c r="H137" s="12">
        <f>(COUNTIFS(CSV!$A:$A,$A137,CSV!$L:$L,"&gt;1.5") +COUNTIFS(CSV!$B:$B,$A137,CSV!$L:$L,"&gt;1.5"))/$D137</f>
        <v>0.41176470588235292</v>
      </c>
      <c r="I137" s="7">
        <f>COUNTIFS(CSV!$A:$A,$A137,CSV!$L:$L,"&gt;1.5")/$B137</f>
        <v>0.14285714285714285</v>
      </c>
      <c r="J137" s="7">
        <f>COUNTIFS(CSV!$B:$B,$A137,CSV!$L:$L,"&gt;1.5")/$C137</f>
        <v>0.6</v>
      </c>
      <c r="K137" s="12">
        <f>(COUNTIFS(CSV!$A:$A,$A137,CSV!$H:$H,"&gt;0.5") +COUNTIFS(CSV!$B:$B,$A137,CSV!$J:$J,"&gt;0.5"))/$D137</f>
        <v>0.58823529411764708</v>
      </c>
      <c r="L137" s="7">
        <f>COUNTIFS(CSV!$A:$A,$A137,CSV!$H:$H,"&gt;0.5")/$B137</f>
        <v>0.42857142857142855</v>
      </c>
      <c r="M137" s="7">
        <f>COUNTIFS(CSV!$B:$B,$A137,CSV!$J:$J,"&gt;0.5")/$C137</f>
        <v>0.7</v>
      </c>
      <c r="N137" s="12">
        <f>(COUNTIFS(CSV!$A:$A,$A137,CSV!$H:$H,"&gt;1.5") +COUNTIFS(CSV!$B:$B,$A137,CSV!$J:$J,"&gt;1.5"))/$D137</f>
        <v>0.11764705882352941</v>
      </c>
      <c r="O137" s="7">
        <f>COUNTIFS(CSV!$A:$A,$A137,CSV!$H:$H,"&gt;1.5")/$B137</f>
        <v>0.14285714285714285</v>
      </c>
      <c r="P137" s="7">
        <f>COUNTIFS(CSV!$B:$B,$A137,CSV!$J:$J,"&gt;1.5")/$C137</f>
        <v>0.1</v>
      </c>
      <c r="Q137" s="12">
        <f>(COUNTIFS(CSV!$A:$A,$A137,CSV!$I:$I,"&gt;0.5") +COUNTIFS(CSV!$B:$B,$A137,CSV!$K:$K,"&gt;0.5"))/$D137</f>
        <v>0.41176470588235292</v>
      </c>
      <c r="R137" s="7">
        <f>COUNTIFS(CSV!$A:$A,$A137,CSV!$I:$I,"&gt;0.5")/$B137</f>
        <v>0.14285714285714285</v>
      </c>
      <c r="S137" s="7">
        <f>COUNTIFS(CSV!$B:$B,$A137,CSV!$K:$K,"&gt;0.5")/$C137</f>
        <v>0.6</v>
      </c>
      <c r="T137" s="12">
        <f>(COUNTIFS(CSV!$A:$A,$A137,CSV!$I:$I,"&gt;1.5") +COUNTIFS(CSV!$B:$B,$A137,CSV!$K:$K,"&gt;1.5"))/$D137</f>
        <v>0.11764705882352941</v>
      </c>
      <c r="U137" s="7">
        <f>COUNTIFS(CSV!$A:$A,$A137,CSV!$I:$I,"&gt;1.5")/$B137</f>
        <v>0</v>
      </c>
      <c r="V137" s="7">
        <f>COUNTIFS(CSV!$B:$B,$A137,CSV!$K:$K,"&gt;1.5")/$C137</f>
        <v>0.2</v>
      </c>
    </row>
    <row r="138" spans="1:22" x14ac:dyDescent="0.3">
      <c r="A138" s="62" t="s">
        <v>319</v>
      </c>
      <c r="B138" s="9">
        <f>COUNTIF(CSV!A:A,A138)</f>
        <v>8</v>
      </c>
      <c r="C138" s="4">
        <f>COUNTIF(CSV!B:B,A138)</f>
        <v>8</v>
      </c>
      <c r="D138" s="4">
        <f t="shared" si="5"/>
        <v>16</v>
      </c>
      <c r="E138" s="12">
        <f>(COUNTIFS(CSV!$A:$A,$A138,CSV!$L:$L,"&gt;0.5") +COUNTIFS(CSV!$B:$B,$A138,CSV!$L:$L,"&gt;0.5"))/$D138</f>
        <v>0.8125</v>
      </c>
      <c r="F138" s="7">
        <f>COUNTIFS(CSV!$A:$A,$A138,CSV!$L:$L,"&gt;0.5")/$B138</f>
        <v>0.875</v>
      </c>
      <c r="G138" s="7">
        <f>COUNTIFS(CSV!$B:$B,$A138,CSV!$L:$L,"&gt;0.5")/$C138</f>
        <v>0.75</v>
      </c>
      <c r="H138" s="12">
        <f>(COUNTIFS(CSV!$A:$A,$A138,CSV!$L:$L,"&gt;1.5") +COUNTIFS(CSV!$B:$B,$A138,CSV!$L:$L,"&gt;1.5"))/$D138</f>
        <v>0.25</v>
      </c>
      <c r="I138" s="7">
        <f>COUNTIFS(CSV!$A:$A,$A138,CSV!$L:$L,"&gt;1.5")/$B138</f>
        <v>0.375</v>
      </c>
      <c r="J138" s="7">
        <f>COUNTIFS(CSV!$B:$B,$A138,CSV!$L:$L,"&gt;1.5")/$C138</f>
        <v>0.125</v>
      </c>
      <c r="K138" s="12">
        <f>(COUNTIFS(CSV!$A:$A,$A138,CSV!$H:$H,"&gt;0.5") +COUNTIFS(CSV!$B:$B,$A138,CSV!$J:$J,"&gt;0.5"))/$D138</f>
        <v>0.5</v>
      </c>
      <c r="L138" s="7">
        <f>COUNTIFS(CSV!$A:$A,$A138,CSV!$H:$H,"&gt;0.5")/$B138</f>
        <v>0.5</v>
      </c>
      <c r="M138" s="7">
        <f>COUNTIFS(CSV!$B:$B,$A138,CSV!$J:$J,"&gt;0.5")/$C138</f>
        <v>0.5</v>
      </c>
      <c r="N138" s="12">
        <f>(COUNTIFS(CSV!$A:$A,$A138,CSV!$H:$H,"&gt;1.5") +COUNTIFS(CSV!$B:$B,$A138,CSV!$J:$J,"&gt;1.5"))/$D138</f>
        <v>0.25</v>
      </c>
      <c r="O138" s="7">
        <f>COUNTIFS(CSV!$A:$A,$A138,CSV!$H:$H,"&gt;1.5")/$B138</f>
        <v>0.375</v>
      </c>
      <c r="P138" s="7">
        <f>COUNTIFS(CSV!$B:$B,$A138,CSV!$J:$J,"&gt;1.5")/$C138</f>
        <v>0.125</v>
      </c>
      <c r="Q138" s="12">
        <f>(COUNTIFS(CSV!$A:$A,$A138,CSV!$I:$I,"&gt;0.5") +COUNTIFS(CSV!$B:$B,$A138,CSV!$K:$K,"&gt;0.5"))/$D138</f>
        <v>0.375</v>
      </c>
      <c r="R138" s="7">
        <f>COUNTIFS(CSV!$A:$A,$A138,CSV!$I:$I,"&gt;0.5")/$B138</f>
        <v>0.375</v>
      </c>
      <c r="S138" s="7">
        <f>COUNTIFS(CSV!$B:$B,$A138,CSV!$K:$K,"&gt;0.5")/$C138</f>
        <v>0.375</v>
      </c>
      <c r="T138" s="12">
        <f>(COUNTIFS(CSV!$A:$A,$A138,CSV!$I:$I,"&gt;1.5") +COUNTIFS(CSV!$B:$B,$A138,CSV!$K:$K,"&gt;1.5"))/$D138</f>
        <v>6.25E-2</v>
      </c>
      <c r="U138" s="7">
        <f>COUNTIFS(CSV!$A:$A,$A138,CSV!$I:$I,"&gt;1.5")/$B138</f>
        <v>0</v>
      </c>
      <c r="V138" s="7">
        <f>COUNTIFS(CSV!$B:$B,$A138,CSV!$K:$K,"&gt;1.5")/$C138</f>
        <v>0.125</v>
      </c>
    </row>
    <row r="139" spans="1:22" x14ac:dyDescent="0.3">
      <c r="A139" s="62" t="s">
        <v>255</v>
      </c>
      <c r="B139" s="9">
        <f>COUNTIF(CSV!A:A,A139)</f>
        <v>8</v>
      </c>
      <c r="C139" s="4">
        <f>COUNTIF(CSV!B:B,A139)</f>
        <v>8</v>
      </c>
      <c r="D139" s="4">
        <f t="shared" si="5"/>
        <v>16</v>
      </c>
      <c r="E139" s="12">
        <f>(COUNTIFS(CSV!$A:$A,$A139,CSV!$L:$L,"&gt;0.5") +COUNTIFS(CSV!$B:$B,$A139,CSV!$L:$L,"&gt;0.5"))/$D139</f>
        <v>0.5625</v>
      </c>
      <c r="F139" s="7">
        <f>COUNTIFS(CSV!$A:$A,$A139,CSV!$L:$L,"&gt;0.5")/$B139</f>
        <v>0.5</v>
      </c>
      <c r="G139" s="7">
        <f>COUNTIFS(CSV!$B:$B,$A139,CSV!$L:$L,"&gt;0.5")/$C139</f>
        <v>0.625</v>
      </c>
      <c r="H139" s="12">
        <f>(COUNTIFS(CSV!$A:$A,$A139,CSV!$L:$L,"&gt;1.5") +COUNTIFS(CSV!$B:$B,$A139,CSV!$L:$L,"&gt;1.5"))/$D139</f>
        <v>0.1875</v>
      </c>
      <c r="I139" s="7">
        <f>COUNTIFS(CSV!$A:$A,$A139,CSV!$L:$L,"&gt;1.5")/$B139</f>
        <v>0</v>
      </c>
      <c r="J139" s="7">
        <f>COUNTIFS(CSV!$B:$B,$A139,CSV!$L:$L,"&gt;1.5")/$C139</f>
        <v>0.375</v>
      </c>
      <c r="K139" s="12">
        <f>(COUNTIFS(CSV!$A:$A,$A139,CSV!$H:$H,"&gt;0.5") +COUNTIFS(CSV!$B:$B,$A139,CSV!$J:$J,"&gt;0.5"))/$D139</f>
        <v>0.375</v>
      </c>
      <c r="L139" s="7">
        <f>COUNTIFS(CSV!$A:$A,$A139,CSV!$H:$H,"&gt;0.5")/$B139</f>
        <v>0.375</v>
      </c>
      <c r="M139" s="7">
        <f>COUNTIFS(CSV!$B:$B,$A139,CSV!$J:$J,"&gt;0.5")/$C139</f>
        <v>0.375</v>
      </c>
      <c r="N139" s="12">
        <f>(COUNTIFS(CSV!$A:$A,$A139,CSV!$H:$H,"&gt;1.5") +COUNTIFS(CSV!$B:$B,$A139,CSV!$J:$J,"&gt;1.5"))/$D139</f>
        <v>0</v>
      </c>
      <c r="O139" s="7">
        <f>COUNTIFS(CSV!$A:$A,$A139,CSV!$H:$H,"&gt;1.5")/$B139</f>
        <v>0</v>
      </c>
      <c r="P139" s="7">
        <f>COUNTIFS(CSV!$B:$B,$A139,CSV!$J:$J,"&gt;1.5")/$C139</f>
        <v>0</v>
      </c>
      <c r="Q139" s="12">
        <f>(COUNTIFS(CSV!$A:$A,$A139,CSV!$I:$I,"&gt;0.5") +COUNTIFS(CSV!$B:$B,$A139,CSV!$K:$K,"&gt;0.5"))/$D139</f>
        <v>0.3125</v>
      </c>
      <c r="R139" s="7">
        <f>COUNTIFS(CSV!$A:$A,$A139,CSV!$I:$I,"&gt;0.5")/$B139</f>
        <v>0.125</v>
      </c>
      <c r="S139" s="7">
        <f>COUNTIFS(CSV!$B:$B,$A139,CSV!$K:$K,"&gt;0.5")/$C139</f>
        <v>0.5</v>
      </c>
      <c r="T139" s="12">
        <f>(COUNTIFS(CSV!$A:$A,$A139,CSV!$I:$I,"&gt;1.5") +COUNTIFS(CSV!$B:$B,$A139,CSV!$K:$K,"&gt;1.5"))/$D139</f>
        <v>0.125</v>
      </c>
      <c r="U139" s="7">
        <f>COUNTIFS(CSV!$A:$A,$A139,CSV!$I:$I,"&gt;1.5")/$B139</f>
        <v>0</v>
      </c>
      <c r="V139" s="7">
        <f>COUNTIFS(CSV!$B:$B,$A139,CSV!$K:$K,"&gt;1.5")/$C139</f>
        <v>0.25</v>
      </c>
    </row>
    <row r="140" spans="1:22" x14ac:dyDescent="0.3">
      <c r="A140" s="62" t="s">
        <v>250</v>
      </c>
      <c r="B140" s="9">
        <f>COUNTIF(CSV!A:A,A140)</f>
        <v>9</v>
      </c>
      <c r="C140" s="4">
        <f>COUNTIF(CSV!B:B,A140)</f>
        <v>8</v>
      </c>
      <c r="D140" s="4">
        <f t="shared" si="5"/>
        <v>17</v>
      </c>
      <c r="E140" s="12">
        <f>(COUNTIFS(CSV!$A:$A,$A140,CSV!$L:$L,"&gt;0.5") +COUNTIFS(CSV!$B:$B,$A140,CSV!$L:$L,"&gt;0.5"))/$D140</f>
        <v>0.82352941176470584</v>
      </c>
      <c r="F140" s="7">
        <f>COUNTIFS(CSV!$A:$A,$A140,CSV!$L:$L,"&gt;0.5")/$B140</f>
        <v>0.77777777777777779</v>
      </c>
      <c r="G140" s="7">
        <f>COUNTIFS(CSV!$B:$B,$A140,CSV!$L:$L,"&gt;0.5")/$C140</f>
        <v>0.875</v>
      </c>
      <c r="H140" s="12">
        <f>(COUNTIFS(CSV!$A:$A,$A140,CSV!$L:$L,"&gt;1.5") +COUNTIFS(CSV!$B:$B,$A140,CSV!$L:$L,"&gt;1.5"))/$D140</f>
        <v>0.52941176470588236</v>
      </c>
      <c r="I140" s="7">
        <f>COUNTIFS(CSV!$A:$A,$A140,CSV!$L:$L,"&gt;1.5")/$B140</f>
        <v>0.55555555555555558</v>
      </c>
      <c r="J140" s="7">
        <f>COUNTIFS(CSV!$B:$B,$A140,CSV!$L:$L,"&gt;1.5")/$C140</f>
        <v>0.5</v>
      </c>
      <c r="K140" s="12">
        <f>(COUNTIFS(CSV!$A:$A,$A140,CSV!$H:$H,"&gt;0.5") +COUNTIFS(CSV!$B:$B,$A140,CSV!$J:$J,"&gt;0.5"))/$D140</f>
        <v>0.52941176470588236</v>
      </c>
      <c r="L140" s="7">
        <f>COUNTIFS(CSV!$A:$A,$A140,CSV!$H:$H,"&gt;0.5")/$B140</f>
        <v>0.55555555555555558</v>
      </c>
      <c r="M140" s="7">
        <f>COUNTIFS(CSV!$B:$B,$A140,CSV!$J:$J,"&gt;0.5")/$C140</f>
        <v>0.5</v>
      </c>
      <c r="N140" s="12">
        <f>(COUNTIFS(CSV!$A:$A,$A140,CSV!$H:$H,"&gt;1.5") +COUNTIFS(CSV!$B:$B,$A140,CSV!$J:$J,"&gt;1.5"))/$D140</f>
        <v>0.11764705882352941</v>
      </c>
      <c r="O140" s="7">
        <f>COUNTIFS(CSV!$A:$A,$A140,CSV!$H:$H,"&gt;1.5")/$B140</f>
        <v>0.1111111111111111</v>
      </c>
      <c r="P140" s="7">
        <f>COUNTIFS(CSV!$B:$B,$A140,CSV!$J:$J,"&gt;1.5")/$C140</f>
        <v>0.125</v>
      </c>
      <c r="Q140" s="12">
        <f>(COUNTIFS(CSV!$A:$A,$A140,CSV!$I:$I,"&gt;0.5") +COUNTIFS(CSV!$B:$B,$A140,CSV!$K:$K,"&gt;0.5"))/$D140</f>
        <v>0.52941176470588236</v>
      </c>
      <c r="R140" s="7">
        <f>COUNTIFS(CSV!$A:$A,$A140,CSV!$I:$I,"&gt;0.5")/$B140</f>
        <v>0.55555555555555558</v>
      </c>
      <c r="S140" s="7">
        <f>COUNTIFS(CSV!$B:$B,$A140,CSV!$K:$K,"&gt;0.5")/$C140</f>
        <v>0.5</v>
      </c>
      <c r="T140" s="12">
        <f>(COUNTIFS(CSV!$A:$A,$A140,CSV!$I:$I,"&gt;1.5") +COUNTIFS(CSV!$B:$B,$A140,CSV!$K:$K,"&gt;1.5"))/$D140</f>
        <v>0.17647058823529413</v>
      </c>
      <c r="U140" s="7">
        <f>COUNTIFS(CSV!$A:$A,$A140,CSV!$I:$I,"&gt;1.5")/$B140</f>
        <v>0.1111111111111111</v>
      </c>
      <c r="V140" s="7">
        <f>COUNTIFS(CSV!$B:$B,$A140,CSV!$K:$K,"&gt;1.5")/$C140</f>
        <v>0.25</v>
      </c>
    </row>
    <row r="141" spans="1:22" x14ac:dyDescent="0.3">
      <c r="A141" s="62" t="s">
        <v>254</v>
      </c>
      <c r="B141" s="9">
        <f>COUNTIF(CSV!A:A,A141)</f>
        <v>8</v>
      </c>
      <c r="C141" s="4">
        <f>COUNTIF(CSV!B:B,A141)</f>
        <v>9</v>
      </c>
      <c r="D141" s="4">
        <f t="shared" si="5"/>
        <v>17</v>
      </c>
      <c r="E141" s="12">
        <f>(COUNTIFS(CSV!$A:$A,$A141,CSV!$L:$L,"&gt;0.5") +COUNTIFS(CSV!$B:$B,$A141,CSV!$L:$L,"&gt;0.5"))/$D141</f>
        <v>0.70588235294117652</v>
      </c>
      <c r="F141" s="7">
        <f>COUNTIFS(CSV!$A:$A,$A141,CSV!$L:$L,"&gt;0.5")/$B141</f>
        <v>0.75</v>
      </c>
      <c r="G141" s="7">
        <f>COUNTIFS(CSV!$B:$B,$A141,CSV!$L:$L,"&gt;0.5")/$C141</f>
        <v>0.66666666666666663</v>
      </c>
      <c r="H141" s="12">
        <f>(COUNTIFS(CSV!$A:$A,$A141,CSV!$L:$L,"&gt;1.5") +COUNTIFS(CSV!$B:$B,$A141,CSV!$L:$L,"&gt;1.5"))/$D141</f>
        <v>0.35294117647058826</v>
      </c>
      <c r="I141" s="7">
        <f>COUNTIFS(CSV!$A:$A,$A141,CSV!$L:$L,"&gt;1.5")/$B141</f>
        <v>0.125</v>
      </c>
      <c r="J141" s="7">
        <f>COUNTIFS(CSV!$B:$B,$A141,CSV!$L:$L,"&gt;1.5")/$C141</f>
        <v>0.55555555555555558</v>
      </c>
      <c r="K141" s="12">
        <f>(COUNTIFS(CSV!$A:$A,$A141,CSV!$H:$H,"&gt;0.5") +COUNTIFS(CSV!$B:$B,$A141,CSV!$J:$J,"&gt;0.5"))/$D141</f>
        <v>0.41176470588235292</v>
      </c>
      <c r="L141" s="7">
        <f>COUNTIFS(CSV!$A:$A,$A141,CSV!$H:$H,"&gt;0.5")/$B141</f>
        <v>0.25</v>
      </c>
      <c r="M141" s="7">
        <f>COUNTIFS(CSV!$B:$B,$A141,CSV!$J:$J,"&gt;0.5")/$C141</f>
        <v>0.55555555555555558</v>
      </c>
      <c r="N141" s="12">
        <f>(COUNTIFS(CSV!$A:$A,$A141,CSV!$H:$H,"&gt;1.5") +COUNTIFS(CSV!$B:$B,$A141,CSV!$J:$J,"&gt;1.5"))/$D141</f>
        <v>5.8823529411764705E-2</v>
      </c>
      <c r="O141" s="7">
        <f>COUNTIFS(CSV!$A:$A,$A141,CSV!$H:$H,"&gt;1.5")/$B141</f>
        <v>0.125</v>
      </c>
      <c r="P141" s="7">
        <f>COUNTIFS(CSV!$B:$B,$A141,CSV!$J:$J,"&gt;1.5")/$C141</f>
        <v>0</v>
      </c>
      <c r="Q141" s="12">
        <f>(COUNTIFS(CSV!$A:$A,$A141,CSV!$I:$I,"&gt;0.5") +COUNTIFS(CSV!$B:$B,$A141,CSV!$K:$K,"&gt;0.5"))/$D141</f>
        <v>0.52941176470588236</v>
      </c>
      <c r="R141" s="7">
        <f>COUNTIFS(CSV!$A:$A,$A141,CSV!$I:$I,"&gt;0.5")/$B141</f>
        <v>0.5</v>
      </c>
      <c r="S141" s="7">
        <f>COUNTIFS(CSV!$B:$B,$A141,CSV!$K:$K,"&gt;0.5")/$C141</f>
        <v>0.55555555555555558</v>
      </c>
      <c r="T141" s="12">
        <f>(COUNTIFS(CSV!$A:$A,$A141,CSV!$I:$I,"&gt;1.5") +COUNTIFS(CSV!$B:$B,$A141,CSV!$K:$K,"&gt;1.5"))/$D141</f>
        <v>0.17647058823529413</v>
      </c>
      <c r="U141" s="7">
        <f>COUNTIFS(CSV!$A:$A,$A141,CSV!$I:$I,"&gt;1.5")/$B141</f>
        <v>0</v>
      </c>
      <c r="V141" s="7">
        <f>COUNTIFS(CSV!$B:$B,$A141,CSV!$K:$K,"&gt;1.5")/$C141</f>
        <v>0.33333333333333331</v>
      </c>
    </row>
    <row r="142" spans="1:22" x14ac:dyDescent="0.3">
      <c r="A142" s="62" t="s">
        <v>248</v>
      </c>
      <c r="B142" s="9">
        <f>COUNTIF(CSV!A:A,A142)</f>
        <v>7</v>
      </c>
      <c r="C142" s="4">
        <f>COUNTIF(CSV!B:B,A142)</f>
        <v>8</v>
      </c>
      <c r="D142" s="4">
        <f t="shared" si="5"/>
        <v>15</v>
      </c>
      <c r="E142" s="12">
        <f>(COUNTIFS(CSV!$A:$A,$A142,CSV!$L:$L,"&gt;0.5") +COUNTIFS(CSV!$B:$B,$A142,CSV!$L:$L,"&gt;0.5"))/$D142</f>
        <v>0.8</v>
      </c>
      <c r="F142" s="7">
        <f>COUNTIFS(CSV!$A:$A,$A142,CSV!$L:$L,"&gt;0.5")/$B142</f>
        <v>1</v>
      </c>
      <c r="G142" s="7">
        <f>COUNTIFS(CSV!$B:$B,$A142,CSV!$L:$L,"&gt;0.5")/$C142</f>
        <v>0.625</v>
      </c>
      <c r="H142" s="12">
        <f>(COUNTIFS(CSV!$A:$A,$A142,CSV!$L:$L,"&gt;1.5") +COUNTIFS(CSV!$B:$B,$A142,CSV!$L:$L,"&gt;1.5"))/$D142</f>
        <v>0.53333333333333333</v>
      </c>
      <c r="I142" s="7">
        <f>COUNTIFS(CSV!$A:$A,$A142,CSV!$L:$L,"&gt;1.5")/$B142</f>
        <v>0.7142857142857143</v>
      </c>
      <c r="J142" s="7">
        <f>COUNTIFS(CSV!$B:$B,$A142,CSV!$L:$L,"&gt;1.5")/$C142</f>
        <v>0.375</v>
      </c>
      <c r="K142" s="12">
        <f>(COUNTIFS(CSV!$A:$A,$A142,CSV!$H:$H,"&gt;0.5") +COUNTIFS(CSV!$B:$B,$A142,CSV!$J:$J,"&gt;0.5"))/$D142</f>
        <v>0.73333333333333328</v>
      </c>
      <c r="L142" s="7">
        <f>COUNTIFS(CSV!$A:$A,$A142,CSV!$H:$H,"&gt;0.5")/$B142</f>
        <v>1</v>
      </c>
      <c r="M142" s="7">
        <f>COUNTIFS(CSV!$B:$B,$A142,CSV!$J:$J,"&gt;0.5")/$C142</f>
        <v>0.5</v>
      </c>
      <c r="N142" s="12">
        <f>(COUNTIFS(CSV!$A:$A,$A142,CSV!$H:$H,"&gt;1.5") +COUNTIFS(CSV!$B:$B,$A142,CSV!$J:$J,"&gt;1.5"))/$D142</f>
        <v>0.2</v>
      </c>
      <c r="O142" s="7">
        <f>COUNTIFS(CSV!$A:$A,$A142,CSV!$H:$H,"&gt;1.5")/$B142</f>
        <v>0.42857142857142855</v>
      </c>
      <c r="P142" s="7">
        <f>COUNTIFS(CSV!$B:$B,$A142,CSV!$J:$J,"&gt;1.5")/$C142</f>
        <v>0</v>
      </c>
      <c r="Q142" s="12">
        <f>(COUNTIFS(CSV!$A:$A,$A142,CSV!$I:$I,"&gt;0.5") +COUNTIFS(CSV!$B:$B,$A142,CSV!$K:$K,"&gt;0.5"))/$D142</f>
        <v>0.46666666666666667</v>
      </c>
      <c r="R142" s="7">
        <f>COUNTIFS(CSV!$A:$A,$A142,CSV!$I:$I,"&gt;0.5")/$B142</f>
        <v>0.5714285714285714</v>
      </c>
      <c r="S142" s="7">
        <f>COUNTIFS(CSV!$B:$B,$A142,CSV!$K:$K,"&gt;0.5")/$C142</f>
        <v>0.375</v>
      </c>
      <c r="T142" s="12">
        <f>(COUNTIFS(CSV!$A:$A,$A142,CSV!$I:$I,"&gt;1.5") +COUNTIFS(CSV!$B:$B,$A142,CSV!$K:$K,"&gt;1.5"))/$D142</f>
        <v>0.26666666666666666</v>
      </c>
      <c r="U142" s="7">
        <f>COUNTIFS(CSV!$A:$A,$A142,CSV!$I:$I,"&gt;1.5")/$B142</f>
        <v>0.2857142857142857</v>
      </c>
      <c r="V142" s="7">
        <f>COUNTIFS(CSV!$B:$B,$A142,CSV!$K:$K,"&gt;1.5")/$C142</f>
        <v>0.25</v>
      </c>
    </row>
    <row r="143" spans="1:22" x14ac:dyDescent="0.3">
      <c r="A143" s="62" t="s">
        <v>245</v>
      </c>
      <c r="B143" s="9">
        <f>COUNTIF(CSV!A:A,A143)</f>
        <v>10</v>
      </c>
      <c r="C143" s="4">
        <f>COUNTIF(CSV!B:B,A143)</f>
        <v>7</v>
      </c>
      <c r="D143" s="4">
        <f t="shared" si="5"/>
        <v>17</v>
      </c>
      <c r="E143" s="12">
        <f>(COUNTIFS(CSV!$A:$A,$A143,CSV!$L:$L,"&gt;0.5") +COUNTIFS(CSV!$B:$B,$A143,CSV!$L:$L,"&gt;0.5"))/$D143</f>
        <v>0.70588235294117652</v>
      </c>
      <c r="F143" s="7">
        <f>COUNTIFS(CSV!$A:$A,$A143,CSV!$L:$L,"&gt;0.5")/$B143</f>
        <v>0.5</v>
      </c>
      <c r="G143" s="7">
        <f>COUNTIFS(CSV!$B:$B,$A143,CSV!$L:$L,"&gt;0.5")/$C143</f>
        <v>1</v>
      </c>
      <c r="H143" s="12">
        <f>(COUNTIFS(CSV!$A:$A,$A143,CSV!$L:$L,"&gt;1.5") +COUNTIFS(CSV!$B:$B,$A143,CSV!$L:$L,"&gt;1.5"))/$D143</f>
        <v>0.23529411764705882</v>
      </c>
      <c r="I143" s="7">
        <f>COUNTIFS(CSV!$A:$A,$A143,CSV!$L:$L,"&gt;1.5")/$B143</f>
        <v>0.2</v>
      </c>
      <c r="J143" s="7">
        <f>COUNTIFS(CSV!$B:$B,$A143,CSV!$L:$L,"&gt;1.5")/$C143</f>
        <v>0.2857142857142857</v>
      </c>
      <c r="K143" s="12">
        <f>(COUNTIFS(CSV!$A:$A,$A143,CSV!$H:$H,"&gt;0.5") +COUNTIFS(CSV!$B:$B,$A143,CSV!$J:$J,"&gt;0.5"))/$D143</f>
        <v>0.35294117647058826</v>
      </c>
      <c r="L143" s="7">
        <f>COUNTIFS(CSV!$A:$A,$A143,CSV!$H:$H,"&gt;0.5")/$B143</f>
        <v>0.2</v>
      </c>
      <c r="M143" s="7">
        <f>COUNTIFS(CSV!$B:$B,$A143,CSV!$J:$J,"&gt;0.5")/$C143</f>
        <v>0.5714285714285714</v>
      </c>
      <c r="N143" s="12">
        <f>(COUNTIFS(CSV!$A:$A,$A143,CSV!$H:$H,"&gt;1.5") +COUNTIFS(CSV!$B:$B,$A143,CSV!$J:$J,"&gt;1.5"))/$D143</f>
        <v>5.8823529411764705E-2</v>
      </c>
      <c r="O143" s="7">
        <f>COUNTIFS(CSV!$A:$A,$A143,CSV!$H:$H,"&gt;1.5")/$B143</f>
        <v>0</v>
      </c>
      <c r="P143" s="7">
        <f>COUNTIFS(CSV!$B:$B,$A143,CSV!$J:$J,"&gt;1.5")/$C143</f>
        <v>0.14285714285714285</v>
      </c>
      <c r="Q143" s="12">
        <f>(COUNTIFS(CSV!$A:$A,$A143,CSV!$I:$I,"&gt;0.5") +COUNTIFS(CSV!$B:$B,$A143,CSV!$K:$K,"&gt;0.5"))/$D143</f>
        <v>0.52941176470588236</v>
      </c>
      <c r="R143" s="7">
        <f>COUNTIFS(CSV!$A:$A,$A143,CSV!$I:$I,"&gt;0.5")/$B143</f>
        <v>0.4</v>
      </c>
      <c r="S143" s="7">
        <f>COUNTIFS(CSV!$B:$B,$A143,CSV!$K:$K,"&gt;0.5")/$C143</f>
        <v>0.7142857142857143</v>
      </c>
      <c r="T143" s="12">
        <f>(COUNTIFS(CSV!$A:$A,$A143,CSV!$I:$I,"&gt;1.5") +COUNTIFS(CSV!$B:$B,$A143,CSV!$K:$K,"&gt;1.5"))/$D143</f>
        <v>0.11764705882352941</v>
      </c>
      <c r="U143" s="7">
        <f>COUNTIFS(CSV!$A:$A,$A143,CSV!$I:$I,"&gt;1.5")/$B143</f>
        <v>0.1</v>
      </c>
      <c r="V143" s="7">
        <f>COUNTIFS(CSV!$B:$B,$A143,CSV!$K:$K,"&gt;1.5")/$C143</f>
        <v>0.14285714285714285</v>
      </c>
    </row>
    <row r="144" spans="1:22" x14ac:dyDescent="0.3">
      <c r="A144" s="62" t="s">
        <v>259</v>
      </c>
      <c r="B144" s="9">
        <f>COUNTIF(CSV!A:A,A144)</f>
        <v>9</v>
      </c>
      <c r="C144" s="4">
        <f>COUNTIF(CSV!B:B,A144)</f>
        <v>9</v>
      </c>
      <c r="D144" s="4">
        <f t="shared" si="5"/>
        <v>18</v>
      </c>
      <c r="E144" s="12">
        <f>(COUNTIFS(CSV!$A:$A,$A144,CSV!$L:$L,"&gt;0.5") +COUNTIFS(CSV!$B:$B,$A144,CSV!$L:$L,"&gt;0.5"))/$D144</f>
        <v>0.61111111111111116</v>
      </c>
      <c r="F144" s="7">
        <f>COUNTIFS(CSV!$A:$A,$A144,CSV!$L:$L,"&gt;0.5")/$B144</f>
        <v>0.44444444444444442</v>
      </c>
      <c r="G144" s="7">
        <f>COUNTIFS(CSV!$B:$B,$A144,CSV!$L:$L,"&gt;0.5")/$C144</f>
        <v>0.77777777777777779</v>
      </c>
      <c r="H144" s="12">
        <f>(COUNTIFS(CSV!$A:$A,$A144,CSV!$L:$L,"&gt;1.5") +COUNTIFS(CSV!$B:$B,$A144,CSV!$L:$L,"&gt;1.5"))/$D144</f>
        <v>0.27777777777777779</v>
      </c>
      <c r="I144" s="7">
        <f>COUNTIFS(CSV!$A:$A,$A144,CSV!$L:$L,"&gt;1.5")/$B144</f>
        <v>0.1111111111111111</v>
      </c>
      <c r="J144" s="7">
        <f>COUNTIFS(CSV!$B:$B,$A144,CSV!$L:$L,"&gt;1.5")/$C144</f>
        <v>0.44444444444444442</v>
      </c>
      <c r="K144" s="12">
        <f>(COUNTIFS(CSV!$A:$A,$A144,CSV!$H:$H,"&gt;0.5") +COUNTIFS(CSV!$B:$B,$A144,CSV!$J:$J,"&gt;0.5"))/$D144</f>
        <v>0.3888888888888889</v>
      </c>
      <c r="L144" s="7">
        <f>COUNTIFS(CSV!$A:$A,$A144,CSV!$H:$H,"&gt;0.5")/$B144</f>
        <v>0.22222222222222221</v>
      </c>
      <c r="M144" s="7">
        <f>COUNTIFS(CSV!$B:$B,$A144,CSV!$J:$J,"&gt;0.5")/$C144</f>
        <v>0.55555555555555558</v>
      </c>
      <c r="N144" s="12">
        <f>(COUNTIFS(CSV!$A:$A,$A144,CSV!$H:$H,"&gt;1.5") +COUNTIFS(CSV!$B:$B,$A144,CSV!$J:$J,"&gt;1.5"))/$D144</f>
        <v>0.16666666666666666</v>
      </c>
      <c r="O144" s="7">
        <f>COUNTIFS(CSV!$A:$A,$A144,CSV!$H:$H,"&gt;1.5")/$B144</f>
        <v>0.1111111111111111</v>
      </c>
      <c r="P144" s="7">
        <f>COUNTIFS(CSV!$B:$B,$A144,CSV!$J:$J,"&gt;1.5")/$C144</f>
        <v>0.22222222222222221</v>
      </c>
      <c r="Q144" s="12">
        <f>(COUNTIFS(CSV!$A:$A,$A144,CSV!$I:$I,"&gt;0.5") +COUNTIFS(CSV!$B:$B,$A144,CSV!$K:$K,"&gt;0.5"))/$D144</f>
        <v>0.3888888888888889</v>
      </c>
      <c r="R144" s="7">
        <f>COUNTIFS(CSV!$A:$A,$A144,CSV!$I:$I,"&gt;0.5")/$B144</f>
        <v>0.33333333333333331</v>
      </c>
      <c r="S144" s="7">
        <f>COUNTIFS(CSV!$B:$B,$A144,CSV!$K:$K,"&gt;0.5")/$C144</f>
        <v>0.44444444444444442</v>
      </c>
      <c r="T144" s="12">
        <f>(COUNTIFS(CSV!$A:$A,$A144,CSV!$I:$I,"&gt;1.5") +COUNTIFS(CSV!$B:$B,$A144,CSV!$K:$K,"&gt;1.5"))/$D144</f>
        <v>0.1111111111111111</v>
      </c>
      <c r="U144" s="7">
        <f>COUNTIFS(CSV!$A:$A,$A144,CSV!$I:$I,"&gt;1.5")/$B144</f>
        <v>0.1111111111111111</v>
      </c>
      <c r="V144" s="7">
        <f>COUNTIFS(CSV!$B:$B,$A144,CSV!$K:$K,"&gt;1.5")/$C144</f>
        <v>0.1111111111111111</v>
      </c>
    </row>
    <row r="145" spans="1:22" x14ac:dyDescent="0.3">
      <c r="A145" s="62" t="s">
        <v>249</v>
      </c>
      <c r="B145" s="9">
        <f>COUNTIF(CSV!A:A,A145)</f>
        <v>9</v>
      </c>
      <c r="C145" s="4">
        <f>COUNTIF(CSV!B:B,A145)</f>
        <v>8</v>
      </c>
      <c r="D145" s="4">
        <f t="shared" si="5"/>
        <v>17</v>
      </c>
      <c r="E145" s="12">
        <f>(COUNTIFS(CSV!$A:$A,$A145,CSV!$L:$L,"&gt;0.5") +COUNTIFS(CSV!$B:$B,$A145,CSV!$L:$L,"&gt;0.5"))/$D145</f>
        <v>0.70588235294117652</v>
      </c>
      <c r="F145" s="7">
        <f>COUNTIFS(CSV!$A:$A,$A145,CSV!$L:$L,"&gt;0.5")/$B145</f>
        <v>0.55555555555555558</v>
      </c>
      <c r="G145" s="7">
        <f>COUNTIFS(CSV!$B:$B,$A145,CSV!$L:$L,"&gt;0.5")/$C145</f>
        <v>0.875</v>
      </c>
      <c r="H145" s="12">
        <f>(COUNTIFS(CSV!$A:$A,$A145,CSV!$L:$L,"&gt;1.5") +COUNTIFS(CSV!$B:$B,$A145,CSV!$L:$L,"&gt;1.5"))/$D145</f>
        <v>0.23529411764705882</v>
      </c>
      <c r="I145" s="7">
        <f>COUNTIFS(CSV!$A:$A,$A145,CSV!$L:$L,"&gt;1.5")/$B145</f>
        <v>0</v>
      </c>
      <c r="J145" s="7">
        <f>COUNTIFS(CSV!$B:$B,$A145,CSV!$L:$L,"&gt;1.5")/$C145</f>
        <v>0.5</v>
      </c>
      <c r="K145" s="12">
        <f>(COUNTIFS(CSV!$A:$A,$A145,CSV!$H:$H,"&gt;0.5") +COUNTIFS(CSV!$B:$B,$A145,CSV!$J:$J,"&gt;0.5"))/$D145</f>
        <v>0.17647058823529413</v>
      </c>
      <c r="L145" s="7">
        <f>COUNTIFS(CSV!$A:$A,$A145,CSV!$H:$H,"&gt;0.5")/$B145</f>
        <v>0.22222222222222221</v>
      </c>
      <c r="M145" s="7">
        <f>COUNTIFS(CSV!$B:$B,$A145,CSV!$J:$J,"&gt;0.5")/$C145</f>
        <v>0.125</v>
      </c>
      <c r="N145" s="12">
        <f>(COUNTIFS(CSV!$A:$A,$A145,CSV!$H:$H,"&gt;1.5") +COUNTIFS(CSV!$B:$B,$A145,CSV!$J:$J,"&gt;1.5"))/$D145</f>
        <v>0</v>
      </c>
      <c r="O145" s="7">
        <f>COUNTIFS(CSV!$A:$A,$A145,CSV!$H:$H,"&gt;1.5")/$B145</f>
        <v>0</v>
      </c>
      <c r="P145" s="7">
        <f>COUNTIFS(CSV!$B:$B,$A145,CSV!$J:$J,"&gt;1.5")/$C145</f>
        <v>0</v>
      </c>
      <c r="Q145" s="12">
        <f>(COUNTIFS(CSV!$A:$A,$A145,CSV!$I:$I,"&gt;0.5") +COUNTIFS(CSV!$B:$B,$A145,CSV!$K:$K,"&gt;0.5"))/$D145</f>
        <v>0.58823529411764708</v>
      </c>
      <c r="R145" s="7">
        <f>COUNTIFS(CSV!$A:$A,$A145,CSV!$I:$I,"&gt;0.5")/$B145</f>
        <v>0.33333333333333331</v>
      </c>
      <c r="S145" s="7">
        <f>COUNTIFS(CSV!$B:$B,$A145,CSV!$K:$K,"&gt;0.5")/$C145</f>
        <v>0.875</v>
      </c>
      <c r="T145" s="12">
        <f>(COUNTIFS(CSV!$A:$A,$A145,CSV!$I:$I,"&gt;1.5") +COUNTIFS(CSV!$B:$B,$A145,CSV!$K:$K,"&gt;1.5"))/$D145</f>
        <v>0.23529411764705882</v>
      </c>
      <c r="U145" s="7">
        <f>COUNTIFS(CSV!$A:$A,$A145,CSV!$I:$I,"&gt;1.5")/$B145</f>
        <v>0</v>
      </c>
      <c r="V145" s="7">
        <f>COUNTIFS(CSV!$B:$B,$A145,CSV!$K:$K,"&gt;1.5")/$C145</f>
        <v>0.5</v>
      </c>
    </row>
    <row r="146" spans="1:22" x14ac:dyDescent="0.3">
      <c r="A146" s="62" t="s">
        <v>251</v>
      </c>
      <c r="B146" s="9">
        <f>COUNTIF(CSV!A:A,A146)</f>
        <v>10</v>
      </c>
      <c r="C146" s="4">
        <f>COUNTIF(CSV!B:B,A146)</f>
        <v>7</v>
      </c>
      <c r="D146" s="4">
        <f t="shared" si="5"/>
        <v>17</v>
      </c>
      <c r="E146" s="12">
        <f>(COUNTIFS(CSV!$A:$A,$A146,CSV!$L:$L,"&gt;0.5") +COUNTIFS(CSV!$B:$B,$A146,CSV!$L:$L,"&gt;0.5"))/$D146</f>
        <v>0.6470588235294118</v>
      </c>
      <c r="F146" s="7">
        <f>COUNTIFS(CSV!$A:$A,$A146,CSV!$L:$L,"&gt;0.5")/$B146</f>
        <v>0.8</v>
      </c>
      <c r="G146" s="7">
        <f>COUNTIFS(CSV!$B:$B,$A146,CSV!$L:$L,"&gt;0.5")/$C146</f>
        <v>0.42857142857142855</v>
      </c>
      <c r="H146" s="12">
        <f>(COUNTIFS(CSV!$A:$A,$A146,CSV!$L:$L,"&gt;1.5") +COUNTIFS(CSV!$B:$B,$A146,CSV!$L:$L,"&gt;1.5"))/$D146</f>
        <v>0.41176470588235292</v>
      </c>
      <c r="I146" s="7">
        <f>COUNTIFS(CSV!$A:$A,$A146,CSV!$L:$L,"&gt;1.5")/$B146</f>
        <v>0.5</v>
      </c>
      <c r="J146" s="7">
        <f>COUNTIFS(CSV!$B:$B,$A146,CSV!$L:$L,"&gt;1.5")/$C146</f>
        <v>0.2857142857142857</v>
      </c>
      <c r="K146" s="12">
        <f>(COUNTIFS(CSV!$A:$A,$A146,CSV!$H:$H,"&gt;0.5") +COUNTIFS(CSV!$B:$B,$A146,CSV!$J:$J,"&gt;0.5"))/$D146</f>
        <v>0.47058823529411764</v>
      </c>
      <c r="L146" s="7">
        <f>COUNTIFS(CSV!$A:$A,$A146,CSV!$H:$H,"&gt;0.5")/$B146</f>
        <v>0.7</v>
      </c>
      <c r="M146" s="7">
        <f>COUNTIFS(CSV!$B:$B,$A146,CSV!$J:$J,"&gt;0.5")/$C146</f>
        <v>0.14285714285714285</v>
      </c>
      <c r="N146" s="12">
        <f>(COUNTIFS(CSV!$A:$A,$A146,CSV!$H:$H,"&gt;1.5") +COUNTIFS(CSV!$B:$B,$A146,CSV!$J:$J,"&gt;1.5"))/$D146</f>
        <v>0.29411764705882354</v>
      </c>
      <c r="O146" s="7">
        <f>COUNTIFS(CSV!$A:$A,$A146,CSV!$H:$H,"&gt;1.5")/$B146</f>
        <v>0.5</v>
      </c>
      <c r="P146" s="7">
        <f>COUNTIFS(CSV!$B:$B,$A146,CSV!$J:$J,"&gt;1.5")/$C146</f>
        <v>0</v>
      </c>
      <c r="Q146" s="12">
        <f>(COUNTIFS(CSV!$A:$A,$A146,CSV!$I:$I,"&gt;0.5") +COUNTIFS(CSV!$B:$B,$A146,CSV!$K:$K,"&gt;0.5"))/$D146</f>
        <v>0.35294117647058826</v>
      </c>
      <c r="R146" s="7">
        <f>COUNTIFS(CSV!$A:$A,$A146,CSV!$I:$I,"&gt;0.5")/$B146</f>
        <v>0.3</v>
      </c>
      <c r="S146" s="7">
        <f>COUNTIFS(CSV!$B:$B,$A146,CSV!$K:$K,"&gt;0.5")/$C146</f>
        <v>0.42857142857142855</v>
      </c>
      <c r="T146" s="12">
        <f>(COUNTIFS(CSV!$A:$A,$A146,CSV!$I:$I,"&gt;1.5") +COUNTIFS(CSV!$B:$B,$A146,CSV!$K:$K,"&gt;1.5"))/$D146</f>
        <v>0.11764705882352941</v>
      </c>
      <c r="U146" s="7">
        <f>COUNTIFS(CSV!$A:$A,$A146,CSV!$I:$I,"&gt;1.5")/$B146</f>
        <v>0</v>
      </c>
      <c r="V146" s="7">
        <f>COUNTIFS(CSV!$B:$B,$A146,CSV!$K:$K,"&gt;1.5")/$C146</f>
        <v>0.2857142857142857</v>
      </c>
    </row>
    <row r="147" spans="1:22" x14ac:dyDescent="0.3">
      <c r="A147" s="62" t="s">
        <v>253</v>
      </c>
      <c r="B147" s="9">
        <f>COUNTIF(CSV!A:A,A147)</f>
        <v>8</v>
      </c>
      <c r="C147" s="4">
        <f>COUNTIF(CSV!B:B,A147)</f>
        <v>8</v>
      </c>
      <c r="D147" s="4">
        <f t="shared" si="5"/>
        <v>16</v>
      </c>
      <c r="E147" s="12">
        <f>(COUNTIFS(CSV!$A:$A,$A147,CSV!$L:$L,"&gt;0.5") +COUNTIFS(CSV!$B:$B,$A147,CSV!$L:$L,"&gt;0.5"))/$D147</f>
        <v>0.625</v>
      </c>
      <c r="F147" s="7">
        <f>COUNTIFS(CSV!$A:$A,$A147,CSV!$L:$L,"&gt;0.5")/$B147</f>
        <v>0.875</v>
      </c>
      <c r="G147" s="7">
        <f>COUNTIFS(CSV!$B:$B,$A147,CSV!$L:$L,"&gt;0.5")/$C147</f>
        <v>0.375</v>
      </c>
      <c r="H147" s="12">
        <f>(COUNTIFS(CSV!$A:$A,$A147,CSV!$L:$L,"&gt;1.5") +COUNTIFS(CSV!$B:$B,$A147,CSV!$L:$L,"&gt;1.5"))/$D147</f>
        <v>0.125</v>
      </c>
      <c r="I147" s="7">
        <f>COUNTIFS(CSV!$A:$A,$A147,CSV!$L:$L,"&gt;1.5")/$B147</f>
        <v>0.25</v>
      </c>
      <c r="J147" s="7">
        <f>COUNTIFS(CSV!$B:$B,$A147,CSV!$L:$L,"&gt;1.5")/$C147</f>
        <v>0</v>
      </c>
      <c r="K147" s="12">
        <f>(COUNTIFS(CSV!$A:$A,$A147,CSV!$H:$H,"&gt;0.5") +COUNTIFS(CSV!$B:$B,$A147,CSV!$J:$J,"&gt;0.5"))/$D147</f>
        <v>0.25</v>
      </c>
      <c r="L147" s="7">
        <f>COUNTIFS(CSV!$A:$A,$A147,CSV!$H:$H,"&gt;0.5")/$B147</f>
        <v>0.375</v>
      </c>
      <c r="M147" s="7">
        <f>COUNTIFS(CSV!$B:$B,$A147,CSV!$J:$J,"&gt;0.5")/$C147</f>
        <v>0.125</v>
      </c>
      <c r="N147" s="12">
        <f>(COUNTIFS(CSV!$A:$A,$A147,CSV!$H:$H,"&gt;1.5") +COUNTIFS(CSV!$B:$B,$A147,CSV!$J:$J,"&gt;1.5"))/$D147</f>
        <v>6.25E-2</v>
      </c>
      <c r="O147" s="7">
        <f>COUNTIFS(CSV!$A:$A,$A147,CSV!$H:$H,"&gt;1.5")/$B147</f>
        <v>0.125</v>
      </c>
      <c r="P147" s="7">
        <f>COUNTIFS(CSV!$B:$B,$A147,CSV!$J:$J,"&gt;1.5")/$C147</f>
        <v>0</v>
      </c>
      <c r="Q147" s="12">
        <f>(COUNTIFS(CSV!$A:$A,$A147,CSV!$I:$I,"&gt;0.5") +COUNTIFS(CSV!$B:$B,$A147,CSV!$K:$K,"&gt;0.5"))/$D147</f>
        <v>0.5</v>
      </c>
      <c r="R147" s="7">
        <f>COUNTIFS(CSV!$A:$A,$A147,CSV!$I:$I,"&gt;0.5")/$B147</f>
        <v>0.75</v>
      </c>
      <c r="S147" s="7">
        <f>COUNTIFS(CSV!$B:$B,$A147,CSV!$K:$K,"&gt;0.5")/$C147</f>
        <v>0.25</v>
      </c>
      <c r="T147" s="12">
        <f>(COUNTIFS(CSV!$A:$A,$A147,CSV!$I:$I,"&gt;1.5") +COUNTIFS(CSV!$B:$B,$A147,CSV!$K:$K,"&gt;1.5"))/$D147</f>
        <v>6.25E-2</v>
      </c>
      <c r="U147" s="7">
        <f>COUNTIFS(CSV!$A:$A,$A147,CSV!$I:$I,"&gt;1.5")/$B147</f>
        <v>0.125</v>
      </c>
      <c r="V147" s="7">
        <f>COUNTIFS(CSV!$B:$B,$A147,CSV!$K:$K,"&gt;1.5")/$C147</f>
        <v>0</v>
      </c>
    </row>
    <row r="148" spans="1:22" x14ac:dyDescent="0.3">
      <c r="A148" s="62" t="s">
        <v>252</v>
      </c>
      <c r="B148" s="9">
        <f>COUNTIF(CSV!A:A,A148)</f>
        <v>7</v>
      </c>
      <c r="C148" s="4">
        <f>COUNTIF(CSV!B:B,A148)</f>
        <v>9</v>
      </c>
      <c r="D148" s="4">
        <f t="shared" si="5"/>
        <v>16</v>
      </c>
      <c r="E148" s="12">
        <f>(COUNTIFS(CSV!$A:$A,$A148,CSV!$L:$L,"&gt;0.5") +COUNTIFS(CSV!$B:$B,$A148,CSV!$L:$L,"&gt;0.5"))/$D148</f>
        <v>0.625</v>
      </c>
      <c r="F148" s="7">
        <f>COUNTIFS(CSV!$A:$A,$A148,CSV!$L:$L,"&gt;0.5")/$B148</f>
        <v>0.8571428571428571</v>
      </c>
      <c r="G148" s="7">
        <f>COUNTIFS(CSV!$B:$B,$A148,CSV!$L:$L,"&gt;0.5")/$C148</f>
        <v>0.44444444444444442</v>
      </c>
      <c r="H148" s="12">
        <f>(COUNTIFS(CSV!$A:$A,$A148,CSV!$L:$L,"&gt;1.5") +COUNTIFS(CSV!$B:$B,$A148,CSV!$L:$L,"&gt;1.5"))/$D148</f>
        <v>0.3125</v>
      </c>
      <c r="I148" s="7">
        <f>COUNTIFS(CSV!$A:$A,$A148,CSV!$L:$L,"&gt;1.5")/$B148</f>
        <v>0.2857142857142857</v>
      </c>
      <c r="J148" s="7">
        <f>COUNTIFS(CSV!$B:$B,$A148,CSV!$L:$L,"&gt;1.5")/$C148</f>
        <v>0.33333333333333331</v>
      </c>
      <c r="K148" s="12">
        <f>(COUNTIFS(CSV!$A:$A,$A148,CSV!$H:$H,"&gt;0.5") +COUNTIFS(CSV!$B:$B,$A148,CSV!$J:$J,"&gt;0.5"))/$D148</f>
        <v>0.1875</v>
      </c>
      <c r="L148" s="7">
        <f>COUNTIFS(CSV!$A:$A,$A148,CSV!$H:$H,"&gt;0.5")/$B148</f>
        <v>0.2857142857142857</v>
      </c>
      <c r="M148" s="7">
        <f>COUNTIFS(CSV!$B:$B,$A148,CSV!$J:$J,"&gt;0.5")/$C148</f>
        <v>0.1111111111111111</v>
      </c>
      <c r="N148" s="12">
        <f>(COUNTIFS(CSV!$A:$A,$A148,CSV!$H:$H,"&gt;1.5") +COUNTIFS(CSV!$B:$B,$A148,CSV!$J:$J,"&gt;1.5"))/$D148</f>
        <v>0</v>
      </c>
      <c r="O148" s="7">
        <f>COUNTIFS(CSV!$A:$A,$A148,CSV!$H:$H,"&gt;1.5")/$B148</f>
        <v>0</v>
      </c>
      <c r="P148" s="7">
        <f>COUNTIFS(CSV!$B:$B,$A148,CSV!$J:$J,"&gt;1.5")/$C148</f>
        <v>0</v>
      </c>
      <c r="Q148" s="12">
        <f>(COUNTIFS(CSV!$A:$A,$A148,CSV!$I:$I,"&gt;0.5") +COUNTIFS(CSV!$B:$B,$A148,CSV!$K:$K,"&gt;0.5"))/$D148</f>
        <v>0.5</v>
      </c>
      <c r="R148" s="7">
        <f>COUNTIFS(CSV!$A:$A,$A148,CSV!$I:$I,"&gt;0.5")/$B148</f>
        <v>0.5714285714285714</v>
      </c>
      <c r="S148" s="7">
        <f>COUNTIFS(CSV!$B:$B,$A148,CSV!$K:$K,"&gt;0.5")/$C148</f>
        <v>0.44444444444444442</v>
      </c>
      <c r="T148" s="12">
        <f>(COUNTIFS(CSV!$A:$A,$A148,CSV!$I:$I,"&gt;1.5") +COUNTIFS(CSV!$B:$B,$A148,CSV!$K:$K,"&gt;1.5"))/$D148</f>
        <v>0.25</v>
      </c>
      <c r="U148" s="7">
        <f>COUNTIFS(CSV!$A:$A,$A148,CSV!$I:$I,"&gt;1.5")/$B148</f>
        <v>0.2857142857142857</v>
      </c>
      <c r="V148" s="7">
        <f>COUNTIFS(CSV!$B:$B,$A148,CSV!$K:$K,"&gt;1.5")/$C148</f>
        <v>0.22222222222222221</v>
      </c>
    </row>
    <row r="149" spans="1:22" x14ac:dyDescent="0.3">
      <c r="A149" s="62" t="s">
        <v>244</v>
      </c>
      <c r="B149" s="9">
        <f>COUNTIF(CSV!A:A,A149)</f>
        <v>9</v>
      </c>
      <c r="C149" s="4">
        <f>COUNTIF(CSV!B:B,A149)</f>
        <v>9</v>
      </c>
      <c r="D149" s="4">
        <f t="shared" si="5"/>
        <v>18</v>
      </c>
      <c r="E149" s="12">
        <f>(COUNTIFS(CSV!$A:$A,$A149,CSV!$L:$L,"&gt;0.5") +COUNTIFS(CSV!$B:$B,$A149,CSV!$L:$L,"&gt;0.5"))/$D149</f>
        <v>0.94444444444444442</v>
      </c>
      <c r="F149" s="7">
        <f>COUNTIFS(CSV!$A:$A,$A149,CSV!$L:$L,"&gt;0.5")/$B149</f>
        <v>0.88888888888888884</v>
      </c>
      <c r="G149" s="7">
        <f>COUNTIFS(CSV!$B:$B,$A149,CSV!$L:$L,"&gt;0.5")/$C149</f>
        <v>1</v>
      </c>
      <c r="H149" s="12">
        <f>(COUNTIFS(CSV!$A:$A,$A149,CSV!$L:$L,"&gt;1.5") +COUNTIFS(CSV!$B:$B,$A149,CSV!$L:$L,"&gt;1.5"))/$D149</f>
        <v>0.3888888888888889</v>
      </c>
      <c r="I149" s="7">
        <f>COUNTIFS(CSV!$A:$A,$A149,CSV!$L:$L,"&gt;1.5")/$B149</f>
        <v>0.44444444444444442</v>
      </c>
      <c r="J149" s="7">
        <f>COUNTIFS(CSV!$B:$B,$A149,CSV!$L:$L,"&gt;1.5")/$C149</f>
        <v>0.33333333333333331</v>
      </c>
      <c r="K149" s="12">
        <f>(COUNTIFS(CSV!$A:$A,$A149,CSV!$H:$H,"&gt;0.5") +COUNTIFS(CSV!$B:$B,$A149,CSV!$J:$J,"&gt;0.5"))/$D149</f>
        <v>0.55555555555555558</v>
      </c>
      <c r="L149" s="7">
        <f>COUNTIFS(CSV!$A:$A,$A149,CSV!$H:$H,"&gt;0.5")/$B149</f>
        <v>0.55555555555555558</v>
      </c>
      <c r="M149" s="7">
        <f>COUNTIFS(CSV!$B:$B,$A149,CSV!$J:$J,"&gt;0.5")/$C149</f>
        <v>0.55555555555555558</v>
      </c>
      <c r="N149" s="12">
        <f>(COUNTIFS(CSV!$A:$A,$A149,CSV!$H:$H,"&gt;1.5") +COUNTIFS(CSV!$B:$B,$A149,CSV!$J:$J,"&gt;1.5"))/$D149</f>
        <v>0.1111111111111111</v>
      </c>
      <c r="O149" s="7">
        <f>COUNTIFS(CSV!$A:$A,$A149,CSV!$H:$H,"&gt;1.5")/$B149</f>
        <v>0.1111111111111111</v>
      </c>
      <c r="P149" s="7">
        <f>COUNTIFS(CSV!$B:$B,$A149,CSV!$J:$J,"&gt;1.5")/$C149</f>
        <v>0.1111111111111111</v>
      </c>
      <c r="Q149" s="12">
        <f>(COUNTIFS(CSV!$A:$A,$A149,CSV!$I:$I,"&gt;0.5") +COUNTIFS(CSV!$B:$B,$A149,CSV!$K:$K,"&gt;0.5"))/$D149</f>
        <v>0.61111111111111116</v>
      </c>
      <c r="R149" s="7">
        <f>COUNTIFS(CSV!$A:$A,$A149,CSV!$I:$I,"&gt;0.5")/$B149</f>
        <v>0.55555555555555558</v>
      </c>
      <c r="S149" s="7">
        <f>COUNTIFS(CSV!$B:$B,$A149,CSV!$K:$K,"&gt;0.5")/$C149</f>
        <v>0.66666666666666663</v>
      </c>
      <c r="T149" s="12">
        <f>(COUNTIFS(CSV!$A:$A,$A149,CSV!$I:$I,"&gt;1.5") +COUNTIFS(CSV!$B:$B,$A149,CSV!$K:$K,"&gt;1.5"))/$D149</f>
        <v>0.16666666666666666</v>
      </c>
      <c r="U149" s="7">
        <f>COUNTIFS(CSV!$A:$A,$A149,CSV!$I:$I,"&gt;1.5")/$B149</f>
        <v>0.1111111111111111</v>
      </c>
      <c r="V149" s="7">
        <f>COUNTIFS(CSV!$B:$B,$A149,CSV!$K:$K,"&gt;1.5")/$C149</f>
        <v>0.22222222222222221</v>
      </c>
    </row>
    <row r="150" spans="1:22" x14ac:dyDescent="0.3">
      <c r="A150" s="62" t="s">
        <v>258</v>
      </c>
      <c r="B150" s="9">
        <f>COUNTIF(CSV!A:A,A150)</f>
        <v>9</v>
      </c>
      <c r="C150" s="4">
        <f>COUNTIF(CSV!B:B,A150)</f>
        <v>8</v>
      </c>
      <c r="D150" s="4">
        <f t="shared" si="5"/>
        <v>17</v>
      </c>
      <c r="E150" s="12">
        <f>(COUNTIFS(CSV!$A:$A,$A150,CSV!$L:$L,"&gt;0.5") +COUNTIFS(CSV!$B:$B,$A150,CSV!$L:$L,"&gt;0.5"))/$D150</f>
        <v>0.76470588235294112</v>
      </c>
      <c r="F150" s="7">
        <f>COUNTIFS(CSV!$A:$A,$A150,CSV!$L:$L,"&gt;0.5")/$B150</f>
        <v>0.77777777777777779</v>
      </c>
      <c r="G150" s="7">
        <f>COUNTIFS(CSV!$B:$B,$A150,CSV!$L:$L,"&gt;0.5")/$C150</f>
        <v>0.75</v>
      </c>
      <c r="H150" s="12">
        <f>(COUNTIFS(CSV!$A:$A,$A150,CSV!$L:$L,"&gt;1.5") +COUNTIFS(CSV!$B:$B,$A150,CSV!$L:$L,"&gt;1.5"))/$D150</f>
        <v>0.35294117647058826</v>
      </c>
      <c r="I150" s="7">
        <f>COUNTIFS(CSV!$A:$A,$A150,CSV!$L:$L,"&gt;1.5")/$B150</f>
        <v>0.44444444444444442</v>
      </c>
      <c r="J150" s="7">
        <f>COUNTIFS(CSV!$B:$B,$A150,CSV!$L:$L,"&gt;1.5")/$C150</f>
        <v>0.25</v>
      </c>
      <c r="K150" s="12">
        <f>(COUNTIFS(CSV!$A:$A,$A150,CSV!$H:$H,"&gt;0.5") +COUNTIFS(CSV!$B:$B,$A150,CSV!$J:$J,"&gt;0.5"))/$D150</f>
        <v>0.47058823529411764</v>
      </c>
      <c r="L150" s="7">
        <f>COUNTIFS(CSV!$A:$A,$A150,CSV!$H:$H,"&gt;0.5")/$B150</f>
        <v>0.44444444444444442</v>
      </c>
      <c r="M150" s="7">
        <f>COUNTIFS(CSV!$B:$B,$A150,CSV!$J:$J,"&gt;0.5")/$C150</f>
        <v>0.5</v>
      </c>
      <c r="N150" s="12">
        <f>(COUNTIFS(CSV!$A:$A,$A150,CSV!$H:$H,"&gt;1.5") +COUNTIFS(CSV!$B:$B,$A150,CSV!$J:$J,"&gt;1.5"))/$D150</f>
        <v>0.17647058823529413</v>
      </c>
      <c r="O150" s="7">
        <f>COUNTIFS(CSV!$A:$A,$A150,CSV!$H:$H,"&gt;1.5")/$B150</f>
        <v>0.22222222222222221</v>
      </c>
      <c r="P150" s="7">
        <f>COUNTIFS(CSV!$B:$B,$A150,CSV!$J:$J,"&gt;1.5")/$C150</f>
        <v>0.125</v>
      </c>
      <c r="Q150" s="12">
        <f>(COUNTIFS(CSV!$A:$A,$A150,CSV!$I:$I,"&gt;0.5") +COUNTIFS(CSV!$B:$B,$A150,CSV!$K:$K,"&gt;0.5"))/$D150</f>
        <v>0.47058823529411764</v>
      </c>
      <c r="R150" s="7">
        <f>COUNTIFS(CSV!$A:$A,$A150,CSV!$I:$I,"&gt;0.5")/$B150</f>
        <v>0.55555555555555558</v>
      </c>
      <c r="S150" s="7">
        <f>COUNTIFS(CSV!$B:$B,$A150,CSV!$K:$K,"&gt;0.5")/$C150</f>
        <v>0.375</v>
      </c>
      <c r="T150" s="12">
        <f>(COUNTIFS(CSV!$A:$A,$A150,CSV!$I:$I,"&gt;1.5") +COUNTIFS(CSV!$B:$B,$A150,CSV!$K:$K,"&gt;1.5"))/$D150</f>
        <v>5.8823529411764705E-2</v>
      </c>
      <c r="U150" s="7">
        <f>COUNTIFS(CSV!$A:$A,$A150,CSV!$I:$I,"&gt;1.5")/$B150</f>
        <v>0.1111111111111111</v>
      </c>
      <c r="V150" s="7">
        <f>COUNTIFS(CSV!$B:$B,$A150,CSV!$K:$K,"&gt;1.5")/$C150</f>
        <v>0</v>
      </c>
    </row>
    <row r="151" spans="1:22" x14ac:dyDescent="0.3">
      <c r="A151" s="62" t="s">
        <v>275</v>
      </c>
      <c r="B151" s="9">
        <f>COUNTIF(CSV!A:A,A151)</f>
        <v>7</v>
      </c>
      <c r="C151" s="4">
        <f>COUNTIF(CSV!B:B,A151)</f>
        <v>7</v>
      </c>
      <c r="D151" s="4">
        <f t="shared" si="5"/>
        <v>14</v>
      </c>
      <c r="E151" s="12">
        <f>(COUNTIFS(CSV!$A:$A,$A151,CSV!$L:$L,"&gt;0.5") +COUNTIFS(CSV!$B:$B,$A151,CSV!$L:$L,"&gt;0.5"))/$D151</f>
        <v>0.42857142857142855</v>
      </c>
      <c r="F151" s="7">
        <f>COUNTIFS(CSV!$A:$A,$A151,CSV!$L:$L,"&gt;0.5")/$B151</f>
        <v>0.7142857142857143</v>
      </c>
      <c r="G151" s="7">
        <f>COUNTIFS(CSV!$B:$B,$A151,CSV!$L:$L,"&gt;0.5")/$C151</f>
        <v>0.14285714285714285</v>
      </c>
      <c r="H151" s="12">
        <f>(COUNTIFS(CSV!$A:$A,$A151,CSV!$L:$L,"&gt;1.5") +COUNTIFS(CSV!$B:$B,$A151,CSV!$L:$L,"&gt;1.5"))/$D151</f>
        <v>0.2857142857142857</v>
      </c>
      <c r="I151" s="7">
        <f>COUNTIFS(CSV!$A:$A,$A151,CSV!$L:$L,"&gt;1.5")/$B151</f>
        <v>0.42857142857142855</v>
      </c>
      <c r="J151" s="7">
        <f>COUNTIFS(CSV!$B:$B,$A151,CSV!$L:$L,"&gt;1.5")/$C151</f>
        <v>0.14285714285714285</v>
      </c>
      <c r="K151" s="12">
        <f>(COUNTIFS(CSV!$A:$A,$A151,CSV!$H:$H,"&gt;0.5") +COUNTIFS(CSV!$B:$B,$A151,CSV!$J:$J,"&gt;0.5"))/$D151</f>
        <v>0.2857142857142857</v>
      </c>
      <c r="L151" s="7">
        <f>COUNTIFS(CSV!$A:$A,$A151,CSV!$H:$H,"&gt;0.5")/$B151</f>
        <v>0.42857142857142855</v>
      </c>
      <c r="M151" s="7">
        <f>COUNTIFS(CSV!$B:$B,$A151,CSV!$J:$J,"&gt;0.5")/$C151</f>
        <v>0.14285714285714285</v>
      </c>
      <c r="N151" s="12">
        <f>(COUNTIFS(CSV!$A:$A,$A151,CSV!$H:$H,"&gt;1.5") +COUNTIFS(CSV!$B:$B,$A151,CSV!$J:$J,"&gt;1.5"))/$D151</f>
        <v>0.14285714285714285</v>
      </c>
      <c r="O151" s="7">
        <f>COUNTIFS(CSV!$A:$A,$A151,CSV!$H:$H,"&gt;1.5")/$B151</f>
        <v>0.2857142857142857</v>
      </c>
      <c r="P151" s="7">
        <f>COUNTIFS(CSV!$B:$B,$A151,CSV!$J:$J,"&gt;1.5")/$C151</f>
        <v>0</v>
      </c>
      <c r="Q151" s="12">
        <f>(COUNTIFS(CSV!$A:$A,$A151,CSV!$I:$I,"&gt;0.5") +COUNTIFS(CSV!$B:$B,$A151,CSV!$K:$K,"&gt;0.5"))/$D151</f>
        <v>0.2857142857142857</v>
      </c>
      <c r="R151" s="7">
        <f>COUNTIFS(CSV!$A:$A,$A151,CSV!$I:$I,"&gt;0.5")/$B151</f>
        <v>0.42857142857142855</v>
      </c>
      <c r="S151" s="7">
        <f>COUNTIFS(CSV!$B:$B,$A151,CSV!$K:$K,"&gt;0.5")/$C151</f>
        <v>0.14285714285714285</v>
      </c>
      <c r="T151" s="12">
        <f>(COUNTIFS(CSV!$A:$A,$A151,CSV!$I:$I,"&gt;1.5") +COUNTIFS(CSV!$B:$B,$A151,CSV!$K:$K,"&gt;1.5"))/$D151</f>
        <v>0.14285714285714285</v>
      </c>
      <c r="U151" s="7">
        <f>COUNTIFS(CSV!$A:$A,$A151,CSV!$I:$I,"&gt;1.5")/$B151</f>
        <v>0.2857142857142857</v>
      </c>
      <c r="V151" s="7">
        <f>COUNTIFS(CSV!$B:$B,$A151,CSV!$K:$K,"&gt;1.5")/$C151</f>
        <v>0</v>
      </c>
    </row>
    <row r="152" spans="1:22" x14ac:dyDescent="0.3">
      <c r="A152" s="62" t="s">
        <v>270</v>
      </c>
      <c r="B152" s="9">
        <f>COUNTIF(CSV!A:A,A152)</f>
        <v>7</v>
      </c>
      <c r="C152" s="4">
        <f>COUNTIF(CSV!B:B,A152)</f>
        <v>10</v>
      </c>
      <c r="D152" s="4">
        <f t="shared" si="5"/>
        <v>17</v>
      </c>
      <c r="E152" s="12">
        <f>(COUNTIFS(CSV!$A:$A,$A152,CSV!$L:$L,"&gt;0.5") +COUNTIFS(CSV!$B:$B,$A152,CSV!$L:$L,"&gt;0.5"))/$D152</f>
        <v>0.82352941176470584</v>
      </c>
      <c r="F152" s="7">
        <f>COUNTIFS(CSV!$A:$A,$A152,CSV!$L:$L,"&gt;0.5")/$B152</f>
        <v>0.7142857142857143</v>
      </c>
      <c r="G152" s="7">
        <f>COUNTIFS(CSV!$B:$B,$A152,CSV!$L:$L,"&gt;0.5")/$C152</f>
        <v>0.9</v>
      </c>
      <c r="H152" s="12">
        <f>(COUNTIFS(CSV!$A:$A,$A152,CSV!$L:$L,"&gt;1.5") +COUNTIFS(CSV!$B:$B,$A152,CSV!$L:$L,"&gt;1.5"))/$D152</f>
        <v>0.47058823529411764</v>
      </c>
      <c r="I152" s="7">
        <f>COUNTIFS(CSV!$A:$A,$A152,CSV!$L:$L,"&gt;1.5")/$B152</f>
        <v>0.5714285714285714</v>
      </c>
      <c r="J152" s="7">
        <f>COUNTIFS(CSV!$B:$B,$A152,CSV!$L:$L,"&gt;1.5")/$C152</f>
        <v>0.4</v>
      </c>
      <c r="K152" s="12">
        <f>(COUNTIFS(CSV!$A:$A,$A152,CSV!$H:$H,"&gt;0.5") +COUNTIFS(CSV!$B:$B,$A152,CSV!$J:$J,"&gt;0.5"))/$D152</f>
        <v>0.70588235294117652</v>
      </c>
      <c r="L152" s="7">
        <f>COUNTIFS(CSV!$A:$A,$A152,CSV!$H:$H,"&gt;0.5")/$B152</f>
        <v>0.7142857142857143</v>
      </c>
      <c r="M152" s="7">
        <f>COUNTIFS(CSV!$B:$B,$A152,CSV!$J:$J,"&gt;0.5")/$C152</f>
        <v>0.7</v>
      </c>
      <c r="N152" s="12">
        <f>(COUNTIFS(CSV!$A:$A,$A152,CSV!$H:$H,"&gt;1.5") +COUNTIFS(CSV!$B:$B,$A152,CSV!$J:$J,"&gt;1.5"))/$D152</f>
        <v>0.23529411764705882</v>
      </c>
      <c r="O152" s="7">
        <f>COUNTIFS(CSV!$A:$A,$A152,CSV!$H:$H,"&gt;1.5")/$B152</f>
        <v>0.42857142857142855</v>
      </c>
      <c r="P152" s="7">
        <f>COUNTIFS(CSV!$B:$B,$A152,CSV!$J:$J,"&gt;1.5")/$C152</f>
        <v>0.1</v>
      </c>
      <c r="Q152" s="12">
        <f>(COUNTIFS(CSV!$A:$A,$A152,CSV!$I:$I,"&gt;0.5") +COUNTIFS(CSV!$B:$B,$A152,CSV!$K:$K,"&gt;0.5"))/$D152</f>
        <v>0.29411764705882354</v>
      </c>
      <c r="R152" s="7">
        <f>COUNTIFS(CSV!$A:$A,$A152,CSV!$I:$I,"&gt;0.5")/$B152</f>
        <v>0.2857142857142857</v>
      </c>
      <c r="S152" s="7">
        <f>COUNTIFS(CSV!$B:$B,$A152,CSV!$K:$K,"&gt;0.5")/$C152</f>
        <v>0.3</v>
      </c>
      <c r="T152" s="12">
        <f>(COUNTIFS(CSV!$A:$A,$A152,CSV!$I:$I,"&gt;1.5") +COUNTIFS(CSV!$B:$B,$A152,CSV!$K:$K,"&gt;1.5"))/$D152</f>
        <v>0.23529411764705882</v>
      </c>
      <c r="U152" s="7">
        <f>COUNTIFS(CSV!$A:$A,$A152,CSV!$I:$I,"&gt;1.5")/$B152</f>
        <v>0.2857142857142857</v>
      </c>
      <c r="V152" s="7">
        <f>COUNTIFS(CSV!$B:$B,$A152,CSV!$K:$K,"&gt;1.5")/$C152</f>
        <v>0.2</v>
      </c>
    </row>
    <row r="153" spans="1:22" x14ac:dyDescent="0.3">
      <c r="A153" s="62" t="s">
        <v>265</v>
      </c>
      <c r="B153" s="9">
        <f>COUNTIF(CSV!A:A,A153)</f>
        <v>6</v>
      </c>
      <c r="C153" s="4">
        <f>COUNTIF(CSV!B:B,A153)</f>
        <v>9</v>
      </c>
      <c r="D153" s="4">
        <f t="shared" si="5"/>
        <v>15</v>
      </c>
      <c r="E153" s="12">
        <f>(COUNTIFS(CSV!$A:$A,$A153,CSV!$L:$L,"&gt;0.5") +COUNTIFS(CSV!$B:$B,$A153,CSV!$L:$L,"&gt;0.5"))/$D153</f>
        <v>0.6</v>
      </c>
      <c r="F153" s="7">
        <f>COUNTIFS(CSV!$A:$A,$A153,CSV!$L:$L,"&gt;0.5")/$B153</f>
        <v>0.5</v>
      </c>
      <c r="G153" s="7">
        <f>COUNTIFS(CSV!$B:$B,$A153,CSV!$L:$L,"&gt;0.5")/$C153</f>
        <v>0.66666666666666663</v>
      </c>
      <c r="H153" s="12">
        <f>(COUNTIFS(CSV!$A:$A,$A153,CSV!$L:$L,"&gt;1.5") +COUNTIFS(CSV!$B:$B,$A153,CSV!$L:$L,"&gt;1.5"))/$D153</f>
        <v>0.26666666666666666</v>
      </c>
      <c r="I153" s="7">
        <f>COUNTIFS(CSV!$A:$A,$A153,CSV!$L:$L,"&gt;1.5")/$B153</f>
        <v>0.16666666666666666</v>
      </c>
      <c r="J153" s="7">
        <f>COUNTIFS(CSV!$B:$B,$A153,CSV!$L:$L,"&gt;1.5")/$C153</f>
        <v>0.33333333333333331</v>
      </c>
      <c r="K153" s="12">
        <f>(COUNTIFS(CSV!$A:$A,$A153,CSV!$H:$H,"&gt;0.5") +COUNTIFS(CSV!$B:$B,$A153,CSV!$J:$J,"&gt;0.5"))/$D153</f>
        <v>0.26666666666666666</v>
      </c>
      <c r="L153" s="7">
        <f>COUNTIFS(CSV!$A:$A,$A153,CSV!$H:$H,"&gt;0.5")/$B153</f>
        <v>0.16666666666666666</v>
      </c>
      <c r="M153" s="7">
        <f>COUNTIFS(CSV!$B:$B,$A153,CSV!$J:$J,"&gt;0.5")/$C153</f>
        <v>0.33333333333333331</v>
      </c>
      <c r="N153" s="12">
        <f>(COUNTIFS(CSV!$A:$A,$A153,CSV!$H:$H,"&gt;1.5") +COUNTIFS(CSV!$B:$B,$A153,CSV!$J:$J,"&gt;1.5"))/$D153</f>
        <v>6.6666666666666666E-2</v>
      </c>
      <c r="O153" s="7">
        <f>COUNTIFS(CSV!$A:$A,$A153,CSV!$H:$H,"&gt;1.5")/$B153</f>
        <v>0.16666666666666666</v>
      </c>
      <c r="P153" s="7">
        <f>COUNTIFS(CSV!$B:$B,$A153,CSV!$J:$J,"&gt;1.5")/$C153</f>
        <v>0</v>
      </c>
      <c r="Q153" s="12">
        <f>(COUNTIFS(CSV!$A:$A,$A153,CSV!$I:$I,"&gt;0.5") +COUNTIFS(CSV!$B:$B,$A153,CSV!$K:$K,"&gt;0.5"))/$D153</f>
        <v>0.46666666666666667</v>
      </c>
      <c r="R153" s="7">
        <f>COUNTIFS(CSV!$A:$A,$A153,CSV!$I:$I,"&gt;0.5")/$B153</f>
        <v>0.33333333333333331</v>
      </c>
      <c r="S153" s="7">
        <f>COUNTIFS(CSV!$B:$B,$A153,CSV!$K:$K,"&gt;0.5")/$C153</f>
        <v>0.55555555555555558</v>
      </c>
      <c r="T153" s="12">
        <f>(COUNTIFS(CSV!$A:$A,$A153,CSV!$I:$I,"&gt;1.5") +COUNTIFS(CSV!$B:$B,$A153,CSV!$K:$K,"&gt;1.5"))/$D153</f>
        <v>0.13333333333333333</v>
      </c>
      <c r="U153" s="7">
        <f>COUNTIFS(CSV!$A:$A,$A153,CSV!$I:$I,"&gt;1.5")/$B153</f>
        <v>0</v>
      </c>
      <c r="V153" s="7">
        <f>COUNTIFS(CSV!$B:$B,$A153,CSV!$K:$K,"&gt;1.5")/$C153</f>
        <v>0.22222222222222221</v>
      </c>
    </row>
    <row r="154" spans="1:22" x14ac:dyDescent="0.3">
      <c r="A154" s="62" t="s">
        <v>273</v>
      </c>
      <c r="B154" s="9">
        <f>COUNTIF(CSV!A:A,A154)</f>
        <v>7</v>
      </c>
      <c r="C154" s="4">
        <f>COUNTIF(CSV!B:B,A154)</f>
        <v>8</v>
      </c>
      <c r="D154" s="4">
        <f t="shared" si="5"/>
        <v>15</v>
      </c>
      <c r="E154" s="12">
        <f>(COUNTIFS(CSV!$A:$A,$A154,CSV!$L:$L,"&gt;0.5") +COUNTIFS(CSV!$B:$B,$A154,CSV!$L:$L,"&gt;0.5"))/$D154</f>
        <v>0.66666666666666663</v>
      </c>
      <c r="F154" s="7">
        <f>COUNTIFS(CSV!$A:$A,$A154,CSV!$L:$L,"&gt;0.5")/$B154</f>
        <v>0.7142857142857143</v>
      </c>
      <c r="G154" s="7">
        <f>COUNTIFS(CSV!$B:$B,$A154,CSV!$L:$L,"&gt;0.5")/$C154</f>
        <v>0.625</v>
      </c>
      <c r="H154" s="12">
        <f>(COUNTIFS(CSV!$A:$A,$A154,CSV!$L:$L,"&gt;1.5") +COUNTIFS(CSV!$B:$B,$A154,CSV!$L:$L,"&gt;1.5"))/$D154</f>
        <v>0.13333333333333333</v>
      </c>
      <c r="I154" s="7">
        <f>COUNTIFS(CSV!$A:$A,$A154,CSV!$L:$L,"&gt;1.5")/$B154</f>
        <v>0.14285714285714285</v>
      </c>
      <c r="J154" s="7">
        <f>COUNTIFS(CSV!$B:$B,$A154,CSV!$L:$L,"&gt;1.5")/$C154</f>
        <v>0.125</v>
      </c>
      <c r="K154" s="12">
        <f>(COUNTIFS(CSV!$A:$A,$A154,CSV!$H:$H,"&gt;0.5") +COUNTIFS(CSV!$B:$B,$A154,CSV!$J:$J,"&gt;0.5"))/$D154</f>
        <v>0.2</v>
      </c>
      <c r="L154" s="7">
        <f>COUNTIFS(CSV!$A:$A,$A154,CSV!$H:$H,"&gt;0.5")/$B154</f>
        <v>0.14285714285714285</v>
      </c>
      <c r="M154" s="7">
        <f>COUNTIFS(CSV!$B:$B,$A154,CSV!$J:$J,"&gt;0.5")/$C154</f>
        <v>0.25</v>
      </c>
      <c r="N154" s="12">
        <f>(COUNTIFS(CSV!$A:$A,$A154,CSV!$H:$H,"&gt;1.5") +COUNTIFS(CSV!$B:$B,$A154,CSV!$J:$J,"&gt;1.5"))/$D154</f>
        <v>6.6666666666666666E-2</v>
      </c>
      <c r="O154" s="7">
        <f>COUNTIFS(CSV!$A:$A,$A154,CSV!$H:$H,"&gt;1.5")/$B154</f>
        <v>0.14285714285714285</v>
      </c>
      <c r="P154" s="7">
        <f>COUNTIFS(CSV!$B:$B,$A154,CSV!$J:$J,"&gt;1.5")/$C154</f>
        <v>0</v>
      </c>
      <c r="Q154" s="12">
        <f>(COUNTIFS(CSV!$A:$A,$A154,CSV!$I:$I,"&gt;0.5") +COUNTIFS(CSV!$B:$B,$A154,CSV!$K:$K,"&gt;0.5"))/$D154</f>
        <v>0.46666666666666667</v>
      </c>
      <c r="R154" s="7">
        <f>COUNTIFS(CSV!$A:$A,$A154,CSV!$I:$I,"&gt;0.5")/$B154</f>
        <v>0.5714285714285714</v>
      </c>
      <c r="S154" s="7">
        <f>COUNTIFS(CSV!$B:$B,$A154,CSV!$K:$K,"&gt;0.5")/$C154</f>
        <v>0.375</v>
      </c>
      <c r="T154" s="12">
        <f>(COUNTIFS(CSV!$A:$A,$A154,CSV!$I:$I,"&gt;1.5") +COUNTIFS(CSV!$B:$B,$A154,CSV!$K:$K,"&gt;1.5"))/$D154</f>
        <v>6.6666666666666666E-2</v>
      </c>
      <c r="U154" s="7">
        <f>COUNTIFS(CSV!$A:$A,$A154,CSV!$I:$I,"&gt;1.5")/$B154</f>
        <v>0</v>
      </c>
      <c r="V154" s="7">
        <f>COUNTIFS(CSV!$B:$B,$A154,CSV!$K:$K,"&gt;1.5")/$C154</f>
        <v>0.125</v>
      </c>
    </row>
    <row r="155" spans="1:22" x14ac:dyDescent="0.3">
      <c r="A155" s="62" t="s">
        <v>276</v>
      </c>
      <c r="B155" s="9">
        <f>COUNTIF(CSV!A:A,A155)</f>
        <v>8</v>
      </c>
      <c r="C155" s="4">
        <f>COUNTIF(CSV!B:B,A155)</f>
        <v>6</v>
      </c>
      <c r="D155" s="4">
        <f t="shared" si="5"/>
        <v>14</v>
      </c>
      <c r="E155" s="12">
        <f>(COUNTIFS(CSV!$A:$A,$A155,CSV!$L:$L,"&gt;0.5") +COUNTIFS(CSV!$B:$B,$A155,CSV!$L:$L,"&gt;0.5"))/$D155</f>
        <v>0.8571428571428571</v>
      </c>
      <c r="F155" s="7">
        <f>COUNTIFS(CSV!$A:$A,$A155,CSV!$L:$L,"&gt;0.5")/$B155</f>
        <v>1</v>
      </c>
      <c r="G155" s="7">
        <f>COUNTIFS(CSV!$B:$B,$A155,CSV!$L:$L,"&gt;0.5")/$C155</f>
        <v>0.66666666666666663</v>
      </c>
      <c r="H155" s="12">
        <f>(COUNTIFS(CSV!$A:$A,$A155,CSV!$L:$L,"&gt;1.5") +COUNTIFS(CSV!$B:$B,$A155,CSV!$L:$L,"&gt;1.5"))/$D155</f>
        <v>0.42857142857142855</v>
      </c>
      <c r="I155" s="7">
        <f>COUNTIFS(CSV!$A:$A,$A155,CSV!$L:$L,"&gt;1.5")/$B155</f>
        <v>0.625</v>
      </c>
      <c r="J155" s="7">
        <f>COUNTIFS(CSV!$B:$B,$A155,CSV!$L:$L,"&gt;1.5")/$C155</f>
        <v>0.16666666666666666</v>
      </c>
      <c r="K155" s="12">
        <f>(COUNTIFS(CSV!$A:$A,$A155,CSV!$H:$H,"&gt;0.5") +COUNTIFS(CSV!$B:$B,$A155,CSV!$J:$J,"&gt;0.5"))/$D155</f>
        <v>0.5</v>
      </c>
      <c r="L155" s="7">
        <f>COUNTIFS(CSV!$A:$A,$A155,CSV!$H:$H,"&gt;0.5")/$B155</f>
        <v>0.625</v>
      </c>
      <c r="M155" s="7">
        <f>COUNTIFS(CSV!$B:$B,$A155,CSV!$J:$J,"&gt;0.5")/$C155</f>
        <v>0.33333333333333331</v>
      </c>
      <c r="N155" s="12">
        <f>(COUNTIFS(CSV!$A:$A,$A155,CSV!$H:$H,"&gt;1.5") +COUNTIFS(CSV!$B:$B,$A155,CSV!$J:$J,"&gt;1.5"))/$D155</f>
        <v>0.14285714285714285</v>
      </c>
      <c r="O155" s="7">
        <f>COUNTIFS(CSV!$A:$A,$A155,CSV!$H:$H,"&gt;1.5")/$B155</f>
        <v>0.125</v>
      </c>
      <c r="P155" s="7">
        <f>COUNTIFS(CSV!$B:$B,$A155,CSV!$J:$J,"&gt;1.5")/$C155</f>
        <v>0.16666666666666666</v>
      </c>
      <c r="Q155" s="12">
        <f>(COUNTIFS(CSV!$A:$A,$A155,CSV!$I:$I,"&gt;0.5") +COUNTIFS(CSV!$B:$B,$A155,CSV!$K:$K,"&gt;0.5"))/$D155</f>
        <v>0.6428571428571429</v>
      </c>
      <c r="R155" s="7">
        <f>COUNTIFS(CSV!$A:$A,$A155,CSV!$I:$I,"&gt;0.5")/$B155</f>
        <v>0.75</v>
      </c>
      <c r="S155" s="7">
        <f>COUNTIFS(CSV!$B:$B,$A155,CSV!$K:$K,"&gt;0.5")/$C155</f>
        <v>0.5</v>
      </c>
      <c r="T155" s="12">
        <f>(COUNTIFS(CSV!$A:$A,$A155,CSV!$I:$I,"&gt;1.5") +COUNTIFS(CSV!$B:$B,$A155,CSV!$K:$K,"&gt;1.5"))/$D155</f>
        <v>0.14285714285714285</v>
      </c>
      <c r="U155" s="7">
        <f>COUNTIFS(CSV!$A:$A,$A155,CSV!$I:$I,"&gt;1.5")/$B155</f>
        <v>0.125</v>
      </c>
      <c r="V155" s="7">
        <f>COUNTIFS(CSV!$B:$B,$A155,CSV!$K:$K,"&gt;1.5")/$C155</f>
        <v>0.16666666666666666</v>
      </c>
    </row>
    <row r="156" spans="1:22" x14ac:dyDescent="0.3">
      <c r="A156" s="62" t="s">
        <v>274</v>
      </c>
      <c r="B156" s="9">
        <f>COUNTIF(CSV!A:A,A156)</f>
        <v>6</v>
      </c>
      <c r="C156" s="4">
        <f>COUNTIF(CSV!B:B,A156)</f>
        <v>8</v>
      </c>
      <c r="D156" s="4">
        <f t="shared" si="5"/>
        <v>14</v>
      </c>
      <c r="E156" s="12">
        <f>(COUNTIFS(CSV!$A:$A,$A156,CSV!$L:$L,"&gt;0.5") +COUNTIFS(CSV!$B:$B,$A156,CSV!$L:$L,"&gt;0.5"))/$D156</f>
        <v>0.5</v>
      </c>
      <c r="F156" s="7">
        <f>COUNTIFS(CSV!$A:$A,$A156,CSV!$L:$L,"&gt;0.5")/$B156</f>
        <v>0.66666666666666663</v>
      </c>
      <c r="G156" s="7">
        <f>COUNTIFS(CSV!$B:$B,$A156,CSV!$L:$L,"&gt;0.5")/$C156</f>
        <v>0.375</v>
      </c>
      <c r="H156" s="12">
        <f>(COUNTIFS(CSV!$A:$A,$A156,CSV!$L:$L,"&gt;1.5") +COUNTIFS(CSV!$B:$B,$A156,CSV!$L:$L,"&gt;1.5"))/$D156</f>
        <v>0.2857142857142857</v>
      </c>
      <c r="I156" s="7">
        <f>COUNTIFS(CSV!$A:$A,$A156,CSV!$L:$L,"&gt;1.5")/$B156</f>
        <v>0.33333333333333331</v>
      </c>
      <c r="J156" s="7">
        <f>COUNTIFS(CSV!$B:$B,$A156,CSV!$L:$L,"&gt;1.5")/$C156</f>
        <v>0.25</v>
      </c>
      <c r="K156" s="12">
        <f>(COUNTIFS(CSV!$A:$A,$A156,CSV!$H:$H,"&gt;0.5") +COUNTIFS(CSV!$B:$B,$A156,CSV!$J:$J,"&gt;0.5"))/$D156</f>
        <v>0.21428571428571427</v>
      </c>
      <c r="L156" s="7">
        <f>COUNTIFS(CSV!$A:$A,$A156,CSV!$H:$H,"&gt;0.5")/$B156</f>
        <v>0.33333333333333331</v>
      </c>
      <c r="M156" s="7">
        <f>COUNTIFS(CSV!$B:$B,$A156,CSV!$J:$J,"&gt;0.5")/$C156</f>
        <v>0.125</v>
      </c>
      <c r="N156" s="12">
        <f>(COUNTIFS(CSV!$A:$A,$A156,CSV!$H:$H,"&gt;1.5") +COUNTIFS(CSV!$B:$B,$A156,CSV!$J:$J,"&gt;1.5"))/$D156</f>
        <v>7.1428571428571425E-2</v>
      </c>
      <c r="O156" s="7">
        <f>COUNTIFS(CSV!$A:$A,$A156,CSV!$H:$H,"&gt;1.5")/$B156</f>
        <v>0.16666666666666666</v>
      </c>
      <c r="P156" s="7">
        <f>COUNTIFS(CSV!$B:$B,$A156,CSV!$J:$J,"&gt;1.5")/$C156</f>
        <v>0</v>
      </c>
      <c r="Q156" s="12">
        <f>(COUNTIFS(CSV!$A:$A,$A156,CSV!$I:$I,"&gt;0.5") +COUNTIFS(CSV!$B:$B,$A156,CSV!$K:$K,"&gt;0.5"))/$D156</f>
        <v>0.42857142857142855</v>
      </c>
      <c r="R156" s="7">
        <f>COUNTIFS(CSV!$A:$A,$A156,CSV!$I:$I,"&gt;0.5")/$B156</f>
        <v>0.5</v>
      </c>
      <c r="S156" s="7">
        <f>COUNTIFS(CSV!$B:$B,$A156,CSV!$K:$K,"&gt;0.5")/$C156</f>
        <v>0.375</v>
      </c>
      <c r="T156" s="12">
        <f>(COUNTIFS(CSV!$A:$A,$A156,CSV!$I:$I,"&gt;1.5") +COUNTIFS(CSV!$B:$B,$A156,CSV!$K:$K,"&gt;1.5"))/$D156</f>
        <v>7.1428571428571425E-2</v>
      </c>
      <c r="U156" s="7">
        <f>COUNTIFS(CSV!$A:$A,$A156,CSV!$I:$I,"&gt;1.5")/$B156</f>
        <v>0</v>
      </c>
      <c r="V156" s="7">
        <f>COUNTIFS(CSV!$B:$B,$A156,CSV!$K:$K,"&gt;1.5")/$C156</f>
        <v>0.125</v>
      </c>
    </row>
    <row r="157" spans="1:22" x14ac:dyDescent="0.3">
      <c r="A157" s="62" t="s">
        <v>268</v>
      </c>
      <c r="B157" s="9">
        <f>COUNTIF(CSV!A:A,A157)</f>
        <v>8</v>
      </c>
      <c r="C157" s="4">
        <f>COUNTIF(CSV!B:B,A157)</f>
        <v>7</v>
      </c>
      <c r="D157" s="4">
        <f t="shared" si="5"/>
        <v>15</v>
      </c>
      <c r="E157" s="12">
        <f>(COUNTIFS(CSV!$A:$A,$A157,CSV!$L:$L,"&gt;0.5") +COUNTIFS(CSV!$B:$B,$A157,CSV!$L:$L,"&gt;0.5"))/$D157</f>
        <v>0.6</v>
      </c>
      <c r="F157" s="7">
        <f>COUNTIFS(CSV!$A:$A,$A157,CSV!$L:$L,"&gt;0.5")/$B157</f>
        <v>0.5</v>
      </c>
      <c r="G157" s="7">
        <f>COUNTIFS(CSV!$B:$B,$A157,CSV!$L:$L,"&gt;0.5")/$C157</f>
        <v>0.7142857142857143</v>
      </c>
      <c r="H157" s="12">
        <f>(COUNTIFS(CSV!$A:$A,$A157,CSV!$L:$L,"&gt;1.5") +COUNTIFS(CSV!$B:$B,$A157,CSV!$L:$L,"&gt;1.5"))/$D157</f>
        <v>0.26666666666666666</v>
      </c>
      <c r="I157" s="7">
        <f>COUNTIFS(CSV!$A:$A,$A157,CSV!$L:$L,"&gt;1.5")/$B157</f>
        <v>0</v>
      </c>
      <c r="J157" s="7">
        <f>COUNTIFS(CSV!$B:$B,$A157,CSV!$L:$L,"&gt;1.5")/$C157</f>
        <v>0.5714285714285714</v>
      </c>
      <c r="K157" s="12">
        <f>(COUNTIFS(CSV!$A:$A,$A157,CSV!$H:$H,"&gt;0.5") +COUNTIFS(CSV!$B:$B,$A157,CSV!$J:$J,"&gt;0.5"))/$D157</f>
        <v>0.2</v>
      </c>
      <c r="L157" s="7">
        <f>COUNTIFS(CSV!$A:$A,$A157,CSV!$H:$H,"&gt;0.5")/$B157</f>
        <v>0.125</v>
      </c>
      <c r="M157" s="7">
        <f>COUNTIFS(CSV!$B:$B,$A157,CSV!$J:$J,"&gt;0.5")/$C157</f>
        <v>0.2857142857142857</v>
      </c>
      <c r="N157" s="12">
        <f>(COUNTIFS(CSV!$A:$A,$A157,CSV!$H:$H,"&gt;1.5") +COUNTIFS(CSV!$B:$B,$A157,CSV!$J:$J,"&gt;1.5"))/$D157</f>
        <v>0</v>
      </c>
      <c r="O157" s="7">
        <f>COUNTIFS(CSV!$A:$A,$A157,CSV!$H:$H,"&gt;1.5")/$B157</f>
        <v>0</v>
      </c>
      <c r="P157" s="7">
        <f>COUNTIFS(CSV!$B:$B,$A157,CSV!$J:$J,"&gt;1.5")/$C157</f>
        <v>0</v>
      </c>
      <c r="Q157" s="12">
        <f>(COUNTIFS(CSV!$A:$A,$A157,CSV!$I:$I,"&gt;0.5") +COUNTIFS(CSV!$B:$B,$A157,CSV!$K:$K,"&gt;0.5"))/$D157</f>
        <v>0.46666666666666667</v>
      </c>
      <c r="R157" s="7">
        <f>COUNTIFS(CSV!$A:$A,$A157,CSV!$I:$I,"&gt;0.5")/$B157</f>
        <v>0.375</v>
      </c>
      <c r="S157" s="7">
        <f>COUNTIFS(CSV!$B:$B,$A157,CSV!$K:$K,"&gt;0.5")/$C157</f>
        <v>0.5714285714285714</v>
      </c>
      <c r="T157" s="12">
        <f>(COUNTIFS(CSV!$A:$A,$A157,CSV!$I:$I,"&gt;1.5") +COUNTIFS(CSV!$B:$B,$A157,CSV!$K:$K,"&gt;1.5"))/$D157</f>
        <v>0.2</v>
      </c>
      <c r="U157" s="7">
        <f>COUNTIFS(CSV!$A:$A,$A157,CSV!$I:$I,"&gt;1.5")/$B157</f>
        <v>0</v>
      </c>
      <c r="V157" s="7">
        <f>COUNTIFS(CSV!$B:$B,$A157,CSV!$K:$K,"&gt;1.5")/$C157</f>
        <v>0.42857142857142855</v>
      </c>
    </row>
    <row r="158" spans="1:22" x14ac:dyDescent="0.3">
      <c r="A158" s="62" t="s">
        <v>272</v>
      </c>
      <c r="B158" s="9">
        <f>COUNTIF(CSV!A:A,A158)</f>
        <v>8</v>
      </c>
      <c r="C158" s="4">
        <f>COUNTIF(CSV!B:B,A158)</f>
        <v>10</v>
      </c>
      <c r="D158" s="4">
        <f t="shared" si="5"/>
        <v>18</v>
      </c>
      <c r="E158" s="12">
        <f>(COUNTIFS(CSV!$A:$A,$A158,CSV!$L:$L,"&gt;0.5") +COUNTIFS(CSV!$B:$B,$A158,CSV!$L:$L,"&gt;0.5"))/$D158</f>
        <v>0.61111111111111116</v>
      </c>
      <c r="F158" s="7">
        <f>COUNTIFS(CSV!$A:$A,$A158,CSV!$L:$L,"&gt;0.5")/$B158</f>
        <v>0.375</v>
      </c>
      <c r="G158" s="7">
        <f>COUNTIFS(CSV!$B:$B,$A158,CSV!$L:$L,"&gt;0.5")/$C158</f>
        <v>0.8</v>
      </c>
      <c r="H158" s="12">
        <f>(COUNTIFS(CSV!$A:$A,$A158,CSV!$L:$L,"&gt;1.5") +COUNTIFS(CSV!$B:$B,$A158,CSV!$L:$L,"&gt;1.5"))/$D158</f>
        <v>0.33333333333333331</v>
      </c>
      <c r="I158" s="7">
        <f>COUNTIFS(CSV!$A:$A,$A158,CSV!$L:$L,"&gt;1.5")/$B158</f>
        <v>0.25</v>
      </c>
      <c r="J158" s="7">
        <f>COUNTIFS(CSV!$B:$B,$A158,CSV!$L:$L,"&gt;1.5")/$C158</f>
        <v>0.4</v>
      </c>
      <c r="K158" s="12">
        <f>(COUNTIFS(CSV!$A:$A,$A158,CSV!$H:$H,"&gt;0.5") +COUNTIFS(CSV!$B:$B,$A158,CSV!$J:$J,"&gt;0.5"))/$D158</f>
        <v>0.33333333333333331</v>
      </c>
      <c r="L158" s="7">
        <f>COUNTIFS(CSV!$A:$A,$A158,CSV!$H:$H,"&gt;0.5")/$B158</f>
        <v>0.375</v>
      </c>
      <c r="M158" s="7">
        <f>COUNTIFS(CSV!$B:$B,$A158,CSV!$J:$J,"&gt;0.5")/$C158</f>
        <v>0.3</v>
      </c>
      <c r="N158" s="12">
        <f>(COUNTIFS(CSV!$A:$A,$A158,CSV!$H:$H,"&gt;1.5") +COUNTIFS(CSV!$B:$B,$A158,CSV!$J:$J,"&gt;1.5"))/$D158</f>
        <v>0.1111111111111111</v>
      </c>
      <c r="O158" s="7">
        <f>COUNTIFS(CSV!$A:$A,$A158,CSV!$H:$H,"&gt;1.5")/$B158</f>
        <v>0.125</v>
      </c>
      <c r="P158" s="7">
        <f>COUNTIFS(CSV!$B:$B,$A158,CSV!$J:$J,"&gt;1.5")/$C158</f>
        <v>0.1</v>
      </c>
      <c r="Q158" s="12">
        <f>(COUNTIFS(CSV!$A:$A,$A158,CSV!$I:$I,"&gt;0.5") +COUNTIFS(CSV!$B:$B,$A158,CSV!$K:$K,"&gt;0.5"))/$D158</f>
        <v>0.5</v>
      </c>
      <c r="R158" s="7">
        <f>COUNTIFS(CSV!$A:$A,$A158,CSV!$I:$I,"&gt;0.5")/$B158</f>
        <v>0.25</v>
      </c>
      <c r="S158" s="7">
        <f>COUNTIFS(CSV!$B:$B,$A158,CSV!$K:$K,"&gt;0.5")/$C158</f>
        <v>0.7</v>
      </c>
      <c r="T158" s="12">
        <f>(COUNTIFS(CSV!$A:$A,$A158,CSV!$I:$I,"&gt;1.5") +COUNTIFS(CSV!$B:$B,$A158,CSV!$K:$K,"&gt;1.5"))/$D158</f>
        <v>0.16666666666666666</v>
      </c>
      <c r="U158" s="7">
        <f>COUNTIFS(CSV!$A:$A,$A158,CSV!$I:$I,"&gt;1.5")/$B158</f>
        <v>0</v>
      </c>
      <c r="V158" s="7">
        <f>COUNTIFS(CSV!$B:$B,$A158,CSV!$K:$K,"&gt;1.5")/$C158</f>
        <v>0.3</v>
      </c>
    </row>
    <row r="159" spans="1:22" x14ac:dyDescent="0.3">
      <c r="A159" s="62" t="s">
        <v>264</v>
      </c>
      <c r="B159" s="9">
        <f>COUNTIF(CSV!A:A,A159)</f>
        <v>10</v>
      </c>
      <c r="C159" s="4">
        <f>COUNTIF(CSV!B:B,A159)</f>
        <v>7</v>
      </c>
      <c r="D159" s="4">
        <f t="shared" si="5"/>
        <v>17</v>
      </c>
      <c r="E159" s="12">
        <f>(COUNTIFS(CSV!$A:$A,$A159,CSV!$L:$L,"&gt;0.5") +COUNTIFS(CSV!$B:$B,$A159,CSV!$L:$L,"&gt;0.5"))/$D159</f>
        <v>0.70588235294117652</v>
      </c>
      <c r="F159" s="7">
        <f>COUNTIFS(CSV!$A:$A,$A159,CSV!$L:$L,"&gt;0.5")/$B159</f>
        <v>0.6</v>
      </c>
      <c r="G159" s="7">
        <f>COUNTIFS(CSV!$B:$B,$A159,CSV!$L:$L,"&gt;0.5")/$C159</f>
        <v>0.8571428571428571</v>
      </c>
      <c r="H159" s="12">
        <f>(COUNTIFS(CSV!$A:$A,$A159,CSV!$L:$L,"&gt;1.5") +COUNTIFS(CSV!$B:$B,$A159,CSV!$L:$L,"&gt;1.5"))/$D159</f>
        <v>0.35294117647058826</v>
      </c>
      <c r="I159" s="7">
        <f>COUNTIFS(CSV!$A:$A,$A159,CSV!$L:$L,"&gt;1.5")/$B159</f>
        <v>0.1</v>
      </c>
      <c r="J159" s="7">
        <f>COUNTIFS(CSV!$B:$B,$A159,CSV!$L:$L,"&gt;1.5")/$C159</f>
        <v>0.7142857142857143</v>
      </c>
      <c r="K159" s="12">
        <f>(COUNTIFS(CSV!$A:$A,$A159,CSV!$H:$H,"&gt;0.5") +COUNTIFS(CSV!$B:$B,$A159,CSV!$J:$J,"&gt;0.5"))/$D159</f>
        <v>0.47058823529411764</v>
      </c>
      <c r="L159" s="7">
        <f>COUNTIFS(CSV!$A:$A,$A159,CSV!$H:$H,"&gt;0.5")/$B159</f>
        <v>0.2</v>
      </c>
      <c r="M159" s="7">
        <f>COUNTIFS(CSV!$B:$B,$A159,CSV!$J:$J,"&gt;0.5")/$C159</f>
        <v>0.8571428571428571</v>
      </c>
      <c r="N159" s="12">
        <f>(COUNTIFS(CSV!$A:$A,$A159,CSV!$H:$H,"&gt;1.5") +COUNTIFS(CSV!$B:$B,$A159,CSV!$J:$J,"&gt;1.5"))/$D159</f>
        <v>0.11764705882352941</v>
      </c>
      <c r="O159" s="7">
        <f>COUNTIFS(CSV!$A:$A,$A159,CSV!$H:$H,"&gt;1.5")/$B159</f>
        <v>0</v>
      </c>
      <c r="P159" s="7">
        <f>COUNTIFS(CSV!$B:$B,$A159,CSV!$J:$J,"&gt;1.5")/$C159</f>
        <v>0.2857142857142857</v>
      </c>
      <c r="Q159" s="12">
        <f>(COUNTIFS(CSV!$A:$A,$A159,CSV!$I:$I,"&gt;0.5") +COUNTIFS(CSV!$B:$B,$A159,CSV!$K:$K,"&gt;0.5"))/$D159</f>
        <v>0.52941176470588236</v>
      </c>
      <c r="R159" s="7">
        <f>COUNTIFS(CSV!$A:$A,$A159,CSV!$I:$I,"&gt;0.5")/$B159</f>
        <v>0.4</v>
      </c>
      <c r="S159" s="7">
        <f>COUNTIFS(CSV!$B:$B,$A159,CSV!$K:$K,"&gt;0.5")/$C159</f>
        <v>0.7142857142857143</v>
      </c>
      <c r="T159" s="12">
        <f>(COUNTIFS(CSV!$A:$A,$A159,CSV!$I:$I,"&gt;1.5") +COUNTIFS(CSV!$B:$B,$A159,CSV!$K:$K,"&gt;1.5"))/$D159</f>
        <v>0.23529411764705882</v>
      </c>
      <c r="U159" s="7">
        <f>COUNTIFS(CSV!$A:$A,$A159,CSV!$I:$I,"&gt;1.5")/$B159</f>
        <v>0.1</v>
      </c>
      <c r="V159" s="7">
        <f>COUNTIFS(CSV!$B:$B,$A159,CSV!$K:$K,"&gt;1.5")/$C159</f>
        <v>0.42857142857142855</v>
      </c>
    </row>
    <row r="160" spans="1:22" x14ac:dyDescent="0.3">
      <c r="A160" s="62" t="s">
        <v>269</v>
      </c>
      <c r="B160" s="9">
        <f>COUNTIF(CSV!A:A,A160)</f>
        <v>7</v>
      </c>
      <c r="C160" s="4">
        <f>COUNTIF(CSV!B:B,A160)</f>
        <v>7</v>
      </c>
      <c r="D160" s="4">
        <f t="shared" si="5"/>
        <v>14</v>
      </c>
      <c r="E160" s="12">
        <f>(COUNTIFS(CSV!$A:$A,$A160,CSV!$L:$L,"&gt;0.5") +COUNTIFS(CSV!$B:$B,$A160,CSV!$L:$L,"&gt;0.5"))/$D160</f>
        <v>0.7857142857142857</v>
      </c>
      <c r="F160" s="7">
        <f>COUNTIFS(CSV!$A:$A,$A160,CSV!$L:$L,"&gt;0.5")/$B160</f>
        <v>0.7142857142857143</v>
      </c>
      <c r="G160" s="7">
        <f>COUNTIFS(CSV!$B:$B,$A160,CSV!$L:$L,"&gt;0.5")/$C160</f>
        <v>0.8571428571428571</v>
      </c>
      <c r="H160" s="12">
        <f>(COUNTIFS(CSV!$A:$A,$A160,CSV!$L:$L,"&gt;1.5") +COUNTIFS(CSV!$B:$B,$A160,CSV!$L:$L,"&gt;1.5"))/$D160</f>
        <v>0.21428571428571427</v>
      </c>
      <c r="I160" s="7">
        <f>COUNTIFS(CSV!$A:$A,$A160,CSV!$L:$L,"&gt;1.5")/$B160</f>
        <v>0.2857142857142857</v>
      </c>
      <c r="J160" s="7">
        <f>COUNTIFS(CSV!$B:$B,$A160,CSV!$L:$L,"&gt;1.5")/$C160</f>
        <v>0.14285714285714285</v>
      </c>
      <c r="K160" s="12">
        <f>(COUNTIFS(CSV!$A:$A,$A160,CSV!$H:$H,"&gt;0.5") +COUNTIFS(CSV!$B:$B,$A160,CSV!$J:$J,"&gt;0.5"))/$D160</f>
        <v>0.42857142857142855</v>
      </c>
      <c r="L160" s="7">
        <f>COUNTIFS(CSV!$A:$A,$A160,CSV!$H:$H,"&gt;0.5")/$B160</f>
        <v>0.5714285714285714</v>
      </c>
      <c r="M160" s="7">
        <f>COUNTIFS(CSV!$B:$B,$A160,CSV!$J:$J,"&gt;0.5")/$C160</f>
        <v>0.2857142857142857</v>
      </c>
      <c r="N160" s="12">
        <f>(COUNTIFS(CSV!$A:$A,$A160,CSV!$H:$H,"&gt;1.5") +COUNTIFS(CSV!$B:$B,$A160,CSV!$J:$J,"&gt;1.5"))/$D160</f>
        <v>0.14285714285714285</v>
      </c>
      <c r="O160" s="7">
        <f>COUNTIFS(CSV!$A:$A,$A160,CSV!$H:$H,"&gt;1.5")/$B160</f>
        <v>0.2857142857142857</v>
      </c>
      <c r="P160" s="7">
        <f>COUNTIFS(CSV!$B:$B,$A160,CSV!$J:$J,"&gt;1.5")/$C160</f>
        <v>0</v>
      </c>
      <c r="Q160" s="12">
        <f>(COUNTIFS(CSV!$A:$A,$A160,CSV!$I:$I,"&gt;0.5") +COUNTIFS(CSV!$B:$B,$A160,CSV!$K:$K,"&gt;0.5"))/$D160</f>
        <v>0.42857142857142855</v>
      </c>
      <c r="R160" s="7">
        <f>COUNTIFS(CSV!$A:$A,$A160,CSV!$I:$I,"&gt;0.5")/$B160</f>
        <v>0.2857142857142857</v>
      </c>
      <c r="S160" s="7">
        <f>COUNTIFS(CSV!$B:$B,$A160,CSV!$K:$K,"&gt;0.5")/$C160</f>
        <v>0.5714285714285714</v>
      </c>
      <c r="T160" s="12">
        <f>(COUNTIFS(CSV!$A:$A,$A160,CSV!$I:$I,"&gt;1.5") +COUNTIFS(CSV!$B:$B,$A160,CSV!$K:$K,"&gt;1.5"))/$D160</f>
        <v>7.1428571428571425E-2</v>
      </c>
      <c r="U160" s="7">
        <f>COUNTIFS(CSV!$A:$A,$A160,CSV!$I:$I,"&gt;1.5")/$B160</f>
        <v>0</v>
      </c>
      <c r="V160" s="7">
        <f>COUNTIFS(CSV!$B:$B,$A160,CSV!$K:$K,"&gt;1.5")/$C160</f>
        <v>0.14285714285714285</v>
      </c>
    </row>
    <row r="161" spans="1:22" x14ac:dyDescent="0.3">
      <c r="A161" s="62" t="s">
        <v>277</v>
      </c>
      <c r="B161" s="9">
        <f>COUNTIF(CSV!A:A,A161)</f>
        <v>8</v>
      </c>
      <c r="C161" s="4">
        <f>COUNTIF(CSV!B:B,A161)</f>
        <v>7</v>
      </c>
      <c r="D161" s="4">
        <f t="shared" si="5"/>
        <v>15</v>
      </c>
      <c r="E161" s="12">
        <f>(COUNTIFS(CSV!$A:$A,$A161,CSV!$L:$L,"&gt;0.5") +COUNTIFS(CSV!$B:$B,$A161,CSV!$L:$L,"&gt;0.5"))/$D161</f>
        <v>0.66666666666666663</v>
      </c>
      <c r="F161" s="7">
        <f>COUNTIFS(CSV!$A:$A,$A161,CSV!$L:$L,"&gt;0.5")/$B161</f>
        <v>0.75</v>
      </c>
      <c r="G161" s="7">
        <f>COUNTIFS(CSV!$B:$B,$A161,CSV!$L:$L,"&gt;0.5")/$C161</f>
        <v>0.5714285714285714</v>
      </c>
      <c r="H161" s="12">
        <f>(COUNTIFS(CSV!$A:$A,$A161,CSV!$L:$L,"&gt;1.5") +COUNTIFS(CSV!$B:$B,$A161,CSV!$L:$L,"&gt;1.5"))/$D161</f>
        <v>0.4</v>
      </c>
      <c r="I161" s="7">
        <f>COUNTIFS(CSV!$A:$A,$A161,CSV!$L:$L,"&gt;1.5")/$B161</f>
        <v>0.625</v>
      </c>
      <c r="J161" s="7">
        <f>COUNTIFS(CSV!$B:$B,$A161,CSV!$L:$L,"&gt;1.5")/$C161</f>
        <v>0.14285714285714285</v>
      </c>
      <c r="K161" s="12">
        <f>(COUNTIFS(CSV!$A:$A,$A161,CSV!$H:$H,"&gt;0.5") +COUNTIFS(CSV!$B:$B,$A161,CSV!$J:$J,"&gt;0.5"))/$D161</f>
        <v>0.66666666666666663</v>
      </c>
      <c r="L161" s="7">
        <f>COUNTIFS(CSV!$A:$A,$A161,CSV!$H:$H,"&gt;0.5")/$B161</f>
        <v>0.75</v>
      </c>
      <c r="M161" s="7">
        <f>COUNTIFS(CSV!$B:$B,$A161,CSV!$J:$J,"&gt;0.5")/$C161</f>
        <v>0.5714285714285714</v>
      </c>
      <c r="N161" s="12">
        <f>(COUNTIFS(CSV!$A:$A,$A161,CSV!$H:$H,"&gt;1.5") +COUNTIFS(CSV!$B:$B,$A161,CSV!$J:$J,"&gt;1.5"))/$D161</f>
        <v>0.33333333333333331</v>
      </c>
      <c r="O161" s="7">
        <f>COUNTIFS(CSV!$A:$A,$A161,CSV!$H:$H,"&gt;1.5")/$B161</f>
        <v>0.625</v>
      </c>
      <c r="P161" s="7">
        <f>COUNTIFS(CSV!$B:$B,$A161,CSV!$J:$J,"&gt;1.5")/$C161</f>
        <v>0</v>
      </c>
      <c r="Q161" s="12">
        <f>(COUNTIFS(CSV!$A:$A,$A161,CSV!$I:$I,"&gt;0.5") +COUNTIFS(CSV!$B:$B,$A161,CSV!$K:$K,"&gt;0.5"))/$D161</f>
        <v>0.2</v>
      </c>
      <c r="R161" s="7">
        <f>COUNTIFS(CSV!$A:$A,$A161,CSV!$I:$I,"&gt;0.5")/$B161</f>
        <v>0.25</v>
      </c>
      <c r="S161" s="7">
        <f>COUNTIFS(CSV!$B:$B,$A161,CSV!$K:$K,"&gt;0.5")/$C161</f>
        <v>0.14285714285714285</v>
      </c>
      <c r="T161" s="12">
        <f>(COUNTIFS(CSV!$A:$A,$A161,CSV!$I:$I,"&gt;1.5") +COUNTIFS(CSV!$B:$B,$A161,CSV!$K:$K,"&gt;1.5"))/$D161</f>
        <v>0</v>
      </c>
      <c r="U161" s="7">
        <f>COUNTIFS(CSV!$A:$A,$A161,CSV!$I:$I,"&gt;1.5")/$B161</f>
        <v>0</v>
      </c>
      <c r="V161" s="7">
        <f>COUNTIFS(CSV!$B:$B,$A161,CSV!$K:$K,"&gt;1.5")/$C161</f>
        <v>0</v>
      </c>
    </row>
    <row r="162" spans="1:22" x14ac:dyDescent="0.3">
      <c r="A162" s="62" t="s">
        <v>271</v>
      </c>
      <c r="B162" s="9">
        <f>COUNTIF(CSV!A:A,A162)</f>
        <v>8</v>
      </c>
      <c r="C162" s="4">
        <f>COUNTIF(CSV!B:B,A162)</f>
        <v>6</v>
      </c>
      <c r="D162" s="4">
        <f t="shared" si="5"/>
        <v>14</v>
      </c>
      <c r="E162" s="12">
        <f>(COUNTIFS(CSV!$A:$A,$A162,CSV!$L:$L,"&gt;0.5") +COUNTIFS(CSV!$B:$B,$A162,CSV!$L:$L,"&gt;0.5"))/$D162</f>
        <v>0.8571428571428571</v>
      </c>
      <c r="F162" s="7">
        <f>COUNTIFS(CSV!$A:$A,$A162,CSV!$L:$L,"&gt;0.5")/$B162</f>
        <v>0.875</v>
      </c>
      <c r="G162" s="7">
        <f>COUNTIFS(CSV!$B:$B,$A162,CSV!$L:$L,"&gt;0.5")/$C162</f>
        <v>0.83333333333333337</v>
      </c>
      <c r="H162" s="12">
        <f>(COUNTIFS(CSV!$A:$A,$A162,CSV!$L:$L,"&gt;1.5") +COUNTIFS(CSV!$B:$B,$A162,CSV!$L:$L,"&gt;1.5"))/$D162</f>
        <v>0.5714285714285714</v>
      </c>
      <c r="I162" s="7">
        <f>COUNTIFS(CSV!$A:$A,$A162,CSV!$L:$L,"&gt;1.5")/$B162</f>
        <v>0.5</v>
      </c>
      <c r="J162" s="7">
        <f>COUNTIFS(CSV!$B:$B,$A162,CSV!$L:$L,"&gt;1.5")/$C162</f>
        <v>0.66666666666666663</v>
      </c>
      <c r="K162" s="12">
        <f>(COUNTIFS(CSV!$A:$A,$A162,CSV!$H:$H,"&gt;0.5") +COUNTIFS(CSV!$B:$B,$A162,CSV!$J:$J,"&gt;0.5"))/$D162</f>
        <v>0.6428571428571429</v>
      </c>
      <c r="L162" s="7">
        <f>COUNTIFS(CSV!$A:$A,$A162,CSV!$H:$H,"&gt;0.5")/$B162</f>
        <v>0.75</v>
      </c>
      <c r="M162" s="7">
        <f>COUNTIFS(CSV!$B:$B,$A162,CSV!$J:$J,"&gt;0.5")/$C162</f>
        <v>0.5</v>
      </c>
      <c r="N162" s="12">
        <f>(COUNTIFS(CSV!$A:$A,$A162,CSV!$H:$H,"&gt;1.5") +COUNTIFS(CSV!$B:$B,$A162,CSV!$J:$J,"&gt;1.5"))/$D162</f>
        <v>0.2857142857142857</v>
      </c>
      <c r="O162" s="7">
        <f>COUNTIFS(CSV!$A:$A,$A162,CSV!$H:$H,"&gt;1.5")/$B162</f>
        <v>0.375</v>
      </c>
      <c r="P162" s="7">
        <f>COUNTIFS(CSV!$B:$B,$A162,CSV!$J:$J,"&gt;1.5")/$C162</f>
        <v>0.16666666666666666</v>
      </c>
      <c r="Q162" s="12">
        <f>(COUNTIFS(CSV!$A:$A,$A162,CSV!$I:$I,"&gt;0.5") +COUNTIFS(CSV!$B:$B,$A162,CSV!$K:$K,"&gt;0.5"))/$D162</f>
        <v>0.5</v>
      </c>
      <c r="R162" s="7">
        <f>COUNTIFS(CSV!$A:$A,$A162,CSV!$I:$I,"&gt;0.5")/$B162</f>
        <v>0.375</v>
      </c>
      <c r="S162" s="7">
        <f>COUNTIFS(CSV!$B:$B,$A162,CSV!$K:$K,"&gt;0.5")/$C162</f>
        <v>0.66666666666666663</v>
      </c>
      <c r="T162" s="12">
        <f>(COUNTIFS(CSV!$A:$A,$A162,CSV!$I:$I,"&gt;1.5") +COUNTIFS(CSV!$B:$B,$A162,CSV!$K:$K,"&gt;1.5"))/$D162</f>
        <v>0.35714285714285715</v>
      </c>
      <c r="U162" s="7">
        <f>COUNTIFS(CSV!$A:$A,$A162,CSV!$I:$I,"&gt;1.5")/$B162</f>
        <v>0.125</v>
      </c>
      <c r="V162" s="7">
        <f>COUNTIFS(CSV!$B:$B,$A162,CSV!$K:$K,"&gt;1.5")/$C162</f>
        <v>0.66666666666666663</v>
      </c>
    </row>
    <row r="163" spans="1:22" x14ac:dyDescent="0.3">
      <c r="A163" s="62" t="s">
        <v>262</v>
      </c>
      <c r="B163" s="9">
        <f>COUNTIF(CSV!A:A,A163)</f>
        <v>9</v>
      </c>
      <c r="C163" s="4">
        <f>COUNTIF(CSV!B:B,A163)</f>
        <v>8</v>
      </c>
      <c r="D163" s="4">
        <f t="shared" si="5"/>
        <v>17</v>
      </c>
      <c r="E163" s="12">
        <f>(COUNTIFS(CSV!$A:$A,$A163,CSV!$L:$L,"&gt;0.5") +COUNTIFS(CSV!$B:$B,$A163,CSV!$L:$L,"&gt;0.5"))/$D163</f>
        <v>0.70588235294117652</v>
      </c>
      <c r="F163" s="7">
        <f>COUNTIFS(CSV!$A:$A,$A163,CSV!$L:$L,"&gt;0.5")/$B163</f>
        <v>0.66666666666666663</v>
      </c>
      <c r="G163" s="7">
        <f>COUNTIFS(CSV!$B:$B,$A163,CSV!$L:$L,"&gt;0.5")/$C163</f>
        <v>0.75</v>
      </c>
      <c r="H163" s="12">
        <f>(COUNTIFS(CSV!$A:$A,$A163,CSV!$L:$L,"&gt;1.5") +COUNTIFS(CSV!$B:$B,$A163,CSV!$L:$L,"&gt;1.5"))/$D163</f>
        <v>0.29411764705882354</v>
      </c>
      <c r="I163" s="7">
        <f>COUNTIFS(CSV!$A:$A,$A163,CSV!$L:$L,"&gt;1.5")/$B163</f>
        <v>0.44444444444444442</v>
      </c>
      <c r="J163" s="7">
        <f>COUNTIFS(CSV!$B:$B,$A163,CSV!$L:$L,"&gt;1.5")/$C163</f>
        <v>0.125</v>
      </c>
      <c r="K163" s="12">
        <f>(COUNTIFS(CSV!$A:$A,$A163,CSV!$H:$H,"&gt;0.5") +COUNTIFS(CSV!$B:$B,$A163,CSV!$J:$J,"&gt;0.5"))/$D163</f>
        <v>0.52941176470588236</v>
      </c>
      <c r="L163" s="7">
        <f>COUNTIFS(CSV!$A:$A,$A163,CSV!$H:$H,"&gt;0.5")/$B163</f>
        <v>0.44444444444444442</v>
      </c>
      <c r="M163" s="7">
        <f>COUNTIFS(CSV!$B:$B,$A163,CSV!$J:$J,"&gt;0.5")/$C163</f>
        <v>0.625</v>
      </c>
      <c r="N163" s="12">
        <f>(COUNTIFS(CSV!$A:$A,$A163,CSV!$H:$H,"&gt;1.5") +COUNTIFS(CSV!$B:$B,$A163,CSV!$J:$J,"&gt;1.5"))/$D163</f>
        <v>5.8823529411764705E-2</v>
      </c>
      <c r="O163" s="7">
        <f>COUNTIFS(CSV!$A:$A,$A163,CSV!$H:$H,"&gt;1.5")/$B163</f>
        <v>0</v>
      </c>
      <c r="P163" s="7">
        <f>COUNTIFS(CSV!$B:$B,$A163,CSV!$J:$J,"&gt;1.5")/$C163</f>
        <v>0.125</v>
      </c>
      <c r="Q163" s="12">
        <f>(COUNTIFS(CSV!$A:$A,$A163,CSV!$I:$I,"&gt;0.5") +COUNTIFS(CSV!$B:$B,$A163,CSV!$K:$K,"&gt;0.5"))/$D163</f>
        <v>0.35294117647058826</v>
      </c>
      <c r="R163" s="7">
        <f>COUNTIFS(CSV!$A:$A,$A163,CSV!$I:$I,"&gt;0.5")/$B163</f>
        <v>0.55555555555555558</v>
      </c>
      <c r="S163" s="7">
        <f>COUNTIFS(CSV!$B:$B,$A163,CSV!$K:$K,"&gt;0.5")/$C163</f>
        <v>0.125</v>
      </c>
      <c r="T163" s="12">
        <f>(COUNTIFS(CSV!$A:$A,$A163,CSV!$I:$I,"&gt;1.5") +COUNTIFS(CSV!$B:$B,$A163,CSV!$K:$K,"&gt;1.5"))/$D163</f>
        <v>5.8823529411764705E-2</v>
      </c>
      <c r="U163" s="7">
        <f>COUNTIFS(CSV!$A:$A,$A163,CSV!$I:$I,"&gt;1.5")/$B163</f>
        <v>0.1111111111111111</v>
      </c>
      <c r="V163" s="7">
        <f>COUNTIFS(CSV!$B:$B,$A163,CSV!$K:$K,"&gt;1.5")/$C163</f>
        <v>0</v>
      </c>
    </row>
    <row r="164" spans="1:22" x14ac:dyDescent="0.3">
      <c r="A164" s="62" t="s">
        <v>267</v>
      </c>
      <c r="B164" s="9">
        <f>COUNTIF(CSV!A:A,A164)</f>
        <v>8</v>
      </c>
      <c r="C164" s="4">
        <f>COUNTIF(CSV!B:B,A164)</f>
        <v>9</v>
      </c>
      <c r="D164" s="4">
        <f t="shared" si="5"/>
        <v>17</v>
      </c>
      <c r="E164" s="12">
        <f>(COUNTIFS(CSV!$A:$A,$A164,CSV!$L:$L,"&gt;0.5") +COUNTIFS(CSV!$B:$B,$A164,CSV!$L:$L,"&gt;0.5"))/$D164</f>
        <v>0.76470588235294112</v>
      </c>
      <c r="F164" s="7">
        <f>COUNTIFS(CSV!$A:$A,$A164,CSV!$L:$L,"&gt;0.5")/$B164</f>
        <v>0.75</v>
      </c>
      <c r="G164" s="7">
        <f>COUNTIFS(CSV!$B:$B,$A164,CSV!$L:$L,"&gt;0.5")/$C164</f>
        <v>0.77777777777777779</v>
      </c>
      <c r="H164" s="12">
        <f>(COUNTIFS(CSV!$A:$A,$A164,CSV!$L:$L,"&gt;1.5") +COUNTIFS(CSV!$B:$B,$A164,CSV!$L:$L,"&gt;1.5"))/$D164</f>
        <v>0.52941176470588236</v>
      </c>
      <c r="I164" s="7">
        <f>COUNTIFS(CSV!$A:$A,$A164,CSV!$L:$L,"&gt;1.5")/$B164</f>
        <v>0.625</v>
      </c>
      <c r="J164" s="7">
        <f>COUNTIFS(CSV!$B:$B,$A164,CSV!$L:$L,"&gt;1.5")/$C164</f>
        <v>0.44444444444444442</v>
      </c>
      <c r="K164" s="12">
        <f>(COUNTIFS(CSV!$A:$A,$A164,CSV!$H:$H,"&gt;0.5") +COUNTIFS(CSV!$B:$B,$A164,CSV!$J:$J,"&gt;0.5"))/$D164</f>
        <v>0.6470588235294118</v>
      </c>
      <c r="L164" s="7">
        <f>COUNTIFS(CSV!$A:$A,$A164,CSV!$H:$H,"&gt;0.5")/$B164</f>
        <v>0.75</v>
      </c>
      <c r="M164" s="7">
        <f>COUNTIFS(CSV!$B:$B,$A164,CSV!$J:$J,"&gt;0.5")/$C164</f>
        <v>0.55555555555555558</v>
      </c>
      <c r="N164" s="12">
        <f>(COUNTIFS(CSV!$A:$A,$A164,CSV!$H:$H,"&gt;1.5") +COUNTIFS(CSV!$B:$B,$A164,CSV!$J:$J,"&gt;1.5"))/$D164</f>
        <v>0.41176470588235292</v>
      </c>
      <c r="O164" s="7">
        <f>COUNTIFS(CSV!$A:$A,$A164,CSV!$H:$H,"&gt;1.5")/$B164</f>
        <v>0.625</v>
      </c>
      <c r="P164" s="7">
        <f>COUNTIFS(CSV!$B:$B,$A164,CSV!$J:$J,"&gt;1.5")/$C164</f>
        <v>0.22222222222222221</v>
      </c>
      <c r="Q164" s="12">
        <f>(COUNTIFS(CSV!$A:$A,$A164,CSV!$I:$I,"&gt;0.5") +COUNTIFS(CSV!$B:$B,$A164,CSV!$K:$K,"&gt;0.5"))/$D164</f>
        <v>0.29411764705882354</v>
      </c>
      <c r="R164" s="7">
        <f>COUNTIFS(CSV!$A:$A,$A164,CSV!$I:$I,"&gt;0.5")/$B164</f>
        <v>0.25</v>
      </c>
      <c r="S164" s="7">
        <f>COUNTIFS(CSV!$B:$B,$A164,CSV!$K:$K,"&gt;0.5")/$C164</f>
        <v>0.33333333333333331</v>
      </c>
      <c r="T164" s="12">
        <f>(COUNTIFS(CSV!$A:$A,$A164,CSV!$I:$I,"&gt;1.5") +COUNTIFS(CSV!$B:$B,$A164,CSV!$K:$K,"&gt;1.5"))/$D164</f>
        <v>0.11764705882352941</v>
      </c>
      <c r="U164" s="7">
        <f>COUNTIFS(CSV!$A:$A,$A164,CSV!$I:$I,"&gt;1.5")/$B164</f>
        <v>0.125</v>
      </c>
      <c r="V164" s="7">
        <f>COUNTIFS(CSV!$B:$B,$A164,CSV!$K:$K,"&gt;1.5")/$C164</f>
        <v>0.1111111111111111</v>
      </c>
    </row>
    <row r="165" spans="1:22" x14ac:dyDescent="0.3">
      <c r="A165" s="62" t="s">
        <v>261</v>
      </c>
      <c r="B165" s="9">
        <f>COUNTIF(CSV!A:A,A165)</f>
        <v>9</v>
      </c>
      <c r="C165" s="4">
        <f>COUNTIF(CSV!B:B,A165)</f>
        <v>7</v>
      </c>
      <c r="D165" s="4">
        <f t="shared" si="5"/>
        <v>16</v>
      </c>
      <c r="E165" s="12">
        <f>(COUNTIFS(CSV!$A:$A,$A165,CSV!$L:$L,"&gt;0.5") +COUNTIFS(CSV!$B:$B,$A165,CSV!$L:$L,"&gt;0.5"))/$D165</f>
        <v>0.6875</v>
      </c>
      <c r="F165" s="7">
        <f>COUNTIFS(CSV!$A:$A,$A165,CSV!$L:$L,"&gt;0.5")/$B165</f>
        <v>0.66666666666666663</v>
      </c>
      <c r="G165" s="7">
        <f>COUNTIFS(CSV!$B:$B,$A165,CSV!$L:$L,"&gt;0.5")/$C165</f>
        <v>0.7142857142857143</v>
      </c>
      <c r="H165" s="12">
        <f>(COUNTIFS(CSV!$A:$A,$A165,CSV!$L:$L,"&gt;1.5") +COUNTIFS(CSV!$B:$B,$A165,CSV!$L:$L,"&gt;1.5"))/$D165</f>
        <v>0.375</v>
      </c>
      <c r="I165" s="7">
        <f>COUNTIFS(CSV!$A:$A,$A165,CSV!$L:$L,"&gt;1.5")/$B165</f>
        <v>0.44444444444444442</v>
      </c>
      <c r="J165" s="7">
        <f>COUNTIFS(CSV!$B:$B,$A165,CSV!$L:$L,"&gt;1.5")/$C165</f>
        <v>0.2857142857142857</v>
      </c>
      <c r="K165" s="12">
        <f>(COUNTIFS(CSV!$A:$A,$A165,CSV!$H:$H,"&gt;0.5") +COUNTIFS(CSV!$B:$B,$A165,CSV!$J:$J,"&gt;0.5"))/$D165</f>
        <v>0.5</v>
      </c>
      <c r="L165" s="7">
        <f>COUNTIFS(CSV!$A:$A,$A165,CSV!$H:$H,"&gt;0.5")/$B165</f>
        <v>0.66666666666666663</v>
      </c>
      <c r="M165" s="7">
        <f>COUNTIFS(CSV!$B:$B,$A165,CSV!$J:$J,"&gt;0.5")/$C165</f>
        <v>0.2857142857142857</v>
      </c>
      <c r="N165" s="12">
        <f>(COUNTIFS(CSV!$A:$A,$A165,CSV!$H:$H,"&gt;1.5") +COUNTIFS(CSV!$B:$B,$A165,CSV!$J:$J,"&gt;1.5"))/$D165</f>
        <v>0.1875</v>
      </c>
      <c r="O165" s="7">
        <f>COUNTIFS(CSV!$A:$A,$A165,CSV!$H:$H,"&gt;1.5")/$B165</f>
        <v>0.22222222222222221</v>
      </c>
      <c r="P165" s="7">
        <f>COUNTIFS(CSV!$B:$B,$A165,CSV!$J:$J,"&gt;1.5")/$C165</f>
        <v>0.14285714285714285</v>
      </c>
      <c r="Q165" s="12">
        <f>(COUNTIFS(CSV!$A:$A,$A165,CSV!$I:$I,"&gt;0.5") +COUNTIFS(CSV!$B:$B,$A165,CSV!$K:$K,"&gt;0.5"))/$D165</f>
        <v>0.5</v>
      </c>
      <c r="R165" s="7">
        <f>COUNTIFS(CSV!$A:$A,$A165,CSV!$I:$I,"&gt;0.5")/$B165</f>
        <v>0.33333333333333331</v>
      </c>
      <c r="S165" s="7">
        <f>COUNTIFS(CSV!$B:$B,$A165,CSV!$K:$K,"&gt;0.5")/$C165</f>
        <v>0.7142857142857143</v>
      </c>
      <c r="T165" s="12">
        <f>(COUNTIFS(CSV!$A:$A,$A165,CSV!$I:$I,"&gt;1.5") +COUNTIFS(CSV!$B:$B,$A165,CSV!$K:$K,"&gt;1.5"))/$D165</f>
        <v>6.25E-2</v>
      </c>
      <c r="U165" s="7">
        <f>COUNTIFS(CSV!$A:$A,$A165,CSV!$I:$I,"&gt;1.5")/$B165</f>
        <v>0.1111111111111111</v>
      </c>
      <c r="V165" s="7">
        <f>COUNTIFS(CSV!$B:$B,$A165,CSV!$K:$K,"&gt;1.5")/$C165</f>
        <v>0</v>
      </c>
    </row>
    <row r="166" spans="1:22" x14ac:dyDescent="0.3">
      <c r="A166" s="62" t="s">
        <v>263</v>
      </c>
      <c r="B166" s="9">
        <f>COUNTIF(CSV!A:A,A166)</f>
        <v>8</v>
      </c>
      <c r="C166" s="4">
        <f>COUNTIF(CSV!B:B,A166)</f>
        <v>7</v>
      </c>
      <c r="D166" s="4">
        <f t="shared" si="5"/>
        <v>15</v>
      </c>
      <c r="E166" s="12">
        <f>(COUNTIFS(CSV!$A:$A,$A166,CSV!$L:$L,"&gt;0.5") +COUNTIFS(CSV!$B:$B,$A166,CSV!$L:$L,"&gt;0.5"))/$D166</f>
        <v>0.8</v>
      </c>
      <c r="F166" s="7">
        <f>COUNTIFS(CSV!$A:$A,$A166,CSV!$L:$L,"&gt;0.5")/$B166</f>
        <v>0.875</v>
      </c>
      <c r="G166" s="7">
        <f>COUNTIFS(CSV!$B:$B,$A166,CSV!$L:$L,"&gt;0.5")/$C166</f>
        <v>0.7142857142857143</v>
      </c>
      <c r="H166" s="12">
        <f>(COUNTIFS(CSV!$A:$A,$A166,CSV!$L:$L,"&gt;1.5") +COUNTIFS(CSV!$B:$B,$A166,CSV!$L:$L,"&gt;1.5"))/$D166</f>
        <v>0.4</v>
      </c>
      <c r="I166" s="7">
        <f>COUNTIFS(CSV!$A:$A,$A166,CSV!$L:$L,"&gt;1.5")/$B166</f>
        <v>0.25</v>
      </c>
      <c r="J166" s="7">
        <f>COUNTIFS(CSV!$B:$B,$A166,CSV!$L:$L,"&gt;1.5")/$C166</f>
        <v>0.5714285714285714</v>
      </c>
      <c r="K166" s="12">
        <f>(COUNTIFS(CSV!$A:$A,$A166,CSV!$H:$H,"&gt;0.5") +COUNTIFS(CSV!$B:$B,$A166,CSV!$J:$J,"&gt;0.5"))/$D166</f>
        <v>0.46666666666666667</v>
      </c>
      <c r="L166" s="7">
        <f>COUNTIFS(CSV!$A:$A,$A166,CSV!$H:$H,"&gt;0.5")/$B166</f>
        <v>0.5</v>
      </c>
      <c r="M166" s="7">
        <f>COUNTIFS(CSV!$B:$B,$A166,CSV!$J:$J,"&gt;0.5")/$C166</f>
        <v>0.42857142857142855</v>
      </c>
      <c r="N166" s="12">
        <f>(COUNTIFS(CSV!$A:$A,$A166,CSV!$H:$H,"&gt;1.5") +COUNTIFS(CSV!$B:$B,$A166,CSV!$J:$J,"&gt;1.5"))/$D166</f>
        <v>0</v>
      </c>
      <c r="O166" s="7">
        <f>COUNTIFS(CSV!$A:$A,$A166,CSV!$H:$H,"&gt;1.5")/$B166</f>
        <v>0</v>
      </c>
      <c r="P166" s="7">
        <f>COUNTIFS(CSV!$B:$B,$A166,CSV!$J:$J,"&gt;1.5")/$C166</f>
        <v>0</v>
      </c>
      <c r="Q166" s="12">
        <f>(COUNTIFS(CSV!$A:$A,$A166,CSV!$I:$I,"&gt;0.5") +COUNTIFS(CSV!$B:$B,$A166,CSV!$K:$K,"&gt;0.5"))/$D166</f>
        <v>0.66666666666666663</v>
      </c>
      <c r="R166" s="7">
        <f>COUNTIFS(CSV!$A:$A,$A166,CSV!$I:$I,"&gt;0.5")/$B166</f>
        <v>0.625</v>
      </c>
      <c r="S166" s="7">
        <f>COUNTIFS(CSV!$B:$B,$A166,CSV!$K:$K,"&gt;0.5")/$C166</f>
        <v>0.7142857142857143</v>
      </c>
      <c r="T166" s="12">
        <f>(COUNTIFS(CSV!$A:$A,$A166,CSV!$I:$I,"&gt;1.5") +COUNTIFS(CSV!$B:$B,$A166,CSV!$K:$K,"&gt;1.5"))/$D166</f>
        <v>0.13333333333333333</v>
      </c>
      <c r="U166" s="7">
        <f>COUNTIFS(CSV!$A:$A,$A166,CSV!$I:$I,"&gt;1.5")/$B166</f>
        <v>0</v>
      </c>
      <c r="V166" s="7">
        <f>COUNTIFS(CSV!$B:$B,$A166,CSV!$K:$K,"&gt;1.5")/$C166</f>
        <v>0.2857142857142857</v>
      </c>
    </row>
    <row r="167" spans="1:22" x14ac:dyDescent="0.3">
      <c r="A167" s="62" t="s">
        <v>260</v>
      </c>
      <c r="B167" s="9">
        <f>COUNTIF(CSV!A:A,A167)</f>
        <v>8</v>
      </c>
      <c r="C167" s="4">
        <f>COUNTIF(CSV!B:B,A167)</f>
        <v>9</v>
      </c>
      <c r="D167" s="4">
        <f t="shared" si="5"/>
        <v>17</v>
      </c>
      <c r="E167" s="12">
        <f>(COUNTIFS(CSV!$A:$A,$A167,CSV!$L:$L,"&gt;0.5") +COUNTIFS(CSV!$B:$B,$A167,CSV!$L:$L,"&gt;0.5"))/$D167</f>
        <v>0.70588235294117652</v>
      </c>
      <c r="F167" s="7">
        <f>COUNTIFS(CSV!$A:$A,$A167,CSV!$L:$L,"&gt;0.5")/$B167</f>
        <v>0.5</v>
      </c>
      <c r="G167" s="7">
        <f>COUNTIFS(CSV!$B:$B,$A167,CSV!$L:$L,"&gt;0.5")/$C167</f>
        <v>0.88888888888888884</v>
      </c>
      <c r="H167" s="12">
        <f>(COUNTIFS(CSV!$A:$A,$A167,CSV!$L:$L,"&gt;1.5") +COUNTIFS(CSV!$B:$B,$A167,CSV!$L:$L,"&gt;1.5"))/$D167</f>
        <v>0.23529411764705882</v>
      </c>
      <c r="I167" s="7">
        <f>COUNTIFS(CSV!$A:$A,$A167,CSV!$L:$L,"&gt;1.5")/$B167</f>
        <v>0.125</v>
      </c>
      <c r="J167" s="7">
        <f>COUNTIFS(CSV!$B:$B,$A167,CSV!$L:$L,"&gt;1.5")/$C167</f>
        <v>0.33333333333333331</v>
      </c>
      <c r="K167" s="12">
        <f>(COUNTIFS(CSV!$A:$A,$A167,CSV!$H:$H,"&gt;0.5") +COUNTIFS(CSV!$B:$B,$A167,CSV!$J:$J,"&gt;0.5"))/$D167</f>
        <v>0.41176470588235292</v>
      </c>
      <c r="L167" s="7">
        <f>COUNTIFS(CSV!$A:$A,$A167,CSV!$H:$H,"&gt;0.5")/$B167</f>
        <v>0.5</v>
      </c>
      <c r="M167" s="7">
        <f>COUNTIFS(CSV!$B:$B,$A167,CSV!$J:$J,"&gt;0.5")/$C167</f>
        <v>0.33333333333333331</v>
      </c>
      <c r="N167" s="12">
        <f>(COUNTIFS(CSV!$A:$A,$A167,CSV!$H:$H,"&gt;1.5") +COUNTIFS(CSV!$B:$B,$A167,CSV!$J:$J,"&gt;1.5"))/$D167</f>
        <v>0</v>
      </c>
      <c r="O167" s="7">
        <f>COUNTIFS(CSV!$A:$A,$A167,CSV!$H:$H,"&gt;1.5")/$B167</f>
        <v>0</v>
      </c>
      <c r="P167" s="7">
        <f>COUNTIFS(CSV!$B:$B,$A167,CSV!$J:$J,"&gt;1.5")/$C167</f>
        <v>0</v>
      </c>
      <c r="Q167" s="12">
        <f>(COUNTIFS(CSV!$A:$A,$A167,CSV!$I:$I,"&gt;0.5") +COUNTIFS(CSV!$B:$B,$A167,CSV!$K:$K,"&gt;0.5"))/$D167</f>
        <v>0.41176470588235292</v>
      </c>
      <c r="R167" s="7">
        <f>COUNTIFS(CSV!$A:$A,$A167,CSV!$I:$I,"&gt;0.5")/$B167</f>
        <v>0.125</v>
      </c>
      <c r="S167" s="7">
        <f>COUNTIFS(CSV!$B:$B,$A167,CSV!$K:$K,"&gt;0.5")/$C167</f>
        <v>0.66666666666666663</v>
      </c>
      <c r="T167" s="12">
        <f>(COUNTIFS(CSV!$A:$A,$A167,CSV!$I:$I,"&gt;1.5") +COUNTIFS(CSV!$B:$B,$A167,CSV!$K:$K,"&gt;1.5"))/$D167</f>
        <v>0.11764705882352941</v>
      </c>
      <c r="U167" s="7">
        <f>COUNTIFS(CSV!$A:$A,$A167,CSV!$I:$I,"&gt;1.5")/$B167</f>
        <v>0</v>
      </c>
      <c r="V167" s="7">
        <f>COUNTIFS(CSV!$B:$B,$A167,CSV!$K:$K,"&gt;1.5")/$C167</f>
        <v>0.22222222222222221</v>
      </c>
    </row>
    <row r="168" spans="1:22" x14ac:dyDescent="0.3">
      <c r="A168" s="62" t="s">
        <v>266</v>
      </c>
      <c r="B168" s="9">
        <f>COUNTIF(CSV!A:A,A168)</f>
        <v>8</v>
      </c>
      <c r="C168" s="4">
        <f>COUNTIF(CSV!B:B,A168)</f>
        <v>8</v>
      </c>
      <c r="D168" s="4">
        <f t="shared" si="5"/>
        <v>16</v>
      </c>
      <c r="E168" s="12">
        <f>(COUNTIFS(CSV!$A:$A,$A168,CSV!$L:$L,"&gt;0.5") +COUNTIFS(CSV!$B:$B,$A168,CSV!$L:$L,"&gt;0.5"))/$D168</f>
        <v>0.6875</v>
      </c>
      <c r="F168" s="7">
        <f>COUNTIFS(CSV!$A:$A,$A168,CSV!$L:$L,"&gt;0.5")/$B168</f>
        <v>0.875</v>
      </c>
      <c r="G168" s="7">
        <f>COUNTIFS(CSV!$B:$B,$A168,CSV!$L:$L,"&gt;0.5")/$C168</f>
        <v>0.5</v>
      </c>
      <c r="H168" s="12">
        <f>(COUNTIFS(CSV!$A:$A,$A168,CSV!$L:$L,"&gt;1.5") +COUNTIFS(CSV!$B:$B,$A168,CSV!$L:$L,"&gt;1.5"))/$D168</f>
        <v>0.1875</v>
      </c>
      <c r="I168" s="7">
        <f>COUNTIFS(CSV!$A:$A,$A168,CSV!$L:$L,"&gt;1.5")/$B168</f>
        <v>0.125</v>
      </c>
      <c r="J168" s="7">
        <f>COUNTIFS(CSV!$B:$B,$A168,CSV!$L:$L,"&gt;1.5")/$C168</f>
        <v>0.25</v>
      </c>
      <c r="K168" s="12">
        <f>(COUNTIFS(CSV!$A:$A,$A168,CSV!$H:$H,"&gt;0.5") +COUNTIFS(CSV!$B:$B,$A168,CSV!$J:$J,"&gt;0.5"))/$D168</f>
        <v>0.375</v>
      </c>
      <c r="L168" s="7">
        <f>COUNTIFS(CSV!$A:$A,$A168,CSV!$H:$H,"&gt;0.5")/$B168</f>
        <v>0.375</v>
      </c>
      <c r="M168" s="7">
        <f>COUNTIFS(CSV!$B:$B,$A168,CSV!$J:$J,"&gt;0.5")/$C168</f>
        <v>0.375</v>
      </c>
      <c r="N168" s="12">
        <f>(COUNTIFS(CSV!$A:$A,$A168,CSV!$H:$H,"&gt;1.5") +COUNTIFS(CSV!$B:$B,$A168,CSV!$J:$J,"&gt;1.5"))/$D168</f>
        <v>0</v>
      </c>
      <c r="O168" s="7">
        <f>COUNTIFS(CSV!$A:$A,$A168,CSV!$H:$H,"&gt;1.5")/$B168</f>
        <v>0</v>
      </c>
      <c r="P168" s="7">
        <f>COUNTIFS(CSV!$B:$B,$A168,CSV!$J:$J,"&gt;1.5")/$C168</f>
        <v>0</v>
      </c>
      <c r="Q168" s="12">
        <f>(COUNTIFS(CSV!$A:$A,$A168,CSV!$I:$I,"&gt;0.5") +COUNTIFS(CSV!$B:$B,$A168,CSV!$K:$K,"&gt;0.5"))/$D168</f>
        <v>0.5</v>
      </c>
      <c r="R168" s="7">
        <f>COUNTIFS(CSV!$A:$A,$A168,CSV!$I:$I,"&gt;0.5")/$B168</f>
        <v>0.625</v>
      </c>
      <c r="S168" s="7">
        <f>COUNTIFS(CSV!$B:$B,$A168,CSV!$K:$K,"&gt;0.5")/$C168</f>
        <v>0.375</v>
      </c>
      <c r="T168" s="12">
        <f>(COUNTIFS(CSV!$A:$A,$A168,CSV!$I:$I,"&gt;1.5") +COUNTIFS(CSV!$B:$B,$A168,CSV!$K:$K,"&gt;1.5"))/$D168</f>
        <v>6.25E-2</v>
      </c>
      <c r="U168" s="7">
        <f>COUNTIFS(CSV!$A:$A,$A168,CSV!$I:$I,"&gt;1.5")/$B168</f>
        <v>0</v>
      </c>
      <c r="V168" s="7">
        <f>COUNTIFS(CSV!$B:$B,$A168,CSV!$K:$K,"&gt;1.5")/$C168</f>
        <v>0.125</v>
      </c>
    </row>
    <row r="169" spans="1:22" x14ac:dyDescent="0.3">
      <c r="A169" s="62" t="s">
        <v>296</v>
      </c>
      <c r="B169" s="9">
        <f>COUNTIF(CSV!A:A,A169)</f>
        <v>10</v>
      </c>
      <c r="C169" s="4">
        <f>COUNTIF(CSV!B:B,A169)</f>
        <v>11</v>
      </c>
      <c r="D169" s="4">
        <f t="shared" si="5"/>
        <v>21</v>
      </c>
      <c r="E169" s="12">
        <f>(COUNTIFS(CSV!$A:$A,$A169,CSV!$L:$L,"&gt;0.5") +COUNTIFS(CSV!$B:$B,$A169,CSV!$L:$L,"&gt;0.5"))/$D169</f>
        <v>0.7142857142857143</v>
      </c>
      <c r="F169" s="7">
        <f>COUNTIFS(CSV!$A:$A,$A169,CSV!$L:$L,"&gt;0.5")/$B169</f>
        <v>0.6</v>
      </c>
      <c r="G169" s="7">
        <f>COUNTIFS(CSV!$B:$B,$A169,CSV!$L:$L,"&gt;0.5")/$C169</f>
        <v>0.81818181818181823</v>
      </c>
      <c r="H169" s="12">
        <f>(COUNTIFS(CSV!$A:$A,$A169,CSV!$L:$L,"&gt;1.5") +COUNTIFS(CSV!$B:$B,$A169,CSV!$L:$L,"&gt;1.5"))/$D169</f>
        <v>0.14285714285714285</v>
      </c>
      <c r="I169" s="7">
        <f>COUNTIFS(CSV!$A:$A,$A169,CSV!$L:$L,"&gt;1.5")/$B169</f>
        <v>0.1</v>
      </c>
      <c r="J169" s="7">
        <f>COUNTIFS(CSV!$B:$B,$A169,CSV!$L:$L,"&gt;1.5")/$C169</f>
        <v>0.18181818181818182</v>
      </c>
      <c r="K169" s="12">
        <f>(COUNTIFS(CSV!$A:$A,$A169,CSV!$H:$H,"&gt;0.5") +COUNTIFS(CSV!$B:$B,$A169,CSV!$J:$J,"&gt;0.5"))/$D169</f>
        <v>0.2857142857142857</v>
      </c>
      <c r="L169" s="7">
        <f>COUNTIFS(CSV!$A:$A,$A169,CSV!$H:$H,"&gt;0.5")/$B169</f>
        <v>0.3</v>
      </c>
      <c r="M169" s="7">
        <f>COUNTIFS(CSV!$B:$B,$A169,CSV!$J:$J,"&gt;0.5")/$C169</f>
        <v>0.27272727272727271</v>
      </c>
      <c r="N169" s="12">
        <f>(COUNTIFS(CSV!$A:$A,$A169,CSV!$H:$H,"&gt;1.5") +COUNTIFS(CSV!$B:$B,$A169,CSV!$J:$J,"&gt;1.5"))/$D169</f>
        <v>0</v>
      </c>
      <c r="O169" s="7">
        <f>COUNTIFS(CSV!$A:$A,$A169,CSV!$H:$H,"&gt;1.5")/$B169</f>
        <v>0</v>
      </c>
      <c r="P169" s="7">
        <f>COUNTIFS(CSV!$B:$B,$A169,CSV!$J:$J,"&gt;1.5")/$C169</f>
        <v>0</v>
      </c>
      <c r="Q169" s="12">
        <f>(COUNTIFS(CSV!$A:$A,$A169,CSV!$I:$I,"&gt;0.5") +COUNTIFS(CSV!$B:$B,$A169,CSV!$K:$K,"&gt;0.5"))/$D169</f>
        <v>0.52380952380952384</v>
      </c>
      <c r="R169" s="7">
        <f>COUNTIFS(CSV!$A:$A,$A169,CSV!$I:$I,"&gt;0.5")/$B169</f>
        <v>0.4</v>
      </c>
      <c r="S169" s="7">
        <f>COUNTIFS(CSV!$B:$B,$A169,CSV!$K:$K,"&gt;0.5")/$C169</f>
        <v>0.63636363636363635</v>
      </c>
      <c r="T169" s="12">
        <f>(COUNTIFS(CSV!$A:$A,$A169,CSV!$I:$I,"&gt;1.5") +COUNTIFS(CSV!$B:$B,$A169,CSV!$K:$K,"&gt;1.5"))/$D169</f>
        <v>4.7619047619047616E-2</v>
      </c>
      <c r="U169" s="7">
        <f>COUNTIFS(CSV!$A:$A,$A169,CSV!$I:$I,"&gt;1.5")/$B169</f>
        <v>0</v>
      </c>
      <c r="V169" s="7">
        <f>COUNTIFS(CSV!$B:$B,$A169,CSV!$K:$K,"&gt;1.5")/$C169</f>
        <v>9.0909090909090912E-2</v>
      </c>
    </row>
    <row r="170" spans="1:22" x14ac:dyDescent="0.3">
      <c r="A170" s="62" t="s">
        <v>286</v>
      </c>
      <c r="B170" s="9">
        <f>COUNTIF(CSV!A:A,A170)</f>
        <v>10</v>
      </c>
      <c r="C170" s="4">
        <f>COUNTIF(CSV!B:B,A170)</f>
        <v>9</v>
      </c>
      <c r="D170" s="4">
        <f t="shared" si="5"/>
        <v>19</v>
      </c>
      <c r="E170" s="12">
        <f>(COUNTIFS(CSV!$A:$A,$A170,CSV!$L:$L,"&gt;0.5") +COUNTIFS(CSV!$B:$B,$A170,CSV!$L:$L,"&gt;0.5"))/$D170</f>
        <v>0.57894736842105265</v>
      </c>
      <c r="F170" s="7">
        <f>COUNTIFS(CSV!$A:$A,$A170,CSV!$L:$L,"&gt;0.5")/$B170</f>
        <v>0.5</v>
      </c>
      <c r="G170" s="7">
        <f>COUNTIFS(CSV!$B:$B,$A170,CSV!$L:$L,"&gt;0.5")/$C170</f>
        <v>0.66666666666666663</v>
      </c>
      <c r="H170" s="12">
        <f>(COUNTIFS(CSV!$A:$A,$A170,CSV!$L:$L,"&gt;1.5") +COUNTIFS(CSV!$B:$B,$A170,CSV!$L:$L,"&gt;1.5"))/$D170</f>
        <v>0.26315789473684209</v>
      </c>
      <c r="I170" s="7">
        <f>COUNTIFS(CSV!$A:$A,$A170,CSV!$L:$L,"&gt;1.5")/$B170</f>
        <v>0.2</v>
      </c>
      <c r="J170" s="7">
        <f>COUNTIFS(CSV!$B:$B,$A170,CSV!$L:$L,"&gt;1.5")/$C170</f>
        <v>0.33333333333333331</v>
      </c>
      <c r="K170" s="12">
        <f>(COUNTIFS(CSV!$A:$A,$A170,CSV!$H:$H,"&gt;0.5") +COUNTIFS(CSV!$B:$B,$A170,CSV!$J:$J,"&gt;0.5"))/$D170</f>
        <v>0.42105263157894735</v>
      </c>
      <c r="L170" s="7">
        <f>COUNTIFS(CSV!$A:$A,$A170,CSV!$H:$H,"&gt;0.5")/$B170</f>
        <v>0.2</v>
      </c>
      <c r="M170" s="7">
        <f>COUNTIFS(CSV!$B:$B,$A170,CSV!$J:$J,"&gt;0.5")/$C170</f>
        <v>0.66666666666666663</v>
      </c>
      <c r="N170" s="12">
        <f>(COUNTIFS(CSV!$A:$A,$A170,CSV!$H:$H,"&gt;1.5") +COUNTIFS(CSV!$B:$B,$A170,CSV!$J:$J,"&gt;1.5"))/$D170</f>
        <v>0.10526315789473684</v>
      </c>
      <c r="O170" s="7">
        <f>COUNTIFS(CSV!$A:$A,$A170,CSV!$H:$H,"&gt;1.5")/$B170</f>
        <v>0</v>
      </c>
      <c r="P170" s="7">
        <f>COUNTIFS(CSV!$B:$B,$A170,CSV!$J:$J,"&gt;1.5")/$C170</f>
        <v>0.22222222222222221</v>
      </c>
      <c r="Q170" s="12">
        <f>(COUNTIFS(CSV!$A:$A,$A170,CSV!$I:$I,"&gt;0.5") +COUNTIFS(CSV!$B:$B,$A170,CSV!$K:$K,"&gt;0.5"))/$D170</f>
        <v>0.36842105263157893</v>
      </c>
      <c r="R170" s="7">
        <f>COUNTIFS(CSV!$A:$A,$A170,CSV!$I:$I,"&gt;0.5")/$B170</f>
        <v>0.4</v>
      </c>
      <c r="S170" s="7">
        <f>COUNTIFS(CSV!$B:$B,$A170,CSV!$K:$K,"&gt;0.5")/$C170</f>
        <v>0.33333333333333331</v>
      </c>
      <c r="T170" s="12">
        <f>(COUNTIFS(CSV!$A:$A,$A170,CSV!$I:$I,"&gt;1.5") +COUNTIFS(CSV!$B:$B,$A170,CSV!$K:$K,"&gt;1.5"))/$D170</f>
        <v>0.10526315789473684</v>
      </c>
      <c r="U170" s="7">
        <f>COUNTIFS(CSV!$A:$A,$A170,CSV!$I:$I,"&gt;1.5")/$B170</f>
        <v>0.1</v>
      </c>
      <c r="V170" s="7">
        <f>COUNTIFS(CSV!$B:$B,$A170,CSV!$K:$K,"&gt;1.5")/$C170</f>
        <v>0.1111111111111111</v>
      </c>
    </row>
    <row r="171" spans="1:22" x14ac:dyDescent="0.3">
      <c r="A171" s="62" t="s">
        <v>295</v>
      </c>
      <c r="B171" s="9">
        <f>COUNTIF(CSV!A:A,A171)</f>
        <v>10</v>
      </c>
      <c r="C171" s="4">
        <f>COUNTIF(CSV!B:B,A171)</f>
        <v>9</v>
      </c>
      <c r="D171" s="4">
        <f t="shared" si="5"/>
        <v>19</v>
      </c>
      <c r="E171" s="12">
        <f>(COUNTIFS(CSV!$A:$A,$A171,CSV!$L:$L,"&gt;0.5") +COUNTIFS(CSV!$B:$B,$A171,CSV!$L:$L,"&gt;0.5"))/$D171</f>
        <v>0.63157894736842102</v>
      </c>
      <c r="F171" s="7">
        <f>COUNTIFS(CSV!$A:$A,$A171,CSV!$L:$L,"&gt;0.5")/$B171</f>
        <v>0.6</v>
      </c>
      <c r="G171" s="7">
        <f>COUNTIFS(CSV!$B:$B,$A171,CSV!$L:$L,"&gt;0.5")/$C171</f>
        <v>0.66666666666666663</v>
      </c>
      <c r="H171" s="12">
        <f>(COUNTIFS(CSV!$A:$A,$A171,CSV!$L:$L,"&gt;1.5") +COUNTIFS(CSV!$B:$B,$A171,CSV!$L:$L,"&gt;1.5"))/$D171</f>
        <v>0.21052631578947367</v>
      </c>
      <c r="I171" s="7">
        <f>COUNTIFS(CSV!$A:$A,$A171,CSV!$L:$L,"&gt;1.5")/$B171</f>
        <v>0.3</v>
      </c>
      <c r="J171" s="7">
        <f>COUNTIFS(CSV!$B:$B,$A171,CSV!$L:$L,"&gt;1.5")/$C171</f>
        <v>0.1111111111111111</v>
      </c>
      <c r="K171" s="12">
        <f>(COUNTIFS(CSV!$A:$A,$A171,CSV!$H:$H,"&gt;0.5") +COUNTIFS(CSV!$B:$B,$A171,CSV!$J:$J,"&gt;0.5"))/$D171</f>
        <v>0.31578947368421051</v>
      </c>
      <c r="L171" s="7">
        <f>COUNTIFS(CSV!$A:$A,$A171,CSV!$H:$H,"&gt;0.5")/$B171</f>
        <v>0.5</v>
      </c>
      <c r="M171" s="7">
        <f>COUNTIFS(CSV!$B:$B,$A171,CSV!$J:$J,"&gt;0.5")/$C171</f>
        <v>0.1111111111111111</v>
      </c>
      <c r="N171" s="12">
        <f>(COUNTIFS(CSV!$A:$A,$A171,CSV!$H:$H,"&gt;1.5") +COUNTIFS(CSV!$B:$B,$A171,CSV!$J:$J,"&gt;1.5"))/$D171</f>
        <v>5.2631578947368418E-2</v>
      </c>
      <c r="O171" s="7">
        <f>COUNTIFS(CSV!$A:$A,$A171,CSV!$H:$H,"&gt;1.5")/$B171</f>
        <v>0.1</v>
      </c>
      <c r="P171" s="7">
        <f>COUNTIFS(CSV!$B:$B,$A171,CSV!$J:$J,"&gt;1.5")/$C171</f>
        <v>0</v>
      </c>
      <c r="Q171" s="12">
        <f>(COUNTIFS(CSV!$A:$A,$A171,CSV!$I:$I,"&gt;0.5") +COUNTIFS(CSV!$B:$B,$A171,CSV!$K:$K,"&gt;0.5"))/$D171</f>
        <v>0.42105263157894735</v>
      </c>
      <c r="R171" s="7">
        <f>COUNTIFS(CSV!$A:$A,$A171,CSV!$I:$I,"&gt;0.5")/$B171</f>
        <v>0.3</v>
      </c>
      <c r="S171" s="7">
        <f>COUNTIFS(CSV!$B:$B,$A171,CSV!$K:$K,"&gt;0.5")/$C171</f>
        <v>0.55555555555555558</v>
      </c>
      <c r="T171" s="12">
        <f>(COUNTIFS(CSV!$A:$A,$A171,CSV!$I:$I,"&gt;1.5") +COUNTIFS(CSV!$B:$B,$A171,CSV!$K:$K,"&gt;1.5"))/$D171</f>
        <v>0.10526315789473684</v>
      </c>
      <c r="U171" s="7">
        <f>COUNTIFS(CSV!$A:$A,$A171,CSV!$I:$I,"&gt;1.5")/$B171</f>
        <v>0.1</v>
      </c>
      <c r="V171" s="7">
        <f>COUNTIFS(CSV!$B:$B,$A171,CSV!$K:$K,"&gt;1.5")/$C171</f>
        <v>0.1111111111111111</v>
      </c>
    </row>
    <row r="172" spans="1:22" x14ac:dyDescent="0.3">
      <c r="A172" s="62" t="s">
        <v>283</v>
      </c>
      <c r="B172" s="9">
        <f>COUNTIF(CSV!A:A,A172)</f>
        <v>9</v>
      </c>
      <c r="C172" s="4">
        <f>COUNTIF(CSV!B:B,A172)</f>
        <v>10</v>
      </c>
      <c r="D172" s="4">
        <f t="shared" si="5"/>
        <v>19</v>
      </c>
      <c r="E172" s="12">
        <f>(COUNTIFS(CSV!$A:$A,$A172,CSV!$L:$L,"&gt;0.5") +COUNTIFS(CSV!$B:$B,$A172,CSV!$L:$L,"&gt;0.5"))/$D172</f>
        <v>0.68421052631578949</v>
      </c>
      <c r="F172" s="7">
        <f>COUNTIFS(CSV!$A:$A,$A172,CSV!$L:$L,"&gt;0.5")/$B172</f>
        <v>0.66666666666666663</v>
      </c>
      <c r="G172" s="7">
        <f>COUNTIFS(CSV!$B:$B,$A172,CSV!$L:$L,"&gt;0.5")/$C172</f>
        <v>0.7</v>
      </c>
      <c r="H172" s="12">
        <f>(COUNTIFS(CSV!$A:$A,$A172,CSV!$L:$L,"&gt;1.5") +COUNTIFS(CSV!$B:$B,$A172,CSV!$L:$L,"&gt;1.5"))/$D172</f>
        <v>0.36842105263157893</v>
      </c>
      <c r="I172" s="7">
        <f>COUNTIFS(CSV!$A:$A,$A172,CSV!$L:$L,"&gt;1.5")/$B172</f>
        <v>0.33333333333333331</v>
      </c>
      <c r="J172" s="7">
        <f>COUNTIFS(CSV!$B:$B,$A172,CSV!$L:$L,"&gt;1.5")/$C172</f>
        <v>0.4</v>
      </c>
      <c r="K172" s="12">
        <f>(COUNTIFS(CSV!$A:$A,$A172,CSV!$H:$H,"&gt;0.5") +COUNTIFS(CSV!$B:$B,$A172,CSV!$J:$J,"&gt;0.5"))/$D172</f>
        <v>0.42105263157894735</v>
      </c>
      <c r="L172" s="7">
        <f>COUNTIFS(CSV!$A:$A,$A172,CSV!$H:$H,"&gt;0.5")/$B172</f>
        <v>0.33333333333333331</v>
      </c>
      <c r="M172" s="7">
        <f>COUNTIFS(CSV!$B:$B,$A172,CSV!$J:$J,"&gt;0.5")/$C172</f>
        <v>0.5</v>
      </c>
      <c r="N172" s="12">
        <f>(COUNTIFS(CSV!$A:$A,$A172,CSV!$H:$H,"&gt;1.5") +COUNTIFS(CSV!$B:$B,$A172,CSV!$J:$J,"&gt;1.5"))/$D172</f>
        <v>5.2631578947368418E-2</v>
      </c>
      <c r="O172" s="7">
        <f>COUNTIFS(CSV!$A:$A,$A172,CSV!$H:$H,"&gt;1.5")/$B172</f>
        <v>0</v>
      </c>
      <c r="P172" s="7">
        <f>COUNTIFS(CSV!$B:$B,$A172,CSV!$J:$J,"&gt;1.5")/$C172</f>
        <v>0.1</v>
      </c>
      <c r="Q172" s="12">
        <f>(COUNTIFS(CSV!$A:$A,$A172,CSV!$I:$I,"&gt;0.5") +COUNTIFS(CSV!$B:$B,$A172,CSV!$K:$K,"&gt;0.5"))/$D172</f>
        <v>0.47368421052631576</v>
      </c>
      <c r="R172" s="7">
        <f>COUNTIFS(CSV!$A:$A,$A172,CSV!$I:$I,"&gt;0.5")/$B172</f>
        <v>0.55555555555555558</v>
      </c>
      <c r="S172" s="7">
        <f>COUNTIFS(CSV!$B:$B,$A172,CSV!$K:$K,"&gt;0.5")/$C172</f>
        <v>0.4</v>
      </c>
      <c r="T172" s="12">
        <f>(COUNTIFS(CSV!$A:$A,$A172,CSV!$I:$I,"&gt;1.5") +COUNTIFS(CSV!$B:$B,$A172,CSV!$K:$K,"&gt;1.5"))/$D172</f>
        <v>0.21052631578947367</v>
      </c>
      <c r="U172" s="7">
        <f>COUNTIFS(CSV!$A:$A,$A172,CSV!$I:$I,"&gt;1.5")/$B172</f>
        <v>0.1111111111111111</v>
      </c>
      <c r="V172" s="7">
        <f>COUNTIFS(CSV!$B:$B,$A172,CSV!$K:$K,"&gt;1.5")/$C172</f>
        <v>0.3</v>
      </c>
    </row>
    <row r="173" spans="1:22" x14ac:dyDescent="0.3">
      <c r="A173" s="62" t="s">
        <v>294</v>
      </c>
      <c r="B173" s="9">
        <f>COUNTIF(CSV!A:A,A173)</f>
        <v>9</v>
      </c>
      <c r="C173" s="4">
        <f>COUNTIF(CSV!B:B,A173)</f>
        <v>10</v>
      </c>
      <c r="D173" s="4">
        <f t="shared" si="5"/>
        <v>19</v>
      </c>
      <c r="E173" s="12">
        <f>(COUNTIFS(CSV!$A:$A,$A173,CSV!$L:$L,"&gt;0.5") +COUNTIFS(CSV!$B:$B,$A173,CSV!$L:$L,"&gt;0.5"))/$D173</f>
        <v>0.73684210526315785</v>
      </c>
      <c r="F173" s="7">
        <f>COUNTIFS(CSV!$A:$A,$A173,CSV!$L:$L,"&gt;0.5")/$B173</f>
        <v>0.77777777777777779</v>
      </c>
      <c r="G173" s="7">
        <f>COUNTIFS(CSV!$B:$B,$A173,CSV!$L:$L,"&gt;0.5")/$C173</f>
        <v>0.7</v>
      </c>
      <c r="H173" s="12">
        <f>(COUNTIFS(CSV!$A:$A,$A173,CSV!$L:$L,"&gt;1.5") +COUNTIFS(CSV!$B:$B,$A173,CSV!$L:$L,"&gt;1.5"))/$D173</f>
        <v>0.26315789473684209</v>
      </c>
      <c r="I173" s="7">
        <f>COUNTIFS(CSV!$A:$A,$A173,CSV!$L:$L,"&gt;1.5")/$B173</f>
        <v>0.44444444444444442</v>
      </c>
      <c r="J173" s="7">
        <f>COUNTIFS(CSV!$B:$B,$A173,CSV!$L:$L,"&gt;1.5")/$C173</f>
        <v>0.1</v>
      </c>
      <c r="K173" s="12">
        <f>(COUNTIFS(CSV!$A:$A,$A173,CSV!$H:$H,"&gt;0.5") +COUNTIFS(CSV!$B:$B,$A173,CSV!$J:$J,"&gt;0.5"))/$D173</f>
        <v>0.26315789473684209</v>
      </c>
      <c r="L173" s="7">
        <f>COUNTIFS(CSV!$A:$A,$A173,CSV!$H:$H,"&gt;0.5")/$B173</f>
        <v>0.33333333333333331</v>
      </c>
      <c r="M173" s="7">
        <f>COUNTIFS(CSV!$B:$B,$A173,CSV!$J:$J,"&gt;0.5")/$C173</f>
        <v>0.2</v>
      </c>
      <c r="N173" s="12">
        <f>(COUNTIFS(CSV!$A:$A,$A173,CSV!$H:$H,"&gt;1.5") +COUNTIFS(CSV!$B:$B,$A173,CSV!$J:$J,"&gt;1.5"))/$D173</f>
        <v>0</v>
      </c>
      <c r="O173" s="7">
        <f>COUNTIFS(CSV!$A:$A,$A173,CSV!$H:$H,"&gt;1.5")/$B173</f>
        <v>0</v>
      </c>
      <c r="P173" s="7">
        <f>COUNTIFS(CSV!$B:$B,$A173,CSV!$J:$J,"&gt;1.5")/$C173</f>
        <v>0</v>
      </c>
      <c r="Q173" s="12">
        <f>(COUNTIFS(CSV!$A:$A,$A173,CSV!$I:$I,"&gt;0.5") +COUNTIFS(CSV!$B:$B,$A173,CSV!$K:$K,"&gt;0.5"))/$D173</f>
        <v>0.57894736842105265</v>
      </c>
      <c r="R173" s="7">
        <f>COUNTIFS(CSV!$A:$A,$A173,CSV!$I:$I,"&gt;0.5")/$B173</f>
        <v>0.55555555555555558</v>
      </c>
      <c r="S173" s="7">
        <f>COUNTIFS(CSV!$B:$B,$A173,CSV!$K:$K,"&gt;0.5")/$C173</f>
        <v>0.6</v>
      </c>
      <c r="T173" s="12">
        <f>(COUNTIFS(CSV!$A:$A,$A173,CSV!$I:$I,"&gt;1.5") +COUNTIFS(CSV!$B:$B,$A173,CSV!$K:$K,"&gt;1.5"))/$D173</f>
        <v>0.21052631578947367</v>
      </c>
      <c r="U173" s="7">
        <f>COUNTIFS(CSV!$A:$A,$A173,CSV!$I:$I,"&gt;1.5")/$B173</f>
        <v>0.44444444444444442</v>
      </c>
      <c r="V173" s="7">
        <f>COUNTIFS(CSV!$B:$B,$A173,CSV!$K:$K,"&gt;1.5")/$C173</f>
        <v>0</v>
      </c>
    </row>
    <row r="174" spans="1:22" x14ac:dyDescent="0.3">
      <c r="A174" s="62" t="s">
        <v>292</v>
      </c>
      <c r="B174" s="9">
        <f>COUNTIF(CSV!A:A,A174)</f>
        <v>10</v>
      </c>
      <c r="C174" s="4">
        <f>COUNTIF(CSV!B:B,A174)</f>
        <v>10</v>
      </c>
      <c r="D174" s="4">
        <f t="shared" si="5"/>
        <v>20</v>
      </c>
      <c r="E174" s="12">
        <f>(COUNTIFS(CSV!$A:$A,$A174,CSV!$L:$L,"&gt;0.5") +COUNTIFS(CSV!$B:$B,$A174,CSV!$L:$L,"&gt;0.5"))/$D174</f>
        <v>0.7</v>
      </c>
      <c r="F174" s="7">
        <f>COUNTIFS(CSV!$A:$A,$A174,CSV!$L:$L,"&gt;0.5")/$B174</f>
        <v>0.7</v>
      </c>
      <c r="G174" s="7">
        <f>COUNTIFS(CSV!$B:$B,$A174,CSV!$L:$L,"&gt;0.5")/$C174</f>
        <v>0.7</v>
      </c>
      <c r="H174" s="12">
        <f>(COUNTIFS(CSV!$A:$A,$A174,CSV!$L:$L,"&gt;1.5") +COUNTIFS(CSV!$B:$B,$A174,CSV!$L:$L,"&gt;1.5"))/$D174</f>
        <v>0.15</v>
      </c>
      <c r="I174" s="7">
        <f>COUNTIFS(CSV!$A:$A,$A174,CSV!$L:$L,"&gt;1.5")/$B174</f>
        <v>0.1</v>
      </c>
      <c r="J174" s="7">
        <f>COUNTIFS(CSV!$B:$B,$A174,CSV!$L:$L,"&gt;1.5")/$C174</f>
        <v>0.2</v>
      </c>
      <c r="K174" s="12">
        <f>(COUNTIFS(CSV!$A:$A,$A174,CSV!$H:$H,"&gt;0.5") +COUNTIFS(CSV!$B:$B,$A174,CSV!$J:$J,"&gt;0.5"))/$D174</f>
        <v>0.3</v>
      </c>
      <c r="L174" s="7">
        <f>COUNTIFS(CSV!$A:$A,$A174,CSV!$H:$H,"&gt;0.5")/$B174</f>
        <v>0.5</v>
      </c>
      <c r="M174" s="7">
        <f>COUNTIFS(CSV!$B:$B,$A174,CSV!$J:$J,"&gt;0.5")/$C174</f>
        <v>0.1</v>
      </c>
      <c r="N174" s="12">
        <f>(COUNTIFS(CSV!$A:$A,$A174,CSV!$H:$H,"&gt;1.5") +COUNTIFS(CSV!$B:$B,$A174,CSV!$J:$J,"&gt;1.5"))/$D174</f>
        <v>0</v>
      </c>
      <c r="O174" s="7">
        <f>COUNTIFS(CSV!$A:$A,$A174,CSV!$H:$H,"&gt;1.5")/$B174</f>
        <v>0</v>
      </c>
      <c r="P174" s="7">
        <f>COUNTIFS(CSV!$B:$B,$A174,CSV!$J:$J,"&gt;1.5")/$C174</f>
        <v>0</v>
      </c>
      <c r="Q174" s="12">
        <f>(COUNTIFS(CSV!$A:$A,$A174,CSV!$I:$I,"&gt;0.5") +COUNTIFS(CSV!$B:$B,$A174,CSV!$K:$K,"&gt;0.5"))/$D174</f>
        <v>0.45</v>
      </c>
      <c r="R174" s="7">
        <f>COUNTIFS(CSV!$A:$A,$A174,CSV!$I:$I,"&gt;0.5")/$B174</f>
        <v>0.3</v>
      </c>
      <c r="S174" s="7">
        <f>COUNTIFS(CSV!$B:$B,$A174,CSV!$K:$K,"&gt;0.5")/$C174</f>
        <v>0.6</v>
      </c>
      <c r="T174" s="12">
        <f>(COUNTIFS(CSV!$A:$A,$A174,CSV!$I:$I,"&gt;1.5") +COUNTIFS(CSV!$B:$B,$A174,CSV!$K:$K,"&gt;1.5"))/$D174</f>
        <v>0.15</v>
      </c>
      <c r="U174" s="7">
        <f>COUNTIFS(CSV!$A:$A,$A174,CSV!$I:$I,"&gt;1.5")/$B174</f>
        <v>0.1</v>
      </c>
      <c r="V174" s="7">
        <f>COUNTIFS(CSV!$B:$B,$A174,CSV!$K:$K,"&gt;1.5")/$C174</f>
        <v>0.2</v>
      </c>
    </row>
    <row r="175" spans="1:22" x14ac:dyDescent="0.3">
      <c r="A175" s="62" t="s">
        <v>280</v>
      </c>
      <c r="B175" s="9">
        <f>COUNTIF(CSV!A:A,A175)</f>
        <v>11</v>
      </c>
      <c r="C175" s="4">
        <f>COUNTIF(CSV!B:B,A175)</f>
        <v>10</v>
      </c>
      <c r="D175" s="4">
        <f t="shared" si="5"/>
        <v>21</v>
      </c>
      <c r="E175" s="12">
        <f>(COUNTIFS(CSV!$A:$A,$A175,CSV!$L:$L,"&gt;0.5") +COUNTIFS(CSV!$B:$B,$A175,CSV!$L:$L,"&gt;0.5"))/$D175</f>
        <v>0.66666666666666663</v>
      </c>
      <c r="F175" s="7">
        <f>COUNTIFS(CSV!$A:$A,$A175,CSV!$L:$L,"&gt;0.5")/$B175</f>
        <v>0.63636363636363635</v>
      </c>
      <c r="G175" s="7">
        <f>COUNTIFS(CSV!$B:$B,$A175,CSV!$L:$L,"&gt;0.5")/$C175</f>
        <v>0.7</v>
      </c>
      <c r="H175" s="12">
        <f>(COUNTIFS(CSV!$A:$A,$A175,CSV!$L:$L,"&gt;1.5") +COUNTIFS(CSV!$B:$B,$A175,CSV!$L:$L,"&gt;1.5"))/$D175</f>
        <v>0.38095238095238093</v>
      </c>
      <c r="I175" s="7">
        <f>COUNTIFS(CSV!$A:$A,$A175,CSV!$L:$L,"&gt;1.5")/$B175</f>
        <v>0.45454545454545453</v>
      </c>
      <c r="J175" s="7">
        <f>COUNTIFS(CSV!$B:$B,$A175,CSV!$L:$L,"&gt;1.5")/$C175</f>
        <v>0.3</v>
      </c>
      <c r="K175" s="12">
        <f>(COUNTIFS(CSV!$A:$A,$A175,CSV!$H:$H,"&gt;0.5") +COUNTIFS(CSV!$B:$B,$A175,CSV!$J:$J,"&gt;0.5"))/$D175</f>
        <v>0.5714285714285714</v>
      </c>
      <c r="L175" s="7">
        <f>COUNTIFS(CSV!$A:$A,$A175,CSV!$H:$H,"&gt;0.5")/$B175</f>
        <v>0.63636363636363635</v>
      </c>
      <c r="M175" s="7">
        <f>COUNTIFS(CSV!$B:$B,$A175,CSV!$J:$J,"&gt;0.5")/$C175</f>
        <v>0.5</v>
      </c>
      <c r="N175" s="12">
        <f>(COUNTIFS(CSV!$A:$A,$A175,CSV!$H:$H,"&gt;1.5") +COUNTIFS(CSV!$B:$B,$A175,CSV!$J:$J,"&gt;1.5"))/$D175</f>
        <v>0.23809523809523808</v>
      </c>
      <c r="O175" s="7">
        <f>COUNTIFS(CSV!$A:$A,$A175,CSV!$H:$H,"&gt;1.5")/$B175</f>
        <v>0.18181818181818182</v>
      </c>
      <c r="P175" s="7">
        <f>COUNTIFS(CSV!$B:$B,$A175,CSV!$J:$J,"&gt;1.5")/$C175</f>
        <v>0.3</v>
      </c>
      <c r="Q175" s="12">
        <f>(COUNTIFS(CSV!$A:$A,$A175,CSV!$I:$I,"&gt;0.5") +COUNTIFS(CSV!$B:$B,$A175,CSV!$K:$K,"&gt;0.5"))/$D175</f>
        <v>0.23809523809523808</v>
      </c>
      <c r="R175" s="7">
        <f>COUNTIFS(CSV!$A:$A,$A175,CSV!$I:$I,"&gt;0.5")/$B175</f>
        <v>0.27272727272727271</v>
      </c>
      <c r="S175" s="7">
        <f>COUNTIFS(CSV!$B:$B,$A175,CSV!$K:$K,"&gt;0.5")/$C175</f>
        <v>0.2</v>
      </c>
      <c r="T175" s="12">
        <f>(COUNTIFS(CSV!$A:$A,$A175,CSV!$I:$I,"&gt;1.5") +COUNTIFS(CSV!$B:$B,$A175,CSV!$K:$K,"&gt;1.5"))/$D175</f>
        <v>0</v>
      </c>
      <c r="U175" s="7">
        <f>COUNTIFS(CSV!$A:$A,$A175,CSV!$I:$I,"&gt;1.5")/$B175</f>
        <v>0</v>
      </c>
      <c r="V175" s="7">
        <f>COUNTIFS(CSV!$B:$B,$A175,CSV!$K:$K,"&gt;1.5")/$C175</f>
        <v>0</v>
      </c>
    </row>
    <row r="176" spans="1:22" x14ac:dyDescent="0.3">
      <c r="A176" s="62" t="s">
        <v>291</v>
      </c>
      <c r="B176" s="9">
        <f>COUNTIF(CSV!A:A,A176)</f>
        <v>11</v>
      </c>
      <c r="C176" s="4">
        <f>COUNTIF(CSV!B:B,A176)</f>
        <v>10</v>
      </c>
      <c r="D176" s="4">
        <f t="shared" si="5"/>
        <v>21</v>
      </c>
      <c r="E176" s="12">
        <f>(COUNTIFS(CSV!$A:$A,$A176,CSV!$L:$L,"&gt;0.5") +COUNTIFS(CSV!$B:$B,$A176,CSV!$L:$L,"&gt;0.5"))/$D176</f>
        <v>0.7142857142857143</v>
      </c>
      <c r="F176" s="7">
        <f>COUNTIFS(CSV!$A:$A,$A176,CSV!$L:$L,"&gt;0.5")/$B176</f>
        <v>0.81818181818181823</v>
      </c>
      <c r="G176" s="7">
        <f>COUNTIFS(CSV!$B:$B,$A176,CSV!$L:$L,"&gt;0.5")/$C176</f>
        <v>0.6</v>
      </c>
      <c r="H176" s="12">
        <f>(COUNTIFS(CSV!$A:$A,$A176,CSV!$L:$L,"&gt;1.5") +COUNTIFS(CSV!$B:$B,$A176,CSV!$L:$L,"&gt;1.5"))/$D176</f>
        <v>0.2857142857142857</v>
      </c>
      <c r="I176" s="7">
        <f>COUNTIFS(CSV!$A:$A,$A176,CSV!$L:$L,"&gt;1.5")/$B176</f>
        <v>0.36363636363636365</v>
      </c>
      <c r="J176" s="7">
        <f>COUNTIFS(CSV!$B:$B,$A176,CSV!$L:$L,"&gt;1.5")/$C176</f>
        <v>0.2</v>
      </c>
      <c r="K176" s="12">
        <f>(COUNTIFS(CSV!$A:$A,$A176,CSV!$H:$H,"&gt;0.5") +COUNTIFS(CSV!$B:$B,$A176,CSV!$J:$J,"&gt;0.5"))/$D176</f>
        <v>0.2857142857142857</v>
      </c>
      <c r="L176" s="7">
        <f>COUNTIFS(CSV!$A:$A,$A176,CSV!$H:$H,"&gt;0.5")/$B176</f>
        <v>0.36363636363636365</v>
      </c>
      <c r="M176" s="7">
        <f>COUNTIFS(CSV!$B:$B,$A176,CSV!$J:$J,"&gt;0.5")/$C176</f>
        <v>0.2</v>
      </c>
      <c r="N176" s="12">
        <f>(COUNTIFS(CSV!$A:$A,$A176,CSV!$H:$H,"&gt;1.5") +COUNTIFS(CSV!$B:$B,$A176,CSV!$J:$J,"&gt;1.5"))/$D176</f>
        <v>0</v>
      </c>
      <c r="O176" s="7">
        <f>COUNTIFS(CSV!$A:$A,$A176,CSV!$H:$H,"&gt;1.5")/$B176</f>
        <v>0</v>
      </c>
      <c r="P176" s="7">
        <f>COUNTIFS(CSV!$B:$B,$A176,CSV!$J:$J,"&gt;1.5")/$C176</f>
        <v>0</v>
      </c>
      <c r="Q176" s="12">
        <f>(COUNTIFS(CSV!$A:$A,$A176,CSV!$I:$I,"&gt;0.5") +COUNTIFS(CSV!$B:$B,$A176,CSV!$K:$K,"&gt;0.5"))/$D176</f>
        <v>0.61904761904761907</v>
      </c>
      <c r="R176" s="7">
        <f>COUNTIFS(CSV!$A:$A,$A176,CSV!$I:$I,"&gt;0.5")/$B176</f>
        <v>0.72727272727272729</v>
      </c>
      <c r="S176" s="7">
        <f>COUNTIFS(CSV!$B:$B,$A176,CSV!$K:$K,"&gt;0.5")/$C176</f>
        <v>0.5</v>
      </c>
      <c r="T176" s="12">
        <f>(COUNTIFS(CSV!$A:$A,$A176,CSV!$I:$I,"&gt;1.5") +COUNTIFS(CSV!$B:$B,$A176,CSV!$K:$K,"&gt;1.5"))/$D176</f>
        <v>0.14285714285714285</v>
      </c>
      <c r="U176" s="7">
        <f>COUNTIFS(CSV!$A:$A,$A176,CSV!$I:$I,"&gt;1.5")/$B176</f>
        <v>0.18181818181818182</v>
      </c>
      <c r="V176" s="7">
        <f>COUNTIFS(CSV!$B:$B,$A176,CSV!$K:$K,"&gt;1.5")/$C176</f>
        <v>0.1</v>
      </c>
    </row>
    <row r="177" spans="1:22" x14ac:dyDescent="0.3">
      <c r="A177" s="62" t="s">
        <v>287</v>
      </c>
      <c r="B177" s="9">
        <f>COUNTIF(CSV!A:A,A177)</f>
        <v>10</v>
      </c>
      <c r="C177" s="4">
        <f>COUNTIF(CSV!B:B,A177)</f>
        <v>9</v>
      </c>
      <c r="D177" s="4">
        <f t="shared" si="5"/>
        <v>19</v>
      </c>
      <c r="E177" s="12">
        <f>(COUNTIFS(CSV!$A:$A,$A177,CSV!$L:$L,"&gt;0.5") +COUNTIFS(CSV!$B:$B,$A177,CSV!$L:$L,"&gt;0.5"))/$D177</f>
        <v>0.52631578947368418</v>
      </c>
      <c r="F177" s="7">
        <f>COUNTIFS(CSV!$A:$A,$A177,CSV!$L:$L,"&gt;0.5")/$B177</f>
        <v>0.6</v>
      </c>
      <c r="G177" s="7">
        <f>COUNTIFS(CSV!$B:$B,$A177,CSV!$L:$L,"&gt;0.5")/$C177</f>
        <v>0.44444444444444442</v>
      </c>
      <c r="H177" s="12">
        <f>(COUNTIFS(CSV!$A:$A,$A177,CSV!$L:$L,"&gt;1.5") +COUNTIFS(CSV!$B:$B,$A177,CSV!$L:$L,"&gt;1.5"))/$D177</f>
        <v>0.21052631578947367</v>
      </c>
      <c r="I177" s="7">
        <f>COUNTIFS(CSV!$A:$A,$A177,CSV!$L:$L,"&gt;1.5")/$B177</f>
        <v>0.2</v>
      </c>
      <c r="J177" s="7">
        <f>COUNTIFS(CSV!$B:$B,$A177,CSV!$L:$L,"&gt;1.5")/$C177</f>
        <v>0.22222222222222221</v>
      </c>
      <c r="K177" s="12">
        <f>(COUNTIFS(CSV!$A:$A,$A177,CSV!$H:$H,"&gt;0.5") +COUNTIFS(CSV!$B:$B,$A177,CSV!$J:$J,"&gt;0.5"))/$D177</f>
        <v>0.42105263157894735</v>
      </c>
      <c r="L177" s="7">
        <f>COUNTIFS(CSV!$A:$A,$A177,CSV!$H:$H,"&gt;0.5")/$B177</f>
        <v>0.5</v>
      </c>
      <c r="M177" s="7">
        <f>COUNTIFS(CSV!$B:$B,$A177,CSV!$J:$J,"&gt;0.5")/$C177</f>
        <v>0.33333333333333331</v>
      </c>
      <c r="N177" s="12">
        <f>(COUNTIFS(CSV!$A:$A,$A177,CSV!$H:$H,"&gt;1.5") +COUNTIFS(CSV!$B:$B,$A177,CSV!$J:$J,"&gt;1.5"))/$D177</f>
        <v>0.10526315789473684</v>
      </c>
      <c r="O177" s="7">
        <f>COUNTIFS(CSV!$A:$A,$A177,CSV!$H:$H,"&gt;1.5")/$B177</f>
        <v>0.1</v>
      </c>
      <c r="P177" s="7">
        <f>COUNTIFS(CSV!$B:$B,$A177,CSV!$J:$J,"&gt;1.5")/$C177</f>
        <v>0.1111111111111111</v>
      </c>
      <c r="Q177" s="12">
        <f>(COUNTIFS(CSV!$A:$A,$A177,CSV!$I:$I,"&gt;0.5") +COUNTIFS(CSV!$B:$B,$A177,CSV!$K:$K,"&gt;0.5"))/$D177</f>
        <v>0.21052631578947367</v>
      </c>
      <c r="R177" s="7">
        <f>COUNTIFS(CSV!$A:$A,$A177,CSV!$I:$I,"&gt;0.5")/$B177</f>
        <v>0.2</v>
      </c>
      <c r="S177" s="7">
        <f>COUNTIFS(CSV!$B:$B,$A177,CSV!$K:$K,"&gt;0.5")/$C177</f>
        <v>0.22222222222222221</v>
      </c>
      <c r="T177" s="12">
        <f>(COUNTIFS(CSV!$A:$A,$A177,CSV!$I:$I,"&gt;1.5") +COUNTIFS(CSV!$B:$B,$A177,CSV!$K:$K,"&gt;1.5"))/$D177</f>
        <v>0</v>
      </c>
      <c r="U177" s="7">
        <f>COUNTIFS(CSV!$A:$A,$A177,CSV!$I:$I,"&gt;1.5")/$B177</f>
        <v>0</v>
      </c>
      <c r="V177" s="7">
        <f>COUNTIFS(CSV!$B:$B,$A177,CSV!$K:$K,"&gt;1.5")/$C177</f>
        <v>0</v>
      </c>
    </row>
    <row r="178" spans="1:22" x14ac:dyDescent="0.3">
      <c r="A178" s="62" t="s">
        <v>279</v>
      </c>
      <c r="B178" s="9">
        <f>COUNTIF(CSV!A:A,A178)</f>
        <v>10</v>
      </c>
      <c r="C178" s="4">
        <f>COUNTIF(CSV!B:B,A178)</f>
        <v>10</v>
      </c>
      <c r="D178" s="4">
        <f t="shared" si="5"/>
        <v>20</v>
      </c>
      <c r="E178" s="12">
        <f>(COUNTIFS(CSV!$A:$A,$A178,CSV!$L:$L,"&gt;0.5") +COUNTIFS(CSV!$B:$B,$A178,CSV!$L:$L,"&gt;0.5"))/$D178</f>
        <v>0.7</v>
      </c>
      <c r="F178" s="7">
        <f>COUNTIFS(CSV!$A:$A,$A178,CSV!$L:$L,"&gt;0.5")/$B178</f>
        <v>0.7</v>
      </c>
      <c r="G178" s="7">
        <f>COUNTIFS(CSV!$B:$B,$A178,CSV!$L:$L,"&gt;0.5")/$C178</f>
        <v>0.7</v>
      </c>
      <c r="H178" s="12">
        <f>(COUNTIFS(CSV!$A:$A,$A178,CSV!$L:$L,"&gt;1.5") +COUNTIFS(CSV!$B:$B,$A178,CSV!$L:$L,"&gt;1.5"))/$D178</f>
        <v>0.25</v>
      </c>
      <c r="I178" s="7">
        <f>COUNTIFS(CSV!$A:$A,$A178,CSV!$L:$L,"&gt;1.5")/$B178</f>
        <v>0.2</v>
      </c>
      <c r="J178" s="7">
        <f>COUNTIFS(CSV!$B:$B,$A178,CSV!$L:$L,"&gt;1.5")/$C178</f>
        <v>0.3</v>
      </c>
      <c r="K178" s="12">
        <f>(COUNTIFS(CSV!$A:$A,$A178,CSV!$H:$H,"&gt;0.5") +COUNTIFS(CSV!$B:$B,$A178,CSV!$J:$J,"&gt;0.5"))/$D178</f>
        <v>0.3</v>
      </c>
      <c r="L178" s="7">
        <f>COUNTIFS(CSV!$A:$A,$A178,CSV!$H:$H,"&gt;0.5")/$B178</f>
        <v>0.3</v>
      </c>
      <c r="M178" s="7">
        <f>COUNTIFS(CSV!$B:$B,$A178,CSV!$J:$J,"&gt;0.5")/$C178</f>
        <v>0.3</v>
      </c>
      <c r="N178" s="12">
        <f>(COUNTIFS(CSV!$A:$A,$A178,CSV!$H:$H,"&gt;1.5") +COUNTIFS(CSV!$B:$B,$A178,CSV!$J:$J,"&gt;1.5"))/$D178</f>
        <v>0.15</v>
      </c>
      <c r="O178" s="7">
        <f>COUNTIFS(CSV!$A:$A,$A178,CSV!$H:$H,"&gt;1.5")/$B178</f>
        <v>0.2</v>
      </c>
      <c r="P178" s="7">
        <f>COUNTIFS(CSV!$B:$B,$A178,CSV!$J:$J,"&gt;1.5")/$C178</f>
        <v>0.1</v>
      </c>
      <c r="Q178" s="12">
        <f>(COUNTIFS(CSV!$A:$A,$A178,CSV!$I:$I,"&gt;0.5") +COUNTIFS(CSV!$B:$B,$A178,CSV!$K:$K,"&gt;0.5"))/$D178</f>
        <v>0.55000000000000004</v>
      </c>
      <c r="R178" s="7">
        <f>COUNTIFS(CSV!$A:$A,$A178,CSV!$I:$I,"&gt;0.5")/$B178</f>
        <v>0.5</v>
      </c>
      <c r="S178" s="7">
        <f>COUNTIFS(CSV!$B:$B,$A178,CSV!$K:$K,"&gt;0.5")/$C178</f>
        <v>0.6</v>
      </c>
      <c r="T178" s="12">
        <f>(COUNTIFS(CSV!$A:$A,$A178,CSV!$I:$I,"&gt;1.5") +COUNTIFS(CSV!$B:$B,$A178,CSV!$K:$K,"&gt;1.5"))/$D178</f>
        <v>0.1</v>
      </c>
      <c r="U178" s="7">
        <f>COUNTIFS(CSV!$A:$A,$A178,CSV!$I:$I,"&gt;1.5")/$B178</f>
        <v>0.1</v>
      </c>
      <c r="V178" s="7">
        <f>COUNTIFS(CSV!$B:$B,$A178,CSV!$K:$K,"&gt;1.5")/$C178</f>
        <v>0.1</v>
      </c>
    </row>
    <row r="179" spans="1:22" x14ac:dyDescent="0.3">
      <c r="A179" s="62" t="s">
        <v>285</v>
      </c>
      <c r="B179" s="9">
        <f>COUNTIF(CSV!A:A,A179)</f>
        <v>10</v>
      </c>
      <c r="C179" s="4">
        <f>COUNTIF(CSV!B:B,A179)</f>
        <v>11</v>
      </c>
      <c r="D179" s="4">
        <f t="shared" si="5"/>
        <v>21</v>
      </c>
      <c r="E179" s="12">
        <f>(COUNTIFS(CSV!$A:$A,$A179,CSV!$L:$L,"&gt;0.5") +COUNTIFS(CSV!$B:$B,$A179,CSV!$L:$L,"&gt;0.5"))/$D179</f>
        <v>0.5714285714285714</v>
      </c>
      <c r="F179" s="7">
        <f>COUNTIFS(CSV!$A:$A,$A179,CSV!$L:$L,"&gt;0.5")/$B179</f>
        <v>0.6</v>
      </c>
      <c r="G179" s="7">
        <f>COUNTIFS(CSV!$B:$B,$A179,CSV!$L:$L,"&gt;0.5")/$C179</f>
        <v>0.54545454545454541</v>
      </c>
      <c r="H179" s="12">
        <f>(COUNTIFS(CSV!$A:$A,$A179,CSV!$L:$L,"&gt;1.5") +COUNTIFS(CSV!$B:$B,$A179,CSV!$L:$L,"&gt;1.5"))/$D179</f>
        <v>4.7619047619047616E-2</v>
      </c>
      <c r="I179" s="7">
        <f>COUNTIFS(CSV!$A:$A,$A179,CSV!$L:$L,"&gt;1.5")/$B179</f>
        <v>0</v>
      </c>
      <c r="J179" s="7">
        <f>COUNTIFS(CSV!$B:$B,$A179,CSV!$L:$L,"&gt;1.5")/$C179</f>
        <v>9.0909090909090912E-2</v>
      </c>
      <c r="K179" s="12">
        <f>(COUNTIFS(CSV!$A:$A,$A179,CSV!$H:$H,"&gt;0.5") +COUNTIFS(CSV!$B:$B,$A179,CSV!$J:$J,"&gt;0.5"))/$D179</f>
        <v>0.2857142857142857</v>
      </c>
      <c r="L179" s="7">
        <f>COUNTIFS(CSV!$A:$A,$A179,CSV!$H:$H,"&gt;0.5")/$B179</f>
        <v>0.3</v>
      </c>
      <c r="M179" s="7">
        <f>COUNTIFS(CSV!$B:$B,$A179,CSV!$J:$J,"&gt;0.5")/$C179</f>
        <v>0.27272727272727271</v>
      </c>
      <c r="N179" s="12">
        <f>(COUNTIFS(CSV!$A:$A,$A179,CSV!$H:$H,"&gt;1.5") +COUNTIFS(CSV!$B:$B,$A179,CSV!$J:$J,"&gt;1.5"))/$D179</f>
        <v>0</v>
      </c>
      <c r="O179" s="7">
        <f>COUNTIFS(CSV!$A:$A,$A179,CSV!$H:$H,"&gt;1.5")/$B179</f>
        <v>0</v>
      </c>
      <c r="P179" s="7">
        <f>COUNTIFS(CSV!$B:$B,$A179,CSV!$J:$J,"&gt;1.5")/$C179</f>
        <v>0</v>
      </c>
      <c r="Q179" s="12">
        <f>(COUNTIFS(CSV!$A:$A,$A179,CSV!$I:$I,"&gt;0.5") +COUNTIFS(CSV!$B:$B,$A179,CSV!$K:$K,"&gt;0.5"))/$D179</f>
        <v>0.2857142857142857</v>
      </c>
      <c r="R179" s="7">
        <f>COUNTIFS(CSV!$A:$A,$A179,CSV!$I:$I,"&gt;0.5")/$B179</f>
        <v>0.3</v>
      </c>
      <c r="S179" s="7">
        <f>COUNTIFS(CSV!$B:$B,$A179,CSV!$K:$K,"&gt;0.5")/$C179</f>
        <v>0.27272727272727271</v>
      </c>
      <c r="T179" s="12">
        <f>(COUNTIFS(CSV!$A:$A,$A179,CSV!$I:$I,"&gt;1.5") +COUNTIFS(CSV!$B:$B,$A179,CSV!$K:$K,"&gt;1.5"))/$D179</f>
        <v>4.7619047619047616E-2</v>
      </c>
      <c r="U179" s="7">
        <f>COUNTIFS(CSV!$A:$A,$A179,CSV!$I:$I,"&gt;1.5")/$B179</f>
        <v>0</v>
      </c>
      <c r="V179" s="7">
        <f>COUNTIFS(CSV!$B:$B,$A179,CSV!$K:$K,"&gt;1.5")/$C179</f>
        <v>9.0909090909090912E-2</v>
      </c>
    </row>
    <row r="180" spans="1:22" x14ac:dyDescent="0.3">
      <c r="A180" s="62" t="s">
        <v>290</v>
      </c>
      <c r="B180" s="9">
        <f>COUNTIF(CSV!A:A,A180)</f>
        <v>10</v>
      </c>
      <c r="C180" s="4">
        <f>COUNTIF(CSV!B:B,A180)</f>
        <v>10</v>
      </c>
      <c r="D180" s="4">
        <f t="shared" si="5"/>
        <v>20</v>
      </c>
      <c r="E180" s="12">
        <f>(COUNTIFS(CSV!$A:$A,$A180,CSV!$L:$L,"&gt;0.5") +COUNTIFS(CSV!$B:$B,$A180,CSV!$L:$L,"&gt;0.5"))/$D180</f>
        <v>0.7</v>
      </c>
      <c r="F180" s="7">
        <f>COUNTIFS(CSV!$A:$A,$A180,CSV!$L:$L,"&gt;0.5")/$B180</f>
        <v>0.6</v>
      </c>
      <c r="G180" s="7">
        <f>COUNTIFS(CSV!$B:$B,$A180,CSV!$L:$L,"&gt;0.5")/$C180</f>
        <v>0.8</v>
      </c>
      <c r="H180" s="12">
        <f>(COUNTIFS(CSV!$A:$A,$A180,CSV!$L:$L,"&gt;1.5") +COUNTIFS(CSV!$B:$B,$A180,CSV!$L:$L,"&gt;1.5"))/$D180</f>
        <v>0.4</v>
      </c>
      <c r="I180" s="7">
        <f>COUNTIFS(CSV!$A:$A,$A180,CSV!$L:$L,"&gt;1.5")/$B180</f>
        <v>0.2</v>
      </c>
      <c r="J180" s="7">
        <f>COUNTIFS(CSV!$B:$B,$A180,CSV!$L:$L,"&gt;1.5")/$C180</f>
        <v>0.6</v>
      </c>
      <c r="K180" s="12">
        <f>(COUNTIFS(CSV!$A:$A,$A180,CSV!$H:$H,"&gt;0.5") +COUNTIFS(CSV!$B:$B,$A180,CSV!$J:$J,"&gt;0.5"))/$D180</f>
        <v>0.35</v>
      </c>
      <c r="L180" s="7">
        <f>COUNTIFS(CSV!$A:$A,$A180,CSV!$H:$H,"&gt;0.5")/$B180</f>
        <v>0.2</v>
      </c>
      <c r="M180" s="7">
        <f>COUNTIFS(CSV!$B:$B,$A180,CSV!$J:$J,"&gt;0.5")/$C180</f>
        <v>0.5</v>
      </c>
      <c r="N180" s="12">
        <f>(COUNTIFS(CSV!$A:$A,$A180,CSV!$H:$H,"&gt;1.5") +COUNTIFS(CSV!$B:$B,$A180,CSV!$J:$J,"&gt;1.5"))/$D180</f>
        <v>0.1</v>
      </c>
      <c r="O180" s="7">
        <f>COUNTIFS(CSV!$A:$A,$A180,CSV!$H:$H,"&gt;1.5")/$B180</f>
        <v>0</v>
      </c>
      <c r="P180" s="7">
        <f>COUNTIFS(CSV!$B:$B,$A180,CSV!$J:$J,"&gt;1.5")/$C180</f>
        <v>0.2</v>
      </c>
      <c r="Q180" s="12">
        <f>(COUNTIFS(CSV!$A:$A,$A180,CSV!$I:$I,"&gt;0.5") +COUNTIFS(CSV!$B:$B,$A180,CSV!$K:$K,"&gt;0.5"))/$D180</f>
        <v>0.5</v>
      </c>
      <c r="R180" s="7">
        <f>COUNTIFS(CSV!$A:$A,$A180,CSV!$I:$I,"&gt;0.5")/$B180</f>
        <v>0.4</v>
      </c>
      <c r="S180" s="7">
        <f>COUNTIFS(CSV!$B:$B,$A180,CSV!$K:$K,"&gt;0.5")/$C180</f>
        <v>0.6</v>
      </c>
      <c r="T180" s="12">
        <f>(COUNTIFS(CSV!$A:$A,$A180,CSV!$I:$I,"&gt;1.5") +COUNTIFS(CSV!$B:$B,$A180,CSV!$K:$K,"&gt;1.5"))/$D180</f>
        <v>0.2</v>
      </c>
      <c r="U180" s="7">
        <f>COUNTIFS(CSV!$A:$A,$A180,CSV!$I:$I,"&gt;1.5")/$B180</f>
        <v>0.2</v>
      </c>
      <c r="V180" s="7">
        <f>COUNTIFS(CSV!$B:$B,$A180,CSV!$K:$K,"&gt;1.5")/$C180</f>
        <v>0.2</v>
      </c>
    </row>
    <row r="181" spans="1:22" x14ac:dyDescent="0.3">
      <c r="A181" s="62" t="s">
        <v>288</v>
      </c>
      <c r="B181" s="9">
        <f>COUNTIF(CSV!A:A,A181)</f>
        <v>11</v>
      </c>
      <c r="C181" s="4">
        <f>COUNTIF(CSV!B:B,A181)</f>
        <v>9</v>
      </c>
      <c r="D181" s="4">
        <f t="shared" si="5"/>
        <v>20</v>
      </c>
      <c r="E181" s="12">
        <f>(COUNTIFS(CSV!$A:$A,$A181,CSV!$L:$L,"&gt;0.5") +COUNTIFS(CSV!$B:$B,$A181,CSV!$L:$L,"&gt;0.5"))/$D181</f>
        <v>0.8</v>
      </c>
      <c r="F181" s="7">
        <f>COUNTIFS(CSV!$A:$A,$A181,CSV!$L:$L,"&gt;0.5")/$B181</f>
        <v>0.81818181818181823</v>
      </c>
      <c r="G181" s="7">
        <f>COUNTIFS(CSV!$B:$B,$A181,CSV!$L:$L,"&gt;0.5")/$C181</f>
        <v>0.77777777777777779</v>
      </c>
      <c r="H181" s="12">
        <f>(COUNTIFS(CSV!$A:$A,$A181,CSV!$L:$L,"&gt;1.5") +COUNTIFS(CSV!$B:$B,$A181,CSV!$L:$L,"&gt;1.5"))/$D181</f>
        <v>0.25</v>
      </c>
      <c r="I181" s="7">
        <f>COUNTIFS(CSV!$A:$A,$A181,CSV!$L:$L,"&gt;1.5")/$B181</f>
        <v>0.27272727272727271</v>
      </c>
      <c r="J181" s="7">
        <f>COUNTIFS(CSV!$B:$B,$A181,CSV!$L:$L,"&gt;1.5")/$C181</f>
        <v>0.22222222222222221</v>
      </c>
      <c r="K181" s="12">
        <f>(COUNTIFS(CSV!$A:$A,$A181,CSV!$H:$H,"&gt;0.5") +COUNTIFS(CSV!$B:$B,$A181,CSV!$J:$J,"&gt;0.5"))/$D181</f>
        <v>0.45</v>
      </c>
      <c r="L181" s="7">
        <f>COUNTIFS(CSV!$A:$A,$A181,CSV!$H:$H,"&gt;0.5")/$B181</f>
        <v>0.63636363636363635</v>
      </c>
      <c r="M181" s="7">
        <f>COUNTIFS(CSV!$B:$B,$A181,CSV!$J:$J,"&gt;0.5")/$C181</f>
        <v>0.22222222222222221</v>
      </c>
      <c r="N181" s="12">
        <f>(COUNTIFS(CSV!$A:$A,$A181,CSV!$H:$H,"&gt;1.5") +COUNTIFS(CSV!$B:$B,$A181,CSV!$J:$J,"&gt;1.5"))/$D181</f>
        <v>0.1</v>
      </c>
      <c r="O181" s="7">
        <f>COUNTIFS(CSV!$A:$A,$A181,CSV!$H:$H,"&gt;1.5")/$B181</f>
        <v>9.0909090909090912E-2</v>
      </c>
      <c r="P181" s="7">
        <f>COUNTIFS(CSV!$B:$B,$A181,CSV!$J:$J,"&gt;1.5")/$C181</f>
        <v>0.1111111111111111</v>
      </c>
      <c r="Q181" s="12">
        <f>(COUNTIFS(CSV!$A:$A,$A181,CSV!$I:$I,"&gt;0.5") +COUNTIFS(CSV!$B:$B,$A181,CSV!$K:$K,"&gt;0.5"))/$D181</f>
        <v>0.4</v>
      </c>
      <c r="R181" s="7">
        <f>COUNTIFS(CSV!$A:$A,$A181,CSV!$I:$I,"&gt;0.5")/$B181</f>
        <v>0.27272727272727271</v>
      </c>
      <c r="S181" s="7">
        <f>COUNTIFS(CSV!$B:$B,$A181,CSV!$K:$K,"&gt;0.5")/$C181</f>
        <v>0.55555555555555558</v>
      </c>
      <c r="T181" s="12">
        <f>(COUNTIFS(CSV!$A:$A,$A181,CSV!$I:$I,"&gt;1.5") +COUNTIFS(CSV!$B:$B,$A181,CSV!$K:$K,"&gt;1.5"))/$D181</f>
        <v>0.1</v>
      </c>
      <c r="U181" s="7">
        <f>COUNTIFS(CSV!$A:$A,$A181,CSV!$I:$I,"&gt;1.5")/$B181</f>
        <v>9.0909090909090912E-2</v>
      </c>
      <c r="V181" s="7">
        <f>COUNTIFS(CSV!$B:$B,$A181,CSV!$K:$K,"&gt;1.5")/$C181</f>
        <v>0.1111111111111111</v>
      </c>
    </row>
    <row r="182" spans="1:22" x14ac:dyDescent="0.3">
      <c r="A182" s="62" t="s">
        <v>317</v>
      </c>
      <c r="B182" s="9">
        <f>COUNTIF(CSV!A:A,A182)</f>
        <v>9</v>
      </c>
      <c r="C182" s="4">
        <f>COUNTIF(CSV!B:B,A182)</f>
        <v>10</v>
      </c>
      <c r="D182" s="4">
        <f t="shared" si="5"/>
        <v>19</v>
      </c>
      <c r="E182" s="12">
        <f>(COUNTIFS(CSV!$A:$A,$A182,CSV!$L:$L,"&gt;0.5") +COUNTIFS(CSV!$B:$B,$A182,CSV!$L:$L,"&gt;0.5"))/$D182</f>
        <v>0.73684210526315785</v>
      </c>
      <c r="F182" s="7">
        <f>COUNTIFS(CSV!$A:$A,$A182,CSV!$L:$L,"&gt;0.5")/$B182</f>
        <v>0.66666666666666663</v>
      </c>
      <c r="G182" s="7">
        <f>COUNTIFS(CSV!$B:$B,$A182,CSV!$L:$L,"&gt;0.5")/$C182</f>
        <v>0.8</v>
      </c>
      <c r="H182" s="12">
        <f>(COUNTIFS(CSV!$A:$A,$A182,CSV!$L:$L,"&gt;1.5") +COUNTIFS(CSV!$B:$B,$A182,CSV!$L:$L,"&gt;1.5"))/$D182</f>
        <v>0.36842105263157893</v>
      </c>
      <c r="I182" s="7">
        <f>COUNTIFS(CSV!$A:$A,$A182,CSV!$L:$L,"&gt;1.5")/$B182</f>
        <v>0.44444444444444442</v>
      </c>
      <c r="J182" s="7">
        <f>COUNTIFS(CSV!$B:$B,$A182,CSV!$L:$L,"&gt;1.5")/$C182</f>
        <v>0.3</v>
      </c>
      <c r="K182" s="12">
        <f>(COUNTIFS(CSV!$A:$A,$A182,CSV!$H:$H,"&gt;0.5") +COUNTIFS(CSV!$B:$B,$A182,CSV!$J:$J,"&gt;0.5"))/$D182</f>
        <v>0.57894736842105265</v>
      </c>
      <c r="L182" s="7">
        <f>COUNTIFS(CSV!$A:$A,$A182,CSV!$H:$H,"&gt;0.5")/$B182</f>
        <v>0.55555555555555558</v>
      </c>
      <c r="M182" s="7">
        <f>COUNTIFS(CSV!$B:$B,$A182,CSV!$J:$J,"&gt;0.5")/$C182</f>
        <v>0.6</v>
      </c>
      <c r="N182" s="12">
        <f>(COUNTIFS(CSV!$A:$A,$A182,CSV!$H:$H,"&gt;1.5") +COUNTIFS(CSV!$B:$B,$A182,CSV!$J:$J,"&gt;1.5"))/$D182</f>
        <v>0.15789473684210525</v>
      </c>
      <c r="O182" s="7">
        <f>COUNTIFS(CSV!$A:$A,$A182,CSV!$H:$H,"&gt;1.5")/$B182</f>
        <v>0.22222222222222221</v>
      </c>
      <c r="P182" s="7">
        <f>COUNTIFS(CSV!$B:$B,$A182,CSV!$J:$J,"&gt;1.5")/$C182</f>
        <v>0.1</v>
      </c>
      <c r="Q182" s="12">
        <f>(COUNTIFS(CSV!$A:$A,$A182,CSV!$I:$I,"&gt;0.5") +COUNTIFS(CSV!$B:$B,$A182,CSV!$K:$K,"&gt;0.5"))/$D182</f>
        <v>0.42105263157894735</v>
      </c>
      <c r="R182" s="7">
        <f>COUNTIFS(CSV!$A:$A,$A182,CSV!$I:$I,"&gt;0.5")/$B182</f>
        <v>0.33333333333333331</v>
      </c>
      <c r="S182" s="7">
        <f>COUNTIFS(CSV!$B:$B,$A182,CSV!$K:$K,"&gt;0.5")/$C182</f>
        <v>0.5</v>
      </c>
      <c r="T182" s="12">
        <f>(COUNTIFS(CSV!$A:$A,$A182,CSV!$I:$I,"&gt;1.5") +COUNTIFS(CSV!$B:$B,$A182,CSV!$K:$K,"&gt;1.5"))/$D182</f>
        <v>0.10526315789473684</v>
      </c>
      <c r="U182" s="7">
        <f>COUNTIFS(CSV!$A:$A,$A182,CSV!$I:$I,"&gt;1.5")/$B182</f>
        <v>0.1111111111111111</v>
      </c>
      <c r="V182" s="7">
        <f>COUNTIFS(CSV!$B:$B,$A182,CSV!$K:$K,"&gt;1.5")/$C182</f>
        <v>0.1</v>
      </c>
    </row>
    <row r="183" spans="1:22" x14ac:dyDescent="0.3">
      <c r="A183" s="62" t="s">
        <v>278</v>
      </c>
      <c r="B183" s="9">
        <f>COUNTIF(CSV!A:A,A183)</f>
        <v>10</v>
      </c>
      <c r="C183" s="4">
        <f>COUNTIF(CSV!B:B,A183)</f>
        <v>9</v>
      </c>
      <c r="D183" s="4">
        <f t="shared" si="5"/>
        <v>19</v>
      </c>
      <c r="E183" s="12">
        <f>(COUNTIFS(CSV!$A:$A,$A183,CSV!$L:$L,"&gt;0.5") +COUNTIFS(CSV!$B:$B,$A183,CSV!$L:$L,"&gt;0.5"))/$D183</f>
        <v>0.78947368421052633</v>
      </c>
      <c r="F183" s="7">
        <f>COUNTIFS(CSV!$A:$A,$A183,CSV!$L:$L,"&gt;0.5")/$B183</f>
        <v>0.8</v>
      </c>
      <c r="G183" s="7">
        <f>COUNTIFS(CSV!$B:$B,$A183,CSV!$L:$L,"&gt;0.5")/$C183</f>
        <v>0.77777777777777779</v>
      </c>
      <c r="H183" s="12">
        <f>(COUNTIFS(CSV!$A:$A,$A183,CSV!$L:$L,"&gt;1.5") +COUNTIFS(CSV!$B:$B,$A183,CSV!$L:$L,"&gt;1.5"))/$D183</f>
        <v>0.42105263157894735</v>
      </c>
      <c r="I183" s="7">
        <f>COUNTIFS(CSV!$A:$A,$A183,CSV!$L:$L,"&gt;1.5")/$B183</f>
        <v>0.5</v>
      </c>
      <c r="J183" s="7">
        <f>COUNTIFS(CSV!$B:$B,$A183,CSV!$L:$L,"&gt;1.5")/$C183</f>
        <v>0.33333333333333331</v>
      </c>
      <c r="K183" s="12">
        <f>(COUNTIFS(CSV!$A:$A,$A183,CSV!$H:$H,"&gt;0.5") +COUNTIFS(CSV!$B:$B,$A183,CSV!$J:$J,"&gt;0.5"))/$D183</f>
        <v>0.68421052631578949</v>
      </c>
      <c r="L183" s="7">
        <f>COUNTIFS(CSV!$A:$A,$A183,CSV!$H:$H,"&gt;0.5")/$B183</f>
        <v>0.8</v>
      </c>
      <c r="M183" s="7">
        <f>COUNTIFS(CSV!$B:$B,$A183,CSV!$J:$J,"&gt;0.5")/$C183</f>
        <v>0.55555555555555558</v>
      </c>
      <c r="N183" s="12">
        <f>(COUNTIFS(CSV!$A:$A,$A183,CSV!$H:$H,"&gt;1.5") +COUNTIFS(CSV!$B:$B,$A183,CSV!$J:$J,"&gt;1.5"))/$D183</f>
        <v>0.31578947368421051</v>
      </c>
      <c r="O183" s="7">
        <f>COUNTIFS(CSV!$A:$A,$A183,CSV!$H:$H,"&gt;1.5")/$B183</f>
        <v>0.4</v>
      </c>
      <c r="P183" s="7">
        <f>COUNTIFS(CSV!$B:$B,$A183,CSV!$J:$J,"&gt;1.5")/$C183</f>
        <v>0.22222222222222221</v>
      </c>
      <c r="Q183" s="12">
        <f>(COUNTIFS(CSV!$A:$A,$A183,CSV!$I:$I,"&gt;0.5") +COUNTIFS(CSV!$B:$B,$A183,CSV!$K:$K,"&gt;0.5"))/$D183</f>
        <v>0.26315789473684209</v>
      </c>
      <c r="R183" s="7">
        <f>COUNTIFS(CSV!$A:$A,$A183,CSV!$I:$I,"&gt;0.5")/$B183</f>
        <v>0.2</v>
      </c>
      <c r="S183" s="7">
        <f>COUNTIFS(CSV!$B:$B,$A183,CSV!$K:$K,"&gt;0.5")/$C183</f>
        <v>0.33333333333333331</v>
      </c>
      <c r="T183" s="12">
        <f>(COUNTIFS(CSV!$A:$A,$A183,CSV!$I:$I,"&gt;1.5") +COUNTIFS(CSV!$B:$B,$A183,CSV!$K:$K,"&gt;1.5"))/$D183</f>
        <v>0</v>
      </c>
      <c r="U183" s="7">
        <f>COUNTIFS(CSV!$A:$A,$A183,CSV!$I:$I,"&gt;1.5")/$B183</f>
        <v>0</v>
      </c>
      <c r="V183" s="7">
        <f>COUNTIFS(CSV!$B:$B,$A183,CSV!$K:$K,"&gt;1.5")/$C183</f>
        <v>0</v>
      </c>
    </row>
    <row r="184" spans="1:22" x14ac:dyDescent="0.3">
      <c r="A184" s="62" t="s">
        <v>282</v>
      </c>
      <c r="B184" s="9">
        <f>COUNTIF(CSV!A:A,A184)</f>
        <v>11</v>
      </c>
      <c r="C184" s="4">
        <f>COUNTIF(CSV!B:B,A184)</f>
        <v>10</v>
      </c>
      <c r="D184" s="4">
        <f t="shared" si="5"/>
        <v>21</v>
      </c>
      <c r="E184" s="12">
        <f>(COUNTIFS(CSV!$A:$A,$A184,CSV!$L:$L,"&gt;0.5") +COUNTIFS(CSV!$B:$B,$A184,CSV!$L:$L,"&gt;0.5"))/$D184</f>
        <v>0.66666666666666663</v>
      </c>
      <c r="F184" s="7">
        <f>COUNTIFS(CSV!$A:$A,$A184,CSV!$L:$L,"&gt;0.5")/$B184</f>
        <v>0.72727272727272729</v>
      </c>
      <c r="G184" s="7">
        <f>COUNTIFS(CSV!$B:$B,$A184,CSV!$L:$L,"&gt;0.5")/$C184</f>
        <v>0.6</v>
      </c>
      <c r="H184" s="12">
        <f>(COUNTIFS(CSV!$A:$A,$A184,CSV!$L:$L,"&gt;1.5") +COUNTIFS(CSV!$B:$B,$A184,CSV!$L:$L,"&gt;1.5"))/$D184</f>
        <v>0.14285714285714285</v>
      </c>
      <c r="I184" s="7">
        <f>COUNTIFS(CSV!$A:$A,$A184,CSV!$L:$L,"&gt;1.5")/$B184</f>
        <v>9.0909090909090912E-2</v>
      </c>
      <c r="J184" s="7">
        <f>COUNTIFS(CSV!$B:$B,$A184,CSV!$L:$L,"&gt;1.5")/$C184</f>
        <v>0.2</v>
      </c>
      <c r="K184" s="12">
        <f>(COUNTIFS(CSV!$A:$A,$A184,CSV!$H:$H,"&gt;0.5") +COUNTIFS(CSV!$B:$B,$A184,CSV!$J:$J,"&gt;0.5"))/$D184</f>
        <v>0.47619047619047616</v>
      </c>
      <c r="L184" s="7">
        <f>COUNTIFS(CSV!$A:$A,$A184,CSV!$H:$H,"&gt;0.5")/$B184</f>
        <v>0.54545454545454541</v>
      </c>
      <c r="M184" s="7">
        <f>COUNTIFS(CSV!$B:$B,$A184,CSV!$J:$J,"&gt;0.5")/$C184</f>
        <v>0.4</v>
      </c>
      <c r="N184" s="12">
        <f>(COUNTIFS(CSV!$A:$A,$A184,CSV!$H:$H,"&gt;1.5") +COUNTIFS(CSV!$B:$B,$A184,CSV!$J:$J,"&gt;1.5"))/$D184</f>
        <v>0</v>
      </c>
      <c r="O184" s="7">
        <f>COUNTIFS(CSV!$A:$A,$A184,CSV!$H:$H,"&gt;1.5")/$B184</f>
        <v>0</v>
      </c>
      <c r="P184" s="7">
        <f>COUNTIFS(CSV!$B:$B,$A184,CSV!$J:$J,"&gt;1.5")/$C184</f>
        <v>0</v>
      </c>
      <c r="Q184" s="12">
        <f>(COUNTIFS(CSV!$A:$A,$A184,CSV!$I:$I,"&gt;0.5") +COUNTIFS(CSV!$B:$B,$A184,CSV!$K:$K,"&gt;0.5"))/$D184</f>
        <v>0.2857142857142857</v>
      </c>
      <c r="R184" s="7">
        <f>COUNTIFS(CSV!$A:$A,$A184,CSV!$I:$I,"&gt;0.5")/$B184</f>
        <v>0.27272727272727271</v>
      </c>
      <c r="S184" s="7">
        <f>COUNTIFS(CSV!$B:$B,$A184,CSV!$K:$K,"&gt;0.5")/$C184</f>
        <v>0.3</v>
      </c>
      <c r="T184" s="12">
        <f>(COUNTIFS(CSV!$A:$A,$A184,CSV!$I:$I,"&gt;1.5") +COUNTIFS(CSV!$B:$B,$A184,CSV!$K:$K,"&gt;1.5"))/$D184</f>
        <v>0.14285714285714285</v>
      </c>
      <c r="U184" s="7">
        <f>COUNTIFS(CSV!$A:$A,$A184,CSV!$I:$I,"&gt;1.5")/$B184</f>
        <v>9.0909090909090912E-2</v>
      </c>
      <c r="V184" s="7">
        <f>COUNTIFS(CSV!$B:$B,$A184,CSV!$K:$K,"&gt;1.5")/$C184</f>
        <v>0.2</v>
      </c>
    </row>
    <row r="185" spans="1:22" x14ac:dyDescent="0.3">
      <c r="A185" s="62" t="s">
        <v>289</v>
      </c>
      <c r="B185" s="9">
        <f>COUNTIF(CSV!A:A,A185)</f>
        <v>9</v>
      </c>
      <c r="C185" s="4">
        <f>COUNTIF(CSV!B:B,A185)</f>
        <v>11</v>
      </c>
      <c r="D185" s="4">
        <f t="shared" si="5"/>
        <v>20</v>
      </c>
      <c r="E185" s="12">
        <f>(COUNTIFS(CSV!$A:$A,$A185,CSV!$L:$L,"&gt;0.5") +COUNTIFS(CSV!$B:$B,$A185,CSV!$L:$L,"&gt;0.5"))/$D185</f>
        <v>0.7</v>
      </c>
      <c r="F185" s="7">
        <f>COUNTIFS(CSV!$A:$A,$A185,CSV!$L:$L,"&gt;0.5")/$B185</f>
        <v>0.66666666666666663</v>
      </c>
      <c r="G185" s="7">
        <f>COUNTIFS(CSV!$B:$B,$A185,CSV!$L:$L,"&gt;0.5")/$C185</f>
        <v>0.72727272727272729</v>
      </c>
      <c r="H185" s="12">
        <f>(COUNTIFS(CSV!$A:$A,$A185,CSV!$L:$L,"&gt;1.5") +COUNTIFS(CSV!$B:$B,$A185,CSV!$L:$L,"&gt;1.5"))/$D185</f>
        <v>0.5</v>
      </c>
      <c r="I185" s="7">
        <f>COUNTIFS(CSV!$A:$A,$A185,CSV!$L:$L,"&gt;1.5")/$B185</f>
        <v>0.55555555555555558</v>
      </c>
      <c r="J185" s="7">
        <f>COUNTIFS(CSV!$B:$B,$A185,CSV!$L:$L,"&gt;1.5")/$C185</f>
        <v>0.45454545454545453</v>
      </c>
      <c r="K185" s="12">
        <f>(COUNTIFS(CSV!$A:$A,$A185,CSV!$H:$H,"&gt;0.5") +COUNTIFS(CSV!$B:$B,$A185,CSV!$J:$J,"&gt;0.5"))/$D185</f>
        <v>0.6</v>
      </c>
      <c r="L185" s="7">
        <f>COUNTIFS(CSV!$A:$A,$A185,CSV!$H:$H,"&gt;0.5")/$B185</f>
        <v>0.55555555555555558</v>
      </c>
      <c r="M185" s="7">
        <f>COUNTIFS(CSV!$B:$B,$A185,CSV!$J:$J,"&gt;0.5")/$C185</f>
        <v>0.63636363636363635</v>
      </c>
      <c r="N185" s="12">
        <f>(COUNTIFS(CSV!$A:$A,$A185,CSV!$H:$H,"&gt;1.5") +COUNTIFS(CSV!$B:$B,$A185,CSV!$J:$J,"&gt;1.5"))/$D185</f>
        <v>0.2</v>
      </c>
      <c r="O185" s="7">
        <f>COUNTIFS(CSV!$A:$A,$A185,CSV!$H:$H,"&gt;1.5")/$B185</f>
        <v>0.22222222222222221</v>
      </c>
      <c r="P185" s="7">
        <f>COUNTIFS(CSV!$B:$B,$A185,CSV!$J:$J,"&gt;1.5")/$C185</f>
        <v>0.18181818181818182</v>
      </c>
      <c r="Q185" s="12">
        <f>(COUNTIFS(CSV!$A:$A,$A185,CSV!$I:$I,"&gt;0.5") +COUNTIFS(CSV!$B:$B,$A185,CSV!$K:$K,"&gt;0.5"))/$D185</f>
        <v>0.4</v>
      </c>
      <c r="R185" s="7">
        <f>COUNTIFS(CSV!$A:$A,$A185,CSV!$I:$I,"&gt;0.5")/$B185</f>
        <v>0.44444444444444442</v>
      </c>
      <c r="S185" s="7">
        <f>COUNTIFS(CSV!$B:$B,$A185,CSV!$K:$K,"&gt;0.5")/$C185</f>
        <v>0.36363636363636365</v>
      </c>
      <c r="T185" s="12">
        <f>(COUNTIFS(CSV!$A:$A,$A185,CSV!$I:$I,"&gt;1.5") +COUNTIFS(CSV!$B:$B,$A185,CSV!$K:$K,"&gt;1.5"))/$D185</f>
        <v>0.05</v>
      </c>
      <c r="U185" s="7">
        <f>COUNTIFS(CSV!$A:$A,$A185,CSV!$I:$I,"&gt;1.5")/$B185</f>
        <v>0.1111111111111111</v>
      </c>
      <c r="V185" s="7">
        <f>COUNTIFS(CSV!$B:$B,$A185,CSV!$K:$K,"&gt;1.5")/$C185</f>
        <v>0</v>
      </c>
    </row>
    <row r="186" spans="1:22" x14ac:dyDescent="0.3">
      <c r="A186" s="62" t="s">
        <v>293</v>
      </c>
      <c r="B186" s="9">
        <f>COUNTIF(CSV!A:A,A186)</f>
        <v>10</v>
      </c>
      <c r="C186" s="4">
        <f>COUNTIF(CSV!B:B,A186)</f>
        <v>10</v>
      </c>
      <c r="D186" s="4">
        <f t="shared" si="5"/>
        <v>20</v>
      </c>
      <c r="E186" s="12">
        <f>(COUNTIFS(CSV!$A:$A,$A186,CSV!$L:$L,"&gt;0.5") +COUNTIFS(CSV!$B:$B,$A186,CSV!$L:$L,"&gt;0.5"))/$D186</f>
        <v>0.7</v>
      </c>
      <c r="F186" s="7">
        <f>COUNTIFS(CSV!$A:$A,$A186,CSV!$L:$L,"&gt;0.5")/$B186</f>
        <v>0.8</v>
      </c>
      <c r="G186" s="7">
        <f>COUNTIFS(CSV!$B:$B,$A186,CSV!$L:$L,"&gt;0.5")/$C186</f>
        <v>0.6</v>
      </c>
      <c r="H186" s="12">
        <f>(COUNTIFS(CSV!$A:$A,$A186,CSV!$L:$L,"&gt;1.5") +COUNTIFS(CSV!$B:$B,$A186,CSV!$L:$L,"&gt;1.5"))/$D186</f>
        <v>0.25</v>
      </c>
      <c r="I186" s="7">
        <f>COUNTIFS(CSV!$A:$A,$A186,CSV!$L:$L,"&gt;1.5")/$B186</f>
        <v>0.3</v>
      </c>
      <c r="J186" s="7">
        <f>COUNTIFS(CSV!$B:$B,$A186,CSV!$L:$L,"&gt;1.5")/$C186</f>
        <v>0.2</v>
      </c>
      <c r="K186" s="12">
        <f>(COUNTIFS(CSV!$A:$A,$A186,CSV!$H:$H,"&gt;0.5") +COUNTIFS(CSV!$B:$B,$A186,CSV!$J:$J,"&gt;0.5"))/$D186</f>
        <v>0.55000000000000004</v>
      </c>
      <c r="L186" s="7">
        <f>COUNTIFS(CSV!$A:$A,$A186,CSV!$H:$H,"&gt;0.5")/$B186</f>
        <v>0.6</v>
      </c>
      <c r="M186" s="7">
        <f>COUNTIFS(CSV!$B:$B,$A186,CSV!$J:$J,"&gt;0.5")/$C186</f>
        <v>0.5</v>
      </c>
      <c r="N186" s="12">
        <f>(COUNTIFS(CSV!$A:$A,$A186,CSV!$H:$H,"&gt;1.5") +COUNTIFS(CSV!$B:$B,$A186,CSV!$J:$J,"&gt;1.5"))/$D186</f>
        <v>0.1</v>
      </c>
      <c r="O186" s="7">
        <f>COUNTIFS(CSV!$A:$A,$A186,CSV!$H:$H,"&gt;1.5")/$B186</f>
        <v>0.2</v>
      </c>
      <c r="P186" s="7">
        <f>COUNTIFS(CSV!$B:$B,$A186,CSV!$J:$J,"&gt;1.5")/$C186</f>
        <v>0</v>
      </c>
      <c r="Q186" s="12">
        <f>(COUNTIFS(CSV!$A:$A,$A186,CSV!$I:$I,"&gt;0.5") +COUNTIFS(CSV!$B:$B,$A186,CSV!$K:$K,"&gt;0.5"))/$D186</f>
        <v>0.35</v>
      </c>
      <c r="R186" s="7">
        <f>COUNTIFS(CSV!$A:$A,$A186,CSV!$I:$I,"&gt;0.5")/$B186</f>
        <v>0.4</v>
      </c>
      <c r="S186" s="7">
        <f>COUNTIFS(CSV!$B:$B,$A186,CSV!$K:$K,"&gt;0.5")/$C186</f>
        <v>0.3</v>
      </c>
      <c r="T186" s="12">
        <f>(COUNTIFS(CSV!$A:$A,$A186,CSV!$I:$I,"&gt;1.5") +COUNTIFS(CSV!$B:$B,$A186,CSV!$K:$K,"&gt;1.5"))/$D186</f>
        <v>0.05</v>
      </c>
      <c r="U186" s="7">
        <f>COUNTIFS(CSV!$A:$A,$A186,CSV!$I:$I,"&gt;1.5")/$B186</f>
        <v>0.1</v>
      </c>
      <c r="V186" s="7">
        <f>COUNTIFS(CSV!$B:$B,$A186,CSV!$K:$K,"&gt;1.5")/$C186</f>
        <v>0</v>
      </c>
    </row>
    <row r="187" spans="1:22" x14ac:dyDescent="0.3">
      <c r="A187" s="62" t="s">
        <v>284</v>
      </c>
      <c r="B187" s="9">
        <f>COUNTIF(CSV!A:A,A187)</f>
        <v>10</v>
      </c>
      <c r="C187" s="4">
        <f>COUNTIF(CSV!B:B,A187)</f>
        <v>11</v>
      </c>
      <c r="D187" s="4">
        <f t="shared" si="5"/>
        <v>21</v>
      </c>
      <c r="E187" s="12">
        <f>(COUNTIFS(CSV!$A:$A,$A187,CSV!$L:$L,"&gt;0.5") +COUNTIFS(CSV!$B:$B,$A187,CSV!$L:$L,"&gt;0.5"))/$D187</f>
        <v>0.7142857142857143</v>
      </c>
      <c r="F187" s="7">
        <f>COUNTIFS(CSV!$A:$A,$A187,CSV!$L:$L,"&gt;0.5")/$B187</f>
        <v>0.7</v>
      </c>
      <c r="G187" s="7">
        <f>COUNTIFS(CSV!$B:$B,$A187,CSV!$L:$L,"&gt;0.5")/$C187</f>
        <v>0.72727272727272729</v>
      </c>
      <c r="H187" s="12">
        <f>(COUNTIFS(CSV!$A:$A,$A187,CSV!$L:$L,"&gt;1.5") +COUNTIFS(CSV!$B:$B,$A187,CSV!$L:$L,"&gt;1.5"))/$D187</f>
        <v>0.38095238095238093</v>
      </c>
      <c r="I187" s="7">
        <f>COUNTIFS(CSV!$A:$A,$A187,CSV!$L:$L,"&gt;1.5")/$B187</f>
        <v>0.3</v>
      </c>
      <c r="J187" s="7">
        <f>COUNTIFS(CSV!$B:$B,$A187,CSV!$L:$L,"&gt;1.5")/$C187</f>
        <v>0.45454545454545453</v>
      </c>
      <c r="K187" s="12">
        <f>(COUNTIFS(CSV!$A:$A,$A187,CSV!$H:$H,"&gt;0.5") +COUNTIFS(CSV!$B:$B,$A187,CSV!$J:$J,"&gt;0.5"))/$D187</f>
        <v>0.52380952380952384</v>
      </c>
      <c r="L187" s="7">
        <f>COUNTIFS(CSV!$A:$A,$A187,CSV!$H:$H,"&gt;0.5")/$B187</f>
        <v>0.6</v>
      </c>
      <c r="M187" s="7">
        <f>COUNTIFS(CSV!$B:$B,$A187,CSV!$J:$J,"&gt;0.5")/$C187</f>
        <v>0.45454545454545453</v>
      </c>
      <c r="N187" s="12">
        <f>(COUNTIFS(CSV!$A:$A,$A187,CSV!$H:$H,"&gt;1.5") +COUNTIFS(CSV!$B:$B,$A187,CSV!$J:$J,"&gt;1.5"))/$D187</f>
        <v>0.23809523809523808</v>
      </c>
      <c r="O187" s="7">
        <f>COUNTIFS(CSV!$A:$A,$A187,CSV!$H:$H,"&gt;1.5")/$B187</f>
        <v>0.2</v>
      </c>
      <c r="P187" s="7">
        <f>COUNTIFS(CSV!$B:$B,$A187,CSV!$J:$J,"&gt;1.5")/$C187</f>
        <v>0.27272727272727271</v>
      </c>
      <c r="Q187" s="12">
        <f>(COUNTIFS(CSV!$A:$A,$A187,CSV!$I:$I,"&gt;0.5") +COUNTIFS(CSV!$B:$B,$A187,CSV!$K:$K,"&gt;0.5"))/$D187</f>
        <v>0.47619047619047616</v>
      </c>
      <c r="R187" s="7">
        <f>COUNTIFS(CSV!$A:$A,$A187,CSV!$I:$I,"&gt;0.5")/$B187</f>
        <v>0.3</v>
      </c>
      <c r="S187" s="7">
        <f>COUNTIFS(CSV!$B:$B,$A187,CSV!$K:$K,"&gt;0.5")/$C187</f>
        <v>0.63636363636363635</v>
      </c>
      <c r="T187" s="12">
        <f>(COUNTIFS(CSV!$A:$A,$A187,CSV!$I:$I,"&gt;1.5") +COUNTIFS(CSV!$B:$B,$A187,CSV!$K:$K,"&gt;1.5"))/$D187</f>
        <v>9.5238095238095233E-2</v>
      </c>
      <c r="U187" s="7">
        <f>COUNTIFS(CSV!$A:$A,$A187,CSV!$I:$I,"&gt;1.5")/$B187</f>
        <v>0.1</v>
      </c>
      <c r="V187" s="7">
        <f>COUNTIFS(CSV!$B:$B,$A187,CSV!$K:$K,"&gt;1.5")/$C187</f>
        <v>9.0909090909090912E-2</v>
      </c>
    </row>
    <row r="188" spans="1:22" x14ac:dyDescent="0.3">
      <c r="A188" s="62" t="s">
        <v>281</v>
      </c>
      <c r="B188" s="9">
        <f>COUNTIF(CSV!A:A,A188)</f>
        <v>10</v>
      </c>
      <c r="C188" s="4">
        <f>COUNTIF(CSV!B:B,A188)</f>
        <v>11</v>
      </c>
      <c r="D188" s="4">
        <f t="shared" si="5"/>
        <v>21</v>
      </c>
      <c r="E188" s="12">
        <f>(COUNTIFS(CSV!$A:$A,$A188,CSV!$L:$L,"&gt;0.5") +COUNTIFS(CSV!$B:$B,$A188,CSV!$L:$L,"&gt;0.5"))/$D188</f>
        <v>0.76190476190476186</v>
      </c>
      <c r="F188" s="7">
        <f>COUNTIFS(CSV!$A:$A,$A188,CSV!$L:$L,"&gt;0.5")/$B188</f>
        <v>0.8</v>
      </c>
      <c r="G188" s="7">
        <f>COUNTIFS(CSV!$B:$B,$A188,CSV!$L:$L,"&gt;0.5")/$C188</f>
        <v>0.72727272727272729</v>
      </c>
      <c r="H188" s="12">
        <f>(COUNTIFS(CSV!$A:$A,$A188,CSV!$L:$L,"&gt;1.5") +COUNTIFS(CSV!$B:$B,$A188,CSV!$L:$L,"&gt;1.5"))/$D188</f>
        <v>0.23809523809523808</v>
      </c>
      <c r="I188" s="7">
        <f>COUNTIFS(CSV!$A:$A,$A188,CSV!$L:$L,"&gt;1.5")/$B188</f>
        <v>0.2</v>
      </c>
      <c r="J188" s="7">
        <f>COUNTIFS(CSV!$B:$B,$A188,CSV!$L:$L,"&gt;1.5")/$C188</f>
        <v>0.27272727272727271</v>
      </c>
      <c r="K188" s="12">
        <f>(COUNTIFS(CSV!$A:$A,$A188,CSV!$H:$H,"&gt;0.5") +COUNTIFS(CSV!$B:$B,$A188,CSV!$J:$J,"&gt;0.5"))/$D188</f>
        <v>0.33333333333333331</v>
      </c>
      <c r="L188" s="7">
        <f>COUNTIFS(CSV!$A:$A,$A188,CSV!$H:$H,"&gt;0.5")/$B188</f>
        <v>0.3</v>
      </c>
      <c r="M188" s="7">
        <f>COUNTIFS(CSV!$B:$B,$A188,CSV!$J:$J,"&gt;0.5")/$C188</f>
        <v>0.36363636363636365</v>
      </c>
      <c r="N188" s="12">
        <f>(COUNTIFS(CSV!$A:$A,$A188,CSV!$H:$H,"&gt;1.5") +COUNTIFS(CSV!$B:$B,$A188,CSV!$J:$J,"&gt;1.5"))/$D188</f>
        <v>4.7619047619047616E-2</v>
      </c>
      <c r="O188" s="7">
        <f>COUNTIFS(CSV!$A:$A,$A188,CSV!$H:$H,"&gt;1.5")/$B188</f>
        <v>0</v>
      </c>
      <c r="P188" s="7">
        <f>COUNTIFS(CSV!$B:$B,$A188,CSV!$J:$J,"&gt;1.5")/$C188</f>
        <v>9.0909090909090912E-2</v>
      </c>
      <c r="Q188" s="12">
        <f>(COUNTIFS(CSV!$A:$A,$A188,CSV!$I:$I,"&gt;0.5") +COUNTIFS(CSV!$B:$B,$A188,CSV!$K:$K,"&gt;0.5"))/$D188</f>
        <v>0.5714285714285714</v>
      </c>
      <c r="R188" s="7">
        <f>COUNTIFS(CSV!$A:$A,$A188,CSV!$I:$I,"&gt;0.5")/$B188</f>
        <v>0.6</v>
      </c>
      <c r="S188" s="7">
        <f>COUNTIFS(CSV!$B:$B,$A188,CSV!$K:$K,"&gt;0.5")/$C188</f>
        <v>0.54545454545454541</v>
      </c>
      <c r="T188" s="12">
        <f>(COUNTIFS(CSV!$A:$A,$A188,CSV!$I:$I,"&gt;1.5") +COUNTIFS(CSV!$B:$B,$A188,CSV!$K:$K,"&gt;1.5"))/$D188</f>
        <v>9.5238095238095233E-2</v>
      </c>
      <c r="U188" s="7">
        <f>COUNTIFS(CSV!$A:$A,$A188,CSV!$I:$I,"&gt;1.5")/$B188</f>
        <v>0.1</v>
      </c>
      <c r="V188" s="7">
        <f>COUNTIFS(CSV!$B:$B,$A188,CSV!$K:$K,"&gt;1.5")/$C188</f>
        <v>9.0909090909090912E-2</v>
      </c>
    </row>
    <row r="189" spans="1:22" x14ac:dyDescent="0.3">
      <c r="A189" s="62" t="s">
        <v>303</v>
      </c>
      <c r="B189" s="9">
        <f>COUNTIF(CSV!A:A,A189)</f>
        <v>10</v>
      </c>
      <c r="C189" s="4">
        <f>COUNTIF(CSV!B:B,A189)</f>
        <v>9</v>
      </c>
      <c r="D189" s="4">
        <f t="shared" si="5"/>
        <v>19</v>
      </c>
      <c r="E189" s="12">
        <f>(COUNTIFS(CSV!$A:$A,$A189,CSV!$L:$L,"&gt;0.5") +COUNTIFS(CSV!$B:$B,$A189,CSV!$L:$L,"&gt;0.5"))/$D189</f>
        <v>0.68421052631578949</v>
      </c>
      <c r="F189" s="7">
        <f>COUNTIFS(CSV!$A:$A,$A189,CSV!$L:$L,"&gt;0.5")/$B189</f>
        <v>0.5</v>
      </c>
      <c r="G189" s="7">
        <f>COUNTIFS(CSV!$B:$B,$A189,CSV!$L:$L,"&gt;0.5")/$C189</f>
        <v>0.88888888888888884</v>
      </c>
      <c r="H189" s="12">
        <f>(COUNTIFS(CSV!$A:$A,$A189,CSV!$L:$L,"&gt;1.5") +COUNTIFS(CSV!$B:$B,$A189,CSV!$L:$L,"&gt;1.5"))/$D189</f>
        <v>0.26315789473684209</v>
      </c>
      <c r="I189" s="7">
        <f>COUNTIFS(CSV!$A:$A,$A189,CSV!$L:$L,"&gt;1.5")/$B189</f>
        <v>0.2</v>
      </c>
      <c r="J189" s="7">
        <f>COUNTIFS(CSV!$B:$B,$A189,CSV!$L:$L,"&gt;1.5")/$C189</f>
        <v>0.33333333333333331</v>
      </c>
      <c r="K189" s="12">
        <f>(COUNTIFS(CSV!$A:$A,$A189,CSV!$H:$H,"&gt;0.5") +COUNTIFS(CSV!$B:$B,$A189,CSV!$J:$J,"&gt;0.5"))/$D189</f>
        <v>0.52631578947368418</v>
      </c>
      <c r="L189" s="7">
        <f>COUNTIFS(CSV!$A:$A,$A189,CSV!$H:$H,"&gt;0.5")/$B189</f>
        <v>0.5</v>
      </c>
      <c r="M189" s="7">
        <f>COUNTIFS(CSV!$B:$B,$A189,CSV!$J:$J,"&gt;0.5")/$C189</f>
        <v>0.55555555555555558</v>
      </c>
      <c r="N189" s="12">
        <f>(COUNTIFS(CSV!$A:$A,$A189,CSV!$H:$H,"&gt;1.5") +COUNTIFS(CSV!$B:$B,$A189,CSV!$J:$J,"&gt;1.5"))/$D189</f>
        <v>5.2631578947368418E-2</v>
      </c>
      <c r="O189" s="7">
        <f>COUNTIFS(CSV!$A:$A,$A189,CSV!$H:$H,"&gt;1.5")/$B189</f>
        <v>0</v>
      </c>
      <c r="P189" s="7">
        <f>COUNTIFS(CSV!$B:$B,$A189,CSV!$J:$J,"&gt;1.5")/$C189</f>
        <v>0.1111111111111111</v>
      </c>
      <c r="Q189" s="12">
        <f>(COUNTIFS(CSV!$A:$A,$A189,CSV!$I:$I,"&gt;0.5") +COUNTIFS(CSV!$B:$B,$A189,CSV!$K:$K,"&gt;0.5"))/$D189</f>
        <v>0.36842105263157893</v>
      </c>
      <c r="R189" s="7">
        <f>COUNTIFS(CSV!$A:$A,$A189,CSV!$I:$I,"&gt;0.5")/$B189</f>
        <v>0.2</v>
      </c>
      <c r="S189" s="7">
        <f>COUNTIFS(CSV!$B:$B,$A189,CSV!$K:$K,"&gt;0.5")/$C189</f>
        <v>0.55555555555555558</v>
      </c>
      <c r="T189" s="12">
        <f>(COUNTIFS(CSV!$A:$A,$A189,CSV!$I:$I,"&gt;1.5") +COUNTIFS(CSV!$B:$B,$A189,CSV!$K:$K,"&gt;1.5"))/$D189</f>
        <v>0</v>
      </c>
      <c r="U189" s="7">
        <f>COUNTIFS(CSV!$A:$A,$A189,CSV!$I:$I,"&gt;1.5")/$B189</f>
        <v>0</v>
      </c>
      <c r="V189" s="7">
        <f>COUNTIFS(CSV!$B:$B,$A189,CSV!$K:$K,"&gt;1.5")/$C189</f>
        <v>0</v>
      </c>
    </row>
    <row r="190" spans="1:22" x14ac:dyDescent="0.3">
      <c r="A190" s="62" t="s">
        <v>299</v>
      </c>
      <c r="B190" s="9">
        <f>COUNTIF(CSV!A:A,A190)</f>
        <v>10</v>
      </c>
      <c r="C190" s="4">
        <f>COUNTIF(CSV!B:B,A190)</f>
        <v>10</v>
      </c>
      <c r="D190" s="4">
        <f t="shared" si="5"/>
        <v>20</v>
      </c>
      <c r="E190" s="12">
        <f>(COUNTIFS(CSV!$A:$A,$A190,CSV!$L:$L,"&gt;0.5") +COUNTIFS(CSV!$B:$B,$A190,CSV!$L:$L,"&gt;0.5"))/$D190</f>
        <v>0.5</v>
      </c>
      <c r="F190" s="7">
        <f>COUNTIFS(CSV!$A:$A,$A190,CSV!$L:$L,"&gt;0.5")/$B190</f>
        <v>0.4</v>
      </c>
      <c r="G190" s="7">
        <f>COUNTIFS(CSV!$B:$B,$A190,CSV!$L:$L,"&gt;0.5")/$C190</f>
        <v>0.6</v>
      </c>
      <c r="H190" s="12">
        <f>(COUNTIFS(CSV!$A:$A,$A190,CSV!$L:$L,"&gt;1.5") +COUNTIFS(CSV!$B:$B,$A190,CSV!$L:$L,"&gt;1.5"))/$D190</f>
        <v>0.15</v>
      </c>
      <c r="I190" s="7">
        <f>COUNTIFS(CSV!$A:$A,$A190,CSV!$L:$L,"&gt;1.5")/$B190</f>
        <v>0.1</v>
      </c>
      <c r="J190" s="7">
        <f>COUNTIFS(CSV!$B:$B,$A190,CSV!$L:$L,"&gt;1.5")/$C190</f>
        <v>0.2</v>
      </c>
      <c r="K190" s="12">
        <f>(COUNTIFS(CSV!$A:$A,$A190,CSV!$H:$H,"&gt;0.5") +COUNTIFS(CSV!$B:$B,$A190,CSV!$J:$J,"&gt;0.5"))/$D190</f>
        <v>0.4</v>
      </c>
      <c r="L190" s="7">
        <f>COUNTIFS(CSV!$A:$A,$A190,CSV!$H:$H,"&gt;0.5")/$B190</f>
        <v>0.3</v>
      </c>
      <c r="M190" s="7">
        <f>COUNTIFS(CSV!$B:$B,$A190,CSV!$J:$J,"&gt;0.5")/$C190</f>
        <v>0.5</v>
      </c>
      <c r="N190" s="12">
        <f>(COUNTIFS(CSV!$A:$A,$A190,CSV!$H:$H,"&gt;1.5") +COUNTIFS(CSV!$B:$B,$A190,CSV!$J:$J,"&gt;1.5"))/$D190</f>
        <v>0.1</v>
      </c>
      <c r="O190" s="7">
        <f>COUNTIFS(CSV!$A:$A,$A190,CSV!$H:$H,"&gt;1.5")/$B190</f>
        <v>0.1</v>
      </c>
      <c r="P190" s="7">
        <f>COUNTIFS(CSV!$B:$B,$A190,CSV!$J:$J,"&gt;1.5")/$C190</f>
        <v>0.1</v>
      </c>
      <c r="Q190" s="12">
        <f>(COUNTIFS(CSV!$A:$A,$A190,CSV!$I:$I,"&gt;0.5") +COUNTIFS(CSV!$B:$B,$A190,CSV!$K:$K,"&gt;0.5"))/$D190</f>
        <v>0.15</v>
      </c>
      <c r="R190" s="7">
        <f>COUNTIFS(CSV!$A:$A,$A190,CSV!$I:$I,"&gt;0.5")/$B190</f>
        <v>0.1</v>
      </c>
      <c r="S190" s="7">
        <f>COUNTIFS(CSV!$B:$B,$A190,CSV!$K:$K,"&gt;0.5")/$C190</f>
        <v>0.2</v>
      </c>
      <c r="T190" s="12">
        <f>(COUNTIFS(CSV!$A:$A,$A190,CSV!$I:$I,"&gt;1.5") +COUNTIFS(CSV!$B:$B,$A190,CSV!$K:$K,"&gt;1.5"))/$D190</f>
        <v>0</v>
      </c>
      <c r="U190" s="7">
        <f>COUNTIFS(CSV!$A:$A,$A190,CSV!$I:$I,"&gt;1.5")/$B190</f>
        <v>0</v>
      </c>
      <c r="V190" s="7">
        <f>COUNTIFS(CSV!$B:$B,$A190,CSV!$K:$K,"&gt;1.5")/$C190</f>
        <v>0</v>
      </c>
    </row>
    <row r="191" spans="1:22" x14ac:dyDescent="0.3">
      <c r="A191" s="62" t="s">
        <v>301</v>
      </c>
      <c r="B191" s="9">
        <f>COUNTIF(CSV!A:A,A191)</f>
        <v>10</v>
      </c>
      <c r="C191" s="4">
        <f>COUNTIF(CSV!B:B,A191)</f>
        <v>9</v>
      </c>
      <c r="D191" s="4">
        <f t="shared" si="5"/>
        <v>19</v>
      </c>
      <c r="E191" s="12">
        <f>(COUNTIFS(CSV!$A:$A,$A191,CSV!$L:$L,"&gt;0.5") +COUNTIFS(CSV!$B:$B,$A191,CSV!$L:$L,"&gt;0.5"))/$D191</f>
        <v>0.84210526315789469</v>
      </c>
      <c r="F191" s="7">
        <f>COUNTIFS(CSV!$A:$A,$A191,CSV!$L:$L,"&gt;0.5")/$B191</f>
        <v>0.9</v>
      </c>
      <c r="G191" s="7">
        <f>COUNTIFS(CSV!$B:$B,$A191,CSV!$L:$L,"&gt;0.5")/$C191</f>
        <v>0.77777777777777779</v>
      </c>
      <c r="H191" s="12">
        <f>(COUNTIFS(CSV!$A:$A,$A191,CSV!$L:$L,"&gt;1.5") +COUNTIFS(CSV!$B:$B,$A191,CSV!$L:$L,"&gt;1.5"))/$D191</f>
        <v>0.57894736842105265</v>
      </c>
      <c r="I191" s="7">
        <f>COUNTIFS(CSV!$A:$A,$A191,CSV!$L:$L,"&gt;1.5")/$B191</f>
        <v>0.6</v>
      </c>
      <c r="J191" s="7">
        <f>COUNTIFS(CSV!$B:$B,$A191,CSV!$L:$L,"&gt;1.5")/$C191</f>
        <v>0.55555555555555558</v>
      </c>
      <c r="K191" s="12">
        <f>(COUNTIFS(CSV!$A:$A,$A191,CSV!$H:$H,"&gt;0.5") +COUNTIFS(CSV!$B:$B,$A191,CSV!$J:$J,"&gt;0.5"))/$D191</f>
        <v>0.68421052631578949</v>
      </c>
      <c r="L191" s="7">
        <f>COUNTIFS(CSV!$A:$A,$A191,CSV!$H:$H,"&gt;0.5")/$B191</f>
        <v>0.7</v>
      </c>
      <c r="M191" s="7">
        <f>COUNTIFS(CSV!$B:$B,$A191,CSV!$J:$J,"&gt;0.5")/$C191</f>
        <v>0.66666666666666663</v>
      </c>
      <c r="N191" s="12">
        <f>(COUNTIFS(CSV!$A:$A,$A191,CSV!$H:$H,"&gt;1.5") +COUNTIFS(CSV!$B:$B,$A191,CSV!$J:$J,"&gt;1.5"))/$D191</f>
        <v>0.36842105263157893</v>
      </c>
      <c r="O191" s="7">
        <f>COUNTIFS(CSV!$A:$A,$A191,CSV!$H:$H,"&gt;1.5")/$B191</f>
        <v>0.4</v>
      </c>
      <c r="P191" s="7">
        <f>COUNTIFS(CSV!$B:$B,$A191,CSV!$J:$J,"&gt;1.5")/$C191</f>
        <v>0.33333333333333331</v>
      </c>
      <c r="Q191" s="12">
        <f>(COUNTIFS(CSV!$A:$A,$A191,CSV!$I:$I,"&gt;0.5") +COUNTIFS(CSV!$B:$B,$A191,CSV!$K:$K,"&gt;0.5"))/$D191</f>
        <v>0.42105263157894735</v>
      </c>
      <c r="R191" s="7">
        <f>COUNTIFS(CSV!$A:$A,$A191,CSV!$I:$I,"&gt;0.5")/$B191</f>
        <v>0.4</v>
      </c>
      <c r="S191" s="7">
        <f>COUNTIFS(CSV!$B:$B,$A191,CSV!$K:$K,"&gt;0.5")/$C191</f>
        <v>0.44444444444444442</v>
      </c>
      <c r="T191" s="12">
        <f>(COUNTIFS(CSV!$A:$A,$A191,CSV!$I:$I,"&gt;1.5") +COUNTIFS(CSV!$B:$B,$A191,CSV!$K:$K,"&gt;1.5"))/$D191</f>
        <v>0.10526315789473684</v>
      </c>
      <c r="U191" s="7">
        <f>COUNTIFS(CSV!$A:$A,$A191,CSV!$I:$I,"&gt;1.5")/$B191</f>
        <v>0.2</v>
      </c>
      <c r="V191" s="7">
        <f>COUNTIFS(CSV!$B:$B,$A191,CSV!$K:$K,"&gt;1.5")/$C191</f>
        <v>0</v>
      </c>
    </row>
    <row r="192" spans="1:22" x14ac:dyDescent="0.3">
      <c r="A192" s="62" t="s">
        <v>302</v>
      </c>
      <c r="B192" s="9">
        <f>COUNTIF(CSV!A:A,A192)</f>
        <v>11</v>
      </c>
      <c r="C192" s="4">
        <f>COUNTIF(CSV!B:B,A192)</f>
        <v>9</v>
      </c>
      <c r="D192" s="4">
        <f t="shared" si="5"/>
        <v>20</v>
      </c>
      <c r="E192" s="12">
        <f>(COUNTIFS(CSV!$A:$A,$A192,CSV!$L:$L,"&gt;0.5") +COUNTIFS(CSV!$B:$B,$A192,CSV!$L:$L,"&gt;0.5"))/$D192</f>
        <v>0.85</v>
      </c>
      <c r="F192" s="7">
        <f>COUNTIFS(CSV!$A:$A,$A192,CSV!$L:$L,"&gt;0.5")/$B192</f>
        <v>0.72727272727272729</v>
      </c>
      <c r="G192" s="7">
        <f>COUNTIFS(CSV!$B:$B,$A192,CSV!$L:$L,"&gt;0.5")/$C192</f>
        <v>1</v>
      </c>
      <c r="H192" s="12">
        <f>(COUNTIFS(CSV!$A:$A,$A192,CSV!$L:$L,"&gt;1.5") +COUNTIFS(CSV!$B:$B,$A192,CSV!$L:$L,"&gt;1.5"))/$D192</f>
        <v>0.35</v>
      </c>
      <c r="I192" s="7">
        <f>COUNTIFS(CSV!$A:$A,$A192,CSV!$L:$L,"&gt;1.5")/$B192</f>
        <v>0.27272727272727271</v>
      </c>
      <c r="J192" s="7">
        <f>COUNTIFS(CSV!$B:$B,$A192,CSV!$L:$L,"&gt;1.5")/$C192</f>
        <v>0.44444444444444442</v>
      </c>
      <c r="K192" s="12">
        <f>(COUNTIFS(CSV!$A:$A,$A192,CSV!$H:$H,"&gt;0.5") +COUNTIFS(CSV!$B:$B,$A192,CSV!$J:$J,"&gt;0.5"))/$D192</f>
        <v>0.5</v>
      </c>
      <c r="L192" s="7">
        <f>COUNTIFS(CSV!$A:$A,$A192,CSV!$H:$H,"&gt;0.5")/$B192</f>
        <v>0.54545454545454541</v>
      </c>
      <c r="M192" s="7">
        <f>COUNTIFS(CSV!$B:$B,$A192,CSV!$J:$J,"&gt;0.5")/$C192</f>
        <v>0.44444444444444442</v>
      </c>
      <c r="N192" s="12">
        <f>(COUNTIFS(CSV!$A:$A,$A192,CSV!$H:$H,"&gt;1.5") +COUNTIFS(CSV!$B:$B,$A192,CSV!$J:$J,"&gt;1.5"))/$D192</f>
        <v>0.2</v>
      </c>
      <c r="O192" s="7">
        <f>COUNTIFS(CSV!$A:$A,$A192,CSV!$H:$H,"&gt;1.5")/$B192</f>
        <v>0.18181818181818182</v>
      </c>
      <c r="P192" s="7">
        <f>COUNTIFS(CSV!$B:$B,$A192,CSV!$J:$J,"&gt;1.5")/$C192</f>
        <v>0.22222222222222221</v>
      </c>
      <c r="Q192" s="12">
        <f>(COUNTIFS(CSV!$A:$A,$A192,CSV!$I:$I,"&gt;0.5") +COUNTIFS(CSV!$B:$B,$A192,CSV!$K:$K,"&gt;0.5"))/$D192</f>
        <v>0.55000000000000004</v>
      </c>
      <c r="R192" s="7">
        <f>COUNTIFS(CSV!$A:$A,$A192,CSV!$I:$I,"&gt;0.5")/$B192</f>
        <v>0.36363636363636365</v>
      </c>
      <c r="S192" s="7">
        <f>COUNTIFS(CSV!$B:$B,$A192,CSV!$K:$K,"&gt;0.5")/$C192</f>
        <v>0.77777777777777779</v>
      </c>
      <c r="T192" s="12">
        <f>(COUNTIFS(CSV!$A:$A,$A192,CSV!$I:$I,"&gt;1.5") +COUNTIFS(CSV!$B:$B,$A192,CSV!$K:$K,"&gt;1.5"))/$D192</f>
        <v>0.15</v>
      </c>
      <c r="U192" s="7">
        <f>COUNTIFS(CSV!$A:$A,$A192,CSV!$I:$I,"&gt;1.5")/$B192</f>
        <v>0</v>
      </c>
      <c r="V192" s="7">
        <f>COUNTIFS(CSV!$B:$B,$A192,CSV!$K:$K,"&gt;1.5")/$C192</f>
        <v>0.33333333333333331</v>
      </c>
    </row>
    <row r="193" spans="1:22" x14ac:dyDescent="0.3">
      <c r="A193" s="62" t="s">
        <v>314</v>
      </c>
      <c r="B193" s="9">
        <f>COUNTIF(CSV!A:A,A193)</f>
        <v>9</v>
      </c>
      <c r="C193" s="4">
        <f>COUNTIF(CSV!B:B,A193)</f>
        <v>11</v>
      </c>
      <c r="D193" s="4">
        <f>B193+C193</f>
        <v>20</v>
      </c>
      <c r="E193" s="12">
        <f>(COUNTIFS(CSV!$A:$A,$A193,CSV!$L:$L,"&gt;0.5") +COUNTIFS(CSV!$B:$B,$A193,CSV!$L:$L,"&gt;0.5"))/$D193</f>
        <v>0.65</v>
      </c>
      <c r="F193" s="7">
        <f>COUNTIFS(CSV!$A:$A,$A193,CSV!$L:$L,"&gt;0.5")/$B193</f>
        <v>0.55555555555555558</v>
      </c>
      <c r="G193" s="7">
        <f>COUNTIFS(CSV!$B:$B,$A193,CSV!$L:$L,"&gt;0.5")/$C193</f>
        <v>0.72727272727272729</v>
      </c>
      <c r="H193" s="12">
        <f>(COUNTIFS(CSV!$A:$A,$A193,CSV!$L:$L,"&gt;1.5") +COUNTIFS(CSV!$B:$B,$A193,CSV!$L:$L,"&gt;1.5"))/$D193</f>
        <v>0.2</v>
      </c>
      <c r="I193" s="7">
        <f>COUNTIFS(CSV!$A:$A,$A193,CSV!$L:$L,"&gt;1.5")/$B193</f>
        <v>0.22222222222222221</v>
      </c>
      <c r="J193" s="7">
        <f>COUNTIFS(CSV!$B:$B,$A193,CSV!$L:$L,"&gt;1.5")/$C193</f>
        <v>0.18181818181818182</v>
      </c>
      <c r="K193" s="12">
        <f>(COUNTIFS(CSV!$A:$A,$A193,CSV!$H:$H,"&gt;0.5") +COUNTIFS(CSV!$B:$B,$A193,CSV!$J:$J,"&gt;0.5"))/$D193</f>
        <v>0.35</v>
      </c>
      <c r="L193" s="7">
        <f>COUNTIFS(CSV!$A:$A,$A193,CSV!$H:$H,"&gt;0.5")/$B193</f>
        <v>0.33333333333333331</v>
      </c>
      <c r="M193" s="7">
        <f>COUNTIFS(CSV!$B:$B,$A193,CSV!$J:$J,"&gt;0.5")/$C193</f>
        <v>0.36363636363636365</v>
      </c>
      <c r="N193" s="12">
        <f>(COUNTIFS(CSV!$A:$A,$A193,CSV!$H:$H,"&gt;1.5") +COUNTIFS(CSV!$B:$B,$A193,CSV!$J:$J,"&gt;1.5"))/$D193</f>
        <v>0.1</v>
      </c>
      <c r="O193" s="7">
        <f>COUNTIFS(CSV!$A:$A,$A193,CSV!$H:$H,"&gt;1.5")/$B193</f>
        <v>0.1111111111111111</v>
      </c>
      <c r="P193" s="7">
        <f>COUNTIFS(CSV!$B:$B,$A193,CSV!$J:$J,"&gt;1.5")/$C193</f>
        <v>9.0909090909090912E-2</v>
      </c>
      <c r="Q193" s="12">
        <f>(COUNTIFS(CSV!$A:$A,$A193,CSV!$I:$I,"&gt;0.5") +COUNTIFS(CSV!$B:$B,$A193,CSV!$K:$K,"&gt;0.5"))/$D193</f>
        <v>0.5</v>
      </c>
      <c r="R193" s="7">
        <f>COUNTIFS(CSV!$A:$A,$A193,CSV!$I:$I,"&gt;0.5")/$B193</f>
        <v>0.44444444444444442</v>
      </c>
      <c r="S193" s="7">
        <f>COUNTIFS(CSV!$B:$B,$A193,CSV!$K:$K,"&gt;0.5")/$C193</f>
        <v>0.54545454545454541</v>
      </c>
      <c r="T193" s="12">
        <f>(COUNTIFS(CSV!$A:$A,$A193,CSV!$I:$I,"&gt;1.5") +COUNTIFS(CSV!$B:$B,$A193,CSV!$K:$K,"&gt;1.5"))/$D193</f>
        <v>0.05</v>
      </c>
      <c r="U193" s="7">
        <f>COUNTIFS(CSV!$A:$A,$A193,CSV!$I:$I,"&gt;1.5")/$B193</f>
        <v>0</v>
      </c>
      <c r="V193" s="7">
        <f>COUNTIFS(CSV!$B:$B,$A193,CSV!$K:$K,"&gt;1.5")/$C193</f>
        <v>9.0909090909090912E-2</v>
      </c>
    </row>
    <row r="194" spans="1:22" x14ac:dyDescent="0.3">
      <c r="A194" s="62" t="s">
        <v>298</v>
      </c>
      <c r="B194" s="9">
        <f>COUNTIF(CSV!A:A,A194)</f>
        <v>10</v>
      </c>
      <c r="C194" s="4">
        <f>COUNTIF(CSV!B:B,A194)</f>
        <v>9</v>
      </c>
      <c r="D194" s="4">
        <f t="shared" si="5"/>
        <v>19</v>
      </c>
      <c r="E194" s="12">
        <f>(COUNTIFS(CSV!$A:$A,$A194,CSV!$L:$L,"&gt;0.5") +COUNTIFS(CSV!$B:$B,$A194,CSV!$L:$L,"&gt;0.5"))/$D194</f>
        <v>0.63157894736842102</v>
      </c>
      <c r="F194" s="7">
        <f>COUNTIFS(CSV!$A:$A,$A194,CSV!$L:$L,"&gt;0.5")/$B194</f>
        <v>0.7</v>
      </c>
      <c r="G194" s="7">
        <f>COUNTIFS(CSV!$B:$B,$A194,CSV!$L:$L,"&gt;0.5")/$C194</f>
        <v>0.55555555555555558</v>
      </c>
      <c r="H194" s="12">
        <f>(COUNTIFS(CSV!$A:$A,$A194,CSV!$L:$L,"&gt;1.5") +COUNTIFS(CSV!$B:$B,$A194,CSV!$L:$L,"&gt;1.5"))/$D194</f>
        <v>0.31578947368421051</v>
      </c>
      <c r="I194" s="7">
        <f>COUNTIFS(CSV!$A:$A,$A194,CSV!$L:$L,"&gt;1.5")/$B194</f>
        <v>0.4</v>
      </c>
      <c r="J194" s="7">
        <f>COUNTIFS(CSV!$B:$B,$A194,CSV!$L:$L,"&gt;1.5")/$C194</f>
        <v>0.22222222222222221</v>
      </c>
      <c r="K194" s="12">
        <f>(COUNTIFS(CSV!$A:$A,$A194,CSV!$H:$H,"&gt;0.5") +COUNTIFS(CSV!$B:$B,$A194,CSV!$J:$J,"&gt;0.5"))/$D194</f>
        <v>0.26315789473684209</v>
      </c>
      <c r="L194" s="7">
        <f>COUNTIFS(CSV!$A:$A,$A194,CSV!$H:$H,"&gt;0.5")/$B194</f>
        <v>0.4</v>
      </c>
      <c r="M194" s="7">
        <f>COUNTIFS(CSV!$B:$B,$A194,CSV!$J:$J,"&gt;0.5")/$C194</f>
        <v>0.1111111111111111</v>
      </c>
      <c r="N194" s="12">
        <f>(COUNTIFS(CSV!$A:$A,$A194,CSV!$H:$H,"&gt;1.5") +COUNTIFS(CSV!$B:$B,$A194,CSV!$J:$J,"&gt;1.5"))/$D194</f>
        <v>5.2631578947368418E-2</v>
      </c>
      <c r="O194" s="7">
        <f>COUNTIFS(CSV!$A:$A,$A194,CSV!$H:$H,"&gt;1.5")/$B194</f>
        <v>0</v>
      </c>
      <c r="P194" s="7">
        <f>COUNTIFS(CSV!$B:$B,$A194,CSV!$J:$J,"&gt;1.5")/$C194</f>
        <v>0.1111111111111111</v>
      </c>
      <c r="Q194" s="12">
        <f>(COUNTIFS(CSV!$A:$A,$A194,CSV!$I:$I,"&gt;0.5") +COUNTIFS(CSV!$B:$B,$A194,CSV!$K:$K,"&gt;0.5"))/$D194</f>
        <v>0.57894736842105265</v>
      </c>
      <c r="R194" s="7">
        <f>COUNTIFS(CSV!$A:$A,$A194,CSV!$I:$I,"&gt;0.5")/$B194</f>
        <v>0.6</v>
      </c>
      <c r="S194" s="7">
        <f>COUNTIFS(CSV!$B:$B,$A194,CSV!$K:$K,"&gt;0.5")/$C194</f>
        <v>0.55555555555555558</v>
      </c>
      <c r="T194" s="12">
        <f>(COUNTIFS(CSV!$A:$A,$A194,CSV!$I:$I,"&gt;1.5") +COUNTIFS(CSV!$B:$B,$A194,CSV!$K:$K,"&gt;1.5"))/$D194</f>
        <v>0.21052631578947367</v>
      </c>
      <c r="U194" s="7">
        <f>COUNTIFS(CSV!$A:$A,$A194,CSV!$I:$I,"&gt;1.5")/$B194</f>
        <v>0.2</v>
      </c>
      <c r="V194" s="7">
        <f>COUNTIFS(CSV!$B:$B,$A194,CSV!$K:$K,"&gt;1.5")/$C194</f>
        <v>0.22222222222222221</v>
      </c>
    </row>
    <row r="195" spans="1:22" x14ac:dyDescent="0.3">
      <c r="A195" s="62" t="s">
        <v>300</v>
      </c>
      <c r="B195" s="9">
        <f>COUNTIF(CSV!A:A,A195)</f>
        <v>9</v>
      </c>
      <c r="C195" s="4">
        <f>COUNTIF(CSV!B:B,A195)</f>
        <v>10</v>
      </c>
      <c r="D195" s="4">
        <f t="shared" si="5"/>
        <v>19</v>
      </c>
      <c r="E195" s="12">
        <f>(COUNTIFS(CSV!$A:$A,$A195,CSV!$L:$L,"&gt;0.5") +COUNTIFS(CSV!$B:$B,$A195,CSV!$L:$L,"&gt;0.5"))/$D195</f>
        <v>0.73684210526315785</v>
      </c>
      <c r="F195" s="7">
        <f>COUNTIFS(CSV!$A:$A,$A195,CSV!$L:$L,"&gt;0.5")/$B195</f>
        <v>0.66666666666666663</v>
      </c>
      <c r="G195" s="7">
        <f>COUNTIFS(CSV!$B:$B,$A195,CSV!$L:$L,"&gt;0.5")/$C195</f>
        <v>0.8</v>
      </c>
      <c r="H195" s="12">
        <f>(COUNTIFS(CSV!$A:$A,$A195,CSV!$L:$L,"&gt;1.5") +COUNTIFS(CSV!$B:$B,$A195,CSV!$L:$L,"&gt;1.5"))/$D195</f>
        <v>0.31578947368421051</v>
      </c>
      <c r="I195" s="7">
        <f>COUNTIFS(CSV!$A:$A,$A195,CSV!$L:$L,"&gt;1.5")/$B195</f>
        <v>0.44444444444444442</v>
      </c>
      <c r="J195" s="7">
        <f>COUNTIFS(CSV!$B:$B,$A195,CSV!$L:$L,"&gt;1.5")/$C195</f>
        <v>0.2</v>
      </c>
      <c r="K195" s="12">
        <f>(COUNTIFS(CSV!$A:$A,$A195,CSV!$H:$H,"&gt;0.5") +COUNTIFS(CSV!$B:$B,$A195,CSV!$J:$J,"&gt;0.5"))/$D195</f>
        <v>0.57894736842105265</v>
      </c>
      <c r="L195" s="7">
        <f>COUNTIFS(CSV!$A:$A,$A195,CSV!$H:$H,"&gt;0.5")/$B195</f>
        <v>0.44444444444444442</v>
      </c>
      <c r="M195" s="7">
        <f>COUNTIFS(CSV!$B:$B,$A195,CSV!$J:$J,"&gt;0.5")/$C195</f>
        <v>0.7</v>
      </c>
      <c r="N195" s="12">
        <f>(COUNTIFS(CSV!$A:$A,$A195,CSV!$H:$H,"&gt;1.5") +COUNTIFS(CSV!$B:$B,$A195,CSV!$J:$J,"&gt;1.5"))/$D195</f>
        <v>0.10526315789473684</v>
      </c>
      <c r="O195" s="7">
        <f>COUNTIFS(CSV!$A:$A,$A195,CSV!$H:$H,"&gt;1.5")/$B195</f>
        <v>0</v>
      </c>
      <c r="P195" s="7">
        <f>COUNTIFS(CSV!$B:$B,$A195,CSV!$J:$J,"&gt;1.5")/$C195</f>
        <v>0.2</v>
      </c>
      <c r="Q195" s="12">
        <f>(COUNTIFS(CSV!$A:$A,$A195,CSV!$I:$I,"&gt;0.5") +COUNTIFS(CSV!$B:$B,$A195,CSV!$K:$K,"&gt;0.5"))/$D195</f>
        <v>0.36842105263157893</v>
      </c>
      <c r="R195" s="7">
        <f>COUNTIFS(CSV!$A:$A,$A195,CSV!$I:$I,"&gt;0.5")/$B195</f>
        <v>0.44444444444444442</v>
      </c>
      <c r="S195" s="7">
        <f>COUNTIFS(CSV!$B:$B,$A195,CSV!$K:$K,"&gt;0.5")/$C195</f>
        <v>0.3</v>
      </c>
      <c r="T195" s="12">
        <f>(COUNTIFS(CSV!$A:$A,$A195,CSV!$I:$I,"&gt;1.5") +COUNTIFS(CSV!$B:$B,$A195,CSV!$K:$K,"&gt;1.5"))/$D195</f>
        <v>0.15789473684210525</v>
      </c>
      <c r="U195" s="7">
        <f>COUNTIFS(CSV!$A:$A,$A195,CSV!$I:$I,"&gt;1.5")/$B195</f>
        <v>0.22222222222222221</v>
      </c>
      <c r="V195" s="7">
        <f>COUNTIFS(CSV!$B:$B,$A195,CSV!$K:$K,"&gt;1.5")/$C195</f>
        <v>0.1</v>
      </c>
    </row>
    <row r="196" spans="1:22" x14ac:dyDescent="0.3">
      <c r="A196" s="62" t="s">
        <v>315</v>
      </c>
      <c r="B196" s="9">
        <f>COUNTIF(CSV!A:A,A196)</f>
        <v>10</v>
      </c>
      <c r="C196" s="4">
        <f>COUNTIF(CSV!B:B,A196)</f>
        <v>10</v>
      </c>
      <c r="D196" s="4">
        <f>B196+C196</f>
        <v>20</v>
      </c>
      <c r="E196" s="12">
        <f>(COUNTIFS(CSV!$A:$A,$A196,CSV!$L:$L,"&gt;0.5") +COUNTIFS(CSV!$B:$B,$A196,CSV!$L:$L,"&gt;0.5"))/$D196</f>
        <v>0.45</v>
      </c>
      <c r="F196" s="7">
        <f>COUNTIFS(CSV!$A:$A,$A196,CSV!$L:$L,"&gt;0.5")/$B196</f>
        <v>0.5</v>
      </c>
      <c r="G196" s="7">
        <f>COUNTIFS(CSV!$B:$B,$A196,CSV!$L:$L,"&gt;0.5")/$C196</f>
        <v>0.4</v>
      </c>
      <c r="H196" s="12">
        <f>(COUNTIFS(CSV!$A:$A,$A196,CSV!$L:$L,"&gt;1.5") +COUNTIFS(CSV!$B:$B,$A196,CSV!$L:$L,"&gt;1.5"))/$D196</f>
        <v>0.1</v>
      </c>
      <c r="I196" s="7">
        <f>COUNTIFS(CSV!$A:$A,$A196,CSV!$L:$L,"&gt;1.5")/$B196</f>
        <v>0.1</v>
      </c>
      <c r="J196" s="7">
        <f>COUNTIFS(CSV!$B:$B,$A196,CSV!$L:$L,"&gt;1.5")/$C196</f>
        <v>0.1</v>
      </c>
      <c r="K196" s="12">
        <f>(COUNTIFS(CSV!$A:$A,$A196,CSV!$H:$H,"&gt;0.5") +COUNTIFS(CSV!$B:$B,$A196,CSV!$J:$J,"&gt;0.5"))/$D196</f>
        <v>0.3</v>
      </c>
      <c r="L196" s="7">
        <f>COUNTIFS(CSV!$A:$A,$A196,CSV!$H:$H,"&gt;0.5")/$B196</f>
        <v>0.4</v>
      </c>
      <c r="M196" s="7">
        <f>COUNTIFS(CSV!$B:$B,$A196,CSV!$J:$J,"&gt;0.5")/$C196</f>
        <v>0.2</v>
      </c>
      <c r="N196" s="12">
        <f>(COUNTIFS(CSV!$A:$A,$A196,CSV!$H:$H,"&gt;1.5") +COUNTIFS(CSV!$B:$B,$A196,CSV!$J:$J,"&gt;1.5"))/$D196</f>
        <v>0.05</v>
      </c>
      <c r="O196" s="7">
        <f>COUNTIFS(CSV!$A:$A,$A196,CSV!$H:$H,"&gt;1.5")/$B196</f>
        <v>0</v>
      </c>
      <c r="P196" s="7">
        <f>COUNTIFS(CSV!$B:$B,$A196,CSV!$J:$J,"&gt;1.5")/$C196</f>
        <v>0.1</v>
      </c>
      <c r="Q196" s="12">
        <f>(COUNTIFS(CSV!$A:$A,$A196,CSV!$I:$I,"&gt;0.5") +COUNTIFS(CSV!$B:$B,$A196,CSV!$K:$K,"&gt;0.5"))/$D196</f>
        <v>0.2</v>
      </c>
      <c r="R196" s="7">
        <f>COUNTIFS(CSV!$A:$A,$A196,CSV!$I:$I,"&gt;0.5")/$B196</f>
        <v>0.2</v>
      </c>
      <c r="S196" s="7">
        <f>COUNTIFS(CSV!$B:$B,$A196,CSV!$K:$K,"&gt;0.5")/$C196</f>
        <v>0.2</v>
      </c>
      <c r="T196" s="12">
        <f>(COUNTIFS(CSV!$A:$A,$A196,CSV!$I:$I,"&gt;1.5") +COUNTIFS(CSV!$B:$B,$A196,CSV!$K:$K,"&gt;1.5"))/$D196</f>
        <v>0.05</v>
      </c>
      <c r="U196" s="7">
        <f>COUNTIFS(CSV!$A:$A,$A196,CSV!$I:$I,"&gt;1.5")/$B196</f>
        <v>0.1</v>
      </c>
      <c r="V196" s="7">
        <f>COUNTIFS(CSV!$B:$B,$A196,CSV!$K:$K,"&gt;1.5")/$C196</f>
        <v>0</v>
      </c>
    </row>
    <row r="197" spans="1:22" x14ac:dyDescent="0.3">
      <c r="A197" s="62" t="s">
        <v>313</v>
      </c>
      <c r="B197" s="9">
        <f>COUNTIF(CSV!A:A,A197)</f>
        <v>10</v>
      </c>
      <c r="C197" s="4">
        <f>COUNTIF(CSV!B:B,A197)</f>
        <v>9</v>
      </c>
      <c r="D197" s="4">
        <f t="shared" ref="D197:D208" si="6">B197+C197</f>
        <v>19</v>
      </c>
      <c r="E197" s="12">
        <f>(COUNTIFS(CSV!$A:$A,$A197,CSV!$L:$L,"&gt;0.5") +COUNTIFS(CSV!$B:$B,$A197,CSV!$L:$L,"&gt;0.5"))/$D197</f>
        <v>0.52631578947368418</v>
      </c>
      <c r="F197" s="7">
        <f>COUNTIFS(CSV!$A:$A,$A197,CSV!$L:$L,"&gt;0.5")/$B197</f>
        <v>0.6</v>
      </c>
      <c r="G197" s="7">
        <f>COUNTIFS(CSV!$B:$B,$A197,CSV!$L:$L,"&gt;0.5")/$C197</f>
        <v>0.44444444444444442</v>
      </c>
      <c r="H197" s="12">
        <f>(COUNTIFS(CSV!$A:$A,$A197,CSV!$L:$L,"&gt;1.5") +COUNTIFS(CSV!$B:$B,$A197,CSV!$L:$L,"&gt;1.5"))/$D197</f>
        <v>0.31578947368421051</v>
      </c>
      <c r="I197" s="7">
        <f>COUNTIFS(CSV!$A:$A,$A197,CSV!$L:$L,"&gt;1.5")/$B197</f>
        <v>0.4</v>
      </c>
      <c r="J197" s="7">
        <f>COUNTIFS(CSV!$B:$B,$A197,CSV!$L:$L,"&gt;1.5")/$C197</f>
        <v>0.22222222222222221</v>
      </c>
      <c r="K197" s="12">
        <f>(COUNTIFS(CSV!$A:$A,$A197,CSV!$H:$H,"&gt;0.5") +COUNTIFS(CSV!$B:$B,$A197,CSV!$J:$J,"&gt;0.5"))/$D197</f>
        <v>0.52631578947368418</v>
      </c>
      <c r="L197" s="7">
        <f>COUNTIFS(CSV!$A:$A,$A197,CSV!$H:$H,"&gt;0.5")/$B197</f>
        <v>0.6</v>
      </c>
      <c r="M197" s="7">
        <f>COUNTIFS(CSV!$B:$B,$A197,CSV!$J:$J,"&gt;0.5")/$C197</f>
        <v>0.44444444444444442</v>
      </c>
      <c r="N197" s="12">
        <f>(COUNTIFS(CSV!$A:$A,$A197,CSV!$H:$H,"&gt;1.5") +COUNTIFS(CSV!$B:$B,$A197,CSV!$J:$J,"&gt;1.5"))/$D197</f>
        <v>0.21052631578947367</v>
      </c>
      <c r="O197" s="7">
        <f>COUNTIFS(CSV!$A:$A,$A197,CSV!$H:$H,"&gt;1.5")/$B197</f>
        <v>0.3</v>
      </c>
      <c r="P197" s="7">
        <f>COUNTIFS(CSV!$B:$B,$A197,CSV!$J:$J,"&gt;1.5")/$C197</f>
        <v>0.1111111111111111</v>
      </c>
      <c r="Q197" s="12">
        <f>(COUNTIFS(CSV!$A:$A,$A197,CSV!$I:$I,"&gt;0.5") +COUNTIFS(CSV!$B:$B,$A197,CSV!$K:$K,"&gt;0.5"))/$D197</f>
        <v>0.21052631578947367</v>
      </c>
      <c r="R197" s="7">
        <f>COUNTIFS(CSV!$A:$A,$A197,CSV!$I:$I,"&gt;0.5")/$B197</f>
        <v>0.3</v>
      </c>
      <c r="S197" s="7">
        <f>COUNTIFS(CSV!$B:$B,$A197,CSV!$K:$K,"&gt;0.5")/$C197</f>
        <v>0.1111111111111111</v>
      </c>
      <c r="T197" s="12">
        <f>(COUNTIFS(CSV!$A:$A,$A197,CSV!$I:$I,"&gt;1.5") +COUNTIFS(CSV!$B:$B,$A197,CSV!$K:$K,"&gt;1.5"))/$D197</f>
        <v>5.2631578947368418E-2</v>
      </c>
      <c r="U197" s="7">
        <f>COUNTIFS(CSV!$A:$A,$A197,CSV!$I:$I,"&gt;1.5")/$B197</f>
        <v>0.1</v>
      </c>
      <c r="V197" s="7">
        <f>COUNTIFS(CSV!$B:$B,$A197,CSV!$K:$K,"&gt;1.5")/$C197</f>
        <v>0</v>
      </c>
    </row>
    <row r="198" spans="1:22" x14ac:dyDescent="0.3">
      <c r="A198" s="62" t="s">
        <v>306</v>
      </c>
      <c r="B198" s="9">
        <f>COUNTIF(CSV!A:A,A198)</f>
        <v>10</v>
      </c>
      <c r="C198" s="4">
        <f>COUNTIF(CSV!B:B,A198)</f>
        <v>10</v>
      </c>
      <c r="D198" s="4">
        <f t="shared" si="6"/>
        <v>20</v>
      </c>
      <c r="E198" s="12">
        <f>(COUNTIFS(CSV!$A:$A,$A198,CSV!$L:$L,"&gt;0.5") +COUNTIFS(CSV!$B:$B,$A198,CSV!$L:$L,"&gt;0.5"))/$D198</f>
        <v>0.7</v>
      </c>
      <c r="F198" s="7">
        <f>COUNTIFS(CSV!$A:$A,$A198,CSV!$L:$L,"&gt;0.5")/$B198</f>
        <v>0.7</v>
      </c>
      <c r="G198" s="7">
        <f>COUNTIFS(CSV!$B:$B,$A198,CSV!$L:$L,"&gt;0.5")/$C198</f>
        <v>0.7</v>
      </c>
      <c r="H198" s="12">
        <f>(COUNTIFS(CSV!$A:$A,$A198,CSV!$L:$L,"&gt;1.5") +COUNTIFS(CSV!$B:$B,$A198,CSV!$L:$L,"&gt;1.5"))/$D198</f>
        <v>0.25</v>
      </c>
      <c r="I198" s="7">
        <f>COUNTIFS(CSV!$A:$A,$A198,CSV!$L:$L,"&gt;1.5")/$B198</f>
        <v>0.1</v>
      </c>
      <c r="J198" s="7">
        <f>COUNTIFS(CSV!$B:$B,$A198,CSV!$L:$L,"&gt;1.5")/$C198</f>
        <v>0.4</v>
      </c>
      <c r="K198" s="12">
        <f>(COUNTIFS(CSV!$A:$A,$A198,CSV!$H:$H,"&gt;0.5") +COUNTIFS(CSV!$B:$B,$A198,CSV!$J:$J,"&gt;0.5"))/$D198</f>
        <v>0.25</v>
      </c>
      <c r="L198" s="7">
        <f>COUNTIFS(CSV!$A:$A,$A198,CSV!$H:$H,"&gt;0.5")/$B198</f>
        <v>0.2</v>
      </c>
      <c r="M198" s="7">
        <f>COUNTIFS(CSV!$B:$B,$A198,CSV!$J:$J,"&gt;0.5")/$C198</f>
        <v>0.3</v>
      </c>
      <c r="N198" s="12">
        <f>(COUNTIFS(CSV!$A:$A,$A198,CSV!$H:$H,"&gt;1.5") +COUNTIFS(CSV!$B:$B,$A198,CSV!$J:$J,"&gt;1.5"))/$D198</f>
        <v>0.1</v>
      </c>
      <c r="O198" s="7">
        <f>COUNTIFS(CSV!$A:$A,$A198,CSV!$H:$H,"&gt;1.5")/$B198</f>
        <v>0</v>
      </c>
      <c r="P198" s="7">
        <f>COUNTIFS(CSV!$B:$B,$A198,CSV!$J:$J,"&gt;1.5")/$C198</f>
        <v>0.2</v>
      </c>
      <c r="Q198" s="12">
        <f>(COUNTIFS(CSV!$A:$A,$A198,CSV!$I:$I,"&gt;0.5") +COUNTIFS(CSV!$B:$B,$A198,CSV!$K:$K,"&gt;0.5"))/$D198</f>
        <v>0.6</v>
      </c>
      <c r="R198" s="7">
        <f>COUNTIFS(CSV!$A:$A,$A198,CSV!$I:$I,"&gt;0.5")/$B198</f>
        <v>0.6</v>
      </c>
      <c r="S198" s="7">
        <f>COUNTIFS(CSV!$B:$B,$A198,CSV!$K:$K,"&gt;0.5")/$C198</f>
        <v>0.6</v>
      </c>
      <c r="T198" s="12">
        <f>(COUNTIFS(CSV!$A:$A,$A198,CSV!$I:$I,"&gt;1.5") +COUNTIFS(CSV!$B:$B,$A198,CSV!$K:$K,"&gt;1.5"))/$D198</f>
        <v>0.1</v>
      </c>
      <c r="U198" s="7">
        <f>COUNTIFS(CSV!$A:$A,$A198,CSV!$I:$I,"&gt;1.5")/$B198</f>
        <v>0</v>
      </c>
      <c r="V198" s="7">
        <f>COUNTIFS(CSV!$B:$B,$A198,CSV!$K:$K,"&gt;1.5")/$C198</f>
        <v>0.2</v>
      </c>
    </row>
    <row r="199" spans="1:22" x14ac:dyDescent="0.3">
      <c r="A199" s="62" t="s">
        <v>307</v>
      </c>
      <c r="B199" s="9">
        <f>COUNTIF(CSV!A:A,A199)</f>
        <v>9</v>
      </c>
      <c r="C199" s="4">
        <f>COUNTIF(CSV!B:B,A199)</f>
        <v>10</v>
      </c>
      <c r="D199" s="4">
        <f t="shared" si="6"/>
        <v>19</v>
      </c>
      <c r="E199" s="12">
        <f>(COUNTIFS(CSV!$A:$A,$A199,CSV!$L:$L,"&gt;0.5") +COUNTIFS(CSV!$B:$B,$A199,CSV!$L:$L,"&gt;0.5"))/$D199</f>
        <v>0.57894736842105265</v>
      </c>
      <c r="F199" s="7">
        <f>COUNTIFS(CSV!$A:$A,$A199,CSV!$L:$L,"&gt;0.5")/$B199</f>
        <v>0.66666666666666663</v>
      </c>
      <c r="G199" s="7">
        <f>COUNTIFS(CSV!$B:$B,$A199,CSV!$L:$L,"&gt;0.5")/$C199</f>
        <v>0.5</v>
      </c>
      <c r="H199" s="12">
        <f>(COUNTIFS(CSV!$A:$A,$A199,CSV!$L:$L,"&gt;1.5") +COUNTIFS(CSV!$B:$B,$A199,CSV!$L:$L,"&gt;1.5"))/$D199</f>
        <v>0.21052631578947367</v>
      </c>
      <c r="I199" s="7">
        <f>COUNTIFS(CSV!$A:$A,$A199,CSV!$L:$L,"&gt;1.5")/$B199</f>
        <v>0.1111111111111111</v>
      </c>
      <c r="J199" s="7">
        <f>COUNTIFS(CSV!$B:$B,$A199,CSV!$L:$L,"&gt;1.5")/$C199</f>
        <v>0.3</v>
      </c>
      <c r="K199" s="12">
        <f>(COUNTIFS(CSV!$A:$A,$A199,CSV!$H:$H,"&gt;0.5") +COUNTIFS(CSV!$B:$B,$A199,CSV!$J:$J,"&gt;0.5"))/$D199</f>
        <v>0.31578947368421051</v>
      </c>
      <c r="L199" s="7">
        <f>COUNTIFS(CSV!$A:$A,$A199,CSV!$H:$H,"&gt;0.5")/$B199</f>
        <v>0.33333333333333331</v>
      </c>
      <c r="M199" s="7">
        <f>COUNTIFS(CSV!$B:$B,$A199,CSV!$J:$J,"&gt;0.5")/$C199</f>
        <v>0.3</v>
      </c>
      <c r="N199" s="12">
        <f>(COUNTIFS(CSV!$A:$A,$A199,CSV!$H:$H,"&gt;1.5") +COUNTIFS(CSV!$B:$B,$A199,CSV!$J:$J,"&gt;1.5"))/$D199</f>
        <v>5.2631578947368418E-2</v>
      </c>
      <c r="O199" s="7">
        <f>COUNTIFS(CSV!$A:$A,$A199,CSV!$H:$H,"&gt;1.5")/$B199</f>
        <v>0</v>
      </c>
      <c r="P199" s="7">
        <f>COUNTIFS(CSV!$B:$B,$A199,CSV!$J:$J,"&gt;1.5")/$C199</f>
        <v>0.1</v>
      </c>
      <c r="Q199" s="12">
        <f>(COUNTIFS(CSV!$A:$A,$A199,CSV!$I:$I,"&gt;0.5") +COUNTIFS(CSV!$B:$B,$A199,CSV!$K:$K,"&gt;0.5"))/$D199</f>
        <v>0.36842105263157893</v>
      </c>
      <c r="R199" s="7">
        <f>COUNTIFS(CSV!$A:$A,$A199,CSV!$I:$I,"&gt;0.5")/$B199</f>
        <v>0.33333333333333331</v>
      </c>
      <c r="S199" s="7">
        <f>COUNTIFS(CSV!$B:$B,$A199,CSV!$K:$K,"&gt;0.5")/$C199</f>
        <v>0.4</v>
      </c>
      <c r="T199" s="12">
        <f>(COUNTIFS(CSV!$A:$A,$A199,CSV!$I:$I,"&gt;1.5") +COUNTIFS(CSV!$B:$B,$A199,CSV!$K:$K,"&gt;1.5"))/$D199</f>
        <v>5.2631578947368418E-2</v>
      </c>
      <c r="U199" s="7">
        <f>COUNTIFS(CSV!$A:$A,$A199,CSV!$I:$I,"&gt;1.5")/$B199</f>
        <v>0.1111111111111111</v>
      </c>
      <c r="V199" s="7">
        <f>COUNTIFS(CSV!$B:$B,$A199,CSV!$K:$K,"&gt;1.5")/$C199</f>
        <v>0</v>
      </c>
    </row>
    <row r="200" spans="1:22" x14ac:dyDescent="0.3">
      <c r="A200" s="62" t="s">
        <v>310</v>
      </c>
      <c r="B200" s="9">
        <f>COUNTIF(CSV!A:A,A200)</f>
        <v>9</v>
      </c>
      <c r="C200" s="4">
        <f>COUNTIF(CSV!B:B,A200)</f>
        <v>10</v>
      </c>
      <c r="D200" s="4">
        <f t="shared" si="6"/>
        <v>19</v>
      </c>
      <c r="E200" s="12">
        <f>(COUNTIFS(CSV!$A:$A,$A200,CSV!$L:$L,"&gt;0.5") +COUNTIFS(CSV!$B:$B,$A200,CSV!$L:$L,"&gt;0.5"))/$D200</f>
        <v>0.73684210526315785</v>
      </c>
      <c r="F200" s="7">
        <f>COUNTIFS(CSV!$A:$A,$A200,CSV!$L:$L,"&gt;0.5")/$B200</f>
        <v>1</v>
      </c>
      <c r="G200" s="7">
        <f>COUNTIFS(CSV!$B:$B,$A200,CSV!$L:$L,"&gt;0.5")/$C200</f>
        <v>0.5</v>
      </c>
      <c r="H200" s="12">
        <f>(COUNTIFS(CSV!$A:$A,$A200,CSV!$L:$L,"&gt;1.5") +COUNTIFS(CSV!$B:$B,$A200,CSV!$L:$L,"&gt;1.5"))/$D200</f>
        <v>0.42105263157894735</v>
      </c>
      <c r="I200" s="7">
        <f>COUNTIFS(CSV!$A:$A,$A200,CSV!$L:$L,"&gt;1.5")/$B200</f>
        <v>0.55555555555555558</v>
      </c>
      <c r="J200" s="7">
        <f>COUNTIFS(CSV!$B:$B,$A200,CSV!$L:$L,"&gt;1.5")/$C200</f>
        <v>0.3</v>
      </c>
      <c r="K200" s="12">
        <f>(COUNTIFS(CSV!$A:$A,$A200,CSV!$H:$H,"&gt;0.5") +COUNTIFS(CSV!$B:$B,$A200,CSV!$J:$J,"&gt;0.5"))/$D200</f>
        <v>0.52631578947368418</v>
      </c>
      <c r="L200" s="7">
        <f>COUNTIFS(CSV!$A:$A,$A200,CSV!$H:$H,"&gt;0.5")/$B200</f>
        <v>0.66666666666666663</v>
      </c>
      <c r="M200" s="7">
        <f>COUNTIFS(CSV!$B:$B,$A200,CSV!$J:$J,"&gt;0.5")/$C200</f>
        <v>0.4</v>
      </c>
      <c r="N200" s="12">
        <f>(COUNTIFS(CSV!$A:$A,$A200,CSV!$H:$H,"&gt;1.5") +COUNTIFS(CSV!$B:$B,$A200,CSV!$J:$J,"&gt;1.5"))/$D200</f>
        <v>0.21052631578947367</v>
      </c>
      <c r="O200" s="7">
        <f>COUNTIFS(CSV!$A:$A,$A200,CSV!$H:$H,"&gt;1.5")/$B200</f>
        <v>0.22222222222222221</v>
      </c>
      <c r="P200" s="7">
        <f>COUNTIFS(CSV!$B:$B,$A200,CSV!$J:$J,"&gt;1.5")/$C200</f>
        <v>0.2</v>
      </c>
      <c r="Q200" s="12">
        <f>(COUNTIFS(CSV!$A:$A,$A200,CSV!$I:$I,"&gt;0.5") +COUNTIFS(CSV!$B:$B,$A200,CSV!$K:$K,"&gt;0.5"))/$D200</f>
        <v>0.47368421052631576</v>
      </c>
      <c r="R200" s="7">
        <f>COUNTIFS(CSV!$A:$A,$A200,CSV!$I:$I,"&gt;0.5")/$B200</f>
        <v>0.66666666666666663</v>
      </c>
      <c r="S200" s="7">
        <f>COUNTIFS(CSV!$B:$B,$A200,CSV!$K:$K,"&gt;0.5")/$C200</f>
        <v>0.3</v>
      </c>
      <c r="T200" s="12">
        <f>(COUNTIFS(CSV!$A:$A,$A200,CSV!$I:$I,"&gt;1.5") +COUNTIFS(CSV!$B:$B,$A200,CSV!$K:$K,"&gt;1.5"))/$D200</f>
        <v>0.15789473684210525</v>
      </c>
      <c r="U200" s="7">
        <f>COUNTIFS(CSV!$A:$A,$A200,CSV!$I:$I,"&gt;1.5")/$B200</f>
        <v>0.33333333333333331</v>
      </c>
      <c r="V200" s="7">
        <f>COUNTIFS(CSV!$B:$B,$A200,CSV!$K:$K,"&gt;1.5")/$C200</f>
        <v>0</v>
      </c>
    </row>
    <row r="201" spans="1:22" x14ac:dyDescent="0.3">
      <c r="A201" s="62" t="s">
        <v>309</v>
      </c>
      <c r="B201" s="9">
        <f>COUNTIF(CSV!A:A,A201)</f>
        <v>10</v>
      </c>
      <c r="C201" s="4">
        <f>COUNTIF(CSV!B:B,A201)</f>
        <v>9</v>
      </c>
      <c r="D201" s="4">
        <f t="shared" si="6"/>
        <v>19</v>
      </c>
      <c r="E201" s="12">
        <f>(COUNTIFS(CSV!$A:$A,$A201,CSV!$L:$L,"&gt;0.5") +COUNTIFS(CSV!$B:$B,$A201,CSV!$L:$L,"&gt;0.5"))/$D201</f>
        <v>0.78947368421052633</v>
      </c>
      <c r="F201" s="7">
        <f>COUNTIFS(CSV!$A:$A,$A201,CSV!$L:$L,"&gt;0.5")/$B201</f>
        <v>0.8</v>
      </c>
      <c r="G201" s="7">
        <f>COUNTIFS(CSV!$B:$B,$A201,CSV!$L:$L,"&gt;0.5")/$C201</f>
        <v>0.77777777777777779</v>
      </c>
      <c r="H201" s="12">
        <f>(COUNTIFS(CSV!$A:$A,$A201,CSV!$L:$L,"&gt;1.5") +COUNTIFS(CSV!$B:$B,$A201,CSV!$L:$L,"&gt;1.5"))/$D201</f>
        <v>0.42105263157894735</v>
      </c>
      <c r="I201" s="7">
        <f>COUNTIFS(CSV!$A:$A,$A201,CSV!$L:$L,"&gt;1.5")/$B201</f>
        <v>0.6</v>
      </c>
      <c r="J201" s="7">
        <f>COUNTIFS(CSV!$B:$B,$A201,CSV!$L:$L,"&gt;1.5")/$C201</f>
        <v>0.22222222222222221</v>
      </c>
      <c r="K201" s="12">
        <f>(COUNTIFS(CSV!$A:$A,$A201,CSV!$H:$H,"&gt;0.5") +COUNTIFS(CSV!$B:$B,$A201,CSV!$J:$J,"&gt;0.5"))/$D201</f>
        <v>0.52631578947368418</v>
      </c>
      <c r="L201" s="7">
        <f>COUNTIFS(CSV!$A:$A,$A201,CSV!$H:$H,"&gt;0.5")/$B201</f>
        <v>0.7</v>
      </c>
      <c r="M201" s="7">
        <f>COUNTIFS(CSV!$B:$B,$A201,CSV!$J:$J,"&gt;0.5")/$C201</f>
        <v>0.33333333333333331</v>
      </c>
      <c r="N201" s="12">
        <f>(COUNTIFS(CSV!$A:$A,$A201,CSV!$H:$H,"&gt;1.5") +COUNTIFS(CSV!$B:$B,$A201,CSV!$J:$J,"&gt;1.5"))/$D201</f>
        <v>0.10526315789473684</v>
      </c>
      <c r="O201" s="7">
        <f>COUNTIFS(CSV!$A:$A,$A201,CSV!$H:$H,"&gt;1.5")/$B201</f>
        <v>0.1</v>
      </c>
      <c r="P201" s="7">
        <f>COUNTIFS(CSV!$B:$B,$A201,CSV!$J:$J,"&gt;1.5")/$C201</f>
        <v>0.1111111111111111</v>
      </c>
      <c r="Q201" s="12">
        <f>(COUNTIFS(CSV!$A:$A,$A201,CSV!$I:$I,"&gt;0.5") +COUNTIFS(CSV!$B:$B,$A201,CSV!$K:$K,"&gt;0.5"))/$D201</f>
        <v>0.57894736842105265</v>
      </c>
      <c r="R201" s="7">
        <f>COUNTIFS(CSV!$A:$A,$A201,CSV!$I:$I,"&gt;0.5")/$B201</f>
        <v>0.6</v>
      </c>
      <c r="S201" s="7">
        <f>COUNTIFS(CSV!$B:$B,$A201,CSV!$K:$K,"&gt;0.5")/$C201</f>
        <v>0.55555555555555558</v>
      </c>
      <c r="T201" s="12">
        <f>(COUNTIFS(CSV!$A:$A,$A201,CSV!$I:$I,"&gt;1.5") +COUNTIFS(CSV!$B:$B,$A201,CSV!$K:$K,"&gt;1.5"))/$D201</f>
        <v>0.26315789473684209</v>
      </c>
      <c r="U201" s="7">
        <f>COUNTIFS(CSV!$A:$A,$A201,CSV!$I:$I,"&gt;1.5")/$B201</f>
        <v>0.4</v>
      </c>
      <c r="V201" s="7">
        <f>COUNTIFS(CSV!$B:$B,$A201,CSV!$K:$K,"&gt;1.5")/$C201</f>
        <v>0.1111111111111111</v>
      </c>
    </row>
    <row r="202" spans="1:22" x14ac:dyDescent="0.3">
      <c r="A202" s="62" t="s">
        <v>297</v>
      </c>
      <c r="B202" s="9">
        <f>COUNTIF(CSV!A:A,A202)</f>
        <v>10</v>
      </c>
      <c r="C202" s="4">
        <f>COUNTIF(CSV!B:B,A202)</f>
        <v>9</v>
      </c>
      <c r="D202" s="4">
        <f t="shared" si="6"/>
        <v>19</v>
      </c>
      <c r="E202" s="12">
        <f>(COUNTIFS(CSV!$A:$A,$A202,CSV!$L:$L,"&gt;0.5") +COUNTIFS(CSV!$B:$B,$A202,CSV!$L:$L,"&gt;0.5"))/$D202</f>
        <v>0.47368421052631576</v>
      </c>
      <c r="F202" s="7">
        <f>COUNTIFS(CSV!$A:$A,$A202,CSV!$L:$L,"&gt;0.5")/$B202</f>
        <v>0.7</v>
      </c>
      <c r="G202" s="7">
        <f>COUNTIFS(CSV!$B:$B,$A202,CSV!$L:$L,"&gt;0.5")/$C202</f>
        <v>0.22222222222222221</v>
      </c>
      <c r="H202" s="12">
        <f>(COUNTIFS(CSV!$A:$A,$A202,CSV!$L:$L,"&gt;1.5") +COUNTIFS(CSV!$B:$B,$A202,CSV!$L:$L,"&gt;1.5"))/$D202</f>
        <v>0.15789473684210525</v>
      </c>
      <c r="I202" s="7">
        <f>COUNTIFS(CSV!$A:$A,$A202,CSV!$L:$L,"&gt;1.5")/$B202</f>
        <v>0.1</v>
      </c>
      <c r="J202" s="7">
        <f>COUNTIFS(CSV!$B:$B,$A202,CSV!$L:$L,"&gt;1.5")/$C202</f>
        <v>0.22222222222222221</v>
      </c>
      <c r="K202" s="12">
        <f>(COUNTIFS(CSV!$A:$A,$A202,CSV!$H:$H,"&gt;0.5") +COUNTIFS(CSV!$B:$B,$A202,CSV!$J:$J,"&gt;0.5"))/$D202</f>
        <v>0.26315789473684209</v>
      </c>
      <c r="L202" s="7">
        <f>COUNTIFS(CSV!$A:$A,$A202,CSV!$H:$H,"&gt;0.5")/$B202</f>
        <v>0.3</v>
      </c>
      <c r="M202" s="7">
        <f>COUNTIFS(CSV!$B:$B,$A202,CSV!$J:$J,"&gt;0.5")/$C202</f>
        <v>0.22222222222222221</v>
      </c>
      <c r="N202" s="12">
        <f>(COUNTIFS(CSV!$A:$A,$A202,CSV!$H:$H,"&gt;1.5") +COUNTIFS(CSV!$B:$B,$A202,CSV!$J:$J,"&gt;1.5"))/$D202</f>
        <v>5.2631578947368418E-2</v>
      </c>
      <c r="O202" s="7">
        <f>COUNTIFS(CSV!$A:$A,$A202,CSV!$H:$H,"&gt;1.5")/$B202</f>
        <v>0</v>
      </c>
      <c r="P202" s="7">
        <f>COUNTIFS(CSV!$B:$B,$A202,CSV!$J:$J,"&gt;1.5")/$C202</f>
        <v>0.1111111111111111</v>
      </c>
      <c r="Q202" s="12">
        <f>(COUNTIFS(CSV!$A:$A,$A202,CSV!$I:$I,"&gt;0.5") +COUNTIFS(CSV!$B:$B,$A202,CSV!$K:$K,"&gt;0.5"))/$D202</f>
        <v>0.26315789473684209</v>
      </c>
      <c r="R202" s="7">
        <f>COUNTIFS(CSV!$A:$A,$A202,CSV!$I:$I,"&gt;0.5")/$B202</f>
        <v>0.4</v>
      </c>
      <c r="S202" s="7">
        <f>COUNTIFS(CSV!$B:$B,$A202,CSV!$K:$K,"&gt;0.5")/$C202</f>
        <v>0.1111111111111111</v>
      </c>
      <c r="T202" s="12">
        <f>(COUNTIFS(CSV!$A:$A,$A202,CSV!$I:$I,"&gt;1.5") +COUNTIFS(CSV!$B:$B,$A202,CSV!$K:$K,"&gt;1.5"))/$D202</f>
        <v>5.2631578947368418E-2</v>
      </c>
      <c r="U202" s="7">
        <f>COUNTIFS(CSV!$A:$A,$A202,CSV!$I:$I,"&gt;1.5")/$B202</f>
        <v>0.1</v>
      </c>
      <c r="V202" s="7">
        <f>COUNTIFS(CSV!$B:$B,$A202,CSV!$K:$K,"&gt;1.5")/$C202</f>
        <v>0</v>
      </c>
    </row>
    <row r="203" spans="1:22" x14ac:dyDescent="0.3">
      <c r="A203" s="62" t="s">
        <v>312</v>
      </c>
      <c r="B203" s="9">
        <f>COUNTIF(CSV!A:A,A203)</f>
        <v>10</v>
      </c>
      <c r="C203" s="4">
        <f>COUNTIF(CSV!B:B,A203)</f>
        <v>10</v>
      </c>
      <c r="D203" s="4">
        <f t="shared" si="6"/>
        <v>20</v>
      </c>
      <c r="E203" s="12">
        <f>(COUNTIFS(CSV!$A:$A,$A203,CSV!$L:$L,"&gt;0.5") +COUNTIFS(CSV!$B:$B,$A203,CSV!$L:$L,"&gt;0.5"))/$D203</f>
        <v>0.8</v>
      </c>
      <c r="F203" s="7">
        <f>COUNTIFS(CSV!$A:$A,$A203,CSV!$L:$L,"&gt;0.5")/$B203</f>
        <v>0.7</v>
      </c>
      <c r="G203" s="7">
        <f>COUNTIFS(CSV!$B:$B,$A203,CSV!$L:$L,"&gt;0.5")/$C203</f>
        <v>0.9</v>
      </c>
      <c r="H203" s="12">
        <f>(COUNTIFS(CSV!$A:$A,$A203,CSV!$L:$L,"&gt;1.5") +COUNTIFS(CSV!$B:$B,$A203,CSV!$L:$L,"&gt;1.5"))/$D203</f>
        <v>0.3</v>
      </c>
      <c r="I203" s="7">
        <f>COUNTIFS(CSV!$A:$A,$A203,CSV!$L:$L,"&gt;1.5")/$B203</f>
        <v>0.2</v>
      </c>
      <c r="J203" s="7">
        <f>COUNTIFS(CSV!$B:$B,$A203,CSV!$L:$L,"&gt;1.5")/$C203</f>
        <v>0.4</v>
      </c>
      <c r="K203" s="12">
        <f>(COUNTIFS(CSV!$A:$A,$A203,CSV!$H:$H,"&gt;0.5") +COUNTIFS(CSV!$B:$B,$A203,CSV!$J:$J,"&gt;0.5"))/$D203</f>
        <v>0.5</v>
      </c>
      <c r="L203" s="7">
        <f>COUNTIFS(CSV!$A:$A,$A203,CSV!$H:$H,"&gt;0.5")/$B203</f>
        <v>0.5</v>
      </c>
      <c r="M203" s="7">
        <f>COUNTIFS(CSV!$B:$B,$A203,CSV!$J:$J,"&gt;0.5")/$C203</f>
        <v>0.5</v>
      </c>
      <c r="N203" s="12">
        <f>(COUNTIFS(CSV!$A:$A,$A203,CSV!$H:$H,"&gt;1.5") +COUNTIFS(CSV!$B:$B,$A203,CSV!$J:$J,"&gt;1.5"))/$D203</f>
        <v>0.05</v>
      </c>
      <c r="O203" s="7">
        <f>COUNTIFS(CSV!$A:$A,$A203,CSV!$H:$H,"&gt;1.5")/$B203</f>
        <v>0</v>
      </c>
      <c r="P203" s="7">
        <f>COUNTIFS(CSV!$B:$B,$A203,CSV!$J:$J,"&gt;1.5")/$C203</f>
        <v>0.1</v>
      </c>
      <c r="Q203" s="12">
        <f>(COUNTIFS(CSV!$A:$A,$A203,CSV!$I:$I,"&gt;0.5") +COUNTIFS(CSV!$B:$B,$A203,CSV!$K:$K,"&gt;0.5"))/$D203</f>
        <v>0.45</v>
      </c>
      <c r="R203" s="7">
        <f>COUNTIFS(CSV!$A:$A,$A203,CSV!$I:$I,"&gt;0.5")/$B203</f>
        <v>0.3</v>
      </c>
      <c r="S203" s="7">
        <f>COUNTIFS(CSV!$B:$B,$A203,CSV!$K:$K,"&gt;0.5")/$C203</f>
        <v>0.6</v>
      </c>
      <c r="T203" s="12">
        <f>(COUNTIFS(CSV!$A:$A,$A203,CSV!$I:$I,"&gt;1.5") +COUNTIFS(CSV!$B:$B,$A203,CSV!$K:$K,"&gt;1.5"))/$D203</f>
        <v>0.15</v>
      </c>
      <c r="U203" s="7">
        <f>COUNTIFS(CSV!$A:$A,$A203,CSV!$I:$I,"&gt;1.5")/$B203</f>
        <v>0.1</v>
      </c>
      <c r="V203" s="7">
        <f>COUNTIFS(CSV!$B:$B,$A203,CSV!$K:$K,"&gt;1.5")/$C203</f>
        <v>0.2</v>
      </c>
    </row>
    <row r="204" spans="1:22" x14ac:dyDescent="0.3">
      <c r="A204" s="62" t="s">
        <v>316</v>
      </c>
      <c r="B204" s="9">
        <f>COUNTIF(CSV!A:A,A204)</f>
        <v>9</v>
      </c>
      <c r="C204" s="4">
        <f>COUNTIF(CSV!B:B,A204)</f>
        <v>10</v>
      </c>
      <c r="D204" s="4">
        <f>B204+C204</f>
        <v>19</v>
      </c>
      <c r="E204" s="12">
        <f>(COUNTIFS(CSV!$A:$A,$A204,CSV!$L:$L,"&gt;0.5") +COUNTIFS(CSV!$B:$B,$A204,CSV!$L:$L,"&gt;0.5"))/$D204</f>
        <v>0.84210526315789469</v>
      </c>
      <c r="F204" s="7">
        <f>COUNTIFS(CSV!$A:$A,$A204,CSV!$L:$L,"&gt;0.5")/$B204</f>
        <v>0.77777777777777779</v>
      </c>
      <c r="G204" s="7">
        <f>COUNTIFS(CSV!$B:$B,$A204,CSV!$L:$L,"&gt;0.5")/$C204</f>
        <v>0.9</v>
      </c>
      <c r="H204" s="12">
        <f>(COUNTIFS(CSV!$A:$A,$A204,CSV!$L:$L,"&gt;1.5") +COUNTIFS(CSV!$B:$B,$A204,CSV!$L:$L,"&gt;1.5"))/$D204</f>
        <v>0.31578947368421051</v>
      </c>
      <c r="I204" s="7">
        <f>COUNTIFS(CSV!$A:$A,$A204,CSV!$L:$L,"&gt;1.5")/$B204</f>
        <v>0.22222222222222221</v>
      </c>
      <c r="J204" s="7">
        <f>COUNTIFS(CSV!$B:$B,$A204,CSV!$L:$L,"&gt;1.5")/$C204</f>
        <v>0.4</v>
      </c>
      <c r="K204" s="12">
        <f>(COUNTIFS(CSV!$A:$A,$A204,CSV!$H:$H,"&gt;0.5") +COUNTIFS(CSV!$B:$B,$A204,CSV!$J:$J,"&gt;0.5"))/$D204</f>
        <v>0.47368421052631576</v>
      </c>
      <c r="L204" s="7">
        <f>COUNTIFS(CSV!$A:$A,$A204,CSV!$H:$H,"&gt;0.5")/$B204</f>
        <v>0.44444444444444442</v>
      </c>
      <c r="M204" s="7">
        <f>COUNTIFS(CSV!$B:$B,$A204,CSV!$J:$J,"&gt;0.5")/$C204</f>
        <v>0.5</v>
      </c>
      <c r="N204" s="12">
        <f>(COUNTIFS(CSV!$A:$A,$A204,CSV!$H:$H,"&gt;1.5") +COUNTIFS(CSV!$B:$B,$A204,CSV!$J:$J,"&gt;1.5"))/$D204</f>
        <v>0.10526315789473684</v>
      </c>
      <c r="O204" s="7">
        <f>COUNTIFS(CSV!$A:$A,$A204,CSV!$H:$H,"&gt;1.5")/$B204</f>
        <v>0.1111111111111111</v>
      </c>
      <c r="P204" s="7">
        <f>COUNTIFS(CSV!$B:$B,$A204,CSV!$J:$J,"&gt;1.5")/$C204</f>
        <v>0.1</v>
      </c>
      <c r="Q204" s="12">
        <f>(COUNTIFS(CSV!$A:$A,$A204,CSV!$I:$I,"&gt;0.5") +COUNTIFS(CSV!$B:$B,$A204,CSV!$K:$K,"&gt;0.5"))/$D204</f>
        <v>0.63157894736842102</v>
      </c>
      <c r="R204" s="7">
        <f>COUNTIFS(CSV!$A:$A,$A204,CSV!$I:$I,"&gt;0.5")/$B204</f>
        <v>0.55555555555555558</v>
      </c>
      <c r="S204" s="7">
        <f>COUNTIFS(CSV!$B:$B,$A204,CSV!$K:$K,"&gt;0.5")/$C204</f>
        <v>0.7</v>
      </c>
      <c r="T204" s="12">
        <f>(COUNTIFS(CSV!$A:$A,$A204,CSV!$I:$I,"&gt;1.5") +COUNTIFS(CSV!$B:$B,$A204,CSV!$K:$K,"&gt;1.5"))/$D204</f>
        <v>0.10526315789473684</v>
      </c>
      <c r="U204" s="7">
        <f>COUNTIFS(CSV!$A:$A,$A204,CSV!$I:$I,"&gt;1.5")/$B204</f>
        <v>0.22222222222222221</v>
      </c>
      <c r="V204" s="7">
        <f>COUNTIFS(CSV!$B:$B,$A204,CSV!$K:$K,"&gt;1.5")/$C204</f>
        <v>0</v>
      </c>
    </row>
    <row r="205" spans="1:22" x14ac:dyDescent="0.3">
      <c r="A205" s="62" t="s">
        <v>304</v>
      </c>
      <c r="B205" s="9">
        <f>COUNTIF(CSV!A:A,A205)</f>
        <v>9</v>
      </c>
      <c r="C205" s="4">
        <f>COUNTIF(CSV!B:B,A205)</f>
        <v>10</v>
      </c>
      <c r="D205" s="4">
        <f t="shared" si="6"/>
        <v>19</v>
      </c>
      <c r="E205" s="12">
        <f>(COUNTIFS(CSV!$A:$A,$A205,CSV!$L:$L,"&gt;0.5") +COUNTIFS(CSV!$B:$B,$A205,CSV!$L:$L,"&gt;0.5"))/$D205</f>
        <v>0.52631578947368418</v>
      </c>
      <c r="F205" s="7">
        <f>COUNTIFS(CSV!$A:$A,$A205,CSV!$L:$L,"&gt;0.5")/$B205</f>
        <v>0.55555555555555558</v>
      </c>
      <c r="G205" s="7">
        <f>COUNTIFS(CSV!$B:$B,$A205,CSV!$L:$L,"&gt;0.5")/$C205</f>
        <v>0.5</v>
      </c>
      <c r="H205" s="12">
        <f>(COUNTIFS(CSV!$A:$A,$A205,CSV!$L:$L,"&gt;1.5") +COUNTIFS(CSV!$B:$B,$A205,CSV!$L:$L,"&gt;1.5"))/$D205</f>
        <v>0.15789473684210525</v>
      </c>
      <c r="I205" s="7">
        <f>COUNTIFS(CSV!$A:$A,$A205,CSV!$L:$L,"&gt;1.5")/$B205</f>
        <v>0.22222222222222221</v>
      </c>
      <c r="J205" s="7">
        <f>COUNTIFS(CSV!$B:$B,$A205,CSV!$L:$L,"&gt;1.5")/$C205</f>
        <v>0.1</v>
      </c>
      <c r="K205" s="12">
        <f>(COUNTIFS(CSV!$A:$A,$A205,CSV!$H:$H,"&gt;0.5") +COUNTIFS(CSV!$B:$B,$A205,CSV!$J:$J,"&gt;0.5"))/$D205</f>
        <v>0.21052631578947367</v>
      </c>
      <c r="L205" s="7">
        <f>COUNTIFS(CSV!$A:$A,$A205,CSV!$H:$H,"&gt;0.5")/$B205</f>
        <v>0.1111111111111111</v>
      </c>
      <c r="M205" s="7">
        <f>COUNTIFS(CSV!$B:$B,$A205,CSV!$J:$J,"&gt;0.5")/$C205</f>
        <v>0.3</v>
      </c>
      <c r="N205" s="12">
        <f>(COUNTIFS(CSV!$A:$A,$A205,CSV!$H:$H,"&gt;1.5") +COUNTIFS(CSV!$B:$B,$A205,CSV!$J:$J,"&gt;1.5"))/$D205</f>
        <v>0</v>
      </c>
      <c r="O205" s="7">
        <f>COUNTIFS(CSV!$A:$A,$A205,CSV!$H:$H,"&gt;1.5")/$B205</f>
        <v>0</v>
      </c>
      <c r="P205" s="7">
        <f>COUNTIFS(CSV!$B:$B,$A205,CSV!$J:$J,"&gt;1.5")/$C205</f>
        <v>0</v>
      </c>
      <c r="Q205" s="12">
        <f>(COUNTIFS(CSV!$A:$A,$A205,CSV!$I:$I,"&gt;0.5") +COUNTIFS(CSV!$B:$B,$A205,CSV!$K:$K,"&gt;0.5"))/$D205</f>
        <v>0.36842105263157893</v>
      </c>
      <c r="R205" s="7">
        <f>COUNTIFS(CSV!$A:$A,$A205,CSV!$I:$I,"&gt;0.5")/$B205</f>
        <v>0.44444444444444442</v>
      </c>
      <c r="S205" s="7">
        <f>COUNTIFS(CSV!$B:$B,$A205,CSV!$K:$K,"&gt;0.5")/$C205</f>
        <v>0.3</v>
      </c>
      <c r="T205" s="12">
        <f>(COUNTIFS(CSV!$A:$A,$A205,CSV!$I:$I,"&gt;1.5") +COUNTIFS(CSV!$B:$B,$A205,CSV!$K:$K,"&gt;1.5"))/$D205</f>
        <v>0.15789473684210525</v>
      </c>
      <c r="U205" s="7">
        <f>COUNTIFS(CSV!$A:$A,$A205,CSV!$I:$I,"&gt;1.5")/$B205</f>
        <v>0.22222222222222221</v>
      </c>
      <c r="V205" s="7">
        <f>COUNTIFS(CSV!$B:$B,$A205,CSV!$K:$K,"&gt;1.5")/$C205</f>
        <v>0.1</v>
      </c>
    </row>
    <row r="206" spans="1:22" x14ac:dyDescent="0.3">
      <c r="A206" s="62" t="s">
        <v>308</v>
      </c>
      <c r="B206" s="9">
        <f>COUNTIF(CSV!A:A,A206)</f>
        <v>9</v>
      </c>
      <c r="C206" s="4">
        <f>COUNTIF(CSV!B:B,A206)</f>
        <v>11</v>
      </c>
      <c r="D206" s="4">
        <f t="shared" si="6"/>
        <v>20</v>
      </c>
      <c r="E206" s="12">
        <f>(COUNTIFS(CSV!$A:$A,$A206,CSV!$L:$L,"&gt;0.5") +COUNTIFS(CSV!$B:$B,$A206,CSV!$L:$L,"&gt;0.5"))/$D206</f>
        <v>0.6</v>
      </c>
      <c r="F206" s="7">
        <f>COUNTIFS(CSV!$A:$A,$A206,CSV!$L:$L,"&gt;0.5")/$B206</f>
        <v>0.66666666666666663</v>
      </c>
      <c r="G206" s="7">
        <f>COUNTIFS(CSV!$B:$B,$A206,CSV!$L:$L,"&gt;0.5")/$C206</f>
        <v>0.54545454545454541</v>
      </c>
      <c r="H206" s="12">
        <f>(COUNTIFS(CSV!$A:$A,$A206,CSV!$L:$L,"&gt;1.5") +COUNTIFS(CSV!$B:$B,$A206,CSV!$L:$L,"&gt;1.5"))/$D206</f>
        <v>0.3</v>
      </c>
      <c r="I206" s="7">
        <f>COUNTIFS(CSV!$A:$A,$A206,CSV!$L:$L,"&gt;1.5")/$B206</f>
        <v>0.33333333333333331</v>
      </c>
      <c r="J206" s="7">
        <f>COUNTIFS(CSV!$B:$B,$A206,CSV!$L:$L,"&gt;1.5")/$C206</f>
        <v>0.27272727272727271</v>
      </c>
      <c r="K206" s="12">
        <f>(COUNTIFS(CSV!$A:$A,$A206,CSV!$H:$H,"&gt;0.5") +COUNTIFS(CSV!$B:$B,$A206,CSV!$J:$J,"&gt;0.5"))/$D206</f>
        <v>0.3</v>
      </c>
      <c r="L206" s="7">
        <f>COUNTIFS(CSV!$A:$A,$A206,CSV!$H:$H,"&gt;0.5")/$B206</f>
        <v>0.44444444444444442</v>
      </c>
      <c r="M206" s="7">
        <f>COUNTIFS(CSV!$B:$B,$A206,CSV!$J:$J,"&gt;0.5")/$C206</f>
        <v>0.18181818181818182</v>
      </c>
      <c r="N206" s="12">
        <f>(COUNTIFS(CSV!$A:$A,$A206,CSV!$H:$H,"&gt;1.5") +COUNTIFS(CSV!$B:$B,$A206,CSV!$J:$J,"&gt;1.5"))/$D206</f>
        <v>0.15</v>
      </c>
      <c r="O206" s="7">
        <f>COUNTIFS(CSV!$A:$A,$A206,CSV!$H:$H,"&gt;1.5")/$B206</f>
        <v>0.1111111111111111</v>
      </c>
      <c r="P206" s="7">
        <f>COUNTIFS(CSV!$B:$B,$A206,CSV!$J:$J,"&gt;1.5")/$C206</f>
        <v>0.18181818181818182</v>
      </c>
      <c r="Q206" s="12">
        <f>(COUNTIFS(CSV!$A:$A,$A206,CSV!$I:$I,"&gt;0.5") +COUNTIFS(CSV!$B:$B,$A206,CSV!$K:$K,"&gt;0.5"))/$D206</f>
        <v>0.4</v>
      </c>
      <c r="R206" s="7">
        <f>COUNTIFS(CSV!$A:$A,$A206,CSV!$I:$I,"&gt;0.5")/$B206</f>
        <v>0.33333333333333331</v>
      </c>
      <c r="S206" s="7">
        <f>COUNTIFS(CSV!$B:$B,$A206,CSV!$K:$K,"&gt;0.5")/$C206</f>
        <v>0.45454545454545453</v>
      </c>
      <c r="T206" s="12">
        <f>(COUNTIFS(CSV!$A:$A,$A206,CSV!$I:$I,"&gt;1.5") +COUNTIFS(CSV!$B:$B,$A206,CSV!$K:$K,"&gt;1.5"))/$D206</f>
        <v>0.1</v>
      </c>
      <c r="U206" s="7">
        <f>COUNTIFS(CSV!$A:$A,$A206,CSV!$I:$I,"&gt;1.5")/$B206</f>
        <v>0.1111111111111111</v>
      </c>
      <c r="V206" s="7">
        <f>COUNTIFS(CSV!$B:$B,$A206,CSV!$K:$K,"&gt;1.5")/$C206</f>
        <v>9.0909090909090912E-2</v>
      </c>
    </row>
    <row r="207" spans="1:22" x14ac:dyDescent="0.3">
      <c r="A207" s="62" t="s">
        <v>305</v>
      </c>
      <c r="B207" s="9">
        <f>COUNTIF(CSV!A:A,A207)</f>
        <v>10</v>
      </c>
      <c r="C207" s="4">
        <f>COUNTIF(CSV!B:B,A207)</f>
        <v>10</v>
      </c>
      <c r="D207" s="4">
        <f t="shared" si="6"/>
        <v>20</v>
      </c>
      <c r="E207" s="12">
        <f>(COUNTIFS(CSV!$A:$A,$A207,CSV!$L:$L,"&gt;0.5") +COUNTIFS(CSV!$B:$B,$A207,CSV!$L:$L,"&gt;0.5"))/$D207</f>
        <v>0.55000000000000004</v>
      </c>
      <c r="F207" s="7">
        <f>COUNTIFS(CSV!$A:$A,$A207,CSV!$L:$L,"&gt;0.5")/$B207</f>
        <v>0.5</v>
      </c>
      <c r="G207" s="7">
        <f>COUNTIFS(CSV!$B:$B,$A207,CSV!$L:$L,"&gt;0.5")/$C207</f>
        <v>0.6</v>
      </c>
      <c r="H207" s="12">
        <f>(COUNTIFS(CSV!$A:$A,$A207,CSV!$L:$L,"&gt;1.5") +COUNTIFS(CSV!$B:$B,$A207,CSV!$L:$L,"&gt;1.5"))/$D207</f>
        <v>0.15</v>
      </c>
      <c r="I207" s="7">
        <f>COUNTIFS(CSV!$A:$A,$A207,CSV!$L:$L,"&gt;1.5")/$B207</f>
        <v>0.1</v>
      </c>
      <c r="J207" s="7">
        <f>COUNTIFS(CSV!$B:$B,$A207,CSV!$L:$L,"&gt;1.5")/$C207</f>
        <v>0.2</v>
      </c>
      <c r="K207" s="12">
        <f>(COUNTIFS(CSV!$A:$A,$A207,CSV!$H:$H,"&gt;0.5") +COUNTIFS(CSV!$B:$B,$A207,CSV!$J:$J,"&gt;0.5"))/$D207</f>
        <v>0.4</v>
      </c>
      <c r="L207" s="7">
        <f>COUNTIFS(CSV!$A:$A,$A207,CSV!$H:$H,"&gt;0.5")/$B207</f>
        <v>0.4</v>
      </c>
      <c r="M207" s="7">
        <f>COUNTIFS(CSV!$B:$B,$A207,CSV!$J:$J,"&gt;0.5")/$C207</f>
        <v>0.4</v>
      </c>
      <c r="N207" s="12">
        <f>(COUNTIFS(CSV!$A:$A,$A207,CSV!$H:$H,"&gt;1.5") +COUNTIFS(CSV!$B:$B,$A207,CSV!$J:$J,"&gt;1.5"))/$D207</f>
        <v>0</v>
      </c>
      <c r="O207" s="7">
        <f>COUNTIFS(CSV!$A:$A,$A207,CSV!$H:$H,"&gt;1.5")/$B207</f>
        <v>0</v>
      </c>
      <c r="P207" s="7">
        <f>COUNTIFS(CSV!$B:$B,$A207,CSV!$J:$J,"&gt;1.5")/$C207</f>
        <v>0</v>
      </c>
      <c r="Q207" s="12">
        <f>(COUNTIFS(CSV!$A:$A,$A207,CSV!$I:$I,"&gt;0.5") +COUNTIFS(CSV!$B:$B,$A207,CSV!$K:$K,"&gt;0.5"))/$D207</f>
        <v>0.3</v>
      </c>
      <c r="R207" s="7">
        <f>COUNTIFS(CSV!$A:$A,$A207,CSV!$I:$I,"&gt;0.5")/$B207</f>
        <v>0.2</v>
      </c>
      <c r="S207" s="7">
        <f>COUNTIFS(CSV!$B:$B,$A207,CSV!$K:$K,"&gt;0.5")/$C207</f>
        <v>0.4</v>
      </c>
      <c r="T207" s="12">
        <f>(COUNTIFS(CSV!$A:$A,$A207,CSV!$I:$I,"&gt;1.5") +COUNTIFS(CSV!$B:$B,$A207,CSV!$K:$K,"&gt;1.5"))/$D207</f>
        <v>0.1</v>
      </c>
      <c r="U207" s="7">
        <f>COUNTIFS(CSV!$A:$A,$A207,CSV!$I:$I,"&gt;1.5")/$B207</f>
        <v>0</v>
      </c>
      <c r="V207" s="7">
        <f>COUNTIFS(CSV!$B:$B,$A207,CSV!$K:$K,"&gt;1.5")/$C207</f>
        <v>0.2</v>
      </c>
    </row>
    <row r="208" spans="1:22" x14ac:dyDescent="0.3">
      <c r="A208" s="62" t="s">
        <v>311</v>
      </c>
      <c r="B208" s="9">
        <f>COUNTIF(CSV!A:A,A208)</f>
        <v>10</v>
      </c>
      <c r="C208" s="4">
        <f>COUNTIF(CSV!B:B,A208)</f>
        <v>9</v>
      </c>
      <c r="D208" s="4">
        <f t="shared" si="6"/>
        <v>19</v>
      </c>
      <c r="E208" s="12">
        <f>(COUNTIFS(CSV!$A:$A,$A208,CSV!$L:$L,"&gt;0.5") +COUNTIFS(CSV!$B:$B,$A208,CSV!$L:$L,"&gt;0.5"))/$D208</f>
        <v>0.42105263157894735</v>
      </c>
      <c r="F208" s="7">
        <f>COUNTIFS(CSV!$A:$A,$A208,CSV!$L:$L,"&gt;0.5")/$B208</f>
        <v>0.3</v>
      </c>
      <c r="G208" s="7">
        <f>COUNTIFS(CSV!$B:$B,$A208,CSV!$L:$L,"&gt;0.5")/$C208</f>
        <v>0.55555555555555558</v>
      </c>
      <c r="H208" s="12">
        <f>(COUNTIFS(CSV!$A:$A,$A208,CSV!$L:$L,"&gt;1.5") +COUNTIFS(CSV!$B:$B,$A208,CSV!$L:$L,"&gt;1.5"))/$D208</f>
        <v>0.21052631578947367</v>
      </c>
      <c r="I208" s="7">
        <f>COUNTIFS(CSV!$A:$A,$A208,CSV!$L:$L,"&gt;1.5")/$B208</f>
        <v>0.2</v>
      </c>
      <c r="J208" s="7">
        <f>COUNTIFS(CSV!$B:$B,$A208,CSV!$L:$L,"&gt;1.5")/$C208</f>
        <v>0.22222222222222221</v>
      </c>
      <c r="K208" s="12">
        <f>(COUNTIFS(CSV!$A:$A,$A208,CSV!$H:$H,"&gt;0.5") +COUNTIFS(CSV!$B:$B,$A208,CSV!$J:$J,"&gt;0.5"))/$D208</f>
        <v>0.26315789473684209</v>
      </c>
      <c r="L208" s="7">
        <f>COUNTIFS(CSV!$A:$A,$A208,CSV!$H:$H,"&gt;0.5")/$B208</f>
        <v>0.2</v>
      </c>
      <c r="M208" s="7">
        <f>COUNTIFS(CSV!$B:$B,$A208,CSV!$J:$J,"&gt;0.5")/$C208</f>
        <v>0.33333333333333331</v>
      </c>
      <c r="N208" s="12">
        <f>(COUNTIFS(CSV!$A:$A,$A208,CSV!$H:$H,"&gt;1.5") +COUNTIFS(CSV!$B:$B,$A208,CSV!$J:$J,"&gt;1.5"))/$D208</f>
        <v>0</v>
      </c>
      <c r="O208" s="7">
        <f>COUNTIFS(CSV!$A:$A,$A208,CSV!$H:$H,"&gt;1.5")/$B208</f>
        <v>0</v>
      </c>
      <c r="P208" s="7">
        <f>COUNTIFS(CSV!$B:$B,$A208,CSV!$J:$J,"&gt;1.5")/$C208</f>
        <v>0</v>
      </c>
      <c r="Q208" s="12">
        <f>(COUNTIFS(CSV!$A:$A,$A208,CSV!$I:$I,"&gt;0.5") +COUNTIFS(CSV!$B:$B,$A208,CSV!$K:$K,"&gt;0.5"))/$D208</f>
        <v>0.36842105263157893</v>
      </c>
      <c r="R208" s="7">
        <f>COUNTIFS(CSV!$A:$A,$A208,CSV!$I:$I,"&gt;0.5")/$B208</f>
        <v>0.3</v>
      </c>
      <c r="S208" s="7">
        <f>COUNTIFS(CSV!$B:$B,$A208,CSV!$K:$K,"&gt;0.5")/$C208</f>
        <v>0.44444444444444442</v>
      </c>
      <c r="T208" s="12">
        <f>(COUNTIFS(CSV!$A:$A,$A208,CSV!$I:$I,"&gt;1.5") +COUNTIFS(CSV!$B:$B,$A208,CSV!$K:$K,"&gt;1.5"))/$D208</f>
        <v>5.2631578947368418E-2</v>
      </c>
      <c r="U208" s="7">
        <f>COUNTIFS(CSV!$A:$A,$A208,CSV!$I:$I,"&gt;1.5")/$B208</f>
        <v>0.1</v>
      </c>
      <c r="V208" s="7">
        <f>COUNTIFS(CSV!$B:$B,$A208,CSV!$K:$K,"&gt;1.5")/$C208</f>
        <v>0</v>
      </c>
    </row>
    <row r="209" spans="1:22" x14ac:dyDescent="0.3">
      <c r="A209" t="s">
        <v>337</v>
      </c>
      <c r="B209" s="9">
        <f>COUNTIF(CSV!A:A,A209)</f>
        <v>12</v>
      </c>
      <c r="C209" s="4">
        <f>COUNTIF(CSV!B:B,A209)</f>
        <v>14</v>
      </c>
      <c r="D209" s="4">
        <f t="shared" ref="D209:D232" si="7">B209+C209</f>
        <v>26</v>
      </c>
      <c r="E209" s="12">
        <f>(COUNTIFS(CSV!$A:$A,$A209,CSV!$L:$L,"&gt;0.5") +COUNTIFS(CSV!$B:$B,$A209,CSV!$L:$L,"&gt;0.5"))/$D209</f>
        <v>0.65384615384615385</v>
      </c>
      <c r="F209" s="7">
        <f>COUNTIFS(CSV!$A:$A,$A209,CSV!$L:$L,"&gt;0.5")/$B209</f>
        <v>0.5</v>
      </c>
      <c r="G209" s="7">
        <f>COUNTIFS(CSV!$B:$B,$A209,CSV!$L:$L,"&gt;0.5")/$C209</f>
        <v>0.7857142857142857</v>
      </c>
      <c r="H209" s="12">
        <f>(COUNTIFS(CSV!$A:$A,$A209,CSV!$L:$L,"&gt;1.5") +COUNTIFS(CSV!$B:$B,$A209,CSV!$L:$L,"&gt;1.5"))/$D209</f>
        <v>0.38461538461538464</v>
      </c>
      <c r="I209" s="7">
        <f>COUNTIFS(CSV!$A:$A,$A209,CSV!$L:$L,"&gt;1.5")/$B209</f>
        <v>8.3333333333333329E-2</v>
      </c>
      <c r="J209" s="7">
        <f>COUNTIFS(CSV!$B:$B,$A209,CSV!$L:$L,"&gt;1.5")/$C209</f>
        <v>0.6428571428571429</v>
      </c>
      <c r="K209" s="12">
        <f>(COUNTIFS(CSV!$A:$A,$A209,CSV!$H:$H,"&gt;0.5") +COUNTIFS(CSV!$B:$B,$A209,CSV!$J:$J,"&gt;0.5"))/$D209</f>
        <v>0.30769230769230771</v>
      </c>
      <c r="L209" s="7">
        <f>COUNTIFS(CSV!$A:$A,$A209,CSV!$H:$H,"&gt;0.5")/$B209</f>
        <v>0.25</v>
      </c>
      <c r="M209" s="7">
        <f>COUNTIFS(CSV!$B:$B,$A209,CSV!$J:$J,"&gt;0.5")/$C209</f>
        <v>0.35714285714285715</v>
      </c>
      <c r="N209" s="12">
        <f>(COUNTIFS(CSV!$A:$A,$A209,CSV!$H:$H,"&gt;1.5") +COUNTIFS(CSV!$B:$B,$A209,CSV!$J:$J,"&gt;1.5"))/$D209</f>
        <v>3.8461538461538464E-2</v>
      </c>
      <c r="O209" s="7">
        <f>COUNTIFS(CSV!$A:$A,$A209,CSV!$H:$H,"&gt;1.5")/$B209</f>
        <v>0</v>
      </c>
      <c r="P209" s="7">
        <f>COUNTIFS(CSV!$B:$B,$A209,CSV!$J:$J,"&gt;1.5")/$C209</f>
        <v>7.1428571428571425E-2</v>
      </c>
      <c r="Q209" s="12">
        <f>(COUNTIFS(CSV!$A:$A,$A209,CSV!$I:$I,"&gt;0.5") +COUNTIFS(CSV!$B:$B,$A209,CSV!$K:$K,"&gt;0.5"))/$D209</f>
        <v>0.57692307692307687</v>
      </c>
      <c r="R209" s="7">
        <f>COUNTIFS(CSV!$A:$A,$A209,CSV!$I:$I,"&gt;0.5")/$B209</f>
        <v>0.33333333333333331</v>
      </c>
      <c r="S209" s="7">
        <f>COUNTIFS(CSV!$B:$B,$A209,CSV!$K:$K,"&gt;0.5")/$C209</f>
        <v>0.7857142857142857</v>
      </c>
      <c r="T209" s="12">
        <f>(COUNTIFS(CSV!$A:$A,$A209,CSV!$I:$I,"&gt;1.5") +COUNTIFS(CSV!$B:$B,$A209,CSV!$K:$K,"&gt;1.5"))/$D209</f>
        <v>0.23076923076923078</v>
      </c>
      <c r="U209" s="7">
        <f>COUNTIFS(CSV!$A:$A,$A209,CSV!$I:$I,"&gt;1.5")/$B209</f>
        <v>8.3333333333333329E-2</v>
      </c>
      <c r="V209" s="7">
        <f>COUNTIFS(CSV!$B:$B,$A209,CSV!$K:$K,"&gt;1.5")/$C209</f>
        <v>0.35714285714285715</v>
      </c>
    </row>
    <row r="210" spans="1:22" x14ac:dyDescent="0.3">
      <c r="A210" t="s">
        <v>333</v>
      </c>
      <c r="B210" s="9">
        <f>COUNTIF(CSV!A:A,A210)</f>
        <v>12</v>
      </c>
      <c r="C210" s="4">
        <f>COUNTIF(CSV!B:B,A210)</f>
        <v>12</v>
      </c>
      <c r="D210" s="4">
        <f t="shared" si="7"/>
        <v>24</v>
      </c>
      <c r="E210" s="12">
        <f>(COUNTIFS(CSV!$A:$A,$A210,CSV!$L:$L,"&gt;0.5") +COUNTIFS(CSV!$B:$B,$A210,CSV!$L:$L,"&gt;0.5"))/$D210</f>
        <v>0.75</v>
      </c>
      <c r="F210" s="7">
        <f>COUNTIFS(CSV!$A:$A,$A210,CSV!$L:$L,"&gt;0.5")/$B210</f>
        <v>0.83333333333333337</v>
      </c>
      <c r="G210" s="7">
        <f>COUNTIFS(CSV!$B:$B,$A210,CSV!$L:$L,"&gt;0.5")/$C210</f>
        <v>0.66666666666666663</v>
      </c>
      <c r="H210" s="12">
        <f>(COUNTIFS(CSV!$A:$A,$A210,CSV!$L:$L,"&gt;1.5") +COUNTIFS(CSV!$B:$B,$A210,CSV!$L:$L,"&gt;1.5"))/$D210</f>
        <v>0.33333333333333331</v>
      </c>
      <c r="I210" s="7">
        <f>COUNTIFS(CSV!$A:$A,$A210,CSV!$L:$L,"&gt;1.5")/$B210</f>
        <v>0.25</v>
      </c>
      <c r="J210" s="7">
        <f>COUNTIFS(CSV!$B:$B,$A210,CSV!$L:$L,"&gt;1.5")/$C210</f>
        <v>0.41666666666666669</v>
      </c>
      <c r="K210" s="12">
        <f>(COUNTIFS(CSV!$A:$A,$A210,CSV!$H:$H,"&gt;0.5") +COUNTIFS(CSV!$B:$B,$A210,CSV!$J:$J,"&gt;0.5"))/$D210</f>
        <v>0.41666666666666669</v>
      </c>
      <c r="L210" s="7">
        <f>COUNTIFS(CSV!$A:$A,$A210,CSV!$H:$H,"&gt;0.5")/$B210</f>
        <v>0.41666666666666669</v>
      </c>
      <c r="M210" s="7">
        <f>COUNTIFS(CSV!$B:$B,$A210,CSV!$J:$J,"&gt;0.5")/$C210</f>
        <v>0.41666666666666669</v>
      </c>
      <c r="N210" s="12">
        <f>(COUNTIFS(CSV!$A:$A,$A210,CSV!$H:$H,"&gt;1.5") +COUNTIFS(CSV!$B:$B,$A210,CSV!$J:$J,"&gt;1.5"))/$D210</f>
        <v>0.125</v>
      </c>
      <c r="O210" s="7">
        <f>COUNTIFS(CSV!$A:$A,$A210,CSV!$H:$H,"&gt;1.5")/$B210</f>
        <v>0</v>
      </c>
      <c r="P210" s="7">
        <f>COUNTIFS(CSV!$B:$B,$A210,CSV!$J:$J,"&gt;1.5")/$C210</f>
        <v>0.25</v>
      </c>
      <c r="Q210" s="12">
        <f>(COUNTIFS(CSV!$A:$A,$A210,CSV!$I:$I,"&gt;0.5") +COUNTIFS(CSV!$B:$B,$A210,CSV!$K:$K,"&gt;0.5"))/$D210</f>
        <v>0.5</v>
      </c>
      <c r="R210" s="7">
        <f>COUNTIFS(CSV!$A:$A,$A210,CSV!$I:$I,"&gt;0.5")/$B210</f>
        <v>0.66666666666666663</v>
      </c>
      <c r="S210" s="7">
        <f>COUNTIFS(CSV!$B:$B,$A210,CSV!$K:$K,"&gt;0.5")/$C210</f>
        <v>0.33333333333333331</v>
      </c>
      <c r="T210" s="12">
        <f>(COUNTIFS(CSV!$A:$A,$A210,CSV!$I:$I,"&gt;1.5") +COUNTIFS(CSV!$B:$B,$A210,CSV!$K:$K,"&gt;1.5"))/$D210</f>
        <v>8.3333333333333329E-2</v>
      </c>
      <c r="U210" s="7">
        <f>COUNTIFS(CSV!$A:$A,$A210,CSV!$I:$I,"&gt;1.5")/$B210</f>
        <v>0</v>
      </c>
      <c r="V210" s="7">
        <f>COUNTIFS(CSV!$B:$B,$A210,CSV!$K:$K,"&gt;1.5")/$C210</f>
        <v>0.16666666666666666</v>
      </c>
    </row>
    <row r="211" spans="1:22" x14ac:dyDescent="0.3">
      <c r="A211" t="s">
        <v>330</v>
      </c>
      <c r="B211" s="9">
        <f>COUNTIF(CSV!A:A,A211)</f>
        <v>12</v>
      </c>
      <c r="C211" s="4">
        <f>COUNTIF(CSV!B:B,A211)</f>
        <v>12</v>
      </c>
      <c r="D211" s="4">
        <f t="shared" si="7"/>
        <v>24</v>
      </c>
      <c r="E211" s="12">
        <f>(COUNTIFS(CSV!$A:$A,$A211,CSV!$L:$L,"&gt;0.5") +COUNTIFS(CSV!$B:$B,$A211,CSV!$L:$L,"&gt;0.5"))/$D211</f>
        <v>0.58333333333333337</v>
      </c>
      <c r="F211" s="7">
        <f>COUNTIFS(CSV!$A:$A,$A211,CSV!$L:$L,"&gt;0.5")/$B211</f>
        <v>0.66666666666666663</v>
      </c>
      <c r="G211" s="7">
        <f>COUNTIFS(CSV!$B:$B,$A211,CSV!$L:$L,"&gt;0.5")/$C211</f>
        <v>0.5</v>
      </c>
      <c r="H211" s="12">
        <f>(COUNTIFS(CSV!$A:$A,$A211,CSV!$L:$L,"&gt;1.5") +COUNTIFS(CSV!$B:$B,$A211,CSV!$L:$L,"&gt;1.5"))/$D211</f>
        <v>8.3333333333333329E-2</v>
      </c>
      <c r="I211" s="7">
        <f>COUNTIFS(CSV!$A:$A,$A211,CSV!$L:$L,"&gt;1.5")/$B211</f>
        <v>0.16666666666666666</v>
      </c>
      <c r="J211" s="7">
        <f>COUNTIFS(CSV!$B:$B,$A211,CSV!$L:$L,"&gt;1.5")/$C211</f>
        <v>0</v>
      </c>
      <c r="K211" s="12">
        <f>(COUNTIFS(CSV!$A:$A,$A211,CSV!$H:$H,"&gt;0.5") +COUNTIFS(CSV!$B:$B,$A211,CSV!$J:$J,"&gt;0.5"))/$D211</f>
        <v>0.33333333333333331</v>
      </c>
      <c r="L211" s="7">
        <f>COUNTIFS(CSV!$A:$A,$A211,CSV!$H:$H,"&gt;0.5")/$B211</f>
        <v>0.41666666666666669</v>
      </c>
      <c r="M211" s="7">
        <f>COUNTIFS(CSV!$B:$B,$A211,CSV!$J:$J,"&gt;0.5")/$C211</f>
        <v>0.25</v>
      </c>
      <c r="N211" s="12">
        <f>(COUNTIFS(CSV!$A:$A,$A211,CSV!$H:$H,"&gt;1.5") +COUNTIFS(CSV!$B:$B,$A211,CSV!$J:$J,"&gt;1.5"))/$D211</f>
        <v>0</v>
      </c>
      <c r="O211" s="7">
        <f>COUNTIFS(CSV!$A:$A,$A211,CSV!$H:$H,"&gt;1.5")/$B211</f>
        <v>0</v>
      </c>
      <c r="P211" s="7">
        <f>COUNTIFS(CSV!$B:$B,$A211,CSV!$J:$J,"&gt;1.5")/$C211</f>
        <v>0</v>
      </c>
      <c r="Q211" s="12">
        <f>(COUNTIFS(CSV!$A:$A,$A211,CSV!$I:$I,"&gt;0.5") +COUNTIFS(CSV!$B:$B,$A211,CSV!$K:$K,"&gt;0.5"))/$D211</f>
        <v>0.25</v>
      </c>
      <c r="R211" s="7">
        <f>COUNTIFS(CSV!$A:$A,$A211,CSV!$I:$I,"&gt;0.5")/$B211</f>
        <v>0.25</v>
      </c>
      <c r="S211" s="7">
        <f>COUNTIFS(CSV!$B:$B,$A211,CSV!$K:$K,"&gt;0.5")/$C211</f>
        <v>0.25</v>
      </c>
      <c r="T211" s="12">
        <f>(COUNTIFS(CSV!$A:$A,$A211,CSV!$I:$I,"&gt;1.5") +COUNTIFS(CSV!$B:$B,$A211,CSV!$K:$K,"&gt;1.5"))/$D211</f>
        <v>8.3333333333333329E-2</v>
      </c>
      <c r="U211" s="7">
        <f>COUNTIFS(CSV!$A:$A,$A211,CSV!$I:$I,"&gt;1.5")/$B211</f>
        <v>0.16666666666666666</v>
      </c>
      <c r="V211" s="7">
        <f>COUNTIFS(CSV!$B:$B,$A211,CSV!$K:$K,"&gt;1.5")/$C211</f>
        <v>0</v>
      </c>
    </row>
    <row r="212" spans="1:22" x14ac:dyDescent="0.3">
      <c r="A212" t="s">
        <v>331</v>
      </c>
      <c r="B212" s="9">
        <f>COUNTIF(CSV!A:A,A212)</f>
        <v>14</v>
      </c>
      <c r="C212" s="4">
        <f>COUNTIF(CSV!B:B,A212)</f>
        <v>10</v>
      </c>
      <c r="D212" s="4">
        <f t="shared" si="7"/>
        <v>24</v>
      </c>
      <c r="E212" s="12">
        <f>(COUNTIFS(CSV!$A:$A,$A212,CSV!$L:$L,"&gt;0.5") +COUNTIFS(CSV!$B:$B,$A212,CSV!$L:$L,"&gt;0.5"))/$D212</f>
        <v>0.54166666666666663</v>
      </c>
      <c r="F212" s="7">
        <f>COUNTIFS(CSV!$A:$A,$A212,CSV!$L:$L,"&gt;0.5")/$B212</f>
        <v>0.5714285714285714</v>
      </c>
      <c r="G212" s="7">
        <f>COUNTIFS(CSV!$B:$B,$A212,CSV!$L:$L,"&gt;0.5")/$C212</f>
        <v>0.5</v>
      </c>
      <c r="H212" s="12">
        <f>(COUNTIFS(CSV!$A:$A,$A212,CSV!$L:$L,"&gt;1.5") +COUNTIFS(CSV!$B:$B,$A212,CSV!$L:$L,"&gt;1.5"))/$D212</f>
        <v>0.25</v>
      </c>
      <c r="I212" s="7">
        <f>COUNTIFS(CSV!$A:$A,$A212,CSV!$L:$L,"&gt;1.5")/$B212</f>
        <v>0.21428571428571427</v>
      </c>
      <c r="J212" s="7">
        <f>COUNTIFS(CSV!$B:$B,$A212,CSV!$L:$L,"&gt;1.5")/$C212</f>
        <v>0.3</v>
      </c>
      <c r="K212" s="12">
        <f>(COUNTIFS(CSV!$A:$A,$A212,CSV!$H:$H,"&gt;0.5") +COUNTIFS(CSV!$B:$B,$A212,CSV!$J:$J,"&gt;0.5"))/$D212</f>
        <v>0.33333333333333331</v>
      </c>
      <c r="L212" s="7">
        <f>COUNTIFS(CSV!$A:$A,$A212,CSV!$H:$H,"&gt;0.5")/$B212</f>
        <v>0.42857142857142855</v>
      </c>
      <c r="M212" s="7">
        <f>COUNTIFS(CSV!$B:$B,$A212,CSV!$J:$J,"&gt;0.5")/$C212</f>
        <v>0.2</v>
      </c>
      <c r="N212" s="12">
        <f>(COUNTIFS(CSV!$A:$A,$A212,CSV!$H:$H,"&gt;1.5") +COUNTIFS(CSV!$B:$B,$A212,CSV!$J:$J,"&gt;1.5"))/$D212</f>
        <v>8.3333333333333329E-2</v>
      </c>
      <c r="O212" s="7">
        <f>COUNTIFS(CSV!$A:$A,$A212,CSV!$H:$H,"&gt;1.5")/$B212</f>
        <v>0</v>
      </c>
      <c r="P212" s="7">
        <f>COUNTIFS(CSV!$B:$B,$A212,CSV!$J:$J,"&gt;1.5")/$C212</f>
        <v>0.2</v>
      </c>
      <c r="Q212" s="12">
        <f>(COUNTIFS(CSV!$A:$A,$A212,CSV!$I:$I,"&gt;0.5") +COUNTIFS(CSV!$B:$B,$A212,CSV!$K:$K,"&gt;0.5"))/$D212</f>
        <v>0.33333333333333331</v>
      </c>
      <c r="R212" s="7">
        <f>COUNTIFS(CSV!$A:$A,$A212,CSV!$I:$I,"&gt;0.5")/$B212</f>
        <v>0.2857142857142857</v>
      </c>
      <c r="S212" s="7">
        <f>COUNTIFS(CSV!$B:$B,$A212,CSV!$K:$K,"&gt;0.5")/$C212</f>
        <v>0.4</v>
      </c>
      <c r="T212" s="12">
        <f>(COUNTIFS(CSV!$A:$A,$A212,CSV!$I:$I,"&gt;1.5") +COUNTIFS(CSV!$B:$B,$A212,CSV!$K:$K,"&gt;1.5"))/$D212</f>
        <v>0.125</v>
      </c>
      <c r="U212" s="7">
        <f>COUNTIFS(CSV!$A:$A,$A212,CSV!$I:$I,"&gt;1.5")/$B212</f>
        <v>7.1428571428571425E-2</v>
      </c>
      <c r="V212" s="7">
        <f>COUNTIFS(CSV!$B:$B,$A212,CSV!$K:$K,"&gt;1.5")/$C212</f>
        <v>0.2</v>
      </c>
    </row>
    <row r="213" spans="1:22" x14ac:dyDescent="0.3">
      <c r="A213" t="s">
        <v>341</v>
      </c>
      <c r="B213" s="9">
        <f>COUNTIF(CSV!A:A,A213)</f>
        <v>13</v>
      </c>
      <c r="C213" s="4">
        <f>COUNTIF(CSV!B:B,A213)</f>
        <v>14</v>
      </c>
      <c r="D213" s="4">
        <f t="shared" si="7"/>
        <v>27</v>
      </c>
      <c r="E213" s="12">
        <f>(COUNTIFS(CSV!$A:$A,$A213,CSV!$L:$L,"&gt;0.5") +COUNTIFS(CSV!$B:$B,$A213,CSV!$L:$L,"&gt;0.5"))/$D213</f>
        <v>0.62962962962962965</v>
      </c>
      <c r="F213" s="7">
        <f>COUNTIFS(CSV!$A:$A,$A213,CSV!$L:$L,"&gt;0.5")/$B213</f>
        <v>0.76923076923076927</v>
      </c>
      <c r="G213" s="7">
        <f>COUNTIFS(CSV!$B:$B,$A213,CSV!$L:$L,"&gt;0.5")/$C213</f>
        <v>0.5</v>
      </c>
      <c r="H213" s="12">
        <f>(COUNTIFS(CSV!$A:$A,$A213,CSV!$L:$L,"&gt;1.5") +COUNTIFS(CSV!$B:$B,$A213,CSV!$L:$L,"&gt;1.5"))/$D213</f>
        <v>0.33333333333333331</v>
      </c>
      <c r="I213" s="7">
        <f>COUNTIFS(CSV!$A:$A,$A213,CSV!$L:$L,"&gt;1.5")/$B213</f>
        <v>0.38461538461538464</v>
      </c>
      <c r="J213" s="7">
        <f>COUNTIFS(CSV!$B:$B,$A213,CSV!$L:$L,"&gt;1.5")/$C213</f>
        <v>0.2857142857142857</v>
      </c>
      <c r="K213" s="12">
        <f>(COUNTIFS(CSV!$A:$A,$A213,CSV!$H:$H,"&gt;0.5") +COUNTIFS(CSV!$B:$B,$A213,CSV!$J:$J,"&gt;0.5"))/$D213</f>
        <v>0.40740740740740738</v>
      </c>
      <c r="L213" s="7">
        <f>COUNTIFS(CSV!$A:$A,$A213,CSV!$H:$H,"&gt;0.5")/$B213</f>
        <v>0.46153846153846156</v>
      </c>
      <c r="M213" s="7">
        <f>COUNTIFS(CSV!$B:$B,$A213,CSV!$J:$J,"&gt;0.5")/$C213</f>
        <v>0.35714285714285715</v>
      </c>
      <c r="N213" s="12">
        <f>(COUNTIFS(CSV!$A:$A,$A213,CSV!$H:$H,"&gt;1.5") +COUNTIFS(CSV!$B:$B,$A213,CSV!$J:$J,"&gt;1.5"))/$D213</f>
        <v>0.1111111111111111</v>
      </c>
      <c r="O213" s="7">
        <f>COUNTIFS(CSV!$A:$A,$A213,CSV!$H:$H,"&gt;1.5")/$B213</f>
        <v>0.15384615384615385</v>
      </c>
      <c r="P213" s="7">
        <f>COUNTIFS(CSV!$B:$B,$A213,CSV!$J:$J,"&gt;1.5")/$C213</f>
        <v>7.1428571428571425E-2</v>
      </c>
      <c r="Q213" s="12">
        <f>(COUNTIFS(CSV!$A:$A,$A213,CSV!$I:$I,"&gt;0.5") +COUNTIFS(CSV!$B:$B,$A213,CSV!$K:$K,"&gt;0.5"))/$D213</f>
        <v>0.44444444444444442</v>
      </c>
      <c r="R213" s="7">
        <f>COUNTIFS(CSV!$A:$A,$A213,CSV!$I:$I,"&gt;0.5")/$B213</f>
        <v>0.46153846153846156</v>
      </c>
      <c r="S213" s="7">
        <f>COUNTIFS(CSV!$B:$B,$A213,CSV!$K:$K,"&gt;0.5")/$C213</f>
        <v>0.42857142857142855</v>
      </c>
      <c r="T213" s="12">
        <f>(COUNTIFS(CSV!$A:$A,$A213,CSV!$I:$I,"&gt;1.5") +COUNTIFS(CSV!$B:$B,$A213,CSV!$K:$K,"&gt;1.5"))/$D213</f>
        <v>0.18518518518518517</v>
      </c>
      <c r="U213" s="7">
        <f>COUNTIFS(CSV!$A:$A,$A213,CSV!$I:$I,"&gt;1.5")/$B213</f>
        <v>0.30769230769230771</v>
      </c>
      <c r="V213" s="7">
        <f>COUNTIFS(CSV!$B:$B,$A213,CSV!$K:$K,"&gt;1.5")/$C213</f>
        <v>7.1428571428571425E-2</v>
      </c>
    </row>
    <row r="214" spans="1:22" x14ac:dyDescent="0.3">
      <c r="A214" t="s">
        <v>334</v>
      </c>
      <c r="B214" s="9">
        <f>COUNTIF(CSV!A:A,A214)</f>
        <v>14</v>
      </c>
      <c r="C214" s="4">
        <f>COUNTIF(CSV!B:B,A214)</f>
        <v>13</v>
      </c>
      <c r="D214" s="4">
        <f t="shared" si="7"/>
        <v>27</v>
      </c>
      <c r="E214" s="12">
        <f>(COUNTIFS(CSV!$A:$A,$A214,CSV!$L:$L,"&gt;0.5") +COUNTIFS(CSV!$B:$B,$A214,CSV!$L:$L,"&gt;0.5"))/$D214</f>
        <v>0.92592592592592593</v>
      </c>
      <c r="F214" s="7">
        <f>COUNTIFS(CSV!$A:$A,$A214,CSV!$L:$L,"&gt;0.5")/$B214</f>
        <v>0.9285714285714286</v>
      </c>
      <c r="G214" s="7">
        <f>COUNTIFS(CSV!$B:$B,$A214,CSV!$L:$L,"&gt;0.5")/$C214</f>
        <v>0.92307692307692313</v>
      </c>
      <c r="H214" s="12">
        <f>(COUNTIFS(CSV!$A:$A,$A214,CSV!$L:$L,"&gt;1.5") +COUNTIFS(CSV!$B:$B,$A214,CSV!$L:$L,"&gt;1.5"))/$D214</f>
        <v>0.37037037037037035</v>
      </c>
      <c r="I214" s="7">
        <f>COUNTIFS(CSV!$A:$A,$A214,CSV!$L:$L,"&gt;1.5")/$B214</f>
        <v>0.35714285714285715</v>
      </c>
      <c r="J214" s="7">
        <f>COUNTIFS(CSV!$B:$B,$A214,CSV!$L:$L,"&gt;1.5")/$C214</f>
        <v>0.38461538461538464</v>
      </c>
      <c r="K214" s="12">
        <f>(COUNTIFS(CSV!$A:$A,$A214,CSV!$H:$H,"&gt;0.5") +COUNTIFS(CSV!$B:$B,$A214,CSV!$J:$J,"&gt;0.5"))/$D214</f>
        <v>0.59259259259259256</v>
      </c>
      <c r="L214" s="7">
        <f>COUNTIFS(CSV!$A:$A,$A214,CSV!$H:$H,"&gt;0.5")/$B214</f>
        <v>0.7142857142857143</v>
      </c>
      <c r="M214" s="7">
        <f>COUNTIFS(CSV!$B:$B,$A214,CSV!$J:$J,"&gt;0.5")/$C214</f>
        <v>0.46153846153846156</v>
      </c>
      <c r="N214" s="12">
        <f>(COUNTIFS(CSV!$A:$A,$A214,CSV!$H:$H,"&gt;1.5") +COUNTIFS(CSV!$B:$B,$A214,CSV!$J:$J,"&gt;1.5"))/$D214</f>
        <v>0.14814814814814814</v>
      </c>
      <c r="O214" s="7">
        <f>COUNTIFS(CSV!$A:$A,$A214,CSV!$H:$H,"&gt;1.5")/$B214</f>
        <v>0.14285714285714285</v>
      </c>
      <c r="P214" s="7">
        <f>COUNTIFS(CSV!$B:$B,$A214,CSV!$J:$J,"&gt;1.5")/$C214</f>
        <v>0.15384615384615385</v>
      </c>
      <c r="Q214" s="12">
        <f>(COUNTIFS(CSV!$A:$A,$A214,CSV!$I:$I,"&gt;0.5") +COUNTIFS(CSV!$B:$B,$A214,CSV!$K:$K,"&gt;0.5"))/$D214</f>
        <v>0.59259259259259256</v>
      </c>
      <c r="R214" s="7">
        <f>COUNTIFS(CSV!$A:$A,$A214,CSV!$I:$I,"&gt;0.5")/$B214</f>
        <v>0.5</v>
      </c>
      <c r="S214" s="7">
        <f>COUNTIFS(CSV!$B:$B,$A214,CSV!$K:$K,"&gt;0.5")/$C214</f>
        <v>0.69230769230769229</v>
      </c>
      <c r="T214" s="12">
        <f>(COUNTIFS(CSV!$A:$A,$A214,CSV!$I:$I,"&gt;1.5") +COUNTIFS(CSV!$B:$B,$A214,CSV!$K:$K,"&gt;1.5"))/$D214</f>
        <v>7.407407407407407E-2</v>
      </c>
      <c r="U214" s="7">
        <f>COUNTIFS(CSV!$A:$A,$A214,CSV!$I:$I,"&gt;1.5")/$B214</f>
        <v>7.1428571428571425E-2</v>
      </c>
      <c r="V214" s="7">
        <f>COUNTIFS(CSV!$B:$B,$A214,CSV!$K:$K,"&gt;1.5")/$C214</f>
        <v>7.6923076923076927E-2</v>
      </c>
    </row>
    <row r="215" spans="1:22" x14ac:dyDescent="0.3">
      <c r="A215" t="s">
        <v>338</v>
      </c>
      <c r="B215" s="9">
        <f>COUNTIF(CSV!A:A,A215)</f>
        <v>14</v>
      </c>
      <c r="C215" s="4">
        <f>COUNTIF(CSV!B:B,A215)</f>
        <v>11</v>
      </c>
      <c r="D215" s="4">
        <f t="shared" si="7"/>
        <v>25</v>
      </c>
      <c r="E215" s="12">
        <f>(COUNTIFS(CSV!$A:$A,$A215,CSV!$L:$L,"&gt;0.5") +COUNTIFS(CSV!$B:$B,$A215,CSV!$L:$L,"&gt;0.5"))/$D215</f>
        <v>0.72</v>
      </c>
      <c r="F215" s="7">
        <f>COUNTIFS(CSV!$A:$A,$A215,CSV!$L:$L,"&gt;0.5")/$B215</f>
        <v>0.6428571428571429</v>
      </c>
      <c r="G215" s="7">
        <f>COUNTIFS(CSV!$B:$B,$A215,CSV!$L:$L,"&gt;0.5")/$C215</f>
        <v>0.81818181818181823</v>
      </c>
      <c r="H215" s="12">
        <f>(COUNTIFS(CSV!$A:$A,$A215,CSV!$L:$L,"&gt;1.5") +COUNTIFS(CSV!$B:$B,$A215,CSV!$L:$L,"&gt;1.5"))/$D215</f>
        <v>0.28000000000000003</v>
      </c>
      <c r="I215" s="7">
        <f>COUNTIFS(CSV!$A:$A,$A215,CSV!$L:$L,"&gt;1.5")/$B215</f>
        <v>0.2857142857142857</v>
      </c>
      <c r="J215" s="7">
        <f>COUNTIFS(CSV!$B:$B,$A215,CSV!$L:$L,"&gt;1.5")/$C215</f>
        <v>0.27272727272727271</v>
      </c>
      <c r="K215" s="12">
        <f>(COUNTIFS(CSV!$A:$A,$A215,CSV!$H:$H,"&gt;0.5") +COUNTIFS(CSV!$B:$B,$A215,CSV!$J:$J,"&gt;0.5"))/$D215</f>
        <v>0.28000000000000003</v>
      </c>
      <c r="L215" s="7">
        <f>COUNTIFS(CSV!$A:$A,$A215,CSV!$H:$H,"&gt;0.5")/$B215</f>
        <v>0.14285714285714285</v>
      </c>
      <c r="M215" s="7">
        <f>COUNTIFS(CSV!$B:$B,$A215,CSV!$J:$J,"&gt;0.5")/$C215</f>
        <v>0.45454545454545453</v>
      </c>
      <c r="N215" s="12">
        <f>(COUNTIFS(CSV!$A:$A,$A215,CSV!$H:$H,"&gt;1.5") +COUNTIFS(CSV!$B:$B,$A215,CSV!$J:$J,"&gt;1.5"))/$D215</f>
        <v>0.04</v>
      </c>
      <c r="O215" s="7">
        <f>COUNTIFS(CSV!$A:$A,$A215,CSV!$H:$H,"&gt;1.5")/$B215</f>
        <v>7.1428571428571425E-2</v>
      </c>
      <c r="P215" s="7">
        <f>COUNTIFS(CSV!$B:$B,$A215,CSV!$J:$J,"&gt;1.5")/$C215</f>
        <v>0</v>
      </c>
      <c r="Q215" s="12">
        <f>(COUNTIFS(CSV!$A:$A,$A215,CSV!$I:$I,"&gt;0.5") +COUNTIFS(CSV!$B:$B,$A215,CSV!$K:$K,"&gt;0.5"))/$D215</f>
        <v>0.56000000000000005</v>
      </c>
      <c r="R215" s="7">
        <f>COUNTIFS(CSV!$A:$A,$A215,CSV!$I:$I,"&gt;0.5")/$B215</f>
        <v>0.5</v>
      </c>
      <c r="S215" s="7">
        <f>COUNTIFS(CSV!$B:$B,$A215,CSV!$K:$K,"&gt;0.5")/$C215</f>
        <v>0.63636363636363635</v>
      </c>
      <c r="T215" s="12">
        <f>(COUNTIFS(CSV!$A:$A,$A215,CSV!$I:$I,"&gt;1.5") +COUNTIFS(CSV!$B:$B,$A215,CSV!$K:$K,"&gt;1.5"))/$D215</f>
        <v>0.12</v>
      </c>
      <c r="U215" s="7">
        <f>COUNTIFS(CSV!$A:$A,$A215,CSV!$I:$I,"&gt;1.5")/$B215</f>
        <v>0.21428571428571427</v>
      </c>
      <c r="V215" s="7">
        <f>COUNTIFS(CSV!$B:$B,$A215,CSV!$K:$K,"&gt;1.5")/$C215</f>
        <v>0</v>
      </c>
    </row>
    <row r="216" spans="1:22" x14ac:dyDescent="0.3">
      <c r="A216" t="s">
        <v>342</v>
      </c>
      <c r="B216" s="9">
        <f>COUNTIF(CSV!A:A,A216)</f>
        <v>15</v>
      </c>
      <c r="C216" s="4">
        <f>COUNTIF(CSV!B:B,A216)</f>
        <v>10</v>
      </c>
      <c r="D216" s="4">
        <f t="shared" si="7"/>
        <v>25</v>
      </c>
      <c r="E216" s="12">
        <f>(COUNTIFS(CSV!$A:$A,$A216,CSV!$L:$L,"&gt;0.5") +COUNTIFS(CSV!$B:$B,$A216,CSV!$L:$L,"&gt;0.5"))/$D216</f>
        <v>0.72</v>
      </c>
      <c r="F216" s="7">
        <f>COUNTIFS(CSV!$A:$A,$A216,CSV!$L:$L,"&gt;0.5")/$B216</f>
        <v>0.73333333333333328</v>
      </c>
      <c r="G216" s="7">
        <f>COUNTIFS(CSV!$B:$B,$A216,CSV!$L:$L,"&gt;0.5")/$C216</f>
        <v>0.7</v>
      </c>
      <c r="H216" s="12">
        <f>(COUNTIFS(CSV!$A:$A,$A216,CSV!$L:$L,"&gt;1.5") +COUNTIFS(CSV!$B:$B,$A216,CSV!$L:$L,"&gt;1.5"))/$D216</f>
        <v>0.36</v>
      </c>
      <c r="I216" s="7">
        <f>COUNTIFS(CSV!$A:$A,$A216,CSV!$L:$L,"&gt;1.5")/$B216</f>
        <v>0.33333333333333331</v>
      </c>
      <c r="J216" s="7">
        <f>COUNTIFS(CSV!$B:$B,$A216,CSV!$L:$L,"&gt;1.5")/$C216</f>
        <v>0.4</v>
      </c>
      <c r="K216" s="12">
        <f>(COUNTIFS(CSV!$A:$A,$A216,CSV!$H:$H,"&gt;0.5") +COUNTIFS(CSV!$B:$B,$A216,CSV!$J:$J,"&gt;0.5"))/$D216</f>
        <v>0.48</v>
      </c>
      <c r="L216" s="7">
        <f>COUNTIFS(CSV!$A:$A,$A216,CSV!$H:$H,"&gt;0.5")/$B216</f>
        <v>0.46666666666666667</v>
      </c>
      <c r="M216" s="7">
        <f>COUNTIFS(CSV!$B:$B,$A216,CSV!$J:$J,"&gt;0.5")/$C216</f>
        <v>0.5</v>
      </c>
      <c r="N216" s="12">
        <f>(COUNTIFS(CSV!$A:$A,$A216,CSV!$H:$H,"&gt;1.5") +COUNTIFS(CSV!$B:$B,$A216,CSV!$J:$J,"&gt;1.5"))/$D216</f>
        <v>0.12</v>
      </c>
      <c r="O216" s="7">
        <f>COUNTIFS(CSV!$A:$A,$A216,CSV!$H:$H,"&gt;1.5")/$B216</f>
        <v>0.13333333333333333</v>
      </c>
      <c r="P216" s="7">
        <f>COUNTIFS(CSV!$B:$B,$A216,CSV!$J:$J,"&gt;1.5")/$C216</f>
        <v>0.1</v>
      </c>
      <c r="Q216" s="12">
        <f>(COUNTIFS(CSV!$A:$A,$A216,CSV!$I:$I,"&gt;0.5") +COUNTIFS(CSV!$B:$B,$A216,CSV!$K:$K,"&gt;0.5"))/$D216</f>
        <v>0.52</v>
      </c>
      <c r="R216" s="7">
        <f>COUNTIFS(CSV!$A:$A,$A216,CSV!$I:$I,"&gt;0.5")/$B216</f>
        <v>0.53333333333333333</v>
      </c>
      <c r="S216" s="7">
        <f>COUNTIFS(CSV!$B:$B,$A216,CSV!$K:$K,"&gt;0.5")/$C216</f>
        <v>0.5</v>
      </c>
      <c r="T216" s="12">
        <f>(COUNTIFS(CSV!$A:$A,$A216,CSV!$I:$I,"&gt;1.5") +COUNTIFS(CSV!$B:$B,$A216,CSV!$K:$K,"&gt;1.5"))/$D216</f>
        <v>0.08</v>
      </c>
      <c r="U216" s="7">
        <f>COUNTIFS(CSV!$A:$A,$A216,CSV!$I:$I,"&gt;1.5")/$B216</f>
        <v>0.13333333333333333</v>
      </c>
      <c r="V216" s="7">
        <f>COUNTIFS(CSV!$B:$B,$A216,CSV!$K:$K,"&gt;1.5")/$C216</f>
        <v>0</v>
      </c>
    </row>
    <row r="217" spans="1:22" x14ac:dyDescent="0.3">
      <c r="A217" t="s">
        <v>336</v>
      </c>
      <c r="B217" s="9">
        <f>COUNTIF(CSV!A:A,A217)</f>
        <v>12</v>
      </c>
      <c r="C217" s="4">
        <f>COUNTIF(CSV!B:B,A217)</f>
        <v>12</v>
      </c>
      <c r="D217" s="4">
        <f t="shared" si="7"/>
        <v>24</v>
      </c>
      <c r="E217" s="12">
        <f>(COUNTIFS(CSV!$A:$A,$A217,CSV!$L:$L,"&gt;0.5") +COUNTIFS(CSV!$B:$B,$A217,CSV!$L:$L,"&gt;0.5"))/$D217</f>
        <v>0.70833333333333337</v>
      </c>
      <c r="F217" s="7">
        <f>COUNTIFS(CSV!$A:$A,$A217,CSV!$L:$L,"&gt;0.5")/$B217</f>
        <v>0.83333333333333337</v>
      </c>
      <c r="G217" s="7">
        <f>COUNTIFS(CSV!$B:$B,$A217,CSV!$L:$L,"&gt;0.5")/$C217</f>
        <v>0.58333333333333337</v>
      </c>
      <c r="H217" s="12">
        <f>(COUNTIFS(CSV!$A:$A,$A217,CSV!$L:$L,"&gt;1.5") +COUNTIFS(CSV!$B:$B,$A217,CSV!$L:$L,"&gt;1.5"))/$D217</f>
        <v>0.375</v>
      </c>
      <c r="I217" s="7">
        <f>COUNTIFS(CSV!$A:$A,$A217,CSV!$L:$L,"&gt;1.5")/$B217</f>
        <v>0.5</v>
      </c>
      <c r="J217" s="7">
        <f>COUNTIFS(CSV!$B:$B,$A217,CSV!$L:$L,"&gt;1.5")/$C217</f>
        <v>0.25</v>
      </c>
      <c r="K217" s="12">
        <f>(COUNTIFS(CSV!$A:$A,$A217,CSV!$H:$H,"&gt;0.5") +COUNTIFS(CSV!$B:$B,$A217,CSV!$J:$J,"&gt;0.5"))/$D217</f>
        <v>0.29166666666666669</v>
      </c>
      <c r="L217" s="7">
        <f>COUNTIFS(CSV!$A:$A,$A217,CSV!$H:$H,"&gt;0.5")/$B217</f>
        <v>0.33333333333333331</v>
      </c>
      <c r="M217" s="7">
        <f>COUNTIFS(CSV!$B:$B,$A217,CSV!$J:$J,"&gt;0.5")/$C217</f>
        <v>0.25</v>
      </c>
      <c r="N217" s="12">
        <f>(COUNTIFS(CSV!$A:$A,$A217,CSV!$H:$H,"&gt;1.5") +COUNTIFS(CSV!$B:$B,$A217,CSV!$J:$J,"&gt;1.5"))/$D217</f>
        <v>4.1666666666666664E-2</v>
      </c>
      <c r="O217" s="7">
        <f>COUNTIFS(CSV!$A:$A,$A217,CSV!$H:$H,"&gt;1.5")/$B217</f>
        <v>8.3333333333333329E-2</v>
      </c>
      <c r="P217" s="7">
        <f>COUNTIFS(CSV!$B:$B,$A217,CSV!$J:$J,"&gt;1.5")/$C217</f>
        <v>0</v>
      </c>
      <c r="Q217" s="12">
        <f>(COUNTIFS(CSV!$A:$A,$A217,CSV!$I:$I,"&gt;0.5") +COUNTIFS(CSV!$B:$B,$A217,CSV!$K:$K,"&gt;0.5"))/$D217</f>
        <v>0.625</v>
      </c>
      <c r="R217" s="7">
        <f>COUNTIFS(CSV!$A:$A,$A217,CSV!$I:$I,"&gt;0.5")/$B217</f>
        <v>0.66666666666666663</v>
      </c>
      <c r="S217" s="7">
        <f>COUNTIFS(CSV!$B:$B,$A217,CSV!$K:$K,"&gt;0.5")/$C217</f>
        <v>0.58333333333333337</v>
      </c>
      <c r="T217" s="12">
        <f>(COUNTIFS(CSV!$A:$A,$A217,CSV!$I:$I,"&gt;1.5") +COUNTIFS(CSV!$B:$B,$A217,CSV!$K:$K,"&gt;1.5"))/$D217</f>
        <v>0.16666666666666666</v>
      </c>
      <c r="U217" s="7">
        <f>COUNTIFS(CSV!$A:$A,$A217,CSV!$I:$I,"&gt;1.5")/$B217</f>
        <v>0.25</v>
      </c>
      <c r="V217" s="7">
        <f>COUNTIFS(CSV!$B:$B,$A217,CSV!$K:$K,"&gt;1.5")/$C217</f>
        <v>8.3333333333333329E-2</v>
      </c>
    </row>
    <row r="218" spans="1:22" x14ac:dyDescent="0.3">
      <c r="A218" t="s">
        <v>329</v>
      </c>
      <c r="B218" s="9">
        <f>COUNTIF(CSV!A:A,A218)</f>
        <v>13</v>
      </c>
      <c r="C218" s="4">
        <f>COUNTIF(CSV!B:B,A218)</f>
        <v>13</v>
      </c>
      <c r="D218" s="4">
        <f t="shared" si="7"/>
        <v>26</v>
      </c>
      <c r="E218" s="12">
        <f>(COUNTIFS(CSV!$A:$A,$A218,CSV!$L:$L,"&gt;0.5") +COUNTIFS(CSV!$B:$B,$A218,CSV!$L:$L,"&gt;0.5"))/$D218</f>
        <v>0.73076923076923073</v>
      </c>
      <c r="F218" s="7">
        <f>COUNTIFS(CSV!$A:$A,$A218,CSV!$L:$L,"&gt;0.5")/$B218</f>
        <v>0.61538461538461542</v>
      </c>
      <c r="G218" s="7">
        <f>COUNTIFS(CSV!$B:$B,$A218,CSV!$L:$L,"&gt;0.5")/$C218</f>
        <v>0.84615384615384615</v>
      </c>
      <c r="H218" s="12">
        <f>(COUNTIFS(CSV!$A:$A,$A218,CSV!$L:$L,"&gt;1.5") +COUNTIFS(CSV!$B:$B,$A218,CSV!$L:$L,"&gt;1.5"))/$D218</f>
        <v>0.38461538461538464</v>
      </c>
      <c r="I218" s="7">
        <f>COUNTIFS(CSV!$A:$A,$A218,CSV!$L:$L,"&gt;1.5")/$B218</f>
        <v>0.38461538461538464</v>
      </c>
      <c r="J218" s="7">
        <f>COUNTIFS(CSV!$B:$B,$A218,CSV!$L:$L,"&gt;1.5")/$C218</f>
        <v>0.38461538461538464</v>
      </c>
      <c r="K218" s="12">
        <f>(COUNTIFS(CSV!$A:$A,$A218,CSV!$H:$H,"&gt;0.5") +COUNTIFS(CSV!$B:$B,$A218,CSV!$J:$J,"&gt;0.5"))/$D218</f>
        <v>0.42307692307692307</v>
      </c>
      <c r="L218" s="7">
        <f>COUNTIFS(CSV!$A:$A,$A218,CSV!$H:$H,"&gt;0.5")/$B218</f>
        <v>0.46153846153846156</v>
      </c>
      <c r="M218" s="7">
        <f>COUNTIFS(CSV!$B:$B,$A218,CSV!$J:$J,"&gt;0.5")/$C218</f>
        <v>0.38461538461538464</v>
      </c>
      <c r="N218" s="12">
        <f>(COUNTIFS(CSV!$A:$A,$A218,CSV!$H:$H,"&gt;1.5") +COUNTIFS(CSV!$B:$B,$A218,CSV!$J:$J,"&gt;1.5"))/$D218</f>
        <v>0.11538461538461539</v>
      </c>
      <c r="O218" s="7">
        <f>COUNTIFS(CSV!$A:$A,$A218,CSV!$H:$H,"&gt;1.5")/$B218</f>
        <v>0</v>
      </c>
      <c r="P218" s="7">
        <f>COUNTIFS(CSV!$B:$B,$A218,CSV!$J:$J,"&gt;1.5")/$C218</f>
        <v>0.23076923076923078</v>
      </c>
      <c r="Q218" s="12">
        <f>(COUNTIFS(CSV!$A:$A,$A218,CSV!$I:$I,"&gt;0.5") +COUNTIFS(CSV!$B:$B,$A218,CSV!$K:$K,"&gt;0.5"))/$D218</f>
        <v>0.46153846153846156</v>
      </c>
      <c r="R218" s="7">
        <f>COUNTIFS(CSV!$A:$A,$A218,CSV!$I:$I,"&gt;0.5")/$B218</f>
        <v>0.46153846153846156</v>
      </c>
      <c r="S218" s="7">
        <f>COUNTIFS(CSV!$B:$B,$A218,CSV!$K:$K,"&gt;0.5")/$C218</f>
        <v>0.46153846153846156</v>
      </c>
      <c r="T218" s="12">
        <f>(COUNTIFS(CSV!$A:$A,$A218,CSV!$I:$I,"&gt;1.5") +COUNTIFS(CSV!$B:$B,$A218,CSV!$K:$K,"&gt;1.5"))/$D218</f>
        <v>0.15384615384615385</v>
      </c>
      <c r="U218" s="7">
        <f>COUNTIFS(CSV!$A:$A,$A218,CSV!$I:$I,"&gt;1.5")/$B218</f>
        <v>0.15384615384615385</v>
      </c>
      <c r="V218" s="7">
        <f>COUNTIFS(CSV!$B:$B,$A218,CSV!$K:$K,"&gt;1.5")/$C218</f>
        <v>0.15384615384615385</v>
      </c>
    </row>
    <row r="219" spans="1:22" x14ac:dyDescent="0.3">
      <c r="A219" t="s">
        <v>328</v>
      </c>
      <c r="B219" s="9">
        <f>COUNTIF(CSV!A:A,A219)</f>
        <v>12</v>
      </c>
      <c r="C219" s="4">
        <f>COUNTIF(CSV!B:B,A219)</f>
        <v>14</v>
      </c>
      <c r="D219" s="4">
        <f t="shared" si="7"/>
        <v>26</v>
      </c>
      <c r="E219" s="12">
        <f>(COUNTIFS(CSV!$A:$A,$A219,CSV!$L:$L,"&gt;0.5") +COUNTIFS(CSV!$B:$B,$A219,CSV!$L:$L,"&gt;0.5"))/$D219</f>
        <v>0.73076923076923073</v>
      </c>
      <c r="F219" s="7">
        <f>COUNTIFS(CSV!$A:$A,$A219,CSV!$L:$L,"&gt;0.5")/$B219</f>
        <v>0.66666666666666663</v>
      </c>
      <c r="G219" s="7">
        <f>COUNTIFS(CSV!$B:$B,$A219,CSV!$L:$L,"&gt;0.5")/$C219</f>
        <v>0.7857142857142857</v>
      </c>
      <c r="H219" s="12">
        <f>(COUNTIFS(CSV!$A:$A,$A219,CSV!$L:$L,"&gt;1.5") +COUNTIFS(CSV!$B:$B,$A219,CSV!$L:$L,"&gt;1.5"))/$D219</f>
        <v>0.38461538461538464</v>
      </c>
      <c r="I219" s="7">
        <f>COUNTIFS(CSV!$A:$A,$A219,CSV!$L:$L,"&gt;1.5")/$B219</f>
        <v>0.41666666666666669</v>
      </c>
      <c r="J219" s="7">
        <f>COUNTIFS(CSV!$B:$B,$A219,CSV!$L:$L,"&gt;1.5")/$C219</f>
        <v>0.35714285714285715</v>
      </c>
      <c r="K219" s="12">
        <f>(COUNTIFS(CSV!$A:$A,$A219,CSV!$H:$H,"&gt;0.5") +COUNTIFS(CSV!$B:$B,$A219,CSV!$J:$J,"&gt;0.5"))/$D219</f>
        <v>0.5</v>
      </c>
      <c r="L219" s="7">
        <f>COUNTIFS(CSV!$A:$A,$A219,CSV!$H:$H,"&gt;0.5")/$B219</f>
        <v>0.41666666666666669</v>
      </c>
      <c r="M219" s="7">
        <f>COUNTIFS(CSV!$B:$B,$A219,CSV!$J:$J,"&gt;0.5")/$C219</f>
        <v>0.5714285714285714</v>
      </c>
      <c r="N219" s="12">
        <f>(COUNTIFS(CSV!$A:$A,$A219,CSV!$H:$H,"&gt;1.5") +COUNTIFS(CSV!$B:$B,$A219,CSV!$J:$J,"&gt;1.5"))/$D219</f>
        <v>0.19230769230769232</v>
      </c>
      <c r="O219" s="7">
        <f>COUNTIFS(CSV!$A:$A,$A219,CSV!$H:$H,"&gt;1.5")/$B219</f>
        <v>0.16666666666666666</v>
      </c>
      <c r="P219" s="7">
        <f>COUNTIFS(CSV!$B:$B,$A219,CSV!$J:$J,"&gt;1.5")/$C219</f>
        <v>0.21428571428571427</v>
      </c>
      <c r="Q219" s="12">
        <f>(COUNTIFS(CSV!$A:$A,$A219,CSV!$I:$I,"&gt;0.5") +COUNTIFS(CSV!$B:$B,$A219,CSV!$K:$K,"&gt;0.5"))/$D219</f>
        <v>0.46153846153846156</v>
      </c>
      <c r="R219" s="7">
        <f>COUNTIFS(CSV!$A:$A,$A219,CSV!$I:$I,"&gt;0.5")/$B219</f>
        <v>0.5</v>
      </c>
      <c r="S219" s="7">
        <f>COUNTIFS(CSV!$B:$B,$A219,CSV!$K:$K,"&gt;0.5")/$C219</f>
        <v>0.42857142857142855</v>
      </c>
      <c r="T219" s="12">
        <f>(COUNTIFS(CSV!$A:$A,$A219,CSV!$I:$I,"&gt;1.5") +COUNTIFS(CSV!$B:$B,$A219,CSV!$K:$K,"&gt;1.5"))/$D219</f>
        <v>3.8461538461538464E-2</v>
      </c>
      <c r="U219" s="7">
        <f>COUNTIFS(CSV!$A:$A,$A219,CSV!$I:$I,"&gt;1.5")/$B219</f>
        <v>8.3333333333333329E-2</v>
      </c>
      <c r="V219" s="7">
        <f>COUNTIFS(CSV!$B:$B,$A219,CSV!$K:$K,"&gt;1.5")/$C219</f>
        <v>0</v>
      </c>
    </row>
    <row r="220" spans="1:22" x14ac:dyDescent="0.3">
      <c r="A220" t="s">
        <v>323</v>
      </c>
      <c r="B220" s="9">
        <f>COUNTIF(CSV!A:A,A220)</f>
        <v>14</v>
      </c>
      <c r="C220" s="4">
        <f>COUNTIF(CSV!B:B,A220)</f>
        <v>13</v>
      </c>
      <c r="D220" s="4">
        <f t="shared" si="7"/>
        <v>27</v>
      </c>
      <c r="E220" s="12">
        <f>(COUNTIFS(CSV!$A:$A,$A220,CSV!$L:$L,"&gt;0.5") +COUNTIFS(CSV!$B:$B,$A220,CSV!$L:$L,"&gt;0.5"))/$D220</f>
        <v>0.62962962962962965</v>
      </c>
      <c r="F220" s="7">
        <f>COUNTIFS(CSV!$A:$A,$A220,CSV!$L:$L,"&gt;0.5")/$B220</f>
        <v>0.6428571428571429</v>
      </c>
      <c r="G220" s="7">
        <f>COUNTIFS(CSV!$B:$B,$A220,CSV!$L:$L,"&gt;0.5")/$C220</f>
        <v>0.61538461538461542</v>
      </c>
      <c r="H220" s="12">
        <f>(COUNTIFS(CSV!$A:$A,$A220,CSV!$L:$L,"&gt;1.5") +COUNTIFS(CSV!$B:$B,$A220,CSV!$L:$L,"&gt;1.5"))/$D220</f>
        <v>0.22222222222222221</v>
      </c>
      <c r="I220" s="7">
        <f>COUNTIFS(CSV!$A:$A,$A220,CSV!$L:$L,"&gt;1.5")/$B220</f>
        <v>0.14285714285714285</v>
      </c>
      <c r="J220" s="7">
        <f>COUNTIFS(CSV!$B:$B,$A220,CSV!$L:$L,"&gt;1.5")/$C220</f>
        <v>0.30769230769230771</v>
      </c>
      <c r="K220" s="12">
        <f>(COUNTIFS(CSV!$A:$A,$A220,CSV!$H:$H,"&gt;0.5") +COUNTIFS(CSV!$B:$B,$A220,CSV!$J:$J,"&gt;0.5"))/$D220</f>
        <v>0.59259259259259256</v>
      </c>
      <c r="L220" s="7">
        <f>COUNTIFS(CSV!$A:$A,$A220,CSV!$H:$H,"&gt;0.5")/$B220</f>
        <v>0.5714285714285714</v>
      </c>
      <c r="M220" s="7">
        <f>COUNTIFS(CSV!$B:$B,$A220,CSV!$J:$J,"&gt;0.5")/$C220</f>
        <v>0.61538461538461542</v>
      </c>
      <c r="N220" s="12">
        <f>(COUNTIFS(CSV!$A:$A,$A220,CSV!$H:$H,"&gt;1.5") +COUNTIFS(CSV!$B:$B,$A220,CSV!$J:$J,"&gt;1.5"))/$D220</f>
        <v>7.407407407407407E-2</v>
      </c>
      <c r="O220" s="7">
        <f>COUNTIFS(CSV!$A:$A,$A220,CSV!$H:$H,"&gt;1.5")/$B220</f>
        <v>7.1428571428571425E-2</v>
      </c>
      <c r="P220" s="7">
        <f>COUNTIFS(CSV!$B:$B,$A220,CSV!$J:$J,"&gt;1.5")/$C220</f>
        <v>7.6923076923076927E-2</v>
      </c>
      <c r="Q220" s="12">
        <f>(COUNTIFS(CSV!$A:$A,$A220,CSV!$I:$I,"&gt;0.5") +COUNTIFS(CSV!$B:$B,$A220,CSV!$K:$K,"&gt;0.5"))/$D220</f>
        <v>0.18518518518518517</v>
      </c>
      <c r="R220" s="7">
        <f>COUNTIFS(CSV!$A:$A,$A220,CSV!$I:$I,"&gt;0.5")/$B220</f>
        <v>0.14285714285714285</v>
      </c>
      <c r="S220" s="7">
        <f>COUNTIFS(CSV!$B:$B,$A220,CSV!$K:$K,"&gt;0.5")/$C220</f>
        <v>0.23076923076923078</v>
      </c>
      <c r="T220" s="12">
        <f>(COUNTIFS(CSV!$A:$A,$A220,CSV!$I:$I,"&gt;1.5") +COUNTIFS(CSV!$B:$B,$A220,CSV!$K:$K,"&gt;1.5"))/$D220</f>
        <v>7.407407407407407E-2</v>
      </c>
      <c r="U220" s="7">
        <f>COUNTIFS(CSV!$A:$A,$A220,CSV!$I:$I,"&gt;1.5")/$B220</f>
        <v>7.1428571428571425E-2</v>
      </c>
      <c r="V220" s="7">
        <f>COUNTIFS(CSV!$B:$B,$A220,CSV!$K:$K,"&gt;1.5")/$C220</f>
        <v>7.6923076923076927E-2</v>
      </c>
    </row>
    <row r="221" spans="1:22" x14ac:dyDescent="0.3">
      <c r="A221" t="s">
        <v>326</v>
      </c>
      <c r="B221" s="9">
        <f>COUNTIF(CSV!A:A,A221)</f>
        <v>13</v>
      </c>
      <c r="C221" s="4">
        <f>COUNTIF(CSV!B:B,A221)</f>
        <v>14</v>
      </c>
      <c r="D221" s="4">
        <f t="shared" si="7"/>
        <v>27</v>
      </c>
      <c r="E221" s="12">
        <f>(COUNTIFS(CSV!$A:$A,$A221,CSV!$L:$L,"&gt;0.5") +COUNTIFS(CSV!$B:$B,$A221,CSV!$L:$L,"&gt;0.5"))/$D221</f>
        <v>0.70370370370370372</v>
      </c>
      <c r="F221" s="7">
        <f>COUNTIFS(CSV!$A:$A,$A221,CSV!$L:$L,"&gt;0.5")/$B221</f>
        <v>0.61538461538461542</v>
      </c>
      <c r="G221" s="7">
        <f>COUNTIFS(CSV!$B:$B,$A221,CSV!$L:$L,"&gt;0.5")/$C221</f>
        <v>0.7857142857142857</v>
      </c>
      <c r="H221" s="12">
        <f>(COUNTIFS(CSV!$A:$A,$A221,CSV!$L:$L,"&gt;1.5") +COUNTIFS(CSV!$B:$B,$A221,CSV!$L:$L,"&gt;1.5"))/$D221</f>
        <v>0.29629629629629628</v>
      </c>
      <c r="I221" s="7">
        <f>COUNTIFS(CSV!$A:$A,$A221,CSV!$L:$L,"&gt;1.5")/$B221</f>
        <v>0.38461538461538464</v>
      </c>
      <c r="J221" s="7">
        <f>COUNTIFS(CSV!$B:$B,$A221,CSV!$L:$L,"&gt;1.5")/$C221</f>
        <v>0.21428571428571427</v>
      </c>
      <c r="K221" s="12">
        <f>(COUNTIFS(CSV!$A:$A,$A221,CSV!$H:$H,"&gt;0.5") +COUNTIFS(CSV!$B:$B,$A221,CSV!$J:$J,"&gt;0.5"))/$D221</f>
        <v>0.44444444444444442</v>
      </c>
      <c r="L221" s="7">
        <f>COUNTIFS(CSV!$A:$A,$A221,CSV!$H:$H,"&gt;0.5")/$B221</f>
        <v>0.46153846153846156</v>
      </c>
      <c r="M221" s="7">
        <f>COUNTIFS(CSV!$B:$B,$A221,CSV!$J:$J,"&gt;0.5")/$C221</f>
        <v>0.42857142857142855</v>
      </c>
      <c r="N221" s="12">
        <f>(COUNTIFS(CSV!$A:$A,$A221,CSV!$H:$H,"&gt;1.5") +COUNTIFS(CSV!$B:$B,$A221,CSV!$J:$J,"&gt;1.5"))/$D221</f>
        <v>0.14814814814814814</v>
      </c>
      <c r="O221" s="7">
        <f>COUNTIFS(CSV!$A:$A,$A221,CSV!$H:$H,"&gt;1.5")/$B221</f>
        <v>0.15384615384615385</v>
      </c>
      <c r="P221" s="7">
        <f>COUNTIFS(CSV!$B:$B,$A221,CSV!$J:$J,"&gt;1.5")/$C221</f>
        <v>0.14285714285714285</v>
      </c>
      <c r="Q221" s="12">
        <f>(COUNTIFS(CSV!$A:$A,$A221,CSV!$I:$I,"&gt;0.5") +COUNTIFS(CSV!$B:$B,$A221,CSV!$K:$K,"&gt;0.5"))/$D221</f>
        <v>0.40740740740740738</v>
      </c>
      <c r="R221" s="7">
        <f>COUNTIFS(CSV!$A:$A,$A221,CSV!$I:$I,"&gt;0.5")/$B221</f>
        <v>0.38461538461538464</v>
      </c>
      <c r="S221" s="7">
        <f>COUNTIFS(CSV!$B:$B,$A221,CSV!$K:$K,"&gt;0.5")/$C221</f>
        <v>0.42857142857142855</v>
      </c>
      <c r="T221" s="12">
        <f>(COUNTIFS(CSV!$A:$A,$A221,CSV!$I:$I,"&gt;1.5") +COUNTIFS(CSV!$B:$B,$A221,CSV!$K:$K,"&gt;1.5"))/$D221</f>
        <v>0</v>
      </c>
      <c r="U221" s="7">
        <f>COUNTIFS(CSV!$A:$A,$A221,CSV!$I:$I,"&gt;1.5")/$B221</f>
        <v>0</v>
      </c>
      <c r="V221" s="7">
        <f>COUNTIFS(CSV!$B:$B,$A221,CSV!$K:$K,"&gt;1.5")/$C221</f>
        <v>0</v>
      </c>
    </row>
    <row r="222" spans="1:22" x14ac:dyDescent="0.3">
      <c r="A222" t="s">
        <v>335</v>
      </c>
      <c r="B222" s="9">
        <f>COUNTIF(CSV!A:A,A222)</f>
        <v>13</v>
      </c>
      <c r="C222" s="4">
        <f>COUNTIF(CSV!B:B,A222)</f>
        <v>11</v>
      </c>
      <c r="D222" s="4">
        <f t="shared" si="7"/>
        <v>24</v>
      </c>
      <c r="E222" s="12">
        <f>(COUNTIFS(CSV!$A:$A,$A222,CSV!$L:$L,"&gt;0.5") +COUNTIFS(CSV!$B:$B,$A222,CSV!$L:$L,"&gt;0.5"))/$D222</f>
        <v>0.41666666666666669</v>
      </c>
      <c r="F222" s="7">
        <f>COUNTIFS(CSV!$A:$A,$A222,CSV!$L:$L,"&gt;0.5")/$B222</f>
        <v>0.46153846153846156</v>
      </c>
      <c r="G222" s="7">
        <f>COUNTIFS(CSV!$B:$B,$A222,CSV!$L:$L,"&gt;0.5")/$C222</f>
        <v>0.36363636363636365</v>
      </c>
      <c r="H222" s="12">
        <f>(COUNTIFS(CSV!$A:$A,$A222,CSV!$L:$L,"&gt;1.5") +COUNTIFS(CSV!$B:$B,$A222,CSV!$L:$L,"&gt;1.5"))/$D222</f>
        <v>8.3333333333333329E-2</v>
      </c>
      <c r="I222" s="7">
        <f>COUNTIFS(CSV!$A:$A,$A222,CSV!$L:$L,"&gt;1.5")/$B222</f>
        <v>7.6923076923076927E-2</v>
      </c>
      <c r="J222" s="7">
        <f>COUNTIFS(CSV!$B:$B,$A222,CSV!$L:$L,"&gt;1.5")/$C222</f>
        <v>9.0909090909090912E-2</v>
      </c>
      <c r="K222" s="12">
        <f>(COUNTIFS(CSV!$A:$A,$A222,CSV!$H:$H,"&gt;0.5") +COUNTIFS(CSV!$B:$B,$A222,CSV!$J:$J,"&gt;0.5"))/$D222</f>
        <v>0.25</v>
      </c>
      <c r="L222" s="7">
        <f>COUNTIFS(CSV!$A:$A,$A222,CSV!$H:$H,"&gt;0.5")/$B222</f>
        <v>0.38461538461538464</v>
      </c>
      <c r="M222" s="7">
        <f>COUNTIFS(CSV!$B:$B,$A222,CSV!$J:$J,"&gt;0.5")/$C222</f>
        <v>9.0909090909090912E-2</v>
      </c>
      <c r="N222" s="12">
        <f>(COUNTIFS(CSV!$A:$A,$A222,CSV!$H:$H,"&gt;1.5") +COUNTIFS(CSV!$B:$B,$A222,CSV!$J:$J,"&gt;1.5"))/$D222</f>
        <v>0</v>
      </c>
      <c r="O222" s="7">
        <f>COUNTIFS(CSV!$A:$A,$A222,CSV!$H:$H,"&gt;1.5")/$B222</f>
        <v>0</v>
      </c>
      <c r="P222" s="7">
        <f>COUNTIFS(CSV!$B:$B,$A222,CSV!$J:$J,"&gt;1.5")/$C222</f>
        <v>0</v>
      </c>
      <c r="Q222" s="12">
        <f>(COUNTIFS(CSV!$A:$A,$A222,CSV!$I:$I,"&gt;0.5") +COUNTIFS(CSV!$B:$B,$A222,CSV!$K:$K,"&gt;0.5"))/$D222</f>
        <v>0.20833333333333334</v>
      </c>
      <c r="R222" s="7">
        <f>COUNTIFS(CSV!$A:$A,$A222,CSV!$I:$I,"&gt;0.5")/$B222</f>
        <v>0.15384615384615385</v>
      </c>
      <c r="S222" s="7">
        <f>COUNTIFS(CSV!$B:$B,$A222,CSV!$K:$K,"&gt;0.5")/$C222</f>
        <v>0.27272727272727271</v>
      </c>
      <c r="T222" s="12">
        <f>(COUNTIFS(CSV!$A:$A,$A222,CSV!$I:$I,"&gt;1.5") +COUNTIFS(CSV!$B:$B,$A222,CSV!$K:$K,"&gt;1.5"))/$D222</f>
        <v>4.1666666666666664E-2</v>
      </c>
      <c r="U222" s="7">
        <f>COUNTIFS(CSV!$A:$A,$A222,CSV!$I:$I,"&gt;1.5")/$B222</f>
        <v>0</v>
      </c>
      <c r="V222" s="7">
        <f>COUNTIFS(CSV!$B:$B,$A222,CSV!$K:$K,"&gt;1.5")/$C222</f>
        <v>9.0909090909090912E-2</v>
      </c>
    </row>
    <row r="223" spans="1:22" x14ac:dyDescent="0.3">
      <c r="A223" t="s">
        <v>325</v>
      </c>
      <c r="B223" s="9">
        <f>COUNTIF(CSV!A:A,A223)</f>
        <v>13</v>
      </c>
      <c r="C223" s="4">
        <f>COUNTIF(CSV!B:B,A223)</f>
        <v>13</v>
      </c>
      <c r="D223" s="4">
        <f t="shared" si="7"/>
        <v>26</v>
      </c>
      <c r="E223" s="12">
        <f>(COUNTIFS(CSV!$A:$A,$A223,CSV!$L:$L,"&gt;0.5") +COUNTIFS(CSV!$B:$B,$A223,CSV!$L:$L,"&gt;0.5"))/$D223</f>
        <v>0.80769230769230771</v>
      </c>
      <c r="F223" s="7">
        <f>COUNTIFS(CSV!$A:$A,$A223,CSV!$L:$L,"&gt;0.5")/$B223</f>
        <v>0.84615384615384615</v>
      </c>
      <c r="G223" s="7">
        <f>COUNTIFS(CSV!$B:$B,$A223,CSV!$L:$L,"&gt;0.5")/$C223</f>
        <v>0.76923076923076927</v>
      </c>
      <c r="H223" s="12">
        <f>(COUNTIFS(CSV!$A:$A,$A223,CSV!$L:$L,"&gt;1.5") +COUNTIFS(CSV!$B:$B,$A223,CSV!$L:$L,"&gt;1.5"))/$D223</f>
        <v>0.46153846153846156</v>
      </c>
      <c r="I223" s="7">
        <f>COUNTIFS(CSV!$A:$A,$A223,CSV!$L:$L,"&gt;1.5")/$B223</f>
        <v>0.46153846153846156</v>
      </c>
      <c r="J223" s="7">
        <f>COUNTIFS(CSV!$B:$B,$A223,CSV!$L:$L,"&gt;1.5")/$C223</f>
        <v>0.46153846153846156</v>
      </c>
      <c r="K223" s="12">
        <f>(COUNTIFS(CSV!$A:$A,$A223,CSV!$H:$H,"&gt;0.5") +COUNTIFS(CSV!$B:$B,$A223,CSV!$J:$J,"&gt;0.5"))/$D223</f>
        <v>0.53846153846153844</v>
      </c>
      <c r="L223" s="7">
        <f>COUNTIFS(CSV!$A:$A,$A223,CSV!$H:$H,"&gt;0.5")/$B223</f>
        <v>0.61538461538461542</v>
      </c>
      <c r="M223" s="7">
        <f>COUNTIFS(CSV!$B:$B,$A223,CSV!$J:$J,"&gt;0.5")/$C223</f>
        <v>0.46153846153846156</v>
      </c>
      <c r="N223" s="12">
        <f>(COUNTIFS(CSV!$A:$A,$A223,CSV!$H:$H,"&gt;1.5") +COUNTIFS(CSV!$B:$B,$A223,CSV!$J:$J,"&gt;1.5"))/$D223</f>
        <v>7.6923076923076927E-2</v>
      </c>
      <c r="O223" s="7">
        <f>COUNTIFS(CSV!$A:$A,$A223,CSV!$H:$H,"&gt;1.5")/$B223</f>
        <v>7.6923076923076927E-2</v>
      </c>
      <c r="P223" s="7">
        <f>COUNTIFS(CSV!$B:$B,$A223,CSV!$J:$J,"&gt;1.5")/$C223</f>
        <v>7.6923076923076927E-2</v>
      </c>
      <c r="Q223" s="12">
        <f>(COUNTIFS(CSV!$A:$A,$A223,CSV!$I:$I,"&gt;0.5") +COUNTIFS(CSV!$B:$B,$A223,CSV!$K:$K,"&gt;0.5"))/$D223</f>
        <v>0.61538461538461542</v>
      </c>
      <c r="R223" s="7">
        <f>COUNTIFS(CSV!$A:$A,$A223,CSV!$I:$I,"&gt;0.5")/$B223</f>
        <v>0.53846153846153844</v>
      </c>
      <c r="S223" s="7">
        <f>COUNTIFS(CSV!$B:$B,$A223,CSV!$K:$K,"&gt;0.5")/$C223</f>
        <v>0.69230769230769229</v>
      </c>
      <c r="T223" s="12">
        <f>(COUNTIFS(CSV!$A:$A,$A223,CSV!$I:$I,"&gt;1.5") +COUNTIFS(CSV!$B:$B,$A223,CSV!$K:$K,"&gt;1.5"))/$D223</f>
        <v>0.11538461538461539</v>
      </c>
      <c r="U223" s="7">
        <f>COUNTIFS(CSV!$A:$A,$A223,CSV!$I:$I,"&gt;1.5")/$B223</f>
        <v>7.6923076923076927E-2</v>
      </c>
      <c r="V223" s="7">
        <f>COUNTIFS(CSV!$B:$B,$A223,CSV!$K:$K,"&gt;1.5")/$C223</f>
        <v>0.15384615384615385</v>
      </c>
    </row>
    <row r="224" spans="1:22" x14ac:dyDescent="0.3">
      <c r="A224" t="s">
        <v>332</v>
      </c>
      <c r="B224" s="9">
        <f>COUNTIF(CSV!A:A,A224)</f>
        <v>12</v>
      </c>
      <c r="C224" s="4">
        <f>COUNTIF(CSV!B:B,A224)</f>
        <v>15</v>
      </c>
      <c r="D224" s="4">
        <f t="shared" si="7"/>
        <v>27</v>
      </c>
      <c r="E224" s="12">
        <f>(COUNTIFS(CSV!$A:$A,$A224,CSV!$L:$L,"&gt;0.5") +COUNTIFS(CSV!$B:$B,$A224,CSV!$L:$L,"&gt;0.5"))/$D224</f>
        <v>0.70370370370370372</v>
      </c>
      <c r="F224" s="7">
        <f>COUNTIFS(CSV!$A:$A,$A224,CSV!$L:$L,"&gt;0.5")/$B224</f>
        <v>0.66666666666666663</v>
      </c>
      <c r="G224" s="7">
        <f>COUNTIFS(CSV!$B:$B,$A224,CSV!$L:$L,"&gt;0.5")/$C224</f>
        <v>0.73333333333333328</v>
      </c>
      <c r="H224" s="12">
        <f>(COUNTIFS(CSV!$A:$A,$A224,CSV!$L:$L,"&gt;1.5") +COUNTIFS(CSV!$B:$B,$A224,CSV!$L:$L,"&gt;1.5"))/$D224</f>
        <v>0.22222222222222221</v>
      </c>
      <c r="I224" s="7">
        <f>COUNTIFS(CSV!$A:$A,$A224,CSV!$L:$L,"&gt;1.5")/$B224</f>
        <v>0.25</v>
      </c>
      <c r="J224" s="7">
        <f>COUNTIFS(CSV!$B:$B,$A224,CSV!$L:$L,"&gt;1.5")/$C224</f>
        <v>0.2</v>
      </c>
      <c r="K224" s="12">
        <f>(COUNTIFS(CSV!$A:$A,$A224,CSV!$H:$H,"&gt;0.5") +COUNTIFS(CSV!$B:$B,$A224,CSV!$J:$J,"&gt;0.5"))/$D224</f>
        <v>0.40740740740740738</v>
      </c>
      <c r="L224" s="7">
        <f>COUNTIFS(CSV!$A:$A,$A224,CSV!$H:$H,"&gt;0.5")/$B224</f>
        <v>0.5</v>
      </c>
      <c r="M224" s="7">
        <f>COUNTIFS(CSV!$B:$B,$A224,CSV!$J:$J,"&gt;0.5")/$C224</f>
        <v>0.33333333333333331</v>
      </c>
      <c r="N224" s="12">
        <f>(COUNTIFS(CSV!$A:$A,$A224,CSV!$H:$H,"&gt;1.5") +COUNTIFS(CSV!$B:$B,$A224,CSV!$J:$J,"&gt;1.5"))/$D224</f>
        <v>0</v>
      </c>
      <c r="O224" s="7">
        <f>COUNTIFS(CSV!$A:$A,$A224,CSV!$H:$H,"&gt;1.5")/$B224</f>
        <v>0</v>
      </c>
      <c r="P224" s="7">
        <f>COUNTIFS(CSV!$B:$B,$A224,CSV!$J:$J,"&gt;1.5")/$C224</f>
        <v>0</v>
      </c>
      <c r="Q224" s="12">
        <f>(COUNTIFS(CSV!$A:$A,$A224,CSV!$I:$I,"&gt;0.5") +COUNTIFS(CSV!$B:$B,$A224,CSV!$K:$K,"&gt;0.5"))/$D224</f>
        <v>0.44444444444444442</v>
      </c>
      <c r="R224" s="7">
        <f>COUNTIFS(CSV!$A:$A,$A224,CSV!$I:$I,"&gt;0.5")/$B224</f>
        <v>0.41666666666666669</v>
      </c>
      <c r="S224" s="7">
        <f>COUNTIFS(CSV!$B:$B,$A224,CSV!$K:$K,"&gt;0.5")/$C224</f>
        <v>0.46666666666666667</v>
      </c>
      <c r="T224" s="12">
        <f>(COUNTIFS(CSV!$A:$A,$A224,CSV!$I:$I,"&gt;1.5") +COUNTIFS(CSV!$B:$B,$A224,CSV!$K:$K,"&gt;1.5"))/$D224</f>
        <v>0.14814814814814814</v>
      </c>
      <c r="U224" s="7">
        <f>COUNTIFS(CSV!$A:$A,$A224,CSV!$I:$I,"&gt;1.5")/$B224</f>
        <v>0.16666666666666666</v>
      </c>
      <c r="V224" s="7">
        <f>COUNTIFS(CSV!$B:$B,$A224,CSV!$K:$K,"&gt;1.5")/$C224</f>
        <v>0.13333333333333333</v>
      </c>
    </row>
    <row r="225" spans="1:22" x14ac:dyDescent="0.3">
      <c r="A225" t="s">
        <v>343</v>
      </c>
      <c r="B225" s="9">
        <f>COUNTIF(CSV!A:A,A225)</f>
        <v>12</v>
      </c>
      <c r="C225" s="4">
        <f>COUNTIF(CSV!B:B,A225)</f>
        <v>14</v>
      </c>
      <c r="D225" s="4">
        <f t="shared" si="7"/>
        <v>26</v>
      </c>
      <c r="E225" s="12">
        <f>(COUNTIFS(CSV!$A:$A,$A225,CSV!$L:$L,"&gt;0.5") +COUNTIFS(CSV!$B:$B,$A225,CSV!$L:$L,"&gt;0.5"))/$D225</f>
        <v>0.73076923076923073</v>
      </c>
      <c r="F225" s="7">
        <f>COUNTIFS(CSV!$A:$A,$A225,CSV!$L:$L,"&gt;0.5")/$B225</f>
        <v>0.58333333333333337</v>
      </c>
      <c r="G225" s="7">
        <f>COUNTIFS(CSV!$B:$B,$A225,CSV!$L:$L,"&gt;0.5")/$C225</f>
        <v>0.8571428571428571</v>
      </c>
      <c r="H225" s="12">
        <f>(COUNTIFS(CSV!$A:$A,$A225,CSV!$L:$L,"&gt;1.5") +COUNTIFS(CSV!$B:$B,$A225,CSV!$L:$L,"&gt;1.5"))/$D225</f>
        <v>0.46153846153846156</v>
      </c>
      <c r="I225" s="7">
        <f>COUNTIFS(CSV!$A:$A,$A225,CSV!$L:$L,"&gt;1.5")/$B225</f>
        <v>0.33333333333333331</v>
      </c>
      <c r="J225" s="7">
        <f>COUNTIFS(CSV!$B:$B,$A225,CSV!$L:$L,"&gt;1.5")/$C225</f>
        <v>0.5714285714285714</v>
      </c>
      <c r="K225" s="12">
        <f>(COUNTIFS(CSV!$A:$A,$A225,CSV!$H:$H,"&gt;0.5") +COUNTIFS(CSV!$B:$B,$A225,CSV!$J:$J,"&gt;0.5"))/$D225</f>
        <v>0.34615384615384615</v>
      </c>
      <c r="L225" s="7">
        <f>COUNTIFS(CSV!$A:$A,$A225,CSV!$H:$H,"&gt;0.5")/$B225</f>
        <v>0.33333333333333331</v>
      </c>
      <c r="M225" s="7">
        <f>COUNTIFS(CSV!$B:$B,$A225,CSV!$J:$J,"&gt;0.5")/$C225</f>
        <v>0.35714285714285715</v>
      </c>
      <c r="N225" s="12">
        <f>(COUNTIFS(CSV!$A:$A,$A225,CSV!$H:$H,"&gt;1.5") +COUNTIFS(CSV!$B:$B,$A225,CSV!$J:$J,"&gt;1.5"))/$D225</f>
        <v>0.15384615384615385</v>
      </c>
      <c r="O225" s="7">
        <f>COUNTIFS(CSV!$A:$A,$A225,CSV!$H:$H,"&gt;1.5")/$B225</f>
        <v>0.16666666666666666</v>
      </c>
      <c r="P225" s="7">
        <f>COUNTIFS(CSV!$B:$B,$A225,CSV!$J:$J,"&gt;1.5")/$C225</f>
        <v>0.14285714285714285</v>
      </c>
      <c r="Q225" s="12">
        <f>(COUNTIFS(CSV!$A:$A,$A225,CSV!$I:$I,"&gt;0.5") +COUNTIFS(CSV!$B:$B,$A225,CSV!$K:$K,"&gt;0.5"))/$D225</f>
        <v>0.57692307692307687</v>
      </c>
      <c r="R225" s="7">
        <f>COUNTIFS(CSV!$A:$A,$A225,CSV!$I:$I,"&gt;0.5")/$B225</f>
        <v>0.33333333333333331</v>
      </c>
      <c r="S225" s="7">
        <f>COUNTIFS(CSV!$B:$B,$A225,CSV!$K:$K,"&gt;0.5")/$C225</f>
        <v>0.7857142857142857</v>
      </c>
      <c r="T225" s="12">
        <f>(COUNTIFS(CSV!$A:$A,$A225,CSV!$I:$I,"&gt;1.5") +COUNTIFS(CSV!$B:$B,$A225,CSV!$K:$K,"&gt;1.5"))/$D225</f>
        <v>0.19230769230769232</v>
      </c>
      <c r="U225" s="7">
        <f>COUNTIFS(CSV!$A:$A,$A225,CSV!$I:$I,"&gt;1.5")/$B225</f>
        <v>8.3333333333333329E-2</v>
      </c>
      <c r="V225" s="7">
        <f>COUNTIFS(CSV!$B:$B,$A225,CSV!$K:$K,"&gt;1.5")/$C225</f>
        <v>0.2857142857142857</v>
      </c>
    </row>
    <row r="226" spans="1:22" x14ac:dyDescent="0.3">
      <c r="A226" t="s">
        <v>320</v>
      </c>
      <c r="B226" s="9">
        <f>COUNTIF(CSV!A:A,A226)</f>
        <v>12</v>
      </c>
      <c r="C226" s="4">
        <f>COUNTIF(CSV!B:B,A226)</f>
        <v>13</v>
      </c>
      <c r="D226" s="4">
        <f t="shared" si="7"/>
        <v>25</v>
      </c>
      <c r="E226" s="12">
        <f>(COUNTIFS(CSV!$A:$A,$A226,CSV!$L:$L,"&gt;0.5") +COUNTIFS(CSV!$B:$B,$A226,CSV!$L:$L,"&gt;0.5"))/$D226</f>
        <v>0.6</v>
      </c>
      <c r="F226" s="7">
        <f>COUNTIFS(CSV!$A:$A,$A226,CSV!$L:$L,"&gt;0.5")/$B226</f>
        <v>0.66666666666666663</v>
      </c>
      <c r="G226" s="7">
        <f>COUNTIFS(CSV!$B:$B,$A226,CSV!$L:$L,"&gt;0.5")/$C226</f>
        <v>0.53846153846153844</v>
      </c>
      <c r="H226" s="12">
        <f>(COUNTIFS(CSV!$A:$A,$A226,CSV!$L:$L,"&gt;1.5") +COUNTIFS(CSV!$B:$B,$A226,CSV!$L:$L,"&gt;1.5"))/$D226</f>
        <v>0.28000000000000003</v>
      </c>
      <c r="I226" s="7">
        <f>COUNTIFS(CSV!$A:$A,$A226,CSV!$L:$L,"&gt;1.5")/$B226</f>
        <v>0.25</v>
      </c>
      <c r="J226" s="7">
        <f>COUNTIFS(CSV!$B:$B,$A226,CSV!$L:$L,"&gt;1.5")/$C226</f>
        <v>0.30769230769230771</v>
      </c>
      <c r="K226" s="12">
        <f>(COUNTIFS(CSV!$A:$A,$A226,CSV!$H:$H,"&gt;0.5") +COUNTIFS(CSV!$B:$B,$A226,CSV!$J:$J,"&gt;0.5"))/$D226</f>
        <v>0.36</v>
      </c>
      <c r="L226" s="7">
        <f>COUNTIFS(CSV!$A:$A,$A226,CSV!$H:$H,"&gt;0.5")/$B226</f>
        <v>0.41666666666666669</v>
      </c>
      <c r="M226" s="7">
        <f>COUNTIFS(CSV!$B:$B,$A226,CSV!$J:$J,"&gt;0.5")/$C226</f>
        <v>0.30769230769230771</v>
      </c>
      <c r="N226" s="12">
        <f>(COUNTIFS(CSV!$A:$A,$A226,CSV!$H:$H,"&gt;1.5") +COUNTIFS(CSV!$B:$B,$A226,CSV!$J:$J,"&gt;1.5"))/$D226</f>
        <v>0.2</v>
      </c>
      <c r="O226" s="7">
        <f>COUNTIFS(CSV!$A:$A,$A226,CSV!$H:$H,"&gt;1.5")/$B226</f>
        <v>8.3333333333333329E-2</v>
      </c>
      <c r="P226" s="7">
        <f>COUNTIFS(CSV!$B:$B,$A226,CSV!$J:$J,"&gt;1.5")/$C226</f>
        <v>0.30769230769230771</v>
      </c>
      <c r="Q226" s="12">
        <f>(COUNTIFS(CSV!$A:$A,$A226,CSV!$I:$I,"&gt;0.5") +COUNTIFS(CSV!$B:$B,$A226,CSV!$K:$K,"&gt;0.5"))/$D226</f>
        <v>0.36</v>
      </c>
      <c r="R226" s="7">
        <f>COUNTIFS(CSV!$A:$A,$A226,CSV!$I:$I,"&gt;0.5")/$B226</f>
        <v>0.33333333333333331</v>
      </c>
      <c r="S226" s="7">
        <f>COUNTIFS(CSV!$B:$B,$A226,CSV!$K:$K,"&gt;0.5")/$C226</f>
        <v>0.38461538461538464</v>
      </c>
      <c r="T226" s="12">
        <f>(COUNTIFS(CSV!$A:$A,$A226,CSV!$I:$I,"&gt;1.5") +COUNTIFS(CSV!$B:$B,$A226,CSV!$K:$K,"&gt;1.5"))/$D226</f>
        <v>0.04</v>
      </c>
      <c r="U226" s="7">
        <f>COUNTIFS(CSV!$A:$A,$A226,CSV!$I:$I,"&gt;1.5")/$B226</f>
        <v>8.3333333333333329E-2</v>
      </c>
      <c r="V226" s="7">
        <f>COUNTIFS(CSV!$B:$B,$A226,CSV!$K:$K,"&gt;1.5")/$C226</f>
        <v>0</v>
      </c>
    </row>
    <row r="227" spans="1:22" x14ac:dyDescent="0.3">
      <c r="A227" t="s">
        <v>339</v>
      </c>
      <c r="B227" s="9">
        <f>COUNTIF(CSV!A:A,A227)</f>
        <v>13</v>
      </c>
      <c r="C227" s="4">
        <f>COUNTIF(CSV!B:B,A227)</f>
        <v>13</v>
      </c>
      <c r="D227" s="4">
        <f t="shared" si="7"/>
        <v>26</v>
      </c>
      <c r="E227" s="12">
        <f>(COUNTIFS(CSV!$A:$A,$A227,CSV!$L:$L,"&gt;0.5") +COUNTIFS(CSV!$B:$B,$A227,CSV!$L:$L,"&gt;0.5"))/$D227</f>
        <v>0.84615384615384615</v>
      </c>
      <c r="F227" s="7">
        <f>COUNTIFS(CSV!$A:$A,$A227,CSV!$L:$L,"&gt;0.5")/$B227</f>
        <v>0.92307692307692313</v>
      </c>
      <c r="G227" s="7">
        <f>COUNTIFS(CSV!$B:$B,$A227,CSV!$L:$L,"&gt;0.5")/$C227</f>
        <v>0.76923076923076927</v>
      </c>
      <c r="H227" s="12">
        <f>(COUNTIFS(CSV!$A:$A,$A227,CSV!$L:$L,"&gt;1.5") +COUNTIFS(CSV!$B:$B,$A227,CSV!$L:$L,"&gt;1.5"))/$D227</f>
        <v>0.38461538461538464</v>
      </c>
      <c r="I227" s="7">
        <f>COUNTIFS(CSV!$A:$A,$A227,CSV!$L:$L,"&gt;1.5")/$B227</f>
        <v>0.61538461538461542</v>
      </c>
      <c r="J227" s="7">
        <f>COUNTIFS(CSV!$B:$B,$A227,CSV!$L:$L,"&gt;1.5")/$C227</f>
        <v>0.15384615384615385</v>
      </c>
      <c r="K227" s="12">
        <f>(COUNTIFS(CSV!$A:$A,$A227,CSV!$H:$H,"&gt;0.5") +COUNTIFS(CSV!$B:$B,$A227,CSV!$J:$J,"&gt;0.5"))/$D227</f>
        <v>0.38461538461538464</v>
      </c>
      <c r="L227" s="7">
        <f>COUNTIFS(CSV!$A:$A,$A227,CSV!$H:$H,"&gt;0.5")/$B227</f>
        <v>0.46153846153846156</v>
      </c>
      <c r="M227" s="7">
        <f>COUNTIFS(CSV!$B:$B,$A227,CSV!$J:$J,"&gt;0.5")/$C227</f>
        <v>0.30769230769230771</v>
      </c>
      <c r="N227" s="12">
        <f>(COUNTIFS(CSV!$A:$A,$A227,CSV!$H:$H,"&gt;1.5") +COUNTIFS(CSV!$B:$B,$A227,CSV!$J:$J,"&gt;1.5"))/$D227</f>
        <v>7.6923076923076927E-2</v>
      </c>
      <c r="O227" s="7">
        <f>COUNTIFS(CSV!$A:$A,$A227,CSV!$H:$H,"&gt;1.5")/$B227</f>
        <v>7.6923076923076927E-2</v>
      </c>
      <c r="P227" s="7">
        <f>COUNTIFS(CSV!$B:$B,$A227,CSV!$J:$J,"&gt;1.5")/$C227</f>
        <v>7.6923076923076927E-2</v>
      </c>
      <c r="Q227" s="12">
        <f>(COUNTIFS(CSV!$A:$A,$A227,CSV!$I:$I,"&gt;0.5") +COUNTIFS(CSV!$B:$B,$A227,CSV!$K:$K,"&gt;0.5"))/$D227</f>
        <v>0.61538461538461542</v>
      </c>
      <c r="R227" s="7">
        <f>COUNTIFS(CSV!$A:$A,$A227,CSV!$I:$I,"&gt;0.5")/$B227</f>
        <v>0.76923076923076927</v>
      </c>
      <c r="S227" s="7">
        <f>COUNTIFS(CSV!$B:$B,$A227,CSV!$K:$K,"&gt;0.5")/$C227</f>
        <v>0.46153846153846156</v>
      </c>
      <c r="T227" s="12">
        <f>(COUNTIFS(CSV!$A:$A,$A227,CSV!$I:$I,"&gt;1.5") +COUNTIFS(CSV!$B:$B,$A227,CSV!$K:$K,"&gt;1.5"))/$D227</f>
        <v>0.15384615384615385</v>
      </c>
      <c r="U227" s="7">
        <f>COUNTIFS(CSV!$A:$A,$A227,CSV!$I:$I,"&gt;1.5")/$B227</f>
        <v>0.23076923076923078</v>
      </c>
      <c r="V227" s="7">
        <f>COUNTIFS(CSV!$B:$B,$A227,CSV!$K:$K,"&gt;1.5")/$C227</f>
        <v>7.6923076923076927E-2</v>
      </c>
    </row>
    <row r="228" spans="1:22" x14ac:dyDescent="0.3">
      <c r="A228" t="s">
        <v>340</v>
      </c>
      <c r="B228" s="9">
        <f>COUNTIF(CSV!A:A,A228)</f>
        <v>10</v>
      </c>
      <c r="C228" s="4">
        <f>COUNTIF(CSV!B:B,A228)</f>
        <v>15</v>
      </c>
      <c r="D228" s="4">
        <f t="shared" si="7"/>
        <v>25</v>
      </c>
      <c r="E228" s="12">
        <f>(COUNTIFS(CSV!$A:$A,$A228,CSV!$L:$L,"&gt;0.5") +COUNTIFS(CSV!$B:$B,$A228,CSV!$L:$L,"&gt;0.5"))/$D228</f>
        <v>0.68</v>
      </c>
      <c r="F228" s="7">
        <f>COUNTIFS(CSV!$A:$A,$A228,CSV!$L:$L,"&gt;0.5")/$B228</f>
        <v>0.8</v>
      </c>
      <c r="G228" s="7">
        <f>COUNTIFS(CSV!$B:$B,$A228,CSV!$L:$L,"&gt;0.5")/$C228</f>
        <v>0.6</v>
      </c>
      <c r="H228" s="12">
        <f>(COUNTIFS(CSV!$A:$A,$A228,CSV!$L:$L,"&gt;1.5") +COUNTIFS(CSV!$B:$B,$A228,CSV!$L:$L,"&gt;1.5"))/$D228</f>
        <v>0.28000000000000003</v>
      </c>
      <c r="I228" s="7">
        <f>COUNTIFS(CSV!$A:$A,$A228,CSV!$L:$L,"&gt;1.5")/$B228</f>
        <v>0.4</v>
      </c>
      <c r="J228" s="7">
        <f>COUNTIFS(CSV!$B:$B,$A228,CSV!$L:$L,"&gt;1.5")/$C228</f>
        <v>0.2</v>
      </c>
      <c r="K228" s="12">
        <f>(COUNTIFS(CSV!$A:$A,$A228,CSV!$H:$H,"&gt;0.5") +COUNTIFS(CSV!$B:$B,$A228,CSV!$J:$J,"&gt;0.5"))/$D228</f>
        <v>0.44</v>
      </c>
      <c r="L228" s="7">
        <f>COUNTIFS(CSV!$A:$A,$A228,CSV!$H:$H,"&gt;0.5")/$B228</f>
        <v>0.4</v>
      </c>
      <c r="M228" s="7">
        <f>COUNTIFS(CSV!$B:$B,$A228,CSV!$J:$J,"&gt;0.5")/$C228</f>
        <v>0.46666666666666667</v>
      </c>
      <c r="N228" s="12">
        <f>(COUNTIFS(CSV!$A:$A,$A228,CSV!$H:$H,"&gt;1.5") +COUNTIFS(CSV!$B:$B,$A228,CSV!$J:$J,"&gt;1.5"))/$D228</f>
        <v>0.04</v>
      </c>
      <c r="O228" s="7">
        <f>COUNTIFS(CSV!$A:$A,$A228,CSV!$H:$H,"&gt;1.5")/$B228</f>
        <v>0</v>
      </c>
      <c r="P228" s="7">
        <f>COUNTIFS(CSV!$B:$B,$A228,CSV!$J:$J,"&gt;1.5")/$C228</f>
        <v>6.6666666666666666E-2</v>
      </c>
      <c r="Q228" s="12">
        <f>(COUNTIFS(CSV!$A:$A,$A228,CSV!$I:$I,"&gt;0.5") +COUNTIFS(CSV!$B:$B,$A228,CSV!$K:$K,"&gt;0.5"))/$D228</f>
        <v>0.4</v>
      </c>
      <c r="R228" s="7">
        <f>COUNTIFS(CSV!$A:$A,$A228,CSV!$I:$I,"&gt;0.5")/$B228</f>
        <v>0.6</v>
      </c>
      <c r="S228" s="7">
        <f>COUNTIFS(CSV!$B:$B,$A228,CSV!$K:$K,"&gt;0.5")/$C228</f>
        <v>0.26666666666666666</v>
      </c>
      <c r="T228" s="12">
        <f>(COUNTIFS(CSV!$A:$A,$A228,CSV!$I:$I,"&gt;1.5") +COUNTIFS(CSV!$B:$B,$A228,CSV!$K:$K,"&gt;1.5"))/$D228</f>
        <v>0.16</v>
      </c>
      <c r="U228" s="7">
        <f>COUNTIFS(CSV!$A:$A,$A228,CSV!$I:$I,"&gt;1.5")/$B228</f>
        <v>0.3</v>
      </c>
      <c r="V228" s="7">
        <f>COUNTIFS(CSV!$B:$B,$A228,CSV!$K:$K,"&gt;1.5")/$C228</f>
        <v>6.6666666666666666E-2</v>
      </c>
    </row>
    <row r="229" spans="1:22" x14ac:dyDescent="0.3">
      <c r="A229" t="s">
        <v>322</v>
      </c>
      <c r="B229" s="9">
        <f>COUNTIF(CSV!A:A,A229)</f>
        <v>14</v>
      </c>
      <c r="C229" s="4">
        <f>COUNTIF(CSV!B:B,A229)</f>
        <v>13</v>
      </c>
      <c r="D229" s="4">
        <f t="shared" si="7"/>
        <v>27</v>
      </c>
      <c r="E229" s="12">
        <f>(COUNTIFS(CSV!$A:$A,$A229,CSV!$L:$L,"&gt;0.5") +COUNTIFS(CSV!$B:$B,$A229,CSV!$L:$L,"&gt;0.5"))/$D229</f>
        <v>0.81481481481481477</v>
      </c>
      <c r="F229" s="7">
        <f>COUNTIFS(CSV!$A:$A,$A229,CSV!$L:$L,"&gt;0.5")/$B229</f>
        <v>0.7857142857142857</v>
      </c>
      <c r="G229" s="7">
        <f>COUNTIFS(CSV!$B:$B,$A229,CSV!$L:$L,"&gt;0.5")/$C229</f>
        <v>0.84615384615384615</v>
      </c>
      <c r="H229" s="12">
        <f>(COUNTIFS(CSV!$A:$A,$A229,CSV!$L:$L,"&gt;1.5") +COUNTIFS(CSV!$B:$B,$A229,CSV!$L:$L,"&gt;1.5"))/$D229</f>
        <v>0.59259259259259256</v>
      </c>
      <c r="I229" s="7">
        <f>COUNTIFS(CSV!$A:$A,$A229,CSV!$L:$L,"&gt;1.5")/$B229</f>
        <v>0.6428571428571429</v>
      </c>
      <c r="J229" s="7">
        <f>COUNTIFS(CSV!$B:$B,$A229,CSV!$L:$L,"&gt;1.5")/$C229</f>
        <v>0.53846153846153844</v>
      </c>
      <c r="K229" s="12">
        <f>(COUNTIFS(CSV!$A:$A,$A229,CSV!$H:$H,"&gt;0.5") +COUNTIFS(CSV!$B:$B,$A229,CSV!$J:$J,"&gt;0.5"))/$D229</f>
        <v>0.70370370370370372</v>
      </c>
      <c r="L229" s="7">
        <f>COUNTIFS(CSV!$A:$A,$A229,CSV!$H:$H,"&gt;0.5")/$B229</f>
        <v>0.7857142857142857</v>
      </c>
      <c r="M229" s="7">
        <f>COUNTIFS(CSV!$B:$B,$A229,CSV!$J:$J,"&gt;0.5")/$C229</f>
        <v>0.61538461538461542</v>
      </c>
      <c r="N229" s="12">
        <f>(COUNTIFS(CSV!$A:$A,$A229,CSV!$H:$H,"&gt;1.5") +COUNTIFS(CSV!$B:$B,$A229,CSV!$J:$J,"&gt;1.5"))/$D229</f>
        <v>0.22222222222222221</v>
      </c>
      <c r="O229" s="7">
        <f>COUNTIFS(CSV!$A:$A,$A229,CSV!$H:$H,"&gt;1.5")/$B229</f>
        <v>0.2857142857142857</v>
      </c>
      <c r="P229" s="7">
        <f>COUNTIFS(CSV!$B:$B,$A229,CSV!$J:$J,"&gt;1.5")/$C229</f>
        <v>0.15384615384615385</v>
      </c>
      <c r="Q229" s="12">
        <f>(COUNTIFS(CSV!$A:$A,$A229,CSV!$I:$I,"&gt;0.5") +COUNTIFS(CSV!$B:$B,$A229,CSV!$K:$K,"&gt;0.5"))/$D229</f>
        <v>0.48148148148148145</v>
      </c>
      <c r="R229" s="7">
        <f>COUNTIFS(CSV!$A:$A,$A229,CSV!$I:$I,"&gt;0.5")/$B229</f>
        <v>0.42857142857142855</v>
      </c>
      <c r="S229" s="7">
        <f>COUNTIFS(CSV!$B:$B,$A229,CSV!$K:$K,"&gt;0.5")/$C229</f>
        <v>0.53846153846153844</v>
      </c>
      <c r="T229" s="12">
        <f>(COUNTIFS(CSV!$A:$A,$A229,CSV!$I:$I,"&gt;1.5") +COUNTIFS(CSV!$B:$B,$A229,CSV!$K:$K,"&gt;1.5"))/$D229</f>
        <v>7.407407407407407E-2</v>
      </c>
      <c r="U229" s="7">
        <f>COUNTIFS(CSV!$A:$A,$A229,CSV!$I:$I,"&gt;1.5")/$B229</f>
        <v>7.1428571428571425E-2</v>
      </c>
      <c r="V229" s="7">
        <f>COUNTIFS(CSV!$B:$B,$A229,CSV!$K:$K,"&gt;1.5")/$C229</f>
        <v>7.6923076923076927E-2</v>
      </c>
    </row>
    <row r="230" spans="1:22" x14ac:dyDescent="0.3">
      <c r="A230" t="s">
        <v>324</v>
      </c>
      <c r="B230" s="9">
        <f>COUNTIF(CSV!A:A,A230)</f>
        <v>13</v>
      </c>
      <c r="C230" s="4">
        <f>COUNTIF(CSV!B:B,A230)</f>
        <v>12</v>
      </c>
      <c r="D230" s="4">
        <f t="shared" si="7"/>
        <v>25</v>
      </c>
      <c r="E230" s="12">
        <f>(COUNTIFS(CSV!$A:$A,$A230,CSV!$L:$L,"&gt;0.5") +COUNTIFS(CSV!$B:$B,$A230,CSV!$L:$L,"&gt;0.5"))/$D230</f>
        <v>0.6</v>
      </c>
      <c r="F230" s="7">
        <f>COUNTIFS(CSV!$A:$A,$A230,CSV!$L:$L,"&gt;0.5")/$B230</f>
        <v>0.61538461538461542</v>
      </c>
      <c r="G230" s="7">
        <f>COUNTIFS(CSV!$B:$B,$A230,CSV!$L:$L,"&gt;0.5")/$C230</f>
        <v>0.58333333333333337</v>
      </c>
      <c r="H230" s="12">
        <f>(COUNTIFS(CSV!$A:$A,$A230,CSV!$L:$L,"&gt;1.5") +COUNTIFS(CSV!$B:$B,$A230,CSV!$L:$L,"&gt;1.5"))/$D230</f>
        <v>0.28000000000000003</v>
      </c>
      <c r="I230" s="7">
        <f>COUNTIFS(CSV!$A:$A,$A230,CSV!$L:$L,"&gt;1.5")/$B230</f>
        <v>0.15384615384615385</v>
      </c>
      <c r="J230" s="7">
        <f>COUNTIFS(CSV!$B:$B,$A230,CSV!$L:$L,"&gt;1.5")/$C230</f>
        <v>0.41666666666666669</v>
      </c>
      <c r="K230" s="12">
        <f>(COUNTIFS(CSV!$A:$A,$A230,CSV!$H:$H,"&gt;0.5") +COUNTIFS(CSV!$B:$B,$A230,CSV!$J:$J,"&gt;0.5"))/$D230</f>
        <v>0.52</v>
      </c>
      <c r="L230" s="7">
        <f>COUNTIFS(CSV!$A:$A,$A230,CSV!$H:$H,"&gt;0.5")/$B230</f>
        <v>0.53846153846153844</v>
      </c>
      <c r="M230" s="7">
        <f>COUNTIFS(CSV!$B:$B,$A230,CSV!$J:$J,"&gt;0.5")/$C230</f>
        <v>0.5</v>
      </c>
      <c r="N230" s="12">
        <f>(COUNTIFS(CSV!$A:$A,$A230,CSV!$H:$H,"&gt;1.5") +COUNTIFS(CSV!$B:$B,$A230,CSV!$J:$J,"&gt;1.5"))/$D230</f>
        <v>0.16</v>
      </c>
      <c r="O230" s="7">
        <f>COUNTIFS(CSV!$A:$A,$A230,CSV!$H:$H,"&gt;1.5")/$B230</f>
        <v>0.15384615384615385</v>
      </c>
      <c r="P230" s="7">
        <f>COUNTIFS(CSV!$B:$B,$A230,CSV!$J:$J,"&gt;1.5")/$C230</f>
        <v>0.16666666666666666</v>
      </c>
      <c r="Q230" s="12">
        <f>(COUNTIFS(CSV!$A:$A,$A230,CSV!$I:$I,"&gt;0.5") +COUNTIFS(CSV!$B:$B,$A230,CSV!$K:$K,"&gt;0.5"))/$D230</f>
        <v>0.24</v>
      </c>
      <c r="R230" s="7">
        <f>COUNTIFS(CSV!$A:$A,$A230,CSV!$I:$I,"&gt;0.5")/$B230</f>
        <v>7.6923076923076927E-2</v>
      </c>
      <c r="S230" s="7">
        <f>COUNTIFS(CSV!$B:$B,$A230,CSV!$K:$K,"&gt;0.5")/$C230</f>
        <v>0.41666666666666669</v>
      </c>
      <c r="T230" s="12">
        <f>(COUNTIFS(CSV!$A:$A,$A230,CSV!$I:$I,"&gt;1.5") +COUNTIFS(CSV!$B:$B,$A230,CSV!$K:$K,"&gt;1.5"))/$D230</f>
        <v>0</v>
      </c>
      <c r="U230" s="7">
        <f>COUNTIFS(CSV!$A:$A,$A230,CSV!$I:$I,"&gt;1.5")/$B230</f>
        <v>0</v>
      </c>
      <c r="V230" s="7">
        <f>COUNTIFS(CSV!$B:$B,$A230,CSV!$K:$K,"&gt;1.5")/$C230</f>
        <v>0</v>
      </c>
    </row>
    <row r="231" spans="1:22" x14ac:dyDescent="0.3">
      <c r="A231" t="s">
        <v>327</v>
      </c>
      <c r="B231" s="9">
        <f>COUNTIF(CSV!A:A,A231)</f>
        <v>13</v>
      </c>
      <c r="C231" s="4">
        <f>COUNTIF(CSV!B:B,A231)</f>
        <v>13</v>
      </c>
      <c r="D231" s="4">
        <f t="shared" si="7"/>
        <v>26</v>
      </c>
      <c r="E231" s="12">
        <f>(COUNTIFS(CSV!$A:$A,$A231,CSV!$L:$L,"&gt;0.5") +COUNTIFS(CSV!$B:$B,$A231,CSV!$L:$L,"&gt;0.5"))/$D231</f>
        <v>0.73076923076923073</v>
      </c>
      <c r="F231" s="7">
        <f>COUNTIFS(CSV!$A:$A,$A231,CSV!$L:$L,"&gt;0.5")/$B231</f>
        <v>0.69230769230769229</v>
      </c>
      <c r="G231" s="7">
        <f>COUNTIFS(CSV!$B:$B,$A231,CSV!$L:$L,"&gt;0.5")/$C231</f>
        <v>0.76923076923076927</v>
      </c>
      <c r="H231" s="12">
        <f>(COUNTIFS(CSV!$A:$A,$A231,CSV!$L:$L,"&gt;1.5") +COUNTIFS(CSV!$B:$B,$A231,CSV!$L:$L,"&gt;1.5"))/$D231</f>
        <v>0.30769230769230771</v>
      </c>
      <c r="I231" s="7">
        <f>COUNTIFS(CSV!$A:$A,$A231,CSV!$L:$L,"&gt;1.5")/$B231</f>
        <v>0.46153846153846156</v>
      </c>
      <c r="J231" s="7">
        <f>COUNTIFS(CSV!$B:$B,$A231,CSV!$L:$L,"&gt;1.5")/$C231</f>
        <v>0.15384615384615385</v>
      </c>
      <c r="K231" s="12">
        <f>(COUNTIFS(CSV!$A:$A,$A231,CSV!$H:$H,"&gt;0.5") +COUNTIFS(CSV!$B:$B,$A231,CSV!$J:$J,"&gt;0.5"))/$D231</f>
        <v>0.57692307692307687</v>
      </c>
      <c r="L231" s="7">
        <f>COUNTIFS(CSV!$A:$A,$A231,CSV!$H:$H,"&gt;0.5")/$B231</f>
        <v>0.61538461538461542</v>
      </c>
      <c r="M231" s="7">
        <f>COUNTIFS(CSV!$B:$B,$A231,CSV!$J:$J,"&gt;0.5")/$C231</f>
        <v>0.53846153846153844</v>
      </c>
      <c r="N231" s="12">
        <f>(COUNTIFS(CSV!$A:$A,$A231,CSV!$H:$H,"&gt;1.5") +COUNTIFS(CSV!$B:$B,$A231,CSV!$J:$J,"&gt;1.5"))/$D231</f>
        <v>0.11538461538461539</v>
      </c>
      <c r="O231" s="7">
        <f>COUNTIFS(CSV!$A:$A,$A231,CSV!$H:$H,"&gt;1.5")/$B231</f>
        <v>0.23076923076923078</v>
      </c>
      <c r="P231" s="7">
        <f>COUNTIFS(CSV!$B:$B,$A231,CSV!$J:$J,"&gt;1.5")/$C231</f>
        <v>0</v>
      </c>
      <c r="Q231" s="12">
        <f>(COUNTIFS(CSV!$A:$A,$A231,CSV!$I:$I,"&gt;0.5") +COUNTIFS(CSV!$B:$B,$A231,CSV!$K:$K,"&gt;0.5"))/$D231</f>
        <v>0.38461538461538464</v>
      </c>
      <c r="R231" s="7">
        <f>COUNTIFS(CSV!$A:$A,$A231,CSV!$I:$I,"&gt;0.5")/$B231</f>
        <v>0.38461538461538464</v>
      </c>
      <c r="S231" s="7">
        <f>COUNTIFS(CSV!$B:$B,$A231,CSV!$K:$K,"&gt;0.5")/$C231</f>
        <v>0.38461538461538464</v>
      </c>
      <c r="T231" s="12">
        <f>(COUNTIFS(CSV!$A:$A,$A231,CSV!$I:$I,"&gt;1.5") +COUNTIFS(CSV!$B:$B,$A231,CSV!$K:$K,"&gt;1.5"))/$D231</f>
        <v>3.8461538461538464E-2</v>
      </c>
      <c r="U231" s="7">
        <f>COUNTIFS(CSV!$A:$A,$A231,CSV!$I:$I,"&gt;1.5")/$B231</f>
        <v>7.6923076923076927E-2</v>
      </c>
      <c r="V231" s="7">
        <f>COUNTIFS(CSV!$B:$B,$A231,CSV!$K:$K,"&gt;1.5")/$C231</f>
        <v>0</v>
      </c>
    </row>
    <row r="232" spans="1:22" x14ac:dyDescent="0.3">
      <c r="A232" t="s">
        <v>321</v>
      </c>
      <c r="B232" s="9">
        <f>COUNTIF(CSV!A:A,A232)</f>
        <v>12</v>
      </c>
      <c r="C232" s="4">
        <f>COUNTIF(CSV!B:B,A232)</f>
        <v>13</v>
      </c>
      <c r="D232" s="4">
        <f t="shared" si="7"/>
        <v>25</v>
      </c>
      <c r="E232" s="12">
        <f>(COUNTIFS(CSV!$A:$A,$A232,CSV!$L:$L,"&gt;0.5") +COUNTIFS(CSV!$B:$B,$A232,CSV!$L:$L,"&gt;0.5"))/$D232</f>
        <v>0.56000000000000005</v>
      </c>
      <c r="F232" s="7">
        <f>COUNTIFS(CSV!$A:$A,$A232,CSV!$L:$L,"&gt;0.5")/$B232</f>
        <v>0.5</v>
      </c>
      <c r="G232" s="7">
        <f>COUNTIFS(CSV!$B:$B,$A232,CSV!$L:$L,"&gt;0.5")/$C232</f>
        <v>0.61538461538461542</v>
      </c>
      <c r="H232" s="12">
        <f>(COUNTIFS(CSV!$A:$A,$A232,CSV!$L:$L,"&gt;1.5") +COUNTIFS(CSV!$B:$B,$A232,CSV!$L:$L,"&gt;1.5"))/$D232</f>
        <v>0.2</v>
      </c>
      <c r="I232" s="7">
        <f>COUNTIFS(CSV!$A:$A,$A232,CSV!$L:$L,"&gt;1.5")/$B232</f>
        <v>8.3333333333333329E-2</v>
      </c>
      <c r="J232" s="7">
        <f>COUNTIFS(CSV!$B:$B,$A232,CSV!$L:$L,"&gt;1.5")/$C232</f>
        <v>0.30769230769230771</v>
      </c>
      <c r="K232" s="12">
        <f>(COUNTIFS(CSV!$A:$A,$A232,CSV!$H:$H,"&gt;0.5") +COUNTIFS(CSV!$B:$B,$A232,CSV!$J:$J,"&gt;0.5"))/$D232</f>
        <v>0.44</v>
      </c>
      <c r="L232" s="7">
        <f>COUNTIFS(CSV!$A:$A,$A232,CSV!$H:$H,"&gt;0.5")/$B232</f>
        <v>0.5</v>
      </c>
      <c r="M232" s="7">
        <f>COUNTIFS(CSV!$B:$B,$A232,CSV!$J:$J,"&gt;0.5")/$C232</f>
        <v>0.38461538461538464</v>
      </c>
      <c r="N232" s="12">
        <f>(COUNTIFS(CSV!$A:$A,$A232,CSV!$H:$H,"&gt;1.5") +COUNTIFS(CSV!$B:$B,$A232,CSV!$J:$J,"&gt;1.5"))/$D232</f>
        <v>0.12</v>
      </c>
      <c r="O232" s="7">
        <f>COUNTIFS(CSV!$A:$A,$A232,CSV!$H:$H,"&gt;1.5")/$B232</f>
        <v>8.3333333333333329E-2</v>
      </c>
      <c r="P232" s="7">
        <f>COUNTIFS(CSV!$B:$B,$A232,CSV!$J:$J,"&gt;1.5")/$C232</f>
        <v>0.15384615384615385</v>
      </c>
      <c r="Q232" s="12">
        <f>(COUNTIFS(CSV!$A:$A,$A232,CSV!$I:$I,"&gt;0.5") +COUNTIFS(CSV!$B:$B,$A232,CSV!$K:$K,"&gt;0.5"))/$D232</f>
        <v>0.16</v>
      </c>
      <c r="R232" s="7">
        <f>COUNTIFS(CSV!$A:$A,$A232,CSV!$I:$I,"&gt;0.5")/$B232</f>
        <v>0</v>
      </c>
      <c r="S232" s="7">
        <f>COUNTIFS(CSV!$B:$B,$A232,CSV!$K:$K,"&gt;0.5")/$C232</f>
        <v>0.30769230769230771</v>
      </c>
      <c r="T232" s="12">
        <f>(COUNTIFS(CSV!$A:$A,$A232,CSV!$I:$I,"&gt;1.5") +COUNTIFS(CSV!$B:$B,$A232,CSV!$K:$K,"&gt;1.5"))/$D232</f>
        <v>0.04</v>
      </c>
      <c r="U232" s="7">
        <f>COUNTIFS(CSV!$A:$A,$A232,CSV!$I:$I,"&gt;1.5")/$B232</f>
        <v>0</v>
      </c>
      <c r="V232" s="7">
        <f>COUNTIFS(CSV!$B:$B,$A232,CSV!$K:$K,"&gt;1.5")/$C232</f>
        <v>7.6923076923076927E-2</v>
      </c>
    </row>
    <row r="233" spans="1:22" x14ac:dyDescent="0.3">
      <c r="A233" s="62" t="s">
        <v>140</v>
      </c>
      <c r="B233" s="9">
        <f>COUNTIF(CSV!A:A,A233)</f>
        <v>7</v>
      </c>
      <c r="C233" s="4">
        <f>COUNTIF(CSV!B:B,A233)</f>
        <v>7</v>
      </c>
      <c r="D233" s="4">
        <f t="shared" ref="D233:D252" si="8">B233+C233</f>
        <v>14</v>
      </c>
      <c r="E233" s="12">
        <f>(COUNTIFS(CSV!$A:$A,$A233,CSV!$L:$L,"&gt;0.5") +COUNTIFS(CSV!$B:$B,$A233,CSV!$L:$L,"&gt;0.5"))/$D233</f>
        <v>0.9285714285714286</v>
      </c>
      <c r="F233" s="7">
        <f>COUNTIFS(CSV!$A:$A,$A233,CSV!$L:$L,"&gt;0.5")/$B233</f>
        <v>0.8571428571428571</v>
      </c>
      <c r="G233" s="7">
        <f>COUNTIFS(CSV!$B:$B,$A233,CSV!$L:$L,"&gt;0.5")/$C233</f>
        <v>1</v>
      </c>
      <c r="H233" s="12">
        <f>(COUNTIFS(CSV!$A:$A,$A233,CSV!$L:$L,"&gt;1.5") +COUNTIFS(CSV!$B:$B,$A233,CSV!$L:$L,"&gt;1.5"))/$D233</f>
        <v>0.5</v>
      </c>
      <c r="I233" s="7">
        <f>COUNTIFS(CSV!$A:$A,$A233,CSV!$L:$L,"&gt;1.5")/$B233</f>
        <v>0.5714285714285714</v>
      </c>
      <c r="J233" s="7">
        <f>COUNTIFS(CSV!$B:$B,$A233,CSV!$L:$L,"&gt;1.5")/$C233</f>
        <v>0.42857142857142855</v>
      </c>
      <c r="K233" s="12">
        <f>(COUNTIFS(CSV!$A:$A,$A233,CSV!$H:$H,"&gt;0.5") +COUNTIFS(CSV!$B:$B,$A233,CSV!$J:$J,"&gt;0.5"))/$D233</f>
        <v>0.42857142857142855</v>
      </c>
      <c r="L233" s="7">
        <f>COUNTIFS(CSV!$A:$A,$A233,CSV!$H:$H,"&gt;0.5")/$B233</f>
        <v>0.5714285714285714</v>
      </c>
      <c r="M233" s="7">
        <f>COUNTIFS(CSV!$B:$B,$A233,CSV!$J:$J,"&gt;0.5")/$C233</f>
        <v>0.2857142857142857</v>
      </c>
      <c r="N233" s="12">
        <f>(COUNTIFS(CSV!$A:$A,$A233,CSV!$H:$H,"&gt;1.5") +COUNTIFS(CSV!$B:$B,$A233,CSV!$J:$J,"&gt;1.5"))/$D233</f>
        <v>0.14285714285714285</v>
      </c>
      <c r="O233" s="7">
        <f>COUNTIFS(CSV!$A:$A,$A233,CSV!$H:$H,"&gt;1.5")/$B233</f>
        <v>0.14285714285714285</v>
      </c>
      <c r="P233" s="7">
        <f>COUNTIFS(CSV!$B:$B,$A233,CSV!$J:$J,"&gt;1.5")/$C233</f>
        <v>0.14285714285714285</v>
      </c>
      <c r="Q233" s="12">
        <f>(COUNTIFS(CSV!$A:$A,$A233,CSV!$I:$I,"&gt;0.5") +COUNTIFS(CSV!$B:$B,$A233,CSV!$K:$K,"&gt;0.5"))/$D233</f>
        <v>0.8571428571428571</v>
      </c>
      <c r="R233" s="7">
        <f>COUNTIFS(CSV!$A:$A,$A233,CSV!$I:$I,"&gt;0.5")/$B233</f>
        <v>0.7142857142857143</v>
      </c>
      <c r="S233" s="7">
        <f>COUNTIFS(CSV!$B:$B,$A233,CSV!$K:$K,"&gt;0.5")/$C233</f>
        <v>1</v>
      </c>
      <c r="T233" s="12">
        <f>(COUNTIFS(CSV!$A:$A,$A233,CSV!$I:$I,"&gt;1.5") +COUNTIFS(CSV!$B:$B,$A233,CSV!$K:$K,"&gt;1.5"))/$D233</f>
        <v>0.14285714285714285</v>
      </c>
      <c r="U233" s="7">
        <f>COUNTIFS(CSV!$A:$A,$A233,CSV!$I:$I,"&gt;1.5")/$B233</f>
        <v>0.14285714285714285</v>
      </c>
      <c r="V233" s="7">
        <f>COUNTIFS(CSV!$B:$B,$A233,CSV!$K:$K,"&gt;1.5")/$C233</f>
        <v>0.14285714285714285</v>
      </c>
    </row>
    <row r="234" spans="1:22" x14ac:dyDescent="0.3">
      <c r="A234" s="62" t="s">
        <v>143</v>
      </c>
      <c r="B234" s="9">
        <f>COUNTIF(CSV!A:A,A234)</f>
        <v>6</v>
      </c>
      <c r="C234" s="4">
        <f>COUNTIF(CSV!B:B,A234)</f>
        <v>9</v>
      </c>
      <c r="D234" s="4">
        <f t="shared" si="8"/>
        <v>15</v>
      </c>
      <c r="E234" s="12">
        <f>(COUNTIFS(CSV!$A:$A,$A234,CSV!$L:$L,"&gt;0.5") +COUNTIFS(CSV!$B:$B,$A234,CSV!$L:$L,"&gt;0.5"))/$D234</f>
        <v>0.66666666666666663</v>
      </c>
      <c r="F234" s="7">
        <f>COUNTIFS(CSV!$A:$A,$A234,CSV!$L:$L,"&gt;0.5")/$B234</f>
        <v>0.66666666666666663</v>
      </c>
      <c r="G234" s="7">
        <f>COUNTIFS(CSV!$B:$B,$A234,CSV!$L:$L,"&gt;0.5")/$C234</f>
        <v>0.66666666666666663</v>
      </c>
      <c r="H234" s="12">
        <f>(COUNTIFS(CSV!$A:$A,$A234,CSV!$L:$L,"&gt;1.5") +COUNTIFS(CSV!$B:$B,$A234,CSV!$L:$L,"&gt;1.5"))/$D234</f>
        <v>0.4</v>
      </c>
      <c r="I234" s="7">
        <f>COUNTIFS(CSV!$A:$A,$A234,CSV!$L:$L,"&gt;1.5")/$B234</f>
        <v>0.16666666666666666</v>
      </c>
      <c r="J234" s="7">
        <f>COUNTIFS(CSV!$B:$B,$A234,CSV!$L:$L,"&gt;1.5")/$C234</f>
        <v>0.55555555555555558</v>
      </c>
      <c r="K234" s="12">
        <f>(COUNTIFS(CSV!$A:$A,$A234,CSV!$H:$H,"&gt;0.5") +COUNTIFS(CSV!$B:$B,$A234,CSV!$J:$J,"&gt;0.5"))/$D234</f>
        <v>0.6</v>
      </c>
      <c r="L234" s="7">
        <f>COUNTIFS(CSV!$A:$A,$A234,CSV!$H:$H,"&gt;0.5")/$B234</f>
        <v>0.66666666666666663</v>
      </c>
      <c r="M234" s="7">
        <f>COUNTIFS(CSV!$B:$B,$A234,CSV!$J:$J,"&gt;0.5")/$C234</f>
        <v>0.55555555555555558</v>
      </c>
      <c r="N234" s="12">
        <f>(COUNTIFS(CSV!$A:$A,$A234,CSV!$H:$H,"&gt;1.5") +COUNTIFS(CSV!$B:$B,$A234,CSV!$J:$J,"&gt;1.5"))/$D234</f>
        <v>6.6666666666666666E-2</v>
      </c>
      <c r="O234" s="7">
        <f>COUNTIFS(CSV!$A:$A,$A234,CSV!$H:$H,"&gt;1.5")/$B234</f>
        <v>0</v>
      </c>
      <c r="P234" s="7">
        <f>COUNTIFS(CSV!$B:$B,$A234,CSV!$J:$J,"&gt;1.5")/$C234</f>
        <v>0.1111111111111111</v>
      </c>
      <c r="Q234" s="12">
        <f>(COUNTIFS(CSV!$A:$A,$A234,CSV!$I:$I,"&gt;0.5") +COUNTIFS(CSV!$B:$B,$A234,CSV!$K:$K,"&gt;0.5"))/$D234</f>
        <v>0.4</v>
      </c>
      <c r="R234" s="7">
        <f>COUNTIFS(CSV!$A:$A,$A234,CSV!$I:$I,"&gt;0.5")/$B234</f>
        <v>0.16666666666666666</v>
      </c>
      <c r="S234" s="7">
        <f>COUNTIFS(CSV!$B:$B,$A234,CSV!$K:$K,"&gt;0.5")/$C234</f>
        <v>0.55555555555555558</v>
      </c>
      <c r="T234" s="12">
        <f>(COUNTIFS(CSV!$A:$A,$A234,CSV!$I:$I,"&gt;1.5") +COUNTIFS(CSV!$B:$B,$A234,CSV!$K:$K,"&gt;1.5"))/$D234</f>
        <v>6.6666666666666666E-2</v>
      </c>
      <c r="U234" s="7">
        <f>COUNTIFS(CSV!$A:$A,$A234,CSV!$I:$I,"&gt;1.5")/$B234</f>
        <v>0</v>
      </c>
      <c r="V234" s="7">
        <f>COUNTIFS(CSV!$B:$B,$A234,CSV!$K:$K,"&gt;1.5")/$C234</f>
        <v>0.1111111111111111</v>
      </c>
    </row>
    <row r="235" spans="1:22" x14ac:dyDescent="0.3">
      <c r="A235" s="62" t="s">
        <v>153</v>
      </c>
      <c r="B235" s="9">
        <f>COUNTIF(CSV!A:A,A235)</f>
        <v>6</v>
      </c>
      <c r="C235" s="4">
        <f>COUNTIF(CSV!B:B,A235)</f>
        <v>7</v>
      </c>
      <c r="D235" s="4">
        <f t="shared" si="8"/>
        <v>13</v>
      </c>
      <c r="E235" s="12">
        <f>(COUNTIFS(CSV!$A:$A,$A235,CSV!$L:$L,"&gt;0.5") +COUNTIFS(CSV!$B:$B,$A235,CSV!$L:$L,"&gt;0.5"))/$D235</f>
        <v>0.84615384615384615</v>
      </c>
      <c r="F235" s="7">
        <f>COUNTIFS(CSV!$A:$A,$A235,CSV!$L:$L,"&gt;0.5")/$B235</f>
        <v>0.66666666666666663</v>
      </c>
      <c r="G235" s="7">
        <f>COUNTIFS(CSV!$B:$B,$A235,CSV!$L:$L,"&gt;0.5")/$C235</f>
        <v>1</v>
      </c>
      <c r="H235" s="12">
        <f>(COUNTIFS(CSV!$A:$A,$A235,CSV!$L:$L,"&gt;1.5") +COUNTIFS(CSV!$B:$B,$A235,CSV!$L:$L,"&gt;1.5"))/$D235</f>
        <v>0.30769230769230771</v>
      </c>
      <c r="I235" s="7">
        <f>COUNTIFS(CSV!$A:$A,$A235,CSV!$L:$L,"&gt;1.5")/$B235</f>
        <v>0.33333333333333331</v>
      </c>
      <c r="J235" s="7">
        <f>COUNTIFS(CSV!$B:$B,$A235,CSV!$L:$L,"&gt;1.5")/$C235</f>
        <v>0.2857142857142857</v>
      </c>
      <c r="K235" s="12">
        <f>(COUNTIFS(CSV!$A:$A,$A235,CSV!$H:$H,"&gt;0.5") +COUNTIFS(CSV!$B:$B,$A235,CSV!$J:$J,"&gt;0.5"))/$D235</f>
        <v>0.23076923076923078</v>
      </c>
      <c r="L235" s="7">
        <f>COUNTIFS(CSV!$A:$A,$A235,CSV!$H:$H,"&gt;0.5")/$B235</f>
        <v>0.16666666666666666</v>
      </c>
      <c r="M235" s="7">
        <f>COUNTIFS(CSV!$B:$B,$A235,CSV!$J:$J,"&gt;0.5")/$C235</f>
        <v>0.2857142857142857</v>
      </c>
      <c r="N235" s="12">
        <f>(COUNTIFS(CSV!$A:$A,$A235,CSV!$H:$H,"&gt;1.5") +COUNTIFS(CSV!$B:$B,$A235,CSV!$J:$J,"&gt;1.5"))/$D235</f>
        <v>0</v>
      </c>
      <c r="O235" s="7">
        <f>COUNTIFS(CSV!$A:$A,$A235,CSV!$H:$H,"&gt;1.5")/$B235</f>
        <v>0</v>
      </c>
      <c r="P235" s="7">
        <f>COUNTIFS(CSV!$B:$B,$A235,CSV!$J:$J,"&gt;1.5")/$C235</f>
        <v>0</v>
      </c>
      <c r="Q235" s="12">
        <f>(COUNTIFS(CSV!$A:$A,$A235,CSV!$I:$I,"&gt;0.5") +COUNTIFS(CSV!$B:$B,$A235,CSV!$K:$K,"&gt;0.5"))/$D235</f>
        <v>0.76923076923076927</v>
      </c>
      <c r="R235" s="7">
        <f>COUNTIFS(CSV!$A:$A,$A235,CSV!$I:$I,"&gt;0.5")/$B235</f>
        <v>0.66666666666666663</v>
      </c>
      <c r="S235" s="7">
        <f>COUNTIFS(CSV!$B:$B,$A235,CSV!$K:$K,"&gt;0.5")/$C235</f>
        <v>0.8571428571428571</v>
      </c>
      <c r="T235" s="12">
        <f>(COUNTIFS(CSV!$A:$A,$A235,CSV!$I:$I,"&gt;1.5") +COUNTIFS(CSV!$B:$B,$A235,CSV!$K:$K,"&gt;1.5"))/$D235</f>
        <v>0.15384615384615385</v>
      </c>
      <c r="U235" s="7">
        <f>COUNTIFS(CSV!$A:$A,$A235,CSV!$I:$I,"&gt;1.5")/$B235</f>
        <v>0.16666666666666666</v>
      </c>
      <c r="V235" s="7">
        <f>COUNTIFS(CSV!$B:$B,$A235,CSV!$K:$K,"&gt;1.5")/$C235</f>
        <v>0.14285714285714285</v>
      </c>
    </row>
    <row r="236" spans="1:22" x14ac:dyDescent="0.3">
      <c r="A236" s="62" t="s">
        <v>142</v>
      </c>
      <c r="B236" s="9">
        <f>COUNTIF(CSV!A:A,A236)</f>
        <v>6</v>
      </c>
      <c r="C236" s="4">
        <f>COUNTIF(CSV!B:B,A236)</f>
        <v>7</v>
      </c>
      <c r="D236" s="4">
        <f t="shared" si="8"/>
        <v>13</v>
      </c>
      <c r="E236" s="12">
        <f>(COUNTIFS(CSV!$A:$A,$A236,CSV!$L:$L,"&gt;0.5") +COUNTIFS(CSV!$B:$B,$A236,CSV!$L:$L,"&gt;0.5"))/$D236</f>
        <v>0.61538461538461542</v>
      </c>
      <c r="F236" s="7">
        <f>COUNTIFS(CSV!$A:$A,$A236,CSV!$L:$L,"&gt;0.5")/$B236</f>
        <v>0.66666666666666663</v>
      </c>
      <c r="G236" s="7">
        <f>COUNTIFS(CSV!$B:$B,$A236,CSV!$L:$L,"&gt;0.5")/$C236</f>
        <v>0.5714285714285714</v>
      </c>
      <c r="H236" s="12">
        <f>(COUNTIFS(CSV!$A:$A,$A236,CSV!$L:$L,"&gt;1.5") +COUNTIFS(CSV!$B:$B,$A236,CSV!$L:$L,"&gt;1.5"))/$D236</f>
        <v>0.15384615384615385</v>
      </c>
      <c r="I236" s="7">
        <f>COUNTIFS(CSV!$A:$A,$A236,CSV!$L:$L,"&gt;1.5")/$B236</f>
        <v>0.16666666666666666</v>
      </c>
      <c r="J236" s="7">
        <f>COUNTIFS(CSV!$B:$B,$A236,CSV!$L:$L,"&gt;1.5")/$C236</f>
        <v>0.14285714285714285</v>
      </c>
      <c r="K236" s="12">
        <f>(COUNTIFS(CSV!$A:$A,$A236,CSV!$H:$H,"&gt;0.5") +COUNTIFS(CSV!$B:$B,$A236,CSV!$J:$J,"&gt;0.5"))/$D236</f>
        <v>0.38461538461538464</v>
      </c>
      <c r="L236" s="7">
        <f>COUNTIFS(CSV!$A:$A,$A236,CSV!$H:$H,"&gt;0.5")/$B236</f>
        <v>0.66666666666666663</v>
      </c>
      <c r="M236" s="7">
        <f>COUNTIFS(CSV!$B:$B,$A236,CSV!$J:$J,"&gt;0.5")/$C236</f>
        <v>0.14285714285714285</v>
      </c>
      <c r="N236" s="12">
        <f>(COUNTIFS(CSV!$A:$A,$A236,CSV!$H:$H,"&gt;1.5") +COUNTIFS(CSV!$B:$B,$A236,CSV!$J:$J,"&gt;1.5"))/$D236</f>
        <v>0</v>
      </c>
      <c r="O236" s="7">
        <f>COUNTIFS(CSV!$A:$A,$A236,CSV!$H:$H,"&gt;1.5")/$B236</f>
        <v>0</v>
      </c>
      <c r="P236" s="7">
        <f>COUNTIFS(CSV!$B:$B,$A236,CSV!$J:$J,"&gt;1.5")/$C236</f>
        <v>0</v>
      </c>
      <c r="Q236" s="12">
        <f>(COUNTIFS(CSV!$A:$A,$A236,CSV!$I:$I,"&gt;0.5") +COUNTIFS(CSV!$B:$B,$A236,CSV!$K:$K,"&gt;0.5"))/$D236</f>
        <v>0.38461538461538464</v>
      </c>
      <c r="R236" s="7">
        <f>COUNTIFS(CSV!$A:$A,$A236,CSV!$I:$I,"&gt;0.5")/$B236</f>
        <v>0.16666666666666666</v>
      </c>
      <c r="S236" s="7">
        <f>COUNTIFS(CSV!$B:$B,$A236,CSV!$K:$K,"&gt;0.5")/$C236</f>
        <v>0.5714285714285714</v>
      </c>
      <c r="T236" s="12">
        <f>(COUNTIFS(CSV!$A:$A,$A236,CSV!$I:$I,"&gt;1.5") +COUNTIFS(CSV!$B:$B,$A236,CSV!$K:$K,"&gt;1.5"))/$D236</f>
        <v>7.6923076923076927E-2</v>
      </c>
      <c r="U236" s="7">
        <f>COUNTIFS(CSV!$A:$A,$A236,CSV!$I:$I,"&gt;1.5")/$B236</f>
        <v>0.16666666666666666</v>
      </c>
      <c r="V236" s="7">
        <f>COUNTIFS(CSV!$B:$B,$A236,CSV!$K:$K,"&gt;1.5")/$C236</f>
        <v>0</v>
      </c>
    </row>
    <row r="237" spans="1:22" x14ac:dyDescent="0.3">
      <c r="A237" s="62" t="s">
        <v>133</v>
      </c>
      <c r="B237" s="9">
        <f>COUNTIF(CSV!A:A,A237)</f>
        <v>10</v>
      </c>
      <c r="C237" s="4">
        <f>COUNTIF(CSV!B:B,A237)</f>
        <v>6</v>
      </c>
      <c r="D237" s="4">
        <f t="shared" si="8"/>
        <v>16</v>
      </c>
      <c r="E237" s="12">
        <f>(COUNTIFS(CSV!$A:$A,$A237,CSV!$L:$L,"&gt;0.5") +COUNTIFS(CSV!$B:$B,$A237,CSV!$L:$L,"&gt;0.5"))/$D237</f>
        <v>0.8125</v>
      </c>
      <c r="F237" s="7">
        <f>COUNTIFS(CSV!$A:$A,$A237,CSV!$L:$L,"&gt;0.5")/$B237</f>
        <v>0.8</v>
      </c>
      <c r="G237" s="7">
        <f>COUNTIFS(CSV!$B:$B,$A237,CSV!$L:$L,"&gt;0.5")/$C237</f>
        <v>0.83333333333333337</v>
      </c>
      <c r="H237" s="12">
        <f>(COUNTIFS(CSV!$A:$A,$A237,CSV!$L:$L,"&gt;1.5") +COUNTIFS(CSV!$B:$B,$A237,CSV!$L:$L,"&gt;1.5"))/$D237</f>
        <v>0.4375</v>
      </c>
      <c r="I237" s="7">
        <f>COUNTIFS(CSV!$A:$A,$A237,CSV!$L:$L,"&gt;1.5")/$B237</f>
        <v>0.5</v>
      </c>
      <c r="J237" s="7">
        <f>COUNTIFS(CSV!$B:$B,$A237,CSV!$L:$L,"&gt;1.5")/$C237</f>
        <v>0.33333333333333331</v>
      </c>
      <c r="K237" s="12">
        <f>(COUNTIFS(CSV!$A:$A,$A237,CSV!$H:$H,"&gt;0.5") +COUNTIFS(CSV!$B:$B,$A237,CSV!$J:$J,"&gt;0.5"))/$D237</f>
        <v>0.6875</v>
      </c>
      <c r="L237" s="7">
        <f>COUNTIFS(CSV!$A:$A,$A237,CSV!$H:$H,"&gt;0.5")/$B237</f>
        <v>0.8</v>
      </c>
      <c r="M237" s="7">
        <f>COUNTIFS(CSV!$B:$B,$A237,CSV!$J:$J,"&gt;0.5")/$C237</f>
        <v>0.5</v>
      </c>
      <c r="N237" s="12">
        <f>(COUNTIFS(CSV!$A:$A,$A237,CSV!$H:$H,"&gt;1.5") +COUNTIFS(CSV!$B:$B,$A237,CSV!$J:$J,"&gt;1.5"))/$D237</f>
        <v>0.125</v>
      </c>
      <c r="O237" s="7">
        <f>COUNTIFS(CSV!$A:$A,$A237,CSV!$H:$H,"&gt;1.5")/$B237</f>
        <v>0.1</v>
      </c>
      <c r="P237" s="7">
        <f>COUNTIFS(CSV!$B:$B,$A237,CSV!$J:$J,"&gt;1.5")/$C237</f>
        <v>0.16666666666666666</v>
      </c>
      <c r="Q237" s="12">
        <f>(COUNTIFS(CSV!$A:$A,$A237,CSV!$I:$I,"&gt;0.5") +COUNTIFS(CSV!$B:$B,$A237,CSV!$K:$K,"&gt;0.5"))/$D237</f>
        <v>0.5</v>
      </c>
      <c r="R237" s="7">
        <f>COUNTIFS(CSV!$A:$A,$A237,CSV!$I:$I,"&gt;0.5")/$B237</f>
        <v>0.5</v>
      </c>
      <c r="S237" s="7">
        <f>COUNTIFS(CSV!$B:$B,$A237,CSV!$K:$K,"&gt;0.5")/$C237</f>
        <v>0.5</v>
      </c>
      <c r="T237" s="12">
        <f>(COUNTIFS(CSV!$A:$A,$A237,CSV!$I:$I,"&gt;1.5") +COUNTIFS(CSV!$B:$B,$A237,CSV!$K:$K,"&gt;1.5"))/$D237</f>
        <v>0</v>
      </c>
      <c r="U237" s="7">
        <f>COUNTIFS(CSV!$A:$A,$A237,CSV!$I:$I,"&gt;1.5")/$B237</f>
        <v>0</v>
      </c>
      <c r="V237" s="7">
        <f>COUNTIFS(CSV!$B:$B,$A237,CSV!$K:$K,"&gt;1.5")/$C237</f>
        <v>0</v>
      </c>
    </row>
    <row r="238" spans="1:22" x14ac:dyDescent="0.3">
      <c r="A238" s="62" t="s">
        <v>152</v>
      </c>
      <c r="B238" s="9">
        <f>COUNTIF(CSV!A:A,A238)</f>
        <v>6</v>
      </c>
      <c r="C238" s="4">
        <f>COUNTIF(CSV!B:B,A238)</f>
        <v>11</v>
      </c>
      <c r="D238" s="4">
        <f t="shared" si="8"/>
        <v>17</v>
      </c>
      <c r="E238" s="12">
        <f>(COUNTIFS(CSV!$A:$A,$A238,CSV!$L:$L,"&gt;0.5") +COUNTIFS(CSV!$B:$B,$A238,CSV!$L:$L,"&gt;0.5"))/$D238</f>
        <v>0.82352941176470584</v>
      </c>
      <c r="F238" s="7">
        <f>COUNTIFS(CSV!$A:$A,$A238,CSV!$L:$L,"&gt;0.5")/$B238</f>
        <v>0.83333333333333337</v>
      </c>
      <c r="G238" s="7">
        <f>COUNTIFS(CSV!$B:$B,$A238,CSV!$L:$L,"&gt;0.5")/$C238</f>
        <v>0.81818181818181823</v>
      </c>
      <c r="H238" s="12">
        <f>(COUNTIFS(CSV!$A:$A,$A238,CSV!$L:$L,"&gt;1.5") +COUNTIFS(CSV!$B:$B,$A238,CSV!$L:$L,"&gt;1.5"))/$D238</f>
        <v>0.41176470588235292</v>
      </c>
      <c r="I238" s="7">
        <f>COUNTIFS(CSV!$A:$A,$A238,CSV!$L:$L,"&gt;1.5")/$B238</f>
        <v>0.5</v>
      </c>
      <c r="J238" s="7">
        <f>COUNTIFS(CSV!$B:$B,$A238,CSV!$L:$L,"&gt;1.5")/$C238</f>
        <v>0.36363636363636365</v>
      </c>
      <c r="K238" s="12">
        <f>(COUNTIFS(CSV!$A:$A,$A238,CSV!$H:$H,"&gt;0.5") +COUNTIFS(CSV!$B:$B,$A238,CSV!$J:$J,"&gt;0.5"))/$D238</f>
        <v>0.41176470588235292</v>
      </c>
      <c r="L238" s="7">
        <f>COUNTIFS(CSV!$A:$A,$A238,CSV!$H:$H,"&gt;0.5")/$B238</f>
        <v>0.66666666666666663</v>
      </c>
      <c r="M238" s="7">
        <f>COUNTIFS(CSV!$B:$B,$A238,CSV!$J:$J,"&gt;0.5")/$C238</f>
        <v>0.27272727272727271</v>
      </c>
      <c r="N238" s="12">
        <f>(COUNTIFS(CSV!$A:$A,$A238,CSV!$H:$H,"&gt;1.5") +COUNTIFS(CSV!$B:$B,$A238,CSV!$J:$J,"&gt;1.5"))/$D238</f>
        <v>5.8823529411764705E-2</v>
      </c>
      <c r="O238" s="7">
        <f>COUNTIFS(CSV!$A:$A,$A238,CSV!$H:$H,"&gt;1.5")/$B238</f>
        <v>0</v>
      </c>
      <c r="P238" s="7">
        <f>COUNTIFS(CSV!$B:$B,$A238,CSV!$J:$J,"&gt;1.5")/$C238</f>
        <v>9.0909090909090912E-2</v>
      </c>
      <c r="Q238" s="12">
        <f>(COUNTIFS(CSV!$A:$A,$A238,CSV!$I:$I,"&gt;0.5") +COUNTIFS(CSV!$B:$B,$A238,CSV!$K:$K,"&gt;0.5"))/$D238</f>
        <v>0.6470588235294118</v>
      </c>
      <c r="R238" s="7">
        <f>COUNTIFS(CSV!$A:$A,$A238,CSV!$I:$I,"&gt;0.5")/$B238</f>
        <v>0.5</v>
      </c>
      <c r="S238" s="7">
        <f>COUNTIFS(CSV!$B:$B,$A238,CSV!$K:$K,"&gt;0.5")/$C238</f>
        <v>0.72727272727272729</v>
      </c>
      <c r="T238" s="12">
        <f>(COUNTIFS(CSV!$A:$A,$A238,CSV!$I:$I,"&gt;1.5") +COUNTIFS(CSV!$B:$B,$A238,CSV!$K:$K,"&gt;1.5"))/$D238</f>
        <v>0.23529411764705882</v>
      </c>
      <c r="U238" s="7">
        <f>COUNTIFS(CSV!$A:$A,$A238,CSV!$I:$I,"&gt;1.5")/$B238</f>
        <v>0.16666666666666666</v>
      </c>
      <c r="V238" s="7">
        <f>COUNTIFS(CSV!$B:$B,$A238,CSV!$K:$K,"&gt;1.5")/$C238</f>
        <v>0.27272727272727271</v>
      </c>
    </row>
    <row r="239" spans="1:22" x14ac:dyDescent="0.3">
      <c r="A239" s="62" t="s">
        <v>148</v>
      </c>
      <c r="B239" s="9">
        <f>COUNTIF(CSV!A:A,A239)</f>
        <v>7</v>
      </c>
      <c r="C239" s="4">
        <f>COUNTIF(CSV!B:B,A239)</f>
        <v>8</v>
      </c>
      <c r="D239" s="4">
        <f t="shared" si="8"/>
        <v>15</v>
      </c>
      <c r="E239" s="12">
        <f>(COUNTIFS(CSV!$A:$A,$A239,CSV!$L:$L,"&gt;0.5") +COUNTIFS(CSV!$B:$B,$A239,CSV!$L:$L,"&gt;0.5"))/$D239</f>
        <v>0.66666666666666663</v>
      </c>
      <c r="F239" s="7">
        <f>COUNTIFS(CSV!$A:$A,$A239,CSV!$L:$L,"&gt;0.5")/$B239</f>
        <v>0.5714285714285714</v>
      </c>
      <c r="G239" s="7">
        <f>COUNTIFS(CSV!$B:$B,$A239,CSV!$L:$L,"&gt;0.5")/$C239</f>
        <v>0.75</v>
      </c>
      <c r="H239" s="12">
        <f>(COUNTIFS(CSV!$A:$A,$A239,CSV!$L:$L,"&gt;1.5") +COUNTIFS(CSV!$B:$B,$A239,CSV!$L:$L,"&gt;1.5"))/$D239</f>
        <v>0.53333333333333333</v>
      </c>
      <c r="I239" s="7">
        <f>COUNTIFS(CSV!$A:$A,$A239,CSV!$L:$L,"&gt;1.5")/$B239</f>
        <v>0.42857142857142855</v>
      </c>
      <c r="J239" s="7">
        <f>COUNTIFS(CSV!$B:$B,$A239,CSV!$L:$L,"&gt;1.5")/$C239</f>
        <v>0.625</v>
      </c>
      <c r="K239" s="12">
        <f>(COUNTIFS(CSV!$A:$A,$A239,CSV!$H:$H,"&gt;0.5") +COUNTIFS(CSV!$B:$B,$A239,CSV!$J:$J,"&gt;0.5"))/$D239</f>
        <v>0.53333333333333333</v>
      </c>
      <c r="L239" s="7">
        <f>COUNTIFS(CSV!$A:$A,$A239,CSV!$H:$H,"&gt;0.5")/$B239</f>
        <v>0.5714285714285714</v>
      </c>
      <c r="M239" s="7">
        <f>COUNTIFS(CSV!$B:$B,$A239,CSV!$J:$J,"&gt;0.5")/$C239</f>
        <v>0.5</v>
      </c>
      <c r="N239" s="12">
        <f>(COUNTIFS(CSV!$A:$A,$A239,CSV!$H:$H,"&gt;1.5") +COUNTIFS(CSV!$B:$B,$A239,CSV!$J:$J,"&gt;1.5"))/$D239</f>
        <v>0.13333333333333333</v>
      </c>
      <c r="O239" s="7">
        <f>COUNTIFS(CSV!$A:$A,$A239,CSV!$H:$H,"&gt;1.5")/$B239</f>
        <v>0</v>
      </c>
      <c r="P239" s="7">
        <f>COUNTIFS(CSV!$B:$B,$A239,CSV!$J:$J,"&gt;1.5")/$C239</f>
        <v>0.25</v>
      </c>
      <c r="Q239" s="12">
        <f>(COUNTIFS(CSV!$A:$A,$A239,CSV!$I:$I,"&gt;0.5") +COUNTIFS(CSV!$B:$B,$A239,CSV!$K:$K,"&gt;0.5"))/$D239</f>
        <v>0.53333333333333333</v>
      </c>
      <c r="R239" s="7">
        <f>COUNTIFS(CSV!$A:$A,$A239,CSV!$I:$I,"&gt;0.5")/$B239</f>
        <v>0.42857142857142855</v>
      </c>
      <c r="S239" s="7">
        <f>COUNTIFS(CSV!$B:$B,$A239,CSV!$K:$K,"&gt;0.5")/$C239</f>
        <v>0.625</v>
      </c>
      <c r="T239" s="12">
        <f>(COUNTIFS(CSV!$A:$A,$A239,CSV!$I:$I,"&gt;1.5") +COUNTIFS(CSV!$B:$B,$A239,CSV!$K:$K,"&gt;1.5"))/$D239</f>
        <v>0.13333333333333333</v>
      </c>
      <c r="U239" s="7">
        <f>COUNTIFS(CSV!$A:$A,$A239,CSV!$I:$I,"&gt;1.5")/$B239</f>
        <v>0.14285714285714285</v>
      </c>
      <c r="V239" s="7">
        <f>COUNTIFS(CSV!$B:$B,$A239,CSV!$K:$K,"&gt;1.5")/$C239</f>
        <v>0.125</v>
      </c>
    </row>
    <row r="240" spans="1:22" x14ac:dyDescent="0.3">
      <c r="A240" s="62" t="s">
        <v>134</v>
      </c>
      <c r="B240" s="9">
        <f>COUNTIF(CSV!A:A,A240)</f>
        <v>8</v>
      </c>
      <c r="C240" s="4">
        <f>COUNTIF(CSV!B:B,A240)</f>
        <v>6</v>
      </c>
      <c r="D240" s="4">
        <f t="shared" si="8"/>
        <v>14</v>
      </c>
      <c r="E240" s="12">
        <f>(COUNTIFS(CSV!$A:$A,$A240,CSV!$L:$L,"&gt;0.5") +COUNTIFS(CSV!$B:$B,$A240,CSV!$L:$L,"&gt;0.5"))/$D240</f>
        <v>0.8571428571428571</v>
      </c>
      <c r="F240" s="7">
        <f>COUNTIFS(CSV!$A:$A,$A240,CSV!$L:$L,"&gt;0.5")/$B240</f>
        <v>0.875</v>
      </c>
      <c r="G240" s="7">
        <f>COUNTIFS(CSV!$B:$B,$A240,CSV!$L:$L,"&gt;0.5")/$C240</f>
        <v>0.83333333333333337</v>
      </c>
      <c r="H240" s="12">
        <f>(COUNTIFS(CSV!$A:$A,$A240,CSV!$L:$L,"&gt;1.5") +COUNTIFS(CSV!$B:$B,$A240,CSV!$L:$L,"&gt;1.5"))/$D240</f>
        <v>0.5714285714285714</v>
      </c>
      <c r="I240" s="7">
        <f>COUNTIFS(CSV!$A:$A,$A240,CSV!$L:$L,"&gt;1.5")/$B240</f>
        <v>0.5</v>
      </c>
      <c r="J240" s="7">
        <f>COUNTIFS(CSV!$B:$B,$A240,CSV!$L:$L,"&gt;1.5")/$C240</f>
        <v>0.66666666666666663</v>
      </c>
      <c r="K240" s="12">
        <f>(COUNTIFS(CSV!$A:$A,$A240,CSV!$H:$H,"&gt;0.5") +COUNTIFS(CSV!$B:$B,$A240,CSV!$J:$J,"&gt;0.5"))/$D240</f>
        <v>0.6428571428571429</v>
      </c>
      <c r="L240" s="7">
        <f>COUNTIFS(CSV!$A:$A,$A240,CSV!$H:$H,"&gt;0.5")/$B240</f>
        <v>0.75</v>
      </c>
      <c r="M240" s="7">
        <f>COUNTIFS(CSV!$B:$B,$A240,CSV!$J:$J,"&gt;0.5")/$C240</f>
        <v>0.5</v>
      </c>
      <c r="N240" s="12">
        <f>(COUNTIFS(CSV!$A:$A,$A240,CSV!$H:$H,"&gt;1.5") +COUNTIFS(CSV!$B:$B,$A240,CSV!$J:$J,"&gt;1.5"))/$D240</f>
        <v>0.14285714285714285</v>
      </c>
      <c r="O240" s="7">
        <f>COUNTIFS(CSV!$A:$A,$A240,CSV!$H:$H,"&gt;1.5")/$B240</f>
        <v>0.25</v>
      </c>
      <c r="P240" s="7">
        <f>COUNTIFS(CSV!$B:$B,$A240,CSV!$J:$J,"&gt;1.5")/$C240</f>
        <v>0</v>
      </c>
      <c r="Q240" s="12">
        <f>(COUNTIFS(CSV!$A:$A,$A240,CSV!$I:$I,"&gt;0.5") +COUNTIFS(CSV!$B:$B,$A240,CSV!$K:$K,"&gt;0.5"))/$D240</f>
        <v>0.5714285714285714</v>
      </c>
      <c r="R240" s="7">
        <f>COUNTIFS(CSV!$A:$A,$A240,CSV!$I:$I,"&gt;0.5")/$B240</f>
        <v>0.375</v>
      </c>
      <c r="S240" s="7">
        <f>COUNTIFS(CSV!$B:$B,$A240,CSV!$K:$K,"&gt;0.5")/$C240</f>
        <v>0.83333333333333337</v>
      </c>
      <c r="T240" s="12">
        <f>(COUNTIFS(CSV!$A:$A,$A240,CSV!$I:$I,"&gt;1.5") +COUNTIFS(CSV!$B:$B,$A240,CSV!$K:$K,"&gt;1.5"))/$D240</f>
        <v>0.14285714285714285</v>
      </c>
      <c r="U240" s="7">
        <f>COUNTIFS(CSV!$A:$A,$A240,CSV!$I:$I,"&gt;1.5")/$B240</f>
        <v>0</v>
      </c>
      <c r="V240" s="7">
        <f>COUNTIFS(CSV!$B:$B,$A240,CSV!$K:$K,"&gt;1.5")/$C240</f>
        <v>0.33333333333333331</v>
      </c>
    </row>
    <row r="241" spans="1:22" x14ac:dyDescent="0.3">
      <c r="A241" s="62" t="s">
        <v>151</v>
      </c>
      <c r="B241" s="9">
        <f>COUNTIF(CSV!A:A,A241)</f>
        <v>8</v>
      </c>
      <c r="C241" s="4">
        <f>COUNTIF(CSV!B:B,A241)</f>
        <v>5</v>
      </c>
      <c r="D241" s="4">
        <f t="shared" si="8"/>
        <v>13</v>
      </c>
      <c r="E241" s="12">
        <f>(COUNTIFS(CSV!$A:$A,$A241,CSV!$L:$L,"&gt;0.5") +COUNTIFS(CSV!$B:$B,$A241,CSV!$L:$L,"&gt;0.5"))/$D241</f>
        <v>0.69230769230769229</v>
      </c>
      <c r="F241" s="7">
        <f>COUNTIFS(CSV!$A:$A,$A241,CSV!$L:$L,"&gt;0.5")/$B241</f>
        <v>0.75</v>
      </c>
      <c r="G241" s="7">
        <f>COUNTIFS(CSV!$B:$B,$A241,CSV!$L:$L,"&gt;0.5")/$C241</f>
        <v>0.6</v>
      </c>
      <c r="H241" s="12">
        <f>(COUNTIFS(CSV!$A:$A,$A241,CSV!$L:$L,"&gt;1.5") +COUNTIFS(CSV!$B:$B,$A241,CSV!$L:$L,"&gt;1.5"))/$D241</f>
        <v>0.23076923076923078</v>
      </c>
      <c r="I241" s="7">
        <f>COUNTIFS(CSV!$A:$A,$A241,CSV!$L:$L,"&gt;1.5")/$B241</f>
        <v>0.25</v>
      </c>
      <c r="J241" s="7">
        <f>COUNTIFS(CSV!$B:$B,$A241,CSV!$L:$L,"&gt;1.5")/$C241</f>
        <v>0.2</v>
      </c>
      <c r="K241" s="12">
        <f>(COUNTIFS(CSV!$A:$A,$A241,CSV!$H:$H,"&gt;0.5") +COUNTIFS(CSV!$B:$B,$A241,CSV!$J:$J,"&gt;0.5"))/$D241</f>
        <v>0.38461538461538464</v>
      </c>
      <c r="L241" s="7">
        <f>COUNTIFS(CSV!$A:$A,$A241,CSV!$H:$H,"&gt;0.5")/$B241</f>
        <v>0.375</v>
      </c>
      <c r="M241" s="7">
        <f>COUNTIFS(CSV!$B:$B,$A241,CSV!$J:$J,"&gt;0.5")/$C241</f>
        <v>0.4</v>
      </c>
      <c r="N241" s="12">
        <f>(COUNTIFS(CSV!$A:$A,$A241,CSV!$H:$H,"&gt;1.5") +COUNTIFS(CSV!$B:$B,$A241,CSV!$J:$J,"&gt;1.5"))/$D241</f>
        <v>0</v>
      </c>
      <c r="O241" s="7">
        <f>COUNTIFS(CSV!$A:$A,$A241,CSV!$H:$H,"&gt;1.5")/$B241</f>
        <v>0</v>
      </c>
      <c r="P241" s="7">
        <f>COUNTIFS(CSV!$B:$B,$A241,CSV!$J:$J,"&gt;1.5")/$C241</f>
        <v>0</v>
      </c>
      <c r="Q241" s="12">
        <f>(COUNTIFS(CSV!$A:$A,$A241,CSV!$I:$I,"&gt;0.5") +COUNTIFS(CSV!$B:$B,$A241,CSV!$K:$K,"&gt;0.5"))/$D241</f>
        <v>0.53846153846153844</v>
      </c>
      <c r="R241" s="7">
        <f>COUNTIFS(CSV!$A:$A,$A241,CSV!$I:$I,"&gt;0.5")/$B241</f>
        <v>0.625</v>
      </c>
      <c r="S241" s="7">
        <f>COUNTIFS(CSV!$B:$B,$A241,CSV!$K:$K,"&gt;0.5")/$C241</f>
        <v>0.4</v>
      </c>
      <c r="T241" s="12">
        <f>(COUNTIFS(CSV!$A:$A,$A241,CSV!$I:$I,"&gt;1.5") +COUNTIFS(CSV!$B:$B,$A241,CSV!$K:$K,"&gt;1.5"))/$D241</f>
        <v>7.6923076923076927E-2</v>
      </c>
      <c r="U241" s="7">
        <f>COUNTIFS(CSV!$A:$A,$A241,CSV!$I:$I,"&gt;1.5")/$B241</f>
        <v>0.125</v>
      </c>
      <c r="V241" s="7">
        <f>COUNTIFS(CSV!$B:$B,$A241,CSV!$K:$K,"&gt;1.5")/$C241</f>
        <v>0</v>
      </c>
    </row>
    <row r="242" spans="1:22" x14ac:dyDescent="0.3">
      <c r="A242" s="62" t="s">
        <v>144</v>
      </c>
      <c r="B242" s="9">
        <f>COUNTIF(CSV!A:A,A242)</f>
        <v>7</v>
      </c>
      <c r="C242" s="4">
        <f>COUNTIF(CSV!B:B,A242)</f>
        <v>7</v>
      </c>
      <c r="D242" s="4">
        <f t="shared" si="8"/>
        <v>14</v>
      </c>
      <c r="E242" s="12">
        <f>(COUNTIFS(CSV!$A:$A,$A242,CSV!$L:$L,"&gt;0.5") +COUNTIFS(CSV!$B:$B,$A242,CSV!$L:$L,"&gt;0.5"))/$D242</f>
        <v>0.7142857142857143</v>
      </c>
      <c r="F242" s="7">
        <f>COUNTIFS(CSV!$A:$A,$A242,CSV!$L:$L,"&gt;0.5")/$B242</f>
        <v>0.7142857142857143</v>
      </c>
      <c r="G242" s="7">
        <f>COUNTIFS(CSV!$B:$B,$A242,CSV!$L:$L,"&gt;0.5")/$C242</f>
        <v>0.7142857142857143</v>
      </c>
      <c r="H242" s="12">
        <f>(COUNTIFS(CSV!$A:$A,$A242,CSV!$L:$L,"&gt;1.5") +COUNTIFS(CSV!$B:$B,$A242,CSV!$L:$L,"&gt;1.5"))/$D242</f>
        <v>0.2857142857142857</v>
      </c>
      <c r="I242" s="7">
        <f>COUNTIFS(CSV!$A:$A,$A242,CSV!$L:$L,"&gt;1.5")/$B242</f>
        <v>0.42857142857142855</v>
      </c>
      <c r="J242" s="7">
        <f>COUNTIFS(CSV!$B:$B,$A242,CSV!$L:$L,"&gt;1.5")/$C242</f>
        <v>0.14285714285714285</v>
      </c>
      <c r="K242" s="12">
        <f>(COUNTIFS(CSV!$A:$A,$A242,CSV!$H:$H,"&gt;0.5") +COUNTIFS(CSV!$B:$B,$A242,CSV!$J:$J,"&gt;0.5"))/$D242</f>
        <v>0.35714285714285715</v>
      </c>
      <c r="L242" s="7">
        <f>COUNTIFS(CSV!$A:$A,$A242,CSV!$H:$H,"&gt;0.5")/$B242</f>
        <v>0.2857142857142857</v>
      </c>
      <c r="M242" s="7">
        <f>COUNTIFS(CSV!$B:$B,$A242,CSV!$J:$J,"&gt;0.5")/$C242</f>
        <v>0.42857142857142855</v>
      </c>
      <c r="N242" s="12">
        <f>(COUNTIFS(CSV!$A:$A,$A242,CSV!$H:$H,"&gt;1.5") +COUNTIFS(CSV!$B:$B,$A242,CSV!$J:$J,"&gt;1.5"))/$D242</f>
        <v>0</v>
      </c>
      <c r="O242" s="7">
        <f>COUNTIFS(CSV!$A:$A,$A242,CSV!$H:$H,"&gt;1.5")/$B242</f>
        <v>0</v>
      </c>
      <c r="P242" s="7">
        <f>COUNTIFS(CSV!$B:$B,$A242,CSV!$J:$J,"&gt;1.5")/$C242</f>
        <v>0</v>
      </c>
      <c r="Q242" s="12">
        <f>(COUNTIFS(CSV!$A:$A,$A242,CSV!$I:$I,"&gt;0.5") +COUNTIFS(CSV!$B:$B,$A242,CSV!$K:$K,"&gt;0.5"))/$D242</f>
        <v>0.5</v>
      </c>
      <c r="R242" s="7">
        <f>COUNTIFS(CSV!$A:$A,$A242,CSV!$I:$I,"&gt;0.5")/$B242</f>
        <v>0.5714285714285714</v>
      </c>
      <c r="S242" s="7">
        <f>COUNTIFS(CSV!$B:$B,$A242,CSV!$K:$K,"&gt;0.5")/$C242</f>
        <v>0.42857142857142855</v>
      </c>
      <c r="T242" s="12">
        <f>(COUNTIFS(CSV!$A:$A,$A242,CSV!$I:$I,"&gt;1.5") +COUNTIFS(CSV!$B:$B,$A242,CSV!$K:$K,"&gt;1.5"))/$D242</f>
        <v>0.14285714285714285</v>
      </c>
      <c r="U242" s="7">
        <f>COUNTIFS(CSV!$A:$A,$A242,CSV!$I:$I,"&gt;1.5")/$B242</f>
        <v>0.2857142857142857</v>
      </c>
      <c r="V242" s="7">
        <f>COUNTIFS(CSV!$B:$B,$A242,CSV!$K:$K,"&gt;1.5")/$C242</f>
        <v>0</v>
      </c>
    </row>
    <row r="243" spans="1:22" x14ac:dyDescent="0.3">
      <c r="A243" s="62" t="s">
        <v>145</v>
      </c>
      <c r="B243" s="9">
        <f>COUNTIF(CSV!A:A,A243)</f>
        <v>7</v>
      </c>
      <c r="C243" s="4">
        <f>COUNTIF(CSV!B:B,A243)</f>
        <v>6</v>
      </c>
      <c r="D243" s="4">
        <f t="shared" si="8"/>
        <v>13</v>
      </c>
      <c r="E243" s="12">
        <f>(COUNTIFS(CSV!$A:$A,$A243,CSV!$L:$L,"&gt;0.5") +COUNTIFS(CSV!$B:$B,$A243,CSV!$L:$L,"&gt;0.5"))/$D243</f>
        <v>1</v>
      </c>
      <c r="F243" s="7">
        <f>COUNTIFS(CSV!$A:$A,$A243,CSV!$L:$L,"&gt;0.5")/$B243</f>
        <v>1</v>
      </c>
      <c r="G243" s="7">
        <f>COUNTIFS(CSV!$B:$B,$A243,CSV!$L:$L,"&gt;0.5")/$C243</f>
        <v>1</v>
      </c>
      <c r="H243" s="12">
        <f>(COUNTIFS(CSV!$A:$A,$A243,CSV!$L:$L,"&gt;1.5") +COUNTIFS(CSV!$B:$B,$A243,CSV!$L:$L,"&gt;1.5"))/$D243</f>
        <v>0.46153846153846156</v>
      </c>
      <c r="I243" s="7">
        <f>COUNTIFS(CSV!$A:$A,$A243,CSV!$L:$L,"&gt;1.5")/$B243</f>
        <v>0.2857142857142857</v>
      </c>
      <c r="J243" s="7">
        <f>COUNTIFS(CSV!$B:$B,$A243,CSV!$L:$L,"&gt;1.5")/$C243</f>
        <v>0.66666666666666663</v>
      </c>
      <c r="K243" s="12">
        <f>(COUNTIFS(CSV!$A:$A,$A243,CSV!$H:$H,"&gt;0.5") +COUNTIFS(CSV!$B:$B,$A243,CSV!$J:$J,"&gt;0.5"))/$D243</f>
        <v>0.69230769230769229</v>
      </c>
      <c r="L243" s="7">
        <f>COUNTIFS(CSV!$A:$A,$A243,CSV!$H:$H,"&gt;0.5")/$B243</f>
        <v>0.7142857142857143</v>
      </c>
      <c r="M243" s="7">
        <f>COUNTIFS(CSV!$B:$B,$A243,CSV!$J:$J,"&gt;0.5")/$C243</f>
        <v>0.66666666666666663</v>
      </c>
      <c r="N243" s="12">
        <f>(COUNTIFS(CSV!$A:$A,$A243,CSV!$H:$H,"&gt;1.5") +COUNTIFS(CSV!$B:$B,$A243,CSV!$J:$J,"&gt;1.5"))/$D243</f>
        <v>7.6923076923076927E-2</v>
      </c>
      <c r="O243" s="7">
        <f>COUNTIFS(CSV!$A:$A,$A243,CSV!$H:$H,"&gt;1.5")/$B243</f>
        <v>0</v>
      </c>
      <c r="P243" s="7">
        <f>COUNTIFS(CSV!$B:$B,$A243,CSV!$J:$J,"&gt;1.5")/$C243</f>
        <v>0.16666666666666666</v>
      </c>
      <c r="Q243" s="12">
        <f>(COUNTIFS(CSV!$A:$A,$A243,CSV!$I:$I,"&gt;0.5") +COUNTIFS(CSV!$B:$B,$A243,CSV!$K:$K,"&gt;0.5"))/$D243</f>
        <v>0.76923076923076927</v>
      </c>
      <c r="R243" s="7">
        <f>COUNTIFS(CSV!$A:$A,$A243,CSV!$I:$I,"&gt;0.5")/$B243</f>
        <v>0.5714285714285714</v>
      </c>
      <c r="S243" s="7">
        <f>COUNTIFS(CSV!$B:$B,$A243,CSV!$K:$K,"&gt;0.5")/$C243</f>
        <v>1</v>
      </c>
      <c r="T243" s="12">
        <f>(COUNTIFS(CSV!$A:$A,$A243,CSV!$I:$I,"&gt;1.5") +COUNTIFS(CSV!$B:$B,$A243,CSV!$K:$K,"&gt;1.5"))/$D243</f>
        <v>0</v>
      </c>
      <c r="U243" s="7">
        <f>COUNTIFS(CSV!$A:$A,$A243,CSV!$I:$I,"&gt;1.5")/$B243</f>
        <v>0</v>
      </c>
      <c r="V243" s="7">
        <f>COUNTIFS(CSV!$B:$B,$A243,CSV!$K:$K,"&gt;1.5")/$C243</f>
        <v>0</v>
      </c>
    </row>
    <row r="244" spans="1:22" x14ac:dyDescent="0.3">
      <c r="A244" s="62" t="s">
        <v>138</v>
      </c>
      <c r="B244" s="9">
        <f>COUNTIF(CSV!A:A,A244)</f>
        <v>7</v>
      </c>
      <c r="C244" s="4">
        <f>COUNTIF(CSV!B:B,A244)</f>
        <v>6</v>
      </c>
      <c r="D244" s="4">
        <f t="shared" si="8"/>
        <v>13</v>
      </c>
      <c r="E244" s="12">
        <f>(COUNTIFS(CSV!$A:$A,$A244,CSV!$L:$L,"&gt;0.5") +COUNTIFS(CSV!$B:$B,$A244,CSV!$L:$L,"&gt;0.5"))/$D244</f>
        <v>0.76923076923076927</v>
      </c>
      <c r="F244" s="7">
        <f>COUNTIFS(CSV!$A:$A,$A244,CSV!$L:$L,"&gt;0.5")/$B244</f>
        <v>0.5714285714285714</v>
      </c>
      <c r="G244" s="7">
        <f>COUNTIFS(CSV!$B:$B,$A244,CSV!$L:$L,"&gt;0.5")/$C244</f>
        <v>1</v>
      </c>
      <c r="H244" s="12">
        <f>(COUNTIFS(CSV!$A:$A,$A244,CSV!$L:$L,"&gt;1.5") +COUNTIFS(CSV!$B:$B,$A244,CSV!$L:$L,"&gt;1.5"))/$D244</f>
        <v>0.69230769230769229</v>
      </c>
      <c r="I244" s="7">
        <f>COUNTIFS(CSV!$A:$A,$A244,CSV!$L:$L,"&gt;1.5")/$B244</f>
        <v>0.5714285714285714</v>
      </c>
      <c r="J244" s="7">
        <f>COUNTIFS(CSV!$B:$B,$A244,CSV!$L:$L,"&gt;1.5")/$C244</f>
        <v>0.83333333333333337</v>
      </c>
      <c r="K244" s="12">
        <f>(COUNTIFS(CSV!$A:$A,$A244,CSV!$H:$H,"&gt;0.5") +COUNTIFS(CSV!$B:$B,$A244,CSV!$J:$J,"&gt;0.5"))/$D244</f>
        <v>0.76923076923076927</v>
      </c>
      <c r="L244" s="7">
        <f>COUNTIFS(CSV!$A:$A,$A244,CSV!$H:$H,"&gt;0.5")/$B244</f>
        <v>0.5714285714285714</v>
      </c>
      <c r="M244" s="7">
        <f>COUNTIFS(CSV!$B:$B,$A244,CSV!$J:$J,"&gt;0.5")/$C244</f>
        <v>1</v>
      </c>
      <c r="N244" s="12">
        <f>(COUNTIFS(CSV!$A:$A,$A244,CSV!$H:$H,"&gt;1.5") +COUNTIFS(CSV!$B:$B,$A244,CSV!$J:$J,"&gt;1.5"))/$D244</f>
        <v>0.23076923076923078</v>
      </c>
      <c r="O244" s="7">
        <f>COUNTIFS(CSV!$A:$A,$A244,CSV!$H:$H,"&gt;1.5")/$B244</f>
        <v>0.2857142857142857</v>
      </c>
      <c r="P244" s="7">
        <f>COUNTIFS(CSV!$B:$B,$A244,CSV!$J:$J,"&gt;1.5")/$C244</f>
        <v>0.16666666666666666</v>
      </c>
      <c r="Q244" s="12">
        <f>(COUNTIFS(CSV!$A:$A,$A244,CSV!$I:$I,"&gt;0.5") +COUNTIFS(CSV!$B:$B,$A244,CSV!$K:$K,"&gt;0.5"))/$D244</f>
        <v>0.53846153846153844</v>
      </c>
      <c r="R244" s="7">
        <f>COUNTIFS(CSV!$A:$A,$A244,CSV!$I:$I,"&gt;0.5")/$B244</f>
        <v>0.2857142857142857</v>
      </c>
      <c r="S244" s="7">
        <f>COUNTIFS(CSV!$B:$B,$A244,CSV!$K:$K,"&gt;0.5")/$C244</f>
        <v>0.83333333333333337</v>
      </c>
      <c r="T244" s="12">
        <f>(COUNTIFS(CSV!$A:$A,$A244,CSV!$I:$I,"&gt;1.5") +COUNTIFS(CSV!$B:$B,$A244,CSV!$K:$K,"&gt;1.5"))/$D244</f>
        <v>0.15384615384615385</v>
      </c>
      <c r="U244" s="7">
        <f>COUNTIFS(CSV!$A:$A,$A244,CSV!$I:$I,"&gt;1.5")/$B244</f>
        <v>0</v>
      </c>
      <c r="V244" s="7">
        <f>COUNTIFS(CSV!$B:$B,$A244,CSV!$K:$K,"&gt;1.5")/$C244</f>
        <v>0.33333333333333331</v>
      </c>
    </row>
    <row r="245" spans="1:22" x14ac:dyDescent="0.3">
      <c r="A245" s="62" t="s">
        <v>147</v>
      </c>
      <c r="B245" s="9">
        <f>COUNTIF(CSV!A:A,A245)</f>
        <v>8</v>
      </c>
      <c r="C245" s="4">
        <f>COUNTIF(CSV!B:B,A245)</f>
        <v>9</v>
      </c>
      <c r="D245" s="4">
        <f t="shared" si="8"/>
        <v>17</v>
      </c>
      <c r="E245" s="12">
        <f>(COUNTIFS(CSV!$A:$A,$A245,CSV!$L:$L,"&gt;0.5") +COUNTIFS(CSV!$B:$B,$A245,CSV!$L:$L,"&gt;0.5"))/$D245</f>
        <v>0.88235294117647056</v>
      </c>
      <c r="F245" s="7">
        <f>COUNTIFS(CSV!$A:$A,$A245,CSV!$L:$L,"&gt;0.5")/$B245</f>
        <v>0.875</v>
      </c>
      <c r="G245" s="7">
        <f>COUNTIFS(CSV!$B:$B,$A245,CSV!$L:$L,"&gt;0.5")/$C245</f>
        <v>0.88888888888888884</v>
      </c>
      <c r="H245" s="12">
        <f>(COUNTIFS(CSV!$A:$A,$A245,CSV!$L:$L,"&gt;1.5") +COUNTIFS(CSV!$B:$B,$A245,CSV!$L:$L,"&gt;1.5"))/$D245</f>
        <v>0.47058823529411764</v>
      </c>
      <c r="I245" s="7">
        <f>COUNTIFS(CSV!$A:$A,$A245,CSV!$L:$L,"&gt;1.5")/$B245</f>
        <v>0.5</v>
      </c>
      <c r="J245" s="7">
        <f>COUNTIFS(CSV!$B:$B,$A245,CSV!$L:$L,"&gt;1.5")/$C245</f>
        <v>0.44444444444444442</v>
      </c>
      <c r="K245" s="12">
        <f>(COUNTIFS(CSV!$A:$A,$A245,CSV!$H:$H,"&gt;0.5") +COUNTIFS(CSV!$B:$B,$A245,CSV!$J:$J,"&gt;0.5"))/$D245</f>
        <v>0.52941176470588236</v>
      </c>
      <c r="L245" s="7">
        <f>COUNTIFS(CSV!$A:$A,$A245,CSV!$H:$H,"&gt;0.5")/$B245</f>
        <v>0.75</v>
      </c>
      <c r="M245" s="7">
        <f>COUNTIFS(CSV!$B:$B,$A245,CSV!$J:$J,"&gt;0.5")/$C245</f>
        <v>0.33333333333333331</v>
      </c>
      <c r="N245" s="12">
        <f>(COUNTIFS(CSV!$A:$A,$A245,CSV!$H:$H,"&gt;1.5") +COUNTIFS(CSV!$B:$B,$A245,CSV!$J:$J,"&gt;1.5"))/$D245</f>
        <v>0.11764705882352941</v>
      </c>
      <c r="O245" s="7">
        <f>COUNTIFS(CSV!$A:$A,$A245,CSV!$H:$H,"&gt;1.5")/$B245</f>
        <v>0.25</v>
      </c>
      <c r="P245" s="7">
        <f>COUNTIFS(CSV!$B:$B,$A245,CSV!$J:$J,"&gt;1.5")/$C245</f>
        <v>0</v>
      </c>
      <c r="Q245" s="12">
        <f>(COUNTIFS(CSV!$A:$A,$A245,CSV!$I:$I,"&gt;0.5") +COUNTIFS(CSV!$B:$B,$A245,CSV!$K:$K,"&gt;0.5"))/$D245</f>
        <v>0.70588235294117652</v>
      </c>
      <c r="R245" s="7">
        <f>COUNTIFS(CSV!$A:$A,$A245,CSV!$I:$I,"&gt;0.5")/$B245</f>
        <v>0.5</v>
      </c>
      <c r="S245" s="7">
        <f>COUNTIFS(CSV!$B:$B,$A245,CSV!$K:$K,"&gt;0.5")/$C245</f>
        <v>0.88888888888888884</v>
      </c>
      <c r="T245" s="12">
        <f>(COUNTIFS(CSV!$A:$A,$A245,CSV!$I:$I,"&gt;1.5") +COUNTIFS(CSV!$B:$B,$A245,CSV!$K:$K,"&gt;1.5"))/$D245</f>
        <v>0.11764705882352941</v>
      </c>
      <c r="U245" s="7">
        <f>COUNTIFS(CSV!$A:$A,$A245,CSV!$I:$I,"&gt;1.5")/$B245</f>
        <v>0.125</v>
      </c>
      <c r="V245" s="7">
        <f>COUNTIFS(CSV!$B:$B,$A245,CSV!$K:$K,"&gt;1.5")/$C245</f>
        <v>0.1111111111111111</v>
      </c>
    </row>
    <row r="246" spans="1:22" x14ac:dyDescent="0.3">
      <c r="A246" s="62" t="s">
        <v>141</v>
      </c>
      <c r="B246" s="9">
        <f>COUNTIF(CSV!A:A,A246)</f>
        <v>7</v>
      </c>
      <c r="C246" s="4">
        <f>COUNTIF(CSV!B:B,A246)</f>
        <v>7</v>
      </c>
      <c r="D246" s="4">
        <f t="shared" si="8"/>
        <v>14</v>
      </c>
      <c r="E246" s="12">
        <f>(COUNTIFS(CSV!$A:$A,$A246,CSV!$L:$L,"&gt;0.5") +COUNTIFS(CSV!$B:$B,$A246,CSV!$L:$L,"&gt;0.5"))/$D246</f>
        <v>0.6428571428571429</v>
      </c>
      <c r="F246" s="7">
        <f>COUNTIFS(CSV!$A:$A,$A246,CSV!$L:$L,"&gt;0.5")/$B246</f>
        <v>0.8571428571428571</v>
      </c>
      <c r="G246" s="7">
        <f>COUNTIFS(CSV!$B:$B,$A246,CSV!$L:$L,"&gt;0.5")/$C246</f>
        <v>0.42857142857142855</v>
      </c>
      <c r="H246" s="12">
        <f>(COUNTIFS(CSV!$A:$A,$A246,CSV!$L:$L,"&gt;1.5") +COUNTIFS(CSV!$B:$B,$A246,CSV!$L:$L,"&gt;1.5"))/$D246</f>
        <v>0.5714285714285714</v>
      </c>
      <c r="I246" s="7">
        <f>COUNTIFS(CSV!$A:$A,$A246,CSV!$L:$L,"&gt;1.5")/$B246</f>
        <v>0.7142857142857143</v>
      </c>
      <c r="J246" s="7">
        <f>COUNTIFS(CSV!$B:$B,$A246,CSV!$L:$L,"&gt;1.5")/$C246</f>
        <v>0.42857142857142855</v>
      </c>
      <c r="K246" s="12">
        <f>(COUNTIFS(CSV!$A:$A,$A246,CSV!$H:$H,"&gt;0.5") +COUNTIFS(CSV!$B:$B,$A246,CSV!$J:$J,"&gt;0.5"))/$D246</f>
        <v>0.6428571428571429</v>
      </c>
      <c r="L246" s="7">
        <f>COUNTIFS(CSV!$A:$A,$A246,CSV!$H:$H,"&gt;0.5")/$B246</f>
        <v>0.8571428571428571</v>
      </c>
      <c r="M246" s="7">
        <f>COUNTIFS(CSV!$B:$B,$A246,CSV!$J:$J,"&gt;0.5")/$C246</f>
        <v>0.42857142857142855</v>
      </c>
      <c r="N246" s="12">
        <f>(COUNTIFS(CSV!$A:$A,$A246,CSV!$H:$H,"&gt;1.5") +COUNTIFS(CSV!$B:$B,$A246,CSV!$J:$J,"&gt;1.5"))/$D246</f>
        <v>0.35714285714285715</v>
      </c>
      <c r="O246" s="7">
        <f>COUNTIFS(CSV!$A:$A,$A246,CSV!$H:$H,"&gt;1.5")/$B246</f>
        <v>0.5714285714285714</v>
      </c>
      <c r="P246" s="7">
        <f>COUNTIFS(CSV!$B:$B,$A246,CSV!$J:$J,"&gt;1.5")/$C246</f>
        <v>0.14285714285714285</v>
      </c>
      <c r="Q246" s="12">
        <f>(COUNTIFS(CSV!$A:$A,$A246,CSV!$I:$I,"&gt;0.5") +COUNTIFS(CSV!$B:$B,$A246,CSV!$K:$K,"&gt;0.5"))/$D246</f>
        <v>0.35714285714285715</v>
      </c>
      <c r="R246" s="7">
        <f>COUNTIFS(CSV!$A:$A,$A246,CSV!$I:$I,"&gt;0.5")/$B246</f>
        <v>0.42857142857142855</v>
      </c>
      <c r="S246" s="7">
        <f>COUNTIFS(CSV!$B:$B,$A246,CSV!$K:$K,"&gt;0.5")/$C246</f>
        <v>0.2857142857142857</v>
      </c>
      <c r="T246" s="12">
        <f>(COUNTIFS(CSV!$A:$A,$A246,CSV!$I:$I,"&gt;1.5") +COUNTIFS(CSV!$B:$B,$A246,CSV!$K:$K,"&gt;1.5"))/$D246</f>
        <v>0.14285714285714285</v>
      </c>
      <c r="U246" s="7">
        <f>COUNTIFS(CSV!$A:$A,$A246,CSV!$I:$I,"&gt;1.5")/$B246</f>
        <v>0</v>
      </c>
      <c r="V246" s="7">
        <f>COUNTIFS(CSV!$B:$B,$A246,CSV!$K:$K,"&gt;1.5")/$C246</f>
        <v>0.2857142857142857</v>
      </c>
    </row>
    <row r="247" spans="1:22" x14ac:dyDescent="0.3">
      <c r="A247" s="62" t="s">
        <v>135</v>
      </c>
      <c r="B247" s="9">
        <f>COUNTIF(CSV!A:A,A247)</f>
        <v>8</v>
      </c>
      <c r="C247" s="4">
        <f>COUNTIF(CSV!B:B,A247)</f>
        <v>6</v>
      </c>
      <c r="D247" s="4">
        <f t="shared" si="8"/>
        <v>14</v>
      </c>
      <c r="E247" s="12">
        <f>(COUNTIFS(CSV!$A:$A,$A247,CSV!$L:$L,"&gt;0.5") +COUNTIFS(CSV!$B:$B,$A247,CSV!$L:$L,"&gt;0.5"))/$D247</f>
        <v>0.7857142857142857</v>
      </c>
      <c r="F247" s="7">
        <f>COUNTIFS(CSV!$A:$A,$A247,CSV!$L:$L,"&gt;0.5")/$B247</f>
        <v>0.75</v>
      </c>
      <c r="G247" s="7">
        <f>COUNTIFS(CSV!$B:$B,$A247,CSV!$L:$L,"&gt;0.5")/$C247</f>
        <v>0.83333333333333337</v>
      </c>
      <c r="H247" s="12">
        <f>(COUNTIFS(CSV!$A:$A,$A247,CSV!$L:$L,"&gt;1.5") +COUNTIFS(CSV!$B:$B,$A247,CSV!$L:$L,"&gt;1.5"))/$D247</f>
        <v>0.5</v>
      </c>
      <c r="I247" s="7">
        <f>COUNTIFS(CSV!$A:$A,$A247,CSV!$L:$L,"&gt;1.5")/$B247</f>
        <v>0.75</v>
      </c>
      <c r="J247" s="7">
        <f>COUNTIFS(CSV!$B:$B,$A247,CSV!$L:$L,"&gt;1.5")/$C247</f>
        <v>0.16666666666666666</v>
      </c>
      <c r="K247" s="12">
        <f>(COUNTIFS(CSV!$A:$A,$A247,CSV!$H:$H,"&gt;0.5") +COUNTIFS(CSV!$B:$B,$A247,CSV!$J:$J,"&gt;0.5"))/$D247</f>
        <v>0.6428571428571429</v>
      </c>
      <c r="L247" s="7">
        <f>COUNTIFS(CSV!$A:$A,$A247,CSV!$H:$H,"&gt;0.5")/$B247</f>
        <v>0.75</v>
      </c>
      <c r="M247" s="7">
        <f>COUNTIFS(CSV!$B:$B,$A247,CSV!$J:$J,"&gt;0.5")/$C247</f>
        <v>0.5</v>
      </c>
      <c r="N247" s="12">
        <f>(COUNTIFS(CSV!$A:$A,$A247,CSV!$H:$H,"&gt;1.5") +COUNTIFS(CSV!$B:$B,$A247,CSV!$J:$J,"&gt;1.5"))/$D247</f>
        <v>0.35714285714285715</v>
      </c>
      <c r="O247" s="7">
        <f>COUNTIFS(CSV!$A:$A,$A247,CSV!$H:$H,"&gt;1.5")/$B247</f>
        <v>0.625</v>
      </c>
      <c r="P247" s="7">
        <f>COUNTIFS(CSV!$B:$B,$A247,CSV!$J:$J,"&gt;1.5")/$C247</f>
        <v>0</v>
      </c>
      <c r="Q247" s="12">
        <f>(COUNTIFS(CSV!$A:$A,$A247,CSV!$I:$I,"&gt;0.5") +COUNTIFS(CSV!$B:$B,$A247,CSV!$K:$K,"&gt;0.5"))/$D247</f>
        <v>0.5</v>
      </c>
      <c r="R247" s="7">
        <f>COUNTIFS(CSV!$A:$A,$A247,CSV!$I:$I,"&gt;0.5")/$B247</f>
        <v>0.5</v>
      </c>
      <c r="S247" s="7">
        <f>COUNTIFS(CSV!$B:$B,$A247,CSV!$K:$K,"&gt;0.5")/$C247</f>
        <v>0.5</v>
      </c>
      <c r="T247" s="12">
        <f>(COUNTIFS(CSV!$A:$A,$A247,CSV!$I:$I,"&gt;1.5") +COUNTIFS(CSV!$B:$B,$A247,CSV!$K:$K,"&gt;1.5"))/$D247</f>
        <v>0.21428571428571427</v>
      </c>
      <c r="U247" s="7">
        <f>COUNTIFS(CSV!$A:$A,$A247,CSV!$I:$I,"&gt;1.5")/$B247</f>
        <v>0.25</v>
      </c>
      <c r="V247" s="7">
        <f>COUNTIFS(CSV!$B:$B,$A247,CSV!$K:$K,"&gt;1.5")/$C247</f>
        <v>0.16666666666666666</v>
      </c>
    </row>
    <row r="248" spans="1:22" x14ac:dyDescent="0.3">
      <c r="A248" s="62" t="s">
        <v>149</v>
      </c>
      <c r="B248" s="9">
        <f>COUNTIF(CSV!A:A,A248)</f>
        <v>7</v>
      </c>
      <c r="C248" s="4">
        <f>COUNTIF(CSV!B:B,A248)</f>
        <v>8</v>
      </c>
      <c r="D248" s="4">
        <f t="shared" si="8"/>
        <v>15</v>
      </c>
      <c r="E248" s="12">
        <f>(COUNTIFS(CSV!$A:$A,$A248,CSV!$L:$L,"&gt;0.5") +COUNTIFS(CSV!$B:$B,$A248,CSV!$L:$L,"&gt;0.5"))/$D248</f>
        <v>0.66666666666666663</v>
      </c>
      <c r="F248" s="7">
        <f>COUNTIFS(CSV!$A:$A,$A248,CSV!$L:$L,"&gt;0.5")/$B248</f>
        <v>0.42857142857142855</v>
      </c>
      <c r="G248" s="7">
        <f>COUNTIFS(CSV!$B:$B,$A248,CSV!$L:$L,"&gt;0.5")/$C248</f>
        <v>0.875</v>
      </c>
      <c r="H248" s="12">
        <f>(COUNTIFS(CSV!$A:$A,$A248,CSV!$L:$L,"&gt;1.5") +COUNTIFS(CSV!$B:$B,$A248,CSV!$L:$L,"&gt;1.5"))/$D248</f>
        <v>0.4</v>
      </c>
      <c r="I248" s="7">
        <f>COUNTIFS(CSV!$A:$A,$A248,CSV!$L:$L,"&gt;1.5")/$B248</f>
        <v>0.14285714285714285</v>
      </c>
      <c r="J248" s="7">
        <f>COUNTIFS(CSV!$B:$B,$A248,CSV!$L:$L,"&gt;1.5")/$C248</f>
        <v>0.625</v>
      </c>
      <c r="K248" s="12">
        <f>(COUNTIFS(CSV!$A:$A,$A248,CSV!$H:$H,"&gt;0.5") +COUNTIFS(CSV!$B:$B,$A248,CSV!$J:$J,"&gt;0.5"))/$D248</f>
        <v>0.4</v>
      </c>
      <c r="L248" s="7">
        <f>COUNTIFS(CSV!$A:$A,$A248,CSV!$H:$H,"&gt;0.5")/$B248</f>
        <v>0.2857142857142857</v>
      </c>
      <c r="M248" s="7">
        <f>COUNTIFS(CSV!$B:$B,$A248,CSV!$J:$J,"&gt;0.5")/$C248</f>
        <v>0.5</v>
      </c>
      <c r="N248" s="12">
        <f>(COUNTIFS(CSV!$A:$A,$A248,CSV!$H:$H,"&gt;1.5") +COUNTIFS(CSV!$B:$B,$A248,CSV!$J:$J,"&gt;1.5"))/$D248</f>
        <v>6.6666666666666666E-2</v>
      </c>
      <c r="O248" s="7">
        <f>COUNTIFS(CSV!$A:$A,$A248,CSV!$H:$H,"&gt;1.5")/$B248</f>
        <v>0</v>
      </c>
      <c r="P248" s="7">
        <f>COUNTIFS(CSV!$B:$B,$A248,CSV!$J:$J,"&gt;1.5")/$C248</f>
        <v>0.125</v>
      </c>
      <c r="Q248" s="12">
        <f>(COUNTIFS(CSV!$A:$A,$A248,CSV!$I:$I,"&gt;0.5") +COUNTIFS(CSV!$B:$B,$A248,CSV!$K:$K,"&gt;0.5"))/$D248</f>
        <v>0.53333333333333333</v>
      </c>
      <c r="R248" s="7">
        <f>COUNTIFS(CSV!$A:$A,$A248,CSV!$I:$I,"&gt;0.5")/$B248</f>
        <v>0.2857142857142857</v>
      </c>
      <c r="S248" s="7">
        <f>COUNTIFS(CSV!$B:$B,$A248,CSV!$K:$K,"&gt;0.5")/$C248</f>
        <v>0.75</v>
      </c>
      <c r="T248" s="12">
        <f>(COUNTIFS(CSV!$A:$A,$A248,CSV!$I:$I,"&gt;1.5") +COUNTIFS(CSV!$B:$B,$A248,CSV!$K:$K,"&gt;1.5"))/$D248</f>
        <v>0.13333333333333333</v>
      </c>
      <c r="U248" s="7">
        <f>COUNTIFS(CSV!$A:$A,$A248,CSV!$I:$I,"&gt;1.5")/$B248</f>
        <v>0</v>
      </c>
      <c r="V248" s="7">
        <f>COUNTIFS(CSV!$B:$B,$A248,CSV!$K:$K,"&gt;1.5")/$C248</f>
        <v>0.25</v>
      </c>
    </row>
    <row r="249" spans="1:22" x14ac:dyDescent="0.3">
      <c r="A249" s="62" t="s">
        <v>137</v>
      </c>
      <c r="B249" s="9">
        <f>COUNTIF(CSV!A:A,A249)</f>
        <v>7</v>
      </c>
      <c r="C249" s="4">
        <f>COUNTIF(CSV!B:B,A249)</f>
        <v>7</v>
      </c>
      <c r="D249" s="4">
        <f t="shared" si="8"/>
        <v>14</v>
      </c>
      <c r="E249" s="12">
        <f>(COUNTIFS(CSV!$A:$A,$A249,CSV!$L:$L,"&gt;0.5") +COUNTIFS(CSV!$B:$B,$A249,CSV!$L:$L,"&gt;0.5"))/$D249</f>
        <v>0.6428571428571429</v>
      </c>
      <c r="F249" s="7">
        <f>COUNTIFS(CSV!$A:$A,$A249,CSV!$L:$L,"&gt;0.5")/$B249</f>
        <v>0.7142857142857143</v>
      </c>
      <c r="G249" s="7">
        <f>COUNTIFS(CSV!$B:$B,$A249,CSV!$L:$L,"&gt;0.5")/$C249</f>
        <v>0.5714285714285714</v>
      </c>
      <c r="H249" s="12">
        <f>(COUNTIFS(CSV!$A:$A,$A249,CSV!$L:$L,"&gt;1.5") +COUNTIFS(CSV!$B:$B,$A249,CSV!$L:$L,"&gt;1.5"))/$D249</f>
        <v>0.2857142857142857</v>
      </c>
      <c r="I249" s="7">
        <f>COUNTIFS(CSV!$A:$A,$A249,CSV!$L:$L,"&gt;1.5")/$B249</f>
        <v>0.42857142857142855</v>
      </c>
      <c r="J249" s="7">
        <f>COUNTIFS(CSV!$B:$B,$A249,CSV!$L:$L,"&gt;1.5")/$C249</f>
        <v>0.14285714285714285</v>
      </c>
      <c r="K249" s="12">
        <f>(COUNTIFS(CSV!$A:$A,$A249,CSV!$H:$H,"&gt;0.5") +COUNTIFS(CSV!$B:$B,$A249,CSV!$J:$J,"&gt;0.5"))/$D249</f>
        <v>0.42857142857142855</v>
      </c>
      <c r="L249" s="7">
        <f>COUNTIFS(CSV!$A:$A,$A249,CSV!$H:$H,"&gt;0.5")/$B249</f>
        <v>0.5714285714285714</v>
      </c>
      <c r="M249" s="7">
        <f>COUNTIFS(CSV!$B:$B,$A249,CSV!$J:$J,"&gt;0.5")/$C249</f>
        <v>0.2857142857142857</v>
      </c>
      <c r="N249" s="12">
        <f>(COUNTIFS(CSV!$A:$A,$A249,CSV!$H:$H,"&gt;1.5") +COUNTIFS(CSV!$B:$B,$A249,CSV!$J:$J,"&gt;1.5"))/$D249</f>
        <v>0.21428571428571427</v>
      </c>
      <c r="O249" s="7">
        <f>COUNTIFS(CSV!$A:$A,$A249,CSV!$H:$H,"&gt;1.5")/$B249</f>
        <v>0.2857142857142857</v>
      </c>
      <c r="P249" s="7">
        <f>COUNTIFS(CSV!$B:$B,$A249,CSV!$J:$J,"&gt;1.5")/$C249</f>
        <v>0.14285714285714285</v>
      </c>
      <c r="Q249" s="12">
        <f>(COUNTIFS(CSV!$A:$A,$A249,CSV!$I:$I,"&gt;0.5") +COUNTIFS(CSV!$B:$B,$A249,CSV!$K:$K,"&gt;0.5"))/$D249</f>
        <v>0.35714285714285715</v>
      </c>
      <c r="R249" s="7">
        <f>COUNTIFS(CSV!$A:$A,$A249,CSV!$I:$I,"&gt;0.5")/$B249</f>
        <v>0.2857142857142857</v>
      </c>
      <c r="S249" s="7">
        <f>COUNTIFS(CSV!$B:$B,$A249,CSV!$K:$K,"&gt;0.5")/$C249</f>
        <v>0.42857142857142855</v>
      </c>
      <c r="T249" s="12">
        <f>(COUNTIFS(CSV!$A:$A,$A249,CSV!$I:$I,"&gt;1.5") +COUNTIFS(CSV!$B:$B,$A249,CSV!$K:$K,"&gt;1.5"))/$D249</f>
        <v>7.1428571428571425E-2</v>
      </c>
      <c r="U249" s="7">
        <f>COUNTIFS(CSV!$A:$A,$A249,CSV!$I:$I,"&gt;1.5")/$B249</f>
        <v>0.14285714285714285</v>
      </c>
      <c r="V249" s="7">
        <f>COUNTIFS(CSV!$B:$B,$A249,CSV!$K:$K,"&gt;1.5")/$C249</f>
        <v>0</v>
      </c>
    </row>
    <row r="250" spans="1:22" x14ac:dyDescent="0.3">
      <c r="A250" s="62" t="s">
        <v>136</v>
      </c>
      <c r="B250" s="9">
        <f>COUNTIF(CSV!A:A,A250)</f>
        <v>8</v>
      </c>
      <c r="C250" s="4">
        <f>COUNTIF(CSV!B:B,A250)</f>
        <v>9</v>
      </c>
      <c r="D250" s="4">
        <f t="shared" si="8"/>
        <v>17</v>
      </c>
      <c r="E250" s="12">
        <f>(COUNTIFS(CSV!$A:$A,$A250,CSV!$L:$L,"&gt;0.5") +COUNTIFS(CSV!$B:$B,$A250,CSV!$L:$L,"&gt;0.5"))/$D250</f>
        <v>0.82352941176470584</v>
      </c>
      <c r="F250" s="7">
        <f>COUNTIFS(CSV!$A:$A,$A250,CSV!$L:$L,"&gt;0.5")/$B250</f>
        <v>1</v>
      </c>
      <c r="G250" s="7">
        <f>COUNTIFS(CSV!$B:$B,$A250,CSV!$L:$L,"&gt;0.5")/$C250</f>
        <v>0.66666666666666663</v>
      </c>
      <c r="H250" s="12">
        <f>(COUNTIFS(CSV!$A:$A,$A250,CSV!$L:$L,"&gt;1.5") +COUNTIFS(CSV!$B:$B,$A250,CSV!$L:$L,"&gt;1.5"))/$D250</f>
        <v>0.52941176470588236</v>
      </c>
      <c r="I250" s="7">
        <f>COUNTIFS(CSV!$A:$A,$A250,CSV!$L:$L,"&gt;1.5")/$B250</f>
        <v>0.625</v>
      </c>
      <c r="J250" s="7">
        <f>COUNTIFS(CSV!$B:$B,$A250,CSV!$L:$L,"&gt;1.5")/$C250</f>
        <v>0.44444444444444442</v>
      </c>
      <c r="K250" s="12">
        <f>(COUNTIFS(CSV!$A:$A,$A250,CSV!$H:$H,"&gt;0.5") +COUNTIFS(CSV!$B:$B,$A250,CSV!$J:$J,"&gt;0.5"))/$D250</f>
        <v>0.76470588235294112</v>
      </c>
      <c r="L250" s="7">
        <f>COUNTIFS(CSV!$A:$A,$A250,CSV!$H:$H,"&gt;0.5")/$B250</f>
        <v>0.875</v>
      </c>
      <c r="M250" s="7">
        <f>COUNTIFS(CSV!$B:$B,$A250,CSV!$J:$J,"&gt;0.5")/$C250</f>
        <v>0.66666666666666663</v>
      </c>
      <c r="N250" s="12">
        <f>(COUNTIFS(CSV!$A:$A,$A250,CSV!$H:$H,"&gt;1.5") +COUNTIFS(CSV!$B:$B,$A250,CSV!$J:$J,"&gt;1.5"))/$D250</f>
        <v>0.29411764705882354</v>
      </c>
      <c r="O250" s="7">
        <f>COUNTIFS(CSV!$A:$A,$A250,CSV!$H:$H,"&gt;1.5")/$B250</f>
        <v>0.375</v>
      </c>
      <c r="P250" s="7">
        <f>COUNTIFS(CSV!$B:$B,$A250,CSV!$J:$J,"&gt;1.5")/$C250</f>
        <v>0.22222222222222221</v>
      </c>
      <c r="Q250" s="12">
        <f>(COUNTIFS(CSV!$A:$A,$A250,CSV!$I:$I,"&gt;0.5") +COUNTIFS(CSV!$B:$B,$A250,CSV!$K:$K,"&gt;0.5"))/$D250</f>
        <v>0.41176470588235292</v>
      </c>
      <c r="R250" s="7">
        <f>COUNTIFS(CSV!$A:$A,$A250,CSV!$I:$I,"&gt;0.5")/$B250</f>
        <v>0.625</v>
      </c>
      <c r="S250" s="7">
        <f>COUNTIFS(CSV!$B:$B,$A250,CSV!$K:$K,"&gt;0.5")/$C250</f>
        <v>0.22222222222222221</v>
      </c>
      <c r="T250" s="12">
        <f>(COUNTIFS(CSV!$A:$A,$A250,CSV!$I:$I,"&gt;1.5") +COUNTIFS(CSV!$B:$B,$A250,CSV!$K:$K,"&gt;1.5"))/$D250</f>
        <v>0.17647058823529413</v>
      </c>
      <c r="U250" s="7">
        <f>COUNTIFS(CSV!$A:$A,$A250,CSV!$I:$I,"&gt;1.5")/$B250</f>
        <v>0.25</v>
      </c>
      <c r="V250" s="7">
        <f>COUNTIFS(CSV!$B:$B,$A250,CSV!$K:$K,"&gt;1.5")/$C250</f>
        <v>0.1111111111111111</v>
      </c>
    </row>
    <row r="251" spans="1:22" x14ac:dyDescent="0.3">
      <c r="A251" s="62" t="s">
        <v>150</v>
      </c>
      <c r="B251" s="9">
        <f>COUNTIF(CSV!A:A,A251)</f>
        <v>7</v>
      </c>
      <c r="C251" s="4">
        <f>COUNTIF(CSV!B:B,A251)</f>
        <v>7</v>
      </c>
      <c r="D251" s="4">
        <f t="shared" si="8"/>
        <v>14</v>
      </c>
      <c r="E251" s="12">
        <f>(COUNTIFS(CSV!$A:$A,$A251,CSV!$L:$L,"&gt;0.5") +COUNTIFS(CSV!$B:$B,$A251,CSV!$L:$L,"&gt;0.5"))/$D251</f>
        <v>0.7142857142857143</v>
      </c>
      <c r="F251" s="7">
        <f>COUNTIFS(CSV!$A:$A,$A251,CSV!$L:$L,"&gt;0.5")/$B251</f>
        <v>0.7142857142857143</v>
      </c>
      <c r="G251" s="7">
        <f>COUNTIFS(CSV!$B:$B,$A251,CSV!$L:$L,"&gt;0.5")/$C251</f>
        <v>0.7142857142857143</v>
      </c>
      <c r="H251" s="12">
        <f>(COUNTIFS(CSV!$A:$A,$A251,CSV!$L:$L,"&gt;1.5") +COUNTIFS(CSV!$B:$B,$A251,CSV!$L:$L,"&gt;1.5"))/$D251</f>
        <v>0.42857142857142855</v>
      </c>
      <c r="I251" s="7">
        <f>COUNTIFS(CSV!$A:$A,$A251,CSV!$L:$L,"&gt;1.5")/$B251</f>
        <v>0.42857142857142855</v>
      </c>
      <c r="J251" s="7">
        <f>COUNTIFS(CSV!$B:$B,$A251,CSV!$L:$L,"&gt;1.5")/$C251</f>
        <v>0.42857142857142855</v>
      </c>
      <c r="K251" s="12">
        <f>(COUNTIFS(CSV!$A:$A,$A251,CSV!$H:$H,"&gt;0.5") +COUNTIFS(CSV!$B:$B,$A251,CSV!$J:$J,"&gt;0.5"))/$D251</f>
        <v>0.42857142857142855</v>
      </c>
      <c r="L251" s="7">
        <f>COUNTIFS(CSV!$A:$A,$A251,CSV!$H:$H,"&gt;0.5")/$B251</f>
        <v>0.5714285714285714</v>
      </c>
      <c r="M251" s="7">
        <f>COUNTIFS(CSV!$B:$B,$A251,CSV!$J:$J,"&gt;0.5")/$C251</f>
        <v>0.2857142857142857</v>
      </c>
      <c r="N251" s="12">
        <f>(COUNTIFS(CSV!$A:$A,$A251,CSV!$H:$H,"&gt;1.5") +COUNTIFS(CSV!$B:$B,$A251,CSV!$J:$J,"&gt;1.5"))/$D251</f>
        <v>7.1428571428571425E-2</v>
      </c>
      <c r="O251" s="7">
        <f>COUNTIFS(CSV!$A:$A,$A251,CSV!$H:$H,"&gt;1.5")/$B251</f>
        <v>0</v>
      </c>
      <c r="P251" s="7">
        <f>COUNTIFS(CSV!$B:$B,$A251,CSV!$J:$J,"&gt;1.5")/$C251</f>
        <v>0.14285714285714285</v>
      </c>
      <c r="Q251" s="12">
        <f>(COUNTIFS(CSV!$A:$A,$A251,CSV!$I:$I,"&gt;0.5") +COUNTIFS(CSV!$B:$B,$A251,CSV!$K:$K,"&gt;0.5"))/$D251</f>
        <v>0.5714285714285714</v>
      </c>
      <c r="R251" s="7">
        <f>COUNTIFS(CSV!$A:$A,$A251,CSV!$I:$I,"&gt;0.5")/$B251</f>
        <v>0.42857142857142855</v>
      </c>
      <c r="S251" s="7">
        <f>COUNTIFS(CSV!$B:$B,$A251,CSV!$K:$K,"&gt;0.5")/$C251</f>
        <v>0.7142857142857143</v>
      </c>
      <c r="T251" s="12">
        <f>(COUNTIFS(CSV!$A:$A,$A251,CSV!$I:$I,"&gt;1.5") +COUNTIFS(CSV!$B:$B,$A251,CSV!$K:$K,"&gt;1.5"))/$D251</f>
        <v>0.2857142857142857</v>
      </c>
      <c r="U251" s="7">
        <f>COUNTIFS(CSV!$A:$A,$A251,CSV!$I:$I,"&gt;1.5")/$B251</f>
        <v>0.14285714285714285</v>
      </c>
      <c r="V251" s="7">
        <f>COUNTIFS(CSV!$B:$B,$A251,CSV!$K:$K,"&gt;1.5")/$C251</f>
        <v>0.42857142857142855</v>
      </c>
    </row>
    <row r="252" spans="1:22" x14ac:dyDescent="0.3">
      <c r="A252" s="62" t="s">
        <v>146</v>
      </c>
      <c r="B252" s="9">
        <f>COUNTIF(CSV!A:A,A252)</f>
        <v>8</v>
      </c>
      <c r="C252" s="4">
        <f>COUNTIF(CSV!B:B,A252)</f>
        <v>7</v>
      </c>
      <c r="D252" s="4">
        <f t="shared" si="8"/>
        <v>15</v>
      </c>
      <c r="E252" s="12">
        <f>(COUNTIFS(CSV!$A:$A,$A252,CSV!$L:$L,"&gt;0.5") +COUNTIFS(CSV!$B:$B,$A252,CSV!$L:$L,"&gt;0.5"))/$D252</f>
        <v>0.73333333333333328</v>
      </c>
      <c r="F252" s="7">
        <f>COUNTIFS(CSV!$A:$A,$A252,CSV!$L:$L,"&gt;0.5")/$B252</f>
        <v>0.875</v>
      </c>
      <c r="G252" s="7">
        <f>COUNTIFS(CSV!$B:$B,$A252,CSV!$L:$L,"&gt;0.5")/$C252</f>
        <v>0.5714285714285714</v>
      </c>
      <c r="H252" s="12">
        <f>(COUNTIFS(CSV!$A:$A,$A252,CSV!$L:$L,"&gt;1.5") +COUNTIFS(CSV!$B:$B,$A252,CSV!$L:$L,"&gt;1.5"))/$D252</f>
        <v>0.2</v>
      </c>
      <c r="I252" s="7">
        <f>COUNTIFS(CSV!$A:$A,$A252,CSV!$L:$L,"&gt;1.5")/$B252</f>
        <v>0</v>
      </c>
      <c r="J252" s="7">
        <f>COUNTIFS(CSV!$B:$B,$A252,CSV!$L:$L,"&gt;1.5")/$C252</f>
        <v>0.42857142857142855</v>
      </c>
      <c r="K252" s="12">
        <f>(COUNTIFS(CSV!$A:$A,$A252,CSV!$H:$H,"&gt;0.5") +COUNTIFS(CSV!$B:$B,$A252,CSV!$J:$J,"&gt;0.5"))/$D252</f>
        <v>0.6</v>
      </c>
      <c r="L252" s="7">
        <f>COUNTIFS(CSV!$A:$A,$A252,CSV!$H:$H,"&gt;0.5")/$B252</f>
        <v>0.75</v>
      </c>
      <c r="M252" s="7">
        <f>COUNTIFS(CSV!$B:$B,$A252,CSV!$J:$J,"&gt;0.5")/$C252</f>
        <v>0.42857142857142855</v>
      </c>
      <c r="N252" s="12">
        <f>(COUNTIFS(CSV!$A:$A,$A252,CSV!$H:$H,"&gt;1.5") +COUNTIFS(CSV!$B:$B,$A252,CSV!$J:$J,"&gt;1.5"))/$D252</f>
        <v>6.6666666666666666E-2</v>
      </c>
      <c r="O252" s="7">
        <f>COUNTIFS(CSV!$A:$A,$A252,CSV!$H:$H,"&gt;1.5")/$B252</f>
        <v>0</v>
      </c>
      <c r="P252" s="7">
        <f>COUNTIFS(CSV!$B:$B,$A252,CSV!$J:$J,"&gt;1.5")/$C252</f>
        <v>0.14285714285714285</v>
      </c>
      <c r="Q252" s="12">
        <f>(COUNTIFS(CSV!$A:$A,$A252,CSV!$I:$I,"&gt;0.5") +COUNTIFS(CSV!$B:$B,$A252,CSV!$K:$K,"&gt;0.5"))/$D252</f>
        <v>0.2</v>
      </c>
      <c r="R252" s="7">
        <f>COUNTIFS(CSV!$A:$A,$A252,CSV!$I:$I,"&gt;0.5")/$B252</f>
        <v>0.125</v>
      </c>
      <c r="S252" s="7">
        <f>COUNTIFS(CSV!$B:$B,$A252,CSV!$K:$K,"&gt;0.5")/$C252</f>
        <v>0.2857142857142857</v>
      </c>
      <c r="T252" s="12">
        <f>(COUNTIFS(CSV!$A:$A,$A252,CSV!$I:$I,"&gt;1.5") +COUNTIFS(CSV!$B:$B,$A252,CSV!$K:$K,"&gt;1.5"))/$D252</f>
        <v>6.6666666666666666E-2</v>
      </c>
      <c r="U252" s="7">
        <f>COUNTIFS(CSV!$A:$A,$A252,CSV!$I:$I,"&gt;1.5")/$B252</f>
        <v>0</v>
      </c>
      <c r="V252" s="7">
        <f>COUNTIFS(CSV!$B:$B,$A252,CSV!$K:$K,"&gt;1.5")/$C252</f>
        <v>0.14285714285714285</v>
      </c>
    </row>
    <row r="253" spans="1:22" x14ac:dyDescent="0.3">
      <c r="A253" s="62" t="s">
        <v>357</v>
      </c>
      <c r="B253" s="9">
        <f>COUNTIF(CSV!A:A,A253)</f>
        <v>6</v>
      </c>
      <c r="C253" s="4">
        <f>COUNTIF(CSV!B:B,A253)</f>
        <v>6</v>
      </c>
      <c r="D253" s="4">
        <f t="shared" ref="D253:D316" si="9">B253+C253</f>
        <v>12</v>
      </c>
      <c r="E253" s="12">
        <f>(COUNTIFS(CSV!$A:$A,$A253,CSV!$L:$L,"&gt;0.5") +COUNTIFS(CSV!$B:$B,$A253,CSV!$L:$L,"&gt;0.5"))/$D253</f>
        <v>0.66666666666666663</v>
      </c>
      <c r="F253" s="7">
        <f>COUNTIFS(CSV!$A:$A,$A253,CSV!$L:$L,"&gt;0.5")/$B253</f>
        <v>0.83333333333333337</v>
      </c>
      <c r="G253" s="7">
        <f>COUNTIFS(CSV!$B:$B,$A253,CSV!$L:$L,"&gt;0.5")/$C253</f>
        <v>0.5</v>
      </c>
      <c r="H253" s="12">
        <f>(COUNTIFS(CSV!$A:$A,$A253,CSV!$L:$L,"&gt;1.5") +COUNTIFS(CSV!$B:$B,$A253,CSV!$L:$L,"&gt;1.5"))/$D253</f>
        <v>0.25</v>
      </c>
      <c r="I253" s="7">
        <f>COUNTIFS(CSV!$A:$A,$A253,CSV!$L:$L,"&gt;1.5")/$B253</f>
        <v>0.33333333333333331</v>
      </c>
      <c r="J253" s="7">
        <f>COUNTIFS(CSV!$B:$B,$A253,CSV!$L:$L,"&gt;1.5")/$C253</f>
        <v>0.16666666666666666</v>
      </c>
      <c r="K253" s="12">
        <f>(COUNTIFS(CSV!$A:$A,$A253,CSV!$H:$H,"&gt;0.5") +COUNTIFS(CSV!$B:$B,$A253,CSV!$J:$J,"&gt;0.5"))/$D253</f>
        <v>0.41666666666666669</v>
      </c>
      <c r="L253" s="7">
        <f>COUNTIFS(CSV!$A:$A,$A253,CSV!$H:$H,"&gt;0.5")/$B253</f>
        <v>0.5</v>
      </c>
      <c r="M253" s="7">
        <f>COUNTIFS(CSV!$B:$B,$A253,CSV!$J:$J,"&gt;0.5")/$C253</f>
        <v>0.33333333333333331</v>
      </c>
      <c r="N253" s="12">
        <f>(COUNTIFS(CSV!$A:$A,$A253,CSV!$H:$H,"&gt;1.5") +COUNTIFS(CSV!$B:$B,$A253,CSV!$J:$J,"&gt;1.5"))/$D253</f>
        <v>8.3333333333333329E-2</v>
      </c>
      <c r="O253" s="7">
        <f>COUNTIFS(CSV!$A:$A,$A253,CSV!$H:$H,"&gt;1.5")/$B253</f>
        <v>0.16666666666666666</v>
      </c>
      <c r="P253" s="7">
        <f>COUNTIFS(CSV!$B:$B,$A253,CSV!$J:$J,"&gt;1.5")/$C253</f>
        <v>0</v>
      </c>
      <c r="Q253" s="12">
        <f>(COUNTIFS(CSV!$A:$A,$A253,CSV!$I:$I,"&gt;0.5") +COUNTIFS(CSV!$B:$B,$A253,CSV!$K:$K,"&gt;0.5"))/$D253</f>
        <v>0.41666666666666669</v>
      </c>
      <c r="R253" s="7">
        <f>COUNTIFS(CSV!$A:$A,$A253,CSV!$I:$I,"&gt;0.5")/$B253</f>
        <v>0.5</v>
      </c>
      <c r="S253" s="7">
        <f>COUNTIFS(CSV!$B:$B,$A253,CSV!$K:$K,"&gt;0.5")/$C253</f>
        <v>0.33333333333333331</v>
      </c>
      <c r="T253" s="12">
        <f>(COUNTIFS(CSV!$A:$A,$A253,CSV!$I:$I,"&gt;1.5") +COUNTIFS(CSV!$B:$B,$A253,CSV!$K:$K,"&gt;1.5"))/$D253</f>
        <v>0</v>
      </c>
      <c r="U253" s="7">
        <f>COUNTIFS(CSV!$A:$A,$A253,CSV!$I:$I,"&gt;1.5")/$B253</f>
        <v>0</v>
      </c>
      <c r="V253" s="7">
        <f>COUNTIFS(CSV!$B:$B,$A253,CSV!$K:$K,"&gt;1.5")/$C253</f>
        <v>0</v>
      </c>
    </row>
    <row r="254" spans="1:22" x14ac:dyDescent="0.3">
      <c r="A254" s="62" t="s">
        <v>351</v>
      </c>
      <c r="B254" s="9">
        <f>COUNTIF(CSV!A:A,A254)</f>
        <v>4</v>
      </c>
      <c r="C254" s="4">
        <f>COUNTIF(CSV!B:B,A254)</f>
        <v>5</v>
      </c>
      <c r="D254" s="4">
        <f t="shared" si="9"/>
        <v>9</v>
      </c>
      <c r="E254" s="12">
        <f>(COUNTIFS(CSV!$A:$A,$A254,CSV!$L:$L,"&gt;0.5") +COUNTIFS(CSV!$B:$B,$A254,CSV!$L:$L,"&gt;0.5"))/$D254</f>
        <v>0.55555555555555558</v>
      </c>
      <c r="F254" s="7">
        <f>COUNTIFS(CSV!$A:$A,$A254,CSV!$L:$L,"&gt;0.5")/$B254</f>
        <v>0.5</v>
      </c>
      <c r="G254" s="7">
        <f>COUNTIFS(CSV!$B:$B,$A254,CSV!$L:$L,"&gt;0.5")/$C254</f>
        <v>0.6</v>
      </c>
      <c r="H254" s="12">
        <f>(COUNTIFS(CSV!$A:$A,$A254,CSV!$L:$L,"&gt;1.5") +COUNTIFS(CSV!$B:$B,$A254,CSV!$L:$L,"&gt;1.5"))/$D254</f>
        <v>0.33333333333333331</v>
      </c>
      <c r="I254" s="7">
        <f>COUNTIFS(CSV!$A:$A,$A254,CSV!$L:$L,"&gt;1.5")/$B254</f>
        <v>0</v>
      </c>
      <c r="J254" s="7">
        <f>COUNTIFS(CSV!$B:$B,$A254,CSV!$L:$L,"&gt;1.5")/$C254</f>
        <v>0.6</v>
      </c>
      <c r="K254" s="12">
        <f>(COUNTIFS(CSV!$A:$A,$A254,CSV!$H:$H,"&gt;0.5") +COUNTIFS(CSV!$B:$B,$A254,CSV!$J:$J,"&gt;0.5"))/$D254</f>
        <v>0.33333333333333331</v>
      </c>
      <c r="L254" s="7">
        <f>COUNTIFS(CSV!$A:$A,$A254,CSV!$H:$H,"&gt;0.5")/$B254</f>
        <v>0</v>
      </c>
      <c r="M254" s="7">
        <f>COUNTIFS(CSV!$B:$B,$A254,CSV!$J:$J,"&gt;0.5")/$C254</f>
        <v>0.6</v>
      </c>
      <c r="N254" s="12">
        <f>(COUNTIFS(CSV!$A:$A,$A254,CSV!$H:$H,"&gt;1.5") +COUNTIFS(CSV!$B:$B,$A254,CSV!$J:$J,"&gt;1.5"))/$D254</f>
        <v>0.22222222222222221</v>
      </c>
      <c r="O254" s="7">
        <f>COUNTIFS(CSV!$A:$A,$A254,CSV!$H:$H,"&gt;1.5")/$B254</f>
        <v>0</v>
      </c>
      <c r="P254" s="7">
        <f>COUNTIFS(CSV!$B:$B,$A254,CSV!$J:$J,"&gt;1.5")/$C254</f>
        <v>0.4</v>
      </c>
      <c r="Q254" s="12">
        <f>(COUNTIFS(CSV!$A:$A,$A254,CSV!$I:$I,"&gt;0.5") +COUNTIFS(CSV!$B:$B,$A254,CSV!$K:$K,"&gt;0.5"))/$D254</f>
        <v>0.44444444444444442</v>
      </c>
      <c r="R254" s="7">
        <f>COUNTIFS(CSV!$A:$A,$A254,CSV!$I:$I,"&gt;0.5")/$B254</f>
        <v>0.5</v>
      </c>
      <c r="S254" s="7">
        <f>COUNTIFS(CSV!$B:$B,$A254,CSV!$K:$K,"&gt;0.5")/$C254</f>
        <v>0.4</v>
      </c>
      <c r="T254" s="12">
        <f>(COUNTIFS(CSV!$A:$A,$A254,CSV!$I:$I,"&gt;1.5") +COUNTIFS(CSV!$B:$B,$A254,CSV!$K:$K,"&gt;1.5"))/$D254</f>
        <v>0</v>
      </c>
      <c r="U254" s="7">
        <f>COUNTIFS(CSV!$A:$A,$A254,CSV!$I:$I,"&gt;1.5")/$B254</f>
        <v>0</v>
      </c>
      <c r="V254" s="7">
        <f>COUNTIFS(CSV!$B:$B,$A254,CSV!$K:$K,"&gt;1.5")/$C254</f>
        <v>0</v>
      </c>
    </row>
    <row r="255" spans="1:22" x14ac:dyDescent="0.3">
      <c r="A255" s="62" t="s">
        <v>356</v>
      </c>
      <c r="B255" s="9">
        <f>COUNTIF(CSV!A:A,A255)</f>
        <v>5</v>
      </c>
      <c r="C255" s="4">
        <f>COUNTIF(CSV!B:B,A255)</f>
        <v>6</v>
      </c>
      <c r="D255" s="4">
        <f t="shared" si="9"/>
        <v>11</v>
      </c>
      <c r="E255" s="12">
        <f>(COUNTIFS(CSV!$A:$A,$A255,CSV!$L:$L,"&gt;0.5") +COUNTIFS(CSV!$B:$B,$A255,CSV!$L:$L,"&gt;0.5"))/$D255</f>
        <v>0.45454545454545453</v>
      </c>
      <c r="F255" s="7">
        <f>COUNTIFS(CSV!$A:$A,$A255,CSV!$L:$L,"&gt;0.5")/$B255</f>
        <v>0.4</v>
      </c>
      <c r="G255" s="7">
        <f>COUNTIFS(CSV!$B:$B,$A255,CSV!$L:$L,"&gt;0.5")/$C255</f>
        <v>0.5</v>
      </c>
      <c r="H255" s="12">
        <f>(COUNTIFS(CSV!$A:$A,$A255,CSV!$L:$L,"&gt;1.5") +COUNTIFS(CSV!$B:$B,$A255,CSV!$L:$L,"&gt;1.5"))/$D255</f>
        <v>0.27272727272727271</v>
      </c>
      <c r="I255" s="7">
        <f>COUNTIFS(CSV!$A:$A,$A255,CSV!$L:$L,"&gt;1.5")/$B255</f>
        <v>0</v>
      </c>
      <c r="J255" s="7">
        <f>COUNTIFS(CSV!$B:$B,$A255,CSV!$L:$L,"&gt;1.5")/$C255</f>
        <v>0.5</v>
      </c>
      <c r="K255" s="12">
        <f>(COUNTIFS(CSV!$A:$A,$A255,CSV!$H:$H,"&gt;0.5") +COUNTIFS(CSV!$B:$B,$A255,CSV!$J:$J,"&gt;0.5"))/$D255</f>
        <v>0.45454545454545453</v>
      </c>
      <c r="L255" s="7">
        <f>COUNTIFS(CSV!$A:$A,$A255,CSV!$H:$H,"&gt;0.5")/$B255</f>
        <v>0.4</v>
      </c>
      <c r="M255" s="7">
        <f>COUNTIFS(CSV!$B:$B,$A255,CSV!$J:$J,"&gt;0.5")/$C255</f>
        <v>0.5</v>
      </c>
      <c r="N255" s="12">
        <f>(COUNTIFS(CSV!$A:$A,$A255,CSV!$H:$H,"&gt;1.5") +COUNTIFS(CSV!$B:$B,$A255,CSV!$J:$J,"&gt;1.5"))/$D255</f>
        <v>9.0909090909090912E-2</v>
      </c>
      <c r="O255" s="7">
        <f>COUNTIFS(CSV!$A:$A,$A255,CSV!$H:$H,"&gt;1.5")/$B255</f>
        <v>0</v>
      </c>
      <c r="P255" s="7">
        <f>COUNTIFS(CSV!$B:$B,$A255,CSV!$J:$J,"&gt;1.5")/$C255</f>
        <v>0.16666666666666666</v>
      </c>
      <c r="Q255" s="12">
        <f>(COUNTIFS(CSV!$A:$A,$A255,CSV!$I:$I,"&gt;0.5") +COUNTIFS(CSV!$B:$B,$A255,CSV!$K:$K,"&gt;0.5"))/$D255</f>
        <v>0.27272727272727271</v>
      </c>
      <c r="R255" s="7">
        <f>COUNTIFS(CSV!$A:$A,$A255,CSV!$I:$I,"&gt;0.5")/$B255</f>
        <v>0</v>
      </c>
      <c r="S255" s="7">
        <f>COUNTIFS(CSV!$B:$B,$A255,CSV!$K:$K,"&gt;0.5")/$C255</f>
        <v>0.5</v>
      </c>
      <c r="T255" s="12">
        <f>(COUNTIFS(CSV!$A:$A,$A255,CSV!$I:$I,"&gt;1.5") +COUNTIFS(CSV!$B:$B,$A255,CSV!$K:$K,"&gt;1.5"))/$D255</f>
        <v>9.0909090909090912E-2</v>
      </c>
      <c r="U255" s="7">
        <f>COUNTIFS(CSV!$A:$A,$A255,CSV!$I:$I,"&gt;1.5")/$B255</f>
        <v>0</v>
      </c>
      <c r="V255" s="7">
        <f>COUNTIFS(CSV!$B:$B,$A255,CSV!$K:$K,"&gt;1.5")/$C255</f>
        <v>0.16666666666666666</v>
      </c>
    </row>
    <row r="256" spans="1:22" x14ac:dyDescent="0.3">
      <c r="A256" s="62" t="s">
        <v>353</v>
      </c>
      <c r="B256" s="9">
        <f>COUNTIF(CSV!A:A,A256)</f>
        <v>6</v>
      </c>
      <c r="C256" s="4">
        <f>COUNTIF(CSV!B:B,A256)</f>
        <v>5</v>
      </c>
      <c r="D256" s="4">
        <f t="shared" si="9"/>
        <v>11</v>
      </c>
      <c r="E256" s="12">
        <f>(COUNTIFS(CSV!$A:$A,$A256,CSV!$L:$L,"&gt;0.5") +COUNTIFS(CSV!$B:$B,$A256,CSV!$L:$L,"&gt;0.5"))/$D256</f>
        <v>0.81818181818181823</v>
      </c>
      <c r="F256" s="7">
        <f>COUNTIFS(CSV!$A:$A,$A256,CSV!$L:$L,"&gt;0.5")/$B256</f>
        <v>0.83333333333333337</v>
      </c>
      <c r="G256" s="7">
        <f>COUNTIFS(CSV!$B:$B,$A256,CSV!$L:$L,"&gt;0.5")/$C256</f>
        <v>0.8</v>
      </c>
      <c r="H256" s="12">
        <f>(COUNTIFS(CSV!$A:$A,$A256,CSV!$L:$L,"&gt;1.5") +COUNTIFS(CSV!$B:$B,$A256,CSV!$L:$L,"&gt;1.5"))/$D256</f>
        <v>0.63636363636363635</v>
      </c>
      <c r="I256" s="7">
        <f>COUNTIFS(CSV!$A:$A,$A256,CSV!$L:$L,"&gt;1.5")/$B256</f>
        <v>0.66666666666666663</v>
      </c>
      <c r="J256" s="7">
        <f>COUNTIFS(CSV!$B:$B,$A256,CSV!$L:$L,"&gt;1.5")/$C256</f>
        <v>0.6</v>
      </c>
      <c r="K256" s="12">
        <f>(COUNTIFS(CSV!$A:$A,$A256,CSV!$H:$H,"&gt;0.5") +COUNTIFS(CSV!$B:$B,$A256,CSV!$J:$J,"&gt;0.5"))/$D256</f>
        <v>0.45454545454545453</v>
      </c>
      <c r="L256" s="7">
        <f>COUNTIFS(CSV!$A:$A,$A256,CSV!$H:$H,"&gt;0.5")/$B256</f>
        <v>0.5</v>
      </c>
      <c r="M256" s="7">
        <f>COUNTIFS(CSV!$B:$B,$A256,CSV!$J:$J,"&gt;0.5")/$C256</f>
        <v>0.4</v>
      </c>
      <c r="N256" s="12">
        <f>(COUNTIFS(CSV!$A:$A,$A256,CSV!$H:$H,"&gt;1.5") +COUNTIFS(CSV!$B:$B,$A256,CSV!$J:$J,"&gt;1.5"))/$D256</f>
        <v>0.18181818181818182</v>
      </c>
      <c r="O256" s="7">
        <f>COUNTIFS(CSV!$A:$A,$A256,CSV!$H:$H,"&gt;1.5")/$B256</f>
        <v>0.16666666666666666</v>
      </c>
      <c r="P256" s="7">
        <f>COUNTIFS(CSV!$B:$B,$A256,CSV!$J:$J,"&gt;1.5")/$C256</f>
        <v>0.2</v>
      </c>
      <c r="Q256" s="12">
        <f>(COUNTIFS(CSV!$A:$A,$A256,CSV!$I:$I,"&gt;0.5") +COUNTIFS(CSV!$B:$B,$A256,CSV!$K:$K,"&gt;0.5"))/$D256</f>
        <v>0.54545454545454541</v>
      </c>
      <c r="R256" s="7">
        <f>COUNTIFS(CSV!$A:$A,$A256,CSV!$I:$I,"&gt;0.5")/$B256</f>
        <v>0.66666666666666663</v>
      </c>
      <c r="S256" s="7">
        <f>COUNTIFS(CSV!$B:$B,$A256,CSV!$K:$K,"&gt;0.5")/$C256</f>
        <v>0.4</v>
      </c>
      <c r="T256" s="12">
        <f>(COUNTIFS(CSV!$A:$A,$A256,CSV!$I:$I,"&gt;1.5") +COUNTIFS(CSV!$B:$B,$A256,CSV!$K:$K,"&gt;1.5"))/$D256</f>
        <v>0.36363636363636365</v>
      </c>
      <c r="U256" s="7">
        <f>COUNTIFS(CSV!$A:$A,$A256,CSV!$I:$I,"&gt;1.5")/$B256</f>
        <v>0.33333333333333331</v>
      </c>
      <c r="V256" s="7">
        <f>COUNTIFS(CSV!$B:$B,$A256,CSV!$K:$K,"&gt;1.5")/$C256</f>
        <v>0.4</v>
      </c>
    </row>
    <row r="257" spans="1:22" x14ac:dyDescent="0.3">
      <c r="A257" s="62" t="s">
        <v>355</v>
      </c>
      <c r="B257" s="9">
        <f>COUNTIF(CSV!A:A,A257)</f>
        <v>6</v>
      </c>
      <c r="C257" s="4">
        <f>COUNTIF(CSV!B:B,A257)</f>
        <v>6</v>
      </c>
      <c r="D257" s="4">
        <f t="shared" si="9"/>
        <v>12</v>
      </c>
      <c r="E257" s="12">
        <f>(COUNTIFS(CSV!$A:$A,$A257,CSV!$L:$L,"&gt;0.5") +COUNTIFS(CSV!$B:$B,$A257,CSV!$L:$L,"&gt;0.5"))/$D257</f>
        <v>0.58333333333333337</v>
      </c>
      <c r="F257" s="7">
        <f>COUNTIFS(CSV!$A:$A,$A257,CSV!$L:$L,"&gt;0.5")/$B257</f>
        <v>0.5</v>
      </c>
      <c r="G257" s="7">
        <f>COUNTIFS(CSV!$B:$B,$A257,CSV!$L:$L,"&gt;0.5")/$C257</f>
        <v>0.66666666666666663</v>
      </c>
      <c r="H257" s="12">
        <f>(COUNTIFS(CSV!$A:$A,$A257,CSV!$L:$L,"&gt;1.5") +COUNTIFS(CSV!$B:$B,$A257,CSV!$L:$L,"&gt;1.5"))/$D257</f>
        <v>0.25</v>
      </c>
      <c r="I257" s="7">
        <f>COUNTIFS(CSV!$A:$A,$A257,CSV!$L:$L,"&gt;1.5")/$B257</f>
        <v>0.33333333333333331</v>
      </c>
      <c r="J257" s="7">
        <f>COUNTIFS(CSV!$B:$B,$A257,CSV!$L:$L,"&gt;1.5")/$C257</f>
        <v>0.16666666666666666</v>
      </c>
      <c r="K257" s="12">
        <f>(COUNTIFS(CSV!$A:$A,$A257,CSV!$H:$H,"&gt;0.5") +COUNTIFS(CSV!$B:$B,$A257,CSV!$J:$J,"&gt;0.5"))/$D257</f>
        <v>0.33333333333333331</v>
      </c>
      <c r="L257" s="7">
        <f>COUNTIFS(CSV!$A:$A,$A257,CSV!$H:$H,"&gt;0.5")/$B257</f>
        <v>0.33333333333333331</v>
      </c>
      <c r="M257" s="7">
        <f>COUNTIFS(CSV!$B:$B,$A257,CSV!$J:$J,"&gt;0.5")/$C257</f>
        <v>0.33333333333333331</v>
      </c>
      <c r="N257" s="12">
        <f>(COUNTIFS(CSV!$A:$A,$A257,CSV!$H:$H,"&gt;1.5") +COUNTIFS(CSV!$B:$B,$A257,CSV!$J:$J,"&gt;1.5"))/$D257</f>
        <v>8.3333333333333329E-2</v>
      </c>
      <c r="O257" s="7">
        <f>COUNTIFS(CSV!$A:$A,$A257,CSV!$H:$H,"&gt;1.5")/$B257</f>
        <v>0.16666666666666666</v>
      </c>
      <c r="P257" s="7">
        <f>COUNTIFS(CSV!$B:$B,$A257,CSV!$J:$J,"&gt;1.5")/$C257</f>
        <v>0</v>
      </c>
      <c r="Q257" s="12">
        <f>(COUNTIFS(CSV!$A:$A,$A257,CSV!$I:$I,"&gt;0.5") +COUNTIFS(CSV!$B:$B,$A257,CSV!$K:$K,"&gt;0.5"))/$D257</f>
        <v>0.41666666666666669</v>
      </c>
      <c r="R257" s="7">
        <f>COUNTIFS(CSV!$A:$A,$A257,CSV!$I:$I,"&gt;0.5")/$B257</f>
        <v>0.33333333333333331</v>
      </c>
      <c r="S257" s="7">
        <f>COUNTIFS(CSV!$B:$B,$A257,CSV!$K:$K,"&gt;0.5")/$C257</f>
        <v>0.5</v>
      </c>
      <c r="T257" s="12">
        <f>(COUNTIFS(CSV!$A:$A,$A257,CSV!$I:$I,"&gt;1.5") +COUNTIFS(CSV!$B:$B,$A257,CSV!$K:$K,"&gt;1.5"))/$D257</f>
        <v>0</v>
      </c>
      <c r="U257" s="7">
        <f>COUNTIFS(CSV!$A:$A,$A257,CSV!$I:$I,"&gt;1.5")/$B257</f>
        <v>0</v>
      </c>
      <c r="V257" s="7">
        <f>COUNTIFS(CSV!$B:$B,$A257,CSV!$K:$K,"&gt;1.5")/$C257</f>
        <v>0</v>
      </c>
    </row>
    <row r="258" spans="1:22" x14ac:dyDescent="0.3">
      <c r="A258" s="62" t="s">
        <v>354</v>
      </c>
      <c r="B258" s="9">
        <f>COUNTIF(CSV!A:A,A258)</f>
        <v>5</v>
      </c>
      <c r="C258" s="4">
        <f>COUNTIF(CSV!B:B,A258)</f>
        <v>7</v>
      </c>
      <c r="D258" s="4">
        <f t="shared" si="9"/>
        <v>12</v>
      </c>
      <c r="E258" s="12">
        <f>(COUNTIFS(CSV!$A:$A,$A258,CSV!$L:$L,"&gt;0.5") +COUNTIFS(CSV!$B:$B,$A258,CSV!$L:$L,"&gt;0.5"))/$D258</f>
        <v>0.41666666666666669</v>
      </c>
      <c r="F258" s="7">
        <f>COUNTIFS(CSV!$A:$A,$A258,CSV!$L:$L,"&gt;0.5")/$B258</f>
        <v>0.4</v>
      </c>
      <c r="G258" s="7">
        <f>COUNTIFS(CSV!$B:$B,$A258,CSV!$L:$L,"&gt;0.5")/$C258</f>
        <v>0.42857142857142855</v>
      </c>
      <c r="H258" s="12">
        <f>(COUNTIFS(CSV!$A:$A,$A258,CSV!$L:$L,"&gt;1.5") +COUNTIFS(CSV!$B:$B,$A258,CSV!$L:$L,"&gt;1.5"))/$D258</f>
        <v>0.16666666666666666</v>
      </c>
      <c r="I258" s="7">
        <f>COUNTIFS(CSV!$A:$A,$A258,CSV!$L:$L,"&gt;1.5")/$B258</f>
        <v>0.2</v>
      </c>
      <c r="J258" s="7">
        <f>COUNTIFS(CSV!$B:$B,$A258,CSV!$L:$L,"&gt;1.5")/$C258</f>
        <v>0.14285714285714285</v>
      </c>
      <c r="K258" s="12">
        <f>(COUNTIFS(CSV!$A:$A,$A258,CSV!$H:$H,"&gt;0.5") +COUNTIFS(CSV!$B:$B,$A258,CSV!$J:$J,"&gt;0.5"))/$D258</f>
        <v>0</v>
      </c>
      <c r="L258" s="7">
        <f>COUNTIFS(CSV!$A:$A,$A258,CSV!$H:$H,"&gt;0.5")/$B258</f>
        <v>0</v>
      </c>
      <c r="M258" s="7">
        <f>COUNTIFS(CSV!$B:$B,$A258,CSV!$J:$J,"&gt;0.5")/$C258</f>
        <v>0</v>
      </c>
      <c r="N258" s="12">
        <f>(COUNTIFS(CSV!$A:$A,$A258,CSV!$H:$H,"&gt;1.5") +COUNTIFS(CSV!$B:$B,$A258,CSV!$J:$J,"&gt;1.5"))/$D258</f>
        <v>0</v>
      </c>
      <c r="O258" s="7">
        <f>COUNTIFS(CSV!$A:$A,$A258,CSV!$H:$H,"&gt;1.5")/$B258</f>
        <v>0</v>
      </c>
      <c r="P258" s="7">
        <f>COUNTIFS(CSV!$B:$B,$A258,CSV!$J:$J,"&gt;1.5")/$C258</f>
        <v>0</v>
      </c>
      <c r="Q258" s="12">
        <f>(COUNTIFS(CSV!$A:$A,$A258,CSV!$I:$I,"&gt;0.5") +COUNTIFS(CSV!$B:$B,$A258,CSV!$K:$K,"&gt;0.5"))/$D258</f>
        <v>0.41666666666666669</v>
      </c>
      <c r="R258" s="7">
        <f>COUNTIFS(CSV!$A:$A,$A258,CSV!$I:$I,"&gt;0.5")/$B258</f>
        <v>0.4</v>
      </c>
      <c r="S258" s="7">
        <f>COUNTIFS(CSV!$B:$B,$A258,CSV!$K:$K,"&gt;0.5")/$C258</f>
        <v>0.42857142857142855</v>
      </c>
      <c r="T258" s="12">
        <f>(COUNTIFS(CSV!$A:$A,$A258,CSV!$I:$I,"&gt;1.5") +COUNTIFS(CSV!$B:$B,$A258,CSV!$K:$K,"&gt;1.5"))/$D258</f>
        <v>0.16666666666666666</v>
      </c>
      <c r="U258" s="7">
        <f>COUNTIFS(CSV!$A:$A,$A258,CSV!$I:$I,"&gt;1.5")/$B258</f>
        <v>0.2</v>
      </c>
      <c r="V258" s="7">
        <f>COUNTIFS(CSV!$B:$B,$A258,CSV!$K:$K,"&gt;1.5")/$C258</f>
        <v>0.14285714285714285</v>
      </c>
    </row>
    <row r="259" spans="1:22" x14ac:dyDescent="0.3">
      <c r="A259" s="62" t="s">
        <v>344</v>
      </c>
      <c r="B259" s="9">
        <f>COUNTIF(CSV!A:A,A259)</f>
        <v>5</v>
      </c>
      <c r="C259" s="4">
        <f>COUNTIF(CSV!B:B,A259)</f>
        <v>6</v>
      </c>
      <c r="D259" s="4">
        <f t="shared" si="9"/>
        <v>11</v>
      </c>
      <c r="E259" s="12">
        <f>(COUNTIFS(CSV!$A:$A,$A259,CSV!$L:$L,"&gt;0.5") +COUNTIFS(CSV!$B:$B,$A259,CSV!$L:$L,"&gt;0.5"))/$D259</f>
        <v>0.54545454545454541</v>
      </c>
      <c r="F259" s="7">
        <f>COUNTIFS(CSV!$A:$A,$A259,CSV!$L:$L,"&gt;0.5")/$B259</f>
        <v>0.4</v>
      </c>
      <c r="G259" s="7">
        <f>COUNTIFS(CSV!$B:$B,$A259,CSV!$L:$L,"&gt;0.5")/$C259</f>
        <v>0.66666666666666663</v>
      </c>
      <c r="H259" s="12">
        <f>(COUNTIFS(CSV!$A:$A,$A259,CSV!$L:$L,"&gt;1.5") +COUNTIFS(CSV!$B:$B,$A259,CSV!$L:$L,"&gt;1.5"))/$D259</f>
        <v>0.36363636363636365</v>
      </c>
      <c r="I259" s="7">
        <f>COUNTIFS(CSV!$A:$A,$A259,CSV!$L:$L,"&gt;1.5")/$B259</f>
        <v>0</v>
      </c>
      <c r="J259" s="7">
        <f>COUNTIFS(CSV!$B:$B,$A259,CSV!$L:$L,"&gt;1.5")/$C259</f>
        <v>0.66666666666666663</v>
      </c>
      <c r="K259" s="12">
        <f>(COUNTIFS(CSV!$A:$A,$A259,CSV!$H:$H,"&gt;0.5") +COUNTIFS(CSV!$B:$B,$A259,CSV!$J:$J,"&gt;0.5"))/$D259</f>
        <v>0.36363636363636365</v>
      </c>
      <c r="L259" s="7">
        <f>COUNTIFS(CSV!$A:$A,$A259,CSV!$H:$H,"&gt;0.5")/$B259</f>
        <v>0.2</v>
      </c>
      <c r="M259" s="7">
        <f>COUNTIFS(CSV!$B:$B,$A259,CSV!$J:$J,"&gt;0.5")/$C259</f>
        <v>0.5</v>
      </c>
      <c r="N259" s="12">
        <f>(COUNTIFS(CSV!$A:$A,$A259,CSV!$H:$H,"&gt;1.5") +COUNTIFS(CSV!$B:$B,$A259,CSV!$J:$J,"&gt;1.5"))/$D259</f>
        <v>0.18181818181818182</v>
      </c>
      <c r="O259" s="7">
        <f>COUNTIFS(CSV!$A:$A,$A259,CSV!$H:$H,"&gt;1.5")/$B259</f>
        <v>0</v>
      </c>
      <c r="P259" s="7">
        <f>COUNTIFS(CSV!$B:$B,$A259,CSV!$J:$J,"&gt;1.5")/$C259</f>
        <v>0.33333333333333331</v>
      </c>
      <c r="Q259" s="12">
        <f>(COUNTIFS(CSV!$A:$A,$A259,CSV!$I:$I,"&gt;0.5") +COUNTIFS(CSV!$B:$B,$A259,CSV!$K:$K,"&gt;0.5"))/$D259</f>
        <v>0.36363636363636365</v>
      </c>
      <c r="R259" s="7">
        <f>COUNTIFS(CSV!$A:$A,$A259,CSV!$I:$I,"&gt;0.5")/$B259</f>
        <v>0.2</v>
      </c>
      <c r="S259" s="7">
        <f>COUNTIFS(CSV!$B:$B,$A259,CSV!$K:$K,"&gt;0.5")/$C259</f>
        <v>0.5</v>
      </c>
      <c r="T259" s="12">
        <f>(COUNTIFS(CSV!$A:$A,$A259,CSV!$I:$I,"&gt;1.5") +COUNTIFS(CSV!$B:$B,$A259,CSV!$K:$K,"&gt;1.5"))/$D259</f>
        <v>9.0909090909090912E-2</v>
      </c>
      <c r="U259" s="7">
        <f>COUNTIFS(CSV!$A:$A,$A259,CSV!$I:$I,"&gt;1.5")/$B259</f>
        <v>0</v>
      </c>
      <c r="V259" s="7">
        <f>COUNTIFS(CSV!$B:$B,$A259,CSV!$K:$K,"&gt;1.5")/$C259</f>
        <v>0.16666666666666666</v>
      </c>
    </row>
    <row r="260" spans="1:22" x14ac:dyDescent="0.3">
      <c r="A260" s="62" t="s">
        <v>349</v>
      </c>
      <c r="B260" s="9">
        <f>COUNTIF(CSV!A:A,A260)</f>
        <v>4</v>
      </c>
      <c r="C260" s="4">
        <f>COUNTIF(CSV!B:B,A260)</f>
        <v>6</v>
      </c>
      <c r="D260" s="4">
        <f t="shared" si="9"/>
        <v>10</v>
      </c>
      <c r="E260" s="12">
        <f>(COUNTIFS(CSV!$A:$A,$A260,CSV!$L:$L,"&gt;0.5") +COUNTIFS(CSV!$B:$B,$A260,CSV!$L:$L,"&gt;0.5"))/$D260</f>
        <v>0.7</v>
      </c>
      <c r="F260" s="7">
        <f>COUNTIFS(CSV!$A:$A,$A260,CSV!$L:$L,"&gt;0.5")/$B260</f>
        <v>0.5</v>
      </c>
      <c r="G260" s="7">
        <f>COUNTIFS(CSV!$B:$B,$A260,CSV!$L:$L,"&gt;0.5")/$C260</f>
        <v>0.83333333333333337</v>
      </c>
      <c r="H260" s="12">
        <f>(COUNTIFS(CSV!$A:$A,$A260,CSV!$L:$L,"&gt;1.5") +COUNTIFS(CSV!$B:$B,$A260,CSV!$L:$L,"&gt;1.5"))/$D260</f>
        <v>0.6</v>
      </c>
      <c r="I260" s="7">
        <f>COUNTIFS(CSV!$A:$A,$A260,CSV!$L:$L,"&gt;1.5")/$B260</f>
        <v>0.5</v>
      </c>
      <c r="J260" s="7">
        <f>COUNTIFS(CSV!$B:$B,$A260,CSV!$L:$L,"&gt;1.5")/$C260</f>
        <v>0.66666666666666663</v>
      </c>
      <c r="K260" s="12">
        <f>(COUNTIFS(CSV!$A:$A,$A260,CSV!$H:$H,"&gt;0.5") +COUNTIFS(CSV!$B:$B,$A260,CSV!$J:$J,"&gt;0.5"))/$D260</f>
        <v>0.6</v>
      </c>
      <c r="L260" s="7">
        <f>COUNTIFS(CSV!$A:$A,$A260,CSV!$H:$H,"&gt;0.5")/$B260</f>
        <v>0.5</v>
      </c>
      <c r="M260" s="7">
        <f>COUNTIFS(CSV!$B:$B,$A260,CSV!$J:$J,"&gt;0.5")/$C260</f>
        <v>0.66666666666666663</v>
      </c>
      <c r="N260" s="12">
        <f>(COUNTIFS(CSV!$A:$A,$A260,CSV!$H:$H,"&gt;1.5") +COUNTIFS(CSV!$B:$B,$A260,CSV!$J:$J,"&gt;1.5"))/$D260</f>
        <v>0.1</v>
      </c>
      <c r="O260" s="7">
        <f>COUNTIFS(CSV!$A:$A,$A260,CSV!$H:$H,"&gt;1.5")/$B260</f>
        <v>0</v>
      </c>
      <c r="P260" s="7">
        <f>COUNTIFS(CSV!$B:$B,$A260,CSV!$J:$J,"&gt;1.5")/$C260</f>
        <v>0.16666666666666666</v>
      </c>
      <c r="Q260" s="12">
        <f>(COUNTIFS(CSV!$A:$A,$A260,CSV!$I:$I,"&gt;0.5") +COUNTIFS(CSV!$B:$B,$A260,CSV!$K:$K,"&gt;0.5"))/$D260</f>
        <v>0.6</v>
      </c>
      <c r="R260" s="7">
        <f>COUNTIFS(CSV!$A:$A,$A260,CSV!$I:$I,"&gt;0.5")/$B260</f>
        <v>0.5</v>
      </c>
      <c r="S260" s="7">
        <f>COUNTIFS(CSV!$B:$B,$A260,CSV!$K:$K,"&gt;0.5")/$C260</f>
        <v>0.66666666666666663</v>
      </c>
      <c r="T260" s="12">
        <f>(COUNTIFS(CSV!$A:$A,$A260,CSV!$I:$I,"&gt;1.5") +COUNTIFS(CSV!$B:$B,$A260,CSV!$K:$K,"&gt;1.5"))/$D260</f>
        <v>0.2</v>
      </c>
      <c r="U260" s="7">
        <f>COUNTIFS(CSV!$A:$A,$A260,CSV!$I:$I,"&gt;1.5")/$B260</f>
        <v>0.25</v>
      </c>
      <c r="V260" s="7">
        <f>COUNTIFS(CSV!$B:$B,$A260,CSV!$K:$K,"&gt;1.5")/$C260</f>
        <v>0.16666666666666666</v>
      </c>
    </row>
    <row r="261" spans="1:22" x14ac:dyDescent="0.3">
      <c r="A261" s="62" t="s">
        <v>348</v>
      </c>
      <c r="B261" s="9">
        <f>COUNTIF(CSV!A:A,A261)</f>
        <v>6</v>
      </c>
      <c r="C261" s="4">
        <f>COUNTIF(CSV!B:B,A261)</f>
        <v>6</v>
      </c>
      <c r="D261" s="4">
        <f t="shared" si="9"/>
        <v>12</v>
      </c>
      <c r="E261" s="12">
        <f>(COUNTIFS(CSV!$A:$A,$A261,CSV!$L:$L,"&gt;0.5") +COUNTIFS(CSV!$B:$B,$A261,CSV!$L:$L,"&gt;0.5"))/$D261</f>
        <v>0.58333333333333337</v>
      </c>
      <c r="F261" s="7">
        <f>COUNTIFS(CSV!$A:$A,$A261,CSV!$L:$L,"&gt;0.5")/$B261</f>
        <v>0.83333333333333337</v>
      </c>
      <c r="G261" s="7">
        <f>COUNTIFS(CSV!$B:$B,$A261,CSV!$L:$L,"&gt;0.5")/$C261</f>
        <v>0.33333333333333331</v>
      </c>
      <c r="H261" s="12">
        <f>(COUNTIFS(CSV!$A:$A,$A261,CSV!$L:$L,"&gt;1.5") +COUNTIFS(CSV!$B:$B,$A261,CSV!$L:$L,"&gt;1.5"))/$D261</f>
        <v>0.5</v>
      </c>
      <c r="I261" s="7">
        <f>COUNTIFS(CSV!$A:$A,$A261,CSV!$L:$L,"&gt;1.5")/$B261</f>
        <v>0.66666666666666663</v>
      </c>
      <c r="J261" s="7">
        <f>COUNTIFS(CSV!$B:$B,$A261,CSV!$L:$L,"&gt;1.5")/$C261</f>
        <v>0.33333333333333331</v>
      </c>
      <c r="K261" s="12">
        <f>(COUNTIFS(CSV!$A:$A,$A261,CSV!$H:$H,"&gt;0.5") +COUNTIFS(CSV!$B:$B,$A261,CSV!$J:$J,"&gt;0.5"))/$D261</f>
        <v>0.5</v>
      </c>
      <c r="L261" s="7">
        <f>COUNTIFS(CSV!$A:$A,$A261,CSV!$H:$H,"&gt;0.5")/$B261</f>
        <v>0.66666666666666663</v>
      </c>
      <c r="M261" s="7">
        <f>COUNTIFS(CSV!$B:$B,$A261,CSV!$J:$J,"&gt;0.5")/$C261</f>
        <v>0.33333333333333331</v>
      </c>
      <c r="N261" s="12">
        <f>(COUNTIFS(CSV!$A:$A,$A261,CSV!$H:$H,"&gt;1.5") +COUNTIFS(CSV!$B:$B,$A261,CSV!$J:$J,"&gt;1.5"))/$D261</f>
        <v>0.33333333333333331</v>
      </c>
      <c r="O261" s="7">
        <f>COUNTIFS(CSV!$A:$A,$A261,CSV!$H:$H,"&gt;1.5")/$B261</f>
        <v>0.5</v>
      </c>
      <c r="P261" s="7">
        <f>COUNTIFS(CSV!$B:$B,$A261,CSV!$J:$J,"&gt;1.5")/$C261</f>
        <v>0.16666666666666666</v>
      </c>
      <c r="Q261" s="12">
        <f>(COUNTIFS(CSV!$A:$A,$A261,CSV!$I:$I,"&gt;0.5") +COUNTIFS(CSV!$B:$B,$A261,CSV!$K:$K,"&gt;0.5"))/$D261</f>
        <v>0.33333333333333331</v>
      </c>
      <c r="R261" s="7">
        <f>COUNTIFS(CSV!$A:$A,$A261,CSV!$I:$I,"&gt;0.5")/$B261</f>
        <v>0.5</v>
      </c>
      <c r="S261" s="7">
        <f>COUNTIFS(CSV!$B:$B,$A261,CSV!$K:$K,"&gt;0.5")/$C261</f>
        <v>0.16666666666666666</v>
      </c>
      <c r="T261" s="12">
        <f>(COUNTIFS(CSV!$A:$A,$A261,CSV!$I:$I,"&gt;1.5") +COUNTIFS(CSV!$B:$B,$A261,CSV!$K:$K,"&gt;1.5"))/$D261</f>
        <v>0.16666666666666666</v>
      </c>
      <c r="U261" s="7">
        <f>COUNTIFS(CSV!$A:$A,$A261,CSV!$I:$I,"&gt;1.5")/$B261</f>
        <v>0.16666666666666666</v>
      </c>
      <c r="V261" s="7">
        <f>COUNTIFS(CSV!$B:$B,$A261,CSV!$K:$K,"&gt;1.5")/$C261</f>
        <v>0.16666666666666666</v>
      </c>
    </row>
    <row r="262" spans="1:22" x14ac:dyDescent="0.3">
      <c r="A262" s="62" t="s">
        <v>361</v>
      </c>
      <c r="B262" s="9">
        <f>COUNTIF(CSV!A:A,A262)</f>
        <v>6</v>
      </c>
      <c r="C262" s="4">
        <f>COUNTIF(CSV!B:B,A262)</f>
        <v>4</v>
      </c>
      <c r="D262" s="4">
        <f t="shared" si="9"/>
        <v>10</v>
      </c>
      <c r="E262" s="12">
        <f>(COUNTIFS(CSV!$A:$A,$A262,CSV!$L:$L,"&gt;0.5") +COUNTIFS(CSV!$B:$B,$A262,CSV!$L:$L,"&gt;0.5"))/$D262</f>
        <v>0.5</v>
      </c>
      <c r="F262" s="7">
        <f>COUNTIFS(CSV!$A:$A,$A262,CSV!$L:$L,"&gt;0.5")/$B262</f>
        <v>0.5</v>
      </c>
      <c r="G262" s="7">
        <f>COUNTIFS(CSV!$B:$B,$A262,CSV!$L:$L,"&gt;0.5")/$C262</f>
        <v>0.5</v>
      </c>
      <c r="H262" s="12">
        <f>(COUNTIFS(CSV!$A:$A,$A262,CSV!$L:$L,"&gt;1.5") +COUNTIFS(CSV!$B:$B,$A262,CSV!$L:$L,"&gt;1.5"))/$D262</f>
        <v>0.3</v>
      </c>
      <c r="I262" s="7">
        <f>COUNTIFS(CSV!$A:$A,$A262,CSV!$L:$L,"&gt;1.5")/$B262</f>
        <v>0.16666666666666666</v>
      </c>
      <c r="J262" s="7">
        <f>COUNTIFS(CSV!$B:$B,$A262,CSV!$L:$L,"&gt;1.5")/$C262</f>
        <v>0.5</v>
      </c>
      <c r="K262" s="12">
        <f>(COUNTIFS(CSV!$A:$A,$A262,CSV!$H:$H,"&gt;0.5") +COUNTIFS(CSV!$B:$B,$A262,CSV!$J:$J,"&gt;0.5"))/$D262</f>
        <v>0.4</v>
      </c>
      <c r="L262" s="7">
        <f>COUNTIFS(CSV!$A:$A,$A262,CSV!$H:$H,"&gt;0.5")/$B262</f>
        <v>0.33333333333333331</v>
      </c>
      <c r="M262" s="7">
        <f>COUNTIFS(CSV!$B:$B,$A262,CSV!$J:$J,"&gt;0.5")/$C262</f>
        <v>0.5</v>
      </c>
      <c r="N262" s="12">
        <f>(COUNTIFS(CSV!$A:$A,$A262,CSV!$H:$H,"&gt;1.5") +COUNTIFS(CSV!$B:$B,$A262,CSV!$J:$J,"&gt;1.5"))/$D262</f>
        <v>0</v>
      </c>
      <c r="O262" s="7">
        <f>COUNTIFS(CSV!$A:$A,$A262,CSV!$H:$H,"&gt;1.5")/$B262</f>
        <v>0</v>
      </c>
      <c r="P262" s="7">
        <f>COUNTIFS(CSV!$B:$B,$A262,CSV!$J:$J,"&gt;1.5")/$C262</f>
        <v>0</v>
      </c>
      <c r="Q262" s="12">
        <f>(COUNTIFS(CSV!$A:$A,$A262,CSV!$I:$I,"&gt;0.5") +COUNTIFS(CSV!$B:$B,$A262,CSV!$K:$K,"&gt;0.5"))/$D262</f>
        <v>0.4</v>
      </c>
      <c r="R262" s="7">
        <f>COUNTIFS(CSV!$A:$A,$A262,CSV!$I:$I,"&gt;0.5")/$B262</f>
        <v>0.33333333333333331</v>
      </c>
      <c r="S262" s="7">
        <f>COUNTIFS(CSV!$B:$B,$A262,CSV!$K:$K,"&gt;0.5")/$C262</f>
        <v>0.5</v>
      </c>
      <c r="T262" s="12">
        <f>(COUNTIFS(CSV!$A:$A,$A262,CSV!$I:$I,"&gt;1.5") +COUNTIFS(CSV!$B:$B,$A262,CSV!$K:$K,"&gt;1.5"))/$D262</f>
        <v>0</v>
      </c>
      <c r="U262" s="7">
        <f>COUNTIFS(CSV!$A:$A,$A262,CSV!$I:$I,"&gt;1.5")/$B262</f>
        <v>0</v>
      </c>
      <c r="V262" s="7">
        <f>COUNTIFS(CSV!$B:$B,$A262,CSV!$K:$K,"&gt;1.5")/$C262</f>
        <v>0</v>
      </c>
    </row>
    <row r="263" spans="1:22" x14ac:dyDescent="0.3">
      <c r="A263" s="62" t="s">
        <v>352</v>
      </c>
      <c r="B263" s="9">
        <f>COUNTIF(CSV!A:A,A263)</f>
        <v>5</v>
      </c>
      <c r="C263" s="4">
        <f>COUNTIF(CSV!B:B,A263)</f>
        <v>5</v>
      </c>
      <c r="D263" s="4">
        <f t="shared" si="9"/>
        <v>10</v>
      </c>
      <c r="E263" s="12">
        <f>(COUNTIFS(CSV!$A:$A,$A263,CSV!$L:$L,"&gt;0.5") +COUNTIFS(CSV!$B:$B,$A263,CSV!$L:$L,"&gt;0.5"))/$D263</f>
        <v>0.9</v>
      </c>
      <c r="F263" s="7">
        <f>COUNTIFS(CSV!$A:$A,$A263,CSV!$L:$L,"&gt;0.5")/$B263</f>
        <v>0.8</v>
      </c>
      <c r="G263" s="7">
        <f>COUNTIFS(CSV!$B:$B,$A263,CSV!$L:$L,"&gt;0.5")/$C263</f>
        <v>1</v>
      </c>
      <c r="H263" s="12">
        <f>(COUNTIFS(CSV!$A:$A,$A263,CSV!$L:$L,"&gt;1.5") +COUNTIFS(CSV!$B:$B,$A263,CSV!$L:$L,"&gt;1.5"))/$D263</f>
        <v>0.7</v>
      </c>
      <c r="I263" s="7">
        <f>COUNTIFS(CSV!$A:$A,$A263,CSV!$L:$L,"&gt;1.5")/$B263</f>
        <v>0.6</v>
      </c>
      <c r="J263" s="7">
        <f>COUNTIFS(CSV!$B:$B,$A263,CSV!$L:$L,"&gt;1.5")/$C263</f>
        <v>0.8</v>
      </c>
      <c r="K263" s="12">
        <f>(COUNTIFS(CSV!$A:$A,$A263,CSV!$H:$H,"&gt;0.5") +COUNTIFS(CSV!$B:$B,$A263,CSV!$J:$J,"&gt;0.5"))/$D263</f>
        <v>0.7</v>
      </c>
      <c r="L263" s="7">
        <f>COUNTIFS(CSV!$A:$A,$A263,CSV!$H:$H,"&gt;0.5")/$B263</f>
        <v>0.6</v>
      </c>
      <c r="M263" s="7">
        <f>COUNTIFS(CSV!$B:$B,$A263,CSV!$J:$J,"&gt;0.5")/$C263</f>
        <v>0.8</v>
      </c>
      <c r="N263" s="12">
        <f>(COUNTIFS(CSV!$A:$A,$A263,CSV!$H:$H,"&gt;1.5") +COUNTIFS(CSV!$B:$B,$A263,CSV!$J:$J,"&gt;1.5"))/$D263</f>
        <v>0.2</v>
      </c>
      <c r="O263" s="7">
        <f>COUNTIFS(CSV!$A:$A,$A263,CSV!$H:$H,"&gt;1.5")/$B263</f>
        <v>0.2</v>
      </c>
      <c r="P263" s="7">
        <f>COUNTIFS(CSV!$B:$B,$A263,CSV!$J:$J,"&gt;1.5")/$C263</f>
        <v>0.2</v>
      </c>
      <c r="Q263" s="12">
        <f>(COUNTIFS(CSV!$A:$A,$A263,CSV!$I:$I,"&gt;0.5") +COUNTIFS(CSV!$B:$B,$A263,CSV!$K:$K,"&gt;0.5"))/$D263</f>
        <v>0.9</v>
      </c>
      <c r="R263" s="7">
        <f>COUNTIFS(CSV!$A:$A,$A263,CSV!$I:$I,"&gt;0.5")/$B263</f>
        <v>0.8</v>
      </c>
      <c r="S263" s="7">
        <f>COUNTIFS(CSV!$B:$B,$A263,CSV!$K:$K,"&gt;0.5")/$C263</f>
        <v>1</v>
      </c>
      <c r="T263" s="12">
        <f>(COUNTIFS(CSV!$A:$A,$A263,CSV!$I:$I,"&gt;1.5") +COUNTIFS(CSV!$B:$B,$A263,CSV!$K:$K,"&gt;1.5"))/$D263</f>
        <v>0.1</v>
      </c>
      <c r="U263" s="7">
        <f>COUNTIFS(CSV!$A:$A,$A263,CSV!$I:$I,"&gt;1.5")/$B263</f>
        <v>0</v>
      </c>
      <c r="V263" s="7">
        <f>COUNTIFS(CSV!$B:$B,$A263,CSV!$K:$K,"&gt;1.5")/$C263</f>
        <v>0.2</v>
      </c>
    </row>
    <row r="264" spans="1:22" x14ac:dyDescent="0.3">
      <c r="A264" s="62" t="s">
        <v>345</v>
      </c>
      <c r="B264" s="9">
        <f>COUNTIF(CSV!A:A,A264)</f>
        <v>6</v>
      </c>
      <c r="C264" s="4">
        <f>COUNTIF(CSV!B:B,A264)</f>
        <v>4</v>
      </c>
      <c r="D264" s="4">
        <f t="shared" si="9"/>
        <v>10</v>
      </c>
      <c r="E264" s="12">
        <f>(COUNTIFS(CSV!$A:$A,$A264,CSV!$L:$L,"&gt;0.5") +COUNTIFS(CSV!$B:$B,$A264,CSV!$L:$L,"&gt;0.5"))/$D264</f>
        <v>0.8</v>
      </c>
      <c r="F264" s="7">
        <f>COUNTIFS(CSV!$A:$A,$A264,CSV!$L:$L,"&gt;0.5")/$B264</f>
        <v>0.83333333333333337</v>
      </c>
      <c r="G264" s="7">
        <f>COUNTIFS(CSV!$B:$B,$A264,CSV!$L:$L,"&gt;0.5")/$C264</f>
        <v>0.75</v>
      </c>
      <c r="H264" s="12">
        <f>(COUNTIFS(CSV!$A:$A,$A264,CSV!$L:$L,"&gt;1.5") +COUNTIFS(CSV!$B:$B,$A264,CSV!$L:$L,"&gt;1.5"))/$D264</f>
        <v>0.3</v>
      </c>
      <c r="I264" s="7">
        <f>COUNTIFS(CSV!$A:$A,$A264,CSV!$L:$L,"&gt;1.5")/$B264</f>
        <v>0.5</v>
      </c>
      <c r="J264" s="7">
        <f>COUNTIFS(CSV!$B:$B,$A264,CSV!$L:$L,"&gt;1.5")/$C264</f>
        <v>0</v>
      </c>
      <c r="K264" s="12">
        <f>(COUNTIFS(CSV!$A:$A,$A264,CSV!$H:$H,"&gt;0.5") +COUNTIFS(CSV!$B:$B,$A264,CSV!$J:$J,"&gt;0.5"))/$D264</f>
        <v>0.8</v>
      </c>
      <c r="L264" s="7">
        <f>COUNTIFS(CSV!$A:$A,$A264,CSV!$H:$H,"&gt;0.5")/$B264</f>
        <v>0.83333333333333337</v>
      </c>
      <c r="M264" s="7">
        <f>COUNTIFS(CSV!$B:$B,$A264,CSV!$J:$J,"&gt;0.5")/$C264</f>
        <v>0.75</v>
      </c>
      <c r="N264" s="12">
        <f>(COUNTIFS(CSV!$A:$A,$A264,CSV!$H:$H,"&gt;1.5") +COUNTIFS(CSV!$B:$B,$A264,CSV!$J:$J,"&gt;1.5"))/$D264</f>
        <v>0.1</v>
      </c>
      <c r="O264" s="7">
        <f>COUNTIFS(CSV!$A:$A,$A264,CSV!$H:$H,"&gt;1.5")/$B264</f>
        <v>0.16666666666666666</v>
      </c>
      <c r="P264" s="7">
        <f>COUNTIFS(CSV!$B:$B,$A264,CSV!$J:$J,"&gt;1.5")/$C264</f>
        <v>0</v>
      </c>
      <c r="Q264" s="12">
        <f>(COUNTIFS(CSV!$A:$A,$A264,CSV!$I:$I,"&gt;0.5") +COUNTIFS(CSV!$B:$B,$A264,CSV!$K:$K,"&gt;0.5"))/$D264</f>
        <v>0.2</v>
      </c>
      <c r="R264" s="7">
        <f>COUNTIFS(CSV!$A:$A,$A264,CSV!$I:$I,"&gt;0.5")/$B264</f>
        <v>0.33333333333333331</v>
      </c>
      <c r="S264" s="7">
        <f>COUNTIFS(CSV!$B:$B,$A264,CSV!$K:$K,"&gt;0.5")/$C264</f>
        <v>0</v>
      </c>
      <c r="T264" s="12">
        <f>(COUNTIFS(CSV!$A:$A,$A264,CSV!$I:$I,"&gt;1.5") +COUNTIFS(CSV!$B:$B,$A264,CSV!$K:$K,"&gt;1.5"))/$D264</f>
        <v>0</v>
      </c>
      <c r="U264" s="7">
        <f>COUNTIFS(CSV!$A:$A,$A264,CSV!$I:$I,"&gt;1.5")/$B264</f>
        <v>0</v>
      </c>
      <c r="V264" s="7">
        <f>COUNTIFS(CSV!$B:$B,$A264,CSV!$K:$K,"&gt;1.5")/$C264</f>
        <v>0</v>
      </c>
    </row>
    <row r="265" spans="1:22" x14ac:dyDescent="0.3">
      <c r="A265" s="62" t="s">
        <v>360</v>
      </c>
      <c r="B265" s="9">
        <f>COUNTIF(CSV!A:A,A265)</f>
        <v>6</v>
      </c>
      <c r="C265" s="4">
        <f>COUNTIF(CSV!B:B,A265)</f>
        <v>6</v>
      </c>
      <c r="D265" s="4">
        <f t="shared" si="9"/>
        <v>12</v>
      </c>
      <c r="E265" s="12">
        <f>(COUNTIFS(CSV!$A:$A,$A265,CSV!$L:$L,"&gt;0.5") +COUNTIFS(CSV!$B:$B,$A265,CSV!$L:$L,"&gt;0.5"))/$D265</f>
        <v>0.75</v>
      </c>
      <c r="F265" s="7">
        <f>COUNTIFS(CSV!$A:$A,$A265,CSV!$L:$L,"&gt;0.5")/$B265</f>
        <v>0.83333333333333337</v>
      </c>
      <c r="G265" s="7">
        <f>COUNTIFS(CSV!$B:$B,$A265,CSV!$L:$L,"&gt;0.5")/$C265</f>
        <v>0.66666666666666663</v>
      </c>
      <c r="H265" s="12">
        <f>(COUNTIFS(CSV!$A:$A,$A265,CSV!$L:$L,"&gt;1.5") +COUNTIFS(CSV!$B:$B,$A265,CSV!$L:$L,"&gt;1.5"))/$D265</f>
        <v>0.41666666666666669</v>
      </c>
      <c r="I265" s="7">
        <f>COUNTIFS(CSV!$A:$A,$A265,CSV!$L:$L,"&gt;1.5")/$B265</f>
        <v>0.5</v>
      </c>
      <c r="J265" s="7">
        <f>COUNTIFS(CSV!$B:$B,$A265,CSV!$L:$L,"&gt;1.5")/$C265</f>
        <v>0.33333333333333331</v>
      </c>
      <c r="K265" s="12">
        <f>(COUNTIFS(CSV!$A:$A,$A265,CSV!$H:$H,"&gt;0.5") +COUNTIFS(CSV!$B:$B,$A265,CSV!$J:$J,"&gt;0.5"))/$D265</f>
        <v>0.5</v>
      </c>
      <c r="L265" s="7">
        <f>COUNTIFS(CSV!$A:$A,$A265,CSV!$H:$H,"&gt;0.5")/$B265</f>
        <v>0.66666666666666663</v>
      </c>
      <c r="M265" s="7">
        <f>COUNTIFS(CSV!$B:$B,$A265,CSV!$J:$J,"&gt;0.5")/$C265</f>
        <v>0.33333333333333331</v>
      </c>
      <c r="N265" s="12">
        <f>(COUNTIFS(CSV!$A:$A,$A265,CSV!$H:$H,"&gt;1.5") +COUNTIFS(CSV!$B:$B,$A265,CSV!$J:$J,"&gt;1.5"))/$D265</f>
        <v>0</v>
      </c>
      <c r="O265" s="7">
        <f>COUNTIFS(CSV!$A:$A,$A265,CSV!$H:$H,"&gt;1.5")/$B265</f>
        <v>0</v>
      </c>
      <c r="P265" s="7">
        <f>COUNTIFS(CSV!$B:$B,$A265,CSV!$J:$J,"&gt;1.5")/$C265</f>
        <v>0</v>
      </c>
      <c r="Q265" s="12">
        <f>(COUNTIFS(CSV!$A:$A,$A265,CSV!$I:$I,"&gt;0.5") +COUNTIFS(CSV!$B:$B,$A265,CSV!$K:$K,"&gt;0.5"))/$D265</f>
        <v>0.66666666666666663</v>
      </c>
      <c r="R265" s="7">
        <f>COUNTIFS(CSV!$A:$A,$A265,CSV!$I:$I,"&gt;0.5")/$B265</f>
        <v>0.66666666666666663</v>
      </c>
      <c r="S265" s="7">
        <f>COUNTIFS(CSV!$B:$B,$A265,CSV!$K:$K,"&gt;0.5")/$C265</f>
        <v>0.66666666666666663</v>
      </c>
      <c r="T265" s="12">
        <f>(COUNTIFS(CSV!$A:$A,$A265,CSV!$I:$I,"&gt;1.5") +COUNTIFS(CSV!$B:$B,$A265,CSV!$K:$K,"&gt;1.5"))/$D265</f>
        <v>8.3333333333333329E-2</v>
      </c>
      <c r="U265" s="7">
        <f>COUNTIFS(CSV!$A:$A,$A265,CSV!$I:$I,"&gt;1.5")/$B265</f>
        <v>0</v>
      </c>
      <c r="V265" s="7">
        <f>COUNTIFS(CSV!$B:$B,$A265,CSV!$K:$K,"&gt;1.5")/$C265</f>
        <v>0.16666666666666666</v>
      </c>
    </row>
    <row r="266" spans="1:22" x14ac:dyDescent="0.3">
      <c r="A266" s="62" t="s">
        <v>359</v>
      </c>
      <c r="B266" s="9">
        <f>COUNTIF(CSV!A:A,A266)</f>
        <v>6</v>
      </c>
      <c r="C266" s="4">
        <f>COUNTIF(CSV!B:B,A266)</f>
        <v>5</v>
      </c>
      <c r="D266" s="4">
        <f t="shared" si="9"/>
        <v>11</v>
      </c>
      <c r="E266" s="12">
        <f>(COUNTIFS(CSV!$A:$A,$A266,CSV!$L:$L,"&gt;0.5") +COUNTIFS(CSV!$B:$B,$A266,CSV!$L:$L,"&gt;0.5"))/$D266</f>
        <v>0.63636363636363635</v>
      </c>
      <c r="F266" s="7">
        <f>COUNTIFS(CSV!$A:$A,$A266,CSV!$L:$L,"&gt;0.5")/$B266</f>
        <v>0.83333333333333337</v>
      </c>
      <c r="G266" s="7">
        <f>COUNTIFS(CSV!$B:$B,$A266,CSV!$L:$L,"&gt;0.5")/$C266</f>
        <v>0.4</v>
      </c>
      <c r="H266" s="12">
        <f>(COUNTIFS(CSV!$A:$A,$A266,CSV!$L:$L,"&gt;1.5") +COUNTIFS(CSV!$B:$B,$A266,CSV!$L:$L,"&gt;1.5"))/$D266</f>
        <v>0.27272727272727271</v>
      </c>
      <c r="I266" s="7">
        <f>COUNTIFS(CSV!$A:$A,$A266,CSV!$L:$L,"&gt;1.5")/$B266</f>
        <v>0.5</v>
      </c>
      <c r="J266" s="7">
        <f>COUNTIFS(CSV!$B:$B,$A266,CSV!$L:$L,"&gt;1.5")/$C266</f>
        <v>0</v>
      </c>
      <c r="K266" s="12">
        <f>(COUNTIFS(CSV!$A:$A,$A266,CSV!$H:$H,"&gt;0.5") +COUNTIFS(CSV!$B:$B,$A266,CSV!$J:$J,"&gt;0.5"))/$D266</f>
        <v>0.45454545454545453</v>
      </c>
      <c r="L266" s="7">
        <f>COUNTIFS(CSV!$A:$A,$A266,CSV!$H:$H,"&gt;0.5")/$B266</f>
        <v>0.66666666666666663</v>
      </c>
      <c r="M266" s="7">
        <f>COUNTIFS(CSV!$B:$B,$A266,CSV!$J:$J,"&gt;0.5")/$C266</f>
        <v>0.2</v>
      </c>
      <c r="N266" s="12">
        <f>(COUNTIFS(CSV!$A:$A,$A266,CSV!$H:$H,"&gt;1.5") +COUNTIFS(CSV!$B:$B,$A266,CSV!$J:$J,"&gt;1.5"))/$D266</f>
        <v>0</v>
      </c>
      <c r="O266" s="7">
        <f>COUNTIFS(CSV!$A:$A,$A266,CSV!$H:$H,"&gt;1.5")/$B266</f>
        <v>0</v>
      </c>
      <c r="P266" s="7">
        <f>COUNTIFS(CSV!$B:$B,$A266,CSV!$J:$J,"&gt;1.5")/$C266</f>
        <v>0</v>
      </c>
      <c r="Q266" s="12">
        <f>(COUNTIFS(CSV!$A:$A,$A266,CSV!$I:$I,"&gt;0.5") +COUNTIFS(CSV!$B:$B,$A266,CSV!$K:$K,"&gt;0.5"))/$D266</f>
        <v>0.36363636363636365</v>
      </c>
      <c r="R266" s="7">
        <f>COUNTIFS(CSV!$A:$A,$A266,CSV!$I:$I,"&gt;0.5")/$B266</f>
        <v>0.5</v>
      </c>
      <c r="S266" s="7">
        <f>COUNTIFS(CSV!$B:$B,$A266,CSV!$K:$K,"&gt;0.5")/$C266</f>
        <v>0.2</v>
      </c>
      <c r="T266" s="12">
        <f>(COUNTIFS(CSV!$A:$A,$A266,CSV!$I:$I,"&gt;1.5") +COUNTIFS(CSV!$B:$B,$A266,CSV!$K:$K,"&gt;1.5"))/$D266</f>
        <v>0.27272727272727271</v>
      </c>
      <c r="U266" s="7">
        <f>COUNTIFS(CSV!$A:$A,$A266,CSV!$I:$I,"&gt;1.5")/$B266</f>
        <v>0.5</v>
      </c>
      <c r="V266" s="7">
        <f>COUNTIFS(CSV!$B:$B,$A266,CSV!$K:$K,"&gt;1.5")/$C266</f>
        <v>0</v>
      </c>
    </row>
    <row r="267" spans="1:22" x14ac:dyDescent="0.3">
      <c r="A267" s="62" t="s">
        <v>350</v>
      </c>
      <c r="B267" s="9">
        <f>COUNTIF(CSV!A:A,A267)</f>
        <v>7</v>
      </c>
      <c r="C267" s="4">
        <f>COUNTIF(CSV!B:B,A267)</f>
        <v>4</v>
      </c>
      <c r="D267" s="4">
        <f t="shared" si="9"/>
        <v>11</v>
      </c>
      <c r="E267" s="12">
        <f>(COUNTIFS(CSV!$A:$A,$A267,CSV!$L:$L,"&gt;0.5") +COUNTIFS(CSV!$B:$B,$A267,CSV!$L:$L,"&gt;0.5"))/$D267</f>
        <v>0.72727272727272729</v>
      </c>
      <c r="F267" s="7">
        <f>COUNTIFS(CSV!$A:$A,$A267,CSV!$L:$L,"&gt;0.5")/$B267</f>
        <v>0.8571428571428571</v>
      </c>
      <c r="G267" s="7">
        <f>COUNTIFS(CSV!$B:$B,$A267,CSV!$L:$L,"&gt;0.5")/$C267</f>
        <v>0.5</v>
      </c>
      <c r="H267" s="12">
        <f>(COUNTIFS(CSV!$A:$A,$A267,CSV!$L:$L,"&gt;1.5") +COUNTIFS(CSV!$B:$B,$A267,CSV!$L:$L,"&gt;1.5"))/$D267</f>
        <v>0.45454545454545453</v>
      </c>
      <c r="I267" s="7">
        <f>COUNTIFS(CSV!$A:$A,$A267,CSV!$L:$L,"&gt;1.5")/$B267</f>
        <v>0.5714285714285714</v>
      </c>
      <c r="J267" s="7">
        <f>COUNTIFS(CSV!$B:$B,$A267,CSV!$L:$L,"&gt;1.5")/$C267</f>
        <v>0.25</v>
      </c>
      <c r="K267" s="12">
        <f>(COUNTIFS(CSV!$A:$A,$A267,CSV!$H:$H,"&gt;0.5") +COUNTIFS(CSV!$B:$B,$A267,CSV!$J:$J,"&gt;0.5"))/$D267</f>
        <v>0.63636363636363635</v>
      </c>
      <c r="L267" s="7">
        <f>COUNTIFS(CSV!$A:$A,$A267,CSV!$H:$H,"&gt;0.5")/$B267</f>
        <v>0.8571428571428571</v>
      </c>
      <c r="M267" s="7">
        <f>COUNTIFS(CSV!$B:$B,$A267,CSV!$J:$J,"&gt;0.5")/$C267</f>
        <v>0.25</v>
      </c>
      <c r="N267" s="12">
        <f>(COUNTIFS(CSV!$A:$A,$A267,CSV!$H:$H,"&gt;1.5") +COUNTIFS(CSV!$B:$B,$A267,CSV!$J:$J,"&gt;1.5"))/$D267</f>
        <v>0.18181818181818182</v>
      </c>
      <c r="O267" s="7">
        <f>COUNTIFS(CSV!$A:$A,$A267,CSV!$H:$H,"&gt;1.5")/$B267</f>
        <v>0.2857142857142857</v>
      </c>
      <c r="P267" s="7">
        <f>COUNTIFS(CSV!$B:$B,$A267,CSV!$J:$J,"&gt;1.5")/$C267</f>
        <v>0</v>
      </c>
      <c r="Q267" s="12">
        <f>(COUNTIFS(CSV!$A:$A,$A267,CSV!$I:$I,"&gt;0.5") +COUNTIFS(CSV!$B:$B,$A267,CSV!$K:$K,"&gt;0.5"))/$D267</f>
        <v>0.54545454545454541</v>
      </c>
      <c r="R267" s="7">
        <f>COUNTIFS(CSV!$A:$A,$A267,CSV!$I:$I,"&gt;0.5")/$B267</f>
        <v>0.5714285714285714</v>
      </c>
      <c r="S267" s="7">
        <f>COUNTIFS(CSV!$B:$B,$A267,CSV!$K:$K,"&gt;0.5")/$C267</f>
        <v>0.5</v>
      </c>
      <c r="T267" s="12">
        <f>(COUNTIFS(CSV!$A:$A,$A267,CSV!$I:$I,"&gt;1.5") +COUNTIFS(CSV!$B:$B,$A267,CSV!$K:$K,"&gt;1.5"))/$D267</f>
        <v>9.0909090909090912E-2</v>
      </c>
      <c r="U267" s="7">
        <f>COUNTIFS(CSV!$A:$A,$A267,CSV!$I:$I,"&gt;1.5")/$B267</f>
        <v>0.14285714285714285</v>
      </c>
      <c r="V267" s="7">
        <f>COUNTIFS(CSV!$B:$B,$A267,CSV!$K:$K,"&gt;1.5")/$C267</f>
        <v>0</v>
      </c>
    </row>
    <row r="268" spans="1:22" x14ac:dyDescent="0.3">
      <c r="A268" s="62" t="s">
        <v>358</v>
      </c>
      <c r="B268" s="9">
        <f>COUNTIF(CSV!A:A,A268)</f>
        <v>6</v>
      </c>
      <c r="C268" s="4">
        <f>COUNTIF(CSV!B:B,A268)</f>
        <v>6</v>
      </c>
      <c r="D268" s="4">
        <f t="shared" si="9"/>
        <v>12</v>
      </c>
      <c r="E268" s="12">
        <f>(COUNTIFS(CSV!$A:$A,$A268,CSV!$L:$L,"&gt;0.5") +COUNTIFS(CSV!$B:$B,$A268,CSV!$L:$L,"&gt;0.5"))/$D268</f>
        <v>0.58333333333333337</v>
      </c>
      <c r="F268" s="7">
        <f>COUNTIFS(CSV!$A:$A,$A268,CSV!$L:$L,"&gt;0.5")/$B268</f>
        <v>0.5</v>
      </c>
      <c r="G268" s="7">
        <f>COUNTIFS(CSV!$B:$B,$A268,CSV!$L:$L,"&gt;0.5")/$C268</f>
        <v>0.66666666666666663</v>
      </c>
      <c r="H268" s="12">
        <f>(COUNTIFS(CSV!$A:$A,$A268,CSV!$L:$L,"&gt;1.5") +COUNTIFS(CSV!$B:$B,$A268,CSV!$L:$L,"&gt;1.5"))/$D268</f>
        <v>0.41666666666666669</v>
      </c>
      <c r="I268" s="7">
        <f>COUNTIFS(CSV!$A:$A,$A268,CSV!$L:$L,"&gt;1.5")/$B268</f>
        <v>0.33333333333333331</v>
      </c>
      <c r="J268" s="7">
        <f>COUNTIFS(CSV!$B:$B,$A268,CSV!$L:$L,"&gt;1.5")/$C268</f>
        <v>0.5</v>
      </c>
      <c r="K268" s="12">
        <f>(COUNTIFS(CSV!$A:$A,$A268,CSV!$H:$H,"&gt;0.5") +COUNTIFS(CSV!$B:$B,$A268,CSV!$J:$J,"&gt;0.5"))/$D268</f>
        <v>0.33333333333333331</v>
      </c>
      <c r="L268" s="7">
        <f>COUNTIFS(CSV!$A:$A,$A268,CSV!$H:$H,"&gt;0.5")/$B268</f>
        <v>0.16666666666666666</v>
      </c>
      <c r="M268" s="7">
        <f>COUNTIFS(CSV!$B:$B,$A268,CSV!$J:$J,"&gt;0.5")/$C268</f>
        <v>0.5</v>
      </c>
      <c r="N268" s="12">
        <f>(COUNTIFS(CSV!$A:$A,$A268,CSV!$H:$H,"&gt;1.5") +COUNTIFS(CSV!$B:$B,$A268,CSV!$J:$J,"&gt;1.5"))/$D268</f>
        <v>0.16666666666666666</v>
      </c>
      <c r="O268" s="7">
        <f>COUNTIFS(CSV!$A:$A,$A268,CSV!$H:$H,"&gt;1.5")/$B268</f>
        <v>0.16666666666666666</v>
      </c>
      <c r="P268" s="7">
        <f>COUNTIFS(CSV!$B:$B,$A268,CSV!$J:$J,"&gt;1.5")/$C268</f>
        <v>0.16666666666666666</v>
      </c>
      <c r="Q268" s="12">
        <f>(COUNTIFS(CSV!$A:$A,$A268,CSV!$I:$I,"&gt;0.5") +COUNTIFS(CSV!$B:$B,$A268,CSV!$K:$K,"&gt;0.5"))/$D268</f>
        <v>0.5</v>
      </c>
      <c r="R268" s="7">
        <f>COUNTIFS(CSV!$A:$A,$A268,CSV!$I:$I,"&gt;0.5")/$B268</f>
        <v>0.5</v>
      </c>
      <c r="S268" s="7">
        <f>COUNTIFS(CSV!$B:$B,$A268,CSV!$K:$K,"&gt;0.5")/$C268</f>
        <v>0.5</v>
      </c>
      <c r="T268" s="12">
        <f>(COUNTIFS(CSV!$A:$A,$A268,CSV!$I:$I,"&gt;1.5") +COUNTIFS(CSV!$B:$B,$A268,CSV!$K:$K,"&gt;1.5"))/$D268</f>
        <v>0.25</v>
      </c>
      <c r="U268" s="7">
        <f>COUNTIFS(CSV!$A:$A,$A268,CSV!$I:$I,"&gt;1.5")/$B268</f>
        <v>0.16666666666666666</v>
      </c>
      <c r="V268" s="7">
        <f>COUNTIFS(CSV!$B:$B,$A268,CSV!$K:$K,"&gt;1.5")/$C268</f>
        <v>0.33333333333333331</v>
      </c>
    </row>
    <row r="269" spans="1:22" x14ac:dyDescent="0.3">
      <c r="A269" s="62" t="s">
        <v>346</v>
      </c>
      <c r="B269" s="9">
        <f>COUNTIF(CSV!A:A,A269)</f>
        <v>6</v>
      </c>
      <c r="C269" s="4">
        <f>COUNTIF(CSV!B:B,A269)</f>
        <v>6</v>
      </c>
      <c r="D269" s="4">
        <f t="shared" si="9"/>
        <v>12</v>
      </c>
      <c r="E269" s="12">
        <f>(COUNTIFS(CSV!$A:$A,$A269,CSV!$L:$L,"&gt;0.5") +COUNTIFS(CSV!$B:$B,$A269,CSV!$L:$L,"&gt;0.5"))/$D269</f>
        <v>0.58333333333333337</v>
      </c>
      <c r="F269" s="7">
        <f>COUNTIFS(CSV!$A:$A,$A269,CSV!$L:$L,"&gt;0.5")/$B269</f>
        <v>0.5</v>
      </c>
      <c r="G269" s="7">
        <f>COUNTIFS(CSV!$B:$B,$A269,CSV!$L:$L,"&gt;0.5")/$C269</f>
        <v>0.66666666666666663</v>
      </c>
      <c r="H269" s="12">
        <f>(COUNTIFS(CSV!$A:$A,$A269,CSV!$L:$L,"&gt;1.5") +COUNTIFS(CSV!$B:$B,$A269,CSV!$L:$L,"&gt;1.5"))/$D269</f>
        <v>0.33333333333333331</v>
      </c>
      <c r="I269" s="7">
        <f>COUNTIFS(CSV!$A:$A,$A269,CSV!$L:$L,"&gt;1.5")/$B269</f>
        <v>0.33333333333333331</v>
      </c>
      <c r="J269" s="7">
        <f>COUNTIFS(CSV!$B:$B,$A269,CSV!$L:$L,"&gt;1.5")/$C269</f>
        <v>0.33333333333333331</v>
      </c>
      <c r="K269" s="12">
        <f>(COUNTIFS(CSV!$A:$A,$A269,CSV!$H:$H,"&gt;0.5") +COUNTIFS(CSV!$B:$B,$A269,CSV!$J:$J,"&gt;0.5"))/$D269</f>
        <v>0.41666666666666669</v>
      </c>
      <c r="L269" s="7">
        <f>COUNTIFS(CSV!$A:$A,$A269,CSV!$H:$H,"&gt;0.5")/$B269</f>
        <v>0.5</v>
      </c>
      <c r="M269" s="7">
        <f>COUNTIFS(CSV!$B:$B,$A269,CSV!$J:$J,"&gt;0.5")/$C269</f>
        <v>0.33333333333333331</v>
      </c>
      <c r="N269" s="12">
        <f>(COUNTIFS(CSV!$A:$A,$A269,CSV!$H:$H,"&gt;1.5") +COUNTIFS(CSV!$B:$B,$A269,CSV!$J:$J,"&gt;1.5"))/$D269</f>
        <v>0</v>
      </c>
      <c r="O269" s="7">
        <f>COUNTIFS(CSV!$A:$A,$A269,CSV!$H:$H,"&gt;1.5")/$B269</f>
        <v>0</v>
      </c>
      <c r="P269" s="7">
        <f>COUNTIFS(CSV!$B:$B,$A269,CSV!$J:$J,"&gt;1.5")/$C269</f>
        <v>0</v>
      </c>
      <c r="Q269" s="12">
        <f>(COUNTIFS(CSV!$A:$A,$A269,CSV!$I:$I,"&gt;0.5") +COUNTIFS(CSV!$B:$B,$A269,CSV!$K:$K,"&gt;0.5"))/$D269</f>
        <v>0.41666666666666669</v>
      </c>
      <c r="R269" s="7">
        <f>COUNTIFS(CSV!$A:$A,$A269,CSV!$I:$I,"&gt;0.5")/$B269</f>
        <v>0.33333333333333331</v>
      </c>
      <c r="S269" s="7">
        <f>COUNTIFS(CSV!$B:$B,$A269,CSV!$K:$K,"&gt;0.5")/$C269</f>
        <v>0.5</v>
      </c>
      <c r="T269" s="12">
        <f>(COUNTIFS(CSV!$A:$A,$A269,CSV!$I:$I,"&gt;1.5") +COUNTIFS(CSV!$B:$B,$A269,CSV!$K:$K,"&gt;1.5"))/$D269</f>
        <v>8.3333333333333329E-2</v>
      </c>
      <c r="U269" s="7">
        <f>COUNTIFS(CSV!$A:$A,$A269,CSV!$I:$I,"&gt;1.5")/$B269</f>
        <v>0</v>
      </c>
      <c r="V269" s="7">
        <f>COUNTIFS(CSV!$B:$B,$A269,CSV!$K:$K,"&gt;1.5")/$C269</f>
        <v>0.16666666666666666</v>
      </c>
    </row>
    <row r="270" spans="1:22" x14ac:dyDescent="0.3">
      <c r="A270" s="62" t="s">
        <v>347</v>
      </c>
      <c r="B270" s="9">
        <f>COUNTIF(CSV!A:A,A270)</f>
        <v>5</v>
      </c>
      <c r="C270" s="4">
        <f>COUNTIF(CSV!B:B,A270)</f>
        <v>7</v>
      </c>
      <c r="D270" s="4">
        <f t="shared" si="9"/>
        <v>12</v>
      </c>
      <c r="E270" s="12">
        <f>(COUNTIFS(CSV!$A:$A,$A270,CSV!$L:$L,"&gt;0.5") +COUNTIFS(CSV!$B:$B,$A270,CSV!$L:$L,"&gt;0.5"))/$D270</f>
        <v>0.75</v>
      </c>
      <c r="F270" s="7">
        <f>COUNTIFS(CSV!$A:$A,$A270,CSV!$L:$L,"&gt;0.5")/$B270</f>
        <v>0.4</v>
      </c>
      <c r="G270" s="7">
        <f>COUNTIFS(CSV!$B:$B,$A270,CSV!$L:$L,"&gt;0.5")/$C270</f>
        <v>1</v>
      </c>
      <c r="H270" s="12">
        <f>(COUNTIFS(CSV!$A:$A,$A270,CSV!$L:$L,"&gt;1.5") +COUNTIFS(CSV!$B:$B,$A270,CSV!$L:$L,"&gt;1.5"))/$D270</f>
        <v>0.33333333333333331</v>
      </c>
      <c r="I270" s="7">
        <f>COUNTIFS(CSV!$A:$A,$A270,CSV!$L:$L,"&gt;1.5")/$B270</f>
        <v>0.4</v>
      </c>
      <c r="J270" s="7">
        <f>COUNTIFS(CSV!$B:$B,$A270,CSV!$L:$L,"&gt;1.5")/$C270</f>
        <v>0.2857142857142857</v>
      </c>
      <c r="K270" s="12">
        <f>(COUNTIFS(CSV!$A:$A,$A270,CSV!$H:$H,"&gt;0.5") +COUNTIFS(CSV!$B:$B,$A270,CSV!$J:$J,"&gt;0.5"))/$D270</f>
        <v>0.5</v>
      </c>
      <c r="L270" s="7">
        <f>COUNTIFS(CSV!$A:$A,$A270,CSV!$H:$H,"&gt;0.5")/$B270</f>
        <v>0.4</v>
      </c>
      <c r="M270" s="7">
        <f>COUNTIFS(CSV!$B:$B,$A270,CSV!$J:$J,"&gt;0.5")/$C270</f>
        <v>0.5714285714285714</v>
      </c>
      <c r="N270" s="12">
        <f>(COUNTIFS(CSV!$A:$A,$A270,CSV!$H:$H,"&gt;1.5") +COUNTIFS(CSV!$B:$B,$A270,CSV!$J:$J,"&gt;1.5"))/$D270</f>
        <v>0.16666666666666666</v>
      </c>
      <c r="O270" s="7">
        <f>COUNTIFS(CSV!$A:$A,$A270,CSV!$H:$H,"&gt;1.5")/$B270</f>
        <v>0.4</v>
      </c>
      <c r="P270" s="7">
        <f>COUNTIFS(CSV!$B:$B,$A270,CSV!$J:$J,"&gt;1.5")/$C270</f>
        <v>0</v>
      </c>
      <c r="Q270" s="12">
        <f>(COUNTIFS(CSV!$A:$A,$A270,CSV!$I:$I,"&gt;0.5") +COUNTIFS(CSV!$B:$B,$A270,CSV!$K:$K,"&gt;0.5"))/$D270</f>
        <v>0.33333333333333331</v>
      </c>
      <c r="R270" s="7">
        <f>COUNTIFS(CSV!$A:$A,$A270,CSV!$I:$I,"&gt;0.5")/$B270</f>
        <v>0</v>
      </c>
      <c r="S270" s="7">
        <f>COUNTIFS(CSV!$B:$B,$A270,CSV!$K:$K,"&gt;0.5")/$C270</f>
        <v>0.5714285714285714</v>
      </c>
      <c r="T270" s="12">
        <f>(COUNTIFS(CSV!$A:$A,$A270,CSV!$I:$I,"&gt;1.5") +COUNTIFS(CSV!$B:$B,$A270,CSV!$K:$K,"&gt;1.5"))/$D270</f>
        <v>8.3333333333333329E-2</v>
      </c>
      <c r="U270" s="7">
        <f>COUNTIFS(CSV!$A:$A,$A270,CSV!$I:$I,"&gt;1.5")/$B270</f>
        <v>0</v>
      </c>
      <c r="V270" s="7">
        <f>COUNTIFS(CSV!$B:$B,$A270,CSV!$K:$K,"&gt;1.5")/$C270</f>
        <v>0.14285714285714285</v>
      </c>
    </row>
    <row r="271" spans="1:22" x14ac:dyDescent="0.3">
      <c r="A271" t="s">
        <v>372</v>
      </c>
      <c r="B271" s="9">
        <f>COUNTIF(CSV!A:A,A271)</f>
        <v>3</v>
      </c>
      <c r="C271" s="4">
        <f>COUNTIF(CSV!B:B,A271)</f>
        <v>2</v>
      </c>
      <c r="D271" s="4">
        <f t="shared" si="9"/>
        <v>5</v>
      </c>
      <c r="E271" s="12">
        <f>(COUNTIFS(CSV!$A:$A,$A271,CSV!$L:$L,"&gt;0.5") +COUNTIFS(CSV!$B:$B,$A271,CSV!$L:$L,"&gt;0.5"))/$D271</f>
        <v>0.8</v>
      </c>
      <c r="F271" s="7">
        <f>COUNTIFS(CSV!$A:$A,$A271,CSV!$L:$L,"&gt;0.5")/$B271</f>
        <v>0.66666666666666663</v>
      </c>
      <c r="G271" s="7">
        <f>COUNTIFS(CSV!$B:$B,$A271,CSV!$L:$L,"&gt;0.5")/$C271</f>
        <v>1</v>
      </c>
      <c r="H271" s="12">
        <f>(COUNTIFS(CSV!$A:$A,$A271,CSV!$L:$L,"&gt;1.5") +COUNTIFS(CSV!$B:$B,$A271,CSV!$L:$L,"&gt;1.5"))/$D271</f>
        <v>0</v>
      </c>
      <c r="I271" s="7">
        <f>COUNTIFS(CSV!$A:$A,$A271,CSV!$L:$L,"&gt;1.5")/$B271</f>
        <v>0</v>
      </c>
      <c r="J271" s="7">
        <f>COUNTIFS(CSV!$B:$B,$A271,CSV!$L:$L,"&gt;1.5")/$C271</f>
        <v>0</v>
      </c>
      <c r="K271" s="12">
        <f>(COUNTIFS(CSV!$A:$A,$A271,CSV!$H:$H,"&gt;0.5") +COUNTIFS(CSV!$B:$B,$A271,CSV!$J:$J,"&gt;0.5"))/$D271</f>
        <v>0.4</v>
      </c>
      <c r="L271" s="7">
        <f>COUNTIFS(CSV!$A:$A,$A271,CSV!$H:$H,"&gt;0.5")/$B271</f>
        <v>0.33333333333333331</v>
      </c>
      <c r="M271" s="7">
        <f>COUNTIFS(CSV!$B:$B,$A271,CSV!$J:$J,"&gt;0.5")/$C271</f>
        <v>0.5</v>
      </c>
      <c r="N271" s="12">
        <f>(COUNTIFS(CSV!$A:$A,$A271,CSV!$H:$H,"&gt;1.5") +COUNTIFS(CSV!$B:$B,$A271,CSV!$J:$J,"&gt;1.5"))/$D271</f>
        <v>0</v>
      </c>
      <c r="O271" s="7">
        <f>COUNTIFS(CSV!$A:$A,$A271,CSV!$H:$H,"&gt;1.5")/$B271</f>
        <v>0</v>
      </c>
      <c r="P271" s="7">
        <f>COUNTIFS(CSV!$B:$B,$A271,CSV!$J:$J,"&gt;1.5")/$C271</f>
        <v>0</v>
      </c>
      <c r="Q271" s="12">
        <f>(COUNTIFS(CSV!$A:$A,$A271,CSV!$I:$I,"&gt;0.5") +COUNTIFS(CSV!$B:$B,$A271,CSV!$K:$K,"&gt;0.5"))/$D271</f>
        <v>0.4</v>
      </c>
      <c r="R271" s="7">
        <f>COUNTIFS(CSV!$A:$A,$A271,CSV!$I:$I,"&gt;0.5")/$B271</f>
        <v>0.33333333333333331</v>
      </c>
      <c r="S271" s="7">
        <f>COUNTIFS(CSV!$B:$B,$A271,CSV!$K:$K,"&gt;0.5")/$C271</f>
        <v>0.5</v>
      </c>
      <c r="T271" s="12">
        <f>(COUNTIFS(CSV!$A:$A,$A271,CSV!$I:$I,"&gt;1.5") +COUNTIFS(CSV!$B:$B,$A271,CSV!$K:$K,"&gt;1.5"))/$D271</f>
        <v>0</v>
      </c>
      <c r="U271" s="7">
        <f>COUNTIFS(CSV!$A:$A,$A271,CSV!$I:$I,"&gt;1.5")/$B271</f>
        <v>0</v>
      </c>
      <c r="V271" s="7">
        <f>COUNTIFS(CSV!$B:$B,$A271,CSV!$K:$K,"&gt;1.5")/$C271</f>
        <v>0</v>
      </c>
    </row>
    <row r="272" spans="1:22" x14ac:dyDescent="0.3">
      <c r="A272" t="s">
        <v>378</v>
      </c>
      <c r="B272" s="9">
        <f>COUNTIF(CSV!A:A,A272)</f>
        <v>4</v>
      </c>
      <c r="C272" s="4">
        <f>COUNTIF(CSV!B:B,A272)</f>
        <v>4</v>
      </c>
      <c r="D272" s="4">
        <f t="shared" si="9"/>
        <v>8</v>
      </c>
      <c r="E272" s="12">
        <f>(COUNTIFS(CSV!$A:$A,$A272,CSV!$L:$L,"&gt;0.5") +COUNTIFS(CSV!$B:$B,$A272,CSV!$L:$L,"&gt;0.5"))/$D272</f>
        <v>0.625</v>
      </c>
      <c r="F272" s="7">
        <f>COUNTIFS(CSV!$A:$A,$A272,CSV!$L:$L,"&gt;0.5")/$B272</f>
        <v>0.75</v>
      </c>
      <c r="G272" s="7">
        <f>COUNTIFS(CSV!$B:$B,$A272,CSV!$L:$L,"&gt;0.5")/$C272</f>
        <v>0.5</v>
      </c>
      <c r="H272" s="12">
        <f>(COUNTIFS(CSV!$A:$A,$A272,CSV!$L:$L,"&gt;1.5") +COUNTIFS(CSV!$B:$B,$A272,CSV!$L:$L,"&gt;1.5"))/$D272</f>
        <v>0.25</v>
      </c>
      <c r="I272" s="7">
        <f>COUNTIFS(CSV!$A:$A,$A272,CSV!$L:$L,"&gt;1.5")/$B272</f>
        <v>0.25</v>
      </c>
      <c r="J272" s="7">
        <f>COUNTIFS(CSV!$B:$B,$A272,CSV!$L:$L,"&gt;1.5")/$C272</f>
        <v>0.25</v>
      </c>
      <c r="K272" s="12">
        <f>(COUNTIFS(CSV!$A:$A,$A272,CSV!$H:$H,"&gt;0.5") +COUNTIFS(CSV!$B:$B,$A272,CSV!$J:$J,"&gt;0.5"))/$D272</f>
        <v>0.5</v>
      </c>
      <c r="L272" s="7">
        <f>COUNTIFS(CSV!$A:$A,$A272,CSV!$H:$H,"&gt;0.5")/$B272</f>
        <v>0.5</v>
      </c>
      <c r="M272" s="7">
        <f>COUNTIFS(CSV!$B:$B,$A272,CSV!$J:$J,"&gt;0.5")/$C272</f>
        <v>0.5</v>
      </c>
      <c r="N272" s="12">
        <f>(COUNTIFS(CSV!$A:$A,$A272,CSV!$H:$H,"&gt;1.5") +COUNTIFS(CSV!$B:$B,$A272,CSV!$J:$J,"&gt;1.5"))/$D272</f>
        <v>0.25</v>
      </c>
      <c r="O272" s="7">
        <f>COUNTIFS(CSV!$A:$A,$A272,CSV!$H:$H,"&gt;1.5")/$B272</f>
        <v>0.25</v>
      </c>
      <c r="P272" s="7">
        <f>COUNTIFS(CSV!$B:$B,$A272,CSV!$J:$J,"&gt;1.5")/$C272</f>
        <v>0.25</v>
      </c>
      <c r="Q272" s="12">
        <f>(COUNTIFS(CSV!$A:$A,$A272,CSV!$I:$I,"&gt;0.5") +COUNTIFS(CSV!$B:$B,$A272,CSV!$K:$K,"&gt;0.5"))/$D272</f>
        <v>0.125</v>
      </c>
      <c r="R272" s="7">
        <f>COUNTIFS(CSV!$A:$A,$A272,CSV!$I:$I,"&gt;0.5")/$B272</f>
        <v>0.25</v>
      </c>
      <c r="S272" s="7">
        <f>COUNTIFS(CSV!$B:$B,$A272,CSV!$K:$K,"&gt;0.5")/$C272</f>
        <v>0</v>
      </c>
      <c r="T272" s="12">
        <f>(COUNTIFS(CSV!$A:$A,$A272,CSV!$I:$I,"&gt;1.5") +COUNTIFS(CSV!$B:$B,$A272,CSV!$K:$K,"&gt;1.5"))/$D272</f>
        <v>0</v>
      </c>
      <c r="U272" s="7">
        <f>COUNTIFS(CSV!$A:$A,$A272,CSV!$I:$I,"&gt;1.5")/$B272</f>
        <v>0</v>
      </c>
      <c r="V272" s="7">
        <f>COUNTIFS(CSV!$B:$B,$A272,CSV!$K:$K,"&gt;1.5")/$C272</f>
        <v>0</v>
      </c>
    </row>
    <row r="273" spans="1:22" x14ac:dyDescent="0.3">
      <c r="A273" t="s">
        <v>362</v>
      </c>
      <c r="B273" s="9">
        <f>COUNTIF(CSV!A:A,A273)</f>
        <v>4</v>
      </c>
      <c r="C273" s="4">
        <f>COUNTIF(CSV!B:B,A273)</f>
        <v>3</v>
      </c>
      <c r="D273" s="4">
        <f t="shared" si="9"/>
        <v>7</v>
      </c>
      <c r="E273" s="12">
        <f>(COUNTIFS(CSV!$A:$A,$A273,CSV!$L:$L,"&gt;0.5") +COUNTIFS(CSV!$B:$B,$A273,CSV!$L:$L,"&gt;0.5"))/$D273</f>
        <v>0.8571428571428571</v>
      </c>
      <c r="F273" s="7">
        <f>COUNTIFS(CSV!$A:$A,$A273,CSV!$L:$L,"&gt;0.5")/$B273</f>
        <v>0.75</v>
      </c>
      <c r="G273" s="7">
        <f>COUNTIFS(CSV!$B:$B,$A273,CSV!$L:$L,"&gt;0.5")/$C273</f>
        <v>1</v>
      </c>
      <c r="H273" s="12">
        <f>(COUNTIFS(CSV!$A:$A,$A273,CSV!$L:$L,"&gt;1.5") +COUNTIFS(CSV!$B:$B,$A273,CSV!$L:$L,"&gt;1.5"))/$D273</f>
        <v>0.42857142857142855</v>
      </c>
      <c r="I273" s="7">
        <f>COUNTIFS(CSV!$A:$A,$A273,CSV!$L:$L,"&gt;1.5")/$B273</f>
        <v>0.25</v>
      </c>
      <c r="J273" s="7">
        <f>COUNTIFS(CSV!$B:$B,$A273,CSV!$L:$L,"&gt;1.5")/$C273</f>
        <v>0.66666666666666663</v>
      </c>
      <c r="K273" s="12">
        <f>(COUNTIFS(CSV!$A:$A,$A273,CSV!$H:$H,"&gt;0.5") +COUNTIFS(CSV!$B:$B,$A273,CSV!$J:$J,"&gt;0.5"))/$D273</f>
        <v>0.8571428571428571</v>
      </c>
      <c r="L273" s="7">
        <f>COUNTIFS(CSV!$A:$A,$A273,CSV!$H:$H,"&gt;0.5")/$B273</f>
        <v>0.75</v>
      </c>
      <c r="M273" s="7">
        <f>COUNTIFS(CSV!$B:$B,$A273,CSV!$J:$J,"&gt;0.5")/$C273</f>
        <v>1</v>
      </c>
      <c r="N273" s="12">
        <f>(COUNTIFS(CSV!$A:$A,$A273,CSV!$H:$H,"&gt;1.5") +COUNTIFS(CSV!$B:$B,$A273,CSV!$J:$J,"&gt;1.5"))/$D273</f>
        <v>0.2857142857142857</v>
      </c>
      <c r="O273" s="7">
        <f>COUNTIFS(CSV!$A:$A,$A273,CSV!$H:$H,"&gt;1.5")/$B273</f>
        <v>0.25</v>
      </c>
      <c r="P273" s="7">
        <f>COUNTIFS(CSV!$B:$B,$A273,CSV!$J:$J,"&gt;1.5")/$C273</f>
        <v>0.33333333333333331</v>
      </c>
      <c r="Q273" s="12">
        <f>(COUNTIFS(CSV!$A:$A,$A273,CSV!$I:$I,"&gt;0.5") +COUNTIFS(CSV!$B:$B,$A273,CSV!$K:$K,"&gt;0.5"))/$D273</f>
        <v>0.14285714285714285</v>
      </c>
      <c r="R273" s="7">
        <f>COUNTIFS(CSV!$A:$A,$A273,CSV!$I:$I,"&gt;0.5")/$B273</f>
        <v>0</v>
      </c>
      <c r="S273" s="7">
        <f>COUNTIFS(CSV!$B:$B,$A273,CSV!$K:$K,"&gt;0.5")/$C273</f>
        <v>0.33333333333333331</v>
      </c>
      <c r="T273" s="12">
        <f>(COUNTIFS(CSV!$A:$A,$A273,CSV!$I:$I,"&gt;1.5") +COUNTIFS(CSV!$B:$B,$A273,CSV!$K:$K,"&gt;1.5"))/$D273</f>
        <v>0</v>
      </c>
      <c r="U273" s="7">
        <f>COUNTIFS(CSV!$A:$A,$A273,CSV!$I:$I,"&gt;1.5")/$B273</f>
        <v>0</v>
      </c>
      <c r="V273" s="7">
        <f>COUNTIFS(CSV!$B:$B,$A273,CSV!$K:$K,"&gt;1.5")/$C273</f>
        <v>0</v>
      </c>
    </row>
    <row r="274" spans="1:22" x14ac:dyDescent="0.3">
      <c r="A274" t="s">
        <v>371</v>
      </c>
      <c r="B274" s="9">
        <f>COUNTIF(CSV!A:A,A274)</f>
        <v>3</v>
      </c>
      <c r="C274" s="4">
        <f>COUNTIF(CSV!B:B,A274)</f>
        <v>5</v>
      </c>
      <c r="D274" s="4">
        <f t="shared" si="9"/>
        <v>8</v>
      </c>
      <c r="E274" s="12">
        <f>(COUNTIFS(CSV!$A:$A,$A274,CSV!$L:$L,"&gt;0.5") +COUNTIFS(CSV!$B:$B,$A274,CSV!$L:$L,"&gt;0.5"))/$D274</f>
        <v>0.875</v>
      </c>
      <c r="F274" s="7">
        <f>COUNTIFS(CSV!$A:$A,$A274,CSV!$L:$L,"&gt;0.5")/$B274</f>
        <v>0.66666666666666663</v>
      </c>
      <c r="G274" s="7">
        <f>COUNTIFS(CSV!$B:$B,$A274,CSV!$L:$L,"&gt;0.5")/$C274</f>
        <v>1</v>
      </c>
      <c r="H274" s="12">
        <f>(COUNTIFS(CSV!$A:$A,$A274,CSV!$L:$L,"&gt;1.5") +COUNTIFS(CSV!$B:$B,$A274,CSV!$L:$L,"&gt;1.5"))/$D274</f>
        <v>0.25</v>
      </c>
      <c r="I274" s="7">
        <f>COUNTIFS(CSV!$A:$A,$A274,CSV!$L:$L,"&gt;1.5")/$B274</f>
        <v>0.33333333333333331</v>
      </c>
      <c r="J274" s="7">
        <f>COUNTIFS(CSV!$B:$B,$A274,CSV!$L:$L,"&gt;1.5")/$C274</f>
        <v>0.2</v>
      </c>
      <c r="K274" s="12">
        <f>(COUNTIFS(CSV!$A:$A,$A274,CSV!$H:$H,"&gt;0.5") +COUNTIFS(CSV!$B:$B,$A274,CSV!$J:$J,"&gt;0.5"))/$D274</f>
        <v>0.75</v>
      </c>
      <c r="L274" s="7">
        <f>COUNTIFS(CSV!$A:$A,$A274,CSV!$H:$H,"&gt;0.5")/$B274</f>
        <v>0.66666666666666663</v>
      </c>
      <c r="M274" s="7">
        <f>COUNTIFS(CSV!$B:$B,$A274,CSV!$J:$J,"&gt;0.5")/$C274</f>
        <v>0.8</v>
      </c>
      <c r="N274" s="12">
        <f>(COUNTIFS(CSV!$A:$A,$A274,CSV!$H:$H,"&gt;1.5") +COUNTIFS(CSV!$B:$B,$A274,CSV!$J:$J,"&gt;1.5"))/$D274</f>
        <v>0</v>
      </c>
      <c r="O274" s="7">
        <f>COUNTIFS(CSV!$A:$A,$A274,CSV!$H:$H,"&gt;1.5")/$B274</f>
        <v>0</v>
      </c>
      <c r="P274" s="7">
        <f>COUNTIFS(CSV!$B:$B,$A274,CSV!$J:$J,"&gt;1.5")/$C274</f>
        <v>0</v>
      </c>
      <c r="Q274" s="12">
        <f>(COUNTIFS(CSV!$A:$A,$A274,CSV!$I:$I,"&gt;0.5") +COUNTIFS(CSV!$B:$B,$A274,CSV!$K:$K,"&gt;0.5"))/$D274</f>
        <v>0.375</v>
      </c>
      <c r="R274" s="7">
        <f>COUNTIFS(CSV!$A:$A,$A274,CSV!$I:$I,"&gt;0.5")/$B274</f>
        <v>0.33333333333333331</v>
      </c>
      <c r="S274" s="7">
        <f>COUNTIFS(CSV!$B:$B,$A274,CSV!$K:$K,"&gt;0.5")/$C274</f>
        <v>0.4</v>
      </c>
      <c r="T274" s="12">
        <f>(COUNTIFS(CSV!$A:$A,$A274,CSV!$I:$I,"&gt;1.5") +COUNTIFS(CSV!$B:$B,$A274,CSV!$K:$K,"&gt;1.5"))/$D274</f>
        <v>0</v>
      </c>
      <c r="U274" s="7">
        <f>COUNTIFS(CSV!$A:$A,$A274,CSV!$I:$I,"&gt;1.5")/$B274</f>
        <v>0</v>
      </c>
      <c r="V274" s="7">
        <f>COUNTIFS(CSV!$B:$B,$A274,CSV!$K:$K,"&gt;1.5")/$C274</f>
        <v>0</v>
      </c>
    </row>
    <row r="275" spans="1:22" x14ac:dyDescent="0.3">
      <c r="A275" t="s">
        <v>377</v>
      </c>
      <c r="B275" s="9">
        <f>COUNTIF(CSV!A:A,A275)</f>
        <v>5</v>
      </c>
      <c r="C275" s="4">
        <f>COUNTIF(CSV!B:B,A275)</f>
        <v>5</v>
      </c>
      <c r="D275" s="4">
        <f t="shared" si="9"/>
        <v>10</v>
      </c>
      <c r="E275" s="12">
        <f>(COUNTIFS(CSV!$A:$A,$A275,CSV!$L:$L,"&gt;0.5") +COUNTIFS(CSV!$B:$B,$A275,CSV!$L:$L,"&gt;0.5"))/$D275</f>
        <v>0.7</v>
      </c>
      <c r="F275" s="7">
        <f>COUNTIFS(CSV!$A:$A,$A275,CSV!$L:$L,"&gt;0.5")/$B275</f>
        <v>0.8</v>
      </c>
      <c r="G275" s="7">
        <f>COUNTIFS(CSV!$B:$B,$A275,CSV!$L:$L,"&gt;0.5")/$C275</f>
        <v>0.6</v>
      </c>
      <c r="H275" s="12">
        <f>(COUNTIFS(CSV!$A:$A,$A275,CSV!$L:$L,"&gt;1.5") +COUNTIFS(CSV!$B:$B,$A275,CSV!$L:$L,"&gt;1.5"))/$D275</f>
        <v>0.2</v>
      </c>
      <c r="I275" s="7">
        <f>COUNTIFS(CSV!$A:$A,$A275,CSV!$L:$L,"&gt;1.5")/$B275</f>
        <v>0.2</v>
      </c>
      <c r="J275" s="7">
        <f>COUNTIFS(CSV!$B:$B,$A275,CSV!$L:$L,"&gt;1.5")/$C275</f>
        <v>0.2</v>
      </c>
      <c r="K275" s="12">
        <f>(COUNTIFS(CSV!$A:$A,$A275,CSV!$H:$H,"&gt;0.5") +COUNTIFS(CSV!$B:$B,$A275,CSV!$J:$J,"&gt;0.5"))/$D275</f>
        <v>0.2</v>
      </c>
      <c r="L275" s="7">
        <f>COUNTIFS(CSV!$A:$A,$A275,CSV!$H:$H,"&gt;0.5")/$B275</f>
        <v>0.2</v>
      </c>
      <c r="M275" s="7">
        <f>COUNTIFS(CSV!$B:$B,$A275,CSV!$J:$J,"&gt;0.5")/$C275</f>
        <v>0.2</v>
      </c>
      <c r="N275" s="12">
        <f>(COUNTIFS(CSV!$A:$A,$A275,CSV!$H:$H,"&gt;1.5") +COUNTIFS(CSV!$B:$B,$A275,CSV!$J:$J,"&gt;1.5"))/$D275</f>
        <v>0</v>
      </c>
      <c r="O275" s="7">
        <f>COUNTIFS(CSV!$A:$A,$A275,CSV!$H:$H,"&gt;1.5")/$B275</f>
        <v>0</v>
      </c>
      <c r="P275" s="7">
        <f>COUNTIFS(CSV!$B:$B,$A275,CSV!$J:$J,"&gt;1.5")/$C275</f>
        <v>0</v>
      </c>
      <c r="Q275" s="12">
        <f>(COUNTIFS(CSV!$A:$A,$A275,CSV!$I:$I,"&gt;0.5") +COUNTIFS(CSV!$B:$B,$A275,CSV!$K:$K,"&gt;0.5"))/$D275</f>
        <v>0.6</v>
      </c>
      <c r="R275" s="7">
        <f>COUNTIFS(CSV!$A:$A,$A275,CSV!$I:$I,"&gt;0.5")/$B275</f>
        <v>0.8</v>
      </c>
      <c r="S275" s="7">
        <f>COUNTIFS(CSV!$B:$B,$A275,CSV!$K:$K,"&gt;0.5")/$C275</f>
        <v>0.4</v>
      </c>
      <c r="T275" s="12">
        <f>(COUNTIFS(CSV!$A:$A,$A275,CSV!$I:$I,"&gt;1.5") +COUNTIFS(CSV!$B:$B,$A275,CSV!$K:$K,"&gt;1.5"))/$D275</f>
        <v>0.1</v>
      </c>
      <c r="U275" s="7">
        <f>COUNTIFS(CSV!$A:$A,$A275,CSV!$I:$I,"&gt;1.5")/$B275</f>
        <v>0</v>
      </c>
      <c r="V275" s="7">
        <f>COUNTIFS(CSV!$B:$B,$A275,CSV!$K:$K,"&gt;1.5")/$C275</f>
        <v>0.2</v>
      </c>
    </row>
    <row r="276" spans="1:22" x14ac:dyDescent="0.3">
      <c r="A276" t="s">
        <v>374</v>
      </c>
      <c r="B276" s="9">
        <f>COUNTIF(CSV!A:A,A276)</f>
        <v>5</v>
      </c>
      <c r="C276" s="4">
        <f>COUNTIF(CSV!B:B,A276)</f>
        <v>5</v>
      </c>
      <c r="D276" s="4">
        <f t="shared" si="9"/>
        <v>10</v>
      </c>
      <c r="E276" s="12">
        <f>(COUNTIFS(CSV!$A:$A,$A276,CSV!$L:$L,"&gt;0.5") +COUNTIFS(CSV!$B:$B,$A276,CSV!$L:$L,"&gt;0.5"))/$D276</f>
        <v>0.4</v>
      </c>
      <c r="F276" s="7">
        <f>COUNTIFS(CSV!$A:$A,$A276,CSV!$L:$L,"&gt;0.5")/$B276</f>
        <v>0.8</v>
      </c>
      <c r="G276" s="7">
        <f>COUNTIFS(CSV!$B:$B,$A276,CSV!$L:$L,"&gt;0.5")/$C276</f>
        <v>0</v>
      </c>
      <c r="H276" s="12">
        <f>(COUNTIFS(CSV!$A:$A,$A276,CSV!$L:$L,"&gt;1.5") +COUNTIFS(CSV!$B:$B,$A276,CSV!$L:$L,"&gt;1.5"))/$D276</f>
        <v>0.1</v>
      </c>
      <c r="I276" s="7">
        <f>COUNTIFS(CSV!$A:$A,$A276,CSV!$L:$L,"&gt;1.5")/$B276</f>
        <v>0.2</v>
      </c>
      <c r="J276" s="7">
        <f>COUNTIFS(CSV!$B:$B,$A276,CSV!$L:$L,"&gt;1.5")/$C276</f>
        <v>0</v>
      </c>
      <c r="K276" s="12">
        <f>(COUNTIFS(CSV!$A:$A,$A276,CSV!$H:$H,"&gt;0.5") +COUNTIFS(CSV!$B:$B,$A276,CSV!$J:$J,"&gt;0.5"))/$D276</f>
        <v>0.3</v>
      </c>
      <c r="L276" s="7">
        <f>COUNTIFS(CSV!$A:$A,$A276,CSV!$H:$H,"&gt;0.5")/$B276</f>
        <v>0.6</v>
      </c>
      <c r="M276" s="7">
        <f>COUNTIFS(CSV!$B:$B,$A276,CSV!$J:$J,"&gt;0.5")/$C276</f>
        <v>0</v>
      </c>
      <c r="N276" s="12">
        <f>(COUNTIFS(CSV!$A:$A,$A276,CSV!$H:$H,"&gt;1.5") +COUNTIFS(CSV!$B:$B,$A276,CSV!$J:$J,"&gt;1.5"))/$D276</f>
        <v>0</v>
      </c>
      <c r="O276" s="7">
        <f>COUNTIFS(CSV!$A:$A,$A276,CSV!$H:$H,"&gt;1.5")/$B276</f>
        <v>0</v>
      </c>
      <c r="P276" s="7">
        <f>COUNTIFS(CSV!$B:$B,$A276,CSV!$J:$J,"&gt;1.5")/$C276</f>
        <v>0</v>
      </c>
      <c r="Q276" s="12">
        <f>(COUNTIFS(CSV!$A:$A,$A276,CSV!$I:$I,"&gt;0.5") +COUNTIFS(CSV!$B:$B,$A276,CSV!$K:$K,"&gt;0.5"))/$D276</f>
        <v>0.2</v>
      </c>
      <c r="R276" s="7">
        <f>COUNTIFS(CSV!$A:$A,$A276,CSV!$I:$I,"&gt;0.5")/$B276</f>
        <v>0.4</v>
      </c>
      <c r="S276" s="7">
        <f>COUNTIFS(CSV!$B:$B,$A276,CSV!$K:$K,"&gt;0.5")/$C276</f>
        <v>0</v>
      </c>
      <c r="T276" s="12">
        <f>(COUNTIFS(CSV!$A:$A,$A276,CSV!$I:$I,"&gt;1.5") +COUNTIFS(CSV!$B:$B,$A276,CSV!$K:$K,"&gt;1.5"))/$D276</f>
        <v>0</v>
      </c>
      <c r="U276" s="7">
        <f>COUNTIFS(CSV!$A:$A,$A276,CSV!$I:$I,"&gt;1.5")/$B276</f>
        <v>0</v>
      </c>
      <c r="V276" s="7">
        <f>COUNTIFS(CSV!$B:$B,$A276,CSV!$K:$K,"&gt;1.5")/$C276</f>
        <v>0</v>
      </c>
    </row>
    <row r="277" spans="1:22" x14ac:dyDescent="0.3">
      <c r="A277" t="s">
        <v>373</v>
      </c>
      <c r="B277" s="9">
        <f>COUNTIF(CSV!A:A,A277)</f>
        <v>4</v>
      </c>
      <c r="C277" s="4">
        <f>COUNTIF(CSV!B:B,A277)</f>
        <v>3</v>
      </c>
      <c r="D277" s="4">
        <f t="shared" si="9"/>
        <v>7</v>
      </c>
      <c r="E277" s="12">
        <f>(COUNTIFS(CSV!$A:$A,$A277,CSV!$L:$L,"&gt;0.5") +COUNTIFS(CSV!$B:$B,$A277,CSV!$L:$L,"&gt;0.5"))/$D277</f>
        <v>0.8571428571428571</v>
      </c>
      <c r="F277" s="7">
        <f>COUNTIFS(CSV!$A:$A,$A277,CSV!$L:$L,"&gt;0.5")/$B277</f>
        <v>1</v>
      </c>
      <c r="G277" s="7">
        <f>COUNTIFS(CSV!$B:$B,$A277,CSV!$L:$L,"&gt;0.5")/$C277</f>
        <v>0.66666666666666663</v>
      </c>
      <c r="H277" s="12">
        <f>(COUNTIFS(CSV!$A:$A,$A277,CSV!$L:$L,"&gt;1.5") +COUNTIFS(CSV!$B:$B,$A277,CSV!$L:$L,"&gt;1.5"))/$D277</f>
        <v>0.14285714285714285</v>
      </c>
      <c r="I277" s="7">
        <f>COUNTIFS(CSV!$A:$A,$A277,CSV!$L:$L,"&gt;1.5")/$B277</f>
        <v>0.25</v>
      </c>
      <c r="J277" s="7">
        <f>COUNTIFS(CSV!$B:$B,$A277,CSV!$L:$L,"&gt;1.5")/$C277</f>
        <v>0</v>
      </c>
      <c r="K277" s="12">
        <f>(COUNTIFS(CSV!$A:$A,$A277,CSV!$H:$H,"&gt;0.5") +COUNTIFS(CSV!$B:$B,$A277,CSV!$J:$J,"&gt;0.5"))/$D277</f>
        <v>0.42857142857142855</v>
      </c>
      <c r="L277" s="7">
        <f>COUNTIFS(CSV!$A:$A,$A277,CSV!$H:$H,"&gt;0.5")/$B277</f>
        <v>0.5</v>
      </c>
      <c r="M277" s="7">
        <f>COUNTIFS(CSV!$B:$B,$A277,CSV!$J:$J,"&gt;0.5")/$C277</f>
        <v>0.33333333333333331</v>
      </c>
      <c r="N277" s="12">
        <f>(COUNTIFS(CSV!$A:$A,$A277,CSV!$H:$H,"&gt;1.5") +COUNTIFS(CSV!$B:$B,$A277,CSV!$J:$J,"&gt;1.5"))/$D277</f>
        <v>0</v>
      </c>
      <c r="O277" s="7">
        <f>COUNTIFS(CSV!$A:$A,$A277,CSV!$H:$H,"&gt;1.5")/$B277</f>
        <v>0</v>
      </c>
      <c r="P277" s="7">
        <f>COUNTIFS(CSV!$B:$B,$A277,CSV!$J:$J,"&gt;1.5")/$C277</f>
        <v>0</v>
      </c>
      <c r="Q277" s="12">
        <f>(COUNTIFS(CSV!$A:$A,$A277,CSV!$I:$I,"&gt;0.5") +COUNTIFS(CSV!$B:$B,$A277,CSV!$K:$K,"&gt;0.5"))/$D277</f>
        <v>0.42857142857142855</v>
      </c>
      <c r="R277" s="7">
        <f>COUNTIFS(CSV!$A:$A,$A277,CSV!$I:$I,"&gt;0.5")/$B277</f>
        <v>0.5</v>
      </c>
      <c r="S277" s="7">
        <f>COUNTIFS(CSV!$B:$B,$A277,CSV!$K:$K,"&gt;0.5")/$C277</f>
        <v>0.33333333333333331</v>
      </c>
      <c r="T277" s="12">
        <f>(COUNTIFS(CSV!$A:$A,$A277,CSV!$I:$I,"&gt;1.5") +COUNTIFS(CSV!$B:$B,$A277,CSV!$K:$K,"&gt;1.5"))/$D277</f>
        <v>0.14285714285714285</v>
      </c>
      <c r="U277" s="7">
        <f>COUNTIFS(CSV!$A:$A,$A277,CSV!$I:$I,"&gt;1.5")/$B277</f>
        <v>0.25</v>
      </c>
      <c r="V277" s="7">
        <f>COUNTIFS(CSV!$B:$B,$A277,CSV!$K:$K,"&gt;1.5")/$C277</f>
        <v>0</v>
      </c>
    </row>
    <row r="278" spans="1:22" x14ac:dyDescent="0.3">
      <c r="A278" t="s">
        <v>364</v>
      </c>
      <c r="B278" s="9">
        <f>COUNTIF(CSV!A:A,A278)</f>
        <v>6</v>
      </c>
      <c r="C278" s="4">
        <f>COUNTIF(CSV!B:B,A278)</f>
        <v>2</v>
      </c>
      <c r="D278" s="4">
        <f t="shared" si="9"/>
        <v>8</v>
      </c>
      <c r="E278" s="12">
        <f>(COUNTIFS(CSV!$A:$A,$A278,CSV!$L:$L,"&gt;0.5") +COUNTIFS(CSV!$B:$B,$A278,CSV!$L:$L,"&gt;0.5"))/$D278</f>
        <v>0.625</v>
      </c>
      <c r="F278" s="7">
        <f>COUNTIFS(CSV!$A:$A,$A278,CSV!$L:$L,"&gt;0.5")/$B278</f>
        <v>0.5</v>
      </c>
      <c r="G278" s="7">
        <f>COUNTIFS(CSV!$B:$B,$A278,CSV!$L:$L,"&gt;0.5")/$C278</f>
        <v>1</v>
      </c>
      <c r="H278" s="12">
        <f>(COUNTIFS(CSV!$A:$A,$A278,CSV!$L:$L,"&gt;1.5") +COUNTIFS(CSV!$B:$B,$A278,CSV!$L:$L,"&gt;1.5"))/$D278</f>
        <v>0.25</v>
      </c>
      <c r="I278" s="7">
        <f>COUNTIFS(CSV!$A:$A,$A278,CSV!$L:$L,"&gt;1.5")/$B278</f>
        <v>0.16666666666666666</v>
      </c>
      <c r="J278" s="7">
        <f>COUNTIFS(CSV!$B:$B,$A278,CSV!$L:$L,"&gt;1.5")/$C278</f>
        <v>0.5</v>
      </c>
      <c r="K278" s="12">
        <f>(COUNTIFS(CSV!$A:$A,$A278,CSV!$H:$H,"&gt;0.5") +COUNTIFS(CSV!$B:$B,$A278,CSV!$J:$J,"&gt;0.5"))/$D278</f>
        <v>0.375</v>
      </c>
      <c r="L278" s="7">
        <f>COUNTIFS(CSV!$A:$A,$A278,CSV!$H:$H,"&gt;0.5")/$B278</f>
        <v>0.5</v>
      </c>
      <c r="M278" s="7">
        <f>COUNTIFS(CSV!$B:$B,$A278,CSV!$J:$J,"&gt;0.5")/$C278</f>
        <v>0</v>
      </c>
      <c r="N278" s="12">
        <f>(COUNTIFS(CSV!$A:$A,$A278,CSV!$H:$H,"&gt;1.5") +COUNTIFS(CSV!$B:$B,$A278,CSV!$J:$J,"&gt;1.5"))/$D278</f>
        <v>0.125</v>
      </c>
      <c r="O278" s="7">
        <f>COUNTIFS(CSV!$A:$A,$A278,CSV!$H:$H,"&gt;1.5")/$B278</f>
        <v>0.16666666666666666</v>
      </c>
      <c r="P278" s="7">
        <f>COUNTIFS(CSV!$B:$B,$A278,CSV!$J:$J,"&gt;1.5")/$C278</f>
        <v>0</v>
      </c>
      <c r="Q278" s="12">
        <f>(COUNTIFS(CSV!$A:$A,$A278,CSV!$I:$I,"&gt;0.5") +COUNTIFS(CSV!$B:$B,$A278,CSV!$K:$K,"&gt;0.5"))/$D278</f>
        <v>0.25</v>
      </c>
      <c r="R278" s="7">
        <f>COUNTIFS(CSV!$A:$A,$A278,CSV!$I:$I,"&gt;0.5")/$B278</f>
        <v>0</v>
      </c>
      <c r="S278" s="7">
        <f>COUNTIFS(CSV!$B:$B,$A278,CSV!$K:$K,"&gt;0.5")/$C278</f>
        <v>1</v>
      </c>
      <c r="T278" s="12">
        <f>(COUNTIFS(CSV!$A:$A,$A278,CSV!$I:$I,"&gt;1.5") +COUNTIFS(CSV!$B:$B,$A278,CSV!$K:$K,"&gt;1.5"))/$D278</f>
        <v>0.125</v>
      </c>
      <c r="U278" s="7">
        <f>COUNTIFS(CSV!$A:$A,$A278,CSV!$I:$I,"&gt;1.5")/$B278</f>
        <v>0</v>
      </c>
      <c r="V278" s="7">
        <f>COUNTIFS(CSV!$B:$B,$A278,CSV!$K:$K,"&gt;1.5")/$C278</f>
        <v>0.5</v>
      </c>
    </row>
    <row r="279" spans="1:22" x14ac:dyDescent="0.3">
      <c r="A279" t="s">
        <v>375</v>
      </c>
      <c r="B279" s="9">
        <f>COUNTIF(CSV!A:A,A279)</f>
        <v>3</v>
      </c>
      <c r="C279" s="4">
        <f>COUNTIF(CSV!B:B,A279)</f>
        <v>4</v>
      </c>
      <c r="D279" s="4">
        <f t="shared" si="9"/>
        <v>7</v>
      </c>
      <c r="E279" s="12">
        <f>(COUNTIFS(CSV!$A:$A,$A279,CSV!$L:$L,"&gt;0.5") +COUNTIFS(CSV!$B:$B,$A279,CSV!$L:$L,"&gt;0.5"))/$D279</f>
        <v>0.42857142857142855</v>
      </c>
      <c r="F279" s="7">
        <f>COUNTIFS(CSV!$A:$A,$A279,CSV!$L:$L,"&gt;0.5")/$B279</f>
        <v>0.33333333333333331</v>
      </c>
      <c r="G279" s="7">
        <f>COUNTIFS(CSV!$B:$B,$A279,CSV!$L:$L,"&gt;0.5")/$C279</f>
        <v>0.5</v>
      </c>
      <c r="H279" s="12">
        <f>(COUNTIFS(CSV!$A:$A,$A279,CSV!$L:$L,"&gt;1.5") +COUNTIFS(CSV!$B:$B,$A279,CSV!$L:$L,"&gt;1.5"))/$D279</f>
        <v>0</v>
      </c>
      <c r="I279" s="7">
        <f>COUNTIFS(CSV!$A:$A,$A279,CSV!$L:$L,"&gt;1.5")/$B279</f>
        <v>0</v>
      </c>
      <c r="J279" s="7">
        <f>COUNTIFS(CSV!$B:$B,$A279,CSV!$L:$L,"&gt;1.5")/$C279</f>
        <v>0</v>
      </c>
      <c r="K279" s="12">
        <f>(COUNTIFS(CSV!$A:$A,$A279,CSV!$H:$H,"&gt;0.5") +COUNTIFS(CSV!$B:$B,$A279,CSV!$J:$J,"&gt;0.5"))/$D279</f>
        <v>0</v>
      </c>
      <c r="L279" s="7">
        <f>COUNTIFS(CSV!$A:$A,$A279,CSV!$H:$H,"&gt;0.5")/$B279</f>
        <v>0</v>
      </c>
      <c r="M279" s="7">
        <f>COUNTIFS(CSV!$B:$B,$A279,CSV!$J:$J,"&gt;0.5")/$C279</f>
        <v>0</v>
      </c>
      <c r="N279" s="12">
        <f>(COUNTIFS(CSV!$A:$A,$A279,CSV!$H:$H,"&gt;1.5") +COUNTIFS(CSV!$B:$B,$A279,CSV!$J:$J,"&gt;1.5"))/$D279</f>
        <v>0</v>
      </c>
      <c r="O279" s="7">
        <f>COUNTIFS(CSV!$A:$A,$A279,CSV!$H:$H,"&gt;1.5")/$B279</f>
        <v>0</v>
      </c>
      <c r="P279" s="7">
        <f>COUNTIFS(CSV!$B:$B,$A279,CSV!$J:$J,"&gt;1.5")/$C279</f>
        <v>0</v>
      </c>
      <c r="Q279" s="12">
        <f>(COUNTIFS(CSV!$A:$A,$A279,CSV!$I:$I,"&gt;0.5") +COUNTIFS(CSV!$B:$B,$A279,CSV!$K:$K,"&gt;0.5"))/$D279</f>
        <v>0.42857142857142855</v>
      </c>
      <c r="R279" s="7">
        <f>COUNTIFS(CSV!$A:$A,$A279,CSV!$I:$I,"&gt;0.5")/$B279</f>
        <v>0.33333333333333331</v>
      </c>
      <c r="S279" s="7">
        <f>COUNTIFS(CSV!$B:$B,$A279,CSV!$K:$K,"&gt;0.5")/$C279</f>
        <v>0.5</v>
      </c>
      <c r="T279" s="12">
        <f>(COUNTIFS(CSV!$A:$A,$A279,CSV!$I:$I,"&gt;1.5") +COUNTIFS(CSV!$B:$B,$A279,CSV!$K:$K,"&gt;1.5"))/$D279</f>
        <v>0</v>
      </c>
      <c r="U279" s="7">
        <f>COUNTIFS(CSV!$A:$A,$A279,CSV!$I:$I,"&gt;1.5")/$B279</f>
        <v>0</v>
      </c>
      <c r="V279" s="7">
        <f>COUNTIFS(CSV!$B:$B,$A279,CSV!$K:$K,"&gt;1.5")/$C279</f>
        <v>0</v>
      </c>
    </row>
    <row r="280" spans="1:22" x14ac:dyDescent="0.3">
      <c r="A280" t="s">
        <v>376</v>
      </c>
      <c r="B280" s="9">
        <f>COUNTIF(CSV!A:A,A280)</f>
        <v>5</v>
      </c>
      <c r="C280" s="4">
        <f>COUNTIF(CSV!B:B,A280)</f>
        <v>4</v>
      </c>
      <c r="D280" s="4">
        <f t="shared" si="9"/>
        <v>9</v>
      </c>
      <c r="E280" s="12">
        <f>(COUNTIFS(CSV!$A:$A,$A280,CSV!$L:$L,"&gt;0.5") +COUNTIFS(CSV!$B:$B,$A280,CSV!$L:$L,"&gt;0.5"))/$D280</f>
        <v>0.88888888888888884</v>
      </c>
      <c r="F280" s="7">
        <f>COUNTIFS(CSV!$A:$A,$A280,CSV!$L:$L,"&gt;0.5")/$B280</f>
        <v>1</v>
      </c>
      <c r="G280" s="7">
        <f>COUNTIFS(CSV!$B:$B,$A280,CSV!$L:$L,"&gt;0.5")/$C280</f>
        <v>0.75</v>
      </c>
      <c r="H280" s="12">
        <f>(COUNTIFS(CSV!$A:$A,$A280,CSV!$L:$L,"&gt;1.5") +COUNTIFS(CSV!$B:$B,$A280,CSV!$L:$L,"&gt;1.5"))/$D280</f>
        <v>0.44444444444444442</v>
      </c>
      <c r="I280" s="7">
        <f>COUNTIFS(CSV!$A:$A,$A280,CSV!$L:$L,"&gt;1.5")/$B280</f>
        <v>0.4</v>
      </c>
      <c r="J280" s="7">
        <f>COUNTIFS(CSV!$B:$B,$A280,CSV!$L:$L,"&gt;1.5")/$C280</f>
        <v>0.5</v>
      </c>
      <c r="K280" s="12">
        <f>(COUNTIFS(CSV!$A:$A,$A280,CSV!$H:$H,"&gt;0.5") +COUNTIFS(CSV!$B:$B,$A280,CSV!$J:$J,"&gt;0.5"))/$D280</f>
        <v>0.77777777777777779</v>
      </c>
      <c r="L280" s="7">
        <f>COUNTIFS(CSV!$A:$A,$A280,CSV!$H:$H,"&gt;0.5")/$B280</f>
        <v>0.8</v>
      </c>
      <c r="M280" s="7">
        <f>COUNTIFS(CSV!$B:$B,$A280,CSV!$J:$J,"&gt;0.5")/$C280</f>
        <v>0.75</v>
      </c>
      <c r="N280" s="12">
        <f>(COUNTIFS(CSV!$A:$A,$A280,CSV!$H:$H,"&gt;1.5") +COUNTIFS(CSV!$B:$B,$A280,CSV!$J:$J,"&gt;1.5"))/$D280</f>
        <v>0</v>
      </c>
      <c r="O280" s="7">
        <f>COUNTIFS(CSV!$A:$A,$A280,CSV!$H:$H,"&gt;1.5")/$B280</f>
        <v>0</v>
      </c>
      <c r="P280" s="7">
        <f>COUNTIFS(CSV!$B:$B,$A280,CSV!$J:$J,"&gt;1.5")/$C280</f>
        <v>0</v>
      </c>
      <c r="Q280" s="12">
        <f>(COUNTIFS(CSV!$A:$A,$A280,CSV!$I:$I,"&gt;0.5") +COUNTIFS(CSV!$B:$B,$A280,CSV!$K:$K,"&gt;0.5"))/$D280</f>
        <v>0.55555555555555558</v>
      </c>
      <c r="R280" s="7">
        <f>COUNTIFS(CSV!$A:$A,$A280,CSV!$I:$I,"&gt;0.5")/$B280</f>
        <v>0.6</v>
      </c>
      <c r="S280" s="7">
        <f>COUNTIFS(CSV!$B:$B,$A280,CSV!$K:$K,"&gt;0.5")/$C280</f>
        <v>0.5</v>
      </c>
      <c r="T280" s="12">
        <f>(COUNTIFS(CSV!$A:$A,$A280,CSV!$I:$I,"&gt;1.5") +COUNTIFS(CSV!$B:$B,$A280,CSV!$K:$K,"&gt;1.5"))/$D280</f>
        <v>0.1111111111111111</v>
      </c>
      <c r="U280" s="7">
        <f>COUNTIFS(CSV!$A:$A,$A280,CSV!$I:$I,"&gt;1.5")/$B280</f>
        <v>0.2</v>
      </c>
      <c r="V280" s="7">
        <f>COUNTIFS(CSV!$B:$B,$A280,CSV!$K:$K,"&gt;1.5")/$C280</f>
        <v>0</v>
      </c>
    </row>
    <row r="281" spans="1:22" x14ac:dyDescent="0.3">
      <c r="A281" t="s">
        <v>370</v>
      </c>
      <c r="B281" s="9">
        <f>COUNTIF(CSV!A:A,A281)</f>
        <v>4</v>
      </c>
      <c r="C281" s="4">
        <f>COUNTIF(CSV!B:B,A281)</f>
        <v>6</v>
      </c>
      <c r="D281" s="4">
        <f t="shared" si="9"/>
        <v>10</v>
      </c>
      <c r="E281" s="12">
        <f>(COUNTIFS(CSV!$A:$A,$A281,CSV!$L:$L,"&gt;0.5") +COUNTIFS(CSV!$B:$B,$A281,CSV!$L:$L,"&gt;0.5"))/$D281</f>
        <v>0.8</v>
      </c>
      <c r="F281" s="7">
        <f>COUNTIFS(CSV!$A:$A,$A281,CSV!$L:$L,"&gt;0.5")/$B281</f>
        <v>1</v>
      </c>
      <c r="G281" s="7">
        <f>COUNTIFS(CSV!$B:$B,$A281,CSV!$L:$L,"&gt;0.5")/$C281</f>
        <v>0.66666666666666663</v>
      </c>
      <c r="H281" s="12">
        <f>(COUNTIFS(CSV!$A:$A,$A281,CSV!$L:$L,"&gt;1.5") +COUNTIFS(CSV!$B:$B,$A281,CSV!$L:$L,"&gt;1.5"))/$D281</f>
        <v>0.6</v>
      </c>
      <c r="I281" s="7">
        <f>COUNTIFS(CSV!$A:$A,$A281,CSV!$L:$L,"&gt;1.5")/$B281</f>
        <v>1</v>
      </c>
      <c r="J281" s="7">
        <f>COUNTIFS(CSV!$B:$B,$A281,CSV!$L:$L,"&gt;1.5")/$C281</f>
        <v>0.33333333333333331</v>
      </c>
      <c r="K281" s="12">
        <f>(COUNTIFS(CSV!$A:$A,$A281,CSV!$H:$H,"&gt;0.5") +COUNTIFS(CSV!$B:$B,$A281,CSV!$J:$J,"&gt;0.5"))/$D281</f>
        <v>0.8</v>
      </c>
      <c r="L281" s="7">
        <f>COUNTIFS(CSV!$A:$A,$A281,CSV!$H:$H,"&gt;0.5")/$B281</f>
        <v>1</v>
      </c>
      <c r="M281" s="7">
        <f>COUNTIFS(CSV!$B:$B,$A281,CSV!$J:$J,"&gt;0.5")/$C281</f>
        <v>0.66666666666666663</v>
      </c>
      <c r="N281" s="12">
        <f>(COUNTIFS(CSV!$A:$A,$A281,CSV!$H:$H,"&gt;1.5") +COUNTIFS(CSV!$B:$B,$A281,CSV!$J:$J,"&gt;1.5"))/$D281</f>
        <v>0.3</v>
      </c>
      <c r="O281" s="7">
        <f>COUNTIFS(CSV!$A:$A,$A281,CSV!$H:$H,"&gt;1.5")/$B281</f>
        <v>0.25</v>
      </c>
      <c r="P281" s="7">
        <f>COUNTIFS(CSV!$B:$B,$A281,CSV!$J:$J,"&gt;1.5")/$C281</f>
        <v>0.33333333333333331</v>
      </c>
      <c r="Q281" s="12">
        <f>(COUNTIFS(CSV!$A:$A,$A281,CSV!$I:$I,"&gt;0.5") +COUNTIFS(CSV!$B:$B,$A281,CSV!$K:$K,"&gt;0.5"))/$D281</f>
        <v>0.4</v>
      </c>
      <c r="R281" s="7">
        <f>COUNTIFS(CSV!$A:$A,$A281,CSV!$I:$I,"&gt;0.5")/$B281</f>
        <v>0.75</v>
      </c>
      <c r="S281" s="7">
        <f>COUNTIFS(CSV!$B:$B,$A281,CSV!$K:$K,"&gt;0.5")/$C281</f>
        <v>0.16666666666666666</v>
      </c>
      <c r="T281" s="12">
        <f>(COUNTIFS(CSV!$A:$A,$A281,CSV!$I:$I,"&gt;1.5") +COUNTIFS(CSV!$B:$B,$A281,CSV!$K:$K,"&gt;1.5"))/$D281</f>
        <v>0</v>
      </c>
      <c r="U281" s="7">
        <f>COUNTIFS(CSV!$A:$A,$A281,CSV!$I:$I,"&gt;1.5")/$B281</f>
        <v>0</v>
      </c>
      <c r="V281" s="7">
        <f>COUNTIFS(CSV!$B:$B,$A281,CSV!$K:$K,"&gt;1.5")/$C281</f>
        <v>0</v>
      </c>
    </row>
    <row r="282" spans="1:22" x14ac:dyDescent="0.3">
      <c r="A282" t="s">
        <v>379</v>
      </c>
      <c r="B282" s="9">
        <f>COUNTIF(CSV!A:A,A282)</f>
        <v>3</v>
      </c>
      <c r="C282" s="4">
        <f>COUNTIF(CSV!B:B,A282)</f>
        <v>5</v>
      </c>
      <c r="D282" s="4">
        <f t="shared" si="9"/>
        <v>8</v>
      </c>
      <c r="E282" s="12">
        <f>(COUNTIFS(CSV!$A:$A,$A282,CSV!$L:$L,"&gt;0.5") +COUNTIFS(CSV!$B:$B,$A282,CSV!$L:$L,"&gt;0.5"))/$D282</f>
        <v>0.625</v>
      </c>
      <c r="F282" s="7">
        <f>COUNTIFS(CSV!$A:$A,$A282,CSV!$L:$L,"&gt;0.5")/$B282</f>
        <v>0</v>
      </c>
      <c r="G282" s="7">
        <f>COUNTIFS(CSV!$B:$B,$A282,CSV!$L:$L,"&gt;0.5")/$C282</f>
        <v>1</v>
      </c>
      <c r="H282" s="12">
        <f>(COUNTIFS(CSV!$A:$A,$A282,CSV!$L:$L,"&gt;1.5") +COUNTIFS(CSV!$B:$B,$A282,CSV!$L:$L,"&gt;1.5"))/$D282</f>
        <v>0</v>
      </c>
      <c r="I282" s="7">
        <f>COUNTIFS(CSV!$A:$A,$A282,CSV!$L:$L,"&gt;1.5")/$B282</f>
        <v>0</v>
      </c>
      <c r="J282" s="7">
        <f>COUNTIFS(CSV!$B:$B,$A282,CSV!$L:$L,"&gt;1.5")/$C282</f>
        <v>0</v>
      </c>
      <c r="K282" s="12">
        <f>(COUNTIFS(CSV!$A:$A,$A282,CSV!$H:$H,"&gt;0.5") +COUNTIFS(CSV!$B:$B,$A282,CSV!$J:$J,"&gt;0.5"))/$D282</f>
        <v>0.375</v>
      </c>
      <c r="L282" s="7">
        <f>COUNTIFS(CSV!$A:$A,$A282,CSV!$H:$H,"&gt;0.5")/$B282</f>
        <v>0</v>
      </c>
      <c r="M282" s="7">
        <f>COUNTIFS(CSV!$B:$B,$A282,CSV!$J:$J,"&gt;0.5")/$C282</f>
        <v>0.6</v>
      </c>
      <c r="N282" s="12">
        <f>(COUNTIFS(CSV!$A:$A,$A282,CSV!$H:$H,"&gt;1.5") +COUNTIFS(CSV!$B:$B,$A282,CSV!$J:$J,"&gt;1.5"))/$D282</f>
        <v>0</v>
      </c>
      <c r="O282" s="7">
        <f>COUNTIFS(CSV!$A:$A,$A282,CSV!$H:$H,"&gt;1.5")/$B282</f>
        <v>0</v>
      </c>
      <c r="P282" s="7">
        <f>COUNTIFS(CSV!$B:$B,$A282,CSV!$J:$J,"&gt;1.5")/$C282</f>
        <v>0</v>
      </c>
      <c r="Q282" s="12">
        <f>(COUNTIFS(CSV!$A:$A,$A282,CSV!$I:$I,"&gt;0.5") +COUNTIFS(CSV!$B:$B,$A282,CSV!$K:$K,"&gt;0.5"))/$D282</f>
        <v>0.25</v>
      </c>
      <c r="R282" s="7">
        <f>COUNTIFS(CSV!$A:$A,$A282,CSV!$I:$I,"&gt;0.5")/$B282</f>
        <v>0</v>
      </c>
      <c r="S282" s="7">
        <f>COUNTIFS(CSV!$B:$B,$A282,CSV!$K:$K,"&gt;0.5")/$C282</f>
        <v>0.4</v>
      </c>
      <c r="T282" s="12">
        <f>(COUNTIFS(CSV!$A:$A,$A282,CSV!$I:$I,"&gt;1.5") +COUNTIFS(CSV!$B:$B,$A282,CSV!$K:$K,"&gt;1.5"))/$D282</f>
        <v>0</v>
      </c>
      <c r="U282" s="7">
        <f>COUNTIFS(CSV!$A:$A,$A282,CSV!$I:$I,"&gt;1.5")/$B282</f>
        <v>0</v>
      </c>
      <c r="V282" s="7">
        <f>COUNTIFS(CSV!$B:$B,$A282,CSV!$K:$K,"&gt;1.5")/$C282</f>
        <v>0</v>
      </c>
    </row>
    <row r="283" spans="1:22" x14ac:dyDescent="0.3">
      <c r="A283" t="s">
        <v>367</v>
      </c>
      <c r="B283" s="9">
        <f>COUNTIF(CSV!A:A,A283)</f>
        <v>4</v>
      </c>
      <c r="C283" s="4">
        <f>COUNTIF(CSV!B:B,A283)</f>
        <v>5</v>
      </c>
      <c r="D283" s="4">
        <f t="shared" si="9"/>
        <v>9</v>
      </c>
      <c r="E283" s="12">
        <f>(COUNTIFS(CSV!$A:$A,$A283,CSV!$L:$L,"&gt;0.5") +COUNTIFS(CSV!$B:$B,$A283,CSV!$L:$L,"&gt;0.5"))/$D283</f>
        <v>0.55555555555555558</v>
      </c>
      <c r="F283" s="7">
        <f>COUNTIFS(CSV!$A:$A,$A283,CSV!$L:$L,"&gt;0.5")/$B283</f>
        <v>0.5</v>
      </c>
      <c r="G283" s="7">
        <f>COUNTIFS(CSV!$B:$B,$A283,CSV!$L:$L,"&gt;0.5")/$C283</f>
        <v>0.6</v>
      </c>
      <c r="H283" s="12">
        <f>(COUNTIFS(CSV!$A:$A,$A283,CSV!$L:$L,"&gt;1.5") +COUNTIFS(CSV!$B:$B,$A283,CSV!$L:$L,"&gt;1.5"))/$D283</f>
        <v>0.44444444444444442</v>
      </c>
      <c r="I283" s="7">
        <f>COUNTIFS(CSV!$A:$A,$A283,CSV!$L:$L,"&gt;1.5")/$B283</f>
        <v>0.5</v>
      </c>
      <c r="J283" s="7">
        <f>COUNTIFS(CSV!$B:$B,$A283,CSV!$L:$L,"&gt;1.5")/$C283</f>
        <v>0.4</v>
      </c>
      <c r="K283" s="12">
        <f>(COUNTIFS(CSV!$A:$A,$A283,CSV!$H:$H,"&gt;0.5") +COUNTIFS(CSV!$B:$B,$A283,CSV!$J:$J,"&gt;0.5"))/$D283</f>
        <v>0.44444444444444442</v>
      </c>
      <c r="L283" s="7">
        <f>COUNTIFS(CSV!$A:$A,$A283,CSV!$H:$H,"&gt;0.5")/$B283</f>
        <v>0.5</v>
      </c>
      <c r="M283" s="7">
        <f>COUNTIFS(CSV!$B:$B,$A283,CSV!$J:$J,"&gt;0.5")/$C283</f>
        <v>0.4</v>
      </c>
      <c r="N283" s="12">
        <f>(COUNTIFS(CSV!$A:$A,$A283,CSV!$H:$H,"&gt;1.5") +COUNTIFS(CSV!$B:$B,$A283,CSV!$J:$J,"&gt;1.5"))/$D283</f>
        <v>0.1111111111111111</v>
      </c>
      <c r="O283" s="7">
        <f>COUNTIFS(CSV!$A:$A,$A283,CSV!$H:$H,"&gt;1.5")/$B283</f>
        <v>0.25</v>
      </c>
      <c r="P283" s="7">
        <f>COUNTIFS(CSV!$B:$B,$A283,CSV!$J:$J,"&gt;1.5")/$C283</f>
        <v>0</v>
      </c>
      <c r="Q283" s="12">
        <f>(COUNTIFS(CSV!$A:$A,$A283,CSV!$I:$I,"&gt;0.5") +COUNTIFS(CSV!$B:$B,$A283,CSV!$K:$K,"&gt;0.5"))/$D283</f>
        <v>0.33333333333333331</v>
      </c>
      <c r="R283" s="7">
        <f>COUNTIFS(CSV!$A:$A,$A283,CSV!$I:$I,"&gt;0.5")/$B283</f>
        <v>0.25</v>
      </c>
      <c r="S283" s="7">
        <f>COUNTIFS(CSV!$B:$B,$A283,CSV!$K:$K,"&gt;0.5")/$C283</f>
        <v>0.4</v>
      </c>
      <c r="T283" s="12">
        <f>(COUNTIFS(CSV!$A:$A,$A283,CSV!$I:$I,"&gt;1.5") +COUNTIFS(CSV!$B:$B,$A283,CSV!$K:$K,"&gt;1.5"))/$D283</f>
        <v>0.1111111111111111</v>
      </c>
      <c r="U283" s="7">
        <f>COUNTIFS(CSV!$A:$A,$A283,CSV!$I:$I,"&gt;1.5")/$B283</f>
        <v>0</v>
      </c>
      <c r="V283" s="7">
        <f>COUNTIFS(CSV!$B:$B,$A283,CSV!$K:$K,"&gt;1.5")/$C283</f>
        <v>0.2</v>
      </c>
    </row>
    <row r="284" spans="1:22" x14ac:dyDescent="0.3">
      <c r="A284" t="s">
        <v>363</v>
      </c>
      <c r="B284" s="9">
        <f>COUNTIF(CSV!A:A,A284)</f>
        <v>3</v>
      </c>
      <c r="C284" s="4">
        <f>COUNTIF(CSV!B:B,A284)</f>
        <v>5</v>
      </c>
      <c r="D284" s="4">
        <f t="shared" si="9"/>
        <v>8</v>
      </c>
      <c r="E284" s="12">
        <f>(COUNTIFS(CSV!$A:$A,$A284,CSV!$L:$L,"&gt;0.5") +COUNTIFS(CSV!$B:$B,$A284,CSV!$L:$L,"&gt;0.5"))/$D284</f>
        <v>0.75</v>
      </c>
      <c r="F284" s="7">
        <f>COUNTIFS(CSV!$A:$A,$A284,CSV!$L:$L,"&gt;0.5")/$B284</f>
        <v>0.66666666666666663</v>
      </c>
      <c r="G284" s="7">
        <f>COUNTIFS(CSV!$B:$B,$A284,CSV!$L:$L,"&gt;0.5")/$C284</f>
        <v>0.8</v>
      </c>
      <c r="H284" s="12">
        <f>(COUNTIFS(CSV!$A:$A,$A284,CSV!$L:$L,"&gt;1.5") +COUNTIFS(CSV!$B:$B,$A284,CSV!$L:$L,"&gt;1.5"))/$D284</f>
        <v>0.375</v>
      </c>
      <c r="I284" s="7">
        <f>COUNTIFS(CSV!$A:$A,$A284,CSV!$L:$L,"&gt;1.5")/$B284</f>
        <v>0</v>
      </c>
      <c r="J284" s="7">
        <f>COUNTIFS(CSV!$B:$B,$A284,CSV!$L:$L,"&gt;1.5")/$C284</f>
        <v>0.6</v>
      </c>
      <c r="K284" s="12">
        <f>(COUNTIFS(CSV!$A:$A,$A284,CSV!$H:$H,"&gt;0.5") +COUNTIFS(CSV!$B:$B,$A284,CSV!$J:$J,"&gt;0.5"))/$D284</f>
        <v>0.25</v>
      </c>
      <c r="L284" s="7">
        <f>COUNTIFS(CSV!$A:$A,$A284,CSV!$H:$H,"&gt;0.5")/$B284</f>
        <v>0.33333333333333331</v>
      </c>
      <c r="M284" s="7">
        <f>COUNTIFS(CSV!$B:$B,$A284,CSV!$J:$J,"&gt;0.5")/$C284</f>
        <v>0.2</v>
      </c>
      <c r="N284" s="12">
        <f>(COUNTIFS(CSV!$A:$A,$A284,CSV!$H:$H,"&gt;1.5") +COUNTIFS(CSV!$B:$B,$A284,CSV!$J:$J,"&gt;1.5"))/$D284</f>
        <v>0</v>
      </c>
      <c r="O284" s="7">
        <f>COUNTIFS(CSV!$A:$A,$A284,CSV!$H:$H,"&gt;1.5")/$B284</f>
        <v>0</v>
      </c>
      <c r="P284" s="7">
        <f>COUNTIFS(CSV!$B:$B,$A284,CSV!$J:$J,"&gt;1.5")/$C284</f>
        <v>0</v>
      </c>
      <c r="Q284" s="12">
        <f>(COUNTIFS(CSV!$A:$A,$A284,CSV!$I:$I,"&gt;0.5") +COUNTIFS(CSV!$B:$B,$A284,CSV!$K:$K,"&gt;0.5"))/$D284</f>
        <v>0.625</v>
      </c>
      <c r="R284" s="7">
        <f>COUNTIFS(CSV!$A:$A,$A284,CSV!$I:$I,"&gt;0.5")/$B284</f>
        <v>0.33333333333333331</v>
      </c>
      <c r="S284" s="7">
        <f>COUNTIFS(CSV!$B:$B,$A284,CSV!$K:$K,"&gt;0.5")/$C284</f>
        <v>0.8</v>
      </c>
      <c r="T284" s="12">
        <f>(COUNTIFS(CSV!$A:$A,$A284,CSV!$I:$I,"&gt;1.5") +COUNTIFS(CSV!$B:$B,$A284,CSV!$K:$K,"&gt;1.5"))/$D284</f>
        <v>0.25</v>
      </c>
      <c r="U284" s="7">
        <f>COUNTIFS(CSV!$A:$A,$A284,CSV!$I:$I,"&gt;1.5")/$B284</f>
        <v>0</v>
      </c>
      <c r="V284" s="7">
        <f>COUNTIFS(CSV!$B:$B,$A284,CSV!$K:$K,"&gt;1.5")/$C284</f>
        <v>0.4</v>
      </c>
    </row>
    <row r="285" spans="1:22" x14ac:dyDescent="0.3">
      <c r="A285" t="s">
        <v>365</v>
      </c>
      <c r="B285" s="9">
        <f>COUNTIF(CSV!A:A,A285)</f>
        <v>4</v>
      </c>
      <c r="C285" s="4">
        <f>COUNTIF(CSV!B:B,A285)</f>
        <v>5</v>
      </c>
      <c r="D285" s="4">
        <f t="shared" si="9"/>
        <v>9</v>
      </c>
      <c r="E285" s="12">
        <f>(COUNTIFS(CSV!$A:$A,$A285,CSV!$L:$L,"&gt;0.5") +COUNTIFS(CSV!$B:$B,$A285,CSV!$L:$L,"&gt;0.5"))/$D285</f>
        <v>0.66666666666666663</v>
      </c>
      <c r="F285" s="7">
        <f>COUNTIFS(CSV!$A:$A,$A285,CSV!$L:$L,"&gt;0.5")/$B285</f>
        <v>0.25</v>
      </c>
      <c r="G285" s="7">
        <f>COUNTIFS(CSV!$B:$B,$A285,CSV!$L:$L,"&gt;0.5")/$C285</f>
        <v>1</v>
      </c>
      <c r="H285" s="12">
        <f>(COUNTIFS(CSV!$A:$A,$A285,CSV!$L:$L,"&gt;1.5") +COUNTIFS(CSV!$B:$B,$A285,CSV!$L:$L,"&gt;1.5"))/$D285</f>
        <v>0.22222222222222221</v>
      </c>
      <c r="I285" s="7">
        <f>COUNTIFS(CSV!$A:$A,$A285,CSV!$L:$L,"&gt;1.5")/$B285</f>
        <v>0</v>
      </c>
      <c r="J285" s="7">
        <f>COUNTIFS(CSV!$B:$B,$A285,CSV!$L:$L,"&gt;1.5")/$C285</f>
        <v>0.4</v>
      </c>
      <c r="K285" s="12">
        <f>(COUNTIFS(CSV!$A:$A,$A285,CSV!$H:$H,"&gt;0.5") +COUNTIFS(CSV!$B:$B,$A285,CSV!$J:$J,"&gt;0.5"))/$D285</f>
        <v>0.33333333333333331</v>
      </c>
      <c r="L285" s="7">
        <f>COUNTIFS(CSV!$A:$A,$A285,CSV!$H:$H,"&gt;0.5")/$B285</f>
        <v>0.25</v>
      </c>
      <c r="M285" s="7">
        <f>COUNTIFS(CSV!$B:$B,$A285,CSV!$J:$J,"&gt;0.5")/$C285</f>
        <v>0.4</v>
      </c>
      <c r="N285" s="12">
        <f>(COUNTIFS(CSV!$A:$A,$A285,CSV!$H:$H,"&gt;1.5") +COUNTIFS(CSV!$B:$B,$A285,CSV!$J:$J,"&gt;1.5"))/$D285</f>
        <v>0.1111111111111111</v>
      </c>
      <c r="O285" s="7">
        <f>COUNTIFS(CSV!$A:$A,$A285,CSV!$H:$H,"&gt;1.5")/$B285</f>
        <v>0</v>
      </c>
      <c r="P285" s="7">
        <f>COUNTIFS(CSV!$B:$B,$A285,CSV!$J:$J,"&gt;1.5")/$C285</f>
        <v>0.2</v>
      </c>
      <c r="Q285" s="12">
        <f>(COUNTIFS(CSV!$A:$A,$A285,CSV!$I:$I,"&gt;0.5") +COUNTIFS(CSV!$B:$B,$A285,CSV!$K:$K,"&gt;0.5"))/$D285</f>
        <v>0.55555555555555558</v>
      </c>
      <c r="R285" s="7">
        <f>COUNTIFS(CSV!$A:$A,$A285,CSV!$I:$I,"&gt;0.5")/$B285</f>
        <v>0</v>
      </c>
      <c r="S285" s="7">
        <f>COUNTIFS(CSV!$B:$B,$A285,CSV!$K:$K,"&gt;0.5")/$C285</f>
        <v>1</v>
      </c>
      <c r="T285" s="12">
        <f>(COUNTIFS(CSV!$A:$A,$A285,CSV!$I:$I,"&gt;1.5") +COUNTIFS(CSV!$B:$B,$A285,CSV!$K:$K,"&gt;1.5"))/$D285</f>
        <v>0.1111111111111111</v>
      </c>
      <c r="U285" s="7">
        <f>COUNTIFS(CSV!$A:$A,$A285,CSV!$I:$I,"&gt;1.5")/$B285</f>
        <v>0</v>
      </c>
      <c r="V285" s="7">
        <f>COUNTIFS(CSV!$B:$B,$A285,CSV!$K:$K,"&gt;1.5")/$C285</f>
        <v>0.2</v>
      </c>
    </row>
    <row r="286" spans="1:22" x14ac:dyDescent="0.3">
      <c r="A286" t="s">
        <v>366</v>
      </c>
      <c r="B286" s="9">
        <f>COUNTIF(CSV!A:A,A286)</f>
        <v>5</v>
      </c>
      <c r="C286" s="4">
        <f>COUNTIF(CSV!B:B,A286)</f>
        <v>4</v>
      </c>
      <c r="D286" s="4">
        <f t="shared" si="9"/>
        <v>9</v>
      </c>
      <c r="E286" s="12">
        <f>(COUNTIFS(CSV!$A:$A,$A286,CSV!$L:$L,"&gt;0.5") +COUNTIFS(CSV!$B:$B,$A286,CSV!$L:$L,"&gt;0.5"))/$D286</f>
        <v>0.77777777777777779</v>
      </c>
      <c r="F286" s="7">
        <f>COUNTIFS(CSV!$A:$A,$A286,CSV!$L:$L,"&gt;0.5")/$B286</f>
        <v>0.8</v>
      </c>
      <c r="G286" s="7">
        <f>COUNTIFS(CSV!$B:$B,$A286,CSV!$L:$L,"&gt;0.5")/$C286</f>
        <v>0.75</v>
      </c>
      <c r="H286" s="12">
        <f>(COUNTIFS(CSV!$A:$A,$A286,CSV!$L:$L,"&gt;1.5") +COUNTIFS(CSV!$B:$B,$A286,CSV!$L:$L,"&gt;1.5"))/$D286</f>
        <v>0.33333333333333331</v>
      </c>
      <c r="I286" s="7">
        <f>COUNTIFS(CSV!$A:$A,$A286,CSV!$L:$L,"&gt;1.5")/$B286</f>
        <v>0.4</v>
      </c>
      <c r="J286" s="7">
        <f>COUNTIFS(CSV!$B:$B,$A286,CSV!$L:$L,"&gt;1.5")/$C286</f>
        <v>0.25</v>
      </c>
      <c r="K286" s="12">
        <f>(COUNTIFS(CSV!$A:$A,$A286,CSV!$H:$H,"&gt;0.5") +COUNTIFS(CSV!$B:$B,$A286,CSV!$J:$J,"&gt;0.5"))/$D286</f>
        <v>0.33333333333333331</v>
      </c>
      <c r="L286" s="7">
        <f>COUNTIFS(CSV!$A:$A,$A286,CSV!$H:$H,"&gt;0.5")/$B286</f>
        <v>0.4</v>
      </c>
      <c r="M286" s="7">
        <f>COUNTIFS(CSV!$B:$B,$A286,CSV!$J:$J,"&gt;0.5")/$C286</f>
        <v>0.25</v>
      </c>
      <c r="N286" s="12">
        <f>(COUNTIFS(CSV!$A:$A,$A286,CSV!$H:$H,"&gt;1.5") +COUNTIFS(CSV!$B:$B,$A286,CSV!$J:$J,"&gt;1.5"))/$D286</f>
        <v>0.1111111111111111</v>
      </c>
      <c r="O286" s="7">
        <f>COUNTIFS(CSV!$A:$A,$A286,CSV!$H:$H,"&gt;1.5")/$B286</f>
        <v>0.2</v>
      </c>
      <c r="P286" s="7">
        <f>COUNTIFS(CSV!$B:$B,$A286,CSV!$J:$J,"&gt;1.5")/$C286</f>
        <v>0</v>
      </c>
      <c r="Q286" s="12">
        <f>(COUNTIFS(CSV!$A:$A,$A286,CSV!$I:$I,"&gt;0.5") +COUNTIFS(CSV!$B:$B,$A286,CSV!$K:$K,"&gt;0.5"))/$D286</f>
        <v>0.66666666666666663</v>
      </c>
      <c r="R286" s="7">
        <f>COUNTIFS(CSV!$A:$A,$A286,CSV!$I:$I,"&gt;0.5")/$B286</f>
        <v>0.6</v>
      </c>
      <c r="S286" s="7">
        <f>COUNTIFS(CSV!$B:$B,$A286,CSV!$K:$K,"&gt;0.5")/$C286</f>
        <v>0.75</v>
      </c>
      <c r="T286" s="12">
        <f>(COUNTIFS(CSV!$A:$A,$A286,CSV!$I:$I,"&gt;1.5") +COUNTIFS(CSV!$B:$B,$A286,CSV!$K:$K,"&gt;1.5"))/$D286</f>
        <v>0.1111111111111111</v>
      </c>
      <c r="U286" s="7">
        <f>COUNTIFS(CSV!$A:$A,$A286,CSV!$I:$I,"&gt;1.5")/$B286</f>
        <v>0.2</v>
      </c>
      <c r="V286" s="7">
        <f>COUNTIFS(CSV!$B:$B,$A286,CSV!$K:$K,"&gt;1.5")/$C286</f>
        <v>0</v>
      </c>
    </row>
    <row r="287" spans="1:22" x14ac:dyDescent="0.3">
      <c r="A287" t="s">
        <v>369</v>
      </c>
      <c r="B287" s="9">
        <f>COUNTIF(CSV!A:A,A287)</f>
        <v>3</v>
      </c>
      <c r="C287" s="4">
        <f>COUNTIF(CSV!B:B,A287)</f>
        <v>4</v>
      </c>
      <c r="D287" s="4">
        <f t="shared" si="9"/>
        <v>7</v>
      </c>
      <c r="E287" s="12">
        <f>(COUNTIFS(CSV!$A:$A,$A287,CSV!$L:$L,"&gt;0.5") +COUNTIFS(CSV!$B:$B,$A287,CSV!$L:$L,"&gt;0.5"))/$D287</f>
        <v>0.7142857142857143</v>
      </c>
      <c r="F287" s="7">
        <f>COUNTIFS(CSV!$A:$A,$A287,CSV!$L:$L,"&gt;0.5")/$B287</f>
        <v>0.66666666666666663</v>
      </c>
      <c r="G287" s="7">
        <f>COUNTIFS(CSV!$B:$B,$A287,CSV!$L:$L,"&gt;0.5")/$C287</f>
        <v>0.75</v>
      </c>
      <c r="H287" s="12">
        <f>(COUNTIFS(CSV!$A:$A,$A287,CSV!$L:$L,"&gt;1.5") +COUNTIFS(CSV!$B:$B,$A287,CSV!$L:$L,"&gt;1.5"))/$D287</f>
        <v>0.2857142857142857</v>
      </c>
      <c r="I287" s="7">
        <f>COUNTIFS(CSV!$A:$A,$A287,CSV!$L:$L,"&gt;1.5")/$B287</f>
        <v>0.33333333333333331</v>
      </c>
      <c r="J287" s="7">
        <f>COUNTIFS(CSV!$B:$B,$A287,CSV!$L:$L,"&gt;1.5")/$C287</f>
        <v>0.25</v>
      </c>
      <c r="K287" s="12">
        <f>(COUNTIFS(CSV!$A:$A,$A287,CSV!$H:$H,"&gt;0.5") +COUNTIFS(CSV!$B:$B,$A287,CSV!$J:$J,"&gt;0.5"))/$D287</f>
        <v>0.42857142857142855</v>
      </c>
      <c r="L287" s="7">
        <f>COUNTIFS(CSV!$A:$A,$A287,CSV!$H:$H,"&gt;0.5")/$B287</f>
        <v>0.66666666666666663</v>
      </c>
      <c r="M287" s="7">
        <f>COUNTIFS(CSV!$B:$B,$A287,CSV!$J:$J,"&gt;0.5")/$C287</f>
        <v>0.25</v>
      </c>
      <c r="N287" s="12">
        <f>(COUNTIFS(CSV!$A:$A,$A287,CSV!$H:$H,"&gt;1.5") +COUNTIFS(CSV!$B:$B,$A287,CSV!$J:$J,"&gt;1.5"))/$D287</f>
        <v>0</v>
      </c>
      <c r="O287" s="7">
        <f>COUNTIFS(CSV!$A:$A,$A287,CSV!$H:$H,"&gt;1.5")/$B287</f>
        <v>0</v>
      </c>
      <c r="P287" s="7">
        <f>COUNTIFS(CSV!$B:$B,$A287,CSV!$J:$J,"&gt;1.5")/$C287</f>
        <v>0</v>
      </c>
      <c r="Q287" s="12">
        <f>(COUNTIFS(CSV!$A:$A,$A287,CSV!$I:$I,"&gt;0.5") +COUNTIFS(CSV!$B:$B,$A287,CSV!$K:$K,"&gt;0.5"))/$D287</f>
        <v>0.5714285714285714</v>
      </c>
      <c r="R287" s="7">
        <f>COUNTIFS(CSV!$A:$A,$A287,CSV!$I:$I,"&gt;0.5")/$B287</f>
        <v>0.33333333333333331</v>
      </c>
      <c r="S287" s="7">
        <f>COUNTIFS(CSV!$B:$B,$A287,CSV!$K:$K,"&gt;0.5")/$C287</f>
        <v>0.75</v>
      </c>
      <c r="T287" s="12">
        <f>(COUNTIFS(CSV!$A:$A,$A287,CSV!$I:$I,"&gt;1.5") +COUNTIFS(CSV!$B:$B,$A287,CSV!$K:$K,"&gt;1.5"))/$D287</f>
        <v>0.14285714285714285</v>
      </c>
      <c r="U287" s="7">
        <f>COUNTIFS(CSV!$A:$A,$A287,CSV!$I:$I,"&gt;1.5")/$B287</f>
        <v>0.33333333333333331</v>
      </c>
      <c r="V287" s="7">
        <f>COUNTIFS(CSV!$B:$B,$A287,CSV!$K:$K,"&gt;1.5")/$C287</f>
        <v>0</v>
      </c>
    </row>
    <row r="288" spans="1:22" x14ac:dyDescent="0.3">
      <c r="A288" t="s">
        <v>368</v>
      </c>
      <c r="B288" s="9">
        <f>COUNTIF(CSV!A:A,A288)</f>
        <v>4</v>
      </c>
      <c r="C288" s="4">
        <f>COUNTIF(CSV!B:B,A288)</f>
        <v>4</v>
      </c>
      <c r="D288" s="4">
        <f t="shared" si="9"/>
        <v>8</v>
      </c>
      <c r="E288" s="12">
        <f>(COUNTIFS(CSV!$A:$A,$A288,CSV!$L:$L,"&gt;0.5") +COUNTIFS(CSV!$B:$B,$A288,CSV!$L:$L,"&gt;0.5"))/$D288</f>
        <v>0.625</v>
      </c>
      <c r="F288" s="7">
        <f>COUNTIFS(CSV!$A:$A,$A288,CSV!$L:$L,"&gt;0.5")/$B288</f>
        <v>1</v>
      </c>
      <c r="G288" s="7">
        <f>COUNTIFS(CSV!$B:$B,$A288,CSV!$L:$L,"&gt;0.5")/$C288</f>
        <v>0.25</v>
      </c>
      <c r="H288" s="12">
        <f>(COUNTIFS(CSV!$A:$A,$A288,CSV!$L:$L,"&gt;1.5") +COUNTIFS(CSV!$B:$B,$A288,CSV!$L:$L,"&gt;1.5"))/$D288</f>
        <v>0.25</v>
      </c>
      <c r="I288" s="7">
        <f>COUNTIFS(CSV!$A:$A,$A288,CSV!$L:$L,"&gt;1.5")/$B288</f>
        <v>0.25</v>
      </c>
      <c r="J288" s="7">
        <f>COUNTIFS(CSV!$B:$B,$A288,CSV!$L:$L,"&gt;1.5")/$C288</f>
        <v>0.25</v>
      </c>
      <c r="K288" s="12">
        <f>(COUNTIFS(CSV!$A:$A,$A288,CSV!$H:$H,"&gt;0.5") +COUNTIFS(CSV!$B:$B,$A288,CSV!$J:$J,"&gt;0.5"))/$D288</f>
        <v>0.25</v>
      </c>
      <c r="L288" s="7">
        <f>COUNTIFS(CSV!$A:$A,$A288,CSV!$H:$H,"&gt;0.5")/$B288</f>
        <v>0.25</v>
      </c>
      <c r="M288" s="7">
        <f>COUNTIFS(CSV!$B:$B,$A288,CSV!$J:$J,"&gt;0.5")/$C288</f>
        <v>0.25</v>
      </c>
      <c r="N288" s="12">
        <f>(COUNTIFS(CSV!$A:$A,$A288,CSV!$H:$H,"&gt;1.5") +COUNTIFS(CSV!$B:$B,$A288,CSV!$J:$J,"&gt;1.5"))/$D288</f>
        <v>0</v>
      </c>
      <c r="O288" s="7">
        <f>COUNTIFS(CSV!$A:$A,$A288,CSV!$H:$H,"&gt;1.5")/$B288</f>
        <v>0</v>
      </c>
      <c r="P288" s="7">
        <f>COUNTIFS(CSV!$B:$B,$A288,CSV!$J:$J,"&gt;1.5")/$C288</f>
        <v>0</v>
      </c>
      <c r="Q288" s="12">
        <f>(COUNTIFS(CSV!$A:$A,$A288,CSV!$I:$I,"&gt;0.5") +COUNTIFS(CSV!$B:$B,$A288,CSV!$K:$K,"&gt;0.5"))/$D288</f>
        <v>0.5</v>
      </c>
      <c r="R288" s="7">
        <f>COUNTIFS(CSV!$A:$A,$A288,CSV!$I:$I,"&gt;0.5")/$B288</f>
        <v>0.75</v>
      </c>
      <c r="S288" s="7">
        <f>COUNTIFS(CSV!$B:$B,$A288,CSV!$K:$K,"&gt;0.5")/$C288</f>
        <v>0.25</v>
      </c>
      <c r="T288" s="12">
        <f>(COUNTIFS(CSV!$A:$A,$A288,CSV!$I:$I,"&gt;1.5") +COUNTIFS(CSV!$B:$B,$A288,CSV!$K:$K,"&gt;1.5"))/$D288</f>
        <v>0.125</v>
      </c>
      <c r="U288" s="7">
        <f>COUNTIFS(CSV!$A:$A,$A288,CSV!$I:$I,"&gt;1.5")/$B288</f>
        <v>0.25</v>
      </c>
      <c r="V288" s="7">
        <f>COUNTIFS(CSV!$B:$B,$A288,CSV!$K:$K,"&gt;1.5")/$C288</f>
        <v>0</v>
      </c>
    </row>
    <row r="289" spans="1:22" x14ac:dyDescent="0.3">
      <c r="A289" t="s">
        <v>399</v>
      </c>
      <c r="B289" s="9">
        <f>COUNTIF(CSV!A:A,A289)</f>
        <v>2</v>
      </c>
      <c r="C289" s="4">
        <f>COUNTIF(CSV!B:B,A289)</f>
        <v>3</v>
      </c>
      <c r="D289" s="4">
        <f t="shared" si="9"/>
        <v>5</v>
      </c>
      <c r="E289" s="12">
        <f>(COUNTIFS(CSV!$A:$A,$A289,CSV!$L:$L,"&gt;0.5") +COUNTIFS(CSV!$B:$B,$A289,CSV!$L:$L,"&gt;0.5"))/$D289</f>
        <v>0.8</v>
      </c>
      <c r="F289" s="7">
        <f>COUNTIFS(CSV!$A:$A,$A289,CSV!$L:$L,"&gt;0.5")/$B289</f>
        <v>0.5</v>
      </c>
      <c r="G289" s="7">
        <f>COUNTIFS(CSV!$B:$B,$A289,CSV!$L:$L,"&gt;0.5")/$C289</f>
        <v>1</v>
      </c>
      <c r="H289" s="12">
        <f>(COUNTIFS(CSV!$A:$A,$A289,CSV!$L:$L,"&gt;1.5") +COUNTIFS(CSV!$B:$B,$A289,CSV!$L:$L,"&gt;1.5"))/$D289</f>
        <v>0.2</v>
      </c>
      <c r="I289" s="7">
        <f>COUNTIFS(CSV!$A:$A,$A289,CSV!$L:$L,"&gt;1.5")/$B289</f>
        <v>0</v>
      </c>
      <c r="J289" s="7">
        <f>COUNTIFS(CSV!$B:$B,$A289,CSV!$L:$L,"&gt;1.5")/$C289</f>
        <v>0.33333333333333331</v>
      </c>
      <c r="K289" s="12">
        <f>(COUNTIFS(CSV!$A:$A,$A289,CSV!$H:$H,"&gt;0.5") +COUNTIFS(CSV!$B:$B,$A289,CSV!$J:$J,"&gt;0.5"))/$D289</f>
        <v>0.4</v>
      </c>
      <c r="L289" s="7">
        <f>COUNTIFS(CSV!$A:$A,$A289,CSV!$H:$H,"&gt;0.5")/$B289</f>
        <v>0</v>
      </c>
      <c r="M289" s="7">
        <f>COUNTIFS(CSV!$B:$B,$A289,CSV!$J:$J,"&gt;0.5")/$C289</f>
        <v>0.66666666666666663</v>
      </c>
      <c r="N289" s="12">
        <f>(COUNTIFS(CSV!$A:$A,$A289,CSV!$H:$H,"&gt;1.5") +COUNTIFS(CSV!$B:$B,$A289,CSV!$J:$J,"&gt;1.5"))/$D289</f>
        <v>0.2</v>
      </c>
      <c r="O289" s="7">
        <f>COUNTIFS(CSV!$A:$A,$A289,CSV!$H:$H,"&gt;1.5")/$B289</f>
        <v>0</v>
      </c>
      <c r="P289" s="7">
        <f>COUNTIFS(CSV!$B:$B,$A289,CSV!$J:$J,"&gt;1.5")/$C289</f>
        <v>0.33333333333333331</v>
      </c>
      <c r="Q289" s="12">
        <f>(COUNTIFS(CSV!$A:$A,$A289,CSV!$I:$I,"&gt;0.5") +COUNTIFS(CSV!$B:$B,$A289,CSV!$K:$K,"&gt;0.5"))/$D289</f>
        <v>0.6</v>
      </c>
      <c r="R289" s="7">
        <f>COUNTIFS(CSV!$A:$A,$A289,CSV!$I:$I,"&gt;0.5")/$B289</f>
        <v>0.5</v>
      </c>
      <c r="S289" s="7">
        <f>COUNTIFS(CSV!$B:$B,$A289,CSV!$K:$K,"&gt;0.5")/$C289</f>
        <v>0.66666666666666663</v>
      </c>
      <c r="T289" s="12">
        <f>(COUNTIFS(CSV!$A:$A,$A289,CSV!$I:$I,"&gt;1.5") +COUNTIFS(CSV!$B:$B,$A289,CSV!$K:$K,"&gt;1.5"))/$D289</f>
        <v>0</v>
      </c>
      <c r="U289" s="7">
        <f>COUNTIFS(CSV!$A:$A,$A289,CSV!$I:$I,"&gt;1.5")/$B289</f>
        <v>0</v>
      </c>
      <c r="V289" s="7">
        <f>COUNTIFS(CSV!$B:$B,$A289,CSV!$K:$K,"&gt;1.5")/$C289</f>
        <v>0</v>
      </c>
    </row>
    <row r="290" spans="1:22" x14ac:dyDescent="0.3">
      <c r="A290" t="s">
        <v>380</v>
      </c>
      <c r="B290" s="9">
        <f>COUNTIF(CSV!A:A,A290)</f>
        <v>3</v>
      </c>
      <c r="C290" s="4">
        <f>COUNTIF(CSV!B:B,A290)</f>
        <v>2</v>
      </c>
      <c r="D290" s="4">
        <f t="shared" si="9"/>
        <v>5</v>
      </c>
      <c r="E290" s="12">
        <f>(COUNTIFS(CSV!$A:$A,$A290,CSV!$L:$L,"&gt;0.5") +COUNTIFS(CSV!$B:$B,$A290,CSV!$L:$L,"&gt;0.5"))/$D290</f>
        <v>0.8</v>
      </c>
      <c r="F290" s="7">
        <f>COUNTIFS(CSV!$A:$A,$A290,CSV!$L:$L,"&gt;0.5")/$B290</f>
        <v>0.66666666666666663</v>
      </c>
      <c r="G290" s="7">
        <f>COUNTIFS(CSV!$B:$B,$A290,CSV!$L:$L,"&gt;0.5")/$C290</f>
        <v>1</v>
      </c>
      <c r="H290" s="12">
        <f>(COUNTIFS(CSV!$A:$A,$A290,CSV!$L:$L,"&gt;1.5") +COUNTIFS(CSV!$B:$B,$A290,CSV!$L:$L,"&gt;1.5"))/$D290</f>
        <v>0.4</v>
      </c>
      <c r="I290" s="7">
        <f>COUNTIFS(CSV!$A:$A,$A290,CSV!$L:$L,"&gt;1.5")/$B290</f>
        <v>0.33333333333333331</v>
      </c>
      <c r="J290" s="7">
        <f>COUNTIFS(CSV!$B:$B,$A290,CSV!$L:$L,"&gt;1.5")/$C290</f>
        <v>0.5</v>
      </c>
      <c r="K290" s="12">
        <f>(COUNTIFS(CSV!$A:$A,$A290,CSV!$H:$H,"&gt;0.5") +COUNTIFS(CSV!$B:$B,$A290,CSV!$J:$J,"&gt;0.5"))/$D290</f>
        <v>0.6</v>
      </c>
      <c r="L290" s="7">
        <f>COUNTIFS(CSV!$A:$A,$A290,CSV!$H:$H,"&gt;0.5")/$B290</f>
        <v>0.66666666666666663</v>
      </c>
      <c r="M290" s="7">
        <f>COUNTIFS(CSV!$B:$B,$A290,CSV!$J:$J,"&gt;0.5")/$C290</f>
        <v>0.5</v>
      </c>
      <c r="N290" s="12">
        <f>(COUNTIFS(CSV!$A:$A,$A290,CSV!$H:$H,"&gt;1.5") +COUNTIFS(CSV!$B:$B,$A290,CSV!$J:$J,"&gt;1.5"))/$D290</f>
        <v>0</v>
      </c>
      <c r="O290" s="7">
        <f>COUNTIFS(CSV!$A:$A,$A290,CSV!$H:$H,"&gt;1.5")/$B290</f>
        <v>0</v>
      </c>
      <c r="P290" s="7">
        <f>COUNTIFS(CSV!$B:$B,$A290,CSV!$J:$J,"&gt;1.5")/$C290</f>
        <v>0</v>
      </c>
      <c r="Q290" s="12">
        <f>(COUNTIFS(CSV!$A:$A,$A290,CSV!$I:$I,"&gt;0.5") +COUNTIFS(CSV!$B:$B,$A290,CSV!$K:$K,"&gt;0.5"))/$D290</f>
        <v>0.6</v>
      </c>
      <c r="R290" s="7">
        <f>COUNTIFS(CSV!$A:$A,$A290,CSV!$I:$I,"&gt;0.5")/$B290</f>
        <v>0.33333333333333331</v>
      </c>
      <c r="S290" s="7">
        <f>COUNTIFS(CSV!$B:$B,$A290,CSV!$K:$K,"&gt;0.5")/$C290</f>
        <v>1</v>
      </c>
      <c r="T290" s="12">
        <f>(COUNTIFS(CSV!$A:$A,$A290,CSV!$I:$I,"&gt;1.5") +COUNTIFS(CSV!$B:$B,$A290,CSV!$K:$K,"&gt;1.5"))/$D290</f>
        <v>0.2</v>
      </c>
      <c r="U290" s="7">
        <f>COUNTIFS(CSV!$A:$A,$A290,CSV!$I:$I,"&gt;1.5")/$B290</f>
        <v>0.33333333333333331</v>
      </c>
      <c r="V290" s="7">
        <f>COUNTIFS(CSV!$B:$B,$A290,CSV!$K:$K,"&gt;1.5")/$C290</f>
        <v>0</v>
      </c>
    </row>
    <row r="291" spans="1:22" x14ac:dyDescent="0.3">
      <c r="A291" t="s">
        <v>382</v>
      </c>
      <c r="B291" s="9">
        <f>COUNTIF(CSV!A:A,A291)</f>
        <v>3</v>
      </c>
      <c r="C291" s="4">
        <f>COUNTIF(CSV!B:B,A291)</f>
        <v>3</v>
      </c>
      <c r="D291" s="4">
        <f t="shared" si="9"/>
        <v>6</v>
      </c>
      <c r="E291" s="12">
        <f>(COUNTIFS(CSV!$A:$A,$A291,CSV!$L:$L,"&gt;0.5") +COUNTIFS(CSV!$B:$B,$A291,CSV!$L:$L,"&gt;0.5"))/$D291</f>
        <v>0.66666666666666663</v>
      </c>
      <c r="F291" s="7">
        <f>COUNTIFS(CSV!$A:$A,$A291,CSV!$L:$L,"&gt;0.5")/$B291</f>
        <v>0.33333333333333331</v>
      </c>
      <c r="G291" s="7">
        <f>COUNTIFS(CSV!$B:$B,$A291,CSV!$L:$L,"&gt;0.5")/$C291</f>
        <v>1</v>
      </c>
      <c r="H291" s="12">
        <f>(COUNTIFS(CSV!$A:$A,$A291,CSV!$L:$L,"&gt;1.5") +COUNTIFS(CSV!$B:$B,$A291,CSV!$L:$L,"&gt;1.5"))/$D291</f>
        <v>0</v>
      </c>
      <c r="I291" s="7">
        <f>COUNTIFS(CSV!$A:$A,$A291,CSV!$L:$L,"&gt;1.5")/$B291</f>
        <v>0</v>
      </c>
      <c r="J291" s="7">
        <f>COUNTIFS(CSV!$B:$B,$A291,CSV!$L:$L,"&gt;1.5")/$C291</f>
        <v>0</v>
      </c>
      <c r="K291" s="12">
        <f>(COUNTIFS(CSV!$A:$A,$A291,CSV!$H:$H,"&gt;0.5") +COUNTIFS(CSV!$B:$B,$A291,CSV!$J:$J,"&gt;0.5"))/$D291</f>
        <v>0.16666666666666666</v>
      </c>
      <c r="L291" s="7">
        <f>COUNTIFS(CSV!$A:$A,$A291,CSV!$H:$H,"&gt;0.5")/$B291</f>
        <v>0</v>
      </c>
      <c r="M291" s="7">
        <f>COUNTIFS(CSV!$B:$B,$A291,CSV!$J:$J,"&gt;0.5")/$C291</f>
        <v>0.33333333333333331</v>
      </c>
      <c r="N291" s="12">
        <f>(COUNTIFS(CSV!$A:$A,$A291,CSV!$H:$H,"&gt;1.5") +COUNTIFS(CSV!$B:$B,$A291,CSV!$J:$J,"&gt;1.5"))/$D291</f>
        <v>0</v>
      </c>
      <c r="O291" s="7">
        <f>COUNTIFS(CSV!$A:$A,$A291,CSV!$H:$H,"&gt;1.5")/$B291</f>
        <v>0</v>
      </c>
      <c r="P291" s="7">
        <f>COUNTIFS(CSV!$B:$B,$A291,CSV!$J:$J,"&gt;1.5")/$C291</f>
        <v>0</v>
      </c>
      <c r="Q291" s="12">
        <f>(COUNTIFS(CSV!$A:$A,$A291,CSV!$I:$I,"&gt;0.5") +COUNTIFS(CSV!$B:$B,$A291,CSV!$K:$K,"&gt;0.5"))/$D291</f>
        <v>0.5</v>
      </c>
      <c r="R291" s="7">
        <f>COUNTIFS(CSV!$A:$A,$A291,CSV!$I:$I,"&gt;0.5")/$B291</f>
        <v>0.33333333333333331</v>
      </c>
      <c r="S291" s="7">
        <f>COUNTIFS(CSV!$B:$B,$A291,CSV!$K:$K,"&gt;0.5")/$C291</f>
        <v>0.66666666666666663</v>
      </c>
      <c r="T291" s="12">
        <f>(COUNTIFS(CSV!$A:$A,$A291,CSV!$I:$I,"&gt;1.5") +COUNTIFS(CSV!$B:$B,$A291,CSV!$K:$K,"&gt;1.5"))/$D291</f>
        <v>0</v>
      </c>
      <c r="U291" s="7">
        <f>COUNTIFS(CSV!$A:$A,$A291,CSV!$I:$I,"&gt;1.5")/$B291</f>
        <v>0</v>
      </c>
      <c r="V291" s="7">
        <f>COUNTIFS(CSV!$B:$B,$A291,CSV!$K:$K,"&gt;1.5")/$C291</f>
        <v>0</v>
      </c>
    </row>
    <row r="292" spans="1:22" x14ac:dyDescent="0.3">
      <c r="A292" t="s">
        <v>391</v>
      </c>
      <c r="B292" s="9">
        <f>COUNTIF(CSV!A:A,A292)</f>
        <v>2</v>
      </c>
      <c r="C292" s="4">
        <f>COUNTIF(CSV!B:B,A292)</f>
        <v>2</v>
      </c>
      <c r="D292" s="4">
        <f t="shared" si="9"/>
        <v>4</v>
      </c>
      <c r="E292" s="12">
        <f>(COUNTIFS(CSV!$A:$A,$A292,CSV!$L:$L,"&gt;0.5") +COUNTIFS(CSV!$B:$B,$A292,CSV!$L:$L,"&gt;0.5"))/$D292</f>
        <v>1</v>
      </c>
      <c r="F292" s="7">
        <f>COUNTIFS(CSV!$A:$A,$A292,CSV!$L:$L,"&gt;0.5")/$B292</f>
        <v>1</v>
      </c>
      <c r="G292" s="7">
        <f>COUNTIFS(CSV!$B:$B,$A292,CSV!$L:$L,"&gt;0.5")/$C292</f>
        <v>1</v>
      </c>
      <c r="H292" s="12">
        <f>(COUNTIFS(CSV!$A:$A,$A292,CSV!$L:$L,"&gt;1.5") +COUNTIFS(CSV!$B:$B,$A292,CSV!$L:$L,"&gt;1.5"))/$D292</f>
        <v>0.75</v>
      </c>
      <c r="I292" s="7">
        <f>COUNTIFS(CSV!$A:$A,$A292,CSV!$L:$L,"&gt;1.5")/$B292</f>
        <v>0.5</v>
      </c>
      <c r="J292" s="7">
        <f>COUNTIFS(CSV!$B:$B,$A292,CSV!$L:$L,"&gt;1.5")/$C292</f>
        <v>1</v>
      </c>
      <c r="K292" s="12">
        <f>(COUNTIFS(CSV!$A:$A,$A292,CSV!$H:$H,"&gt;0.5") +COUNTIFS(CSV!$B:$B,$A292,CSV!$J:$J,"&gt;0.5"))/$D292</f>
        <v>1</v>
      </c>
      <c r="L292" s="7">
        <f>COUNTIFS(CSV!$A:$A,$A292,CSV!$H:$H,"&gt;0.5")/$B292</f>
        <v>1</v>
      </c>
      <c r="M292" s="7">
        <f>COUNTIFS(CSV!$B:$B,$A292,CSV!$J:$J,"&gt;0.5")/$C292</f>
        <v>1</v>
      </c>
      <c r="N292" s="12">
        <f>(COUNTIFS(CSV!$A:$A,$A292,CSV!$H:$H,"&gt;1.5") +COUNTIFS(CSV!$B:$B,$A292,CSV!$J:$J,"&gt;1.5"))/$D292</f>
        <v>0.75</v>
      </c>
      <c r="O292" s="7">
        <f>COUNTIFS(CSV!$A:$A,$A292,CSV!$H:$H,"&gt;1.5")/$B292</f>
        <v>0.5</v>
      </c>
      <c r="P292" s="7">
        <f>COUNTIFS(CSV!$B:$B,$A292,CSV!$J:$J,"&gt;1.5")/$C292</f>
        <v>1</v>
      </c>
      <c r="Q292" s="12">
        <f>(COUNTIFS(CSV!$A:$A,$A292,CSV!$I:$I,"&gt;0.5") +COUNTIFS(CSV!$B:$B,$A292,CSV!$K:$K,"&gt;0.5"))/$D292</f>
        <v>0.75</v>
      </c>
      <c r="R292" s="7">
        <f>COUNTIFS(CSV!$A:$A,$A292,CSV!$I:$I,"&gt;0.5")/$B292</f>
        <v>0.5</v>
      </c>
      <c r="S292" s="7">
        <f>COUNTIFS(CSV!$B:$B,$A292,CSV!$K:$K,"&gt;0.5")/$C292</f>
        <v>1</v>
      </c>
      <c r="T292" s="12">
        <f>(COUNTIFS(CSV!$A:$A,$A292,CSV!$I:$I,"&gt;1.5") +COUNTIFS(CSV!$B:$B,$A292,CSV!$K:$K,"&gt;1.5"))/$D292</f>
        <v>0</v>
      </c>
      <c r="U292" s="7">
        <f>COUNTIFS(CSV!$A:$A,$A292,CSV!$I:$I,"&gt;1.5")/$B292</f>
        <v>0</v>
      </c>
      <c r="V292" s="7">
        <f>COUNTIFS(CSV!$B:$B,$A292,CSV!$K:$K,"&gt;1.5")/$C292</f>
        <v>0</v>
      </c>
    </row>
    <row r="293" spans="1:22" x14ac:dyDescent="0.3">
      <c r="A293" t="s">
        <v>384</v>
      </c>
      <c r="B293" s="9">
        <f>COUNTIF(CSV!A:A,A293)</f>
        <v>4</v>
      </c>
      <c r="C293" s="4">
        <f>COUNTIF(CSV!B:B,A293)</f>
        <v>1</v>
      </c>
      <c r="D293" s="4">
        <f t="shared" si="9"/>
        <v>5</v>
      </c>
      <c r="E293" s="12">
        <f>(COUNTIFS(CSV!$A:$A,$A293,CSV!$L:$L,"&gt;0.5") +COUNTIFS(CSV!$B:$B,$A293,CSV!$L:$L,"&gt;0.5"))/$D293</f>
        <v>0.4</v>
      </c>
      <c r="F293" s="7">
        <f>COUNTIFS(CSV!$A:$A,$A293,CSV!$L:$L,"&gt;0.5")/$B293</f>
        <v>0.5</v>
      </c>
      <c r="G293" s="7">
        <f>COUNTIFS(CSV!$B:$B,$A293,CSV!$L:$L,"&gt;0.5")/$C293</f>
        <v>0</v>
      </c>
      <c r="H293" s="12">
        <f>(COUNTIFS(CSV!$A:$A,$A293,CSV!$L:$L,"&gt;1.5") +COUNTIFS(CSV!$B:$B,$A293,CSV!$L:$L,"&gt;1.5"))/$D293</f>
        <v>0.2</v>
      </c>
      <c r="I293" s="7">
        <f>COUNTIFS(CSV!$A:$A,$A293,CSV!$L:$L,"&gt;1.5")/$B293</f>
        <v>0.25</v>
      </c>
      <c r="J293" s="7">
        <f>COUNTIFS(CSV!$B:$B,$A293,CSV!$L:$L,"&gt;1.5")/$C293</f>
        <v>0</v>
      </c>
      <c r="K293" s="12">
        <f>(COUNTIFS(CSV!$A:$A,$A293,CSV!$H:$H,"&gt;0.5") +COUNTIFS(CSV!$B:$B,$A293,CSV!$J:$J,"&gt;0.5"))/$D293</f>
        <v>0.2</v>
      </c>
      <c r="L293" s="7">
        <f>COUNTIFS(CSV!$A:$A,$A293,CSV!$H:$H,"&gt;0.5")/$B293</f>
        <v>0.25</v>
      </c>
      <c r="M293" s="7">
        <f>COUNTIFS(CSV!$B:$B,$A293,CSV!$J:$J,"&gt;0.5")/$C293</f>
        <v>0</v>
      </c>
      <c r="N293" s="12">
        <f>(COUNTIFS(CSV!$A:$A,$A293,CSV!$H:$H,"&gt;1.5") +COUNTIFS(CSV!$B:$B,$A293,CSV!$J:$J,"&gt;1.5"))/$D293</f>
        <v>0</v>
      </c>
      <c r="O293" s="7">
        <f>COUNTIFS(CSV!$A:$A,$A293,CSV!$H:$H,"&gt;1.5")/$B293</f>
        <v>0</v>
      </c>
      <c r="P293" s="7">
        <f>COUNTIFS(CSV!$B:$B,$A293,CSV!$J:$J,"&gt;1.5")/$C293</f>
        <v>0</v>
      </c>
      <c r="Q293" s="12">
        <f>(COUNTIFS(CSV!$A:$A,$A293,CSV!$I:$I,"&gt;0.5") +COUNTIFS(CSV!$B:$B,$A293,CSV!$K:$K,"&gt;0.5"))/$D293</f>
        <v>0.4</v>
      </c>
      <c r="R293" s="7">
        <f>COUNTIFS(CSV!$A:$A,$A293,CSV!$I:$I,"&gt;0.5")/$B293</f>
        <v>0.5</v>
      </c>
      <c r="S293" s="7">
        <f>COUNTIFS(CSV!$B:$B,$A293,CSV!$K:$K,"&gt;0.5")/$C293</f>
        <v>0</v>
      </c>
      <c r="T293" s="12">
        <f>(COUNTIFS(CSV!$A:$A,$A293,CSV!$I:$I,"&gt;1.5") +COUNTIFS(CSV!$B:$B,$A293,CSV!$K:$K,"&gt;1.5"))/$D293</f>
        <v>0.2</v>
      </c>
      <c r="U293" s="7">
        <f>COUNTIFS(CSV!$A:$A,$A293,CSV!$I:$I,"&gt;1.5")/$B293</f>
        <v>0.25</v>
      </c>
      <c r="V293" s="7">
        <f>COUNTIFS(CSV!$B:$B,$A293,CSV!$K:$K,"&gt;1.5")/$C293</f>
        <v>0</v>
      </c>
    </row>
    <row r="294" spans="1:22" x14ac:dyDescent="0.3">
      <c r="A294" t="s">
        <v>385</v>
      </c>
      <c r="B294" s="9">
        <f>COUNTIF(CSV!A:A,A294)</f>
        <v>3</v>
      </c>
      <c r="C294" s="4">
        <f>COUNTIF(CSV!B:B,A294)</f>
        <v>3</v>
      </c>
      <c r="D294" s="4">
        <f t="shared" si="9"/>
        <v>6</v>
      </c>
      <c r="E294" s="12">
        <f>(COUNTIFS(CSV!$A:$A,$A294,CSV!$L:$L,"&gt;0.5") +COUNTIFS(CSV!$B:$B,$A294,CSV!$L:$L,"&gt;0.5"))/$D294</f>
        <v>1</v>
      </c>
      <c r="F294" s="7">
        <f>COUNTIFS(CSV!$A:$A,$A294,CSV!$L:$L,"&gt;0.5")/$B294</f>
        <v>1</v>
      </c>
      <c r="G294" s="7">
        <f>COUNTIFS(CSV!$B:$B,$A294,CSV!$L:$L,"&gt;0.5")/$C294</f>
        <v>1</v>
      </c>
      <c r="H294" s="12">
        <f>(COUNTIFS(CSV!$A:$A,$A294,CSV!$L:$L,"&gt;1.5") +COUNTIFS(CSV!$B:$B,$A294,CSV!$L:$L,"&gt;1.5"))/$D294</f>
        <v>0.5</v>
      </c>
      <c r="I294" s="7">
        <f>COUNTIFS(CSV!$A:$A,$A294,CSV!$L:$L,"&gt;1.5")/$B294</f>
        <v>0.33333333333333331</v>
      </c>
      <c r="J294" s="7">
        <f>COUNTIFS(CSV!$B:$B,$A294,CSV!$L:$L,"&gt;1.5")/$C294</f>
        <v>0.66666666666666663</v>
      </c>
      <c r="K294" s="12">
        <f>(COUNTIFS(CSV!$A:$A,$A294,CSV!$H:$H,"&gt;0.5") +COUNTIFS(CSV!$B:$B,$A294,CSV!$J:$J,"&gt;0.5"))/$D294</f>
        <v>1</v>
      </c>
      <c r="L294" s="7">
        <f>COUNTIFS(CSV!$A:$A,$A294,CSV!$H:$H,"&gt;0.5")/$B294</f>
        <v>1</v>
      </c>
      <c r="M294" s="7">
        <f>COUNTIFS(CSV!$B:$B,$A294,CSV!$J:$J,"&gt;0.5")/$C294</f>
        <v>1</v>
      </c>
      <c r="N294" s="12">
        <f>(COUNTIFS(CSV!$A:$A,$A294,CSV!$H:$H,"&gt;1.5") +COUNTIFS(CSV!$B:$B,$A294,CSV!$J:$J,"&gt;1.5"))/$D294</f>
        <v>0.16666666666666666</v>
      </c>
      <c r="O294" s="7">
        <f>COUNTIFS(CSV!$A:$A,$A294,CSV!$H:$H,"&gt;1.5")/$B294</f>
        <v>0</v>
      </c>
      <c r="P294" s="7">
        <f>COUNTIFS(CSV!$B:$B,$A294,CSV!$J:$J,"&gt;1.5")/$C294</f>
        <v>0.33333333333333331</v>
      </c>
      <c r="Q294" s="12">
        <f>(COUNTIFS(CSV!$A:$A,$A294,CSV!$I:$I,"&gt;0.5") +COUNTIFS(CSV!$B:$B,$A294,CSV!$K:$K,"&gt;0.5"))/$D294</f>
        <v>0.33333333333333331</v>
      </c>
      <c r="R294" s="7">
        <f>COUNTIFS(CSV!$A:$A,$A294,CSV!$I:$I,"&gt;0.5")/$B294</f>
        <v>0.33333333333333331</v>
      </c>
      <c r="S294" s="7">
        <f>COUNTIFS(CSV!$B:$B,$A294,CSV!$K:$K,"&gt;0.5")/$C294</f>
        <v>0.33333333333333331</v>
      </c>
      <c r="T294" s="12">
        <f>(COUNTIFS(CSV!$A:$A,$A294,CSV!$I:$I,"&gt;1.5") +COUNTIFS(CSV!$B:$B,$A294,CSV!$K:$K,"&gt;1.5"))/$D294</f>
        <v>0.16666666666666666</v>
      </c>
      <c r="U294" s="7">
        <f>COUNTIFS(CSV!$A:$A,$A294,CSV!$I:$I,"&gt;1.5")/$B294</f>
        <v>0.33333333333333331</v>
      </c>
      <c r="V294" s="7">
        <f>COUNTIFS(CSV!$B:$B,$A294,CSV!$K:$K,"&gt;1.5")/$C294</f>
        <v>0</v>
      </c>
    </row>
    <row r="295" spans="1:22" x14ac:dyDescent="0.3">
      <c r="A295" t="s">
        <v>395</v>
      </c>
      <c r="B295" s="9">
        <f>COUNTIF(CSV!A:A,A295)</f>
        <v>2</v>
      </c>
      <c r="C295" s="4">
        <f>COUNTIF(CSV!B:B,A295)</f>
        <v>4</v>
      </c>
      <c r="D295" s="4">
        <f t="shared" si="9"/>
        <v>6</v>
      </c>
      <c r="E295" s="12">
        <f>(COUNTIFS(CSV!$A:$A,$A295,CSV!$L:$L,"&gt;0.5") +COUNTIFS(CSV!$B:$B,$A295,CSV!$L:$L,"&gt;0.5"))/$D295</f>
        <v>1</v>
      </c>
      <c r="F295" s="7">
        <f>COUNTIFS(CSV!$A:$A,$A295,CSV!$L:$L,"&gt;0.5")/$B295</f>
        <v>1</v>
      </c>
      <c r="G295" s="7">
        <f>COUNTIFS(CSV!$B:$B,$A295,CSV!$L:$L,"&gt;0.5")/$C295</f>
        <v>1</v>
      </c>
      <c r="H295" s="12">
        <f>(COUNTIFS(CSV!$A:$A,$A295,CSV!$L:$L,"&gt;1.5") +COUNTIFS(CSV!$B:$B,$A295,CSV!$L:$L,"&gt;1.5"))/$D295</f>
        <v>0.66666666666666663</v>
      </c>
      <c r="I295" s="7">
        <f>COUNTIFS(CSV!$A:$A,$A295,CSV!$L:$L,"&gt;1.5")/$B295</f>
        <v>0.5</v>
      </c>
      <c r="J295" s="7">
        <f>COUNTIFS(CSV!$B:$B,$A295,CSV!$L:$L,"&gt;1.5")/$C295</f>
        <v>0.75</v>
      </c>
      <c r="K295" s="12">
        <f>(COUNTIFS(CSV!$A:$A,$A295,CSV!$H:$H,"&gt;0.5") +COUNTIFS(CSV!$B:$B,$A295,CSV!$J:$J,"&gt;0.5"))/$D295</f>
        <v>0.66666666666666663</v>
      </c>
      <c r="L295" s="7">
        <f>COUNTIFS(CSV!$A:$A,$A295,CSV!$H:$H,"&gt;0.5")/$B295</f>
        <v>0.5</v>
      </c>
      <c r="M295" s="7">
        <f>COUNTIFS(CSV!$B:$B,$A295,CSV!$J:$J,"&gt;0.5")/$C295</f>
        <v>0.75</v>
      </c>
      <c r="N295" s="12">
        <f>(COUNTIFS(CSV!$A:$A,$A295,CSV!$H:$H,"&gt;1.5") +COUNTIFS(CSV!$B:$B,$A295,CSV!$J:$J,"&gt;1.5"))/$D295</f>
        <v>0.16666666666666666</v>
      </c>
      <c r="O295" s="7">
        <f>COUNTIFS(CSV!$A:$A,$A295,CSV!$H:$H,"&gt;1.5")/$B295</f>
        <v>0</v>
      </c>
      <c r="P295" s="7">
        <f>COUNTIFS(CSV!$B:$B,$A295,CSV!$J:$J,"&gt;1.5")/$C295</f>
        <v>0.25</v>
      </c>
      <c r="Q295" s="12">
        <f>(COUNTIFS(CSV!$A:$A,$A295,CSV!$I:$I,"&gt;0.5") +COUNTIFS(CSV!$B:$B,$A295,CSV!$K:$K,"&gt;0.5"))/$D295</f>
        <v>0.83333333333333337</v>
      </c>
      <c r="R295" s="7">
        <f>COUNTIFS(CSV!$A:$A,$A295,CSV!$I:$I,"&gt;0.5")/$B295</f>
        <v>1</v>
      </c>
      <c r="S295" s="7">
        <f>COUNTIFS(CSV!$B:$B,$A295,CSV!$K:$K,"&gt;0.5")/$C295</f>
        <v>0.75</v>
      </c>
      <c r="T295" s="12">
        <f>(COUNTIFS(CSV!$A:$A,$A295,CSV!$I:$I,"&gt;1.5") +COUNTIFS(CSV!$B:$B,$A295,CSV!$K:$K,"&gt;1.5"))/$D295</f>
        <v>0.33333333333333331</v>
      </c>
      <c r="U295" s="7">
        <f>COUNTIFS(CSV!$A:$A,$A295,CSV!$I:$I,"&gt;1.5")/$B295</f>
        <v>0</v>
      </c>
      <c r="V295" s="7">
        <f>COUNTIFS(CSV!$B:$B,$A295,CSV!$K:$K,"&gt;1.5")/$C295</f>
        <v>0.5</v>
      </c>
    </row>
    <row r="296" spans="1:22" x14ac:dyDescent="0.3">
      <c r="A296" t="s">
        <v>397</v>
      </c>
      <c r="B296" s="9">
        <f>COUNTIF(CSV!A:A,A296)</f>
        <v>2</v>
      </c>
      <c r="C296" s="4">
        <f>COUNTIF(CSV!B:B,A296)</f>
        <v>2</v>
      </c>
      <c r="D296" s="4">
        <f t="shared" si="9"/>
        <v>4</v>
      </c>
      <c r="E296" s="12">
        <f>(COUNTIFS(CSV!$A:$A,$A296,CSV!$L:$L,"&gt;0.5") +COUNTIFS(CSV!$B:$B,$A296,CSV!$L:$L,"&gt;0.5"))/$D296</f>
        <v>0.75</v>
      </c>
      <c r="F296" s="7">
        <f>COUNTIFS(CSV!$A:$A,$A296,CSV!$L:$L,"&gt;0.5")/$B296</f>
        <v>1</v>
      </c>
      <c r="G296" s="7">
        <f>COUNTIFS(CSV!$B:$B,$A296,CSV!$L:$L,"&gt;0.5")/$C296</f>
        <v>0.5</v>
      </c>
      <c r="H296" s="12">
        <f>(COUNTIFS(CSV!$A:$A,$A296,CSV!$L:$L,"&gt;1.5") +COUNTIFS(CSV!$B:$B,$A296,CSV!$L:$L,"&gt;1.5"))/$D296</f>
        <v>0.5</v>
      </c>
      <c r="I296" s="7">
        <f>COUNTIFS(CSV!$A:$A,$A296,CSV!$L:$L,"&gt;1.5")/$B296</f>
        <v>1</v>
      </c>
      <c r="J296" s="7">
        <f>COUNTIFS(CSV!$B:$B,$A296,CSV!$L:$L,"&gt;1.5")/$C296</f>
        <v>0</v>
      </c>
      <c r="K296" s="12">
        <f>(COUNTIFS(CSV!$A:$A,$A296,CSV!$H:$H,"&gt;0.5") +COUNTIFS(CSV!$B:$B,$A296,CSV!$J:$J,"&gt;0.5"))/$D296</f>
        <v>0.75</v>
      </c>
      <c r="L296" s="7">
        <f>COUNTIFS(CSV!$A:$A,$A296,CSV!$H:$H,"&gt;0.5")/$B296</f>
        <v>1</v>
      </c>
      <c r="M296" s="7">
        <f>COUNTIFS(CSV!$B:$B,$A296,CSV!$J:$J,"&gt;0.5")/$C296</f>
        <v>0.5</v>
      </c>
      <c r="N296" s="12">
        <f>(COUNTIFS(CSV!$A:$A,$A296,CSV!$H:$H,"&gt;1.5") +COUNTIFS(CSV!$B:$B,$A296,CSV!$J:$J,"&gt;1.5"))/$D296</f>
        <v>0.25</v>
      </c>
      <c r="O296" s="7">
        <f>COUNTIFS(CSV!$A:$A,$A296,CSV!$H:$H,"&gt;1.5")/$B296</f>
        <v>0.5</v>
      </c>
      <c r="P296" s="7">
        <f>COUNTIFS(CSV!$B:$B,$A296,CSV!$J:$J,"&gt;1.5")/$C296</f>
        <v>0</v>
      </c>
      <c r="Q296" s="12">
        <f>(COUNTIFS(CSV!$A:$A,$A296,CSV!$I:$I,"&gt;0.5") +COUNTIFS(CSV!$B:$B,$A296,CSV!$K:$K,"&gt;0.5"))/$D296</f>
        <v>0.5</v>
      </c>
      <c r="R296" s="7">
        <f>COUNTIFS(CSV!$A:$A,$A296,CSV!$I:$I,"&gt;0.5")/$B296</f>
        <v>1</v>
      </c>
      <c r="S296" s="7">
        <f>COUNTIFS(CSV!$B:$B,$A296,CSV!$K:$K,"&gt;0.5")/$C296</f>
        <v>0</v>
      </c>
      <c r="T296" s="12">
        <f>(COUNTIFS(CSV!$A:$A,$A296,CSV!$I:$I,"&gt;1.5") +COUNTIFS(CSV!$B:$B,$A296,CSV!$K:$K,"&gt;1.5"))/$D296</f>
        <v>0</v>
      </c>
      <c r="U296" s="7">
        <f>COUNTIFS(CSV!$A:$A,$A296,CSV!$I:$I,"&gt;1.5")/$B296</f>
        <v>0</v>
      </c>
      <c r="V296" s="7">
        <f>COUNTIFS(CSV!$B:$B,$A296,CSV!$K:$K,"&gt;1.5")/$C296</f>
        <v>0</v>
      </c>
    </row>
    <row r="297" spans="1:22" x14ac:dyDescent="0.3">
      <c r="A297" t="s">
        <v>386</v>
      </c>
      <c r="B297" s="9">
        <f>COUNTIF(CSV!A:A,A297)</f>
        <v>2</v>
      </c>
      <c r="C297" s="4">
        <f>COUNTIF(CSV!B:B,A297)</f>
        <v>0</v>
      </c>
      <c r="D297" s="4">
        <f t="shared" si="9"/>
        <v>2</v>
      </c>
      <c r="E297" s="12">
        <f>(COUNTIFS(CSV!$A:$A,$A297,CSV!$L:$L,"&gt;0.5") +COUNTIFS(CSV!$B:$B,$A297,CSV!$L:$L,"&gt;0.5"))/$D297</f>
        <v>0.5</v>
      </c>
      <c r="F297" s="7">
        <f>COUNTIFS(CSV!$A:$A,$A297,CSV!$L:$L,"&gt;0.5")/$B297</f>
        <v>0.5</v>
      </c>
      <c r="G297" s="7" t="e">
        <f>COUNTIFS(CSV!$B:$B,$A297,CSV!$L:$L,"&gt;0.5")/$C297</f>
        <v>#DIV/0!</v>
      </c>
      <c r="H297" s="12">
        <f>(COUNTIFS(CSV!$A:$A,$A297,CSV!$L:$L,"&gt;1.5") +COUNTIFS(CSV!$B:$B,$A297,CSV!$L:$L,"&gt;1.5"))/$D297</f>
        <v>0.5</v>
      </c>
      <c r="I297" s="7">
        <f>COUNTIFS(CSV!$A:$A,$A297,CSV!$L:$L,"&gt;1.5")/$B297</f>
        <v>0.5</v>
      </c>
      <c r="J297" s="7" t="e">
        <f>COUNTIFS(CSV!$B:$B,$A297,CSV!$L:$L,"&gt;1.5")/$C297</f>
        <v>#DIV/0!</v>
      </c>
      <c r="K297" s="12">
        <f>(COUNTIFS(CSV!$A:$A,$A297,CSV!$H:$H,"&gt;0.5") +COUNTIFS(CSV!$B:$B,$A297,CSV!$J:$J,"&gt;0.5"))/$D297</f>
        <v>0.5</v>
      </c>
      <c r="L297" s="7">
        <f>COUNTIFS(CSV!$A:$A,$A297,CSV!$H:$H,"&gt;0.5")/$B297</f>
        <v>0.5</v>
      </c>
      <c r="M297" s="7" t="e">
        <f>COUNTIFS(CSV!$B:$B,$A297,CSV!$J:$J,"&gt;0.5")/$C297</f>
        <v>#DIV/0!</v>
      </c>
      <c r="N297" s="12">
        <f>(COUNTIFS(CSV!$A:$A,$A297,CSV!$H:$H,"&gt;1.5") +COUNTIFS(CSV!$B:$B,$A297,CSV!$J:$J,"&gt;1.5"))/$D297</f>
        <v>0</v>
      </c>
      <c r="O297" s="7">
        <f>COUNTIFS(CSV!$A:$A,$A297,CSV!$H:$H,"&gt;1.5")/$B297</f>
        <v>0</v>
      </c>
      <c r="P297" s="7" t="e">
        <f>COUNTIFS(CSV!$B:$B,$A297,CSV!$J:$J,"&gt;1.5")/$C297</f>
        <v>#DIV/0!</v>
      </c>
      <c r="Q297" s="12">
        <f>(COUNTIFS(CSV!$A:$A,$A297,CSV!$I:$I,"&gt;0.5") +COUNTIFS(CSV!$B:$B,$A297,CSV!$K:$K,"&gt;0.5"))/$D297</f>
        <v>0.5</v>
      </c>
      <c r="R297" s="7">
        <f>COUNTIFS(CSV!$A:$A,$A297,CSV!$I:$I,"&gt;0.5")/$B297</f>
        <v>0.5</v>
      </c>
      <c r="S297" s="7" t="e">
        <f>COUNTIFS(CSV!$B:$B,$A297,CSV!$K:$K,"&gt;0.5")/$C297</f>
        <v>#DIV/0!</v>
      </c>
      <c r="T297" s="12">
        <f>(COUNTIFS(CSV!$A:$A,$A297,CSV!$I:$I,"&gt;1.5") +COUNTIFS(CSV!$B:$B,$A297,CSV!$K:$K,"&gt;1.5"))/$D297</f>
        <v>0</v>
      </c>
      <c r="U297" s="7">
        <f>COUNTIFS(CSV!$A:$A,$A297,CSV!$I:$I,"&gt;1.5")/$B297</f>
        <v>0</v>
      </c>
      <c r="V297" s="7" t="e">
        <f>COUNTIFS(CSV!$B:$B,$A297,CSV!$K:$K,"&gt;1.5")/$C297</f>
        <v>#DIV/0!</v>
      </c>
    </row>
    <row r="298" spans="1:22" x14ac:dyDescent="0.3">
      <c r="A298" t="s">
        <v>388</v>
      </c>
      <c r="B298" s="9">
        <f>COUNTIF(CSV!A:A,A298)</f>
        <v>4</v>
      </c>
      <c r="C298" s="4">
        <f>COUNTIF(CSV!B:B,A298)</f>
        <v>2</v>
      </c>
      <c r="D298" s="4">
        <f t="shared" si="9"/>
        <v>6</v>
      </c>
      <c r="E298" s="12">
        <f>(COUNTIFS(CSV!$A:$A,$A298,CSV!$L:$L,"&gt;0.5") +COUNTIFS(CSV!$B:$B,$A298,CSV!$L:$L,"&gt;0.5"))/$D298</f>
        <v>1</v>
      </c>
      <c r="F298" s="7">
        <f>COUNTIFS(CSV!$A:$A,$A298,CSV!$L:$L,"&gt;0.5")/$B298</f>
        <v>1</v>
      </c>
      <c r="G298" s="7">
        <f>COUNTIFS(CSV!$B:$B,$A298,CSV!$L:$L,"&gt;0.5")/$C298</f>
        <v>1</v>
      </c>
      <c r="H298" s="12">
        <f>(COUNTIFS(CSV!$A:$A,$A298,CSV!$L:$L,"&gt;1.5") +COUNTIFS(CSV!$B:$B,$A298,CSV!$L:$L,"&gt;1.5"))/$D298</f>
        <v>0.33333333333333331</v>
      </c>
      <c r="I298" s="7">
        <f>COUNTIFS(CSV!$A:$A,$A298,CSV!$L:$L,"&gt;1.5")/$B298</f>
        <v>0.25</v>
      </c>
      <c r="J298" s="7">
        <f>COUNTIFS(CSV!$B:$B,$A298,CSV!$L:$L,"&gt;1.5")/$C298</f>
        <v>0.5</v>
      </c>
      <c r="K298" s="12">
        <f>(COUNTIFS(CSV!$A:$A,$A298,CSV!$H:$H,"&gt;0.5") +COUNTIFS(CSV!$B:$B,$A298,CSV!$J:$J,"&gt;0.5"))/$D298</f>
        <v>0.5</v>
      </c>
      <c r="L298" s="7">
        <f>COUNTIFS(CSV!$A:$A,$A298,CSV!$H:$H,"&gt;0.5")/$B298</f>
        <v>0.75</v>
      </c>
      <c r="M298" s="7">
        <f>COUNTIFS(CSV!$B:$B,$A298,CSV!$J:$J,"&gt;0.5")/$C298</f>
        <v>0</v>
      </c>
      <c r="N298" s="12">
        <f>(COUNTIFS(CSV!$A:$A,$A298,CSV!$H:$H,"&gt;1.5") +COUNTIFS(CSV!$B:$B,$A298,CSV!$J:$J,"&gt;1.5"))/$D298</f>
        <v>0.16666666666666666</v>
      </c>
      <c r="O298" s="7">
        <f>COUNTIFS(CSV!$A:$A,$A298,CSV!$H:$H,"&gt;1.5")/$B298</f>
        <v>0.25</v>
      </c>
      <c r="P298" s="7">
        <f>COUNTIFS(CSV!$B:$B,$A298,CSV!$J:$J,"&gt;1.5")/$C298</f>
        <v>0</v>
      </c>
      <c r="Q298" s="12">
        <f>(COUNTIFS(CSV!$A:$A,$A298,CSV!$I:$I,"&gt;0.5") +COUNTIFS(CSV!$B:$B,$A298,CSV!$K:$K,"&gt;0.5"))/$D298</f>
        <v>0.5</v>
      </c>
      <c r="R298" s="7">
        <f>COUNTIFS(CSV!$A:$A,$A298,CSV!$I:$I,"&gt;0.5")/$B298</f>
        <v>0.25</v>
      </c>
      <c r="S298" s="7">
        <f>COUNTIFS(CSV!$B:$B,$A298,CSV!$K:$K,"&gt;0.5")/$C298</f>
        <v>1</v>
      </c>
      <c r="T298" s="12">
        <f>(COUNTIFS(CSV!$A:$A,$A298,CSV!$I:$I,"&gt;1.5") +COUNTIFS(CSV!$B:$B,$A298,CSV!$K:$K,"&gt;1.5"))/$D298</f>
        <v>0.16666666666666666</v>
      </c>
      <c r="U298" s="7">
        <f>COUNTIFS(CSV!$A:$A,$A298,CSV!$I:$I,"&gt;1.5")/$B298</f>
        <v>0</v>
      </c>
      <c r="V298" s="7">
        <f>COUNTIFS(CSV!$B:$B,$A298,CSV!$K:$K,"&gt;1.5")/$C298</f>
        <v>0.5</v>
      </c>
    </row>
    <row r="299" spans="1:22" x14ac:dyDescent="0.3">
      <c r="A299" t="s">
        <v>387</v>
      </c>
      <c r="B299" s="9">
        <f>COUNTIF(CSV!A:A,A299)</f>
        <v>2</v>
      </c>
      <c r="C299" s="4">
        <f>COUNTIF(CSV!B:B,A299)</f>
        <v>2</v>
      </c>
      <c r="D299" s="4">
        <f t="shared" si="9"/>
        <v>4</v>
      </c>
      <c r="E299" s="12">
        <f>(COUNTIFS(CSV!$A:$A,$A299,CSV!$L:$L,"&gt;0.5") +COUNTIFS(CSV!$B:$B,$A299,CSV!$L:$L,"&gt;0.5"))/$D299</f>
        <v>0.75</v>
      </c>
      <c r="F299" s="7">
        <f>COUNTIFS(CSV!$A:$A,$A299,CSV!$L:$L,"&gt;0.5")/$B299</f>
        <v>1</v>
      </c>
      <c r="G299" s="7">
        <f>COUNTIFS(CSV!$B:$B,$A299,CSV!$L:$L,"&gt;0.5")/$C299</f>
        <v>0.5</v>
      </c>
      <c r="H299" s="12">
        <f>(COUNTIFS(CSV!$A:$A,$A299,CSV!$L:$L,"&gt;1.5") +COUNTIFS(CSV!$B:$B,$A299,CSV!$L:$L,"&gt;1.5"))/$D299</f>
        <v>0.5</v>
      </c>
      <c r="I299" s="7">
        <f>COUNTIFS(CSV!$A:$A,$A299,CSV!$L:$L,"&gt;1.5")/$B299</f>
        <v>0.5</v>
      </c>
      <c r="J299" s="7">
        <f>COUNTIFS(CSV!$B:$B,$A299,CSV!$L:$L,"&gt;1.5")/$C299</f>
        <v>0.5</v>
      </c>
      <c r="K299" s="12">
        <f>(COUNTIFS(CSV!$A:$A,$A299,CSV!$H:$H,"&gt;0.5") +COUNTIFS(CSV!$B:$B,$A299,CSV!$J:$J,"&gt;0.5"))/$D299</f>
        <v>0.5</v>
      </c>
      <c r="L299" s="7">
        <f>COUNTIFS(CSV!$A:$A,$A299,CSV!$H:$H,"&gt;0.5")/$B299</f>
        <v>0.5</v>
      </c>
      <c r="M299" s="7">
        <f>COUNTIFS(CSV!$B:$B,$A299,CSV!$J:$J,"&gt;0.5")/$C299</f>
        <v>0.5</v>
      </c>
      <c r="N299" s="12">
        <f>(COUNTIFS(CSV!$A:$A,$A299,CSV!$H:$H,"&gt;1.5") +COUNTIFS(CSV!$B:$B,$A299,CSV!$J:$J,"&gt;1.5"))/$D299</f>
        <v>0.25</v>
      </c>
      <c r="O299" s="7">
        <f>COUNTIFS(CSV!$A:$A,$A299,CSV!$H:$H,"&gt;1.5")/$B299</f>
        <v>0.5</v>
      </c>
      <c r="P299" s="7">
        <f>COUNTIFS(CSV!$B:$B,$A299,CSV!$J:$J,"&gt;1.5")/$C299</f>
        <v>0</v>
      </c>
      <c r="Q299" s="12">
        <f>(COUNTIFS(CSV!$A:$A,$A299,CSV!$I:$I,"&gt;0.5") +COUNTIFS(CSV!$B:$B,$A299,CSV!$K:$K,"&gt;0.5"))/$D299</f>
        <v>0.5</v>
      </c>
      <c r="R299" s="7">
        <f>COUNTIFS(CSV!$A:$A,$A299,CSV!$I:$I,"&gt;0.5")/$B299</f>
        <v>0.5</v>
      </c>
      <c r="S299" s="7">
        <f>COUNTIFS(CSV!$B:$B,$A299,CSV!$K:$K,"&gt;0.5")/$C299</f>
        <v>0.5</v>
      </c>
      <c r="T299" s="12">
        <f>(COUNTIFS(CSV!$A:$A,$A299,CSV!$I:$I,"&gt;1.5") +COUNTIFS(CSV!$B:$B,$A299,CSV!$K:$K,"&gt;1.5"))/$D299</f>
        <v>0</v>
      </c>
      <c r="U299" s="7">
        <f>COUNTIFS(CSV!$A:$A,$A299,CSV!$I:$I,"&gt;1.5")/$B299</f>
        <v>0</v>
      </c>
      <c r="V299" s="7">
        <f>COUNTIFS(CSV!$B:$B,$A299,CSV!$K:$K,"&gt;1.5")/$C299</f>
        <v>0</v>
      </c>
    </row>
    <row r="300" spans="1:22" x14ac:dyDescent="0.3">
      <c r="A300" t="s">
        <v>390</v>
      </c>
      <c r="B300" s="9">
        <f>COUNTIF(CSV!A:A,A300)</f>
        <v>3</v>
      </c>
      <c r="C300" s="4">
        <f>COUNTIF(CSV!B:B,A300)</f>
        <v>2</v>
      </c>
      <c r="D300" s="4">
        <f t="shared" si="9"/>
        <v>5</v>
      </c>
      <c r="E300" s="12">
        <f>(COUNTIFS(CSV!$A:$A,$A300,CSV!$L:$L,"&gt;0.5") +COUNTIFS(CSV!$B:$B,$A300,CSV!$L:$L,"&gt;0.5"))/$D300</f>
        <v>0.8</v>
      </c>
      <c r="F300" s="7">
        <f>COUNTIFS(CSV!$A:$A,$A300,CSV!$L:$L,"&gt;0.5")/$B300</f>
        <v>1</v>
      </c>
      <c r="G300" s="7">
        <f>COUNTIFS(CSV!$B:$B,$A300,CSV!$L:$L,"&gt;0.5")/$C300</f>
        <v>0.5</v>
      </c>
      <c r="H300" s="12">
        <f>(COUNTIFS(CSV!$A:$A,$A300,CSV!$L:$L,"&gt;1.5") +COUNTIFS(CSV!$B:$B,$A300,CSV!$L:$L,"&gt;1.5"))/$D300</f>
        <v>0.4</v>
      </c>
      <c r="I300" s="7">
        <f>COUNTIFS(CSV!$A:$A,$A300,CSV!$L:$L,"&gt;1.5")/$B300</f>
        <v>0.33333333333333331</v>
      </c>
      <c r="J300" s="7">
        <f>COUNTIFS(CSV!$B:$B,$A300,CSV!$L:$L,"&gt;1.5")/$C300</f>
        <v>0.5</v>
      </c>
      <c r="K300" s="12">
        <f>(COUNTIFS(CSV!$A:$A,$A300,CSV!$H:$H,"&gt;0.5") +COUNTIFS(CSV!$B:$B,$A300,CSV!$J:$J,"&gt;0.5"))/$D300</f>
        <v>0.6</v>
      </c>
      <c r="L300" s="7">
        <f>COUNTIFS(CSV!$A:$A,$A300,CSV!$H:$H,"&gt;0.5")/$B300</f>
        <v>0.66666666666666663</v>
      </c>
      <c r="M300" s="7">
        <f>COUNTIFS(CSV!$B:$B,$A300,CSV!$J:$J,"&gt;0.5")/$C300</f>
        <v>0.5</v>
      </c>
      <c r="N300" s="12">
        <f>(COUNTIFS(CSV!$A:$A,$A300,CSV!$H:$H,"&gt;1.5") +COUNTIFS(CSV!$B:$B,$A300,CSV!$J:$J,"&gt;1.5"))/$D300</f>
        <v>0.2</v>
      </c>
      <c r="O300" s="7">
        <f>COUNTIFS(CSV!$A:$A,$A300,CSV!$H:$H,"&gt;1.5")/$B300</f>
        <v>0.33333333333333331</v>
      </c>
      <c r="P300" s="7">
        <f>COUNTIFS(CSV!$B:$B,$A300,CSV!$J:$J,"&gt;1.5")/$C300</f>
        <v>0</v>
      </c>
      <c r="Q300" s="12">
        <f>(COUNTIFS(CSV!$A:$A,$A300,CSV!$I:$I,"&gt;0.5") +COUNTIFS(CSV!$B:$B,$A300,CSV!$K:$K,"&gt;0.5"))/$D300</f>
        <v>0.4</v>
      </c>
      <c r="R300" s="7">
        <f>COUNTIFS(CSV!$A:$A,$A300,CSV!$I:$I,"&gt;0.5")/$B300</f>
        <v>0.33333333333333331</v>
      </c>
      <c r="S300" s="7">
        <f>COUNTIFS(CSV!$B:$B,$A300,CSV!$K:$K,"&gt;0.5")/$C300</f>
        <v>0.5</v>
      </c>
      <c r="T300" s="12">
        <f>(COUNTIFS(CSV!$A:$A,$A300,CSV!$I:$I,"&gt;1.5") +COUNTIFS(CSV!$B:$B,$A300,CSV!$K:$K,"&gt;1.5"))/$D300</f>
        <v>0</v>
      </c>
      <c r="U300" s="7">
        <f>COUNTIFS(CSV!$A:$A,$A300,CSV!$I:$I,"&gt;1.5")/$B300</f>
        <v>0</v>
      </c>
      <c r="V300" s="7">
        <f>COUNTIFS(CSV!$B:$B,$A300,CSV!$K:$K,"&gt;1.5")/$C300</f>
        <v>0</v>
      </c>
    </row>
    <row r="301" spans="1:22" x14ac:dyDescent="0.3">
      <c r="A301" t="s">
        <v>383</v>
      </c>
      <c r="B301" s="9">
        <f>COUNTIF(CSV!A:A,A301)</f>
        <v>1</v>
      </c>
      <c r="C301" s="4">
        <f>COUNTIF(CSV!B:B,A301)</f>
        <v>3</v>
      </c>
      <c r="D301" s="4">
        <f t="shared" si="9"/>
        <v>4</v>
      </c>
      <c r="E301" s="12">
        <f>(COUNTIFS(CSV!$A:$A,$A301,CSV!$L:$L,"&gt;0.5") +COUNTIFS(CSV!$B:$B,$A301,CSV!$L:$L,"&gt;0.5"))/$D301</f>
        <v>0.75</v>
      </c>
      <c r="F301" s="7">
        <f>COUNTIFS(CSV!$A:$A,$A301,CSV!$L:$L,"&gt;0.5")/$B301</f>
        <v>1</v>
      </c>
      <c r="G301" s="7">
        <f>COUNTIFS(CSV!$B:$B,$A301,CSV!$L:$L,"&gt;0.5")/$C301</f>
        <v>0.66666666666666663</v>
      </c>
      <c r="H301" s="12">
        <f>(COUNTIFS(CSV!$A:$A,$A301,CSV!$L:$L,"&gt;1.5") +COUNTIFS(CSV!$B:$B,$A301,CSV!$L:$L,"&gt;1.5"))/$D301</f>
        <v>0</v>
      </c>
      <c r="I301" s="7">
        <f>COUNTIFS(CSV!$A:$A,$A301,CSV!$L:$L,"&gt;1.5")/$B301</f>
        <v>0</v>
      </c>
      <c r="J301" s="7">
        <f>COUNTIFS(CSV!$B:$B,$A301,CSV!$L:$L,"&gt;1.5")/$C301</f>
        <v>0</v>
      </c>
      <c r="K301" s="12">
        <f>(COUNTIFS(CSV!$A:$A,$A301,CSV!$H:$H,"&gt;0.5") +COUNTIFS(CSV!$B:$B,$A301,CSV!$J:$J,"&gt;0.5"))/$D301</f>
        <v>0.5</v>
      </c>
      <c r="L301" s="7">
        <f>COUNTIFS(CSV!$A:$A,$A301,CSV!$H:$H,"&gt;0.5")/$B301</f>
        <v>0</v>
      </c>
      <c r="M301" s="7">
        <f>COUNTIFS(CSV!$B:$B,$A301,CSV!$J:$J,"&gt;0.5")/$C301</f>
        <v>0.66666666666666663</v>
      </c>
      <c r="N301" s="12">
        <f>(COUNTIFS(CSV!$A:$A,$A301,CSV!$H:$H,"&gt;1.5") +COUNTIFS(CSV!$B:$B,$A301,CSV!$J:$J,"&gt;1.5"))/$D301</f>
        <v>0</v>
      </c>
      <c r="O301" s="7">
        <f>COUNTIFS(CSV!$A:$A,$A301,CSV!$H:$H,"&gt;1.5")/$B301</f>
        <v>0</v>
      </c>
      <c r="P301" s="7">
        <f>COUNTIFS(CSV!$B:$B,$A301,CSV!$J:$J,"&gt;1.5")/$C301</f>
        <v>0</v>
      </c>
      <c r="Q301" s="12">
        <f>(COUNTIFS(CSV!$A:$A,$A301,CSV!$I:$I,"&gt;0.5") +COUNTIFS(CSV!$B:$B,$A301,CSV!$K:$K,"&gt;0.5"))/$D301</f>
        <v>0.25</v>
      </c>
      <c r="R301" s="7">
        <f>COUNTIFS(CSV!$A:$A,$A301,CSV!$I:$I,"&gt;0.5")/$B301</f>
        <v>1</v>
      </c>
      <c r="S301" s="7">
        <f>COUNTIFS(CSV!$B:$B,$A301,CSV!$K:$K,"&gt;0.5")/$C301</f>
        <v>0</v>
      </c>
      <c r="T301" s="12">
        <f>(COUNTIFS(CSV!$A:$A,$A301,CSV!$I:$I,"&gt;1.5") +COUNTIFS(CSV!$B:$B,$A301,CSV!$K:$K,"&gt;1.5"))/$D301</f>
        <v>0</v>
      </c>
      <c r="U301" s="7">
        <f>COUNTIFS(CSV!$A:$A,$A301,CSV!$I:$I,"&gt;1.5")/$B301</f>
        <v>0</v>
      </c>
      <c r="V301" s="7">
        <f>COUNTIFS(CSV!$B:$B,$A301,CSV!$K:$K,"&gt;1.5")/$C301</f>
        <v>0</v>
      </c>
    </row>
    <row r="302" spans="1:22" x14ac:dyDescent="0.3">
      <c r="A302" t="s">
        <v>392</v>
      </c>
      <c r="B302" s="9">
        <f>COUNTIF(CSV!A:A,A302)</f>
        <v>1</v>
      </c>
      <c r="C302" s="4">
        <f>COUNTIF(CSV!B:B,A302)</f>
        <v>1</v>
      </c>
      <c r="D302" s="4">
        <f t="shared" si="9"/>
        <v>2</v>
      </c>
      <c r="E302" s="12">
        <f>(COUNTIFS(CSV!$A:$A,$A302,CSV!$L:$L,"&gt;0.5") +COUNTIFS(CSV!$B:$B,$A302,CSV!$L:$L,"&gt;0.5"))/$D302</f>
        <v>1</v>
      </c>
      <c r="F302" s="7">
        <f>COUNTIFS(CSV!$A:$A,$A302,CSV!$L:$L,"&gt;0.5")/$B302</f>
        <v>1</v>
      </c>
      <c r="G302" s="7">
        <f>COUNTIFS(CSV!$B:$B,$A302,CSV!$L:$L,"&gt;0.5")/$C302</f>
        <v>1</v>
      </c>
      <c r="H302" s="12">
        <f>(COUNTIFS(CSV!$A:$A,$A302,CSV!$L:$L,"&gt;1.5") +COUNTIFS(CSV!$B:$B,$A302,CSV!$L:$L,"&gt;1.5"))/$D302</f>
        <v>0.5</v>
      </c>
      <c r="I302" s="7">
        <f>COUNTIFS(CSV!$A:$A,$A302,CSV!$L:$L,"&gt;1.5")/$B302</f>
        <v>1</v>
      </c>
      <c r="J302" s="7">
        <f>COUNTIFS(CSV!$B:$B,$A302,CSV!$L:$L,"&gt;1.5")/$C302</f>
        <v>0</v>
      </c>
      <c r="K302" s="12">
        <f>(COUNTIFS(CSV!$A:$A,$A302,CSV!$H:$H,"&gt;0.5") +COUNTIFS(CSV!$B:$B,$A302,CSV!$J:$J,"&gt;0.5"))/$D302</f>
        <v>0.5</v>
      </c>
      <c r="L302" s="7">
        <f>COUNTIFS(CSV!$A:$A,$A302,CSV!$H:$H,"&gt;0.5")/$B302</f>
        <v>1</v>
      </c>
      <c r="M302" s="7">
        <f>COUNTIFS(CSV!$B:$B,$A302,CSV!$J:$J,"&gt;0.5")/$C302</f>
        <v>0</v>
      </c>
      <c r="N302" s="12">
        <f>(COUNTIFS(CSV!$A:$A,$A302,CSV!$H:$H,"&gt;1.5") +COUNTIFS(CSV!$B:$B,$A302,CSV!$J:$J,"&gt;1.5"))/$D302</f>
        <v>0</v>
      </c>
      <c r="O302" s="7">
        <f>COUNTIFS(CSV!$A:$A,$A302,CSV!$H:$H,"&gt;1.5")/$B302</f>
        <v>0</v>
      </c>
      <c r="P302" s="7">
        <f>COUNTIFS(CSV!$B:$B,$A302,CSV!$J:$J,"&gt;1.5")/$C302</f>
        <v>0</v>
      </c>
      <c r="Q302" s="12">
        <f>(COUNTIFS(CSV!$A:$A,$A302,CSV!$I:$I,"&gt;0.5") +COUNTIFS(CSV!$B:$B,$A302,CSV!$K:$K,"&gt;0.5"))/$D302</f>
        <v>1</v>
      </c>
      <c r="R302" s="7">
        <f>COUNTIFS(CSV!$A:$A,$A302,CSV!$I:$I,"&gt;0.5")/$B302</f>
        <v>1</v>
      </c>
      <c r="S302" s="7">
        <f>COUNTIFS(CSV!$B:$B,$A302,CSV!$K:$K,"&gt;0.5")/$C302</f>
        <v>1</v>
      </c>
      <c r="T302" s="12">
        <f>(COUNTIFS(CSV!$A:$A,$A302,CSV!$I:$I,"&gt;1.5") +COUNTIFS(CSV!$B:$B,$A302,CSV!$K:$K,"&gt;1.5"))/$D302</f>
        <v>0</v>
      </c>
      <c r="U302" s="7">
        <f>COUNTIFS(CSV!$A:$A,$A302,CSV!$I:$I,"&gt;1.5")/$B302</f>
        <v>0</v>
      </c>
      <c r="V302" s="7">
        <f>COUNTIFS(CSV!$B:$B,$A302,CSV!$K:$K,"&gt;1.5")/$C302</f>
        <v>0</v>
      </c>
    </row>
    <row r="303" spans="1:22" x14ac:dyDescent="0.3">
      <c r="A303" t="s">
        <v>389</v>
      </c>
      <c r="B303" s="9">
        <f>COUNTIF(CSV!A:A,A303)</f>
        <v>2</v>
      </c>
      <c r="C303" s="4">
        <f>COUNTIF(CSV!B:B,A303)</f>
        <v>2</v>
      </c>
      <c r="D303" s="4">
        <f t="shared" si="9"/>
        <v>4</v>
      </c>
      <c r="E303" s="12">
        <f>(COUNTIFS(CSV!$A:$A,$A303,CSV!$L:$L,"&gt;0.5") +COUNTIFS(CSV!$B:$B,$A303,CSV!$L:$L,"&gt;0.5"))/$D303</f>
        <v>0.75</v>
      </c>
      <c r="F303" s="7">
        <f>COUNTIFS(CSV!$A:$A,$A303,CSV!$L:$L,"&gt;0.5")/$B303</f>
        <v>0.5</v>
      </c>
      <c r="G303" s="7">
        <f>COUNTIFS(CSV!$B:$B,$A303,CSV!$L:$L,"&gt;0.5")/$C303</f>
        <v>1</v>
      </c>
      <c r="H303" s="12">
        <f>(COUNTIFS(CSV!$A:$A,$A303,CSV!$L:$L,"&gt;1.5") +COUNTIFS(CSV!$B:$B,$A303,CSV!$L:$L,"&gt;1.5"))/$D303</f>
        <v>0.25</v>
      </c>
      <c r="I303" s="7">
        <f>COUNTIFS(CSV!$A:$A,$A303,CSV!$L:$L,"&gt;1.5")/$B303</f>
        <v>0</v>
      </c>
      <c r="J303" s="7">
        <f>COUNTIFS(CSV!$B:$B,$A303,CSV!$L:$L,"&gt;1.5")/$C303</f>
        <v>0.5</v>
      </c>
      <c r="K303" s="12">
        <f>(COUNTIFS(CSV!$A:$A,$A303,CSV!$H:$H,"&gt;0.5") +COUNTIFS(CSV!$B:$B,$A303,CSV!$J:$J,"&gt;0.5"))/$D303</f>
        <v>0</v>
      </c>
      <c r="L303" s="7">
        <f>COUNTIFS(CSV!$A:$A,$A303,CSV!$H:$H,"&gt;0.5")/$B303</f>
        <v>0</v>
      </c>
      <c r="M303" s="7">
        <f>COUNTIFS(CSV!$B:$B,$A303,CSV!$J:$J,"&gt;0.5")/$C303</f>
        <v>0</v>
      </c>
      <c r="N303" s="12">
        <f>(COUNTIFS(CSV!$A:$A,$A303,CSV!$H:$H,"&gt;1.5") +COUNTIFS(CSV!$B:$B,$A303,CSV!$J:$J,"&gt;1.5"))/$D303</f>
        <v>0</v>
      </c>
      <c r="O303" s="7">
        <f>COUNTIFS(CSV!$A:$A,$A303,CSV!$H:$H,"&gt;1.5")/$B303</f>
        <v>0</v>
      </c>
      <c r="P303" s="7">
        <f>COUNTIFS(CSV!$B:$B,$A303,CSV!$J:$J,"&gt;1.5")/$C303</f>
        <v>0</v>
      </c>
      <c r="Q303" s="12">
        <f>(COUNTIFS(CSV!$A:$A,$A303,CSV!$I:$I,"&gt;0.5") +COUNTIFS(CSV!$B:$B,$A303,CSV!$K:$K,"&gt;0.5"))/$D303</f>
        <v>0.75</v>
      </c>
      <c r="R303" s="7">
        <f>COUNTIFS(CSV!$A:$A,$A303,CSV!$I:$I,"&gt;0.5")/$B303</f>
        <v>0.5</v>
      </c>
      <c r="S303" s="7">
        <f>COUNTIFS(CSV!$B:$B,$A303,CSV!$K:$K,"&gt;0.5")/$C303</f>
        <v>1</v>
      </c>
      <c r="T303" s="12">
        <f>(COUNTIFS(CSV!$A:$A,$A303,CSV!$I:$I,"&gt;1.5") +COUNTIFS(CSV!$B:$B,$A303,CSV!$K:$K,"&gt;1.5"))/$D303</f>
        <v>0.25</v>
      </c>
      <c r="U303" s="7">
        <f>COUNTIFS(CSV!$A:$A,$A303,CSV!$I:$I,"&gt;1.5")/$B303</f>
        <v>0</v>
      </c>
      <c r="V303" s="7">
        <f>COUNTIFS(CSV!$B:$B,$A303,CSV!$K:$K,"&gt;1.5")/$C303</f>
        <v>0.5</v>
      </c>
    </row>
    <row r="304" spans="1:22" x14ac:dyDescent="0.3">
      <c r="A304" t="s">
        <v>394</v>
      </c>
      <c r="B304" s="9">
        <f>COUNTIF(CSV!A:A,A304)</f>
        <v>3</v>
      </c>
      <c r="C304" s="4">
        <f>COUNTIF(CSV!B:B,A304)</f>
        <v>2</v>
      </c>
      <c r="D304" s="4">
        <f t="shared" si="9"/>
        <v>5</v>
      </c>
      <c r="E304" s="12">
        <f>(COUNTIFS(CSV!$A:$A,$A304,CSV!$L:$L,"&gt;0.5") +COUNTIFS(CSV!$B:$B,$A304,CSV!$L:$L,"&gt;0.5"))/$D304</f>
        <v>0.2</v>
      </c>
      <c r="F304" s="7">
        <f>COUNTIFS(CSV!$A:$A,$A304,CSV!$L:$L,"&gt;0.5")/$B304</f>
        <v>0.33333333333333331</v>
      </c>
      <c r="G304" s="7">
        <f>COUNTIFS(CSV!$B:$B,$A304,CSV!$L:$L,"&gt;0.5")/$C304</f>
        <v>0</v>
      </c>
      <c r="H304" s="12">
        <f>(COUNTIFS(CSV!$A:$A,$A304,CSV!$L:$L,"&gt;1.5") +COUNTIFS(CSV!$B:$B,$A304,CSV!$L:$L,"&gt;1.5"))/$D304</f>
        <v>0</v>
      </c>
      <c r="I304" s="7">
        <f>COUNTIFS(CSV!$A:$A,$A304,CSV!$L:$L,"&gt;1.5")/$B304</f>
        <v>0</v>
      </c>
      <c r="J304" s="7">
        <f>COUNTIFS(CSV!$B:$B,$A304,CSV!$L:$L,"&gt;1.5")/$C304</f>
        <v>0</v>
      </c>
      <c r="K304" s="12">
        <f>(COUNTIFS(CSV!$A:$A,$A304,CSV!$H:$H,"&gt;0.5") +COUNTIFS(CSV!$B:$B,$A304,CSV!$J:$J,"&gt;0.5"))/$D304</f>
        <v>0.2</v>
      </c>
      <c r="L304" s="7">
        <f>COUNTIFS(CSV!$A:$A,$A304,CSV!$H:$H,"&gt;0.5")/$B304</f>
        <v>0.33333333333333331</v>
      </c>
      <c r="M304" s="7">
        <f>COUNTIFS(CSV!$B:$B,$A304,CSV!$J:$J,"&gt;0.5")/$C304</f>
        <v>0</v>
      </c>
      <c r="N304" s="12">
        <f>(COUNTIFS(CSV!$A:$A,$A304,CSV!$H:$H,"&gt;1.5") +COUNTIFS(CSV!$B:$B,$A304,CSV!$J:$J,"&gt;1.5"))/$D304</f>
        <v>0</v>
      </c>
      <c r="O304" s="7">
        <f>COUNTIFS(CSV!$A:$A,$A304,CSV!$H:$H,"&gt;1.5")/$B304</f>
        <v>0</v>
      </c>
      <c r="P304" s="7">
        <f>COUNTIFS(CSV!$B:$B,$A304,CSV!$J:$J,"&gt;1.5")/$C304</f>
        <v>0</v>
      </c>
      <c r="Q304" s="12">
        <f>(COUNTIFS(CSV!$A:$A,$A304,CSV!$I:$I,"&gt;0.5") +COUNTIFS(CSV!$B:$B,$A304,CSV!$K:$K,"&gt;0.5"))/$D304</f>
        <v>0</v>
      </c>
      <c r="R304" s="7">
        <f>COUNTIFS(CSV!$A:$A,$A304,CSV!$I:$I,"&gt;0.5")/$B304</f>
        <v>0</v>
      </c>
      <c r="S304" s="7">
        <f>COUNTIFS(CSV!$B:$B,$A304,CSV!$K:$K,"&gt;0.5")/$C304</f>
        <v>0</v>
      </c>
      <c r="T304" s="12">
        <f>(COUNTIFS(CSV!$A:$A,$A304,CSV!$I:$I,"&gt;1.5") +COUNTIFS(CSV!$B:$B,$A304,CSV!$K:$K,"&gt;1.5"))/$D304</f>
        <v>0</v>
      </c>
      <c r="U304" s="7">
        <f>COUNTIFS(CSV!$A:$A,$A304,CSV!$I:$I,"&gt;1.5")/$B304</f>
        <v>0</v>
      </c>
      <c r="V304" s="7">
        <f>COUNTIFS(CSV!$B:$B,$A304,CSV!$K:$K,"&gt;1.5")/$C304</f>
        <v>0</v>
      </c>
    </row>
    <row r="305" spans="1:22" x14ac:dyDescent="0.3">
      <c r="A305" t="s">
        <v>393</v>
      </c>
      <c r="B305" s="9">
        <f>COUNTIF(CSV!A:A,A305)</f>
        <v>2</v>
      </c>
      <c r="C305" s="4">
        <f>COUNTIF(CSV!B:B,A305)</f>
        <v>1</v>
      </c>
      <c r="D305" s="4">
        <f t="shared" si="9"/>
        <v>3</v>
      </c>
      <c r="E305" s="12">
        <f>(COUNTIFS(CSV!$A:$A,$A305,CSV!$L:$L,"&gt;0.5") +COUNTIFS(CSV!$B:$B,$A305,CSV!$L:$L,"&gt;0.5"))/$D305</f>
        <v>1</v>
      </c>
      <c r="F305" s="7">
        <f>COUNTIFS(CSV!$A:$A,$A305,CSV!$L:$L,"&gt;0.5")/$B305</f>
        <v>1</v>
      </c>
      <c r="G305" s="7">
        <f>COUNTIFS(CSV!$B:$B,$A305,CSV!$L:$L,"&gt;0.5")/$C305</f>
        <v>1</v>
      </c>
      <c r="H305" s="12">
        <f>(COUNTIFS(CSV!$A:$A,$A305,CSV!$L:$L,"&gt;1.5") +COUNTIFS(CSV!$B:$B,$A305,CSV!$L:$L,"&gt;1.5"))/$D305</f>
        <v>0.33333333333333331</v>
      </c>
      <c r="I305" s="7">
        <f>COUNTIFS(CSV!$A:$A,$A305,CSV!$L:$L,"&gt;1.5")/$B305</f>
        <v>0.5</v>
      </c>
      <c r="J305" s="7">
        <f>COUNTIFS(CSV!$B:$B,$A305,CSV!$L:$L,"&gt;1.5")/$C305</f>
        <v>0</v>
      </c>
      <c r="K305" s="12">
        <f>(COUNTIFS(CSV!$A:$A,$A305,CSV!$H:$H,"&gt;0.5") +COUNTIFS(CSV!$B:$B,$A305,CSV!$J:$J,"&gt;0.5"))/$D305</f>
        <v>0.33333333333333331</v>
      </c>
      <c r="L305" s="7">
        <f>COUNTIFS(CSV!$A:$A,$A305,CSV!$H:$H,"&gt;0.5")/$B305</f>
        <v>0.5</v>
      </c>
      <c r="M305" s="7">
        <f>COUNTIFS(CSV!$B:$B,$A305,CSV!$J:$J,"&gt;0.5")/$C305</f>
        <v>0</v>
      </c>
      <c r="N305" s="12">
        <f>(COUNTIFS(CSV!$A:$A,$A305,CSV!$H:$H,"&gt;1.5") +COUNTIFS(CSV!$B:$B,$A305,CSV!$J:$J,"&gt;1.5"))/$D305</f>
        <v>0</v>
      </c>
      <c r="O305" s="7">
        <f>COUNTIFS(CSV!$A:$A,$A305,CSV!$H:$H,"&gt;1.5")/$B305</f>
        <v>0</v>
      </c>
      <c r="P305" s="7">
        <f>COUNTIFS(CSV!$B:$B,$A305,CSV!$J:$J,"&gt;1.5")/$C305</f>
        <v>0</v>
      </c>
      <c r="Q305" s="12">
        <f>(COUNTIFS(CSV!$A:$A,$A305,CSV!$I:$I,"&gt;0.5") +COUNTIFS(CSV!$B:$B,$A305,CSV!$K:$K,"&gt;0.5"))/$D305</f>
        <v>0.66666666666666663</v>
      </c>
      <c r="R305" s="7">
        <f>COUNTIFS(CSV!$A:$A,$A305,CSV!$I:$I,"&gt;0.5")/$B305</f>
        <v>0.5</v>
      </c>
      <c r="S305" s="7">
        <f>COUNTIFS(CSV!$B:$B,$A305,CSV!$K:$K,"&gt;0.5")/$C305</f>
        <v>1</v>
      </c>
      <c r="T305" s="12">
        <f>(COUNTIFS(CSV!$A:$A,$A305,CSV!$I:$I,"&gt;1.5") +COUNTIFS(CSV!$B:$B,$A305,CSV!$K:$K,"&gt;1.5"))/$D305</f>
        <v>0.33333333333333331</v>
      </c>
      <c r="U305" s="7">
        <f>COUNTIFS(CSV!$A:$A,$A305,CSV!$I:$I,"&gt;1.5")/$B305</f>
        <v>0.5</v>
      </c>
      <c r="V305" s="7">
        <f>COUNTIFS(CSV!$B:$B,$A305,CSV!$K:$K,"&gt;1.5")/$C305</f>
        <v>0</v>
      </c>
    </row>
    <row r="306" spans="1:22" x14ac:dyDescent="0.3">
      <c r="A306" t="s">
        <v>396</v>
      </c>
      <c r="B306" s="9">
        <f>COUNTIF(CSV!A:A,A306)</f>
        <v>2</v>
      </c>
      <c r="C306" s="4">
        <f>COUNTIF(CSV!B:B,A306)</f>
        <v>5</v>
      </c>
      <c r="D306" s="4">
        <f t="shared" si="9"/>
        <v>7</v>
      </c>
      <c r="E306" s="12">
        <f>(COUNTIFS(CSV!$A:$A,$A306,CSV!$L:$L,"&gt;0.5") +COUNTIFS(CSV!$B:$B,$A306,CSV!$L:$L,"&gt;0.5"))/$D306</f>
        <v>0.7142857142857143</v>
      </c>
      <c r="F306" s="7">
        <f>COUNTIFS(CSV!$A:$A,$A306,CSV!$L:$L,"&gt;0.5")/$B306</f>
        <v>1</v>
      </c>
      <c r="G306" s="7">
        <f>COUNTIFS(CSV!$B:$B,$A306,CSV!$L:$L,"&gt;0.5")/$C306</f>
        <v>0.6</v>
      </c>
      <c r="H306" s="12">
        <f>(COUNTIFS(CSV!$A:$A,$A306,CSV!$L:$L,"&gt;1.5") +COUNTIFS(CSV!$B:$B,$A306,CSV!$L:$L,"&gt;1.5"))/$D306</f>
        <v>0</v>
      </c>
      <c r="I306" s="7">
        <f>COUNTIFS(CSV!$A:$A,$A306,CSV!$L:$L,"&gt;1.5")/$B306</f>
        <v>0</v>
      </c>
      <c r="J306" s="7">
        <f>COUNTIFS(CSV!$B:$B,$A306,CSV!$L:$L,"&gt;1.5")/$C306</f>
        <v>0</v>
      </c>
      <c r="K306" s="12">
        <f>(COUNTIFS(CSV!$A:$A,$A306,CSV!$H:$H,"&gt;0.5") +COUNTIFS(CSV!$B:$B,$A306,CSV!$J:$J,"&gt;0.5"))/$D306</f>
        <v>0.2857142857142857</v>
      </c>
      <c r="L306" s="7">
        <f>COUNTIFS(CSV!$A:$A,$A306,CSV!$H:$H,"&gt;0.5")/$B306</f>
        <v>0.5</v>
      </c>
      <c r="M306" s="7">
        <f>COUNTIFS(CSV!$B:$B,$A306,CSV!$J:$J,"&gt;0.5")/$C306</f>
        <v>0.2</v>
      </c>
      <c r="N306" s="12">
        <f>(COUNTIFS(CSV!$A:$A,$A306,CSV!$H:$H,"&gt;1.5") +COUNTIFS(CSV!$B:$B,$A306,CSV!$J:$J,"&gt;1.5"))/$D306</f>
        <v>0</v>
      </c>
      <c r="O306" s="7">
        <f>COUNTIFS(CSV!$A:$A,$A306,CSV!$H:$H,"&gt;1.5")/$B306</f>
        <v>0</v>
      </c>
      <c r="P306" s="7">
        <f>COUNTIFS(CSV!$B:$B,$A306,CSV!$J:$J,"&gt;1.5")/$C306</f>
        <v>0</v>
      </c>
      <c r="Q306" s="12">
        <f>(COUNTIFS(CSV!$A:$A,$A306,CSV!$I:$I,"&gt;0.5") +COUNTIFS(CSV!$B:$B,$A306,CSV!$K:$K,"&gt;0.5"))/$D306</f>
        <v>0.42857142857142855</v>
      </c>
      <c r="R306" s="7">
        <f>COUNTIFS(CSV!$A:$A,$A306,CSV!$I:$I,"&gt;0.5")/$B306</f>
        <v>0.5</v>
      </c>
      <c r="S306" s="7">
        <f>COUNTIFS(CSV!$B:$B,$A306,CSV!$K:$K,"&gt;0.5")/$C306</f>
        <v>0.4</v>
      </c>
      <c r="T306" s="12">
        <f>(COUNTIFS(CSV!$A:$A,$A306,CSV!$I:$I,"&gt;1.5") +COUNTIFS(CSV!$B:$B,$A306,CSV!$K:$K,"&gt;1.5"))/$D306</f>
        <v>0</v>
      </c>
      <c r="U306" s="7">
        <f>COUNTIFS(CSV!$A:$A,$A306,CSV!$I:$I,"&gt;1.5")/$B306</f>
        <v>0</v>
      </c>
      <c r="V306" s="7">
        <f>COUNTIFS(CSV!$B:$B,$A306,CSV!$K:$K,"&gt;1.5")/$C306</f>
        <v>0</v>
      </c>
    </row>
    <row r="307" spans="1:22" x14ac:dyDescent="0.3">
      <c r="A307" t="s">
        <v>398</v>
      </c>
      <c r="B307" s="9">
        <f>COUNTIF(CSV!A:A,A307)</f>
        <v>2</v>
      </c>
      <c r="C307" s="4">
        <f>COUNTIF(CSV!B:B,A307)</f>
        <v>3</v>
      </c>
      <c r="D307" s="4">
        <f t="shared" si="9"/>
        <v>5</v>
      </c>
      <c r="E307" s="12">
        <f>(COUNTIFS(CSV!$A:$A,$A307,CSV!$L:$L,"&gt;0.5") +COUNTIFS(CSV!$B:$B,$A307,CSV!$L:$L,"&gt;0.5"))/$D307</f>
        <v>0.8</v>
      </c>
      <c r="F307" s="7">
        <f>COUNTIFS(CSV!$A:$A,$A307,CSV!$L:$L,"&gt;0.5")/$B307</f>
        <v>1</v>
      </c>
      <c r="G307" s="7">
        <f>COUNTIFS(CSV!$B:$B,$A307,CSV!$L:$L,"&gt;0.5")/$C307</f>
        <v>0.66666666666666663</v>
      </c>
      <c r="H307" s="12">
        <f>(COUNTIFS(CSV!$A:$A,$A307,CSV!$L:$L,"&gt;1.5") +COUNTIFS(CSV!$B:$B,$A307,CSV!$L:$L,"&gt;1.5"))/$D307</f>
        <v>0.4</v>
      </c>
      <c r="I307" s="7">
        <f>COUNTIFS(CSV!$A:$A,$A307,CSV!$L:$L,"&gt;1.5")/$B307</f>
        <v>0.5</v>
      </c>
      <c r="J307" s="7">
        <f>COUNTIFS(CSV!$B:$B,$A307,CSV!$L:$L,"&gt;1.5")/$C307</f>
        <v>0.33333333333333331</v>
      </c>
      <c r="K307" s="12">
        <f>(COUNTIFS(CSV!$A:$A,$A307,CSV!$H:$H,"&gt;0.5") +COUNTIFS(CSV!$B:$B,$A307,CSV!$J:$J,"&gt;0.5"))/$D307</f>
        <v>0.6</v>
      </c>
      <c r="L307" s="7">
        <f>COUNTIFS(CSV!$A:$A,$A307,CSV!$H:$H,"&gt;0.5")/$B307</f>
        <v>1</v>
      </c>
      <c r="M307" s="7">
        <f>COUNTIFS(CSV!$B:$B,$A307,CSV!$J:$J,"&gt;0.5")/$C307</f>
        <v>0.33333333333333331</v>
      </c>
      <c r="N307" s="12">
        <f>(COUNTIFS(CSV!$A:$A,$A307,CSV!$H:$H,"&gt;1.5") +COUNTIFS(CSV!$B:$B,$A307,CSV!$J:$J,"&gt;1.5"))/$D307</f>
        <v>0.2</v>
      </c>
      <c r="O307" s="7">
        <f>COUNTIFS(CSV!$A:$A,$A307,CSV!$H:$H,"&gt;1.5")/$B307</f>
        <v>0</v>
      </c>
      <c r="P307" s="7">
        <f>COUNTIFS(CSV!$B:$B,$A307,CSV!$J:$J,"&gt;1.5")/$C307</f>
        <v>0.33333333333333331</v>
      </c>
      <c r="Q307" s="12">
        <f>(COUNTIFS(CSV!$A:$A,$A307,CSV!$I:$I,"&gt;0.5") +COUNTIFS(CSV!$B:$B,$A307,CSV!$K:$K,"&gt;0.5"))/$D307</f>
        <v>0.4</v>
      </c>
      <c r="R307" s="7">
        <f>COUNTIFS(CSV!$A:$A,$A307,CSV!$I:$I,"&gt;0.5")/$B307</f>
        <v>0.5</v>
      </c>
      <c r="S307" s="7">
        <f>COUNTIFS(CSV!$B:$B,$A307,CSV!$K:$K,"&gt;0.5")/$C307</f>
        <v>0.33333333333333331</v>
      </c>
      <c r="T307" s="12">
        <f>(COUNTIFS(CSV!$A:$A,$A307,CSV!$I:$I,"&gt;1.5") +COUNTIFS(CSV!$B:$B,$A307,CSV!$K:$K,"&gt;1.5"))/$D307</f>
        <v>0.2</v>
      </c>
      <c r="U307" s="7">
        <f>COUNTIFS(CSV!$A:$A,$A307,CSV!$I:$I,"&gt;1.5")/$B307</f>
        <v>0.5</v>
      </c>
      <c r="V307" s="7">
        <f>COUNTIFS(CSV!$B:$B,$A307,CSV!$K:$K,"&gt;1.5")/$C307</f>
        <v>0</v>
      </c>
    </row>
    <row r="308" spans="1:22" x14ac:dyDescent="0.3">
      <c r="A308" t="s">
        <v>381</v>
      </c>
      <c r="B308" s="9">
        <f>COUNTIF(CSV!A:A,A308)</f>
        <v>2</v>
      </c>
      <c r="C308" s="4">
        <f>COUNTIF(CSV!B:B,A308)</f>
        <v>4</v>
      </c>
      <c r="D308" s="4">
        <f t="shared" si="9"/>
        <v>6</v>
      </c>
      <c r="E308" s="12">
        <f>(COUNTIFS(CSV!$A:$A,$A308,CSV!$L:$L,"&gt;0.5") +COUNTIFS(CSV!$B:$B,$A308,CSV!$L:$L,"&gt;0.5"))/$D308</f>
        <v>0.66666666666666663</v>
      </c>
      <c r="F308" s="7">
        <f>COUNTIFS(CSV!$A:$A,$A308,CSV!$L:$L,"&gt;0.5")/$B308</f>
        <v>0.5</v>
      </c>
      <c r="G308" s="7">
        <f>COUNTIFS(CSV!$B:$B,$A308,CSV!$L:$L,"&gt;0.5")/$C308</f>
        <v>0.75</v>
      </c>
      <c r="H308" s="12">
        <f>(COUNTIFS(CSV!$A:$A,$A308,CSV!$L:$L,"&gt;1.5") +COUNTIFS(CSV!$B:$B,$A308,CSV!$L:$L,"&gt;1.5"))/$D308</f>
        <v>0.33333333333333331</v>
      </c>
      <c r="I308" s="7">
        <f>COUNTIFS(CSV!$A:$A,$A308,CSV!$L:$L,"&gt;1.5")/$B308</f>
        <v>0.5</v>
      </c>
      <c r="J308" s="7">
        <f>COUNTIFS(CSV!$B:$B,$A308,CSV!$L:$L,"&gt;1.5")/$C308</f>
        <v>0.25</v>
      </c>
      <c r="K308" s="12">
        <f>(COUNTIFS(CSV!$A:$A,$A308,CSV!$H:$H,"&gt;0.5") +COUNTIFS(CSV!$B:$B,$A308,CSV!$J:$J,"&gt;0.5"))/$D308</f>
        <v>0.5</v>
      </c>
      <c r="L308" s="7">
        <f>COUNTIFS(CSV!$A:$A,$A308,CSV!$H:$H,"&gt;0.5")/$B308</f>
        <v>0</v>
      </c>
      <c r="M308" s="7">
        <f>COUNTIFS(CSV!$B:$B,$A308,CSV!$J:$J,"&gt;0.5")/$C308</f>
        <v>0.75</v>
      </c>
      <c r="N308" s="12">
        <f>(COUNTIFS(CSV!$A:$A,$A308,CSV!$H:$H,"&gt;1.5") +COUNTIFS(CSV!$B:$B,$A308,CSV!$J:$J,"&gt;1.5"))/$D308</f>
        <v>0</v>
      </c>
      <c r="O308" s="7">
        <f>COUNTIFS(CSV!$A:$A,$A308,CSV!$H:$H,"&gt;1.5")/$B308</f>
        <v>0</v>
      </c>
      <c r="P308" s="7">
        <f>COUNTIFS(CSV!$B:$B,$A308,CSV!$J:$J,"&gt;1.5")/$C308</f>
        <v>0</v>
      </c>
      <c r="Q308" s="12">
        <f>(COUNTIFS(CSV!$A:$A,$A308,CSV!$I:$I,"&gt;0.5") +COUNTIFS(CSV!$B:$B,$A308,CSV!$K:$K,"&gt;0.5"))/$D308</f>
        <v>0.33333333333333331</v>
      </c>
      <c r="R308" s="7">
        <f>COUNTIFS(CSV!$A:$A,$A308,CSV!$I:$I,"&gt;0.5")/$B308</f>
        <v>0.5</v>
      </c>
      <c r="S308" s="7">
        <f>COUNTIFS(CSV!$B:$B,$A308,CSV!$K:$K,"&gt;0.5")/$C308</f>
        <v>0.25</v>
      </c>
      <c r="T308" s="12">
        <f>(COUNTIFS(CSV!$A:$A,$A308,CSV!$I:$I,"&gt;1.5") +COUNTIFS(CSV!$B:$B,$A308,CSV!$K:$K,"&gt;1.5"))/$D308</f>
        <v>0.33333333333333331</v>
      </c>
      <c r="U308" s="7">
        <f>COUNTIFS(CSV!$A:$A,$A308,CSV!$I:$I,"&gt;1.5")/$B308</f>
        <v>0.5</v>
      </c>
      <c r="V308" s="7">
        <f>COUNTIFS(CSV!$B:$B,$A308,CSV!$K:$K,"&gt;1.5")/$C308</f>
        <v>0.25</v>
      </c>
    </row>
    <row r="309" spans="1:22" x14ac:dyDescent="0.3">
      <c r="A309" t="s">
        <v>410</v>
      </c>
      <c r="B309" s="9">
        <f>COUNTIF(CSV!A:A,A309)</f>
        <v>0</v>
      </c>
      <c r="C309" s="4">
        <f>COUNTIF(CSV!B:B,A309)</f>
        <v>2</v>
      </c>
      <c r="D309" s="4">
        <f t="shared" si="9"/>
        <v>2</v>
      </c>
      <c r="E309" s="12">
        <f>(COUNTIFS(CSV!$A:$A,$A309,CSV!$L:$L,"&gt;0.5") +COUNTIFS(CSV!$B:$B,$A309,CSV!$L:$L,"&gt;0.5"))/$D309</f>
        <v>1</v>
      </c>
      <c r="F309" s="7" t="e">
        <f>COUNTIFS(CSV!$A:$A,$A309,CSV!$L:$L,"&gt;0.5")/$B309</f>
        <v>#DIV/0!</v>
      </c>
      <c r="G309" s="7">
        <f>COUNTIFS(CSV!$B:$B,$A309,CSV!$L:$L,"&gt;0.5")/$C309</f>
        <v>1</v>
      </c>
      <c r="H309" s="12">
        <f>(COUNTIFS(CSV!$A:$A,$A309,CSV!$L:$L,"&gt;1.5") +COUNTIFS(CSV!$B:$B,$A309,CSV!$L:$L,"&gt;1.5"))/$D309</f>
        <v>0.5</v>
      </c>
      <c r="I309" s="7" t="e">
        <f>COUNTIFS(CSV!$A:$A,$A309,CSV!$L:$L,"&gt;1.5")/$B309</f>
        <v>#DIV/0!</v>
      </c>
      <c r="J309" s="7">
        <f>COUNTIFS(CSV!$B:$B,$A309,CSV!$L:$L,"&gt;1.5")/$C309</f>
        <v>0.5</v>
      </c>
      <c r="K309" s="12">
        <f>(COUNTIFS(CSV!$A:$A,$A309,CSV!$H:$H,"&gt;0.5") +COUNTIFS(CSV!$B:$B,$A309,CSV!$J:$J,"&gt;0.5"))/$D309</f>
        <v>1</v>
      </c>
      <c r="L309" s="7" t="e">
        <f>COUNTIFS(CSV!$A:$A,$A309,CSV!$H:$H,"&gt;0.5")/$B309</f>
        <v>#DIV/0!</v>
      </c>
      <c r="M309" s="7">
        <f>COUNTIFS(CSV!$B:$B,$A309,CSV!$J:$J,"&gt;0.5")/$C309</f>
        <v>1</v>
      </c>
      <c r="N309" s="12">
        <f>(COUNTIFS(CSV!$A:$A,$A309,CSV!$H:$H,"&gt;1.5") +COUNTIFS(CSV!$B:$B,$A309,CSV!$J:$J,"&gt;1.5"))/$D309</f>
        <v>0</v>
      </c>
      <c r="O309" s="7" t="e">
        <f>COUNTIFS(CSV!$A:$A,$A309,CSV!$H:$H,"&gt;1.5")/$B309</f>
        <v>#DIV/0!</v>
      </c>
      <c r="P309" s="7">
        <f>COUNTIFS(CSV!$B:$B,$A309,CSV!$J:$J,"&gt;1.5")/$C309</f>
        <v>0</v>
      </c>
      <c r="Q309" s="12">
        <f>(COUNTIFS(CSV!$A:$A,$A309,CSV!$I:$I,"&gt;0.5") +COUNTIFS(CSV!$B:$B,$A309,CSV!$K:$K,"&gt;0.5"))/$D309</f>
        <v>0.5</v>
      </c>
      <c r="R309" s="7" t="e">
        <f>COUNTIFS(CSV!$A:$A,$A309,CSV!$I:$I,"&gt;0.5")/$B309</f>
        <v>#DIV/0!</v>
      </c>
      <c r="S309" s="7">
        <f>COUNTIFS(CSV!$B:$B,$A309,CSV!$K:$K,"&gt;0.5")/$C309</f>
        <v>0.5</v>
      </c>
      <c r="T309" s="12">
        <f>(COUNTIFS(CSV!$A:$A,$A309,CSV!$I:$I,"&gt;1.5") +COUNTIFS(CSV!$B:$B,$A309,CSV!$K:$K,"&gt;1.5"))/$D309</f>
        <v>0</v>
      </c>
      <c r="U309" s="7" t="e">
        <f>COUNTIFS(CSV!$A:$A,$A309,CSV!$I:$I,"&gt;1.5")/$B309</f>
        <v>#DIV/0!</v>
      </c>
      <c r="V309" s="7">
        <f>COUNTIFS(CSV!$B:$B,$A309,CSV!$K:$K,"&gt;1.5")/$C309</f>
        <v>0</v>
      </c>
    </row>
    <row r="310" spans="1:22" x14ac:dyDescent="0.3">
      <c r="A310" t="s">
        <v>403</v>
      </c>
      <c r="B310" s="9">
        <f>COUNTIF(CSV!A:A,A310)</f>
        <v>2</v>
      </c>
      <c r="C310" s="4">
        <f>COUNTIF(CSV!B:B,A310)</f>
        <v>1</v>
      </c>
      <c r="D310" s="4">
        <f t="shared" si="9"/>
        <v>3</v>
      </c>
      <c r="E310" s="12">
        <f>(COUNTIFS(CSV!$A:$A,$A310,CSV!$L:$L,"&gt;0.5") +COUNTIFS(CSV!$B:$B,$A310,CSV!$L:$L,"&gt;0.5"))/$D310</f>
        <v>0.66666666666666663</v>
      </c>
      <c r="F310" s="7">
        <f>COUNTIFS(CSV!$A:$A,$A310,CSV!$L:$L,"&gt;0.5")/$B310</f>
        <v>0.5</v>
      </c>
      <c r="G310" s="7">
        <f>COUNTIFS(CSV!$B:$B,$A310,CSV!$L:$L,"&gt;0.5")/$C310</f>
        <v>1</v>
      </c>
      <c r="H310" s="12">
        <f>(COUNTIFS(CSV!$A:$A,$A310,CSV!$L:$L,"&gt;1.5") +COUNTIFS(CSV!$B:$B,$A310,CSV!$L:$L,"&gt;1.5"))/$D310</f>
        <v>0</v>
      </c>
      <c r="I310" s="7">
        <f>COUNTIFS(CSV!$A:$A,$A310,CSV!$L:$L,"&gt;1.5")/$B310</f>
        <v>0</v>
      </c>
      <c r="J310" s="7">
        <f>COUNTIFS(CSV!$B:$B,$A310,CSV!$L:$L,"&gt;1.5")/$C310</f>
        <v>0</v>
      </c>
      <c r="K310" s="12">
        <f>(COUNTIFS(CSV!$A:$A,$A310,CSV!$H:$H,"&gt;0.5") +COUNTIFS(CSV!$B:$B,$A310,CSV!$J:$J,"&gt;0.5"))/$D310</f>
        <v>0.33333333333333331</v>
      </c>
      <c r="L310" s="7">
        <f>COUNTIFS(CSV!$A:$A,$A310,CSV!$H:$H,"&gt;0.5")/$B310</f>
        <v>0.5</v>
      </c>
      <c r="M310" s="7">
        <f>COUNTIFS(CSV!$B:$B,$A310,CSV!$J:$J,"&gt;0.5")/$C310</f>
        <v>0</v>
      </c>
      <c r="N310" s="12">
        <f>(COUNTIFS(CSV!$A:$A,$A310,CSV!$H:$H,"&gt;1.5") +COUNTIFS(CSV!$B:$B,$A310,CSV!$J:$J,"&gt;1.5"))/$D310</f>
        <v>0</v>
      </c>
      <c r="O310" s="7">
        <f>COUNTIFS(CSV!$A:$A,$A310,CSV!$H:$H,"&gt;1.5")/$B310</f>
        <v>0</v>
      </c>
      <c r="P310" s="7">
        <f>COUNTIFS(CSV!$B:$B,$A310,CSV!$J:$J,"&gt;1.5")/$C310</f>
        <v>0</v>
      </c>
      <c r="Q310" s="12">
        <f>(COUNTIFS(CSV!$A:$A,$A310,CSV!$I:$I,"&gt;0.5") +COUNTIFS(CSV!$B:$B,$A310,CSV!$K:$K,"&gt;0.5"))/$D310</f>
        <v>0.33333333333333331</v>
      </c>
      <c r="R310" s="7">
        <f>COUNTIFS(CSV!$A:$A,$A310,CSV!$I:$I,"&gt;0.5")/$B310</f>
        <v>0</v>
      </c>
      <c r="S310" s="7">
        <f>COUNTIFS(CSV!$B:$B,$A310,CSV!$K:$K,"&gt;0.5")/$C310</f>
        <v>1</v>
      </c>
      <c r="T310" s="12">
        <f>(COUNTIFS(CSV!$A:$A,$A310,CSV!$I:$I,"&gt;1.5") +COUNTIFS(CSV!$B:$B,$A310,CSV!$K:$K,"&gt;1.5"))/$D310</f>
        <v>0</v>
      </c>
      <c r="U310" s="7">
        <f>COUNTIFS(CSV!$A:$A,$A310,CSV!$I:$I,"&gt;1.5")/$B310</f>
        <v>0</v>
      </c>
      <c r="V310" s="7">
        <f>COUNTIFS(CSV!$B:$B,$A310,CSV!$K:$K,"&gt;1.5")/$C310</f>
        <v>0</v>
      </c>
    </row>
    <row r="311" spans="1:22" x14ac:dyDescent="0.3">
      <c r="A311" t="s">
        <v>412</v>
      </c>
      <c r="B311" s="9">
        <f>COUNTIF(CSV!A:A,A311)</f>
        <v>0</v>
      </c>
      <c r="C311" s="4">
        <f>COUNTIF(CSV!B:B,A311)</f>
        <v>0</v>
      </c>
      <c r="D311" s="4">
        <f t="shared" si="9"/>
        <v>0</v>
      </c>
      <c r="E311" s="12" t="e">
        <f>(COUNTIFS(CSV!$A:$A,$A311,CSV!$L:$L,"&gt;0.5") +COUNTIFS(CSV!$B:$B,$A311,CSV!$L:$L,"&gt;0.5"))/$D311</f>
        <v>#DIV/0!</v>
      </c>
      <c r="F311" s="7" t="e">
        <f>COUNTIFS(CSV!$A:$A,$A311,CSV!$L:$L,"&gt;0.5")/$B311</f>
        <v>#DIV/0!</v>
      </c>
      <c r="G311" s="7" t="e">
        <f>COUNTIFS(CSV!$B:$B,$A311,CSV!$L:$L,"&gt;0.5")/$C311</f>
        <v>#DIV/0!</v>
      </c>
      <c r="H311" s="12" t="e">
        <f>(COUNTIFS(CSV!$A:$A,$A311,CSV!$L:$L,"&gt;1.5") +COUNTIFS(CSV!$B:$B,$A311,CSV!$L:$L,"&gt;1.5"))/$D311</f>
        <v>#DIV/0!</v>
      </c>
      <c r="I311" s="7" t="e">
        <f>COUNTIFS(CSV!$A:$A,$A311,CSV!$L:$L,"&gt;1.5")/$B311</f>
        <v>#DIV/0!</v>
      </c>
      <c r="J311" s="7" t="e">
        <f>COUNTIFS(CSV!$B:$B,$A311,CSV!$L:$L,"&gt;1.5")/$C311</f>
        <v>#DIV/0!</v>
      </c>
      <c r="K311" s="12" t="e">
        <f>(COUNTIFS(CSV!$A:$A,$A311,CSV!$H:$H,"&gt;0.5") +COUNTIFS(CSV!$B:$B,$A311,CSV!$J:$J,"&gt;0.5"))/$D311</f>
        <v>#DIV/0!</v>
      </c>
      <c r="L311" s="7" t="e">
        <f>COUNTIFS(CSV!$A:$A,$A311,CSV!$H:$H,"&gt;0.5")/$B311</f>
        <v>#DIV/0!</v>
      </c>
      <c r="M311" s="7" t="e">
        <f>COUNTIFS(CSV!$B:$B,$A311,CSV!$J:$J,"&gt;0.5")/$C311</f>
        <v>#DIV/0!</v>
      </c>
      <c r="N311" s="12" t="e">
        <f>(COUNTIFS(CSV!$A:$A,$A311,CSV!$H:$H,"&gt;1.5") +COUNTIFS(CSV!$B:$B,$A311,CSV!$J:$J,"&gt;1.5"))/$D311</f>
        <v>#DIV/0!</v>
      </c>
      <c r="O311" s="7" t="e">
        <f>COUNTIFS(CSV!$A:$A,$A311,CSV!$H:$H,"&gt;1.5")/$B311</f>
        <v>#DIV/0!</v>
      </c>
      <c r="P311" s="7" t="e">
        <f>COUNTIFS(CSV!$B:$B,$A311,CSV!$J:$J,"&gt;1.5")/$C311</f>
        <v>#DIV/0!</v>
      </c>
      <c r="Q311" s="12" t="e">
        <f>(COUNTIFS(CSV!$A:$A,$A311,CSV!$I:$I,"&gt;0.5") +COUNTIFS(CSV!$B:$B,$A311,CSV!$K:$K,"&gt;0.5"))/$D311</f>
        <v>#DIV/0!</v>
      </c>
      <c r="R311" s="7" t="e">
        <f>COUNTIFS(CSV!$A:$A,$A311,CSV!$I:$I,"&gt;0.5")/$B311</f>
        <v>#DIV/0!</v>
      </c>
      <c r="S311" s="7" t="e">
        <f>COUNTIFS(CSV!$B:$B,$A311,CSV!$K:$K,"&gt;0.5")/$C311</f>
        <v>#DIV/0!</v>
      </c>
      <c r="T311" s="12" t="e">
        <f>(COUNTIFS(CSV!$A:$A,$A311,CSV!$I:$I,"&gt;1.5") +COUNTIFS(CSV!$B:$B,$A311,CSV!$K:$K,"&gt;1.5"))/$D311</f>
        <v>#DIV/0!</v>
      </c>
      <c r="U311" s="7" t="e">
        <f>COUNTIFS(CSV!$A:$A,$A311,CSV!$I:$I,"&gt;1.5")/$B311</f>
        <v>#DIV/0!</v>
      </c>
      <c r="V311" s="7" t="e">
        <f>COUNTIFS(CSV!$B:$B,$A311,CSV!$K:$K,"&gt;1.5")/$C311</f>
        <v>#DIV/0!</v>
      </c>
    </row>
    <row r="312" spans="1:22" x14ac:dyDescent="0.3">
      <c r="A312" t="s">
        <v>416</v>
      </c>
      <c r="B312" s="9">
        <f>COUNTIF(CSV!A:A,A312)</f>
        <v>0</v>
      </c>
      <c r="C312" s="4">
        <f>COUNTIF(CSV!B:B,A312)</f>
        <v>0</v>
      </c>
      <c r="D312" s="4">
        <f t="shared" si="9"/>
        <v>0</v>
      </c>
      <c r="E312" s="12" t="e">
        <f>(COUNTIFS(CSV!$A:$A,$A312,CSV!$L:$L,"&gt;0.5") +COUNTIFS(CSV!$B:$B,$A312,CSV!$L:$L,"&gt;0.5"))/$D312</f>
        <v>#DIV/0!</v>
      </c>
      <c r="F312" s="7" t="e">
        <f>COUNTIFS(CSV!$A:$A,$A312,CSV!$L:$L,"&gt;0.5")/$B312</f>
        <v>#DIV/0!</v>
      </c>
      <c r="G312" s="7" t="e">
        <f>COUNTIFS(CSV!$B:$B,$A312,CSV!$L:$L,"&gt;0.5")/$C312</f>
        <v>#DIV/0!</v>
      </c>
      <c r="H312" s="12" t="e">
        <f>(COUNTIFS(CSV!$A:$A,$A312,CSV!$L:$L,"&gt;1.5") +COUNTIFS(CSV!$B:$B,$A312,CSV!$L:$L,"&gt;1.5"))/$D312</f>
        <v>#DIV/0!</v>
      </c>
      <c r="I312" s="7" t="e">
        <f>COUNTIFS(CSV!$A:$A,$A312,CSV!$L:$L,"&gt;1.5")/$B312</f>
        <v>#DIV/0!</v>
      </c>
      <c r="J312" s="7" t="e">
        <f>COUNTIFS(CSV!$B:$B,$A312,CSV!$L:$L,"&gt;1.5")/$C312</f>
        <v>#DIV/0!</v>
      </c>
      <c r="K312" s="12" t="e">
        <f>(COUNTIFS(CSV!$A:$A,$A312,CSV!$H:$H,"&gt;0.5") +COUNTIFS(CSV!$B:$B,$A312,CSV!$J:$J,"&gt;0.5"))/$D312</f>
        <v>#DIV/0!</v>
      </c>
      <c r="L312" s="7" t="e">
        <f>COUNTIFS(CSV!$A:$A,$A312,CSV!$H:$H,"&gt;0.5")/$B312</f>
        <v>#DIV/0!</v>
      </c>
      <c r="M312" s="7" t="e">
        <f>COUNTIFS(CSV!$B:$B,$A312,CSV!$J:$J,"&gt;0.5")/$C312</f>
        <v>#DIV/0!</v>
      </c>
      <c r="N312" s="12" t="e">
        <f>(COUNTIFS(CSV!$A:$A,$A312,CSV!$H:$H,"&gt;1.5") +COUNTIFS(CSV!$B:$B,$A312,CSV!$J:$J,"&gt;1.5"))/$D312</f>
        <v>#DIV/0!</v>
      </c>
      <c r="O312" s="7" t="e">
        <f>COUNTIFS(CSV!$A:$A,$A312,CSV!$H:$H,"&gt;1.5")/$B312</f>
        <v>#DIV/0!</v>
      </c>
      <c r="P312" s="7" t="e">
        <f>COUNTIFS(CSV!$B:$B,$A312,CSV!$J:$J,"&gt;1.5")/$C312</f>
        <v>#DIV/0!</v>
      </c>
      <c r="Q312" s="12" t="e">
        <f>(COUNTIFS(CSV!$A:$A,$A312,CSV!$I:$I,"&gt;0.5") +COUNTIFS(CSV!$B:$B,$A312,CSV!$K:$K,"&gt;0.5"))/$D312</f>
        <v>#DIV/0!</v>
      </c>
      <c r="R312" s="7" t="e">
        <f>COUNTIFS(CSV!$A:$A,$A312,CSV!$I:$I,"&gt;0.5")/$B312</f>
        <v>#DIV/0!</v>
      </c>
      <c r="S312" s="7" t="e">
        <f>COUNTIFS(CSV!$B:$B,$A312,CSV!$K:$K,"&gt;0.5")/$C312</f>
        <v>#DIV/0!</v>
      </c>
      <c r="T312" s="12" t="e">
        <f>(COUNTIFS(CSV!$A:$A,$A312,CSV!$I:$I,"&gt;1.5") +COUNTIFS(CSV!$B:$B,$A312,CSV!$K:$K,"&gt;1.5"))/$D312</f>
        <v>#DIV/0!</v>
      </c>
      <c r="U312" s="7" t="e">
        <f>COUNTIFS(CSV!$A:$A,$A312,CSV!$I:$I,"&gt;1.5")/$B312</f>
        <v>#DIV/0!</v>
      </c>
      <c r="V312" s="7" t="e">
        <f>COUNTIFS(CSV!$B:$B,$A312,CSV!$K:$K,"&gt;1.5")/$C312</f>
        <v>#DIV/0!</v>
      </c>
    </row>
    <row r="313" spans="1:22" x14ac:dyDescent="0.3">
      <c r="A313" t="s">
        <v>405</v>
      </c>
      <c r="B313" s="9">
        <f>COUNTIF(CSV!A:A,A313)</f>
        <v>3</v>
      </c>
      <c r="C313" s="4">
        <f>COUNTIF(CSV!B:B,A313)</f>
        <v>1</v>
      </c>
      <c r="D313" s="4">
        <f t="shared" si="9"/>
        <v>4</v>
      </c>
      <c r="E313" s="12">
        <f>(COUNTIFS(CSV!$A:$A,$A313,CSV!$L:$L,"&gt;0.5") +COUNTIFS(CSV!$B:$B,$A313,CSV!$L:$L,"&gt;0.5"))/$D313</f>
        <v>1</v>
      </c>
      <c r="F313" s="7">
        <f>COUNTIFS(CSV!$A:$A,$A313,CSV!$L:$L,"&gt;0.5")/$B313</f>
        <v>1</v>
      </c>
      <c r="G313" s="7">
        <f>COUNTIFS(CSV!$B:$B,$A313,CSV!$L:$L,"&gt;0.5")/$C313</f>
        <v>1</v>
      </c>
      <c r="H313" s="12">
        <f>(COUNTIFS(CSV!$A:$A,$A313,CSV!$L:$L,"&gt;1.5") +COUNTIFS(CSV!$B:$B,$A313,CSV!$L:$L,"&gt;1.5"))/$D313</f>
        <v>0.25</v>
      </c>
      <c r="I313" s="7">
        <f>COUNTIFS(CSV!$A:$A,$A313,CSV!$L:$L,"&gt;1.5")/$B313</f>
        <v>0.33333333333333331</v>
      </c>
      <c r="J313" s="7">
        <f>COUNTIFS(CSV!$B:$B,$A313,CSV!$L:$L,"&gt;1.5")/$C313</f>
        <v>0</v>
      </c>
      <c r="K313" s="12">
        <f>(COUNTIFS(CSV!$A:$A,$A313,CSV!$H:$H,"&gt;0.5") +COUNTIFS(CSV!$B:$B,$A313,CSV!$J:$J,"&gt;0.5"))/$D313</f>
        <v>0.5</v>
      </c>
      <c r="L313" s="7">
        <f>COUNTIFS(CSV!$A:$A,$A313,CSV!$H:$H,"&gt;0.5")/$B313</f>
        <v>0.33333333333333331</v>
      </c>
      <c r="M313" s="7">
        <f>COUNTIFS(CSV!$B:$B,$A313,CSV!$J:$J,"&gt;0.5")/$C313</f>
        <v>1</v>
      </c>
      <c r="N313" s="12">
        <f>(COUNTIFS(CSV!$A:$A,$A313,CSV!$H:$H,"&gt;1.5") +COUNTIFS(CSV!$B:$B,$A313,CSV!$J:$J,"&gt;1.5"))/$D313</f>
        <v>0</v>
      </c>
      <c r="O313" s="7">
        <f>COUNTIFS(CSV!$A:$A,$A313,CSV!$H:$H,"&gt;1.5")/$B313</f>
        <v>0</v>
      </c>
      <c r="P313" s="7">
        <f>COUNTIFS(CSV!$B:$B,$A313,CSV!$J:$J,"&gt;1.5")/$C313</f>
        <v>0</v>
      </c>
      <c r="Q313" s="12">
        <f>(COUNTIFS(CSV!$A:$A,$A313,CSV!$I:$I,"&gt;0.5") +COUNTIFS(CSV!$B:$B,$A313,CSV!$K:$K,"&gt;0.5"))/$D313</f>
        <v>0.75</v>
      </c>
      <c r="R313" s="7">
        <f>COUNTIFS(CSV!$A:$A,$A313,CSV!$I:$I,"&gt;0.5")/$B313</f>
        <v>1</v>
      </c>
      <c r="S313" s="7">
        <f>COUNTIFS(CSV!$B:$B,$A313,CSV!$K:$K,"&gt;0.5")/$C313</f>
        <v>0</v>
      </c>
      <c r="T313" s="12">
        <f>(COUNTIFS(CSV!$A:$A,$A313,CSV!$I:$I,"&gt;1.5") +COUNTIFS(CSV!$B:$B,$A313,CSV!$K:$K,"&gt;1.5"))/$D313</f>
        <v>0.25</v>
      </c>
      <c r="U313" s="7">
        <f>COUNTIFS(CSV!$A:$A,$A313,CSV!$I:$I,"&gt;1.5")/$B313</f>
        <v>0.33333333333333331</v>
      </c>
      <c r="V313" s="7">
        <f>COUNTIFS(CSV!$B:$B,$A313,CSV!$K:$K,"&gt;1.5")/$C313</f>
        <v>0</v>
      </c>
    </row>
    <row r="314" spans="1:22" x14ac:dyDescent="0.3">
      <c r="A314" t="s">
        <v>400</v>
      </c>
      <c r="B314" s="9">
        <f>COUNTIF(CSV!A:A,A314)</f>
        <v>1</v>
      </c>
      <c r="C314" s="4">
        <f>COUNTIF(CSV!B:B,A314)</f>
        <v>0</v>
      </c>
      <c r="D314" s="4">
        <f t="shared" si="9"/>
        <v>1</v>
      </c>
      <c r="E314" s="12">
        <f>(COUNTIFS(CSV!$A:$A,$A314,CSV!$L:$L,"&gt;0.5") +COUNTIFS(CSV!$B:$B,$A314,CSV!$L:$L,"&gt;0.5"))/$D314</f>
        <v>1</v>
      </c>
      <c r="F314" s="7">
        <f>COUNTIFS(CSV!$A:$A,$A314,CSV!$L:$L,"&gt;0.5")/$B314</f>
        <v>1</v>
      </c>
      <c r="G314" s="7" t="e">
        <f>COUNTIFS(CSV!$B:$B,$A314,CSV!$L:$L,"&gt;0.5")/$C314</f>
        <v>#DIV/0!</v>
      </c>
      <c r="H314" s="12">
        <f>(COUNTIFS(CSV!$A:$A,$A314,CSV!$L:$L,"&gt;1.5") +COUNTIFS(CSV!$B:$B,$A314,CSV!$L:$L,"&gt;1.5"))/$D314</f>
        <v>1</v>
      </c>
      <c r="I314" s="7">
        <f>COUNTIFS(CSV!$A:$A,$A314,CSV!$L:$L,"&gt;1.5")/$B314</f>
        <v>1</v>
      </c>
      <c r="J314" s="7" t="e">
        <f>COUNTIFS(CSV!$B:$B,$A314,CSV!$L:$L,"&gt;1.5")/$C314</f>
        <v>#DIV/0!</v>
      </c>
      <c r="K314" s="12">
        <f>(COUNTIFS(CSV!$A:$A,$A314,CSV!$H:$H,"&gt;0.5") +COUNTIFS(CSV!$B:$B,$A314,CSV!$J:$J,"&gt;0.5"))/$D314</f>
        <v>1</v>
      </c>
      <c r="L314" s="7">
        <f>COUNTIFS(CSV!$A:$A,$A314,CSV!$H:$H,"&gt;0.5")/$B314</f>
        <v>1</v>
      </c>
      <c r="M314" s="7" t="e">
        <f>COUNTIFS(CSV!$B:$B,$A314,CSV!$J:$J,"&gt;0.5")/$C314</f>
        <v>#DIV/0!</v>
      </c>
      <c r="N314" s="12">
        <f>(COUNTIFS(CSV!$A:$A,$A314,CSV!$H:$H,"&gt;1.5") +COUNTIFS(CSV!$B:$B,$A314,CSV!$J:$J,"&gt;1.5"))/$D314</f>
        <v>1</v>
      </c>
      <c r="O314" s="7">
        <f>COUNTIFS(CSV!$A:$A,$A314,CSV!$H:$H,"&gt;1.5")/$B314</f>
        <v>1</v>
      </c>
      <c r="P314" s="7" t="e">
        <f>COUNTIFS(CSV!$B:$B,$A314,CSV!$J:$J,"&gt;1.5")/$C314</f>
        <v>#DIV/0!</v>
      </c>
      <c r="Q314" s="12">
        <f>(COUNTIFS(CSV!$A:$A,$A314,CSV!$I:$I,"&gt;0.5") +COUNTIFS(CSV!$B:$B,$A314,CSV!$K:$K,"&gt;0.5"))/$D314</f>
        <v>0</v>
      </c>
      <c r="R314" s="7">
        <f>COUNTIFS(CSV!$A:$A,$A314,CSV!$I:$I,"&gt;0.5")/$B314</f>
        <v>0</v>
      </c>
      <c r="S314" s="7" t="e">
        <f>COUNTIFS(CSV!$B:$B,$A314,CSV!$K:$K,"&gt;0.5")/$C314</f>
        <v>#DIV/0!</v>
      </c>
      <c r="T314" s="12">
        <f>(COUNTIFS(CSV!$A:$A,$A314,CSV!$I:$I,"&gt;1.5") +COUNTIFS(CSV!$B:$B,$A314,CSV!$K:$K,"&gt;1.5"))/$D314</f>
        <v>0</v>
      </c>
      <c r="U314" s="7">
        <f>COUNTIFS(CSV!$A:$A,$A314,CSV!$I:$I,"&gt;1.5")/$B314</f>
        <v>0</v>
      </c>
      <c r="V314" s="7" t="e">
        <f>COUNTIFS(CSV!$B:$B,$A314,CSV!$K:$K,"&gt;1.5")/$C314</f>
        <v>#DIV/0!</v>
      </c>
    </row>
    <row r="315" spans="1:22" x14ac:dyDescent="0.3">
      <c r="A315" t="s">
        <v>401</v>
      </c>
      <c r="B315" s="9">
        <f>COUNTIF(CSV!A:A,A315)</f>
        <v>0</v>
      </c>
      <c r="C315" s="4">
        <f>COUNTIF(CSV!B:B,A315)</f>
        <v>0</v>
      </c>
      <c r="D315" s="4">
        <f t="shared" si="9"/>
        <v>0</v>
      </c>
      <c r="E315" s="12" t="e">
        <f>(COUNTIFS(CSV!$A:$A,$A315,CSV!$L:$L,"&gt;0.5") +COUNTIFS(CSV!$B:$B,$A315,CSV!$L:$L,"&gt;0.5"))/$D315</f>
        <v>#DIV/0!</v>
      </c>
      <c r="F315" s="7" t="e">
        <f>COUNTIFS(CSV!$A:$A,$A315,CSV!$L:$L,"&gt;0.5")/$B315</f>
        <v>#DIV/0!</v>
      </c>
      <c r="G315" s="7" t="e">
        <f>COUNTIFS(CSV!$B:$B,$A315,CSV!$L:$L,"&gt;0.5")/$C315</f>
        <v>#DIV/0!</v>
      </c>
      <c r="H315" s="12" t="e">
        <f>(COUNTIFS(CSV!$A:$A,$A315,CSV!$L:$L,"&gt;1.5") +COUNTIFS(CSV!$B:$B,$A315,CSV!$L:$L,"&gt;1.5"))/$D315</f>
        <v>#DIV/0!</v>
      </c>
      <c r="I315" s="7" t="e">
        <f>COUNTIFS(CSV!$A:$A,$A315,CSV!$L:$L,"&gt;1.5")/$B315</f>
        <v>#DIV/0!</v>
      </c>
      <c r="J315" s="7" t="e">
        <f>COUNTIFS(CSV!$B:$B,$A315,CSV!$L:$L,"&gt;1.5")/$C315</f>
        <v>#DIV/0!</v>
      </c>
      <c r="K315" s="12" t="e">
        <f>(COUNTIFS(CSV!$A:$A,$A315,CSV!$H:$H,"&gt;0.5") +COUNTIFS(CSV!$B:$B,$A315,CSV!$J:$J,"&gt;0.5"))/$D315</f>
        <v>#DIV/0!</v>
      </c>
      <c r="L315" s="7" t="e">
        <f>COUNTIFS(CSV!$A:$A,$A315,CSV!$H:$H,"&gt;0.5")/$B315</f>
        <v>#DIV/0!</v>
      </c>
      <c r="M315" s="7" t="e">
        <f>COUNTIFS(CSV!$B:$B,$A315,CSV!$J:$J,"&gt;0.5")/$C315</f>
        <v>#DIV/0!</v>
      </c>
      <c r="N315" s="12" t="e">
        <f>(COUNTIFS(CSV!$A:$A,$A315,CSV!$H:$H,"&gt;1.5") +COUNTIFS(CSV!$B:$B,$A315,CSV!$J:$J,"&gt;1.5"))/$D315</f>
        <v>#DIV/0!</v>
      </c>
      <c r="O315" s="7" t="e">
        <f>COUNTIFS(CSV!$A:$A,$A315,CSV!$H:$H,"&gt;1.5")/$B315</f>
        <v>#DIV/0!</v>
      </c>
      <c r="P315" s="7" t="e">
        <f>COUNTIFS(CSV!$B:$B,$A315,CSV!$J:$J,"&gt;1.5")/$C315</f>
        <v>#DIV/0!</v>
      </c>
      <c r="Q315" s="12" t="e">
        <f>(COUNTIFS(CSV!$A:$A,$A315,CSV!$I:$I,"&gt;0.5") +COUNTIFS(CSV!$B:$B,$A315,CSV!$K:$K,"&gt;0.5"))/$D315</f>
        <v>#DIV/0!</v>
      </c>
      <c r="R315" s="7" t="e">
        <f>COUNTIFS(CSV!$A:$A,$A315,CSV!$I:$I,"&gt;0.5")/$B315</f>
        <v>#DIV/0!</v>
      </c>
      <c r="S315" s="7" t="e">
        <f>COUNTIFS(CSV!$B:$B,$A315,CSV!$K:$K,"&gt;0.5")/$C315</f>
        <v>#DIV/0!</v>
      </c>
      <c r="T315" s="12" t="e">
        <f>(COUNTIFS(CSV!$A:$A,$A315,CSV!$I:$I,"&gt;1.5") +COUNTIFS(CSV!$B:$B,$A315,CSV!$K:$K,"&gt;1.5"))/$D315</f>
        <v>#DIV/0!</v>
      </c>
      <c r="U315" s="7" t="e">
        <f>COUNTIFS(CSV!$A:$A,$A315,CSV!$I:$I,"&gt;1.5")/$B315</f>
        <v>#DIV/0!</v>
      </c>
      <c r="V315" s="7" t="e">
        <f>COUNTIFS(CSV!$B:$B,$A315,CSV!$K:$K,"&gt;1.5")/$C315</f>
        <v>#DIV/0!</v>
      </c>
    </row>
    <row r="316" spans="1:22" x14ac:dyDescent="0.3">
      <c r="A316" t="s">
        <v>402</v>
      </c>
      <c r="B316" s="9">
        <f>COUNTIF(CSV!A:A,A316)</f>
        <v>0</v>
      </c>
      <c r="C316" s="4">
        <f>COUNTIF(CSV!B:B,A316)</f>
        <v>1</v>
      </c>
      <c r="D316" s="4">
        <f t="shared" si="9"/>
        <v>1</v>
      </c>
      <c r="E316" s="12">
        <f>(COUNTIFS(CSV!$A:$A,$A316,CSV!$L:$L,"&gt;0.5") +COUNTIFS(CSV!$B:$B,$A316,CSV!$L:$L,"&gt;0.5"))/$D316</f>
        <v>1</v>
      </c>
      <c r="F316" s="7" t="e">
        <f>COUNTIFS(CSV!$A:$A,$A316,CSV!$L:$L,"&gt;0.5")/$B316</f>
        <v>#DIV/0!</v>
      </c>
      <c r="G316" s="7">
        <f>COUNTIFS(CSV!$B:$B,$A316,CSV!$L:$L,"&gt;0.5")/$C316</f>
        <v>1</v>
      </c>
      <c r="H316" s="12">
        <f>(COUNTIFS(CSV!$A:$A,$A316,CSV!$L:$L,"&gt;1.5") +COUNTIFS(CSV!$B:$B,$A316,CSV!$L:$L,"&gt;1.5"))/$D316</f>
        <v>1</v>
      </c>
      <c r="I316" s="7" t="e">
        <f>COUNTIFS(CSV!$A:$A,$A316,CSV!$L:$L,"&gt;1.5")/$B316</f>
        <v>#DIV/0!</v>
      </c>
      <c r="J316" s="7">
        <f>COUNTIFS(CSV!$B:$B,$A316,CSV!$L:$L,"&gt;1.5")/$C316</f>
        <v>1</v>
      </c>
      <c r="K316" s="12">
        <f>(COUNTIFS(CSV!$A:$A,$A316,CSV!$H:$H,"&gt;0.5") +COUNTIFS(CSV!$B:$B,$A316,CSV!$J:$J,"&gt;0.5"))/$D316</f>
        <v>1</v>
      </c>
      <c r="L316" s="7" t="e">
        <f>COUNTIFS(CSV!$A:$A,$A316,CSV!$H:$H,"&gt;0.5")/$B316</f>
        <v>#DIV/0!</v>
      </c>
      <c r="M316" s="7">
        <f>COUNTIFS(CSV!$B:$B,$A316,CSV!$J:$J,"&gt;0.5")/$C316</f>
        <v>1</v>
      </c>
      <c r="N316" s="12">
        <f>(COUNTIFS(CSV!$A:$A,$A316,CSV!$H:$H,"&gt;1.5") +COUNTIFS(CSV!$B:$B,$A316,CSV!$J:$J,"&gt;1.5"))/$D316</f>
        <v>1</v>
      </c>
      <c r="O316" s="7" t="e">
        <f>COUNTIFS(CSV!$A:$A,$A316,CSV!$H:$H,"&gt;1.5")/$B316</f>
        <v>#DIV/0!</v>
      </c>
      <c r="P316" s="7">
        <f>COUNTIFS(CSV!$B:$B,$A316,CSV!$J:$J,"&gt;1.5")/$C316</f>
        <v>1</v>
      </c>
      <c r="Q316" s="12">
        <f>(COUNTIFS(CSV!$A:$A,$A316,CSV!$I:$I,"&gt;0.5") +COUNTIFS(CSV!$B:$B,$A316,CSV!$K:$K,"&gt;0.5"))/$D316</f>
        <v>1</v>
      </c>
      <c r="R316" s="7" t="e">
        <f>COUNTIFS(CSV!$A:$A,$A316,CSV!$I:$I,"&gt;0.5")/$B316</f>
        <v>#DIV/0!</v>
      </c>
      <c r="S316" s="7">
        <f>COUNTIFS(CSV!$B:$B,$A316,CSV!$K:$K,"&gt;0.5")/$C316</f>
        <v>1</v>
      </c>
      <c r="T316" s="12">
        <f>(COUNTIFS(CSV!$A:$A,$A316,CSV!$I:$I,"&gt;1.5") +COUNTIFS(CSV!$B:$B,$A316,CSV!$K:$K,"&gt;1.5"))/$D316</f>
        <v>0</v>
      </c>
      <c r="U316" s="7" t="e">
        <f>COUNTIFS(CSV!$A:$A,$A316,CSV!$I:$I,"&gt;1.5")/$B316</f>
        <v>#DIV/0!</v>
      </c>
      <c r="V316" s="7">
        <f>COUNTIFS(CSV!$B:$B,$A316,CSV!$K:$K,"&gt;1.5")/$C316</f>
        <v>0</v>
      </c>
    </row>
    <row r="317" spans="1:22" x14ac:dyDescent="0.3">
      <c r="A317" t="s">
        <v>414</v>
      </c>
      <c r="B317" s="9">
        <f>COUNTIF(CSV!A:A,A317)</f>
        <v>1</v>
      </c>
      <c r="C317" s="4">
        <f>COUNTIF(CSV!B:B,A317)</f>
        <v>2</v>
      </c>
      <c r="D317" s="4">
        <f t="shared" ref="D317:D370" si="10">B317+C317</f>
        <v>3</v>
      </c>
      <c r="E317" s="12">
        <f>(COUNTIFS(CSV!$A:$A,$A317,CSV!$L:$L,"&gt;0.5") +COUNTIFS(CSV!$B:$B,$A317,CSV!$L:$L,"&gt;0.5"))/$D317</f>
        <v>0</v>
      </c>
      <c r="F317" s="7">
        <f>COUNTIFS(CSV!$A:$A,$A317,CSV!$L:$L,"&gt;0.5")/$B317</f>
        <v>0</v>
      </c>
      <c r="G317" s="7">
        <f>COUNTIFS(CSV!$B:$B,$A317,CSV!$L:$L,"&gt;0.5")/$C317</f>
        <v>0</v>
      </c>
      <c r="H317" s="12">
        <f>(COUNTIFS(CSV!$A:$A,$A317,CSV!$L:$L,"&gt;1.5") +COUNTIFS(CSV!$B:$B,$A317,CSV!$L:$L,"&gt;1.5"))/$D317</f>
        <v>0</v>
      </c>
      <c r="I317" s="7">
        <f>COUNTIFS(CSV!$A:$A,$A317,CSV!$L:$L,"&gt;1.5")/$B317</f>
        <v>0</v>
      </c>
      <c r="J317" s="7">
        <f>COUNTIFS(CSV!$B:$B,$A317,CSV!$L:$L,"&gt;1.5")/$C317</f>
        <v>0</v>
      </c>
      <c r="K317" s="12">
        <f>(COUNTIFS(CSV!$A:$A,$A317,CSV!$H:$H,"&gt;0.5") +COUNTIFS(CSV!$B:$B,$A317,CSV!$J:$J,"&gt;0.5"))/$D317</f>
        <v>0</v>
      </c>
      <c r="L317" s="7">
        <f>COUNTIFS(CSV!$A:$A,$A317,CSV!$H:$H,"&gt;0.5")/$B317</f>
        <v>0</v>
      </c>
      <c r="M317" s="7">
        <f>COUNTIFS(CSV!$B:$B,$A317,CSV!$J:$J,"&gt;0.5")/$C317</f>
        <v>0</v>
      </c>
      <c r="N317" s="12">
        <f>(COUNTIFS(CSV!$A:$A,$A317,CSV!$H:$H,"&gt;1.5") +COUNTIFS(CSV!$B:$B,$A317,CSV!$J:$J,"&gt;1.5"))/$D317</f>
        <v>0</v>
      </c>
      <c r="O317" s="7">
        <f>COUNTIFS(CSV!$A:$A,$A317,CSV!$H:$H,"&gt;1.5")/$B317</f>
        <v>0</v>
      </c>
      <c r="P317" s="7">
        <f>COUNTIFS(CSV!$B:$B,$A317,CSV!$J:$J,"&gt;1.5")/$C317</f>
        <v>0</v>
      </c>
      <c r="Q317" s="12">
        <f>(COUNTIFS(CSV!$A:$A,$A317,CSV!$I:$I,"&gt;0.5") +COUNTIFS(CSV!$B:$B,$A317,CSV!$K:$K,"&gt;0.5"))/$D317</f>
        <v>0</v>
      </c>
      <c r="R317" s="7">
        <f>COUNTIFS(CSV!$A:$A,$A317,CSV!$I:$I,"&gt;0.5")/$B317</f>
        <v>0</v>
      </c>
      <c r="S317" s="7">
        <f>COUNTIFS(CSV!$B:$B,$A317,CSV!$K:$K,"&gt;0.5")/$C317</f>
        <v>0</v>
      </c>
      <c r="T317" s="12">
        <f>(COUNTIFS(CSV!$A:$A,$A317,CSV!$I:$I,"&gt;1.5") +COUNTIFS(CSV!$B:$B,$A317,CSV!$K:$K,"&gt;1.5"))/$D317</f>
        <v>0</v>
      </c>
      <c r="U317" s="7">
        <f>COUNTIFS(CSV!$A:$A,$A317,CSV!$I:$I,"&gt;1.5")/$B317</f>
        <v>0</v>
      </c>
      <c r="V317" s="7">
        <f>COUNTIFS(CSV!$B:$B,$A317,CSV!$K:$K,"&gt;1.5")/$C317</f>
        <v>0</v>
      </c>
    </row>
    <row r="318" spans="1:22" x14ac:dyDescent="0.3">
      <c r="A318" t="s">
        <v>407</v>
      </c>
      <c r="B318" s="9">
        <f>COUNTIF(CSV!A:A,A318)</f>
        <v>2</v>
      </c>
      <c r="C318" s="4">
        <f>COUNTIF(CSV!B:B,A318)</f>
        <v>0</v>
      </c>
      <c r="D318" s="4">
        <f t="shared" si="10"/>
        <v>2</v>
      </c>
      <c r="E318" s="12">
        <f>(COUNTIFS(CSV!$A:$A,$A318,CSV!$L:$L,"&gt;0.5") +COUNTIFS(CSV!$B:$B,$A318,CSV!$L:$L,"&gt;0.5"))/$D318</f>
        <v>0.5</v>
      </c>
      <c r="F318" s="7">
        <f>COUNTIFS(CSV!$A:$A,$A318,CSV!$L:$L,"&gt;0.5")/$B318</f>
        <v>0.5</v>
      </c>
      <c r="G318" s="7" t="e">
        <f>COUNTIFS(CSV!$B:$B,$A318,CSV!$L:$L,"&gt;0.5")/$C318</f>
        <v>#DIV/0!</v>
      </c>
      <c r="H318" s="12">
        <f>(COUNTIFS(CSV!$A:$A,$A318,CSV!$L:$L,"&gt;1.5") +COUNTIFS(CSV!$B:$B,$A318,CSV!$L:$L,"&gt;1.5"))/$D318</f>
        <v>0</v>
      </c>
      <c r="I318" s="7">
        <f>COUNTIFS(CSV!$A:$A,$A318,CSV!$L:$L,"&gt;1.5")/$B318</f>
        <v>0</v>
      </c>
      <c r="J318" s="7" t="e">
        <f>COUNTIFS(CSV!$B:$B,$A318,CSV!$L:$L,"&gt;1.5")/$C318</f>
        <v>#DIV/0!</v>
      </c>
      <c r="K318" s="12">
        <f>(COUNTIFS(CSV!$A:$A,$A318,CSV!$H:$H,"&gt;0.5") +COUNTIFS(CSV!$B:$B,$A318,CSV!$J:$J,"&gt;0.5"))/$D318</f>
        <v>0.5</v>
      </c>
      <c r="L318" s="7">
        <f>COUNTIFS(CSV!$A:$A,$A318,CSV!$H:$H,"&gt;0.5")/$B318</f>
        <v>0.5</v>
      </c>
      <c r="M318" s="7" t="e">
        <f>COUNTIFS(CSV!$B:$B,$A318,CSV!$J:$J,"&gt;0.5")/$C318</f>
        <v>#DIV/0!</v>
      </c>
      <c r="N318" s="12">
        <f>(COUNTIFS(CSV!$A:$A,$A318,CSV!$H:$H,"&gt;1.5") +COUNTIFS(CSV!$B:$B,$A318,CSV!$J:$J,"&gt;1.5"))/$D318</f>
        <v>0</v>
      </c>
      <c r="O318" s="7">
        <f>COUNTIFS(CSV!$A:$A,$A318,CSV!$H:$H,"&gt;1.5")/$B318</f>
        <v>0</v>
      </c>
      <c r="P318" s="7" t="e">
        <f>COUNTIFS(CSV!$B:$B,$A318,CSV!$J:$J,"&gt;1.5")/$C318</f>
        <v>#DIV/0!</v>
      </c>
      <c r="Q318" s="12">
        <f>(COUNTIFS(CSV!$A:$A,$A318,CSV!$I:$I,"&gt;0.5") +COUNTIFS(CSV!$B:$B,$A318,CSV!$K:$K,"&gt;0.5"))/$D318</f>
        <v>0</v>
      </c>
      <c r="R318" s="7">
        <f>COUNTIFS(CSV!$A:$A,$A318,CSV!$I:$I,"&gt;0.5")/$B318</f>
        <v>0</v>
      </c>
      <c r="S318" s="7" t="e">
        <f>COUNTIFS(CSV!$B:$B,$A318,CSV!$K:$K,"&gt;0.5")/$C318</f>
        <v>#DIV/0!</v>
      </c>
      <c r="T318" s="12">
        <f>(COUNTIFS(CSV!$A:$A,$A318,CSV!$I:$I,"&gt;1.5") +COUNTIFS(CSV!$B:$B,$A318,CSV!$K:$K,"&gt;1.5"))/$D318</f>
        <v>0</v>
      </c>
      <c r="U318" s="7">
        <f>COUNTIFS(CSV!$A:$A,$A318,CSV!$I:$I,"&gt;1.5")/$B318</f>
        <v>0</v>
      </c>
      <c r="V318" s="7" t="e">
        <f>COUNTIFS(CSV!$B:$B,$A318,CSV!$K:$K,"&gt;1.5")/$C318</f>
        <v>#DIV/0!</v>
      </c>
    </row>
    <row r="319" spans="1:22" x14ac:dyDescent="0.3">
      <c r="A319" t="s">
        <v>404</v>
      </c>
      <c r="B319" s="9">
        <f>COUNTIF(CSV!A:A,A319)</f>
        <v>1</v>
      </c>
      <c r="C319" s="4">
        <f>COUNTIF(CSV!B:B,A319)</f>
        <v>2</v>
      </c>
      <c r="D319" s="4">
        <f t="shared" si="10"/>
        <v>3</v>
      </c>
      <c r="E319" s="12">
        <f>(COUNTIFS(CSV!$A:$A,$A319,CSV!$L:$L,"&gt;0.5") +COUNTIFS(CSV!$B:$B,$A319,CSV!$L:$L,"&gt;0.5"))/$D319</f>
        <v>0.66666666666666663</v>
      </c>
      <c r="F319" s="7">
        <f>COUNTIFS(CSV!$A:$A,$A319,CSV!$L:$L,"&gt;0.5")/$B319</f>
        <v>1</v>
      </c>
      <c r="G319" s="7">
        <f>COUNTIFS(CSV!$B:$B,$A319,CSV!$L:$L,"&gt;0.5")/$C319</f>
        <v>0.5</v>
      </c>
      <c r="H319" s="12">
        <f>(COUNTIFS(CSV!$A:$A,$A319,CSV!$L:$L,"&gt;1.5") +COUNTIFS(CSV!$B:$B,$A319,CSV!$L:$L,"&gt;1.5"))/$D319</f>
        <v>0</v>
      </c>
      <c r="I319" s="7">
        <f>COUNTIFS(CSV!$A:$A,$A319,CSV!$L:$L,"&gt;1.5")/$B319</f>
        <v>0</v>
      </c>
      <c r="J319" s="7">
        <f>COUNTIFS(CSV!$B:$B,$A319,CSV!$L:$L,"&gt;1.5")/$C319</f>
        <v>0</v>
      </c>
      <c r="K319" s="12">
        <f>(COUNTIFS(CSV!$A:$A,$A319,CSV!$H:$H,"&gt;0.5") +COUNTIFS(CSV!$B:$B,$A319,CSV!$J:$J,"&gt;0.5"))/$D319</f>
        <v>0.33333333333333331</v>
      </c>
      <c r="L319" s="7">
        <f>COUNTIFS(CSV!$A:$A,$A319,CSV!$H:$H,"&gt;0.5")/$B319</f>
        <v>0</v>
      </c>
      <c r="M319" s="7">
        <f>COUNTIFS(CSV!$B:$B,$A319,CSV!$J:$J,"&gt;0.5")/$C319</f>
        <v>0.5</v>
      </c>
      <c r="N319" s="12">
        <f>(COUNTIFS(CSV!$A:$A,$A319,CSV!$H:$H,"&gt;1.5") +COUNTIFS(CSV!$B:$B,$A319,CSV!$J:$J,"&gt;1.5"))/$D319</f>
        <v>0</v>
      </c>
      <c r="O319" s="7">
        <f>COUNTIFS(CSV!$A:$A,$A319,CSV!$H:$H,"&gt;1.5")/$B319</f>
        <v>0</v>
      </c>
      <c r="P319" s="7">
        <f>COUNTIFS(CSV!$B:$B,$A319,CSV!$J:$J,"&gt;1.5")/$C319</f>
        <v>0</v>
      </c>
      <c r="Q319" s="12">
        <f>(COUNTIFS(CSV!$A:$A,$A319,CSV!$I:$I,"&gt;0.5") +COUNTIFS(CSV!$B:$B,$A319,CSV!$K:$K,"&gt;0.5"))/$D319</f>
        <v>0.33333333333333331</v>
      </c>
      <c r="R319" s="7">
        <f>COUNTIFS(CSV!$A:$A,$A319,CSV!$I:$I,"&gt;0.5")/$B319</f>
        <v>1</v>
      </c>
      <c r="S319" s="7">
        <f>COUNTIFS(CSV!$B:$B,$A319,CSV!$K:$K,"&gt;0.5")/$C319</f>
        <v>0</v>
      </c>
      <c r="T319" s="12">
        <f>(COUNTIFS(CSV!$A:$A,$A319,CSV!$I:$I,"&gt;1.5") +COUNTIFS(CSV!$B:$B,$A319,CSV!$K:$K,"&gt;1.5"))/$D319</f>
        <v>0</v>
      </c>
      <c r="U319" s="7">
        <f>COUNTIFS(CSV!$A:$A,$A319,CSV!$I:$I,"&gt;1.5")/$B319</f>
        <v>0</v>
      </c>
      <c r="V319" s="7">
        <f>COUNTIFS(CSV!$B:$B,$A319,CSV!$K:$K,"&gt;1.5")/$C319</f>
        <v>0</v>
      </c>
    </row>
    <row r="320" spans="1:22" x14ac:dyDescent="0.3">
      <c r="A320" t="s">
        <v>413</v>
      </c>
      <c r="B320" s="9">
        <f>COUNTIF(CSV!A:A,A320)</f>
        <v>1</v>
      </c>
      <c r="C320" s="4">
        <f>COUNTIF(CSV!B:B,A320)</f>
        <v>3</v>
      </c>
      <c r="D320" s="4">
        <f t="shared" si="10"/>
        <v>4</v>
      </c>
      <c r="E320" s="12">
        <f>(COUNTIFS(CSV!$A:$A,$A320,CSV!$L:$L,"&gt;0.5") +COUNTIFS(CSV!$B:$B,$A320,CSV!$L:$L,"&gt;0.5"))/$D320</f>
        <v>0.5</v>
      </c>
      <c r="F320" s="7">
        <f>COUNTIFS(CSV!$A:$A,$A320,CSV!$L:$L,"&gt;0.5")/$B320</f>
        <v>1</v>
      </c>
      <c r="G320" s="7">
        <f>COUNTIFS(CSV!$B:$B,$A320,CSV!$L:$L,"&gt;0.5")/$C320</f>
        <v>0.33333333333333331</v>
      </c>
      <c r="H320" s="12">
        <f>(COUNTIFS(CSV!$A:$A,$A320,CSV!$L:$L,"&gt;1.5") +COUNTIFS(CSV!$B:$B,$A320,CSV!$L:$L,"&gt;1.5"))/$D320</f>
        <v>0.5</v>
      </c>
      <c r="I320" s="7">
        <f>COUNTIFS(CSV!$A:$A,$A320,CSV!$L:$L,"&gt;1.5")/$B320</f>
        <v>1</v>
      </c>
      <c r="J320" s="7">
        <f>COUNTIFS(CSV!$B:$B,$A320,CSV!$L:$L,"&gt;1.5")/$C320</f>
        <v>0.33333333333333331</v>
      </c>
      <c r="K320" s="12">
        <f>(COUNTIFS(CSV!$A:$A,$A320,CSV!$H:$H,"&gt;0.5") +COUNTIFS(CSV!$B:$B,$A320,CSV!$J:$J,"&gt;0.5"))/$D320</f>
        <v>0.5</v>
      </c>
      <c r="L320" s="7">
        <f>COUNTIFS(CSV!$A:$A,$A320,CSV!$H:$H,"&gt;0.5")/$B320</f>
        <v>1</v>
      </c>
      <c r="M320" s="7">
        <f>COUNTIFS(CSV!$B:$B,$A320,CSV!$J:$J,"&gt;0.5")/$C320</f>
        <v>0.33333333333333331</v>
      </c>
      <c r="N320" s="12">
        <f>(COUNTIFS(CSV!$A:$A,$A320,CSV!$H:$H,"&gt;1.5") +COUNTIFS(CSV!$B:$B,$A320,CSV!$J:$J,"&gt;1.5"))/$D320</f>
        <v>0</v>
      </c>
      <c r="O320" s="7">
        <f>COUNTIFS(CSV!$A:$A,$A320,CSV!$H:$H,"&gt;1.5")/$B320</f>
        <v>0</v>
      </c>
      <c r="P320" s="7">
        <f>COUNTIFS(CSV!$B:$B,$A320,CSV!$J:$J,"&gt;1.5")/$C320</f>
        <v>0</v>
      </c>
      <c r="Q320" s="12">
        <f>(COUNTIFS(CSV!$A:$A,$A320,CSV!$I:$I,"&gt;0.5") +COUNTIFS(CSV!$B:$B,$A320,CSV!$K:$K,"&gt;0.5"))/$D320</f>
        <v>0.5</v>
      </c>
      <c r="R320" s="7">
        <f>COUNTIFS(CSV!$A:$A,$A320,CSV!$I:$I,"&gt;0.5")/$B320</f>
        <v>1</v>
      </c>
      <c r="S320" s="7">
        <f>COUNTIFS(CSV!$B:$B,$A320,CSV!$K:$K,"&gt;0.5")/$C320</f>
        <v>0.33333333333333331</v>
      </c>
      <c r="T320" s="12">
        <f>(COUNTIFS(CSV!$A:$A,$A320,CSV!$I:$I,"&gt;1.5") +COUNTIFS(CSV!$B:$B,$A320,CSV!$K:$K,"&gt;1.5"))/$D320</f>
        <v>0.25</v>
      </c>
      <c r="U320" s="7">
        <f>COUNTIFS(CSV!$A:$A,$A320,CSV!$I:$I,"&gt;1.5")/$B320</f>
        <v>0</v>
      </c>
      <c r="V320" s="7">
        <f>COUNTIFS(CSV!$B:$B,$A320,CSV!$K:$K,"&gt;1.5")/$C320</f>
        <v>0.33333333333333331</v>
      </c>
    </row>
    <row r="321" spans="1:22" x14ac:dyDescent="0.3">
      <c r="A321" t="s">
        <v>408</v>
      </c>
      <c r="B321" s="9">
        <f>COUNTIF(CSV!A:A,A321)</f>
        <v>2</v>
      </c>
      <c r="C321" s="4">
        <f>COUNTIF(CSV!B:B,A321)</f>
        <v>2</v>
      </c>
      <c r="D321" s="4">
        <f t="shared" si="10"/>
        <v>4</v>
      </c>
      <c r="E321" s="12">
        <f>(COUNTIFS(CSV!$A:$A,$A321,CSV!$L:$L,"&gt;0.5") +COUNTIFS(CSV!$B:$B,$A321,CSV!$L:$L,"&gt;0.5"))/$D321</f>
        <v>0.75</v>
      </c>
      <c r="F321" s="7">
        <f>COUNTIFS(CSV!$A:$A,$A321,CSV!$L:$L,"&gt;0.5")/$B321</f>
        <v>0.5</v>
      </c>
      <c r="G321" s="7">
        <f>COUNTIFS(CSV!$B:$B,$A321,CSV!$L:$L,"&gt;0.5")/$C321</f>
        <v>1</v>
      </c>
      <c r="H321" s="12">
        <f>(COUNTIFS(CSV!$A:$A,$A321,CSV!$L:$L,"&gt;1.5") +COUNTIFS(CSV!$B:$B,$A321,CSV!$L:$L,"&gt;1.5"))/$D321</f>
        <v>0.5</v>
      </c>
      <c r="I321" s="7">
        <f>COUNTIFS(CSV!$A:$A,$A321,CSV!$L:$L,"&gt;1.5")/$B321</f>
        <v>0.5</v>
      </c>
      <c r="J321" s="7">
        <f>COUNTIFS(CSV!$B:$B,$A321,CSV!$L:$L,"&gt;1.5")/$C321</f>
        <v>0.5</v>
      </c>
      <c r="K321" s="12">
        <f>(COUNTIFS(CSV!$A:$A,$A321,CSV!$H:$H,"&gt;0.5") +COUNTIFS(CSV!$B:$B,$A321,CSV!$J:$J,"&gt;0.5"))/$D321</f>
        <v>0.5</v>
      </c>
      <c r="L321" s="7">
        <f>COUNTIFS(CSV!$A:$A,$A321,CSV!$H:$H,"&gt;0.5")/$B321</f>
        <v>0.5</v>
      </c>
      <c r="M321" s="7">
        <f>COUNTIFS(CSV!$B:$B,$A321,CSV!$J:$J,"&gt;0.5")/$C321</f>
        <v>0.5</v>
      </c>
      <c r="N321" s="12">
        <f>(COUNTIFS(CSV!$A:$A,$A321,CSV!$H:$H,"&gt;1.5") +COUNTIFS(CSV!$B:$B,$A321,CSV!$J:$J,"&gt;1.5"))/$D321</f>
        <v>0</v>
      </c>
      <c r="O321" s="7">
        <f>COUNTIFS(CSV!$A:$A,$A321,CSV!$H:$H,"&gt;1.5")/$B321</f>
        <v>0</v>
      </c>
      <c r="P321" s="7">
        <f>COUNTIFS(CSV!$B:$B,$A321,CSV!$J:$J,"&gt;1.5")/$C321</f>
        <v>0</v>
      </c>
      <c r="Q321" s="12">
        <f>(COUNTIFS(CSV!$A:$A,$A321,CSV!$I:$I,"&gt;0.5") +COUNTIFS(CSV!$B:$B,$A321,CSV!$K:$K,"&gt;0.5"))/$D321</f>
        <v>0.5</v>
      </c>
      <c r="R321" s="7">
        <f>COUNTIFS(CSV!$A:$A,$A321,CSV!$I:$I,"&gt;0.5")/$B321</f>
        <v>0.5</v>
      </c>
      <c r="S321" s="7">
        <f>COUNTIFS(CSV!$B:$B,$A321,CSV!$K:$K,"&gt;0.5")/$C321</f>
        <v>0.5</v>
      </c>
      <c r="T321" s="12">
        <f>(COUNTIFS(CSV!$A:$A,$A321,CSV!$I:$I,"&gt;1.5") +COUNTIFS(CSV!$B:$B,$A321,CSV!$K:$K,"&gt;1.5"))/$D321</f>
        <v>0.5</v>
      </c>
      <c r="U321" s="7">
        <f>COUNTIFS(CSV!$A:$A,$A321,CSV!$I:$I,"&gt;1.5")/$B321</f>
        <v>0.5</v>
      </c>
      <c r="V321" s="7">
        <f>COUNTIFS(CSV!$B:$B,$A321,CSV!$K:$K,"&gt;1.5")/$C321</f>
        <v>0.5</v>
      </c>
    </row>
    <row r="322" spans="1:22" x14ac:dyDescent="0.3">
      <c r="A322" t="s">
        <v>415</v>
      </c>
      <c r="B322" s="9">
        <f>COUNTIF(CSV!A:A,A322)</f>
        <v>0</v>
      </c>
      <c r="C322" s="4">
        <f>COUNTIF(CSV!B:B,A322)</f>
        <v>2</v>
      </c>
      <c r="D322" s="4">
        <f t="shared" si="10"/>
        <v>2</v>
      </c>
      <c r="E322" s="12">
        <f>(COUNTIFS(CSV!$A:$A,$A322,CSV!$L:$L,"&gt;0.5") +COUNTIFS(CSV!$B:$B,$A322,CSV!$L:$L,"&gt;0.5"))/$D322</f>
        <v>1</v>
      </c>
      <c r="F322" s="7" t="e">
        <f>COUNTIFS(CSV!$A:$A,$A322,CSV!$L:$L,"&gt;0.5")/$B322</f>
        <v>#DIV/0!</v>
      </c>
      <c r="G322" s="7">
        <f>COUNTIFS(CSV!$B:$B,$A322,CSV!$L:$L,"&gt;0.5")/$C322</f>
        <v>1</v>
      </c>
      <c r="H322" s="12">
        <f>(COUNTIFS(CSV!$A:$A,$A322,CSV!$L:$L,"&gt;1.5") +COUNTIFS(CSV!$B:$B,$A322,CSV!$L:$L,"&gt;1.5"))/$D322</f>
        <v>0</v>
      </c>
      <c r="I322" s="7" t="e">
        <f>COUNTIFS(CSV!$A:$A,$A322,CSV!$L:$L,"&gt;1.5")/$B322</f>
        <v>#DIV/0!</v>
      </c>
      <c r="J322" s="7">
        <f>COUNTIFS(CSV!$B:$B,$A322,CSV!$L:$L,"&gt;1.5")/$C322</f>
        <v>0</v>
      </c>
      <c r="K322" s="12">
        <f>(COUNTIFS(CSV!$A:$A,$A322,CSV!$H:$H,"&gt;0.5") +COUNTIFS(CSV!$B:$B,$A322,CSV!$J:$J,"&gt;0.5"))/$D322</f>
        <v>0.5</v>
      </c>
      <c r="L322" s="7" t="e">
        <f>COUNTIFS(CSV!$A:$A,$A322,CSV!$H:$H,"&gt;0.5")/$B322</f>
        <v>#DIV/0!</v>
      </c>
      <c r="M322" s="7">
        <f>COUNTIFS(CSV!$B:$B,$A322,CSV!$J:$J,"&gt;0.5")/$C322</f>
        <v>0.5</v>
      </c>
      <c r="N322" s="12">
        <f>(COUNTIFS(CSV!$A:$A,$A322,CSV!$H:$H,"&gt;1.5") +COUNTIFS(CSV!$B:$B,$A322,CSV!$J:$J,"&gt;1.5"))/$D322</f>
        <v>0</v>
      </c>
      <c r="O322" s="7" t="e">
        <f>COUNTIFS(CSV!$A:$A,$A322,CSV!$H:$H,"&gt;1.5")/$B322</f>
        <v>#DIV/0!</v>
      </c>
      <c r="P322" s="7">
        <f>COUNTIFS(CSV!$B:$B,$A322,CSV!$J:$J,"&gt;1.5")/$C322</f>
        <v>0</v>
      </c>
      <c r="Q322" s="12">
        <f>(COUNTIFS(CSV!$A:$A,$A322,CSV!$I:$I,"&gt;0.5") +COUNTIFS(CSV!$B:$B,$A322,CSV!$K:$K,"&gt;0.5"))/$D322</f>
        <v>0.5</v>
      </c>
      <c r="R322" s="7" t="e">
        <f>COUNTIFS(CSV!$A:$A,$A322,CSV!$I:$I,"&gt;0.5")/$B322</f>
        <v>#DIV/0!</v>
      </c>
      <c r="S322" s="7">
        <f>COUNTIFS(CSV!$B:$B,$A322,CSV!$K:$K,"&gt;0.5")/$C322</f>
        <v>0.5</v>
      </c>
      <c r="T322" s="12">
        <f>(COUNTIFS(CSV!$A:$A,$A322,CSV!$I:$I,"&gt;1.5") +COUNTIFS(CSV!$B:$B,$A322,CSV!$K:$K,"&gt;1.5"))/$D322</f>
        <v>0</v>
      </c>
      <c r="U322" s="7" t="e">
        <f>COUNTIFS(CSV!$A:$A,$A322,CSV!$I:$I,"&gt;1.5")/$B322</f>
        <v>#DIV/0!</v>
      </c>
      <c r="V322" s="7">
        <f>COUNTIFS(CSV!$B:$B,$A322,CSV!$K:$K,"&gt;1.5")/$C322</f>
        <v>0</v>
      </c>
    </row>
    <row r="323" spans="1:22" x14ac:dyDescent="0.3">
      <c r="A323" t="s">
        <v>406</v>
      </c>
      <c r="B323" s="9">
        <f>COUNTIF(CSV!A:A,A323)</f>
        <v>1</v>
      </c>
      <c r="C323" s="4">
        <f>COUNTIF(CSV!B:B,A323)</f>
        <v>1</v>
      </c>
      <c r="D323" s="4">
        <f t="shared" si="10"/>
        <v>2</v>
      </c>
      <c r="E323" s="12">
        <f>(COUNTIFS(CSV!$A:$A,$A323,CSV!$L:$L,"&gt;0.5") +COUNTIFS(CSV!$B:$B,$A323,CSV!$L:$L,"&gt;0.5"))/$D323</f>
        <v>0.5</v>
      </c>
      <c r="F323" s="7">
        <f>COUNTIFS(CSV!$A:$A,$A323,CSV!$L:$L,"&gt;0.5")/$B323</f>
        <v>0</v>
      </c>
      <c r="G323" s="7">
        <f>COUNTIFS(CSV!$B:$B,$A323,CSV!$L:$L,"&gt;0.5")/$C323</f>
        <v>1</v>
      </c>
      <c r="H323" s="12">
        <f>(COUNTIFS(CSV!$A:$A,$A323,CSV!$L:$L,"&gt;1.5") +COUNTIFS(CSV!$B:$B,$A323,CSV!$L:$L,"&gt;1.5"))/$D323</f>
        <v>0.5</v>
      </c>
      <c r="I323" s="7">
        <f>COUNTIFS(CSV!$A:$A,$A323,CSV!$L:$L,"&gt;1.5")/$B323</f>
        <v>0</v>
      </c>
      <c r="J323" s="7">
        <f>COUNTIFS(CSV!$B:$B,$A323,CSV!$L:$L,"&gt;1.5")/$C323</f>
        <v>1</v>
      </c>
      <c r="K323" s="12">
        <f>(COUNTIFS(CSV!$A:$A,$A323,CSV!$H:$H,"&gt;0.5") +COUNTIFS(CSV!$B:$B,$A323,CSV!$J:$J,"&gt;0.5"))/$D323</f>
        <v>0.5</v>
      </c>
      <c r="L323" s="7">
        <f>COUNTIFS(CSV!$A:$A,$A323,CSV!$H:$H,"&gt;0.5")/$B323</f>
        <v>0</v>
      </c>
      <c r="M323" s="7">
        <f>COUNTIFS(CSV!$B:$B,$A323,CSV!$J:$J,"&gt;0.5")/$C323</f>
        <v>1</v>
      </c>
      <c r="N323" s="12">
        <f>(COUNTIFS(CSV!$A:$A,$A323,CSV!$H:$H,"&gt;1.5") +COUNTIFS(CSV!$B:$B,$A323,CSV!$J:$J,"&gt;1.5"))/$D323</f>
        <v>0.5</v>
      </c>
      <c r="O323" s="7">
        <f>COUNTIFS(CSV!$A:$A,$A323,CSV!$H:$H,"&gt;1.5")/$B323</f>
        <v>0</v>
      </c>
      <c r="P323" s="7">
        <f>COUNTIFS(CSV!$B:$B,$A323,CSV!$J:$J,"&gt;1.5")/$C323</f>
        <v>1</v>
      </c>
      <c r="Q323" s="12">
        <f>(COUNTIFS(CSV!$A:$A,$A323,CSV!$I:$I,"&gt;0.5") +COUNTIFS(CSV!$B:$B,$A323,CSV!$K:$K,"&gt;0.5"))/$D323</f>
        <v>0.5</v>
      </c>
      <c r="R323" s="7">
        <f>COUNTIFS(CSV!$A:$A,$A323,CSV!$I:$I,"&gt;0.5")/$B323</f>
        <v>0</v>
      </c>
      <c r="S323" s="7">
        <f>COUNTIFS(CSV!$B:$B,$A323,CSV!$K:$K,"&gt;0.5")/$C323</f>
        <v>1</v>
      </c>
      <c r="T323" s="12">
        <f>(COUNTIFS(CSV!$A:$A,$A323,CSV!$I:$I,"&gt;1.5") +COUNTIFS(CSV!$B:$B,$A323,CSV!$K:$K,"&gt;1.5"))/$D323</f>
        <v>0</v>
      </c>
      <c r="U323" s="7">
        <f>COUNTIFS(CSV!$A:$A,$A323,CSV!$I:$I,"&gt;1.5")/$B323</f>
        <v>0</v>
      </c>
      <c r="V323" s="7">
        <f>COUNTIFS(CSV!$B:$B,$A323,CSV!$K:$K,"&gt;1.5")/$C323</f>
        <v>0</v>
      </c>
    </row>
    <row r="324" spans="1:22" x14ac:dyDescent="0.3">
      <c r="A324" t="s">
        <v>411</v>
      </c>
      <c r="B324" s="9">
        <f>COUNTIF(CSV!A:A,A324)</f>
        <v>2</v>
      </c>
      <c r="C324" s="4">
        <f>COUNTIF(CSV!B:B,A324)</f>
        <v>1</v>
      </c>
      <c r="D324" s="4">
        <f t="shared" si="10"/>
        <v>3</v>
      </c>
      <c r="E324" s="12">
        <f>(COUNTIFS(CSV!$A:$A,$A324,CSV!$L:$L,"&gt;0.5") +COUNTIFS(CSV!$B:$B,$A324,CSV!$L:$L,"&gt;0.5"))/$D324</f>
        <v>1</v>
      </c>
      <c r="F324" s="7">
        <f>COUNTIFS(CSV!$A:$A,$A324,CSV!$L:$L,"&gt;0.5")/$B324</f>
        <v>1</v>
      </c>
      <c r="G324" s="7">
        <f>COUNTIFS(CSV!$B:$B,$A324,CSV!$L:$L,"&gt;0.5")/$C324</f>
        <v>1</v>
      </c>
      <c r="H324" s="12">
        <f>(COUNTIFS(CSV!$A:$A,$A324,CSV!$L:$L,"&gt;1.5") +COUNTIFS(CSV!$B:$B,$A324,CSV!$L:$L,"&gt;1.5"))/$D324</f>
        <v>0</v>
      </c>
      <c r="I324" s="7">
        <f>COUNTIFS(CSV!$A:$A,$A324,CSV!$L:$L,"&gt;1.5")/$B324</f>
        <v>0</v>
      </c>
      <c r="J324" s="7">
        <f>COUNTIFS(CSV!$B:$B,$A324,CSV!$L:$L,"&gt;1.5")/$C324</f>
        <v>0</v>
      </c>
      <c r="K324" s="12">
        <f>(COUNTIFS(CSV!$A:$A,$A324,CSV!$H:$H,"&gt;0.5") +COUNTIFS(CSV!$B:$B,$A324,CSV!$J:$J,"&gt;0.5"))/$D324</f>
        <v>0.33333333333333331</v>
      </c>
      <c r="L324" s="7">
        <f>COUNTIFS(CSV!$A:$A,$A324,CSV!$H:$H,"&gt;0.5")/$B324</f>
        <v>0.5</v>
      </c>
      <c r="M324" s="7">
        <f>COUNTIFS(CSV!$B:$B,$A324,CSV!$J:$J,"&gt;0.5")/$C324</f>
        <v>0</v>
      </c>
      <c r="N324" s="12">
        <f>(COUNTIFS(CSV!$A:$A,$A324,CSV!$H:$H,"&gt;1.5") +COUNTIFS(CSV!$B:$B,$A324,CSV!$J:$J,"&gt;1.5"))/$D324</f>
        <v>0</v>
      </c>
      <c r="O324" s="7">
        <f>COUNTIFS(CSV!$A:$A,$A324,CSV!$H:$H,"&gt;1.5")/$B324</f>
        <v>0</v>
      </c>
      <c r="P324" s="7">
        <f>COUNTIFS(CSV!$B:$B,$A324,CSV!$J:$J,"&gt;1.5")/$C324</f>
        <v>0</v>
      </c>
      <c r="Q324" s="12">
        <f>(COUNTIFS(CSV!$A:$A,$A324,CSV!$I:$I,"&gt;0.5") +COUNTIFS(CSV!$B:$B,$A324,CSV!$K:$K,"&gt;0.5"))/$D324</f>
        <v>0.66666666666666663</v>
      </c>
      <c r="R324" s="7">
        <f>COUNTIFS(CSV!$A:$A,$A324,CSV!$I:$I,"&gt;0.5")/$B324</f>
        <v>0.5</v>
      </c>
      <c r="S324" s="7">
        <f>COUNTIFS(CSV!$B:$B,$A324,CSV!$K:$K,"&gt;0.5")/$C324</f>
        <v>1</v>
      </c>
      <c r="T324" s="12">
        <f>(COUNTIFS(CSV!$A:$A,$A324,CSV!$I:$I,"&gt;1.5") +COUNTIFS(CSV!$B:$B,$A324,CSV!$K:$K,"&gt;1.5"))/$D324</f>
        <v>0</v>
      </c>
      <c r="U324" s="7">
        <f>COUNTIFS(CSV!$A:$A,$A324,CSV!$I:$I,"&gt;1.5")/$B324</f>
        <v>0</v>
      </c>
      <c r="V324" s="7">
        <f>COUNTIFS(CSV!$B:$B,$A324,CSV!$K:$K,"&gt;1.5")/$C324</f>
        <v>0</v>
      </c>
    </row>
    <row r="325" spans="1:22" x14ac:dyDescent="0.3">
      <c r="A325" t="s">
        <v>409</v>
      </c>
      <c r="B325" s="9">
        <f>COUNTIF(CSV!A:A,A325)</f>
        <v>1</v>
      </c>
      <c r="C325" s="4">
        <f>COUNTIF(CSV!B:B,A325)</f>
        <v>0</v>
      </c>
      <c r="D325" s="4">
        <f t="shared" si="10"/>
        <v>1</v>
      </c>
      <c r="E325" s="12">
        <f>(COUNTIFS(CSV!$A:$A,$A325,CSV!$L:$L,"&gt;0.5") +COUNTIFS(CSV!$B:$B,$A325,CSV!$L:$L,"&gt;0.5"))/$D325</f>
        <v>1</v>
      </c>
      <c r="F325" s="7">
        <f>COUNTIFS(CSV!$A:$A,$A325,CSV!$L:$L,"&gt;0.5")/$B325</f>
        <v>1</v>
      </c>
      <c r="G325" s="7" t="e">
        <f>COUNTIFS(CSV!$B:$B,$A325,CSV!$L:$L,"&gt;0.5")/$C325</f>
        <v>#DIV/0!</v>
      </c>
      <c r="H325" s="12">
        <f>(COUNTIFS(CSV!$A:$A,$A325,CSV!$L:$L,"&gt;1.5") +COUNTIFS(CSV!$B:$B,$A325,CSV!$L:$L,"&gt;1.5"))/$D325</f>
        <v>1</v>
      </c>
      <c r="I325" s="7">
        <f>COUNTIFS(CSV!$A:$A,$A325,CSV!$L:$L,"&gt;1.5")/$B325</f>
        <v>1</v>
      </c>
      <c r="J325" s="7" t="e">
        <f>COUNTIFS(CSV!$B:$B,$A325,CSV!$L:$L,"&gt;1.5")/$C325</f>
        <v>#DIV/0!</v>
      </c>
      <c r="K325" s="12">
        <f>(COUNTIFS(CSV!$A:$A,$A325,CSV!$H:$H,"&gt;0.5") +COUNTIFS(CSV!$B:$B,$A325,CSV!$J:$J,"&gt;0.5"))/$D325</f>
        <v>1</v>
      </c>
      <c r="L325" s="7">
        <f>COUNTIFS(CSV!$A:$A,$A325,CSV!$H:$H,"&gt;0.5")/$B325</f>
        <v>1</v>
      </c>
      <c r="M325" s="7" t="e">
        <f>COUNTIFS(CSV!$B:$B,$A325,CSV!$J:$J,"&gt;0.5")/$C325</f>
        <v>#DIV/0!</v>
      </c>
      <c r="N325" s="12">
        <f>(COUNTIFS(CSV!$A:$A,$A325,CSV!$H:$H,"&gt;1.5") +COUNTIFS(CSV!$B:$B,$A325,CSV!$J:$J,"&gt;1.5"))/$D325</f>
        <v>1</v>
      </c>
      <c r="O325" s="7">
        <f>COUNTIFS(CSV!$A:$A,$A325,CSV!$H:$H,"&gt;1.5")/$B325</f>
        <v>1</v>
      </c>
      <c r="P325" s="7" t="e">
        <f>COUNTIFS(CSV!$B:$B,$A325,CSV!$J:$J,"&gt;1.5")/$C325</f>
        <v>#DIV/0!</v>
      </c>
      <c r="Q325" s="12">
        <f>(COUNTIFS(CSV!$A:$A,$A325,CSV!$I:$I,"&gt;0.5") +COUNTIFS(CSV!$B:$B,$A325,CSV!$K:$K,"&gt;0.5"))/$D325</f>
        <v>1</v>
      </c>
      <c r="R325" s="7">
        <f>COUNTIFS(CSV!$A:$A,$A325,CSV!$I:$I,"&gt;0.5")/$B325</f>
        <v>1</v>
      </c>
      <c r="S325" s="7" t="e">
        <f>COUNTIFS(CSV!$B:$B,$A325,CSV!$K:$K,"&gt;0.5")/$C325</f>
        <v>#DIV/0!</v>
      </c>
      <c r="T325" s="12">
        <f>(COUNTIFS(CSV!$A:$A,$A325,CSV!$I:$I,"&gt;1.5") +COUNTIFS(CSV!$B:$B,$A325,CSV!$K:$K,"&gt;1.5"))/$D325</f>
        <v>0</v>
      </c>
      <c r="U325" s="7">
        <f>COUNTIFS(CSV!$A:$A,$A325,CSV!$I:$I,"&gt;1.5")/$B325</f>
        <v>0</v>
      </c>
      <c r="V325" s="7" t="e">
        <f>COUNTIFS(CSV!$B:$B,$A325,CSV!$K:$K,"&gt;1.5")/$C325</f>
        <v>#DIV/0!</v>
      </c>
    </row>
    <row r="326" spans="1:22" x14ac:dyDescent="0.3">
      <c r="A326" t="s">
        <v>448</v>
      </c>
      <c r="B326" s="9">
        <f>COUNTIF(CSV!A:A,A326)</f>
        <v>3</v>
      </c>
      <c r="C326" s="4">
        <f>COUNTIF(CSV!B:B,A326)</f>
        <v>2</v>
      </c>
      <c r="D326" s="4">
        <f t="shared" si="10"/>
        <v>5</v>
      </c>
      <c r="E326" s="12">
        <f>(COUNTIFS(CSV!$A:$A,$A326,CSV!$L:$L,"&gt;0.5") +COUNTIFS(CSV!$B:$B,$A326,CSV!$L:$L,"&gt;0.5"))/$D326</f>
        <v>0.6</v>
      </c>
      <c r="F326" s="7">
        <f>COUNTIFS(CSV!$A:$A,$A326,CSV!$L:$L,"&gt;0.5")/$B326</f>
        <v>0.66666666666666663</v>
      </c>
      <c r="G326" s="7">
        <f>COUNTIFS(CSV!$B:$B,$A326,CSV!$L:$L,"&gt;0.5")/$C326</f>
        <v>0.5</v>
      </c>
      <c r="H326" s="12">
        <f>(COUNTIFS(CSV!$A:$A,$A326,CSV!$L:$L,"&gt;1.5") +COUNTIFS(CSV!$B:$B,$A326,CSV!$L:$L,"&gt;1.5"))/$D326</f>
        <v>0</v>
      </c>
      <c r="I326" s="7">
        <f>COUNTIFS(CSV!$A:$A,$A326,CSV!$L:$L,"&gt;1.5")/$B326</f>
        <v>0</v>
      </c>
      <c r="J326" s="7">
        <f>COUNTIFS(CSV!$B:$B,$A326,CSV!$L:$L,"&gt;1.5")/$C326</f>
        <v>0</v>
      </c>
      <c r="K326" s="12">
        <f>(COUNTIFS(CSV!$A:$A,$A326,CSV!$H:$H,"&gt;0.5") +COUNTIFS(CSV!$B:$B,$A326,CSV!$J:$J,"&gt;0.5"))/$D326</f>
        <v>0.2</v>
      </c>
      <c r="L326" s="7">
        <f>COUNTIFS(CSV!$A:$A,$A326,CSV!$H:$H,"&gt;0.5")/$B326</f>
        <v>0.33333333333333331</v>
      </c>
      <c r="M326" s="7">
        <f>COUNTIFS(CSV!$B:$B,$A326,CSV!$J:$J,"&gt;0.5")/$C326</f>
        <v>0</v>
      </c>
      <c r="N326" s="12">
        <f>(COUNTIFS(CSV!$A:$A,$A326,CSV!$H:$H,"&gt;1.5") +COUNTIFS(CSV!$B:$B,$A326,CSV!$J:$J,"&gt;1.5"))/$D326</f>
        <v>0</v>
      </c>
      <c r="O326" s="7">
        <f>COUNTIFS(CSV!$A:$A,$A326,CSV!$H:$H,"&gt;1.5")/$B326</f>
        <v>0</v>
      </c>
      <c r="P326" s="7">
        <f>COUNTIFS(CSV!$B:$B,$A326,CSV!$J:$J,"&gt;1.5")/$C326</f>
        <v>0</v>
      </c>
      <c r="Q326" s="12">
        <f>(COUNTIFS(CSV!$A:$A,$A326,CSV!$I:$I,"&gt;0.5") +COUNTIFS(CSV!$B:$B,$A326,CSV!$K:$K,"&gt;0.5"))/$D326</f>
        <v>0.4</v>
      </c>
      <c r="R326" s="7">
        <f>COUNTIFS(CSV!$A:$A,$A326,CSV!$I:$I,"&gt;0.5")/$B326</f>
        <v>0.33333333333333331</v>
      </c>
      <c r="S326" s="7">
        <f>COUNTIFS(CSV!$B:$B,$A326,CSV!$K:$K,"&gt;0.5")/$C326</f>
        <v>0.5</v>
      </c>
      <c r="T326" s="12">
        <f>(COUNTIFS(CSV!$A:$A,$A326,CSV!$I:$I,"&gt;1.5") +COUNTIFS(CSV!$B:$B,$A326,CSV!$K:$K,"&gt;1.5"))/$D326</f>
        <v>0</v>
      </c>
      <c r="U326" s="7">
        <f>COUNTIFS(CSV!$A:$A,$A326,CSV!$I:$I,"&gt;1.5")/$B326</f>
        <v>0</v>
      </c>
      <c r="V326" s="7">
        <f>COUNTIFS(CSV!$B:$B,$A326,CSV!$K:$K,"&gt;1.5")/$C326</f>
        <v>0</v>
      </c>
    </row>
    <row r="327" spans="1:22" x14ac:dyDescent="0.3">
      <c r="A327" t="s">
        <v>426</v>
      </c>
      <c r="B327" s="9">
        <f>COUNTIF(CSV!A:A,A327)</f>
        <v>0</v>
      </c>
      <c r="C327" s="4">
        <f>COUNTIF(CSV!B:B,A327)</f>
        <v>0</v>
      </c>
      <c r="D327" s="4">
        <f t="shared" si="10"/>
        <v>0</v>
      </c>
      <c r="E327" s="12" t="e">
        <f>(COUNTIFS(CSV!$A:$A,$A327,CSV!$L:$L,"&gt;0.5") +COUNTIFS(CSV!$B:$B,$A327,CSV!$L:$L,"&gt;0.5"))/$D327</f>
        <v>#DIV/0!</v>
      </c>
      <c r="F327" s="7" t="e">
        <f>COUNTIFS(CSV!$A:$A,$A327,CSV!$L:$L,"&gt;0.5")/$B327</f>
        <v>#DIV/0!</v>
      </c>
      <c r="G327" s="7" t="e">
        <f>COUNTIFS(CSV!$B:$B,$A327,CSV!$L:$L,"&gt;0.5")/$C327</f>
        <v>#DIV/0!</v>
      </c>
      <c r="H327" s="12" t="e">
        <f>(COUNTIFS(CSV!$A:$A,$A327,CSV!$L:$L,"&gt;1.5") +COUNTIFS(CSV!$B:$B,$A327,CSV!$L:$L,"&gt;1.5"))/$D327</f>
        <v>#DIV/0!</v>
      </c>
      <c r="I327" s="7" t="e">
        <f>COUNTIFS(CSV!$A:$A,$A327,CSV!$L:$L,"&gt;1.5")/$B327</f>
        <v>#DIV/0!</v>
      </c>
      <c r="J327" s="7" t="e">
        <f>COUNTIFS(CSV!$B:$B,$A327,CSV!$L:$L,"&gt;1.5")/$C327</f>
        <v>#DIV/0!</v>
      </c>
      <c r="K327" s="12" t="e">
        <f>(COUNTIFS(CSV!$A:$A,$A327,CSV!$H:$H,"&gt;0.5") +COUNTIFS(CSV!$B:$B,$A327,CSV!$J:$J,"&gt;0.5"))/$D327</f>
        <v>#DIV/0!</v>
      </c>
      <c r="L327" s="7" t="e">
        <f>COUNTIFS(CSV!$A:$A,$A327,CSV!$H:$H,"&gt;0.5")/$B327</f>
        <v>#DIV/0!</v>
      </c>
      <c r="M327" s="7" t="e">
        <f>COUNTIFS(CSV!$B:$B,$A327,CSV!$J:$J,"&gt;0.5")/$C327</f>
        <v>#DIV/0!</v>
      </c>
      <c r="N327" s="12" t="e">
        <f>(COUNTIFS(CSV!$A:$A,$A327,CSV!$H:$H,"&gt;1.5") +COUNTIFS(CSV!$B:$B,$A327,CSV!$J:$J,"&gt;1.5"))/$D327</f>
        <v>#DIV/0!</v>
      </c>
      <c r="O327" s="7" t="e">
        <f>COUNTIFS(CSV!$A:$A,$A327,CSV!$H:$H,"&gt;1.5")/$B327</f>
        <v>#DIV/0!</v>
      </c>
      <c r="P327" s="7" t="e">
        <f>COUNTIFS(CSV!$B:$B,$A327,CSV!$J:$J,"&gt;1.5")/$C327</f>
        <v>#DIV/0!</v>
      </c>
      <c r="Q327" s="12" t="e">
        <f>(COUNTIFS(CSV!$A:$A,$A327,CSV!$I:$I,"&gt;0.5") +COUNTIFS(CSV!$B:$B,$A327,CSV!$K:$K,"&gt;0.5"))/$D327</f>
        <v>#DIV/0!</v>
      </c>
      <c r="R327" s="7" t="e">
        <f>COUNTIFS(CSV!$A:$A,$A327,CSV!$I:$I,"&gt;0.5")/$B327</f>
        <v>#DIV/0!</v>
      </c>
      <c r="S327" s="7" t="e">
        <f>COUNTIFS(CSV!$B:$B,$A327,CSV!$K:$K,"&gt;0.5")/$C327</f>
        <v>#DIV/0!</v>
      </c>
      <c r="T327" s="12" t="e">
        <f>(COUNTIFS(CSV!$A:$A,$A327,CSV!$I:$I,"&gt;1.5") +COUNTIFS(CSV!$B:$B,$A327,CSV!$K:$K,"&gt;1.5"))/$D327</f>
        <v>#DIV/0!</v>
      </c>
      <c r="U327" s="7" t="e">
        <f>COUNTIFS(CSV!$A:$A,$A327,CSV!$I:$I,"&gt;1.5")/$B327</f>
        <v>#DIV/0!</v>
      </c>
      <c r="V327" s="7" t="e">
        <f>COUNTIFS(CSV!$B:$B,$A327,CSV!$K:$K,"&gt;1.5")/$C327</f>
        <v>#DIV/0!</v>
      </c>
    </row>
    <row r="328" spans="1:22" x14ac:dyDescent="0.3">
      <c r="A328" t="s">
        <v>428</v>
      </c>
      <c r="B328" s="9">
        <f>COUNTIF(CSV!A:A,A328)</f>
        <v>0</v>
      </c>
      <c r="C328" s="4">
        <f>COUNTIF(CSV!B:B,A328)</f>
        <v>0</v>
      </c>
      <c r="D328" s="4">
        <f t="shared" si="10"/>
        <v>0</v>
      </c>
      <c r="E328" s="12" t="e">
        <f>(COUNTIFS(CSV!$A:$A,$A328,CSV!$L:$L,"&gt;0.5") +COUNTIFS(CSV!$B:$B,$A328,CSV!$L:$L,"&gt;0.5"))/$D328</f>
        <v>#DIV/0!</v>
      </c>
      <c r="F328" s="7" t="e">
        <f>COUNTIFS(CSV!$A:$A,$A328,CSV!$L:$L,"&gt;0.5")/$B328</f>
        <v>#DIV/0!</v>
      </c>
      <c r="G328" s="7" t="e">
        <f>COUNTIFS(CSV!$B:$B,$A328,CSV!$L:$L,"&gt;0.5")/$C328</f>
        <v>#DIV/0!</v>
      </c>
      <c r="H328" s="12" t="e">
        <f>(COUNTIFS(CSV!$A:$A,$A328,CSV!$L:$L,"&gt;1.5") +COUNTIFS(CSV!$B:$B,$A328,CSV!$L:$L,"&gt;1.5"))/$D328</f>
        <v>#DIV/0!</v>
      </c>
      <c r="I328" s="7" t="e">
        <f>COUNTIFS(CSV!$A:$A,$A328,CSV!$L:$L,"&gt;1.5")/$B328</f>
        <v>#DIV/0!</v>
      </c>
      <c r="J328" s="7" t="e">
        <f>COUNTIFS(CSV!$B:$B,$A328,CSV!$L:$L,"&gt;1.5")/$C328</f>
        <v>#DIV/0!</v>
      </c>
      <c r="K328" s="12" t="e">
        <f>(COUNTIFS(CSV!$A:$A,$A328,CSV!$H:$H,"&gt;0.5") +COUNTIFS(CSV!$B:$B,$A328,CSV!$J:$J,"&gt;0.5"))/$D328</f>
        <v>#DIV/0!</v>
      </c>
      <c r="L328" s="7" t="e">
        <f>COUNTIFS(CSV!$A:$A,$A328,CSV!$H:$H,"&gt;0.5")/$B328</f>
        <v>#DIV/0!</v>
      </c>
      <c r="M328" s="7" t="e">
        <f>COUNTIFS(CSV!$B:$B,$A328,CSV!$J:$J,"&gt;0.5")/$C328</f>
        <v>#DIV/0!</v>
      </c>
      <c r="N328" s="12" t="e">
        <f>(COUNTIFS(CSV!$A:$A,$A328,CSV!$H:$H,"&gt;1.5") +COUNTIFS(CSV!$B:$B,$A328,CSV!$J:$J,"&gt;1.5"))/$D328</f>
        <v>#DIV/0!</v>
      </c>
      <c r="O328" s="7" t="e">
        <f>COUNTIFS(CSV!$A:$A,$A328,CSV!$H:$H,"&gt;1.5")/$B328</f>
        <v>#DIV/0!</v>
      </c>
      <c r="P328" s="7" t="e">
        <f>COUNTIFS(CSV!$B:$B,$A328,CSV!$J:$J,"&gt;1.5")/$C328</f>
        <v>#DIV/0!</v>
      </c>
      <c r="Q328" s="12" t="e">
        <f>(COUNTIFS(CSV!$A:$A,$A328,CSV!$I:$I,"&gt;0.5") +COUNTIFS(CSV!$B:$B,$A328,CSV!$K:$K,"&gt;0.5"))/$D328</f>
        <v>#DIV/0!</v>
      </c>
      <c r="R328" s="7" t="e">
        <f>COUNTIFS(CSV!$A:$A,$A328,CSV!$I:$I,"&gt;0.5")/$B328</f>
        <v>#DIV/0!</v>
      </c>
      <c r="S328" s="7" t="e">
        <f>COUNTIFS(CSV!$B:$B,$A328,CSV!$K:$K,"&gt;0.5")/$C328</f>
        <v>#DIV/0!</v>
      </c>
      <c r="T328" s="12" t="e">
        <f>(COUNTIFS(CSV!$A:$A,$A328,CSV!$I:$I,"&gt;1.5") +COUNTIFS(CSV!$B:$B,$A328,CSV!$K:$K,"&gt;1.5"))/$D328</f>
        <v>#DIV/0!</v>
      </c>
      <c r="U328" s="7" t="e">
        <f>COUNTIFS(CSV!$A:$A,$A328,CSV!$I:$I,"&gt;1.5")/$B328</f>
        <v>#DIV/0!</v>
      </c>
      <c r="V328" s="7" t="e">
        <f>COUNTIFS(CSV!$B:$B,$A328,CSV!$K:$K,"&gt;1.5")/$C328</f>
        <v>#DIV/0!</v>
      </c>
    </row>
    <row r="329" spans="1:22" x14ac:dyDescent="0.3">
      <c r="A329" t="s">
        <v>425</v>
      </c>
      <c r="B329" s="9">
        <f>COUNTIF(CSV!A:A,A329)</f>
        <v>0</v>
      </c>
      <c r="C329" s="4">
        <f>COUNTIF(CSV!B:B,A329)</f>
        <v>0</v>
      </c>
      <c r="D329" s="4">
        <f t="shared" si="10"/>
        <v>0</v>
      </c>
      <c r="E329" s="12" t="e">
        <f>(COUNTIFS(CSV!$A:$A,$A329,CSV!$L:$L,"&gt;0.5") +COUNTIFS(CSV!$B:$B,$A329,CSV!$L:$L,"&gt;0.5"))/$D329</f>
        <v>#DIV/0!</v>
      </c>
      <c r="F329" s="7" t="e">
        <f>COUNTIFS(CSV!$A:$A,$A329,CSV!$L:$L,"&gt;0.5")/$B329</f>
        <v>#DIV/0!</v>
      </c>
      <c r="G329" s="7" t="e">
        <f>COUNTIFS(CSV!$B:$B,$A329,CSV!$L:$L,"&gt;0.5")/$C329</f>
        <v>#DIV/0!</v>
      </c>
      <c r="H329" s="12" t="e">
        <f>(COUNTIFS(CSV!$A:$A,$A329,CSV!$L:$L,"&gt;1.5") +COUNTIFS(CSV!$B:$B,$A329,CSV!$L:$L,"&gt;1.5"))/$D329</f>
        <v>#DIV/0!</v>
      </c>
      <c r="I329" s="7" t="e">
        <f>COUNTIFS(CSV!$A:$A,$A329,CSV!$L:$L,"&gt;1.5")/$B329</f>
        <v>#DIV/0!</v>
      </c>
      <c r="J329" s="7" t="e">
        <f>COUNTIFS(CSV!$B:$B,$A329,CSV!$L:$L,"&gt;1.5")/$C329</f>
        <v>#DIV/0!</v>
      </c>
      <c r="K329" s="12" t="e">
        <f>(COUNTIFS(CSV!$A:$A,$A329,CSV!$H:$H,"&gt;0.5") +COUNTIFS(CSV!$B:$B,$A329,CSV!$J:$J,"&gt;0.5"))/$D329</f>
        <v>#DIV/0!</v>
      </c>
      <c r="L329" s="7" t="e">
        <f>COUNTIFS(CSV!$A:$A,$A329,CSV!$H:$H,"&gt;0.5")/$B329</f>
        <v>#DIV/0!</v>
      </c>
      <c r="M329" s="7" t="e">
        <f>COUNTIFS(CSV!$B:$B,$A329,CSV!$J:$J,"&gt;0.5")/$C329</f>
        <v>#DIV/0!</v>
      </c>
      <c r="N329" s="12" t="e">
        <f>(COUNTIFS(CSV!$A:$A,$A329,CSV!$H:$H,"&gt;1.5") +COUNTIFS(CSV!$B:$B,$A329,CSV!$J:$J,"&gt;1.5"))/$D329</f>
        <v>#DIV/0!</v>
      </c>
      <c r="O329" s="7" t="e">
        <f>COUNTIFS(CSV!$A:$A,$A329,CSV!$H:$H,"&gt;1.5")/$B329</f>
        <v>#DIV/0!</v>
      </c>
      <c r="P329" s="7" t="e">
        <f>COUNTIFS(CSV!$B:$B,$A329,CSV!$J:$J,"&gt;1.5")/$C329</f>
        <v>#DIV/0!</v>
      </c>
      <c r="Q329" s="12" t="e">
        <f>(COUNTIFS(CSV!$A:$A,$A329,CSV!$I:$I,"&gt;0.5") +COUNTIFS(CSV!$B:$B,$A329,CSV!$K:$K,"&gt;0.5"))/$D329</f>
        <v>#DIV/0!</v>
      </c>
      <c r="R329" s="7" t="e">
        <f>COUNTIFS(CSV!$A:$A,$A329,CSV!$I:$I,"&gt;0.5")/$B329</f>
        <v>#DIV/0!</v>
      </c>
      <c r="S329" s="7" t="e">
        <f>COUNTIFS(CSV!$B:$B,$A329,CSV!$K:$K,"&gt;0.5")/$C329</f>
        <v>#DIV/0!</v>
      </c>
      <c r="T329" s="12" t="e">
        <f>(COUNTIFS(CSV!$A:$A,$A329,CSV!$I:$I,"&gt;1.5") +COUNTIFS(CSV!$B:$B,$A329,CSV!$K:$K,"&gt;1.5"))/$D329</f>
        <v>#DIV/0!</v>
      </c>
      <c r="U329" s="7" t="e">
        <f>COUNTIFS(CSV!$A:$A,$A329,CSV!$I:$I,"&gt;1.5")/$B329</f>
        <v>#DIV/0!</v>
      </c>
      <c r="V329" s="7" t="e">
        <f>COUNTIFS(CSV!$B:$B,$A329,CSV!$K:$K,"&gt;1.5")/$C329</f>
        <v>#DIV/0!</v>
      </c>
    </row>
    <row r="330" spans="1:22" x14ac:dyDescent="0.3">
      <c r="A330" t="s">
        <v>430</v>
      </c>
      <c r="B330" s="9">
        <f>COUNTIF(CSV!A:A,A330)</f>
        <v>0</v>
      </c>
      <c r="C330" s="4">
        <f>COUNTIF(CSV!B:B,A330)</f>
        <v>0</v>
      </c>
      <c r="D330" s="4">
        <f t="shared" si="10"/>
        <v>0</v>
      </c>
      <c r="E330" s="12" t="e">
        <f>(COUNTIFS(CSV!$A:$A,$A330,CSV!$L:$L,"&gt;0.5") +COUNTIFS(CSV!$B:$B,$A330,CSV!$L:$L,"&gt;0.5"))/$D330</f>
        <v>#DIV/0!</v>
      </c>
      <c r="F330" s="7" t="e">
        <f>COUNTIFS(CSV!$A:$A,$A330,CSV!$L:$L,"&gt;0.5")/$B330</f>
        <v>#DIV/0!</v>
      </c>
      <c r="G330" s="7" t="e">
        <f>COUNTIFS(CSV!$B:$B,$A330,CSV!$L:$L,"&gt;0.5")/$C330</f>
        <v>#DIV/0!</v>
      </c>
      <c r="H330" s="12" t="e">
        <f>(COUNTIFS(CSV!$A:$A,$A330,CSV!$L:$L,"&gt;1.5") +COUNTIFS(CSV!$B:$B,$A330,CSV!$L:$L,"&gt;1.5"))/$D330</f>
        <v>#DIV/0!</v>
      </c>
      <c r="I330" s="7" t="e">
        <f>COUNTIFS(CSV!$A:$A,$A330,CSV!$L:$L,"&gt;1.5")/$B330</f>
        <v>#DIV/0!</v>
      </c>
      <c r="J330" s="7" t="e">
        <f>COUNTIFS(CSV!$B:$B,$A330,CSV!$L:$L,"&gt;1.5")/$C330</f>
        <v>#DIV/0!</v>
      </c>
      <c r="K330" s="12" t="e">
        <f>(COUNTIFS(CSV!$A:$A,$A330,CSV!$H:$H,"&gt;0.5") +COUNTIFS(CSV!$B:$B,$A330,CSV!$J:$J,"&gt;0.5"))/$D330</f>
        <v>#DIV/0!</v>
      </c>
      <c r="L330" s="7" t="e">
        <f>COUNTIFS(CSV!$A:$A,$A330,CSV!$H:$H,"&gt;0.5")/$B330</f>
        <v>#DIV/0!</v>
      </c>
      <c r="M330" s="7" t="e">
        <f>COUNTIFS(CSV!$B:$B,$A330,CSV!$J:$J,"&gt;0.5")/$C330</f>
        <v>#DIV/0!</v>
      </c>
      <c r="N330" s="12" t="e">
        <f>(COUNTIFS(CSV!$A:$A,$A330,CSV!$H:$H,"&gt;1.5") +COUNTIFS(CSV!$B:$B,$A330,CSV!$J:$J,"&gt;1.5"))/$D330</f>
        <v>#DIV/0!</v>
      </c>
      <c r="O330" s="7" t="e">
        <f>COUNTIFS(CSV!$A:$A,$A330,CSV!$H:$H,"&gt;1.5")/$B330</f>
        <v>#DIV/0!</v>
      </c>
      <c r="P330" s="7" t="e">
        <f>COUNTIFS(CSV!$B:$B,$A330,CSV!$J:$J,"&gt;1.5")/$C330</f>
        <v>#DIV/0!</v>
      </c>
      <c r="Q330" s="12" t="e">
        <f>(COUNTIFS(CSV!$A:$A,$A330,CSV!$I:$I,"&gt;0.5") +COUNTIFS(CSV!$B:$B,$A330,CSV!$K:$K,"&gt;0.5"))/$D330</f>
        <v>#DIV/0!</v>
      </c>
      <c r="R330" s="7" t="e">
        <f>COUNTIFS(CSV!$A:$A,$A330,CSV!$I:$I,"&gt;0.5")/$B330</f>
        <v>#DIV/0!</v>
      </c>
      <c r="S330" s="7" t="e">
        <f>COUNTIFS(CSV!$B:$B,$A330,CSV!$K:$K,"&gt;0.5")/$C330</f>
        <v>#DIV/0!</v>
      </c>
      <c r="T330" s="12" t="e">
        <f>(COUNTIFS(CSV!$A:$A,$A330,CSV!$I:$I,"&gt;1.5") +COUNTIFS(CSV!$B:$B,$A330,CSV!$K:$K,"&gt;1.5"))/$D330</f>
        <v>#DIV/0!</v>
      </c>
      <c r="U330" s="7" t="e">
        <f>COUNTIFS(CSV!$A:$A,$A330,CSV!$I:$I,"&gt;1.5")/$B330</f>
        <v>#DIV/0!</v>
      </c>
      <c r="V330" s="7" t="e">
        <f>COUNTIFS(CSV!$B:$B,$A330,CSV!$K:$K,"&gt;1.5")/$C330</f>
        <v>#DIV/0!</v>
      </c>
    </row>
    <row r="331" spans="1:22" x14ac:dyDescent="0.3">
      <c r="A331" t="s">
        <v>431</v>
      </c>
      <c r="B331" s="9">
        <f>COUNTIF(CSV!A:A,A331)</f>
        <v>0</v>
      </c>
      <c r="C331" s="4">
        <f>COUNTIF(CSV!B:B,A331)</f>
        <v>0</v>
      </c>
      <c r="D331" s="4">
        <f t="shared" si="10"/>
        <v>0</v>
      </c>
      <c r="E331" s="12" t="e">
        <f>(COUNTIFS(CSV!$A:$A,$A331,CSV!$L:$L,"&gt;0.5") +COUNTIFS(CSV!$B:$B,$A331,CSV!$L:$L,"&gt;0.5"))/$D331</f>
        <v>#DIV/0!</v>
      </c>
      <c r="F331" s="7" t="e">
        <f>COUNTIFS(CSV!$A:$A,$A331,CSV!$L:$L,"&gt;0.5")/$B331</f>
        <v>#DIV/0!</v>
      </c>
      <c r="G331" s="7" t="e">
        <f>COUNTIFS(CSV!$B:$B,$A331,CSV!$L:$L,"&gt;0.5")/$C331</f>
        <v>#DIV/0!</v>
      </c>
      <c r="H331" s="12" t="e">
        <f>(COUNTIFS(CSV!$A:$A,$A331,CSV!$L:$L,"&gt;1.5") +COUNTIFS(CSV!$B:$B,$A331,CSV!$L:$L,"&gt;1.5"))/$D331</f>
        <v>#DIV/0!</v>
      </c>
      <c r="I331" s="7" t="e">
        <f>COUNTIFS(CSV!$A:$A,$A331,CSV!$L:$L,"&gt;1.5")/$B331</f>
        <v>#DIV/0!</v>
      </c>
      <c r="J331" s="7" t="e">
        <f>COUNTIFS(CSV!$B:$B,$A331,CSV!$L:$L,"&gt;1.5")/$C331</f>
        <v>#DIV/0!</v>
      </c>
      <c r="K331" s="12" t="e">
        <f>(COUNTIFS(CSV!$A:$A,$A331,CSV!$H:$H,"&gt;0.5") +COUNTIFS(CSV!$B:$B,$A331,CSV!$J:$J,"&gt;0.5"))/$D331</f>
        <v>#DIV/0!</v>
      </c>
      <c r="L331" s="7" t="e">
        <f>COUNTIFS(CSV!$A:$A,$A331,CSV!$H:$H,"&gt;0.5")/$B331</f>
        <v>#DIV/0!</v>
      </c>
      <c r="M331" s="7" t="e">
        <f>COUNTIFS(CSV!$B:$B,$A331,CSV!$J:$J,"&gt;0.5")/$C331</f>
        <v>#DIV/0!</v>
      </c>
      <c r="N331" s="12" t="e">
        <f>(COUNTIFS(CSV!$A:$A,$A331,CSV!$H:$H,"&gt;1.5") +COUNTIFS(CSV!$B:$B,$A331,CSV!$J:$J,"&gt;1.5"))/$D331</f>
        <v>#DIV/0!</v>
      </c>
      <c r="O331" s="7" t="e">
        <f>COUNTIFS(CSV!$A:$A,$A331,CSV!$H:$H,"&gt;1.5")/$B331</f>
        <v>#DIV/0!</v>
      </c>
      <c r="P331" s="7" t="e">
        <f>COUNTIFS(CSV!$B:$B,$A331,CSV!$J:$J,"&gt;1.5")/$C331</f>
        <v>#DIV/0!</v>
      </c>
      <c r="Q331" s="12" t="e">
        <f>(COUNTIFS(CSV!$A:$A,$A331,CSV!$I:$I,"&gt;0.5") +COUNTIFS(CSV!$B:$B,$A331,CSV!$K:$K,"&gt;0.5"))/$D331</f>
        <v>#DIV/0!</v>
      </c>
      <c r="R331" s="7" t="e">
        <f>COUNTIFS(CSV!$A:$A,$A331,CSV!$I:$I,"&gt;0.5")/$B331</f>
        <v>#DIV/0!</v>
      </c>
      <c r="S331" s="7" t="e">
        <f>COUNTIFS(CSV!$B:$B,$A331,CSV!$K:$K,"&gt;0.5")/$C331</f>
        <v>#DIV/0!</v>
      </c>
      <c r="T331" s="12" t="e">
        <f>(COUNTIFS(CSV!$A:$A,$A331,CSV!$I:$I,"&gt;1.5") +COUNTIFS(CSV!$B:$B,$A331,CSV!$K:$K,"&gt;1.5"))/$D331</f>
        <v>#DIV/0!</v>
      </c>
      <c r="U331" s="7" t="e">
        <f>COUNTIFS(CSV!$A:$A,$A331,CSV!$I:$I,"&gt;1.5")/$B331</f>
        <v>#DIV/0!</v>
      </c>
      <c r="V331" s="7" t="e">
        <f>COUNTIFS(CSV!$B:$B,$A331,CSV!$K:$K,"&gt;1.5")/$C331</f>
        <v>#DIV/0!</v>
      </c>
    </row>
    <row r="332" spans="1:22" x14ac:dyDescent="0.3">
      <c r="A332" t="s">
        <v>449</v>
      </c>
      <c r="B332" s="9">
        <f>COUNTIF(CSV!A:A,A332)</f>
        <v>0</v>
      </c>
      <c r="C332" s="4">
        <f>COUNTIF(CSV!B:B,A332)</f>
        <v>1</v>
      </c>
      <c r="D332" s="4">
        <f t="shared" si="10"/>
        <v>1</v>
      </c>
      <c r="E332" s="12">
        <f>(COUNTIFS(CSV!$A:$A,$A332,CSV!$L:$L,"&gt;0.5") +COUNTIFS(CSV!$B:$B,$A332,CSV!$L:$L,"&gt;0.5"))/$D332</f>
        <v>1</v>
      </c>
      <c r="F332" s="7" t="e">
        <f>COUNTIFS(CSV!$A:$A,$A332,CSV!$L:$L,"&gt;0.5")/$B332</f>
        <v>#DIV/0!</v>
      </c>
      <c r="G332" s="7">
        <f>COUNTIFS(CSV!$B:$B,$A332,CSV!$L:$L,"&gt;0.5")/$C332</f>
        <v>1</v>
      </c>
      <c r="H332" s="12">
        <f>(COUNTIFS(CSV!$A:$A,$A332,CSV!$L:$L,"&gt;1.5") +COUNTIFS(CSV!$B:$B,$A332,CSV!$L:$L,"&gt;1.5"))/$D332</f>
        <v>0</v>
      </c>
      <c r="I332" s="7" t="e">
        <f>COUNTIFS(CSV!$A:$A,$A332,CSV!$L:$L,"&gt;1.5")/$B332</f>
        <v>#DIV/0!</v>
      </c>
      <c r="J332" s="7">
        <f>COUNTIFS(CSV!$B:$B,$A332,CSV!$L:$L,"&gt;1.5")/$C332</f>
        <v>0</v>
      </c>
      <c r="K332" s="12">
        <f>(COUNTIFS(CSV!$A:$A,$A332,CSV!$H:$H,"&gt;0.5") +COUNTIFS(CSV!$B:$B,$A332,CSV!$J:$J,"&gt;0.5"))/$D332</f>
        <v>1</v>
      </c>
      <c r="L332" s="7" t="e">
        <f>COUNTIFS(CSV!$A:$A,$A332,CSV!$H:$H,"&gt;0.5")/$B332</f>
        <v>#DIV/0!</v>
      </c>
      <c r="M332" s="7">
        <f>COUNTIFS(CSV!$B:$B,$A332,CSV!$J:$J,"&gt;0.5")/$C332</f>
        <v>1</v>
      </c>
      <c r="N332" s="12">
        <f>(COUNTIFS(CSV!$A:$A,$A332,CSV!$H:$H,"&gt;1.5") +COUNTIFS(CSV!$B:$B,$A332,CSV!$J:$J,"&gt;1.5"))/$D332</f>
        <v>0</v>
      </c>
      <c r="O332" s="7" t="e">
        <f>COUNTIFS(CSV!$A:$A,$A332,CSV!$H:$H,"&gt;1.5")/$B332</f>
        <v>#DIV/0!</v>
      </c>
      <c r="P332" s="7">
        <f>COUNTIFS(CSV!$B:$B,$A332,CSV!$J:$J,"&gt;1.5")/$C332</f>
        <v>0</v>
      </c>
      <c r="Q332" s="12">
        <f>(COUNTIFS(CSV!$A:$A,$A332,CSV!$I:$I,"&gt;0.5") +COUNTIFS(CSV!$B:$B,$A332,CSV!$K:$K,"&gt;0.5"))/$D332</f>
        <v>0</v>
      </c>
      <c r="R332" s="7" t="e">
        <f>COUNTIFS(CSV!$A:$A,$A332,CSV!$I:$I,"&gt;0.5")/$B332</f>
        <v>#DIV/0!</v>
      </c>
      <c r="S332" s="7">
        <f>COUNTIFS(CSV!$B:$B,$A332,CSV!$K:$K,"&gt;0.5")/$C332</f>
        <v>0</v>
      </c>
      <c r="T332" s="12">
        <f>(COUNTIFS(CSV!$A:$A,$A332,CSV!$I:$I,"&gt;1.5") +COUNTIFS(CSV!$B:$B,$A332,CSV!$K:$K,"&gt;1.5"))/$D332</f>
        <v>0</v>
      </c>
      <c r="U332" s="7" t="e">
        <f>COUNTIFS(CSV!$A:$A,$A332,CSV!$I:$I,"&gt;1.5")/$B332</f>
        <v>#DIV/0!</v>
      </c>
      <c r="V332" s="7">
        <f>COUNTIFS(CSV!$B:$B,$A332,CSV!$K:$K,"&gt;1.5")/$C332</f>
        <v>0</v>
      </c>
    </row>
    <row r="333" spans="1:22" x14ac:dyDescent="0.3">
      <c r="A333" t="s">
        <v>433</v>
      </c>
      <c r="B333" s="9">
        <f>COUNTIF(CSV!A:A,A333)</f>
        <v>0</v>
      </c>
      <c r="C333" s="4">
        <f>COUNTIF(CSV!B:B,A333)</f>
        <v>0</v>
      </c>
      <c r="D333" s="4">
        <f t="shared" si="10"/>
        <v>0</v>
      </c>
      <c r="E333" s="12" t="e">
        <f>(COUNTIFS(CSV!$A:$A,$A333,CSV!$L:$L,"&gt;0.5") +COUNTIFS(CSV!$B:$B,$A333,CSV!$L:$L,"&gt;0.5"))/$D333</f>
        <v>#DIV/0!</v>
      </c>
      <c r="F333" s="7" t="e">
        <f>COUNTIFS(CSV!$A:$A,$A333,CSV!$L:$L,"&gt;0.5")/$B333</f>
        <v>#DIV/0!</v>
      </c>
      <c r="G333" s="7" t="e">
        <f>COUNTIFS(CSV!$B:$B,$A333,CSV!$L:$L,"&gt;0.5")/$C333</f>
        <v>#DIV/0!</v>
      </c>
      <c r="H333" s="12" t="e">
        <f>(COUNTIFS(CSV!$A:$A,$A333,CSV!$L:$L,"&gt;1.5") +COUNTIFS(CSV!$B:$B,$A333,CSV!$L:$L,"&gt;1.5"))/$D333</f>
        <v>#DIV/0!</v>
      </c>
      <c r="I333" s="7" t="e">
        <f>COUNTIFS(CSV!$A:$A,$A333,CSV!$L:$L,"&gt;1.5")/$B333</f>
        <v>#DIV/0!</v>
      </c>
      <c r="J333" s="7" t="e">
        <f>COUNTIFS(CSV!$B:$B,$A333,CSV!$L:$L,"&gt;1.5")/$C333</f>
        <v>#DIV/0!</v>
      </c>
      <c r="K333" s="12" t="e">
        <f>(COUNTIFS(CSV!$A:$A,$A333,CSV!$H:$H,"&gt;0.5") +COUNTIFS(CSV!$B:$B,$A333,CSV!$J:$J,"&gt;0.5"))/$D333</f>
        <v>#DIV/0!</v>
      </c>
      <c r="L333" s="7" t="e">
        <f>COUNTIFS(CSV!$A:$A,$A333,CSV!$H:$H,"&gt;0.5")/$B333</f>
        <v>#DIV/0!</v>
      </c>
      <c r="M333" s="7" t="e">
        <f>COUNTIFS(CSV!$B:$B,$A333,CSV!$J:$J,"&gt;0.5")/$C333</f>
        <v>#DIV/0!</v>
      </c>
      <c r="N333" s="12" t="e">
        <f>(COUNTIFS(CSV!$A:$A,$A333,CSV!$H:$H,"&gt;1.5") +COUNTIFS(CSV!$B:$B,$A333,CSV!$J:$J,"&gt;1.5"))/$D333</f>
        <v>#DIV/0!</v>
      </c>
      <c r="O333" s="7" t="e">
        <f>COUNTIFS(CSV!$A:$A,$A333,CSV!$H:$H,"&gt;1.5")/$B333</f>
        <v>#DIV/0!</v>
      </c>
      <c r="P333" s="7" t="e">
        <f>COUNTIFS(CSV!$B:$B,$A333,CSV!$J:$J,"&gt;1.5")/$C333</f>
        <v>#DIV/0!</v>
      </c>
      <c r="Q333" s="12" t="e">
        <f>(COUNTIFS(CSV!$A:$A,$A333,CSV!$I:$I,"&gt;0.5") +COUNTIFS(CSV!$B:$B,$A333,CSV!$K:$K,"&gt;0.5"))/$D333</f>
        <v>#DIV/0!</v>
      </c>
      <c r="R333" s="7" t="e">
        <f>COUNTIFS(CSV!$A:$A,$A333,CSV!$I:$I,"&gt;0.5")/$B333</f>
        <v>#DIV/0!</v>
      </c>
      <c r="S333" s="7" t="e">
        <f>COUNTIFS(CSV!$B:$B,$A333,CSV!$K:$K,"&gt;0.5")/$C333</f>
        <v>#DIV/0!</v>
      </c>
      <c r="T333" s="12" t="e">
        <f>(COUNTIFS(CSV!$A:$A,$A333,CSV!$I:$I,"&gt;1.5") +COUNTIFS(CSV!$B:$B,$A333,CSV!$K:$K,"&gt;1.5"))/$D333</f>
        <v>#DIV/0!</v>
      </c>
      <c r="U333" s="7" t="e">
        <f>COUNTIFS(CSV!$A:$A,$A333,CSV!$I:$I,"&gt;1.5")/$B333</f>
        <v>#DIV/0!</v>
      </c>
      <c r="V333" s="7" t="e">
        <f>COUNTIFS(CSV!$B:$B,$A333,CSV!$K:$K,"&gt;1.5")/$C333</f>
        <v>#DIV/0!</v>
      </c>
    </row>
    <row r="334" spans="1:22" x14ac:dyDescent="0.3">
      <c r="A334" t="s">
        <v>417</v>
      </c>
      <c r="B334" s="9">
        <f>COUNTIF(CSV!A:A,A334)</f>
        <v>0</v>
      </c>
      <c r="C334" s="4">
        <f>COUNTIF(CSV!B:B,A334)</f>
        <v>0</v>
      </c>
      <c r="D334" s="4">
        <f t="shared" si="10"/>
        <v>0</v>
      </c>
      <c r="E334" s="12" t="e">
        <f>(COUNTIFS(CSV!$A:$A,$A334,CSV!$L:$L,"&gt;0.5") +COUNTIFS(CSV!$B:$B,$A334,CSV!$L:$L,"&gt;0.5"))/$D334</f>
        <v>#DIV/0!</v>
      </c>
      <c r="F334" s="7" t="e">
        <f>COUNTIFS(CSV!$A:$A,$A334,CSV!$L:$L,"&gt;0.5")/$B334</f>
        <v>#DIV/0!</v>
      </c>
      <c r="G334" s="7" t="e">
        <f>COUNTIFS(CSV!$B:$B,$A334,CSV!$L:$L,"&gt;0.5")/$C334</f>
        <v>#DIV/0!</v>
      </c>
      <c r="H334" s="12" t="e">
        <f>(COUNTIFS(CSV!$A:$A,$A334,CSV!$L:$L,"&gt;1.5") +COUNTIFS(CSV!$B:$B,$A334,CSV!$L:$L,"&gt;1.5"))/$D334</f>
        <v>#DIV/0!</v>
      </c>
      <c r="I334" s="7" t="e">
        <f>COUNTIFS(CSV!$A:$A,$A334,CSV!$L:$L,"&gt;1.5")/$B334</f>
        <v>#DIV/0!</v>
      </c>
      <c r="J334" s="7" t="e">
        <f>COUNTIFS(CSV!$B:$B,$A334,CSV!$L:$L,"&gt;1.5")/$C334</f>
        <v>#DIV/0!</v>
      </c>
      <c r="K334" s="12" t="e">
        <f>(COUNTIFS(CSV!$A:$A,$A334,CSV!$H:$H,"&gt;0.5") +COUNTIFS(CSV!$B:$B,$A334,CSV!$J:$J,"&gt;0.5"))/$D334</f>
        <v>#DIV/0!</v>
      </c>
      <c r="L334" s="7" t="e">
        <f>COUNTIFS(CSV!$A:$A,$A334,CSV!$H:$H,"&gt;0.5")/$B334</f>
        <v>#DIV/0!</v>
      </c>
      <c r="M334" s="7" t="e">
        <f>COUNTIFS(CSV!$B:$B,$A334,CSV!$J:$J,"&gt;0.5")/$C334</f>
        <v>#DIV/0!</v>
      </c>
      <c r="N334" s="12" t="e">
        <f>(COUNTIFS(CSV!$A:$A,$A334,CSV!$H:$H,"&gt;1.5") +COUNTIFS(CSV!$B:$B,$A334,CSV!$J:$J,"&gt;1.5"))/$D334</f>
        <v>#DIV/0!</v>
      </c>
      <c r="O334" s="7" t="e">
        <f>COUNTIFS(CSV!$A:$A,$A334,CSV!$H:$H,"&gt;1.5")/$B334</f>
        <v>#DIV/0!</v>
      </c>
      <c r="P334" s="7" t="e">
        <f>COUNTIFS(CSV!$B:$B,$A334,CSV!$J:$J,"&gt;1.5")/$C334</f>
        <v>#DIV/0!</v>
      </c>
      <c r="Q334" s="12" t="e">
        <f>(COUNTIFS(CSV!$A:$A,$A334,CSV!$I:$I,"&gt;0.5") +COUNTIFS(CSV!$B:$B,$A334,CSV!$K:$K,"&gt;0.5"))/$D334</f>
        <v>#DIV/0!</v>
      </c>
      <c r="R334" s="7" t="e">
        <f>COUNTIFS(CSV!$A:$A,$A334,CSV!$I:$I,"&gt;0.5")/$B334</f>
        <v>#DIV/0!</v>
      </c>
      <c r="S334" s="7" t="e">
        <f>COUNTIFS(CSV!$B:$B,$A334,CSV!$K:$K,"&gt;0.5")/$C334</f>
        <v>#DIV/0!</v>
      </c>
      <c r="T334" s="12" t="e">
        <f>(COUNTIFS(CSV!$A:$A,$A334,CSV!$I:$I,"&gt;1.5") +COUNTIFS(CSV!$B:$B,$A334,CSV!$K:$K,"&gt;1.5"))/$D334</f>
        <v>#DIV/0!</v>
      </c>
      <c r="U334" s="7" t="e">
        <f>COUNTIFS(CSV!$A:$A,$A334,CSV!$I:$I,"&gt;1.5")/$B334</f>
        <v>#DIV/0!</v>
      </c>
      <c r="V334" s="7" t="e">
        <f>COUNTIFS(CSV!$B:$B,$A334,CSV!$K:$K,"&gt;1.5")/$C334</f>
        <v>#DIV/0!</v>
      </c>
    </row>
    <row r="335" spans="1:22" x14ac:dyDescent="0.3">
      <c r="A335" t="s">
        <v>450</v>
      </c>
      <c r="B335" s="9">
        <f>COUNTIF(CSV!A:A,A335)</f>
        <v>0</v>
      </c>
      <c r="C335" s="4">
        <f>COUNTIF(CSV!B:B,A335)</f>
        <v>0</v>
      </c>
      <c r="D335" s="4">
        <f t="shared" si="10"/>
        <v>0</v>
      </c>
      <c r="E335" s="12" t="e">
        <f>(COUNTIFS(CSV!$A:$A,$A335,CSV!$L:$L,"&gt;0.5") +COUNTIFS(CSV!$B:$B,$A335,CSV!$L:$L,"&gt;0.5"))/$D335</f>
        <v>#DIV/0!</v>
      </c>
      <c r="F335" s="7" t="e">
        <f>COUNTIFS(CSV!$A:$A,$A335,CSV!$L:$L,"&gt;0.5")/$B335</f>
        <v>#DIV/0!</v>
      </c>
      <c r="G335" s="7" t="e">
        <f>COUNTIFS(CSV!$B:$B,$A335,CSV!$L:$L,"&gt;0.5")/$C335</f>
        <v>#DIV/0!</v>
      </c>
      <c r="H335" s="12" t="e">
        <f>(COUNTIFS(CSV!$A:$A,$A335,CSV!$L:$L,"&gt;1.5") +COUNTIFS(CSV!$B:$B,$A335,CSV!$L:$L,"&gt;1.5"))/$D335</f>
        <v>#DIV/0!</v>
      </c>
      <c r="I335" s="7" t="e">
        <f>COUNTIFS(CSV!$A:$A,$A335,CSV!$L:$L,"&gt;1.5")/$B335</f>
        <v>#DIV/0!</v>
      </c>
      <c r="J335" s="7" t="e">
        <f>COUNTIFS(CSV!$B:$B,$A335,CSV!$L:$L,"&gt;1.5")/$C335</f>
        <v>#DIV/0!</v>
      </c>
      <c r="K335" s="12" t="e">
        <f>(COUNTIFS(CSV!$A:$A,$A335,CSV!$H:$H,"&gt;0.5") +COUNTIFS(CSV!$B:$B,$A335,CSV!$J:$J,"&gt;0.5"))/$D335</f>
        <v>#DIV/0!</v>
      </c>
      <c r="L335" s="7" t="e">
        <f>COUNTIFS(CSV!$A:$A,$A335,CSV!$H:$H,"&gt;0.5")/$B335</f>
        <v>#DIV/0!</v>
      </c>
      <c r="M335" s="7" t="e">
        <f>COUNTIFS(CSV!$B:$B,$A335,CSV!$J:$J,"&gt;0.5")/$C335</f>
        <v>#DIV/0!</v>
      </c>
      <c r="N335" s="12" t="e">
        <f>(COUNTIFS(CSV!$A:$A,$A335,CSV!$H:$H,"&gt;1.5") +COUNTIFS(CSV!$B:$B,$A335,CSV!$J:$J,"&gt;1.5"))/$D335</f>
        <v>#DIV/0!</v>
      </c>
      <c r="O335" s="7" t="e">
        <f>COUNTIFS(CSV!$A:$A,$A335,CSV!$H:$H,"&gt;1.5")/$B335</f>
        <v>#DIV/0!</v>
      </c>
      <c r="P335" s="7" t="e">
        <f>COUNTIFS(CSV!$B:$B,$A335,CSV!$J:$J,"&gt;1.5")/$C335</f>
        <v>#DIV/0!</v>
      </c>
      <c r="Q335" s="12" t="e">
        <f>(COUNTIFS(CSV!$A:$A,$A335,CSV!$I:$I,"&gt;0.5") +COUNTIFS(CSV!$B:$B,$A335,CSV!$K:$K,"&gt;0.5"))/$D335</f>
        <v>#DIV/0!</v>
      </c>
      <c r="R335" s="7" t="e">
        <f>COUNTIFS(CSV!$A:$A,$A335,CSV!$I:$I,"&gt;0.5")/$B335</f>
        <v>#DIV/0!</v>
      </c>
      <c r="S335" s="7" t="e">
        <f>COUNTIFS(CSV!$B:$B,$A335,CSV!$K:$K,"&gt;0.5")/$C335</f>
        <v>#DIV/0!</v>
      </c>
      <c r="T335" s="12" t="e">
        <f>(COUNTIFS(CSV!$A:$A,$A335,CSV!$I:$I,"&gt;1.5") +COUNTIFS(CSV!$B:$B,$A335,CSV!$K:$K,"&gt;1.5"))/$D335</f>
        <v>#DIV/0!</v>
      </c>
      <c r="U335" s="7" t="e">
        <f>COUNTIFS(CSV!$A:$A,$A335,CSV!$I:$I,"&gt;1.5")/$B335</f>
        <v>#DIV/0!</v>
      </c>
      <c r="V335" s="7" t="e">
        <f>COUNTIFS(CSV!$B:$B,$A335,CSV!$K:$K,"&gt;1.5")/$C335</f>
        <v>#DIV/0!</v>
      </c>
    </row>
    <row r="336" spans="1:22" x14ac:dyDescent="0.3">
      <c r="A336" t="s">
        <v>427</v>
      </c>
      <c r="B336" s="9">
        <f>COUNTIF(CSV!A:A,A336)</f>
        <v>0</v>
      </c>
      <c r="C336" s="4">
        <f>COUNTIF(CSV!B:B,A336)</f>
        <v>0</v>
      </c>
      <c r="D336" s="4">
        <f t="shared" si="10"/>
        <v>0</v>
      </c>
      <c r="E336" s="12" t="e">
        <f>(COUNTIFS(CSV!$A:$A,$A336,CSV!$L:$L,"&gt;0.5") +COUNTIFS(CSV!$B:$B,$A336,CSV!$L:$L,"&gt;0.5"))/$D336</f>
        <v>#DIV/0!</v>
      </c>
      <c r="F336" s="7" t="e">
        <f>COUNTIFS(CSV!$A:$A,$A336,CSV!$L:$L,"&gt;0.5")/$B336</f>
        <v>#DIV/0!</v>
      </c>
      <c r="G336" s="7" t="e">
        <f>COUNTIFS(CSV!$B:$B,$A336,CSV!$L:$L,"&gt;0.5")/$C336</f>
        <v>#DIV/0!</v>
      </c>
      <c r="H336" s="12" t="e">
        <f>(COUNTIFS(CSV!$A:$A,$A336,CSV!$L:$L,"&gt;1.5") +COUNTIFS(CSV!$B:$B,$A336,CSV!$L:$L,"&gt;1.5"))/$D336</f>
        <v>#DIV/0!</v>
      </c>
      <c r="I336" s="7" t="e">
        <f>COUNTIFS(CSV!$A:$A,$A336,CSV!$L:$L,"&gt;1.5")/$B336</f>
        <v>#DIV/0!</v>
      </c>
      <c r="J336" s="7" t="e">
        <f>COUNTIFS(CSV!$B:$B,$A336,CSV!$L:$L,"&gt;1.5")/$C336</f>
        <v>#DIV/0!</v>
      </c>
      <c r="K336" s="12" t="e">
        <f>(COUNTIFS(CSV!$A:$A,$A336,CSV!$H:$H,"&gt;0.5") +COUNTIFS(CSV!$B:$B,$A336,CSV!$J:$J,"&gt;0.5"))/$D336</f>
        <v>#DIV/0!</v>
      </c>
      <c r="L336" s="7" t="e">
        <f>COUNTIFS(CSV!$A:$A,$A336,CSV!$H:$H,"&gt;0.5")/$B336</f>
        <v>#DIV/0!</v>
      </c>
      <c r="M336" s="7" t="e">
        <f>COUNTIFS(CSV!$B:$B,$A336,CSV!$J:$J,"&gt;0.5")/$C336</f>
        <v>#DIV/0!</v>
      </c>
      <c r="N336" s="12" t="e">
        <f>(COUNTIFS(CSV!$A:$A,$A336,CSV!$H:$H,"&gt;1.5") +COUNTIFS(CSV!$B:$B,$A336,CSV!$J:$J,"&gt;1.5"))/$D336</f>
        <v>#DIV/0!</v>
      </c>
      <c r="O336" s="7" t="e">
        <f>COUNTIFS(CSV!$A:$A,$A336,CSV!$H:$H,"&gt;1.5")/$B336</f>
        <v>#DIV/0!</v>
      </c>
      <c r="P336" s="7" t="e">
        <f>COUNTIFS(CSV!$B:$B,$A336,CSV!$J:$J,"&gt;1.5")/$C336</f>
        <v>#DIV/0!</v>
      </c>
      <c r="Q336" s="12" t="e">
        <f>(COUNTIFS(CSV!$A:$A,$A336,CSV!$I:$I,"&gt;0.5") +COUNTIFS(CSV!$B:$B,$A336,CSV!$K:$K,"&gt;0.5"))/$D336</f>
        <v>#DIV/0!</v>
      </c>
      <c r="R336" s="7" t="e">
        <f>COUNTIFS(CSV!$A:$A,$A336,CSV!$I:$I,"&gt;0.5")/$B336</f>
        <v>#DIV/0!</v>
      </c>
      <c r="S336" s="7" t="e">
        <f>COUNTIFS(CSV!$B:$B,$A336,CSV!$K:$K,"&gt;0.5")/$C336</f>
        <v>#DIV/0!</v>
      </c>
      <c r="T336" s="12" t="e">
        <f>(COUNTIFS(CSV!$A:$A,$A336,CSV!$I:$I,"&gt;1.5") +COUNTIFS(CSV!$B:$B,$A336,CSV!$K:$K,"&gt;1.5"))/$D336</f>
        <v>#DIV/0!</v>
      </c>
      <c r="U336" s="7" t="e">
        <f>COUNTIFS(CSV!$A:$A,$A336,CSV!$I:$I,"&gt;1.5")/$B336</f>
        <v>#DIV/0!</v>
      </c>
      <c r="V336" s="7" t="e">
        <f>COUNTIFS(CSV!$B:$B,$A336,CSV!$K:$K,"&gt;1.5")/$C336</f>
        <v>#DIV/0!</v>
      </c>
    </row>
    <row r="337" spans="1:22" x14ac:dyDescent="0.3">
      <c r="A337" t="s">
        <v>435</v>
      </c>
      <c r="B337" s="9">
        <f>COUNTIF(CSV!A:A,A337)</f>
        <v>0</v>
      </c>
      <c r="C337" s="4">
        <f>COUNTIF(CSV!B:B,A337)</f>
        <v>0</v>
      </c>
      <c r="D337" s="4">
        <f t="shared" si="10"/>
        <v>0</v>
      </c>
      <c r="E337" s="12" t="e">
        <f>(COUNTIFS(CSV!$A:$A,$A337,CSV!$L:$L,"&gt;0.5") +COUNTIFS(CSV!$B:$B,$A337,CSV!$L:$L,"&gt;0.5"))/$D337</f>
        <v>#DIV/0!</v>
      </c>
      <c r="F337" s="7" t="e">
        <f>COUNTIFS(CSV!$A:$A,$A337,CSV!$L:$L,"&gt;0.5")/$B337</f>
        <v>#DIV/0!</v>
      </c>
      <c r="G337" s="7" t="e">
        <f>COUNTIFS(CSV!$B:$B,$A337,CSV!$L:$L,"&gt;0.5")/$C337</f>
        <v>#DIV/0!</v>
      </c>
      <c r="H337" s="12" t="e">
        <f>(COUNTIFS(CSV!$A:$A,$A337,CSV!$L:$L,"&gt;1.5") +COUNTIFS(CSV!$B:$B,$A337,CSV!$L:$L,"&gt;1.5"))/$D337</f>
        <v>#DIV/0!</v>
      </c>
      <c r="I337" s="7" t="e">
        <f>COUNTIFS(CSV!$A:$A,$A337,CSV!$L:$L,"&gt;1.5")/$B337</f>
        <v>#DIV/0!</v>
      </c>
      <c r="J337" s="7" t="e">
        <f>COUNTIFS(CSV!$B:$B,$A337,CSV!$L:$L,"&gt;1.5")/$C337</f>
        <v>#DIV/0!</v>
      </c>
      <c r="K337" s="12" t="e">
        <f>(COUNTIFS(CSV!$A:$A,$A337,CSV!$H:$H,"&gt;0.5") +COUNTIFS(CSV!$B:$B,$A337,CSV!$J:$J,"&gt;0.5"))/$D337</f>
        <v>#DIV/0!</v>
      </c>
      <c r="L337" s="7" t="e">
        <f>COUNTIFS(CSV!$A:$A,$A337,CSV!$H:$H,"&gt;0.5")/$B337</f>
        <v>#DIV/0!</v>
      </c>
      <c r="M337" s="7" t="e">
        <f>COUNTIFS(CSV!$B:$B,$A337,CSV!$J:$J,"&gt;0.5")/$C337</f>
        <v>#DIV/0!</v>
      </c>
      <c r="N337" s="12" t="e">
        <f>(COUNTIFS(CSV!$A:$A,$A337,CSV!$H:$H,"&gt;1.5") +COUNTIFS(CSV!$B:$B,$A337,CSV!$J:$J,"&gt;1.5"))/$D337</f>
        <v>#DIV/0!</v>
      </c>
      <c r="O337" s="7" t="e">
        <f>COUNTIFS(CSV!$A:$A,$A337,CSV!$H:$H,"&gt;1.5")/$B337</f>
        <v>#DIV/0!</v>
      </c>
      <c r="P337" s="7" t="e">
        <f>COUNTIFS(CSV!$B:$B,$A337,CSV!$J:$J,"&gt;1.5")/$C337</f>
        <v>#DIV/0!</v>
      </c>
      <c r="Q337" s="12" t="e">
        <f>(COUNTIFS(CSV!$A:$A,$A337,CSV!$I:$I,"&gt;0.5") +COUNTIFS(CSV!$B:$B,$A337,CSV!$K:$K,"&gt;0.5"))/$D337</f>
        <v>#DIV/0!</v>
      </c>
      <c r="R337" s="7" t="e">
        <f>COUNTIFS(CSV!$A:$A,$A337,CSV!$I:$I,"&gt;0.5")/$B337</f>
        <v>#DIV/0!</v>
      </c>
      <c r="S337" s="7" t="e">
        <f>COUNTIFS(CSV!$B:$B,$A337,CSV!$K:$K,"&gt;0.5")/$C337</f>
        <v>#DIV/0!</v>
      </c>
      <c r="T337" s="12" t="e">
        <f>(COUNTIFS(CSV!$A:$A,$A337,CSV!$I:$I,"&gt;1.5") +COUNTIFS(CSV!$B:$B,$A337,CSV!$K:$K,"&gt;1.5"))/$D337</f>
        <v>#DIV/0!</v>
      </c>
      <c r="U337" s="7" t="e">
        <f>COUNTIFS(CSV!$A:$A,$A337,CSV!$I:$I,"&gt;1.5")/$B337</f>
        <v>#DIV/0!</v>
      </c>
      <c r="V337" s="7" t="e">
        <f>COUNTIFS(CSV!$B:$B,$A337,CSV!$K:$K,"&gt;1.5")/$C337</f>
        <v>#DIV/0!</v>
      </c>
    </row>
    <row r="338" spans="1:22" x14ac:dyDescent="0.3">
      <c r="A338" t="s">
        <v>436</v>
      </c>
      <c r="B338" s="9">
        <f>COUNTIF(CSV!A:A,A338)</f>
        <v>0</v>
      </c>
      <c r="C338" s="4">
        <f>COUNTIF(CSV!B:B,A338)</f>
        <v>0</v>
      </c>
      <c r="D338" s="4">
        <f t="shared" si="10"/>
        <v>0</v>
      </c>
      <c r="E338" s="12" t="e">
        <f>(COUNTIFS(CSV!$A:$A,$A338,CSV!$L:$L,"&gt;0.5") +COUNTIFS(CSV!$B:$B,$A338,CSV!$L:$L,"&gt;0.5"))/$D338</f>
        <v>#DIV/0!</v>
      </c>
      <c r="F338" s="7" t="e">
        <f>COUNTIFS(CSV!$A:$A,$A338,CSV!$L:$L,"&gt;0.5")/$B338</f>
        <v>#DIV/0!</v>
      </c>
      <c r="G338" s="7" t="e">
        <f>COUNTIFS(CSV!$B:$B,$A338,CSV!$L:$L,"&gt;0.5")/$C338</f>
        <v>#DIV/0!</v>
      </c>
      <c r="H338" s="12" t="e">
        <f>(COUNTIFS(CSV!$A:$A,$A338,CSV!$L:$L,"&gt;1.5") +COUNTIFS(CSV!$B:$B,$A338,CSV!$L:$L,"&gt;1.5"))/$D338</f>
        <v>#DIV/0!</v>
      </c>
      <c r="I338" s="7" t="e">
        <f>COUNTIFS(CSV!$A:$A,$A338,CSV!$L:$L,"&gt;1.5")/$B338</f>
        <v>#DIV/0!</v>
      </c>
      <c r="J338" s="7" t="e">
        <f>COUNTIFS(CSV!$B:$B,$A338,CSV!$L:$L,"&gt;1.5")/$C338</f>
        <v>#DIV/0!</v>
      </c>
      <c r="K338" s="12" t="e">
        <f>(COUNTIFS(CSV!$A:$A,$A338,CSV!$H:$H,"&gt;0.5") +COUNTIFS(CSV!$B:$B,$A338,CSV!$J:$J,"&gt;0.5"))/$D338</f>
        <v>#DIV/0!</v>
      </c>
      <c r="L338" s="7" t="e">
        <f>COUNTIFS(CSV!$A:$A,$A338,CSV!$H:$H,"&gt;0.5")/$B338</f>
        <v>#DIV/0!</v>
      </c>
      <c r="M338" s="7" t="e">
        <f>COUNTIFS(CSV!$B:$B,$A338,CSV!$J:$J,"&gt;0.5")/$C338</f>
        <v>#DIV/0!</v>
      </c>
      <c r="N338" s="12" t="e">
        <f>(COUNTIFS(CSV!$A:$A,$A338,CSV!$H:$H,"&gt;1.5") +COUNTIFS(CSV!$B:$B,$A338,CSV!$J:$J,"&gt;1.5"))/$D338</f>
        <v>#DIV/0!</v>
      </c>
      <c r="O338" s="7" t="e">
        <f>COUNTIFS(CSV!$A:$A,$A338,CSV!$H:$H,"&gt;1.5")/$B338</f>
        <v>#DIV/0!</v>
      </c>
      <c r="P338" s="7" t="e">
        <f>COUNTIFS(CSV!$B:$B,$A338,CSV!$J:$J,"&gt;1.5")/$C338</f>
        <v>#DIV/0!</v>
      </c>
      <c r="Q338" s="12" t="e">
        <f>(COUNTIFS(CSV!$A:$A,$A338,CSV!$I:$I,"&gt;0.5") +COUNTIFS(CSV!$B:$B,$A338,CSV!$K:$K,"&gt;0.5"))/$D338</f>
        <v>#DIV/0!</v>
      </c>
      <c r="R338" s="7" t="e">
        <f>COUNTIFS(CSV!$A:$A,$A338,CSV!$I:$I,"&gt;0.5")/$B338</f>
        <v>#DIV/0!</v>
      </c>
      <c r="S338" s="7" t="e">
        <f>COUNTIFS(CSV!$B:$B,$A338,CSV!$K:$K,"&gt;0.5")/$C338</f>
        <v>#DIV/0!</v>
      </c>
      <c r="T338" s="12" t="e">
        <f>(COUNTIFS(CSV!$A:$A,$A338,CSV!$I:$I,"&gt;1.5") +COUNTIFS(CSV!$B:$B,$A338,CSV!$K:$K,"&gt;1.5"))/$D338</f>
        <v>#DIV/0!</v>
      </c>
      <c r="U338" s="7" t="e">
        <f>COUNTIFS(CSV!$A:$A,$A338,CSV!$I:$I,"&gt;1.5")/$B338</f>
        <v>#DIV/0!</v>
      </c>
      <c r="V338" s="7" t="e">
        <f>COUNTIFS(CSV!$B:$B,$A338,CSV!$K:$K,"&gt;1.5")/$C338</f>
        <v>#DIV/0!</v>
      </c>
    </row>
    <row r="339" spans="1:22" x14ac:dyDescent="0.3">
      <c r="A339" t="s">
        <v>432</v>
      </c>
      <c r="B339" s="9">
        <f>COUNTIF(CSV!A:A,A339)</f>
        <v>0</v>
      </c>
      <c r="C339" s="4">
        <f>COUNTIF(CSV!B:B,A339)</f>
        <v>0</v>
      </c>
      <c r="D339" s="4">
        <f t="shared" si="10"/>
        <v>0</v>
      </c>
      <c r="E339" s="12" t="e">
        <f>(COUNTIFS(CSV!$A:$A,$A339,CSV!$L:$L,"&gt;0.5") +COUNTIFS(CSV!$B:$B,$A339,CSV!$L:$L,"&gt;0.5"))/$D339</f>
        <v>#DIV/0!</v>
      </c>
      <c r="F339" s="7" t="e">
        <f>COUNTIFS(CSV!$A:$A,$A339,CSV!$L:$L,"&gt;0.5")/$B339</f>
        <v>#DIV/0!</v>
      </c>
      <c r="G339" s="7" t="e">
        <f>COUNTIFS(CSV!$B:$B,$A339,CSV!$L:$L,"&gt;0.5")/$C339</f>
        <v>#DIV/0!</v>
      </c>
      <c r="H339" s="12" t="e">
        <f>(COUNTIFS(CSV!$A:$A,$A339,CSV!$L:$L,"&gt;1.5") +COUNTIFS(CSV!$B:$B,$A339,CSV!$L:$L,"&gt;1.5"))/$D339</f>
        <v>#DIV/0!</v>
      </c>
      <c r="I339" s="7" t="e">
        <f>COUNTIFS(CSV!$A:$A,$A339,CSV!$L:$L,"&gt;1.5")/$B339</f>
        <v>#DIV/0!</v>
      </c>
      <c r="J339" s="7" t="e">
        <f>COUNTIFS(CSV!$B:$B,$A339,CSV!$L:$L,"&gt;1.5")/$C339</f>
        <v>#DIV/0!</v>
      </c>
      <c r="K339" s="12" t="e">
        <f>(COUNTIFS(CSV!$A:$A,$A339,CSV!$H:$H,"&gt;0.5") +COUNTIFS(CSV!$B:$B,$A339,CSV!$J:$J,"&gt;0.5"))/$D339</f>
        <v>#DIV/0!</v>
      </c>
      <c r="L339" s="7" t="e">
        <f>COUNTIFS(CSV!$A:$A,$A339,CSV!$H:$H,"&gt;0.5")/$B339</f>
        <v>#DIV/0!</v>
      </c>
      <c r="M339" s="7" t="e">
        <f>COUNTIFS(CSV!$B:$B,$A339,CSV!$J:$J,"&gt;0.5")/$C339</f>
        <v>#DIV/0!</v>
      </c>
      <c r="N339" s="12" t="e">
        <f>(COUNTIFS(CSV!$A:$A,$A339,CSV!$H:$H,"&gt;1.5") +COUNTIFS(CSV!$B:$B,$A339,CSV!$J:$J,"&gt;1.5"))/$D339</f>
        <v>#DIV/0!</v>
      </c>
      <c r="O339" s="7" t="e">
        <f>COUNTIFS(CSV!$A:$A,$A339,CSV!$H:$H,"&gt;1.5")/$B339</f>
        <v>#DIV/0!</v>
      </c>
      <c r="P339" s="7" t="e">
        <f>COUNTIFS(CSV!$B:$B,$A339,CSV!$J:$J,"&gt;1.5")/$C339</f>
        <v>#DIV/0!</v>
      </c>
      <c r="Q339" s="12" t="e">
        <f>(COUNTIFS(CSV!$A:$A,$A339,CSV!$I:$I,"&gt;0.5") +COUNTIFS(CSV!$B:$B,$A339,CSV!$K:$K,"&gt;0.5"))/$D339</f>
        <v>#DIV/0!</v>
      </c>
      <c r="R339" s="7" t="e">
        <f>COUNTIFS(CSV!$A:$A,$A339,CSV!$I:$I,"&gt;0.5")/$B339</f>
        <v>#DIV/0!</v>
      </c>
      <c r="S339" s="7" t="e">
        <f>COUNTIFS(CSV!$B:$B,$A339,CSV!$K:$K,"&gt;0.5")/$C339</f>
        <v>#DIV/0!</v>
      </c>
      <c r="T339" s="12" t="e">
        <f>(COUNTIFS(CSV!$A:$A,$A339,CSV!$I:$I,"&gt;1.5") +COUNTIFS(CSV!$B:$B,$A339,CSV!$K:$K,"&gt;1.5"))/$D339</f>
        <v>#DIV/0!</v>
      </c>
      <c r="U339" s="7" t="e">
        <f>COUNTIFS(CSV!$A:$A,$A339,CSV!$I:$I,"&gt;1.5")/$B339</f>
        <v>#DIV/0!</v>
      </c>
      <c r="V339" s="7" t="e">
        <f>COUNTIFS(CSV!$B:$B,$A339,CSV!$K:$K,"&gt;1.5")/$C339</f>
        <v>#DIV/0!</v>
      </c>
    </row>
    <row r="340" spans="1:22" x14ac:dyDescent="0.3">
      <c r="A340" t="s">
        <v>418</v>
      </c>
      <c r="B340" s="9">
        <f>COUNTIF(CSV!A:A,A340)</f>
        <v>0</v>
      </c>
      <c r="C340" s="4">
        <f>COUNTIF(CSV!B:B,A340)</f>
        <v>0</v>
      </c>
      <c r="D340" s="4">
        <f t="shared" si="10"/>
        <v>0</v>
      </c>
      <c r="E340" s="12" t="e">
        <f>(COUNTIFS(CSV!$A:$A,$A340,CSV!$L:$L,"&gt;0.5") +COUNTIFS(CSV!$B:$B,$A340,CSV!$L:$L,"&gt;0.5"))/$D340</f>
        <v>#DIV/0!</v>
      </c>
      <c r="F340" s="7" t="e">
        <f>COUNTIFS(CSV!$A:$A,$A340,CSV!$L:$L,"&gt;0.5")/$B340</f>
        <v>#DIV/0!</v>
      </c>
      <c r="G340" s="7" t="e">
        <f>COUNTIFS(CSV!$B:$B,$A340,CSV!$L:$L,"&gt;0.5")/$C340</f>
        <v>#DIV/0!</v>
      </c>
      <c r="H340" s="12" t="e">
        <f>(COUNTIFS(CSV!$A:$A,$A340,CSV!$L:$L,"&gt;1.5") +COUNTIFS(CSV!$B:$B,$A340,CSV!$L:$L,"&gt;1.5"))/$D340</f>
        <v>#DIV/0!</v>
      </c>
      <c r="I340" s="7" t="e">
        <f>COUNTIFS(CSV!$A:$A,$A340,CSV!$L:$L,"&gt;1.5")/$B340</f>
        <v>#DIV/0!</v>
      </c>
      <c r="J340" s="7" t="e">
        <f>COUNTIFS(CSV!$B:$B,$A340,CSV!$L:$L,"&gt;1.5")/$C340</f>
        <v>#DIV/0!</v>
      </c>
      <c r="K340" s="12" t="e">
        <f>(COUNTIFS(CSV!$A:$A,$A340,CSV!$H:$H,"&gt;0.5") +COUNTIFS(CSV!$B:$B,$A340,CSV!$J:$J,"&gt;0.5"))/$D340</f>
        <v>#DIV/0!</v>
      </c>
      <c r="L340" s="7" t="e">
        <f>COUNTIFS(CSV!$A:$A,$A340,CSV!$H:$H,"&gt;0.5")/$B340</f>
        <v>#DIV/0!</v>
      </c>
      <c r="M340" s="7" t="e">
        <f>COUNTIFS(CSV!$B:$B,$A340,CSV!$J:$J,"&gt;0.5")/$C340</f>
        <v>#DIV/0!</v>
      </c>
      <c r="N340" s="12" t="e">
        <f>(COUNTIFS(CSV!$A:$A,$A340,CSV!$H:$H,"&gt;1.5") +COUNTIFS(CSV!$B:$B,$A340,CSV!$J:$J,"&gt;1.5"))/$D340</f>
        <v>#DIV/0!</v>
      </c>
      <c r="O340" s="7" t="e">
        <f>COUNTIFS(CSV!$A:$A,$A340,CSV!$H:$H,"&gt;1.5")/$B340</f>
        <v>#DIV/0!</v>
      </c>
      <c r="P340" s="7" t="e">
        <f>COUNTIFS(CSV!$B:$B,$A340,CSV!$J:$J,"&gt;1.5")/$C340</f>
        <v>#DIV/0!</v>
      </c>
      <c r="Q340" s="12" t="e">
        <f>(COUNTIFS(CSV!$A:$A,$A340,CSV!$I:$I,"&gt;0.5") +COUNTIFS(CSV!$B:$B,$A340,CSV!$K:$K,"&gt;0.5"))/$D340</f>
        <v>#DIV/0!</v>
      </c>
      <c r="R340" s="7" t="e">
        <f>COUNTIFS(CSV!$A:$A,$A340,CSV!$I:$I,"&gt;0.5")/$B340</f>
        <v>#DIV/0!</v>
      </c>
      <c r="S340" s="7" t="e">
        <f>COUNTIFS(CSV!$B:$B,$A340,CSV!$K:$K,"&gt;0.5")/$C340</f>
        <v>#DIV/0!</v>
      </c>
      <c r="T340" s="12" t="e">
        <f>(COUNTIFS(CSV!$A:$A,$A340,CSV!$I:$I,"&gt;1.5") +COUNTIFS(CSV!$B:$B,$A340,CSV!$K:$K,"&gt;1.5"))/$D340</f>
        <v>#DIV/0!</v>
      </c>
      <c r="U340" s="7" t="e">
        <f>COUNTIFS(CSV!$A:$A,$A340,CSV!$I:$I,"&gt;1.5")/$B340</f>
        <v>#DIV/0!</v>
      </c>
      <c r="V340" s="7" t="e">
        <f>COUNTIFS(CSV!$B:$B,$A340,CSV!$K:$K,"&gt;1.5")/$C340</f>
        <v>#DIV/0!</v>
      </c>
    </row>
    <row r="341" spans="1:22" x14ac:dyDescent="0.3">
      <c r="A341" t="s">
        <v>434</v>
      </c>
      <c r="B341" s="9">
        <f>COUNTIF(CSV!A:A,A341)</f>
        <v>0</v>
      </c>
      <c r="C341" s="4">
        <f>COUNTIF(CSV!B:B,A341)</f>
        <v>0</v>
      </c>
      <c r="D341" s="4">
        <f t="shared" si="10"/>
        <v>0</v>
      </c>
      <c r="E341" s="12" t="e">
        <f>(COUNTIFS(CSV!$A:$A,$A341,CSV!$L:$L,"&gt;0.5") +COUNTIFS(CSV!$B:$B,$A341,CSV!$L:$L,"&gt;0.5"))/$D341</f>
        <v>#DIV/0!</v>
      </c>
      <c r="F341" s="7" t="e">
        <f>COUNTIFS(CSV!$A:$A,$A341,CSV!$L:$L,"&gt;0.5")/$B341</f>
        <v>#DIV/0!</v>
      </c>
      <c r="G341" s="7" t="e">
        <f>COUNTIFS(CSV!$B:$B,$A341,CSV!$L:$L,"&gt;0.5")/$C341</f>
        <v>#DIV/0!</v>
      </c>
      <c r="H341" s="12" t="e">
        <f>(COUNTIFS(CSV!$A:$A,$A341,CSV!$L:$L,"&gt;1.5") +COUNTIFS(CSV!$B:$B,$A341,CSV!$L:$L,"&gt;1.5"))/$D341</f>
        <v>#DIV/0!</v>
      </c>
      <c r="I341" s="7" t="e">
        <f>COUNTIFS(CSV!$A:$A,$A341,CSV!$L:$L,"&gt;1.5")/$B341</f>
        <v>#DIV/0!</v>
      </c>
      <c r="J341" s="7" t="e">
        <f>COUNTIFS(CSV!$B:$B,$A341,CSV!$L:$L,"&gt;1.5")/$C341</f>
        <v>#DIV/0!</v>
      </c>
      <c r="K341" s="12" t="e">
        <f>(COUNTIFS(CSV!$A:$A,$A341,CSV!$H:$H,"&gt;0.5") +COUNTIFS(CSV!$B:$B,$A341,CSV!$J:$J,"&gt;0.5"))/$D341</f>
        <v>#DIV/0!</v>
      </c>
      <c r="L341" s="7" t="e">
        <f>COUNTIFS(CSV!$A:$A,$A341,CSV!$H:$H,"&gt;0.5")/$B341</f>
        <v>#DIV/0!</v>
      </c>
      <c r="M341" s="7" t="e">
        <f>COUNTIFS(CSV!$B:$B,$A341,CSV!$J:$J,"&gt;0.5")/$C341</f>
        <v>#DIV/0!</v>
      </c>
      <c r="N341" s="12" t="e">
        <f>(COUNTIFS(CSV!$A:$A,$A341,CSV!$H:$H,"&gt;1.5") +COUNTIFS(CSV!$B:$B,$A341,CSV!$J:$J,"&gt;1.5"))/$D341</f>
        <v>#DIV/0!</v>
      </c>
      <c r="O341" s="7" t="e">
        <f>COUNTIFS(CSV!$A:$A,$A341,CSV!$H:$H,"&gt;1.5")/$B341</f>
        <v>#DIV/0!</v>
      </c>
      <c r="P341" s="7" t="e">
        <f>COUNTIFS(CSV!$B:$B,$A341,CSV!$J:$J,"&gt;1.5")/$C341</f>
        <v>#DIV/0!</v>
      </c>
      <c r="Q341" s="12" t="e">
        <f>(COUNTIFS(CSV!$A:$A,$A341,CSV!$I:$I,"&gt;0.5") +COUNTIFS(CSV!$B:$B,$A341,CSV!$K:$K,"&gt;0.5"))/$D341</f>
        <v>#DIV/0!</v>
      </c>
      <c r="R341" s="7" t="e">
        <f>COUNTIFS(CSV!$A:$A,$A341,CSV!$I:$I,"&gt;0.5")/$B341</f>
        <v>#DIV/0!</v>
      </c>
      <c r="S341" s="7" t="e">
        <f>COUNTIFS(CSV!$B:$B,$A341,CSV!$K:$K,"&gt;0.5")/$C341</f>
        <v>#DIV/0!</v>
      </c>
      <c r="T341" s="12" t="e">
        <f>(COUNTIFS(CSV!$A:$A,$A341,CSV!$I:$I,"&gt;1.5") +COUNTIFS(CSV!$B:$B,$A341,CSV!$K:$K,"&gt;1.5"))/$D341</f>
        <v>#DIV/0!</v>
      </c>
      <c r="U341" s="7" t="e">
        <f>COUNTIFS(CSV!$A:$A,$A341,CSV!$I:$I,"&gt;1.5")/$B341</f>
        <v>#DIV/0!</v>
      </c>
      <c r="V341" s="7" t="e">
        <f>COUNTIFS(CSV!$B:$B,$A341,CSV!$K:$K,"&gt;1.5")/$C341</f>
        <v>#DIV/0!</v>
      </c>
    </row>
    <row r="342" spans="1:22" x14ac:dyDescent="0.3">
      <c r="A342" t="s">
        <v>421</v>
      </c>
      <c r="B342" s="9">
        <f>COUNTIF(CSV!A:A,A342)</f>
        <v>0</v>
      </c>
      <c r="C342" s="4">
        <f>COUNTIF(CSV!B:B,A342)</f>
        <v>0</v>
      </c>
      <c r="D342" s="4">
        <f t="shared" si="10"/>
        <v>0</v>
      </c>
      <c r="E342" s="12" t="e">
        <f>(COUNTIFS(CSV!$A:$A,$A342,CSV!$L:$L,"&gt;0.5") +COUNTIFS(CSV!$B:$B,$A342,CSV!$L:$L,"&gt;0.5"))/$D342</f>
        <v>#DIV/0!</v>
      </c>
      <c r="F342" s="7" t="e">
        <f>COUNTIFS(CSV!$A:$A,$A342,CSV!$L:$L,"&gt;0.5")/$B342</f>
        <v>#DIV/0!</v>
      </c>
      <c r="G342" s="7" t="e">
        <f>COUNTIFS(CSV!$B:$B,$A342,CSV!$L:$L,"&gt;0.5")/$C342</f>
        <v>#DIV/0!</v>
      </c>
      <c r="H342" s="12" t="e">
        <f>(COUNTIFS(CSV!$A:$A,$A342,CSV!$L:$L,"&gt;1.5") +COUNTIFS(CSV!$B:$B,$A342,CSV!$L:$L,"&gt;1.5"))/$D342</f>
        <v>#DIV/0!</v>
      </c>
      <c r="I342" s="7" t="e">
        <f>COUNTIFS(CSV!$A:$A,$A342,CSV!$L:$L,"&gt;1.5")/$B342</f>
        <v>#DIV/0!</v>
      </c>
      <c r="J342" s="7" t="e">
        <f>COUNTIFS(CSV!$B:$B,$A342,CSV!$L:$L,"&gt;1.5")/$C342</f>
        <v>#DIV/0!</v>
      </c>
      <c r="K342" s="12" t="e">
        <f>(COUNTIFS(CSV!$A:$A,$A342,CSV!$H:$H,"&gt;0.5") +COUNTIFS(CSV!$B:$B,$A342,CSV!$J:$J,"&gt;0.5"))/$D342</f>
        <v>#DIV/0!</v>
      </c>
      <c r="L342" s="7" t="e">
        <f>COUNTIFS(CSV!$A:$A,$A342,CSV!$H:$H,"&gt;0.5")/$B342</f>
        <v>#DIV/0!</v>
      </c>
      <c r="M342" s="7" t="e">
        <f>COUNTIFS(CSV!$B:$B,$A342,CSV!$J:$J,"&gt;0.5")/$C342</f>
        <v>#DIV/0!</v>
      </c>
      <c r="N342" s="12" t="e">
        <f>(COUNTIFS(CSV!$A:$A,$A342,CSV!$H:$H,"&gt;1.5") +COUNTIFS(CSV!$B:$B,$A342,CSV!$J:$J,"&gt;1.5"))/$D342</f>
        <v>#DIV/0!</v>
      </c>
      <c r="O342" s="7" t="e">
        <f>COUNTIFS(CSV!$A:$A,$A342,CSV!$H:$H,"&gt;1.5")/$B342</f>
        <v>#DIV/0!</v>
      </c>
      <c r="P342" s="7" t="e">
        <f>COUNTIFS(CSV!$B:$B,$A342,CSV!$J:$J,"&gt;1.5")/$C342</f>
        <v>#DIV/0!</v>
      </c>
      <c r="Q342" s="12" t="e">
        <f>(COUNTIFS(CSV!$A:$A,$A342,CSV!$I:$I,"&gt;0.5") +COUNTIFS(CSV!$B:$B,$A342,CSV!$K:$K,"&gt;0.5"))/$D342</f>
        <v>#DIV/0!</v>
      </c>
      <c r="R342" s="7" t="e">
        <f>COUNTIFS(CSV!$A:$A,$A342,CSV!$I:$I,"&gt;0.5")/$B342</f>
        <v>#DIV/0!</v>
      </c>
      <c r="S342" s="7" t="e">
        <f>COUNTIFS(CSV!$B:$B,$A342,CSV!$K:$K,"&gt;0.5")/$C342</f>
        <v>#DIV/0!</v>
      </c>
      <c r="T342" s="12" t="e">
        <f>(COUNTIFS(CSV!$A:$A,$A342,CSV!$I:$I,"&gt;1.5") +COUNTIFS(CSV!$B:$B,$A342,CSV!$K:$K,"&gt;1.5"))/$D342</f>
        <v>#DIV/0!</v>
      </c>
      <c r="U342" s="7" t="e">
        <f>COUNTIFS(CSV!$A:$A,$A342,CSV!$I:$I,"&gt;1.5")/$B342</f>
        <v>#DIV/0!</v>
      </c>
      <c r="V342" s="7" t="e">
        <f>COUNTIFS(CSV!$B:$B,$A342,CSV!$K:$K,"&gt;1.5")/$C342</f>
        <v>#DIV/0!</v>
      </c>
    </row>
    <row r="343" spans="1:22" x14ac:dyDescent="0.3">
      <c r="A343" t="s">
        <v>419</v>
      </c>
      <c r="B343" s="9">
        <f>COUNTIF(CSV!A:A,A343)</f>
        <v>0</v>
      </c>
      <c r="C343" s="4">
        <f>COUNTIF(CSV!B:B,A343)</f>
        <v>0</v>
      </c>
      <c r="D343" s="4">
        <f t="shared" si="10"/>
        <v>0</v>
      </c>
      <c r="E343" s="12" t="e">
        <f>(COUNTIFS(CSV!$A:$A,$A343,CSV!$L:$L,"&gt;0.5") +COUNTIFS(CSV!$B:$B,$A343,CSV!$L:$L,"&gt;0.5"))/$D343</f>
        <v>#DIV/0!</v>
      </c>
      <c r="F343" s="7" t="e">
        <f>COUNTIFS(CSV!$A:$A,$A343,CSV!$L:$L,"&gt;0.5")/$B343</f>
        <v>#DIV/0!</v>
      </c>
      <c r="G343" s="7" t="e">
        <f>COUNTIFS(CSV!$B:$B,$A343,CSV!$L:$L,"&gt;0.5")/$C343</f>
        <v>#DIV/0!</v>
      </c>
      <c r="H343" s="12" t="e">
        <f>(COUNTIFS(CSV!$A:$A,$A343,CSV!$L:$L,"&gt;1.5") +COUNTIFS(CSV!$B:$B,$A343,CSV!$L:$L,"&gt;1.5"))/$D343</f>
        <v>#DIV/0!</v>
      </c>
      <c r="I343" s="7" t="e">
        <f>COUNTIFS(CSV!$A:$A,$A343,CSV!$L:$L,"&gt;1.5")/$B343</f>
        <v>#DIV/0!</v>
      </c>
      <c r="J343" s="7" t="e">
        <f>COUNTIFS(CSV!$B:$B,$A343,CSV!$L:$L,"&gt;1.5")/$C343</f>
        <v>#DIV/0!</v>
      </c>
      <c r="K343" s="12" t="e">
        <f>(COUNTIFS(CSV!$A:$A,$A343,CSV!$H:$H,"&gt;0.5") +COUNTIFS(CSV!$B:$B,$A343,CSV!$J:$J,"&gt;0.5"))/$D343</f>
        <v>#DIV/0!</v>
      </c>
      <c r="L343" s="7" t="e">
        <f>COUNTIFS(CSV!$A:$A,$A343,CSV!$H:$H,"&gt;0.5")/$B343</f>
        <v>#DIV/0!</v>
      </c>
      <c r="M343" s="7" t="e">
        <f>COUNTIFS(CSV!$B:$B,$A343,CSV!$J:$J,"&gt;0.5")/$C343</f>
        <v>#DIV/0!</v>
      </c>
      <c r="N343" s="12" t="e">
        <f>(COUNTIFS(CSV!$A:$A,$A343,CSV!$H:$H,"&gt;1.5") +COUNTIFS(CSV!$B:$B,$A343,CSV!$J:$J,"&gt;1.5"))/$D343</f>
        <v>#DIV/0!</v>
      </c>
      <c r="O343" s="7" t="e">
        <f>COUNTIFS(CSV!$A:$A,$A343,CSV!$H:$H,"&gt;1.5")/$B343</f>
        <v>#DIV/0!</v>
      </c>
      <c r="P343" s="7" t="e">
        <f>COUNTIFS(CSV!$B:$B,$A343,CSV!$J:$J,"&gt;1.5")/$C343</f>
        <v>#DIV/0!</v>
      </c>
      <c r="Q343" s="12" t="e">
        <f>(COUNTIFS(CSV!$A:$A,$A343,CSV!$I:$I,"&gt;0.5") +COUNTIFS(CSV!$B:$B,$A343,CSV!$K:$K,"&gt;0.5"))/$D343</f>
        <v>#DIV/0!</v>
      </c>
      <c r="R343" s="7" t="e">
        <f>COUNTIFS(CSV!$A:$A,$A343,CSV!$I:$I,"&gt;0.5")/$B343</f>
        <v>#DIV/0!</v>
      </c>
      <c r="S343" s="7" t="e">
        <f>COUNTIFS(CSV!$B:$B,$A343,CSV!$K:$K,"&gt;0.5")/$C343</f>
        <v>#DIV/0!</v>
      </c>
      <c r="T343" s="12" t="e">
        <f>(COUNTIFS(CSV!$A:$A,$A343,CSV!$I:$I,"&gt;1.5") +COUNTIFS(CSV!$B:$B,$A343,CSV!$K:$K,"&gt;1.5"))/$D343</f>
        <v>#DIV/0!</v>
      </c>
      <c r="U343" s="7" t="e">
        <f>COUNTIFS(CSV!$A:$A,$A343,CSV!$I:$I,"&gt;1.5")/$B343</f>
        <v>#DIV/0!</v>
      </c>
      <c r="V343" s="7" t="e">
        <f>COUNTIFS(CSV!$B:$B,$A343,CSV!$K:$K,"&gt;1.5")/$C343</f>
        <v>#DIV/0!</v>
      </c>
    </row>
    <row r="344" spans="1:22" x14ac:dyDescent="0.3">
      <c r="A344" t="s">
        <v>422</v>
      </c>
      <c r="B344" s="9">
        <f>COUNTIF(CSV!A:A,A344)</f>
        <v>0</v>
      </c>
      <c r="C344" s="4">
        <f>COUNTIF(CSV!B:B,A344)</f>
        <v>0</v>
      </c>
      <c r="D344" s="4">
        <f t="shared" si="10"/>
        <v>0</v>
      </c>
      <c r="E344" s="12" t="e">
        <f>(COUNTIFS(CSV!$A:$A,$A344,CSV!$L:$L,"&gt;0.5") +COUNTIFS(CSV!$B:$B,$A344,CSV!$L:$L,"&gt;0.5"))/$D344</f>
        <v>#DIV/0!</v>
      </c>
      <c r="F344" s="7" t="e">
        <f>COUNTIFS(CSV!$A:$A,$A344,CSV!$L:$L,"&gt;0.5")/$B344</f>
        <v>#DIV/0!</v>
      </c>
      <c r="G344" s="7" t="e">
        <f>COUNTIFS(CSV!$B:$B,$A344,CSV!$L:$L,"&gt;0.5")/$C344</f>
        <v>#DIV/0!</v>
      </c>
      <c r="H344" s="12" t="e">
        <f>(COUNTIFS(CSV!$A:$A,$A344,CSV!$L:$L,"&gt;1.5") +COUNTIFS(CSV!$B:$B,$A344,CSV!$L:$L,"&gt;1.5"))/$D344</f>
        <v>#DIV/0!</v>
      </c>
      <c r="I344" s="7" t="e">
        <f>COUNTIFS(CSV!$A:$A,$A344,CSV!$L:$L,"&gt;1.5")/$B344</f>
        <v>#DIV/0!</v>
      </c>
      <c r="J344" s="7" t="e">
        <f>COUNTIFS(CSV!$B:$B,$A344,CSV!$L:$L,"&gt;1.5")/$C344</f>
        <v>#DIV/0!</v>
      </c>
      <c r="K344" s="12" t="e">
        <f>(COUNTIFS(CSV!$A:$A,$A344,CSV!$H:$H,"&gt;0.5") +COUNTIFS(CSV!$B:$B,$A344,CSV!$J:$J,"&gt;0.5"))/$D344</f>
        <v>#DIV/0!</v>
      </c>
      <c r="L344" s="7" t="e">
        <f>COUNTIFS(CSV!$A:$A,$A344,CSV!$H:$H,"&gt;0.5")/$B344</f>
        <v>#DIV/0!</v>
      </c>
      <c r="M344" s="7" t="e">
        <f>COUNTIFS(CSV!$B:$B,$A344,CSV!$J:$J,"&gt;0.5")/$C344</f>
        <v>#DIV/0!</v>
      </c>
      <c r="N344" s="12" t="e">
        <f>(COUNTIFS(CSV!$A:$A,$A344,CSV!$H:$H,"&gt;1.5") +COUNTIFS(CSV!$B:$B,$A344,CSV!$J:$J,"&gt;1.5"))/$D344</f>
        <v>#DIV/0!</v>
      </c>
      <c r="O344" s="7" t="e">
        <f>COUNTIFS(CSV!$A:$A,$A344,CSV!$H:$H,"&gt;1.5")/$B344</f>
        <v>#DIV/0!</v>
      </c>
      <c r="P344" s="7" t="e">
        <f>COUNTIFS(CSV!$B:$B,$A344,CSV!$J:$J,"&gt;1.5")/$C344</f>
        <v>#DIV/0!</v>
      </c>
      <c r="Q344" s="12" t="e">
        <f>(COUNTIFS(CSV!$A:$A,$A344,CSV!$I:$I,"&gt;0.5") +COUNTIFS(CSV!$B:$B,$A344,CSV!$K:$K,"&gt;0.5"))/$D344</f>
        <v>#DIV/0!</v>
      </c>
      <c r="R344" s="7" t="e">
        <f>COUNTIFS(CSV!$A:$A,$A344,CSV!$I:$I,"&gt;0.5")/$B344</f>
        <v>#DIV/0!</v>
      </c>
      <c r="S344" s="7" t="e">
        <f>COUNTIFS(CSV!$B:$B,$A344,CSV!$K:$K,"&gt;0.5")/$C344</f>
        <v>#DIV/0!</v>
      </c>
      <c r="T344" s="12" t="e">
        <f>(COUNTIFS(CSV!$A:$A,$A344,CSV!$I:$I,"&gt;1.5") +COUNTIFS(CSV!$B:$B,$A344,CSV!$K:$K,"&gt;1.5"))/$D344</f>
        <v>#DIV/0!</v>
      </c>
      <c r="U344" s="7" t="e">
        <f>COUNTIFS(CSV!$A:$A,$A344,CSV!$I:$I,"&gt;1.5")/$B344</f>
        <v>#DIV/0!</v>
      </c>
      <c r="V344" s="7" t="e">
        <f>COUNTIFS(CSV!$B:$B,$A344,CSV!$K:$K,"&gt;1.5")/$C344</f>
        <v>#DIV/0!</v>
      </c>
    </row>
    <row r="345" spans="1:22" x14ac:dyDescent="0.3">
      <c r="A345" t="s">
        <v>424</v>
      </c>
      <c r="B345" s="9">
        <f>COUNTIF(CSV!A:A,A345)</f>
        <v>0</v>
      </c>
      <c r="C345" s="4">
        <f>COUNTIF(CSV!B:B,A345)</f>
        <v>0</v>
      </c>
      <c r="D345" s="4">
        <f t="shared" si="10"/>
        <v>0</v>
      </c>
      <c r="E345" s="12" t="e">
        <f>(COUNTIFS(CSV!$A:$A,$A345,CSV!$L:$L,"&gt;0.5") +COUNTIFS(CSV!$B:$B,$A345,CSV!$L:$L,"&gt;0.5"))/$D345</f>
        <v>#DIV/0!</v>
      </c>
      <c r="F345" s="7" t="e">
        <f>COUNTIFS(CSV!$A:$A,$A345,CSV!$L:$L,"&gt;0.5")/$B345</f>
        <v>#DIV/0!</v>
      </c>
      <c r="G345" s="7" t="e">
        <f>COUNTIFS(CSV!$B:$B,$A345,CSV!$L:$L,"&gt;0.5")/$C345</f>
        <v>#DIV/0!</v>
      </c>
      <c r="H345" s="12" t="e">
        <f>(COUNTIFS(CSV!$A:$A,$A345,CSV!$L:$L,"&gt;1.5") +COUNTIFS(CSV!$B:$B,$A345,CSV!$L:$L,"&gt;1.5"))/$D345</f>
        <v>#DIV/0!</v>
      </c>
      <c r="I345" s="7" t="e">
        <f>COUNTIFS(CSV!$A:$A,$A345,CSV!$L:$L,"&gt;1.5")/$B345</f>
        <v>#DIV/0!</v>
      </c>
      <c r="J345" s="7" t="e">
        <f>COUNTIFS(CSV!$B:$B,$A345,CSV!$L:$L,"&gt;1.5")/$C345</f>
        <v>#DIV/0!</v>
      </c>
      <c r="K345" s="12" t="e">
        <f>(COUNTIFS(CSV!$A:$A,$A345,CSV!$H:$H,"&gt;0.5") +COUNTIFS(CSV!$B:$B,$A345,CSV!$J:$J,"&gt;0.5"))/$D345</f>
        <v>#DIV/0!</v>
      </c>
      <c r="L345" s="7" t="e">
        <f>COUNTIFS(CSV!$A:$A,$A345,CSV!$H:$H,"&gt;0.5")/$B345</f>
        <v>#DIV/0!</v>
      </c>
      <c r="M345" s="7" t="e">
        <f>COUNTIFS(CSV!$B:$B,$A345,CSV!$J:$J,"&gt;0.5")/$C345</f>
        <v>#DIV/0!</v>
      </c>
      <c r="N345" s="12" t="e">
        <f>(COUNTIFS(CSV!$A:$A,$A345,CSV!$H:$H,"&gt;1.5") +COUNTIFS(CSV!$B:$B,$A345,CSV!$J:$J,"&gt;1.5"))/$D345</f>
        <v>#DIV/0!</v>
      </c>
      <c r="O345" s="7" t="e">
        <f>COUNTIFS(CSV!$A:$A,$A345,CSV!$H:$H,"&gt;1.5")/$B345</f>
        <v>#DIV/0!</v>
      </c>
      <c r="P345" s="7" t="e">
        <f>COUNTIFS(CSV!$B:$B,$A345,CSV!$J:$J,"&gt;1.5")/$C345</f>
        <v>#DIV/0!</v>
      </c>
      <c r="Q345" s="12" t="e">
        <f>(COUNTIFS(CSV!$A:$A,$A345,CSV!$I:$I,"&gt;0.5") +COUNTIFS(CSV!$B:$B,$A345,CSV!$K:$K,"&gt;0.5"))/$D345</f>
        <v>#DIV/0!</v>
      </c>
      <c r="R345" s="7" t="e">
        <f>COUNTIFS(CSV!$A:$A,$A345,CSV!$I:$I,"&gt;0.5")/$B345</f>
        <v>#DIV/0!</v>
      </c>
      <c r="S345" s="7" t="e">
        <f>COUNTIFS(CSV!$B:$B,$A345,CSV!$K:$K,"&gt;0.5")/$C345</f>
        <v>#DIV/0!</v>
      </c>
      <c r="T345" s="12" t="e">
        <f>(COUNTIFS(CSV!$A:$A,$A345,CSV!$I:$I,"&gt;1.5") +COUNTIFS(CSV!$B:$B,$A345,CSV!$K:$K,"&gt;1.5"))/$D345</f>
        <v>#DIV/0!</v>
      </c>
      <c r="U345" s="7" t="e">
        <f>COUNTIFS(CSV!$A:$A,$A345,CSV!$I:$I,"&gt;1.5")/$B345</f>
        <v>#DIV/0!</v>
      </c>
      <c r="V345" s="7" t="e">
        <f>COUNTIFS(CSV!$B:$B,$A345,CSV!$K:$K,"&gt;1.5")/$C345</f>
        <v>#DIV/0!</v>
      </c>
    </row>
    <row r="346" spans="1:22" x14ac:dyDescent="0.3">
      <c r="A346" t="s">
        <v>420</v>
      </c>
      <c r="B346" s="9">
        <f>COUNTIF(CSV!A:A,A346)</f>
        <v>0</v>
      </c>
      <c r="C346" s="4">
        <f>COUNTIF(CSV!B:B,A346)</f>
        <v>0</v>
      </c>
      <c r="D346" s="4">
        <f t="shared" si="10"/>
        <v>0</v>
      </c>
      <c r="E346" s="12" t="e">
        <f>(COUNTIFS(CSV!$A:$A,$A346,CSV!$L:$L,"&gt;0.5") +COUNTIFS(CSV!$B:$B,$A346,CSV!$L:$L,"&gt;0.5"))/$D346</f>
        <v>#DIV/0!</v>
      </c>
      <c r="F346" s="7" t="e">
        <f>COUNTIFS(CSV!$A:$A,$A346,CSV!$L:$L,"&gt;0.5")/$B346</f>
        <v>#DIV/0!</v>
      </c>
      <c r="G346" s="7" t="e">
        <f>COUNTIFS(CSV!$B:$B,$A346,CSV!$L:$L,"&gt;0.5")/$C346</f>
        <v>#DIV/0!</v>
      </c>
      <c r="H346" s="12" t="e">
        <f>(COUNTIFS(CSV!$A:$A,$A346,CSV!$L:$L,"&gt;1.5") +COUNTIFS(CSV!$B:$B,$A346,CSV!$L:$L,"&gt;1.5"))/$D346</f>
        <v>#DIV/0!</v>
      </c>
      <c r="I346" s="7" t="e">
        <f>COUNTIFS(CSV!$A:$A,$A346,CSV!$L:$L,"&gt;1.5")/$B346</f>
        <v>#DIV/0!</v>
      </c>
      <c r="J346" s="7" t="e">
        <f>COUNTIFS(CSV!$B:$B,$A346,CSV!$L:$L,"&gt;1.5")/$C346</f>
        <v>#DIV/0!</v>
      </c>
      <c r="K346" s="12" t="e">
        <f>(COUNTIFS(CSV!$A:$A,$A346,CSV!$H:$H,"&gt;0.5") +COUNTIFS(CSV!$B:$B,$A346,CSV!$J:$J,"&gt;0.5"))/$D346</f>
        <v>#DIV/0!</v>
      </c>
      <c r="L346" s="7" t="e">
        <f>COUNTIFS(CSV!$A:$A,$A346,CSV!$H:$H,"&gt;0.5")/$B346</f>
        <v>#DIV/0!</v>
      </c>
      <c r="M346" s="7" t="e">
        <f>COUNTIFS(CSV!$B:$B,$A346,CSV!$J:$J,"&gt;0.5")/$C346</f>
        <v>#DIV/0!</v>
      </c>
      <c r="N346" s="12" t="e">
        <f>(COUNTIFS(CSV!$A:$A,$A346,CSV!$H:$H,"&gt;1.5") +COUNTIFS(CSV!$B:$B,$A346,CSV!$J:$J,"&gt;1.5"))/$D346</f>
        <v>#DIV/0!</v>
      </c>
      <c r="O346" s="7" t="e">
        <f>COUNTIFS(CSV!$A:$A,$A346,CSV!$H:$H,"&gt;1.5")/$B346</f>
        <v>#DIV/0!</v>
      </c>
      <c r="P346" s="7" t="e">
        <f>COUNTIFS(CSV!$B:$B,$A346,CSV!$J:$J,"&gt;1.5")/$C346</f>
        <v>#DIV/0!</v>
      </c>
      <c r="Q346" s="12" t="e">
        <f>(COUNTIFS(CSV!$A:$A,$A346,CSV!$I:$I,"&gt;0.5") +COUNTIFS(CSV!$B:$B,$A346,CSV!$K:$K,"&gt;0.5"))/$D346</f>
        <v>#DIV/0!</v>
      </c>
      <c r="R346" s="7" t="e">
        <f>COUNTIFS(CSV!$A:$A,$A346,CSV!$I:$I,"&gt;0.5")/$B346</f>
        <v>#DIV/0!</v>
      </c>
      <c r="S346" s="7" t="e">
        <f>COUNTIFS(CSV!$B:$B,$A346,CSV!$K:$K,"&gt;0.5")/$C346</f>
        <v>#DIV/0!</v>
      </c>
      <c r="T346" s="12" t="e">
        <f>(COUNTIFS(CSV!$A:$A,$A346,CSV!$I:$I,"&gt;1.5") +COUNTIFS(CSV!$B:$B,$A346,CSV!$K:$K,"&gt;1.5"))/$D346</f>
        <v>#DIV/0!</v>
      </c>
      <c r="U346" s="7" t="e">
        <f>COUNTIFS(CSV!$A:$A,$A346,CSV!$I:$I,"&gt;1.5")/$B346</f>
        <v>#DIV/0!</v>
      </c>
      <c r="V346" s="7" t="e">
        <f>COUNTIFS(CSV!$B:$B,$A346,CSV!$K:$K,"&gt;1.5")/$C346</f>
        <v>#DIV/0!</v>
      </c>
    </row>
    <row r="347" spans="1:22" x14ac:dyDescent="0.3">
      <c r="A347" t="s">
        <v>429</v>
      </c>
      <c r="B347" s="9">
        <f>COUNTIF(CSV!A:A,A347)</f>
        <v>0</v>
      </c>
      <c r="C347" s="4">
        <f>COUNTIF(CSV!B:B,A347)</f>
        <v>0</v>
      </c>
      <c r="D347" s="4">
        <f t="shared" si="10"/>
        <v>0</v>
      </c>
      <c r="E347" s="12" t="e">
        <f>(COUNTIFS(CSV!$A:$A,$A347,CSV!$L:$L,"&gt;0.5") +COUNTIFS(CSV!$B:$B,$A347,CSV!$L:$L,"&gt;0.5"))/$D347</f>
        <v>#DIV/0!</v>
      </c>
      <c r="F347" s="7" t="e">
        <f>COUNTIFS(CSV!$A:$A,$A347,CSV!$L:$L,"&gt;0.5")/$B347</f>
        <v>#DIV/0!</v>
      </c>
      <c r="G347" s="7" t="e">
        <f>COUNTIFS(CSV!$B:$B,$A347,CSV!$L:$L,"&gt;0.5")/$C347</f>
        <v>#DIV/0!</v>
      </c>
      <c r="H347" s="12" t="e">
        <f>(COUNTIFS(CSV!$A:$A,$A347,CSV!$L:$L,"&gt;1.5") +COUNTIFS(CSV!$B:$B,$A347,CSV!$L:$L,"&gt;1.5"))/$D347</f>
        <v>#DIV/0!</v>
      </c>
      <c r="I347" s="7" t="e">
        <f>COUNTIFS(CSV!$A:$A,$A347,CSV!$L:$L,"&gt;1.5")/$B347</f>
        <v>#DIV/0!</v>
      </c>
      <c r="J347" s="7" t="e">
        <f>COUNTIFS(CSV!$B:$B,$A347,CSV!$L:$L,"&gt;1.5")/$C347</f>
        <v>#DIV/0!</v>
      </c>
      <c r="K347" s="12" t="e">
        <f>(COUNTIFS(CSV!$A:$A,$A347,CSV!$H:$H,"&gt;0.5") +COUNTIFS(CSV!$B:$B,$A347,CSV!$J:$J,"&gt;0.5"))/$D347</f>
        <v>#DIV/0!</v>
      </c>
      <c r="L347" s="7" t="e">
        <f>COUNTIFS(CSV!$A:$A,$A347,CSV!$H:$H,"&gt;0.5")/$B347</f>
        <v>#DIV/0!</v>
      </c>
      <c r="M347" s="7" t="e">
        <f>COUNTIFS(CSV!$B:$B,$A347,CSV!$J:$J,"&gt;0.5")/$C347</f>
        <v>#DIV/0!</v>
      </c>
      <c r="N347" s="12" t="e">
        <f>(COUNTIFS(CSV!$A:$A,$A347,CSV!$H:$H,"&gt;1.5") +COUNTIFS(CSV!$B:$B,$A347,CSV!$J:$J,"&gt;1.5"))/$D347</f>
        <v>#DIV/0!</v>
      </c>
      <c r="O347" s="7" t="e">
        <f>COUNTIFS(CSV!$A:$A,$A347,CSV!$H:$H,"&gt;1.5")/$B347</f>
        <v>#DIV/0!</v>
      </c>
      <c r="P347" s="7" t="e">
        <f>COUNTIFS(CSV!$B:$B,$A347,CSV!$J:$J,"&gt;1.5")/$C347</f>
        <v>#DIV/0!</v>
      </c>
      <c r="Q347" s="12" t="e">
        <f>(COUNTIFS(CSV!$A:$A,$A347,CSV!$I:$I,"&gt;0.5") +COUNTIFS(CSV!$B:$B,$A347,CSV!$K:$K,"&gt;0.5"))/$D347</f>
        <v>#DIV/0!</v>
      </c>
      <c r="R347" s="7" t="e">
        <f>COUNTIFS(CSV!$A:$A,$A347,CSV!$I:$I,"&gt;0.5")/$B347</f>
        <v>#DIV/0!</v>
      </c>
      <c r="S347" s="7" t="e">
        <f>COUNTIFS(CSV!$B:$B,$A347,CSV!$K:$K,"&gt;0.5")/$C347</f>
        <v>#DIV/0!</v>
      </c>
      <c r="T347" s="12" t="e">
        <f>(COUNTIFS(CSV!$A:$A,$A347,CSV!$I:$I,"&gt;1.5") +COUNTIFS(CSV!$B:$B,$A347,CSV!$K:$K,"&gt;1.5"))/$D347</f>
        <v>#DIV/0!</v>
      </c>
      <c r="U347" s="7" t="e">
        <f>COUNTIFS(CSV!$A:$A,$A347,CSV!$I:$I,"&gt;1.5")/$B347</f>
        <v>#DIV/0!</v>
      </c>
      <c r="V347" s="7" t="e">
        <f>COUNTIFS(CSV!$B:$B,$A347,CSV!$K:$K,"&gt;1.5")/$C347</f>
        <v>#DIV/0!</v>
      </c>
    </row>
    <row r="348" spans="1:22" x14ac:dyDescent="0.3">
      <c r="A348" t="s">
        <v>423</v>
      </c>
      <c r="B348" s="9">
        <f>COUNTIF(CSV!A:A,A348)</f>
        <v>1</v>
      </c>
      <c r="C348" s="4">
        <f>COUNTIF(CSV!B:B,A348)</f>
        <v>0</v>
      </c>
      <c r="D348" s="4">
        <f t="shared" si="10"/>
        <v>1</v>
      </c>
      <c r="E348" s="12">
        <f>(COUNTIFS(CSV!$A:$A,$A348,CSV!$L:$L,"&gt;0.5") +COUNTIFS(CSV!$B:$B,$A348,CSV!$L:$L,"&gt;0.5"))/$D348</f>
        <v>1</v>
      </c>
      <c r="F348" s="7">
        <f>COUNTIFS(CSV!$A:$A,$A348,CSV!$L:$L,"&gt;0.5")/$B348</f>
        <v>1</v>
      </c>
      <c r="G348" s="7" t="e">
        <f>COUNTIFS(CSV!$B:$B,$A348,CSV!$L:$L,"&gt;0.5")/$C348</f>
        <v>#DIV/0!</v>
      </c>
      <c r="H348" s="12">
        <f>(COUNTIFS(CSV!$A:$A,$A348,CSV!$L:$L,"&gt;1.5") +COUNTIFS(CSV!$B:$B,$A348,CSV!$L:$L,"&gt;1.5"))/$D348</f>
        <v>0</v>
      </c>
      <c r="I348" s="7">
        <f>COUNTIFS(CSV!$A:$A,$A348,CSV!$L:$L,"&gt;1.5")/$B348</f>
        <v>0</v>
      </c>
      <c r="J348" s="7" t="e">
        <f>COUNTIFS(CSV!$B:$B,$A348,CSV!$L:$L,"&gt;1.5")/$C348</f>
        <v>#DIV/0!</v>
      </c>
      <c r="K348" s="12">
        <f>(COUNTIFS(CSV!$A:$A,$A348,CSV!$H:$H,"&gt;0.5") +COUNTIFS(CSV!$B:$B,$A348,CSV!$J:$J,"&gt;0.5"))/$D348</f>
        <v>0</v>
      </c>
      <c r="L348" s="7">
        <f>COUNTIFS(CSV!$A:$A,$A348,CSV!$H:$H,"&gt;0.5")/$B348</f>
        <v>0</v>
      </c>
      <c r="M348" s="7" t="e">
        <f>COUNTIFS(CSV!$B:$B,$A348,CSV!$J:$J,"&gt;0.5")/$C348</f>
        <v>#DIV/0!</v>
      </c>
      <c r="N348" s="12">
        <f>(COUNTIFS(CSV!$A:$A,$A348,CSV!$H:$H,"&gt;1.5") +COUNTIFS(CSV!$B:$B,$A348,CSV!$J:$J,"&gt;1.5"))/$D348</f>
        <v>0</v>
      </c>
      <c r="O348" s="7">
        <f>COUNTIFS(CSV!$A:$A,$A348,CSV!$H:$H,"&gt;1.5")/$B348</f>
        <v>0</v>
      </c>
      <c r="P348" s="7" t="e">
        <f>COUNTIFS(CSV!$B:$B,$A348,CSV!$J:$J,"&gt;1.5")/$C348</f>
        <v>#DIV/0!</v>
      </c>
      <c r="Q348" s="12">
        <f>(COUNTIFS(CSV!$A:$A,$A348,CSV!$I:$I,"&gt;0.5") +COUNTIFS(CSV!$B:$B,$A348,CSV!$K:$K,"&gt;0.5"))/$D348</f>
        <v>1</v>
      </c>
      <c r="R348" s="7">
        <f>COUNTIFS(CSV!$A:$A,$A348,CSV!$I:$I,"&gt;0.5")/$B348</f>
        <v>1</v>
      </c>
      <c r="S348" s="7" t="e">
        <f>COUNTIFS(CSV!$B:$B,$A348,CSV!$K:$K,"&gt;0.5")/$C348</f>
        <v>#DIV/0!</v>
      </c>
      <c r="T348" s="12">
        <f>(COUNTIFS(CSV!$A:$A,$A348,CSV!$I:$I,"&gt;1.5") +COUNTIFS(CSV!$B:$B,$A348,CSV!$K:$K,"&gt;1.5"))/$D348</f>
        <v>0</v>
      </c>
      <c r="U348" s="7">
        <f>COUNTIFS(CSV!$A:$A,$A348,CSV!$I:$I,"&gt;1.5")/$B348</f>
        <v>0</v>
      </c>
      <c r="V348" s="7" t="e">
        <f>COUNTIFS(CSV!$B:$B,$A348,CSV!$K:$K,"&gt;1.5")/$C348</f>
        <v>#DIV/0!</v>
      </c>
    </row>
    <row r="349" spans="1:22" x14ac:dyDescent="0.3">
      <c r="A349" t="s">
        <v>447</v>
      </c>
      <c r="B349" s="9">
        <f>COUNTIF(CSV!A:A,A349)</f>
        <v>0</v>
      </c>
      <c r="C349" s="4">
        <f>COUNTIF(CSV!B:B,A349)</f>
        <v>0</v>
      </c>
      <c r="D349" s="4">
        <f t="shared" si="10"/>
        <v>0</v>
      </c>
      <c r="E349" s="12" t="e">
        <f>(COUNTIFS(CSV!$A:$A,$A349,CSV!$L:$L,"&gt;0.5") +COUNTIFS(CSV!$B:$B,$A349,CSV!$L:$L,"&gt;0.5"))/$D349</f>
        <v>#DIV/0!</v>
      </c>
      <c r="F349" s="7" t="e">
        <f>COUNTIFS(CSV!$A:$A,$A349,CSV!$L:$L,"&gt;0.5")/$B349</f>
        <v>#DIV/0!</v>
      </c>
      <c r="G349" s="7" t="e">
        <f>COUNTIFS(CSV!$B:$B,$A349,CSV!$L:$L,"&gt;0.5")/$C349</f>
        <v>#DIV/0!</v>
      </c>
      <c r="H349" s="12" t="e">
        <f>(COUNTIFS(CSV!$A:$A,$A349,CSV!$L:$L,"&gt;1.5") +COUNTIFS(CSV!$B:$B,$A349,CSV!$L:$L,"&gt;1.5"))/$D349</f>
        <v>#DIV/0!</v>
      </c>
      <c r="I349" s="7" t="e">
        <f>COUNTIFS(CSV!$A:$A,$A349,CSV!$L:$L,"&gt;1.5")/$B349</f>
        <v>#DIV/0!</v>
      </c>
      <c r="J349" s="7" t="e">
        <f>COUNTIFS(CSV!$B:$B,$A349,CSV!$L:$L,"&gt;1.5")/$C349</f>
        <v>#DIV/0!</v>
      </c>
      <c r="K349" s="12" t="e">
        <f>(COUNTIFS(CSV!$A:$A,$A349,CSV!$H:$H,"&gt;0.5") +COUNTIFS(CSV!$B:$B,$A349,CSV!$J:$J,"&gt;0.5"))/$D349</f>
        <v>#DIV/0!</v>
      </c>
      <c r="L349" s="7" t="e">
        <f>COUNTIFS(CSV!$A:$A,$A349,CSV!$H:$H,"&gt;0.5")/$B349</f>
        <v>#DIV/0!</v>
      </c>
      <c r="M349" s="7" t="e">
        <f>COUNTIFS(CSV!$B:$B,$A349,CSV!$J:$J,"&gt;0.5")/$C349</f>
        <v>#DIV/0!</v>
      </c>
      <c r="N349" s="12" t="e">
        <f>(COUNTIFS(CSV!$A:$A,$A349,CSV!$H:$H,"&gt;1.5") +COUNTIFS(CSV!$B:$B,$A349,CSV!$J:$J,"&gt;1.5"))/$D349</f>
        <v>#DIV/0!</v>
      </c>
      <c r="O349" s="7" t="e">
        <f>COUNTIFS(CSV!$A:$A,$A349,CSV!$H:$H,"&gt;1.5")/$B349</f>
        <v>#DIV/0!</v>
      </c>
      <c r="P349" s="7" t="e">
        <f>COUNTIFS(CSV!$B:$B,$A349,CSV!$J:$J,"&gt;1.5")/$C349</f>
        <v>#DIV/0!</v>
      </c>
      <c r="Q349" s="12" t="e">
        <f>(COUNTIFS(CSV!$A:$A,$A349,CSV!$I:$I,"&gt;0.5") +COUNTIFS(CSV!$B:$B,$A349,CSV!$K:$K,"&gt;0.5"))/$D349</f>
        <v>#DIV/0!</v>
      </c>
      <c r="R349" s="7" t="e">
        <f>COUNTIFS(CSV!$A:$A,$A349,CSV!$I:$I,"&gt;0.5")/$B349</f>
        <v>#DIV/0!</v>
      </c>
      <c r="S349" s="7" t="e">
        <f>COUNTIFS(CSV!$B:$B,$A349,CSV!$K:$K,"&gt;0.5")/$C349</f>
        <v>#DIV/0!</v>
      </c>
      <c r="T349" s="12" t="e">
        <f>(COUNTIFS(CSV!$A:$A,$A349,CSV!$I:$I,"&gt;1.5") +COUNTIFS(CSV!$B:$B,$A349,CSV!$K:$K,"&gt;1.5"))/$D349</f>
        <v>#DIV/0!</v>
      </c>
      <c r="U349" s="7" t="e">
        <f>COUNTIFS(CSV!$A:$A,$A349,CSV!$I:$I,"&gt;1.5")/$B349</f>
        <v>#DIV/0!</v>
      </c>
      <c r="V349" s="7" t="e">
        <f>COUNTIFS(CSV!$B:$B,$A349,CSV!$K:$K,"&gt;1.5")/$C349</f>
        <v>#DIV/0!</v>
      </c>
    </row>
    <row r="350" spans="1:22" x14ac:dyDescent="0.3">
      <c r="A350" t="s">
        <v>437</v>
      </c>
      <c r="B350" s="9">
        <f>COUNTIF(CSV!A:A,A350)</f>
        <v>0</v>
      </c>
      <c r="C350" s="4">
        <f>COUNTIF(CSV!B:B,A350)</f>
        <v>0</v>
      </c>
      <c r="D350" s="4">
        <f t="shared" si="10"/>
        <v>0</v>
      </c>
      <c r="E350" s="12" t="e">
        <f>(COUNTIFS(CSV!$A:$A,$A350,CSV!$L:$L,"&gt;0.5") +COUNTIFS(CSV!$B:$B,$A350,CSV!$L:$L,"&gt;0.5"))/$D350</f>
        <v>#DIV/0!</v>
      </c>
      <c r="F350" s="7" t="e">
        <f>COUNTIFS(CSV!$A:$A,$A350,CSV!$L:$L,"&gt;0.5")/$B350</f>
        <v>#DIV/0!</v>
      </c>
      <c r="G350" s="7" t="e">
        <f>COUNTIFS(CSV!$B:$B,$A350,CSV!$L:$L,"&gt;0.5")/$C350</f>
        <v>#DIV/0!</v>
      </c>
      <c r="H350" s="12" t="e">
        <f>(COUNTIFS(CSV!$A:$A,$A350,CSV!$L:$L,"&gt;1.5") +COUNTIFS(CSV!$B:$B,$A350,CSV!$L:$L,"&gt;1.5"))/$D350</f>
        <v>#DIV/0!</v>
      </c>
      <c r="I350" s="7" t="e">
        <f>COUNTIFS(CSV!$A:$A,$A350,CSV!$L:$L,"&gt;1.5")/$B350</f>
        <v>#DIV/0!</v>
      </c>
      <c r="J350" s="7" t="e">
        <f>COUNTIFS(CSV!$B:$B,$A350,CSV!$L:$L,"&gt;1.5")/$C350</f>
        <v>#DIV/0!</v>
      </c>
      <c r="K350" s="12" t="e">
        <f>(COUNTIFS(CSV!$A:$A,$A350,CSV!$H:$H,"&gt;0.5") +COUNTIFS(CSV!$B:$B,$A350,CSV!$J:$J,"&gt;0.5"))/$D350</f>
        <v>#DIV/0!</v>
      </c>
      <c r="L350" s="7" t="e">
        <f>COUNTIFS(CSV!$A:$A,$A350,CSV!$H:$H,"&gt;0.5")/$B350</f>
        <v>#DIV/0!</v>
      </c>
      <c r="M350" s="7" t="e">
        <f>COUNTIFS(CSV!$B:$B,$A350,CSV!$J:$J,"&gt;0.5")/$C350</f>
        <v>#DIV/0!</v>
      </c>
      <c r="N350" s="12" t="e">
        <f>(COUNTIFS(CSV!$A:$A,$A350,CSV!$H:$H,"&gt;1.5") +COUNTIFS(CSV!$B:$B,$A350,CSV!$J:$J,"&gt;1.5"))/$D350</f>
        <v>#DIV/0!</v>
      </c>
      <c r="O350" s="7" t="e">
        <f>COUNTIFS(CSV!$A:$A,$A350,CSV!$H:$H,"&gt;1.5")/$B350</f>
        <v>#DIV/0!</v>
      </c>
      <c r="P350" s="7" t="e">
        <f>COUNTIFS(CSV!$B:$B,$A350,CSV!$J:$J,"&gt;1.5")/$C350</f>
        <v>#DIV/0!</v>
      </c>
      <c r="Q350" s="12" t="e">
        <f>(COUNTIFS(CSV!$A:$A,$A350,CSV!$I:$I,"&gt;0.5") +COUNTIFS(CSV!$B:$B,$A350,CSV!$K:$K,"&gt;0.5"))/$D350</f>
        <v>#DIV/0!</v>
      </c>
      <c r="R350" s="7" t="e">
        <f>COUNTIFS(CSV!$A:$A,$A350,CSV!$I:$I,"&gt;0.5")/$B350</f>
        <v>#DIV/0!</v>
      </c>
      <c r="S350" s="7" t="e">
        <f>COUNTIFS(CSV!$B:$B,$A350,CSV!$K:$K,"&gt;0.5")/$C350</f>
        <v>#DIV/0!</v>
      </c>
      <c r="T350" s="12" t="e">
        <f>(COUNTIFS(CSV!$A:$A,$A350,CSV!$I:$I,"&gt;1.5") +COUNTIFS(CSV!$B:$B,$A350,CSV!$K:$K,"&gt;1.5"))/$D350</f>
        <v>#DIV/0!</v>
      </c>
      <c r="U350" s="7" t="e">
        <f>COUNTIFS(CSV!$A:$A,$A350,CSV!$I:$I,"&gt;1.5")/$B350</f>
        <v>#DIV/0!</v>
      </c>
      <c r="V350" s="7" t="e">
        <f>COUNTIFS(CSV!$B:$B,$A350,CSV!$K:$K,"&gt;1.5")/$C350</f>
        <v>#DIV/0!</v>
      </c>
    </row>
    <row r="351" spans="1:22" x14ac:dyDescent="0.3">
      <c r="A351" t="s">
        <v>446</v>
      </c>
      <c r="B351" s="9">
        <f>COUNTIF(CSV!A:A,A351)</f>
        <v>0</v>
      </c>
      <c r="C351" s="4">
        <f>COUNTIF(CSV!B:B,A351)</f>
        <v>0</v>
      </c>
      <c r="D351" s="4">
        <f t="shared" si="10"/>
        <v>0</v>
      </c>
      <c r="E351" s="12" t="e">
        <f>(COUNTIFS(CSV!$A:$A,$A351,CSV!$L:$L,"&gt;0.5") +COUNTIFS(CSV!$B:$B,$A351,CSV!$L:$L,"&gt;0.5"))/$D351</f>
        <v>#DIV/0!</v>
      </c>
      <c r="F351" s="7" t="e">
        <f>COUNTIFS(CSV!$A:$A,$A351,CSV!$L:$L,"&gt;0.5")/$B351</f>
        <v>#DIV/0!</v>
      </c>
      <c r="G351" s="7" t="e">
        <f>COUNTIFS(CSV!$B:$B,$A351,CSV!$L:$L,"&gt;0.5")/$C351</f>
        <v>#DIV/0!</v>
      </c>
      <c r="H351" s="12" t="e">
        <f>(COUNTIFS(CSV!$A:$A,$A351,CSV!$L:$L,"&gt;1.5") +COUNTIFS(CSV!$B:$B,$A351,CSV!$L:$L,"&gt;1.5"))/$D351</f>
        <v>#DIV/0!</v>
      </c>
      <c r="I351" s="7" t="e">
        <f>COUNTIFS(CSV!$A:$A,$A351,CSV!$L:$L,"&gt;1.5")/$B351</f>
        <v>#DIV/0!</v>
      </c>
      <c r="J351" s="7" t="e">
        <f>COUNTIFS(CSV!$B:$B,$A351,CSV!$L:$L,"&gt;1.5")/$C351</f>
        <v>#DIV/0!</v>
      </c>
      <c r="K351" s="12" t="e">
        <f>(COUNTIFS(CSV!$A:$A,$A351,CSV!$H:$H,"&gt;0.5") +COUNTIFS(CSV!$B:$B,$A351,CSV!$J:$J,"&gt;0.5"))/$D351</f>
        <v>#DIV/0!</v>
      </c>
      <c r="L351" s="7" t="e">
        <f>COUNTIFS(CSV!$A:$A,$A351,CSV!$H:$H,"&gt;0.5")/$B351</f>
        <v>#DIV/0!</v>
      </c>
      <c r="M351" s="7" t="e">
        <f>COUNTIFS(CSV!$B:$B,$A351,CSV!$J:$J,"&gt;0.5")/$C351</f>
        <v>#DIV/0!</v>
      </c>
      <c r="N351" s="12" t="e">
        <f>(COUNTIFS(CSV!$A:$A,$A351,CSV!$H:$H,"&gt;1.5") +COUNTIFS(CSV!$B:$B,$A351,CSV!$J:$J,"&gt;1.5"))/$D351</f>
        <v>#DIV/0!</v>
      </c>
      <c r="O351" s="7" t="e">
        <f>COUNTIFS(CSV!$A:$A,$A351,CSV!$H:$H,"&gt;1.5")/$B351</f>
        <v>#DIV/0!</v>
      </c>
      <c r="P351" s="7" t="e">
        <f>COUNTIFS(CSV!$B:$B,$A351,CSV!$J:$J,"&gt;1.5")/$C351</f>
        <v>#DIV/0!</v>
      </c>
      <c r="Q351" s="12" t="e">
        <f>(COUNTIFS(CSV!$A:$A,$A351,CSV!$I:$I,"&gt;0.5") +COUNTIFS(CSV!$B:$B,$A351,CSV!$K:$K,"&gt;0.5"))/$D351</f>
        <v>#DIV/0!</v>
      </c>
      <c r="R351" s="7" t="e">
        <f>COUNTIFS(CSV!$A:$A,$A351,CSV!$I:$I,"&gt;0.5")/$B351</f>
        <v>#DIV/0!</v>
      </c>
      <c r="S351" s="7" t="e">
        <f>COUNTIFS(CSV!$B:$B,$A351,CSV!$K:$K,"&gt;0.5")/$C351</f>
        <v>#DIV/0!</v>
      </c>
      <c r="T351" s="12" t="e">
        <f>(COUNTIFS(CSV!$A:$A,$A351,CSV!$I:$I,"&gt;1.5") +COUNTIFS(CSV!$B:$B,$A351,CSV!$K:$K,"&gt;1.5"))/$D351</f>
        <v>#DIV/0!</v>
      </c>
      <c r="U351" s="7" t="e">
        <f>COUNTIFS(CSV!$A:$A,$A351,CSV!$I:$I,"&gt;1.5")/$B351</f>
        <v>#DIV/0!</v>
      </c>
      <c r="V351" s="7" t="e">
        <f>COUNTIFS(CSV!$B:$B,$A351,CSV!$K:$K,"&gt;1.5")/$C351</f>
        <v>#DIV/0!</v>
      </c>
    </row>
    <row r="352" spans="1:22" x14ac:dyDescent="0.3">
      <c r="A352" t="s">
        <v>451</v>
      </c>
      <c r="B352" s="9">
        <f>COUNTIF(CSV!A:A,A352)</f>
        <v>0</v>
      </c>
      <c r="C352" s="4">
        <f>COUNTIF(CSV!B:B,A352)</f>
        <v>0</v>
      </c>
      <c r="D352" s="4">
        <f t="shared" si="10"/>
        <v>0</v>
      </c>
      <c r="E352" s="12" t="e">
        <f>(COUNTIFS(CSV!$A:$A,$A352,CSV!$L:$L,"&gt;0.5") +COUNTIFS(CSV!$B:$B,$A352,CSV!$L:$L,"&gt;0.5"))/$D352</f>
        <v>#DIV/0!</v>
      </c>
      <c r="F352" s="7" t="e">
        <f>COUNTIFS(CSV!$A:$A,$A352,CSV!$L:$L,"&gt;0.5")/$B352</f>
        <v>#DIV/0!</v>
      </c>
      <c r="G352" s="7" t="e">
        <f>COUNTIFS(CSV!$B:$B,$A352,CSV!$L:$L,"&gt;0.5")/$C352</f>
        <v>#DIV/0!</v>
      </c>
      <c r="H352" s="12" t="e">
        <f>(COUNTIFS(CSV!$A:$A,$A352,CSV!$L:$L,"&gt;1.5") +COUNTIFS(CSV!$B:$B,$A352,CSV!$L:$L,"&gt;1.5"))/$D352</f>
        <v>#DIV/0!</v>
      </c>
      <c r="I352" s="7" t="e">
        <f>COUNTIFS(CSV!$A:$A,$A352,CSV!$L:$L,"&gt;1.5")/$B352</f>
        <v>#DIV/0!</v>
      </c>
      <c r="J352" s="7" t="e">
        <f>COUNTIFS(CSV!$B:$B,$A352,CSV!$L:$L,"&gt;1.5")/$C352</f>
        <v>#DIV/0!</v>
      </c>
      <c r="K352" s="12" t="e">
        <f>(COUNTIFS(CSV!$A:$A,$A352,CSV!$H:$H,"&gt;0.5") +COUNTIFS(CSV!$B:$B,$A352,CSV!$J:$J,"&gt;0.5"))/$D352</f>
        <v>#DIV/0!</v>
      </c>
      <c r="L352" s="7" t="e">
        <f>COUNTIFS(CSV!$A:$A,$A352,CSV!$H:$H,"&gt;0.5")/$B352</f>
        <v>#DIV/0!</v>
      </c>
      <c r="M352" s="7" t="e">
        <f>COUNTIFS(CSV!$B:$B,$A352,CSV!$J:$J,"&gt;0.5")/$C352</f>
        <v>#DIV/0!</v>
      </c>
      <c r="N352" s="12" t="e">
        <f>(COUNTIFS(CSV!$A:$A,$A352,CSV!$H:$H,"&gt;1.5") +COUNTIFS(CSV!$B:$B,$A352,CSV!$J:$J,"&gt;1.5"))/$D352</f>
        <v>#DIV/0!</v>
      </c>
      <c r="O352" s="7" t="e">
        <f>COUNTIFS(CSV!$A:$A,$A352,CSV!$H:$H,"&gt;1.5")/$B352</f>
        <v>#DIV/0!</v>
      </c>
      <c r="P352" s="7" t="e">
        <f>COUNTIFS(CSV!$B:$B,$A352,CSV!$J:$J,"&gt;1.5")/$C352</f>
        <v>#DIV/0!</v>
      </c>
      <c r="Q352" s="12" t="e">
        <f>(COUNTIFS(CSV!$A:$A,$A352,CSV!$I:$I,"&gt;0.5") +COUNTIFS(CSV!$B:$B,$A352,CSV!$K:$K,"&gt;0.5"))/$D352</f>
        <v>#DIV/0!</v>
      </c>
      <c r="R352" s="7" t="e">
        <f>COUNTIFS(CSV!$A:$A,$A352,CSV!$I:$I,"&gt;0.5")/$B352</f>
        <v>#DIV/0!</v>
      </c>
      <c r="S352" s="7" t="e">
        <f>COUNTIFS(CSV!$B:$B,$A352,CSV!$K:$K,"&gt;0.5")/$C352</f>
        <v>#DIV/0!</v>
      </c>
      <c r="T352" s="12" t="e">
        <f>(COUNTIFS(CSV!$A:$A,$A352,CSV!$I:$I,"&gt;1.5") +COUNTIFS(CSV!$B:$B,$A352,CSV!$K:$K,"&gt;1.5"))/$D352</f>
        <v>#DIV/0!</v>
      </c>
      <c r="U352" s="7" t="e">
        <f>COUNTIFS(CSV!$A:$A,$A352,CSV!$I:$I,"&gt;1.5")/$B352</f>
        <v>#DIV/0!</v>
      </c>
      <c r="V352" s="7" t="e">
        <f>COUNTIFS(CSV!$B:$B,$A352,CSV!$K:$K,"&gt;1.5")/$C352</f>
        <v>#DIV/0!</v>
      </c>
    </row>
    <row r="353" spans="1:22" x14ac:dyDescent="0.3">
      <c r="A353" t="s">
        <v>439</v>
      </c>
      <c r="B353" s="9">
        <f>COUNTIF(CSV!A:A,A353)</f>
        <v>0</v>
      </c>
      <c r="C353" s="4">
        <f>COUNTIF(CSV!B:B,A353)</f>
        <v>0</v>
      </c>
      <c r="D353" s="4">
        <f t="shared" si="10"/>
        <v>0</v>
      </c>
      <c r="E353" s="12" t="e">
        <f>(COUNTIFS(CSV!$A:$A,$A353,CSV!$L:$L,"&gt;0.5") +COUNTIFS(CSV!$B:$B,$A353,CSV!$L:$L,"&gt;0.5"))/$D353</f>
        <v>#DIV/0!</v>
      </c>
      <c r="F353" s="7" t="e">
        <f>COUNTIFS(CSV!$A:$A,$A353,CSV!$L:$L,"&gt;0.5")/$B353</f>
        <v>#DIV/0!</v>
      </c>
      <c r="G353" s="7" t="e">
        <f>COUNTIFS(CSV!$B:$B,$A353,CSV!$L:$L,"&gt;0.5")/$C353</f>
        <v>#DIV/0!</v>
      </c>
      <c r="H353" s="12" t="e">
        <f>(COUNTIFS(CSV!$A:$A,$A353,CSV!$L:$L,"&gt;1.5") +COUNTIFS(CSV!$B:$B,$A353,CSV!$L:$L,"&gt;1.5"))/$D353</f>
        <v>#DIV/0!</v>
      </c>
      <c r="I353" s="7" t="e">
        <f>COUNTIFS(CSV!$A:$A,$A353,CSV!$L:$L,"&gt;1.5")/$B353</f>
        <v>#DIV/0!</v>
      </c>
      <c r="J353" s="7" t="e">
        <f>COUNTIFS(CSV!$B:$B,$A353,CSV!$L:$L,"&gt;1.5")/$C353</f>
        <v>#DIV/0!</v>
      </c>
      <c r="K353" s="12" t="e">
        <f>(COUNTIFS(CSV!$A:$A,$A353,CSV!$H:$H,"&gt;0.5") +COUNTIFS(CSV!$B:$B,$A353,CSV!$J:$J,"&gt;0.5"))/$D353</f>
        <v>#DIV/0!</v>
      </c>
      <c r="L353" s="7" t="e">
        <f>COUNTIFS(CSV!$A:$A,$A353,CSV!$H:$H,"&gt;0.5")/$B353</f>
        <v>#DIV/0!</v>
      </c>
      <c r="M353" s="7" t="e">
        <f>COUNTIFS(CSV!$B:$B,$A353,CSV!$J:$J,"&gt;0.5")/$C353</f>
        <v>#DIV/0!</v>
      </c>
      <c r="N353" s="12" t="e">
        <f>(COUNTIFS(CSV!$A:$A,$A353,CSV!$H:$H,"&gt;1.5") +COUNTIFS(CSV!$B:$B,$A353,CSV!$J:$J,"&gt;1.5"))/$D353</f>
        <v>#DIV/0!</v>
      </c>
      <c r="O353" s="7" t="e">
        <f>COUNTIFS(CSV!$A:$A,$A353,CSV!$H:$H,"&gt;1.5")/$B353</f>
        <v>#DIV/0!</v>
      </c>
      <c r="P353" s="7" t="e">
        <f>COUNTIFS(CSV!$B:$B,$A353,CSV!$J:$J,"&gt;1.5")/$C353</f>
        <v>#DIV/0!</v>
      </c>
      <c r="Q353" s="12" t="e">
        <f>(COUNTIFS(CSV!$A:$A,$A353,CSV!$I:$I,"&gt;0.5") +COUNTIFS(CSV!$B:$B,$A353,CSV!$K:$K,"&gt;0.5"))/$D353</f>
        <v>#DIV/0!</v>
      </c>
      <c r="R353" s="7" t="e">
        <f>COUNTIFS(CSV!$A:$A,$A353,CSV!$I:$I,"&gt;0.5")/$B353</f>
        <v>#DIV/0!</v>
      </c>
      <c r="S353" s="7" t="e">
        <f>COUNTIFS(CSV!$B:$B,$A353,CSV!$K:$K,"&gt;0.5")/$C353</f>
        <v>#DIV/0!</v>
      </c>
      <c r="T353" s="12" t="e">
        <f>(COUNTIFS(CSV!$A:$A,$A353,CSV!$I:$I,"&gt;1.5") +COUNTIFS(CSV!$B:$B,$A353,CSV!$K:$K,"&gt;1.5"))/$D353</f>
        <v>#DIV/0!</v>
      </c>
      <c r="U353" s="7" t="e">
        <f>COUNTIFS(CSV!$A:$A,$A353,CSV!$I:$I,"&gt;1.5")/$B353</f>
        <v>#DIV/0!</v>
      </c>
      <c r="V353" s="7" t="e">
        <f>COUNTIFS(CSV!$B:$B,$A353,CSV!$K:$K,"&gt;1.5")/$C353</f>
        <v>#DIV/0!</v>
      </c>
    </row>
    <row r="354" spans="1:22" x14ac:dyDescent="0.3">
      <c r="A354" t="s">
        <v>440</v>
      </c>
      <c r="B354" s="9">
        <f>COUNTIF(CSV!A:A,A354)</f>
        <v>0</v>
      </c>
      <c r="C354" s="4">
        <f>COUNTIF(CSV!B:B,A354)</f>
        <v>0</v>
      </c>
      <c r="D354" s="4">
        <f t="shared" si="10"/>
        <v>0</v>
      </c>
      <c r="E354" s="12" t="e">
        <f>(COUNTIFS(CSV!$A:$A,$A354,CSV!$L:$L,"&gt;0.5") +COUNTIFS(CSV!$B:$B,$A354,CSV!$L:$L,"&gt;0.5"))/$D354</f>
        <v>#DIV/0!</v>
      </c>
      <c r="F354" s="7" t="e">
        <f>COUNTIFS(CSV!$A:$A,$A354,CSV!$L:$L,"&gt;0.5")/$B354</f>
        <v>#DIV/0!</v>
      </c>
      <c r="G354" s="7" t="e">
        <f>COUNTIFS(CSV!$B:$B,$A354,CSV!$L:$L,"&gt;0.5")/$C354</f>
        <v>#DIV/0!</v>
      </c>
      <c r="H354" s="12" t="e">
        <f>(COUNTIFS(CSV!$A:$A,$A354,CSV!$L:$L,"&gt;1.5") +COUNTIFS(CSV!$B:$B,$A354,CSV!$L:$L,"&gt;1.5"))/$D354</f>
        <v>#DIV/0!</v>
      </c>
      <c r="I354" s="7" t="e">
        <f>COUNTIFS(CSV!$A:$A,$A354,CSV!$L:$L,"&gt;1.5")/$B354</f>
        <v>#DIV/0!</v>
      </c>
      <c r="J354" s="7" t="e">
        <f>COUNTIFS(CSV!$B:$B,$A354,CSV!$L:$L,"&gt;1.5")/$C354</f>
        <v>#DIV/0!</v>
      </c>
      <c r="K354" s="12" t="e">
        <f>(COUNTIFS(CSV!$A:$A,$A354,CSV!$H:$H,"&gt;0.5") +COUNTIFS(CSV!$B:$B,$A354,CSV!$J:$J,"&gt;0.5"))/$D354</f>
        <v>#DIV/0!</v>
      </c>
      <c r="L354" s="7" t="e">
        <f>COUNTIFS(CSV!$A:$A,$A354,CSV!$H:$H,"&gt;0.5")/$B354</f>
        <v>#DIV/0!</v>
      </c>
      <c r="M354" s="7" t="e">
        <f>COUNTIFS(CSV!$B:$B,$A354,CSV!$J:$J,"&gt;0.5")/$C354</f>
        <v>#DIV/0!</v>
      </c>
      <c r="N354" s="12" t="e">
        <f>(COUNTIFS(CSV!$A:$A,$A354,CSV!$H:$H,"&gt;1.5") +COUNTIFS(CSV!$B:$B,$A354,CSV!$J:$J,"&gt;1.5"))/$D354</f>
        <v>#DIV/0!</v>
      </c>
      <c r="O354" s="7" t="e">
        <f>COUNTIFS(CSV!$A:$A,$A354,CSV!$H:$H,"&gt;1.5")/$B354</f>
        <v>#DIV/0!</v>
      </c>
      <c r="P354" s="7" t="e">
        <f>COUNTIFS(CSV!$B:$B,$A354,CSV!$J:$J,"&gt;1.5")/$C354</f>
        <v>#DIV/0!</v>
      </c>
      <c r="Q354" s="12" t="e">
        <f>(COUNTIFS(CSV!$A:$A,$A354,CSV!$I:$I,"&gt;0.5") +COUNTIFS(CSV!$B:$B,$A354,CSV!$K:$K,"&gt;0.5"))/$D354</f>
        <v>#DIV/0!</v>
      </c>
      <c r="R354" s="7" t="e">
        <f>COUNTIFS(CSV!$A:$A,$A354,CSV!$I:$I,"&gt;0.5")/$B354</f>
        <v>#DIV/0!</v>
      </c>
      <c r="S354" s="7" t="e">
        <f>COUNTIFS(CSV!$B:$B,$A354,CSV!$K:$K,"&gt;0.5")/$C354</f>
        <v>#DIV/0!</v>
      </c>
      <c r="T354" s="12" t="e">
        <f>(COUNTIFS(CSV!$A:$A,$A354,CSV!$I:$I,"&gt;1.5") +COUNTIFS(CSV!$B:$B,$A354,CSV!$K:$K,"&gt;1.5"))/$D354</f>
        <v>#DIV/0!</v>
      </c>
      <c r="U354" s="7" t="e">
        <f>COUNTIFS(CSV!$A:$A,$A354,CSV!$I:$I,"&gt;1.5")/$B354</f>
        <v>#DIV/0!</v>
      </c>
      <c r="V354" s="7" t="e">
        <f>COUNTIFS(CSV!$B:$B,$A354,CSV!$K:$K,"&gt;1.5")/$C354</f>
        <v>#DIV/0!</v>
      </c>
    </row>
    <row r="355" spans="1:22" x14ac:dyDescent="0.3">
      <c r="A355" t="s">
        <v>444</v>
      </c>
      <c r="B355" s="9">
        <f>COUNTIF(CSV!A:A,A355)</f>
        <v>0</v>
      </c>
      <c r="C355" s="4">
        <f>COUNTIF(CSV!B:B,A355)</f>
        <v>0</v>
      </c>
      <c r="D355" s="4">
        <f t="shared" si="10"/>
        <v>0</v>
      </c>
      <c r="E355" s="12" t="e">
        <f>(COUNTIFS(CSV!$A:$A,$A355,CSV!$L:$L,"&gt;0.5") +COUNTIFS(CSV!$B:$B,$A355,CSV!$L:$L,"&gt;0.5"))/$D355</f>
        <v>#DIV/0!</v>
      </c>
      <c r="F355" s="7" t="e">
        <f>COUNTIFS(CSV!$A:$A,$A355,CSV!$L:$L,"&gt;0.5")/$B355</f>
        <v>#DIV/0!</v>
      </c>
      <c r="G355" s="7" t="e">
        <f>COUNTIFS(CSV!$B:$B,$A355,CSV!$L:$L,"&gt;0.5")/$C355</f>
        <v>#DIV/0!</v>
      </c>
      <c r="H355" s="12" t="e">
        <f>(COUNTIFS(CSV!$A:$A,$A355,CSV!$L:$L,"&gt;1.5") +COUNTIFS(CSV!$B:$B,$A355,CSV!$L:$L,"&gt;1.5"))/$D355</f>
        <v>#DIV/0!</v>
      </c>
      <c r="I355" s="7" t="e">
        <f>COUNTIFS(CSV!$A:$A,$A355,CSV!$L:$L,"&gt;1.5")/$B355</f>
        <v>#DIV/0!</v>
      </c>
      <c r="J355" s="7" t="e">
        <f>COUNTIFS(CSV!$B:$B,$A355,CSV!$L:$L,"&gt;1.5")/$C355</f>
        <v>#DIV/0!</v>
      </c>
      <c r="K355" s="12" t="e">
        <f>(COUNTIFS(CSV!$A:$A,$A355,CSV!$H:$H,"&gt;0.5") +COUNTIFS(CSV!$B:$B,$A355,CSV!$J:$J,"&gt;0.5"))/$D355</f>
        <v>#DIV/0!</v>
      </c>
      <c r="L355" s="7" t="e">
        <f>COUNTIFS(CSV!$A:$A,$A355,CSV!$H:$H,"&gt;0.5")/$B355</f>
        <v>#DIV/0!</v>
      </c>
      <c r="M355" s="7" t="e">
        <f>COUNTIFS(CSV!$B:$B,$A355,CSV!$J:$J,"&gt;0.5")/$C355</f>
        <v>#DIV/0!</v>
      </c>
      <c r="N355" s="12" t="e">
        <f>(COUNTIFS(CSV!$A:$A,$A355,CSV!$H:$H,"&gt;1.5") +COUNTIFS(CSV!$B:$B,$A355,CSV!$J:$J,"&gt;1.5"))/$D355</f>
        <v>#DIV/0!</v>
      </c>
      <c r="O355" s="7" t="e">
        <f>COUNTIFS(CSV!$A:$A,$A355,CSV!$H:$H,"&gt;1.5")/$B355</f>
        <v>#DIV/0!</v>
      </c>
      <c r="P355" s="7" t="e">
        <f>COUNTIFS(CSV!$B:$B,$A355,CSV!$J:$J,"&gt;1.5")/$C355</f>
        <v>#DIV/0!</v>
      </c>
      <c r="Q355" s="12" t="e">
        <f>(COUNTIFS(CSV!$A:$A,$A355,CSV!$I:$I,"&gt;0.5") +COUNTIFS(CSV!$B:$B,$A355,CSV!$K:$K,"&gt;0.5"))/$D355</f>
        <v>#DIV/0!</v>
      </c>
      <c r="R355" s="7" t="e">
        <f>COUNTIFS(CSV!$A:$A,$A355,CSV!$I:$I,"&gt;0.5")/$B355</f>
        <v>#DIV/0!</v>
      </c>
      <c r="S355" s="7" t="e">
        <f>COUNTIFS(CSV!$B:$B,$A355,CSV!$K:$K,"&gt;0.5")/$C355</f>
        <v>#DIV/0!</v>
      </c>
      <c r="T355" s="12" t="e">
        <f>(COUNTIFS(CSV!$A:$A,$A355,CSV!$I:$I,"&gt;1.5") +COUNTIFS(CSV!$B:$B,$A355,CSV!$K:$K,"&gt;1.5"))/$D355</f>
        <v>#DIV/0!</v>
      </c>
      <c r="U355" s="7" t="e">
        <f>COUNTIFS(CSV!$A:$A,$A355,CSV!$I:$I,"&gt;1.5")/$B355</f>
        <v>#DIV/0!</v>
      </c>
      <c r="V355" s="7" t="e">
        <f>COUNTIFS(CSV!$B:$B,$A355,CSV!$K:$K,"&gt;1.5")/$C355</f>
        <v>#DIV/0!</v>
      </c>
    </row>
    <row r="356" spans="1:22" x14ac:dyDescent="0.3">
      <c r="A356" t="s">
        <v>438</v>
      </c>
      <c r="B356" s="9">
        <f>COUNTIF(CSV!A:A,A356)</f>
        <v>0</v>
      </c>
      <c r="C356" s="4">
        <f>COUNTIF(CSV!B:B,A356)</f>
        <v>0</v>
      </c>
      <c r="D356" s="4">
        <f t="shared" si="10"/>
        <v>0</v>
      </c>
      <c r="E356" s="12" t="e">
        <f>(COUNTIFS(CSV!$A:$A,$A356,CSV!$L:$L,"&gt;0.5") +COUNTIFS(CSV!$B:$B,$A356,CSV!$L:$L,"&gt;0.5"))/$D356</f>
        <v>#DIV/0!</v>
      </c>
      <c r="F356" s="7" t="e">
        <f>COUNTIFS(CSV!$A:$A,$A356,CSV!$L:$L,"&gt;0.5")/$B356</f>
        <v>#DIV/0!</v>
      </c>
      <c r="G356" s="7" t="e">
        <f>COUNTIFS(CSV!$B:$B,$A356,CSV!$L:$L,"&gt;0.5")/$C356</f>
        <v>#DIV/0!</v>
      </c>
      <c r="H356" s="12" t="e">
        <f>(COUNTIFS(CSV!$A:$A,$A356,CSV!$L:$L,"&gt;1.5") +COUNTIFS(CSV!$B:$B,$A356,CSV!$L:$L,"&gt;1.5"))/$D356</f>
        <v>#DIV/0!</v>
      </c>
      <c r="I356" s="7" t="e">
        <f>COUNTIFS(CSV!$A:$A,$A356,CSV!$L:$L,"&gt;1.5")/$B356</f>
        <v>#DIV/0!</v>
      </c>
      <c r="J356" s="7" t="e">
        <f>COUNTIFS(CSV!$B:$B,$A356,CSV!$L:$L,"&gt;1.5")/$C356</f>
        <v>#DIV/0!</v>
      </c>
      <c r="K356" s="12" t="e">
        <f>(COUNTIFS(CSV!$A:$A,$A356,CSV!$H:$H,"&gt;0.5") +COUNTIFS(CSV!$B:$B,$A356,CSV!$J:$J,"&gt;0.5"))/$D356</f>
        <v>#DIV/0!</v>
      </c>
      <c r="L356" s="7" t="e">
        <f>COUNTIFS(CSV!$A:$A,$A356,CSV!$H:$H,"&gt;0.5")/$B356</f>
        <v>#DIV/0!</v>
      </c>
      <c r="M356" s="7" t="e">
        <f>COUNTIFS(CSV!$B:$B,$A356,CSV!$J:$J,"&gt;0.5")/$C356</f>
        <v>#DIV/0!</v>
      </c>
      <c r="N356" s="12" t="e">
        <f>(COUNTIFS(CSV!$A:$A,$A356,CSV!$H:$H,"&gt;1.5") +COUNTIFS(CSV!$B:$B,$A356,CSV!$J:$J,"&gt;1.5"))/$D356</f>
        <v>#DIV/0!</v>
      </c>
      <c r="O356" s="7" t="e">
        <f>COUNTIFS(CSV!$A:$A,$A356,CSV!$H:$H,"&gt;1.5")/$B356</f>
        <v>#DIV/0!</v>
      </c>
      <c r="P356" s="7" t="e">
        <f>COUNTIFS(CSV!$B:$B,$A356,CSV!$J:$J,"&gt;1.5")/$C356</f>
        <v>#DIV/0!</v>
      </c>
      <c r="Q356" s="12" t="e">
        <f>(COUNTIFS(CSV!$A:$A,$A356,CSV!$I:$I,"&gt;0.5") +COUNTIFS(CSV!$B:$B,$A356,CSV!$K:$K,"&gt;0.5"))/$D356</f>
        <v>#DIV/0!</v>
      </c>
      <c r="R356" s="7" t="e">
        <f>COUNTIFS(CSV!$A:$A,$A356,CSV!$I:$I,"&gt;0.5")/$B356</f>
        <v>#DIV/0!</v>
      </c>
      <c r="S356" s="7" t="e">
        <f>COUNTIFS(CSV!$B:$B,$A356,CSV!$K:$K,"&gt;0.5")/$C356</f>
        <v>#DIV/0!</v>
      </c>
      <c r="T356" s="12" t="e">
        <f>(COUNTIFS(CSV!$A:$A,$A356,CSV!$I:$I,"&gt;1.5") +COUNTIFS(CSV!$B:$B,$A356,CSV!$K:$K,"&gt;1.5"))/$D356</f>
        <v>#DIV/0!</v>
      </c>
      <c r="U356" s="7" t="e">
        <f>COUNTIFS(CSV!$A:$A,$A356,CSV!$I:$I,"&gt;1.5")/$B356</f>
        <v>#DIV/0!</v>
      </c>
      <c r="V356" s="7" t="e">
        <f>COUNTIFS(CSV!$B:$B,$A356,CSV!$K:$K,"&gt;1.5")/$C356</f>
        <v>#DIV/0!</v>
      </c>
    </row>
    <row r="357" spans="1:22" x14ac:dyDescent="0.3">
      <c r="A357" t="s">
        <v>441</v>
      </c>
      <c r="B357" s="9">
        <f>COUNTIF(CSV!A:A,A357)</f>
        <v>0</v>
      </c>
      <c r="C357" s="4">
        <f>COUNTIF(CSV!B:B,A357)</f>
        <v>0</v>
      </c>
      <c r="D357" s="4">
        <f t="shared" si="10"/>
        <v>0</v>
      </c>
      <c r="E357" s="12" t="e">
        <f>(COUNTIFS(CSV!$A:$A,$A357,CSV!$L:$L,"&gt;0.5") +COUNTIFS(CSV!$B:$B,$A357,CSV!$L:$L,"&gt;0.5"))/$D357</f>
        <v>#DIV/0!</v>
      </c>
      <c r="F357" s="7" t="e">
        <f>COUNTIFS(CSV!$A:$A,$A357,CSV!$L:$L,"&gt;0.5")/$B357</f>
        <v>#DIV/0!</v>
      </c>
      <c r="G357" s="7" t="e">
        <f>COUNTIFS(CSV!$B:$B,$A357,CSV!$L:$L,"&gt;0.5")/$C357</f>
        <v>#DIV/0!</v>
      </c>
      <c r="H357" s="12" t="e">
        <f>(COUNTIFS(CSV!$A:$A,$A357,CSV!$L:$L,"&gt;1.5") +COUNTIFS(CSV!$B:$B,$A357,CSV!$L:$L,"&gt;1.5"))/$D357</f>
        <v>#DIV/0!</v>
      </c>
      <c r="I357" s="7" t="e">
        <f>COUNTIFS(CSV!$A:$A,$A357,CSV!$L:$L,"&gt;1.5")/$B357</f>
        <v>#DIV/0!</v>
      </c>
      <c r="J357" s="7" t="e">
        <f>COUNTIFS(CSV!$B:$B,$A357,CSV!$L:$L,"&gt;1.5")/$C357</f>
        <v>#DIV/0!</v>
      </c>
      <c r="K357" s="12" t="e">
        <f>(COUNTIFS(CSV!$A:$A,$A357,CSV!$H:$H,"&gt;0.5") +COUNTIFS(CSV!$B:$B,$A357,CSV!$J:$J,"&gt;0.5"))/$D357</f>
        <v>#DIV/0!</v>
      </c>
      <c r="L357" s="7" t="e">
        <f>COUNTIFS(CSV!$A:$A,$A357,CSV!$H:$H,"&gt;0.5")/$B357</f>
        <v>#DIV/0!</v>
      </c>
      <c r="M357" s="7" t="e">
        <f>COUNTIFS(CSV!$B:$B,$A357,CSV!$J:$J,"&gt;0.5")/$C357</f>
        <v>#DIV/0!</v>
      </c>
      <c r="N357" s="12" t="e">
        <f>(COUNTIFS(CSV!$A:$A,$A357,CSV!$H:$H,"&gt;1.5") +COUNTIFS(CSV!$B:$B,$A357,CSV!$J:$J,"&gt;1.5"))/$D357</f>
        <v>#DIV/0!</v>
      </c>
      <c r="O357" s="7" t="e">
        <f>COUNTIFS(CSV!$A:$A,$A357,CSV!$H:$H,"&gt;1.5")/$B357</f>
        <v>#DIV/0!</v>
      </c>
      <c r="P357" s="7" t="e">
        <f>COUNTIFS(CSV!$B:$B,$A357,CSV!$J:$J,"&gt;1.5")/$C357</f>
        <v>#DIV/0!</v>
      </c>
      <c r="Q357" s="12" t="e">
        <f>(COUNTIFS(CSV!$A:$A,$A357,CSV!$I:$I,"&gt;0.5") +COUNTIFS(CSV!$B:$B,$A357,CSV!$K:$K,"&gt;0.5"))/$D357</f>
        <v>#DIV/0!</v>
      </c>
      <c r="R357" s="7" t="e">
        <f>COUNTIFS(CSV!$A:$A,$A357,CSV!$I:$I,"&gt;0.5")/$B357</f>
        <v>#DIV/0!</v>
      </c>
      <c r="S357" s="7" t="e">
        <f>COUNTIFS(CSV!$B:$B,$A357,CSV!$K:$K,"&gt;0.5")/$C357</f>
        <v>#DIV/0!</v>
      </c>
      <c r="T357" s="12" t="e">
        <f>(COUNTIFS(CSV!$A:$A,$A357,CSV!$I:$I,"&gt;1.5") +COUNTIFS(CSV!$B:$B,$A357,CSV!$K:$K,"&gt;1.5"))/$D357</f>
        <v>#DIV/0!</v>
      </c>
      <c r="U357" s="7" t="e">
        <f>COUNTIFS(CSV!$A:$A,$A357,CSV!$I:$I,"&gt;1.5")/$B357</f>
        <v>#DIV/0!</v>
      </c>
      <c r="V357" s="7" t="e">
        <f>COUNTIFS(CSV!$B:$B,$A357,CSV!$K:$K,"&gt;1.5")/$C357</f>
        <v>#DIV/0!</v>
      </c>
    </row>
    <row r="358" spans="1:22" x14ac:dyDescent="0.3">
      <c r="A358" t="s">
        <v>442</v>
      </c>
      <c r="B358" s="9">
        <f>COUNTIF(CSV!A:A,A358)</f>
        <v>0</v>
      </c>
      <c r="C358" s="4">
        <f>COUNTIF(CSV!B:B,A358)</f>
        <v>0</v>
      </c>
      <c r="D358" s="4">
        <f t="shared" si="10"/>
        <v>0</v>
      </c>
      <c r="E358" s="12" t="e">
        <f>(COUNTIFS(CSV!$A:$A,$A358,CSV!$L:$L,"&gt;0.5") +COUNTIFS(CSV!$B:$B,$A358,CSV!$L:$L,"&gt;0.5"))/$D358</f>
        <v>#DIV/0!</v>
      </c>
      <c r="F358" s="7" t="e">
        <f>COUNTIFS(CSV!$A:$A,$A358,CSV!$L:$L,"&gt;0.5")/$B358</f>
        <v>#DIV/0!</v>
      </c>
      <c r="G358" s="7" t="e">
        <f>COUNTIFS(CSV!$B:$B,$A358,CSV!$L:$L,"&gt;0.5")/$C358</f>
        <v>#DIV/0!</v>
      </c>
      <c r="H358" s="12" t="e">
        <f>(COUNTIFS(CSV!$A:$A,$A358,CSV!$L:$L,"&gt;1.5") +COUNTIFS(CSV!$B:$B,$A358,CSV!$L:$L,"&gt;1.5"))/$D358</f>
        <v>#DIV/0!</v>
      </c>
      <c r="I358" s="7" t="e">
        <f>COUNTIFS(CSV!$A:$A,$A358,CSV!$L:$L,"&gt;1.5")/$B358</f>
        <v>#DIV/0!</v>
      </c>
      <c r="J358" s="7" t="e">
        <f>COUNTIFS(CSV!$B:$B,$A358,CSV!$L:$L,"&gt;1.5")/$C358</f>
        <v>#DIV/0!</v>
      </c>
      <c r="K358" s="12" t="e">
        <f>(COUNTIFS(CSV!$A:$A,$A358,CSV!$H:$H,"&gt;0.5") +COUNTIFS(CSV!$B:$B,$A358,CSV!$J:$J,"&gt;0.5"))/$D358</f>
        <v>#DIV/0!</v>
      </c>
      <c r="L358" s="7" t="e">
        <f>COUNTIFS(CSV!$A:$A,$A358,CSV!$H:$H,"&gt;0.5")/$B358</f>
        <v>#DIV/0!</v>
      </c>
      <c r="M358" s="7" t="e">
        <f>COUNTIFS(CSV!$B:$B,$A358,CSV!$J:$J,"&gt;0.5")/$C358</f>
        <v>#DIV/0!</v>
      </c>
      <c r="N358" s="12" t="e">
        <f>(COUNTIFS(CSV!$A:$A,$A358,CSV!$H:$H,"&gt;1.5") +COUNTIFS(CSV!$B:$B,$A358,CSV!$J:$J,"&gt;1.5"))/$D358</f>
        <v>#DIV/0!</v>
      </c>
      <c r="O358" s="7" t="e">
        <f>COUNTIFS(CSV!$A:$A,$A358,CSV!$H:$H,"&gt;1.5")/$B358</f>
        <v>#DIV/0!</v>
      </c>
      <c r="P358" s="7" t="e">
        <f>COUNTIFS(CSV!$B:$B,$A358,CSV!$J:$J,"&gt;1.5")/$C358</f>
        <v>#DIV/0!</v>
      </c>
      <c r="Q358" s="12" t="e">
        <f>(COUNTIFS(CSV!$A:$A,$A358,CSV!$I:$I,"&gt;0.5") +COUNTIFS(CSV!$B:$B,$A358,CSV!$K:$K,"&gt;0.5"))/$D358</f>
        <v>#DIV/0!</v>
      </c>
      <c r="R358" s="7" t="e">
        <f>COUNTIFS(CSV!$A:$A,$A358,CSV!$I:$I,"&gt;0.5")/$B358</f>
        <v>#DIV/0!</v>
      </c>
      <c r="S358" s="7" t="e">
        <f>COUNTIFS(CSV!$B:$B,$A358,CSV!$K:$K,"&gt;0.5")/$C358</f>
        <v>#DIV/0!</v>
      </c>
      <c r="T358" s="12" t="e">
        <f>(COUNTIFS(CSV!$A:$A,$A358,CSV!$I:$I,"&gt;1.5") +COUNTIFS(CSV!$B:$B,$A358,CSV!$K:$K,"&gt;1.5"))/$D358</f>
        <v>#DIV/0!</v>
      </c>
      <c r="U358" s="7" t="e">
        <f>COUNTIFS(CSV!$A:$A,$A358,CSV!$I:$I,"&gt;1.5")/$B358</f>
        <v>#DIV/0!</v>
      </c>
      <c r="V358" s="7" t="e">
        <f>COUNTIFS(CSV!$B:$B,$A358,CSV!$K:$K,"&gt;1.5")/$C358</f>
        <v>#DIV/0!</v>
      </c>
    </row>
    <row r="359" spans="1:22" x14ac:dyDescent="0.3">
      <c r="A359" t="s">
        <v>445</v>
      </c>
      <c r="B359" s="9">
        <f>COUNTIF(CSV!A:A,A359)</f>
        <v>0</v>
      </c>
      <c r="C359" s="4">
        <f>COUNTIF(CSV!B:B,A359)</f>
        <v>0</v>
      </c>
      <c r="D359" s="4">
        <f t="shared" si="10"/>
        <v>0</v>
      </c>
      <c r="E359" s="12" t="e">
        <f>(COUNTIFS(CSV!$A:$A,$A359,CSV!$L:$L,"&gt;0.5") +COUNTIFS(CSV!$B:$B,$A359,CSV!$L:$L,"&gt;0.5"))/$D359</f>
        <v>#DIV/0!</v>
      </c>
      <c r="F359" s="7" t="e">
        <f>COUNTIFS(CSV!$A:$A,$A359,CSV!$L:$L,"&gt;0.5")/$B359</f>
        <v>#DIV/0!</v>
      </c>
      <c r="G359" s="7" t="e">
        <f>COUNTIFS(CSV!$B:$B,$A359,CSV!$L:$L,"&gt;0.5")/$C359</f>
        <v>#DIV/0!</v>
      </c>
      <c r="H359" s="12" t="e">
        <f>(COUNTIFS(CSV!$A:$A,$A359,CSV!$L:$L,"&gt;1.5") +COUNTIFS(CSV!$B:$B,$A359,CSV!$L:$L,"&gt;1.5"))/$D359</f>
        <v>#DIV/0!</v>
      </c>
      <c r="I359" s="7" t="e">
        <f>COUNTIFS(CSV!$A:$A,$A359,CSV!$L:$L,"&gt;1.5")/$B359</f>
        <v>#DIV/0!</v>
      </c>
      <c r="J359" s="7" t="e">
        <f>COUNTIFS(CSV!$B:$B,$A359,CSV!$L:$L,"&gt;1.5")/$C359</f>
        <v>#DIV/0!</v>
      </c>
      <c r="K359" s="12" t="e">
        <f>(COUNTIFS(CSV!$A:$A,$A359,CSV!$H:$H,"&gt;0.5") +COUNTIFS(CSV!$B:$B,$A359,CSV!$J:$J,"&gt;0.5"))/$D359</f>
        <v>#DIV/0!</v>
      </c>
      <c r="L359" s="7" t="e">
        <f>COUNTIFS(CSV!$A:$A,$A359,CSV!$H:$H,"&gt;0.5")/$B359</f>
        <v>#DIV/0!</v>
      </c>
      <c r="M359" s="7" t="e">
        <f>COUNTIFS(CSV!$B:$B,$A359,CSV!$J:$J,"&gt;0.5")/$C359</f>
        <v>#DIV/0!</v>
      </c>
      <c r="N359" s="12" t="e">
        <f>(COUNTIFS(CSV!$A:$A,$A359,CSV!$H:$H,"&gt;1.5") +COUNTIFS(CSV!$B:$B,$A359,CSV!$J:$J,"&gt;1.5"))/$D359</f>
        <v>#DIV/0!</v>
      </c>
      <c r="O359" s="7" t="e">
        <f>COUNTIFS(CSV!$A:$A,$A359,CSV!$H:$H,"&gt;1.5")/$B359</f>
        <v>#DIV/0!</v>
      </c>
      <c r="P359" s="7" t="e">
        <f>COUNTIFS(CSV!$B:$B,$A359,CSV!$J:$J,"&gt;1.5")/$C359</f>
        <v>#DIV/0!</v>
      </c>
      <c r="Q359" s="12" t="e">
        <f>(COUNTIFS(CSV!$A:$A,$A359,CSV!$I:$I,"&gt;0.5") +COUNTIFS(CSV!$B:$B,$A359,CSV!$K:$K,"&gt;0.5"))/$D359</f>
        <v>#DIV/0!</v>
      </c>
      <c r="R359" s="7" t="e">
        <f>COUNTIFS(CSV!$A:$A,$A359,CSV!$I:$I,"&gt;0.5")/$B359</f>
        <v>#DIV/0!</v>
      </c>
      <c r="S359" s="7" t="e">
        <f>COUNTIFS(CSV!$B:$B,$A359,CSV!$K:$K,"&gt;0.5")/$C359</f>
        <v>#DIV/0!</v>
      </c>
      <c r="T359" s="12" t="e">
        <f>(COUNTIFS(CSV!$A:$A,$A359,CSV!$I:$I,"&gt;1.5") +COUNTIFS(CSV!$B:$B,$A359,CSV!$K:$K,"&gt;1.5"))/$D359</f>
        <v>#DIV/0!</v>
      </c>
      <c r="U359" s="7" t="e">
        <f>COUNTIFS(CSV!$A:$A,$A359,CSV!$I:$I,"&gt;1.5")/$B359</f>
        <v>#DIV/0!</v>
      </c>
      <c r="V359" s="7" t="e">
        <f>COUNTIFS(CSV!$B:$B,$A359,CSV!$K:$K,"&gt;1.5")/$C359</f>
        <v>#DIV/0!</v>
      </c>
    </row>
    <row r="360" spans="1:22" x14ac:dyDescent="0.3">
      <c r="A360" t="s">
        <v>443</v>
      </c>
      <c r="B360" s="9">
        <f>COUNTIF(CSV!A:A,A360)</f>
        <v>0</v>
      </c>
      <c r="C360" s="4">
        <f>COUNTIF(CSV!B:B,A360)</f>
        <v>0</v>
      </c>
      <c r="D360" s="4">
        <f t="shared" si="10"/>
        <v>0</v>
      </c>
      <c r="E360" s="12" t="e">
        <f>(COUNTIFS(CSV!$A:$A,$A360,CSV!$L:$L,"&gt;0.5") +COUNTIFS(CSV!$B:$B,$A360,CSV!$L:$L,"&gt;0.5"))/$D360</f>
        <v>#DIV/0!</v>
      </c>
      <c r="F360" s="7" t="e">
        <f>COUNTIFS(CSV!$A:$A,$A360,CSV!$L:$L,"&gt;0.5")/$B360</f>
        <v>#DIV/0!</v>
      </c>
      <c r="G360" s="7" t="e">
        <f>COUNTIFS(CSV!$B:$B,$A360,CSV!$L:$L,"&gt;0.5")/$C360</f>
        <v>#DIV/0!</v>
      </c>
      <c r="H360" s="12" t="e">
        <f>(COUNTIFS(CSV!$A:$A,$A360,CSV!$L:$L,"&gt;1.5") +COUNTIFS(CSV!$B:$B,$A360,CSV!$L:$L,"&gt;1.5"))/$D360</f>
        <v>#DIV/0!</v>
      </c>
      <c r="I360" s="7" t="e">
        <f>COUNTIFS(CSV!$A:$A,$A360,CSV!$L:$L,"&gt;1.5")/$B360</f>
        <v>#DIV/0!</v>
      </c>
      <c r="J360" s="7" t="e">
        <f>COUNTIFS(CSV!$B:$B,$A360,CSV!$L:$L,"&gt;1.5")/$C360</f>
        <v>#DIV/0!</v>
      </c>
      <c r="K360" s="12" t="e">
        <f>(COUNTIFS(CSV!$A:$A,$A360,CSV!$H:$H,"&gt;0.5") +COUNTIFS(CSV!$B:$B,$A360,CSV!$J:$J,"&gt;0.5"))/$D360</f>
        <v>#DIV/0!</v>
      </c>
      <c r="L360" s="7" t="e">
        <f>COUNTIFS(CSV!$A:$A,$A360,CSV!$H:$H,"&gt;0.5")/$B360</f>
        <v>#DIV/0!</v>
      </c>
      <c r="M360" s="7" t="e">
        <f>COUNTIFS(CSV!$B:$B,$A360,CSV!$J:$J,"&gt;0.5")/$C360</f>
        <v>#DIV/0!</v>
      </c>
      <c r="N360" s="12" t="e">
        <f>(COUNTIFS(CSV!$A:$A,$A360,CSV!$H:$H,"&gt;1.5") +COUNTIFS(CSV!$B:$B,$A360,CSV!$J:$J,"&gt;1.5"))/$D360</f>
        <v>#DIV/0!</v>
      </c>
      <c r="O360" s="7" t="e">
        <f>COUNTIFS(CSV!$A:$A,$A360,CSV!$H:$H,"&gt;1.5")/$B360</f>
        <v>#DIV/0!</v>
      </c>
      <c r="P360" s="7" t="e">
        <f>COUNTIFS(CSV!$B:$B,$A360,CSV!$J:$J,"&gt;1.5")/$C360</f>
        <v>#DIV/0!</v>
      </c>
      <c r="Q360" s="12" t="e">
        <f>(COUNTIFS(CSV!$A:$A,$A360,CSV!$I:$I,"&gt;0.5") +COUNTIFS(CSV!$B:$B,$A360,CSV!$K:$K,"&gt;0.5"))/$D360</f>
        <v>#DIV/0!</v>
      </c>
      <c r="R360" s="7" t="e">
        <f>COUNTIFS(CSV!$A:$A,$A360,CSV!$I:$I,"&gt;0.5")/$B360</f>
        <v>#DIV/0!</v>
      </c>
      <c r="S360" s="7" t="e">
        <f>COUNTIFS(CSV!$B:$B,$A360,CSV!$K:$K,"&gt;0.5")/$C360</f>
        <v>#DIV/0!</v>
      </c>
      <c r="T360" s="12" t="e">
        <f>(COUNTIFS(CSV!$A:$A,$A360,CSV!$I:$I,"&gt;1.5") +COUNTIFS(CSV!$B:$B,$A360,CSV!$K:$K,"&gt;1.5"))/$D360</f>
        <v>#DIV/0!</v>
      </c>
      <c r="U360" s="7" t="e">
        <f>COUNTIFS(CSV!$A:$A,$A360,CSV!$I:$I,"&gt;1.5")/$B360</f>
        <v>#DIV/0!</v>
      </c>
      <c r="V360" s="7" t="e">
        <f>COUNTIFS(CSV!$B:$B,$A360,CSV!$K:$K,"&gt;1.5")/$C360</f>
        <v>#DIV/0!</v>
      </c>
    </row>
    <row r="361" spans="1:22" x14ac:dyDescent="0.3">
      <c r="A361" t="s">
        <v>458</v>
      </c>
      <c r="B361" s="9">
        <f>COUNTIF(CSV!A:A,A361)</f>
        <v>0</v>
      </c>
      <c r="C361" s="4">
        <f>COUNTIF(CSV!B:B,A361)</f>
        <v>0</v>
      </c>
      <c r="D361" s="4">
        <f t="shared" si="10"/>
        <v>0</v>
      </c>
      <c r="E361" s="12" t="e">
        <f>(COUNTIFS(CSV!$A:$A,$A361,CSV!$L:$L,"&gt;0.5") +COUNTIFS(CSV!$B:$B,$A361,CSV!$L:$L,"&gt;0.5"))/$D361</f>
        <v>#DIV/0!</v>
      </c>
      <c r="F361" s="7" t="e">
        <f>COUNTIFS(CSV!$A:$A,$A361,CSV!$L:$L,"&gt;0.5")/$B361</f>
        <v>#DIV/0!</v>
      </c>
      <c r="G361" s="7" t="e">
        <f>COUNTIFS(CSV!$B:$B,$A361,CSV!$L:$L,"&gt;0.5")/$C361</f>
        <v>#DIV/0!</v>
      </c>
      <c r="H361" s="12" t="e">
        <f>(COUNTIFS(CSV!$A:$A,$A361,CSV!$L:$L,"&gt;1.5") +COUNTIFS(CSV!$B:$B,$A361,CSV!$L:$L,"&gt;1.5"))/$D361</f>
        <v>#DIV/0!</v>
      </c>
      <c r="I361" s="7" t="e">
        <f>COUNTIFS(CSV!$A:$A,$A361,CSV!$L:$L,"&gt;1.5")/$B361</f>
        <v>#DIV/0!</v>
      </c>
      <c r="J361" s="7" t="e">
        <f>COUNTIFS(CSV!$B:$B,$A361,CSV!$L:$L,"&gt;1.5")/$C361</f>
        <v>#DIV/0!</v>
      </c>
      <c r="K361" s="12" t="e">
        <f>(COUNTIFS(CSV!$A:$A,$A361,CSV!$H:$H,"&gt;0.5") +COUNTIFS(CSV!$B:$B,$A361,CSV!$J:$J,"&gt;0.5"))/$D361</f>
        <v>#DIV/0!</v>
      </c>
      <c r="L361" s="7" t="e">
        <f>COUNTIFS(CSV!$A:$A,$A361,CSV!$H:$H,"&gt;0.5")/$B361</f>
        <v>#DIV/0!</v>
      </c>
      <c r="M361" s="7" t="e">
        <f>COUNTIFS(CSV!$B:$B,$A361,CSV!$J:$J,"&gt;0.5")/$C361</f>
        <v>#DIV/0!</v>
      </c>
      <c r="N361" s="12" t="e">
        <f>(COUNTIFS(CSV!$A:$A,$A361,CSV!$H:$H,"&gt;1.5") +COUNTIFS(CSV!$B:$B,$A361,CSV!$J:$J,"&gt;1.5"))/$D361</f>
        <v>#DIV/0!</v>
      </c>
      <c r="O361" s="7" t="e">
        <f>COUNTIFS(CSV!$A:$A,$A361,CSV!$H:$H,"&gt;1.5")/$B361</f>
        <v>#DIV/0!</v>
      </c>
      <c r="P361" s="7" t="e">
        <f>COUNTIFS(CSV!$B:$B,$A361,CSV!$J:$J,"&gt;1.5")/$C361</f>
        <v>#DIV/0!</v>
      </c>
      <c r="Q361" s="12" t="e">
        <f>(COUNTIFS(CSV!$A:$A,$A361,CSV!$I:$I,"&gt;0.5") +COUNTIFS(CSV!$B:$B,$A361,CSV!$K:$K,"&gt;0.5"))/$D361</f>
        <v>#DIV/0!</v>
      </c>
      <c r="R361" s="7" t="e">
        <f>COUNTIFS(CSV!$A:$A,$A361,CSV!$I:$I,"&gt;0.5")/$B361</f>
        <v>#DIV/0!</v>
      </c>
      <c r="S361" s="7" t="e">
        <f>COUNTIFS(CSV!$B:$B,$A361,CSV!$K:$K,"&gt;0.5")/$C361</f>
        <v>#DIV/0!</v>
      </c>
      <c r="T361" s="12" t="e">
        <f>(COUNTIFS(CSV!$A:$A,$A361,CSV!$I:$I,"&gt;1.5") +COUNTIFS(CSV!$B:$B,$A361,CSV!$K:$K,"&gt;1.5"))/$D361</f>
        <v>#DIV/0!</v>
      </c>
      <c r="U361" s="7" t="e">
        <f>COUNTIFS(CSV!$A:$A,$A361,CSV!$I:$I,"&gt;1.5")/$B361</f>
        <v>#DIV/0!</v>
      </c>
      <c r="V361" s="7" t="e">
        <f>COUNTIFS(CSV!$B:$B,$A361,CSV!$K:$K,"&gt;1.5")/$C361</f>
        <v>#DIV/0!</v>
      </c>
    </row>
    <row r="362" spans="1:22" x14ac:dyDescent="0.3">
      <c r="A362" t="s">
        <v>455</v>
      </c>
      <c r="B362" s="9">
        <f>COUNTIF(CSV!A:A,A362)</f>
        <v>0</v>
      </c>
      <c r="C362" s="4">
        <f>COUNTIF(CSV!B:B,A362)</f>
        <v>0</v>
      </c>
      <c r="D362" s="4">
        <f t="shared" si="10"/>
        <v>0</v>
      </c>
      <c r="E362" s="12" t="e">
        <f>(COUNTIFS(CSV!$A:$A,$A362,CSV!$L:$L,"&gt;0.5") +COUNTIFS(CSV!$B:$B,$A362,CSV!$L:$L,"&gt;0.5"))/$D362</f>
        <v>#DIV/0!</v>
      </c>
      <c r="F362" s="7" t="e">
        <f>COUNTIFS(CSV!$A:$A,$A362,CSV!$L:$L,"&gt;0.5")/$B362</f>
        <v>#DIV/0!</v>
      </c>
      <c r="G362" s="7" t="e">
        <f>COUNTIFS(CSV!$B:$B,$A362,CSV!$L:$L,"&gt;0.5")/$C362</f>
        <v>#DIV/0!</v>
      </c>
      <c r="H362" s="12" t="e">
        <f>(COUNTIFS(CSV!$A:$A,$A362,CSV!$L:$L,"&gt;1.5") +COUNTIFS(CSV!$B:$B,$A362,CSV!$L:$L,"&gt;1.5"))/$D362</f>
        <v>#DIV/0!</v>
      </c>
      <c r="I362" s="7" t="e">
        <f>COUNTIFS(CSV!$A:$A,$A362,CSV!$L:$L,"&gt;1.5")/$B362</f>
        <v>#DIV/0!</v>
      </c>
      <c r="J362" s="7" t="e">
        <f>COUNTIFS(CSV!$B:$B,$A362,CSV!$L:$L,"&gt;1.5")/$C362</f>
        <v>#DIV/0!</v>
      </c>
      <c r="K362" s="12" t="e">
        <f>(COUNTIFS(CSV!$A:$A,$A362,CSV!$H:$H,"&gt;0.5") +COUNTIFS(CSV!$B:$B,$A362,CSV!$J:$J,"&gt;0.5"))/$D362</f>
        <v>#DIV/0!</v>
      </c>
      <c r="L362" s="7" t="e">
        <f>COUNTIFS(CSV!$A:$A,$A362,CSV!$H:$H,"&gt;0.5")/$B362</f>
        <v>#DIV/0!</v>
      </c>
      <c r="M362" s="7" t="e">
        <f>COUNTIFS(CSV!$B:$B,$A362,CSV!$J:$J,"&gt;0.5")/$C362</f>
        <v>#DIV/0!</v>
      </c>
      <c r="N362" s="12" t="e">
        <f>(COUNTIFS(CSV!$A:$A,$A362,CSV!$H:$H,"&gt;1.5") +COUNTIFS(CSV!$B:$B,$A362,CSV!$J:$J,"&gt;1.5"))/$D362</f>
        <v>#DIV/0!</v>
      </c>
      <c r="O362" s="7" t="e">
        <f>COUNTIFS(CSV!$A:$A,$A362,CSV!$H:$H,"&gt;1.5")/$B362</f>
        <v>#DIV/0!</v>
      </c>
      <c r="P362" s="7" t="e">
        <f>COUNTIFS(CSV!$B:$B,$A362,CSV!$J:$J,"&gt;1.5")/$C362</f>
        <v>#DIV/0!</v>
      </c>
      <c r="Q362" s="12" t="e">
        <f>(COUNTIFS(CSV!$A:$A,$A362,CSV!$I:$I,"&gt;0.5") +COUNTIFS(CSV!$B:$B,$A362,CSV!$K:$K,"&gt;0.5"))/$D362</f>
        <v>#DIV/0!</v>
      </c>
      <c r="R362" s="7" t="e">
        <f>COUNTIFS(CSV!$A:$A,$A362,CSV!$I:$I,"&gt;0.5")/$B362</f>
        <v>#DIV/0!</v>
      </c>
      <c r="S362" s="7" t="e">
        <f>COUNTIFS(CSV!$B:$B,$A362,CSV!$K:$K,"&gt;0.5")/$C362</f>
        <v>#DIV/0!</v>
      </c>
      <c r="T362" s="12" t="e">
        <f>(COUNTIFS(CSV!$A:$A,$A362,CSV!$I:$I,"&gt;1.5") +COUNTIFS(CSV!$B:$B,$A362,CSV!$K:$K,"&gt;1.5"))/$D362</f>
        <v>#DIV/0!</v>
      </c>
      <c r="U362" s="7" t="e">
        <f>COUNTIFS(CSV!$A:$A,$A362,CSV!$I:$I,"&gt;1.5")/$B362</f>
        <v>#DIV/0!</v>
      </c>
      <c r="V362" s="7" t="e">
        <f>COUNTIFS(CSV!$B:$B,$A362,CSV!$K:$K,"&gt;1.5")/$C362</f>
        <v>#DIV/0!</v>
      </c>
    </row>
    <row r="363" spans="1:22" x14ac:dyDescent="0.3">
      <c r="A363" t="s">
        <v>454</v>
      </c>
      <c r="B363" s="9">
        <f>COUNTIF(CSV!A:A,A363)</f>
        <v>0</v>
      </c>
      <c r="C363" s="4">
        <f>COUNTIF(CSV!B:B,A363)</f>
        <v>0</v>
      </c>
      <c r="D363" s="4">
        <f t="shared" si="10"/>
        <v>0</v>
      </c>
      <c r="E363" s="12" t="e">
        <f>(COUNTIFS(CSV!$A:$A,$A363,CSV!$L:$L,"&gt;0.5") +COUNTIFS(CSV!$B:$B,$A363,CSV!$L:$L,"&gt;0.5"))/$D363</f>
        <v>#DIV/0!</v>
      </c>
      <c r="F363" s="7" t="e">
        <f>COUNTIFS(CSV!$A:$A,$A363,CSV!$L:$L,"&gt;0.5")/$B363</f>
        <v>#DIV/0!</v>
      </c>
      <c r="G363" s="7" t="e">
        <f>COUNTIFS(CSV!$B:$B,$A363,CSV!$L:$L,"&gt;0.5")/$C363</f>
        <v>#DIV/0!</v>
      </c>
      <c r="H363" s="12" t="e">
        <f>(COUNTIFS(CSV!$A:$A,$A363,CSV!$L:$L,"&gt;1.5") +COUNTIFS(CSV!$B:$B,$A363,CSV!$L:$L,"&gt;1.5"))/$D363</f>
        <v>#DIV/0!</v>
      </c>
      <c r="I363" s="7" t="e">
        <f>COUNTIFS(CSV!$A:$A,$A363,CSV!$L:$L,"&gt;1.5")/$B363</f>
        <v>#DIV/0!</v>
      </c>
      <c r="J363" s="7" t="e">
        <f>COUNTIFS(CSV!$B:$B,$A363,CSV!$L:$L,"&gt;1.5")/$C363</f>
        <v>#DIV/0!</v>
      </c>
      <c r="K363" s="12" t="e">
        <f>(COUNTIFS(CSV!$A:$A,$A363,CSV!$H:$H,"&gt;0.5") +COUNTIFS(CSV!$B:$B,$A363,CSV!$J:$J,"&gt;0.5"))/$D363</f>
        <v>#DIV/0!</v>
      </c>
      <c r="L363" s="7" t="e">
        <f>COUNTIFS(CSV!$A:$A,$A363,CSV!$H:$H,"&gt;0.5")/$B363</f>
        <v>#DIV/0!</v>
      </c>
      <c r="M363" s="7" t="e">
        <f>COUNTIFS(CSV!$B:$B,$A363,CSV!$J:$J,"&gt;0.5")/$C363</f>
        <v>#DIV/0!</v>
      </c>
      <c r="N363" s="12" t="e">
        <f>(COUNTIFS(CSV!$A:$A,$A363,CSV!$H:$H,"&gt;1.5") +COUNTIFS(CSV!$B:$B,$A363,CSV!$J:$J,"&gt;1.5"))/$D363</f>
        <v>#DIV/0!</v>
      </c>
      <c r="O363" s="7" t="e">
        <f>COUNTIFS(CSV!$A:$A,$A363,CSV!$H:$H,"&gt;1.5")/$B363</f>
        <v>#DIV/0!</v>
      </c>
      <c r="P363" s="7" t="e">
        <f>COUNTIFS(CSV!$B:$B,$A363,CSV!$J:$J,"&gt;1.5")/$C363</f>
        <v>#DIV/0!</v>
      </c>
      <c r="Q363" s="12" t="e">
        <f>(COUNTIFS(CSV!$A:$A,$A363,CSV!$I:$I,"&gt;0.5") +COUNTIFS(CSV!$B:$B,$A363,CSV!$K:$K,"&gt;0.5"))/$D363</f>
        <v>#DIV/0!</v>
      </c>
      <c r="R363" s="7" t="e">
        <f>COUNTIFS(CSV!$A:$A,$A363,CSV!$I:$I,"&gt;0.5")/$B363</f>
        <v>#DIV/0!</v>
      </c>
      <c r="S363" s="7" t="e">
        <f>COUNTIFS(CSV!$B:$B,$A363,CSV!$K:$K,"&gt;0.5")/$C363</f>
        <v>#DIV/0!</v>
      </c>
      <c r="T363" s="12" t="e">
        <f>(COUNTIFS(CSV!$A:$A,$A363,CSV!$I:$I,"&gt;1.5") +COUNTIFS(CSV!$B:$B,$A363,CSV!$K:$K,"&gt;1.5"))/$D363</f>
        <v>#DIV/0!</v>
      </c>
      <c r="U363" s="7" t="e">
        <f>COUNTIFS(CSV!$A:$A,$A363,CSV!$I:$I,"&gt;1.5")/$B363</f>
        <v>#DIV/0!</v>
      </c>
      <c r="V363" s="7" t="e">
        <f>COUNTIFS(CSV!$B:$B,$A363,CSV!$K:$K,"&gt;1.5")/$C363</f>
        <v>#DIV/0!</v>
      </c>
    </row>
    <row r="364" spans="1:22" x14ac:dyDescent="0.3">
      <c r="A364" t="s">
        <v>461</v>
      </c>
      <c r="B364" s="9">
        <f>COUNTIF(CSV!A:A,A364)</f>
        <v>0</v>
      </c>
      <c r="C364" s="4">
        <f>COUNTIF(CSV!B:B,A364)</f>
        <v>0</v>
      </c>
      <c r="D364" s="4">
        <f t="shared" si="10"/>
        <v>0</v>
      </c>
      <c r="E364" s="12" t="e">
        <f>(COUNTIFS(CSV!$A:$A,$A364,CSV!$L:$L,"&gt;0.5") +COUNTIFS(CSV!$B:$B,$A364,CSV!$L:$L,"&gt;0.5"))/$D364</f>
        <v>#DIV/0!</v>
      </c>
      <c r="F364" s="7" t="e">
        <f>COUNTIFS(CSV!$A:$A,$A364,CSV!$L:$L,"&gt;0.5")/$B364</f>
        <v>#DIV/0!</v>
      </c>
      <c r="G364" s="7" t="e">
        <f>COUNTIFS(CSV!$B:$B,$A364,CSV!$L:$L,"&gt;0.5")/$C364</f>
        <v>#DIV/0!</v>
      </c>
      <c r="H364" s="12" t="e">
        <f>(COUNTIFS(CSV!$A:$A,$A364,CSV!$L:$L,"&gt;1.5") +COUNTIFS(CSV!$B:$B,$A364,CSV!$L:$L,"&gt;1.5"))/$D364</f>
        <v>#DIV/0!</v>
      </c>
      <c r="I364" s="7" t="e">
        <f>COUNTIFS(CSV!$A:$A,$A364,CSV!$L:$L,"&gt;1.5")/$B364</f>
        <v>#DIV/0!</v>
      </c>
      <c r="J364" s="7" t="e">
        <f>COUNTIFS(CSV!$B:$B,$A364,CSV!$L:$L,"&gt;1.5")/$C364</f>
        <v>#DIV/0!</v>
      </c>
      <c r="K364" s="12" t="e">
        <f>(COUNTIFS(CSV!$A:$A,$A364,CSV!$H:$H,"&gt;0.5") +COUNTIFS(CSV!$B:$B,$A364,CSV!$J:$J,"&gt;0.5"))/$D364</f>
        <v>#DIV/0!</v>
      </c>
      <c r="L364" s="7" t="e">
        <f>COUNTIFS(CSV!$A:$A,$A364,CSV!$H:$H,"&gt;0.5")/$B364</f>
        <v>#DIV/0!</v>
      </c>
      <c r="M364" s="7" t="e">
        <f>COUNTIFS(CSV!$B:$B,$A364,CSV!$J:$J,"&gt;0.5")/$C364</f>
        <v>#DIV/0!</v>
      </c>
      <c r="N364" s="12" t="e">
        <f>(COUNTIFS(CSV!$A:$A,$A364,CSV!$H:$H,"&gt;1.5") +COUNTIFS(CSV!$B:$B,$A364,CSV!$J:$J,"&gt;1.5"))/$D364</f>
        <v>#DIV/0!</v>
      </c>
      <c r="O364" s="7" t="e">
        <f>COUNTIFS(CSV!$A:$A,$A364,CSV!$H:$H,"&gt;1.5")/$B364</f>
        <v>#DIV/0!</v>
      </c>
      <c r="P364" s="7" t="e">
        <f>COUNTIFS(CSV!$B:$B,$A364,CSV!$J:$J,"&gt;1.5")/$C364</f>
        <v>#DIV/0!</v>
      </c>
      <c r="Q364" s="12" t="e">
        <f>(COUNTIFS(CSV!$A:$A,$A364,CSV!$I:$I,"&gt;0.5") +COUNTIFS(CSV!$B:$B,$A364,CSV!$K:$K,"&gt;0.5"))/$D364</f>
        <v>#DIV/0!</v>
      </c>
      <c r="R364" s="7" t="e">
        <f>COUNTIFS(CSV!$A:$A,$A364,CSV!$I:$I,"&gt;0.5")/$B364</f>
        <v>#DIV/0!</v>
      </c>
      <c r="S364" s="7" t="e">
        <f>COUNTIFS(CSV!$B:$B,$A364,CSV!$K:$K,"&gt;0.5")/$C364</f>
        <v>#DIV/0!</v>
      </c>
      <c r="T364" s="12" t="e">
        <f>(COUNTIFS(CSV!$A:$A,$A364,CSV!$I:$I,"&gt;1.5") +COUNTIFS(CSV!$B:$B,$A364,CSV!$K:$K,"&gt;1.5"))/$D364</f>
        <v>#DIV/0!</v>
      </c>
      <c r="U364" s="7" t="e">
        <f>COUNTIFS(CSV!$A:$A,$A364,CSV!$I:$I,"&gt;1.5")/$B364</f>
        <v>#DIV/0!</v>
      </c>
      <c r="V364" s="7" t="e">
        <f>COUNTIFS(CSV!$B:$B,$A364,CSV!$K:$K,"&gt;1.5")/$C364</f>
        <v>#DIV/0!</v>
      </c>
    </row>
    <row r="365" spans="1:22" x14ac:dyDescent="0.3">
      <c r="A365" t="s">
        <v>459</v>
      </c>
      <c r="B365" s="9">
        <f>COUNTIF(CSV!A:A,A365)</f>
        <v>0</v>
      </c>
      <c r="C365" s="4">
        <f>COUNTIF(CSV!B:B,A365)</f>
        <v>0</v>
      </c>
      <c r="D365" s="4">
        <f t="shared" si="10"/>
        <v>0</v>
      </c>
      <c r="E365" s="12" t="e">
        <f>(COUNTIFS(CSV!$A:$A,$A365,CSV!$L:$L,"&gt;0.5") +COUNTIFS(CSV!$B:$B,$A365,CSV!$L:$L,"&gt;0.5"))/$D365</f>
        <v>#DIV/0!</v>
      </c>
      <c r="F365" s="7" t="e">
        <f>COUNTIFS(CSV!$A:$A,$A365,CSV!$L:$L,"&gt;0.5")/$B365</f>
        <v>#DIV/0!</v>
      </c>
      <c r="G365" s="7" t="e">
        <f>COUNTIFS(CSV!$B:$B,$A365,CSV!$L:$L,"&gt;0.5")/$C365</f>
        <v>#DIV/0!</v>
      </c>
      <c r="H365" s="12" t="e">
        <f>(COUNTIFS(CSV!$A:$A,$A365,CSV!$L:$L,"&gt;1.5") +COUNTIFS(CSV!$B:$B,$A365,CSV!$L:$L,"&gt;1.5"))/$D365</f>
        <v>#DIV/0!</v>
      </c>
      <c r="I365" s="7" t="e">
        <f>COUNTIFS(CSV!$A:$A,$A365,CSV!$L:$L,"&gt;1.5")/$B365</f>
        <v>#DIV/0!</v>
      </c>
      <c r="J365" s="7" t="e">
        <f>COUNTIFS(CSV!$B:$B,$A365,CSV!$L:$L,"&gt;1.5")/$C365</f>
        <v>#DIV/0!</v>
      </c>
      <c r="K365" s="12" t="e">
        <f>(COUNTIFS(CSV!$A:$A,$A365,CSV!$H:$H,"&gt;0.5") +COUNTIFS(CSV!$B:$B,$A365,CSV!$J:$J,"&gt;0.5"))/$D365</f>
        <v>#DIV/0!</v>
      </c>
      <c r="L365" s="7" t="e">
        <f>COUNTIFS(CSV!$A:$A,$A365,CSV!$H:$H,"&gt;0.5")/$B365</f>
        <v>#DIV/0!</v>
      </c>
      <c r="M365" s="7" t="e">
        <f>COUNTIFS(CSV!$B:$B,$A365,CSV!$J:$J,"&gt;0.5")/$C365</f>
        <v>#DIV/0!</v>
      </c>
      <c r="N365" s="12" t="e">
        <f>(COUNTIFS(CSV!$A:$A,$A365,CSV!$H:$H,"&gt;1.5") +COUNTIFS(CSV!$B:$B,$A365,CSV!$J:$J,"&gt;1.5"))/$D365</f>
        <v>#DIV/0!</v>
      </c>
      <c r="O365" s="7" t="e">
        <f>COUNTIFS(CSV!$A:$A,$A365,CSV!$H:$H,"&gt;1.5")/$B365</f>
        <v>#DIV/0!</v>
      </c>
      <c r="P365" s="7" t="e">
        <f>COUNTIFS(CSV!$B:$B,$A365,CSV!$J:$J,"&gt;1.5")/$C365</f>
        <v>#DIV/0!</v>
      </c>
      <c r="Q365" s="12" t="e">
        <f>(COUNTIFS(CSV!$A:$A,$A365,CSV!$I:$I,"&gt;0.5") +COUNTIFS(CSV!$B:$B,$A365,CSV!$K:$K,"&gt;0.5"))/$D365</f>
        <v>#DIV/0!</v>
      </c>
      <c r="R365" s="7" t="e">
        <f>COUNTIFS(CSV!$A:$A,$A365,CSV!$I:$I,"&gt;0.5")/$B365</f>
        <v>#DIV/0!</v>
      </c>
      <c r="S365" s="7" t="e">
        <f>COUNTIFS(CSV!$B:$B,$A365,CSV!$K:$K,"&gt;0.5")/$C365</f>
        <v>#DIV/0!</v>
      </c>
      <c r="T365" s="12" t="e">
        <f>(COUNTIFS(CSV!$A:$A,$A365,CSV!$I:$I,"&gt;1.5") +COUNTIFS(CSV!$B:$B,$A365,CSV!$K:$K,"&gt;1.5"))/$D365</f>
        <v>#DIV/0!</v>
      </c>
      <c r="U365" s="7" t="e">
        <f>COUNTIFS(CSV!$A:$A,$A365,CSV!$I:$I,"&gt;1.5")/$B365</f>
        <v>#DIV/0!</v>
      </c>
      <c r="V365" s="7" t="e">
        <f>COUNTIFS(CSV!$B:$B,$A365,CSV!$K:$K,"&gt;1.5")/$C365</f>
        <v>#DIV/0!</v>
      </c>
    </row>
    <row r="366" spans="1:22" x14ac:dyDescent="0.3">
      <c r="A366" t="s">
        <v>452</v>
      </c>
      <c r="B366" s="9">
        <f>COUNTIF(CSV!A:A,A366)</f>
        <v>0</v>
      </c>
      <c r="C366" s="4">
        <f>COUNTIF(CSV!B:B,A366)</f>
        <v>0</v>
      </c>
      <c r="D366" s="4">
        <f t="shared" si="10"/>
        <v>0</v>
      </c>
      <c r="E366" s="12" t="e">
        <f>(COUNTIFS(CSV!$A:$A,$A366,CSV!$L:$L,"&gt;0.5") +COUNTIFS(CSV!$B:$B,$A366,CSV!$L:$L,"&gt;0.5"))/$D366</f>
        <v>#DIV/0!</v>
      </c>
      <c r="F366" s="7" t="e">
        <f>COUNTIFS(CSV!$A:$A,$A366,CSV!$L:$L,"&gt;0.5")/$B366</f>
        <v>#DIV/0!</v>
      </c>
      <c r="G366" s="7" t="e">
        <f>COUNTIFS(CSV!$B:$B,$A366,CSV!$L:$L,"&gt;0.5")/$C366</f>
        <v>#DIV/0!</v>
      </c>
      <c r="H366" s="12" t="e">
        <f>(COUNTIFS(CSV!$A:$A,$A366,CSV!$L:$L,"&gt;1.5") +COUNTIFS(CSV!$B:$B,$A366,CSV!$L:$L,"&gt;1.5"))/$D366</f>
        <v>#DIV/0!</v>
      </c>
      <c r="I366" s="7" t="e">
        <f>COUNTIFS(CSV!$A:$A,$A366,CSV!$L:$L,"&gt;1.5")/$B366</f>
        <v>#DIV/0!</v>
      </c>
      <c r="J366" s="7" t="e">
        <f>COUNTIFS(CSV!$B:$B,$A366,CSV!$L:$L,"&gt;1.5")/$C366</f>
        <v>#DIV/0!</v>
      </c>
      <c r="K366" s="12" t="e">
        <f>(COUNTIFS(CSV!$A:$A,$A366,CSV!$H:$H,"&gt;0.5") +COUNTIFS(CSV!$B:$B,$A366,CSV!$J:$J,"&gt;0.5"))/$D366</f>
        <v>#DIV/0!</v>
      </c>
      <c r="L366" s="7" t="e">
        <f>COUNTIFS(CSV!$A:$A,$A366,CSV!$H:$H,"&gt;0.5")/$B366</f>
        <v>#DIV/0!</v>
      </c>
      <c r="M366" s="7" t="e">
        <f>COUNTIFS(CSV!$B:$B,$A366,CSV!$J:$J,"&gt;0.5")/$C366</f>
        <v>#DIV/0!</v>
      </c>
      <c r="N366" s="12" t="e">
        <f>(COUNTIFS(CSV!$A:$A,$A366,CSV!$H:$H,"&gt;1.5") +COUNTIFS(CSV!$B:$B,$A366,CSV!$J:$J,"&gt;1.5"))/$D366</f>
        <v>#DIV/0!</v>
      </c>
      <c r="O366" s="7" t="e">
        <f>COUNTIFS(CSV!$A:$A,$A366,CSV!$H:$H,"&gt;1.5")/$B366</f>
        <v>#DIV/0!</v>
      </c>
      <c r="P366" s="7" t="e">
        <f>COUNTIFS(CSV!$B:$B,$A366,CSV!$J:$J,"&gt;1.5")/$C366</f>
        <v>#DIV/0!</v>
      </c>
      <c r="Q366" s="12" t="e">
        <f>(COUNTIFS(CSV!$A:$A,$A366,CSV!$I:$I,"&gt;0.5") +COUNTIFS(CSV!$B:$B,$A366,CSV!$K:$K,"&gt;0.5"))/$D366</f>
        <v>#DIV/0!</v>
      </c>
      <c r="R366" s="7" t="e">
        <f>COUNTIFS(CSV!$A:$A,$A366,CSV!$I:$I,"&gt;0.5")/$B366</f>
        <v>#DIV/0!</v>
      </c>
      <c r="S366" s="7" t="e">
        <f>COUNTIFS(CSV!$B:$B,$A366,CSV!$K:$K,"&gt;0.5")/$C366</f>
        <v>#DIV/0!</v>
      </c>
      <c r="T366" s="12" t="e">
        <f>(COUNTIFS(CSV!$A:$A,$A366,CSV!$I:$I,"&gt;1.5") +COUNTIFS(CSV!$B:$B,$A366,CSV!$K:$K,"&gt;1.5"))/$D366</f>
        <v>#DIV/0!</v>
      </c>
      <c r="U366" s="7" t="e">
        <f>COUNTIFS(CSV!$A:$A,$A366,CSV!$I:$I,"&gt;1.5")/$B366</f>
        <v>#DIV/0!</v>
      </c>
      <c r="V366" s="7" t="e">
        <f>COUNTIFS(CSV!$B:$B,$A366,CSV!$K:$K,"&gt;1.5")/$C366</f>
        <v>#DIV/0!</v>
      </c>
    </row>
    <row r="367" spans="1:22" x14ac:dyDescent="0.3">
      <c r="A367" t="s">
        <v>460</v>
      </c>
      <c r="B367" s="9">
        <f>COUNTIF(CSV!A:A,A367)</f>
        <v>0</v>
      </c>
      <c r="C367" s="4">
        <f>COUNTIF(CSV!B:B,A367)</f>
        <v>0</v>
      </c>
      <c r="D367" s="4">
        <f t="shared" si="10"/>
        <v>0</v>
      </c>
      <c r="E367" s="12" t="e">
        <f>(COUNTIFS(CSV!$A:$A,$A367,CSV!$L:$L,"&gt;0.5") +COUNTIFS(CSV!$B:$B,$A367,CSV!$L:$L,"&gt;0.5"))/$D367</f>
        <v>#DIV/0!</v>
      </c>
      <c r="F367" s="7" t="e">
        <f>COUNTIFS(CSV!$A:$A,$A367,CSV!$L:$L,"&gt;0.5")/$B367</f>
        <v>#DIV/0!</v>
      </c>
      <c r="G367" s="7" t="e">
        <f>COUNTIFS(CSV!$B:$B,$A367,CSV!$L:$L,"&gt;0.5")/$C367</f>
        <v>#DIV/0!</v>
      </c>
      <c r="H367" s="12" t="e">
        <f>(COUNTIFS(CSV!$A:$A,$A367,CSV!$L:$L,"&gt;1.5") +COUNTIFS(CSV!$B:$B,$A367,CSV!$L:$L,"&gt;1.5"))/$D367</f>
        <v>#DIV/0!</v>
      </c>
      <c r="I367" s="7" t="e">
        <f>COUNTIFS(CSV!$A:$A,$A367,CSV!$L:$L,"&gt;1.5")/$B367</f>
        <v>#DIV/0!</v>
      </c>
      <c r="J367" s="7" t="e">
        <f>COUNTIFS(CSV!$B:$B,$A367,CSV!$L:$L,"&gt;1.5")/$C367</f>
        <v>#DIV/0!</v>
      </c>
      <c r="K367" s="12" t="e">
        <f>(COUNTIFS(CSV!$A:$A,$A367,CSV!$H:$H,"&gt;0.5") +COUNTIFS(CSV!$B:$B,$A367,CSV!$J:$J,"&gt;0.5"))/$D367</f>
        <v>#DIV/0!</v>
      </c>
      <c r="L367" s="7" t="e">
        <f>COUNTIFS(CSV!$A:$A,$A367,CSV!$H:$H,"&gt;0.5")/$B367</f>
        <v>#DIV/0!</v>
      </c>
      <c r="M367" s="7" t="e">
        <f>COUNTIFS(CSV!$B:$B,$A367,CSV!$J:$J,"&gt;0.5")/$C367</f>
        <v>#DIV/0!</v>
      </c>
      <c r="N367" s="12" t="e">
        <f>(COUNTIFS(CSV!$A:$A,$A367,CSV!$H:$H,"&gt;1.5") +COUNTIFS(CSV!$B:$B,$A367,CSV!$J:$J,"&gt;1.5"))/$D367</f>
        <v>#DIV/0!</v>
      </c>
      <c r="O367" s="7" t="e">
        <f>COUNTIFS(CSV!$A:$A,$A367,CSV!$H:$H,"&gt;1.5")/$B367</f>
        <v>#DIV/0!</v>
      </c>
      <c r="P367" s="7" t="e">
        <f>COUNTIFS(CSV!$B:$B,$A367,CSV!$J:$J,"&gt;1.5")/$C367</f>
        <v>#DIV/0!</v>
      </c>
      <c r="Q367" s="12" t="e">
        <f>(COUNTIFS(CSV!$A:$A,$A367,CSV!$I:$I,"&gt;0.5") +COUNTIFS(CSV!$B:$B,$A367,CSV!$K:$K,"&gt;0.5"))/$D367</f>
        <v>#DIV/0!</v>
      </c>
      <c r="R367" s="7" t="e">
        <f>COUNTIFS(CSV!$A:$A,$A367,CSV!$I:$I,"&gt;0.5")/$B367</f>
        <v>#DIV/0!</v>
      </c>
      <c r="S367" s="7" t="e">
        <f>COUNTIFS(CSV!$B:$B,$A367,CSV!$K:$K,"&gt;0.5")/$C367</f>
        <v>#DIV/0!</v>
      </c>
      <c r="T367" s="12" t="e">
        <f>(COUNTIFS(CSV!$A:$A,$A367,CSV!$I:$I,"&gt;1.5") +COUNTIFS(CSV!$B:$B,$A367,CSV!$K:$K,"&gt;1.5"))/$D367</f>
        <v>#DIV/0!</v>
      </c>
      <c r="U367" s="7" t="e">
        <f>COUNTIFS(CSV!$A:$A,$A367,CSV!$I:$I,"&gt;1.5")/$B367</f>
        <v>#DIV/0!</v>
      </c>
      <c r="V367" s="7" t="e">
        <f>COUNTIFS(CSV!$B:$B,$A367,CSV!$K:$K,"&gt;1.5")/$C367</f>
        <v>#DIV/0!</v>
      </c>
    </row>
    <row r="368" spans="1:22" x14ac:dyDescent="0.3">
      <c r="A368" t="s">
        <v>456</v>
      </c>
      <c r="B368" s="9">
        <f>COUNTIF(CSV!A:A,A368)</f>
        <v>0</v>
      </c>
      <c r="C368" s="4">
        <f>COUNTIF(CSV!B:B,A368)</f>
        <v>0</v>
      </c>
      <c r="D368" s="4">
        <f t="shared" si="10"/>
        <v>0</v>
      </c>
      <c r="E368" s="12" t="e">
        <f>(COUNTIFS(CSV!$A:$A,$A368,CSV!$L:$L,"&gt;0.5") +COUNTIFS(CSV!$B:$B,$A368,CSV!$L:$L,"&gt;0.5"))/$D368</f>
        <v>#DIV/0!</v>
      </c>
      <c r="F368" s="7" t="e">
        <f>COUNTIFS(CSV!$A:$A,$A368,CSV!$L:$L,"&gt;0.5")/$B368</f>
        <v>#DIV/0!</v>
      </c>
      <c r="G368" s="7" t="e">
        <f>COUNTIFS(CSV!$B:$B,$A368,CSV!$L:$L,"&gt;0.5")/$C368</f>
        <v>#DIV/0!</v>
      </c>
      <c r="H368" s="12" t="e">
        <f>(COUNTIFS(CSV!$A:$A,$A368,CSV!$L:$L,"&gt;1.5") +COUNTIFS(CSV!$B:$B,$A368,CSV!$L:$L,"&gt;1.5"))/$D368</f>
        <v>#DIV/0!</v>
      </c>
      <c r="I368" s="7" t="e">
        <f>COUNTIFS(CSV!$A:$A,$A368,CSV!$L:$L,"&gt;1.5")/$B368</f>
        <v>#DIV/0!</v>
      </c>
      <c r="J368" s="7" t="e">
        <f>COUNTIFS(CSV!$B:$B,$A368,CSV!$L:$L,"&gt;1.5")/$C368</f>
        <v>#DIV/0!</v>
      </c>
      <c r="K368" s="12" t="e">
        <f>(COUNTIFS(CSV!$A:$A,$A368,CSV!$H:$H,"&gt;0.5") +COUNTIFS(CSV!$B:$B,$A368,CSV!$J:$J,"&gt;0.5"))/$D368</f>
        <v>#DIV/0!</v>
      </c>
      <c r="L368" s="7" t="e">
        <f>COUNTIFS(CSV!$A:$A,$A368,CSV!$H:$H,"&gt;0.5")/$B368</f>
        <v>#DIV/0!</v>
      </c>
      <c r="M368" s="7" t="e">
        <f>COUNTIFS(CSV!$B:$B,$A368,CSV!$J:$J,"&gt;0.5")/$C368</f>
        <v>#DIV/0!</v>
      </c>
      <c r="N368" s="12" t="e">
        <f>(COUNTIFS(CSV!$A:$A,$A368,CSV!$H:$H,"&gt;1.5") +COUNTIFS(CSV!$B:$B,$A368,CSV!$J:$J,"&gt;1.5"))/$D368</f>
        <v>#DIV/0!</v>
      </c>
      <c r="O368" s="7" t="e">
        <f>COUNTIFS(CSV!$A:$A,$A368,CSV!$H:$H,"&gt;1.5")/$B368</f>
        <v>#DIV/0!</v>
      </c>
      <c r="P368" s="7" t="e">
        <f>COUNTIFS(CSV!$B:$B,$A368,CSV!$J:$J,"&gt;1.5")/$C368</f>
        <v>#DIV/0!</v>
      </c>
      <c r="Q368" s="12" t="e">
        <f>(COUNTIFS(CSV!$A:$A,$A368,CSV!$I:$I,"&gt;0.5") +COUNTIFS(CSV!$B:$B,$A368,CSV!$K:$K,"&gt;0.5"))/$D368</f>
        <v>#DIV/0!</v>
      </c>
      <c r="R368" s="7" t="e">
        <f>COUNTIFS(CSV!$A:$A,$A368,CSV!$I:$I,"&gt;0.5")/$B368</f>
        <v>#DIV/0!</v>
      </c>
      <c r="S368" s="7" t="e">
        <f>COUNTIFS(CSV!$B:$B,$A368,CSV!$K:$K,"&gt;0.5")/$C368</f>
        <v>#DIV/0!</v>
      </c>
      <c r="T368" s="12" t="e">
        <f>(COUNTIFS(CSV!$A:$A,$A368,CSV!$I:$I,"&gt;1.5") +COUNTIFS(CSV!$B:$B,$A368,CSV!$K:$K,"&gt;1.5"))/$D368</f>
        <v>#DIV/0!</v>
      </c>
      <c r="U368" s="7" t="e">
        <f>COUNTIFS(CSV!$A:$A,$A368,CSV!$I:$I,"&gt;1.5")/$B368</f>
        <v>#DIV/0!</v>
      </c>
      <c r="V368" s="7" t="e">
        <f>COUNTIFS(CSV!$B:$B,$A368,CSV!$K:$K,"&gt;1.5")/$C368</f>
        <v>#DIV/0!</v>
      </c>
    </row>
    <row r="369" spans="1:22" x14ac:dyDescent="0.3">
      <c r="A369" t="s">
        <v>453</v>
      </c>
      <c r="B369" s="9">
        <f>COUNTIF(CSV!A:A,A369)</f>
        <v>0</v>
      </c>
      <c r="C369" s="4">
        <f>COUNTIF(CSV!B:B,A369)</f>
        <v>0</v>
      </c>
      <c r="D369" s="4">
        <f t="shared" si="10"/>
        <v>0</v>
      </c>
      <c r="E369" s="12" t="e">
        <f>(COUNTIFS(CSV!$A:$A,$A369,CSV!$L:$L,"&gt;0.5") +COUNTIFS(CSV!$B:$B,$A369,CSV!$L:$L,"&gt;0.5"))/$D369</f>
        <v>#DIV/0!</v>
      </c>
      <c r="F369" s="7" t="e">
        <f>COUNTIFS(CSV!$A:$A,$A369,CSV!$L:$L,"&gt;0.5")/$B369</f>
        <v>#DIV/0!</v>
      </c>
      <c r="G369" s="7" t="e">
        <f>COUNTIFS(CSV!$B:$B,$A369,CSV!$L:$L,"&gt;0.5")/$C369</f>
        <v>#DIV/0!</v>
      </c>
      <c r="H369" s="12" t="e">
        <f>(COUNTIFS(CSV!$A:$A,$A369,CSV!$L:$L,"&gt;1.5") +COUNTIFS(CSV!$B:$B,$A369,CSV!$L:$L,"&gt;1.5"))/$D369</f>
        <v>#DIV/0!</v>
      </c>
      <c r="I369" s="7" t="e">
        <f>COUNTIFS(CSV!$A:$A,$A369,CSV!$L:$L,"&gt;1.5")/$B369</f>
        <v>#DIV/0!</v>
      </c>
      <c r="J369" s="7" t="e">
        <f>COUNTIFS(CSV!$B:$B,$A369,CSV!$L:$L,"&gt;1.5")/$C369</f>
        <v>#DIV/0!</v>
      </c>
      <c r="K369" s="12" t="e">
        <f>(COUNTIFS(CSV!$A:$A,$A369,CSV!$H:$H,"&gt;0.5") +COUNTIFS(CSV!$B:$B,$A369,CSV!$J:$J,"&gt;0.5"))/$D369</f>
        <v>#DIV/0!</v>
      </c>
      <c r="L369" s="7" t="e">
        <f>COUNTIFS(CSV!$A:$A,$A369,CSV!$H:$H,"&gt;0.5")/$B369</f>
        <v>#DIV/0!</v>
      </c>
      <c r="M369" s="7" t="e">
        <f>COUNTIFS(CSV!$B:$B,$A369,CSV!$J:$J,"&gt;0.5")/$C369</f>
        <v>#DIV/0!</v>
      </c>
      <c r="N369" s="12" t="e">
        <f>(COUNTIFS(CSV!$A:$A,$A369,CSV!$H:$H,"&gt;1.5") +COUNTIFS(CSV!$B:$B,$A369,CSV!$J:$J,"&gt;1.5"))/$D369</f>
        <v>#DIV/0!</v>
      </c>
      <c r="O369" s="7" t="e">
        <f>COUNTIFS(CSV!$A:$A,$A369,CSV!$H:$H,"&gt;1.5")/$B369</f>
        <v>#DIV/0!</v>
      </c>
      <c r="P369" s="7" t="e">
        <f>COUNTIFS(CSV!$B:$B,$A369,CSV!$J:$J,"&gt;1.5")/$C369</f>
        <v>#DIV/0!</v>
      </c>
      <c r="Q369" s="12" t="e">
        <f>(COUNTIFS(CSV!$A:$A,$A369,CSV!$I:$I,"&gt;0.5") +COUNTIFS(CSV!$B:$B,$A369,CSV!$K:$K,"&gt;0.5"))/$D369</f>
        <v>#DIV/0!</v>
      </c>
      <c r="R369" s="7" t="e">
        <f>COUNTIFS(CSV!$A:$A,$A369,CSV!$I:$I,"&gt;0.5")/$B369</f>
        <v>#DIV/0!</v>
      </c>
      <c r="S369" s="7" t="e">
        <f>COUNTIFS(CSV!$B:$B,$A369,CSV!$K:$K,"&gt;0.5")/$C369</f>
        <v>#DIV/0!</v>
      </c>
      <c r="T369" s="12" t="e">
        <f>(COUNTIFS(CSV!$A:$A,$A369,CSV!$I:$I,"&gt;1.5") +COUNTIFS(CSV!$B:$B,$A369,CSV!$K:$K,"&gt;1.5"))/$D369</f>
        <v>#DIV/0!</v>
      </c>
      <c r="U369" s="7" t="e">
        <f>COUNTIFS(CSV!$A:$A,$A369,CSV!$I:$I,"&gt;1.5")/$B369</f>
        <v>#DIV/0!</v>
      </c>
      <c r="V369" s="7" t="e">
        <f>COUNTIFS(CSV!$B:$B,$A369,CSV!$K:$K,"&gt;1.5")/$C369</f>
        <v>#DIV/0!</v>
      </c>
    </row>
    <row r="370" spans="1:22" x14ac:dyDescent="0.3">
      <c r="A370" t="s">
        <v>457</v>
      </c>
      <c r="B370" s="9">
        <f>COUNTIF(CSV!A:A,A370)</f>
        <v>0</v>
      </c>
      <c r="C370" s="4">
        <f>COUNTIF(CSV!B:B,A370)</f>
        <v>0</v>
      </c>
      <c r="D370" s="4">
        <f t="shared" si="10"/>
        <v>0</v>
      </c>
      <c r="E370" s="12" t="e">
        <f>(COUNTIFS(CSV!$A:$A,$A370,CSV!$L:$L,"&gt;0.5") +COUNTIFS(CSV!$B:$B,$A370,CSV!$L:$L,"&gt;0.5"))/$D370</f>
        <v>#DIV/0!</v>
      </c>
      <c r="F370" s="7" t="e">
        <f>COUNTIFS(CSV!$A:$A,$A370,CSV!$L:$L,"&gt;0.5")/$B370</f>
        <v>#DIV/0!</v>
      </c>
      <c r="G370" s="7" t="e">
        <f>COUNTIFS(CSV!$B:$B,$A370,CSV!$L:$L,"&gt;0.5")/$C370</f>
        <v>#DIV/0!</v>
      </c>
      <c r="H370" s="12" t="e">
        <f>(COUNTIFS(CSV!$A:$A,$A370,CSV!$L:$L,"&gt;1.5") +COUNTIFS(CSV!$B:$B,$A370,CSV!$L:$L,"&gt;1.5"))/$D370</f>
        <v>#DIV/0!</v>
      </c>
      <c r="I370" s="7" t="e">
        <f>COUNTIFS(CSV!$A:$A,$A370,CSV!$L:$L,"&gt;1.5")/$B370</f>
        <v>#DIV/0!</v>
      </c>
      <c r="J370" s="7" t="e">
        <f>COUNTIFS(CSV!$B:$B,$A370,CSV!$L:$L,"&gt;1.5")/$C370</f>
        <v>#DIV/0!</v>
      </c>
      <c r="K370" s="12" t="e">
        <f>(COUNTIFS(CSV!$A:$A,$A370,CSV!$H:$H,"&gt;0.5") +COUNTIFS(CSV!$B:$B,$A370,CSV!$J:$J,"&gt;0.5"))/$D370</f>
        <v>#DIV/0!</v>
      </c>
      <c r="L370" s="7" t="e">
        <f>COUNTIFS(CSV!$A:$A,$A370,CSV!$H:$H,"&gt;0.5")/$B370</f>
        <v>#DIV/0!</v>
      </c>
      <c r="M370" s="7" t="e">
        <f>COUNTIFS(CSV!$B:$B,$A370,CSV!$J:$J,"&gt;0.5")/$C370</f>
        <v>#DIV/0!</v>
      </c>
      <c r="N370" s="12" t="e">
        <f>(COUNTIFS(CSV!$A:$A,$A370,CSV!$H:$H,"&gt;1.5") +COUNTIFS(CSV!$B:$B,$A370,CSV!$J:$J,"&gt;1.5"))/$D370</f>
        <v>#DIV/0!</v>
      </c>
      <c r="O370" s="7" t="e">
        <f>COUNTIFS(CSV!$A:$A,$A370,CSV!$H:$H,"&gt;1.5")/$B370</f>
        <v>#DIV/0!</v>
      </c>
      <c r="P370" s="7" t="e">
        <f>COUNTIFS(CSV!$B:$B,$A370,CSV!$J:$J,"&gt;1.5")/$C370</f>
        <v>#DIV/0!</v>
      </c>
      <c r="Q370" s="12" t="e">
        <f>(COUNTIFS(CSV!$A:$A,$A370,CSV!$I:$I,"&gt;0.5") +COUNTIFS(CSV!$B:$B,$A370,CSV!$K:$K,"&gt;0.5"))/$D370</f>
        <v>#DIV/0!</v>
      </c>
      <c r="R370" s="7" t="e">
        <f>COUNTIFS(CSV!$A:$A,$A370,CSV!$I:$I,"&gt;0.5")/$B370</f>
        <v>#DIV/0!</v>
      </c>
      <c r="S370" s="7" t="e">
        <f>COUNTIFS(CSV!$B:$B,$A370,CSV!$K:$K,"&gt;0.5")/$C370</f>
        <v>#DIV/0!</v>
      </c>
      <c r="T370" s="12" t="e">
        <f>(COUNTIFS(CSV!$A:$A,$A370,CSV!$I:$I,"&gt;1.5") +COUNTIFS(CSV!$B:$B,$A370,CSV!$K:$K,"&gt;1.5"))/$D370</f>
        <v>#DIV/0!</v>
      </c>
      <c r="U370" s="7" t="e">
        <f>COUNTIFS(CSV!$A:$A,$A370,CSV!$I:$I,"&gt;1.5")/$B370</f>
        <v>#DIV/0!</v>
      </c>
      <c r="V370" s="7" t="e">
        <f>COUNTIFS(CSV!$B:$B,$A370,CSV!$K:$K,"&gt;1.5")/$C370</f>
        <v>#DIV/0!</v>
      </c>
    </row>
    <row r="371" spans="1:22" x14ac:dyDescent="0.3">
      <c r="A371" t="s">
        <v>464</v>
      </c>
      <c r="B371" s="9">
        <f>COUNTIF(CSV!A:A,A371)</f>
        <v>0</v>
      </c>
      <c r="C371" s="4">
        <f>COUNTIF(CSV!B:B,A371)</f>
        <v>0</v>
      </c>
      <c r="D371" s="4">
        <f t="shared" ref="D371:D380" si="11">B371+C371</f>
        <v>0</v>
      </c>
      <c r="E371" s="12" t="e">
        <f>(COUNTIFS(CSV!$A:$A,$A371,CSV!$L:$L,"&gt;0.5") +COUNTIFS(CSV!$B:$B,$A371,CSV!$L:$L,"&gt;0.5"))/$D371</f>
        <v>#DIV/0!</v>
      </c>
      <c r="F371" s="7" t="e">
        <f>COUNTIFS(CSV!$A:$A,$A371,CSV!$L:$L,"&gt;0.5")/$B371</f>
        <v>#DIV/0!</v>
      </c>
      <c r="G371" s="7" t="e">
        <f>COUNTIFS(CSV!$B:$B,$A371,CSV!$L:$L,"&gt;0.5")/$C371</f>
        <v>#DIV/0!</v>
      </c>
      <c r="H371" s="12" t="e">
        <f>(COUNTIFS(CSV!$A:$A,$A371,CSV!$L:$L,"&gt;1.5") +COUNTIFS(CSV!$B:$B,$A371,CSV!$L:$L,"&gt;1.5"))/$D371</f>
        <v>#DIV/0!</v>
      </c>
      <c r="I371" s="7" t="e">
        <f>COUNTIFS(CSV!$A:$A,$A371,CSV!$L:$L,"&gt;1.5")/$B371</f>
        <v>#DIV/0!</v>
      </c>
      <c r="J371" s="7" t="e">
        <f>COUNTIFS(CSV!$B:$B,$A371,CSV!$L:$L,"&gt;1.5")/$C371</f>
        <v>#DIV/0!</v>
      </c>
      <c r="K371" s="12" t="e">
        <f>(COUNTIFS(CSV!$A:$A,$A371,CSV!$H:$H,"&gt;0.5") +COUNTIFS(CSV!$B:$B,$A371,CSV!$J:$J,"&gt;0.5"))/$D371</f>
        <v>#DIV/0!</v>
      </c>
      <c r="L371" s="7" t="e">
        <f>COUNTIFS(CSV!$A:$A,$A371,CSV!$H:$H,"&gt;0.5")/$B371</f>
        <v>#DIV/0!</v>
      </c>
      <c r="M371" s="7" t="e">
        <f>COUNTIFS(CSV!$B:$B,$A371,CSV!$J:$J,"&gt;0.5")/$C371</f>
        <v>#DIV/0!</v>
      </c>
      <c r="N371" s="12" t="e">
        <f>(COUNTIFS(CSV!$A:$A,$A371,CSV!$H:$H,"&gt;1.5") +COUNTIFS(CSV!$B:$B,$A371,CSV!$J:$J,"&gt;1.5"))/$D371</f>
        <v>#DIV/0!</v>
      </c>
      <c r="O371" s="7" t="e">
        <f>COUNTIFS(CSV!$A:$A,$A371,CSV!$H:$H,"&gt;1.5")/$B371</f>
        <v>#DIV/0!</v>
      </c>
      <c r="P371" s="7" t="e">
        <f>COUNTIFS(CSV!$B:$B,$A371,CSV!$J:$J,"&gt;1.5")/$C371</f>
        <v>#DIV/0!</v>
      </c>
      <c r="Q371" s="12" t="e">
        <f>(COUNTIFS(CSV!$A:$A,$A371,CSV!$I:$I,"&gt;0.5") +COUNTIFS(CSV!$B:$B,$A371,CSV!$K:$K,"&gt;0.5"))/$D371</f>
        <v>#DIV/0!</v>
      </c>
      <c r="R371" s="7" t="e">
        <f>COUNTIFS(CSV!$A:$A,$A371,CSV!$I:$I,"&gt;0.5")/$B371</f>
        <v>#DIV/0!</v>
      </c>
      <c r="S371" s="7" t="e">
        <f>COUNTIFS(CSV!$B:$B,$A371,CSV!$K:$K,"&gt;0.5")/$C371</f>
        <v>#DIV/0!</v>
      </c>
      <c r="T371" s="12" t="e">
        <f>(COUNTIFS(CSV!$A:$A,$A371,CSV!$I:$I,"&gt;1.5") +COUNTIFS(CSV!$B:$B,$A371,CSV!$K:$K,"&gt;1.5"))/$D371</f>
        <v>#DIV/0!</v>
      </c>
      <c r="U371" s="7" t="e">
        <f>COUNTIFS(CSV!$A:$A,$A371,CSV!$I:$I,"&gt;1.5")/$B371</f>
        <v>#DIV/0!</v>
      </c>
      <c r="V371" s="7" t="e">
        <f>COUNTIFS(CSV!$B:$B,$A371,CSV!$K:$K,"&gt;1.5")/$C371</f>
        <v>#DIV/0!</v>
      </c>
    </row>
    <row r="372" spans="1:22" x14ac:dyDescent="0.3">
      <c r="A372" t="s">
        <v>471</v>
      </c>
      <c r="B372" s="9">
        <f>COUNTIF(CSV!A:A,A372)</f>
        <v>0</v>
      </c>
      <c r="C372" s="4">
        <f>COUNTIF(CSV!B:B,A372)</f>
        <v>0</v>
      </c>
      <c r="D372" s="4">
        <f t="shared" si="11"/>
        <v>0</v>
      </c>
      <c r="E372" s="12" t="e">
        <f>(COUNTIFS(CSV!$A:$A,$A372,CSV!$L:$L,"&gt;0.5") +COUNTIFS(CSV!$B:$B,$A372,CSV!$L:$L,"&gt;0.5"))/$D372</f>
        <v>#DIV/0!</v>
      </c>
      <c r="F372" s="7" t="e">
        <f>COUNTIFS(CSV!$A:$A,$A372,CSV!$L:$L,"&gt;0.5")/$B372</f>
        <v>#DIV/0!</v>
      </c>
      <c r="G372" s="7" t="e">
        <f>COUNTIFS(CSV!$B:$B,$A372,CSV!$L:$L,"&gt;0.5")/$C372</f>
        <v>#DIV/0!</v>
      </c>
      <c r="H372" s="12" t="e">
        <f>(COUNTIFS(CSV!$A:$A,$A372,CSV!$L:$L,"&gt;1.5") +COUNTIFS(CSV!$B:$B,$A372,CSV!$L:$L,"&gt;1.5"))/$D372</f>
        <v>#DIV/0!</v>
      </c>
      <c r="I372" s="7" t="e">
        <f>COUNTIFS(CSV!$A:$A,$A372,CSV!$L:$L,"&gt;1.5")/$B372</f>
        <v>#DIV/0!</v>
      </c>
      <c r="J372" s="7" t="e">
        <f>COUNTIFS(CSV!$B:$B,$A372,CSV!$L:$L,"&gt;1.5")/$C372</f>
        <v>#DIV/0!</v>
      </c>
      <c r="K372" s="12" t="e">
        <f>(COUNTIFS(CSV!$A:$A,$A372,CSV!$H:$H,"&gt;0.5") +COUNTIFS(CSV!$B:$B,$A372,CSV!$J:$J,"&gt;0.5"))/$D372</f>
        <v>#DIV/0!</v>
      </c>
      <c r="L372" s="7" t="e">
        <f>COUNTIFS(CSV!$A:$A,$A372,CSV!$H:$H,"&gt;0.5")/$B372</f>
        <v>#DIV/0!</v>
      </c>
      <c r="M372" s="7" t="e">
        <f>COUNTIFS(CSV!$B:$B,$A372,CSV!$J:$J,"&gt;0.5")/$C372</f>
        <v>#DIV/0!</v>
      </c>
      <c r="N372" s="12" t="e">
        <f>(COUNTIFS(CSV!$A:$A,$A372,CSV!$H:$H,"&gt;1.5") +COUNTIFS(CSV!$B:$B,$A372,CSV!$J:$J,"&gt;1.5"))/$D372</f>
        <v>#DIV/0!</v>
      </c>
      <c r="O372" s="7" t="e">
        <f>COUNTIFS(CSV!$A:$A,$A372,CSV!$H:$H,"&gt;1.5")/$B372</f>
        <v>#DIV/0!</v>
      </c>
      <c r="P372" s="7" t="e">
        <f>COUNTIFS(CSV!$B:$B,$A372,CSV!$J:$J,"&gt;1.5")/$C372</f>
        <v>#DIV/0!</v>
      </c>
      <c r="Q372" s="12" t="e">
        <f>(COUNTIFS(CSV!$A:$A,$A372,CSV!$I:$I,"&gt;0.5") +COUNTIFS(CSV!$B:$B,$A372,CSV!$K:$K,"&gt;0.5"))/$D372</f>
        <v>#DIV/0!</v>
      </c>
      <c r="R372" s="7" t="e">
        <f>COUNTIFS(CSV!$A:$A,$A372,CSV!$I:$I,"&gt;0.5")/$B372</f>
        <v>#DIV/0!</v>
      </c>
      <c r="S372" s="7" t="e">
        <f>COUNTIFS(CSV!$B:$B,$A372,CSV!$K:$K,"&gt;0.5")/$C372</f>
        <v>#DIV/0!</v>
      </c>
      <c r="T372" s="12" t="e">
        <f>(COUNTIFS(CSV!$A:$A,$A372,CSV!$I:$I,"&gt;1.5") +COUNTIFS(CSV!$B:$B,$A372,CSV!$K:$K,"&gt;1.5"))/$D372</f>
        <v>#DIV/0!</v>
      </c>
      <c r="U372" s="7" t="e">
        <f>COUNTIFS(CSV!$A:$A,$A372,CSV!$I:$I,"&gt;1.5")/$B372</f>
        <v>#DIV/0!</v>
      </c>
      <c r="V372" s="7" t="e">
        <f>COUNTIFS(CSV!$B:$B,$A372,CSV!$K:$K,"&gt;1.5")/$C372</f>
        <v>#DIV/0!</v>
      </c>
    </row>
    <row r="373" spans="1:22" x14ac:dyDescent="0.3">
      <c r="A373" t="s">
        <v>472</v>
      </c>
      <c r="B373" s="9">
        <f>COUNTIF(CSV!A:A,A373)</f>
        <v>0</v>
      </c>
      <c r="C373" s="4">
        <f>COUNTIF(CSV!B:B,A373)</f>
        <v>0</v>
      </c>
      <c r="D373" s="4">
        <f t="shared" si="11"/>
        <v>0</v>
      </c>
      <c r="E373" s="12" t="e">
        <f>(COUNTIFS(CSV!$A:$A,$A373,CSV!$L:$L,"&gt;0.5") +COUNTIFS(CSV!$B:$B,$A373,CSV!$L:$L,"&gt;0.5"))/$D373</f>
        <v>#DIV/0!</v>
      </c>
      <c r="F373" s="7" t="e">
        <f>COUNTIFS(CSV!$A:$A,$A373,CSV!$L:$L,"&gt;0.5")/$B373</f>
        <v>#DIV/0!</v>
      </c>
      <c r="G373" s="7" t="e">
        <f>COUNTIFS(CSV!$B:$B,$A373,CSV!$L:$L,"&gt;0.5")/$C373</f>
        <v>#DIV/0!</v>
      </c>
      <c r="H373" s="12" t="e">
        <f>(COUNTIFS(CSV!$A:$A,$A373,CSV!$L:$L,"&gt;1.5") +COUNTIFS(CSV!$B:$B,$A373,CSV!$L:$L,"&gt;1.5"))/$D373</f>
        <v>#DIV/0!</v>
      </c>
      <c r="I373" s="7" t="e">
        <f>COUNTIFS(CSV!$A:$A,$A373,CSV!$L:$L,"&gt;1.5")/$B373</f>
        <v>#DIV/0!</v>
      </c>
      <c r="J373" s="7" t="e">
        <f>COUNTIFS(CSV!$B:$B,$A373,CSV!$L:$L,"&gt;1.5")/$C373</f>
        <v>#DIV/0!</v>
      </c>
      <c r="K373" s="12" t="e">
        <f>(COUNTIFS(CSV!$A:$A,$A373,CSV!$H:$H,"&gt;0.5") +COUNTIFS(CSV!$B:$B,$A373,CSV!$J:$J,"&gt;0.5"))/$D373</f>
        <v>#DIV/0!</v>
      </c>
      <c r="L373" s="7" t="e">
        <f>COUNTIFS(CSV!$A:$A,$A373,CSV!$H:$H,"&gt;0.5")/$B373</f>
        <v>#DIV/0!</v>
      </c>
      <c r="M373" s="7" t="e">
        <f>COUNTIFS(CSV!$B:$B,$A373,CSV!$J:$J,"&gt;0.5")/$C373</f>
        <v>#DIV/0!</v>
      </c>
      <c r="N373" s="12" t="e">
        <f>(COUNTIFS(CSV!$A:$A,$A373,CSV!$H:$H,"&gt;1.5") +COUNTIFS(CSV!$B:$B,$A373,CSV!$J:$J,"&gt;1.5"))/$D373</f>
        <v>#DIV/0!</v>
      </c>
      <c r="O373" s="7" t="e">
        <f>COUNTIFS(CSV!$A:$A,$A373,CSV!$H:$H,"&gt;1.5")/$B373</f>
        <v>#DIV/0!</v>
      </c>
      <c r="P373" s="7" t="e">
        <f>COUNTIFS(CSV!$B:$B,$A373,CSV!$J:$J,"&gt;1.5")/$C373</f>
        <v>#DIV/0!</v>
      </c>
      <c r="Q373" s="12" t="e">
        <f>(COUNTIFS(CSV!$A:$A,$A373,CSV!$I:$I,"&gt;0.5") +COUNTIFS(CSV!$B:$B,$A373,CSV!$K:$K,"&gt;0.5"))/$D373</f>
        <v>#DIV/0!</v>
      </c>
      <c r="R373" s="7" t="e">
        <f>COUNTIFS(CSV!$A:$A,$A373,CSV!$I:$I,"&gt;0.5")/$B373</f>
        <v>#DIV/0!</v>
      </c>
      <c r="S373" s="7" t="e">
        <f>COUNTIFS(CSV!$B:$B,$A373,CSV!$K:$K,"&gt;0.5")/$C373</f>
        <v>#DIV/0!</v>
      </c>
      <c r="T373" s="12" t="e">
        <f>(COUNTIFS(CSV!$A:$A,$A373,CSV!$I:$I,"&gt;1.5") +COUNTIFS(CSV!$B:$B,$A373,CSV!$K:$K,"&gt;1.5"))/$D373</f>
        <v>#DIV/0!</v>
      </c>
      <c r="U373" s="7" t="e">
        <f>COUNTIFS(CSV!$A:$A,$A373,CSV!$I:$I,"&gt;1.5")/$B373</f>
        <v>#DIV/0!</v>
      </c>
      <c r="V373" s="7" t="e">
        <f>COUNTIFS(CSV!$B:$B,$A373,CSV!$K:$K,"&gt;1.5")/$C373</f>
        <v>#DIV/0!</v>
      </c>
    </row>
    <row r="374" spans="1:22" x14ac:dyDescent="0.3">
      <c r="A374" t="s">
        <v>467</v>
      </c>
      <c r="B374" s="9">
        <f>COUNTIF(CSV!A:A,A374)</f>
        <v>0</v>
      </c>
      <c r="C374" s="4">
        <f>COUNTIF(CSV!B:B,A374)</f>
        <v>0</v>
      </c>
      <c r="D374" s="4">
        <f t="shared" si="11"/>
        <v>0</v>
      </c>
      <c r="E374" s="12" t="e">
        <f>(COUNTIFS(CSV!$A:$A,$A374,CSV!$L:$L,"&gt;0.5") +COUNTIFS(CSV!$B:$B,$A374,CSV!$L:$L,"&gt;0.5"))/$D374</f>
        <v>#DIV/0!</v>
      </c>
      <c r="F374" s="7" t="e">
        <f>COUNTIFS(CSV!$A:$A,$A374,CSV!$L:$L,"&gt;0.5")/$B374</f>
        <v>#DIV/0!</v>
      </c>
      <c r="G374" s="7" t="e">
        <f>COUNTIFS(CSV!$B:$B,$A374,CSV!$L:$L,"&gt;0.5")/$C374</f>
        <v>#DIV/0!</v>
      </c>
      <c r="H374" s="12" t="e">
        <f>(COUNTIFS(CSV!$A:$A,$A374,CSV!$L:$L,"&gt;1.5") +COUNTIFS(CSV!$B:$B,$A374,CSV!$L:$L,"&gt;1.5"))/$D374</f>
        <v>#DIV/0!</v>
      </c>
      <c r="I374" s="7" t="e">
        <f>COUNTIFS(CSV!$A:$A,$A374,CSV!$L:$L,"&gt;1.5")/$B374</f>
        <v>#DIV/0!</v>
      </c>
      <c r="J374" s="7" t="e">
        <f>COUNTIFS(CSV!$B:$B,$A374,CSV!$L:$L,"&gt;1.5")/$C374</f>
        <v>#DIV/0!</v>
      </c>
      <c r="K374" s="12" t="e">
        <f>(COUNTIFS(CSV!$A:$A,$A374,CSV!$H:$H,"&gt;0.5") +COUNTIFS(CSV!$B:$B,$A374,CSV!$J:$J,"&gt;0.5"))/$D374</f>
        <v>#DIV/0!</v>
      </c>
      <c r="L374" s="7" t="e">
        <f>COUNTIFS(CSV!$A:$A,$A374,CSV!$H:$H,"&gt;0.5")/$B374</f>
        <v>#DIV/0!</v>
      </c>
      <c r="M374" s="7" t="e">
        <f>COUNTIFS(CSV!$B:$B,$A374,CSV!$J:$J,"&gt;0.5")/$C374</f>
        <v>#DIV/0!</v>
      </c>
      <c r="N374" s="12" t="e">
        <f>(COUNTIFS(CSV!$A:$A,$A374,CSV!$H:$H,"&gt;1.5") +COUNTIFS(CSV!$B:$B,$A374,CSV!$J:$J,"&gt;1.5"))/$D374</f>
        <v>#DIV/0!</v>
      </c>
      <c r="O374" s="7" t="e">
        <f>COUNTIFS(CSV!$A:$A,$A374,CSV!$H:$H,"&gt;1.5")/$B374</f>
        <v>#DIV/0!</v>
      </c>
      <c r="P374" s="7" t="e">
        <f>COUNTIFS(CSV!$B:$B,$A374,CSV!$J:$J,"&gt;1.5")/$C374</f>
        <v>#DIV/0!</v>
      </c>
      <c r="Q374" s="12" t="e">
        <f>(COUNTIFS(CSV!$A:$A,$A374,CSV!$I:$I,"&gt;0.5") +COUNTIFS(CSV!$B:$B,$A374,CSV!$K:$K,"&gt;0.5"))/$D374</f>
        <v>#DIV/0!</v>
      </c>
      <c r="R374" s="7" t="e">
        <f>COUNTIFS(CSV!$A:$A,$A374,CSV!$I:$I,"&gt;0.5")/$B374</f>
        <v>#DIV/0!</v>
      </c>
      <c r="S374" s="7" t="e">
        <f>COUNTIFS(CSV!$B:$B,$A374,CSV!$K:$K,"&gt;0.5")/$C374</f>
        <v>#DIV/0!</v>
      </c>
      <c r="T374" s="12" t="e">
        <f>(COUNTIFS(CSV!$A:$A,$A374,CSV!$I:$I,"&gt;1.5") +COUNTIFS(CSV!$B:$B,$A374,CSV!$K:$K,"&gt;1.5"))/$D374</f>
        <v>#DIV/0!</v>
      </c>
      <c r="U374" s="7" t="e">
        <f>COUNTIFS(CSV!$A:$A,$A374,CSV!$I:$I,"&gt;1.5")/$B374</f>
        <v>#DIV/0!</v>
      </c>
      <c r="V374" s="7" t="e">
        <f>COUNTIFS(CSV!$B:$B,$A374,CSV!$K:$K,"&gt;1.5")/$C374</f>
        <v>#DIV/0!</v>
      </c>
    </row>
    <row r="375" spans="1:22" x14ac:dyDescent="0.3">
      <c r="A375" t="s">
        <v>469</v>
      </c>
      <c r="B375" s="9">
        <f>COUNTIF(CSV!A:A,A375)</f>
        <v>0</v>
      </c>
      <c r="C375" s="4">
        <f>COUNTIF(CSV!B:B,A375)</f>
        <v>0</v>
      </c>
      <c r="D375" s="4">
        <f t="shared" si="11"/>
        <v>0</v>
      </c>
      <c r="E375" s="12" t="e">
        <f>(COUNTIFS(CSV!$A:$A,$A375,CSV!$L:$L,"&gt;0.5") +COUNTIFS(CSV!$B:$B,$A375,CSV!$L:$L,"&gt;0.5"))/$D375</f>
        <v>#DIV/0!</v>
      </c>
      <c r="F375" s="7" t="e">
        <f>COUNTIFS(CSV!$A:$A,$A375,CSV!$L:$L,"&gt;0.5")/$B375</f>
        <v>#DIV/0!</v>
      </c>
      <c r="G375" s="7" t="e">
        <f>COUNTIFS(CSV!$B:$B,$A375,CSV!$L:$L,"&gt;0.5")/$C375</f>
        <v>#DIV/0!</v>
      </c>
      <c r="H375" s="12" t="e">
        <f>(COUNTIFS(CSV!$A:$A,$A375,CSV!$L:$L,"&gt;1.5") +COUNTIFS(CSV!$B:$B,$A375,CSV!$L:$L,"&gt;1.5"))/$D375</f>
        <v>#DIV/0!</v>
      </c>
      <c r="I375" s="7" t="e">
        <f>COUNTIFS(CSV!$A:$A,$A375,CSV!$L:$L,"&gt;1.5")/$B375</f>
        <v>#DIV/0!</v>
      </c>
      <c r="J375" s="7" t="e">
        <f>COUNTIFS(CSV!$B:$B,$A375,CSV!$L:$L,"&gt;1.5")/$C375</f>
        <v>#DIV/0!</v>
      </c>
      <c r="K375" s="12" t="e">
        <f>(COUNTIFS(CSV!$A:$A,$A375,CSV!$H:$H,"&gt;0.5") +COUNTIFS(CSV!$B:$B,$A375,CSV!$J:$J,"&gt;0.5"))/$D375</f>
        <v>#DIV/0!</v>
      </c>
      <c r="L375" s="7" t="e">
        <f>COUNTIFS(CSV!$A:$A,$A375,CSV!$H:$H,"&gt;0.5")/$B375</f>
        <v>#DIV/0!</v>
      </c>
      <c r="M375" s="7" t="e">
        <f>COUNTIFS(CSV!$B:$B,$A375,CSV!$J:$J,"&gt;0.5")/$C375</f>
        <v>#DIV/0!</v>
      </c>
      <c r="N375" s="12" t="e">
        <f>(COUNTIFS(CSV!$A:$A,$A375,CSV!$H:$H,"&gt;1.5") +COUNTIFS(CSV!$B:$B,$A375,CSV!$J:$J,"&gt;1.5"))/$D375</f>
        <v>#DIV/0!</v>
      </c>
      <c r="O375" s="7" t="e">
        <f>COUNTIFS(CSV!$A:$A,$A375,CSV!$H:$H,"&gt;1.5")/$B375</f>
        <v>#DIV/0!</v>
      </c>
      <c r="P375" s="7" t="e">
        <f>COUNTIFS(CSV!$B:$B,$A375,CSV!$J:$J,"&gt;1.5")/$C375</f>
        <v>#DIV/0!</v>
      </c>
      <c r="Q375" s="12" t="e">
        <f>(COUNTIFS(CSV!$A:$A,$A375,CSV!$I:$I,"&gt;0.5") +COUNTIFS(CSV!$B:$B,$A375,CSV!$K:$K,"&gt;0.5"))/$D375</f>
        <v>#DIV/0!</v>
      </c>
      <c r="R375" s="7" t="e">
        <f>COUNTIFS(CSV!$A:$A,$A375,CSV!$I:$I,"&gt;0.5")/$B375</f>
        <v>#DIV/0!</v>
      </c>
      <c r="S375" s="7" t="e">
        <f>COUNTIFS(CSV!$B:$B,$A375,CSV!$K:$K,"&gt;0.5")/$C375</f>
        <v>#DIV/0!</v>
      </c>
      <c r="T375" s="12" t="e">
        <f>(COUNTIFS(CSV!$A:$A,$A375,CSV!$I:$I,"&gt;1.5") +COUNTIFS(CSV!$B:$B,$A375,CSV!$K:$K,"&gt;1.5"))/$D375</f>
        <v>#DIV/0!</v>
      </c>
      <c r="U375" s="7" t="e">
        <f>COUNTIFS(CSV!$A:$A,$A375,CSV!$I:$I,"&gt;1.5")/$B375</f>
        <v>#DIV/0!</v>
      </c>
      <c r="V375" s="7" t="e">
        <f>COUNTIFS(CSV!$B:$B,$A375,CSV!$K:$K,"&gt;1.5")/$C375</f>
        <v>#DIV/0!</v>
      </c>
    </row>
    <row r="376" spans="1:22" x14ac:dyDescent="0.3">
      <c r="A376" t="s">
        <v>466</v>
      </c>
      <c r="B376" s="9">
        <f>COUNTIF(CSV!A:A,A376)</f>
        <v>0</v>
      </c>
      <c r="C376" s="4">
        <f>COUNTIF(CSV!B:B,A376)</f>
        <v>0</v>
      </c>
      <c r="D376" s="4">
        <f t="shared" si="11"/>
        <v>0</v>
      </c>
      <c r="E376" s="12" t="e">
        <f>(COUNTIFS(CSV!$A:$A,$A376,CSV!$L:$L,"&gt;0.5") +COUNTIFS(CSV!$B:$B,$A376,CSV!$L:$L,"&gt;0.5"))/$D376</f>
        <v>#DIV/0!</v>
      </c>
      <c r="F376" s="7" t="e">
        <f>COUNTIFS(CSV!$A:$A,$A376,CSV!$L:$L,"&gt;0.5")/$B376</f>
        <v>#DIV/0!</v>
      </c>
      <c r="G376" s="7" t="e">
        <f>COUNTIFS(CSV!$B:$B,$A376,CSV!$L:$L,"&gt;0.5")/$C376</f>
        <v>#DIV/0!</v>
      </c>
      <c r="H376" s="12" t="e">
        <f>(COUNTIFS(CSV!$A:$A,$A376,CSV!$L:$L,"&gt;1.5") +COUNTIFS(CSV!$B:$B,$A376,CSV!$L:$L,"&gt;1.5"))/$D376</f>
        <v>#DIV/0!</v>
      </c>
      <c r="I376" s="7" t="e">
        <f>COUNTIFS(CSV!$A:$A,$A376,CSV!$L:$L,"&gt;1.5")/$B376</f>
        <v>#DIV/0!</v>
      </c>
      <c r="J376" s="7" t="e">
        <f>COUNTIFS(CSV!$B:$B,$A376,CSV!$L:$L,"&gt;1.5")/$C376</f>
        <v>#DIV/0!</v>
      </c>
      <c r="K376" s="12" t="e">
        <f>(COUNTIFS(CSV!$A:$A,$A376,CSV!$H:$H,"&gt;0.5") +COUNTIFS(CSV!$B:$B,$A376,CSV!$J:$J,"&gt;0.5"))/$D376</f>
        <v>#DIV/0!</v>
      </c>
      <c r="L376" s="7" t="e">
        <f>COUNTIFS(CSV!$A:$A,$A376,CSV!$H:$H,"&gt;0.5")/$B376</f>
        <v>#DIV/0!</v>
      </c>
      <c r="M376" s="7" t="e">
        <f>COUNTIFS(CSV!$B:$B,$A376,CSV!$J:$J,"&gt;0.5")/$C376</f>
        <v>#DIV/0!</v>
      </c>
      <c r="N376" s="12" t="e">
        <f>(COUNTIFS(CSV!$A:$A,$A376,CSV!$H:$H,"&gt;1.5") +COUNTIFS(CSV!$B:$B,$A376,CSV!$J:$J,"&gt;1.5"))/$D376</f>
        <v>#DIV/0!</v>
      </c>
      <c r="O376" s="7" t="e">
        <f>COUNTIFS(CSV!$A:$A,$A376,CSV!$H:$H,"&gt;1.5")/$B376</f>
        <v>#DIV/0!</v>
      </c>
      <c r="P376" s="7" t="e">
        <f>COUNTIFS(CSV!$B:$B,$A376,CSV!$J:$J,"&gt;1.5")/$C376</f>
        <v>#DIV/0!</v>
      </c>
      <c r="Q376" s="12" t="e">
        <f>(COUNTIFS(CSV!$A:$A,$A376,CSV!$I:$I,"&gt;0.5") +COUNTIFS(CSV!$B:$B,$A376,CSV!$K:$K,"&gt;0.5"))/$D376</f>
        <v>#DIV/0!</v>
      </c>
      <c r="R376" s="7" t="e">
        <f>COUNTIFS(CSV!$A:$A,$A376,CSV!$I:$I,"&gt;0.5")/$B376</f>
        <v>#DIV/0!</v>
      </c>
      <c r="S376" s="7" t="e">
        <f>COUNTIFS(CSV!$B:$B,$A376,CSV!$K:$K,"&gt;0.5")/$C376</f>
        <v>#DIV/0!</v>
      </c>
      <c r="T376" s="12" t="e">
        <f>(COUNTIFS(CSV!$A:$A,$A376,CSV!$I:$I,"&gt;1.5") +COUNTIFS(CSV!$B:$B,$A376,CSV!$K:$K,"&gt;1.5"))/$D376</f>
        <v>#DIV/0!</v>
      </c>
      <c r="U376" s="7" t="e">
        <f>COUNTIFS(CSV!$A:$A,$A376,CSV!$I:$I,"&gt;1.5")/$B376</f>
        <v>#DIV/0!</v>
      </c>
      <c r="V376" s="7" t="e">
        <f>COUNTIFS(CSV!$B:$B,$A376,CSV!$K:$K,"&gt;1.5")/$C376</f>
        <v>#DIV/0!</v>
      </c>
    </row>
    <row r="377" spans="1:22" x14ac:dyDescent="0.3">
      <c r="A377" t="s">
        <v>468</v>
      </c>
      <c r="B377" s="9">
        <f>COUNTIF(CSV!A:A,A377)</f>
        <v>0</v>
      </c>
      <c r="C377" s="4">
        <f>COUNTIF(CSV!B:B,A377)</f>
        <v>0</v>
      </c>
      <c r="D377" s="4">
        <f t="shared" si="11"/>
        <v>0</v>
      </c>
      <c r="E377" s="12" t="e">
        <f>(COUNTIFS(CSV!$A:$A,$A377,CSV!$L:$L,"&gt;0.5") +COUNTIFS(CSV!$B:$B,$A377,CSV!$L:$L,"&gt;0.5"))/$D377</f>
        <v>#DIV/0!</v>
      </c>
      <c r="F377" s="7" t="e">
        <f>COUNTIFS(CSV!$A:$A,$A377,CSV!$L:$L,"&gt;0.5")/$B377</f>
        <v>#DIV/0!</v>
      </c>
      <c r="G377" s="7" t="e">
        <f>COUNTIFS(CSV!$B:$B,$A377,CSV!$L:$L,"&gt;0.5")/$C377</f>
        <v>#DIV/0!</v>
      </c>
      <c r="H377" s="12" t="e">
        <f>(COUNTIFS(CSV!$A:$A,$A377,CSV!$L:$L,"&gt;1.5") +COUNTIFS(CSV!$B:$B,$A377,CSV!$L:$L,"&gt;1.5"))/$D377</f>
        <v>#DIV/0!</v>
      </c>
      <c r="I377" s="7" t="e">
        <f>COUNTIFS(CSV!$A:$A,$A377,CSV!$L:$L,"&gt;1.5")/$B377</f>
        <v>#DIV/0!</v>
      </c>
      <c r="J377" s="7" t="e">
        <f>COUNTIFS(CSV!$B:$B,$A377,CSV!$L:$L,"&gt;1.5")/$C377</f>
        <v>#DIV/0!</v>
      </c>
      <c r="K377" s="12" t="e">
        <f>(COUNTIFS(CSV!$A:$A,$A377,CSV!$H:$H,"&gt;0.5") +COUNTIFS(CSV!$B:$B,$A377,CSV!$J:$J,"&gt;0.5"))/$D377</f>
        <v>#DIV/0!</v>
      </c>
      <c r="L377" s="7" t="e">
        <f>COUNTIFS(CSV!$A:$A,$A377,CSV!$H:$H,"&gt;0.5")/$B377</f>
        <v>#DIV/0!</v>
      </c>
      <c r="M377" s="7" t="e">
        <f>COUNTIFS(CSV!$B:$B,$A377,CSV!$J:$J,"&gt;0.5")/$C377</f>
        <v>#DIV/0!</v>
      </c>
      <c r="N377" s="12" t="e">
        <f>(COUNTIFS(CSV!$A:$A,$A377,CSV!$H:$H,"&gt;1.5") +COUNTIFS(CSV!$B:$B,$A377,CSV!$J:$J,"&gt;1.5"))/$D377</f>
        <v>#DIV/0!</v>
      </c>
      <c r="O377" s="7" t="e">
        <f>COUNTIFS(CSV!$A:$A,$A377,CSV!$H:$H,"&gt;1.5")/$B377</f>
        <v>#DIV/0!</v>
      </c>
      <c r="P377" s="7" t="e">
        <f>COUNTIFS(CSV!$B:$B,$A377,CSV!$J:$J,"&gt;1.5")/$C377</f>
        <v>#DIV/0!</v>
      </c>
      <c r="Q377" s="12" t="e">
        <f>(COUNTIFS(CSV!$A:$A,$A377,CSV!$I:$I,"&gt;0.5") +COUNTIFS(CSV!$B:$B,$A377,CSV!$K:$K,"&gt;0.5"))/$D377</f>
        <v>#DIV/0!</v>
      </c>
      <c r="R377" s="7" t="e">
        <f>COUNTIFS(CSV!$A:$A,$A377,CSV!$I:$I,"&gt;0.5")/$B377</f>
        <v>#DIV/0!</v>
      </c>
      <c r="S377" s="7" t="e">
        <f>COUNTIFS(CSV!$B:$B,$A377,CSV!$K:$K,"&gt;0.5")/$C377</f>
        <v>#DIV/0!</v>
      </c>
      <c r="T377" s="12" t="e">
        <f>(COUNTIFS(CSV!$A:$A,$A377,CSV!$I:$I,"&gt;1.5") +COUNTIFS(CSV!$B:$B,$A377,CSV!$K:$K,"&gt;1.5"))/$D377</f>
        <v>#DIV/0!</v>
      </c>
      <c r="U377" s="7" t="e">
        <f>COUNTIFS(CSV!$A:$A,$A377,CSV!$I:$I,"&gt;1.5")/$B377</f>
        <v>#DIV/0!</v>
      </c>
      <c r="V377" s="7" t="e">
        <f>COUNTIFS(CSV!$B:$B,$A377,CSV!$K:$K,"&gt;1.5")/$C377</f>
        <v>#DIV/0!</v>
      </c>
    </row>
    <row r="378" spans="1:22" x14ac:dyDescent="0.3">
      <c r="A378" t="s">
        <v>465</v>
      </c>
      <c r="B378" s="9">
        <f>COUNTIF(CSV!A:A,A378)</f>
        <v>0</v>
      </c>
      <c r="C378" s="4">
        <f>COUNTIF(CSV!B:B,A378)</f>
        <v>0</v>
      </c>
      <c r="D378" s="4">
        <f t="shared" si="11"/>
        <v>0</v>
      </c>
      <c r="E378" s="12" t="e">
        <f>(COUNTIFS(CSV!$A:$A,$A378,CSV!$L:$L,"&gt;0.5") +COUNTIFS(CSV!$B:$B,$A378,CSV!$L:$L,"&gt;0.5"))/$D378</f>
        <v>#DIV/0!</v>
      </c>
      <c r="F378" s="7" t="e">
        <f>COUNTIFS(CSV!$A:$A,$A378,CSV!$L:$L,"&gt;0.5")/$B378</f>
        <v>#DIV/0!</v>
      </c>
      <c r="G378" s="7" t="e">
        <f>COUNTIFS(CSV!$B:$B,$A378,CSV!$L:$L,"&gt;0.5")/$C378</f>
        <v>#DIV/0!</v>
      </c>
      <c r="H378" s="12" t="e">
        <f>(COUNTIFS(CSV!$A:$A,$A378,CSV!$L:$L,"&gt;1.5") +COUNTIFS(CSV!$B:$B,$A378,CSV!$L:$L,"&gt;1.5"))/$D378</f>
        <v>#DIV/0!</v>
      </c>
      <c r="I378" s="7" t="e">
        <f>COUNTIFS(CSV!$A:$A,$A378,CSV!$L:$L,"&gt;1.5")/$B378</f>
        <v>#DIV/0!</v>
      </c>
      <c r="J378" s="7" t="e">
        <f>COUNTIFS(CSV!$B:$B,$A378,CSV!$L:$L,"&gt;1.5")/$C378</f>
        <v>#DIV/0!</v>
      </c>
      <c r="K378" s="12" t="e">
        <f>(COUNTIFS(CSV!$A:$A,$A378,CSV!$H:$H,"&gt;0.5") +COUNTIFS(CSV!$B:$B,$A378,CSV!$J:$J,"&gt;0.5"))/$D378</f>
        <v>#DIV/0!</v>
      </c>
      <c r="L378" s="7" t="e">
        <f>COUNTIFS(CSV!$A:$A,$A378,CSV!$H:$H,"&gt;0.5")/$B378</f>
        <v>#DIV/0!</v>
      </c>
      <c r="M378" s="7" t="e">
        <f>COUNTIFS(CSV!$B:$B,$A378,CSV!$J:$J,"&gt;0.5")/$C378</f>
        <v>#DIV/0!</v>
      </c>
      <c r="N378" s="12" t="e">
        <f>(COUNTIFS(CSV!$A:$A,$A378,CSV!$H:$H,"&gt;1.5") +COUNTIFS(CSV!$B:$B,$A378,CSV!$J:$J,"&gt;1.5"))/$D378</f>
        <v>#DIV/0!</v>
      </c>
      <c r="O378" s="7" t="e">
        <f>COUNTIFS(CSV!$A:$A,$A378,CSV!$H:$H,"&gt;1.5")/$B378</f>
        <v>#DIV/0!</v>
      </c>
      <c r="P378" s="7" t="e">
        <f>COUNTIFS(CSV!$B:$B,$A378,CSV!$J:$J,"&gt;1.5")/$C378</f>
        <v>#DIV/0!</v>
      </c>
      <c r="Q378" s="12" t="e">
        <f>(COUNTIFS(CSV!$A:$A,$A378,CSV!$I:$I,"&gt;0.5") +COUNTIFS(CSV!$B:$B,$A378,CSV!$K:$K,"&gt;0.5"))/$D378</f>
        <v>#DIV/0!</v>
      </c>
      <c r="R378" s="7" t="e">
        <f>COUNTIFS(CSV!$A:$A,$A378,CSV!$I:$I,"&gt;0.5")/$B378</f>
        <v>#DIV/0!</v>
      </c>
      <c r="S378" s="7" t="e">
        <f>COUNTIFS(CSV!$B:$B,$A378,CSV!$K:$K,"&gt;0.5")/$C378</f>
        <v>#DIV/0!</v>
      </c>
      <c r="T378" s="12" t="e">
        <f>(COUNTIFS(CSV!$A:$A,$A378,CSV!$I:$I,"&gt;1.5") +COUNTIFS(CSV!$B:$B,$A378,CSV!$K:$K,"&gt;1.5"))/$D378</f>
        <v>#DIV/0!</v>
      </c>
      <c r="U378" s="7" t="e">
        <f>COUNTIFS(CSV!$A:$A,$A378,CSV!$I:$I,"&gt;1.5")/$B378</f>
        <v>#DIV/0!</v>
      </c>
      <c r="V378" s="7" t="e">
        <f>COUNTIFS(CSV!$B:$B,$A378,CSV!$K:$K,"&gt;1.5")/$C378</f>
        <v>#DIV/0!</v>
      </c>
    </row>
    <row r="379" spans="1:22" x14ac:dyDescent="0.3">
      <c r="A379" t="s">
        <v>470</v>
      </c>
      <c r="B379" s="9">
        <f>COUNTIF(CSV!A:A,A379)</f>
        <v>0</v>
      </c>
      <c r="C379" s="4">
        <f>COUNTIF(CSV!B:B,A379)</f>
        <v>0</v>
      </c>
      <c r="D379" s="4">
        <f t="shared" si="11"/>
        <v>0</v>
      </c>
      <c r="E379" s="12" t="e">
        <f>(COUNTIFS(CSV!$A:$A,$A379,CSV!$L:$L,"&gt;0.5") +COUNTIFS(CSV!$B:$B,$A379,CSV!$L:$L,"&gt;0.5"))/$D379</f>
        <v>#DIV/0!</v>
      </c>
      <c r="F379" s="7" t="e">
        <f>COUNTIFS(CSV!$A:$A,$A379,CSV!$L:$L,"&gt;0.5")/$B379</f>
        <v>#DIV/0!</v>
      </c>
      <c r="G379" s="7" t="e">
        <f>COUNTIFS(CSV!$B:$B,$A379,CSV!$L:$L,"&gt;0.5")/$C379</f>
        <v>#DIV/0!</v>
      </c>
      <c r="H379" s="12" t="e">
        <f>(COUNTIFS(CSV!$A:$A,$A379,CSV!$L:$L,"&gt;1.5") +COUNTIFS(CSV!$B:$B,$A379,CSV!$L:$L,"&gt;1.5"))/$D379</f>
        <v>#DIV/0!</v>
      </c>
      <c r="I379" s="7" t="e">
        <f>COUNTIFS(CSV!$A:$A,$A379,CSV!$L:$L,"&gt;1.5")/$B379</f>
        <v>#DIV/0!</v>
      </c>
      <c r="J379" s="7" t="e">
        <f>COUNTIFS(CSV!$B:$B,$A379,CSV!$L:$L,"&gt;1.5")/$C379</f>
        <v>#DIV/0!</v>
      </c>
      <c r="K379" s="12" t="e">
        <f>(COUNTIFS(CSV!$A:$A,$A379,CSV!$H:$H,"&gt;0.5") +COUNTIFS(CSV!$B:$B,$A379,CSV!$J:$J,"&gt;0.5"))/$D379</f>
        <v>#DIV/0!</v>
      </c>
      <c r="L379" s="7" t="e">
        <f>COUNTIFS(CSV!$A:$A,$A379,CSV!$H:$H,"&gt;0.5")/$B379</f>
        <v>#DIV/0!</v>
      </c>
      <c r="M379" s="7" t="e">
        <f>COUNTIFS(CSV!$B:$B,$A379,CSV!$J:$J,"&gt;0.5")/$C379</f>
        <v>#DIV/0!</v>
      </c>
      <c r="N379" s="12" t="e">
        <f>(COUNTIFS(CSV!$A:$A,$A379,CSV!$H:$H,"&gt;1.5") +COUNTIFS(CSV!$B:$B,$A379,CSV!$J:$J,"&gt;1.5"))/$D379</f>
        <v>#DIV/0!</v>
      </c>
      <c r="O379" s="7" t="e">
        <f>COUNTIFS(CSV!$A:$A,$A379,CSV!$H:$H,"&gt;1.5")/$B379</f>
        <v>#DIV/0!</v>
      </c>
      <c r="P379" s="7" t="e">
        <f>COUNTIFS(CSV!$B:$B,$A379,CSV!$J:$J,"&gt;1.5")/$C379</f>
        <v>#DIV/0!</v>
      </c>
      <c r="Q379" s="12" t="e">
        <f>(COUNTIFS(CSV!$A:$A,$A379,CSV!$I:$I,"&gt;0.5") +COUNTIFS(CSV!$B:$B,$A379,CSV!$K:$K,"&gt;0.5"))/$D379</f>
        <v>#DIV/0!</v>
      </c>
      <c r="R379" s="7" t="e">
        <f>COUNTIFS(CSV!$A:$A,$A379,CSV!$I:$I,"&gt;0.5")/$B379</f>
        <v>#DIV/0!</v>
      </c>
      <c r="S379" s="7" t="e">
        <f>COUNTIFS(CSV!$B:$B,$A379,CSV!$K:$K,"&gt;0.5")/$C379</f>
        <v>#DIV/0!</v>
      </c>
      <c r="T379" s="12" t="e">
        <f>(COUNTIFS(CSV!$A:$A,$A379,CSV!$I:$I,"&gt;1.5") +COUNTIFS(CSV!$B:$B,$A379,CSV!$K:$K,"&gt;1.5"))/$D379</f>
        <v>#DIV/0!</v>
      </c>
      <c r="U379" s="7" t="e">
        <f>COUNTIFS(CSV!$A:$A,$A379,CSV!$I:$I,"&gt;1.5")/$B379</f>
        <v>#DIV/0!</v>
      </c>
      <c r="V379" s="7" t="e">
        <f>COUNTIFS(CSV!$B:$B,$A379,CSV!$K:$K,"&gt;1.5")/$C379</f>
        <v>#DIV/0!</v>
      </c>
    </row>
    <row r="380" spans="1:22" x14ac:dyDescent="0.3">
      <c r="A380" t="s">
        <v>473</v>
      </c>
      <c r="B380" s="9">
        <f>COUNTIF(CSV!A:A,A380)</f>
        <v>0</v>
      </c>
      <c r="C380" s="4">
        <f>COUNTIF(CSV!B:B,A380)</f>
        <v>0</v>
      </c>
      <c r="D380" s="4">
        <f t="shared" si="11"/>
        <v>0</v>
      </c>
      <c r="E380" s="12" t="e">
        <f>(COUNTIFS(CSV!$A:$A,$A380,CSV!$L:$L,"&gt;0.5") +COUNTIFS(CSV!$B:$B,$A380,CSV!$L:$L,"&gt;0.5"))/$D380</f>
        <v>#DIV/0!</v>
      </c>
      <c r="F380" s="7" t="e">
        <f>COUNTIFS(CSV!$A:$A,$A380,CSV!$L:$L,"&gt;0.5")/$B380</f>
        <v>#DIV/0!</v>
      </c>
      <c r="G380" s="7" t="e">
        <f>COUNTIFS(CSV!$B:$B,$A380,CSV!$L:$L,"&gt;0.5")/$C380</f>
        <v>#DIV/0!</v>
      </c>
      <c r="H380" s="12" t="e">
        <f>(COUNTIFS(CSV!$A:$A,$A380,CSV!$L:$L,"&gt;1.5") +COUNTIFS(CSV!$B:$B,$A380,CSV!$L:$L,"&gt;1.5"))/$D380</f>
        <v>#DIV/0!</v>
      </c>
      <c r="I380" s="7" t="e">
        <f>COUNTIFS(CSV!$A:$A,$A380,CSV!$L:$L,"&gt;1.5")/$B380</f>
        <v>#DIV/0!</v>
      </c>
      <c r="J380" s="7" t="e">
        <f>COUNTIFS(CSV!$B:$B,$A380,CSV!$L:$L,"&gt;1.5")/$C380</f>
        <v>#DIV/0!</v>
      </c>
      <c r="K380" s="12" t="e">
        <f>(COUNTIFS(CSV!$A:$A,$A380,CSV!$H:$H,"&gt;0.5") +COUNTIFS(CSV!$B:$B,$A380,CSV!$J:$J,"&gt;0.5"))/$D380</f>
        <v>#DIV/0!</v>
      </c>
      <c r="L380" s="7" t="e">
        <f>COUNTIFS(CSV!$A:$A,$A380,CSV!$H:$H,"&gt;0.5")/$B380</f>
        <v>#DIV/0!</v>
      </c>
      <c r="M380" s="7" t="e">
        <f>COUNTIFS(CSV!$B:$B,$A380,CSV!$J:$J,"&gt;0.5")/$C380</f>
        <v>#DIV/0!</v>
      </c>
      <c r="N380" s="12" t="e">
        <f>(COUNTIFS(CSV!$A:$A,$A380,CSV!$H:$H,"&gt;1.5") +COUNTIFS(CSV!$B:$B,$A380,CSV!$J:$J,"&gt;1.5"))/$D380</f>
        <v>#DIV/0!</v>
      </c>
      <c r="O380" s="7" t="e">
        <f>COUNTIFS(CSV!$A:$A,$A380,CSV!$H:$H,"&gt;1.5")/$B380</f>
        <v>#DIV/0!</v>
      </c>
      <c r="P380" s="7" t="e">
        <f>COUNTIFS(CSV!$B:$B,$A380,CSV!$J:$J,"&gt;1.5")/$C380</f>
        <v>#DIV/0!</v>
      </c>
      <c r="Q380" s="12" t="e">
        <f>(COUNTIFS(CSV!$A:$A,$A380,CSV!$I:$I,"&gt;0.5") +COUNTIFS(CSV!$B:$B,$A380,CSV!$K:$K,"&gt;0.5"))/$D380</f>
        <v>#DIV/0!</v>
      </c>
      <c r="R380" s="7" t="e">
        <f>COUNTIFS(CSV!$A:$A,$A380,CSV!$I:$I,"&gt;0.5")/$B380</f>
        <v>#DIV/0!</v>
      </c>
      <c r="S380" s="7" t="e">
        <f>COUNTIFS(CSV!$B:$B,$A380,CSV!$K:$K,"&gt;0.5")/$C380</f>
        <v>#DIV/0!</v>
      </c>
      <c r="T380" s="12" t="e">
        <f>(COUNTIFS(CSV!$A:$A,$A380,CSV!$I:$I,"&gt;1.5") +COUNTIFS(CSV!$B:$B,$A380,CSV!$K:$K,"&gt;1.5"))/$D380</f>
        <v>#DIV/0!</v>
      </c>
      <c r="U380" s="7" t="e">
        <f>COUNTIFS(CSV!$A:$A,$A380,CSV!$I:$I,"&gt;1.5")/$B380</f>
        <v>#DIV/0!</v>
      </c>
      <c r="V380" s="7" t="e">
        <f>COUNTIFS(CSV!$B:$B,$A380,CSV!$K:$K,"&gt;1.5")/$C380</f>
        <v>#DIV/0!</v>
      </c>
    </row>
  </sheetData>
  <mergeCells count="8">
    <mergeCell ref="K1:M1"/>
    <mergeCell ref="N1:P1"/>
    <mergeCell ref="Q1:S1"/>
    <mergeCell ref="T1:V1"/>
    <mergeCell ref="A1:A2"/>
    <mergeCell ref="B1:D1"/>
    <mergeCell ref="E1:G1"/>
    <mergeCell ref="H1:J1"/>
  </mergeCells>
  <conditionalFormatting sqref="E3:V38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1368-6AE6-4CCB-920A-FA15653DCA3F}">
  <sheetPr filterMode="1"/>
  <dimension ref="A1:AA216"/>
  <sheetViews>
    <sheetView workbookViewId="0">
      <selection activeCell="M223" sqref="M223"/>
    </sheetView>
  </sheetViews>
  <sheetFormatPr defaultColWidth="6" defaultRowHeight="13.8" x14ac:dyDescent="0.3"/>
  <cols>
    <col min="1" max="1" width="6.5546875" style="49" customWidth="1"/>
    <col min="2" max="2" width="7.21875" style="49" customWidth="1"/>
    <col min="3" max="3" width="6" style="49"/>
    <col min="4" max="4" width="6.77734375" style="49" bestFit="1" customWidth="1"/>
    <col min="5" max="5" width="6" style="49"/>
    <col min="6" max="6" width="6.77734375" style="49" bestFit="1" customWidth="1"/>
    <col min="7" max="9" width="6" style="49"/>
    <col min="10" max="10" width="6.77734375" style="49" bestFit="1" customWidth="1"/>
    <col min="11" max="11" width="6" style="49"/>
    <col min="12" max="12" width="6.77734375" style="49" bestFit="1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7" width="6.77734375" style="49" bestFit="1" customWidth="1"/>
    <col min="18" max="18" width="6" style="49"/>
    <col min="19" max="19" width="6.5546875" style="49" customWidth="1"/>
    <col min="20" max="20" width="10.88671875" style="49" customWidth="1"/>
    <col min="21" max="21" width="6.44140625" style="49" customWidth="1"/>
    <col min="22" max="16384" width="6" style="49"/>
  </cols>
  <sheetData>
    <row r="1" spans="1:27" s="52" customFormat="1" ht="56.4" customHeight="1" thickTop="1" thickBot="1" x14ac:dyDescent="0.35">
      <c r="A1" s="55" t="s">
        <v>77</v>
      </c>
      <c r="B1" s="55" t="s">
        <v>25</v>
      </c>
      <c r="C1" s="55" t="s">
        <v>78</v>
      </c>
      <c r="D1" s="55" t="s">
        <v>25</v>
      </c>
      <c r="E1" s="55" t="s">
        <v>72</v>
      </c>
      <c r="F1" s="55" t="s">
        <v>25</v>
      </c>
      <c r="G1" s="55" t="s">
        <v>73</v>
      </c>
      <c r="H1" s="55" t="s">
        <v>25</v>
      </c>
      <c r="I1" s="55" t="s">
        <v>79</v>
      </c>
      <c r="J1" s="55" t="s">
        <v>25</v>
      </c>
      <c r="K1" s="55" t="s">
        <v>80</v>
      </c>
      <c r="L1" s="55" t="s">
        <v>25</v>
      </c>
      <c r="M1" s="55" t="s">
        <v>0</v>
      </c>
      <c r="N1" s="55" t="s">
        <v>243</v>
      </c>
      <c r="O1" s="55" t="s">
        <v>1</v>
      </c>
      <c r="P1" s="55" t="s">
        <v>77</v>
      </c>
      <c r="Q1" s="55" t="s">
        <v>30</v>
      </c>
      <c r="R1" s="55" t="s">
        <v>78</v>
      </c>
      <c r="S1" s="55" t="s">
        <v>30</v>
      </c>
      <c r="T1" s="55" t="s">
        <v>72</v>
      </c>
      <c r="U1" s="55" t="s">
        <v>30</v>
      </c>
      <c r="V1" s="55" t="s">
        <v>73</v>
      </c>
      <c r="W1" s="55" t="s">
        <v>30</v>
      </c>
      <c r="X1" s="55" t="s">
        <v>79</v>
      </c>
      <c r="Y1" s="55" t="s">
        <v>30</v>
      </c>
      <c r="Z1" s="55" t="s">
        <v>80</v>
      </c>
      <c r="AA1" s="55" t="s">
        <v>30</v>
      </c>
    </row>
    <row r="2" spans="1:27" ht="14.4" hidden="1" thickTop="1" x14ac:dyDescent="0.3">
      <c r="A2" s="57">
        <f>VLOOKUP($M2,PercentFHGoalStats!$A$3:$AE$998,5,FALSE)</f>
        <v>0.68</v>
      </c>
      <c r="B2" s="57">
        <f>VLOOKUP($M2,PercentFHGoalStats!$A$3:$AE$998,6,FALSE)</f>
        <v>0.8</v>
      </c>
      <c r="C2" s="57">
        <f>VLOOKUP($M2,PercentFHGoalStats!$A$3:$AE$998,8,FALSE)</f>
        <v>0.28000000000000003</v>
      </c>
      <c r="D2" s="57">
        <f>VLOOKUP($M2,PercentFHGoalStats!$A$3:$AE$998,9,FALSE)</f>
        <v>0.4</v>
      </c>
      <c r="E2" s="57">
        <f>VLOOKUP($M2,PercentFHGoalStats!$A$3:$AE$998,11,FALSE)</f>
        <v>0.44</v>
      </c>
      <c r="F2" s="57">
        <f>VLOOKUP($M2,PercentFHGoalStats!$A$3:$AE$998,12,FALSE)</f>
        <v>0.4</v>
      </c>
      <c r="G2" s="57">
        <f>VLOOKUP($M2,PercentFHGoalStats!$A$3:$AE$998,14,FALSE)</f>
        <v>0.04</v>
      </c>
      <c r="H2" s="57">
        <f>VLOOKUP($M2,PercentFHGoalStats!$A$3:$AE$998,15,FALSE)</f>
        <v>0</v>
      </c>
      <c r="I2" s="57">
        <f>VLOOKUP($M2,PercentFHGoalStats!$A$3:$AE$998,17,FALSE)</f>
        <v>0.4</v>
      </c>
      <c r="J2" s="57">
        <f>VLOOKUP($M2,PercentFHGoalStats!$A$3:$AE$998,18,FALSE)</f>
        <v>0.6</v>
      </c>
      <c r="K2" s="57">
        <f>VLOOKUP($M2,PercentFHGoalStats!$A$3:$AE$998,20,FALSE)</f>
        <v>0.16</v>
      </c>
      <c r="L2" s="57">
        <f>VLOOKUP($M2,PercentFHGoalStats!$A$3:$AE$998,21,FALSE)</f>
        <v>0.3</v>
      </c>
      <c r="M2" s="53" t="str">
        <f>Fixtures!A2</f>
        <v>Maidstone United</v>
      </c>
      <c r="N2" s="54">
        <f>Fixtures!D2</f>
        <v>43484</v>
      </c>
      <c r="O2" s="53" t="str">
        <f>Fixtures!B2</f>
        <v>Dagenham &amp; Redbridge</v>
      </c>
      <c r="P2" s="57">
        <f>VLOOKUP($O2,PercentFHGoalStats!$A$3:$AE$998,5,FALSE)</f>
        <v>0.72</v>
      </c>
      <c r="Q2" s="57">
        <f>VLOOKUP($O2,PercentFHGoalStats!$A$3:$AE$998,7,FALSE)</f>
        <v>0.7</v>
      </c>
      <c r="R2" s="57">
        <f>VLOOKUP($O2,PercentFHGoalStats!$A$3:$AE$998,8,FALSE)</f>
        <v>0.36</v>
      </c>
      <c r="S2" s="57">
        <f>VLOOKUP($O2,PercentFHGoalStats!$A$3:$AE$998,10,FALSE)</f>
        <v>0.4</v>
      </c>
      <c r="T2" s="57">
        <f>VLOOKUP($O2,PercentFHGoalStats!$A$3:$AE$998,11,FALSE)</f>
        <v>0.48</v>
      </c>
      <c r="U2" s="57">
        <f>VLOOKUP($O2,PercentFHGoalStats!$A$3:$AE$998,13,FALSE)</f>
        <v>0.5</v>
      </c>
      <c r="V2" s="57">
        <f>VLOOKUP($O2,PercentFHGoalStats!$A$3:$AE$998,14,FALSE)</f>
        <v>0.12</v>
      </c>
      <c r="W2" s="57">
        <f>VLOOKUP($O2,PercentFHGoalStats!$A$3:$AE$998,16,FALSE)</f>
        <v>0.1</v>
      </c>
      <c r="X2" s="57">
        <f>VLOOKUP($O2,PercentFHGoalStats!$A$3:$AE$998,17,FALSE)</f>
        <v>0.52</v>
      </c>
      <c r="Y2" s="57">
        <f>VLOOKUP($O2,PercentFHGoalStats!$A$3:$AE$998,19,FALSE)</f>
        <v>0.5</v>
      </c>
      <c r="Z2" s="57">
        <f>VLOOKUP($O2,PercentFHGoalStats!$A$3:$AE$998,20,FALSE)</f>
        <v>0.08</v>
      </c>
      <c r="AA2" s="57">
        <f>VLOOKUP($O2,PercentFHGoalStats!$A$3:$AE$998,22,FALSE)</f>
        <v>0</v>
      </c>
    </row>
    <row r="3" spans="1:27" ht="14.4" hidden="1" thickTop="1" x14ac:dyDescent="0.3">
      <c r="A3" s="57" t="e">
        <f>VLOOKUP($M3,PercentFHGoalStats!$A$3:$AE$998,5,FALSE)</f>
        <v>#N/A</v>
      </c>
      <c r="B3" s="57" t="e">
        <f>VLOOKUP($M3,PercentFHGoalStats!$A$3:$AE$998,6,FALSE)</f>
        <v>#N/A</v>
      </c>
      <c r="C3" s="57" t="e">
        <f>VLOOKUP($M3,PercentFHGoalStats!$A$3:$AE$998,8,FALSE)</f>
        <v>#N/A</v>
      </c>
      <c r="D3" s="57" t="e">
        <f>VLOOKUP($M3,PercentFHGoalStats!$A$3:$AE$998,9,FALSE)</f>
        <v>#N/A</v>
      </c>
      <c r="E3" s="57" t="e">
        <f>VLOOKUP($M3,PercentFHGoalStats!$A$3:$AE$998,11,FALSE)</f>
        <v>#N/A</v>
      </c>
      <c r="F3" s="57" t="e">
        <f>VLOOKUP($M3,PercentFHGoalStats!$A$3:$AE$998,12,FALSE)</f>
        <v>#N/A</v>
      </c>
      <c r="G3" s="57" t="e">
        <f>VLOOKUP($M3,PercentFHGoalStats!$A$3:$AE$998,14,FALSE)</f>
        <v>#N/A</v>
      </c>
      <c r="H3" s="57" t="e">
        <f>VLOOKUP($M3,PercentFHGoalStats!$A$3:$AE$998,15,FALSE)</f>
        <v>#N/A</v>
      </c>
      <c r="I3" s="57" t="e">
        <f>VLOOKUP($M3,PercentFHGoalStats!$A$3:$AE$998,17,FALSE)</f>
        <v>#N/A</v>
      </c>
      <c r="J3" s="57" t="e">
        <f>VLOOKUP($M3,PercentFHGoalStats!$A$3:$AE$998,18,FALSE)</f>
        <v>#N/A</v>
      </c>
      <c r="K3" s="57" t="e">
        <f>VLOOKUP($M3,PercentFHGoalStats!$A$3:$AE$998,20,FALSE)</f>
        <v>#N/A</v>
      </c>
      <c r="L3" s="57" t="e">
        <f>VLOOKUP($M3,PercentFHGoalStats!$A$3:$AE$998,21,FALSE)</f>
        <v>#N/A</v>
      </c>
      <c r="M3" s="53" t="str">
        <f>Fixtures!A3</f>
        <v>Apollon Smirnis</v>
      </c>
      <c r="N3" s="54">
        <f>Fixtures!D3</f>
        <v>43484</v>
      </c>
      <c r="O3" s="53" t="str">
        <f>Fixtures!B3</f>
        <v>Levadiakos</v>
      </c>
      <c r="P3" s="57" t="e">
        <f>VLOOKUP($O3,PercentFHGoalStats!$A$3:$AE$998,5,FALSE)</f>
        <v>#N/A</v>
      </c>
      <c r="Q3" s="57" t="e">
        <f>VLOOKUP($O3,PercentFHGoalStats!$A$3:$AE$998,7,FALSE)</f>
        <v>#N/A</v>
      </c>
      <c r="R3" s="57" t="e">
        <f>VLOOKUP($O3,PercentFHGoalStats!$A$3:$AE$998,8,FALSE)</f>
        <v>#N/A</v>
      </c>
      <c r="S3" s="57" t="e">
        <f>VLOOKUP($O3,PercentFHGoalStats!$A$3:$AE$998,10,FALSE)</f>
        <v>#N/A</v>
      </c>
      <c r="T3" s="57" t="e">
        <f>VLOOKUP($O3,PercentFHGoalStats!$A$3:$AE$998,11,FALSE)</f>
        <v>#N/A</v>
      </c>
      <c r="U3" s="57" t="e">
        <f>VLOOKUP($O3,PercentFHGoalStats!$A$3:$AE$998,13,FALSE)</f>
        <v>#N/A</v>
      </c>
      <c r="V3" s="57" t="e">
        <f>VLOOKUP($O3,PercentFHGoalStats!$A$3:$AE$998,14,FALSE)</f>
        <v>#N/A</v>
      </c>
      <c r="W3" s="57" t="e">
        <f>VLOOKUP($O3,PercentFHGoalStats!$A$3:$AE$998,16,FALSE)</f>
        <v>#N/A</v>
      </c>
      <c r="X3" s="57" t="e">
        <f>VLOOKUP($O3,PercentFHGoalStats!$A$3:$AE$998,17,FALSE)</f>
        <v>#N/A</v>
      </c>
      <c r="Y3" s="57" t="e">
        <f>VLOOKUP($O3,PercentFHGoalStats!$A$3:$AE$998,19,FALSE)</f>
        <v>#N/A</v>
      </c>
      <c r="Z3" s="57" t="e">
        <f>VLOOKUP($O3,PercentFHGoalStats!$A$3:$AE$998,20,FALSE)</f>
        <v>#N/A</v>
      </c>
      <c r="AA3" s="57" t="e">
        <f>VLOOKUP($O3,PercentFHGoalStats!$A$3:$AE$998,22,FALSE)</f>
        <v>#N/A</v>
      </c>
    </row>
    <row r="4" spans="1:27" ht="14.4" hidden="1" thickTop="1" x14ac:dyDescent="0.3">
      <c r="A4" s="57" t="e">
        <f>VLOOKUP($M4,PercentFHGoalStats!$A$3:$AE$998,5,FALSE)</f>
        <v>#N/A</v>
      </c>
      <c r="B4" s="57" t="e">
        <f>VLOOKUP($M4,PercentFHGoalStats!$A$3:$AE$998,6,FALSE)</f>
        <v>#N/A</v>
      </c>
      <c r="C4" s="57" t="e">
        <f>VLOOKUP($M4,PercentFHGoalStats!$A$3:$AE$998,8,FALSE)</f>
        <v>#N/A</v>
      </c>
      <c r="D4" s="57" t="e">
        <f>VLOOKUP($M4,PercentFHGoalStats!$A$3:$AE$998,9,FALSE)</f>
        <v>#N/A</v>
      </c>
      <c r="E4" s="57" t="e">
        <f>VLOOKUP($M4,PercentFHGoalStats!$A$3:$AE$998,11,FALSE)</f>
        <v>#N/A</v>
      </c>
      <c r="F4" s="57" t="e">
        <f>VLOOKUP($M4,PercentFHGoalStats!$A$3:$AE$998,12,FALSE)</f>
        <v>#N/A</v>
      </c>
      <c r="G4" s="57" t="e">
        <f>VLOOKUP($M4,PercentFHGoalStats!$A$3:$AE$998,14,FALSE)</f>
        <v>#N/A</v>
      </c>
      <c r="H4" s="57" t="e">
        <f>VLOOKUP($M4,PercentFHGoalStats!$A$3:$AE$998,15,FALSE)</f>
        <v>#N/A</v>
      </c>
      <c r="I4" s="57" t="e">
        <f>VLOOKUP($M4,PercentFHGoalStats!$A$3:$AE$998,17,FALSE)</f>
        <v>#N/A</v>
      </c>
      <c r="J4" s="57" t="e">
        <f>VLOOKUP($M4,PercentFHGoalStats!$A$3:$AE$998,18,FALSE)</f>
        <v>#N/A</v>
      </c>
      <c r="K4" s="57" t="e">
        <f>VLOOKUP($M4,PercentFHGoalStats!$A$3:$AE$998,20,FALSE)</f>
        <v>#N/A</v>
      </c>
      <c r="L4" s="57" t="e">
        <f>VLOOKUP($M4,PercentFHGoalStats!$A$3:$AE$998,21,FALSE)</f>
        <v>#N/A</v>
      </c>
      <c r="M4" s="53" t="str">
        <f>Fixtures!A4</f>
        <v>PAS Giannina</v>
      </c>
      <c r="N4" s="54">
        <f>Fixtures!D4</f>
        <v>43484</v>
      </c>
      <c r="O4" s="53" t="str">
        <f>Fixtures!B4</f>
        <v>Olympiakos Piraeus</v>
      </c>
      <c r="P4" s="57" t="e">
        <f>VLOOKUP($O4,PercentFHGoalStats!$A$3:$AE$998,5,FALSE)</f>
        <v>#N/A</v>
      </c>
      <c r="Q4" s="57" t="e">
        <f>VLOOKUP($O4,PercentFHGoalStats!$A$3:$AE$998,7,FALSE)</f>
        <v>#N/A</v>
      </c>
      <c r="R4" s="57" t="e">
        <f>VLOOKUP($O4,PercentFHGoalStats!$A$3:$AE$998,8,FALSE)</f>
        <v>#N/A</v>
      </c>
      <c r="S4" s="57" t="e">
        <f>VLOOKUP($O4,PercentFHGoalStats!$A$3:$AE$998,10,FALSE)</f>
        <v>#N/A</v>
      </c>
      <c r="T4" s="57" t="e">
        <f>VLOOKUP($O4,PercentFHGoalStats!$A$3:$AE$998,11,FALSE)</f>
        <v>#N/A</v>
      </c>
      <c r="U4" s="57" t="e">
        <f>VLOOKUP($O4,PercentFHGoalStats!$A$3:$AE$998,13,FALSE)</f>
        <v>#N/A</v>
      </c>
      <c r="V4" s="57" t="e">
        <f>VLOOKUP($O4,PercentFHGoalStats!$A$3:$AE$998,14,FALSE)</f>
        <v>#N/A</v>
      </c>
      <c r="W4" s="57" t="e">
        <f>VLOOKUP($O4,PercentFHGoalStats!$A$3:$AE$998,16,FALSE)</f>
        <v>#N/A</v>
      </c>
      <c r="X4" s="57" t="e">
        <f>VLOOKUP($O4,PercentFHGoalStats!$A$3:$AE$998,17,FALSE)</f>
        <v>#N/A</v>
      </c>
      <c r="Y4" s="57" t="e">
        <f>VLOOKUP($O4,PercentFHGoalStats!$A$3:$AE$998,19,FALSE)</f>
        <v>#N/A</v>
      </c>
      <c r="Z4" s="57" t="e">
        <f>VLOOKUP($O4,PercentFHGoalStats!$A$3:$AE$998,20,FALSE)</f>
        <v>#N/A</v>
      </c>
      <c r="AA4" s="57" t="e">
        <f>VLOOKUP($O4,PercentFHGoalStats!$A$3:$AE$998,22,FALSE)</f>
        <v>#N/A</v>
      </c>
    </row>
    <row r="5" spans="1:27" ht="14.4" hidden="1" thickTop="1" x14ac:dyDescent="0.3">
      <c r="A5" s="57">
        <f>VLOOKUP($M5,PercentFHGoalStats!$A$3:$AE$998,5,FALSE)</f>
        <v>0.81818181818181823</v>
      </c>
      <c r="B5" s="57">
        <f>VLOOKUP($M5,PercentFHGoalStats!$A$3:$AE$998,6,FALSE)</f>
        <v>0.8</v>
      </c>
      <c r="C5" s="57">
        <f>VLOOKUP($M5,PercentFHGoalStats!$A$3:$AE$998,8,FALSE)</f>
        <v>0.36363636363636365</v>
      </c>
      <c r="D5" s="57">
        <f>VLOOKUP($M5,PercentFHGoalStats!$A$3:$AE$998,9,FALSE)</f>
        <v>0.4</v>
      </c>
      <c r="E5" s="57">
        <f>VLOOKUP($M5,PercentFHGoalStats!$A$3:$AE$998,11,FALSE)</f>
        <v>0.31818181818181818</v>
      </c>
      <c r="F5" s="57">
        <f>VLOOKUP($M5,PercentFHGoalStats!$A$3:$AE$998,12,FALSE)</f>
        <v>0.4</v>
      </c>
      <c r="G5" s="57">
        <f>VLOOKUP($M5,PercentFHGoalStats!$A$3:$AE$998,14,FALSE)</f>
        <v>0.13636363636363635</v>
      </c>
      <c r="H5" s="57">
        <f>VLOOKUP($M5,PercentFHGoalStats!$A$3:$AE$998,15,FALSE)</f>
        <v>0.2</v>
      </c>
      <c r="I5" s="57">
        <f>VLOOKUP($M5,PercentFHGoalStats!$A$3:$AE$998,17,FALSE)</f>
        <v>0.72727272727272729</v>
      </c>
      <c r="J5" s="57">
        <f>VLOOKUP($M5,PercentFHGoalStats!$A$3:$AE$998,18,FALSE)</f>
        <v>0.7</v>
      </c>
      <c r="K5" s="57">
        <f>VLOOKUP($M5,PercentFHGoalStats!$A$3:$AE$998,20,FALSE)</f>
        <v>0.27272727272727271</v>
      </c>
      <c r="L5" s="57">
        <f>VLOOKUP($M5,PercentFHGoalStats!$A$3:$AE$998,21,FALSE)</f>
        <v>0.2</v>
      </c>
      <c r="M5" s="53" t="str">
        <f>Fixtures!A5</f>
        <v>Fulham</v>
      </c>
      <c r="N5" s="54">
        <f>Fixtures!D5</f>
        <v>43485</v>
      </c>
      <c r="O5" s="53" t="str">
        <f>Fixtures!B5</f>
        <v>Tottenham Hotspur</v>
      </c>
      <c r="P5" s="57">
        <f>VLOOKUP($O5,PercentFHGoalStats!$A$3:$AE$998,5,FALSE)</f>
        <v>0.81818181818181823</v>
      </c>
      <c r="Q5" s="57">
        <f>VLOOKUP($O5,PercentFHGoalStats!$A$3:$AE$998,7,FALSE)</f>
        <v>0.75</v>
      </c>
      <c r="R5" s="57">
        <f>VLOOKUP($O5,PercentFHGoalStats!$A$3:$AE$998,8,FALSE)</f>
        <v>0.36363636363636365</v>
      </c>
      <c r="S5" s="57">
        <f>VLOOKUP($O5,PercentFHGoalStats!$A$3:$AE$998,10,FALSE)</f>
        <v>0.5</v>
      </c>
      <c r="T5" s="57">
        <f>VLOOKUP($O5,PercentFHGoalStats!$A$3:$AE$998,11,FALSE)</f>
        <v>0.68181818181818177</v>
      </c>
      <c r="U5" s="57">
        <f>VLOOKUP($O5,PercentFHGoalStats!$A$3:$AE$998,13,FALSE)</f>
        <v>0.75</v>
      </c>
      <c r="V5" s="57">
        <f>VLOOKUP($O5,PercentFHGoalStats!$A$3:$AE$998,14,FALSE)</f>
        <v>0.36363636363636365</v>
      </c>
      <c r="W5" s="57">
        <f>VLOOKUP($O5,PercentFHGoalStats!$A$3:$AE$998,16,FALSE)</f>
        <v>0.5</v>
      </c>
      <c r="X5" s="57">
        <f>VLOOKUP($O5,PercentFHGoalStats!$A$3:$AE$998,17,FALSE)</f>
        <v>0.27272727272727271</v>
      </c>
      <c r="Y5" s="57">
        <f>VLOOKUP($O5,PercentFHGoalStats!$A$3:$AE$998,19,FALSE)</f>
        <v>0.25</v>
      </c>
      <c r="Z5" s="57">
        <f>VLOOKUP($O5,PercentFHGoalStats!$A$3:$AE$998,20,FALSE)</f>
        <v>0</v>
      </c>
      <c r="AA5" s="57">
        <f>VLOOKUP($O5,PercentFHGoalStats!$A$3:$AE$998,22,FALSE)</f>
        <v>0</v>
      </c>
    </row>
    <row r="6" spans="1:27" ht="14.4" hidden="1" thickTop="1" x14ac:dyDescent="0.3">
      <c r="A6" s="57">
        <f>VLOOKUP($M6,PercentFHGoalStats!$A$3:$AE$998,5,FALSE)</f>
        <v>0.77272727272727271</v>
      </c>
      <c r="B6" s="57">
        <f>VLOOKUP($M6,PercentFHGoalStats!$A$3:$AE$998,6,FALSE)</f>
        <v>0.81818181818181823</v>
      </c>
      <c r="C6" s="57">
        <f>VLOOKUP($M6,PercentFHGoalStats!$A$3:$AE$998,8,FALSE)</f>
        <v>0.45454545454545453</v>
      </c>
      <c r="D6" s="57">
        <f>VLOOKUP($M6,PercentFHGoalStats!$A$3:$AE$998,9,FALSE)</f>
        <v>0.45454545454545453</v>
      </c>
      <c r="E6" s="57">
        <f>VLOOKUP($M6,PercentFHGoalStats!$A$3:$AE$998,11,FALSE)</f>
        <v>0.40909090909090912</v>
      </c>
      <c r="F6" s="57">
        <f>VLOOKUP($M6,PercentFHGoalStats!$A$3:$AE$998,12,FALSE)</f>
        <v>0.36363636363636365</v>
      </c>
      <c r="G6" s="57">
        <f>VLOOKUP($M6,PercentFHGoalStats!$A$3:$AE$998,14,FALSE)</f>
        <v>0</v>
      </c>
      <c r="H6" s="57">
        <f>VLOOKUP($M6,PercentFHGoalStats!$A$3:$AE$998,15,FALSE)</f>
        <v>0</v>
      </c>
      <c r="I6" s="57">
        <f>VLOOKUP($M6,PercentFHGoalStats!$A$3:$AE$998,17,FALSE)</f>
        <v>0.63636363636363635</v>
      </c>
      <c r="J6" s="57">
        <f>VLOOKUP($M6,PercentFHGoalStats!$A$3:$AE$998,18,FALSE)</f>
        <v>0.63636363636363635</v>
      </c>
      <c r="K6" s="57">
        <f>VLOOKUP($M6,PercentFHGoalStats!$A$3:$AE$998,20,FALSE)</f>
        <v>0.27272727272727271</v>
      </c>
      <c r="L6" s="57">
        <f>VLOOKUP($M6,PercentFHGoalStats!$A$3:$AE$998,21,FALSE)</f>
        <v>0.27272727272727271</v>
      </c>
      <c r="M6" s="53" t="str">
        <f>Fixtures!A6</f>
        <v>Huddersfield Town</v>
      </c>
      <c r="N6" s="54">
        <f>Fixtures!D6</f>
        <v>43485</v>
      </c>
      <c r="O6" s="53" t="str">
        <f>Fixtures!B6</f>
        <v>Manchester City</v>
      </c>
      <c r="P6" s="57">
        <f>VLOOKUP($O6,PercentFHGoalStats!$A$3:$AE$998,5,FALSE)</f>
        <v>0.90909090909090906</v>
      </c>
      <c r="Q6" s="57">
        <f>VLOOKUP($O6,PercentFHGoalStats!$A$3:$AE$998,7,FALSE)</f>
        <v>0.8</v>
      </c>
      <c r="R6" s="57">
        <f>VLOOKUP($O6,PercentFHGoalStats!$A$3:$AE$998,8,FALSE)</f>
        <v>0.5</v>
      </c>
      <c r="S6" s="57">
        <f>VLOOKUP($O6,PercentFHGoalStats!$A$3:$AE$998,10,FALSE)</f>
        <v>0.4</v>
      </c>
      <c r="T6" s="57">
        <f>VLOOKUP($O6,PercentFHGoalStats!$A$3:$AE$998,11,FALSE)</f>
        <v>0.86363636363636365</v>
      </c>
      <c r="U6" s="57">
        <f>VLOOKUP($O6,PercentFHGoalStats!$A$3:$AE$998,13,FALSE)</f>
        <v>0.7</v>
      </c>
      <c r="V6" s="57">
        <f>VLOOKUP($O6,PercentFHGoalStats!$A$3:$AE$998,14,FALSE)</f>
        <v>0.31818181818181818</v>
      </c>
      <c r="W6" s="57">
        <f>VLOOKUP($O6,PercentFHGoalStats!$A$3:$AE$998,16,FALSE)</f>
        <v>0.3</v>
      </c>
      <c r="X6" s="57">
        <f>VLOOKUP($O6,PercentFHGoalStats!$A$3:$AE$998,17,FALSE)</f>
        <v>0.36363636363636365</v>
      </c>
      <c r="Y6" s="57">
        <f>VLOOKUP($O6,PercentFHGoalStats!$A$3:$AE$998,19,FALSE)</f>
        <v>0.3</v>
      </c>
      <c r="Z6" s="57">
        <f>VLOOKUP($O6,PercentFHGoalStats!$A$3:$AE$998,20,FALSE)</f>
        <v>4.5454545454545456E-2</v>
      </c>
      <c r="AA6" s="57">
        <f>VLOOKUP($O6,PercentFHGoalStats!$A$3:$AE$998,22,FALSE)</f>
        <v>0</v>
      </c>
    </row>
    <row r="7" spans="1:27" ht="14.4" hidden="1" thickTop="1" x14ac:dyDescent="0.3">
      <c r="A7" s="57">
        <f>VLOOKUP($M7,PercentFHGoalStats!$A$3:$AE$998,5,FALSE)</f>
        <v>0.63157894736842102</v>
      </c>
      <c r="B7" s="57">
        <f>VLOOKUP($M7,PercentFHGoalStats!$A$3:$AE$998,6,FALSE)</f>
        <v>0.55555555555555558</v>
      </c>
      <c r="C7" s="57">
        <f>VLOOKUP($M7,PercentFHGoalStats!$A$3:$AE$998,8,FALSE)</f>
        <v>0.21052631578947367</v>
      </c>
      <c r="D7" s="57">
        <f>VLOOKUP($M7,PercentFHGoalStats!$A$3:$AE$998,9,FALSE)</f>
        <v>0.22222222222222221</v>
      </c>
      <c r="E7" s="57">
        <f>VLOOKUP($M7,PercentFHGoalStats!$A$3:$AE$998,11,FALSE)</f>
        <v>0.21052631578947367</v>
      </c>
      <c r="F7" s="57">
        <f>VLOOKUP($M7,PercentFHGoalStats!$A$3:$AE$998,12,FALSE)</f>
        <v>0.33333333333333331</v>
      </c>
      <c r="G7" s="57">
        <f>VLOOKUP($M7,PercentFHGoalStats!$A$3:$AE$998,14,FALSE)</f>
        <v>0</v>
      </c>
      <c r="H7" s="57">
        <f>VLOOKUP($M7,PercentFHGoalStats!$A$3:$AE$998,15,FALSE)</f>
        <v>0</v>
      </c>
      <c r="I7" s="57">
        <f>VLOOKUP($M7,PercentFHGoalStats!$A$3:$AE$998,17,FALSE)</f>
        <v>0.52631578947368418</v>
      </c>
      <c r="J7" s="57">
        <f>VLOOKUP($M7,PercentFHGoalStats!$A$3:$AE$998,18,FALSE)</f>
        <v>0.44444444444444442</v>
      </c>
      <c r="K7" s="57">
        <f>VLOOKUP($M7,PercentFHGoalStats!$A$3:$AE$998,20,FALSE)</f>
        <v>0.15789473684210525</v>
      </c>
      <c r="L7" s="57">
        <f>VLOOKUP($M7,PercentFHGoalStats!$A$3:$AE$998,21,FALSE)</f>
        <v>0.1111111111111111</v>
      </c>
      <c r="M7" s="53" t="str">
        <f>Fixtures!A7</f>
        <v>Frosinone</v>
      </c>
      <c r="N7" s="54">
        <f>Fixtures!D7</f>
        <v>43485</v>
      </c>
      <c r="O7" s="53" t="str">
        <f>Fixtures!B7</f>
        <v>Atalanta</v>
      </c>
      <c r="P7" s="57">
        <f>VLOOKUP($O7,PercentFHGoalStats!$A$3:$AE$998,5,FALSE)</f>
        <v>0.73684210526315785</v>
      </c>
      <c r="Q7" s="57">
        <f>VLOOKUP($O7,PercentFHGoalStats!$A$3:$AE$998,7,FALSE)</f>
        <v>0.8</v>
      </c>
      <c r="R7" s="57">
        <f>VLOOKUP($O7,PercentFHGoalStats!$A$3:$AE$998,8,FALSE)</f>
        <v>0.31578947368421051</v>
      </c>
      <c r="S7" s="57">
        <f>VLOOKUP($O7,PercentFHGoalStats!$A$3:$AE$998,10,FALSE)</f>
        <v>0.5</v>
      </c>
      <c r="T7" s="57">
        <f>VLOOKUP($O7,PercentFHGoalStats!$A$3:$AE$998,11,FALSE)</f>
        <v>0.47368421052631576</v>
      </c>
      <c r="U7" s="57">
        <f>VLOOKUP($O7,PercentFHGoalStats!$A$3:$AE$998,13,FALSE)</f>
        <v>0.5</v>
      </c>
      <c r="V7" s="57">
        <f>VLOOKUP($O7,PercentFHGoalStats!$A$3:$AE$998,14,FALSE)</f>
        <v>0.21052631578947367</v>
      </c>
      <c r="W7" s="57">
        <f>VLOOKUP($O7,PercentFHGoalStats!$A$3:$AE$998,16,FALSE)</f>
        <v>0.4</v>
      </c>
      <c r="X7" s="57">
        <f>VLOOKUP($O7,PercentFHGoalStats!$A$3:$AE$998,17,FALSE)</f>
        <v>0.47368421052631576</v>
      </c>
      <c r="Y7" s="57">
        <f>VLOOKUP($O7,PercentFHGoalStats!$A$3:$AE$998,19,FALSE)</f>
        <v>0.6</v>
      </c>
      <c r="Z7" s="57">
        <f>VLOOKUP($O7,PercentFHGoalStats!$A$3:$AE$998,20,FALSE)</f>
        <v>0</v>
      </c>
      <c r="AA7" s="57">
        <f>VLOOKUP($O7,PercentFHGoalStats!$A$3:$AE$998,22,FALSE)</f>
        <v>0</v>
      </c>
    </row>
    <row r="8" spans="1:27" ht="14.4" hidden="1" thickTop="1" x14ac:dyDescent="0.3">
      <c r="A8" s="57">
        <f>VLOOKUP($M8,PercentFHGoalStats!$A$3:$AE$998,5,FALSE)</f>
        <v>0.63157894736842102</v>
      </c>
      <c r="B8" s="57">
        <f>VLOOKUP($M8,PercentFHGoalStats!$A$3:$AE$998,6,FALSE)</f>
        <v>0.44444444444444442</v>
      </c>
      <c r="C8" s="57">
        <f>VLOOKUP($M8,PercentFHGoalStats!$A$3:$AE$998,8,FALSE)</f>
        <v>0.31578947368421051</v>
      </c>
      <c r="D8" s="57">
        <f>VLOOKUP($M8,PercentFHGoalStats!$A$3:$AE$998,9,FALSE)</f>
        <v>0.1111111111111111</v>
      </c>
      <c r="E8" s="57">
        <f>VLOOKUP($M8,PercentFHGoalStats!$A$3:$AE$998,11,FALSE)</f>
        <v>0.36842105263157893</v>
      </c>
      <c r="F8" s="57">
        <f>VLOOKUP($M8,PercentFHGoalStats!$A$3:$AE$998,12,FALSE)</f>
        <v>0.22222222222222221</v>
      </c>
      <c r="G8" s="57">
        <f>VLOOKUP($M8,PercentFHGoalStats!$A$3:$AE$998,14,FALSE)</f>
        <v>0</v>
      </c>
      <c r="H8" s="57">
        <f>VLOOKUP($M8,PercentFHGoalStats!$A$3:$AE$998,15,FALSE)</f>
        <v>0</v>
      </c>
      <c r="I8" s="57">
        <f>VLOOKUP($M8,PercentFHGoalStats!$A$3:$AE$998,17,FALSE)</f>
        <v>0.52631578947368418</v>
      </c>
      <c r="J8" s="57">
        <f>VLOOKUP($M8,PercentFHGoalStats!$A$3:$AE$998,18,FALSE)</f>
        <v>0.33333333333333331</v>
      </c>
      <c r="K8" s="57">
        <f>VLOOKUP($M8,PercentFHGoalStats!$A$3:$AE$998,20,FALSE)</f>
        <v>0.15789473684210525</v>
      </c>
      <c r="L8" s="57">
        <f>VLOOKUP($M8,PercentFHGoalStats!$A$3:$AE$998,21,FALSE)</f>
        <v>0.1111111111111111</v>
      </c>
      <c r="M8" s="53" t="str">
        <f>Fixtures!A8</f>
        <v>SPAL</v>
      </c>
      <c r="N8" s="54">
        <f>Fixtures!D8</f>
        <v>43485</v>
      </c>
      <c r="O8" s="53" t="str">
        <f>Fixtures!B8</f>
        <v>Bologna</v>
      </c>
      <c r="P8" s="57">
        <f>VLOOKUP($O8,PercentFHGoalStats!$A$3:$AE$998,5,FALSE)</f>
        <v>0.63157894736842102</v>
      </c>
      <c r="Q8" s="57">
        <f>VLOOKUP($O8,PercentFHGoalStats!$A$3:$AE$998,7,FALSE)</f>
        <v>0.7</v>
      </c>
      <c r="R8" s="57">
        <f>VLOOKUP($O8,PercentFHGoalStats!$A$3:$AE$998,8,FALSE)</f>
        <v>0.36842105263157893</v>
      </c>
      <c r="S8" s="57">
        <f>VLOOKUP($O8,PercentFHGoalStats!$A$3:$AE$998,10,FALSE)</f>
        <v>0.6</v>
      </c>
      <c r="T8" s="57">
        <f>VLOOKUP($O8,PercentFHGoalStats!$A$3:$AE$998,11,FALSE)</f>
        <v>0.42105263157894735</v>
      </c>
      <c r="U8" s="57">
        <f>VLOOKUP($O8,PercentFHGoalStats!$A$3:$AE$998,13,FALSE)</f>
        <v>0.5</v>
      </c>
      <c r="V8" s="57">
        <f>VLOOKUP($O8,PercentFHGoalStats!$A$3:$AE$998,14,FALSE)</f>
        <v>0</v>
      </c>
      <c r="W8" s="57">
        <f>VLOOKUP($O8,PercentFHGoalStats!$A$3:$AE$998,16,FALSE)</f>
        <v>0</v>
      </c>
      <c r="X8" s="57">
        <f>VLOOKUP($O8,PercentFHGoalStats!$A$3:$AE$998,17,FALSE)</f>
        <v>0.52631578947368418</v>
      </c>
      <c r="Y8" s="57">
        <f>VLOOKUP($O8,PercentFHGoalStats!$A$3:$AE$998,19,FALSE)</f>
        <v>0.7</v>
      </c>
      <c r="Z8" s="57">
        <f>VLOOKUP($O8,PercentFHGoalStats!$A$3:$AE$998,20,FALSE)</f>
        <v>0.15789473684210525</v>
      </c>
      <c r="AA8" s="57">
        <f>VLOOKUP($O8,PercentFHGoalStats!$A$3:$AE$998,22,FALSE)</f>
        <v>0.3</v>
      </c>
    </row>
    <row r="9" spans="1:27" ht="14.4" hidden="1" thickTop="1" x14ac:dyDescent="0.3">
      <c r="A9" s="57">
        <f>VLOOKUP($M9,PercentFHGoalStats!$A$3:$AE$998,5,FALSE)</f>
        <v>0.78947368421052633</v>
      </c>
      <c r="B9" s="57">
        <f>VLOOKUP($M9,PercentFHGoalStats!$A$3:$AE$998,6,FALSE)</f>
        <v>0.66666666666666663</v>
      </c>
      <c r="C9" s="57">
        <f>VLOOKUP($M9,PercentFHGoalStats!$A$3:$AE$998,8,FALSE)</f>
        <v>0.15789473684210525</v>
      </c>
      <c r="D9" s="57">
        <f>VLOOKUP($M9,PercentFHGoalStats!$A$3:$AE$998,9,FALSE)</f>
        <v>0.1111111111111111</v>
      </c>
      <c r="E9" s="57">
        <f>VLOOKUP($M9,PercentFHGoalStats!$A$3:$AE$998,11,FALSE)</f>
        <v>0.36842105263157893</v>
      </c>
      <c r="F9" s="57">
        <f>VLOOKUP($M9,PercentFHGoalStats!$A$3:$AE$998,12,FALSE)</f>
        <v>0.55555555555555558</v>
      </c>
      <c r="G9" s="57">
        <f>VLOOKUP($M9,PercentFHGoalStats!$A$3:$AE$998,14,FALSE)</f>
        <v>0</v>
      </c>
      <c r="H9" s="57">
        <f>VLOOKUP($M9,PercentFHGoalStats!$A$3:$AE$998,15,FALSE)</f>
        <v>0</v>
      </c>
      <c r="I9" s="57">
        <f>VLOOKUP($M9,PercentFHGoalStats!$A$3:$AE$998,17,FALSE)</f>
        <v>0.47368421052631576</v>
      </c>
      <c r="J9" s="57">
        <f>VLOOKUP($M9,PercentFHGoalStats!$A$3:$AE$998,18,FALSE)</f>
        <v>0.1111111111111111</v>
      </c>
      <c r="K9" s="57">
        <f>VLOOKUP($M9,PercentFHGoalStats!$A$3:$AE$998,20,FALSE)</f>
        <v>0.15789473684210525</v>
      </c>
      <c r="L9" s="57">
        <f>VLOOKUP($M9,PercentFHGoalStats!$A$3:$AE$998,21,FALSE)</f>
        <v>0.1111111111111111</v>
      </c>
      <c r="M9" s="53" t="str">
        <f>Fixtures!A9</f>
        <v>Cagliari</v>
      </c>
      <c r="N9" s="54">
        <f>Fixtures!D9</f>
        <v>43485</v>
      </c>
      <c r="O9" s="53" t="str">
        <f>Fixtures!B9</f>
        <v>Empoli</v>
      </c>
      <c r="P9" s="57">
        <f>VLOOKUP($O9,PercentFHGoalStats!$A$3:$AE$998,5,FALSE)</f>
        <v>0.84210526315789469</v>
      </c>
      <c r="Q9" s="57">
        <f>VLOOKUP($O9,PercentFHGoalStats!$A$3:$AE$998,7,FALSE)</f>
        <v>0.88888888888888884</v>
      </c>
      <c r="R9" s="57">
        <f>VLOOKUP($O9,PercentFHGoalStats!$A$3:$AE$998,8,FALSE)</f>
        <v>0.47368421052631576</v>
      </c>
      <c r="S9" s="57">
        <f>VLOOKUP($O9,PercentFHGoalStats!$A$3:$AE$998,10,FALSE)</f>
        <v>0.66666666666666663</v>
      </c>
      <c r="T9" s="57">
        <f>VLOOKUP($O9,PercentFHGoalStats!$A$3:$AE$998,11,FALSE)</f>
        <v>0.52631578947368418</v>
      </c>
      <c r="U9" s="57">
        <f>VLOOKUP($O9,PercentFHGoalStats!$A$3:$AE$998,13,FALSE)</f>
        <v>0.44444444444444442</v>
      </c>
      <c r="V9" s="57">
        <f>VLOOKUP($O9,PercentFHGoalStats!$A$3:$AE$998,14,FALSE)</f>
        <v>5.2631578947368418E-2</v>
      </c>
      <c r="W9" s="57">
        <f>VLOOKUP($O9,PercentFHGoalStats!$A$3:$AE$998,16,FALSE)</f>
        <v>0.1111111111111111</v>
      </c>
      <c r="X9" s="57">
        <f>VLOOKUP($O9,PercentFHGoalStats!$A$3:$AE$998,17,FALSE)</f>
        <v>0.68421052631578949</v>
      </c>
      <c r="Y9" s="57">
        <f>VLOOKUP($O9,PercentFHGoalStats!$A$3:$AE$998,19,FALSE)</f>
        <v>0.88888888888888884</v>
      </c>
      <c r="Z9" s="57">
        <f>VLOOKUP($O9,PercentFHGoalStats!$A$3:$AE$998,20,FALSE)</f>
        <v>0.15789473684210525</v>
      </c>
      <c r="AA9" s="57">
        <f>VLOOKUP($O9,PercentFHGoalStats!$A$3:$AE$998,22,FALSE)</f>
        <v>0.22222222222222221</v>
      </c>
    </row>
    <row r="10" spans="1:27" ht="14.4" hidden="1" thickTop="1" x14ac:dyDescent="0.3">
      <c r="A10" s="57">
        <f>VLOOKUP($M10,PercentFHGoalStats!$A$3:$AE$998,5,FALSE)</f>
        <v>0.78947368421052633</v>
      </c>
      <c r="B10" s="57">
        <f>VLOOKUP($M10,PercentFHGoalStats!$A$3:$AE$998,6,FALSE)</f>
        <v>0.8</v>
      </c>
      <c r="C10" s="57">
        <f>VLOOKUP($M10,PercentFHGoalStats!$A$3:$AE$998,8,FALSE)</f>
        <v>0.36842105263157893</v>
      </c>
      <c r="D10" s="57">
        <f>VLOOKUP($M10,PercentFHGoalStats!$A$3:$AE$998,9,FALSE)</f>
        <v>0.3</v>
      </c>
      <c r="E10" s="57">
        <f>VLOOKUP($M10,PercentFHGoalStats!$A$3:$AE$998,11,FALSE)</f>
        <v>0.57894736842105265</v>
      </c>
      <c r="F10" s="57">
        <f>VLOOKUP($M10,PercentFHGoalStats!$A$3:$AE$998,12,FALSE)</f>
        <v>0.6</v>
      </c>
      <c r="G10" s="57">
        <f>VLOOKUP($M10,PercentFHGoalStats!$A$3:$AE$998,14,FALSE)</f>
        <v>0.15789473684210525</v>
      </c>
      <c r="H10" s="57">
        <f>VLOOKUP($M10,PercentFHGoalStats!$A$3:$AE$998,15,FALSE)</f>
        <v>0.2</v>
      </c>
      <c r="I10" s="57">
        <f>VLOOKUP($M10,PercentFHGoalStats!$A$3:$AE$998,17,FALSE)</f>
        <v>0.36842105263157893</v>
      </c>
      <c r="J10" s="57">
        <f>VLOOKUP($M10,PercentFHGoalStats!$A$3:$AE$998,18,FALSE)</f>
        <v>0.3</v>
      </c>
      <c r="K10" s="57">
        <f>VLOOKUP($M10,PercentFHGoalStats!$A$3:$AE$998,20,FALSE)</f>
        <v>5.2631578947368418E-2</v>
      </c>
      <c r="L10" s="57">
        <f>VLOOKUP($M10,PercentFHGoalStats!$A$3:$AE$998,21,FALSE)</f>
        <v>0</v>
      </c>
      <c r="M10" s="53" t="str">
        <f>Fixtures!A10</f>
        <v>Napoli</v>
      </c>
      <c r="N10" s="54">
        <f>Fixtures!D10</f>
        <v>43485</v>
      </c>
      <c r="O10" s="53" t="str">
        <f>Fixtures!B10</f>
        <v>Lazio</v>
      </c>
      <c r="P10" s="57">
        <f>VLOOKUP($O10,PercentFHGoalStats!$A$3:$AE$998,5,FALSE)</f>
        <v>0.73684210526315785</v>
      </c>
      <c r="Q10" s="57">
        <f>VLOOKUP($O10,PercentFHGoalStats!$A$3:$AE$998,7,FALSE)</f>
        <v>0.66666666666666663</v>
      </c>
      <c r="R10" s="57">
        <f>VLOOKUP($O10,PercentFHGoalStats!$A$3:$AE$998,8,FALSE)</f>
        <v>0.31578947368421051</v>
      </c>
      <c r="S10" s="57">
        <f>VLOOKUP($O10,PercentFHGoalStats!$A$3:$AE$998,10,FALSE)</f>
        <v>0.1111111111111111</v>
      </c>
      <c r="T10" s="57">
        <f>VLOOKUP($O10,PercentFHGoalStats!$A$3:$AE$998,11,FALSE)</f>
        <v>0.36842105263157893</v>
      </c>
      <c r="U10" s="57">
        <f>VLOOKUP($O10,PercentFHGoalStats!$A$3:$AE$998,13,FALSE)</f>
        <v>0.22222222222222221</v>
      </c>
      <c r="V10" s="57">
        <f>VLOOKUP($O10,PercentFHGoalStats!$A$3:$AE$998,14,FALSE)</f>
        <v>0.15789473684210525</v>
      </c>
      <c r="W10" s="57">
        <f>VLOOKUP($O10,PercentFHGoalStats!$A$3:$AE$998,16,FALSE)</f>
        <v>0</v>
      </c>
      <c r="X10" s="57">
        <f>VLOOKUP($O10,PercentFHGoalStats!$A$3:$AE$998,17,FALSE)</f>
        <v>0.52631578947368418</v>
      </c>
      <c r="Y10" s="57">
        <f>VLOOKUP($O10,PercentFHGoalStats!$A$3:$AE$998,19,FALSE)</f>
        <v>0.55555555555555558</v>
      </c>
      <c r="Z10" s="57">
        <f>VLOOKUP($O10,PercentFHGoalStats!$A$3:$AE$998,20,FALSE)</f>
        <v>5.2631578947368418E-2</v>
      </c>
      <c r="AA10" s="57">
        <f>VLOOKUP($O10,PercentFHGoalStats!$A$3:$AE$998,22,FALSE)</f>
        <v>0</v>
      </c>
    </row>
    <row r="11" spans="1:27" ht="14.4" hidden="1" thickTop="1" x14ac:dyDescent="0.3">
      <c r="A11" s="57">
        <f>VLOOKUP($M11,PercentFHGoalStats!$A$3:$AE$998,5,FALSE)</f>
        <v>0.52631578947368418</v>
      </c>
      <c r="B11" s="57">
        <f>VLOOKUP($M11,PercentFHGoalStats!$A$3:$AE$998,6,FALSE)</f>
        <v>0.66666666666666663</v>
      </c>
      <c r="C11" s="57">
        <f>VLOOKUP($M11,PercentFHGoalStats!$A$3:$AE$998,8,FALSE)</f>
        <v>0.21052631578947367</v>
      </c>
      <c r="D11" s="57">
        <f>VLOOKUP($M11,PercentFHGoalStats!$A$3:$AE$998,9,FALSE)</f>
        <v>0.33333333333333331</v>
      </c>
      <c r="E11" s="57">
        <f>VLOOKUP($M11,PercentFHGoalStats!$A$3:$AE$998,11,FALSE)</f>
        <v>0.31578947368421051</v>
      </c>
      <c r="F11" s="57">
        <f>VLOOKUP($M11,PercentFHGoalStats!$A$3:$AE$998,12,FALSE)</f>
        <v>0.44444444444444442</v>
      </c>
      <c r="G11" s="57">
        <f>VLOOKUP($M11,PercentFHGoalStats!$A$3:$AE$998,14,FALSE)</f>
        <v>0.10526315789473684</v>
      </c>
      <c r="H11" s="57">
        <f>VLOOKUP($M11,PercentFHGoalStats!$A$3:$AE$998,15,FALSE)</f>
        <v>0.22222222222222221</v>
      </c>
      <c r="I11" s="57">
        <f>VLOOKUP($M11,PercentFHGoalStats!$A$3:$AE$998,17,FALSE)</f>
        <v>0.31578947368421051</v>
      </c>
      <c r="J11" s="57">
        <f>VLOOKUP($M11,PercentFHGoalStats!$A$3:$AE$998,18,FALSE)</f>
        <v>0.33333333333333331</v>
      </c>
      <c r="K11" s="57">
        <f>VLOOKUP($M11,PercentFHGoalStats!$A$3:$AE$998,20,FALSE)</f>
        <v>0</v>
      </c>
      <c r="L11" s="57">
        <f>VLOOKUP($M11,PercentFHGoalStats!$A$3:$AE$998,21,FALSE)</f>
        <v>0</v>
      </c>
      <c r="M11" s="53" t="str">
        <f>Fixtures!A11</f>
        <v>Fiorentina</v>
      </c>
      <c r="N11" s="54">
        <f>Fixtures!D11</f>
        <v>43485</v>
      </c>
      <c r="O11" s="53" t="str">
        <f>Fixtures!B11</f>
        <v>Sampdoria</v>
      </c>
      <c r="P11" s="57">
        <f>VLOOKUP($O11,PercentFHGoalStats!$A$3:$AE$998,5,FALSE)</f>
        <v>0.68421052631578949</v>
      </c>
      <c r="Q11" s="57">
        <f>VLOOKUP($O11,PercentFHGoalStats!$A$3:$AE$998,7,FALSE)</f>
        <v>0.8</v>
      </c>
      <c r="R11" s="57">
        <f>VLOOKUP($O11,PercentFHGoalStats!$A$3:$AE$998,8,FALSE)</f>
        <v>0.42105263157894735</v>
      </c>
      <c r="S11" s="57">
        <f>VLOOKUP($O11,PercentFHGoalStats!$A$3:$AE$998,10,FALSE)</f>
        <v>0.4</v>
      </c>
      <c r="T11" s="57">
        <f>VLOOKUP($O11,PercentFHGoalStats!$A$3:$AE$998,11,FALSE)</f>
        <v>0.47368421052631576</v>
      </c>
      <c r="U11" s="57">
        <f>VLOOKUP($O11,PercentFHGoalStats!$A$3:$AE$998,13,FALSE)</f>
        <v>0.6</v>
      </c>
      <c r="V11" s="57">
        <f>VLOOKUP($O11,PercentFHGoalStats!$A$3:$AE$998,14,FALSE)</f>
        <v>0.15789473684210525</v>
      </c>
      <c r="W11" s="57">
        <f>VLOOKUP($O11,PercentFHGoalStats!$A$3:$AE$998,16,FALSE)</f>
        <v>0.1</v>
      </c>
      <c r="X11" s="57">
        <f>VLOOKUP($O11,PercentFHGoalStats!$A$3:$AE$998,17,FALSE)</f>
        <v>0.52631578947368418</v>
      </c>
      <c r="Y11" s="57">
        <f>VLOOKUP($O11,PercentFHGoalStats!$A$3:$AE$998,19,FALSE)</f>
        <v>0.6</v>
      </c>
      <c r="Z11" s="57">
        <f>VLOOKUP($O11,PercentFHGoalStats!$A$3:$AE$998,20,FALSE)</f>
        <v>0.10526315789473684</v>
      </c>
      <c r="AA11" s="57">
        <f>VLOOKUP($O11,PercentFHGoalStats!$A$3:$AE$998,22,FALSE)</f>
        <v>0.1</v>
      </c>
    </row>
    <row r="12" spans="1:27" ht="14.4" hidden="1" thickTop="1" x14ac:dyDescent="0.3">
      <c r="A12" s="57">
        <f>VLOOKUP($M12,PercentFHGoalStats!$A$3:$AE$998,5,FALSE)</f>
        <v>0.88235294117647056</v>
      </c>
      <c r="B12" s="57">
        <f>VLOOKUP($M12,PercentFHGoalStats!$A$3:$AE$998,6,FALSE)</f>
        <v>0.75</v>
      </c>
      <c r="C12" s="57">
        <f>VLOOKUP($M12,PercentFHGoalStats!$A$3:$AE$998,8,FALSE)</f>
        <v>0.52941176470588236</v>
      </c>
      <c r="D12" s="57">
        <f>VLOOKUP($M12,PercentFHGoalStats!$A$3:$AE$998,9,FALSE)</f>
        <v>0.375</v>
      </c>
      <c r="E12" s="57">
        <f>VLOOKUP($M12,PercentFHGoalStats!$A$3:$AE$998,11,FALSE)</f>
        <v>0.47058823529411764</v>
      </c>
      <c r="F12" s="57">
        <f>VLOOKUP($M12,PercentFHGoalStats!$A$3:$AE$998,12,FALSE)</f>
        <v>0.25</v>
      </c>
      <c r="G12" s="57">
        <f>VLOOKUP($M12,PercentFHGoalStats!$A$3:$AE$998,14,FALSE)</f>
        <v>0.29411764705882354</v>
      </c>
      <c r="H12" s="57">
        <f>VLOOKUP($M12,PercentFHGoalStats!$A$3:$AE$998,15,FALSE)</f>
        <v>0.125</v>
      </c>
      <c r="I12" s="57">
        <f>VLOOKUP($M12,PercentFHGoalStats!$A$3:$AE$998,17,FALSE)</f>
        <v>0.58823529411764708</v>
      </c>
      <c r="J12" s="57">
        <f>VLOOKUP($M12,PercentFHGoalStats!$A$3:$AE$998,18,FALSE)</f>
        <v>0.625</v>
      </c>
      <c r="K12" s="57">
        <f>VLOOKUP($M12,PercentFHGoalStats!$A$3:$AE$998,20,FALSE)</f>
        <v>0.29411764705882354</v>
      </c>
      <c r="L12" s="57">
        <f>VLOOKUP($M12,PercentFHGoalStats!$A$3:$AE$998,21,FALSE)</f>
        <v>0.25</v>
      </c>
      <c r="M12" s="53" t="str">
        <f>Fixtures!A12</f>
        <v>Willem II</v>
      </c>
      <c r="N12" s="54">
        <f>Fixtures!D12</f>
        <v>43485</v>
      </c>
      <c r="O12" s="53" t="str">
        <f>Fixtures!B12</f>
        <v>NAC Breda</v>
      </c>
      <c r="P12" s="57">
        <f>VLOOKUP($O12,PercentFHGoalStats!$A$3:$AE$998,5,FALSE)</f>
        <v>0.82352941176470584</v>
      </c>
      <c r="Q12" s="57">
        <f>VLOOKUP($O12,PercentFHGoalStats!$A$3:$AE$998,7,FALSE)</f>
        <v>0.75</v>
      </c>
      <c r="R12" s="57">
        <f>VLOOKUP($O12,PercentFHGoalStats!$A$3:$AE$998,8,FALSE)</f>
        <v>0.47058823529411764</v>
      </c>
      <c r="S12" s="57">
        <f>VLOOKUP($O12,PercentFHGoalStats!$A$3:$AE$998,10,FALSE)</f>
        <v>0.625</v>
      </c>
      <c r="T12" s="57">
        <f>VLOOKUP($O12,PercentFHGoalStats!$A$3:$AE$998,11,FALSE)</f>
        <v>0.52941176470588236</v>
      </c>
      <c r="U12" s="57">
        <f>VLOOKUP($O12,PercentFHGoalStats!$A$3:$AE$998,13,FALSE)</f>
        <v>0.375</v>
      </c>
      <c r="V12" s="57">
        <f>VLOOKUP($O12,PercentFHGoalStats!$A$3:$AE$998,14,FALSE)</f>
        <v>0</v>
      </c>
      <c r="W12" s="57">
        <f>VLOOKUP($O12,PercentFHGoalStats!$A$3:$AE$998,16,FALSE)</f>
        <v>0</v>
      </c>
      <c r="X12" s="57">
        <f>VLOOKUP($O12,PercentFHGoalStats!$A$3:$AE$998,17,FALSE)</f>
        <v>0.6470588235294118</v>
      </c>
      <c r="Y12" s="57">
        <f>VLOOKUP($O12,PercentFHGoalStats!$A$3:$AE$998,19,FALSE)</f>
        <v>0.75</v>
      </c>
      <c r="Z12" s="57">
        <f>VLOOKUP($O12,PercentFHGoalStats!$A$3:$AE$998,20,FALSE)</f>
        <v>0.23529411764705882</v>
      </c>
      <c r="AA12" s="57">
        <f>VLOOKUP($O12,PercentFHGoalStats!$A$3:$AE$998,22,FALSE)</f>
        <v>0.25</v>
      </c>
    </row>
    <row r="13" spans="1:27" ht="14.4" hidden="1" thickTop="1" x14ac:dyDescent="0.3">
      <c r="A13" s="57">
        <f>VLOOKUP($M13,PercentFHGoalStats!$A$3:$AE$998,5,FALSE)</f>
        <v>0.82352941176470584</v>
      </c>
      <c r="B13" s="57">
        <f>VLOOKUP($M13,PercentFHGoalStats!$A$3:$AE$998,6,FALSE)</f>
        <v>1</v>
      </c>
      <c r="C13" s="57">
        <f>VLOOKUP($M13,PercentFHGoalStats!$A$3:$AE$998,8,FALSE)</f>
        <v>0.41176470588235292</v>
      </c>
      <c r="D13" s="57">
        <f>VLOOKUP($M13,PercentFHGoalStats!$A$3:$AE$998,9,FALSE)</f>
        <v>0.55555555555555558</v>
      </c>
      <c r="E13" s="57">
        <f>VLOOKUP($M13,PercentFHGoalStats!$A$3:$AE$998,11,FALSE)</f>
        <v>0.29411764705882354</v>
      </c>
      <c r="F13" s="57">
        <f>VLOOKUP($M13,PercentFHGoalStats!$A$3:$AE$998,12,FALSE)</f>
        <v>0.55555555555555558</v>
      </c>
      <c r="G13" s="57">
        <f>VLOOKUP($M13,PercentFHGoalStats!$A$3:$AE$998,14,FALSE)</f>
        <v>0</v>
      </c>
      <c r="H13" s="57">
        <f>VLOOKUP($M13,PercentFHGoalStats!$A$3:$AE$998,15,FALSE)</f>
        <v>0</v>
      </c>
      <c r="I13" s="57">
        <f>VLOOKUP($M13,PercentFHGoalStats!$A$3:$AE$998,17,FALSE)</f>
        <v>0.70588235294117652</v>
      </c>
      <c r="J13" s="57">
        <f>VLOOKUP($M13,PercentFHGoalStats!$A$3:$AE$998,18,FALSE)</f>
        <v>0.77777777777777779</v>
      </c>
      <c r="K13" s="57">
        <f>VLOOKUP($M13,PercentFHGoalStats!$A$3:$AE$998,20,FALSE)</f>
        <v>0.29411764705882354</v>
      </c>
      <c r="L13" s="57">
        <f>VLOOKUP($M13,PercentFHGoalStats!$A$3:$AE$998,21,FALSE)</f>
        <v>0.33333333333333331</v>
      </c>
      <c r="M13" s="53" t="str">
        <f>Fixtures!A13</f>
        <v>De Graafschap</v>
      </c>
      <c r="N13" s="54">
        <f>Fixtures!D13</f>
        <v>43485</v>
      </c>
      <c r="O13" s="53" t="str">
        <f>Fixtures!B13</f>
        <v>Fortuna Sittard</v>
      </c>
      <c r="P13" s="57">
        <f>VLOOKUP($O13,PercentFHGoalStats!$A$3:$AE$998,5,FALSE)</f>
        <v>0.76470588235294112</v>
      </c>
      <c r="Q13" s="57">
        <f>VLOOKUP($O13,PercentFHGoalStats!$A$3:$AE$998,7,FALSE)</f>
        <v>0.875</v>
      </c>
      <c r="R13" s="57">
        <f>VLOOKUP($O13,PercentFHGoalStats!$A$3:$AE$998,8,FALSE)</f>
        <v>0.35294117647058826</v>
      </c>
      <c r="S13" s="57">
        <f>VLOOKUP($O13,PercentFHGoalStats!$A$3:$AE$998,10,FALSE)</f>
        <v>0.5</v>
      </c>
      <c r="T13" s="57">
        <f>VLOOKUP($O13,PercentFHGoalStats!$A$3:$AE$998,11,FALSE)</f>
        <v>0.41176470588235292</v>
      </c>
      <c r="U13" s="57">
        <f>VLOOKUP($O13,PercentFHGoalStats!$A$3:$AE$998,13,FALSE)</f>
        <v>0.375</v>
      </c>
      <c r="V13" s="57">
        <f>VLOOKUP($O13,PercentFHGoalStats!$A$3:$AE$998,14,FALSE)</f>
        <v>0.11764705882352941</v>
      </c>
      <c r="W13" s="57">
        <f>VLOOKUP($O13,PercentFHGoalStats!$A$3:$AE$998,16,FALSE)</f>
        <v>0</v>
      </c>
      <c r="X13" s="57">
        <f>VLOOKUP($O13,PercentFHGoalStats!$A$3:$AE$998,17,FALSE)</f>
        <v>0.58823529411764708</v>
      </c>
      <c r="Y13" s="57">
        <f>VLOOKUP($O13,PercentFHGoalStats!$A$3:$AE$998,19,FALSE)</f>
        <v>0.875</v>
      </c>
      <c r="Z13" s="57">
        <f>VLOOKUP($O13,PercentFHGoalStats!$A$3:$AE$998,20,FALSE)</f>
        <v>0.17647058823529413</v>
      </c>
      <c r="AA13" s="57">
        <f>VLOOKUP($O13,PercentFHGoalStats!$A$3:$AE$998,22,FALSE)</f>
        <v>0.25</v>
      </c>
    </row>
    <row r="14" spans="1:27" ht="14.4" hidden="1" thickTop="1" x14ac:dyDescent="0.3">
      <c r="A14" s="57">
        <f>VLOOKUP($M14,PercentFHGoalStats!$A$3:$AE$998,5,FALSE)</f>
        <v>0.70588235294117652</v>
      </c>
      <c r="B14" s="57">
        <f>VLOOKUP($M14,PercentFHGoalStats!$A$3:$AE$998,6,FALSE)</f>
        <v>0.55555555555555558</v>
      </c>
      <c r="C14" s="57">
        <f>VLOOKUP($M14,PercentFHGoalStats!$A$3:$AE$998,8,FALSE)</f>
        <v>0.29411764705882354</v>
      </c>
      <c r="D14" s="57">
        <f>VLOOKUP($M14,PercentFHGoalStats!$A$3:$AE$998,9,FALSE)</f>
        <v>0.1111111111111111</v>
      </c>
      <c r="E14" s="57">
        <f>VLOOKUP($M14,PercentFHGoalStats!$A$3:$AE$998,11,FALSE)</f>
        <v>0.17647058823529413</v>
      </c>
      <c r="F14" s="57">
        <f>VLOOKUP($M14,PercentFHGoalStats!$A$3:$AE$998,12,FALSE)</f>
        <v>0.22222222222222221</v>
      </c>
      <c r="G14" s="57">
        <f>VLOOKUP($M14,PercentFHGoalStats!$A$3:$AE$998,14,FALSE)</f>
        <v>5.8823529411764705E-2</v>
      </c>
      <c r="H14" s="57">
        <f>VLOOKUP($M14,PercentFHGoalStats!$A$3:$AE$998,15,FALSE)</f>
        <v>0</v>
      </c>
      <c r="I14" s="57">
        <f>VLOOKUP($M14,PercentFHGoalStats!$A$3:$AE$998,17,FALSE)</f>
        <v>0.58823529411764708</v>
      </c>
      <c r="J14" s="57">
        <f>VLOOKUP($M14,PercentFHGoalStats!$A$3:$AE$998,18,FALSE)</f>
        <v>0.44444444444444442</v>
      </c>
      <c r="K14" s="57">
        <f>VLOOKUP($M14,PercentFHGoalStats!$A$3:$AE$998,20,FALSE)</f>
        <v>0.23529411764705882</v>
      </c>
      <c r="L14" s="57">
        <f>VLOOKUP($M14,PercentFHGoalStats!$A$3:$AE$998,21,FALSE)</f>
        <v>0.1111111111111111</v>
      </c>
      <c r="M14" s="53" t="str">
        <f>Fixtures!A14</f>
        <v>Emmen</v>
      </c>
      <c r="N14" s="54">
        <f>Fixtures!D14</f>
        <v>43485</v>
      </c>
      <c r="O14" s="53" t="str">
        <f>Fixtures!B14</f>
        <v>PSV</v>
      </c>
      <c r="P14" s="57">
        <f>VLOOKUP($O14,PercentFHGoalStats!$A$3:$AE$998,5,FALSE)</f>
        <v>0.88235294117647056</v>
      </c>
      <c r="Q14" s="57">
        <f>VLOOKUP($O14,PercentFHGoalStats!$A$3:$AE$998,7,FALSE)</f>
        <v>0.875</v>
      </c>
      <c r="R14" s="57">
        <f>VLOOKUP($O14,PercentFHGoalStats!$A$3:$AE$998,8,FALSE)</f>
        <v>0.58823529411764708</v>
      </c>
      <c r="S14" s="57">
        <f>VLOOKUP($O14,PercentFHGoalStats!$A$3:$AE$998,10,FALSE)</f>
        <v>0.625</v>
      </c>
      <c r="T14" s="57">
        <f>VLOOKUP($O14,PercentFHGoalStats!$A$3:$AE$998,11,FALSE)</f>
        <v>0.82352941176470584</v>
      </c>
      <c r="U14" s="57">
        <f>VLOOKUP($O14,PercentFHGoalStats!$A$3:$AE$998,13,FALSE)</f>
        <v>0.75</v>
      </c>
      <c r="V14" s="57">
        <f>VLOOKUP($O14,PercentFHGoalStats!$A$3:$AE$998,14,FALSE)</f>
        <v>0.41176470588235292</v>
      </c>
      <c r="W14" s="57">
        <f>VLOOKUP($O14,PercentFHGoalStats!$A$3:$AE$998,16,FALSE)</f>
        <v>0.375</v>
      </c>
      <c r="X14" s="57">
        <f>VLOOKUP($O14,PercentFHGoalStats!$A$3:$AE$998,17,FALSE)</f>
        <v>0.23529411764705882</v>
      </c>
      <c r="Y14" s="57">
        <f>VLOOKUP($O14,PercentFHGoalStats!$A$3:$AE$998,19,FALSE)</f>
        <v>0.375</v>
      </c>
      <c r="Z14" s="57">
        <f>VLOOKUP($O14,PercentFHGoalStats!$A$3:$AE$998,20,FALSE)</f>
        <v>5.8823529411764705E-2</v>
      </c>
      <c r="AA14" s="57">
        <f>VLOOKUP($O14,PercentFHGoalStats!$A$3:$AE$998,22,FALSE)</f>
        <v>0.125</v>
      </c>
    </row>
    <row r="15" spans="1:27" ht="14.4" hidden="1" thickTop="1" x14ac:dyDescent="0.3">
      <c r="A15" s="57">
        <f>VLOOKUP($M15,PercentFHGoalStats!$A$3:$AE$998,5,FALSE)</f>
        <v>0.82352941176470584</v>
      </c>
      <c r="B15" s="57">
        <f>VLOOKUP($M15,PercentFHGoalStats!$A$3:$AE$998,6,FALSE)</f>
        <v>0.875</v>
      </c>
      <c r="C15" s="57">
        <f>VLOOKUP($M15,PercentFHGoalStats!$A$3:$AE$998,8,FALSE)</f>
        <v>0.58823529411764708</v>
      </c>
      <c r="D15" s="57">
        <f>VLOOKUP($M15,PercentFHGoalStats!$A$3:$AE$998,9,FALSE)</f>
        <v>0.625</v>
      </c>
      <c r="E15" s="57">
        <f>VLOOKUP($M15,PercentFHGoalStats!$A$3:$AE$998,11,FALSE)</f>
        <v>0.76470588235294112</v>
      </c>
      <c r="F15" s="57">
        <f>VLOOKUP($M15,PercentFHGoalStats!$A$3:$AE$998,12,FALSE)</f>
        <v>0.875</v>
      </c>
      <c r="G15" s="57">
        <f>VLOOKUP($M15,PercentFHGoalStats!$A$3:$AE$998,14,FALSE)</f>
        <v>0.52941176470588236</v>
      </c>
      <c r="H15" s="57">
        <f>VLOOKUP($M15,PercentFHGoalStats!$A$3:$AE$998,15,FALSE)</f>
        <v>0.625</v>
      </c>
      <c r="I15" s="57">
        <f>VLOOKUP($M15,PercentFHGoalStats!$A$3:$AE$998,17,FALSE)</f>
        <v>0.17647058823529413</v>
      </c>
      <c r="J15" s="57">
        <f>VLOOKUP($M15,PercentFHGoalStats!$A$3:$AE$998,18,FALSE)</f>
        <v>0.125</v>
      </c>
      <c r="K15" s="57">
        <f>VLOOKUP($M15,PercentFHGoalStats!$A$3:$AE$998,20,FALSE)</f>
        <v>5.8823529411764705E-2</v>
      </c>
      <c r="L15" s="57">
        <f>VLOOKUP($M15,PercentFHGoalStats!$A$3:$AE$998,21,FALSE)</f>
        <v>0</v>
      </c>
      <c r="M15" s="53" t="str">
        <f>Fixtures!A15</f>
        <v>Ajax</v>
      </c>
      <c r="N15" s="54">
        <f>Fixtures!D15</f>
        <v>43485</v>
      </c>
      <c r="O15" s="53" t="str">
        <f>Fixtures!B15</f>
        <v>Heerenveen</v>
      </c>
      <c r="P15" s="57">
        <f>VLOOKUP($O15,PercentFHGoalStats!$A$3:$AE$998,5,FALSE)</f>
        <v>1</v>
      </c>
      <c r="Q15" s="57">
        <f>VLOOKUP($O15,PercentFHGoalStats!$A$3:$AE$998,7,FALSE)</f>
        <v>1</v>
      </c>
      <c r="R15" s="57">
        <f>VLOOKUP($O15,PercentFHGoalStats!$A$3:$AE$998,8,FALSE)</f>
        <v>0.70588235294117652</v>
      </c>
      <c r="S15" s="57">
        <f>VLOOKUP($O15,PercentFHGoalStats!$A$3:$AE$998,10,FALSE)</f>
        <v>0.77777777777777779</v>
      </c>
      <c r="T15" s="57">
        <f>VLOOKUP($O15,PercentFHGoalStats!$A$3:$AE$998,11,FALSE)</f>
        <v>0.6470588235294118</v>
      </c>
      <c r="U15" s="57">
        <f>VLOOKUP($O15,PercentFHGoalStats!$A$3:$AE$998,13,FALSE)</f>
        <v>0.66666666666666663</v>
      </c>
      <c r="V15" s="57">
        <f>VLOOKUP($O15,PercentFHGoalStats!$A$3:$AE$998,14,FALSE)</f>
        <v>0.23529411764705882</v>
      </c>
      <c r="W15" s="57">
        <f>VLOOKUP($O15,PercentFHGoalStats!$A$3:$AE$998,16,FALSE)</f>
        <v>0.44444444444444442</v>
      </c>
      <c r="X15" s="57">
        <f>VLOOKUP($O15,PercentFHGoalStats!$A$3:$AE$998,17,FALSE)</f>
        <v>0.70588235294117652</v>
      </c>
      <c r="Y15" s="57">
        <f>VLOOKUP($O15,PercentFHGoalStats!$A$3:$AE$998,19,FALSE)</f>
        <v>0.77777777777777779</v>
      </c>
      <c r="Z15" s="57">
        <f>VLOOKUP($O15,PercentFHGoalStats!$A$3:$AE$998,20,FALSE)</f>
        <v>0.29411764705882354</v>
      </c>
      <c r="AA15" s="57">
        <f>VLOOKUP($O15,PercentFHGoalStats!$A$3:$AE$998,22,FALSE)</f>
        <v>0.22222222222222221</v>
      </c>
    </row>
    <row r="16" spans="1:27" ht="14.4" hidden="1" thickTop="1" x14ac:dyDescent="0.3">
      <c r="A16" s="57">
        <f>VLOOKUP($M16,PercentFHGoalStats!$A$3:$AE$998,5,FALSE)</f>
        <v>0.84210526315789469</v>
      </c>
      <c r="B16" s="57">
        <f>VLOOKUP($M16,PercentFHGoalStats!$A$3:$AE$998,6,FALSE)</f>
        <v>0.9</v>
      </c>
      <c r="C16" s="57">
        <f>VLOOKUP($M16,PercentFHGoalStats!$A$3:$AE$998,8,FALSE)</f>
        <v>0.57894736842105265</v>
      </c>
      <c r="D16" s="57">
        <f>VLOOKUP($M16,PercentFHGoalStats!$A$3:$AE$998,9,FALSE)</f>
        <v>0.6</v>
      </c>
      <c r="E16" s="57">
        <f>VLOOKUP($M16,PercentFHGoalStats!$A$3:$AE$998,11,FALSE)</f>
        <v>0.68421052631578949</v>
      </c>
      <c r="F16" s="57">
        <f>VLOOKUP($M16,PercentFHGoalStats!$A$3:$AE$998,12,FALSE)</f>
        <v>0.7</v>
      </c>
      <c r="G16" s="57">
        <f>VLOOKUP($M16,PercentFHGoalStats!$A$3:$AE$998,14,FALSE)</f>
        <v>0.36842105263157893</v>
      </c>
      <c r="H16" s="57">
        <f>VLOOKUP($M16,PercentFHGoalStats!$A$3:$AE$998,15,FALSE)</f>
        <v>0.4</v>
      </c>
      <c r="I16" s="57">
        <f>VLOOKUP($M16,PercentFHGoalStats!$A$3:$AE$998,17,FALSE)</f>
        <v>0.42105263157894735</v>
      </c>
      <c r="J16" s="57">
        <f>VLOOKUP($M16,PercentFHGoalStats!$A$3:$AE$998,18,FALSE)</f>
        <v>0.4</v>
      </c>
      <c r="K16" s="57">
        <f>VLOOKUP($M16,PercentFHGoalStats!$A$3:$AE$998,20,FALSE)</f>
        <v>0.10526315789473684</v>
      </c>
      <c r="L16" s="57">
        <f>VLOOKUP($M16,PercentFHGoalStats!$A$3:$AE$998,21,FALSE)</f>
        <v>0.2</v>
      </c>
      <c r="M16" s="53" t="str">
        <f>Fixtures!A16</f>
        <v>Barcelona</v>
      </c>
      <c r="N16" s="54">
        <f>Fixtures!D16</f>
        <v>43485</v>
      </c>
      <c r="O16" s="53" t="str">
        <f>Fixtures!B16</f>
        <v>Leganés</v>
      </c>
      <c r="P16" s="57">
        <f>VLOOKUP($O16,PercentFHGoalStats!$A$3:$AE$998,5,FALSE)</f>
        <v>0.57894736842105265</v>
      </c>
      <c r="Q16" s="57">
        <f>VLOOKUP($O16,PercentFHGoalStats!$A$3:$AE$998,7,FALSE)</f>
        <v>0.5</v>
      </c>
      <c r="R16" s="57">
        <f>VLOOKUP($O16,PercentFHGoalStats!$A$3:$AE$998,8,FALSE)</f>
        <v>0.21052631578947367</v>
      </c>
      <c r="S16" s="57">
        <f>VLOOKUP($O16,PercentFHGoalStats!$A$3:$AE$998,10,FALSE)</f>
        <v>0.3</v>
      </c>
      <c r="T16" s="57">
        <f>VLOOKUP($O16,PercentFHGoalStats!$A$3:$AE$998,11,FALSE)</f>
        <v>0.31578947368421051</v>
      </c>
      <c r="U16" s="57">
        <f>VLOOKUP($O16,PercentFHGoalStats!$A$3:$AE$998,13,FALSE)</f>
        <v>0.3</v>
      </c>
      <c r="V16" s="57">
        <f>VLOOKUP($O16,PercentFHGoalStats!$A$3:$AE$998,14,FALSE)</f>
        <v>5.2631578947368418E-2</v>
      </c>
      <c r="W16" s="57">
        <f>VLOOKUP($O16,PercentFHGoalStats!$A$3:$AE$998,16,FALSE)</f>
        <v>0.1</v>
      </c>
      <c r="X16" s="57">
        <f>VLOOKUP($O16,PercentFHGoalStats!$A$3:$AE$998,17,FALSE)</f>
        <v>0.36842105263157893</v>
      </c>
      <c r="Y16" s="57">
        <f>VLOOKUP($O16,PercentFHGoalStats!$A$3:$AE$998,19,FALSE)</f>
        <v>0.4</v>
      </c>
      <c r="Z16" s="57">
        <f>VLOOKUP($O16,PercentFHGoalStats!$A$3:$AE$998,20,FALSE)</f>
        <v>5.2631578947368418E-2</v>
      </c>
      <c r="AA16" s="57">
        <f>VLOOKUP($O16,PercentFHGoalStats!$A$3:$AE$998,22,FALSE)</f>
        <v>0</v>
      </c>
    </row>
    <row r="17" spans="1:27" ht="14.4" hidden="1" thickTop="1" x14ac:dyDescent="0.3">
      <c r="A17" s="57">
        <f>VLOOKUP($M17,PercentFHGoalStats!$A$3:$AE$998,5,FALSE)</f>
        <v>0.47368421052631576</v>
      </c>
      <c r="B17" s="57">
        <f>VLOOKUP($M17,PercentFHGoalStats!$A$3:$AE$998,6,FALSE)</f>
        <v>0.7</v>
      </c>
      <c r="C17" s="57">
        <f>VLOOKUP($M17,PercentFHGoalStats!$A$3:$AE$998,8,FALSE)</f>
        <v>0.15789473684210525</v>
      </c>
      <c r="D17" s="57">
        <f>VLOOKUP($M17,PercentFHGoalStats!$A$3:$AE$998,9,FALSE)</f>
        <v>0.1</v>
      </c>
      <c r="E17" s="57">
        <f>VLOOKUP($M17,PercentFHGoalStats!$A$3:$AE$998,11,FALSE)</f>
        <v>0.26315789473684209</v>
      </c>
      <c r="F17" s="57">
        <f>VLOOKUP($M17,PercentFHGoalStats!$A$3:$AE$998,12,FALSE)</f>
        <v>0.3</v>
      </c>
      <c r="G17" s="57">
        <f>VLOOKUP($M17,PercentFHGoalStats!$A$3:$AE$998,14,FALSE)</f>
        <v>5.2631578947368418E-2</v>
      </c>
      <c r="H17" s="57">
        <f>VLOOKUP($M17,PercentFHGoalStats!$A$3:$AE$998,15,FALSE)</f>
        <v>0</v>
      </c>
      <c r="I17" s="57">
        <f>VLOOKUP($M17,PercentFHGoalStats!$A$3:$AE$998,17,FALSE)</f>
        <v>0.26315789473684209</v>
      </c>
      <c r="J17" s="57">
        <f>VLOOKUP($M17,PercentFHGoalStats!$A$3:$AE$998,18,FALSE)</f>
        <v>0.4</v>
      </c>
      <c r="K17" s="57">
        <f>VLOOKUP($M17,PercentFHGoalStats!$A$3:$AE$998,20,FALSE)</f>
        <v>5.2631578947368418E-2</v>
      </c>
      <c r="L17" s="57">
        <f>VLOOKUP($M17,PercentFHGoalStats!$A$3:$AE$998,21,FALSE)</f>
        <v>0.1</v>
      </c>
      <c r="M17" s="53" t="str">
        <f>Fixtures!A17</f>
        <v>Real Betis</v>
      </c>
      <c r="N17" s="54">
        <f>Fixtures!D17</f>
        <v>43485</v>
      </c>
      <c r="O17" s="53" t="str">
        <f>Fixtures!B17</f>
        <v>Girona</v>
      </c>
      <c r="P17" s="57">
        <f>VLOOKUP($O17,PercentFHGoalStats!$A$3:$AE$998,5,FALSE)</f>
        <v>0.52631578947368418</v>
      </c>
      <c r="Q17" s="57">
        <f>VLOOKUP($O17,PercentFHGoalStats!$A$3:$AE$998,7,FALSE)</f>
        <v>0.44444444444444442</v>
      </c>
      <c r="R17" s="57">
        <f>VLOOKUP($O17,PercentFHGoalStats!$A$3:$AE$998,8,FALSE)</f>
        <v>0.31578947368421051</v>
      </c>
      <c r="S17" s="57">
        <f>VLOOKUP($O17,PercentFHGoalStats!$A$3:$AE$998,10,FALSE)</f>
        <v>0.22222222222222221</v>
      </c>
      <c r="T17" s="57">
        <f>VLOOKUP($O17,PercentFHGoalStats!$A$3:$AE$998,11,FALSE)</f>
        <v>0.52631578947368418</v>
      </c>
      <c r="U17" s="57">
        <f>VLOOKUP($O17,PercentFHGoalStats!$A$3:$AE$998,13,FALSE)</f>
        <v>0.44444444444444442</v>
      </c>
      <c r="V17" s="57">
        <f>VLOOKUP($O17,PercentFHGoalStats!$A$3:$AE$998,14,FALSE)</f>
        <v>0.21052631578947367</v>
      </c>
      <c r="W17" s="57">
        <f>VLOOKUP($O17,PercentFHGoalStats!$A$3:$AE$998,16,FALSE)</f>
        <v>0.1111111111111111</v>
      </c>
      <c r="X17" s="57">
        <f>VLOOKUP($O17,PercentFHGoalStats!$A$3:$AE$998,17,FALSE)</f>
        <v>0.21052631578947367</v>
      </c>
      <c r="Y17" s="57">
        <f>VLOOKUP($O17,PercentFHGoalStats!$A$3:$AE$998,19,FALSE)</f>
        <v>0.1111111111111111</v>
      </c>
      <c r="Z17" s="57">
        <f>VLOOKUP($O17,PercentFHGoalStats!$A$3:$AE$998,20,FALSE)</f>
        <v>5.2631578947368418E-2</v>
      </c>
      <c r="AA17" s="57">
        <f>VLOOKUP($O17,PercentFHGoalStats!$A$3:$AE$998,22,FALSE)</f>
        <v>0</v>
      </c>
    </row>
    <row r="18" spans="1:27" ht="14.4" hidden="1" thickTop="1" x14ac:dyDescent="0.3">
      <c r="A18" s="57">
        <f>VLOOKUP($M18,PercentFHGoalStats!$A$3:$AE$998,5,FALSE)</f>
        <v>0.73684210526315785</v>
      </c>
      <c r="B18" s="57">
        <f>VLOOKUP($M18,PercentFHGoalStats!$A$3:$AE$998,6,FALSE)</f>
        <v>1</v>
      </c>
      <c r="C18" s="57">
        <f>VLOOKUP($M18,PercentFHGoalStats!$A$3:$AE$998,8,FALSE)</f>
        <v>0.42105263157894735</v>
      </c>
      <c r="D18" s="57">
        <f>VLOOKUP($M18,PercentFHGoalStats!$A$3:$AE$998,9,FALSE)</f>
        <v>0.55555555555555558</v>
      </c>
      <c r="E18" s="57">
        <f>VLOOKUP($M18,PercentFHGoalStats!$A$3:$AE$998,11,FALSE)</f>
        <v>0.52631578947368418</v>
      </c>
      <c r="F18" s="57">
        <f>VLOOKUP($M18,PercentFHGoalStats!$A$3:$AE$998,12,FALSE)</f>
        <v>0.66666666666666663</v>
      </c>
      <c r="G18" s="57">
        <f>VLOOKUP($M18,PercentFHGoalStats!$A$3:$AE$998,14,FALSE)</f>
        <v>0.21052631578947367</v>
      </c>
      <c r="H18" s="57">
        <f>VLOOKUP($M18,PercentFHGoalStats!$A$3:$AE$998,15,FALSE)</f>
        <v>0.22222222222222221</v>
      </c>
      <c r="I18" s="57">
        <f>VLOOKUP($M18,PercentFHGoalStats!$A$3:$AE$998,17,FALSE)</f>
        <v>0.47368421052631576</v>
      </c>
      <c r="J18" s="57">
        <f>VLOOKUP($M18,PercentFHGoalStats!$A$3:$AE$998,18,FALSE)</f>
        <v>0.66666666666666663</v>
      </c>
      <c r="K18" s="57">
        <f>VLOOKUP($M18,PercentFHGoalStats!$A$3:$AE$998,20,FALSE)</f>
        <v>0.15789473684210525</v>
      </c>
      <c r="L18" s="57">
        <f>VLOOKUP($M18,PercentFHGoalStats!$A$3:$AE$998,21,FALSE)</f>
        <v>0.33333333333333331</v>
      </c>
      <c r="M18" s="53" t="str">
        <f>Fixtures!A18</f>
        <v>Levante</v>
      </c>
      <c r="N18" s="54">
        <f>Fixtures!D18</f>
        <v>43485</v>
      </c>
      <c r="O18" s="53" t="str">
        <f>Fixtures!B18</f>
        <v>Real Valladolid</v>
      </c>
      <c r="P18" s="57">
        <f>VLOOKUP($O18,PercentFHGoalStats!$A$3:$AE$998,5,FALSE)</f>
        <v>0.52631578947368418</v>
      </c>
      <c r="Q18" s="57">
        <f>VLOOKUP($O18,PercentFHGoalStats!$A$3:$AE$998,7,FALSE)</f>
        <v>0.5</v>
      </c>
      <c r="R18" s="57">
        <f>VLOOKUP($O18,PercentFHGoalStats!$A$3:$AE$998,8,FALSE)</f>
        <v>0.15789473684210525</v>
      </c>
      <c r="S18" s="57">
        <f>VLOOKUP($O18,PercentFHGoalStats!$A$3:$AE$998,10,FALSE)</f>
        <v>0.1</v>
      </c>
      <c r="T18" s="57">
        <f>VLOOKUP($O18,PercentFHGoalStats!$A$3:$AE$998,11,FALSE)</f>
        <v>0.21052631578947367</v>
      </c>
      <c r="U18" s="57">
        <f>VLOOKUP($O18,PercentFHGoalStats!$A$3:$AE$998,13,FALSE)</f>
        <v>0.3</v>
      </c>
      <c r="V18" s="57">
        <f>VLOOKUP($O18,PercentFHGoalStats!$A$3:$AE$998,14,FALSE)</f>
        <v>0</v>
      </c>
      <c r="W18" s="57">
        <f>VLOOKUP($O18,PercentFHGoalStats!$A$3:$AE$998,16,FALSE)</f>
        <v>0</v>
      </c>
      <c r="X18" s="57">
        <f>VLOOKUP($O18,PercentFHGoalStats!$A$3:$AE$998,17,FALSE)</f>
        <v>0.36842105263157893</v>
      </c>
      <c r="Y18" s="57">
        <f>VLOOKUP($O18,PercentFHGoalStats!$A$3:$AE$998,19,FALSE)</f>
        <v>0.3</v>
      </c>
      <c r="Z18" s="57">
        <f>VLOOKUP($O18,PercentFHGoalStats!$A$3:$AE$998,20,FALSE)</f>
        <v>0.15789473684210525</v>
      </c>
      <c r="AA18" s="57">
        <f>VLOOKUP($O18,PercentFHGoalStats!$A$3:$AE$998,22,FALSE)</f>
        <v>0.1</v>
      </c>
    </row>
    <row r="19" spans="1:27" ht="14.4" hidden="1" thickTop="1" x14ac:dyDescent="0.3">
      <c r="A19" s="57">
        <f>VLOOKUP($M19,PercentFHGoalStats!$A$3:$AE$998,5,FALSE)</f>
        <v>0.78947368421052633</v>
      </c>
      <c r="B19" s="57">
        <f>VLOOKUP($M19,PercentFHGoalStats!$A$3:$AE$998,6,FALSE)</f>
        <v>0.8</v>
      </c>
      <c r="C19" s="57">
        <f>VLOOKUP($M19,PercentFHGoalStats!$A$3:$AE$998,8,FALSE)</f>
        <v>0.42105263157894735</v>
      </c>
      <c r="D19" s="57">
        <f>VLOOKUP($M19,PercentFHGoalStats!$A$3:$AE$998,9,FALSE)</f>
        <v>0.6</v>
      </c>
      <c r="E19" s="57">
        <f>VLOOKUP($M19,PercentFHGoalStats!$A$3:$AE$998,11,FALSE)</f>
        <v>0.52631578947368418</v>
      </c>
      <c r="F19" s="57">
        <f>VLOOKUP($M19,PercentFHGoalStats!$A$3:$AE$998,12,FALSE)</f>
        <v>0.7</v>
      </c>
      <c r="G19" s="57">
        <f>VLOOKUP($M19,PercentFHGoalStats!$A$3:$AE$998,14,FALSE)</f>
        <v>0.10526315789473684</v>
      </c>
      <c r="H19" s="57">
        <f>VLOOKUP($M19,PercentFHGoalStats!$A$3:$AE$998,15,FALSE)</f>
        <v>0.1</v>
      </c>
      <c r="I19" s="57">
        <f>VLOOKUP($M19,PercentFHGoalStats!$A$3:$AE$998,17,FALSE)</f>
        <v>0.57894736842105265</v>
      </c>
      <c r="J19" s="57">
        <f>VLOOKUP($M19,PercentFHGoalStats!$A$3:$AE$998,18,FALSE)</f>
        <v>0.6</v>
      </c>
      <c r="K19" s="57">
        <f>VLOOKUP($M19,PercentFHGoalStats!$A$3:$AE$998,20,FALSE)</f>
        <v>0.26315789473684209</v>
      </c>
      <c r="L19" s="57">
        <f>VLOOKUP($M19,PercentFHGoalStats!$A$3:$AE$998,21,FALSE)</f>
        <v>0.4</v>
      </c>
      <c r="M19" s="53" t="str">
        <f>Fixtures!A19</f>
        <v>Rayo Vallecano</v>
      </c>
      <c r="N19" s="54">
        <f>Fixtures!D19</f>
        <v>43485</v>
      </c>
      <c r="O19" s="53" t="str">
        <f>Fixtures!B19</f>
        <v>Real Sociedad</v>
      </c>
      <c r="P19" s="57">
        <f>VLOOKUP($O19,PercentFHGoalStats!$A$3:$AE$998,5,FALSE)</f>
        <v>0.84210526315789469</v>
      </c>
      <c r="Q19" s="57">
        <f>VLOOKUP($O19,PercentFHGoalStats!$A$3:$AE$998,7,FALSE)</f>
        <v>0.9</v>
      </c>
      <c r="R19" s="57">
        <f>VLOOKUP($O19,PercentFHGoalStats!$A$3:$AE$998,8,FALSE)</f>
        <v>0.31578947368421051</v>
      </c>
      <c r="S19" s="57">
        <f>VLOOKUP($O19,PercentFHGoalStats!$A$3:$AE$998,10,FALSE)</f>
        <v>0.4</v>
      </c>
      <c r="T19" s="57">
        <f>VLOOKUP($O19,PercentFHGoalStats!$A$3:$AE$998,11,FALSE)</f>
        <v>0.47368421052631576</v>
      </c>
      <c r="U19" s="57">
        <f>VLOOKUP($O19,PercentFHGoalStats!$A$3:$AE$998,13,FALSE)</f>
        <v>0.5</v>
      </c>
      <c r="V19" s="57">
        <f>VLOOKUP($O19,PercentFHGoalStats!$A$3:$AE$998,14,FALSE)</f>
        <v>0.10526315789473684</v>
      </c>
      <c r="W19" s="57">
        <f>VLOOKUP($O19,PercentFHGoalStats!$A$3:$AE$998,16,FALSE)</f>
        <v>0.1</v>
      </c>
      <c r="X19" s="57">
        <f>VLOOKUP($O19,PercentFHGoalStats!$A$3:$AE$998,17,FALSE)</f>
        <v>0.63157894736842102</v>
      </c>
      <c r="Y19" s="57">
        <f>VLOOKUP($O19,PercentFHGoalStats!$A$3:$AE$998,19,FALSE)</f>
        <v>0.7</v>
      </c>
      <c r="Z19" s="57">
        <f>VLOOKUP($O19,PercentFHGoalStats!$A$3:$AE$998,20,FALSE)</f>
        <v>0.10526315789473684</v>
      </c>
      <c r="AA19" s="57">
        <f>VLOOKUP($O19,PercentFHGoalStats!$A$3:$AE$998,22,FALSE)</f>
        <v>0</v>
      </c>
    </row>
    <row r="20" spans="1:27" ht="14.4" hidden="1" thickTop="1" x14ac:dyDescent="0.3">
      <c r="A20" s="57">
        <f>VLOOKUP($M20,PercentFHGoalStats!$A$3:$AE$998,5,FALSE)</f>
        <v>0.42105263157894735</v>
      </c>
      <c r="B20" s="57">
        <f>VLOOKUP($M20,PercentFHGoalStats!$A$3:$AE$998,6,FALSE)</f>
        <v>0.3</v>
      </c>
      <c r="C20" s="57">
        <f>VLOOKUP($M20,PercentFHGoalStats!$A$3:$AE$998,8,FALSE)</f>
        <v>0.21052631578947367</v>
      </c>
      <c r="D20" s="57">
        <f>VLOOKUP($M20,PercentFHGoalStats!$A$3:$AE$998,9,FALSE)</f>
        <v>0.2</v>
      </c>
      <c r="E20" s="57">
        <f>VLOOKUP($M20,PercentFHGoalStats!$A$3:$AE$998,11,FALSE)</f>
        <v>0.26315789473684209</v>
      </c>
      <c r="F20" s="57">
        <f>VLOOKUP($M20,PercentFHGoalStats!$A$3:$AE$998,12,FALSE)</f>
        <v>0.2</v>
      </c>
      <c r="G20" s="57">
        <f>VLOOKUP($M20,PercentFHGoalStats!$A$3:$AE$998,14,FALSE)</f>
        <v>0</v>
      </c>
      <c r="H20" s="57">
        <f>VLOOKUP($M20,PercentFHGoalStats!$A$3:$AE$998,15,FALSE)</f>
        <v>0</v>
      </c>
      <c r="I20" s="57">
        <f>VLOOKUP($M20,PercentFHGoalStats!$A$3:$AE$998,17,FALSE)</f>
        <v>0.36842105263157893</v>
      </c>
      <c r="J20" s="57">
        <f>VLOOKUP($M20,PercentFHGoalStats!$A$3:$AE$998,18,FALSE)</f>
        <v>0.3</v>
      </c>
      <c r="K20" s="57">
        <f>VLOOKUP($M20,PercentFHGoalStats!$A$3:$AE$998,20,FALSE)</f>
        <v>5.2631578947368418E-2</v>
      </c>
      <c r="L20" s="57">
        <f>VLOOKUP($M20,PercentFHGoalStats!$A$3:$AE$998,21,FALSE)</f>
        <v>0.1</v>
      </c>
      <c r="M20" s="53" t="str">
        <f>Fixtures!A20</f>
        <v>Villarreal</v>
      </c>
      <c r="N20" s="54">
        <f>Fixtures!D20</f>
        <v>43485</v>
      </c>
      <c r="O20" s="53" t="str">
        <f>Fixtures!B20</f>
        <v>Athletic Club</v>
      </c>
      <c r="P20" s="57">
        <f>VLOOKUP($O20,PercentFHGoalStats!$A$3:$AE$998,5,FALSE)</f>
        <v>0.68421052631578949</v>
      </c>
      <c r="Q20" s="57">
        <f>VLOOKUP($O20,PercentFHGoalStats!$A$3:$AE$998,7,FALSE)</f>
        <v>0.88888888888888884</v>
      </c>
      <c r="R20" s="57">
        <f>VLOOKUP($O20,PercentFHGoalStats!$A$3:$AE$998,8,FALSE)</f>
        <v>0.26315789473684209</v>
      </c>
      <c r="S20" s="57">
        <f>VLOOKUP($O20,PercentFHGoalStats!$A$3:$AE$998,10,FALSE)</f>
        <v>0.33333333333333331</v>
      </c>
      <c r="T20" s="57">
        <f>VLOOKUP($O20,PercentFHGoalStats!$A$3:$AE$998,11,FALSE)</f>
        <v>0.52631578947368418</v>
      </c>
      <c r="U20" s="57">
        <f>VLOOKUP($O20,PercentFHGoalStats!$A$3:$AE$998,13,FALSE)</f>
        <v>0.55555555555555558</v>
      </c>
      <c r="V20" s="57">
        <f>VLOOKUP($O20,PercentFHGoalStats!$A$3:$AE$998,14,FALSE)</f>
        <v>5.2631578947368418E-2</v>
      </c>
      <c r="W20" s="57">
        <f>VLOOKUP($O20,PercentFHGoalStats!$A$3:$AE$998,16,FALSE)</f>
        <v>0.1111111111111111</v>
      </c>
      <c r="X20" s="57">
        <f>VLOOKUP($O20,PercentFHGoalStats!$A$3:$AE$998,17,FALSE)</f>
        <v>0.36842105263157893</v>
      </c>
      <c r="Y20" s="57">
        <f>VLOOKUP($O20,PercentFHGoalStats!$A$3:$AE$998,19,FALSE)</f>
        <v>0.55555555555555558</v>
      </c>
      <c r="Z20" s="57">
        <f>VLOOKUP($O20,PercentFHGoalStats!$A$3:$AE$998,20,FALSE)</f>
        <v>0</v>
      </c>
      <c r="AA20" s="57">
        <f>VLOOKUP($O20,PercentFHGoalStats!$A$3:$AE$998,22,FALSE)</f>
        <v>0</v>
      </c>
    </row>
    <row r="21" spans="1:27" ht="14.4" hidden="1" thickTop="1" x14ac:dyDescent="0.3">
      <c r="A21" s="57">
        <f>VLOOKUP($M21,PercentFHGoalStats!$A$3:$AE$998,5,FALSE)</f>
        <v>0.57894736842105265</v>
      </c>
      <c r="B21" s="57">
        <f>VLOOKUP($M21,PercentFHGoalStats!$A$3:$AE$998,6,FALSE)</f>
        <v>0.5</v>
      </c>
      <c r="C21" s="57">
        <f>VLOOKUP($M21,PercentFHGoalStats!$A$3:$AE$998,8,FALSE)</f>
        <v>0.26315789473684209</v>
      </c>
      <c r="D21" s="57">
        <f>VLOOKUP($M21,PercentFHGoalStats!$A$3:$AE$998,9,FALSE)</f>
        <v>0.2</v>
      </c>
      <c r="E21" s="57">
        <f>VLOOKUP($M21,PercentFHGoalStats!$A$3:$AE$998,11,FALSE)</f>
        <v>0.42105263157894735</v>
      </c>
      <c r="F21" s="57">
        <f>VLOOKUP($M21,PercentFHGoalStats!$A$3:$AE$998,12,FALSE)</f>
        <v>0.2</v>
      </c>
      <c r="G21" s="57">
        <f>VLOOKUP($M21,PercentFHGoalStats!$A$3:$AE$998,14,FALSE)</f>
        <v>0.10526315789473684</v>
      </c>
      <c r="H21" s="57">
        <f>VLOOKUP($M21,PercentFHGoalStats!$A$3:$AE$998,15,FALSE)</f>
        <v>0</v>
      </c>
      <c r="I21" s="57">
        <f>VLOOKUP($M21,PercentFHGoalStats!$A$3:$AE$998,17,FALSE)</f>
        <v>0.36842105263157893</v>
      </c>
      <c r="J21" s="57">
        <f>VLOOKUP($M21,PercentFHGoalStats!$A$3:$AE$998,18,FALSE)</f>
        <v>0.4</v>
      </c>
      <c r="K21" s="57">
        <f>VLOOKUP($M21,PercentFHGoalStats!$A$3:$AE$998,20,FALSE)</f>
        <v>0.10526315789473684</v>
      </c>
      <c r="L21" s="57">
        <f>VLOOKUP($M21,PercentFHGoalStats!$A$3:$AE$998,21,FALSE)</f>
        <v>0.1</v>
      </c>
      <c r="M21" s="53" t="str">
        <f>Fixtures!A21</f>
        <v>Angers SCO</v>
      </c>
      <c r="N21" s="54">
        <f>Fixtures!D21</f>
        <v>43485</v>
      </c>
      <c r="O21" s="53" t="str">
        <f>Fixtures!B21</f>
        <v>Nantes</v>
      </c>
      <c r="P21" s="57">
        <f>VLOOKUP($O21,PercentFHGoalStats!$A$3:$AE$998,5,FALSE)</f>
        <v>0.7</v>
      </c>
      <c r="Q21" s="57">
        <f>VLOOKUP($O21,PercentFHGoalStats!$A$3:$AE$998,7,FALSE)</f>
        <v>0.7</v>
      </c>
      <c r="R21" s="57">
        <f>VLOOKUP($O21,PercentFHGoalStats!$A$3:$AE$998,8,FALSE)</f>
        <v>0.25</v>
      </c>
      <c r="S21" s="57">
        <f>VLOOKUP($O21,PercentFHGoalStats!$A$3:$AE$998,10,FALSE)</f>
        <v>0.3</v>
      </c>
      <c r="T21" s="57">
        <f>VLOOKUP($O21,PercentFHGoalStats!$A$3:$AE$998,11,FALSE)</f>
        <v>0.3</v>
      </c>
      <c r="U21" s="57">
        <f>VLOOKUP($O21,PercentFHGoalStats!$A$3:$AE$998,13,FALSE)</f>
        <v>0.3</v>
      </c>
      <c r="V21" s="57">
        <f>VLOOKUP($O21,PercentFHGoalStats!$A$3:$AE$998,14,FALSE)</f>
        <v>0.15</v>
      </c>
      <c r="W21" s="57">
        <f>VLOOKUP($O21,PercentFHGoalStats!$A$3:$AE$998,16,FALSE)</f>
        <v>0.1</v>
      </c>
      <c r="X21" s="57">
        <f>VLOOKUP($O21,PercentFHGoalStats!$A$3:$AE$998,17,FALSE)</f>
        <v>0.55000000000000004</v>
      </c>
      <c r="Y21" s="57">
        <f>VLOOKUP($O21,PercentFHGoalStats!$A$3:$AE$998,19,FALSE)</f>
        <v>0.6</v>
      </c>
      <c r="Z21" s="57">
        <f>VLOOKUP($O21,PercentFHGoalStats!$A$3:$AE$998,20,FALSE)</f>
        <v>0.1</v>
      </c>
      <c r="AA21" s="57">
        <f>VLOOKUP($O21,PercentFHGoalStats!$A$3:$AE$998,22,FALSE)</f>
        <v>0.1</v>
      </c>
    </row>
    <row r="22" spans="1:27" ht="14.4" hidden="1" thickTop="1" x14ac:dyDescent="0.3">
      <c r="A22" s="57">
        <f>VLOOKUP($M22,PercentFHGoalStats!$A$3:$AE$998,5,FALSE)</f>
        <v>0.63157894736842102</v>
      </c>
      <c r="B22" s="57">
        <f>VLOOKUP($M22,PercentFHGoalStats!$A$3:$AE$998,6,FALSE)</f>
        <v>0.6</v>
      </c>
      <c r="C22" s="57">
        <f>VLOOKUP($M22,PercentFHGoalStats!$A$3:$AE$998,8,FALSE)</f>
        <v>0.21052631578947367</v>
      </c>
      <c r="D22" s="57">
        <f>VLOOKUP($M22,PercentFHGoalStats!$A$3:$AE$998,9,FALSE)</f>
        <v>0.3</v>
      </c>
      <c r="E22" s="57">
        <f>VLOOKUP($M22,PercentFHGoalStats!$A$3:$AE$998,11,FALSE)</f>
        <v>0.31578947368421051</v>
      </c>
      <c r="F22" s="57">
        <f>VLOOKUP($M22,PercentFHGoalStats!$A$3:$AE$998,12,FALSE)</f>
        <v>0.5</v>
      </c>
      <c r="G22" s="57">
        <f>VLOOKUP($M22,PercentFHGoalStats!$A$3:$AE$998,14,FALSE)</f>
        <v>5.2631578947368418E-2</v>
      </c>
      <c r="H22" s="57">
        <f>VLOOKUP($M22,PercentFHGoalStats!$A$3:$AE$998,15,FALSE)</f>
        <v>0.1</v>
      </c>
      <c r="I22" s="57">
        <f>VLOOKUP($M22,PercentFHGoalStats!$A$3:$AE$998,17,FALSE)</f>
        <v>0.42105263157894735</v>
      </c>
      <c r="J22" s="57">
        <f>VLOOKUP($M22,PercentFHGoalStats!$A$3:$AE$998,18,FALSE)</f>
        <v>0.3</v>
      </c>
      <c r="K22" s="57">
        <f>VLOOKUP($M22,PercentFHGoalStats!$A$3:$AE$998,20,FALSE)</f>
        <v>0.10526315789473684</v>
      </c>
      <c r="L22" s="57">
        <f>VLOOKUP($M22,PercentFHGoalStats!$A$3:$AE$998,21,FALSE)</f>
        <v>0.1</v>
      </c>
      <c r="M22" s="53" t="str">
        <f>Fixtures!A22</f>
        <v>Bordeaux</v>
      </c>
      <c r="N22" s="54">
        <f>Fixtures!D22</f>
        <v>43485</v>
      </c>
      <c r="O22" s="53" t="str">
        <f>Fixtures!B22</f>
        <v>Dijon</v>
      </c>
      <c r="P22" s="57">
        <f>VLOOKUP($O22,PercentFHGoalStats!$A$3:$AE$998,5,FALSE)</f>
        <v>0.73684210526315785</v>
      </c>
      <c r="Q22" s="57">
        <f>VLOOKUP($O22,PercentFHGoalStats!$A$3:$AE$998,7,FALSE)</f>
        <v>0.7</v>
      </c>
      <c r="R22" s="57">
        <f>VLOOKUP($O22,PercentFHGoalStats!$A$3:$AE$998,8,FALSE)</f>
        <v>0.26315789473684209</v>
      </c>
      <c r="S22" s="57">
        <f>VLOOKUP($O22,PercentFHGoalStats!$A$3:$AE$998,10,FALSE)</f>
        <v>0.1</v>
      </c>
      <c r="T22" s="57">
        <f>VLOOKUP($O22,PercentFHGoalStats!$A$3:$AE$998,11,FALSE)</f>
        <v>0.26315789473684209</v>
      </c>
      <c r="U22" s="57">
        <f>VLOOKUP($O22,PercentFHGoalStats!$A$3:$AE$998,13,FALSE)</f>
        <v>0.2</v>
      </c>
      <c r="V22" s="57">
        <f>VLOOKUP($O22,PercentFHGoalStats!$A$3:$AE$998,14,FALSE)</f>
        <v>0</v>
      </c>
      <c r="W22" s="57">
        <f>VLOOKUP($O22,PercentFHGoalStats!$A$3:$AE$998,16,FALSE)</f>
        <v>0</v>
      </c>
      <c r="X22" s="57">
        <f>VLOOKUP($O22,PercentFHGoalStats!$A$3:$AE$998,17,FALSE)</f>
        <v>0.57894736842105265</v>
      </c>
      <c r="Y22" s="57">
        <f>VLOOKUP($O22,PercentFHGoalStats!$A$3:$AE$998,19,FALSE)</f>
        <v>0.6</v>
      </c>
      <c r="Z22" s="57">
        <f>VLOOKUP($O22,PercentFHGoalStats!$A$3:$AE$998,20,FALSE)</f>
        <v>0.21052631578947367</v>
      </c>
      <c r="AA22" s="57">
        <f>VLOOKUP($O22,PercentFHGoalStats!$A$3:$AE$998,22,FALSE)</f>
        <v>0</v>
      </c>
    </row>
    <row r="23" spans="1:27" ht="14.4" hidden="1" thickTop="1" x14ac:dyDescent="0.3">
      <c r="A23" s="57">
        <f>VLOOKUP($M23,PercentFHGoalStats!$A$3:$AE$998,5,FALSE)</f>
        <v>0.68421052631578949</v>
      </c>
      <c r="B23" s="57">
        <f>VLOOKUP($M23,PercentFHGoalStats!$A$3:$AE$998,6,FALSE)</f>
        <v>0.66666666666666663</v>
      </c>
      <c r="C23" s="57">
        <f>VLOOKUP($M23,PercentFHGoalStats!$A$3:$AE$998,8,FALSE)</f>
        <v>0.36842105263157893</v>
      </c>
      <c r="D23" s="57">
        <f>VLOOKUP($M23,PercentFHGoalStats!$A$3:$AE$998,9,FALSE)</f>
        <v>0.33333333333333331</v>
      </c>
      <c r="E23" s="57">
        <f>VLOOKUP($M23,PercentFHGoalStats!$A$3:$AE$998,11,FALSE)</f>
        <v>0.42105263157894735</v>
      </c>
      <c r="F23" s="57">
        <f>VLOOKUP($M23,PercentFHGoalStats!$A$3:$AE$998,12,FALSE)</f>
        <v>0.33333333333333331</v>
      </c>
      <c r="G23" s="57">
        <f>VLOOKUP($M23,PercentFHGoalStats!$A$3:$AE$998,14,FALSE)</f>
        <v>5.2631578947368418E-2</v>
      </c>
      <c r="H23" s="57">
        <f>VLOOKUP($M23,PercentFHGoalStats!$A$3:$AE$998,15,FALSE)</f>
        <v>0</v>
      </c>
      <c r="I23" s="57">
        <f>VLOOKUP($M23,PercentFHGoalStats!$A$3:$AE$998,17,FALSE)</f>
        <v>0.47368421052631576</v>
      </c>
      <c r="J23" s="57">
        <f>VLOOKUP($M23,PercentFHGoalStats!$A$3:$AE$998,18,FALSE)</f>
        <v>0.55555555555555558</v>
      </c>
      <c r="K23" s="57">
        <f>VLOOKUP($M23,PercentFHGoalStats!$A$3:$AE$998,20,FALSE)</f>
        <v>0.21052631578947367</v>
      </c>
      <c r="L23" s="57">
        <f>VLOOKUP($M23,PercentFHGoalStats!$A$3:$AE$998,21,FALSE)</f>
        <v>0.1111111111111111</v>
      </c>
      <c r="M23" s="53" t="str">
        <f>Fixtures!A23</f>
        <v>Caen</v>
      </c>
      <c r="N23" s="54">
        <f>Fixtures!D23</f>
        <v>43485</v>
      </c>
      <c r="O23" s="53" t="str">
        <f>Fixtures!B23</f>
        <v>Olympique Marseille</v>
      </c>
      <c r="P23" s="57">
        <f>VLOOKUP($O23,PercentFHGoalStats!$A$3:$AE$998,5,FALSE)</f>
        <v>0.73684210526315785</v>
      </c>
      <c r="Q23" s="57">
        <f>VLOOKUP($O23,PercentFHGoalStats!$A$3:$AE$998,7,FALSE)</f>
        <v>0.8</v>
      </c>
      <c r="R23" s="57">
        <f>VLOOKUP($O23,PercentFHGoalStats!$A$3:$AE$998,8,FALSE)</f>
        <v>0.36842105263157893</v>
      </c>
      <c r="S23" s="57">
        <f>VLOOKUP($O23,PercentFHGoalStats!$A$3:$AE$998,10,FALSE)</f>
        <v>0.3</v>
      </c>
      <c r="T23" s="57">
        <f>VLOOKUP($O23,PercentFHGoalStats!$A$3:$AE$998,11,FALSE)</f>
        <v>0.57894736842105265</v>
      </c>
      <c r="U23" s="57">
        <f>VLOOKUP($O23,PercentFHGoalStats!$A$3:$AE$998,13,FALSE)</f>
        <v>0.6</v>
      </c>
      <c r="V23" s="57">
        <f>VLOOKUP($O23,PercentFHGoalStats!$A$3:$AE$998,14,FALSE)</f>
        <v>0.15789473684210525</v>
      </c>
      <c r="W23" s="57">
        <f>VLOOKUP($O23,PercentFHGoalStats!$A$3:$AE$998,16,FALSE)</f>
        <v>0.1</v>
      </c>
      <c r="X23" s="57">
        <f>VLOOKUP($O23,PercentFHGoalStats!$A$3:$AE$998,17,FALSE)</f>
        <v>0.42105263157894735</v>
      </c>
      <c r="Y23" s="57">
        <f>VLOOKUP($O23,PercentFHGoalStats!$A$3:$AE$998,19,FALSE)</f>
        <v>0.5</v>
      </c>
      <c r="Z23" s="57">
        <f>VLOOKUP($O23,PercentFHGoalStats!$A$3:$AE$998,20,FALSE)</f>
        <v>0.10526315789473684</v>
      </c>
      <c r="AA23" s="57">
        <f>VLOOKUP($O23,PercentFHGoalStats!$A$3:$AE$998,22,FALSE)</f>
        <v>0.1</v>
      </c>
    </row>
    <row r="24" spans="1:27" ht="14.4" hidden="1" thickTop="1" x14ac:dyDescent="0.3">
      <c r="A24" s="57">
        <f>VLOOKUP($M24,PercentFHGoalStats!$A$3:$AE$998,5,FALSE)</f>
        <v>0.7</v>
      </c>
      <c r="B24" s="57">
        <f>VLOOKUP($M24,PercentFHGoalStats!$A$3:$AE$998,6,FALSE)</f>
        <v>0.66666666666666663</v>
      </c>
      <c r="C24" s="57">
        <f>VLOOKUP($M24,PercentFHGoalStats!$A$3:$AE$998,8,FALSE)</f>
        <v>0.5</v>
      </c>
      <c r="D24" s="57">
        <f>VLOOKUP($M24,PercentFHGoalStats!$A$3:$AE$998,9,FALSE)</f>
        <v>0.55555555555555558</v>
      </c>
      <c r="E24" s="57">
        <f>VLOOKUP($M24,PercentFHGoalStats!$A$3:$AE$998,11,FALSE)</f>
        <v>0.6</v>
      </c>
      <c r="F24" s="57">
        <f>VLOOKUP($M24,PercentFHGoalStats!$A$3:$AE$998,12,FALSE)</f>
        <v>0.55555555555555558</v>
      </c>
      <c r="G24" s="57">
        <f>VLOOKUP($M24,PercentFHGoalStats!$A$3:$AE$998,14,FALSE)</f>
        <v>0.2</v>
      </c>
      <c r="H24" s="57">
        <f>VLOOKUP($M24,PercentFHGoalStats!$A$3:$AE$998,15,FALSE)</f>
        <v>0.22222222222222221</v>
      </c>
      <c r="I24" s="57">
        <f>VLOOKUP($M24,PercentFHGoalStats!$A$3:$AE$998,17,FALSE)</f>
        <v>0.4</v>
      </c>
      <c r="J24" s="57">
        <f>VLOOKUP($M24,PercentFHGoalStats!$A$3:$AE$998,18,FALSE)</f>
        <v>0.44444444444444442</v>
      </c>
      <c r="K24" s="57">
        <f>VLOOKUP($M24,PercentFHGoalStats!$A$3:$AE$998,20,FALSE)</f>
        <v>0.05</v>
      </c>
      <c r="L24" s="57">
        <f>VLOOKUP($M24,PercentFHGoalStats!$A$3:$AE$998,21,FALSE)</f>
        <v>0.1111111111111111</v>
      </c>
      <c r="M24" s="53" t="str">
        <f>Fixtures!A24</f>
        <v>Rennes</v>
      </c>
      <c r="N24" s="54">
        <f>Fixtures!D24</f>
        <v>43485</v>
      </c>
      <c r="O24" s="53" t="str">
        <f>Fixtures!B24</f>
        <v>Montpellier</v>
      </c>
      <c r="P24" s="57">
        <f>VLOOKUP($O24,PercentFHGoalStats!$A$3:$AE$998,5,FALSE)</f>
        <v>0.52631578947368418</v>
      </c>
      <c r="Q24" s="57">
        <f>VLOOKUP($O24,PercentFHGoalStats!$A$3:$AE$998,7,FALSE)</f>
        <v>0.44444444444444442</v>
      </c>
      <c r="R24" s="57">
        <f>VLOOKUP($O24,PercentFHGoalStats!$A$3:$AE$998,8,FALSE)</f>
        <v>0.21052631578947367</v>
      </c>
      <c r="S24" s="57">
        <f>VLOOKUP($O24,PercentFHGoalStats!$A$3:$AE$998,10,FALSE)</f>
        <v>0.22222222222222221</v>
      </c>
      <c r="T24" s="57">
        <f>VLOOKUP($O24,PercentFHGoalStats!$A$3:$AE$998,11,FALSE)</f>
        <v>0.42105263157894735</v>
      </c>
      <c r="U24" s="57">
        <f>VLOOKUP($O24,PercentFHGoalStats!$A$3:$AE$998,13,FALSE)</f>
        <v>0.33333333333333331</v>
      </c>
      <c r="V24" s="57">
        <f>VLOOKUP($O24,PercentFHGoalStats!$A$3:$AE$998,14,FALSE)</f>
        <v>0.10526315789473684</v>
      </c>
      <c r="W24" s="57">
        <f>VLOOKUP($O24,PercentFHGoalStats!$A$3:$AE$998,16,FALSE)</f>
        <v>0.1111111111111111</v>
      </c>
      <c r="X24" s="57">
        <f>VLOOKUP($O24,PercentFHGoalStats!$A$3:$AE$998,17,FALSE)</f>
        <v>0.21052631578947367</v>
      </c>
      <c r="Y24" s="57">
        <f>VLOOKUP($O24,PercentFHGoalStats!$A$3:$AE$998,19,FALSE)</f>
        <v>0.22222222222222221</v>
      </c>
      <c r="Z24" s="57">
        <f>VLOOKUP($O24,PercentFHGoalStats!$A$3:$AE$998,20,FALSE)</f>
        <v>0</v>
      </c>
      <c r="AA24" s="57">
        <f>VLOOKUP($O24,PercentFHGoalStats!$A$3:$AE$998,22,FALSE)</f>
        <v>0</v>
      </c>
    </row>
    <row r="25" spans="1:27" ht="14.4" hidden="1" thickTop="1" x14ac:dyDescent="0.3">
      <c r="A25" s="57">
        <f>VLOOKUP($M25,PercentFHGoalStats!$A$3:$AE$998,5,FALSE)</f>
        <v>0.7</v>
      </c>
      <c r="B25" s="57">
        <f>VLOOKUP($M25,PercentFHGoalStats!$A$3:$AE$998,6,FALSE)</f>
        <v>0.8</v>
      </c>
      <c r="C25" s="57">
        <f>VLOOKUP($M25,PercentFHGoalStats!$A$3:$AE$998,8,FALSE)</f>
        <v>0.25</v>
      </c>
      <c r="D25" s="57">
        <f>VLOOKUP($M25,PercentFHGoalStats!$A$3:$AE$998,9,FALSE)</f>
        <v>0.3</v>
      </c>
      <c r="E25" s="57">
        <f>VLOOKUP($M25,PercentFHGoalStats!$A$3:$AE$998,11,FALSE)</f>
        <v>0.55000000000000004</v>
      </c>
      <c r="F25" s="57">
        <f>VLOOKUP($M25,PercentFHGoalStats!$A$3:$AE$998,12,FALSE)</f>
        <v>0.6</v>
      </c>
      <c r="G25" s="57">
        <f>VLOOKUP($M25,PercentFHGoalStats!$A$3:$AE$998,14,FALSE)</f>
        <v>0.1</v>
      </c>
      <c r="H25" s="57">
        <f>VLOOKUP($M25,PercentFHGoalStats!$A$3:$AE$998,15,FALSE)</f>
        <v>0.2</v>
      </c>
      <c r="I25" s="57">
        <f>VLOOKUP($M25,PercentFHGoalStats!$A$3:$AE$998,17,FALSE)</f>
        <v>0.35</v>
      </c>
      <c r="J25" s="57">
        <f>VLOOKUP($M25,PercentFHGoalStats!$A$3:$AE$998,18,FALSE)</f>
        <v>0.4</v>
      </c>
      <c r="K25" s="57">
        <f>VLOOKUP($M25,PercentFHGoalStats!$A$3:$AE$998,20,FALSE)</f>
        <v>0.05</v>
      </c>
      <c r="L25" s="57">
        <f>VLOOKUP($M25,PercentFHGoalStats!$A$3:$AE$998,21,FALSE)</f>
        <v>0.1</v>
      </c>
      <c r="M25" s="53" t="str">
        <f>Fixtures!A25</f>
        <v>Saint-Étienne</v>
      </c>
      <c r="N25" s="54">
        <f>Fixtures!D25</f>
        <v>43485</v>
      </c>
      <c r="O25" s="53" t="str">
        <f>Fixtures!B25</f>
        <v>Olympique Lyonnais</v>
      </c>
      <c r="P25" s="57">
        <f>VLOOKUP($O25,PercentFHGoalStats!$A$3:$AE$998,5,FALSE)</f>
        <v>0.8</v>
      </c>
      <c r="Q25" s="57">
        <f>VLOOKUP($O25,PercentFHGoalStats!$A$3:$AE$998,7,FALSE)</f>
        <v>0.77777777777777779</v>
      </c>
      <c r="R25" s="57">
        <f>VLOOKUP($O25,PercentFHGoalStats!$A$3:$AE$998,8,FALSE)</f>
        <v>0.25</v>
      </c>
      <c r="S25" s="57">
        <f>VLOOKUP($O25,PercentFHGoalStats!$A$3:$AE$998,10,FALSE)</f>
        <v>0.22222222222222221</v>
      </c>
      <c r="T25" s="57">
        <f>VLOOKUP($O25,PercentFHGoalStats!$A$3:$AE$998,11,FALSE)</f>
        <v>0.45</v>
      </c>
      <c r="U25" s="57">
        <f>VLOOKUP($O25,PercentFHGoalStats!$A$3:$AE$998,13,FALSE)</f>
        <v>0.22222222222222221</v>
      </c>
      <c r="V25" s="57">
        <f>VLOOKUP($O25,PercentFHGoalStats!$A$3:$AE$998,14,FALSE)</f>
        <v>0.1</v>
      </c>
      <c r="W25" s="57">
        <f>VLOOKUP($O25,PercentFHGoalStats!$A$3:$AE$998,16,FALSE)</f>
        <v>0.1111111111111111</v>
      </c>
      <c r="X25" s="57">
        <f>VLOOKUP($O25,PercentFHGoalStats!$A$3:$AE$998,17,FALSE)</f>
        <v>0.4</v>
      </c>
      <c r="Y25" s="57">
        <f>VLOOKUP($O25,PercentFHGoalStats!$A$3:$AE$998,19,FALSE)</f>
        <v>0.55555555555555558</v>
      </c>
      <c r="Z25" s="57">
        <f>VLOOKUP($O25,PercentFHGoalStats!$A$3:$AE$998,20,FALSE)</f>
        <v>0.1</v>
      </c>
      <c r="AA25" s="57">
        <f>VLOOKUP($O25,PercentFHGoalStats!$A$3:$AE$998,22,FALSE)</f>
        <v>0.1111111111111111</v>
      </c>
    </row>
    <row r="26" spans="1:27" ht="14.4" hidden="1" thickTop="1" x14ac:dyDescent="0.3">
      <c r="A26" s="57">
        <f>VLOOKUP($M26,PercentFHGoalStats!$A$3:$AE$998,5,FALSE)</f>
        <v>0.625</v>
      </c>
      <c r="B26" s="57">
        <f>VLOOKUP($M26,PercentFHGoalStats!$A$3:$AE$998,6,FALSE)</f>
        <v>0.875</v>
      </c>
      <c r="C26" s="57">
        <f>VLOOKUP($M26,PercentFHGoalStats!$A$3:$AE$998,8,FALSE)</f>
        <v>0.125</v>
      </c>
      <c r="D26" s="57">
        <f>VLOOKUP($M26,PercentFHGoalStats!$A$3:$AE$998,9,FALSE)</f>
        <v>0.25</v>
      </c>
      <c r="E26" s="57">
        <f>VLOOKUP($M26,PercentFHGoalStats!$A$3:$AE$998,11,FALSE)</f>
        <v>0.25</v>
      </c>
      <c r="F26" s="57">
        <f>VLOOKUP($M26,PercentFHGoalStats!$A$3:$AE$998,12,FALSE)</f>
        <v>0.375</v>
      </c>
      <c r="G26" s="57">
        <f>VLOOKUP($M26,PercentFHGoalStats!$A$3:$AE$998,14,FALSE)</f>
        <v>6.25E-2</v>
      </c>
      <c r="H26" s="57">
        <f>VLOOKUP($M26,PercentFHGoalStats!$A$3:$AE$998,15,FALSE)</f>
        <v>0.125</v>
      </c>
      <c r="I26" s="57">
        <f>VLOOKUP($M26,PercentFHGoalStats!$A$3:$AE$998,17,FALSE)</f>
        <v>0.5</v>
      </c>
      <c r="J26" s="57">
        <f>VLOOKUP($M26,PercentFHGoalStats!$A$3:$AE$998,18,FALSE)</f>
        <v>0.75</v>
      </c>
      <c r="K26" s="57">
        <f>VLOOKUP($M26,PercentFHGoalStats!$A$3:$AE$998,20,FALSE)</f>
        <v>6.25E-2</v>
      </c>
      <c r="L26" s="57">
        <f>VLOOKUP($M26,PercentFHGoalStats!$A$3:$AE$998,21,FALSE)</f>
        <v>0.125</v>
      </c>
      <c r="M26" s="53" t="str">
        <f>Fixtures!A26</f>
        <v>Schalke 04</v>
      </c>
      <c r="N26" s="54">
        <f>Fixtures!D26</f>
        <v>43485</v>
      </c>
      <c r="O26" s="53" t="str">
        <f>Fixtures!B26</f>
        <v>Wolfsburg</v>
      </c>
      <c r="P26" s="57">
        <f>VLOOKUP($O26,PercentFHGoalStats!$A$3:$AE$998,5,FALSE)</f>
        <v>0.76470588235294112</v>
      </c>
      <c r="Q26" s="57">
        <f>VLOOKUP($O26,PercentFHGoalStats!$A$3:$AE$998,7,FALSE)</f>
        <v>0.75</v>
      </c>
      <c r="R26" s="57">
        <f>VLOOKUP($O26,PercentFHGoalStats!$A$3:$AE$998,8,FALSE)</f>
        <v>0.35294117647058826</v>
      </c>
      <c r="S26" s="57">
        <f>VLOOKUP($O26,PercentFHGoalStats!$A$3:$AE$998,10,FALSE)</f>
        <v>0.25</v>
      </c>
      <c r="T26" s="57">
        <f>VLOOKUP($O26,PercentFHGoalStats!$A$3:$AE$998,11,FALSE)</f>
        <v>0.47058823529411764</v>
      </c>
      <c r="U26" s="57">
        <f>VLOOKUP($O26,PercentFHGoalStats!$A$3:$AE$998,13,FALSE)</f>
        <v>0.5</v>
      </c>
      <c r="V26" s="57">
        <f>VLOOKUP($O26,PercentFHGoalStats!$A$3:$AE$998,14,FALSE)</f>
        <v>0.17647058823529413</v>
      </c>
      <c r="W26" s="57">
        <f>VLOOKUP($O26,PercentFHGoalStats!$A$3:$AE$998,16,FALSE)</f>
        <v>0.125</v>
      </c>
      <c r="X26" s="57">
        <f>VLOOKUP($O26,PercentFHGoalStats!$A$3:$AE$998,17,FALSE)</f>
        <v>0.47058823529411764</v>
      </c>
      <c r="Y26" s="57">
        <f>VLOOKUP($O26,PercentFHGoalStats!$A$3:$AE$998,19,FALSE)</f>
        <v>0.375</v>
      </c>
      <c r="Z26" s="57">
        <f>VLOOKUP($O26,PercentFHGoalStats!$A$3:$AE$998,20,FALSE)</f>
        <v>5.8823529411764705E-2</v>
      </c>
      <c r="AA26" s="57">
        <f>VLOOKUP($O26,PercentFHGoalStats!$A$3:$AE$998,22,FALSE)</f>
        <v>0</v>
      </c>
    </row>
    <row r="27" spans="1:27" ht="14.4" hidden="1" thickTop="1" x14ac:dyDescent="0.3">
      <c r="A27" s="57">
        <f>VLOOKUP($M27,PercentFHGoalStats!$A$3:$AE$998,5,FALSE)</f>
        <v>0.70588235294117652</v>
      </c>
      <c r="B27" s="57">
        <f>VLOOKUP($M27,PercentFHGoalStats!$A$3:$AE$998,6,FALSE)</f>
        <v>0.55555555555555558</v>
      </c>
      <c r="C27" s="57">
        <f>VLOOKUP($M27,PercentFHGoalStats!$A$3:$AE$998,8,FALSE)</f>
        <v>0.23529411764705882</v>
      </c>
      <c r="D27" s="57">
        <f>VLOOKUP($M27,PercentFHGoalStats!$A$3:$AE$998,9,FALSE)</f>
        <v>0</v>
      </c>
      <c r="E27" s="57">
        <f>VLOOKUP($M27,PercentFHGoalStats!$A$3:$AE$998,11,FALSE)</f>
        <v>0.17647058823529413</v>
      </c>
      <c r="F27" s="57">
        <f>VLOOKUP($M27,PercentFHGoalStats!$A$3:$AE$998,12,FALSE)</f>
        <v>0.22222222222222221</v>
      </c>
      <c r="G27" s="57">
        <f>VLOOKUP($M27,PercentFHGoalStats!$A$3:$AE$998,14,FALSE)</f>
        <v>0</v>
      </c>
      <c r="H27" s="57">
        <f>VLOOKUP($M27,PercentFHGoalStats!$A$3:$AE$998,15,FALSE)</f>
        <v>0</v>
      </c>
      <c r="I27" s="57">
        <f>VLOOKUP($M27,PercentFHGoalStats!$A$3:$AE$998,17,FALSE)</f>
        <v>0.58823529411764708</v>
      </c>
      <c r="J27" s="57">
        <f>VLOOKUP($M27,PercentFHGoalStats!$A$3:$AE$998,18,FALSE)</f>
        <v>0.33333333333333331</v>
      </c>
      <c r="K27" s="57">
        <f>VLOOKUP($M27,PercentFHGoalStats!$A$3:$AE$998,20,FALSE)</f>
        <v>0.23529411764705882</v>
      </c>
      <c r="L27" s="57">
        <f>VLOOKUP($M27,PercentFHGoalStats!$A$3:$AE$998,21,FALSE)</f>
        <v>0</v>
      </c>
      <c r="M27" s="53" t="str">
        <f>Fixtures!A27</f>
        <v>Nürnberg</v>
      </c>
      <c r="N27" s="54">
        <f>Fixtures!D27</f>
        <v>43485</v>
      </c>
      <c r="O27" s="53" t="str">
        <f>Fixtures!B27</f>
        <v>Hertha BSC</v>
      </c>
      <c r="P27" s="57">
        <f>VLOOKUP($O27,PercentFHGoalStats!$A$3:$AE$998,5,FALSE)</f>
        <v>0.8</v>
      </c>
      <c r="Q27" s="57">
        <f>VLOOKUP($O27,PercentFHGoalStats!$A$3:$AE$998,7,FALSE)</f>
        <v>0.625</v>
      </c>
      <c r="R27" s="57">
        <f>VLOOKUP($O27,PercentFHGoalStats!$A$3:$AE$998,8,FALSE)</f>
        <v>0.53333333333333333</v>
      </c>
      <c r="S27" s="57">
        <f>VLOOKUP($O27,PercentFHGoalStats!$A$3:$AE$998,10,FALSE)</f>
        <v>0.375</v>
      </c>
      <c r="T27" s="57">
        <f>VLOOKUP($O27,PercentFHGoalStats!$A$3:$AE$998,11,FALSE)</f>
        <v>0.73333333333333328</v>
      </c>
      <c r="U27" s="57">
        <f>VLOOKUP($O27,PercentFHGoalStats!$A$3:$AE$998,13,FALSE)</f>
        <v>0.5</v>
      </c>
      <c r="V27" s="57">
        <f>VLOOKUP($O27,PercentFHGoalStats!$A$3:$AE$998,14,FALSE)</f>
        <v>0.2</v>
      </c>
      <c r="W27" s="57">
        <f>VLOOKUP($O27,PercentFHGoalStats!$A$3:$AE$998,16,FALSE)</f>
        <v>0</v>
      </c>
      <c r="X27" s="57">
        <f>VLOOKUP($O27,PercentFHGoalStats!$A$3:$AE$998,17,FALSE)</f>
        <v>0.46666666666666667</v>
      </c>
      <c r="Y27" s="57">
        <f>VLOOKUP($O27,PercentFHGoalStats!$A$3:$AE$998,19,FALSE)</f>
        <v>0.375</v>
      </c>
      <c r="Z27" s="57">
        <f>VLOOKUP($O27,PercentFHGoalStats!$A$3:$AE$998,20,FALSE)</f>
        <v>0.26666666666666666</v>
      </c>
      <c r="AA27" s="57">
        <f>VLOOKUP($O27,PercentFHGoalStats!$A$3:$AE$998,22,FALSE)</f>
        <v>0.25</v>
      </c>
    </row>
    <row r="28" spans="1:27" ht="14.4" hidden="1" thickTop="1" x14ac:dyDescent="0.3">
      <c r="A28" s="57">
        <f>VLOOKUP($M28,PercentFHGoalStats!$A$3:$AE$998,5,FALSE)</f>
        <v>0.6</v>
      </c>
      <c r="B28" s="57">
        <f>VLOOKUP($M28,PercentFHGoalStats!$A$3:$AE$998,6,FALSE)</f>
        <v>0.5</v>
      </c>
      <c r="C28" s="57">
        <f>VLOOKUP($M28,PercentFHGoalStats!$A$3:$AE$998,8,FALSE)</f>
        <v>0.26666666666666666</v>
      </c>
      <c r="D28" s="57">
        <f>VLOOKUP($M28,PercentFHGoalStats!$A$3:$AE$998,9,FALSE)</f>
        <v>0.16666666666666666</v>
      </c>
      <c r="E28" s="57">
        <f>VLOOKUP($M28,PercentFHGoalStats!$A$3:$AE$998,11,FALSE)</f>
        <v>0.26666666666666666</v>
      </c>
      <c r="F28" s="57">
        <f>VLOOKUP($M28,PercentFHGoalStats!$A$3:$AE$998,12,FALSE)</f>
        <v>0.16666666666666666</v>
      </c>
      <c r="G28" s="57">
        <f>VLOOKUP($M28,PercentFHGoalStats!$A$3:$AE$998,14,FALSE)</f>
        <v>6.6666666666666666E-2</v>
      </c>
      <c r="H28" s="57">
        <f>VLOOKUP($M28,PercentFHGoalStats!$A$3:$AE$998,15,FALSE)</f>
        <v>0.16666666666666666</v>
      </c>
      <c r="I28" s="57">
        <f>VLOOKUP($M28,PercentFHGoalStats!$A$3:$AE$998,17,FALSE)</f>
        <v>0.46666666666666667</v>
      </c>
      <c r="J28" s="57">
        <f>VLOOKUP($M28,PercentFHGoalStats!$A$3:$AE$998,18,FALSE)</f>
        <v>0.33333333333333331</v>
      </c>
      <c r="K28" s="57">
        <f>VLOOKUP($M28,PercentFHGoalStats!$A$3:$AE$998,20,FALSE)</f>
        <v>0.13333333333333333</v>
      </c>
      <c r="L28" s="57">
        <f>VLOOKUP($M28,PercentFHGoalStats!$A$3:$AE$998,21,FALSE)</f>
        <v>0</v>
      </c>
      <c r="M28" s="53" t="str">
        <f>Fixtures!A28</f>
        <v>Boavista</v>
      </c>
      <c r="N28" s="54">
        <f>Fixtures!D28</f>
        <v>43485</v>
      </c>
      <c r="O28" s="53" t="str">
        <f>Fixtures!B28</f>
        <v>Portimonense</v>
      </c>
      <c r="P28" s="57">
        <f>VLOOKUP($O28,PercentFHGoalStats!$A$3:$AE$998,5,FALSE)</f>
        <v>0.7857142857142857</v>
      </c>
      <c r="Q28" s="57">
        <f>VLOOKUP($O28,PercentFHGoalStats!$A$3:$AE$998,7,FALSE)</f>
        <v>0.8571428571428571</v>
      </c>
      <c r="R28" s="57">
        <f>VLOOKUP($O28,PercentFHGoalStats!$A$3:$AE$998,8,FALSE)</f>
        <v>0.21428571428571427</v>
      </c>
      <c r="S28" s="57">
        <f>VLOOKUP($O28,PercentFHGoalStats!$A$3:$AE$998,10,FALSE)</f>
        <v>0.14285714285714285</v>
      </c>
      <c r="T28" s="57">
        <f>VLOOKUP($O28,PercentFHGoalStats!$A$3:$AE$998,11,FALSE)</f>
        <v>0.42857142857142855</v>
      </c>
      <c r="U28" s="57">
        <f>VLOOKUP($O28,PercentFHGoalStats!$A$3:$AE$998,13,FALSE)</f>
        <v>0.2857142857142857</v>
      </c>
      <c r="V28" s="57">
        <f>VLOOKUP($O28,PercentFHGoalStats!$A$3:$AE$998,14,FALSE)</f>
        <v>0.14285714285714285</v>
      </c>
      <c r="W28" s="57">
        <f>VLOOKUP($O28,PercentFHGoalStats!$A$3:$AE$998,16,FALSE)</f>
        <v>0</v>
      </c>
      <c r="X28" s="57">
        <f>VLOOKUP($O28,PercentFHGoalStats!$A$3:$AE$998,17,FALSE)</f>
        <v>0.42857142857142855</v>
      </c>
      <c r="Y28" s="57">
        <f>VLOOKUP($O28,PercentFHGoalStats!$A$3:$AE$998,19,FALSE)</f>
        <v>0.5714285714285714</v>
      </c>
      <c r="Z28" s="57">
        <f>VLOOKUP($O28,PercentFHGoalStats!$A$3:$AE$998,20,FALSE)</f>
        <v>7.1428571428571425E-2</v>
      </c>
      <c r="AA28" s="57">
        <f>VLOOKUP($O28,PercentFHGoalStats!$A$3:$AE$998,22,FALSE)</f>
        <v>0.14285714285714285</v>
      </c>
    </row>
    <row r="29" spans="1:27" ht="14.4" hidden="1" thickTop="1" x14ac:dyDescent="0.3">
      <c r="A29" s="57">
        <f>VLOOKUP($M29,PercentFHGoalStats!$A$3:$AE$998,5,FALSE)</f>
        <v>0.8571428571428571</v>
      </c>
      <c r="B29" s="57">
        <f>VLOOKUP($M29,PercentFHGoalStats!$A$3:$AE$998,6,FALSE)</f>
        <v>1</v>
      </c>
      <c r="C29" s="57">
        <f>VLOOKUP($M29,PercentFHGoalStats!$A$3:$AE$998,8,FALSE)</f>
        <v>0.42857142857142855</v>
      </c>
      <c r="D29" s="57">
        <f>VLOOKUP($M29,PercentFHGoalStats!$A$3:$AE$998,9,FALSE)</f>
        <v>0.625</v>
      </c>
      <c r="E29" s="57">
        <f>VLOOKUP($M29,PercentFHGoalStats!$A$3:$AE$998,11,FALSE)</f>
        <v>0.5</v>
      </c>
      <c r="F29" s="57">
        <f>VLOOKUP($M29,PercentFHGoalStats!$A$3:$AE$998,12,FALSE)</f>
        <v>0.625</v>
      </c>
      <c r="G29" s="57">
        <f>VLOOKUP($M29,PercentFHGoalStats!$A$3:$AE$998,14,FALSE)</f>
        <v>0.14285714285714285</v>
      </c>
      <c r="H29" s="57">
        <f>VLOOKUP($M29,PercentFHGoalStats!$A$3:$AE$998,15,FALSE)</f>
        <v>0.125</v>
      </c>
      <c r="I29" s="57">
        <f>VLOOKUP($M29,PercentFHGoalStats!$A$3:$AE$998,17,FALSE)</f>
        <v>0.6428571428571429</v>
      </c>
      <c r="J29" s="57">
        <f>VLOOKUP($M29,PercentFHGoalStats!$A$3:$AE$998,18,FALSE)</f>
        <v>0.75</v>
      </c>
      <c r="K29" s="57">
        <f>VLOOKUP($M29,PercentFHGoalStats!$A$3:$AE$998,20,FALSE)</f>
        <v>0.14285714285714285</v>
      </c>
      <c r="L29" s="57">
        <f>VLOOKUP($M29,PercentFHGoalStats!$A$3:$AE$998,21,FALSE)</f>
        <v>0.125</v>
      </c>
      <c r="M29" s="53" t="str">
        <f>Fixtures!A29</f>
        <v>Desportivo Aves</v>
      </c>
      <c r="N29" s="54">
        <f>Fixtures!D29</f>
        <v>43485</v>
      </c>
      <c r="O29" s="53" t="str">
        <f>Fixtures!B29</f>
        <v>Vitória Setúbal</v>
      </c>
      <c r="P29" s="57">
        <f>VLOOKUP($O29,PercentFHGoalStats!$A$3:$AE$998,5,FALSE)</f>
        <v>0.6875</v>
      </c>
      <c r="Q29" s="57">
        <f>VLOOKUP($O29,PercentFHGoalStats!$A$3:$AE$998,7,FALSE)</f>
        <v>0.5</v>
      </c>
      <c r="R29" s="57">
        <f>VLOOKUP($O29,PercentFHGoalStats!$A$3:$AE$998,8,FALSE)</f>
        <v>0.1875</v>
      </c>
      <c r="S29" s="57">
        <f>VLOOKUP($O29,PercentFHGoalStats!$A$3:$AE$998,10,FALSE)</f>
        <v>0.25</v>
      </c>
      <c r="T29" s="57">
        <f>VLOOKUP($O29,PercentFHGoalStats!$A$3:$AE$998,11,FALSE)</f>
        <v>0.375</v>
      </c>
      <c r="U29" s="57">
        <f>VLOOKUP($O29,PercentFHGoalStats!$A$3:$AE$998,13,FALSE)</f>
        <v>0.375</v>
      </c>
      <c r="V29" s="57">
        <f>VLOOKUP($O29,PercentFHGoalStats!$A$3:$AE$998,14,FALSE)</f>
        <v>0</v>
      </c>
      <c r="W29" s="57">
        <f>VLOOKUP($O29,PercentFHGoalStats!$A$3:$AE$998,16,FALSE)</f>
        <v>0</v>
      </c>
      <c r="X29" s="57">
        <f>VLOOKUP($O29,PercentFHGoalStats!$A$3:$AE$998,17,FALSE)</f>
        <v>0.5</v>
      </c>
      <c r="Y29" s="57">
        <f>VLOOKUP($O29,PercentFHGoalStats!$A$3:$AE$998,19,FALSE)</f>
        <v>0.375</v>
      </c>
      <c r="Z29" s="57">
        <f>VLOOKUP($O29,PercentFHGoalStats!$A$3:$AE$998,20,FALSE)</f>
        <v>6.25E-2</v>
      </c>
      <c r="AA29" s="57">
        <f>VLOOKUP($O29,PercentFHGoalStats!$A$3:$AE$998,22,FALSE)</f>
        <v>0.125</v>
      </c>
    </row>
    <row r="30" spans="1:27" ht="14.4" hidden="1" thickTop="1" x14ac:dyDescent="0.3">
      <c r="A30" s="57">
        <f>VLOOKUP($M30,PercentFHGoalStats!$A$3:$AE$998,5,FALSE)</f>
        <v>0.8571428571428571</v>
      </c>
      <c r="B30" s="57">
        <f>VLOOKUP($M30,PercentFHGoalStats!$A$3:$AE$998,6,FALSE)</f>
        <v>0.875</v>
      </c>
      <c r="C30" s="57">
        <f>VLOOKUP($M30,PercentFHGoalStats!$A$3:$AE$998,8,FALSE)</f>
        <v>0.5714285714285714</v>
      </c>
      <c r="D30" s="57">
        <f>VLOOKUP($M30,PercentFHGoalStats!$A$3:$AE$998,9,FALSE)</f>
        <v>0.5</v>
      </c>
      <c r="E30" s="57">
        <f>VLOOKUP($M30,PercentFHGoalStats!$A$3:$AE$998,11,FALSE)</f>
        <v>0.6428571428571429</v>
      </c>
      <c r="F30" s="57">
        <f>VLOOKUP($M30,PercentFHGoalStats!$A$3:$AE$998,12,FALSE)</f>
        <v>0.75</v>
      </c>
      <c r="G30" s="57">
        <f>VLOOKUP($M30,PercentFHGoalStats!$A$3:$AE$998,14,FALSE)</f>
        <v>0.2857142857142857</v>
      </c>
      <c r="H30" s="57">
        <f>VLOOKUP($M30,PercentFHGoalStats!$A$3:$AE$998,15,FALSE)</f>
        <v>0.375</v>
      </c>
      <c r="I30" s="57">
        <f>VLOOKUP($M30,PercentFHGoalStats!$A$3:$AE$998,17,FALSE)</f>
        <v>0.5</v>
      </c>
      <c r="J30" s="57">
        <f>VLOOKUP($M30,PercentFHGoalStats!$A$3:$AE$998,18,FALSE)</f>
        <v>0.375</v>
      </c>
      <c r="K30" s="57">
        <f>VLOOKUP($M30,PercentFHGoalStats!$A$3:$AE$998,20,FALSE)</f>
        <v>0.35714285714285715</v>
      </c>
      <c r="L30" s="57">
        <f>VLOOKUP($M30,PercentFHGoalStats!$A$3:$AE$998,21,FALSE)</f>
        <v>0.125</v>
      </c>
      <c r="M30" s="53" t="str">
        <f>Fixtures!A30</f>
        <v>Rio Ave</v>
      </c>
      <c r="N30" s="54">
        <f>Fixtures!D30</f>
        <v>43485</v>
      </c>
      <c r="O30" s="53" t="str">
        <f>Fixtures!B30</f>
        <v>Feirense</v>
      </c>
      <c r="P30" s="57">
        <f>VLOOKUP($O30,PercentFHGoalStats!$A$3:$AE$998,5,FALSE)</f>
        <v>0.5</v>
      </c>
      <c r="Q30" s="57">
        <f>VLOOKUP($O30,PercentFHGoalStats!$A$3:$AE$998,7,FALSE)</f>
        <v>0.375</v>
      </c>
      <c r="R30" s="57">
        <f>VLOOKUP($O30,PercentFHGoalStats!$A$3:$AE$998,8,FALSE)</f>
        <v>0.2857142857142857</v>
      </c>
      <c r="S30" s="57">
        <f>VLOOKUP($O30,PercentFHGoalStats!$A$3:$AE$998,10,FALSE)</f>
        <v>0.25</v>
      </c>
      <c r="T30" s="57">
        <f>VLOOKUP($O30,PercentFHGoalStats!$A$3:$AE$998,11,FALSE)</f>
        <v>0.21428571428571427</v>
      </c>
      <c r="U30" s="57">
        <f>VLOOKUP($O30,PercentFHGoalStats!$A$3:$AE$998,13,FALSE)</f>
        <v>0.125</v>
      </c>
      <c r="V30" s="57">
        <f>VLOOKUP($O30,PercentFHGoalStats!$A$3:$AE$998,14,FALSE)</f>
        <v>7.1428571428571425E-2</v>
      </c>
      <c r="W30" s="57">
        <f>VLOOKUP($O30,PercentFHGoalStats!$A$3:$AE$998,16,FALSE)</f>
        <v>0</v>
      </c>
      <c r="X30" s="57">
        <f>VLOOKUP($O30,PercentFHGoalStats!$A$3:$AE$998,17,FALSE)</f>
        <v>0.42857142857142855</v>
      </c>
      <c r="Y30" s="57">
        <f>VLOOKUP($O30,PercentFHGoalStats!$A$3:$AE$998,19,FALSE)</f>
        <v>0.375</v>
      </c>
      <c r="Z30" s="57">
        <f>VLOOKUP($O30,PercentFHGoalStats!$A$3:$AE$998,20,FALSE)</f>
        <v>7.1428571428571425E-2</v>
      </c>
      <c r="AA30" s="57">
        <f>VLOOKUP($O30,PercentFHGoalStats!$A$3:$AE$998,22,FALSE)</f>
        <v>0.125</v>
      </c>
    </row>
    <row r="31" spans="1:27" ht="14.4" hidden="1" thickTop="1" x14ac:dyDescent="0.3">
      <c r="A31" s="57">
        <f>VLOOKUP($M31,PercentFHGoalStats!$A$3:$AE$998,5,FALSE)</f>
        <v>0.8571428571428571</v>
      </c>
      <c r="B31" s="57">
        <f>VLOOKUP($M31,PercentFHGoalStats!$A$3:$AE$998,6,FALSE)</f>
        <v>1</v>
      </c>
      <c r="C31" s="57">
        <f>VLOOKUP($M31,PercentFHGoalStats!$A$3:$AE$998,8,FALSE)</f>
        <v>0.14285714285714285</v>
      </c>
      <c r="D31" s="57">
        <f>VLOOKUP($M31,PercentFHGoalStats!$A$3:$AE$998,9,FALSE)</f>
        <v>0.25</v>
      </c>
      <c r="E31" s="57">
        <f>VLOOKUP($M31,PercentFHGoalStats!$A$3:$AE$998,11,FALSE)</f>
        <v>0.42857142857142855</v>
      </c>
      <c r="F31" s="57">
        <f>VLOOKUP($M31,PercentFHGoalStats!$A$3:$AE$998,12,FALSE)</f>
        <v>0.5</v>
      </c>
      <c r="G31" s="57">
        <f>VLOOKUP($M31,PercentFHGoalStats!$A$3:$AE$998,14,FALSE)</f>
        <v>0</v>
      </c>
      <c r="H31" s="57">
        <f>VLOOKUP($M31,PercentFHGoalStats!$A$3:$AE$998,15,FALSE)</f>
        <v>0</v>
      </c>
      <c r="I31" s="57">
        <f>VLOOKUP($M31,PercentFHGoalStats!$A$3:$AE$998,17,FALSE)</f>
        <v>0.42857142857142855</v>
      </c>
      <c r="J31" s="57">
        <f>VLOOKUP($M31,PercentFHGoalStats!$A$3:$AE$998,18,FALSE)</f>
        <v>0.5</v>
      </c>
      <c r="K31" s="57">
        <f>VLOOKUP($M31,PercentFHGoalStats!$A$3:$AE$998,20,FALSE)</f>
        <v>0.14285714285714285</v>
      </c>
      <c r="L31" s="57">
        <f>VLOOKUP($M31,PercentFHGoalStats!$A$3:$AE$998,21,FALSE)</f>
        <v>0.25</v>
      </c>
      <c r="M31" s="53" t="str">
        <f>Fixtures!A31</f>
        <v>Cosenza</v>
      </c>
      <c r="N31" s="54">
        <f>Fixtures!D31</f>
        <v>43485</v>
      </c>
      <c r="O31" s="53" t="str">
        <f>Fixtures!B31</f>
        <v>Ascoli</v>
      </c>
      <c r="P31" s="57">
        <f>VLOOKUP($O31,PercentFHGoalStats!$A$3:$AE$998,5,FALSE)</f>
        <v>0.8</v>
      </c>
      <c r="Q31" s="57">
        <f>VLOOKUP($O31,PercentFHGoalStats!$A$3:$AE$998,7,FALSE)</f>
        <v>1</v>
      </c>
      <c r="R31" s="57">
        <f>VLOOKUP($O31,PercentFHGoalStats!$A$3:$AE$998,8,FALSE)</f>
        <v>0</v>
      </c>
      <c r="S31" s="57">
        <f>VLOOKUP($O31,PercentFHGoalStats!$A$3:$AE$998,10,FALSE)</f>
        <v>0</v>
      </c>
      <c r="T31" s="57">
        <f>VLOOKUP($O31,PercentFHGoalStats!$A$3:$AE$998,11,FALSE)</f>
        <v>0.4</v>
      </c>
      <c r="U31" s="57">
        <f>VLOOKUP($O31,PercentFHGoalStats!$A$3:$AE$998,13,FALSE)</f>
        <v>0.5</v>
      </c>
      <c r="V31" s="57">
        <f>VLOOKUP($O31,PercentFHGoalStats!$A$3:$AE$998,14,FALSE)</f>
        <v>0</v>
      </c>
      <c r="W31" s="57">
        <f>VLOOKUP($O31,PercentFHGoalStats!$A$3:$AE$998,16,FALSE)</f>
        <v>0</v>
      </c>
      <c r="X31" s="57">
        <f>VLOOKUP($O31,PercentFHGoalStats!$A$3:$AE$998,17,FALSE)</f>
        <v>0.4</v>
      </c>
      <c r="Y31" s="57">
        <f>VLOOKUP($O31,PercentFHGoalStats!$A$3:$AE$998,19,FALSE)</f>
        <v>0.5</v>
      </c>
      <c r="Z31" s="57">
        <f>VLOOKUP($O31,PercentFHGoalStats!$A$3:$AE$998,20,FALSE)</f>
        <v>0</v>
      </c>
      <c r="AA31" s="57">
        <f>VLOOKUP($O31,PercentFHGoalStats!$A$3:$AE$998,22,FALSE)</f>
        <v>0</v>
      </c>
    </row>
    <row r="32" spans="1:27" ht="14.4" hidden="1" thickTop="1" x14ac:dyDescent="0.3">
      <c r="A32" s="57">
        <f>VLOOKUP($M32,PercentFHGoalStats!$A$3:$AE$998,5,FALSE)</f>
        <v>0.66666666666666663</v>
      </c>
      <c r="B32" s="57">
        <f>VLOOKUP($M32,PercentFHGoalStats!$A$3:$AE$998,6,FALSE)</f>
        <v>0.25</v>
      </c>
      <c r="C32" s="57">
        <f>VLOOKUP($M32,PercentFHGoalStats!$A$3:$AE$998,8,FALSE)</f>
        <v>0.22222222222222221</v>
      </c>
      <c r="D32" s="57">
        <f>VLOOKUP($M32,PercentFHGoalStats!$A$3:$AE$998,9,FALSE)</f>
        <v>0</v>
      </c>
      <c r="E32" s="57">
        <f>VLOOKUP($M32,PercentFHGoalStats!$A$3:$AE$998,11,FALSE)</f>
        <v>0.33333333333333331</v>
      </c>
      <c r="F32" s="57">
        <f>VLOOKUP($M32,PercentFHGoalStats!$A$3:$AE$998,12,FALSE)</f>
        <v>0.25</v>
      </c>
      <c r="G32" s="57">
        <f>VLOOKUP($M32,PercentFHGoalStats!$A$3:$AE$998,14,FALSE)</f>
        <v>0.1111111111111111</v>
      </c>
      <c r="H32" s="57">
        <f>VLOOKUP($M32,PercentFHGoalStats!$A$3:$AE$998,15,FALSE)</f>
        <v>0</v>
      </c>
      <c r="I32" s="57">
        <f>VLOOKUP($M32,PercentFHGoalStats!$A$3:$AE$998,17,FALSE)</f>
        <v>0.55555555555555558</v>
      </c>
      <c r="J32" s="57">
        <f>VLOOKUP($M32,PercentFHGoalStats!$A$3:$AE$998,18,FALSE)</f>
        <v>0</v>
      </c>
      <c r="K32" s="57">
        <f>VLOOKUP($M32,PercentFHGoalStats!$A$3:$AE$998,20,FALSE)</f>
        <v>0.1111111111111111</v>
      </c>
      <c r="L32" s="57">
        <f>VLOOKUP($M32,PercentFHGoalStats!$A$3:$AE$998,21,FALSE)</f>
        <v>0</v>
      </c>
      <c r="M32" s="53" t="str">
        <f>Fixtures!A32</f>
        <v>Pescara</v>
      </c>
      <c r="N32" s="54">
        <f>Fixtures!D32</f>
        <v>43485</v>
      </c>
      <c r="O32" s="53" t="str">
        <f>Fixtures!B32</f>
        <v>Cremonese</v>
      </c>
      <c r="P32" s="57">
        <f>VLOOKUP($O32,PercentFHGoalStats!$A$3:$AE$998,5,FALSE)</f>
        <v>0.625</v>
      </c>
      <c r="Q32" s="57">
        <f>VLOOKUP($O32,PercentFHGoalStats!$A$3:$AE$998,7,FALSE)</f>
        <v>1</v>
      </c>
      <c r="R32" s="57">
        <f>VLOOKUP($O32,PercentFHGoalStats!$A$3:$AE$998,8,FALSE)</f>
        <v>0.25</v>
      </c>
      <c r="S32" s="57">
        <f>VLOOKUP($O32,PercentFHGoalStats!$A$3:$AE$998,10,FALSE)</f>
        <v>0.5</v>
      </c>
      <c r="T32" s="57">
        <f>VLOOKUP($O32,PercentFHGoalStats!$A$3:$AE$998,11,FALSE)</f>
        <v>0.375</v>
      </c>
      <c r="U32" s="57">
        <f>VLOOKUP($O32,PercentFHGoalStats!$A$3:$AE$998,13,FALSE)</f>
        <v>0</v>
      </c>
      <c r="V32" s="57">
        <f>VLOOKUP($O32,PercentFHGoalStats!$A$3:$AE$998,14,FALSE)</f>
        <v>0.125</v>
      </c>
      <c r="W32" s="57">
        <f>VLOOKUP($O32,PercentFHGoalStats!$A$3:$AE$998,16,FALSE)</f>
        <v>0</v>
      </c>
      <c r="X32" s="57">
        <f>VLOOKUP($O32,PercentFHGoalStats!$A$3:$AE$998,17,FALSE)</f>
        <v>0.25</v>
      </c>
      <c r="Y32" s="57">
        <f>VLOOKUP($O32,PercentFHGoalStats!$A$3:$AE$998,19,FALSE)</f>
        <v>1</v>
      </c>
      <c r="Z32" s="57">
        <f>VLOOKUP($O32,PercentFHGoalStats!$A$3:$AE$998,20,FALSE)</f>
        <v>0.125</v>
      </c>
      <c r="AA32" s="57">
        <f>VLOOKUP($O32,PercentFHGoalStats!$A$3:$AE$998,22,FALSE)</f>
        <v>0.5</v>
      </c>
    </row>
    <row r="33" spans="1:27" ht="14.4" hidden="1" thickTop="1" x14ac:dyDescent="0.3">
      <c r="A33" s="57">
        <f>VLOOKUP($M33,PercentFHGoalStats!$A$3:$AE$998,5,FALSE)</f>
        <v>0.875</v>
      </c>
      <c r="B33" s="57">
        <f>VLOOKUP($M33,PercentFHGoalStats!$A$3:$AE$998,6,FALSE)</f>
        <v>0.66666666666666663</v>
      </c>
      <c r="C33" s="57">
        <f>VLOOKUP($M33,PercentFHGoalStats!$A$3:$AE$998,8,FALSE)</f>
        <v>0.25</v>
      </c>
      <c r="D33" s="57">
        <f>VLOOKUP($M33,PercentFHGoalStats!$A$3:$AE$998,9,FALSE)</f>
        <v>0.33333333333333331</v>
      </c>
      <c r="E33" s="57">
        <f>VLOOKUP($M33,PercentFHGoalStats!$A$3:$AE$998,11,FALSE)</f>
        <v>0.75</v>
      </c>
      <c r="F33" s="57">
        <f>VLOOKUP($M33,PercentFHGoalStats!$A$3:$AE$998,12,FALSE)</f>
        <v>0.66666666666666663</v>
      </c>
      <c r="G33" s="57">
        <f>VLOOKUP($M33,PercentFHGoalStats!$A$3:$AE$998,14,FALSE)</f>
        <v>0</v>
      </c>
      <c r="H33" s="57">
        <f>VLOOKUP($M33,PercentFHGoalStats!$A$3:$AE$998,15,FALSE)</f>
        <v>0</v>
      </c>
      <c r="I33" s="57">
        <f>VLOOKUP($M33,PercentFHGoalStats!$A$3:$AE$998,17,FALSE)</f>
        <v>0.375</v>
      </c>
      <c r="J33" s="57">
        <f>VLOOKUP($M33,PercentFHGoalStats!$A$3:$AE$998,18,FALSE)</f>
        <v>0.33333333333333331</v>
      </c>
      <c r="K33" s="57">
        <f>VLOOKUP($M33,PercentFHGoalStats!$A$3:$AE$998,20,FALSE)</f>
        <v>0</v>
      </c>
      <c r="L33" s="57">
        <f>VLOOKUP($M33,PercentFHGoalStats!$A$3:$AE$998,21,FALSE)</f>
        <v>0</v>
      </c>
      <c r="M33" s="53" t="str">
        <f>Fixtures!A33</f>
        <v>Calcio Padova</v>
      </c>
      <c r="N33" s="54">
        <f>Fixtures!D33</f>
        <v>43485</v>
      </c>
      <c r="O33" s="53" t="str">
        <f>Fixtures!B33</f>
        <v>Hellas Verona</v>
      </c>
      <c r="P33" s="57">
        <f>VLOOKUP($O33,PercentFHGoalStats!$A$3:$AE$998,5,FALSE)</f>
        <v>0.8</v>
      </c>
      <c r="Q33" s="57">
        <f>VLOOKUP($O33,PercentFHGoalStats!$A$3:$AE$998,7,FALSE)</f>
        <v>0.66666666666666663</v>
      </c>
      <c r="R33" s="57">
        <f>VLOOKUP($O33,PercentFHGoalStats!$A$3:$AE$998,8,FALSE)</f>
        <v>0.6</v>
      </c>
      <c r="S33" s="57">
        <f>VLOOKUP($O33,PercentFHGoalStats!$A$3:$AE$998,10,FALSE)</f>
        <v>0.33333333333333331</v>
      </c>
      <c r="T33" s="57">
        <f>VLOOKUP($O33,PercentFHGoalStats!$A$3:$AE$998,11,FALSE)</f>
        <v>0.8</v>
      </c>
      <c r="U33" s="57">
        <f>VLOOKUP($O33,PercentFHGoalStats!$A$3:$AE$998,13,FALSE)</f>
        <v>0.66666666666666663</v>
      </c>
      <c r="V33" s="57">
        <f>VLOOKUP($O33,PercentFHGoalStats!$A$3:$AE$998,14,FALSE)</f>
        <v>0.3</v>
      </c>
      <c r="W33" s="57">
        <f>VLOOKUP($O33,PercentFHGoalStats!$A$3:$AE$998,16,FALSE)</f>
        <v>0.33333333333333331</v>
      </c>
      <c r="X33" s="57">
        <f>VLOOKUP($O33,PercentFHGoalStats!$A$3:$AE$998,17,FALSE)</f>
        <v>0.4</v>
      </c>
      <c r="Y33" s="57">
        <f>VLOOKUP($O33,PercentFHGoalStats!$A$3:$AE$998,19,FALSE)</f>
        <v>0.16666666666666666</v>
      </c>
      <c r="Z33" s="57">
        <f>VLOOKUP($O33,PercentFHGoalStats!$A$3:$AE$998,20,FALSE)</f>
        <v>0</v>
      </c>
      <c r="AA33" s="57">
        <f>VLOOKUP($O33,PercentFHGoalStats!$A$3:$AE$998,22,FALSE)</f>
        <v>0</v>
      </c>
    </row>
    <row r="34" spans="1:27" ht="14.4" hidden="1" thickTop="1" x14ac:dyDescent="0.3">
      <c r="A34" s="57">
        <f>VLOOKUP($M34,PercentFHGoalStats!$A$3:$AE$998,5,FALSE)</f>
        <v>0.5</v>
      </c>
      <c r="B34" s="57">
        <f>VLOOKUP($M34,PercentFHGoalStats!$A$3:$AE$998,6,FALSE)</f>
        <v>0.5</v>
      </c>
      <c r="C34" s="57">
        <f>VLOOKUP($M34,PercentFHGoalStats!$A$3:$AE$998,8,FALSE)</f>
        <v>0</v>
      </c>
      <c r="D34" s="57">
        <f>VLOOKUP($M34,PercentFHGoalStats!$A$3:$AE$998,9,FALSE)</f>
        <v>0</v>
      </c>
      <c r="E34" s="57">
        <f>VLOOKUP($M34,PercentFHGoalStats!$A$3:$AE$998,11,FALSE)</f>
        <v>0.5</v>
      </c>
      <c r="F34" s="57">
        <f>VLOOKUP($M34,PercentFHGoalStats!$A$3:$AE$998,12,FALSE)</f>
        <v>0.5</v>
      </c>
      <c r="G34" s="57">
        <f>VLOOKUP($M34,PercentFHGoalStats!$A$3:$AE$998,14,FALSE)</f>
        <v>0</v>
      </c>
      <c r="H34" s="57">
        <f>VLOOKUP($M34,PercentFHGoalStats!$A$3:$AE$998,15,FALSE)</f>
        <v>0</v>
      </c>
      <c r="I34" s="57">
        <f>VLOOKUP($M34,PercentFHGoalStats!$A$3:$AE$998,17,FALSE)</f>
        <v>0</v>
      </c>
      <c r="J34" s="57">
        <f>VLOOKUP($M34,PercentFHGoalStats!$A$3:$AE$998,18,FALSE)</f>
        <v>0</v>
      </c>
      <c r="K34" s="57">
        <f>VLOOKUP($M34,PercentFHGoalStats!$A$3:$AE$998,20,FALSE)</f>
        <v>0</v>
      </c>
      <c r="L34" s="57">
        <f>VLOOKUP($M34,PercentFHGoalStats!$A$3:$AE$998,21,FALSE)</f>
        <v>0</v>
      </c>
      <c r="M34" s="53" t="str">
        <f>Fixtures!A34</f>
        <v>Mafra</v>
      </c>
      <c r="N34" s="54">
        <f>Fixtures!D34</f>
        <v>43485</v>
      </c>
      <c r="O34" s="53" t="str">
        <f>Fixtures!B34</f>
        <v>Varzim</v>
      </c>
      <c r="P34" s="57">
        <f>VLOOKUP($O34,PercentFHGoalStats!$A$3:$AE$998,5,FALSE)</f>
        <v>1</v>
      </c>
      <c r="Q34" s="57" t="e">
        <f>VLOOKUP($O34,PercentFHGoalStats!$A$3:$AE$998,7,FALSE)</f>
        <v>#DIV/0!</v>
      </c>
      <c r="R34" s="57">
        <f>VLOOKUP($O34,PercentFHGoalStats!$A$3:$AE$998,8,FALSE)</f>
        <v>1</v>
      </c>
      <c r="S34" s="57" t="e">
        <f>VLOOKUP($O34,PercentFHGoalStats!$A$3:$AE$998,10,FALSE)</f>
        <v>#DIV/0!</v>
      </c>
      <c r="T34" s="57">
        <f>VLOOKUP($O34,PercentFHGoalStats!$A$3:$AE$998,11,FALSE)</f>
        <v>1</v>
      </c>
      <c r="U34" s="57" t="e">
        <f>VLOOKUP($O34,PercentFHGoalStats!$A$3:$AE$998,13,FALSE)</f>
        <v>#DIV/0!</v>
      </c>
      <c r="V34" s="57">
        <f>VLOOKUP($O34,PercentFHGoalStats!$A$3:$AE$998,14,FALSE)</f>
        <v>1</v>
      </c>
      <c r="W34" s="57" t="e">
        <f>VLOOKUP($O34,PercentFHGoalStats!$A$3:$AE$998,16,FALSE)</f>
        <v>#DIV/0!</v>
      </c>
      <c r="X34" s="57">
        <f>VLOOKUP($O34,PercentFHGoalStats!$A$3:$AE$998,17,FALSE)</f>
        <v>1</v>
      </c>
      <c r="Y34" s="57" t="e">
        <f>VLOOKUP($O34,PercentFHGoalStats!$A$3:$AE$998,19,FALSE)</f>
        <v>#DIV/0!</v>
      </c>
      <c r="Z34" s="57">
        <f>VLOOKUP($O34,PercentFHGoalStats!$A$3:$AE$998,20,FALSE)</f>
        <v>0</v>
      </c>
      <c r="AA34" s="57" t="e">
        <f>VLOOKUP($O34,PercentFHGoalStats!$A$3:$AE$998,22,FALSE)</f>
        <v>#DIV/0!</v>
      </c>
    </row>
    <row r="35" spans="1:27" ht="14.4" hidden="1" thickTop="1" x14ac:dyDescent="0.3">
      <c r="A35" s="57" t="e">
        <f>VLOOKUP($M35,PercentFHGoalStats!$A$3:$AE$998,5,FALSE)</f>
        <v>#DIV/0!</v>
      </c>
      <c r="B35" s="57" t="e">
        <f>VLOOKUP($M35,PercentFHGoalStats!$A$3:$AE$998,6,FALSE)</f>
        <v>#DIV/0!</v>
      </c>
      <c r="C35" s="57" t="e">
        <f>VLOOKUP($M35,PercentFHGoalStats!$A$3:$AE$998,8,FALSE)</f>
        <v>#DIV/0!</v>
      </c>
      <c r="D35" s="57" t="e">
        <f>VLOOKUP($M35,PercentFHGoalStats!$A$3:$AE$998,9,FALSE)</f>
        <v>#DIV/0!</v>
      </c>
      <c r="E35" s="57" t="e">
        <f>VLOOKUP($M35,PercentFHGoalStats!$A$3:$AE$998,11,FALSE)</f>
        <v>#DIV/0!</v>
      </c>
      <c r="F35" s="57" t="e">
        <f>VLOOKUP($M35,PercentFHGoalStats!$A$3:$AE$998,12,FALSE)</f>
        <v>#DIV/0!</v>
      </c>
      <c r="G35" s="57" t="e">
        <f>VLOOKUP($M35,PercentFHGoalStats!$A$3:$AE$998,14,FALSE)</f>
        <v>#DIV/0!</v>
      </c>
      <c r="H35" s="57" t="e">
        <f>VLOOKUP($M35,PercentFHGoalStats!$A$3:$AE$998,15,FALSE)</f>
        <v>#DIV/0!</v>
      </c>
      <c r="I35" s="57" t="e">
        <f>VLOOKUP($M35,PercentFHGoalStats!$A$3:$AE$998,17,FALSE)</f>
        <v>#DIV/0!</v>
      </c>
      <c r="J35" s="57" t="e">
        <f>VLOOKUP($M35,PercentFHGoalStats!$A$3:$AE$998,18,FALSE)</f>
        <v>#DIV/0!</v>
      </c>
      <c r="K35" s="57" t="e">
        <f>VLOOKUP($M35,PercentFHGoalStats!$A$3:$AE$998,20,FALSE)</f>
        <v>#DIV/0!</v>
      </c>
      <c r="L35" s="57" t="e">
        <f>VLOOKUP($M35,PercentFHGoalStats!$A$3:$AE$998,21,FALSE)</f>
        <v>#DIV/0!</v>
      </c>
      <c r="M35" s="53" t="str">
        <f>Fixtures!A35</f>
        <v>Arouca</v>
      </c>
      <c r="N35" s="54">
        <f>Fixtures!D35</f>
        <v>43485</v>
      </c>
      <c r="O35" s="53" t="str">
        <f>Fixtures!B35</f>
        <v>Penafiel</v>
      </c>
      <c r="P35" s="57">
        <f>VLOOKUP($O35,PercentFHGoalStats!$A$3:$AE$998,5,FALSE)</f>
        <v>0.5</v>
      </c>
      <c r="Q35" s="57">
        <f>VLOOKUP($O35,PercentFHGoalStats!$A$3:$AE$998,7,FALSE)</f>
        <v>0.33333333333333331</v>
      </c>
      <c r="R35" s="57">
        <f>VLOOKUP($O35,PercentFHGoalStats!$A$3:$AE$998,8,FALSE)</f>
        <v>0.5</v>
      </c>
      <c r="S35" s="57">
        <f>VLOOKUP($O35,PercentFHGoalStats!$A$3:$AE$998,10,FALSE)</f>
        <v>0.33333333333333331</v>
      </c>
      <c r="T35" s="57">
        <f>VLOOKUP($O35,PercentFHGoalStats!$A$3:$AE$998,11,FALSE)</f>
        <v>0.5</v>
      </c>
      <c r="U35" s="57">
        <f>VLOOKUP($O35,PercentFHGoalStats!$A$3:$AE$998,13,FALSE)</f>
        <v>0.33333333333333331</v>
      </c>
      <c r="V35" s="57">
        <f>VLOOKUP($O35,PercentFHGoalStats!$A$3:$AE$998,14,FALSE)</f>
        <v>0</v>
      </c>
      <c r="W35" s="57">
        <f>VLOOKUP($O35,PercentFHGoalStats!$A$3:$AE$998,16,FALSE)</f>
        <v>0</v>
      </c>
      <c r="X35" s="57">
        <f>VLOOKUP($O35,PercentFHGoalStats!$A$3:$AE$998,17,FALSE)</f>
        <v>0.5</v>
      </c>
      <c r="Y35" s="57">
        <f>VLOOKUP($O35,PercentFHGoalStats!$A$3:$AE$998,19,FALSE)</f>
        <v>0.33333333333333331</v>
      </c>
      <c r="Z35" s="57">
        <f>VLOOKUP($O35,PercentFHGoalStats!$A$3:$AE$998,20,FALSE)</f>
        <v>0.25</v>
      </c>
      <c r="AA35" s="57">
        <f>VLOOKUP($O35,PercentFHGoalStats!$A$3:$AE$998,22,FALSE)</f>
        <v>0.33333333333333331</v>
      </c>
    </row>
    <row r="36" spans="1:27" ht="14.4" hidden="1" thickTop="1" x14ac:dyDescent="0.3">
      <c r="A36" s="57">
        <f>VLOOKUP($M36,PercentFHGoalStats!$A$3:$AE$998,5,FALSE)</f>
        <v>1</v>
      </c>
      <c r="B36" s="57" t="e">
        <f>VLOOKUP($M36,PercentFHGoalStats!$A$3:$AE$998,6,FALSE)</f>
        <v>#DIV/0!</v>
      </c>
      <c r="C36" s="57">
        <f>VLOOKUP($M36,PercentFHGoalStats!$A$3:$AE$998,8,FALSE)</f>
        <v>0.5</v>
      </c>
      <c r="D36" s="57" t="e">
        <f>VLOOKUP($M36,PercentFHGoalStats!$A$3:$AE$998,9,FALSE)</f>
        <v>#DIV/0!</v>
      </c>
      <c r="E36" s="57">
        <f>VLOOKUP($M36,PercentFHGoalStats!$A$3:$AE$998,11,FALSE)</f>
        <v>1</v>
      </c>
      <c r="F36" s="57" t="e">
        <f>VLOOKUP($M36,PercentFHGoalStats!$A$3:$AE$998,12,FALSE)</f>
        <v>#DIV/0!</v>
      </c>
      <c r="G36" s="57">
        <f>VLOOKUP($M36,PercentFHGoalStats!$A$3:$AE$998,14,FALSE)</f>
        <v>0</v>
      </c>
      <c r="H36" s="57" t="e">
        <f>VLOOKUP($M36,PercentFHGoalStats!$A$3:$AE$998,15,FALSE)</f>
        <v>#DIV/0!</v>
      </c>
      <c r="I36" s="57">
        <f>VLOOKUP($M36,PercentFHGoalStats!$A$3:$AE$998,17,FALSE)</f>
        <v>0.5</v>
      </c>
      <c r="J36" s="57" t="e">
        <f>VLOOKUP($M36,PercentFHGoalStats!$A$3:$AE$998,18,FALSE)</f>
        <v>#DIV/0!</v>
      </c>
      <c r="K36" s="57">
        <f>VLOOKUP($M36,PercentFHGoalStats!$A$3:$AE$998,20,FALSE)</f>
        <v>0</v>
      </c>
      <c r="L36" s="57" t="e">
        <f>VLOOKUP($M36,PercentFHGoalStats!$A$3:$AE$998,21,FALSE)</f>
        <v>#DIV/0!</v>
      </c>
      <c r="M36" s="53" t="str">
        <f>Fixtures!A36</f>
        <v>Académica</v>
      </c>
      <c r="N36" s="54">
        <f>Fixtures!D36</f>
        <v>43485</v>
      </c>
      <c r="O36" s="53" t="str">
        <f>Fixtures!B36</f>
        <v>UD Oliveirense</v>
      </c>
      <c r="P36" s="57">
        <f>VLOOKUP($O36,PercentFHGoalStats!$A$3:$AE$998,5,FALSE)</f>
        <v>1</v>
      </c>
      <c r="Q36" s="57">
        <f>VLOOKUP($O36,PercentFHGoalStats!$A$3:$AE$998,7,FALSE)</f>
        <v>1</v>
      </c>
      <c r="R36" s="57">
        <f>VLOOKUP($O36,PercentFHGoalStats!$A$3:$AE$998,8,FALSE)</f>
        <v>0</v>
      </c>
      <c r="S36" s="57">
        <f>VLOOKUP($O36,PercentFHGoalStats!$A$3:$AE$998,10,FALSE)</f>
        <v>0</v>
      </c>
      <c r="T36" s="57">
        <f>VLOOKUP($O36,PercentFHGoalStats!$A$3:$AE$998,11,FALSE)</f>
        <v>0.33333333333333331</v>
      </c>
      <c r="U36" s="57">
        <f>VLOOKUP($O36,PercentFHGoalStats!$A$3:$AE$998,13,FALSE)</f>
        <v>0</v>
      </c>
      <c r="V36" s="57">
        <f>VLOOKUP($O36,PercentFHGoalStats!$A$3:$AE$998,14,FALSE)</f>
        <v>0</v>
      </c>
      <c r="W36" s="57">
        <f>VLOOKUP($O36,PercentFHGoalStats!$A$3:$AE$998,16,FALSE)</f>
        <v>0</v>
      </c>
      <c r="X36" s="57">
        <f>VLOOKUP($O36,PercentFHGoalStats!$A$3:$AE$998,17,FALSE)</f>
        <v>0.66666666666666663</v>
      </c>
      <c r="Y36" s="57">
        <f>VLOOKUP($O36,PercentFHGoalStats!$A$3:$AE$998,19,FALSE)</f>
        <v>1</v>
      </c>
      <c r="Z36" s="57">
        <f>VLOOKUP($O36,PercentFHGoalStats!$A$3:$AE$998,20,FALSE)</f>
        <v>0</v>
      </c>
      <c r="AA36" s="57">
        <f>VLOOKUP($O36,PercentFHGoalStats!$A$3:$AE$998,22,FALSE)</f>
        <v>0</v>
      </c>
    </row>
    <row r="37" spans="1:27" ht="14.4" hidden="1" thickTop="1" x14ac:dyDescent="0.3">
      <c r="A37" s="57">
        <f>VLOOKUP($M37,PercentFHGoalStats!$A$3:$AE$998,5,FALSE)</f>
        <v>0</v>
      </c>
      <c r="B37" s="57">
        <f>VLOOKUP($M37,PercentFHGoalStats!$A$3:$AE$998,6,FALSE)</f>
        <v>0</v>
      </c>
      <c r="C37" s="57">
        <f>VLOOKUP($M37,PercentFHGoalStats!$A$3:$AE$998,8,FALSE)</f>
        <v>0</v>
      </c>
      <c r="D37" s="57">
        <f>VLOOKUP($M37,PercentFHGoalStats!$A$3:$AE$998,9,FALSE)</f>
        <v>0</v>
      </c>
      <c r="E37" s="57">
        <f>VLOOKUP($M37,PercentFHGoalStats!$A$3:$AE$998,11,FALSE)</f>
        <v>0</v>
      </c>
      <c r="F37" s="57">
        <f>VLOOKUP($M37,PercentFHGoalStats!$A$3:$AE$998,12,FALSE)</f>
        <v>0</v>
      </c>
      <c r="G37" s="57">
        <f>VLOOKUP($M37,PercentFHGoalStats!$A$3:$AE$998,14,FALSE)</f>
        <v>0</v>
      </c>
      <c r="H37" s="57">
        <f>VLOOKUP($M37,PercentFHGoalStats!$A$3:$AE$998,15,FALSE)</f>
        <v>0</v>
      </c>
      <c r="I37" s="57">
        <f>VLOOKUP($M37,PercentFHGoalStats!$A$3:$AE$998,17,FALSE)</f>
        <v>0</v>
      </c>
      <c r="J37" s="57">
        <f>VLOOKUP($M37,PercentFHGoalStats!$A$3:$AE$998,18,FALSE)</f>
        <v>0</v>
      </c>
      <c r="K37" s="57">
        <f>VLOOKUP($M37,PercentFHGoalStats!$A$3:$AE$998,20,FALSE)</f>
        <v>0</v>
      </c>
      <c r="L37" s="57">
        <f>VLOOKUP($M37,PercentFHGoalStats!$A$3:$AE$998,21,FALSE)</f>
        <v>0</v>
      </c>
      <c r="M37" s="53" t="str">
        <f>Fixtures!A37</f>
        <v>Leixões</v>
      </c>
      <c r="N37" s="54">
        <f>Fixtures!D37</f>
        <v>43485</v>
      </c>
      <c r="O37" s="53" t="str">
        <f>Fixtures!B37</f>
        <v>Benfica II</v>
      </c>
      <c r="P37" s="57" t="e">
        <f>VLOOKUP($O37,PercentFHGoalStats!$A$3:$AE$998,5,FALSE)</f>
        <v>#DIV/0!</v>
      </c>
      <c r="Q37" s="57" t="e">
        <f>VLOOKUP($O37,PercentFHGoalStats!$A$3:$AE$998,7,FALSE)</f>
        <v>#DIV/0!</v>
      </c>
      <c r="R37" s="57" t="e">
        <f>VLOOKUP($O37,PercentFHGoalStats!$A$3:$AE$998,8,FALSE)</f>
        <v>#DIV/0!</v>
      </c>
      <c r="S37" s="57" t="e">
        <f>VLOOKUP($O37,PercentFHGoalStats!$A$3:$AE$998,10,FALSE)</f>
        <v>#DIV/0!</v>
      </c>
      <c r="T37" s="57" t="e">
        <f>VLOOKUP($O37,PercentFHGoalStats!$A$3:$AE$998,11,FALSE)</f>
        <v>#DIV/0!</v>
      </c>
      <c r="U37" s="57" t="e">
        <f>VLOOKUP($O37,PercentFHGoalStats!$A$3:$AE$998,13,FALSE)</f>
        <v>#DIV/0!</v>
      </c>
      <c r="V37" s="57" t="e">
        <f>VLOOKUP($O37,PercentFHGoalStats!$A$3:$AE$998,14,FALSE)</f>
        <v>#DIV/0!</v>
      </c>
      <c r="W37" s="57" t="e">
        <f>VLOOKUP($O37,PercentFHGoalStats!$A$3:$AE$998,16,FALSE)</f>
        <v>#DIV/0!</v>
      </c>
      <c r="X37" s="57" t="e">
        <f>VLOOKUP($O37,PercentFHGoalStats!$A$3:$AE$998,17,FALSE)</f>
        <v>#DIV/0!</v>
      </c>
      <c r="Y37" s="57" t="e">
        <f>VLOOKUP($O37,PercentFHGoalStats!$A$3:$AE$998,19,FALSE)</f>
        <v>#DIV/0!</v>
      </c>
      <c r="Z37" s="57" t="e">
        <f>VLOOKUP($O37,PercentFHGoalStats!$A$3:$AE$998,20,FALSE)</f>
        <v>#DIV/0!</v>
      </c>
      <c r="AA37" s="57" t="e">
        <f>VLOOKUP($O37,PercentFHGoalStats!$A$3:$AE$998,22,FALSE)</f>
        <v>#DIV/0!</v>
      </c>
    </row>
    <row r="38" spans="1:27" ht="14.4" hidden="1" thickTop="1" x14ac:dyDescent="0.3">
      <c r="A38" s="57">
        <f>VLOOKUP($M38,PercentFHGoalStats!$A$3:$AE$998,5,FALSE)</f>
        <v>0.66666666666666663</v>
      </c>
      <c r="B38" s="57">
        <f>VLOOKUP($M38,PercentFHGoalStats!$A$3:$AE$998,6,FALSE)</f>
        <v>0.5</v>
      </c>
      <c r="C38" s="57">
        <f>VLOOKUP($M38,PercentFHGoalStats!$A$3:$AE$998,8,FALSE)</f>
        <v>0</v>
      </c>
      <c r="D38" s="57">
        <f>VLOOKUP($M38,PercentFHGoalStats!$A$3:$AE$998,9,FALSE)</f>
        <v>0</v>
      </c>
      <c r="E38" s="57">
        <f>VLOOKUP($M38,PercentFHGoalStats!$A$3:$AE$998,11,FALSE)</f>
        <v>0.33333333333333331</v>
      </c>
      <c r="F38" s="57">
        <f>VLOOKUP($M38,PercentFHGoalStats!$A$3:$AE$998,12,FALSE)</f>
        <v>0.5</v>
      </c>
      <c r="G38" s="57">
        <f>VLOOKUP($M38,PercentFHGoalStats!$A$3:$AE$998,14,FALSE)</f>
        <v>0</v>
      </c>
      <c r="H38" s="57">
        <f>VLOOKUP($M38,PercentFHGoalStats!$A$3:$AE$998,15,FALSE)</f>
        <v>0</v>
      </c>
      <c r="I38" s="57">
        <f>VLOOKUP($M38,PercentFHGoalStats!$A$3:$AE$998,17,FALSE)</f>
        <v>0.33333333333333331</v>
      </c>
      <c r="J38" s="57">
        <f>VLOOKUP($M38,PercentFHGoalStats!$A$3:$AE$998,18,FALSE)</f>
        <v>0</v>
      </c>
      <c r="K38" s="57">
        <f>VLOOKUP($M38,PercentFHGoalStats!$A$3:$AE$998,20,FALSE)</f>
        <v>0</v>
      </c>
      <c r="L38" s="57">
        <f>VLOOKUP($M38,PercentFHGoalStats!$A$3:$AE$998,21,FALSE)</f>
        <v>0</v>
      </c>
      <c r="M38" s="53" t="str">
        <f>Fixtures!A38</f>
        <v>Academico Viseu</v>
      </c>
      <c r="N38" s="54">
        <f>Fixtures!D38</f>
        <v>43485</v>
      </c>
      <c r="O38" s="53" t="str">
        <f>Fixtures!B38</f>
        <v>Sporting Covilhã</v>
      </c>
      <c r="P38" s="57">
        <f>VLOOKUP($O38,PercentFHGoalStats!$A$3:$AE$998,5,FALSE)</f>
        <v>0.5</v>
      </c>
      <c r="Q38" s="57">
        <f>VLOOKUP($O38,PercentFHGoalStats!$A$3:$AE$998,7,FALSE)</f>
        <v>1</v>
      </c>
      <c r="R38" s="57">
        <f>VLOOKUP($O38,PercentFHGoalStats!$A$3:$AE$998,8,FALSE)</f>
        <v>0.5</v>
      </c>
      <c r="S38" s="57">
        <f>VLOOKUP($O38,PercentFHGoalStats!$A$3:$AE$998,10,FALSE)</f>
        <v>1</v>
      </c>
      <c r="T38" s="57">
        <f>VLOOKUP($O38,PercentFHGoalStats!$A$3:$AE$998,11,FALSE)</f>
        <v>0.5</v>
      </c>
      <c r="U38" s="57">
        <f>VLOOKUP($O38,PercentFHGoalStats!$A$3:$AE$998,13,FALSE)</f>
        <v>1</v>
      </c>
      <c r="V38" s="57">
        <f>VLOOKUP($O38,PercentFHGoalStats!$A$3:$AE$998,14,FALSE)</f>
        <v>0.5</v>
      </c>
      <c r="W38" s="57">
        <f>VLOOKUP($O38,PercentFHGoalStats!$A$3:$AE$998,16,FALSE)</f>
        <v>1</v>
      </c>
      <c r="X38" s="57">
        <f>VLOOKUP($O38,PercentFHGoalStats!$A$3:$AE$998,17,FALSE)</f>
        <v>0.5</v>
      </c>
      <c r="Y38" s="57">
        <f>VLOOKUP($O38,PercentFHGoalStats!$A$3:$AE$998,19,FALSE)</f>
        <v>1</v>
      </c>
      <c r="Z38" s="57">
        <f>VLOOKUP($O38,PercentFHGoalStats!$A$3:$AE$998,20,FALSE)</f>
        <v>0</v>
      </c>
      <c r="AA38" s="57">
        <f>VLOOKUP($O38,PercentFHGoalStats!$A$3:$AE$998,22,FALSE)</f>
        <v>0</v>
      </c>
    </row>
    <row r="39" spans="1:27" ht="14.4" hidden="1" thickTop="1" x14ac:dyDescent="0.3">
      <c r="A39" s="57" t="e">
        <f>VLOOKUP($M39,PercentFHGoalStats!$A$3:$AE$998,5,FALSE)</f>
        <v>#DIV/0!</v>
      </c>
      <c r="B39" s="57" t="e">
        <f>VLOOKUP($M39,PercentFHGoalStats!$A$3:$AE$998,6,FALSE)</f>
        <v>#DIV/0!</v>
      </c>
      <c r="C39" s="57" t="e">
        <f>VLOOKUP($M39,PercentFHGoalStats!$A$3:$AE$998,8,FALSE)</f>
        <v>#DIV/0!</v>
      </c>
      <c r="D39" s="57" t="e">
        <f>VLOOKUP($M39,PercentFHGoalStats!$A$3:$AE$998,9,FALSE)</f>
        <v>#DIV/0!</v>
      </c>
      <c r="E39" s="57" t="e">
        <f>VLOOKUP($M39,PercentFHGoalStats!$A$3:$AE$998,11,FALSE)</f>
        <v>#DIV/0!</v>
      </c>
      <c r="F39" s="57" t="e">
        <f>VLOOKUP($M39,PercentFHGoalStats!$A$3:$AE$998,12,FALSE)</f>
        <v>#DIV/0!</v>
      </c>
      <c r="G39" s="57" t="e">
        <f>VLOOKUP($M39,PercentFHGoalStats!$A$3:$AE$998,14,FALSE)</f>
        <v>#DIV/0!</v>
      </c>
      <c r="H39" s="57" t="e">
        <f>VLOOKUP($M39,PercentFHGoalStats!$A$3:$AE$998,15,FALSE)</f>
        <v>#DIV/0!</v>
      </c>
      <c r="I39" s="57" t="e">
        <f>VLOOKUP($M39,PercentFHGoalStats!$A$3:$AE$998,17,FALSE)</f>
        <v>#DIV/0!</v>
      </c>
      <c r="J39" s="57" t="e">
        <f>VLOOKUP($M39,PercentFHGoalStats!$A$3:$AE$998,18,FALSE)</f>
        <v>#DIV/0!</v>
      </c>
      <c r="K39" s="57" t="e">
        <f>VLOOKUP($M39,PercentFHGoalStats!$A$3:$AE$998,20,FALSE)</f>
        <v>#DIV/0!</v>
      </c>
      <c r="L39" s="57" t="e">
        <f>VLOOKUP($M39,PercentFHGoalStats!$A$3:$AE$998,21,FALSE)</f>
        <v>#DIV/0!</v>
      </c>
      <c r="M39" s="53" t="str">
        <f>Fixtures!A39</f>
        <v>Extremadura UD</v>
      </c>
      <c r="N39" s="54">
        <f>Fixtures!D39</f>
        <v>43485</v>
      </c>
      <c r="O39" s="53" t="str">
        <f>Fixtures!B39</f>
        <v>Real Oviedo</v>
      </c>
      <c r="P39" s="57" t="e">
        <f>VLOOKUP($O39,PercentFHGoalStats!$A$3:$AE$998,5,FALSE)</f>
        <v>#DIV/0!</v>
      </c>
      <c r="Q39" s="57" t="e">
        <f>VLOOKUP($O39,PercentFHGoalStats!$A$3:$AE$998,7,FALSE)</f>
        <v>#DIV/0!</v>
      </c>
      <c r="R39" s="57" t="e">
        <f>VLOOKUP($O39,PercentFHGoalStats!$A$3:$AE$998,8,FALSE)</f>
        <v>#DIV/0!</v>
      </c>
      <c r="S39" s="57" t="e">
        <f>VLOOKUP($O39,PercentFHGoalStats!$A$3:$AE$998,10,FALSE)</f>
        <v>#DIV/0!</v>
      </c>
      <c r="T39" s="57" t="e">
        <f>VLOOKUP($O39,PercentFHGoalStats!$A$3:$AE$998,11,FALSE)</f>
        <v>#DIV/0!</v>
      </c>
      <c r="U39" s="57" t="e">
        <f>VLOOKUP($O39,PercentFHGoalStats!$A$3:$AE$998,13,FALSE)</f>
        <v>#DIV/0!</v>
      </c>
      <c r="V39" s="57" t="e">
        <f>VLOOKUP($O39,PercentFHGoalStats!$A$3:$AE$998,14,FALSE)</f>
        <v>#DIV/0!</v>
      </c>
      <c r="W39" s="57" t="e">
        <f>VLOOKUP($O39,PercentFHGoalStats!$A$3:$AE$998,16,FALSE)</f>
        <v>#DIV/0!</v>
      </c>
      <c r="X39" s="57" t="e">
        <f>VLOOKUP($O39,PercentFHGoalStats!$A$3:$AE$998,17,FALSE)</f>
        <v>#DIV/0!</v>
      </c>
      <c r="Y39" s="57" t="e">
        <f>VLOOKUP($O39,PercentFHGoalStats!$A$3:$AE$998,19,FALSE)</f>
        <v>#DIV/0!</v>
      </c>
      <c r="Z39" s="57" t="e">
        <f>VLOOKUP($O39,PercentFHGoalStats!$A$3:$AE$998,20,FALSE)</f>
        <v>#DIV/0!</v>
      </c>
      <c r="AA39" s="57" t="e">
        <f>VLOOKUP($O39,PercentFHGoalStats!$A$3:$AE$998,22,FALSE)</f>
        <v>#DIV/0!</v>
      </c>
    </row>
    <row r="40" spans="1:27" ht="14.4" hidden="1" thickTop="1" x14ac:dyDescent="0.3">
      <c r="A40" s="57">
        <f>VLOOKUP($M40,PercentFHGoalStats!$A$3:$AE$998,5,FALSE)</f>
        <v>1</v>
      </c>
      <c r="B40" s="57" t="e">
        <f>VLOOKUP($M40,PercentFHGoalStats!$A$3:$AE$998,6,FALSE)</f>
        <v>#DIV/0!</v>
      </c>
      <c r="C40" s="57">
        <f>VLOOKUP($M40,PercentFHGoalStats!$A$3:$AE$998,8,FALSE)</f>
        <v>0</v>
      </c>
      <c r="D40" s="57" t="e">
        <f>VLOOKUP($M40,PercentFHGoalStats!$A$3:$AE$998,9,FALSE)</f>
        <v>#DIV/0!</v>
      </c>
      <c r="E40" s="57">
        <f>VLOOKUP($M40,PercentFHGoalStats!$A$3:$AE$998,11,FALSE)</f>
        <v>1</v>
      </c>
      <c r="F40" s="57" t="e">
        <f>VLOOKUP($M40,PercentFHGoalStats!$A$3:$AE$998,12,FALSE)</f>
        <v>#DIV/0!</v>
      </c>
      <c r="G40" s="57">
        <f>VLOOKUP($M40,PercentFHGoalStats!$A$3:$AE$998,14,FALSE)</f>
        <v>0</v>
      </c>
      <c r="H40" s="57" t="e">
        <f>VLOOKUP($M40,PercentFHGoalStats!$A$3:$AE$998,15,FALSE)</f>
        <v>#DIV/0!</v>
      </c>
      <c r="I40" s="57">
        <f>VLOOKUP($M40,PercentFHGoalStats!$A$3:$AE$998,17,FALSE)</f>
        <v>0</v>
      </c>
      <c r="J40" s="57" t="e">
        <f>VLOOKUP($M40,PercentFHGoalStats!$A$3:$AE$998,18,FALSE)</f>
        <v>#DIV/0!</v>
      </c>
      <c r="K40" s="57">
        <f>VLOOKUP($M40,PercentFHGoalStats!$A$3:$AE$998,20,FALSE)</f>
        <v>0</v>
      </c>
      <c r="L40" s="57" t="e">
        <f>VLOOKUP($M40,PercentFHGoalStats!$A$3:$AE$998,21,FALSE)</f>
        <v>#DIV/0!</v>
      </c>
      <c r="M40" s="53" t="str">
        <f>Fixtures!A40</f>
        <v>Deportivo La Coruña</v>
      </c>
      <c r="N40" s="54">
        <f>Fixtures!D40</f>
        <v>43485</v>
      </c>
      <c r="O40" s="53" t="str">
        <f>Fixtures!B40</f>
        <v>Albacete</v>
      </c>
      <c r="P40" s="57" t="e">
        <f>VLOOKUP($O40,PercentFHGoalStats!$A$3:$AE$998,5,FALSE)</f>
        <v>#DIV/0!</v>
      </c>
      <c r="Q40" s="57" t="e">
        <f>VLOOKUP($O40,PercentFHGoalStats!$A$3:$AE$998,7,FALSE)</f>
        <v>#DIV/0!</v>
      </c>
      <c r="R40" s="57" t="e">
        <f>VLOOKUP($O40,PercentFHGoalStats!$A$3:$AE$998,8,FALSE)</f>
        <v>#DIV/0!</v>
      </c>
      <c r="S40" s="57" t="e">
        <f>VLOOKUP($O40,PercentFHGoalStats!$A$3:$AE$998,10,FALSE)</f>
        <v>#DIV/0!</v>
      </c>
      <c r="T40" s="57" t="e">
        <f>VLOOKUP($O40,PercentFHGoalStats!$A$3:$AE$998,11,FALSE)</f>
        <v>#DIV/0!</v>
      </c>
      <c r="U40" s="57" t="e">
        <f>VLOOKUP($O40,PercentFHGoalStats!$A$3:$AE$998,13,FALSE)</f>
        <v>#DIV/0!</v>
      </c>
      <c r="V40" s="57" t="e">
        <f>VLOOKUP($O40,PercentFHGoalStats!$A$3:$AE$998,14,FALSE)</f>
        <v>#DIV/0!</v>
      </c>
      <c r="W40" s="57" t="e">
        <f>VLOOKUP($O40,PercentFHGoalStats!$A$3:$AE$998,16,FALSE)</f>
        <v>#DIV/0!</v>
      </c>
      <c r="X40" s="57" t="e">
        <f>VLOOKUP($O40,PercentFHGoalStats!$A$3:$AE$998,17,FALSE)</f>
        <v>#DIV/0!</v>
      </c>
      <c r="Y40" s="57" t="e">
        <f>VLOOKUP($O40,PercentFHGoalStats!$A$3:$AE$998,19,FALSE)</f>
        <v>#DIV/0!</v>
      </c>
      <c r="Z40" s="57" t="e">
        <f>VLOOKUP($O40,PercentFHGoalStats!$A$3:$AE$998,20,FALSE)</f>
        <v>#DIV/0!</v>
      </c>
      <c r="AA40" s="57" t="e">
        <f>VLOOKUP($O40,PercentFHGoalStats!$A$3:$AE$998,22,FALSE)</f>
        <v>#DIV/0!</v>
      </c>
    </row>
    <row r="41" spans="1:27" ht="14.4" hidden="1" thickTop="1" x14ac:dyDescent="0.3">
      <c r="A41" s="57" t="e">
        <f>VLOOKUP($M41,PercentFHGoalStats!$A$3:$AE$998,5,FALSE)</f>
        <v>#DIV/0!</v>
      </c>
      <c r="B41" s="57" t="e">
        <f>VLOOKUP($M41,PercentFHGoalStats!$A$3:$AE$998,6,FALSE)</f>
        <v>#DIV/0!</v>
      </c>
      <c r="C41" s="57" t="e">
        <f>VLOOKUP($M41,PercentFHGoalStats!$A$3:$AE$998,8,FALSE)</f>
        <v>#DIV/0!</v>
      </c>
      <c r="D41" s="57" t="e">
        <f>VLOOKUP($M41,PercentFHGoalStats!$A$3:$AE$998,9,FALSE)</f>
        <v>#DIV/0!</v>
      </c>
      <c r="E41" s="57" t="e">
        <f>VLOOKUP($M41,PercentFHGoalStats!$A$3:$AE$998,11,FALSE)</f>
        <v>#DIV/0!</v>
      </c>
      <c r="F41" s="57" t="e">
        <f>VLOOKUP($M41,PercentFHGoalStats!$A$3:$AE$998,12,FALSE)</f>
        <v>#DIV/0!</v>
      </c>
      <c r="G41" s="57" t="e">
        <f>VLOOKUP($M41,PercentFHGoalStats!$A$3:$AE$998,14,FALSE)</f>
        <v>#DIV/0!</v>
      </c>
      <c r="H41" s="57" t="e">
        <f>VLOOKUP($M41,PercentFHGoalStats!$A$3:$AE$998,15,FALSE)</f>
        <v>#DIV/0!</v>
      </c>
      <c r="I41" s="57" t="e">
        <f>VLOOKUP($M41,PercentFHGoalStats!$A$3:$AE$998,17,FALSE)</f>
        <v>#DIV/0!</v>
      </c>
      <c r="J41" s="57" t="e">
        <f>VLOOKUP($M41,PercentFHGoalStats!$A$3:$AE$998,18,FALSE)</f>
        <v>#DIV/0!</v>
      </c>
      <c r="K41" s="57" t="e">
        <f>VLOOKUP($M41,PercentFHGoalStats!$A$3:$AE$998,20,FALSE)</f>
        <v>#DIV/0!</v>
      </c>
      <c r="L41" s="57" t="e">
        <f>VLOOKUP($M41,PercentFHGoalStats!$A$3:$AE$998,21,FALSE)</f>
        <v>#DIV/0!</v>
      </c>
      <c r="M41" s="53" t="str">
        <f>Fixtures!A41</f>
        <v>Sporting Gijón</v>
      </c>
      <c r="N41" s="54">
        <f>Fixtures!D41</f>
        <v>43485</v>
      </c>
      <c r="O41" s="53" t="str">
        <f>Fixtures!B41</f>
        <v>Alcorcón</v>
      </c>
      <c r="P41" s="57" t="e">
        <f>VLOOKUP($O41,PercentFHGoalStats!$A$3:$AE$998,5,FALSE)</f>
        <v>#DIV/0!</v>
      </c>
      <c r="Q41" s="57" t="e">
        <f>VLOOKUP($O41,PercentFHGoalStats!$A$3:$AE$998,7,FALSE)</f>
        <v>#DIV/0!</v>
      </c>
      <c r="R41" s="57" t="e">
        <f>VLOOKUP($O41,PercentFHGoalStats!$A$3:$AE$998,8,FALSE)</f>
        <v>#DIV/0!</v>
      </c>
      <c r="S41" s="57" t="e">
        <f>VLOOKUP($O41,PercentFHGoalStats!$A$3:$AE$998,10,FALSE)</f>
        <v>#DIV/0!</v>
      </c>
      <c r="T41" s="57" t="e">
        <f>VLOOKUP($O41,PercentFHGoalStats!$A$3:$AE$998,11,FALSE)</f>
        <v>#DIV/0!</v>
      </c>
      <c r="U41" s="57" t="e">
        <f>VLOOKUP($O41,PercentFHGoalStats!$A$3:$AE$998,13,FALSE)</f>
        <v>#DIV/0!</v>
      </c>
      <c r="V41" s="57" t="e">
        <f>VLOOKUP($O41,PercentFHGoalStats!$A$3:$AE$998,14,FALSE)</f>
        <v>#DIV/0!</v>
      </c>
      <c r="W41" s="57" t="e">
        <f>VLOOKUP($O41,PercentFHGoalStats!$A$3:$AE$998,16,FALSE)</f>
        <v>#DIV/0!</v>
      </c>
      <c r="X41" s="57" t="e">
        <f>VLOOKUP($O41,PercentFHGoalStats!$A$3:$AE$998,17,FALSE)</f>
        <v>#DIV/0!</v>
      </c>
      <c r="Y41" s="57" t="e">
        <f>VLOOKUP($O41,PercentFHGoalStats!$A$3:$AE$998,19,FALSE)</f>
        <v>#DIV/0!</v>
      </c>
      <c r="Z41" s="57" t="e">
        <f>VLOOKUP($O41,PercentFHGoalStats!$A$3:$AE$998,20,FALSE)</f>
        <v>#DIV/0!</v>
      </c>
      <c r="AA41" s="57" t="e">
        <f>VLOOKUP($O41,PercentFHGoalStats!$A$3:$AE$998,22,FALSE)</f>
        <v>#DIV/0!</v>
      </c>
    </row>
    <row r="42" spans="1:27" ht="14.4" hidden="1" thickTop="1" x14ac:dyDescent="0.3">
      <c r="A42" s="57" t="e">
        <f>VLOOKUP($M42,PercentFHGoalStats!$A$3:$AE$998,5,FALSE)</f>
        <v>#DIV/0!</v>
      </c>
      <c r="B42" s="57" t="e">
        <f>VLOOKUP($M42,PercentFHGoalStats!$A$3:$AE$998,6,FALSE)</f>
        <v>#DIV/0!</v>
      </c>
      <c r="C42" s="57" t="e">
        <f>VLOOKUP($M42,PercentFHGoalStats!$A$3:$AE$998,8,FALSE)</f>
        <v>#DIV/0!</v>
      </c>
      <c r="D42" s="57" t="e">
        <f>VLOOKUP($M42,PercentFHGoalStats!$A$3:$AE$998,9,FALSE)</f>
        <v>#DIV/0!</v>
      </c>
      <c r="E42" s="57" t="e">
        <f>VLOOKUP($M42,PercentFHGoalStats!$A$3:$AE$998,11,FALSE)</f>
        <v>#DIV/0!</v>
      </c>
      <c r="F42" s="57" t="e">
        <f>VLOOKUP($M42,PercentFHGoalStats!$A$3:$AE$998,12,FALSE)</f>
        <v>#DIV/0!</v>
      </c>
      <c r="G42" s="57" t="e">
        <f>VLOOKUP($M42,PercentFHGoalStats!$A$3:$AE$998,14,FALSE)</f>
        <v>#DIV/0!</v>
      </c>
      <c r="H42" s="57" t="e">
        <f>VLOOKUP($M42,PercentFHGoalStats!$A$3:$AE$998,15,FALSE)</f>
        <v>#DIV/0!</v>
      </c>
      <c r="I42" s="57" t="e">
        <f>VLOOKUP($M42,PercentFHGoalStats!$A$3:$AE$998,17,FALSE)</f>
        <v>#DIV/0!</v>
      </c>
      <c r="J42" s="57" t="e">
        <f>VLOOKUP($M42,PercentFHGoalStats!$A$3:$AE$998,18,FALSE)</f>
        <v>#DIV/0!</v>
      </c>
      <c r="K42" s="57" t="e">
        <f>VLOOKUP($M42,PercentFHGoalStats!$A$3:$AE$998,20,FALSE)</f>
        <v>#DIV/0!</v>
      </c>
      <c r="L42" s="57" t="e">
        <f>VLOOKUP($M42,PercentFHGoalStats!$A$3:$AE$998,21,FALSE)</f>
        <v>#DIV/0!</v>
      </c>
      <c r="M42" s="53" t="str">
        <f>Fixtures!A42</f>
        <v>Osasuna</v>
      </c>
      <c r="N42" s="54">
        <f>Fixtures!D42</f>
        <v>43485</v>
      </c>
      <c r="O42" s="53" t="str">
        <f>Fixtures!B42</f>
        <v>Mallorca</v>
      </c>
      <c r="P42" s="57" t="e">
        <f>VLOOKUP($O42,PercentFHGoalStats!$A$3:$AE$998,5,FALSE)</f>
        <v>#DIV/0!</v>
      </c>
      <c r="Q42" s="57" t="e">
        <f>VLOOKUP($O42,PercentFHGoalStats!$A$3:$AE$998,7,FALSE)</f>
        <v>#DIV/0!</v>
      </c>
      <c r="R42" s="57" t="e">
        <f>VLOOKUP($O42,PercentFHGoalStats!$A$3:$AE$998,8,FALSE)</f>
        <v>#DIV/0!</v>
      </c>
      <c r="S42" s="57" t="e">
        <f>VLOOKUP($O42,PercentFHGoalStats!$A$3:$AE$998,10,FALSE)</f>
        <v>#DIV/0!</v>
      </c>
      <c r="T42" s="57" t="e">
        <f>VLOOKUP($O42,PercentFHGoalStats!$A$3:$AE$998,11,FALSE)</f>
        <v>#DIV/0!</v>
      </c>
      <c r="U42" s="57" t="e">
        <f>VLOOKUP($O42,PercentFHGoalStats!$A$3:$AE$998,13,FALSE)</f>
        <v>#DIV/0!</v>
      </c>
      <c r="V42" s="57" t="e">
        <f>VLOOKUP($O42,PercentFHGoalStats!$A$3:$AE$998,14,FALSE)</f>
        <v>#DIV/0!</v>
      </c>
      <c r="W42" s="57" t="e">
        <f>VLOOKUP($O42,PercentFHGoalStats!$A$3:$AE$998,16,FALSE)</f>
        <v>#DIV/0!</v>
      </c>
      <c r="X42" s="57" t="e">
        <f>VLOOKUP($O42,PercentFHGoalStats!$A$3:$AE$998,17,FALSE)</f>
        <v>#DIV/0!</v>
      </c>
      <c r="Y42" s="57" t="e">
        <f>VLOOKUP($O42,PercentFHGoalStats!$A$3:$AE$998,19,FALSE)</f>
        <v>#DIV/0!</v>
      </c>
      <c r="Z42" s="57" t="e">
        <f>VLOOKUP($O42,PercentFHGoalStats!$A$3:$AE$998,20,FALSE)</f>
        <v>#DIV/0!</v>
      </c>
      <c r="AA42" s="57" t="e">
        <f>VLOOKUP($O42,PercentFHGoalStats!$A$3:$AE$998,22,FALSE)</f>
        <v>#DIV/0!</v>
      </c>
    </row>
    <row r="43" spans="1:27" ht="14.4" hidden="1" thickTop="1" x14ac:dyDescent="0.3">
      <c r="A43" s="57">
        <f>VLOOKUP($M43,PercentFHGoalStats!$A$3:$AE$998,5,FALSE)</f>
        <v>1</v>
      </c>
      <c r="B43" s="57">
        <f>VLOOKUP($M43,PercentFHGoalStats!$A$3:$AE$998,6,FALSE)</f>
        <v>1</v>
      </c>
      <c r="C43" s="57">
        <f>VLOOKUP($M43,PercentFHGoalStats!$A$3:$AE$998,8,FALSE)</f>
        <v>0</v>
      </c>
      <c r="D43" s="57">
        <f>VLOOKUP($M43,PercentFHGoalStats!$A$3:$AE$998,9,FALSE)</f>
        <v>0</v>
      </c>
      <c r="E43" s="57">
        <f>VLOOKUP($M43,PercentFHGoalStats!$A$3:$AE$998,11,FALSE)</f>
        <v>0</v>
      </c>
      <c r="F43" s="57">
        <f>VLOOKUP($M43,PercentFHGoalStats!$A$3:$AE$998,12,FALSE)</f>
        <v>0</v>
      </c>
      <c r="G43" s="57">
        <f>VLOOKUP($M43,PercentFHGoalStats!$A$3:$AE$998,14,FALSE)</f>
        <v>0</v>
      </c>
      <c r="H43" s="57">
        <f>VLOOKUP($M43,PercentFHGoalStats!$A$3:$AE$998,15,FALSE)</f>
        <v>0</v>
      </c>
      <c r="I43" s="57">
        <f>VLOOKUP($M43,PercentFHGoalStats!$A$3:$AE$998,17,FALSE)</f>
        <v>1</v>
      </c>
      <c r="J43" s="57">
        <f>VLOOKUP($M43,PercentFHGoalStats!$A$3:$AE$998,18,FALSE)</f>
        <v>1</v>
      </c>
      <c r="K43" s="57">
        <f>VLOOKUP($M43,PercentFHGoalStats!$A$3:$AE$998,20,FALSE)</f>
        <v>0</v>
      </c>
      <c r="L43" s="57">
        <f>VLOOKUP($M43,PercentFHGoalStats!$A$3:$AE$998,21,FALSE)</f>
        <v>0</v>
      </c>
      <c r="M43" s="53" t="str">
        <f>Fixtures!A43</f>
        <v>Tenerife</v>
      </c>
      <c r="N43" s="54">
        <f>Fixtures!D43</f>
        <v>43485</v>
      </c>
      <c r="O43" s="53" t="str">
        <f>Fixtures!B43</f>
        <v>Gimnàstic Tarragona</v>
      </c>
      <c r="P43" s="57" t="e">
        <f>VLOOKUP($O43,PercentFHGoalStats!$A$3:$AE$998,5,FALSE)</f>
        <v>#DIV/0!</v>
      </c>
      <c r="Q43" s="57" t="e">
        <f>VLOOKUP($O43,PercentFHGoalStats!$A$3:$AE$998,7,FALSE)</f>
        <v>#DIV/0!</v>
      </c>
      <c r="R43" s="57" t="e">
        <f>VLOOKUP($O43,PercentFHGoalStats!$A$3:$AE$998,8,FALSE)</f>
        <v>#DIV/0!</v>
      </c>
      <c r="S43" s="57" t="e">
        <f>VLOOKUP($O43,PercentFHGoalStats!$A$3:$AE$998,10,FALSE)</f>
        <v>#DIV/0!</v>
      </c>
      <c r="T43" s="57" t="e">
        <f>VLOOKUP($O43,PercentFHGoalStats!$A$3:$AE$998,11,FALSE)</f>
        <v>#DIV/0!</v>
      </c>
      <c r="U43" s="57" t="e">
        <f>VLOOKUP($O43,PercentFHGoalStats!$A$3:$AE$998,13,FALSE)</f>
        <v>#DIV/0!</v>
      </c>
      <c r="V43" s="57" t="e">
        <f>VLOOKUP($O43,PercentFHGoalStats!$A$3:$AE$998,14,FALSE)</f>
        <v>#DIV/0!</v>
      </c>
      <c r="W43" s="57" t="e">
        <f>VLOOKUP($O43,PercentFHGoalStats!$A$3:$AE$998,16,FALSE)</f>
        <v>#DIV/0!</v>
      </c>
      <c r="X43" s="57" t="e">
        <f>VLOOKUP($O43,PercentFHGoalStats!$A$3:$AE$998,17,FALSE)</f>
        <v>#DIV/0!</v>
      </c>
      <c r="Y43" s="57" t="e">
        <f>VLOOKUP($O43,PercentFHGoalStats!$A$3:$AE$998,19,FALSE)</f>
        <v>#DIV/0!</v>
      </c>
      <c r="Z43" s="57" t="e">
        <f>VLOOKUP($O43,PercentFHGoalStats!$A$3:$AE$998,20,FALSE)</f>
        <v>#DIV/0!</v>
      </c>
      <c r="AA43" s="57" t="e">
        <f>VLOOKUP($O43,PercentFHGoalStats!$A$3:$AE$998,22,FALSE)</f>
        <v>#DIV/0!</v>
      </c>
    </row>
    <row r="44" spans="1:27" ht="14.4" hidden="1" thickTop="1" x14ac:dyDescent="0.3">
      <c r="A44" s="57" t="e">
        <f>VLOOKUP($M44,PercentFHGoalStats!$A$3:$AE$998,5,FALSE)</f>
        <v>#DIV/0!</v>
      </c>
      <c r="B44" s="57" t="e">
        <f>VLOOKUP($M44,PercentFHGoalStats!$A$3:$AE$998,6,FALSE)</f>
        <v>#DIV/0!</v>
      </c>
      <c r="C44" s="57" t="e">
        <f>VLOOKUP($M44,PercentFHGoalStats!$A$3:$AE$998,8,FALSE)</f>
        <v>#DIV/0!</v>
      </c>
      <c r="D44" s="57" t="e">
        <f>VLOOKUP($M44,PercentFHGoalStats!$A$3:$AE$998,9,FALSE)</f>
        <v>#DIV/0!</v>
      </c>
      <c r="E44" s="57" t="e">
        <f>VLOOKUP($M44,PercentFHGoalStats!$A$3:$AE$998,11,FALSE)</f>
        <v>#DIV/0!</v>
      </c>
      <c r="F44" s="57" t="e">
        <f>VLOOKUP($M44,PercentFHGoalStats!$A$3:$AE$998,12,FALSE)</f>
        <v>#DIV/0!</v>
      </c>
      <c r="G44" s="57" t="e">
        <f>VLOOKUP($M44,PercentFHGoalStats!$A$3:$AE$998,14,FALSE)</f>
        <v>#DIV/0!</v>
      </c>
      <c r="H44" s="57" t="e">
        <f>VLOOKUP($M44,PercentFHGoalStats!$A$3:$AE$998,15,FALSE)</f>
        <v>#DIV/0!</v>
      </c>
      <c r="I44" s="57" t="e">
        <f>VLOOKUP($M44,PercentFHGoalStats!$A$3:$AE$998,17,FALSE)</f>
        <v>#DIV/0!</v>
      </c>
      <c r="J44" s="57" t="e">
        <f>VLOOKUP($M44,PercentFHGoalStats!$A$3:$AE$998,18,FALSE)</f>
        <v>#DIV/0!</v>
      </c>
      <c r="K44" s="57" t="e">
        <f>VLOOKUP($M44,PercentFHGoalStats!$A$3:$AE$998,20,FALSE)</f>
        <v>#DIV/0!</v>
      </c>
      <c r="L44" s="57" t="e">
        <f>VLOOKUP($M44,PercentFHGoalStats!$A$3:$AE$998,21,FALSE)</f>
        <v>#DIV/0!</v>
      </c>
      <c r="M44" s="53" t="str">
        <f>Fixtures!A44</f>
        <v>Melbourne Victory</v>
      </c>
      <c r="N44" s="54">
        <f>Fixtures!D44</f>
        <v>43485</v>
      </c>
      <c r="O44" s="53" t="str">
        <f>Fixtures!B44</f>
        <v>Wellington Phoenix</v>
      </c>
      <c r="P44" s="57" t="e">
        <f>VLOOKUP($O44,PercentFHGoalStats!$A$3:$AE$998,5,FALSE)</f>
        <v>#DIV/0!</v>
      </c>
      <c r="Q44" s="57" t="e">
        <f>VLOOKUP($O44,PercentFHGoalStats!$A$3:$AE$998,7,FALSE)</f>
        <v>#DIV/0!</v>
      </c>
      <c r="R44" s="57" t="e">
        <f>VLOOKUP($O44,PercentFHGoalStats!$A$3:$AE$998,8,FALSE)</f>
        <v>#DIV/0!</v>
      </c>
      <c r="S44" s="57" t="e">
        <f>VLOOKUP($O44,PercentFHGoalStats!$A$3:$AE$998,10,FALSE)</f>
        <v>#DIV/0!</v>
      </c>
      <c r="T44" s="57" t="e">
        <f>VLOOKUP($O44,PercentFHGoalStats!$A$3:$AE$998,11,FALSE)</f>
        <v>#DIV/0!</v>
      </c>
      <c r="U44" s="57" t="e">
        <f>VLOOKUP($O44,PercentFHGoalStats!$A$3:$AE$998,13,FALSE)</f>
        <v>#DIV/0!</v>
      </c>
      <c r="V44" s="57" t="e">
        <f>VLOOKUP($O44,PercentFHGoalStats!$A$3:$AE$998,14,FALSE)</f>
        <v>#DIV/0!</v>
      </c>
      <c r="W44" s="57" t="e">
        <f>VLOOKUP($O44,PercentFHGoalStats!$A$3:$AE$998,16,FALSE)</f>
        <v>#DIV/0!</v>
      </c>
      <c r="X44" s="57" t="e">
        <f>VLOOKUP($O44,PercentFHGoalStats!$A$3:$AE$998,17,FALSE)</f>
        <v>#DIV/0!</v>
      </c>
      <c r="Y44" s="57" t="e">
        <f>VLOOKUP($O44,PercentFHGoalStats!$A$3:$AE$998,19,FALSE)</f>
        <v>#DIV/0!</v>
      </c>
      <c r="Z44" s="57" t="e">
        <f>VLOOKUP($O44,PercentFHGoalStats!$A$3:$AE$998,20,FALSE)</f>
        <v>#DIV/0!</v>
      </c>
      <c r="AA44" s="57" t="e">
        <f>VLOOKUP($O44,PercentFHGoalStats!$A$3:$AE$998,22,FALSE)</f>
        <v>#DIV/0!</v>
      </c>
    </row>
    <row r="45" spans="1:27" ht="14.4" hidden="1" thickTop="1" x14ac:dyDescent="0.3">
      <c r="A45" s="57" t="e">
        <f>VLOOKUP($M45,PercentFHGoalStats!$A$3:$AE$998,5,FALSE)</f>
        <v>#DIV/0!</v>
      </c>
      <c r="B45" s="57" t="e">
        <f>VLOOKUP($M45,PercentFHGoalStats!$A$3:$AE$998,6,FALSE)</f>
        <v>#DIV/0!</v>
      </c>
      <c r="C45" s="57" t="e">
        <f>VLOOKUP($M45,PercentFHGoalStats!$A$3:$AE$998,8,FALSE)</f>
        <v>#DIV/0!</v>
      </c>
      <c r="D45" s="57" t="e">
        <f>VLOOKUP($M45,PercentFHGoalStats!$A$3:$AE$998,9,FALSE)</f>
        <v>#DIV/0!</v>
      </c>
      <c r="E45" s="57" t="e">
        <f>VLOOKUP($M45,PercentFHGoalStats!$A$3:$AE$998,11,FALSE)</f>
        <v>#DIV/0!</v>
      </c>
      <c r="F45" s="57" t="e">
        <f>VLOOKUP($M45,PercentFHGoalStats!$A$3:$AE$998,12,FALSE)</f>
        <v>#DIV/0!</v>
      </c>
      <c r="G45" s="57" t="e">
        <f>VLOOKUP($M45,PercentFHGoalStats!$A$3:$AE$998,14,FALSE)</f>
        <v>#DIV/0!</v>
      </c>
      <c r="H45" s="57" t="e">
        <f>VLOOKUP($M45,PercentFHGoalStats!$A$3:$AE$998,15,FALSE)</f>
        <v>#DIV/0!</v>
      </c>
      <c r="I45" s="57" t="e">
        <f>VLOOKUP($M45,PercentFHGoalStats!$A$3:$AE$998,17,FALSE)</f>
        <v>#DIV/0!</v>
      </c>
      <c r="J45" s="57" t="e">
        <f>VLOOKUP($M45,PercentFHGoalStats!$A$3:$AE$998,18,FALSE)</f>
        <v>#DIV/0!</v>
      </c>
      <c r="K45" s="57" t="e">
        <f>VLOOKUP($M45,PercentFHGoalStats!$A$3:$AE$998,20,FALSE)</f>
        <v>#DIV/0!</v>
      </c>
      <c r="L45" s="57" t="e">
        <f>VLOOKUP($M45,PercentFHGoalStats!$A$3:$AE$998,21,FALSE)</f>
        <v>#DIV/0!</v>
      </c>
      <c r="M45" s="53" t="str">
        <f>Fixtures!A45</f>
        <v>Central Coast Mariners</v>
      </c>
      <c r="N45" s="54">
        <f>Fixtures!D45</f>
        <v>43485</v>
      </c>
      <c r="O45" s="53" t="str">
        <f>Fixtures!B45</f>
        <v>Brisbane Roar</v>
      </c>
      <c r="P45" s="57" t="e">
        <f>VLOOKUP($O45,PercentFHGoalStats!$A$3:$AE$998,5,FALSE)</f>
        <v>#DIV/0!</v>
      </c>
      <c r="Q45" s="57" t="e">
        <f>VLOOKUP($O45,PercentFHGoalStats!$A$3:$AE$998,7,FALSE)</f>
        <v>#DIV/0!</v>
      </c>
      <c r="R45" s="57" t="e">
        <f>VLOOKUP($O45,PercentFHGoalStats!$A$3:$AE$998,8,FALSE)</f>
        <v>#DIV/0!</v>
      </c>
      <c r="S45" s="57" t="e">
        <f>VLOOKUP($O45,PercentFHGoalStats!$A$3:$AE$998,10,FALSE)</f>
        <v>#DIV/0!</v>
      </c>
      <c r="T45" s="57" t="e">
        <f>VLOOKUP($O45,PercentFHGoalStats!$A$3:$AE$998,11,FALSE)</f>
        <v>#DIV/0!</v>
      </c>
      <c r="U45" s="57" t="e">
        <f>VLOOKUP($O45,PercentFHGoalStats!$A$3:$AE$998,13,FALSE)</f>
        <v>#DIV/0!</v>
      </c>
      <c r="V45" s="57" t="e">
        <f>VLOOKUP($O45,PercentFHGoalStats!$A$3:$AE$998,14,FALSE)</f>
        <v>#DIV/0!</v>
      </c>
      <c r="W45" s="57" t="e">
        <f>VLOOKUP($O45,PercentFHGoalStats!$A$3:$AE$998,16,FALSE)</f>
        <v>#DIV/0!</v>
      </c>
      <c r="X45" s="57" t="e">
        <f>VLOOKUP($O45,PercentFHGoalStats!$A$3:$AE$998,17,FALSE)</f>
        <v>#DIV/0!</v>
      </c>
      <c r="Y45" s="57" t="e">
        <f>VLOOKUP($O45,PercentFHGoalStats!$A$3:$AE$998,19,FALSE)</f>
        <v>#DIV/0!</v>
      </c>
      <c r="Z45" s="57" t="e">
        <f>VLOOKUP($O45,PercentFHGoalStats!$A$3:$AE$998,20,FALSE)</f>
        <v>#DIV/0!</v>
      </c>
      <c r="AA45" s="57" t="e">
        <f>VLOOKUP($O45,PercentFHGoalStats!$A$3:$AE$998,22,FALSE)</f>
        <v>#DIV/0!</v>
      </c>
    </row>
    <row r="46" spans="1:27" ht="14.4" hidden="1" thickTop="1" x14ac:dyDescent="0.3">
      <c r="A46" s="57" t="e">
        <f>VLOOKUP($M46,PercentFHGoalStats!$A$3:$AE$998,5,FALSE)</f>
        <v>#N/A</v>
      </c>
      <c r="B46" s="57" t="e">
        <f>VLOOKUP($M46,PercentFHGoalStats!$A$3:$AE$998,6,FALSE)</f>
        <v>#N/A</v>
      </c>
      <c r="C46" s="57" t="e">
        <f>VLOOKUP($M46,PercentFHGoalStats!$A$3:$AE$998,8,FALSE)</f>
        <v>#N/A</v>
      </c>
      <c r="D46" s="57" t="e">
        <f>VLOOKUP($M46,PercentFHGoalStats!$A$3:$AE$998,9,FALSE)</f>
        <v>#N/A</v>
      </c>
      <c r="E46" s="57" t="e">
        <f>VLOOKUP($M46,PercentFHGoalStats!$A$3:$AE$998,11,FALSE)</f>
        <v>#N/A</v>
      </c>
      <c r="F46" s="57" t="e">
        <f>VLOOKUP($M46,PercentFHGoalStats!$A$3:$AE$998,12,FALSE)</f>
        <v>#N/A</v>
      </c>
      <c r="G46" s="57" t="e">
        <f>VLOOKUP($M46,PercentFHGoalStats!$A$3:$AE$998,14,FALSE)</f>
        <v>#N/A</v>
      </c>
      <c r="H46" s="57" t="e">
        <f>VLOOKUP($M46,PercentFHGoalStats!$A$3:$AE$998,15,FALSE)</f>
        <v>#N/A</v>
      </c>
      <c r="I46" s="57" t="e">
        <f>VLOOKUP($M46,PercentFHGoalStats!$A$3:$AE$998,17,FALSE)</f>
        <v>#N/A</v>
      </c>
      <c r="J46" s="57" t="e">
        <f>VLOOKUP($M46,PercentFHGoalStats!$A$3:$AE$998,18,FALSE)</f>
        <v>#N/A</v>
      </c>
      <c r="K46" s="57" t="e">
        <f>VLOOKUP($M46,PercentFHGoalStats!$A$3:$AE$998,20,FALSE)</f>
        <v>#N/A</v>
      </c>
      <c r="L46" s="57" t="e">
        <f>VLOOKUP($M46,PercentFHGoalStats!$A$3:$AE$998,21,FALSE)</f>
        <v>#N/A</v>
      </c>
      <c r="M46" s="53" t="str">
        <f>Fixtures!A46</f>
        <v>AEK Athens</v>
      </c>
      <c r="N46" s="54">
        <f>Fixtures!D46</f>
        <v>43485</v>
      </c>
      <c r="O46" s="53" t="str">
        <f>Fixtures!B46</f>
        <v>Asteras Tripolis</v>
      </c>
      <c r="P46" s="57" t="e">
        <f>VLOOKUP($O46,PercentFHGoalStats!$A$3:$AE$998,5,FALSE)</f>
        <v>#N/A</v>
      </c>
      <c r="Q46" s="57" t="e">
        <f>VLOOKUP($O46,PercentFHGoalStats!$A$3:$AE$998,7,FALSE)</f>
        <v>#N/A</v>
      </c>
      <c r="R46" s="57" t="e">
        <f>VLOOKUP($O46,PercentFHGoalStats!$A$3:$AE$998,8,FALSE)</f>
        <v>#N/A</v>
      </c>
      <c r="S46" s="57" t="e">
        <f>VLOOKUP($O46,PercentFHGoalStats!$A$3:$AE$998,10,FALSE)</f>
        <v>#N/A</v>
      </c>
      <c r="T46" s="57" t="e">
        <f>VLOOKUP($O46,PercentFHGoalStats!$A$3:$AE$998,11,FALSE)</f>
        <v>#N/A</v>
      </c>
      <c r="U46" s="57" t="e">
        <f>VLOOKUP($O46,PercentFHGoalStats!$A$3:$AE$998,13,FALSE)</f>
        <v>#N/A</v>
      </c>
      <c r="V46" s="57" t="e">
        <f>VLOOKUP($O46,PercentFHGoalStats!$A$3:$AE$998,14,FALSE)</f>
        <v>#N/A</v>
      </c>
      <c r="W46" s="57" t="e">
        <f>VLOOKUP($O46,PercentFHGoalStats!$A$3:$AE$998,16,FALSE)</f>
        <v>#N/A</v>
      </c>
      <c r="X46" s="57" t="e">
        <f>VLOOKUP($O46,PercentFHGoalStats!$A$3:$AE$998,17,FALSE)</f>
        <v>#N/A</v>
      </c>
      <c r="Y46" s="57" t="e">
        <f>VLOOKUP($O46,PercentFHGoalStats!$A$3:$AE$998,19,FALSE)</f>
        <v>#N/A</v>
      </c>
      <c r="Z46" s="57" t="e">
        <f>VLOOKUP($O46,PercentFHGoalStats!$A$3:$AE$998,20,FALSE)</f>
        <v>#N/A</v>
      </c>
      <c r="AA46" s="57" t="e">
        <f>VLOOKUP($O46,PercentFHGoalStats!$A$3:$AE$998,22,FALSE)</f>
        <v>#N/A</v>
      </c>
    </row>
    <row r="47" spans="1:27" ht="14.4" hidden="1" thickTop="1" x14ac:dyDescent="0.3">
      <c r="A47" s="57" t="e">
        <f>VLOOKUP($M47,PercentFHGoalStats!$A$3:$AE$998,5,FALSE)</f>
        <v>#N/A</v>
      </c>
      <c r="B47" s="57" t="e">
        <f>VLOOKUP($M47,PercentFHGoalStats!$A$3:$AE$998,6,FALSE)</f>
        <v>#N/A</v>
      </c>
      <c r="C47" s="57" t="e">
        <f>VLOOKUP($M47,PercentFHGoalStats!$A$3:$AE$998,8,FALSE)</f>
        <v>#N/A</v>
      </c>
      <c r="D47" s="57" t="e">
        <f>VLOOKUP($M47,PercentFHGoalStats!$A$3:$AE$998,9,FALSE)</f>
        <v>#N/A</v>
      </c>
      <c r="E47" s="57" t="e">
        <f>VLOOKUP($M47,PercentFHGoalStats!$A$3:$AE$998,11,FALSE)</f>
        <v>#N/A</v>
      </c>
      <c r="F47" s="57" t="e">
        <f>VLOOKUP($M47,PercentFHGoalStats!$A$3:$AE$998,12,FALSE)</f>
        <v>#N/A</v>
      </c>
      <c r="G47" s="57" t="e">
        <f>VLOOKUP($M47,PercentFHGoalStats!$A$3:$AE$998,14,FALSE)</f>
        <v>#N/A</v>
      </c>
      <c r="H47" s="57" t="e">
        <f>VLOOKUP($M47,PercentFHGoalStats!$A$3:$AE$998,15,FALSE)</f>
        <v>#N/A</v>
      </c>
      <c r="I47" s="57" t="e">
        <f>VLOOKUP($M47,PercentFHGoalStats!$A$3:$AE$998,17,FALSE)</f>
        <v>#N/A</v>
      </c>
      <c r="J47" s="57" t="e">
        <f>VLOOKUP($M47,PercentFHGoalStats!$A$3:$AE$998,18,FALSE)</f>
        <v>#N/A</v>
      </c>
      <c r="K47" s="57" t="e">
        <f>VLOOKUP($M47,PercentFHGoalStats!$A$3:$AE$998,20,FALSE)</f>
        <v>#N/A</v>
      </c>
      <c r="L47" s="57" t="e">
        <f>VLOOKUP($M47,PercentFHGoalStats!$A$3:$AE$998,21,FALSE)</f>
        <v>#N/A</v>
      </c>
      <c r="M47" s="53" t="str">
        <f>Fixtures!A47</f>
        <v>Larissa</v>
      </c>
      <c r="N47" s="54">
        <f>Fixtures!D47</f>
        <v>43485</v>
      </c>
      <c r="O47" s="53" t="str">
        <f>Fixtures!B47</f>
        <v>Aris</v>
      </c>
      <c r="P47" s="57" t="e">
        <f>VLOOKUP($O47,PercentFHGoalStats!$A$3:$AE$998,5,FALSE)</f>
        <v>#N/A</v>
      </c>
      <c r="Q47" s="57" t="e">
        <f>VLOOKUP($O47,PercentFHGoalStats!$A$3:$AE$998,7,FALSE)</f>
        <v>#N/A</v>
      </c>
      <c r="R47" s="57" t="e">
        <f>VLOOKUP($O47,PercentFHGoalStats!$A$3:$AE$998,8,FALSE)</f>
        <v>#N/A</v>
      </c>
      <c r="S47" s="57" t="e">
        <f>VLOOKUP($O47,PercentFHGoalStats!$A$3:$AE$998,10,FALSE)</f>
        <v>#N/A</v>
      </c>
      <c r="T47" s="57" t="e">
        <f>VLOOKUP($O47,PercentFHGoalStats!$A$3:$AE$998,11,FALSE)</f>
        <v>#N/A</v>
      </c>
      <c r="U47" s="57" t="e">
        <f>VLOOKUP($O47,PercentFHGoalStats!$A$3:$AE$998,13,FALSE)</f>
        <v>#N/A</v>
      </c>
      <c r="V47" s="57" t="e">
        <f>VLOOKUP($O47,PercentFHGoalStats!$A$3:$AE$998,14,FALSE)</f>
        <v>#N/A</v>
      </c>
      <c r="W47" s="57" t="e">
        <f>VLOOKUP($O47,PercentFHGoalStats!$A$3:$AE$998,16,FALSE)</f>
        <v>#N/A</v>
      </c>
      <c r="X47" s="57" t="e">
        <f>VLOOKUP($O47,PercentFHGoalStats!$A$3:$AE$998,17,FALSE)</f>
        <v>#N/A</v>
      </c>
      <c r="Y47" s="57" t="e">
        <f>VLOOKUP($O47,PercentFHGoalStats!$A$3:$AE$998,19,FALSE)</f>
        <v>#N/A</v>
      </c>
      <c r="Z47" s="57" t="e">
        <f>VLOOKUP($O47,PercentFHGoalStats!$A$3:$AE$998,20,FALSE)</f>
        <v>#N/A</v>
      </c>
      <c r="AA47" s="57" t="e">
        <f>VLOOKUP($O47,PercentFHGoalStats!$A$3:$AE$998,22,FALSE)</f>
        <v>#N/A</v>
      </c>
    </row>
    <row r="48" spans="1:27" ht="14.4" hidden="1" thickTop="1" x14ac:dyDescent="0.3">
      <c r="A48" s="57" t="e">
        <f>VLOOKUP($M48,PercentFHGoalStats!$A$3:$AE$998,5,FALSE)</f>
        <v>#N/A</v>
      </c>
      <c r="B48" s="57" t="e">
        <f>VLOOKUP($M48,PercentFHGoalStats!$A$3:$AE$998,6,FALSE)</f>
        <v>#N/A</v>
      </c>
      <c r="C48" s="57" t="e">
        <f>VLOOKUP($M48,PercentFHGoalStats!$A$3:$AE$998,8,FALSE)</f>
        <v>#N/A</v>
      </c>
      <c r="D48" s="57" t="e">
        <f>VLOOKUP($M48,PercentFHGoalStats!$A$3:$AE$998,9,FALSE)</f>
        <v>#N/A</v>
      </c>
      <c r="E48" s="57" t="e">
        <f>VLOOKUP($M48,PercentFHGoalStats!$A$3:$AE$998,11,FALSE)</f>
        <v>#N/A</v>
      </c>
      <c r="F48" s="57" t="e">
        <f>VLOOKUP($M48,PercentFHGoalStats!$A$3:$AE$998,12,FALSE)</f>
        <v>#N/A</v>
      </c>
      <c r="G48" s="57" t="e">
        <f>VLOOKUP($M48,PercentFHGoalStats!$A$3:$AE$998,14,FALSE)</f>
        <v>#N/A</v>
      </c>
      <c r="H48" s="57" t="e">
        <f>VLOOKUP($M48,PercentFHGoalStats!$A$3:$AE$998,15,FALSE)</f>
        <v>#N/A</v>
      </c>
      <c r="I48" s="57" t="e">
        <f>VLOOKUP($M48,PercentFHGoalStats!$A$3:$AE$998,17,FALSE)</f>
        <v>#N/A</v>
      </c>
      <c r="J48" s="57" t="e">
        <f>VLOOKUP($M48,PercentFHGoalStats!$A$3:$AE$998,18,FALSE)</f>
        <v>#N/A</v>
      </c>
      <c r="K48" s="57" t="e">
        <f>VLOOKUP($M48,PercentFHGoalStats!$A$3:$AE$998,20,FALSE)</f>
        <v>#N/A</v>
      </c>
      <c r="L48" s="57" t="e">
        <f>VLOOKUP($M48,PercentFHGoalStats!$A$3:$AE$998,21,FALSE)</f>
        <v>#N/A</v>
      </c>
      <c r="M48" s="53" t="str">
        <f>Fixtures!A48</f>
        <v>Xanthi</v>
      </c>
      <c r="N48" s="54">
        <f>Fixtures!D48</f>
        <v>43485</v>
      </c>
      <c r="O48" s="53" t="str">
        <f>Fixtures!B48</f>
        <v>Atromitos</v>
      </c>
      <c r="P48" s="57" t="e">
        <f>VLOOKUP($O48,PercentFHGoalStats!$A$3:$AE$998,5,FALSE)</f>
        <v>#N/A</v>
      </c>
      <c r="Q48" s="57" t="e">
        <f>VLOOKUP($O48,PercentFHGoalStats!$A$3:$AE$998,7,FALSE)</f>
        <v>#N/A</v>
      </c>
      <c r="R48" s="57" t="e">
        <f>VLOOKUP($O48,PercentFHGoalStats!$A$3:$AE$998,8,FALSE)</f>
        <v>#N/A</v>
      </c>
      <c r="S48" s="57" t="e">
        <f>VLOOKUP($O48,PercentFHGoalStats!$A$3:$AE$998,10,FALSE)</f>
        <v>#N/A</v>
      </c>
      <c r="T48" s="57" t="e">
        <f>VLOOKUP($O48,PercentFHGoalStats!$A$3:$AE$998,11,FALSE)</f>
        <v>#N/A</v>
      </c>
      <c r="U48" s="57" t="e">
        <f>VLOOKUP($O48,PercentFHGoalStats!$A$3:$AE$998,13,FALSE)</f>
        <v>#N/A</v>
      </c>
      <c r="V48" s="57" t="e">
        <f>VLOOKUP($O48,PercentFHGoalStats!$A$3:$AE$998,14,FALSE)</f>
        <v>#N/A</v>
      </c>
      <c r="W48" s="57" t="e">
        <f>VLOOKUP($O48,PercentFHGoalStats!$A$3:$AE$998,16,FALSE)</f>
        <v>#N/A</v>
      </c>
      <c r="X48" s="57" t="e">
        <f>VLOOKUP($O48,PercentFHGoalStats!$A$3:$AE$998,17,FALSE)</f>
        <v>#N/A</v>
      </c>
      <c r="Y48" s="57" t="e">
        <f>VLOOKUP($O48,PercentFHGoalStats!$A$3:$AE$998,19,FALSE)</f>
        <v>#N/A</v>
      </c>
      <c r="Z48" s="57" t="e">
        <f>VLOOKUP($O48,PercentFHGoalStats!$A$3:$AE$998,20,FALSE)</f>
        <v>#N/A</v>
      </c>
      <c r="AA48" s="57" t="e">
        <f>VLOOKUP($O48,PercentFHGoalStats!$A$3:$AE$998,22,FALSE)</f>
        <v>#N/A</v>
      </c>
    </row>
    <row r="49" spans="1:27" ht="14.4" hidden="1" thickTop="1" x14ac:dyDescent="0.3">
      <c r="A49" s="57" t="e">
        <f>VLOOKUP($M49,PercentFHGoalStats!$A$3:$AE$998,5,FALSE)</f>
        <v>#N/A</v>
      </c>
      <c r="B49" s="57" t="e">
        <f>VLOOKUP($M49,PercentFHGoalStats!$A$3:$AE$998,6,FALSE)</f>
        <v>#N/A</v>
      </c>
      <c r="C49" s="57" t="e">
        <f>VLOOKUP($M49,PercentFHGoalStats!$A$3:$AE$998,8,FALSE)</f>
        <v>#N/A</v>
      </c>
      <c r="D49" s="57" t="e">
        <f>VLOOKUP($M49,PercentFHGoalStats!$A$3:$AE$998,9,FALSE)</f>
        <v>#N/A</v>
      </c>
      <c r="E49" s="57" t="e">
        <f>VLOOKUP($M49,PercentFHGoalStats!$A$3:$AE$998,11,FALSE)</f>
        <v>#N/A</v>
      </c>
      <c r="F49" s="57" t="e">
        <f>VLOOKUP($M49,PercentFHGoalStats!$A$3:$AE$998,12,FALSE)</f>
        <v>#N/A</v>
      </c>
      <c r="G49" s="57" t="e">
        <f>VLOOKUP($M49,PercentFHGoalStats!$A$3:$AE$998,14,FALSE)</f>
        <v>#N/A</v>
      </c>
      <c r="H49" s="57" t="e">
        <f>VLOOKUP($M49,PercentFHGoalStats!$A$3:$AE$998,15,FALSE)</f>
        <v>#N/A</v>
      </c>
      <c r="I49" s="57" t="e">
        <f>VLOOKUP($M49,PercentFHGoalStats!$A$3:$AE$998,17,FALSE)</f>
        <v>#N/A</v>
      </c>
      <c r="J49" s="57" t="e">
        <f>VLOOKUP($M49,PercentFHGoalStats!$A$3:$AE$998,18,FALSE)</f>
        <v>#N/A</v>
      </c>
      <c r="K49" s="57" t="e">
        <f>VLOOKUP($M49,PercentFHGoalStats!$A$3:$AE$998,20,FALSE)</f>
        <v>#N/A</v>
      </c>
      <c r="L49" s="57" t="e">
        <f>VLOOKUP($M49,PercentFHGoalStats!$A$3:$AE$998,21,FALSE)</f>
        <v>#N/A</v>
      </c>
      <c r="M49" s="53" t="str">
        <f>Fixtures!A49</f>
        <v>OFI</v>
      </c>
      <c r="N49" s="54">
        <f>Fixtures!D49</f>
        <v>43485</v>
      </c>
      <c r="O49" s="53" t="str">
        <f>Fixtures!B49</f>
        <v>Panaitolikos</v>
      </c>
      <c r="P49" s="57" t="e">
        <f>VLOOKUP($O49,PercentFHGoalStats!$A$3:$AE$998,5,FALSE)</f>
        <v>#N/A</v>
      </c>
      <c r="Q49" s="57" t="e">
        <f>VLOOKUP($O49,PercentFHGoalStats!$A$3:$AE$998,7,FALSE)</f>
        <v>#N/A</v>
      </c>
      <c r="R49" s="57" t="e">
        <f>VLOOKUP($O49,PercentFHGoalStats!$A$3:$AE$998,8,FALSE)</f>
        <v>#N/A</v>
      </c>
      <c r="S49" s="57" t="e">
        <f>VLOOKUP($O49,PercentFHGoalStats!$A$3:$AE$998,10,FALSE)</f>
        <v>#N/A</v>
      </c>
      <c r="T49" s="57" t="e">
        <f>VLOOKUP($O49,PercentFHGoalStats!$A$3:$AE$998,11,FALSE)</f>
        <v>#N/A</v>
      </c>
      <c r="U49" s="57" t="e">
        <f>VLOOKUP($O49,PercentFHGoalStats!$A$3:$AE$998,13,FALSE)</f>
        <v>#N/A</v>
      </c>
      <c r="V49" s="57" t="e">
        <f>VLOOKUP($O49,PercentFHGoalStats!$A$3:$AE$998,14,FALSE)</f>
        <v>#N/A</v>
      </c>
      <c r="W49" s="57" t="e">
        <f>VLOOKUP($O49,PercentFHGoalStats!$A$3:$AE$998,16,FALSE)</f>
        <v>#N/A</v>
      </c>
      <c r="X49" s="57" t="e">
        <f>VLOOKUP($O49,PercentFHGoalStats!$A$3:$AE$998,17,FALSE)</f>
        <v>#N/A</v>
      </c>
      <c r="Y49" s="57" t="e">
        <f>VLOOKUP($O49,PercentFHGoalStats!$A$3:$AE$998,19,FALSE)</f>
        <v>#N/A</v>
      </c>
      <c r="Z49" s="57" t="e">
        <f>VLOOKUP($O49,PercentFHGoalStats!$A$3:$AE$998,20,FALSE)</f>
        <v>#N/A</v>
      </c>
      <c r="AA49" s="57" t="e">
        <f>VLOOKUP($O49,PercentFHGoalStats!$A$3:$AE$998,22,FALSE)</f>
        <v>#N/A</v>
      </c>
    </row>
    <row r="50" spans="1:27" ht="14.4" hidden="1" thickTop="1" x14ac:dyDescent="0.3">
      <c r="A50" s="57" t="e">
        <f>VLOOKUP($M50,PercentFHGoalStats!$A$3:$AE$998,5,FALSE)</f>
        <v>#N/A</v>
      </c>
      <c r="B50" s="57" t="e">
        <f>VLOOKUP($M50,PercentFHGoalStats!$A$3:$AE$998,6,FALSE)</f>
        <v>#N/A</v>
      </c>
      <c r="C50" s="57" t="e">
        <f>VLOOKUP($M50,PercentFHGoalStats!$A$3:$AE$998,8,FALSE)</f>
        <v>#N/A</v>
      </c>
      <c r="D50" s="57" t="e">
        <f>VLOOKUP($M50,PercentFHGoalStats!$A$3:$AE$998,9,FALSE)</f>
        <v>#N/A</v>
      </c>
      <c r="E50" s="57" t="e">
        <f>VLOOKUP($M50,PercentFHGoalStats!$A$3:$AE$998,11,FALSE)</f>
        <v>#N/A</v>
      </c>
      <c r="F50" s="57" t="e">
        <f>VLOOKUP($M50,PercentFHGoalStats!$A$3:$AE$998,12,FALSE)</f>
        <v>#N/A</v>
      </c>
      <c r="G50" s="57" t="e">
        <f>VLOOKUP($M50,PercentFHGoalStats!$A$3:$AE$998,14,FALSE)</f>
        <v>#N/A</v>
      </c>
      <c r="H50" s="57" t="e">
        <f>VLOOKUP($M50,PercentFHGoalStats!$A$3:$AE$998,15,FALSE)</f>
        <v>#N/A</v>
      </c>
      <c r="I50" s="57" t="e">
        <f>VLOOKUP($M50,PercentFHGoalStats!$A$3:$AE$998,17,FALSE)</f>
        <v>#N/A</v>
      </c>
      <c r="J50" s="57" t="e">
        <f>VLOOKUP($M50,PercentFHGoalStats!$A$3:$AE$998,18,FALSE)</f>
        <v>#N/A</v>
      </c>
      <c r="K50" s="57" t="e">
        <f>VLOOKUP($M50,PercentFHGoalStats!$A$3:$AE$998,20,FALSE)</f>
        <v>#N/A</v>
      </c>
      <c r="L50" s="57" t="e">
        <f>VLOOKUP($M50,PercentFHGoalStats!$A$3:$AE$998,21,FALSE)</f>
        <v>#N/A</v>
      </c>
      <c r="M50" s="53" t="str">
        <f>Fixtures!A50</f>
        <v>Gent</v>
      </c>
      <c r="N50" s="54">
        <f>Fixtures!D50</f>
        <v>43485</v>
      </c>
      <c r="O50" s="53" t="str">
        <f>Fixtures!B50</f>
        <v>Anderlecht</v>
      </c>
      <c r="P50" s="57" t="e">
        <f>VLOOKUP($O50,PercentFHGoalStats!$A$3:$AE$998,5,FALSE)</f>
        <v>#N/A</v>
      </c>
      <c r="Q50" s="57" t="e">
        <f>VLOOKUP($O50,PercentFHGoalStats!$A$3:$AE$998,7,FALSE)</f>
        <v>#N/A</v>
      </c>
      <c r="R50" s="57" t="e">
        <f>VLOOKUP($O50,PercentFHGoalStats!$A$3:$AE$998,8,FALSE)</f>
        <v>#N/A</v>
      </c>
      <c r="S50" s="57" t="e">
        <f>VLOOKUP($O50,PercentFHGoalStats!$A$3:$AE$998,10,FALSE)</f>
        <v>#N/A</v>
      </c>
      <c r="T50" s="57" t="e">
        <f>VLOOKUP($O50,PercentFHGoalStats!$A$3:$AE$998,11,FALSE)</f>
        <v>#N/A</v>
      </c>
      <c r="U50" s="57" t="e">
        <f>VLOOKUP($O50,PercentFHGoalStats!$A$3:$AE$998,13,FALSE)</f>
        <v>#N/A</v>
      </c>
      <c r="V50" s="57" t="e">
        <f>VLOOKUP($O50,PercentFHGoalStats!$A$3:$AE$998,14,FALSE)</f>
        <v>#N/A</v>
      </c>
      <c r="W50" s="57" t="e">
        <f>VLOOKUP($O50,PercentFHGoalStats!$A$3:$AE$998,16,FALSE)</f>
        <v>#N/A</v>
      </c>
      <c r="X50" s="57" t="e">
        <f>VLOOKUP($O50,PercentFHGoalStats!$A$3:$AE$998,17,FALSE)</f>
        <v>#N/A</v>
      </c>
      <c r="Y50" s="57" t="e">
        <f>VLOOKUP($O50,PercentFHGoalStats!$A$3:$AE$998,19,FALSE)</f>
        <v>#N/A</v>
      </c>
      <c r="Z50" s="57" t="e">
        <f>VLOOKUP($O50,PercentFHGoalStats!$A$3:$AE$998,20,FALSE)</f>
        <v>#N/A</v>
      </c>
      <c r="AA50" s="57" t="e">
        <f>VLOOKUP($O50,PercentFHGoalStats!$A$3:$AE$998,22,FALSE)</f>
        <v>#N/A</v>
      </c>
    </row>
    <row r="51" spans="1:27" ht="14.4" hidden="1" thickTop="1" x14ac:dyDescent="0.3">
      <c r="A51" s="57" t="e">
        <f>VLOOKUP($M51,PercentFHGoalStats!$A$3:$AE$998,5,FALSE)</f>
        <v>#N/A</v>
      </c>
      <c r="B51" s="57" t="e">
        <f>VLOOKUP($M51,PercentFHGoalStats!$A$3:$AE$998,6,FALSE)</f>
        <v>#N/A</v>
      </c>
      <c r="C51" s="57" t="e">
        <f>VLOOKUP($M51,PercentFHGoalStats!$A$3:$AE$998,8,FALSE)</f>
        <v>#N/A</v>
      </c>
      <c r="D51" s="57" t="e">
        <f>VLOOKUP($M51,PercentFHGoalStats!$A$3:$AE$998,9,FALSE)</f>
        <v>#N/A</v>
      </c>
      <c r="E51" s="57" t="e">
        <f>VLOOKUP($M51,PercentFHGoalStats!$A$3:$AE$998,11,FALSE)</f>
        <v>#N/A</v>
      </c>
      <c r="F51" s="57" t="e">
        <f>VLOOKUP($M51,PercentFHGoalStats!$A$3:$AE$998,12,FALSE)</f>
        <v>#N/A</v>
      </c>
      <c r="G51" s="57" t="e">
        <f>VLOOKUP($M51,PercentFHGoalStats!$A$3:$AE$998,14,FALSE)</f>
        <v>#N/A</v>
      </c>
      <c r="H51" s="57" t="e">
        <f>VLOOKUP($M51,PercentFHGoalStats!$A$3:$AE$998,15,FALSE)</f>
        <v>#N/A</v>
      </c>
      <c r="I51" s="57" t="e">
        <f>VLOOKUP($M51,PercentFHGoalStats!$A$3:$AE$998,17,FALSE)</f>
        <v>#N/A</v>
      </c>
      <c r="J51" s="57" t="e">
        <f>VLOOKUP($M51,PercentFHGoalStats!$A$3:$AE$998,18,FALSE)</f>
        <v>#N/A</v>
      </c>
      <c r="K51" s="57" t="e">
        <f>VLOOKUP($M51,PercentFHGoalStats!$A$3:$AE$998,20,FALSE)</f>
        <v>#N/A</v>
      </c>
      <c r="L51" s="57" t="e">
        <f>VLOOKUP($M51,PercentFHGoalStats!$A$3:$AE$998,21,FALSE)</f>
        <v>#N/A</v>
      </c>
      <c r="M51" s="53" t="str">
        <f>Fixtures!A51</f>
        <v>Royal Excel Mouscron</v>
      </c>
      <c r="N51" s="54">
        <f>Fixtures!D51</f>
        <v>43485</v>
      </c>
      <c r="O51" s="53" t="str">
        <f>Fixtures!B51</f>
        <v>KV Oostende</v>
      </c>
      <c r="P51" s="57" t="e">
        <f>VLOOKUP($O51,PercentFHGoalStats!$A$3:$AE$998,5,FALSE)</f>
        <v>#N/A</v>
      </c>
      <c r="Q51" s="57" t="e">
        <f>VLOOKUP($O51,PercentFHGoalStats!$A$3:$AE$998,7,FALSE)</f>
        <v>#N/A</v>
      </c>
      <c r="R51" s="57" t="e">
        <f>VLOOKUP($O51,PercentFHGoalStats!$A$3:$AE$998,8,FALSE)</f>
        <v>#N/A</v>
      </c>
      <c r="S51" s="57" t="e">
        <f>VLOOKUP($O51,PercentFHGoalStats!$A$3:$AE$998,10,FALSE)</f>
        <v>#N/A</v>
      </c>
      <c r="T51" s="57" t="e">
        <f>VLOOKUP($O51,PercentFHGoalStats!$A$3:$AE$998,11,FALSE)</f>
        <v>#N/A</v>
      </c>
      <c r="U51" s="57" t="e">
        <f>VLOOKUP($O51,PercentFHGoalStats!$A$3:$AE$998,13,FALSE)</f>
        <v>#N/A</v>
      </c>
      <c r="V51" s="57" t="e">
        <f>VLOOKUP($O51,PercentFHGoalStats!$A$3:$AE$998,14,FALSE)</f>
        <v>#N/A</v>
      </c>
      <c r="W51" s="57" t="e">
        <f>VLOOKUP($O51,PercentFHGoalStats!$A$3:$AE$998,16,FALSE)</f>
        <v>#N/A</v>
      </c>
      <c r="X51" s="57" t="e">
        <f>VLOOKUP($O51,PercentFHGoalStats!$A$3:$AE$998,17,FALSE)</f>
        <v>#N/A</v>
      </c>
      <c r="Y51" s="57" t="e">
        <f>VLOOKUP($O51,PercentFHGoalStats!$A$3:$AE$998,19,FALSE)</f>
        <v>#N/A</v>
      </c>
      <c r="Z51" s="57" t="e">
        <f>VLOOKUP($O51,PercentFHGoalStats!$A$3:$AE$998,20,FALSE)</f>
        <v>#N/A</v>
      </c>
      <c r="AA51" s="57" t="e">
        <f>VLOOKUP($O51,PercentFHGoalStats!$A$3:$AE$998,22,FALSE)</f>
        <v>#N/A</v>
      </c>
    </row>
    <row r="52" spans="1:27" ht="14.4" hidden="1" thickTop="1" x14ac:dyDescent="0.3">
      <c r="A52" s="57">
        <f>VLOOKUP($M52,PercentFHGoalStats!$A$3:$AE$998,5,FALSE)</f>
        <v>0.78947368421052633</v>
      </c>
      <c r="B52" s="57">
        <f>VLOOKUP($M52,PercentFHGoalStats!$A$3:$AE$998,6,FALSE)</f>
        <v>0.8</v>
      </c>
      <c r="C52" s="57">
        <f>VLOOKUP($M52,PercentFHGoalStats!$A$3:$AE$998,8,FALSE)</f>
        <v>0.42105263157894735</v>
      </c>
      <c r="D52" s="57">
        <f>VLOOKUP($M52,PercentFHGoalStats!$A$3:$AE$998,9,FALSE)</f>
        <v>0.4</v>
      </c>
      <c r="E52" s="57">
        <f>VLOOKUP($M52,PercentFHGoalStats!$A$3:$AE$998,11,FALSE)</f>
        <v>0.73684210526315785</v>
      </c>
      <c r="F52" s="57">
        <f>VLOOKUP($M52,PercentFHGoalStats!$A$3:$AE$998,12,FALSE)</f>
        <v>0.8</v>
      </c>
      <c r="G52" s="57">
        <f>VLOOKUP($M52,PercentFHGoalStats!$A$3:$AE$998,14,FALSE)</f>
        <v>0.15789473684210525</v>
      </c>
      <c r="H52" s="57">
        <f>VLOOKUP($M52,PercentFHGoalStats!$A$3:$AE$998,15,FALSE)</f>
        <v>0.2</v>
      </c>
      <c r="I52" s="57">
        <f>VLOOKUP($M52,PercentFHGoalStats!$A$3:$AE$998,17,FALSE)</f>
        <v>0.36842105263157893</v>
      </c>
      <c r="J52" s="57">
        <f>VLOOKUP($M52,PercentFHGoalStats!$A$3:$AE$998,18,FALSE)</f>
        <v>0.3</v>
      </c>
      <c r="K52" s="57">
        <f>VLOOKUP($M52,PercentFHGoalStats!$A$3:$AE$998,20,FALSE)</f>
        <v>0</v>
      </c>
      <c r="L52" s="57">
        <f>VLOOKUP($M52,PercentFHGoalStats!$A$3:$AE$998,21,FALSE)</f>
        <v>0</v>
      </c>
      <c r="M52" s="53" t="str">
        <f>Fixtures!A52</f>
        <v>Juventus</v>
      </c>
      <c r="N52" s="54">
        <f>Fixtures!D52</f>
        <v>43486</v>
      </c>
      <c r="O52" s="53" t="str">
        <f>Fixtures!B52</f>
        <v>Chievo</v>
      </c>
      <c r="P52" s="57">
        <f>VLOOKUP($O52,PercentFHGoalStats!$A$3:$AE$998,5,FALSE)</f>
        <v>0.57894736842105265</v>
      </c>
      <c r="Q52" s="57">
        <f>VLOOKUP($O52,PercentFHGoalStats!$A$3:$AE$998,7,FALSE)</f>
        <v>0.55555555555555558</v>
      </c>
      <c r="R52" s="57">
        <f>VLOOKUP($O52,PercentFHGoalStats!$A$3:$AE$998,8,FALSE)</f>
        <v>0.31578947368421051</v>
      </c>
      <c r="S52" s="57">
        <f>VLOOKUP($O52,PercentFHGoalStats!$A$3:$AE$998,10,FALSE)</f>
        <v>0.33333333333333331</v>
      </c>
      <c r="T52" s="57">
        <f>VLOOKUP($O52,PercentFHGoalStats!$A$3:$AE$998,11,FALSE)</f>
        <v>0.15789473684210525</v>
      </c>
      <c r="U52" s="57">
        <f>VLOOKUP($O52,PercentFHGoalStats!$A$3:$AE$998,13,FALSE)</f>
        <v>0</v>
      </c>
      <c r="V52" s="57">
        <f>VLOOKUP($O52,PercentFHGoalStats!$A$3:$AE$998,14,FALSE)</f>
        <v>5.2631578947368418E-2</v>
      </c>
      <c r="W52" s="57">
        <f>VLOOKUP($O52,PercentFHGoalStats!$A$3:$AE$998,16,FALSE)</f>
        <v>0</v>
      </c>
      <c r="X52" s="57">
        <f>VLOOKUP($O52,PercentFHGoalStats!$A$3:$AE$998,17,FALSE)</f>
        <v>0.52631578947368418</v>
      </c>
      <c r="Y52" s="57">
        <f>VLOOKUP($O52,PercentFHGoalStats!$A$3:$AE$998,19,FALSE)</f>
        <v>0.55555555555555558</v>
      </c>
      <c r="Z52" s="57">
        <f>VLOOKUP($O52,PercentFHGoalStats!$A$3:$AE$998,20,FALSE)</f>
        <v>0.21052631578947367</v>
      </c>
      <c r="AA52" s="57">
        <f>VLOOKUP($O52,PercentFHGoalStats!$A$3:$AE$998,22,FALSE)</f>
        <v>0.33333333333333331</v>
      </c>
    </row>
    <row r="53" spans="1:27" ht="14.4" hidden="1" thickTop="1" x14ac:dyDescent="0.3">
      <c r="A53" s="57">
        <f>VLOOKUP($M53,PercentFHGoalStats!$A$3:$AE$998,5,FALSE)</f>
        <v>0.89473684210526316</v>
      </c>
      <c r="B53" s="57">
        <f>VLOOKUP($M53,PercentFHGoalStats!$A$3:$AE$998,6,FALSE)</f>
        <v>0.8</v>
      </c>
      <c r="C53" s="57">
        <f>VLOOKUP($M53,PercentFHGoalStats!$A$3:$AE$998,8,FALSE)</f>
        <v>0.52631578947368418</v>
      </c>
      <c r="D53" s="57">
        <f>VLOOKUP($M53,PercentFHGoalStats!$A$3:$AE$998,9,FALSE)</f>
        <v>0.4</v>
      </c>
      <c r="E53" s="57">
        <f>VLOOKUP($M53,PercentFHGoalStats!$A$3:$AE$998,11,FALSE)</f>
        <v>0.63157894736842102</v>
      </c>
      <c r="F53" s="57">
        <f>VLOOKUP($M53,PercentFHGoalStats!$A$3:$AE$998,12,FALSE)</f>
        <v>0.8</v>
      </c>
      <c r="G53" s="57">
        <f>VLOOKUP($M53,PercentFHGoalStats!$A$3:$AE$998,14,FALSE)</f>
        <v>0.15789473684210525</v>
      </c>
      <c r="H53" s="57">
        <f>VLOOKUP($M53,PercentFHGoalStats!$A$3:$AE$998,15,FALSE)</f>
        <v>0.1</v>
      </c>
      <c r="I53" s="57">
        <f>VLOOKUP($M53,PercentFHGoalStats!$A$3:$AE$998,17,FALSE)</f>
        <v>0.63157894736842102</v>
      </c>
      <c r="J53" s="57">
        <f>VLOOKUP($M53,PercentFHGoalStats!$A$3:$AE$998,18,FALSE)</f>
        <v>0.3</v>
      </c>
      <c r="K53" s="57">
        <f>VLOOKUP($M53,PercentFHGoalStats!$A$3:$AE$998,20,FALSE)</f>
        <v>0.31578947368421051</v>
      </c>
      <c r="L53" s="57">
        <f>VLOOKUP($M53,PercentFHGoalStats!$A$3:$AE$998,21,FALSE)</f>
        <v>0.1</v>
      </c>
      <c r="M53" s="53" t="str">
        <f>Fixtures!A53</f>
        <v>Genoa</v>
      </c>
      <c r="N53" s="54">
        <f>Fixtures!D53</f>
        <v>43486</v>
      </c>
      <c r="O53" s="53" t="str">
        <f>Fixtures!B53</f>
        <v>Milan</v>
      </c>
      <c r="P53" s="57">
        <f>VLOOKUP($O53,PercentFHGoalStats!$A$3:$AE$998,5,FALSE)</f>
        <v>0.57894736842105265</v>
      </c>
      <c r="Q53" s="57">
        <f>VLOOKUP($O53,PercentFHGoalStats!$A$3:$AE$998,7,FALSE)</f>
        <v>0.44444444444444442</v>
      </c>
      <c r="R53" s="57">
        <f>VLOOKUP($O53,PercentFHGoalStats!$A$3:$AE$998,8,FALSE)</f>
        <v>0.15789473684210525</v>
      </c>
      <c r="S53" s="57">
        <f>VLOOKUP($O53,PercentFHGoalStats!$A$3:$AE$998,10,FALSE)</f>
        <v>0</v>
      </c>
      <c r="T53" s="57">
        <f>VLOOKUP($O53,PercentFHGoalStats!$A$3:$AE$998,11,FALSE)</f>
        <v>0.47368421052631576</v>
      </c>
      <c r="U53" s="57">
        <f>VLOOKUP($O53,PercentFHGoalStats!$A$3:$AE$998,13,FALSE)</f>
        <v>0.33333333333333331</v>
      </c>
      <c r="V53" s="57">
        <f>VLOOKUP($O53,PercentFHGoalStats!$A$3:$AE$998,14,FALSE)</f>
        <v>0.10526315789473684</v>
      </c>
      <c r="W53" s="57">
        <f>VLOOKUP($O53,PercentFHGoalStats!$A$3:$AE$998,16,FALSE)</f>
        <v>0</v>
      </c>
      <c r="X53" s="57">
        <f>VLOOKUP($O53,PercentFHGoalStats!$A$3:$AE$998,17,FALSE)</f>
        <v>0.21052631578947367</v>
      </c>
      <c r="Y53" s="57">
        <f>VLOOKUP($O53,PercentFHGoalStats!$A$3:$AE$998,19,FALSE)</f>
        <v>0.1111111111111111</v>
      </c>
      <c r="Z53" s="57">
        <f>VLOOKUP($O53,PercentFHGoalStats!$A$3:$AE$998,20,FALSE)</f>
        <v>5.2631578947368418E-2</v>
      </c>
      <c r="AA53" s="57">
        <f>VLOOKUP($O53,PercentFHGoalStats!$A$3:$AE$998,22,FALSE)</f>
        <v>0</v>
      </c>
    </row>
    <row r="54" spans="1:27" ht="14.4" hidden="1" thickTop="1" x14ac:dyDescent="0.3">
      <c r="A54" s="57">
        <f>VLOOKUP($M54,PercentFHGoalStats!$A$3:$AE$998,5,FALSE)</f>
        <v>0.62962962962962965</v>
      </c>
      <c r="B54" s="57">
        <f>VLOOKUP($M54,PercentFHGoalStats!$A$3:$AE$998,6,FALSE)</f>
        <v>0.69230769230769229</v>
      </c>
      <c r="C54" s="57">
        <f>VLOOKUP($M54,PercentFHGoalStats!$A$3:$AE$998,8,FALSE)</f>
        <v>0.18518518518518517</v>
      </c>
      <c r="D54" s="57">
        <f>VLOOKUP($M54,PercentFHGoalStats!$A$3:$AE$998,9,FALSE)</f>
        <v>0.23076923076923078</v>
      </c>
      <c r="E54" s="57">
        <f>VLOOKUP($M54,PercentFHGoalStats!$A$3:$AE$998,11,FALSE)</f>
        <v>0.22222222222222221</v>
      </c>
      <c r="F54" s="57">
        <f>VLOOKUP($M54,PercentFHGoalStats!$A$3:$AE$998,12,FALSE)</f>
        <v>0.23076923076923078</v>
      </c>
      <c r="G54" s="57">
        <f>VLOOKUP($M54,PercentFHGoalStats!$A$3:$AE$998,14,FALSE)</f>
        <v>3.7037037037037035E-2</v>
      </c>
      <c r="H54" s="57">
        <f>VLOOKUP($M54,PercentFHGoalStats!$A$3:$AE$998,15,FALSE)</f>
        <v>0</v>
      </c>
      <c r="I54" s="57">
        <f>VLOOKUP($M54,PercentFHGoalStats!$A$3:$AE$998,17,FALSE)</f>
        <v>0.55555555555555558</v>
      </c>
      <c r="J54" s="57">
        <f>VLOOKUP($M54,PercentFHGoalStats!$A$3:$AE$998,18,FALSE)</f>
        <v>0.61538461538461542</v>
      </c>
      <c r="K54" s="57">
        <f>VLOOKUP($M54,PercentFHGoalStats!$A$3:$AE$998,20,FALSE)</f>
        <v>7.407407407407407E-2</v>
      </c>
      <c r="L54" s="57">
        <f>VLOOKUP($M54,PercentFHGoalStats!$A$3:$AE$998,21,FALSE)</f>
        <v>7.6923076923076927E-2</v>
      </c>
      <c r="M54" s="53" t="str">
        <f>Fixtures!A54</f>
        <v>Bolton Wanderers</v>
      </c>
      <c r="N54" s="54">
        <f>Fixtures!D54</f>
        <v>43486</v>
      </c>
      <c r="O54" s="53" t="str">
        <f>Fixtures!B54</f>
        <v>West Bromwich Albion</v>
      </c>
      <c r="P54" s="57">
        <f>VLOOKUP($O54,PercentFHGoalStats!$A$3:$AE$998,5,FALSE)</f>
        <v>0.70370370370370372</v>
      </c>
      <c r="Q54" s="57">
        <f>VLOOKUP($O54,PercentFHGoalStats!$A$3:$AE$998,7,FALSE)</f>
        <v>0.61538461538461542</v>
      </c>
      <c r="R54" s="57">
        <f>VLOOKUP($O54,PercentFHGoalStats!$A$3:$AE$998,8,FALSE)</f>
        <v>0.40740740740740738</v>
      </c>
      <c r="S54" s="57">
        <f>VLOOKUP($O54,PercentFHGoalStats!$A$3:$AE$998,10,FALSE)</f>
        <v>0.46153846153846156</v>
      </c>
      <c r="T54" s="57">
        <f>VLOOKUP($O54,PercentFHGoalStats!$A$3:$AE$998,11,FALSE)</f>
        <v>0.51851851851851849</v>
      </c>
      <c r="U54" s="57">
        <f>VLOOKUP($O54,PercentFHGoalStats!$A$3:$AE$998,13,FALSE)</f>
        <v>0.46153846153846156</v>
      </c>
      <c r="V54" s="57">
        <f>VLOOKUP($O54,PercentFHGoalStats!$A$3:$AE$998,14,FALSE)</f>
        <v>0.1111111111111111</v>
      </c>
      <c r="W54" s="57">
        <f>VLOOKUP($O54,PercentFHGoalStats!$A$3:$AE$998,16,FALSE)</f>
        <v>0.15384615384615385</v>
      </c>
      <c r="X54" s="57">
        <f>VLOOKUP($O54,PercentFHGoalStats!$A$3:$AE$998,17,FALSE)</f>
        <v>0.44444444444444442</v>
      </c>
      <c r="Y54" s="57">
        <f>VLOOKUP($O54,PercentFHGoalStats!$A$3:$AE$998,19,FALSE)</f>
        <v>0.46153846153846156</v>
      </c>
      <c r="Z54" s="57">
        <f>VLOOKUP($O54,PercentFHGoalStats!$A$3:$AE$998,20,FALSE)</f>
        <v>7.407407407407407E-2</v>
      </c>
      <c r="AA54" s="57">
        <f>VLOOKUP($O54,PercentFHGoalStats!$A$3:$AE$998,22,FALSE)</f>
        <v>7.6923076923076927E-2</v>
      </c>
    </row>
    <row r="55" spans="1:27" ht="14.4" hidden="1" thickTop="1" x14ac:dyDescent="0.3">
      <c r="A55" s="57">
        <f>VLOOKUP($M55,PercentFHGoalStats!$A$3:$AE$998,5,FALSE)</f>
        <v>0.63157894736842102</v>
      </c>
      <c r="B55" s="57">
        <f>VLOOKUP($M55,PercentFHGoalStats!$A$3:$AE$998,6,FALSE)</f>
        <v>0.7</v>
      </c>
      <c r="C55" s="57">
        <f>VLOOKUP($M55,PercentFHGoalStats!$A$3:$AE$998,8,FALSE)</f>
        <v>0.31578947368421051</v>
      </c>
      <c r="D55" s="57">
        <f>VLOOKUP($M55,PercentFHGoalStats!$A$3:$AE$998,9,FALSE)</f>
        <v>0.4</v>
      </c>
      <c r="E55" s="57">
        <f>VLOOKUP($M55,PercentFHGoalStats!$A$3:$AE$998,11,FALSE)</f>
        <v>0.26315789473684209</v>
      </c>
      <c r="F55" s="57">
        <f>VLOOKUP($M55,PercentFHGoalStats!$A$3:$AE$998,12,FALSE)</f>
        <v>0.4</v>
      </c>
      <c r="G55" s="57">
        <f>VLOOKUP($M55,PercentFHGoalStats!$A$3:$AE$998,14,FALSE)</f>
        <v>5.2631578947368418E-2</v>
      </c>
      <c r="H55" s="57">
        <f>VLOOKUP($M55,PercentFHGoalStats!$A$3:$AE$998,15,FALSE)</f>
        <v>0</v>
      </c>
      <c r="I55" s="57">
        <f>VLOOKUP($M55,PercentFHGoalStats!$A$3:$AE$998,17,FALSE)</f>
        <v>0.57894736842105265</v>
      </c>
      <c r="J55" s="57">
        <f>VLOOKUP($M55,PercentFHGoalStats!$A$3:$AE$998,18,FALSE)</f>
        <v>0.6</v>
      </c>
      <c r="K55" s="57">
        <f>VLOOKUP($M55,PercentFHGoalStats!$A$3:$AE$998,20,FALSE)</f>
        <v>0.21052631578947367</v>
      </c>
      <c r="L55" s="57">
        <f>VLOOKUP($M55,PercentFHGoalStats!$A$3:$AE$998,21,FALSE)</f>
        <v>0.2</v>
      </c>
      <c r="M55" s="53" t="str">
        <f>Fixtures!A55</f>
        <v>Eibar</v>
      </c>
      <c r="N55" s="54">
        <f>Fixtures!D55</f>
        <v>43486</v>
      </c>
      <c r="O55" s="53" t="str">
        <f>Fixtures!B55</f>
        <v>Espanyol</v>
      </c>
      <c r="P55" s="57">
        <f>VLOOKUP($O55,PercentFHGoalStats!$A$3:$AE$998,5,FALSE)</f>
        <v>0.73684210526315785</v>
      </c>
      <c r="Q55" s="57">
        <f>VLOOKUP($O55,PercentFHGoalStats!$A$3:$AE$998,7,FALSE)</f>
        <v>0.8</v>
      </c>
      <c r="R55" s="57">
        <f>VLOOKUP($O55,PercentFHGoalStats!$A$3:$AE$998,8,FALSE)</f>
        <v>0.31578947368421051</v>
      </c>
      <c r="S55" s="57">
        <f>VLOOKUP($O55,PercentFHGoalStats!$A$3:$AE$998,10,FALSE)</f>
        <v>0.2</v>
      </c>
      <c r="T55" s="57">
        <f>VLOOKUP($O55,PercentFHGoalStats!$A$3:$AE$998,11,FALSE)</f>
        <v>0.57894736842105265</v>
      </c>
      <c r="U55" s="57">
        <f>VLOOKUP($O55,PercentFHGoalStats!$A$3:$AE$998,13,FALSE)</f>
        <v>0.7</v>
      </c>
      <c r="V55" s="57">
        <f>VLOOKUP($O55,PercentFHGoalStats!$A$3:$AE$998,14,FALSE)</f>
        <v>0.10526315789473684</v>
      </c>
      <c r="W55" s="57">
        <f>VLOOKUP($O55,PercentFHGoalStats!$A$3:$AE$998,16,FALSE)</f>
        <v>0.2</v>
      </c>
      <c r="X55" s="57">
        <f>VLOOKUP($O55,PercentFHGoalStats!$A$3:$AE$998,17,FALSE)</f>
        <v>0.36842105263157893</v>
      </c>
      <c r="Y55" s="57">
        <f>VLOOKUP($O55,PercentFHGoalStats!$A$3:$AE$998,19,FALSE)</f>
        <v>0.3</v>
      </c>
      <c r="Z55" s="57">
        <f>VLOOKUP($O55,PercentFHGoalStats!$A$3:$AE$998,20,FALSE)</f>
        <v>0.15789473684210525</v>
      </c>
      <c r="AA55" s="57">
        <f>VLOOKUP($O55,PercentFHGoalStats!$A$3:$AE$998,22,FALSE)</f>
        <v>0.1</v>
      </c>
    </row>
    <row r="56" spans="1:27" ht="14.4" hidden="1" thickTop="1" x14ac:dyDescent="0.3">
      <c r="A56" s="57">
        <f>VLOOKUP($M56,PercentFHGoalStats!$A$3:$AE$998,5,FALSE)</f>
        <v>0.76923076923076927</v>
      </c>
      <c r="B56" s="57">
        <f>VLOOKUP($M56,PercentFHGoalStats!$A$3:$AE$998,6,FALSE)</f>
        <v>0.5714285714285714</v>
      </c>
      <c r="C56" s="57">
        <f>VLOOKUP($M56,PercentFHGoalStats!$A$3:$AE$998,8,FALSE)</f>
        <v>0.69230769230769229</v>
      </c>
      <c r="D56" s="57">
        <f>VLOOKUP($M56,PercentFHGoalStats!$A$3:$AE$998,9,FALSE)</f>
        <v>0.5714285714285714</v>
      </c>
      <c r="E56" s="57">
        <f>VLOOKUP($M56,PercentFHGoalStats!$A$3:$AE$998,11,FALSE)</f>
        <v>0.76923076923076927</v>
      </c>
      <c r="F56" s="57">
        <f>VLOOKUP($M56,PercentFHGoalStats!$A$3:$AE$998,12,FALSE)</f>
        <v>0.5714285714285714</v>
      </c>
      <c r="G56" s="57">
        <f>VLOOKUP($M56,PercentFHGoalStats!$A$3:$AE$998,14,FALSE)</f>
        <v>0.23076923076923078</v>
      </c>
      <c r="H56" s="57">
        <f>VLOOKUP($M56,PercentFHGoalStats!$A$3:$AE$998,15,FALSE)</f>
        <v>0.2857142857142857</v>
      </c>
      <c r="I56" s="57">
        <f>VLOOKUP($M56,PercentFHGoalStats!$A$3:$AE$998,17,FALSE)</f>
        <v>0.53846153846153844</v>
      </c>
      <c r="J56" s="57">
        <f>VLOOKUP($M56,PercentFHGoalStats!$A$3:$AE$998,18,FALSE)</f>
        <v>0.2857142857142857</v>
      </c>
      <c r="K56" s="57">
        <f>VLOOKUP($M56,PercentFHGoalStats!$A$3:$AE$998,20,FALSE)</f>
        <v>0.15384615384615385</v>
      </c>
      <c r="L56" s="57">
        <f>VLOOKUP($M56,PercentFHGoalStats!$A$3:$AE$998,21,FALSE)</f>
        <v>0</v>
      </c>
      <c r="M56" s="53" t="str">
        <f>Fixtures!A56</f>
        <v>PSV II</v>
      </c>
      <c r="N56" s="54">
        <f>Fixtures!D56</f>
        <v>43486</v>
      </c>
      <c r="O56" s="53" t="str">
        <f>Fixtures!B56</f>
        <v>MVV</v>
      </c>
      <c r="P56" s="57">
        <f>VLOOKUP($O56,PercentFHGoalStats!$A$3:$AE$998,5,FALSE)</f>
        <v>0.7142857142857143</v>
      </c>
      <c r="Q56" s="57">
        <f>VLOOKUP($O56,PercentFHGoalStats!$A$3:$AE$998,7,FALSE)</f>
        <v>0.7142857142857143</v>
      </c>
      <c r="R56" s="57">
        <f>VLOOKUP($O56,PercentFHGoalStats!$A$3:$AE$998,8,FALSE)</f>
        <v>0.2857142857142857</v>
      </c>
      <c r="S56" s="57">
        <f>VLOOKUP($O56,PercentFHGoalStats!$A$3:$AE$998,10,FALSE)</f>
        <v>0.14285714285714285</v>
      </c>
      <c r="T56" s="57">
        <f>VLOOKUP($O56,PercentFHGoalStats!$A$3:$AE$998,11,FALSE)</f>
        <v>0.35714285714285715</v>
      </c>
      <c r="U56" s="57">
        <f>VLOOKUP($O56,PercentFHGoalStats!$A$3:$AE$998,13,FALSE)</f>
        <v>0.42857142857142855</v>
      </c>
      <c r="V56" s="57">
        <f>VLOOKUP($O56,PercentFHGoalStats!$A$3:$AE$998,14,FALSE)</f>
        <v>0</v>
      </c>
      <c r="W56" s="57">
        <f>VLOOKUP($O56,PercentFHGoalStats!$A$3:$AE$998,16,FALSE)</f>
        <v>0</v>
      </c>
      <c r="X56" s="57">
        <f>VLOOKUP($O56,PercentFHGoalStats!$A$3:$AE$998,17,FALSE)</f>
        <v>0.5</v>
      </c>
      <c r="Y56" s="57">
        <f>VLOOKUP($O56,PercentFHGoalStats!$A$3:$AE$998,19,FALSE)</f>
        <v>0.42857142857142855</v>
      </c>
      <c r="Z56" s="57">
        <f>VLOOKUP($O56,PercentFHGoalStats!$A$3:$AE$998,20,FALSE)</f>
        <v>0.14285714285714285</v>
      </c>
      <c r="AA56" s="57">
        <f>VLOOKUP($O56,PercentFHGoalStats!$A$3:$AE$998,22,FALSE)</f>
        <v>0</v>
      </c>
    </row>
    <row r="57" spans="1:27" ht="14.4" hidden="1" thickTop="1" x14ac:dyDescent="0.3">
      <c r="A57" s="57">
        <f>VLOOKUP($M57,PercentFHGoalStats!$A$3:$AE$998,5,FALSE)</f>
        <v>0.7142857142857143</v>
      </c>
      <c r="B57" s="57">
        <f>VLOOKUP($M57,PercentFHGoalStats!$A$3:$AE$998,6,FALSE)</f>
        <v>0.66666666666666663</v>
      </c>
      <c r="C57" s="57">
        <f>VLOOKUP($M57,PercentFHGoalStats!$A$3:$AE$998,8,FALSE)</f>
        <v>0.2857142857142857</v>
      </c>
      <c r="D57" s="57">
        <f>VLOOKUP($M57,PercentFHGoalStats!$A$3:$AE$998,9,FALSE)</f>
        <v>0.33333333333333331</v>
      </c>
      <c r="E57" s="57">
        <f>VLOOKUP($M57,PercentFHGoalStats!$A$3:$AE$998,11,FALSE)</f>
        <v>0.42857142857142855</v>
      </c>
      <c r="F57" s="57">
        <f>VLOOKUP($M57,PercentFHGoalStats!$A$3:$AE$998,12,FALSE)</f>
        <v>0.66666666666666663</v>
      </c>
      <c r="G57" s="57">
        <f>VLOOKUP($M57,PercentFHGoalStats!$A$3:$AE$998,14,FALSE)</f>
        <v>0</v>
      </c>
      <c r="H57" s="57">
        <f>VLOOKUP($M57,PercentFHGoalStats!$A$3:$AE$998,15,FALSE)</f>
        <v>0</v>
      </c>
      <c r="I57" s="57">
        <f>VLOOKUP($M57,PercentFHGoalStats!$A$3:$AE$998,17,FALSE)</f>
        <v>0.5714285714285714</v>
      </c>
      <c r="J57" s="57">
        <f>VLOOKUP($M57,PercentFHGoalStats!$A$3:$AE$998,18,FALSE)</f>
        <v>0.33333333333333331</v>
      </c>
      <c r="K57" s="57">
        <f>VLOOKUP($M57,PercentFHGoalStats!$A$3:$AE$998,20,FALSE)</f>
        <v>0.14285714285714285</v>
      </c>
      <c r="L57" s="57">
        <f>VLOOKUP($M57,PercentFHGoalStats!$A$3:$AE$998,21,FALSE)</f>
        <v>0.33333333333333331</v>
      </c>
      <c r="M57" s="53" t="str">
        <f>Fixtures!A57</f>
        <v>Spezia</v>
      </c>
      <c r="N57" s="54">
        <f>Fixtures!D57</f>
        <v>43486</v>
      </c>
      <c r="O57" s="53" t="str">
        <f>Fixtures!B57</f>
        <v>Venezia</v>
      </c>
      <c r="P57" s="57">
        <f>VLOOKUP($O57,PercentFHGoalStats!$A$3:$AE$998,5,FALSE)</f>
        <v>0.625</v>
      </c>
      <c r="Q57" s="57">
        <f>VLOOKUP($O57,PercentFHGoalStats!$A$3:$AE$998,7,FALSE)</f>
        <v>0.25</v>
      </c>
      <c r="R57" s="57">
        <f>VLOOKUP($O57,PercentFHGoalStats!$A$3:$AE$998,8,FALSE)</f>
        <v>0.25</v>
      </c>
      <c r="S57" s="57">
        <f>VLOOKUP($O57,PercentFHGoalStats!$A$3:$AE$998,10,FALSE)</f>
        <v>0.25</v>
      </c>
      <c r="T57" s="57">
        <f>VLOOKUP($O57,PercentFHGoalStats!$A$3:$AE$998,11,FALSE)</f>
        <v>0.25</v>
      </c>
      <c r="U57" s="57">
        <f>VLOOKUP($O57,PercentFHGoalStats!$A$3:$AE$998,13,FALSE)</f>
        <v>0.25</v>
      </c>
      <c r="V57" s="57">
        <f>VLOOKUP($O57,PercentFHGoalStats!$A$3:$AE$998,14,FALSE)</f>
        <v>0</v>
      </c>
      <c r="W57" s="57">
        <f>VLOOKUP($O57,PercentFHGoalStats!$A$3:$AE$998,16,FALSE)</f>
        <v>0</v>
      </c>
      <c r="X57" s="57">
        <f>VLOOKUP($O57,PercentFHGoalStats!$A$3:$AE$998,17,FALSE)</f>
        <v>0.5</v>
      </c>
      <c r="Y57" s="57">
        <f>VLOOKUP($O57,PercentFHGoalStats!$A$3:$AE$998,19,FALSE)</f>
        <v>0.25</v>
      </c>
      <c r="Z57" s="57">
        <f>VLOOKUP($O57,PercentFHGoalStats!$A$3:$AE$998,20,FALSE)</f>
        <v>0.125</v>
      </c>
      <c r="AA57" s="57">
        <f>VLOOKUP($O57,PercentFHGoalStats!$A$3:$AE$998,22,FALSE)</f>
        <v>0</v>
      </c>
    </row>
    <row r="58" spans="1:27" ht="14.4" hidden="1" thickTop="1" x14ac:dyDescent="0.3">
      <c r="A58" s="57">
        <f>VLOOKUP($M58,PercentFHGoalStats!$A$3:$AE$998,5,FALSE)</f>
        <v>0.5</v>
      </c>
      <c r="B58" s="57">
        <f>VLOOKUP($M58,PercentFHGoalStats!$A$3:$AE$998,6,FALSE)</f>
        <v>0.5</v>
      </c>
      <c r="C58" s="57">
        <f>VLOOKUP($M58,PercentFHGoalStats!$A$3:$AE$998,8,FALSE)</f>
        <v>0.5</v>
      </c>
      <c r="D58" s="57">
        <f>VLOOKUP($M58,PercentFHGoalStats!$A$3:$AE$998,9,FALSE)</f>
        <v>0.5</v>
      </c>
      <c r="E58" s="57">
        <f>VLOOKUP($M58,PercentFHGoalStats!$A$3:$AE$998,11,FALSE)</f>
        <v>0.5</v>
      </c>
      <c r="F58" s="57">
        <f>VLOOKUP($M58,PercentFHGoalStats!$A$3:$AE$998,12,FALSE)</f>
        <v>0.5</v>
      </c>
      <c r="G58" s="57">
        <f>VLOOKUP($M58,PercentFHGoalStats!$A$3:$AE$998,14,FALSE)</f>
        <v>0</v>
      </c>
      <c r="H58" s="57">
        <f>VLOOKUP($M58,PercentFHGoalStats!$A$3:$AE$998,15,FALSE)</f>
        <v>0</v>
      </c>
      <c r="I58" s="57">
        <f>VLOOKUP($M58,PercentFHGoalStats!$A$3:$AE$998,17,FALSE)</f>
        <v>0.5</v>
      </c>
      <c r="J58" s="57">
        <f>VLOOKUP($M58,PercentFHGoalStats!$A$3:$AE$998,18,FALSE)</f>
        <v>0.5</v>
      </c>
      <c r="K58" s="57">
        <f>VLOOKUP($M58,PercentFHGoalStats!$A$3:$AE$998,20,FALSE)</f>
        <v>0</v>
      </c>
      <c r="L58" s="57">
        <f>VLOOKUP($M58,PercentFHGoalStats!$A$3:$AE$998,21,FALSE)</f>
        <v>0</v>
      </c>
      <c r="M58" s="53" t="str">
        <f>Fixtures!A58</f>
        <v>Le Havre</v>
      </c>
      <c r="N58" s="54">
        <f>Fixtures!D58</f>
        <v>43486</v>
      </c>
      <c r="O58" s="53" t="str">
        <f>Fixtures!B58</f>
        <v>Red Star</v>
      </c>
      <c r="P58" s="57">
        <f>VLOOKUP($O58,PercentFHGoalStats!$A$3:$AE$998,5,FALSE)</f>
        <v>1</v>
      </c>
      <c r="Q58" s="57">
        <f>VLOOKUP($O58,PercentFHGoalStats!$A$3:$AE$998,7,FALSE)</f>
        <v>1</v>
      </c>
      <c r="R58" s="57">
        <f>VLOOKUP($O58,PercentFHGoalStats!$A$3:$AE$998,8,FALSE)</f>
        <v>0.33333333333333331</v>
      </c>
      <c r="S58" s="57">
        <f>VLOOKUP($O58,PercentFHGoalStats!$A$3:$AE$998,10,FALSE)</f>
        <v>0</v>
      </c>
      <c r="T58" s="57">
        <f>VLOOKUP($O58,PercentFHGoalStats!$A$3:$AE$998,11,FALSE)</f>
        <v>0.33333333333333331</v>
      </c>
      <c r="U58" s="57">
        <f>VLOOKUP($O58,PercentFHGoalStats!$A$3:$AE$998,13,FALSE)</f>
        <v>0</v>
      </c>
      <c r="V58" s="57">
        <f>VLOOKUP($O58,PercentFHGoalStats!$A$3:$AE$998,14,FALSE)</f>
        <v>0</v>
      </c>
      <c r="W58" s="57">
        <f>VLOOKUP($O58,PercentFHGoalStats!$A$3:$AE$998,16,FALSE)</f>
        <v>0</v>
      </c>
      <c r="X58" s="57">
        <f>VLOOKUP($O58,PercentFHGoalStats!$A$3:$AE$998,17,FALSE)</f>
        <v>0.66666666666666663</v>
      </c>
      <c r="Y58" s="57">
        <f>VLOOKUP($O58,PercentFHGoalStats!$A$3:$AE$998,19,FALSE)</f>
        <v>1</v>
      </c>
      <c r="Z58" s="57">
        <f>VLOOKUP($O58,PercentFHGoalStats!$A$3:$AE$998,20,FALSE)</f>
        <v>0.33333333333333331</v>
      </c>
      <c r="AA58" s="57">
        <f>VLOOKUP($O58,PercentFHGoalStats!$A$3:$AE$998,22,FALSE)</f>
        <v>0</v>
      </c>
    </row>
    <row r="59" spans="1:27" ht="14.4" hidden="1" thickTop="1" x14ac:dyDescent="0.3">
      <c r="A59" s="57">
        <f>VLOOKUP($M59,PercentFHGoalStats!$A$3:$AE$998,5,FALSE)</f>
        <v>0.2</v>
      </c>
      <c r="B59" s="57">
        <f>VLOOKUP($M59,PercentFHGoalStats!$A$3:$AE$998,6,FALSE)</f>
        <v>0.33333333333333331</v>
      </c>
      <c r="C59" s="57">
        <f>VLOOKUP($M59,PercentFHGoalStats!$A$3:$AE$998,8,FALSE)</f>
        <v>0</v>
      </c>
      <c r="D59" s="57">
        <f>VLOOKUP($M59,PercentFHGoalStats!$A$3:$AE$998,9,FALSE)</f>
        <v>0</v>
      </c>
      <c r="E59" s="57">
        <f>VLOOKUP($M59,PercentFHGoalStats!$A$3:$AE$998,11,FALSE)</f>
        <v>0.2</v>
      </c>
      <c r="F59" s="57">
        <f>VLOOKUP($M59,PercentFHGoalStats!$A$3:$AE$998,12,FALSE)</f>
        <v>0.33333333333333331</v>
      </c>
      <c r="G59" s="57">
        <f>VLOOKUP($M59,PercentFHGoalStats!$A$3:$AE$998,14,FALSE)</f>
        <v>0</v>
      </c>
      <c r="H59" s="57">
        <f>VLOOKUP($M59,PercentFHGoalStats!$A$3:$AE$998,15,FALSE)</f>
        <v>0</v>
      </c>
      <c r="I59" s="57">
        <f>VLOOKUP($M59,PercentFHGoalStats!$A$3:$AE$998,17,FALSE)</f>
        <v>0</v>
      </c>
      <c r="J59" s="57">
        <f>VLOOKUP($M59,PercentFHGoalStats!$A$3:$AE$998,18,FALSE)</f>
        <v>0</v>
      </c>
      <c r="K59" s="57">
        <f>VLOOKUP($M59,PercentFHGoalStats!$A$3:$AE$998,20,FALSE)</f>
        <v>0</v>
      </c>
      <c r="L59" s="57">
        <f>VLOOKUP($M59,PercentFHGoalStats!$A$3:$AE$998,21,FALSE)</f>
        <v>0</v>
      </c>
      <c r="M59" s="53" t="str">
        <f>Fixtures!A59</f>
        <v>Paris</v>
      </c>
      <c r="N59" s="54">
        <f>Fixtures!D59</f>
        <v>43486</v>
      </c>
      <c r="O59" s="53" t="str">
        <f>Fixtures!B59</f>
        <v>Brest</v>
      </c>
      <c r="P59" s="57">
        <f>VLOOKUP($O59,PercentFHGoalStats!$A$3:$AE$998,5,FALSE)</f>
        <v>1</v>
      </c>
      <c r="Q59" s="57">
        <f>VLOOKUP($O59,PercentFHGoalStats!$A$3:$AE$998,7,FALSE)</f>
        <v>1</v>
      </c>
      <c r="R59" s="57">
        <f>VLOOKUP($O59,PercentFHGoalStats!$A$3:$AE$998,8,FALSE)</f>
        <v>0.75</v>
      </c>
      <c r="S59" s="57">
        <f>VLOOKUP($O59,PercentFHGoalStats!$A$3:$AE$998,10,FALSE)</f>
        <v>1</v>
      </c>
      <c r="T59" s="57">
        <f>VLOOKUP($O59,PercentFHGoalStats!$A$3:$AE$998,11,FALSE)</f>
        <v>1</v>
      </c>
      <c r="U59" s="57">
        <f>VLOOKUP($O59,PercentFHGoalStats!$A$3:$AE$998,13,FALSE)</f>
        <v>1</v>
      </c>
      <c r="V59" s="57">
        <f>VLOOKUP($O59,PercentFHGoalStats!$A$3:$AE$998,14,FALSE)</f>
        <v>0.75</v>
      </c>
      <c r="W59" s="57">
        <f>VLOOKUP($O59,PercentFHGoalStats!$A$3:$AE$998,16,FALSE)</f>
        <v>1</v>
      </c>
      <c r="X59" s="57">
        <f>VLOOKUP($O59,PercentFHGoalStats!$A$3:$AE$998,17,FALSE)</f>
        <v>0.75</v>
      </c>
      <c r="Y59" s="57">
        <f>VLOOKUP($O59,PercentFHGoalStats!$A$3:$AE$998,19,FALSE)</f>
        <v>1</v>
      </c>
      <c r="Z59" s="57">
        <f>VLOOKUP($O59,PercentFHGoalStats!$A$3:$AE$998,20,FALSE)</f>
        <v>0</v>
      </c>
      <c r="AA59" s="57">
        <f>VLOOKUP($O59,PercentFHGoalStats!$A$3:$AE$998,22,FALSE)</f>
        <v>0</v>
      </c>
    </row>
    <row r="60" spans="1:27" ht="14.4" hidden="1" thickTop="1" x14ac:dyDescent="0.3">
      <c r="A60" s="57" t="e">
        <f>VLOOKUP($M60,PercentFHGoalStats!$A$3:$AE$998,5,FALSE)</f>
        <v>#DIV/0!</v>
      </c>
      <c r="B60" s="57" t="e">
        <f>VLOOKUP($M60,PercentFHGoalStats!$A$3:$AE$998,6,FALSE)</f>
        <v>#DIV/0!</v>
      </c>
      <c r="C60" s="57" t="e">
        <f>VLOOKUP($M60,PercentFHGoalStats!$A$3:$AE$998,8,FALSE)</f>
        <v>#DIV/0!</v>
      </c>
      <c r="D60" s="57" t="e">
        <f>VLOOKUP($M60,PercentFHGoalStats!$A$3:$AE$998,9,FALSE)</f>
        <v>#DIV/0!</v>
      </c>
      <c r="E60" s="57" t="e">
        <f>VLOOKUP($M60,PercentFHGoalStats!$A$3:$AE$998,11,FALSE)</f>
        <v>#DIV/0!</v>
      </c>
      <c r="F60" s="57" t="e">
        <f>VLOOKUP($M60,PercentFHGoalStats!$A$3:$AE$998,12,FALSE)</f>
        <v>#DIV/0!</v>
      </c>
      <c r="G60" s="57" t="e">
        <f>VLOOKUP($M60,PercentFHGoalStats!$A$3:$AE$998,14,FALSE)</f>
        <v>#DIV/0!</v>
      </c>
      <c r="H60" s="57" t="e">
        <f>VLOOKUP($M60,PercentFHGoalStats!$A$3:$AE$998,15,FALSE)</f>
        <v>#DIV/0!</v>
      </c>
      <c r="I60" s="57" t="e">
        <f>VLOOKUP($M60,PercentFHGoalStats!$A$3:$AE$998,17,FALSE)</f>
        <v>#DIV/0!</v>
      </c>
      <c r="J60" s="57" t="e">
        <f>VLOOKUP($M60,PercentFHGoalStats!$A$3:$AE$998,18,FALSE)</f>
        <v>#DIV/0!</v>
      </c>
      <c r="K60" s="57" t="e">
        <f>VLOOKUP($M60,PercentFHGoalStats!$A$3:$AE$998,20,FALSE)</f>
        <v>#DIV/0!</v>
      </c>
      <c r="L60" s="57" t="e">
        <f>VLOOKUP($M60,PercentFHGoalStats!$A$3:$AE$998,21,FALSE)</f>
        <v>#DIV/0!</v>
      </c>
      <c r="M60" s="53" t="str">
        <f>Fixtures!A60</f>
        <v>Granada</v>
      </c>
      <c r="N60" s="54">
        <f>Fixtures!D60</f>
        <v>43486</v>
      </c>
      <c r="O60" s="53" t="str">
        <f>Fixtures!B60</f>
        <v>Elche</v>
      </c>
      <c r="P60" s="57" t="e">
        <f>VLOOKUP($O60,PercentFHGoalStats!$A$3:$AE$998,5,FALSE)</f>
        <v>#DIV/0!</v>
      </c>
      <c r="Q60" s="57" t="e">
        <f>VLOOKUP($O60,PercentFHGoalStats!$A$3:$AE$998,7,FALSE)</f>
        <v>#DIV/0!</v>
      </c>
      <c r="R60" s="57" t="e">
        <f>VLOOKUP($O60,PercentFHGoalStats!$A$3:$AE$998,8,FALSE)</f>
        <v>#DIV/0!</v>
      </c>
      <c r="S60" s="57" t="e">
        <f>VLOOKUP($O60,PercentFHGoalStats!$A$3:$AE$998,10,FALSE)</f>
        <v>#DIV/0!</v>
      </c>
      <c r="T60" s="57" t="e">
        <f>VLOOKUP($O60,PercentFHGoalStats!$A$3:$AE$998,11,FALSE)</f>
        <v>#DIV/0!</v>
      </c>
      <c r="U60" s="57" t="e">
        <f>VLOOKUP($O60,PercentFHGoalStats!$A$3:$AE$998,13,FALSE)</f>
        <v>#DIV/0!</v>
      </c>
      <c r="V60" s="57" t="e">
        <f>VLOOKUP($O60,PercentFHGoalStats!$A$3:$AE$998,14,FALSE)</f>
        <v>#DIV/0!</v>
      </c>
      <c r="W60" s="57" t="e">
        <f>VLOOKUP($O60,PercentFHGoalStats!$A$3:$AE$998,16,FALSE)</f>
        <v>#DIV/0!</v>
      </c>
      <c r="X60" s="57" t="e">
        <f>VLOOKUP($O60,PercentFHGoalStats!$A$3:$AE$998,17,FALSE)</f>
        <v>#DIV/0!</v>
      </c>
      <c r="Y60" s="57" t="e">
        <f>VLOOKUP($O60,PercentFHGoalStats!$A$3:$AE$998,19,FALSE)</f>
        <v>#DIV/0!</v>
      </c>
      <c r="Z60" s="57" t="e">
        <f>VLOOKUP($O60,PercentFHGoalStats!$A$3:$AE$998,20,FALSE)</f>
        <v>#DIV/0!</v>
      </c>
      <c r="AA60" s="57" t="e">
        <f>VLOOKUP($O60,PercentFHGoalStats!$A$3:$AE$998,22,FALSE)</f>
        <v>#DIV/0!</v>
      </c>
    </row>
    <row r="61" spans="1:27" ht="14.4" hidden="1" thickTop="1" x14ac:dyDescent="0.3">
      <c r="A61" s="57" t="e">
        <f>VLOOKUP($M61,PercentFHGoalStats!$A$3:$AE$998,5,FALSE)</f>
        <v>#N/A</v>
      </c>
      <c r="B61" s="57" t="e">
        <f>VLOOKUP($M61,PercentFHGoalStats!$A$3:$AE$998,6,FALSE)</f>
        <v>#N/A</v>
      </c>
      <c r="C61" s="57" t="e">
        <f>VLOOKUP($M61,PercentFHGoalStats!$A$3:$AE$998,8,FALSE)</f>
        <v>#N/A</v>
      </c>
      <c r="D61" s="57" t="e">
        <f>VLOOKUP($M61,PercentFHGoalStats!$A$3:$AE$998,9,FALSE)</f>
        <v>#N/A</v>
      </c>
      <c r="E61" s="57" t="e">
        <f>VLOOKUP($M61,PercentFHGoalStats!$A$3:$AE$998,11,FALSE)</f>
        <v>#N/A</v>
      </c>
      <c r="F61" s="57" t="e">
        <f>VLOOKUP($M61,PercentFHGoalStats!$A$3:$AE$998,12,FALSE)</f>
        <v>#N/A</v>
      </c>
      <c r="G61" s="57" t="e">
        <f>VLOOKUP($M61,PercentFHGoalStats!$A$3:$AE$998,14,FALSE)</f>
        <v>#N/A</v>
      </c>
      <c r="H61" s="57" t="e">
        <f>VLOOKUP($M61,PercentFHGoalStats!$A$3:$AE$998,15,FALSE)</f>
        <v>#N/A</v>
      </c>
      <c r="I61" s="57" t="e">
        <f>VLOOKUP($M61,PercentFHGoalStats!$A$3:$AE$998,17,FALSE)</f>
        <v>#N/A</v>
      </c>
      <c r="J61" s="57" t="e">
        <f>VLOOKUP($M61,PercentFHGoalStats!$A$3:$AE$998,18,FALSE)</f>
        <v>#N/A</v>
      </c>
      <c r="K61" s="57" t="e">
        <f>VLOOKUP($M61,PercentFHGoalStats!$A$3:$AE$998,20,FALSE)</f>
        <v>#N/A</v>
      </c>
      <c r="L61" s="57" t="e">
        <f>VLOOKUP($M61,PercentFHGoalStats!$A$3:$AE$998,21,FALSE)</f>
        <v>#N/A</v>
      </c>
      <c r="M61" s="53" t="str">
        <f>Fixtures!A61</f>
        <v>Lamia</v>
      </c>
      <c r="N61" s="54">
        <f>Fixtures!D61</f>
        <v>43486</v>
      </c>
      <c r="O61" s="53" t="str">
        <f>Fixtures!B61</f>
        <v>Panathinaikos</v>
      </c>
      <c r="P61" s="57" t="e">
        <f>VLOOKUP($O61,PercentFHGoalStats!$A$3:$AE$998,5,FALSE)</f>
        <v>#N/A</v>
      </c>
      <c r="Q61" s="57" t="e">
        <f>VLOOKUP($O61,PercentFHGoalStats!$A$3:$AE$998,7,FALSE)</f>
        <v>#N/A</v>
      </c>
      <c r="R61" s="57" t="e">
        <f>VLOOKUP($O61,PercentFHGoalStats!$A$3:$AE$998,8,FALSE)</f>
        <v>#N/A</v>
      </c>
      <c r="S61" s="57" t="e">
        <f>VLOOKUP($O61,PercentFHGoalStats!$A$3:$AE$998,10,FALSE)</f>
        <v>#N/A</v>
      </c>
      <c r="T61" s="57" t="e">
        <f>VLOOKUP($O61,PercentFHGoalStats!$A$3:$AE$998,11,FALSE)</f>
        <v>#N/A</v>
      </c>
      <c r="U61" s="57" t="e">
        <f>VLOOKUP($O61,PercentFHGoalStats!$A$3:$AE$998,13,FALSE)</f>
        <v>#N/A</v>
      </c>
      <c r="V61" s="57" t="e">
        <f>VLOOKUP($O61,PercentFHGoalStats!$A$3:$AE$998,14,FALSE)</f>
        <v>#N/A</v>
      </c>
      <c r="W61" s="57" t="e">
        <f>VLOOKUP($O61,PercentFHGoalStats!$A$3:$AE$998,16,FALSE)</f>
        <v>#N/A</v>
      </c>
      <c r="X61" s="57" t="e">
        <f>VLOOKUP($O61,PercentFHGoalStats!$A$3:$AE$998,17,FALSE)</f>
        <v>#N/A</v>
      </c>
      <c r="Y61" s="57" t="e">
        <f>VLOOKUP($O61,PercentFHGoalStats!$A$3:$AE$998,19,FALSE)</f>
        <v>#N/A</v>
      </c>
      <c r="Z61" s="57" t="e">
        <f>VLOOKUP($O61,PercentFHGoalStats!$A$3:$AE$998,20,FALSE)</f>
        <v>#N/A</v>
      </c>
      <c r="AA61" s="57" t="e">
        <f>VLOOKUP($O61,PercentFHGoalStats!$A$3:$AE$998,22,FALSE)</f>
        <v>#N/A</v>
      </c>
    </row>
    <row r="62" spans="1:27" ht="14.4" hidden="1" thickTop="1" x14ac:dyDescent="0.3">
      <c r="A62" s="57">
        <f>VLOOKUP($M62,PercentFHGoalStats!$A$3:$AE$998,5,FALSE)</f>
        <v>0.59259259259259256</v>
      </c>
      <c r="B62" s="57">
        <f>VLOOKUP($M62,PercentFHGoalStats!$A$3:$AE$998,6,FALSE)</f>
        <v>0.6428571428571429</v>
      </c>
      <c r="C62" s="57">
        <f>VLOOKUP($M62,PercentFHGoalStats!$A$3:$AE$998,8,FALSE)</f>
        <v>0.29629629629629628</v>
      </c>
      <c r="D62" s="57">
        <f>VLOOKUP($M62,PercentFHGoalStats!$A$3:$AE$998,9,FALSE)</f>
        <v>0.35714285714285715</v>
      </c>
      <c r="E62" s="57">
        <f>VLOOKUP($M62,PercentFHGoalStats!$A$3:$AE$998,11,FALSE)</f>
        <v>0.29629629629629628</v>
      </c>
      <c r="F62" s="57">
        <f>VLOOKUP($M62,PercentFHGoalStats!$A$3:$AE$998,12,FALSE)</f>
        <v>0.2857142857142857</v>
      </c>
      <c r="G62" s="57">
        <f>VLOOKUP($M62,PercentFHGoalStats!$A$3:$AE$998,14,FALSE)</f>
        <v>0.14814814814814814</v>
      </c>
      <c r="H62" s="57">
        <f>VLOOKUP($M62,PercentFHGoalStats!$A$3:$AE$998,15,FALSE)</f>
        <v>0.14285714285714285</v>
      </c>
      <c r="I62" s="57">
        <f>VLOOKUP($M62,PercentFHGoalStats!$A$3:$AE$998,17,FALSE)</f>
        <v>0.40740740740740738</v>
      </c>
      <c r="J62" s="57">
        <f>VLOOKUP($M62,PercentFHGoalStats!$A$3:$AE$998,18,FALSE)</f>
        <v>0.5</v>
      </c>
      <c r="K62" s="57">
        <f>VLOOKUP($M62,PercentFHGoalStats!$A$3:$AE$998,20,FALSE)</f>
        <v>0.1111111111111111</v>
      </c>
      <c r="L62" s="57">
        <f>VLOOKUP($M62,PercentFHGoalStats!$A$3:$AE$998,21,FALSE)</f>
        <v>0.21428571428571427</v>
      </c>
      <c r="M62" s="53" t="str">
        <f>Fixtures!A62</f>
        <v>Yeovil Town</v>
      </c>
      <c r="N62" s="54">
        <f>Fixtures!D62</f>
        <v>43487</v>
      </c>
      <c r="O62" s="53" t="str">
        <f>Fixtures!B62</f>
        <v>Lincoln City</v>
      </c>
      <c r="P62" s="57">
        <f>VLOOKUP($O62,PercentFHGoalStats!$A$3:$AE$998,5,FALSE)</f>
        <v>0.66666666666666663</v>
      </c>
      <c r="Q62" s="57">
        <f>VLOOKUP($O62,PercentFHGoalStats!$A$3:$AE$998,7,FALSE)</f>
        <v>0.61538461538461542</v>
      </c>
      <c r="R62" s="57">
        <f>VLOOKUP($O62,PercentFHGoalStats!$A$3:$AE$998,8,FALSE)</f>
        <v>0.37037037037037035</v>
      </c>
      <c r="S62" s="57">
        <f>VLOOKUP($O62,PercentFHGoalStats!$A$3:$AE$998,10,FALSE)</f>
        <v>0.23076923076923078</v>
      </c>
      <c r="T62" s="57">
        <f>VLOOKUP($O62,PercentFHGoalStats!$A$3:$AE$998,11,FALSE)</f>
        <v>0.48148148148148145</v>
      </c>
      <c r="U62" s="57">
        <f>VLOOKUP($O62,PercentFHGoalStats!$A$3:$AE$998,13,FALSE)</f>
        <v>0.38461538461538464</v>
      </c>
      <c r="V62" s="57">
        <f>VLOOKUP($O62,PercentFHGoalStats!$A$3:$AE$998,14,FALSE)</f>
        <v>0.29629629629629628</v>
      </c>
      <c r="W62" s="57">
        <f>VLOOKUP($O62,PercentFHGoalStats!$A$3:$AE$998,16,FALSE)</f>
        <v>0.23076923076923078</v>
      </c>
      <c r="X62" s="57">
        <f>VLOOKUP($O62,PercentFHGoalStats!$A$3:$AE$998,17,FALSE)</f>
        <v>0.40740740740740738</v>
      </c>
      <c r="Y62" s="57">
        <f>VLOOKUP($O62,PercentFHGoalStats!$A$3:$AE$998,19,FALSE)</f>
        <v>0.23076923076923078</v>
      </c>
      <c r="Z62" s="57">
        <f>VLOOKUP($O62,PercentFHGoalStats!$A$3:$AE$998,20,FALSE)</f>
        <v>3.7037037037037035E-2</v>
      </c>
      <c r="AA62" s="57">
        <f>VLOOKUP($O62,PercentFHGoalStats!$A$3:$AE$998,22,FALSE)</f>
        <v>0</v>
      </c>
    </row>
    <row r="63" spans="1:27" ht="14.4" hidden="1" thickTop="1" x14ac:dyDescent="0.3">
      <c r="A63" s="57">
        <f>VLOOKUP($M63,PercentFHGoalStats!$A$3:$AE$998,5,FALSE)</f>
        <v>0.70370370370370372</v>
      </c>
      <c r="B63" s="57">
        <f>VLOOKUP($M63,PercentFHGoalStats!$A$3:$AE$998,6,FALSE)</f>
        <v>0.76923076923076927</v>
      </c>
      <c r="C63" s="57">
        <f>VLOOKUP($M63,PercentFHGoalStats!$A$3:$AE$998,8,FALSE)</f>
        <v>0.22222222222222221</v>
      </c>
      <c r="D63" s="57">
        <f>VLOOKUP($M63,PercentFHGoalStats!$A$3:$AE$998,9,FALSE)</f>
        <v>0.23076923076923078</v>
      </c>
      <c r="E63" s="57">
        <f>VLOOKUP($M63,PercentFHGoalStats!$A$3:$AE$998,11,FALSE)</f>
        <v>0.55555555555555558</v>
      </c>
      <c r="F63" s="57">
        <f>VLOOKUP($M63,PercentFHGoalStats!$A$3:$AE$998,12,FALSE)</f>
        <v>0.61538461538461542</v>
      </c>
      <c r="G63" s="57">
        <f>VLOOKUP($M63,PercentFHGoalStats!$A$3:$AE$998,14,FALSE)</f>
        <v>7.407407407407407E-2</v>
      </c>
      <c r="H63" s="57">
        <f>VLOOKUP($M63,PercentFHGoalStats!$A$3:$AE$998,15,FALSE)</f>
        <v>7.6923076923076927E-2</v>
      </c>
      <c r="I63" s="57">
        <f>VLOOKUP($M63,PercentFHGoalStats!$A$3:$AE$998,17,FALSE)</f>
        <v>0.33333333333333331</v>
      </c>
      <c r="J63" s="57">
        <f>VLOOKUP($M63,PercentFHGoalStats!$A$3:$AE$998,18,FALSE)</f>
        <v>0.30769230769230771</v>
      </c>
      <c r="K63" s="57">
        <f>VLOOKUP($M63,PercentFHGoalStats!$A$3:$AE$998,20,FALSE)</f>
        <v>0</v>
      </c>
      <c r="L63" s="57">
        <f>VLOOKUP($M63,PercentFHGoalStats!$A$3:$AE$998,21,FALSE)</f>
        <v>0</v>
      </c>
      <c r="M63" s="53" t="str">
        <f>Fixtures!A63</f>
        <v>Forest Green Rovers</v>
      </c>
      <c r="N63" s="54">
        <f>Fixtures!D63</f>
        <v>43487</v>
      </c>
      <c r="O63" s="53" t="str">
        <f>Fixtures!B63</f>
        <v>Grimsby Town</v>
      </c>
      <c r="P63" s="57">
        <f>VLOOKUP($O63,PercentFHGoalStats!$A$3:$AE$998,5,FALSE)</f>
        <v>0.6785714285714286</v>
      </c>
      <c r="Q63" s="57">
        <f>VLOOKUP($O63,PercentFHGoalStats!$A$3:$AE$998,7,FALSE)</f>
        <v>0.7142857142857143</v>
      </c>
      <c r="R63" s="57">
        <f>VLOOKUP($O63,PercentFHGoalStats!$A$3:$AE$998,8,FALSE)</f>
        <v>0.21428571428571427</v>
      </c>
      <c r="S63" s="57">
        <f>VLOOKUP($O63,PercentFHGoalStats!$A$3:$AE$998,10,FALSE)</f>
        <v>0.14285714285714285</v>
      </c>
      <c r="T63" s="57">
        <f>VLOOKUP($O63,PercentFHGoalStats!$A$3:$AE$998,11,FALSE)</f>
        <v>0.4642857142857143</v>
      </c>
      <c r="U63" s="57">
        <f>VLOOKUP($O63,PercentFHGoalStats!$A$3:$AE$998,13,FALSE)</f>
        <v>0.42857142857142855</v>
      </c>
      <c r="V63" s="57">
        <f>VLOOKUP($O63,PercentFHGoalStats!$A$3:$AE$998,14,FALSE)</f>
        <v>7.1428571428571425E-2</v>
      </c>
      <c r="W63" s="57">
        <f>VLOOKUP($O63,PercentFHGoalStats!$A$3:$AE$998,16,FALSE)</f>
        <v>0</v>
      </c>
      <c r="X63" s="57">
        <f>VLOOKUP($O63,PercentFHGoalStats!$A$3:$AE$998,17,FALSE)</f>
        <v>0.32142857142857145</v>
      </c>
      <c r="Y63" s="57">
        <f>VLOOKUP($O63,PercentFHGoalStats!$A$3:$AE$998,19,FALSE)</f>
        <v>0.35714285714285715</v>
      </c>
      <c r="Z63" s="57">
        <f>VLOOKUP($O63,PercentFHGoalStats!$A$3:$AE$998,20,FALSE)</f>
        <v>7.1428571428571425E-2</v>
      </c>
      <c r="AA63" s="57">
        <f>VLOOKUP($O63,PercentFHGoalStats!$A$3:$AE$998,22,FALSE)</f>
        <v>7.1428571428571425E-2</v>
      </c>
    </row>
    <row r="64" spans="1:27" ht="14.4" hidden="1" thickTop="1" x14ac:dyDescent="0.3">
      <c r="A64" s="57">
        <f>VLOOKUP($M64,PercentFHGoalStats!$A$3:$AE$998,5,FALSE)</f>
        <v>0.6785714285714286</v>
      </c>
      <c r="B64" s="57">
        <f>VLOOKUP($M64,PercentFHGoalStats!$A$3:$AE$998,6,FALSE)</f>
        <v>0.7857142857142857</v>
      </c>
      <c r="C64" s="57">
        <f>VLOOKUP($M64,PercentFHGoalStats!$A$3:$AE$998,8,FALSE)</f>
        <v>0.25</v>
      </c>
      <c r="D64" s="57">
        <f>VLOOKUP($M64,PercentFHGoalStats!$A$3:$AE$998,9,FALSE)</f>
        <v>0.42857142857142855</v>
      </c>
      <c r="E64" s="57">
        <f>VLOOKUP($M64,PercentFHGoalStats!$A$3:$AE$998,11,FALSE)</f>
        <v>0.32142857142857145</v>
      </c>
      <c r="F64" s="57">
        <f>VLOOKUP($M64,PercentFHGoalStats!$A$3:$AE$998,12,FALSE)</f>
        <v>0.42857142857142855</v>
      </c>
      <c r="G64" s="57">
        <f>VLOOKUP($M64,PercentFHGoalStats!$A$3:$AE$998,14,FALSE)</f>
        <v>3.5714285714285712E-2</v>
      </c>
      <c r="H64" s="57">
        <f>VLOOKUP($M64,PercentFHGoalStats!$A$3:$AE$998,15,FALSE)</f>
        <v>7.1428571428571425E-2</v>
      </c>
      <c r="I64" s="57">
        <f>VLOOKUP($M64,PercentFHGoalStats!$A$3:$AE$998,17,FALSE)</f>
        <v>0.5357142857142857</v>
      </c>
      <c r="J64" s="57">
        <f>VLOOKUP($M64,PercentFHGoalStats!$A$3:$AE$998,18,FALSE)</f>
        <v>0.6428571428571429</v>
      </c>
      <c r="K64" s="57">
        <f>VLOOKUP($M64,PercentFHGoalStats!$A$3:$AE$998,20,FALSE)</f>
        <v>7.1428571428571425E-2</v>
      </c>
      <c r="L64" s="57">
        <f>VLOOKUP($M64,PercentFHGoalStats!$A$3:$AE$998,21,FALSE)</f>
        <v>0.14285714285714285</v>
      </c>
      <c r="M64" s="53" t="str">
        <f>Fixtures!A64</f>
        <v>AFC Wimbledon</v>
      </c>
      <c r="N64" s="54">
        <f>Fixtures!D64</f>
        <v>43487</v>
      </c>
      <c r="O64" s="53" t="str">
        <f>Fixtures!B64</f>
        <v>Fleetwood Town</v>
      </c>
      <c r="P64" s="57">
        <f>VLOOKUP($O64,PercentFHGoalStats!$A$3:$AE$998,5,FALSE)</f>
        <v>0.6428571428571429</v>
      </c>
      <c r="Q64" s="57">
        <f>VLOOKUP($O64,PercentFHGoalStats!$A$3:$AE$998,7,FALSE)</f>
        <v>0.5714285714285714</v>
      </c>
      <c r="R64" s="57">
        <f>VLOOKUP($O64,PercentFHGoalStats!$A$3:$AE$998,8,FALSE)</f>
        <v>0.39285714285714285</v>
      </c>
      <c r="S64" s="57">
        <f>VLOOKUP($O64,PercentFHGoalStats!$A$3:$AE$998,10,FALSE)</f>
        <v>0.35714285714285715</v>
      </c>
      <c r="T64" s="57">
        <f>VLOOKUP($O64,PercentFHGoalStats!$A$3:$AE$998,11,FALSE)</f>
        <v>0.5714285714285714</v>
      </c>
      <c r="U64" s="57">
        <f>VLOOKUP($O64,PercentFHGoalStats!$A$3:$AE$998,13,FALSE)</f>
        <v>0.42857142857142855</v>
      </c>
      <c r="V64" s="57">
        <f>VLOOKUP($O64,PercentFHGoalStats!$A$3:$AE$998,14,FALSE)</f>
        <v>0.21428571428571427</v>
      </c>
      <c r="W64" s="57">
        <f>VLOOKUP($O64,PercentFHGoalStats!$A$3:$AE$998,16,FALSE)</f>
        <v>0.14285714285714285</v>
      </c>
      <c r="X64" s="57">
        <f>VLOOKUP($O64,PercentFHGoalStats!$A$3:$AE$998,17,FALSE)</f>
        <v>0.2857142857142857</v>
      </c>
      <c r="Y64" s="57">
        <f>VLOOKUP($O64,PercentFHGoalStats!$A$3:$AE$998,19,FALSE)</f>
        <v>0.2857142857142857</v>
      </c>
      <c r="Z64" s="57">
        <f>VLOOKUP($O64,PercentFHGoalStats!$A$3:$AE$998,20,FALSE)</f>
        <v>7.1428571428571425E-2</v>
      </c>
      <c r="AA64" s="57">
        <f>VLOOKUP($O64,PercentFHGoalStats!$A$3:$AE$998,22,FALSE)</f>
        <v>7.1428571428571425E-2</v>
      </c>
    </row>
    <row r="65" spans="1:27" ht="14.4" hidden="1" thickTop="1" x14ac:dyDescent="0.3">
      <c r="A65" s="57">
        <f>VLOOKUP($M65,PercentFHGoalStats!$A$3:$AE$998,5,FALSE)</f>
        <v>0.75</v>
      </c>
      <c r="B65" s="57">
        <f>VLOOKUP($M65,PercentFHGoalStats!$A$3:$AE$998,6,FALSE)</f>
        <v>0.6428571428571429</v>
      </c>
      <c r="C65" s="57">
        <f>VLOOKUP($M65,PercentFHGoalStats!$A$3:$AE$998,8,FALSE)</f>
        <v>0.4642857142857143</v>
      </c>
      <c r="D65" s="57">
        <f>VLOOKUP($M65,PercentFHGoalStats!$A$3:$AE$998,9,FALSE)</f>
        <v>0.5</v>
      </c>
      <c r="E65" s="57">
        <f>VLOOKUP($M65,PercentFHGoalStats!$A$3:$AE$998,11,FALSE)</f>
        <v>0.4642857142857143</v>
      </c>
      <c r="F65" s="57">
        <f>VLOOKUP($M65,PercentFHGoalStats!$A$3:$AE$998,12,FALSE)</f>
        <v>0.5</v>
      </c>
      <c r="G65" s="57">
        <f>VLOOKUP($M65,PercentFHGoalStats!$A$3:$AE$998,14,FALSE)</f>
        <v>0.14285714285714285</v>
      </c>
      <c r="H65" s="57">
        <f>VLOOKUP($M65,PercentFHGoalStats!$A$3:$AE$998,15,FALSE)</f>
        <v>0.21428571428571427</v>
      </c>
      <c r="I65" s="57">
        <f>VLOOKUP($M65,PercentFHGoalStats!$A$3:$AE$998,17,FALSE)</f>
        <v>0.5714285714285714</v>
      </c>
      <c r="J65" s="57">
        <f>VLOOKUP($M65,PercentFHGoalStats!$A$3:$AE$998,18,FALSE)</f>
        <v>0.42857142857142855</v>
      </c>
      <c r="K65" s="57">
        <f>VLOOKUP($M65,PercentFHGoalStats!$A$3:$AE$998,20,FALSE)</f>
        <v>0.14285714285714285</v>
      </c>
      <c r="L65" s="57">
        <f>VLOOKUP($M65,PercentFHGoalStats!$A$3:$AE$998,21,FALSE)</f>
        <v>0.21428571428571427</v>
      </c>
      <c r="M65" s="53" t="str">
        <f>Fixtures!A65</f>
        <v>Plymouth Argyle</v>
      </c>
      <c r="N65" s="54">
        <f>Fixtures!D65</f>
        <v>43487</v>
      </c>
      <c r="O65" s="53" t="str">
        <f>Fixtures!B65</f>
        <v>Walsall</v>
      </c>
      <c r="P65" s="57">
        <f>VLOOKUP($O65,PercentFHGoalStats!$A$3:$AE$998,5,FALSE)</f>
        <v>0.75</v>
      </c>
      <c r="Q65" s="57">
        <f>VLOOKUP($O65,PercentFHGoalStats!$A$3:$AE$998,7,FALSE)</f>
        <v>0.7142857142857143</v>
      </c>
      <c r="R65" s="57">
        <f>VLOOKUP($O65,PercentFHGoalStats!$A$3:$AE$998,8,FALSE)</f>
        <v>0.25</v>
      </c>
      <c r="S65" s="57">
        <f>VLOOKUP($O65,PercentFHGoalStats!$A$3:$AE$998,10,FALSE)</f>
        <v>0.14285714285714285</v>
      </c>
      <c r="T65" s="57">
        <f>VLOOKUP($O65,PercentFHGoalStats!$A$3:$AE$998,11,FALSE)</f>
        <v>0.39285714285714285</v>
      </c>
      <c r="U65" s="57">
        <f>VLOOKUP($O65,PercentFHGoalStats!$A$3:$AE$998,13,FALSE)</f>
        <v>0.35714285714285715</v>
      </c>
      <c r="V65" s="57">
        <f>VLOOKUP($O65,PercentFHGoalStats!$A$3:$AE$998,14,FALSE)</f>
        <v>7.1428571428571425E-2</v>
      </c>
      <c r="W65" s="57">
        <f>VLOOKUP($O65,PercentFHGoalStats!$A$3:$AE$998,16,FALSE)</f>
        <v>7.1428571428571425E-2</v>
      </c>
      <c r="X65" s="57">
        <f>VLOOKUP($O65,PercentFHGoalStats!$A$3:$AE$998,17,FALSE)</f>
        <v>0.4642857142857143</v>
      </c>
      <c r="Y65" s="57">
        <f>VLOOKUP($O65,PercentFHGoalStats!$A$3:$AE$998,19,FALSE)</f>
        <v>0.35714285714285715</v>
      </c>
      <c r="Z65" s="57">
        <f>VLOOKUP($O65,PercentFHGoalStats!$A$3:$AE$998,20,FALSE)</f>
        <v>0.10714285714285714</v>
      </c>
      <c r="AA65" s="57">
        <f>VLOOKUP($O65,PercentFHGoalStats!$A$3:$AE$998,22,FALSE)</f>
        <v>7.1428571428571425E-2</v>
      </c>
    </row>
    <row r="66" spans="1:27" ht="14.4" hidden="1" thickTop="1" x14ac:dyDescent="0.3">
      <c r="A66" s="57" t="e">
        <f>VLOOKUP($M66,PercentFHGoalStats!$A$3:$AE$998,5,FALSE)</f>
        <v>#DIV/0!</v>
      </c>
      <c r="B66" s="57" t="e">
        <f>VLOOKUP($M66,PercentFHGoalStats!$A$3:$AE$998,6,FALSE)</f>
        <v>#DIV/0!</v>
      </c>
      <c r="C66" s="57" t="e">
        <f>VLOOKUP($M66,PercentFHGoalStats!$A$3:$AE$998,8,FALSE)</f>
        <v>#DIV/0!</v>
      </c>
      <c r="D66" s="57" t="e">
        <f>VLOOKUP($M66,PercentFHGoalStats!$A$3:$AE$998,9,FALSE)</f>
        <v>#DIV/0!</v>
      </c>
      <c r="E66" s="57" t="e">
        <f>VLOOKUP($M66,PercentFHGoalStats!$A$3:$AE$998,11,FALSE)</f>
        <v>#DIV/0!</v>
      </c>
      <c r="F66" s="57" t="e">
        <f>VLOOKUP($M66,PercentFHGoalStats!$A$3:$AE$998,12,FALSE)</f>
        <v>#DIV/0!</v>
      </c>
      <c r="G66" s="57" t="e">
        <f>VLOOKUP($M66,PercentFHGoalStats!$A$3:$AE$998,14,FALSE)</f>
        <v>#DIV/0!</v>
      </c>
      <c r="H66" s="57" t="e">
        <f>VLOOKUP($M66,PercentFHGoalStats!$A$3:$AE$998,15,FALSE)</f>
        <v>#DIV/0!</v>
      </c>
      <c r="I66" s="57" t="e">
        <f>VLOOKUP($M66,PercentFHGoalStats!$A$3:$AE$998,17,FALSE)</f>
        <v>#DIV/0!</v>
      </c>
      <c r="J66" s="57" t="e">
        <f>VLOOKUP($M66,PercentFHGoalStats!$A$3:$AE$998,18,FALSE)</f>
        <v>#DIV/0!</v>
      </c>
      <c r="K66" s="57" t="e">
        <f>VLOOKUP($M66,PercentFHGoalStats!$A$3:$AE$998,20,FALSE)</f>
        <v>#DIV/0!</v>
      </c>
      <c r="L66" s="57" t="e">
        <f>VLOOKUP($M66,PercentFHGoalStats!$A$3:$AE$998,21,FALSE)</f>
        <v>#DIV/0!</v>
      </c>
      <c r="M66" s="53" t="str">
        <f>Fixtures!A66</f>
        <v>Melbourne City</v>
      </c>
      <c r="N66" s="54">
        <f>Fixtures!D66</f>
        <v>43487</v>
      </c>
      <c r="O66" s="53" t="str">
        <f>Fixtures!B66</f>
        <v>Western Sydney Wanderers</v>
      </c>
      <c r="P66" s="57" t="e">
        <f>VLOOKUP($O66,PercentFHGoalStats!$A$3:$AE$998,5,FALSE)</f>
        <v>#DIV/0!</v>
      </c>
      <c r="Q66" s="57" t="e">
        <f>VLOOKUP($O66,PercentFHGoalStats!$A$3:$AE$998,7,FALSE)</f>
        <v>#DIV/0!</v>
      </c>
      <c r="R66" s="57" t="e">
        <f>VLOOKUP($O66,PercentFHGoalStats!$A$3:$AE$998,8,FALSE)</f>
        <v>#DIV/0!</v>
      </c>
      <c r="S66" s="57" t="e">
        <f>VLOOKUP($O66,PercentFHGoalStats!$A$3:$AE$998,10,FALSE)</f>
        <v>#DIV/0!</v>
      </c>
      <c r="T66" s="57" t="e">
        <f>VLOOKUP($O66,PercentFHGoalStats!$A$3:$AE$998,11,FALSE)</f>
        <v>#DIV/0!</v>
      </c>
      <c r="U66" s="57" t="e">
        <f>VLOOKUP($O66,PercentFHGoalStats!$A$3:$AE$998,13,FALSE)</f>
        <v>#DIV/0!</v>
      </c>
      <c r="V66" s="57" t="e">
        <f>VLOOKUP($O66,PercentFHGoalStats!$A$3:$AE$998,14,FALSE)</f>
        <v>#DIV/0!</v>
      </c>
      <c r="W66" s="57" t="e">
        <f>VLOOKUP($O66,PercentFHGoalStats!$A$3:$AE$998,16,FALSE)</f>
        <v>#DIV/0!</v>
      </c>
      <c r="X66" s="57" t="e">
        <f>VLOOKUP($O66,PercentFHGoalStats!$A$3:$AE$998,17,FALSE)</f>
        <v>#DIV/0!</v>
      </c>
      <c r="Y66" s="57" t="e">
        <f>VLOOKUP($O66,PercentFHGoalStats!$A$3:$AE$998,19,FALSE)</f>
        <v>#DIV/0!</v>
      </c>
      <c r="Z66" s="57" t="e">
        <f>VLOOKUP($O66,PercentFHGoalStats!$A$3:$AE$998,20,FALSE)</f>
        <v>#DIV/0!</v>
      </c>
      <c r="AA66" s="57" t="e">
        <f>VLOOKUP($O66,PercentFHGoalStats!$A$3:$AE$998,22,FALSE)</f>
        <v>#DIV/0!</v>
      </c>
    </row>
    <row r="67" spans="1:27" ht="14.4" hidden="1" thickTop="1" x14ac:dyDescent="0.3">
      <c r="A67" s="57">
        <f>VLOOKUP($M67,PercentFHGoalStats!$A$3:$AE$998,5,FALSE)</f>
        <v>0.7</v>
      </c>
      <c r="B67" s="57">
        <f>VLOOKUP($M67,PercentFHGoalStats!$A$3:$AE$998,6,FALSE)</f>
        <v>0.6</v>
      </c>
      <c r="C67" s="57">
        <f>VLOOKUP($M67,PercentFHGoalStats!$A$3:$AE$998,8,FALSE)</f>
        <v>0.4</v>
      </c>
      <c r="D67" s="57">
        <f>VLOOKUP($M67,PercentFHGoalStats!$A$3:$AE$998,9,FALSE)</f>
        <v>0.2</v>
      </c>
      <c r="E67" s="57">
        <f>VLOOKUP($M67,PercentFHGoalStats!$A$3:$AE$998,11,FALSE)</f>
        <v>0.35</v>
      </c>
      <c r="F67" s="57">
        <f>VLOOKUP($M67,PercentFHGoalStats!$A$3:$AE$998,12,FALSE)</f>
        <v>0.2</v>
      </c>
      <c r="G67" s="57">
        <f>VLOOKUP($M67,PercentFHGoalStats!$A$3:$AE$998,14,FALSE)</f>
        <v>0.1</v>
      </c>
      <c r="H67" s="57">
        <f>VLOOKUP($M67,PercentFHGoalStats!$A$3:$AE$998,15,FALSE)</f>
        <v>0</v>
      </c>
      <c r="I67" s="57">
        <f>VLOOKUP($M67,PercentFHGoalStats!$A$3:$AE$998,17,FALSE)</f>
        <v>0.5</v>
      </c>
      <c r="J67" s="57">
        <f>VLOOKUP($M67,PercentFHGoalStats!$A$3:$AE$998,18,FALSE)</f>
        <v>0.4</v>
      </c>
      <c r="K67" s="57">
        <f>VLOOKUP($M67,PercentFHGoalStats!$A$3:$AE$998,20,FALSE)</f>
        <v>0.2</v>
      </c>
      <c r="L67" s="57">
        <f>VLOOKUP($M67,PercentFHGoalStats!$A$3:$AE$998,21,FALSE)</f>
        <v>0.2</v>
      </c>
      <c r="M67" s="53" t="str">
        <f>Fixtures!A67</f>
        <v>Nîmes</v>
      </c>
      <c r="N67" s="54">
        <f>Fixtures!D67</f>
        <v>43488</v>
      </c>
      <c r="O67" s="53" t="str">
        <f>Fixtures!B67</f>
        <v>Angers SCO</v>
      </c>
      <c r="P67" s="57">
        <f>VLOOKUP($O67,PercentFHGoalStats!$A$3:$AE$998,5,FALSE)</f>
        <v>0.57894736842105265</v>
      </c>
      <c r="Q67" s="57">
        <f>VLOOKUP($O67,PercentFHGoalStats!$A$3:$AE$998,7,FALSE)</f>
        <v>0.66666666666666663</v>
      </c>
      <c r="R67" s="57">
        <f>VLOOKUP($O67,PercentFHGoalStats!$A$3:$AE$998,8,FALSE)</f>
        <v>0.26315789473684209</v>
      </c>
      <c r="S67" s="57">
        <f>VLOOKUP($O67,PercentFHGoalStats!$A$3:$AE$998,10,FALSE)</f>
        <v>0.33333333333333331</v>
      </c>
      <c r="T67" s="57">
        <f>VLOOKUP($O67,PercentFHGoalStats!$A$3:$AE$998,11,FALSE)</f>
        <v>0.42105263157894735</v>
      </c>
      <c r="U67" s="57">
        <f>VLOOKUP($O67,PercentFHGoalStats!$A$3:$AE$998,13,FALSE)</f>
        <v>0.66666666666666663</v>
      </c>
      <c r="V67" s="57">
        <f>VLOOKUP($O67,PercentFHGoalStats!$A$3:$AE$998,14,FALSE)</f>
        <v>0.10526315789473684</v>
      </c>
      <c r="W67" s="57">
        <f>VLOOKUP($O67,PercentFHGoalStats!$A$3:$AE$998,16,FALSE)</f>
        <v>0.22222222222222221</v>
      </c>
      <c r="X67" s="57">
        <f>VLOOKUP($O67,PercentFHGoalStats!$A$3:$AE$998,17,FALSE)</f>
        <v>0.36842105263157893</v>
      </c>
      <c r="Y67" s="57">
        <f>VLOOKUP($O67,PercentFHGoalStats!$A$3:$AE$998,19,FALSE)</f>
        <v>0.33333333333333331</v>
      </c>
      <c r="Z67" s="57">
        <f>VLOOKUP($O67,PercentFHGoalStats!$A$3:$AE$998,20,FALSE)</f>
        <v>0.10526315789473684</v>
      </c>
      <c r="AA67" s="57">
        <f>VLOOKUP($O67,PercentFHGoalStats!$A$3:$AE$998,22,FALSE)</f>
        <v>0.1111111111111111</v>
      </c>
    </row>
    <row r="68" spans="1:27" ht="14.4" hidden="1" thickTop="1" x14ac:dyDescent="0.3">
      <c r="A68" s="57" t="e">
        <f>VLOOKUP($M68,PercentFHGoalStats!$A$3:$AE$998,5,FALSE)</f>
        <v>#DIV/0!</v>
      </c>
      <c r="B68" s="57" t="e">
        <f>VLOOKUP($M68,PercentFHGoalStats!$A$3:$AE$998,6,FALSE)</f>
        <v>#DIV/0!</v>
      </c>
      <c r="C68" s="57" t="e">
        <f>VLOOKUP($M68,PercentFHGoalStats!$A$3:$AE$998,8,FALSE)</f>
        <v>#DIV/0!</v>
      </c>
      <c r="D68" s="57" t="e">
        <f>VLOOKUP($M68,PercentFHGoalStats!$A$3:$AE$998,9,FALSE)</f>
        <v>#DIV/0!</v>
      </c>
      <c r="E68" s="57" t="e">
        <f>VLOOKUP($M68,PercentFHGoalStats!$A$3:$AE$998,11,FALSE)</f>
        <v>#DIV/0!</v>
      </c>
      <c r="F68" s="57" t="e">
        <f>VLOOKUP($M68,PercentFHGoalStats!$A$3:$AE$998,12,FALSE)</f>
        <v>#DIV/0!</v>
      </c>
      <c r="G68" s="57" t="e">
        <f>VLOOKUP($M68,PercentFHGoalStats!$A$3:$AE$998,14,FALSE)</f>
        <v>#DIV/0!</v>
      </c>
      <c r="H68" s="57" t="e">
        <f>VLOOKUP($M68,PercentFHGoalStats!$A$3:$AE$998,15,FALSE)</f>
        <v>#DIV/0!</v>
      </c>
      <c r="I68" s="57" t="e">
        <f>VLOOKUP($M68,PercentFHGoalStats!$A$3:$AE$998,17,FALSE)</f>
        <v>#DIV/0!</v>
      </c>
      <c r="J68" s="57" t="e">
        <f>VLOOKUP($M68,PercentFHGoalStats!$A$3:$AE$998,18,FALSE)</f>
        <v>#DIV/0!</v>
      </c>
      <c r="K68" s="57" t="e">
        <f>VLOOKUP($M68,PercentFHGoalStats!$A$3:$AE$998,20,FALSE)</f>
        <v>#DIV/0!</v>
      </c>
      <c r="L68" s="57" t="e">
        <f>VLOOKUP($M68,PercentFHGoalStats!$A$3:$AE$998,21,FALSE)</f>
        <v>#DIV/0!</v>
      </c>
      <c r="M68" s="53" t="str">
        <f>Fixtures!A68</f>
        <v>Kilmarnock</v>
      </c>
      <c r="N68" s="54">
        <f>Fixtures!D68</f>
        <v>43488</v>
      </c>
      <c r="O68" s="53" t="str">
        <f>Fixtures!B68</f>
        <v>Rangers</v>
      </c>
      <c r="P68" s="57" t="e">
        <f>VLOOKUP($O68,PercentFHGoalStats!$A$3:$AE$998,5,FALSE)</f>
        <v>#DIV/0!</v>
      </c>
      <c r="Q68" s="57" t="e">
        <f>VLOOKUP($O68,PercentFHGoalStats!$A$3:$AE$998,7,FALSE)</f>
        <v>#DIV/0!</v>
      </c>
      <c r="R68" s="57" t="e">
        <f>VLOOKUP($O68,PercentFHGoalStats!$A$3:$AE$998,8,FALSE)</f>
        <v>#DIV/0!</v>
      </c>
      <c r="S68" s="57" t="e">
        <f>VLOOKUP($O68,PercentFHGoalStats!$A$3:$AE$998,10,FALSE)</f>
        <v>#DIV/0!</v>
      </c>
      <c r="T68" s="57" t="e">
        <f>VLOOKUP($O68,PercentFHGoalStats!$A$3:$AE$998,11,FALSE)</f>
        <v>#DIV/0!</v>
      </c>
      <c r="U68" s="57" t="e">
        <f>VLOOKUP($O68,PercentFHGoalStats!$A$3:$AE$998,13,FALSE)</f>
        <v>#DIV/0!</v>
      </c>
      <c r="V68" s="57" t="e">
        <f>VLOOKUP($O68,PercentFHGoalStats!$A$3:$AE$998,14,FALSE)</f>
        <v>#DIV/0!</v>
      </c>
      <c r="W68" s="57" t="e">
        <f>VLOOKUP($O68,PercentFHGoalStats!$A$3:$AE$998,16,FALSE)</f>
        <v>#DIV/0!</v>
      </c>
      <c r="X68" s="57" t="e">
        <f>VLOOKUP($O68,PercentFHGoalStats!$A$3:$AE$998,17,FALSE)</f>
        <v>#DIV/0!</v>
      </c>
      <c r="Y68" s="57" t="e">
        <f>VLOOKUP($O68,PercentFHGoalStats!$A$3:$AE$998,19,FALSE)</f>
        <v>#DIV/0!</v>
      </c>
      <c r="Z68" s="57" t="e">
        <f>VLOOKUP($O68,PercentFHGoalStats!$A$3:$AE$998,20,FALSE)</f>
        <v>#DIV/0!</v>
      </c>
      <c r="AA68" s="57" t="e">
        <f>VLOOKUP($O68,PercentFHGoalStats!$A$3:$AE$998,22,FALSE)</f>
        <v>#DIV/0!</v>
      </c>
    </row>
    <row r="69" spans="1:27" ht="14.4" hidden="1" thickTop="1" x14ac:dyDescent="0.3">
      <c r="A69" s="57" t="e">
        <f>VLOOKUP($M69,PercentFHGoalStats!$A$3:$AE$998,5,FALSE)</f>
        <v>#DIV/0!</v>
      </c>
      <c r="B69" s="57" t="e">
        <f>VLOOKUP($M69,PercentFHGoalStats!$A$3:$AE$998,6,FALSE)</f>
        <v>#DIV/0!</v>
      </c>
      <c r="C69" s="57" t="e">
        <f>VLOOKUP($M69,PercentFHGoalStats!$A$3:$AE$998,8,FALSE)</f>
        <v>#DIV/0!</v>
      </c>
      <c r="D69" s="57" t="e">
        <f>VLOOKUP($M69,PercentFHGoalStats!$A$3:$AE$998,9,FALSE)</f>
        <v>#DIV/0!</v>
      </c>
      <c r="E69" s="57" t="e">
        <f>VLOOKUP($M69,PercentFHGoalStats!$A$3:$AE$998,11,FALSE)</f>
        <v>#DIV/0!</v>
      </c>
      <c r="F69" s="57" t="e">
        <f>VLOOKUP($M69,PercentFHGoalStats!$A$3:$AE$998,12,FALSE)</f>
        <v>#DIV/0!</v>
      </c>
      <c r="G69" s="57" t="e">
        <f>VLOOKUP($M69,PercentFHGoalStats!$A$3:$AE$998,14,FALSE)</f>
        <v>#DIV/0!</v>
      </c>
      <c r="H69" s="57" t="e">
        <f>VLOOKUP($M69,PercentFHGoalStats!$A$3:$AE$998,15,FALSE)</f>
        <v>#DIV/0!</v>
      </c>
      <c r="I69" s="57" t="e">
        <f>VLOOKUP($M69,PercentFHGoalStats!$A$3:$AE$998,17,FALSE)</f>
        <v>#DIV/0!</v>
      </c>
      <c r="J69" s="57" t="e">
        <f>VLOOKUP($M69,PercentFHGoalStats!$A$3:$AE$998,18,FALSE)</f>
        <v>#DIV/0!</v>
      </c>
      <c r="K69" s="57" t="e">
        <f>VLOOKUP($M69,PercentFHGoalStats!$A$3:$AE$998,20,FALSE)</f>
        <v>#DIV/0!</v>
      </c>
      <c r="L69" s="57" t="e">
        <f>VLOOKUP($M69,PercentFHGoalStats!$A$3:$AE$998,21,FALSE)</f>
        <v>#DIV/0!</v>
      </c>
      <c r="M69" s="53" t="str">
        <f>Fixtures!A69</f>
        <v>Hearts</v>
      </c>
      <c r="N69" s="54">
        <f>Fixtures!D69</f>
        <v>43488</v>
      </c>
      <c r="O69" s="53" t="str">
        <f>Fixtures!B69</f>
        <v>Dundee</v>
      </c>
      <c r="P69" s="57" t="e">
        <f>VLOOKUP($O69,PercentFHGoalStats!$A$3:$AE$998,5,FALSE)</f>
        <v>#DIV/0!</v>
      </c>
      <c r="Q69" s="57" t="e">
        <f>VLOOKUP($O69,PercentFHGoalStats!$A$3:$AE$998,7,FALSE)</f>
        <v>#DIV/0!</v>
      </c>
      <c r="R69" s="57" t="e">
        <f>VLOOKUP($O69,PercentFHGoalStats!$A$3:$AE$998,8,FALSE)</f>
        <v>#DIV/0!</v>
      </c>
      <c r="S69" s="57" t="e">
        <f>VLOOKUP($O69,PercentFHGoalStats!$A$3:$AE$998,10,FALSE)</f>
        <v>#DIV/0!</v>
      </c>
      <c r="T69" s="57" t="e">
        <f>VLOOKUP($O69,PercentFHGoalStats!$A$3:$AE$998,11,FALSE)</f>
        <v>#DIV/0!</v>
      </c>
      <c r="U69" s="57" t="e">
        <f>VLOOKUP($O69,PercentFHGoalStats!$A$3:$AE$998,13,FALSE)</f>
        <v>#DIV/0!</v>
      </c>
      <c r="V69" s="57" t="e">
        <f>VLOOKUP($O69,PercentFHGoalStats!$A$3:$AE$998,14,FALSE)</f>
        <v>#DIV/0!</v>
      </c>
      <c r="W69" s="57" t="e">
        <f>VLOOKUP($O69,PercentFHGoalStats!$A$3:$AE$998,16,FALSE)</f>
        <v>#DIV/0!</v>
      </c>
      <c r="X69" s="57" t="e">
        <f>VLOOKUP($O69,PercentFHGoalStats!$A$3:$AE$998,17,FALSE)</f>
        <v>#DIV/0!</v>
      </c>
      <c r="Y69" s="57" t="e">
        <f>VLOOKUP($O69,PercentFHGoalStats!$A$3:$AE$998,19,FALSE)</f>
        <v>#DIV/0!</v>
      </c>
      <c r="Z69" s="57" t="e">
        <f>VLOOKUP($O69,PercentFHGoalStats!$A$3:$AE$998,20,FALSE)</f>
        <v>#DIV/0!</v>
      </c>
      <c r="AA69" s="57" t="e">
        <f>VLOOKUP($O69,PercentFHGoalStats!$A$3:$AE$998,22,FALSE)</f>
        <v>#DIV/0!</v>
      </c>
    </row>
    <row r="70" spans="1:27" ht="14.4" hidden="1" thickTop="1" x14ac:dyDescent="0.3">
      <c r="A70" s="57" t="e">
        <f>VLOOKUP($M70,PercentFHGoalStats!$A$3:$AE$998,5,FALSE)</f>
        <v>#DIV/0!</v>
      </c>
      <c r="B70" s="57" t="e">
        <f>VLOOKUP($M70,PercentFHGoalStats!$A$3:$AE$998,6,FALSE)</f>
        <v>#DIV/0!</v>
      </c>
      <c r="C70" s="57" t="e">
        <f>VLOOKUP($M70,PercentFHGoalStats!$A$3:$AE$998,8,FALSE)</f>
        <v>#DIV/0!</v>
      </c>
      <c r="D70" s="57" t="e">
        <f>VLOOKUP($M70,PercentFHGoalStats!$A$3:$AE$998,9,FALSE)</f>
        <v>#DIV/0!</v>
      </c>
      <c r="E70" s="57" t="e">
        <f>VLOOKUP($M70,PercentFHGoalStats!$A$3:$AE$998,11,FALSE)</f>
        <v>#DIV/0!</v>
      </c>
      <c r="F70" s="57" t="e">
        <f>VLOOKUP($M70,PercentFHGoalStats!$A$3:$AE$998,12,FALSE)</f>
        <v>#DIV/0!</v>
      </c>
      <c r="G70" s="57" t="e">
        <f>VLOOKUP($M70,PercentFHGoalStats!$A$3:$AE$998,14,FALSE)</f>
        <v>#DIV/0!</v>
      </c>
      <c r="H70" s="57" t="e">
        <f>VLOOKUP($M70,PercentFHGoalStats!$A$3:$AE$998,15,FALSE)</f>
        <v>#DIV/0!</v>
      </c>
      <c r="I70" s="57" t="e">
        <f>VLOOKUP($M70,PercentFHGoalStats!$A$3:$AE$998,17,FALSE)</f>
        <v>#DIV/0!</v>
      </c>
      <c r="J70" s="57" t="e">
        <f>VLOOKUP($M70,PercentFHGoalStats!$A$3:$AE$998,18,FALSE)</f>
        <v>#DIV/0!</v>
      </c>
      <c r="K70" s="57" t="e">
        <f>VLOOKUP($M70,PercentFHGoalStats!$A$3:$AE$998,20,FALSE)</f>
        <v>#DIV/0!</v>
      </c>
      <c r="L70" s="57" t="e">
        <f>VLOOKUP($M70,PercentFHGoalStats!$A$3:$AE$998,21,FALSE)</f>
        <v>#DIV/0!</v>
      </c>
      <c r="M70" s="53" t="str">
        <f>Fixtures!A70</f>
        <v>Celtic</v>
      </c>
      <c r="N70" s="54">
        <f>Fixtures!D70</f>
        <v>43488</v>
      </c>
      <c r="O70" s="53" t="str">
        <f>Fixtures!B70</f>
        <v>St. Mirren</v>
      </c>
      <c r="P70" s="57" t="e">
        <f>VLOOKUP($O70,PercentFHGoalStats!$A$3:$AE$998,5,FALSE)</f>
        <v>#DIV/0!</v>
      </c>
      <c r="Q70" s="57" t="e">
        <f>VLOOKUP($O70,PercentFHGoalStats!$A$3:$AE$998,7,FALSE)</f>
        <v>#DIV/0!</v>
      </c>
      <c r="R70" s="57" t="e">
        <f>VLOOKUP($O70,PercentFHGoalStats!$A$3:$AE$998,8,FALSE)</f>
        <v>#DIV/0!</v>
      </c>
      <c r="S70" s="57" t="e">
        <f>VLOOKUP($O70,PercentFHGoalStats!$A$3:$AE$998,10,FALSE)</f>
        <v>#DIV/0!</v>
      </c>
      <c r="T70" s="57" t="e">
        <f>VLOOKUP($O70,PercentFHGoalStats!$A$3:$AE$998,11,FALSE)</f>
        <v>#DIV/0!</v>
      </c>
      <c r="U70" s="57" t="e">
        <f>VLOOKUP($O70,PercentFHGoalStats!$A$3:$AE$998,13,FALSE)</f>
        <v>#DIV/0!</v>
      </c>
      <c r="V70" s="57" t="e">
        <f>VLOOKUP($O70,PercentFHGoalStats!$A$3:$AE$998,14,FALSE)</f>
        <v>#DIV/0!</v>
      </c>
      <c r="W70" s="57" t="e">
        <f>VLOOKUP($O70,PercentFHGoalStats!$A$3:$AE$998,16,FALSE)</f>
        <v>#DIV/0!</v>
      </c>
      <c r="X70" s="57" t="e">
        <f>VLOOKUP($O70,PercentFHGoalStats!$A$3:$AE$998,17,FALSE)</f>
        <v>#DIV/0!</v>
      </c>
      <c r="Y70" s="57" t="e">
        <f>VLOOKUP($O70,PercentFHGoalStats!$A$3:$AE$998,19,FALSE)</f>
        <v>#DIV/0!</v>
      </c>
      <c r="Z70" s="57" t="e">
        <f>VLOOKUP($O70,PercentFHGoalStats!$A$3:$AE$998,20,FALSE)</f>
        <v>#DIV/0!</v>
      </c>
      <c r="AA70" s="57" t="e">
        <f>VLOOKUP($O70,PercentFHGoalStats!$A$3:$AE$998,22,FALSE)</f>
        <v>#DIV/0!</v>
      </c>
    </row>
    <row r="71" spans="1:27" ht="14.4" hidden="1" thickTop="1" x14ac:dyDescent="0.3">
      <c r="A71" s="57" t="e">
        <f>VLOOKUP($M71,PercentFHGoalStats!$A$3:$AE$998,5,FALSE)</f>
        <v>#DIV/0!</v>
      </c>
      <c r="B71" s="57" t="e">
        <f>VLOOKUP($M71,PercentFHGoalStats!$A$3:$AE$998,6,FALSE)</f>
        <v>#DIV/0!</v>
      </c>
      <c r="C71" s="57" t="e">
        <f>VLOOKUP($M71,PercentFHGoalStats!$A$3:$AE$998,8,FALSE)</f>
        <v>#DIV/0!</v>
      </c>
      <c r="D71" s="57" t="e">
        <f>VLOOKUP($M71,PercentFHGoalStats!$A$3:$AE$998,9,FALSE)</f>
        <v>#DIV/0!</v>
      </c>
      <c r="E71" s="57" t="e">
        <f>VLOOKUP($M71,PercentFHGoalStats!$A$3:$AE$998,11,FALSE)</f>
        <v>#DIV/0!</v>
      </c>
      <c r="F71" s="57" t="e">
        <f>VLOOKUP($M71,PercentFHGoalStats!$A$3:$AE$998,12,FALSE)</f>
        <v>#DIV/0!</v>
      </c>
      <c r="G71" s="57" t="e">
        <f>VLOOKUP($M71,PercentFHGoalStats!$A$3:$AE$998,14,FALSE)</f>
        <v>#DIV/0!</v>
      </c>
      <c r="H71" s="57" t="e">
        <f>VLOOKUP($M71,PercentFHGoalStats!$A$3:$AE$998,15,FALSE)</f>
        <v>#DIV/0!</v>
      </c>
      <c r="I71" s="57" t="e">
        <f>VLOOKUP($M71,PercentFHGoalStats!$A$3:$AE$998,17,FALSE)</f>
        <v>#DIV/0!</v>
      </c>
      <c r="J71" s="57" t="e">
        <f>VLOOKUP($M71,PercentFHGoalStats!$A$3:$AE$998,18,FALSE)</f>
        <v>#DIV/0!</v>
      </c>
      <c r="K71" s="57" t="e">
        <f>VLOOKUP($M71,PercentFHGoalStats!$A$3:$AE$998,20,FALSE)</f>
        <v>#DIV/0!</v>
      </c>
      <c r="L71" s="57" t="e">
        <f>VLOOKUP($M71,PercentFHGoalStats!$A$3:$AE$998,21,FALSE)</f>
        <v>#DIV/0!</v>
      </c>
      <c r="M71" s="53" t="str">
        <f>Fixtures!A71</f>
        <v>Hamilton Academical</v>
      </c>
      <c r="N71" s="54">
        <f>Fixtures!D71</f>
        <v>43488</v>
      </c>
      <c r="O71" s="53" t="str">
        <f>Fixtures!B71</f>
        <v>Aberdeen</v>
      </c>
      <c r="P71" s="57" t="e">
        <f>VLOOKUP($O71,PercentFHGoalStats!$A$3:$AE$998,5,FALSE)</f>
        <v>#DIV/0!</v>
      </c>
      <c r="Q71" s="57" t="e">
        <f>VLOOKUP($O71,PercentFHGoalStats!$A$3:$AE$998,7,FALSE)</f>
        <v>#DIV/0!</v>
      </c>
      <c r="R71" s="57" t="e">
        <f>VLOOKUP($O71,PercentFHGoalStats!$A$3:$AE$998,8,FALSE)</f>
        <v>#DIV/0!</v>
      </c>
      <c r="S71" s="57" t="e">
        <f>VLOOKUP($O71,PercentFHGoalStats!$A$3:$AE$998,10,FALSE)</f>
        <v>#DIV/0!</v>
      </c>
      <c r="T71" s="57" t="e">
        <f>VLOOKUP($O71,PercentFHGoalStats!$A$3:$AE$998,11,FALSE)</f>
        <v>#DIV/0!</v>
      </c>
      <c r="U71" s="57" t="e">
        <f>VLOOKUP($O71,PercentFHGoalStats!$A$3:$AE$998,13,FALSE)</f>
        <v>#DIV/0!</v>
      </c>
      <c r="V71" s="57" t="e">
        <f>VLOOKUP($O71,PercentFHGoalStats!$A$3:$AE$998,14,FALSE)</f>
        <v>#DIV/0!</v>
      </c>
      <c r="W71" s="57" t="e">
        <f>VLOOKUP($O71,PercentFHGoalStats!$A$3:$AE$998,16,FALSE)</f>
        <v>#DIV/0!</v>
      </c>
      <c r="X71" s="57" t="e">
        <f>VLOOKUP($O71,PercentFHGoalStats!$A$3:$AE$998,17,FALSE)</f>
        <v>#DIV/0!</v>
      </c>
      <c r="Y71" s="57" t="e">
        <f>VLOOKUP($O71,PercentFHGoalStats!$A$3:$AE$998,19,FALSE)</f>
        <v>#DIV/0!</v>
      </c>
      <c r="Z71" s="57" t="e">
        <f>VLOOKUP($O71,PercentFHGoalStats!$A$3:$AE$998,20,FALSE)</f>
        <v>#DIV/0!</v>
      </c>
      <c r="AA71" s="57" t="e">
        <f>VLOOKUP($O71,PercentFHGoalStats!$A$3:$AE$998,22,FALSE)</f>
        <v>#DIV/0!</v>
      </c>
    </row>
    <row r="72" spans="1:27" ht="14.4" hidden="1" thickTop="1" x14ac:dyDescent="0.3">
      <c r="A72" s="57" t="e">
        <f>VLOOKUP($M72,PercentFHGoalStats!$A$3:$AE$998,5,FALSE)</f>
        <v>#DIV/0!</v>
      </c>
      <c r="B72" s="57" t="e">
        <f>VLOOKUP($M72,PercentFHGoalStats!$A$3:$AE$998,6,FALSE)</f>
        <v>#DIV/0!</v>
      </c>
      <c r="C72" s="57" t="e">
        <f>VLOOKUP($M72,PercentFHGoalStats!$A$3:$AE$998,8,FALSE)</f>
        <v>#DIV/0!</v>
      </c>
      <c r="D72" s="57" t="e">
        <f>VLOOKUP($M72,PercentFHGoalStats!$A$3:$AE$998,9,FALSE)</f>
        <v>#DIV/0!</v>
      </c>
      <c r="E72" s="57" t="e">
        <f>VLOOKUP($M72,PercentFHGoalStats!$A$3:$AE$998,11,FALSE)</f>
        <v>#DIV/0!</v>
      </c>
      <c r="F72" s="57" t="e">
        <f>VLOOKUP($M72,PercentFHGoalStats!$A$3:$AE$998,12,FALSE)</f>
        <v>#DIV/0!</v>
      </c>
      <c r="G72" s="57" t="e">
        <f>VLOOKUP($M72,PercentFHGoalStats!$A$3:$AE$998,14,FALSE)</f>
        <v>#DIV/0!</v>
      </c>
      <c r="H72" s="57" t="e">
        <f>VLOOKUP($M72,PercentFHGoalStats!$A$3:$AE$998,15,FALSE)</f>
        <v>#DIV/0!</v>
      </c>
      <c r="I72" s="57" t="e">
        <f>VLOOKUP($M72,PercentFHGoalStats!$A$3:$AE$998,17,FALSE)</f>
        <v>#DIV/0!</v>
      </c>
      <c r="J72" s="57" t="e">
        <f>VLOOKUP($M72,PercentFHGoalStats!$A$3:$AE$998,18,FALSE)</f>
        <v>#DIV/0!</v>
      </c>
      <c r="K72" s="57" t="e">
        <f>VLOOKUP($M72,PercentFHGoalStats!$A$3:$AE$998,20,FALSE)</f>
        <v>#DIV/0!</v>
      </c>
      <c r="L72" s="57" t="e">
        <f>VLOOKUP($M72,PercentFHGoalStats!$A$3:$AE$998,21,FALSE)</f>
        <v>#DIV/0!</v>
      </c>
      <c r="M72" s="53" t="str">
        <f>Fixtures!A72</f>
        <v>St. Johnstone</v>
      </c>
      <c r="N72" s="54">
        <f>Fixtures!D72</f>
        <v>43488</v>
      </c>
      <c r="O72" s="53" t="str">
        <f>Fixtures!B72</f>
        <v>Livingston</v>
      </c>
      <c r="P72" s="57" t="e">
        <f>VLOOKUP($O72,PercentFHGoalStats!$A$3:$AE$998,5,FALSE)</f>
        <v>#DIV/0!</v>
      </c>
      <c r="Q72" s="57" t="e">
        <f>VLOOKUP($O72,PercentFHGoalStats!$A$3:$AE$998,7,FALSE)</f>
        <v>#DIV/0!</v>
      </c>
      <c r="R72" s="57" t="e">
        <f>VLOOKUP($O72,PercentFHGoalStats!$A$3:$AE$998,8,FALSE)</f>
        <v>#DIV/0!</v>
      </c>
      <c r="S72" s="57" t="e">
        <f>VLOOKUP($O72,PercentFHGoalStats!$A$3:$AE$998,10,FALSE)</f>
        <v>#DIV/0!</v>
      </c>
      <c r="T72" s="57" t="e">
        <f>VLOOKUP($O72,PercentFHGoalStats!$A$3:$AE$998,11,FALSE)</f>
        <v>#DIV/0!</v>
      </c>
      <c r="U72" s="57" t="e">
        <f>VLOOKUP($O72,PercentFHGoalStats!$A$3:$AE$998,13,FALSE)</f>
        <v>#DIV/0!</v>
      </c>
      <c r="V72" s="57" t="e">
        <f>VLOOKUP($O72,PercentFHGoalStats!$A$3:$AE$998,14,FALSE)</f>
        <v>#DIV/0!</v>
      </c>
      <c r="W72" s="57" t="e">
        <f>VLOOKUP($O72,PercentFHGoalStats!$A$3:$AE$998,16,FALSE)</f>
        <v>#DIV/0!</v>
      </c>
      <c r="X72" s="57" t="e">
        <f>VLOOKUP($O72,PercentFHGoalStats!$A$3:$AE$998,17,FALSE)</f>
        <v>#DIV/0!</v>
      </c>
      <c r="Y72" s="57" t="e">
        <f>VLOOKUP($O72,PercentFHGoalStats!$A$3:$AE$998,19,FALSE)</f>
        <v>#DIV/0!</v>
      </c>
      <c r="Z72" s="57" t="e">
        <f>VLOOKUP($O72,PercentFHGoalStats!$A$3:$AE$998,20,FALSE)</f>
        <v>#DIV/0!</v>
      </c>
      <c r="AA72" s="57" t="e">
        <f>VLOOKUP($O72,PercentFHGoalStats!$A$3:$AE$998,22,FALSE)</f>
        <v>#DIV/0!</v>
      </c>
    </row>
    <row r="73" spans="1:27" ht="14.4" hidden="1" thickTop="1" x14ac:dyDescent="0.3">
      <c r="A73" s="57" t="e">
        <f>VLOOKUP($M73,PercentFHGoalStats!$A$3:$AE$998,5,FALSE)</f>
        <v>#DIV/0!</v>
      </c>
      <c r="B73" s="57" t="e">
        <f>VLOOKUP($M73,PercentFHGoalStats!$A$3:$AE$998,6,FALSE)</f>
        <v>#DIV/0!</v>
      </c>
      <c r="C73" s="57" t="e">
        <f>VLOOKUP($M73,PercentFHGoalStats!$A$3:$AE$998,8,FALSE)</f>
        <v>#DIV/0!</v>
      </c>
      <c r="D73" s="57" t="e">
        <f>VLOOKUP($M73,PercentFHGoalStats!$A$3:$AE$998,9,FALSE)</f>
        <v>#DIV/0!</v>
      </c>
      <c r="E73" s="57" t="e">
        <f>VLOOKUP($M73,PercentFHGoalStats!$A$3:$AE$998,11,FALSE)</f>
        <v>#DIV/0!</v>
      </c>
      <c r="F73" s="57" t="e">
        <f>VLOOKUP($M73,PercentFHGoalStats!$A$3:$AE$998,12,FALSE)</f>
        <v>#DIV/0!</v>
      </c>
      <c r="G73" s="57" t="e">
        <f>VLOOKUP($M73,PercentFHGoalStats!$A$3:$AE$998,14,FALSE)</f>
        <v>#DIV/0!</v>
      </c>
      <c r="H73" s="57" t="e">
        <f>VLOOKUP($M73,PercentFHGoalStats!$A$3:$AE$998,15,FALSE)</f>
        <v>#DIV/0!</v>
      </c>
      <c r="I73" s="57" t="e">
        <f>VLOOKUP($M73,PercentFHGoalStats!$A$3:$AE$998,17,FALSE)</f>
        <v>#DIV/0!</v>
      </c>
      <c r="J73" s="57" t="e">
        <f>VLOOKUP($M73,PercentFHGoalStats!$A$3:$AE$998,18,FALSE)</f>
        <v>#DIV/0!</v>
      </c>
      <c r="K73" s="57" t="e">
        <f>VLOOKUP($M73,PercentFHGoalStats!$A$3:$AE$998,20,FALSE)</f>
        <v>#DIV/0!</v>
      </c>
      <c r="L73" s="57" t="e">
        <f>VLOOKUP($M73,PercentFHGoalStats!$A$3:$AE$998,21,FALSE)</f>
        <v>#DIV/0!</v>
      </c>
      <c r="M73" s="53" t="str">
        <f>Fixtures!A73</f>
        <v>Motherwell</v>
      </c>
      <c r="N73" s="54">
        <f>Fixtures!D73</f>
        <v>43488</v>
      </c>
      <c r="O73" s="53" t="str">
        <f>Fixtures!B73</f>
        <v>Hibernian</v>
      </c>
      <c r="P73" s="57" t="e">
        <f>VLOOKUP($O73,PercentFHGoalStats!$A$3:$AE$998,5,FALSE)</f>
        <v>#DIV/0!</v>
      </c>
      <c r="Q73" s="57" t="e">
        <f>VLOOKUP($O73,PercentFHGoalStats!$A$3:$AE$998,7,FALSE)</f>
        <v>#DIV/0!</v>
      </c>
      <c r="R73" s="57" t="e">
        <f>VLOOKUP($O73,PercentFHGoalStats!$A$3:$AE$998,8,FALSE)</f>
        <v>#DIV/0!</v>
      </c>
      <c r="S73" s="57" t="e">
        <f>VLOOKUP($O73,PercentFHGoalStats!$A$3:$AE$998,10,FALSE)</f>
        <v>#DIV/0!</v>
      </c>
      <c r="T73" s="57" t="e">
        <f>VLOOKUP($O73,PercentFHGoalStats!$A$3:$AE$998,11,FALSE)</f>
        <v>#DIV/0!</v>
      </c>
      <c r="U73" s="57" t="e">
        <f>VLOOKUP($O73,PercentFHGoalStats!$A$3:$AE$998,13,FALSE)</f>
        <v>#DIV/0!</v>
      </c>
      <c r="V73" s="57" t="e">
        <f>VLOOKUP($O73,PercentFHGoalStats!$A$3:$AE$998,14,FALSE)</f>
        <v>#DIV/0!</v>
      </c>
      <c r="W73" s="57" t="e">
        <f>VLOOKUP($O73,PercentFHGoalStats!$A$3:$AE$998,16,FALSE)</f>
        <v>#DIV/0!</v>
      </c>
      <c r="X73" s="57" t="e">
        <f>VLOOKUP($O73,PercentFHGoalStats!$A$3:$AE$998,17,FALSE)</f>
        <v>#DIV/0!</v>
      </c>
      <c r="Y73" s="57" t="e">
        <f>VLOOKUP($O73,PercentFHGoalStats!$A$3:$AE$998,19,FALSE)</f>
        <v>#DIV/0!</v>
      </c>
      <c r="Z73" s="57" t="e">
        <f>VLOOKUP($O73,PercentFHGoalStats!$A$3:$AE$998,20,FALSE)</f>
        <v>#DIV/0!</v>
      </c>
      <c r="AA73" s="57" t="e">
        <f>VLOOKUP($O73,PercentFHGoalStats!$A$3:$AE$998,22,FALSE)</f>
        <v>#DIV/0!</v>
      </c>
    </row>
    <row r="74" spans="1:27" ht="14.4" hidden="1" thickTop="1" x14ac:dyDescent="0.3">
      <c r="A74" s="57" t="e">
        <f>VLOOKUP($M74,PercentFHGoalStats!$A$3:$AE$998,5,FALSE)</f>
        <v>#DIV/0!</v>
      </c>
      <c r="B74" s="57" t="e">
        <f>VLOOKUP($M74,PercentFHGoalStats!$A$3:$AE$998,6,FALSE)</f>
        <v>#DIV/0!</v>
      </c>
      <c r="C74" s="57" t="e">
        <f>VLOOKUP($M74,PercentFHGoalStats!$A$3:$AE$998,8,FALSE)</f>
        <v>#DIV/0!</v>
      </c>
      <c r="D74" s="57" t="e">
        <f>VLOOKUP($M74,PercentFHGoalStats!$A$3:$AE$998,9,FALSE)</f>
        <v>#DIV/0!</v>
      </c>
      <c r="E74" s="57" t="e">
        <f>VLOOKUP($M74,PercentFHGoalStats!$A$3:$AE$998,11,FALSE)</f>
        <v>#DIV/0!</v>
      </c>
      <c r="F74" s="57" t="e">
        <f>VLOOKUP($M74,PercentFHGoalStats!$A$3:$AE$998,12,FALSE)</f>
        <v>#DIV/0!</v>
      </c>
      <c r="G74" s="57" t="e">
        <f>VLOOKUP($M74,PercentFHGoalStats!$A$3:$AE$998,14,FALSE)</f>
        <v>#DIV/0!</v>
      </c>
      <c r="H74" s="57" t="e">
        <f>VLOOKUP($M74,PercentFHGoalStats!$A$3:$AE$998,15,FALSE)</f>
        <v>#DIV/0!</v>
      </c>
      <c r="I74" s="57" t="e">
        <f>VLOOKUP($M74,PercentFHGoalStats!$A$3:$AE$998,17,FALSE)</f>
        <v>#DIV/0!</v>
      </c>
      <c r="J74" s="57" t="e">
        <f>VLOOKUP($M74,PercentFHGoalStats!$A$3:$AE$998,18,FALSE)</f>
        <v>#DIV/0!</v>
      </c>
      <c r="K74" s="57" t="e">
        <f>VLOOKUP($M74,PercentFHGoalStats!$A$3:$AE$998,20,FALSE)</f>
        <v>#DIV/0!</v>
      </c>
      <c r="L74" s="57" t="e">
        <f>VLOOKUP($M74,PercentFHGoalStats!$A$3:$AE$998,21,FALSE)</f>
        <v>#DIV/0!</v>
      </c>
      <c r="M74" s="53" t="str">
        <f>Fixtures!A74</f>
        <v>Newcastle Jets</v>
      </c>
      <c r="N74" s="54">
        <f>Fixtures!D74</f>
        <v>43488</v>
      </c>
      <c r="O74" s="53" t="str">
        <f>Fixtures!B74</f>
        <v>Central Coast Mariners</v>
      </c>
      <c r="P74" s="57" t="e">
        <f>VLOOKUP($O74,PercentFHGoalStats!$A$3:$AE$998,5,FALSE)</f>
        <v>#DIV/0!</v>
      </c>
      <c r="Q74" s="57" t="e">
        <f>VLOOKUP($O74,PercentFHGoalStats!$A$3:$AE$998,7,FALSE)</f>
        <v>#DIV/0!</v>
      </c>
      <c r="R74" s="57" t="e">
        <f>VLOOKUP($O74,PercentFHGoalStats!$A$3:$AE$998,8,FALSE)</f>
        <v>#DIV/0!</v>
      </c>
      <c r="S74" s="57" t="e">
        <f>VLOOKUP($O74,PercentFHGoalStats!$A$3:$AE$998,10,FALSE)</f>
        <v>#DIV/0!</v>
      </c>
      <c r="T74" s="57" t="e">
        <f>VLOOKUP($O74,PercentFHGoalStats!$A$3:$AE$998,11,FALSE)</f>
        <v>#DIV/0!</v>
      </c>
      <c r="U74" s="57" t="e">
        <f>VLOOKUP($O74,PercentFHGoalStats!$A$3:$AE$998,13,FALSE)</f>
        <v>#DIV/0!</v>
      </c>
      <c r="V74" s="57" t="e">
        <f>VLOOKUP($O74,PercentFHGoalStats!$A$3:$AE$998,14,FALSE)</f>
        <v>#DIV/0!</v>
      </c>
      <c r="W74" s="57" t="e">
        <f>VLOOKUP($O74,PercentFHGoalStats!$A$3:$AE$998,16,FALSE)</f>
        <v>#DIV/0!</v>
      </c>
      <c r="X74" s="57" t="e">
        <f>VLOOKUP($O74,PercentFHGoalStats!$A$3:$AE$998,17,FALSE)</f>
        <v>#DIV/0!</v>
      </c>
      <c r="Y74" s="57" t="e">
        <f>VLOOKUP($O74,PercentFHGoalStats!$A$3:$AE$998,19,FALSE)</f>
        <v>#DIV/0!</v>
      </c>
      <c r="Z74" s="57" t="e">
        <f>VLOOKUP($O74,PercentFHGoalStats!$A$3:$AE$998,20,FALSE)</f>
        <v>#DIV/0!</v>
      </c>
      <c r="AA74" s="57" t="e">
        <f>VLOOKUP($O74,PercentFHGoalStats!$A$3:$AE$998,22,FALSE)</f>
        <v>#DIV/0!</v>
      </c>
    </row>
    <row r="75" spans="1:27" ht="14.4" hidden="1" thickTop="1" x14ac:dyDescent="0.3">
      <c r="A75" s="57" t="e">
        <f>VLOOKUP($M75,PercentFHGoalStats!$A$3:$AE$998,5,FALSE)</f>
        <v>#DIV/0!</v>
      </c>
      <c r="B75" s="57" t="e">
        <f>VLOOKUP($M75,PercentFHGoalStats!$A$3:$AE$998,6,FALSE)</f>
        <v>#DIV/0!</v>
      </c>
      <c r="C75" s="57" t="e">
        <f>VLOOKUP($M75,PercentFHGoalStats!$A$3:$AE$998,8,FALSE)</f>
        <v>#DIV/0!</v>
      </c>
      <c r="D75" s="57" t="e">
        <f>VLOOKUP($M75,PercentFHGoalStats!$A$3:$AE$998,9,FALSE)</f>
        <v>#DIV/0!</v>
      </c>
      <c r="E75" s="57" t="e">
        <f>VLOOKUP($M75,PercentFHGoalStats!$A$3:$AE$998,11,FALSE)</f>
        <v>#DIV/0!</v>
      </c>
      <c r="F75" s="57" t="e">
        <f>VLOOKUP($M75,PercentFHGoalStats!$A$3:$AE$998,12,FALSE)</f>
        <v>#DIV/0!</v>
      </c>
      <c r="G75" s="57" t="e">
        <f>VLOOKUP($M75,PercentFHGoalStats!$A$3:$AE$998,14,FALSE)</f>
        <v>#DIV/0!</v>
      </c>
      <c r="H75" s="57" t="e">
        <f>VLOOKUP($M75,PercentFHGoalStats!$A$3:$AE$998,15,FALSE)</f>
        <v>#DIV/0!</v>
      </c>
      <c r="I75" s="57" t="e">
        <f>VLOOKUP($M75,PercentFHGoalStats!$A$3:$AE$998,17,FALSE)</f>
        <v>#DIV/0!</v>
      </c>
      <c r="J75" s="57" t="e">
        <f>VLOOKUP($M75,PercentFHGoalStats!$A$3:$AE$998,18,FALSE)</f>
        <v>#DIV/0!</v>
      </c>
      <c r="K75" s="57" t="e">
        <f>VLOOKUP($M75,PercentFHGoalStats!$A$3:$AE$998,20,FALSE)</f>
        <v>#DIV/0!</v>
      </c>
      <c r="L75" s="57" t="e">
        <f>VLOOKUP($M75,PercentFHGoalStats!$A$3:$AE$998,21,FALSE)</f>
        <v>#DIV/0!</v>
      </c>
      <c r="M75" s="53" t="str">
        <f>Fixtures!A75</f>
        <v>Wellington Phoenix</v>
      </c>
      <c r="N75" s="54">
        <f>Fixtures!D75</f>
        <v>43488</v>
      </c>
      <c r="O75" s="53" t="str">
        <f>Fixtures!B75</f>
        <v>Sydney</v>
      </c>
      <c r="P75" s="57" t="e">
        <f>VLOOKUP($O75,PercentFHGoalStats!$A$3:$AE$998,5,FALSE)</f>
        <v>#DIV/0!</v>
      </c>
      <c r="Q75" s="57" t="e">
        <f>VLOOKUP($O75,PercentFHGoalStats!$A$3:$AE$998,7,FALSE)</f>
        <v>#DIV/0!</v>
      </c>
      <c r="R75" s="57" t="e">
        <f>VLOOKUP($O75,PercentFHGoalStats!$A$3:$AE$998,8,FALSE)</f>
        <v>#DIV/0!</v>
      </c>
      <c r="S75" s="57" t="e">
        <f>VLOOKUP($O75,PercentFHGoalStats!$A$3:$AE$998,10,FALSE)</f>
        <v>#DIV/0!</v>
      </c>
      <c r="T75" s="57" t="e">
        <f>VLOOKUP($O75,PercentFHGoalStats!$A$3:$AE$998,11,FALSE)</f>
        <v>#DIV/0!</v>
      </c>
      <c r="U75" s="57" t="e">
        <f>VLOOKUP($O75,PercentFHGoalStats!$A$3:$AE$998,13,FALSE)</f>
        <v>#DIV/0!</v>
      </c>
      <c r="V75" s="57" t="e">
        <f>VLOOKUP($O75,PercentFHGoalStats!$A$3:$AE$998,14,FALSE)</f>
        <v>#DIV/0!</v>
      </c>
      <c r="W75" s="57" t="e">
        <f>VLOOKUP($O75,PercentFHGoalStats!$A$3:$AE$998,16,FALSE)</f>
        <v>#DIV/0!</v>
      </c>
      <c r="X75" s="57" t="e">
        <f>VLOOKUP($O75,PercentFHGoalStats!$A$3:$AE$998,17,FALSE)</f>
        <v>#DIV/0!</v>
      </c>
      <c r="Y75" s="57" t="e">
        <f>VLOOKUP($O75,PercentFHGoalStats!$A$3:$AE$998,19,FALSE)</f>
        <v>#DIV/0!</v>
      </c>
      <c r="Z75" s="57" t="e">
        <f>VLOOKUP($O75,PercentFHGoalStats!$A$3:$AE$998,20,FALSE)</f>
        <v>#DIV/0!</v>
      </c>
      <c r="AA75" s="57" t="e">
        <f>VLOOKUP($O75,PercentFHGoalStats!$A$3:$AE$998,22,FALSE)</f>
        <v>#DIV/0!</v>
      </c>
    </row>
    <row r="76" spans="1:27" ht="14.4" hidden="1" thickTop="1" x14ac:dyDescent="0.3">
      <c r="A76" s="57" t="e">
        <f>VLOOKUP($M76,PercentFHGoalStats!$A$3:$AE$998,5,FALSE)</f>
        <v>#DIV/0!</v>
      </c>
      <c r="B76" s="57" t="e">
        <f>VLOOKUP($M76,PercentFHGoalStats!$A$3:$AE$998,6,FALSE)</f>
        <v>#DIV/0!</v>
      </c>
      <c r="C76" s="57" t="e">
        <f>VLOOKUP($M76,PercentFHGoalStats!$A$3:$AE$998,8,FALSE)</f>
        <v>#DIV/0!</v>
      </c>
      <c r="D76" s="57" t="e">
        <f>VLOOKUP($M76,PercentFHGoalStats!$A$3:$AE$998,9,FALSE)</f>
        <v>#DIV/0!</v>
      </c>
      <c r="E76" s="57" t="e">
        <f>VLOOKUP($M76,PercentFHGoalStats!$A$3:$AE$998,11,FALSE)</f>
        <v>#DIV/0!</v>
      </c>
      <c r="F76" s="57" t="e">
        <f>VLOOKUP($M76,PercentFHGoalStats!$A$3:$AE$998,12,FALSE)</f>
        <v>#DIV/0!</v>
      </c>
      <c r="G76" s="57" t="e">
        <f>VLOOKUP($M76,PercentFHGoalStats!$A$3:$AE$998,14,FALSE)</f>
        <v>#DIV/0!</v>
      </c>
      <c r="H76" s="57" t="e">
        <f>VLOOKUP($M76,PercentFHGoalStats!$A$3:$AE$998,15,FALSE)</f>
        <v>#DIV/0!</v>
      </c>
      <c r="I76" s="57" t="e">
        <f>VLOOKUP($M76,PercentFHGoalStats!$A$3:$AE$998,17,FALSE)</f>
        <v>#DIV/0!</v>
      </c>
      <c r="J76" s="57" t="e">
        <f>VLOOKUP($M76,PercentFHGoalStats!$A$3:$AE$998,18,FALSE)</f>
        <v>#DIV/0!</v>
      </c>
      <c r="K76" s="57" t="e">
        <f>VLOOKUP($M76,PercentFHGoalStats!$A$3:$AE$998,20,FALSE)</f>
        <v>#DIV/0!</v>
      </c>
      <c r="L76" s="57" t="e">
        <f>VLOOKUP($M76,PercentFHGoalStats!$A$3:$AE$998,21,FALSE)</f>
        <v>#DIV/0!</v>
      </c>
      <c r="M76" s="53" t="str">
        <f>Fixtures!A76</f>
        <v>Perth Glory</v>
      </c>
      <c r="N76" s="54">
        <f>Fixtures!D76</f>
        <v>43488</v>
      </c>
      <c r="O76" s="53" t="str">
        <f>Fixtures!B76</f>
        <v>Adelaide United</v>
      </c>
      <c r="P76" s="57" t="e">
        <f>VLOOKUP($O76,PercentFHGoalStats!$A$3:$AE$998,5,FALSE)</f>
        <v>#DIV/0!</v>
      </c>
      <c r="Q76" s="57" t="e">
        <f>VLOOKUP($O76,PercentFHGoalStats!$A$3:$AE$998,7,FALSE)</f>
        <v>#DIV/0!</v>
      </c>
      <c r="R76" s="57" t="e">
        <f>VLOOKUP($O76,PercentFHGoalStats!$A$3:$AE$998,8,FALSE)</f>
        <v>#DIV/0!</v>
      </c>
      <c r="S76" s="57" t="e">
        <f>VLOOKUP($O76,PercentFHGoalStats!$A$3:$AE$998,10,FALSE)</f>
        <v>#DIV/0!</v>
      </c>
      <c r="T76" s="57" t="e">
        <f>VLOOKUP($O76,PercentFHGoalStats!$A$3:$AE$998,11,FALSE)</f>
        <v>#DIV/0!</v>
      </c>
      <c r="U76" s="57" t="e">
        <f>VLOOKUP($O76,PercentFHGoalStats!$A$3:$AE$998,13,FALSE)</f>
        <v>#DIV/0!</v>
      </c>
      <c r="V76" s="57" t="e">
        <f>VLOOKUP($O76,PercentFHGoalStats!$A$3:$AE$998,14,FALSE)</f>
        <v>#DIV/0!</v>
      </c>
      <c r="W76" s="57" t="e">
        <f>VLOOKUP($O76,PercentFHGoalStats!$A$3:$AE$998,16,FALSE)</f>
        <v>#DIV/0!</v>
      </c>
      <c r="X76" s="57" t="e">
        <f>VLOOKUP($O76,PercentFHGoalStats!$A$3:$AE$998,17,FALSE)</f>
        <v>#DIV/0!</v>
      </c>
      <c r="Y76" s="57" t="e">
        <f>VLOOKUP($O76,PercentFHGoalStats!$A$3:$AE$998,19,FALSE)</f>
        <v>#DIV/0!</v>
      </c>
      <c r="Z76" s="57" t="e">
        <f>VLOOKUP($O76,PercentFHGoalStats!$A$3:$AE$998,20,FALSE)</f>
        <v>#DIV/0!</v>
      </c>
      <c r="AA76" s="57" t="e">
        <f>VLOOKUP($O76,PercentFHGoalStats!$A$3:$AE$998,22,FALSE)</f>
        <v>#DIV/0!</v>
      </c>
    </row>
    <row r="77" spans="1:27" ht="14.4" hidden="1" thickTop="1" x14ac:dyDescent="0.3">
      <c r="A77" s="57">
        <f>VLOOKUP($M77,PercentFHGoalStats!$A$3:$AE$998,5,FALSE)</f>
        <v>0.82352941176470584</v>
      </c>
      <c r="B77" s="57">
        <f>VLOOKUP($M77,PercentFHGoalStats!$A$3:$AE$998,6,FALSE)</f>
        <v>0.88888888888888884</v>
      </c>
      <c r="C77" s="57">
        <f>VLOOKUP($M77,PercentFHGoalStats!$A$3:$AE$998,8,FALSE)</f>
        <v>0.47058823529411764</v>
      </c>
      <c r="D77" s="57">
        <f>VLOOKUP($M77,PercentFHGoalStats!$A$3:$AE$998,9,FALSE)</f>
        <v>0.33333333333333331</v>
      </c>
      <c r="E77" s="57">
        <f>VLOOKUP($M77,PercentFHGoalStats!$A$3:$AE$998,11,FALSE)</f>
        <v>0.52941176470588236</v>
      </c>
      <c r="F77" s="57">
        <f>VLOOKUP($M77,PercentFHGoalStats!$A$3:$AE$998,12,FALSE)</f>
        <v>0.66666666666666663</v>
      </c>
      <c r="G77" s="57">
        <f>VLOOKUP($M77,PercentFHGoalStats!$A$3:$AE$998,14,FALSE)</f>
        <v>0</v>
      </c>
      <c r="H77" s="57">
        <f>VLOOKUP($M77,PercentFHGoalStats!$A$3:$AE$998,15,FALSE)</f>
        <v>0</v>
      </c>
      <c r="I77" s="57">
        <f>VLOOKUP($M77,PercentFHGoalStats!$A$3:$AE$998,17,FALSE)</f>
        <v>0.6470588235294118</v>
      </c>
      <c r="J77" s="57">
        <f>VLOOKUP($M77,PercentFHGoalStats!$A$3:$AE$998,18,FALSE)</f>
        <v>0.55555555555555558</v>
      </c>
      <c r="K77" s="57">
        <f>VLOOKUP($M77,PercentFHGoalStats!$A$3:$AE$998,20,FALSE)</f>
        <v>0.23529411764705882</v>
      </c>
      <c r="L77" s="57">
        <f>VLOOKUP($M77,PercentFHGoalStats!$A$3:$AE$998,21,FALSE)</f>
        <v>0.22222222222222221</v>
      </c>
      <c r="M77" s="53" t="str">
        <f>Fixtures!A77</f>
        <v>NAC Breda</v>
      </c>
      <c r="N77" s="54">
        <f>Fixtures!D77</f>
        <v>43490</v>
      </c>
      <c r="O77" s="53" t="str">
        <f>Fixtures!B77</f>
        <v>ADO Den Haag</v>
      </c>
      <c r="P77" s="57">
        <f>VLOOKUP($O77,PercentFHGoalStats!$A$3:$AE$998,5,FALSE)</f>
        <v>0.88888888888888884</v>
      </c>
      <c r="Q77" s="57">
        <f>VLOOKUP($O77,PercentFHGoalStats!$A$3:$AE$998,7,FALSE)</f>
        <v>1</v>
      </c>
      <c r="R77" s="57">
        <f>VLOOKUP($O77,PercentFHGoalStats!$A$3:$AE$998,8,FALSE)</f>
        <v>0.61111111111111116</v>
      </c>
      <c r="S77" s="57">
        <f>VLOOKUP($O77,PercentFHGoalStats!$A$3:$AE$998,10,FALSE)</f>
        <v>0.55555555555555558</v>
      </c>
      <c r="T77" s="57">
        <f>VLOOKUP($O77,PercentFHGoalStats!$A$3:$AE$998,11,FALSE)</f>
        <v>0.61111111111111116</v>
      </c>
      <c r="U77" s="57">
        <f>VLOOKUP($O77,PercentFHGoalStats!$A$3:$AE$998,13,FALSE)</f>
        <v>0.66666666666666663</v>
      </c>
      <c r="V77" s="57">
        <f>VLOOKUP($O77,PercentFHGoalStats!$A$3:$AE$998,14,FALSE)</f>
        <v>0.22222222222222221</v>
      </c>
      <c r="W77" s="57">
        <f>VLOOKUP($O77,PercentFHGoalStats!$A$3:$AE$998,16,FALSE)</f>
        <v>0.33333333333333331</v>
      </c>
      <c r="X77" s="57">
        <f>VLOOKUP($O77,PercentFHGoalStats!$A$3:$AE$998,17,FALSE)</f>
        <v>0.66666666666666663</v>
      </c>
      <c r="Y77" s="57">
        <f>VLOOKUP($O77,PercentFHGoalStats!$A$3:$AE$998,19,FALSE)</f>
        <v>0.77777777777777779</v>
      </c>
      <c r="Z77" s="57">
        <f>VLOOKUP($O77,PercentFHGoalStats!$A$3:$AE$998,20,FALSE)</f>
        <v>0.27777777777777779</v>
      </c>
      <c r="AA77" s="57">
        <f>VLOOKUP($O77,PercentFHGoalStats!$A$3:$AE$998,22,FALSE)</f>
        <v>0.33333333333333331</v>
      </c>
    </row>
    <row r="78" spans="1:27" ht="14.4" hidden="1" thickTop="1" x14ac:dyDescent="0.3">
      <c r="A78" s="57">
        <f>VLOOKUP($M78,PercentFHGoalStats!$A$3:$AE$998,5,FALSE)</f>
        <v>0.73684210526315785</v>
      </c>
      <c r="B78" s="57">
        <f>VLOOKUP($M78,PercentFHGoalStats!$A$3:$AE$998,6,FALSE)</f>
        <v>0.66666666666666663</v>
      </c>
      <c r="C78" s="57">
        <f>VLOOKUP($M78,PercentFHGoalStats!$A$3:$AE$998,8,FALSE)</f>
        <v>0.36842105263157893</v>
      </c>
      <c r="D78" s="57">
        <f>VLOOKUP($M78,PercentFHGoalStats!$A$3:$AE$998,9,FALSE)</f>
        <v>0.44444444444444442</v>
      </c>
      <c r="E78" s="57">
        <f>VLOOKUP($M78,PercentFHGoalStats!$A$3:$AE$998,11,FALSE)</f>
        <v>0.57894736842105265</v>
      </c>
      <c r="F78" s="57">
        <f>VLOOKUP($M78,PercentFHGoalStats!$A$3:$AE$998,12,FALSE)</f>
        <v>0.55555555555555558</v>
      </c>
      <c r="G78" s="57">
        <f>VLOOKUP($M78,PercentFHGoalStats!$A$3:$AE$998,14,FALSE)</f>
        <v>0.15789473684210525</v>
      </c>
      <c r="H78" s="57">
        <f>VLOOKUP($M78,PercentFHGoalStats!$A$3:$AE$998,15,FALSE)</f>
        <v>0.22222222222222221</v>
      </c>
      <c r="I78" s="57">
        <f>VLOOKUP($M78,PercentFHGoalStats!$A$3:$AE$998,17,FALSE)</f>
        <v>0.42105263157894735</v>
      </c>
      <c r="J78" s="57">
        <f>VLOOKUP($M78,PercentFHGoalStats!$A$3:$AE$998,18,FALSE)</f>
        <v>0.33333333333333331</v>
      </c>
      <c r="K78" s="57">
        <f>VLOOKUP($M78,PercentFHGoalStats!$A$3:$AE$998,20,FALSE)</f>
        <v>0.10526315789473684</v>
      </c>
      <c r="L78" s="57">
        <f>VLOOKUP($M78,PercentFHGoalStats!$A$3:$AE$998,21,FALSE)</f>
        <v>0.1111111111111111</v>
      </c>
      <c r="M78" s="53" t="str">
        <f>Fixtures!A78</f>
        <v>Olympique Marseille</v>
      </c>
      <c r="N78" s="54">
        <f>Fixtures!D78</f>
        <v>43490</v>
      </c>
      <c r="O78" s="53" t="str">
        <f>Fixtures!B78</f>
        <v>Lille</v>
      </c>
      <c r="P78" s="57">
        <f>VLOOKUP($O78,PercentFHGoalStats!$A$3:$AE$998,5,FALSE)</f>
        <v>0.66666666666666663</v>
      </c>
      <c r="Q78" s="57">
        <f>VLOOKUP($O78,PercentFHGoalStats!$A$3:$AE$998,7,FALSE)</f>
        <v>0.7</v>
      </c>
      <c r="R78" s="57">
        <f>VLOOKUP($O78,PercentFHGoalStats!$A$3:$AE$998,8,FALSE)</f>
        <v>0.38095238095238093</v>
      </c>
      <c r="S78" s="57">
        <f>VLOOKUP($O78,PercentFHGoalStats!$A$3:$AE$998,10,FALSE)</f>
        <v>0.3</v>
      </c>
      <c r="T78" s="57">
        <f>VLOOKUP($O78,PercentFHGoalStats!$A$3:$AE$998,11,FALSE)</f>
        <v>0.5714285714285714</v>
      </c>
      <c r="U78" s="57">
        <f>VLOOKUP($O78,PercentFHGoalStats!$A$3:$AE$998,13,FALSE)</f>
        <v>0.5</v>
      </c>
      <c r="V78" s="57">
        <f>VLOOKUP($O78,PercentFHGoalStats!$A$3:$AE$998,14,FALSE)</f>
        <v>0.23809523809523808</v>
      </c>
      <c r="W78" s="57">
        <f>VLOOKUP($O78,PercentFHGoalStats!$A$3:$AE$998,16,FALSE)</f>
        <v>0.3</v>
      </c>
      <c r="X78" s="57">
        <f>VLOOKUP($O78,PercentFHGoalStats!$A$3:$AE$998,17,FALSE)</f>
        <v>0.23809523809523808</v>
      </c>
      <c r="Y78" s="57">
        <f>VLOOKUP($O78,PercentFHGoalStats!$A$3:$AE$998,19,FALSE)</f>
        <v>0.2</v>
      </c>
      <c r="Z78" s="57">
        <f>VLOOKUP($O78,PercentFHGoalStats!$A$3:$AE$998,20,FALSE)</f>
        <v>0</v>
      </c>
      <c r="AA78" s="57">
        <f>VLOOKUP($O78,PercentFHGoalStats!$A$3:$AE$998,22,FALSE)</f>
        <v>0</v>
      </c>
    </row>
    <row r="79" spans="1:27" ht="14.4" hidden="1" thickTop="1" x14ac:dyDescent="0.3">
      <c r="A79" s="57">
        <f>VLOOKUP($M79,PercentFHGoalStats!$A$3:$AE$998,5,FALSE)</f>
        <v>0.8</v>
      </c>
      <c r="B79" s="57">
        <f>VLOOKUP($M79,PercentFHGoalStats!$A$3:$AE$998,6,FALSE)</f>
        <v>1</v>
      </c>
      <c r="C79" s="57">
        <f>VLOOKUP($M79,PercentFHGoalStats!$A$3:$AE$998,8,FALSE)</f>
        <v>0.53333333333333333</v>
      </c>
      <c r="D79" s="57">
        <f>VLOOKUP($M79,PercentFHGoalStats!$A$3:$AE$998,9,FALSE)</f>
        <v>0.7142857142857143</v>
      </c>
      <c r="E79" s="57">
        <f>VLOOKUP($M79,PercentFHGoalStats!$A$3:$AE$998,11,FALSE)</f>
        <v>0.73333333333333328</v>
      </c>
      <c r="F79" s="57">
        <f>VLOOKUP($M79,PercentFHGoalStats!$A$3:$AE$998,12,FALSE)</f>
        <v>1</v>
      </c>
      <c r="G79" s="57">
        <f>VLOOKUP($M79,PercentFHGoalStats!$A$3:$AE$998,14,FALSE)</f>
        <v>0.2</v>
      </c>
      <c r="H79" s="57">
        <f>VLOOKUP($M79,PercentFHGoalStats!$A$3:$AE$998,15,FALSE)</f>
        <v>0.42857142857142855</v>
      </c>
      <c r="I79" s="57">
        <f>VLOOKUP($M79,PercentFHGoalStats!$A$3:$AE$998,17,FALSE)</f>
        <v>0.46666666666666667</v>
      </c>
      <c r="J79" s="57">
        <f>VLOOKUP($M79,PercentFHGoalStats!$A$3:$AE$998,18,FALSE)</f>
        <v>0.5714285714285714</v>
      </c>
      <c r="K79" s="57">
        <f>VLOOKUP($M79,PercentFHGoalStats!$A$3:$AE$998,20,FALSE)</f>
        <v>0.26666666666666666</v>
      </c>
      <c r="L79" s="57">
        <f>VLOOKUP($M79,PercentFHGoalStats!$A$3:$AE$998,21,FALSE)</f>
        <v>0.2857142857142857</v>
      </c>
      <c r="M79" s="53" t="str">
        <f>Fixtures!A79</f>
        <v>Hertha BSC</v>
      </c>
      <c r="N79" s="54">
        <f>Fixtures!D79</f>
        <v>43490</v>
      </c>
      <c r="O79" s="53" t="str">
        <f>Fixtures!B79</f>
        <v>Schalke 04</v>
      </c>
      <c r="P79" s="57">
        <f>VLOOKUP($O79,PercentFHGoalStats!$A$3:$AE$998,5,FALSE)</f>
        <v>0.625</v>
      </c>
      <c r="Q79" s="57">
        <f>VLOOKUP($O79,PercentFHGoalStats!$A$3:$AE$998,7,FALSE)</f>
        <v>0.375</v>
      </c>
      <c r="R79" s="57">
        <f>VLOOKUP($O79,PercentFHGoalStats!$A$3:$AE$998,8,FALSE)</f>
        <v>0.125</v>
      </c>
      <c r="S79" s="57">
        <f>VLOOKUP($O79,PercentFHGoalStats!$A$3:$AE$998,10,FALSE)</f>
        <v>0</v>
      </c>
      <c r="T79" s="57">
        <f>VLOOKUP($O79,PercentFHGoalStats!$A$3:$AE$998,11,FALSE)</f>
        <v>0.25</v>
      </c>
      <c r="U79" s="57">
        <f>VLOOKUP($O79,PercentFHGoalStats!$A$3:$AE$998,13,FALSE)</f>
        <v>0.125</v>
      </c>
      <c r="V79" s="57">
        <f>VLOOKUP($O79,PercentFHGoalStats!$A$3:$AE$998,14,FALSE)</f>
        <v>6.25E-2</v>
      </c>
      <c r="W79" s="57">
        <f>VLOOKUP($O79,PercentFHGoalStats!$A$3:$AE$998,16,FALSE)</f>
        <v>0</v>
      </c>
      <c r="X79" s="57">
        <f>VLOOKUP($O79,PercentFHGoalStats!$A$3:$AE$998,17,FALSE)</f>
        <v>0.5</v>
      </c>
      <c r="Y79" s="57">
        <f>VLOOKUP($O79,PercentFHGoalStats!$A$3:$AE$998,19,FALSE)</f>
        <v>0.25</v>
      </c>
      <c r="Z79" s="57">
        <f>VLOOKUP($O79,PercentFHGoalStats!$A$3:$AE$998,20,FALSE)</f>
        <v>6.25E-2</v>
      </c>
      <c r="AA79" s="57">
        <f>VLOOKUP($O79,PercentFHGoalStats!$A$3:$AE$998,22,FALSE)</f>
        <v>0</v>
      </c>
    </row>
    <row r="80" spans="1:27" ht="14.4" hidden="1" thickTop="1" x14ac:dyDescent="0.3">
      <c r="A80" s="57">
        <f>VLOOKUP($M80,PercentFHGoalStats!$A$3:$AE$998,5,FALSE)</f>
        <v>0.61538461538461542</v>
      </c>
      <c r="B80" s="57">
        <f>VLOOKUP($M80,PercentFHGoalStats!$A$3:$AE$998,6,FALSE)</f>
        <v>0.66666666666666663</v>
      </c>
      <c r="C80" s="57">
        <f>VLOOKUP($M80,PercentFHGoalStats!$A$3:$AE$998,8,FALSE)</f>
        <v>0.15384615384615385</v>
      </c>
      <c r="D80" s="57">
        <f>VLOOKUP($M80,PercentFHGoalStats!$A$3:$AE$998,9,FALSE)</f>
        <v>0.16666666666666666</v>
      </c>
      <c r="E80" s="57">
        <f>VLOOKUP($M80,PercentFHGoalStats!$A$3:$AE$998,11,FALSE)</f>
        <v>0.38461538461538464</v>
      </c>
      <c r="F80" s="57">
        <f>VLOOKUP($M80,PercentFHGoalStats!$A$3:$AE$998,12,FALSE)</f>
        <v>0.66666666666666663</v>
      </c>
      <c r="G80" s="57">
        <f>VLOOKUP($M80,PercentFHGoalStats!$A$3:$AE$998,14,FALSE)</f>
        <v>0</v>
      </c>
      <c r="H80" s="57">
        <f>VLOOKUP($M80,PercentFHGoalStats!$A$3:$AE$998,15,FALSE)</f>
        <v>0</v>
      </c>
      <c r="I80" s="57">
        <f>VLOOKUP($M80,PercentFHGoalStats!$A$3:$AE$998,17,FALSE)</f>
        <v>0.38461538461538464</v>
      </c>
      <c r="J80" s="57">
        <f>VLOOKUP($M80,PercentFHGoalStats!$A$3:$AE$998,18,FALSE)</f>
        <v>0.16666666666666666</v>
      </c>
      <c r="K80" s="57">
        <f>VLOOKUP($M80,PercentFHGoalStats!$A$3:$AE$998,20,FALSE)</f>
        <v>7.6923076923076927E-2</v>
      </c>
      <c r="L80" s="57">
        <f>VLOOKUP($M80,PercentFHGoalStats!$A$3:$AE$998,21,FALSE)</f>
        <v>0.16666666666666666</v>
      </c>
      <c r="M80" s="53" t="str">
        <f>Fixtures!A80</f>
        <v>Cambuur</v>
      </c>
      <c r="N80" s="54">
        <f>Fixtures!D80</f>
        <v>43490</v>
      </c>
      <c r="O80" s="53" t="str">
        <f>Fixtures!B80</f>
        <v>Go Ahead Eagles</v>
      </c>
      <c r="P80" s="57">
        <f>VLOOKUP($O80,PercentFHGoalStats!$A$3:$AE$998,5,FALSE)</f>
        <v>0.8571428571428571</v>
      </c>
      <c r="Q80" s="57">
        <f>VLOOKUP($O80,PercentFHGoalStats!$A$3:$AE$998,7,FALSE)</f>
        <v>0.83333333333333337</v>
      </c>
      <c r="R80" s="57">
        <f>VLOOKUP($O80,PercentFHGoalStats!$A$3:$AE$998,8,FALSE)</f>
        <v>0.5714285714285714</v>
      </c>
      <c r="S80" s="57">
        <f>VLOOKUP($O80,PercentFHGoalStats!$A$3:$AE$998,10,FALSE)</f>
        <v>0.66666666666666663</v>
      </c>
      <c r="T80" s="57">
        <f>VLOOKUP($O80,PercentFHGoalStats!$A$3:$AE$998,11,FALSE)</f>
        <v>0.6428571428571429</v>
      </c>
      <c r="U80" s="57">
        <f>VLOOKUP($O80,PercentFHGoalStats!$A$3:$AE$998,13,FALSE)</f>
        <v>0.5</v>
      </c>
      <c r="V80" s="57">
        <f>VLOOKUP($O80,PercentFHGoalStats!$A$3:$AE$998,14,FALSE)</f>
        <v>0.14285714285714285</v>
      </c>
      <c r="W80" s="57">
        <f>VLOOKUP($O80,PercentFHGoalStats!$A$3:$AE$998,16,FALSE)</f>
        <v>0</v>
      </c>
      <c r="X80" s="57">
        <f>VLOOKUP($O80,PercentFHGoalStats!$A$3:$AE$998,17,FALSE)</f>
        <v>0.5714285714285714</v>
      </c>
      <c r="Y80" s="57">
        <f>VLOOKUP($O80,PercentFHGoalStats!$A$3:$AE$998,19,FALSE)</f>
        <v>0.83333333333333337</v>
      </c>
      <c r="Z80" s="57">
        <f>VLOOKUP($O80,PercentFHGoalStats!$A$3:$AE$998,20,FALSE)</f>
        <v>0.14285714285714285</v>
      </c>
      <c r="AA80" s="57">
        <f>VLOOKUP($O80,PercentFHGoalStats!$A$3:$AE$998,22,FALSE)</f>
        <v>0.33333333333333331</v>
      </c>
    </row>
    <row r="81" spans="1:27" ht="14.4" hidden="1" thickTop="1" x14ac:dyDescent="0.3">
      <c r="A81" s="57">
        <f>VLOOKUP($M81,PercentFHGoalStats!$A$3:$AE$998,5,FALSE)</f>
        <v>0.82352941176470584</v>
      </c>
      <c r="B81" s="57">
        <f>VLOOKUP($M81,PercentFHGoalStats!$A$3:$AE$998,6,FALSE)</f>
        <v>0.83333333333333337</v>
      </c>
      <c r="C81" s="57">
        <f>VLOOKUP($M81,PercentFHGoalStats!$A$3:$AE$998,8,FALSE)</f>
        <v>0.41176470588235292</v>
      </c>
      <c r="D81" s="57">
        <f>VLOOKUP($M81,PercentFHGoalStats!$A$3:$AE$998,9,FALSE)</f>
        <v>0.5</v>
      </c>
      <c r="E81" s="57">
        <f>VLOOKUP($M81,PercentFHGoalStats!$A$3:$AE$998,11,FALSE)</f>
        <v>0.41176470588235292</v>
      </c>
      <c r="F81" s="57">
        <f>VLOOKUP($M81,PercentFHGoalStats!$A$3:$AE$998,12,FALSE)</f>
        <v>0.66666666666666663</v>
      </c>
      <c r="G81" s="57">
        <f>VLOOKUP($M81,PercentFHGoalStats!$A$3:$AE$998,14,FALSE)</f>
        <v>5.8823529411764705E-2</v>
      </c>
      <c r="H81" s="57">
        <f>VLOOKUP($M81,PercentFHGoalStats!$A$3:$AE$998,15,FALSE)</f>
        <v>0</v>
      </c>
      <c r="I81" s="57">
        <f>VLOOKUP($M81,PercentFHGoalStats!$A$3:$AE$998,17,FALSE)</f>
        <v>0.6470588235294118</v>
      </c>
      <c r="J81" s="57">
        <f>VLOOKUP($M81,PercentFHGoalStats!$A$3:$AE$998,18,FALSE)</f>
        <v>0.5</v>
      </c>
      <c r="K81" s="57">
        <f>VLOOKUP($M81,PercentFHGoalStats!$A$3:$AE$998,20,FALSE)</f>
        <v>0.23529411764705882</v>
      </c>
      <c r="L81" s="57">
        <f>VLOOKUP($M81,PercentFHGoalStats!$A$3:$AE$998,21,FALSE)</f>
        <v>0.16666666666666666</v>
      </c>
      <c r="M81" s="53" t="str">
        <f>Fixtures!A81</f>
        <v>Dordrecht</v>
      </c>
      <c r="N81" s="54">
        <f>Fixtures!D81</f>
        <v>43490</v>
      </c>
      <c r="O81" s="53" t="str">
        <f>Fixtures!B81</f>
        <v>PSV II</v>
      </c>
      <c r="P81" s="57">
        <f>VLOOKUP($O81,PercentFHGoalStats!$A$3:$AE$998,5,FALSE)</f>
        <v>0.76923076923076927</v>
      </c>
      <c r="Q81" s="57">
        <f>VLOOKUP($O81,PercentFHGoalStats!$A$3:$AE$998,7,FALSE)</f>
        <v>1</v>
      </c>
      <c r="R81" s="57">
        <f>VLOOKUP($O81,PercentFHGoalStats!$A$3:$AE$998,8,FALSE)</f>
        <v>0.69230769230769229</v>
      </c>
      <c r="S81" s="57">
        <f>VLOOKUP($O81,PercentFHGoalStats!$A$3:$AE$998,10,FALSE)</f>
        <v>0.83333333333333337</v>
      </c>
      <c r="T81" s="57">
        <f>VLOOKUP($O81,PercentFHGoalStats!$A$3:$AE$998,11,FALSE)</f>
        <v>0.76923076923076927</v>
      </c>
      <c r="U81" s="57">
        <f>VLOOKUP($O81,PercentFHGoalStats!$A$3:$AE$998,13,FALSE)</f>
        <v>1</v>
      </c>
      <c r="V81" s="57">
        <f>VLOOKUP($O81,PercentFHGoalStats!$A$3:$AE$998,14,FALSE)</f>
        <v>0.23076923076923078</v>
      </c>
      <c r="W81" s="57">
        <f>VLOOKUP($O81,PercentFHGoalStats!$A$3:$AE$998,16,FALSE)</f>
        <v>0.16666666666666666</v>
      </c>
      <c r="X81" s="57">
        <f>VLOOKUP($O81,PercentFHGoalStats!$A$3:$AE$998,17,FALSE)</f>
        <v>0.53846153846153844</v>
      </c>
      <c r="Y81" s="57">
        <f>VLOOKUP($O81,PercentFHGoalStats!$A$3:$AE$998,19,FALSE)</f>
        <v>0.83333333333333337</v>
      </c>
      <c r="Z81" s="57">
        <f>VLOOKUP($O81,PercentFHGoalStats!$A$3:$AE$998,20,FALSE)</f>
        <v>0.15384615384615385</v>
      </c>
      <c r="AA81" s="57">
        <f>VLOOKUP($O81,PercentFHGoalStats!$A$3:$AE$998,22,FALSE)</f>
        <v>0.33333333333333331</v>
      </c>
    </row>
    <row r="82" spans="1:27" ht="14.4" hidden="1" thickTop="1" x14ac:dyDescent="0.3">
      <c r="A82" s="57">
        <f>VLOOKUP($M82,PercentFHGoalStats!$A$3:$AE$998,5,FALSE)</f>
        <v>0.7142857142857143</v>
      </c>
      <c r="B82" s="57">
        <f>VLOOKUP($M82,PercentFHGoalStats!$A$3:$AE$998,6,FALSE)</f>
        <v>0.7142857142857143</v>
      </c>
      <c r="C82" s="57">
        <f>VLOOKUP($M82,PercentFHGoalStats!$A$3:$AE$998,8,FALSE)</f>
        <v>0.2857142857142857</v>
      </c>
      <c r="D82" s="57">
        <f>VLOOKUP($M82,PercentFHGoalStats!$A$3:$AE$998,9,FALSE)</f>
        <v>0.42857142857142855</v>
      </c>
      <c r="E82" s="57">
        <f>VLOOKUP($M82,PercentFHGoalStats!$A$3:$AE$998,11,FALSE)</f>
        <v>0.35714285714285715</v>
      </c>
      <c r="F82" s="57">
        <f>VLOOKUP($M82,PercentFHGoalStats!$A$3:$AE$998,12,FALSE)</f>
        <v>0.2857142857142857</v>
      </c>
      <c r="G82" s="57">
        <f>VLOOKUP($M82,PercentFHGoalStats!$A$3:$AE$998,14,FALSE)</f>
        <v>0</v>
      </c>
      <c r="H82" s="57">
        <f>VLOOKUP($M82,PercentFHGoalStats!$A$3:$AE$998,15,FALSE)</f>
        <v>0</v>
      </c>
      <c r="I82" s="57">
        <f>VLOOKUP($M82,PercentFHGoalStats!$A$3:$AE$998,17,FALSE)</f>
        <v>0.5</v>
      </c>
      <c r="J82" s="57">
        <f>VLOOKUP($M82,PercentFHGoalStats!$A$3:$AE$998,18,FALSE)</f>
        <v>0.5714285714285714</v>
      </c>
      <c r="K82" s="57">
        <f>VLOOKUP($M82,PercentFHGoalStats!$A$3:$AE$998,20,FALSE)</f>
        <v>0.14285714285714285</v>
      </c>
      <c r="L82" s="57">
        <f>VLOOKUP($M82,PercentFHGoalStats!$A$3:$AE$998,21,FALSE)</f>
        <v>0.2857142857142857</v>
      </c>
      <c r="M82" s="53" t="str">
        <f>Fixtures!A82</f>
        <v>MVV</v>
      </c>
      <c r="N82" s="54">
        <f>Fixtures!D82</f>
        <v>43490</v>
      </c>
      <c r="O82" s="53" t="str">
        <f>Fixtures!B82</f>
        <v>Helmond Sport</v>
      </c>
      <c r="P82" s="57">
        <f>VLOOKUP($O82,PercentFHGoalStats!$A$3:$AE$998,5,FALSE)</f>
        <v>0.69230769230769229</v>
      </c>
      <c r="Q82" s="57">
        <f>VLOOKUP($O82,PercentFHGoalStats!$A$3:$AE$998,7,FALSE)</f>
        <v>0.6</v>
      </c>
      <c r="R82" s="57">
        <f>VLOOKUP($O82,PercentFHGoalStats!$A$3:$AE$998,8,FALSE)</f>
        <v>0.23076923076923078</v>
      </c>
      <c r="S82" s="57">
        <f>VLOOKUP($O82,PercentFHGoalStats!$A$3:$AE$998,10,FALSE)</f>
        <v>0.2</v>
      </c>
      <c r="T82" s="57">
        <f>VLOOKUP($O82,PercentFHGoalStats!$A$3:$AE$998,11,FALSE)</f>
        <v>0.38461538461538464</v>
      </c>
      <c r="U82" s="57">
        <f>VLOOKUP($O82,PercentFHGoalStats!$A$3:$AE$998,13,FALSE)</f>
        <v>0.4</v>
      </c>
      <c r="V82" s="57">
        <f>VLOOKUP($O82,PercentFHGoalStats!$A$3:$AE$998,14,FALSE)</f>
        <v>0</v>
      </c>
      <c r="W82" s="57">
        <f>VLOOKUP($O82,PercentFHGoalStats!$A$3:$AE$998,16,FALSE)</f>
        <v>0</v>
      </c>
      <c r="X82" s="57">
        <f>VLOOKUP($O82,PercentFHGoalStats!$A$3:$AE$998,17,FALSE)</f>
        <v>0.53846153846153844</v>
      </c>
      <c r="Y82" s="57">
        <f>VLOOKUP($O82,PercentFHGoalStats!$A$3:$AE$998,19,FALSE)</f>
        <v>0.4</v>
      </c>
      <c r="Z82" s="57">
        <f>VLOOKUP($O82,PercentFHGoalStats!$A$3:$AE$998,20,FALSE)</f>
        <v>7.6923076923076927E-2</v>
      </c>
      <c r="AA82" s="57">
        <f>VLOOKUP($O82,PercentFHGoalStats!$A$3:$AE$998,22,FALSE)</f>
        <v>0</v>
      </c>
    </row>
    <row r="83" spans="1:27" ht="14.4" hidden="1" thickTop="1" x14ac:dyDescent="0.3">
      <c r="A83" s="57">
        <f>VLOOKUP($M83,PercentFHGoalStats!$A$3:$AE$998,5,FALSE)</f>
        <v>0.66666666666666663</v>
      </c>
      <c r="B83" s="57">
        <f>VLOOKUP($M83,PercentFHGoalStats!$A$3:$AE$998,6,FALSE)</f>
        <v>0.5714285714285714</v>
      </c>
      <c r="C83" s="57">
        <f>VLOOKUP($M83,PercentFHGoalStats!$A$3:$AE$998,8,FALSE)</f>
        <v>0.53333333333333333</v>
      </c>
      <c r="D83" s="57">
        <f>VLOOKUP($M83,PercentFHGoalStats!$A$3:$AE$998,9,FALSE)</f>
        <v>0.42857142857142855</v>
      </c>
      <c r="E83" s="57">
        <f>VLOOKUP($M83,PercentFHGoalStats!$A$3:$AE$998,11,FALSE)</f>
        <v>0.53333333333333333</v>
      </c>
      <c r="F83" s="57">
        <f>VLOOKUP($M83,PercentFHGoalStats!$A$3:$AE$998,12,FALSE)</f>
        <v>0.5714285714285714</v>
      </c>
      <c r="G83" s="57">
        <f>VLOOKUP($M83,PercentFHGoalStats!$A$3:$AE$998,14,FALSE)</f>
        <v>0.13333333333333333</v>
      </c>
      <c r="H83" s="57">
        <f>VLOOKUP($M83,PercentFHGoalStats!$A$3:$AE$998,15,FALSE)</f>
        <v>0</v>
      </c>
      <c r="I83" s="57">
        <f>VLOOKUP($M83,PercentFHGoalStats!$A$3:$AE$998,17,FALSE)</f>
        <v>0.53333333333333333</v>
      </c>
      <c r="J83" s="57">
        <f>VLOOKUP($M83,PercentFHGoalStats!$A$3:$AE$998,18,FALSE)</f>
        <v>0.42857142857142855</v>
      </c>
      <c r="K83" s="57">
        <f>VLOOKUP($M83,PercentFHGoalStats!$A$3:$AE$998,20,FALSE)</f>
        <v>0.13333333333333333</v>
      </c>
      <c r="L83" s="57">
        <f>VLOOKUP($M83,PercentFHGoalStats!$A$3:$AE$998,21,FALSE)</f>
        <v>0.14285714285714285</v>
      </c>
      <c r="M83" s="53" t="str">
        <f>Fixtures!A83</f>
        <v>Eindhoven</v>
      </c>
      <c r="N83" s="54">
        <f>Fixtures!D83</f>
        <v>43490</v>
      </c>
      <c r="O83" s="53" t="str">
        <f>Fixtures!B83</f>
        <v>Den Bosch</v>
      </c>
      <c r="P83" s="57">
        <f>VLOOKUP($O83,PercentFHGoalStats!$A$3:$AE$998,5,FALSE)</f>
        <v>0.8125</v>
      </c>
      <c r="Q83" s="57">
        <f>VLOOKUP($O83,PercentFHGoalStats!$A$3:$AE$998,7,FALSE)</f>
        <v>0.83333333333333337</v>
      </c>
      <c r="R83" s="57">
        <f>VLOOKUP($O83,PercentFHGoalStats!$A$3:$AE$998,8,FALSE)</f>
        <v>0.4375</v>
      </c>
      <c r="S83" s="57">
        <f>VLOOKUP($O83,PercentFHGoalStats!$A$3:$AE$998,10,FALSE)</f>
        <v>0.33333333333333331</v>
      </c>
      <c r="T83" s="57">
        <f>VLOOKUP($O83,PercentFHGoalStats!$A$3:$AE$998,11,FALSE)</f>
        <v>0.6875</v>
      </c>
      <c r="U83" s="57">
        <f>VLOOKUP($O83,PercentFHGoalStats!$A$3:$AE$998,13,FALSE)</f>
        <v>0.5</v>
      </c>
      <c r="V83" s="57">
        <f>VLOOKUP($O83,PercentFHGoalStats!$A$3:$AE$998,14,FALSE)</f>
        <v>0.125</v>
      </c>
      <c r="W83" s="57">
        <f>VLOOKUP($O83,PercentFHGoalStats!$A$3:$AE$998,16,FALSE)</f>
        <v>0.16666666666666666</v>
      </c>
      <c r="X83" s="57">
        <f>VLOOKUP($O83,PercentFHGoalStats!$A$3:$AE$998,17,FALSE)</f>
        <v>0.5</v>
      </c>
      <c r="Y83" s="57">
        <f>VLOOKUP($O83,PercentFHGoalStats!$A$3:$AE$998,19,FALSE)</f>
        <v>0.5</v>
      </c>
      <c r="Z83" s="57">
        <f>VLOOKUP($O83,PercentFHGoalStats!$A$3:$AE$998,20,FALSE)</f>
        <v>0</v>
      </c>
      <c r="AA83" s="57">
        <f>VLOOKUP($O83,PercentFHGoalStats!$A$3:$AE$998,22,FALSE)</f>
        <v>0</v>
      </c>
    </row>
    <row r="84" spans="1:27" ht="14.4" hidden="1" thickTop="1" x14ac:dyDescent="0.3">
      <c r="A84" s="57">
        <f>VLOOKUP($M84,PercentFHGoalStats!$A$3:$AE$998,5,FALSE)</f>
        <v>0.6428571428571429</v>
      </c>
      <c r="B84" s="57">
        <f>VLOOKUP($M84,PercentFHGoalStats!$A$3:$AE$998,6,FALSE)</f>
        <v>0.8571428571428571</v>
      </c>
      <c r="C84" s="57">
        <f>VLOOKUP($M84,PercentFHGoalStats!$A$3:$AE$998,8,FALSE)</f>
        <v>0.5714285714285714</v>
      </c>
      <c r="D84" s="57">
        <f>VLOOKUP($M84,PercentFHGoalStats!$A$3:$AE$998,9,FALSE)</f>
        <v>0.7142857142857143</v>
      </c>
      <c r="E84" s="57">
        <f>VLOOKUP($M84,PercentFHGoalStats!$A$3:$AE$998,11,FALSE)</f>
        <v>0.6428571428571429</v>
      </c>
      <c r="F84" s="57">
        <f>VLOOKUP($M84,PercentFHGoalStats!$A$3:$AE$998,12,FALSE)</f>
        <v>0.8571428571428571</v>
      </c>
      <c r="G84" s="57">
        <f>VLOOKUP($M84,PercentFHGoalStats!$A$3:$AE$998,14,FALSE)</f>
        <v>0.35714285714285715</v>
      </c>
      <c r="H84" s="57">
        <f>VLOOKUP($M84,PercentFHGoalStats!$A$3:$AE$998,15,FALSE)</f>
        <v>0.5714285714285714</v>
      </c>
      <c r="I84" s="57">
        <f>VLOOKUP($M84,PercentFHGoalStats!$A$3:$AE$998,17,FALSE)</f>
        <v>0.35714285714285715</v>
      </c>
      <c r="J84" s="57">
        <f>VLOOKUP($M84,PercentFHGoalStats!$A$3:$AE$998,18,FALSE)</f>
        <v>0.42857142857142855</v>
      </c>
      <c r="K84" s="57">
        <f>VLOOKUP($M84,PercentFHGoalStats!$A$3:$AE$998,20,FALSE)</f>
        <v>0.14285714285714285</v>
      </c>
      <c r="L84" s="57">
        <f>VLOOKUP($M84,PercentFHGoalStats!$A$3:$AE$998,21,FALSE)</f>
        <v>0</v>
      </c>
      <c r="M84" s="53" t="str">
        <f>Fixtures!A84</f>
        <v>Roda JC</v>
      </c>
      <c r="N84" s="54">
        <f>Fixtures!D84</f>
        <v>43490</v>
      </c>
      <c r="O84" s="53" t="str">
        <f>Fixtures!B84</f>
        <v>AZ II</v>
      </c>
      <c r="P84" s="57">
        <f>VLOOKUP($O84,PercentFHGoalStats!$A$3:$AE$998,5,FALSE)</f>
        <v>0.84615384615384615</v>
      </c>
      <c r="Q84" s="57">
        <f>VLOOKUP($O84,PercentFHGoalStats!$A$3:$AE$998,7,FALSE)</f>
        <v>1</v>
      </c>
      <c r="R84" s="57">
        <f>VLOOKUP($O84,PercentFHGoalStats!$A$3:$AE$998,8,FALSE)</f>
        <v>0.30769230769230771</v>
      </c>
      <c r="S84" s="57">
        <f>VLOOKUP($O84,PercentFHGoalStats!$A$3:$AE$998,10,FALSE)</f>
        <v>0.2857142857142857</v>
      </c>
      <c r="T84" s="57">
        <f>VLOOKUP($O84,PercentFHGoalStats!$A$3:$AE$998,11,FALSE)</f>
        <v>0.23076923076923078</v>
      </c>
      <c r="U84" s="57">
        <f>VLOOKUP($O84,PercentFHGoalStats!$A$3:$AE$998,13,FALSE)</f>
        <v>0.2857142857142857</v>
      </c>
      <c r="V84" s="57">
        <f>VLOOKUP($O84,PercentFHGoalStats!$A$3:$AE$998,14,FALSE)</f>
        <v>0</v>
      </c>
      <c r="W84" s="57">
        <f>VLOOKUP($O84,PercentFHGoalStats!$A$3:$AE$998,16,FALSE)</f>
        <v>0</v>
      </c>
      <c r="X84" s="57">
        <f>VLOOKUP($O84,PercentFHGoalStats!$A$3:$AE$998,17,FALSE)</f>
        <v>0.76923076923076927</v>
      </c>
      <c r="Y84" s="57">
        <f>VLOOKUP($O84,PercentFHGoalStats!$A$3:$AE$998,19,FALSE)</f>
        <v>0.8571428571428571</v>
      </c>
      <c r="Z84" s="57">
        <f>VLOOKUP($O84,PercentFHGoalStats!$A$3:$AE$998,20,FALSE)</f>
        <v>0.15384615384615385</v>
      </c>
      <c r="AA84" s="57">
        <f>VLOOKUP($O84,PercentFHGoalStats!$A$3:$AE$998,22,FALSE)</f>
        <v>0.14285714285714285</v>
      </c>
    </row>
    <row r="85" spans="1:27" ht="14.4" hidden="1" thickTop="1" x14ac:dyDescent="0.3">
      <c r="A85" s="57">
        <f>VLOOKUP($M85,PercentFHGoalStats!$A$3:$AE$998,5,FALSE)</f>
        <v>0.6428571428571429</v>
      </c>
      <c r="B85" s="57">
        <f>VLOOKUP($M85,PercentFHGoalStats!$A$3:$AE$998,6,FALSE)</f>
        <v>0.7142857142857143</v>
      </c>
      <c r="C85" s="57">
        <f>VLOOKUP($M85,PercentFHGoalStats!$A$3:$AE$998,8,FALSE)</f>
        <v>0.2857142857142857</v>
      </c>
      <c r="D85" s="57">
        <f>VLOOKUP($M85,PercentFHGoalStats!$A$3:$AE$998,9,FALSE)</f>
        <v>0.42857142857142855</v>
      </c>
      <c r="E85" s="57">
        <f>VLOOKUP($M85,PercentFHGoalStats!$A$3:$AE$998,11,FALSE)</f>
        <v>0.42857142857142855</v>
      </c>
      <c r="F85" s="57">
        <f>VLOOKUP($M85,PercentFHGoalStats!$A$3:$AE$998,12,FALSE)</f>
        <v>0.5714285714285714</v>
      </c>
      <c r="G85" s="57">
        <f>VLOOKUP($M85,PercentFHGoalStats!$A$3:$AE$998,14,FALSE)</f>
        <v>0.21428571428571427</v>
      </c>
      <c r="H85" s="57">
        <f>VLOOKUP($M85,PercentFHGoalStats!$A$3:$AE$998,15,FALSE)</f>
        <v>0.2857142857142857</v>
      </c>
      <c r="I85" s="57">
        <f>VLOOKUP($M85,PercentFHGoalStats!$A$3:$AE$998,17,FALSE)</f>
        <v>0.35714285714285715</v>
      </c>
      <c r="J85" s="57">
        <f>VLOOKUP($M85,PercentFHGoalStats!$A$3:$AE$998,18,FALSE)</f>
        <v>0.2857142857142857</v>
      </c>
      <c r="K85" s="57">
        <f>VLOOKUP($M85,PercentFHGoalStats!$A$3:$AE$998,20,FALSE)</f>
        <v>7.1428571428571425E-2</v>
      </c>
      <c r="L85" s="57">
        <f>VLOOKUP($M85,PercentFHGoalStats!$A$3:$AE$998,21,FALSE)</f>
        <v>0.14285714285714285</v>
      </c>
      <c r="M85" s="53" t="str">
        <f>Fixtures!A85</f>
        <v>TOP Oss</v>
      </c>
      <c r="N85" s="54">
        <f>Fixtures!D85</f>
        <v>43490</v>
      </c>
      <c r="O85" s="53" t="str">
        <f>Fixtures!B85</f>
        <v>NEC</v>
      </c>
      <c r="P85" s="57">
        <f>VLOOKUP($O85,PercentFHGoalStats!$A$3:$AE$998,5,FALSE)</f>
        <v>1</v>
      </c>
      <c r="Q85" s="57">
        <f>VLOOKUP($O85,PercentFHGoalStats!$A$3:$AE$998,7,FALSE)</f>
        <v>1</v>
      </c>
      <c r="R85" s="57">
        <f>VLOOKUP($O85,PercentFHGoalStats!$A$3:$AE$998,8,FALSE)</f>
        <v>0.46153846153846156</v>
      </c>
      <c r="S85" s="57">
        <f>VLOOKUP($O85,PercentFHGoalStats!$A$3:$AE$998,10,FALSE)</f>
        <v>0.66666666666666663</v>
      </c>
      <c r="T85" s="57">
        <f>VLOOKUP($O85,PercentFHGoalStats!$A$3:$AE$998,11,FALSE)</f>
        <v>0.69230769230769229</v>
      </c>
      <c r="U85" s="57">
        <f>VLOOKUP($O85,PercentFHGoalStats!$A$3:$AE$998,13,FALSE)</f>
        <v>0.66666666666666663</v>
      </c>
      <c r="V85" s="57">
        <f>VLOOKUP($O85,PercentFHGoalStats!$A$3:$AE$998,14,FALSE)</f>
        <v>7.6923076923076927E-2</v>
      </c>
      <c r="W85" s="57">
        <f>VLOOKUP($O85,PercentFHGoalStats!$A$3:$AE$998,16,FALSE)</f>
        <v>0.16666666666666666</v>
      </c>
      <c r="X85" s="57">
        <f>VLOOKUP($O85,PercentFHGoalStats!$A$3:$AE$998,17,FALSE)</f>
        <v>0.76923076923076927</v>
      </c>
      <c r="Y85" s="57">
        <f>VLOOKUP($O85,PercentFHGoalStats!$A$3:$AE$998,19,FALSE)</f>
        <v>1</v>
      </c>
      <c r="Z85" s="57">
        <f>VLOOKUP($O85,PercentFHGoalStats!$A$3:$AE$998,20,FALSE)</f>
        <v>0</v>
      </c>
      <c r="AA85" s="57">
        <f>VLOOKUP($O85,PercentFHGoalStats!$A$3:$AE$998,22,FALSE)</f>
        <v>0</v>
      </c>
    </row>
    <row r="86" spans="1:27" ht="14.4" hidden="1" thickTop="1" x14ac:dyDescent="0.3">
      <c r="A86" s="57">
        <f>VLOOKUP($M86,PercentFHGoalStats!$A$3:$AE$998,5,FALSE)</f>
        <v>0.66666666666666663</v>
      </c>
      <c r="B86" s="57">
        <f>VLOOKUP($M86,PercentFHGoalStats!$A$3:$AE$998,6,FALSE)</f>
        <v>0.42857142857142855</v>
      </c>
      <c r="C86" s="57">
        <f>VLOOKUP($M86,PercentFHGoalStats!$A$3:$AE$998,8,FALSE)</f>
        <v>0.4</v>
      </c>
      <c r="D86" s="57">
        <f>VLOOKUP($M86,PercentFHGoalStats!$A$3:$AE$998,9,FALSE)</f>
        <v>0.14285714285714285</v>
      </c>
      <c r="E86" s="57">
        <f>VLOOKUP($M86,PercentFHGoalStats!$A$3:$AE$998,11,FALSE)</f>
        <v>0.4</v>
      </c>
      <c r="F86" s="57">
        <f>VLOOKUP($M86,PercentFHGoalStats!$A$3:$AE$998,12,FALSE)</f>
        <v>0.2857142857142857</v>
      </c>
      <c r="G86" s="57">
        <f>VLOOKUP($M86,PercentFHGoalStats!$A$3:$AE$998,14,FALSE)</f>
        <v>6.6666666666666666E-2</v>
      </c>
      <c r="H86" s="57">
        <f>VLOOKUP($M86,PercentFHGoalStats!$A$3:$AE$998,15,FALSE)</f>
        <v>0</v>
      </c>
      <c r="I86" s="57">
        <f>VLOOKUP($M86,PercentFHGoalStats!$A$3:$AE$998,17,FALSE)</f>
        <v>0.53333333333333333</v>
      </c>
      <c r="J86" s="57">
        <f>VLOOKUP($M86,PercentFHGoalStats!$A$3:$AE$998,18,FALSE)</f>
        <v>0.2857142857142857</v>
      </c>
      <c r="K86" s="57">
        <f>VLOOKUP($M86,PercentFHGoalStats!$A$3:$AE$998,20,FALSE)</f>
        <v>0.13333333333333333</v>
      </c>
      <c r="L86" s="57">
        <f>VLOOKUP($M86,PercentFHGoalStats!$A$3:$AE$998,21,FALSE)</f>
        <v>0</v>
      </c>
      <c r="M86" s="53" t="str">
        <f>Fixtures!A86</f>
        <v>Telstar</v>
      </c>
      <c r="N86" s="54">
        <f>Fixtures!D86</f>
        <v>43490</v>
      </c>
      <c r="O86" s="53" t="str">
        <f>Fixtures!B86</f>
        <v>Sparta Rotterdam</v>
      </c>
      <c r="P86" s="57">
        <f>VLOOKUP($O86,PercentFHGoalStats!$A$3:$AE$998,5,FALSE)</f>
        <v>0.7857142857142857</v>
      </c>
      <c r="Q86" s="57">
        <f>VLOOKUP($O86,PercentFHGoalStats!$A$3:$AE$998,7,FALSE)</f>
        <v>0.83333333333333337</v>
      </c>
      <c r="R86" s="57">
        <f>VLOOKUP($O86,PercentFHGoalStats!$A$3:$AE$998,8,FALSE)</f>
        <v>0.5</v>
      </c>
      <c r="S86" s="57">
        <f>VLOOKUP($O86,PercentFHGoalStats!$A$3:$AE$998,10,FALSE)</f>
        <v>0.16666666666666666</v>
      </c>
      <c r="T86" s="57">
        <f>VLOOKUP($O86,PercentFHGoalStats!$A$3:$AE$998,11,FALSE)</f>
        <v>0.6428571428571429</v>
      </c>
      <c r="U86" s="57">
        <f>VLOOKUP($O86,PercentFHGoalStats!$A$3:$AE$998,13,FALSE)</f>
        <v>0.5</v>
      </c>
      <c r="V86" s="57">
        <f>VLOOKUP($O86,PercentFHGoalStats!$A$3:$AE$998,14,FALSE)</f>
        <v>0.35714285714285715</v>
      </c>
      <c r="W86" s="57">
        <f>VLOOKUP($O86,PercentFHGoalStats!$A$3:$AE$998,16,FALSE)</f>
        <v>0</v>
      </c>
      <c r="X86" s="57">
        <f>VLOOKUP($O86,PercentFHGoalStats!$A$3:$AE$998,17,FALSE)</f>
        <v>0.5</v>
      </c>
      <c r="Y86" s="57">
        <f>VLOOKUP($O86,PercentFHGoalStats!$A$3:$AE$998,19,FALSE)</f>
        <v>0.5</v>
      </c>
      <c r="Z86" s="57">
        <f>VLOOKUP($O86,PercentFHGoalStats!$A$3:$AE$998,20,FALSE)</f>
        <v>0.21428571428571427</v>
      </c>
      <c r="AA86" s="57">
        <f>VLOOKUP($O86,PercentFHGoalStats!$A$3:$AE$998,22,FALSE)</f>
        <v>0.16666666666666666</v>
      </c>
    </row>
    <row r="87" spans="1:27" ht="14.4" hidden="1" thickTop="1" x14ac:dyDescent="0.3">
      <c r="A87" s="57">
        <f>VLOOKUP($M87,PercentFHGoalStats!$A$3:$AE$998,5,FALSE)</f>
        <v>0.88888888888888884</v>
      </c>
      <c r="B87" s="57">
        <f>VLOOKUP($M87,PercentFHGoalStats!$A$3:$AE$998,6,FALSE)</f>
        <v>1</v>
      </c>
      <c r="C87" s="57">
        <f>VLOOKUP($M87,PercentFHGoalStats!$A$3:$AE$998,8,FALSE)</f>
        <v>0.44444444444444442</v>
      </c>
      <c r="D87" s="57">
        <f>VLOOKUP($M87,PercentFHGoalStats!$A$3:$AE$998,9,FALSE)</f>
        <v>0.4</v>
      </c>
      <c r="E87" s="57">
        <f>VLOOKUP($M87,PercentFHGoalStats!$A$3:$AE$998,11,FALSE)</f>
        <v>0.77777777777777779</v>
      </c>
      <c r="F87" s="57">
        <f>VLOOKUP($M87,PercentFHGoalStats!$A$3:$AE$998,12,FALSE)</f>
        <v>0.8</v>
      </c>
      <c r="G87" s="57">
        <f>VLOOKUP($M87,PercentFHGoalStats!$A$3:$AE$998,14,FALSE)</f>
        <v>0</v>
      </c>
      <c r="H87" s="57">
        <f>VLOOKUP($M87,PercentFHGoalStats!$A$3:$AE$998,15,FALSE)</f>
        <v>0</v>
      </c>
      <c r="I87" s="57">
        <f>VLOOKUP($M87,PercentFHGoalStats!$A$3:$AE$998,17,FALSE)</f>
        <v>0.55555555555555558</v>
      </c>
      <c r="J87" s="57">
        <f>VLOOKUP($M87,PercentFHGoalStats!$A$3:$AE$998,18,FALSE)</f>
        <v>0.6</v>
      </c>
      <c r="K87" s="57">
        <f>VLOOKUP($M87,PercentFHGoalStats!$A$3:$AE$998,20,FALSE)</f>
        <v>0.1111111111111111</v>
      </c>
      <c r="L87" s="57">
        <f>VLOOKUP($M87,PercentFHGoalStats!$A$3:$AE$998,21,FALSE)</f>
        <v>0.2</v>
      </c>
      <c r="M87" s="53" t="str">
        <f>Fixtures!A87</f>
        <v>Foggia</v>
      </c>
      <c r="N87" s="54">
        <f>Fixtures!D87</f>
        <v>43490</v>
      </c>
      <c r="O87" s="53" t="str">
        <f>Fixtures!B87</f>
        <v>Crotone</v>
      </c>
      <c r="P87" s="57">
        <f>VLOOKUP($O87,PercentFHGoalStats!$A$3:$AE$998,5,FALSE)</f>
        <v>0.42857142857142855</v>
      </c>
      <c r="Q87" s="57">
        <f>VLOOKUP($O87,PercentFHGoalStats!$A$3:$AE$998,7,FALSE)</f>
        <v>0.5</v>
      </c>
      <c r="R87" s="57">
        <f>VLOOKUP($O87,PercentFHGoalStats!$A$3:$AE$998,8,FALSE)</f>
        <v>0</v>
      </c>
      <c r="S87" s="57">
        <f>VLOOKUP($O87,PercentFHGoalStats!$A$3:$AE$998,10,FALSE)</f>
        <v>0</v>
      </c>
      <c r="T87" s="57">
        <f>VLOOKUP($O87,PercentFHGoalStats!$A$3:$AE$998,11,FALSE)</f>
        <v>0</v>
      </c>
      <c r="U87" s="57">
        <f>VLOOKUP($O87,PercentFHGoalStats!$A$3:$AE$998,13,FALSE)</f>
        <v>0</v>
      </c>
      <c r="V87" s="57">
        <f>VLOOKUP($O87,PercentFHGoalStats!$A$3:$AE$998,14,FALSE)</f>
        <v>0</v>
      </c>
      <c r="W87" s="57">
        <f>VLOOKUP($O87,PercentFHGoalStats!$A$3:$AE$998,16,FALSE)</f>
        <v>0</v>
      </c>
      <c r="X87" s="57">
        <f>VLOOKUP($O87,PercentFHGoalStats!$A$3:$AE$998,17,FALSE)</f>
        <v>0.42857142857142855</v>
      </c>
      <c r="Y87" s="57">
        <f>VLOOKUP($O87,PercentFHGoalStats!$A$3:$AE$998,19,FALSE)</f>
        <v>0.5</v>
      </c>
      <c r="Z87" s="57">
        <f>VLOOKUP($O87,PercentFHGoalStats!$A$3:$AE$998,20,FALSE)</f>
        <v>0</v>
      </c>
      <c r="AA87" s="57">
        <f>VLOOKUP($O87,PercentFHGoalStats!$A$3:$AE$998,22,FALSE)</f>
        <v>0</v>
      </c>
    </row>
    <row r="88" spans="1:27" ht="14.4" hidden="1" thickTop="1" x14ac:dyDescent="0.3">
      <c r="A88" s="57">
        <f>VLOOKUP($M88,PercentFHGoalStats!$A$3:$AE$998,5,FALSE)</f>
        <v>0.8</v>
      </c>
      <c r="B88" s="57">
        <f>VLOOKUP($M88,PercentFHGoalStats!$A$3:$AE$998,6,FALSE)</f>
        <v>0.5</v>
      </c>
      <c r="C88" s="57">
        <f>VLOOKUP($M88,PercentFHGoalStats!$A$3:$AE$998,8,FALSE)</f>
        <v>0.2</v>
      </c>
      <c r="D88" s="57">
        <f>VLOOKUP($M88,PercentFHGoalStats!$A$3:$AE$998,9,FALSE)</f>
        <v>0</v>
      </c>
      <c r="E88" s="57">
        <f>VLOOKUP($M88,PercentFHGoalStats!$A$3:$AE$998,11,FALSE)</f>
        <v>0.4</v>
      </c>
      <c r="F88" s="57">
        <f>VLOOKUP($M88,PercentFHGoalStats!$A$3:$AE$998,12,FALSE)</f>
        <v>0</v>
      </c>
      <c r="G88" s="57">
        <f>VLOOKUP($M88,PercentFHGoalStats!$A$3:$AE$998,14,FALSE)</f>
        <v>0.2</v>
      </c>
      <c r="H88" s="57">
        <f>VLOOKUP($M88,PercentFHGoalStats!$A$3:$AE$998,15,FALSE)</f>
        <v>0</v>
      </c>
      <c r="I88" s="57">
        <f>VLOOKUP($M88,PercentFHGoalStats!$A$3:$AE$998,17,FALSE)</f>
        <v>0.6</v>
      </c>
      <c r="J88" s="57">
        <f>VLOOKUP($M88,PercentFHGoalStats!$A$3:$AE$998,18,FALSE)</f>
        <v>0.5</v>
      </c>
      <c r="K88" s="57">
        <f>VLOOKUP($M88,PercentFHGoalStats!$A$3:$AE$998,20,FALSE)</f>
        <v>0</v>
      </c>
      <c r="L88" s="57">
        <f>VLOOKUP($M88,PercentFHGoalStats!$A$3:$AE$998,21,FALSE)</f>
        <v>0</v>
      </c>
      <c r="M88" s="53" t="str">
        <f>Fixtures!A88</f>
        <v>Ajaccio</v>
      </c>
      <c r="N88" s="54">
        <f>Fixtures!D88</f>
        <v>43490</v>
      </c>
      <c r="O88" s="53" t="str">
        <f>Fixtures!B88</f>
        <v>Metz</v>
      </c>
      <c r="P88" s="57">
        <f>VLOOKUP($O88,PercentFHGoalStats!$A$3:$AE$998,5,FALSE)</f>
        <v>0.8</v>
      </c>
      <c r="Q88" s="57">
        <f>VLOOKUP($O88,PercentFHGoalStats!$A$3:$AE$998,7,FALSE)</f>
        <v>0.5</v>
      </c>
      <c r="R88" s="57">
        <f>VLOOKUP($O88,PercentFHGoalStats!$A$3:$AE$998,8,FALSE)</f>
        <v>0.4</v>
      </c>
      <c r="S88" s="57">
        <f>VLOOKUP($O88,PercentFHGoalStats!$A$3:$AE$998,10,FALSE)</f>
        <v>0.5</v>
      </c>
      <c r="T88" s="57">
        <f>VLOOKUP($O88,PercentFHGoalStats!$A$3:$AE$998,11,FALSE)</f>
        <v>0.6</v>
      </c>
      <c r="U88" s="57">
        <f>VLOOKUP($O88,PercentFHGoalStats!$A$3:$AE$998,13,FALSE)</f>
        <v>0.5</v>
      </c>
      <c r="V88" s="57">
        <f>VLOOKUP($O88,PercentFHGoalStats!$A$3:$AE$998,14,FALSE)</f>
        <v>0.2</v>
      </c>
      <c r="W88" s="57">
        <f>VLOOKUP($O88,PercentFHGoalStats!$A$3:$AE$998,16,FALSE)</f>
        <v>0</v>
      </c>
      <c r="X88" s="57">
        <f>VLOOKUP($O88,PercentFHGoalStats!$A$3:$AE$998,17,FALSE)</f>
        <v>0.4</v>
      </c>
      <c r="Y88" s="57">
        <f>VLOOKUP($O88,PercentFHGoalStats!$A$3:$AE$998,19,FALSE)</f>
        <v>0.5</v>
      </c>
      <c r="Z88" s="57">
        <f>VLOOKUP($O88,PercentFHGoalStats!$A$3:$AE$998,20,FALSE)</f>
        <v>0</v>
      </c>
      <c r="AA88" s="57">
        <f>VLOOKUP($O88,PercentFHGoalStats!$A$3:$AE$998,22,FALSE)</f>
        <v>0</v>
      </c>
    </row>
    <row r="89" spans="1:27" ht="14.4" hidden="1" thickTop="1" x14ac:dyDescent="0.3">
      <c r="A89" s="57">
        <f>VLOOKUP($M89,PercentFHGoalStats!$A$3:$AE$998,5,FALSE)</f>
        <v>0.75</v>
      </c>
      <c r="B89" s="57">
        <f>VLOOKUP($M89,PercentFHGoalStats!$A$3:$AE$998,6,FALSE)</f>
        <v>1</v>
      </c>
      <c r="C89" s="57">
        <f>VLOOKUP($M89,PercentFHGoalStats!$A$3:$AE$998,8,FALSE)</f>
        <v>0</v>
      </c>
      <c r="D89" s="57">
        <f>VLOOKUP($M89,PercentFHGoalStats!$A$3:$AE$998,9,FALSE)</f>
        <v>0</v>
      </c>
      <c r="E89" s="57">
        <f>VLOOKUP($M89,PercentFHGoalStats!$A$3:$AE$998,11,FALSE)</f>
        <v>0.5</v>
      </c>
      <c r="F89" s="57">
        <f>VLOOKUP($M89,PercentFHGoalStats!$A$3:$AE$998,12,FALSE)</f>
        <v>0</v>
      </c>
      <c r="G89" s="57">
        <f>VLOOKUP($M89,PercentFHGoalStats!$A$3:$AE$998,14,FALSE)</f>
        <v>0</v>
      </c>
      <c r="H89" s="57">
        <f>VLOOKUP($M89,PercentFHGoalStats!$A$3:$AE$998,15,FALSE)</f>
        <v>0</v>
      </c>
      <c r="I89" s="57">
        <f>VLOOKUP($M89,PercentFHGoalStats!$A$3:$AE$998,17,FALSE)</f>
        <v>0.25</v>
      </c>
      <c r="J89" s="57">
        <f>VLOOKUP($M89,PercentFHGoalStats!$A$3:$AE$998,18,FALSE)</f>
        <v>1</v>
      </c>
      <c r="K89" s="57">
        <f>VLOOKUP($M89,PercentFHGoalStats!$A$3:$AE$998,20,FALSE)</f>
        <v>0</v>
      </c>
      <c r="L89" s="57">
        <f>VLOOKUP($M89,PercentFHGoalStats!$A$3:$AE$998,21,FALSE)</f>
        <v>0</v>
      </c>
      <c r="M89" s="53" t="str">
        <f>Fixtures!A89</f>
        <v>Nancy</v>
      </c>
      <c r="N89" s="54">
        <f>Fixtures!D89</f>
        <v>43490</v>
      </c>
      <c r="O89" s="53" t="str">
        <f>Fixtures!B89</f>
        <v>Auxerre</v>
      </c>
      <c r="P89" s="57">
        <f>VLOOKUP($O89,PercentFHGoalStats!$A$3:$AE$998,5,FALSE)</f>
        <v>0.8</v>
      </c>
      <c r="Q89" s="57">
        <f>VLOOKUP($O89,PercentFHGoalStats!$A$3:$AE$998,7,FALSE)</f>
        <v>1</v>
      </c>
      <c r="R89" s="57">
        <f>VLOOKUP($O89,PercentFHGoalStats!$A$3:$AE$998,8,FALSE)</f>
        <v>0.4</v>
      </c>
      <c r="S89" s="57">
        <f>VLOOKUP($O89,PercentFHGoalStats!$A$3:$AE$998,10,FALSE)</f>
        <v>0.5</v>
      </c>
      <c r="T89" s="57">
        <f>VLOOKUP($O89,PercentFHGoalStats!$A$3:$AE$998,11,FALSE)</f>
        <v>0.6</v>
      </c>
      <c r="U89" s="57">
        <f>VLOOKUP($O89,PercentFHGoalStats!$A$3:$AE$998,13,FALSE)</f>
        <v>0.5</v>
      </c>
      <c r="V89" s="57">
        <f>VLOOKUP($O89,PercentFHGoalStats!$A$3:$AE$998,14,FALSE)</f>
        <v>0</v>
      </c>
      <c r="W89" s="57">
        <f>VLOOKUP($O89,PercentFHGoalStats!$A$3:$AE$998,16,FALSE)</f>
        <v>0</v>
      </c>
      <c r="X89" s="57">
        <f>VLOOKUP($O89,PercentFHGoalStats!$A$3:$AE$998,17,FALSE)</f>
        <v>0.6</v>
      </c>
      <c r="Y89" s="57">
        <f>VLOOKUP($O89,PercentFHGoalStats!$A$3:$AE$998,19,FALSE)</f>
        <v>1</v>
      </c>
      <c r="Z89" s="57">
        <f>VLOOKUP($O89,PercentFHGoalStats!$A$3:$AE$998,20,FALSE)</f>
        <v>0.2</v>
      </c>
      <c r="AA89" s="57">
        <f>VLOOKUP($O89,PercentFHGoalStats!$A$3:$AE$998,22,FALSE)</f>
        <v>0</v>
      </c>
    </row>
    <row r="90" spans="1:27" ht="14.4" hidden="1" thickTop="1" x14ac:dyDescent="0.3">
      <c r="A90" s="57">
        <f>VLOOKUP($M90,PercentFHGoalStats!$A$3:$AE$998,5,FALSE)</f>
        <v>1</v>
      </c>
      <c r="B90" s="57">
        <f>VLOOKUP($M90,PercentFHGoalStats!$A$3:$AE$998,6,FALSE)</f>
        <v>1</v>
      </c>
      <c r="C90" s="57">
        <f>VLOOKUP($M90,PercentFHGoalStats!$A$3:$AE$998,8,FALSE)</f>
        <v>0.33333333333333331</v>
      </c>
      <c r="D90" s="57">
        <f>VLOOKUP($M90,PercentFHGoalStats!$A$3:$AE$998,9,FALSE)</f>
        <v>0.5</v>
      </c>
      <c r="E90" s="57">
        <f>VLOOKUP($M90,PercentFHGoalStats!$A$3:$AE$998,11,FALSE)</f>
        <v>0.33333333333333331</v>
      </c>
      <c r="F90" s="57">
        <f>VLOOKUP($M90,PercentFHGoalStats!$A$3:$AE$998,12,FALSE)</f>
        <v>0.5</v>
      </c>
      <c r="G90" s="57">
        <f>VLOOKUP($M90,PercentFHGoalStats!$A$3:$AE$998,14,FALSE)</f>
        <v>0</v>
      </c>
      <c r="H90" s="57">
        <f>VLOOKUP($M90,PercentFHGoalStats!$A$3:$AE$998,15,FALSE)</f>
        <v>0</v>
      </c>
      <c r="I90" s="57">
        <f>VLOOKUP($M90,PercentFHGoalStats!$A$3:$AE$998,17,FALSE)</f>
        <v>0.66666666666666663</v>
      </c>
      <c r="J90" s="57">
        <f>VLOOKUP($M90,PercentFHGoalStats!$A$3:$AE$998,18,FALSE)</f>
        <v>0.5</v>
      </c>
      <c r="K90" s="57">
        <f>VLOOKUP($M90,PercentFHGoalStats!$A$3:$AE$998,20,FALSE)</f>
        <v>0.33333333333333331</v>
      </c>
      <c r="L90" s="57">
        <f>VLOOKUP($M90,PercentFHGoalStats!$A$3:$AE$998,21,FALSE)</f>
        <v>0.5</v>
      </c>
      <c r="M90" s="53" t="str">
        <f>Fixtures!A90</f>
        <v>Red Star</v>
      </c>
      <c r="N90" s="54">
        <f>Fixtures!D90</f>
        <v>43490</v>
      </c>
      <c r="O90" s="53" t="str">
        <f>Fixtures!B90</f>
        <v>Châteauroux</v>
      </c>
      <c r="P90" s="57">
        <f>VLOOKUP($O90,PercentFHGoalStats!$A$3:$AE$998,5,FALSE)</f>
        <v>0.4</v>
      </c>
      <c r="Q90" s="57">
        <f>VLOOKUP($O90,PercentFHGoalStats!$A$3:$AE$998,7,FALSE)</f>
        <v>0</v>
      </c>
      <c r="R90" s="57">
        <f>VLOOKUP($O90,PercentFHGoalStats!$A$3:$AE$998,8,FALSE)</f>
        <v>0.2</v>
      </c>
      <c r="S90" s="57">
        <f>VLOOKUP($O90,PercentFHGoalStats!$A$3:$AE$998,10,FALSE)</f>
        <v>0</v>
      </c>
      <c r="T90" s="57">
        <f>VLOOKUP($O90,PercentFHGoalStats!$A$3:$AE$998,11,FALSE)</f>
        <v>0.2</v>
      </c>
      <c r="U90" s="57">
        <f>VLOOKUP($O90,PercentFHGoalStats!$A$3:$AE$998,13,FALSE)</f>
        <v>0</v>
      </c>
      <c r="V90" s="57">
        <f>VLOOKUP($O90,PercentFHGoalStats!$A$3:$AE$998,14,FALSE)</f>
        <v>0</v>
      </c>
      <c r="W90" s="57">
        <f>VLOOKUP($O90,PercentFHGoalStats!$A$3:$AE$998,16,FALSE)</f>
        <v>0</v>
      </c>
      <c r="X90" s="57">
        <f>VLOOKUP($O90,PercentFHGoalStats!$A$3:$AE$998,17,FALSE)</f>
        <v>0.4</v>
      </c>
      <c r="Y90" s="57">
        <f>VLOOKUP($O90,PercentFHGoalStats!$A$3:$AE$998,19,FALSE)</f>
        <v>0</v>
      </c>
      <c r="Z90" s="57">
        <f>VLOOKUP($O90,PercentFHGoalStats!$A$3:$AE$998,20,FALSE)</f>
        <v>0.2</v>
      </c>
      <c r="AA90" s="57">
        <f>VLOOKUP($O90,PercentFHGoalStats!$A$3:$AE$998,22,FALSE)</f>
        <v>0</v>
      </c>
    </row>
    <row r="91" spans="1:27" ht="14.4" hidden="1" thickTop="1" x14ac:dyDescent="0.3">
      <c r="A91" s="57">
        <f>VLOOKUP($M91,PercentFHGoalStats!$A$3:$AE$998,5,FALSE)</f>
        <v>0.66666666666666663</v>
      </c>
      <c r="B91" s="57">
        <f>VLOOKUP($M91,PercentFHGoalStats!$A$3:$AE$998,6,FALSE)</f>
        <v>0.5</v>
      </c>
      <c r="C91" s="57">
        <f>VLOOKUP($M91,PercentFHGoalStats!$A$3:$AE$998,8,FALSE)</f>
        <v>0.33333333333333331</v>
      </c>
      <c r="D91" s="57">
        <f>VLOOKUP($M91,PercentFHGoalStats!$A$3:$AE$998,9,FALSE)</f>
        <v>0.5</v>
      </c>
      <c r="E91" s="57">
        <f>VLOOKUP($M91,PercentFHGoalStats!$A$3:$AE$998,11,FALSE)</f>
        <v>0.5</v>
      </c>
      <c r="F91" s="57">
        <f>VLOOKUP($M91,PercentFHGoalStats!$A$3:$AE$998,12,FALSE)</f>
        <v>0</v>
      </c>
      <c r="G91" s="57">
        <f>VLOOKUP($M91,PercentFHGoalStats!$A$3:$AE$998,14,FALSE)</f>
        <v>0</v>
      </c>
      <c r="H91" s="57">
        <f>VLOOKUP($M91,PercentFHGoalStats!$A$3:$AE$998,15,FALSE)</f>
        <v>0</v>
      </c>
      <c r="I91" s="57">
        <f>VLOOKUP($M91,PercentFHGoalStats!$A$3:$AE$998,17,FALSE)</f>
        <v>0.33333333333333331</v>
      </c>
      <c r="J91" s="57">
        <f>VLOOKUP($M91,PercentFHGoalStats!$A$3:$AE$998,18,FALSE)</f>
        <v>0.5</v>
      </c>
      <c r="K91" s="57">
        <f>VLOOKUP($M91,PercentFHGoalStats!$A$3:$AE$998,20,FALSE)</f>
        <v>0.33333333333333331</v>
      </c>
      <c r="L91" s="57">
        <f>VLOOKUP($M91,PercentFHGoalStats!$A$3:$AE$998,21,FALSE)</f>
        <v>0.5</v>
      </c>
      <c r="M91" s="53" t="str">
        <f>Fixtures!A91</f>
        <v>Valenciennes</v>
      </c>
      <c r="N91" s="54">
        <f>Fixtures!D91</f>
        <v>43490</v>
      </c>
      <c r="O91" s="53" t="str">
        <f>Fixtures!B91</f>
        <v>Lorient</v>
      </c>
      <c r="P91" s="57">
        <f>VLOOKUP($O91,PercentFHGoalStats!$A$3:$AE$998,5,FALSE)</f>
        <v>0.75</v>
      </c>
      <c r="Q91" s="57">
        <f>VLOOKUP($O91,PercentFHGoalStats!$A$3:$AE$998,7,FALSE)</f>
        <v>0.5</v>
      </c>
      <c r="R91" s="57">
        <f>VLOOKUP($O91,PercentFHGoalStats!$A$3:$AE$998,8,FALSE)</f>
        <v>0.5</v>
      </c>
      <c r="S91" s="57">
        <f>VLOOKUP($O91,PercentFHGoalStats!$A$3:$AE$998,10,FALSE)</f>
        <v>0.5</v>
      </c>
      <c r="T91" s="57">
        <f>VLOOKUP($O91,PercentFHGoalStats!$A$3:$AE$998,11,FALSE)</f>
        <v>0.5</v>
      </c>
      <c r="U91" s="57">
        <f>VLOOKUP($O91,PercentFHGoalStats!$A$3:$AE$998,13,FALSE)</f>
        <v>0.5</v>
      </c>
      <c r="V91" s="57">
        <f>VLOOKUP($O91,PercentFHGoalStats!$A$3:$AE$998,14,FALSE)</f>
        <v>0.25</v>
      </c>
      <c r="W91" s="57">
        <f>VLOOKUP($O91,PercentFHGoalStats!$A$3:$AE$998,16,FALSE)</f>
        <v>0</v>
      </c>
      <c r="X91" s="57">
        <f>VLOOKUP($O91,PercentFHGoalStats!$A$3:$AE$998,17,FALSE)</f>
        <v>0.5</v>
      </c>
      <c r="Y91" s="57">
        <f>VLOOKUP($O91,PercentFHGoalStats!$A$3:$AE$998,19,FALSE)</f>
        <v>0.5</v>
      </c>
      <c r="Z91" s="57">
        <f>VLOOKUP($O91,PercentFHGoalStats!$A$3:$AE$998,20,FALSE)</f>
        <v>0</v>
      </c>
      <c r="AA91" s="57">
        <f>VLOOKUP($O91,PercentFHGoalStats!$A$3:$AE$998,22,FALSE)</f>
        <v>0</v>
      </c>
    </row>
    <row r="92" spans="1:27" ht="14.4" hidden="1" thickTop="1" x14ac:dyDescent="0.3">
      <c r="A92" s="57" t="e">
        <f>VLOOKUP($M92,PercentFHGoalStats!$A$3:$AE$998,5,FALSE)</f>
        <v>#DIV/0!</v>
      </c>
      <c r="B92" s="57" t="e">
        <f>VLOOKUP($M92,PercentFHGoalStats!$A$3:$AE$998,6,FALSE)</f>
        <v>#DIV/0!</v>
      </c>
      <c r="C92" s="57" t="e">
        <f>VLOOKUP($M92,PercentFHGoalStats!$A$3:$AE$998,8,FALSE)</f>
        <v>#DIV/0!</v>
      </c>
      <c r="D92" s="57" t="e">
        <f>VLOOKUP($M92,PercentFHGoalStats!$A$3:$AE$998,9,FALSE)</f>
        <v>#DIV/0!</v>
      </c>
      <c r="E92" s="57" t="e">
        <f>VLOOKUP($M92,PercentFHGoalStats!$A$3:$AE$998,11,FALSE)</f>
        <v>#DIV/0!</v>
      </c>
      <c r="F92" s="57" t="e">
        <f>VLOOKUP($M92,PercentFHGoalStats!$A$3:$AE$998,12,FALSE)</f>
        <v>#DIV/0!</v>
      </c>
      <c r="G92" s="57" t="e">
        <f>VLOOKUP($M92,PercentFHGoalStats!$A$3:$AE$998,14,FALSE)</f>
        <v>#DIV/0!</v>
      </c>
      <c r="H92" s="57" t="e">
        <f>VLOOKUP($M92,PercentFHGoalStats!$A$3:$AE$998,15,FALSE)</f>
        <v>#DIV/0!</v>
      </c>
      <c r="I92" s="57" t="e">
        <f>VLOOKUP($M92,PercentFHGoalStats!$A$3:$AE$998,17,FALSE)</f>
        <v>#DIV/0!</v>
      </c>
      <c r="J92" s="57" t="e">
        <f>VLOOKUP($M92,PercentFHGoalStats!$A$3:$AE$998,18,FALSE)</f>
        <v>#DIV/0!</v>
      </c>
      <c r="K92" s="57" t="e">
        <f>VLOOKUP($M92,PercentFHGoalStats!$A$3:$AE$998,20,FALSE)</f>
        <v>#DIV/0!</v>
      </c>
      <c r="L92" s="57" t="e">
        <f>VLOOKUP($M92,PercentFHGoalStats!$A$3:$AE$998,21,FALSE)</f>
        <v>#DIV/0!</v>
      </c>
      <c r="M92" s="53" t="str">
        <f>Fixtures!A92</f>
        <v>Real Zaragoza</v>
      </c>
      <c r="N92" s="54">
        <f>Fixtures!D92</f>
        <v>43490</v>
      </c>
      <c r="O92" s="53" t="str">
        <f>Fixtures!B92</f>
        <v>Real Oviedo</v>
      </c>
      <c r="P92" s="57" t="e">
        <f>VLOOKUP($O92,PercentFHGoalStats!$A$3:$AE$998,5,FALSE)</f>
        <v>#DIV/0!</v>
      </c>
      <c r="Q92" s="57" t="e">
        <f>VLOOKUP($O92,PercentFHGoalStats!$A$3:$AE$998,7,FALSE)</f>
        <v>#DIV/0!</v>
      </c>
      <c r="R92" s="57" t="e">
        <f>VLOOKUP($O92,PercentFHGoalStats!$A$3:$AE$998,8,FALSE)</f>
        <v>#DIV/0!</v>
      </c>
      <c r="S92" s="57" t="e">
        <f>VLOOKUP($O92,PercentFHGoalStats!$A$3:$AE$998,10,FALSE)</f>
        <v>#DIV/0!</v>
      </c>
      <c r="T92" s="57" t="e">
        <f>VLOOKUP($O92,PercentFHGoalStats!$A$3:$AE$998,11,FALSE)</f>
        <v>#DIV/0!</v>
      </c>
      <c r="U92" s="57" t="e">
        <f>VLOOKUP($O92,PercentFHGoalStats!$A$3:$AE$998,13,FALSE)</f>
        <v>#DIV/0!</v>
      </c>
      <c r="V92" s="57" t="e">
        <f>VLOOKUP($O92,PercentFHGoalStats!$A$3:$AE$998,14,FALSE)</f>
        <v>#DIV/0!</v>
      </c>
      <c r="W92" s="57" t="e">
        <f>VLOOKUP($O92,PercentFHGoalStats!$A$3:$AE$998,16,FALSE)</f>
        <v>#DIV/0!</v>
      </c>
      <c r="X92" s="57" t="e">
        <f>VLOOKUP($O92,PercentFHGoalStats!$A$3:$AE$998,17,FALSE)</f>
        <v>#DIV/0!</v>
      </c>
      <c r="Y92" s="57" t="e">
        <f>VLOOKUP($O92,PercentFHGoalStats!$A$3:$AE$998,19,FALSE)</f>
        <v>#DIV/0!</v>
      </c>
      <c r="Z92" s="57" t="e">
        <f>VLOOKUP($O92,PercentFHGoalStats!$A$3:$AE$998,20,FALSE)</f>
        <v>#DIV/0!</v>
      </c>
      <c r="AA92" s="57" t="e">
        <f>VLOOKUP($O92,PercentFHGoalStats!$A$3:$AE$998,22,FALSE)</f>
        <v>#DIV/0!</v>
      </c>
    </row>
    <row r="93" spans="1:27" ht="14.4" hidden="1" thickTop="1" x14ac:dyDescent="0.3">
      <c r="A93" s="57" t="e">
        <f>VLOOKUP($M93,PercentFHGoalStats!$A$3:$AE$998,5,FALSE)</f>
        <v>#DIV/0!</v>
      </c>
      <c r="B93" s="57" t="e">
        <f>VLOOKUP($M93,PercentFHGoalStats!$A$3:$AE$998,6,FALSE)</f>
        <v>#DIV/0!</v>
      </c>
      <c r="C93" s="57" t="e">
        <f>VLOOKUP($M93,PercentFHGoalStats!$A$3:$AE$998,8,FALSE)</f>
        <v>#DIV/0!</v>
      </c>
      <c r="D93" s="57" t="e">
        <f>VLOOKUP($M93,PercentFHGoalStats!$A$3:$AE$998,9,FALSE)</f>
        <v>#DIV/0!</v>
      </c>
      <c r="E93" s="57" t="e">
        <f>VLOOKUP($M93,PercentFHGoalStats!$A$3:$AE$998,11,FALSE)</f>
        <v>#DIV/0!</v>
      </c>
      <c r="F93" s="57" t="e">
        <f>VLOOKUP($M93,PercentFHGoalStats!$A$3:$AE$998,12,FALSE)</f>
        <v>#DIV/0!</v>
      </c>
      <c r="G93" s="57" t="e">
        <f>VLOOKUP($M93,PercentFHGoalStats!$A$3:$AE$998,14,FALSE)</f>
        <v>#DIV/0!</v>
      </c>
      <c r="H93" s="57" t="e">
        <f>VLOOKUP($M93,PercentFHGoalStats!$A$3:$AE$998,15,FALSE)</f>
        <v>#DIV/0!</v>
      </c>
      <c r="I93" s="57" t="e">
        <f>VLOOKUP($M93,PercentFHGoalStats!$A$3:$AE$998,17,FALSE)</f>
        <v>#DIV/0!</v>
      </c>
      <c r="J93" s="57" t="e">
        <f>VLOOKUP($M93,PercentFHGoalStats!$A$3:$AE$998,18,FALSE)</f>
        <v>#DIV/0!</v>
      </c>
      <c r="K93" s="57" t="e">
        <f>VLOOKUP($M93,PercentFHGoalStats!$A$3:$AE$998,20,FALSE)</f>
        <v>#DIV/0!</v>
      </c>
      <c r="L93" s="57" t="e">
        <f>VLOOKUP($M93,PercentFHGoalStats!$A$3:$AE$998,21,FALSE)</f>
        <v>#DIV/0!</v>
      </c>
      <c r="M93" s="53" t="str">
        <f>Fixtures!A93</f>
        <v>Ayr United</v>
      </c>
      <c r="N93" s="54">
        <f>Fixtures!D93</f>
        <v>43490</v>
      </c>
      <c r="O93" s="53" t="str">
        <f>Fixtures!B93</f>
        <v>Dundee United</v>
      </c>
      <c r="P93" s="57" t="e">
        <f>VLOOKUP($O93,PercentFHGoalStats!$A$3:$AE$998,5,FALSE)</f>
        <v>#DIV/0!</v>
      </c>
      <c r="Q93" s="57" t="e">
        <f>VLOOKUP($O93,PercentFHGoalStats!$A$3:$AE$998,7,FALSE)</f>
        <v>#DIV/0!</v>
      </c>
      <c r="R93" s="57" t="e">
        <f>VLOOKUP($O93,PercentFHGoalStats!$A$3:$AE$998,8,FALSE)</f>
        <v>#DIV/0!</v>
      </c>
      <c r="S93" s="57" t="e">
        <f>VLOOKUP($O93,PercentFHGoalStats!$A$3:$AE$998,10,FALSE)</f>
        <v>#DIV/0!</v>
      </c>
      <c r="T93" s="57" t="e">
        <f>VLOOKUP($O93,PercentFHGoalStats!$A$3:$AE$998,11,FALSE)</f>
        <v>#DIV/0!</v>
      </c>
      <c r="U93" s="57" t="e">
        <f>VLOOKUP($O93,PercentFHGoalStats!$A$3:$AE$998,13,FALSE)</f>
        <v>#DIV/0!</v>
      </c>
      <c r="V93" s="57" t="e">
        <f>VLOOKUP($O93,PercentFHGoalStats!$A$3:$AE$998,14,FALSE)</f>
        <v>#DIV/0!</v>
      </c>
      <c r="W93" s="57" t="e">
        <f>VLOOKUP($O93,PercentFHGoalStats!$A$3:$AE$998,16,FALSE)</f>
        <v>#DIV/0!</v>
      </c>
      <c r="X93" s="57" t="e">
        <f>VLOOKUP($O93,PercentFHGoalStats!$A$3:$AE$998,17,FALSE)</f>
        <v>#DIV/0!</v>
      </c>
      <c r="Y93" s="57" t="e">
        <f>VLOOKUP($O93,PercentFHGoalStats!$A$3:$AE$998,19,FALSE)</f>
        <v>#DIV/0!</v>
      </c>
      <c r="Z93" s="57" t="e">
        <f>VLOOKUP($O93,PercentFHGoalStats!$A$3:$AE$998,20,FALSE)</f>
        <v>#DIV/0!</v>
      </c>
      <c r="AA93" s="57" t="e">
        <f>VLOOKUP($O93,PercentFHGoalStats!$A$3:$AE$998,22,FALSE)</f>
        <v>#DIV/0!</v>
      </c>
    </row>
    <row r="94" spans="1:27" ht="14.4" hidden="1" thickTop="1" x14ac:dyDescent="0.3">
      <c r="A94" s="57" t="e">
        <f>VLOOKUP($M94,PercentFHGoalStats!$A$3:$AE$998,5,FALSE)</f>
        <v>#DIV/0!</v>
      </c>
      <c r="B94" s="57" t="e">
        <f>VLOOKUP($M94,PercentFHGoalStats!$A$3:$AE$998,6,FALSE)</f>
        <v>#DIV/0!</v>
      </c>
      <c r="C94" s="57" t="e">
        <f>VLOOKUP($M94,PercentFHGoalStats!$A$3:$AE$998,8,FALSE)</f>
        <v>#DIV/0!</v>
      </c>
      <c r="D94" s="57" t="e">
        <f>VLOOKUP($M94,PercentFHGoalStats!$A$3:$AE$998,9,FALSE)</f>
        <v>#DIV/0!</v>
      </c>
      <c r="E94" s="57" t="e">
        <f>VLOOKUP($M94,PercentFHGoalStats!$A$3:$AE$998,11,FALSE)</f>
        <v>#DIV/0!</v>
      </c>
      <c r="F94" s="57" t="e">
        <f>VLOOKUP($M94,PercentFHGoalStats!$A$3:$AE$998,12,FALSE)</f>
        <v>#DIV/0!</v>
      </c>
      <c r="G94" s="57" t="e">
        <f>VLOOKUP($M94,PercentFHGoalStats!$A$3:$AE$998,14,FALSE)</f>
        <v>#DIV/0!</v>
      </c>
      <c r="H94" s="57" t="e">
        <f>VLOOKUP($M94,PercentFHGoalStats!$A$3:$AE$998,15,FALSE)</f>
        <v>#DIV/0!</v>
      </c>
      <c r="I94" s="57" t="e">
        <f>VLOOKUP($M94,PercentFHGoalStats!$A$3:$AE$998,17,FALSE)</f>
        <v>#DIV/0!</v>
      </c>
      <c r="J94" s="57" t="e">
        <f>VLOOKUP($M94,PercentFHGoalStats!$A$3:$AE$998,18,FALSE)</f>
        <v>#DIV/0!</v>
      </c>
      <c r="K94" s="57" t="e">
        <f>VLOOKUP($M94,PercentFHGoalStats!$A$3:$AE$998,20,FALSE)</f>
        <v>#DIV/0!</v>
      </c>
      <c r="L94" s="57" t="e">
        <f>VLOOKUP($M94,PercentFHGoalStats!$A$3:$AE$998,21,FALSE)</f>
        <v>#DIV/0!</v>
      </c>
      <c r="M94" s="53" t="str">
        <f>Fixtures!A94</f>
        <v>Brisbane Roar</v>
      </c>
      <c r="N94" s="54">
        <f>Fixtures!D94</f>
        <v>43490</v>
      </c>
      <c r="O94" s="53" t="str">
        <f>Fixtures!B94</f>
        <v>Western Sydney Wanderers</v>
      </c>
      <c r="P94" s="57" t="e">
        <f>VLOOKUP($O94,PercentFHGoalStats!$A$3:$AE$998,5,FALSE)</f>
        <v>#DIV/0!</v>
      </c>
      <c r="Q94" s="57" t="e">
        <f>VLOOKUP($O94,PercentFHGoalStats!$A$3:$AE$998,7,FALSE)</f>
        <v>#DIV/0!</v>
      </c>
      <c r="R94" s="57" t="e">
        <f>VLOOKUP($O94,PercentFHGoalStats!$A$3:$AE$998,8,FALSE)</f>
        <v>#DIV/0!</v>
      </c>
      <c r="S94" s="57" t="e">
        <f>VLOOKUP($O94,PercentFHGoalStats!$A$3:$AE$998,10,FALSE)</f>
        <v>#DIV/0!</v>
      </c>
      <c r="T94" s="57" t="e">
        <f>VLOOKUP($O94,PercentFHGoalStats!$A$3:$AE$998,11,FALSE)</f>
        <v>#DIV/0!</v>
      </c>
      <c r="U94" s="57" t="e">
        <f>VLOOKUP($O94,PercentFHGoalStats!$A$3:$AE$998,13,FALSE)</f>
        <v>#DIV/0!</v>
      </c>
      <c r="V94" s="57" t="e">
        <f>VLOOKUP($O94,PercentFHGoalStats!$A$3:$AE$998,14,FALSE)</f>
        <v>#DIV/0!</v>
      </c>
      <c r="W94" s="57" t="e">
        <f>VLOOKUP($O94,PercentFHGoalStats!$A$3:$AE$998,16,FALSE)</f>
        <v>#DIV/0!</v>
      </c>
      <c r="X94" s="57" t="e">
        <f>VLOOKUP($O94,PercentFHGoalStats!$A$3:$AE$998,17,FALSE)</f>
        <v>#DIV/0!</v>
      </c>
      <c r="Y94" s="57" t="e">
        <f>VLOOKUP($O94,PercentFHGoalStats!$A$3:$AE$998,19,FALSE)</f>
        <v>#DIV/0!</v>
      </c>
      <c r="Z94" s="57" t="e">
        <f>VLOOKUP($O94,PercentFHGoalStats!$A$3:$AE$998,20,FALSE)</f>
        <v>#DIV/0!</v>
      </c>
      <c r="AA94" s="57" t="e">
        <f>VLOOKUP($O94,PercentFHGoalStats!$A$3:$AE$998,22,FALSE)</f>
        <v>#DIV/0!</v>
      </c>
    </row>
    <row r="95" spans="1:27" ht="14.4" hidden="1" thickTop="1" x14ac:dyDescent="0.3">
      <c r="A95" s="57" t="e">
        <f>VLOOKUP($M95,PercentFHGoalStats!$A$3:$AE$998,5,FALSE)</f>
        <v>#N/A</v>
      </c>
      <c r="B95" s="57" t="e">
        <f>VLOOKUP($M95,PercentFHGoalStats!$A$3:$AE$998,6,FALSE)</f>
        <v>#N/A</v>
      </c>
      <c r="C95" s="57" t="e">
        <f>VLOOKUP($M95,PercentFHGoalStats!$A$3:$AE$998,8,FALSE)</f>
        <v>#N/A</v>
      </c>
      <c r="D95" s="57" t="e">
        <f>VLOOKUP($M95,PercentFHGoalStats!$A$3:$AE$998,9,FALSE)</f>
        <v>#N/A</v>
      </c>
      <c r="E95" s="57" t="e">
        <f>VLOOKUP($M95,PercentFHGoalStats!$A$3:$AE$998,11,FALSE)</f>
        <v>#N/A</v>
      </c>
      <c r="F95" s="57" t="e">
        <f>VLOOKUP($M95,PercentFHGoalStats!$A$3:$AE$998,12,FALSE)</f>
        <v>#N/A</v>
      </c>
      <c r="G95" s="57" t="e">
        <f>VLOOKUP($M95,PercentFHGoalStats!$A$3:$AE$998,14,FALSE)</f>
        <v>#N/A</v>
      </c>
      <c r="H95" s="57" t="e">
        <f>VLOOKUP($M95,PercentFHGoalStats!$A$3:$AE$998,15,FALSE)</f>
        <v>#N/A</v>
      </c>
      <c r="I95" s="57" t="e">
        <f>VLOOKUP($M95,PercentFHGoalStats!$A$3:$AE$998,17,FALSE)</f>
        <v>#N/A</v>
      </c>
      <c r="J95" s="57" t="e">
        <f>VLOOKUP($M95,PercentFHGoalStats!$A$3:$AE$998,18,FALSE)</f>
        <v>#N/A</v>
      </c>
      <c r="K95" s="57" t="e">
        <f>VLOOKUP($M95,PercentFHGoalStats!$A$3:$AE$998,20,FALSE)</f>
        <v>#N/A</v>
      </c>
      <c r="L95" s="57" t="e">
        <f>VLOOKUP($M95,PercentFHGoalStats!$A$3:$AE$998,21,FALSE)</f>
        <v>#N/A</v>
      </c>
      <c r="M95" s="53" t="str">
        <f>Fixtures!A95</f>
        <v>Antwerp</v>
      </c>
      <c r="N95" s="54">
        <f>Fixtures!D95</f>
        <v>43490</v>
      </c>
      <c r="O95" s="53" t="str">
        <f>Fixtures!B95</f>
        <v>Standard Liège</v>
      </c>
      <c r="P95" s="57" t="e">
        <f>VLOOKUP($O95,PercentFHGoalStats!$A$3:$AE$998,5,FALSE)</f>
        <v>#N/A</v>
      </c>
      <c r="Q95" s="57" t="e">
        <f>VLOOKUP($O95,PercentFHGoalStats!$A$3:$AE$998,7,FALSE)</f>
        <v>#N/A</v>
      </c>
      <c r="R95" s="57" t="e">
        <f>VLOOKUP($O95,PercentFHGoalStats!$A$3:$AE$998,8,FALSE)</f>
        <v>#N/A</v>
      </c>
      <c r="S95" s="57" t="e">
        <f>VLOOKUP($O95,PercentFHGoalStats!$A$3:$AE$998,10,FALSE)</f>
        <v>#N/A</v>
      </c>
      <c r="T95" s="57" t="e">
        <f>VLOOKUP($O95,PercentFHGoalStats!$A$3:$AE$998,11,FALSE)</f>
        <v>#N/A</v>
      </c>
      <c r="U95" s="57" t="e">
        <f>VLOOKUP($O95,PercentFHGoalStats!$A$3:$AE$998,13,FALSE)</f>
        <v>#N/A</v>
      </c>
      <c r="V95" s="57" t="e">
        <f>VLOOKUP($O95,PercentFHGoalStats!$A$3:$AE$998,14,FALSE)</f>
        <v>#N/A</v>
      </c>
      <c r="W95" s="57" t="e">
        <f>VLOOKUP($O95,PercentFHGoalStats!$A$3:$AE$998,16,FALSE)</f>
        <v>#N/A</v>
      </c>
      <c r="X95" s="57" t="e">
        <f>VLOOKUP($O95,PercentFHGoalStats!$A$3:$AE$998,17,FALSE)</f>
        <v>#N/A</v>
      </c>
      <c r="Y95" s="57" t="e">
        <f>VLOOKUP($O95,PercentFHGoalStats!$A$3:$AE$998,19,FALSE)</f>
        <v>#N/A</v>
      </c>
      <c r="Z95" s="57" t="e">
        <f>VLOOKUP($O95,PercentFHGoalStats!$A$3:$AE$998,20,FALSE)</f>
        <v>#N/A</v>
      </c>
      <c r="AA95" s="57" t="e">
        <f>VLOOKUP($O95,PercentFHGoalStats!$A$3:$AE$998,22,FALSE)</f>
        <v>#N/A</v>
      </c>
    </row>
    <row r="96" spans="1:27" ht="14.4" hidden="1" thickTop="1" x14ac:dyDescent="0.3">
      <c r="A96" s="57">
        <f>VLOOKUP($M96,PercentFHGoalStats!$A$3:$AE$998,5,FALSE)</f>
        <v>0.65</v>
      </c>
      <c r="B96" s="57">
        <f>VLOOKUP($M96,PercentFHGoalStats!$A$3:$AE$998,6,FALSE)</f>
        <v>0.7</v>
      </c>
      <c r="C96" s="57">
        <f>VLOOKUP($M96,PercentFHGoalStats!$A$3:$AE$998,8,FALSE)</f>
        <v>0.35</v>
      </c>
      <c r="D96" s="57">
        <f>VLOOKUP($M96,PercentFHGoalStats!$A$3:$AE$998,9,FALSE)</f>
        <v>0.5</v>
      </c>
      <c r="E96" s="57">
        <f>VLOOKUP($M96,PercentFHGoalStats!$A$3:$AE$998,11,FALSE)</f>
        <v>0.4</v>
      </c>
      <c r="F96" s="57">
        <f>VLOOKUP($M96,PercentFHGoalStats!$A$3:$AE$998,12,FALSE)</f>
        <v>0.5</v>
      </c>
      <c r="G96" s="57">
        <f>VLOOKUP($M96,PercentFHGoalStats!$A$3:$AE$998,14,FALSE)</f>
        <v>0.05</v>
      </c>
      <c r="H96" s="57">
        <f>VLOOKUP($M96,PercentFHGoalStats!$A$3:$AE$998,15,FALSE)</f>
        <v>0.1</v>
      </c>
      <c r="I96" s="57">
        <f>VLOOKUP($M96,PercentFHGoalStats!$A$3:$AE$998,17,FALSE)</f>
        <v>0.5</v>
      </c>
      <c r="J96" s="57">
        <f>VLOOKUP($M96,PercentFHGoalStats!$A$3:$AE$998,18,FALSE)</f>
        <v>0.6</v>
      </c>
      <c r="K96" s="57">
        <f>VLOOKUP($M96,PercentFHGoalStats!$A$3:$AE$998,20,FALSE)</f>
        <v>0.15</v>
      </c>
      <c r="L96" s="57">
        <f>VLOOKUP($M96,PercentFHGoalStats!$A$3:$AE$998,21,FALSE)</f>
        <v>0.1</v>
      </c>
      <c r="M96" s="53" t="str">
        <f>Fixtures!A96</f>
        <v>Sassuolo</v>
      </c>
      <c r="N96" s="54">
        <f>Fixtures!D96</f>
        <v>43491</v>
      </c>
      <c r="O96" s="53" t="str">
        <f>Fixtures!B96</f>
        <v>Cagliari</v>
      </c>
      <c r="P96" s="57">
        <f>VLOOKUP($O96,PercentFHGoalStats!$A$3:$AE$998,5,FALSE)</f>
        <v>0.78947368421052633</v>
      </c>
      <c r="Q96" s="57">
        <f>VLOOKUP($O96,PercentFHGoalStats!$A$3:$AE$998,7,FALSE)</f>
        <v>0.9</v>
      </c>
      <c r="R96" s="57">
        <f>VLOOKUP($O96,PercentFHGoalStats!$A$3:$AE$998,8,FALSE)</f>
        <v>0.15789473684210525</v>
      </c>
      <c r="S96" s="57">
        <f>VLOOKUP($O96,PercentFHGoalStats!$A$3:$AE$998,10,FALSE)</f>
        <v>0.2</v>
      </c>
      <c r="T96" s="57">
        <f>VLOOKUP($O96,PercentFHGoalStats!$A$3:$AE$998,11,FALSE)</f>
        <v>0.36842105263157893</v>
      </c>
      <c r="U96" s="57">
        <f>VLOOKUP($O96,PercentFHGoalStats!$A$3:$AE$998,13,FALSE)</f>
        <v>0.2</v>
      </c>
      <c r="V96" s="57">
        <f>VLOOKUP($O96,PercentFHGoalStats!$A$3:$AE$998,14,FALSE)</f>
        <v>0</v>
      </c>
      <c r="W96" s="57">
        <f>VLOOKUP($O96,PercentFHGoalStats!$A$3:$AE$998,16,FALSE)</f>
        <v>0</v>
      </c>
      <c r="X96" s="57">
        <f>VLOOKUP($O96,PercentFHGoalStats!$A$3:$AE$998,17,FALSE)</f>
        <v>0.47368421052631576</v>
      </c>
      <c r="Y96" s="57">
        <f>VLOOKUP($O96,PercentFHGoalStats!$A$3:$AE$998,19,FALSE)</f>
        <v>0.8</v>
      </c>
      <c r="Z96" s="57">
        <f>VLOOKUP($O96,PercentFHGoalStats!$A$3:$AE$998,20,FALSE)</f>
        <v>0.15789473684210525</v>
      </c>
      <c r="AA96" s="57">
        <f>VLOOKUP($O96,PercentFHGoalStats!$A$3:$AE$998,22,FALSE)</f>
        <v>0.2</v>
      </c>
    </row>
    <row r="97" spans="1:27" ht="14.4" hidden="1" thickTop="1" x14ac:dyDescent="0.3">
      <c r="A97" s="57">
        <f>VLOOKUP($M97,PercentFHGoalStats!$A$3:$AE$998,5,FALSE)</f>
        <v>0.57894736842105265</v>
      </c>
      <c r="B97" s="57">
        <f>VLOOKUP($M97,PercentFHGoalStats!$A$3:$AE$998,6,FALSE)</f>
        <v>0.7</v>
      </c>
      <c r="C97" s="57">
        <f>VLOOKUP($M97,PercentFHGoalStats!$A$3:$AE$998,8,FALSE)</f>
        <v>0.15789473684210525</v>
      </c>
      <c r="D97" s="57">
        <f>VLOOKUP($M97,PercentFHGoalStats!$A$3:$AE$998,9,FALSE)</f>
        <v>0.3</v>
      </c>
      <c r="E97" s="57">
        <f>VLOOKUP($M97,PercentFHGoalStats!$A$3:$AE$998,11,FALSE)</f>
        <v>0.47368421052631576</v>
      </c>
      <c r="F97" s="57">
        <f>VLOOKUP($M97,PercentFHGoalStats!$A$3:$AE$998,12,FALSE)</f>
        <v>0.6</v>
      </c>
      <c r="G97" s="57">
        <f>VLOOKUP($M97,PercentFHGoalStats!$A$3:$AE$998,14,FALSE)</f>
        <v>0.10526315789473684</v>
      </c>
      <c r="H97" s="57">
        <f>VLOOKUP($M97,PercentFHGoalStats!$A$3:$AE$998,15,FALSE)</f>
        <v>0.2</v>
      </c>
      <c r="I97" s="57">
        <f>VLOOKUP($M97,PercentFHGoalStats!$A$3:$AE$998,17,FALSE)</f>
        <v>0.21052631578947367</v>
      </c>
      <c r="J97" s="57">
        <f>VLOOKUP($M97,PercentFHGoalStats!$A$3:$AE$998,18,FALSE)</f>
        <v>0.3</v>
      </c>
      <c r="K97" s="57">
        <f>VLOOKUP($M97,PercentFHGoalStats!$A$3:$AE$998,20,FALSE)</f>
        <v>5.2631578947368418E-2</v>
      </c>
      <c r="L97" s="57">
        <f>VLOOKUP($M97,PercentFHGoalStats!$A$3:$AE$998,21,FALSE)</f>
        <v>0.1</v>
      </c>
      <c r="M97" s="53" t="str">
        <f>Fixtures!A97</f>
        <v>Milan</v>
      </c>
      <c r="N97" s="54">
        <f>Fixtures!D97</f>
        <v>43491</v>
      </c>
      <c r="O97" s="53" t="str">
        <f>Fixtures!B97</f>
        <v>Napoli</v>
      </c>
      <c r="P97" s="57">
        <f>VLOOKUP($O97,PercentFHGoalStats!$A$3:$AE$998,5,FALSE)</f>
        <v>0.78947368421052633</v>
      </c>
      <c r="Q97" s="57">
        <f>VLOOKUP($O97,PercentFHGoalStats!$A$3:$AE$998,7,FALSE)</f>
        <v>0.77777777777777779</v>
      </c>
      <c r="R97" s="57">
        <f>VLOOKUP($O97,PercentFHGoalStats!$A$3:$AE$998,8,FALSE)</f>
        <v>0.36842105263157893</v>
      </c>
      <c r="S97" s="57">
        <f>VLOOKUP($O97,PercentFHGoalStats!$A$3:$AE$998,10,FALSE)</f>
        <v>0.44444444444444442</v>
      </c>
      <c r="T97" s="57">
        <f>VLOOKUP($O97,PercentFHGoalStats!$A$3:$AE$998,11,FALSE)</f>
        <v>0.57894736842105265</v>
      </c>
      <c r="U97" s="57">
        <f>VLOOKUP($O97,PercentFHGoalStats!$A$3:$AE$998,13,FALSE)</f>
        <v>0.55555555555555558</v>
      </c>
      <c r="V97" s="57">
        <f>VLOOKUP($O97,PercentFHGoalStats!$A$3:$AE$998,14,FALSE)</f>
        <v>0.15789473684210525</v>
      </c>
      <c r="W97" s="57">
        <f>VLOOKUP($O97,PercentFHGoalStats!$A$3:$AE$998,16,FALSE)</f>
        <v>0.1111111111111111</v>
      </c>
      <c r="X97" s="57">
        <f>VLOOKUP($O97,PercentFHGoalStats!$A$3:$AE$998,17,FALSE)</f>
        <v>0.36842105263157893</v>
      </c>
      <c r="Y97" s="57">
        <f>VLOOKUP($O97,PercentFHGoalStats!$A$3:$AE$998,19,FALSE)</f>
        <v>0.44444444444444442</v>
      </c>
      <c r="Z97" s="57">
        <f>VLOOKUP($O97,PercentFHGoalStats!$A$3:$AE$998,20,FALSE)</f>
        <v>5.2631578947368418E-2</v>
      </c>
      <c r="AA97" s="57">
        <f>VLOOKUP($O97,PercentFHGoalStats!$A$3:$AE$998,22,FALSE)</f>
        <v>0.1111111111111111</v>
      </c>
    </row>
    <row r="98" spans="1:27" ht="14.4" hidden="1" thickTop="1" x14ac:dyDescent="0.3">
      <c r="A98" s="57">
        <f>VLOOKUP($M98,PercentFHGoalStats!$A$3:$AE$998,5,FALSE)</f>
        <v>0.68421052631578949</v>
      </c>
      <c r="B98" s="57">
        <f>VLOOKUP($M98,PercentFHGoalStats!$A$3:$AE$998,6,FALSE)</f>
        <v>0.55555555555555558</v>
      </c>
      <c r="C98" s="57">
        <f>VLOOKUP($M98,PercentFHGoalStats!$A$3:$AE$998,8,FALSE)</f>
        <v>0.42105263157894735</v>
      </c>
      <c r="D98" s="57">
        <f>VLOOKUP($M98,PercentFHGoalStats!$A$3:$AE$998,9,FALSE)</f>
        <v>0.44444444444444442</v>
      </c>
      <c r="E98" s="57">
        <f>VLOOKUP($M98,PercentFHGoalStats!$A$3:$AE$998,11,FALSE)</f>
        <v>0.47368421052631576</v>
      </c>
      <c r="F98" s="57">
        <f>VLOOKUP($M98,PercentFHGoalStats!$A$3:$AE$998,12,FALSE)</f>
        <v>0.33333333333333331</v>
      </c>
      <c r="G98" s="57">
        <f>VLOOKUP($M98,PercentFHGoalStats!$A$3:$AE$998,14,FALSE)</f>
        <v>0.15789473684210525</v>
      </c>
      <c r="H98" s="57">
        <f>VLOOKUP($M98,PercentFHGoalStats!$A$3:$AE$998,15,FALSE)</f>
        <v>0.22222222222222221</v>
      </c>
      <c r="I98" s="57">
        <f>VLOOKUP($M98,PercentFHGoalStats!$A$3:$AE$998,17,FALSE)</f>
        <v>0.52631578947368418</v>
      </c>
      <c r="J98" s="57">
        <f>VLOOKUP($M98,PercentFHGoalStats!$A$3:$AE$998,18,FALSE)</f>
        <v>0.44444444444444442</v>
      </c>
      <c r="K98" s="57">
        <f>VLOOKUP($M98,PercentFHGoalStats!$A$3:$AE$998,20,FALSE)</f>
        <v>0.10526315789473684</v>
      </c>
      <c r="L98" s="57">
        <f>VLOOKUP($M98,PercentFHGoalStats!$A$3:$AE$998,21,FALSE)</f>
        <v>0.1111111111111111</v>
      </c>
      <c r="M98" s="53" t="str">
        <f>Fixtures!A98</f>
        <v>Sampdoria</v>
      </c>
      <c r="N98" s="54">
        <f>Fixtures!D98</f>
        <v>43491</v>
      </c>
      <c r="O98" s="53" t="str">
        <f>Fixtures!B98</f>
        <v>Udinese</v>
      </c>
      <c r="P98" s="57">
        <f>VLOOKUP($O98,PercentFHGoalStats!$A$3:$AE$998,5,FALSE)</f>
        <v>0.6</v>
      </c>
      <c r="Q98" s="57">
        <f>VLOOKUP($O98,PercentFHGoalStats!$A$3:$AE$998,7,FALSE)</f>
        <v>0.44444444444444442</v>
      </c>
      <c r="R98" s="57">
        <f>VLOOKUP($O98,PercentFHGoalStats!$A$3:$AE$998,8,FALSE)</f>
        <v>0.15</v>
      </c>
      <c r="S98" s="57">
        <f>VLOOKUP($O98,PercentFHGoalStats!$A$3:$AE$998,10,FALSE)</f>
        <v>0.1111111111111111</v>
      </c>
      <c r="T98" s="57">
        <f>VLOOKUP($O98,PercentFHGoalStats!$A$3:$AE$998,11,FALSE)</f>
        <v>0.3</v>
      </c>
      <c r="U98" s="57">
        <f>VLOOKUP($O98,PercentFHGoalStats!$A$3:$AE$998,13,FALSE)</f>
        <v>0.1111111111111111</v>
      </c>
      <c r="V98" s="57">
        <f>VLOOKUP($O98,PercentFHGoalStats!$A$3:$AE$998,14,FALSE)</f>
        <v>0</v>
      </c>
      <c r="W98" s="57">
        <f>VLOOKUP($O98,PercentFHGoalStats!$A$3:$AE$998,16,FALSE)</f>
        <v>0</v>
      </c>
      <c r="X98" s="57">
        <f>VLOOKUP($O98,PercentFHGoalStats!$A$3:$AE$998,17,FALSE)</f>
        <v>0.4</v>
      </c>
      <c r="Y98" s="57">
        <f>VLOOKUP($O98,PercentFHGoalStats!$A$3:$AE$998,19,FALSE)</f>
        <v>0.44444444444444442</v>
      </c>
      <c r="Z98" s="57">
        <f>VLOOKUP($O98,PercentFHGoalStats!$A$3:$AE$998,20,FALSE)</f>
        <v>0.05</v>
      </c>
      <c r="AA98" s="57">
        <f>VLOOKUP($O98,PercentFHGoalStats!$A$3:$AE$998,22,FALSE)</f>
        <v>0</v>
      </c>
    </row>
    <row r="99" spans="1:27" ht="14.4" hidden="1" thickTop="1" x14ac:dyDescent="0.3">
      <c r="A99" s="57">
        <f>VLOOKUP($M99,PercentFHGoalStats!$A$3:$AE$998,5,FALSE)</f>
        <v>0.88888888888888884</v>
      </c>
      <c r="B99" s="57">
        <f>VLOOKUP($M99,PercentFHGoalStats!$A$3:$AE$998,6,FALSE)</f>
        <v>0.875</v>
      </c>
      <c r="C99" s="57">
        <f>VLOOKUP($M99,PercentFHGoalStats!$A$3:$AE$998,8,FALSE)</f>
        <v>0.61111111111111116</v>
      </c>
      <c r="D99" s="57">
        <f>VLOOKUP($M99,PercentFHGoalStats!$A$3:$AE$998,9,FALSE)</f>
        <v>0.625</v>
      </c>
      <c r="E99" s="57">
        <f>VLOOKUP($M99,PercentFHGoalStats!$A$3:$AE$998,11,FALSE)</f>
        <v>0.5</v>
      </c>
      <c r="F99" s="57">
        <f>VLOOKUP($M99,PercentFHGoalStats!$A$3:$AE$998,12,FALSE)</f>
        <v>0.75</v>
      </c>
      <c r="G99" s="57">
        <f>VLOOKUP($M99,PercentFHGoalStats!$A$3:$AE$998,14,FALSE)</f>
        <v>0.16666666666666666</v>
      </c>
      <c r="H99" s="57">
        <f>VLOOKUP($M99,PercentFHGoalStats!$A$3:$AE$998,15,FALSE)</f>
        <v>0.25</v>
      </c>
      <c r="I99" s="57">
        <f>VLOOKUP($M99,PercentFHGoalStats!$A$3:$AE$998,17,FALSE)</f>
        <v>0.61111111111111116</v>
      </c>
      <c r="J99" s="57">
        <f>VLOOKUP($M99,PercentFHGoalStats!$A$3:$AE$998,18,FALSE)</f>
        <v>0.5</v>
      </c>
      <c r="K99" s="57">
        <f>VLOOKUP($M99,PercentFHGoalStats!$A$3:$AE$998,20,FALSE)</f>
        <v>0.33333333333333331</v>
      </c>
      <c r="L99" s="57">
        <f>VLOOKUP($M99,PercentFHGoalStats!$A$3:$AE$998,21,FALSE)</f>
        <v>0.25</v>
      </c>
      <c r="M99" s="53" t="str">
        <f>Fixtures!A99</f>
        <v>Heracles</v>
      </c>
      <c r="N99" s="54">
        <f>Fixtures!D99</f>
        <v>43491</v>
      </c>
      <c r="O99" s="53" t="str">
        <f>Fixtures!B99</f>
        <v>PEC Zwolle</v>
      </c>
      <c r="P99" s="57">
        <f>VLOOKUP($O99,PercentFHGoalStats!$A$3:$AE$998,5,FALSE)</f>
        <v>0.88888888888888884</v>
      </c>
      <c r="Q99" s="57">
        <f>VLOOKUP($O99,PercentFHGoalStats!$A$3:$AE$998,7,FALSE)</f>
        <v>0.875</v>
      </c>
      <c r="R99" s="57">
        <f>VLOOKUP($O99,PercentFHGoalStats!$A$3:$AE$998,8,FALSE)</f>
        <v>0.5</v>
      </c>
      <c r="S99" s="57">
        <f>VLOOKUP($O99,PercentFHGoalStats!$A$3:$AE$998,10,FALSE)</f>
        <v>0.375</v>
      </c>
      <c r="T99" s="57">
        <f>VLOOKUP($O99,PercentFHGoalStats!$A$3:$AE$998,11,FALSE)</f>
        <v>0.44444444444444442</v>
      </c>
      <c r="U99" s="57">
        <f>VLOOKUP($O99,PercentFHGoalStats!$A$3:$AE$998,13,FALSE)</f>
        <v>0.375</v>
      </c>
      <c r="V99" s="57">
        <f>VLOOKUP($O99,PercentFHGoalStats!$A$3:$AE$998,14,FALSE)</f>
        <v>5.5555555555555552E-2</v>
      </c>
      <c r="W99" s="57">
        <f>VLOOKUP($O99,PercentFHGoalStats!$A$3:$AE$998,16,FALSE)</f>
        <v>0</v>
      </c>
      <c r="X99" s="57">
        <f>VLOOKUP($O99,PercentFHGoalStats!$A$3:$AE$998,17,FALSE)</f>
        <v>0.72222222222222221</v>
      </c>
      <c r="Y99" s="57">
        <f>VLOOKUP($O99,PercentFHGoalStats!$A$3:$AE$998,19,FALSE)</f>
        <v>0.625</v>
      </c>
      <c r="Z99" s="57">
        <f>VLOOKUP($O99,PercentFHGoalStats!$A$3:$AE$998,20,FALSE)</f>
        <v>0.3888888888888889</v>
      </c>
      <c r="AA99" s="57">
        <f>VLOOKUP($O99,PercentFHGoalStats!$A$3:$AE$998,22,FALSE)</f>
        <v>0.25</v>
      </c>
    </row>
    <row r="100" spans="1:27" ht="14.4" hidden="1" thickTop="1" x14ac:dyDescent="0.3">
      <c r="A100" s="57">
        <f>VLOOKUP($M100,PercentFHGoalStats!$A$3:$AE$998,5,FALSE)</f>
        <v>0.94444444444444442</v>
      </c>
      <c r="B100" s="57">
        <f>VLOOKUP($M100,PercentFHGoalStats!$A$3:$AE$998,6,FALSE)</f>
        <v>1</v>
      </c>
      <c r="C100" s="57">
        <f>VLOOKUP($M100,PercentFHGoalStats!$A$3:$AE$998,8,FALSE)</f>
        <v>0.55555555555555558</v>
      </c>
      <c r="D100" s="57">
        <f>VLOOKUP($M100,PercentFHGoalStats!$A$3:$AE$998,9,FALSE)</f>
        <v>0.66666666666666663</v>
      </c>
      <c r="E100" s="57">
        <f>VLOOKUP($M100,PercentFHGoalStats!$A$3:$AE$998,11,FALSE)</f>
        <v>0.55555555555555558</v>
      </c>
      <c r="F100" s="57">
        <f>VLOOKUP($M100,PercentFHGoalStats!$A$3:$AE$998,12,FALSE)</f>
        <v>0.66666666666666663</v>
      </c>
      <c r="G100" s="57">
        <f>VLOOKUP($M100,PercentFHGoalStats!$A$3:$AE$998,14,FALSE)</f>
        <v>0.1111111111111111</v>
      </c>
      <c r="H100" s="57">
        <f>VLOOKUP($M100,PercentFHGoalStats!$A$3:$AE$998,15,FALSE)</f>
        <v>0.22222222222222221</v>
      </c>
      <c r="I100" s="57">
        <f>VLOOKUP($M100,PercentFHGoalStats!$A$3:$AE$998,17,FALSE)</f>
        <v>0.55555555555555558</v>
      </c>
      <c r="J100" s="57">
        <f>VLOOKUP($M100,PercentFHGoalStats!$A$3:$AE$998,18,FALSE)</f>
        <v>0.44444444444444442</v>
      </c>
      <c r="K100" s="57">
        <f>VLOOKUP($M100,PercentFHGoalStats!$A$3:$AE$998,20,FALSE)</f>
        <v>0.33333333333333331</v>
      </c>
      <c r="L100" s="57">
        <f>VLOOKUP($M100,PercentFHGoalStats!$A$3:$AE$998,21,FALSE)</f>
        <v>0.44444444444444442</v>
      </c>
      <c r="M100" s="53" t="str">
        <f>Fixtures!A100</f>
        <v>Excelsior</v>
      </c>
      <c r="N100" s="54">
        <f>Fixtures!D100</f>
        <v>43491</v>
      </c>
      <c r="O100" s="53" t="str">
        <f>Fixtures!B100</f>
        <v>De Graafschap</v>
      </c>
      <c r="P100" s="57">
        <f>VLOOKUP($O100,PercentFHGoalStats!$A$3:$AE$998,5,FALSE)</f>
        <v>0.82352941176470584</v>
      </c>
      <c r="Q100" s="57">
        <f>VLOOKUP($O100,PercentFHGoalStats!$A$3:$AE$998,7,FALSE)</f>
        <v>0.625</v>
      </c>
      <c r="R100" s="57">
        <f>VLOOKUP($O100,PercentFHGoalStats!$A$3:$AE$998,8,FALSE)</f>
        <v>0.41176470588235292</v>
      </c>
      <c r="S100" s="57">
        <f>VLOOKUP($O100,PercentFHGoalStats!$A$3:$AE$998,10,FALSE)</f>
        <v>0.25</v>
      </c>
      <c r="T100" s="57">
        <f>VLOOKUP($O100,PercentFHGoalStats!$A$3:$AE$998,11,FALSE)</f>
        <v>0.29411764705882354</v>
      </c>
      <c r="U100" s="57">
        <f>VLOOKUP($O100,PercentFHGoalStats!$A$3:$AE$998,13,FALSE)</f>
        <v>0</v>
      </c>
      <c r="V100" s="57">
        <f>VLOOKUP($O100,PercentFHGoalStats!$A$3:$AE$998,14,FALSE)</f>
        <v>0</v>
      </c>
      <c r="W100" s="57">
        <f>VLOOKUP($O100,PercentFHGoalStats!$A$3:$AE$998,16,FALSE)</f>
        <v>0</v>
      </c>
      <c r="X100" s="57">
        <f>VLOOKUP($O100,PercentFHGoalStats!$A$3:$AE$998,17,FALSE)</f>
        <v>0.70588235294117652</v>
      </c>
      <c r="Y100" s="57">
        <f>VLOOKUP($O100,PercentFHGoalStats!$A$3:$AE$998,19,FALSE)</f>
        <v>0.625</v>
      </c>
      <c r="Z100" s="57">
        <f>VLOOKUP($O100,PercentFHGoalStats!$A$3:$AE$998,20,FALSE)</f>
        <v>0.29411764705882354</v>
      </c>
      <c r="AA100" s="57">
        <f>VLOOKUP($O100,PercentFHGoalStats!$A$3:$AE$998,22,FALSE)</f>
        <v>0.25</v>
      </c>
    </row>
    <row r="101" spans="1:27" ht="14.4" hidden="1" thickTop="1" x14ac:dyDescent="0.3">
      <c r="A101" s="57">
        <f>VLOOKUP($M101,PercentFHGoalStats!$A$3:$AE$998,5,FALSE)</f>
        <v>0.88888888888888884</v>
      </c>
      <c r="B101" s="57">
        <f>VLOOKUP($M101,PercentFHGoalStats!$A$3:$AE$998,6,FALSE)</f>
        <v>0.75</v>
      </c>
      <c r="C101" s="57">
        <f>VLOOKUP($M101,PercentFHGoalStats!$A$3:$AE$998,8,FALSE)</f>
        <v>0.33333333333333331</v>
      </c>
      <c r="D101" s="57">
        <f>VLOOKUP($M101,PercentFHGoalStats!$A$3:$AE$998,9,FALSE)</f>
        <v>0.375</v>
      </c>
      <c r="E101" s="57">
        <f>VLOOKUP($M101,PercentFHGoalStats!$A$3:$AE$998,11,FALSE)</f>
        <v>0.5</v>
      </c>
      <c r="F101" s="57">
        <f>VLOOKUP($M101,PercentFHGoalStats!$A$3:$AE$998,12,FALSE)</f>
        <v>0.625</v>
      </c>
      <c r="G101" s="57">
        <f>VLOOKUP($M101,PercentFHGoalStats!$A$3:$AE$998,14,FALSE)</f>
        <v>0.16666666666666666</v>
      </c>
      <c r="H101" s="57">
        <f>VLOOKUP($M101,PercentFHGoalStats!$A$3:$AE$998,15,FALSE)</f>
        <v>0.25</v>
      </c>
      <c r="I101" s="57">
        <f>VLOOKUP($M101,PercentFHGoalStats!$A$3:$AE$998,17,FALSE)</f>
        <v>0.55555555555555558</v>
      </c>
      <c r="J101" s="57">
        <f>VLOOKUP($M101,PercentFHGoalStats!$A$3:$AE$998,18,FALSE)</f>
        <v>0.375</v>
      </c>
      <c r="K101" s="57">
        <f>VLOOKUP($M101,PercentFHGoalStats!$A$3:$AE$998,20,FALSE)</f>
        <v>0.1111111111111111</v>
      </c>
      <c r="L101" s="57">
        <f>VLOOKUP($M101,PercentFHGoalStats!$A$3:$AE$998,21,FALSE)</f>
        <v>0.125</v>
      </c>
      <c r="M101" s="53" t="str">
        <f>Fixtures!A101</f>
        <v>VVV</v>
      </c>
      <c r="N101" s="54">
        <f>Fixtures!D101</f>
        <v>43491</v>
      </c>
      <c r="O101" s="53" t="str">
        <f>Fixtures!B101</f>
        <v>Emmen</v>
      </c>
      <c r="P101" s="57">
        <f>VLOOKUP($O101,PercentFHGoalStats!$A$3:$AE$998,5,FALSE)</f>
        <v>0.70588235294117652</v>
      </c>
      <c r="Q101" s="57">
        <f>VLOOKUP($O101,PercentFHGoalStats!$A$3:$AE$998,7,FALSE)</f>
        <v>0.875</v>
      </c>
      <c r="R101" s="57">
        <f>VLOOKUP($O101,PercentFHGoalStats!$A$3:$AE$998,8,FALSE)</f>
        <v>0.29411764705882354</v>
      </c>
      <c r="S101" s="57">
        <f>VLOOKUP($O101,PercentFHGoalStats!$A$3:$AE$998,10,FALSE)</f>
        <v>0.5</v>
      </c>
      <c r="T101" s="57">
        <f>VLOOKUP($O101,PercentFHGoalStats!$A$3:$AE$998,11,FALSE)</f>
        <v>0.17647058823529413</v>
      </c>
      <c r="U101" s="57">
        <f>VLOOKUP($O101,PercentFHGoalStats!$A$3:$AE$998,13,FALSE)</f>
        <v>0.125</v>
      </c>
      <c r="V101" s="57">
        <f>VLOOKUP($O101,PercentFHGoalStats!$A$3:$AE$998,14,FALSE)</f>
        <v>5.8823529411764705E-2</v>
      </c>
      <c r="W101" s="57">
        <f>VLOOKUP($O101,PercentFHGoalStats!$A$3:$AE$998,16,FALSE)</f>
        <v>0.125</v>
      </c>
      <c r="X101" s="57">
        <f>VLOOKUP($O101,PercentFHGoalStats!$A$3:$AE$998,17,FALSE)</f>
        <v>0.58823529411764708</v>
      </c>
      <c r="Y101" s="57">
        <f>VLOOKUP($O101,PercentFHGoalStats!$A$3:$AE$998,19,FALSE)</f>
        <v>0.75</v>
      </c>
      <c r="Z101" s="57">
        <f>VLOOKUP($O101,PercentFHGoalStats!$A$3:$AE$998,20,FALSE)</f>
        <v>0.23529411764705882</v>
      </c>
      <c r="AA101" s="57">
        <f>VLOOKUP($O101,PercentFHGoalStats!$A$3:$AE$998,22,FALSE)</f>
        <v>0.375</v>
      </c>
    </row>
    <row r="102" spans="1:27" ht="14.4" hidden="1" thickTop="1" x14ac:dyDescent="0.3">
      <c r="A102" s="57">
        <f>VLOOKUP($M102,PercentFHGoalStats!$A$3:$AE$998,5,FALSE)</f>
        <v>0.88235294117647056</v>
      </c>
      <c r="B102" s="57">
        <f>VLOOKUP($M102,PercentFHGoalStats!$A$3:$AE$998,6,FALSE)</f>
        <v>0.88888888888888884</v>
      </c>
      <c r="C102" s="57">
        <f>VLOOKUP($M102,PercentFHGoalStats!$A$3:$AE$998,8,FALSE)</f>
        <v>0.58823529411764708</v>
      </c>
      <c r="D102" s="57">
        <f>VLOOKUP($M102,PercentFHGoalStats!$A$3:$AE$998,9,FALSE)</f>
        <v>0.55555555555555558</v>
      </c>
      <c r="E102" s="57">
        <f>VLOOKUP($M102,PercentFHGoalStats!$A$3:$AE$998,11,FALSE)</f>
        <v>0.82352941176470584</v>
      </c>
      <c r="F102" s="57">
        <f>VLOOKUP($M102,PercentFHGoalStats!$A$3:$AE$998,12,FALSE)</f>
        <v>0.88888888888888884</v>
      </c>
      <c r="G102" s="57">
        <f>VLOOKUP($M102,PercentFHGoalStats!$A$3:$AE$998,14,FALSE)</f>
        <v>0.41176470588235292</v>
      </c>
      <c r="H102" s="57">
        <f>VLOOKUP($M102,PercentFHGoalStats!$A$3:$AE$998,15,FALSE)</f>
        <v>0.44444444444444442</v>
      </c>
      <c r="I102" s="57">
        <f>VLOOKUP($M102,PercentFHGoalStats!$A$3:$AE$998,17,FALSE)</f>
        <v>0.23529411764705882</v>
      </c>
      <c r="J102" s="57">
        <f>VLOOKUP($M102,PercentFHGoalStats!$A$3:$AE$998,18,FALSE)</f>
        <v>0.1111111111111111</v>
      </c>
      <c r="K102" s="57">
        <f>VLOOKUP($M102,PercentFHGoalStats!$A$3:$AE$998,20,FALSE)</f>
        <v>5.8823529411764705E-2</v>
      </c>
      <c r="L102" s="57">
        <f>VLOOKUP($M102,PercentFHGoalStats!$A$3:$AE$998,21,FALSE)</f>
        <v>0</v>
      </c>
      <c r="M102" s="53" t="str">
        <f>Fixtures!A102</f>
        <v>PSV</v>
      </c>
      <c r="N102" s="54">
        <f>Fixtures!D102</f>
        <v>43491</v>
      </c>
      <c r="O102" s="53" t="str">
        <f>Fixtures!B102</f>
        <v>Groningen</v>
      </c>
      <c r="P102" s="57">
        <f>VLOOKUP($O102,PercentFHGoalStats!$A$3:$AE$998,5,FALSE)</f>
        <v>0.77777777777777779</v>
      </c>
      <c r="Q102" s="57">
        <f>VLOOKUP($O102,PercentFHGoalStats!$A$3:$AE$998,7,FALSE)</f>
        <v>0.77777777777777779</v>
      </c>
      <c r="R102" s="57">
        <f>VLOOKUP($O102,PercentFHGoalStats!$A$3:$AE$998,8,FALSE)</f>
        <v>0.3888888888888889</v>
      </c>
      <c r="S102" s="57">
        <f>VLOOKUP($O102,PercentFHGoalStats!$A$3:$AE$998,10,FALSE)</f>
        <v>0.33333333333333331</v>
      </c>
      <c r="T102" s="57">
        <f>VLOOKUP($O102,PercentFHGoalStats!$A$3:$AE$998,11,FALSE)</f>
        <v>0.5</v>
      </c>
      <c r="U102" s="57">
        <f>VLOOKUP($O102,PercentFHGoalStats!$A$3:$AE$998,13,FALSE)</f>
        <v>0.44444444444444442</v>
      </c>
      <c r="V102" s="57">
        <f>VLOOKUP($O102,PercentFHGoalStats!$A$3:$AE$998,14,FALSE)</f>
        <v>0.1111111111111111</v>
      </c>
      <c r="W102" s="57">
        <f>VLOOKUP($O102,PercentFHGoalStats!$A$3:$AE$998,16,FALSE)</f>
        <v>0.1111111111111111</v>
      </c>
      <c r="X102" s="57">
        <f>VLOOKUP($O102,PercentFHGoalStats!$A$3:$AE$998,17,FALSE)</f>
        <v>0.61111111111111116</v>
      </c>
      <c r="Y102" s="57">
        <f>VLOOKUP($O102,PercentFHGoalStats!$A$3:$AE$998,19,FALSE)</f>
        <v>0.66666666666666663</v>
      </c>
      <c r="Z102" s="57">
        <f>VLOOKUP($O102,PercentFHGoalStats!$A$3:$AE$998,20,FALSE)</f>
        <v>5.5555555555555552E-2</v>
      </c>
      <c r="AA102" s="57">
        <f>VLOOKUP($O102,PercentFHGoalStats!$A$3:$AE$998,22,FALSE)</f>
        <v>0.1111111111111111</v>
      </c>
    </row>
    <row r="103" spans="1:27" ht="14.4" hidden="1" thickTop="1" x14ac:dyDescent="0.3">
      <c r="A103" s="57">
        <f>VLOOKUP($M103,PercentFHGoalStats!$A$3:$AE$998,5,FALSE)</f>
        <v>0.68965517241379315</v>
      </c>
      <c r="B103" s="57">
        <f>VLOOKUP($M103,PercentFHGoalStats!$A$3:$AE$998,6,FALSE)</f>
        <v>0.7142857142857143</v>
      </c>
      <c r="C103" s="57">
        <f>VLOOKUP($M103,PercentFHGoalStats!$A$3:$AE$998,8,FALSE)</f>
        <v>0.27586206896551724</v>
      </c>
      <c r="D103" s="57">
        <f>VLOOKUP($M103,PercentFHGoalStats!$A$3:$AE$998,9,FALSE)</f>
        <v>0.35714285714285715</v>
      </c>
      <c r="E103" s="57">
        <f>VLOOKUP($M103,PercentFHGoalStats!$A$3:$AE$998,11,FALSE)</f>
        <v>0.44827586206896552</v>
      </c>
      <c r="F103" s="57">
        <f>VLOOKUP($M103,PercentFHGoalStats!$A$3:$AE$998,12,FALSE)</f>
        <v>0.5</v>
      </c>
      <c r="G103" s="57">
        <f>VLOOKUP($M103,PercentFHGoalStats!$A$3:$AE$998,14,FALSE)</f>
        <v>0.20689655172413793</v>
      </c>
      <c r="H103" s="57">
        <f>VLOOKUP($M103,PercentFHGoalStats!$A$3:$AE$998,15,FALSE)</f>
        <v>0.2857142857142857</v>
      </c>
      <c r="I103" s="57">
        <f>VLOOKUP($M103,PercentFHGoalStats!$A$3:$AE$998,17,FALSE)</f>
        <v>0.41379310344827586</v>
      </c>
      <c r="J103" s="57">
        <f>VLOOKUP($M103,PercentFHGoalStats!$A$3:$AE$998,18,FALSE)</f>
        <v>0.42857142857142855</v>
      </c>
      <c r="K103" s="57">
        <f>VLOOKUP($M103,PercentFHGoalStats!$A$3:$AE$998,20,FALSE)</f>
        <v>6.8965517241379309E-2</v>
      </c>
      <c r="L103" s="57">
        <f>VLOOKUP($M103,PercentFHGoalStats!$A$3:$AE$998,21,FALSE)</f>
        <v>7.1428571428571425E-2</v>
      </c>
      <c r="M103" s="53" t="str">
        <f>Fixtures!A103</f>
        <v>Bury</v>
      </c>
      <c r="N103" s="54">
        <f>Fixtures!D103</f>
        <v>43491</v>
      </c>
      <c r="O103" s="53" t="str">
        <f>Fixtures!B103</f>
        <v>Lincoln City</v>
      </c>
      <c r="P103" s="57">
        <f>VLOOKUP($O103,PercentFHGoalStats!$A$3:$AE$998,5,FALSE)</f>
        <v>0.66666666666666663</v>
      </c>
      <c r="Q103" s="57">
        <f>VLOOKUP($O103,PercentFHGoalStats!$A$3:$AE$998,7,FALSE)</f>
        <v>0.61538461538461542</v>
      </c>
      <c r="R103" s="57">
        <f>VLOOKUP($O103,PercentFHGoalStats!$A$3:$AE$998,8,FALSE)</f>
        <v>0.37037037037037035</v>
      </c>
      <c r="S103" s="57">
        <f>VLOOKUP($O103,PercentFHGoalStats!$A$3:$AE$998,10,FALSE)</f>
        <v>0.23076923076923078</v>
      </c>
      <c r="T103" s="57">
        <f>VLOOKUP($O103,PercentFHGoalStats!$A$3:$AE$998,11,FALSE)</f>
        <v>0.48148148148148145</v>
      </c>
      <c r="U103" s="57">
        <f>VLOOKUP($O103,PercentFHGoalStats!$A$3:$AE$998,13,FALSE)</f>
        <v>0.38461538461538464</v>
      </c>
      <c r="V103" s="57">
        <f>VLOOKUP($O103,PercentFHGoalStats!$A$3:$AE$998,14,FALSE)</f>
        <v>0.29629629629629628</v>
      </c>
      <c r="W103" s="57">
        <f>VLOOKUP($O103,PercentFHGoalStats!$A$3:$AE$998,16,FALSE)</f>
        <v>0.23076923076923078</v>
      </c>
      <c r="X103" s="57">
        <f>VLOOKUP($O103,PercentFHGoalStats!$A$3:$AE$998,17,FALSE)</f>
        <v>0.40740740740740738</v>
      </c>
      <c r="Y103" s="57">
        <f>VLOOKUP($O103,PercentFHGoalStats!$A$3:$AE$998,19,FALSE)</f>
        <v>0.23076923076923078</v>
      </c>
      <c r="Z103" s="57">
        <f>VLOOKUP($O103,PercentFHGoalStats!$A$3:$AE$998,20,FALSE)</f>
        <v>3.7037037037037035E-2</v>
      </c>
      <c r="AA103" s="57">
        <f>VLOOKUP($O103,PercentFHGoalStats!$A$3:$AE$998,22,FALSE)</f>
        <v>0</v>
      </c>
    </row>
    <row r="104" spans="1:27" ht="14.4" hidden="1" thickTop="1" x14ac:dyDescent="0.3">
      <c r="A104" s="57">
        <f>VLOOKUP($M104,PercentFHGoalStats!$A$3:$AE$998,5,FALSE)</f>
        <v>0.7142857142857143</v>
      </c>
      <c r="B104" s="57">
        <f>VLOOKUP($M104,PercentFHGoalStats!$A$3:$AE$998,6,FALSE)</f>
        <v>0.69230769230769229</v>
      </c>
      <c r="C104" s="57">
        <f>VLOOKUP($M104,PercentFHGoalStats!$A$3:$AE$998,8,FALSE)</f>
        <v>0.32142857142857145</v>
      </c>
      <c r="D104" s="57">
        <f>VLOOKUP($M104,PercentFHGoalStats!$A$3:$AE$998,9,FALSE)</f>
        <v>0.46153846153846156</v>
      </c>
      <c r="E104" s="57">
        <f>VLOOKUP($M104,PercentFHGoalStats!$A$3:$AE$998,11,FALSE)</f>
        <v>0.4642857142857143</v>
      </c>
      <c r="F104" s="57">
        <f>VLOOKUP($M104,PercentFHGoalStats!$A$3:$AE$998,12,FALSE)</f>
        <v>0.46153846153846156</v>
      </c>
      <c r="G104" s="57">
        <f>VLOOKUP($M104,PercentFHGoalStats!$A$3:$AE$998,14,FALSE)</f>
        <v>0.14285714285714285</v>
      </c>
      <c r="H104" s="57">
        <f>VLOOKUP($M104,PercentFHGoalStats!$A$3:$AE$998,15,FALSE)</f>
        <v>0.23076923076923078</v>
      </c>
      <c r="I104" s="57">
        <f>VLOOKUP($M104,PercentFHGoalStats!$A$3:$AE$998,17,FALSE)</f>
        <v>0.42857142857142855</v>
      </c>
      <c r="J104" s="57">
        <f>VLOOKUP($M104,PercentFHGoalStats!$A$3:$AE$998,18,FALSE)</f>
        <v>0.46153846153846156</v>
      </c>
      <c r="K104" s="57">
        <f>VLOOKUP($M104,PercentFHGoalStats!$A$3:$AE$998,20,FALSE)</f>
        <v>0.10714285714285714</v>
      </c>
      <c r="L104" s="57">
        <f>VLOOKUP($M104,PercentFHGoalStats!$A$3:$AE$998,21,FALSE)</f>
        <v>0.15384615384615385</v>
      </c>
      <c r="M104" s="53" t="str">
        <f>Fixtures!A104</f>
        <v>Cheltenham Town</v>
      </c>
      <c r="N104" s="54">
        <f>Fixtures!D104</f>
        <v>43491</v>
      </c>
      <c r="O104" s="53" t="str">
        <f>Fixtures!B104</f>
        <v>Macclesfield Town</v>
      </c>
      <c r="P104" s="57">
        <f>VLOOKUP($O104,PercentFHGoalStats!$A$3:$AE$998,5,FALSE)</f>
        <v>0.62068965517241381</v>
      </c>
      <c r="Q104" s="57">
        <f>VLOOKUP($O104,PercentFHGoalStats!$A$3:$AE$998,7,FALSE)</f>
        <v>0.5714285714285714</v>
      </c>
      <c r="R104" s="57">
        <f>VLOOKUP($O104,PercentFHGoalStats!$A$3:$AE$998,8,FALSE)</f>
        <v>0.31034482758620691</v>
      </c>
      <c r="S104" s="57">
        <f>VLOOKUP($O104,PercentFHGoalStats!$A$3:$AE$998,10,FALSE)</f>
        <v>0.2857142857142857</v>
      </c>
      <c r="T104" s="57">
        <f>VLOOKUP($O104,PercentFHGoalStats!$A$3:$AE$998,11,FALSE)</f>
        <v>0.34482758620689657</v>
      </c>
      <c r="U104" s="57">
        <f>VLOOKUP($O104,PercentFHGoalStats!$A$3:$AE$998,13,FALSE)</f>
        <v>0.2857142857142857</v>
      </c>
      <c r="V104" s="57">
        <f>VLOOKUP($O104,PercentFHGoalStats!$A$3:$AE$998,14,FALSE)</f>
        <v>6.8965517241379309E-2</v>
      </c>
      <c r="W104" s="57">
        <f>VLOOKUP($O104,PercentFHGoalStats!$A$3:$AE$998,16,FALSE)</f>
        <v>0.14285714285714285</v>
      </c>
      <c r="X104" s="57">
        <f>VLOOKUP($O104,PercentFHGoalStats!$A$3:$AE$998,17,FALSE)</f>
        <v>0.48275862068965519</v>
      </c>
      <c r="Y104" s="57">
        <f>VLOOKUP($O104,PercentFHGoalStats!$A$3:$AE$998,19,FALSE)</f>
        <v>0.42857142857142855</v>
      </c>
      <c r="Z104" s="57">
        <f>VLOOKUP($O104,PercentFHGoalStats!$A$3:$AE$998,20,FALSE)</f>
        <v>0.10344827586206896</v>
      </c>
      <c r="AA104" s="57">
        <f>VLOOKUP($O104,PercentFHGoalStats!$A$3:$AE$998,22,FALSE)</f>
        <v>7.1428571428571425E-2</v>
      </c>
    </row>
    <row r="105" spans="1:27" ht="14.4" hidden="1" thickTop="1" x14ac:dyDescent="0.3">
      <c r="A105" s="57">
        <f>VLOOKUP($M105,PercentFHGoalStats!$A$3:$AE$998,5,FALSE)</f>
        <v>0.72413793103448276</v>
      </c>
      <c r="B105" s="57">
        <f>VLOOKUP($M105,PercentFHGoalStats!$A$3:$AE$998,6,FALSE)</f>
        <v>0.7142857142857143</v>
      </c>
      <c r="C105" s="57">
        <f>VLOOKUP($M105,PercentFHGoalStats!$A$3:$AE$998,8,FALSE)</f>
        <v>0.27586206896551724</v>
      </c>
      <c r="D105" s="57">
        <f>VLOOKUP($M105,PercentFHGoalStats!$A$3:$AE$998,9,FALSE)</f>
        <v>0.35714285714285715</v>
      </c>
      <c r="E105" s="57">
        <f>VLOOKUP($M105,PercentFHGoalStats!$A$3:$AE$998,11,FALSE)</f>
        <v>0.44827586206896552</v>
      </c>
      <c r="F105" s="57">
        <f>VLOOKUP($M105,PercentFHGoalStats!$A$3:$AE$998,12,FALSE)</f>
        <v>0.5714285714285714</v>
      </c>
      <c r="G105" s="57">
        <f>VLOOKUP($M105,PercentFHGoalStats!$A$3:$AE$998,14,FALSE)</f>
        <v>6.8965517241379309E-2</v>
      </c>
      <c r="H105" s="57">
        <f>VLOOKUP($M105,PercentFHGoalStats!$A$3:$AE$998,15,FALSE)</f>
        <v>0.14285714285714285</v>
      </c>
      <c r="I105" s="57">
        <f>VLOOKUP($M105,PercentFHGoalStats!$A$3:$AE$998,17,FALSE)</f>
        <v>0.37931034482758619</v>
      </c>
      <c r="J105" s="57">
        <f>VLOOKUP($M105,PercentFHGoalStats!$A$3:$AE$998,18,FALSE)</f>
        <v>0.21428571428571427</v>
      </c>
      <c r="K105" s="57">
        <f>VLOOKUP($M105,PercentFHGoalStats!$A$3:$AE$998,20,FALSE)</f>
        <v>0.10344827586206896</v>
      </c>
      <c r="L105" s="57">
        <f>VLOOKUP($M105,PercentFHGoalStats!$A$3:$AE$998,21,FALSE)</f>
        <v>0.14285714285714285</v>
      </c>
      <c r="M105" s="53" t="str">
        <f>Fixtures!A105</f>
        <v>Crewe Alexandra</v>
      </c>
      <c r="N105" s="54">
        <f>Fixtures!D105</f>
        <v>43491</v>
      </c>
      <c r="O105" s="53" t="str">
        <f>Fixtures!B105</f>
        <v>Colchester United</v>
      </c>
      <c r="P105" s="57">
        <f>VLOOKUP($O105,PercentFHGoalStats!$A$3:$AE$998,5,FALSE)</f>
        <v>0.72413793103448276</v>
      </c>
      <c r="Q105" s="57">
        <f>VLOOKUP($O105,PercentFHGoalStats!$A$3:$AE$998,7,FALSE)</f>
        <v>0.6428571428571429</v>
      </c>
      <c r="R105" s="57">
        <f>VLOOKUP($O105,PercentFHGoalStats!$A$3:$AE$998,8,FALSE)</f>
        <v>0.34482758620689657</v>
      </c>
      <c r="S105" s="57">
        <f>VLOOKUP($O105,PercentFHGoalStats!$A$3:$AE$998,10,FALSE)</f>
        <v>0.21428571428571427</v>
      </c>
      <c r="T105" s="57">
        <f>VLOOKUP($O105,PercentFHGoalStats!$A$3:$AE$998,11,FALSE)</f>
        <v>0.58620689655172409</v>
      </c>
      <c r="U105" s="57">
        <f>VLOOKUP($O105,PercentFHGoalStats!$A$3:$AE$998,13,FALSE)</f>
        <v>0.5</v>
      </c>
      <c r="V105" s="57">
        <f>VLOOKUP($O105,PercentFHGoalStats!$A$3:$AE$998,14,FALSE)</f>
        <v>0.2413793103448276</v>
      </c>
      <c r="W105" s="57">
        <f>VLOOKUP($O105,PercentFHGoalStats!$A$3:$AE$998,16,FALSE)</f>
        <v>0.14285714285714285</v>
      </c>
      <c r="X105" s="57">
        <f>VLOOKUP($O105,PercentFHGoalStats!$A$3:$AE$998,17,FALSE)</f>
        <v>0.2413793103448276</v>
      </c>
      <c r="Y105" s="57">
        <f>VLOOKUP($O105,PercentFHGoalStats!$A$3:$AE$998,19,FALSE)</f>
        <v>0.21428571428571427</v>
      </c>
      <c r="Z105" s="57">
        <f>VLOOKUP($O105,PercentFHGoalStats!$A$3:$AE$998,20,FALSE)</f>
        <v>6.8965517241379309E-2</v>
      </c>
      <c r="AA105" s="57">
        <f>VLOOKUP($O105,PercentFHGoalStats!$A$3:$AE$998,22,FALSE)</f>
        <v>0</v>
      </c>
    </row>
    <row r="106" spans="1:27" ht="14.4" hidden="1" thickTop="1" x14ac:dyDescent="0.3">
      <c r="A106" s="57">
        <f>VLOOKUP($M106,PercentFHGoalStats!$A$3:$AE$998,5,FALSE)</f>
        <v>0.6785714285714286</v>
      </c>
      <c r="B106" s="57">
        <f>VLOOKUP($M106,PercentFHGoalStats!$A$3:$AE$998,6,FALSE)</f>
        <v>0.7857142857142857</v>
      </c>
      <c r="C106" s="57">
        <f>VLOOKUP($M106,PercentFHGoalStats!$A$3:$AE$998,8,FALSE)</f>
        <v>0.21428571428571427</v>
      </c>
      <c r="D106" s="57">
        <f>VLOOKUP($M106,PercentFHGoalStats!$A$3:$AE$998,9,FALSE)</f>
        <v>0.2857142857142857</v>
      </c>
      <c r="E106" s="57">
        <f>VLOOKUP($M106,PercentFHGoalStats!$A$3:$AE$998,11,FALSE)</f>
        <v>0.5</v>
      </c>
      <c r="F106" s="57">
        <f>VLOOKUP($M106,PercentFHGoalStats!$A$3:$AE$998,12,FALSE)</f>
        <v>0.5714285714285714</v>
      </c>
      <c r="G106" s="57">
        <f>VLOOKUP($M106,PercentFHGoalStats!$A$3:$AE$998,14,FALSE)</f>
        <v>0.14285714285714285</v>
      </c>
      <c r="H106" s="57">
        <f>VLOOKUP($M106,PercentFHGoalStats!$A$3:$AE$998,15,FALSE)</f>
        <v>0.21428571428571427</v>
      </c>
      <c r="I106" s="57">
        <f>VLOOKUP($M106,PercentFHGoalStats!$A$3:$AE$998,17,FALSE)</f>
        <v>0.32142857142857145</v>
      </c>
      <c r="J106" s="57">
        <f>VLOOKUP($M106,PercentFHGoalStats!$A$3:$AE$998,18,FALSE)</f>
        <v>0.42857142857142855</v>
      </c>
      <c r="K106" s="57">
        <f>VLOOKUP($M106,PercentFHGoalStats!$A$3:$AE$998,20,FALSE)</f>
        <v>3.5714285714285712E-2</v>
      </c>
      <c r="L106" s="57">
        <f>VLOOKUP($M106,PercentFHGoalStats!$A$3:$AE$998,21,FALSE)</f>
        <v>7.1428571428571425E-2</v>
      </c>
      <c r="M106" s="53" t="str">
        <f>Fixtures!A106</f>
        <v>Exeter City</v>
      </c>
      <c r="N106" s="54">
        <f>Fixtures!D106</f>
        <v>43491</v>
      </c>
      <c r="O106" s="53" t="str">
        <f>Fixtures!B106</f>
        <v>Cambridge United</v>
      </c>
      <c r="P106" s="57">
        <f>VLOOKUP($O106,PercentFHGoalStats!$A$3:$AE$998,5,FALSE)</f>
        <v>0.72413793103448276</v>
      </c>
      <c r="Q106" s="57">
        <f>VLOOKUP($O106,PercentFHGoalStats!$A$3:$AE$998,7,FALSE)</f>
        <v>0.7142857142857143</v>
      </c>
      <c r="R106" s="57">
        <f>VLOOKUP($O106,PercentFHGoalStats!$A$3:$AE$998,8,FALSE)</f>
        <v>0.41379310344827586</v>
      </c>
      <c r="S106" s="57">
        <f>VLOOKUP($O106,PercentFHGoalStats!$A$3:$AE$998,10,FALSE)</f>
        <v>0.35714285714285715</v>
      </c>
      <c r="T106" s="57">
        <f>VLOOKUP($O106,PercentFHGoalStats!$A$3:$AE$998,11,FALSE)</f>
        <v>0.44827586206896552</v>
      </c>
      <c r="U106" s="57">
        <f>VLOOKUP($O106,PercentFHGoalStats!$A$3:$AE$998,13,FALSE)</f>
        <v>0.42857142857142855</v>
      </c>
      <c r="V106" s="57">
        <f>VLOOKUP($O106,PercentFHGoalStats!$A$3:$AE$998,14,FALSE)</f>
        <v>0.10344827586206896</v>
      </c>
      <c r="W106" s="57">
        <f>VLOOKUP($O106,PercentFHGoalStats!$A$3:$AE$998,16,FALSE)</f>
        <v>0.14285714285714285</v>
      </c>
      <c r="X106" s="57">
        <f>VLOOKUP($O106,PercentFHGoalStats!$A$3:$AE$998,17,FALSE)</f>
        <v>0.51724137931034486</v>
      </c>
      <c r="Y106" s="57">
        <f>VLOOKUP($O106,PercentFHGoalStats!$A$3:$AE$998,19,FALSE)</f>
        <v>0.42857142857142855</v>
      </c>
      <c r="Z106" s="57">
        <f>VLOOKUP($O106,PercentFHGoalStats!$A$3:$AE$998,20,FALSE)</f>
        <v>0.13793103448275862</v>
      </c>
      <c r="AA106" s="57">
        <f>VLOOKUP($O106,PercentFHGoalStats!$A$3:$AE$998,22,FALSE)</f>
        <v>0.14285714285714285</v>
      </c>
    </row>
    <row r="107" spans="1:27" ht="14.4" hidden="1" thickTop="1" x14ac:dyDescent="0.3">
      <c r="A107" s="57">
        <f>VLOOKUP($M107,PercentFHGoalStats!$A$3:$AE$998,5,FALSE)</f>
        <v>0.6785714285714286</v>
      </c>
      <c r="B107" s="57">
        <f>VLOOKUP($M107,PercentFHGoalStats!$A$3:$AE$998,6,FALSE)</f>
        <v>0.6428571428571429</v>
      </c>
      <c r="C107" s="57">
        <f>VLOOKUP($M107,PercentFHGoalStats!$A$3:$AE$998,8,FALSE)</f>
        <v>0.21428571428571427</v>
      </c>
      <c r="D107" s="57">
        <f>VLOOKUP($M107,PercentFHGoalStats!$A$3:$AE$998,9,FALSE)</f>
        <v>0.2857142857142857</v>
      </c>
      <c r="E107" s="57">
        <f>VLOOKUP($M107,PercentFHGoalStats!$A$3:$AE$998,11,FALSE)</f>
        <v>0.4642857142857143</v>
      </c>
      <c r="F107" s="57">
        <f>VLOOKUP($M107,PercentFHGoalStats!$A$3:$AE$998,12,FALSE)</f>
        <v>0.5</v>
      </c>
      <c r="G107" s="57">
        <f>VLOOKUP($M107,PercentFHGoalStats!$A$3:$AE$998,14,FALSE)</f>
        <v>7.1428571428571425E-2</v>
      </c>
      <c r="H107" s="57">
        <f>VLOOKUP($M107,PercentFHGoalStats!$A$3:$AE$998,15,FALSE)</f>
        <v>0.14285714285714285</v>
      </c>
      <c r="I107" s="57">
        <f>VLOOKUP($M107,PercentFHGoalStats!$A$3:$AE$998,17,FALSE)</f>
        <v>0.32142857142857145</v>
      </c>
      <c r="J107" s="57">
        <f>VLOOKUP($M107,PercentFHGoalStats!$A$3:$AE$998,18,FALSE)</f>
        <v>0.2857142857142857</v>
      </c>
      <c r="K107" s="57">
        <f>VLOOKUP($M107,PercentFHGoalStats!$A$3:$AE$998,20,FALSE)</f>
        <v>7.1428571428571425E-2</v>
      </c>
      <c r="L107" s="57">
        <f>VLOOKUP($M107,PercentFHGoalStats!$A$3:$AE$998,21,FALSE)</f>
        <v>7.1428571428571425E-2</v>
      </c>
      <c r="M107" s="53" t="str">
        <f>Fixtures!A107</f>
        <v>Grimsby Town</v>
      </c>
      <c r="N107" s="54">
        <f>Fixtures!D107</f>
        <v>43491</v>
      </c>
      <c r="O107" s="53" t="str">
        <f>Fixtures!B107</f>
        <v>Milton Keynes Dons</v>
      </c>
      <c r="P107" s="57">
        <f>VLOOKUP($O107,PercentFHGoalStats!$A$3:$AE$998,5,FALSE)</f>
        <v>0.7407407407407407</v>
      </c>
      <c r="Q107" s="57">
        <f>VLOOKUP($O107,PercentFHGoalStats!$A$3:$AE$998,7,FALSE)</f>
        <v>0.84615384615384615</v>
      </c>
      <c r="R107" s="57">
        <f>VLOOKUP($O107,PercentFHGoalStats!$A$3:$AE$998,8,FALSE)</f>
        <v>0.33333333333333331</v>
      </c>
      <c r="S107" s="57">
        <f>VLOOKUP($O107,PercentFHGoalStats!$A$3:$AE$998,10,FALSE)</f>
        <v>0.53846153846153844</v>
      </c>
      <c r="T107" s="57">
        <f>VLOOKUP($O107,PercentFHGoalStats!$A$3:$AE$998,11,FALSE)</f>
        <v>0.59259259259259256</v>
      </c>
      <c r="U107" s="57">
        <f>VLOOKUP($O107,PercentFHGoalStats!$A$3:$AE$998,13,FALSE)</f>
        <v>0.84615384615384615</v>
      </c>
      <c r="V107" s="57">
        <f>VLOOKUP($O107,PercentFHGoalStats!$A$3:$AE$998,14,FALSE)</f>
        <v>0.18518518518518517</v>
      </c>
      <c r="W107" s="57">
        <f>VLOOKUP($O107,PercentFHGoalStats!$A$3:$AE$998,16,FALSE)</f>
        <v>0.30769230769230771</v>
      </c>
      <c r="X107" s="57">
        <f>VLOOKUP($O107,PercentFHGoalStats!$A$3:$AE$998,17,FALSE)</f>
        <v>0.37037037037037035</v>
      </c>
      <c r="Y107" s="57">
        <f>VLOOKUP($O107,PercentFHGoalStats!$A$3:$AE$998,19,FALSE)</f>
        <v>0.38461538461538464</v>
      </c>
      <c r="Z107" s="57">
        <f>VLOOKUP($O107,PercentFHGoalStats!$A$3:$AE$998,20,FALSE)</f>
        <v>3.7037037037037035E-2</v>
      </c>
      <c r="AA107" s="57">
        <f>VLOOKUP($O107,PercentFHGoalStats!$A$3:$AE$998,22,FALSE)</f>
        <v>7.6923076923076927E-2</v>
      </c>
    </row>
    <row r="108" spans="1:27" ht="14.4" hidden="1" thickTop="1" x14ac:dyDescent="0.3">
      <c r="A108" s="57">
        <f>VLOOKUP($M108,PercentFHGoalStats!$A$3:$AE$998,5,FALSE)</f>
        <v>0.6785714285714286</v>
      </c>
      <c r="B108" s="57">
        <f>VLOOKUP($M108,PercentFHGoalStats!$A$3:$AE$998,6,FALSE)</f>
        <v>0.5714285714285714</v>
      </c>
      <c r="C108" s="57">
        <f>VLOOKUP($M108,PercentFHGoalStats!$A$3:$AE$998,8,FALSE)</f>
        <v>0.21428571428571427</v>
      </c>
      <c r="D108" s="57">
        <f>VLOOKUP($M108,PercentFHGoalStats!$A$3:$AE$998,9,FALSE)</f>
        <v>7.1428571428571425E-2</v>
      </c>
      <c r="E108" s="57">
        <f>VLOOKUP($M108,PercentFHGoalStats!$A$3:$AE$998,11,FALSE)</f>
        <v>0.4642857142857143</v>
      </c>
      <c r="F108" s="57">
        <f>VLOOKUP($M108,PercentFHGoalStats!$A$3:$AE$998,12,FALSE)</f>
        <v>0.35714285714285715</v>
      </c>
      <c r="G108" s="57">
        <f>VLOOKUP($M108,PercentFHGoalStats!$A$3:$AE$998,14,FALSE)</f>
        <v>7.1428571428571425E-2</v>
      </c>
      <c r="H108" s="57">
        <f>VLOOKUP($M108,PercentFHGoalStats!$A$3:$AE$998,15,FALSE)</f>
        <v>0</v>
      </c>
      <c r="I108" s="57">
        <f>VLOOKUP($M108,PercentFHGoalStats!$A$3:$AE$998,17,FALSE)</f>
        <v>0.32142857142857145</v>
      </c>
      <c r="J108" s="57">
        <f>VLOOKUP($M108,PercentFHGoalStats!$A$3:$AE$998,18,FALSE)</f>
        <v>0.2857142857142857</v>
      </c>
      <c r="K108" s="57">
        <f>VLOOKUP($M108,PercentFHGoalStats!$A$3:$AE$998,20,FALSE)</f>
        <v>0.14285714285714285</v>
      </c>
      <c r="L108" s="57">
        <f>VLOOKUP($M108,PercentFHGoalStats!$A$3:$AE$998,21,FALSE)</f>
        <v>0</v>
      </c>
      <c r="M108" s="53" t="str">
        <f>Fixtures!A108</f>
        <v>Mansfield Town</v>
      </c>
      <c r="N108" s="54">
        <f>Fixtures!D108</f>
        <v>43491</v>
      </c>
      <c r="O108" s="53" t="str">
        <f>Fixtures!B108</f>
        <v>Tranmere Rovers</v>
      </c>
      <c r="P108" s="57">
        <f>VLOOKUP($O108,PercentFHGoalStats!$A$3:$AE$998,5,FALSE)</f>
        <v>0.6428571428571429</v>
      </c>
      <c r="Q108" s="57">
        <f>VLOOKUP($O108,PercentFHGoalStats!$A$3:$AE$998,7,FALSE)</f>
        <v>0.7142857142857143</v>
      </c>
      <c r="R108" s="57">
        <f>VLOOKUP($O108,PercentFHGoalStats!$A$3:$AE$998,8,FALSE)</f>
        <v>0.42857142857142855</v>
      </c>
      <c r="S108" s="57">
        <f>VLOOKUP($O108,PercentFHGoalStats!$A$3:$AE$998,10,FALSE)</f>
        <v>0.6428571428571429</v>
      </c>
      <c r="T108" s="57">
        <f>VLOOKUP($O108,PercentFHGoalStats!$A$3:$AE$998,11,FALSE)</f>
        <v>0.4642857142857143</v>
      </c>
      <c r="U108" s="57">
        <f>VLOOKUP($O108,PercentFHGoalStats!$A$3:$AE$998,13,FALSE)</f>
        <v>0.5714285714285714</v>
      </c>
      <c r="V108" s="57">
        <f>VLOOKUP($O108,PercentFHGoalStats!$A$3:$AE$998,14,FALSE)</f>
        <v>0.14285714285714285</v>
      </c>
      <c r="W108" s="57">
        <f>VLOOKUP($O108,PercentFHGoalStats!$A$3:$AE$998,16,FALSE)</f>
        <v>0.14285714285714285</v>
      </c>
      <c r="X108" s="57">
        <f>VLOOKUP($O108,PercentFHGoalStats!$A$3:$AE$998,17,FALSE)</f>
        <v>0.4642857142857143</v>
      </c>
      <c r="Y108" s="57">
        <f>VLOOKUP($O108,PercentFHGoalStats!$A$3:$AE$998,19,FALSE)</f>
        <v>0.7142857142857143</v>
      </c>
      <c r="Z108" s="57">
        <f>VLOOKUP($O108,PercentFHGoalStats!$A$3:$AE$998,20,FALSE)</f>
        <v>0.17857142857142858</v>
      </c>
      <c r="AA108" s="57">
        <f>VLOOKUP($O108,PercentFHGoalStats!$A$3:$AE$998,22,FALSE)</f>
        <v>0.2857142857142857</v>
      </c>
    </row>
    <row r="109" spans="1:27" ht="14.4" hidden="1" thickTop="1" x14ac:dyDescent="0.3">
      <c r="A109" s="57">
        <f>VLOOKUP($M109,PercentFHGoalStats!$A$3:$AE$998,5,FALSE)</f>
        <v>0.6428571428571429</v>
      </c>
      <c r="B109" s="57">
        <f>VLOOKUP($M109,PercentFHGoalStats!$A$3:$AE$998,6,FALSE)</f>
        <v>0.5714285714285714</v>
      </c>
      <c r="C109" s="57">
        <f>VLOOKUP($M109,PercentFHGoalStats!$A$3:$AE$998,8,FALSE)</f>
        <v>0.25</v>
      </c>
      <c r="D109" s="57">
        <f>VLOOKUP($M109,PercentFHGoalStats!$A$3:$AE$998,9,FALSE)</f>
        <v>0.14285714285714285</v>
      </c>
      <c r="E109" s="57">
        <f>VLOOKUP($M109,PercentFHGoalStats!$A$3:$AE$998,11,FALSE)</f>
        <v>0.35714285714285715</v>
      </c>
      <c r="F109" s="57">
        <f>VLOOKUP($M109,PercentFHGoalStats!$A$3:$AE$998,12,FALSE)</f>
        <v>0.35714285714285715</v>
      </c>
      <c r="G109" s="57">
        <f>VLOOKUP($M109,PercentFHGoalStats!$A$3:$AE$998,14,FALSE)</f>
        <v>7.1428571428571425E-2</v>
      </c>
      <c r="H109" s="57">
        <f>VLOOKUP($M109,PercentFHGoalStats!$A$3:$AE$998,15,FALSE)</f>
        <v>7.1428571428571425E-2</v>
      </c>
      <c r="I109" s="57">
        <f>VLOOKUP($M109,PercentFHGoalStats!$A$3:$AE$998,17,FALSE)</f>
        <v>0.4642857142857143</v>
      </c>
      <c r="J109" s="57">
        <f>VLOOKUP($M109,PercentFHGoalStats!$A$3:$AE$998,18,FALSE)</f>
        <v>0.2857142857142857</v>
      </c>
      <c r="K109" s="57">
        <f>VLOOKUP($M109,PercentFHGoalStats!$A$3:$AE$998,20,FALSE)</f>
        <v>7.1428571428571425E-2</v>
      </c>
      <c r="L109" s="57">
        <f>VLOOKUP($M109,PercentFHGoalStats!$A$3:$AE$998,21,FALSE)</f>
        <v>0</v>
      </c>
      <c r="M109" s="53" t="str">
        <f>Fixtures!A109</f>
        <v>Northampton Town</v>
      </c>
      <c r="N109" s="54">
        <f>Fixtures!D109</f>
        <v>43491</v>
      </c>
      <c r="O109" s="53" t="str">
        <f>Fixtures!B109</f>
        <v>Morecambe</v>
      </c>
      <c r="P109" s="57">
        <f>VLOOKUP($O109,PercentFHGoalStats!$A$3:$AE$998,5,FALSE)</f>
        <v>0.72413793103448276</v>
      </c>
      <c r="Q109" s="57">
        <f>VLOOKUP($O109,PercentFHGoalStats!$A$3:$AE$998,7,FALSE)</f>
        <v>0.6428571428571429</v>
      </c>
      <c r="R109" s="57">
        <f>VLOOKUP($O109,PercentFHGoalStats!$A$3:$AE$998,8,FALSE)</f>
        <v>0.31034482758620691</v>
      </c>
      <c r="S109" s="57">
        <f>VLOOKUP($O109,PercentFHGoalStats!$A$3:$AE$998,10,FALSE)</f>
        <v>0.42857142857142855</v>
      </c>
      <c r="T109" s="57">
        <f>VLOOKUP($O109,PercentFHGoalStats!$A$3:$AE$998,11,FALSE)</f>
        <v>0.2413793103448276</v>
      </c>
      <c r="U109" s="57">
        <f>VLOOKUP($O109,PercentFHGoalStats!$A$3:$AE$998,13,FALSE)</f>
        <v>0.21428571428571427</v>
      </c>
      <c r="V109" s="57">
        <f>VLOOKUP($O109,PercentFHGoalStats!$A$3:$AE$998,14,FALSE)</f>
        <v>6.8965517241379309E-2</v>
      </c>
      <c r="W109" s="57">
        <f>VLOOKUP($O109,PercentFHGoalStats!$A$3:$AE$998,16,FALSE)</f>
        <v>7.1428571428571425E-2</v>
      </c>
      <c r="X109" s="57">
        <f>VLOOKUP($O109,PercentFHGoalStats!$A$3:$AE$998,17,FALSE)</f>
        <v>0.58620689655172409</v>
      </c>
      <c r="Y109" s="57">
        <f>VLOOKUP($O109,PercentFHGoalStats!$A$3:$AE$998,19,FALSE)</f>
        <v>0.5714285714285714</v>
      </c>
      <c r="Z109" s="57">
        <f>VLOOKUP($O109,PercentFHGoalStats!$A$3:$AE$998,20,FALSE)</f>
        <v>0.20689655172413793</v>
      </c>
      <c r="AA109" s="57">
        <f>VLOOKUP($O109,PercentFHGoalStats!$A$3:$AE$998,22,FALSE)</f>
        <v>0.2857142857142857</v>
      </c>
    </row>
    <row r="110" spans="1:27" ht="14.4" hidden="1" thickTop="1" x14ac:dyDescent="0.3">
      <c r="A110" s="57">
        <f>VLOOKUP($M110,PercentFHGoalStats!$A$3:$AE$998,5,FALSE)</f>
        <v>0.7142857142857143</v>
      </c>
      <c r="B110" s="57">
        <f>VLOOKUP($M110,PercentFHGoalStats!$A$3:$AE$998,6,FALSE)</f>
        <v>0.7857142857142857</v>
      </c>
      <c r="C110" s="57">
        <f>VLOOKUP($M110,PercentFHGoalStats!$A$3:$AE$998,8,FALSE)</f>
        <v>0.35714285714285715</v>
      </c>
      <c r="D110" s="57">
        <f>VLOOKUP($M110,PercentFHGoalStats!$A$3:$AE$998,9,FALSE)</f>
        <v>0.5</v>
      </c>
      <c r="E110" s="57">
        <f>VLOOKUP($M110,PercentFHGoalStats!$A$3:$AE$998,11,FALSE)</f>
        <v>0.35714285714285715</v>
      </c>
      <c r="F110" s="57">
        <f>VLOOKUP($M110,PercentFHGoalStats!$A$3:$AE$998,12,FALSE)</f>
        <v>0.5</v>
      </c>
      <c r="G110" s="57">
        <f>VLOOKUP($M110,PercentFHGoalStats!$A$3:$AE$998,14,FALSE)</f>
        <v>3.5714285714285712E-2</v>
      </c>
      <c r="H110" s="57">
        <f>VLOOKUP($M110,PercentFHGoalStats!$A$3:$AE$998,15,FALSE)</f>
        <v>0</v>
      </c>
      <c r="I110" s="57">
        <f>VLOOKUP($M110,PercentFHGoalStats!$A$3:$AE$998,17,FALSE)</f>
        <v>0.5</v>
      </c>
      <c r="J110" s="57">
        <f>VLOOKUP($M110,PercentFHGoalStats!$A$3:$AE$998,18,FALSE)</f>
        <v>0.5714285714285714</v>
      </c>
      <c r="K110" s="57">
        <f>VLOOKUP($M110,PercentFHGoalStats!$A$3:$AE$998,20,FALSE)</f>
        <v>0.17857142857142858</v>
      </c>
      <c r="L110" s="57">
        <f>VLOOKUP($M110,PercentFHGoalStats!$A$3:$AE$998,21,FALSE)</f>
        <v>0.21428571428571427</v>
      </c>
      <c r="M110" s="53" t="str">
        <f>Fixtures!A110</f>
        <v>Port Vale</v>
      </c>
      <c r="N110" s="54">
        <f>Fixtures!D110</f>
        <v>43491</v>
      </c>
      <c r="O110" s="53" t="str">
        <f>Fixtures!B110</f>
        <v>Carlisle United</v>
      </c>
      <c r="P110" s="57">
        <f>VLOOKUP($O110,PercentFHGoalStats!$A$3:$AE$998,5,FALSE)</f>
        <v>0.62068965517241381</v>
      </c>
      <c r="Q110" s="57">
        <f>VLOOKUP($O110,PercentFHGoalStats!$A$3:$AE$998,7,FALSE)</f>
        <v>0.5714285714285714</v>
      </c>
      <c r="R110" s="57">
        <f>VLOOKUP($O110,PercentFHGoalStats!$A$3:$AE$998,8,FALSE)</f>
        <v>0.34482758620689657</v>
      </c>
      <c r="S110" s="57">
        <f>VLOOKUP($O110,PercentFHGoalStats!$A$3:$AE$998,10,FALSE)</f>
        <v>0.2857142857142857</v>
      </c>
      <c r="T110" s="57">
        <f>VLOOKUP($O110,PercentFHGoalStats!$A$3:$AE$998,11,FALSE)</f>
        <v>0.51724137931034486</v>
      </c>
      <c r="U110" s="57">
        <f>VLOOKUP($O110,PercentFHGoalStats!$A$3:$AE$998,13,FALSE)</f>
        <v>0.5714285714285714</v>
      </c>
      <c r="V110" s="57">
        <f>VLOOKUP($O110,PercentFHGoalStats!$A$3:$AE$998,14,FALSE)</f>
        <v>0.17241379310344829</v>
      </c>
      <c r="W110" s="57">
        <f>VLOOKUP($O110,PercentFHGoalStats!$A$3:$AE$998,16,FALSE)</f>
        <v>0.14285714285714285</v>
      </c>
      <c r="X110" s="57">
        <f>VLOOKUP($O110,PercentFHGoalStats!$A$3:$AE$998,17,FALSE)</f>
        <v>0.34482758620689657</v>
      </c>
      <c r="Y110" s="57">
        <f>VLOOKUP($O110,PercentFHGoalStats!$A$3:$AE$998,19,FALSE)</f>
        <v>0.2857142857142857</v>
      </c>
      <c r="Z110" s="57">
        <f>VLOOKUP($O110,PercentFHGoalStats!$A$3:$AE$998,20,FALSE)</f>
        <v>0.13793103448275862</v>
      </c>
      <c r="AA110" s="57">
        <f>VLOOKUP($O110,PercentFHGoalStats!$A$3:$AE$998,22,FALSE)</f>
        <v>0.21428571428571427</v>
      </c>
    </row>
    <row r="111" spans="1:27" ht="14.4" hidden="1" thickTop="1" x14ac:dyDescent="0.3">
      <c r="A111" s="57">
        <f>VLOOKUP($M111,PercentFHGoalStats!$A$3:$AE$998,5,FALSE)</f>
        <v>0.72413793103448276</v>
      </c>
      <c r="B111" s="57">
        <f>VLOOKUP($M111,PercentFHGoalStats!$A$3:$AE$998,6,FALSE)</f>
        <v>0.7142857142857143</v>
      </c>
      <c r="C111" s="57">
        <f>VLOOKUP($M111,PercentFHGoalStats!$A$3:$AE$998,8,FALSE)</f>
        <v>0.41379310344827586</v>
      </c>
      <c r="D111" s="57">
        <f>VLOOKUP($M111,PercentFHGoalStats!$A$3:$AE$998,9,FALSE)</f>
        <v>0.35714285714285715</v>
      </c>
      <c r="E111" s="57">
        <f>VLOOKUP($M111,PercentFHGoalStats!$A$3:$AE$998,11,FALSE)</f>
        <v>0.48275862068965519</v>
      </c>
      <c r="F111" s="57">
        <f>VLOOKUP($M111,PercentFHGoalStats!$A$3:$AE$998,12,FALSE)</f>
        <v>0.5714285714285714</v>
      </c>
      <c r="G111" s="57">
        <f>VLOOKUP($M111,PercentFHGoalStats!$A$3:$AE$998,14,FALSE)</f>
        <v>0.17241379310344829</v>
      </c>
      <c r="H111" s="57">
        <f>VLOOKUP($M111,PercentFHGoalStats!$A$3:$AE$998,15,FALSE)</f>
        <v>0.14285714285714285</v>
      </c>
      <c r="I111" s="57">
        <f>VLOOKUP($M111,PercentFHGoalStats!$A$3:$AE$998,17,FALSE)</f>
        <v>0.51724137931034486</v>
      </c>
      <c r="J111" s="57">
        <f>VLOOKUP($M111,PercentFHGoalStats!$A$3:$AE$998,18,FALSE)</f>
        <v>0.5</v>
      </c>
      <c r="K111" s="57">
        <f>VLOOKUP($M111,PercentFHGoalStats!$A$3:$AE$998,20,FALSE)</f>
        <v>0.13793103448275862</v>
      </c>
      <c r="L111" s="57">
        <f>VLOOKUP($M111,PercentFHGoalStats!$A$3:$AE$998,21,FALSE)</f>
        <v>0</v>
      </c>
      <c r="M111" s="53" t="str">
        <f>Fixtures!A111</f>
        <v>Stevenage</v>
      </c>
      <c r="N111" s="54">
        <f>Fixtures!D111</f>
        <v>43491</v>
      </c>
      <c r="O111" s="53" t="str">
        <f>Fixtures!B111</f>
        <v>Forest Green Rovers</v>
      </c>
      <c r="P111" s="57">
        <f>VLOOKUP($O111,PercentFHGoalStats!$A$3:$AE$998,5,FALSE)</f>
        <v>0.70370370370370372</v>
      </c>
      <c r="Q111" s="57">
        <f>VLOOKUP($O111,PercentFHGoalStats!$A$3:$AE$998,7,FALSE)</f>
        <v>0.6428571428571429</v>
      </c>
      <c r="R111" s="57">
        <f>VLOOKUP($O111,PercentFHGoalStats!$A$3:$AE$998,8,FALSE)</f>
        <v>0.22222222222222221</v>
      </c>
      <c r="S111" s="57">
        <f>VLOOKUP($O111,PercentFHGoalStats!$A$3:$AE$998,10,FALSE)</f>
        <v>0.21428571428571427</v>
      </c>
      <c r="T111" s="57">
        <f>VLOOKUP($O111,PercentFHGoalStats!$A$3:$AE$998,11,FALSE)</f>
        <v>0.55555555555555558</v>
      </c>
      <c r="U111" s="57">
        <f>VLOOKUP($O111,PercentFHGoalStats!$A$3:$AE$998,13,FALSE)</f>
        <v>0.5</v>
      </c>
      <c r="V111" s="57">
        <f>VLOOKUP($O111,PercentFHGoalStats!$A$3:$AE$998,14,FALSE)</f>
        <v>7.407407407407407E-2</v>
      </c>
      <c r="W111" s="57">
        <f>VLOOKUP($O111,PercentFHGoalStats!$A$3:$AE$998,16,FALSE)</f>
        <v>7.1428571428571425E-2</v>
      </c>
      <c r="X111" s="57">
        <f>VLOOKUP($O111,PercentFHGoalStats!$A$3:$AE$998,17,FALSE)</f>
        <v>0.33333333333333331</v>
      </c>
      <c r="Y111" s="57">
        <f>VLOOKUP($O111,PercentFHGoalStats!$A$3:$AE$998,19,FALSE)</f>
        <v>0.35714285714285715</v>
      </c>
      <c r="Z111" s="57">
        <f>VLOOKUP($O111,PercentFHGoalStats!$A$3:$AE$998,20,FALSE)</f>
        <v>0</v>
      </c>
      <c r="AA111" s="57">
        <f>VLOOKUP($O111,PercentFHGoalStats!$A$3:$AE$998,22,FALSE)</f>
        <v>0</v>
      </c>
    </row>
    <row r="112" spans="1:27" ht="14.4" hidden="1" thickTop="1" x14ac:dyDescent="0.3">
      <c r="A112" s="57">
        <f>VLOOKUP($M112,PercentFHGoalStats!$A$3:$AE$998,5,FALSE)</f>
        <v>0.75862068965517238</v>
      </c>
      <c r="B112" s="57">
        <f>VLOOKUP($M112,PercentFHGoalStats!$A$3:$AE$998,6,FALSE)</f>
        <v>0.6428571428571429</v>
      </c>
      <c r="C112" s="57">
        <f>VLOOKUP($M112,PercentFHGoalStats!$A$3:$AE$998,8,FALSE)</f>
        <v>0.34482758620689657</v>
      </c>
      <c r="D112" s="57">
        <f>VLOOKUP($M112,PercentFHGoalStats!$A$3:$AE$998,9,FALSE)</f>
        <v>0.2857142857142857</v>
      </c>
      <c r="E112" s="57">
        <f>VLOOKUP($M112,PercentFHGoalStats!$A$3:$AE$998,11,FALSE)</f>
        <v>0.37931034482758619</v>
      </c>
      <c r="F112" s="57">
        <f>VLOOKUP($M112,PercentFHGoalStats!$A$3:$AE$998,12,FALSE)</f>
        <v>0.21428571428571427</v>
      </c>
      <c r="G112" s="57">
        <f>VLOOKUP($M112,PercentFHGoalStats!$A$3:$AE$998,14,FALSE)</f>
        <v>0.10344827586206896</v>
      </c>
      <c r="H112" s="57">
        <f>VLOOKUP($M112,PercentFHGoalStats!$A$3:$AE$998,15,FALSE)</f>
        <v>7.1428571428571425E-2</v>
      </c>
      <c r="I112" s="57">
        <f>VLOOKUP($M112,PercentFHGoalStats!$A$3:$AE$998,17,FALSE)</f>
        <v>0.58620689655172409</v>
      </c>
      <c r="J112" s="57">
        <f>VLOOKUP($M112,PercentFHGoalStats!$A$3:$AE$998,18,FALSE)</f>
        <v>0.5714285714285714</v>
      </c>
      <c r="K112" s="57">
        <f>VLOOKUP($M112,PercentFHGoalStats!$A$3:$AE$998,20,FALSE)</f>
        <v>0.13793103448275862</v>
      </c>
      <c r="L112" s="57">
        <f>VLOOKUP($M112,PercentFHGoalStats!$A$3:$AE$998,21,FALSE)</f>
        <v>0.21428571428571427</v>
      </c>
      <c r="M112" s="53" t="str">
        <f>Fixtures!A112</f>
        <v>Swindon Town</v>
      </c>
      <c r="N112" s="54">
        <f>Fixtures!D112</f>
        <v>43491</v>
      </c>
      <c r="O112" s="53" t="str">
        <f>Fixtures!B112</f>
        <v>Crawley Town</v>
      </c>
      <c r="P112" s="57">
        <f>VLOOKUP($O112,PercentFHGoalStats!$A$3:$AE$998,5,FALSE)</f>
        <v>0.62068965517241381</v>
      </c>
      <c r="Q112" s="57">
        <f>VLOOKUP($O112,PercentFHGoalStats!$A$3:$AE$998,7,FALSE)</f>
        <v>0.6428571428571429</v>
      </c>
      <c r="R112" s="57">
        <f>VLOOKUP($O112,PercentFHGoalStats!$A$3:$AE$998,8,FALSE)</f>
        <v>0.34482758620689657</v>
      </c>
      <c r="S112" s="57">
        <f>VLOOKUP($O112,PercentFHGoalStats!$A$3:$AE$998,10,FALSE)</f>
        <v>0.42857142857142855</v>
      </c>
      <c r="T112" s="57">
        <f>VLOOKUP($O112,PercentFHGoalStats!$A$3:$AE$998,11,FALSE)</f>
        <v>0.37931034482758619</v>
      </c>
      <c r="U112" s="57">
        <f>VLOOKUP($O112,PercentFHGoalStats!$A$3:$AE$998,13,FALSE)</f>
        <v>0.35714285714285715</v>
      </c>
      <c r="V112" s="57">
        <f>VLOOKUP($O112,PercentFHGoalStats!$A$3:$AE$998,14,FALSE)</f>
        <v>3.4482758620689655E-2</v>
      </c>
      <c r="W112" s="57">
        <f>VLOOKUP($O112,PercentFHGoalStats!$A$3:$AE$998,16,FALSE)</f>
        <v>0</v>
      </c>
      <c r="X112" s="57">
        <f>VLOOKUP($O112,PercentFHGoalStats!$A$3:$AE$998,17,FALSE)</f>
        <v>0.44827586206896552</v>
      </c>
      <c r="Y112" s="57">
        <f>VLOOKUP($O112,PercentFHGoalStats!$A$3:$AE$998,19,FALSE)</f>
        <v>0.5714285714285714</v>
      </c>
      <c r="Z112" s="57">
        <f>VLOOKUP($O112,PercentFHGoalStats!$A$3:$AE$998,20,FALSE)</f>
        <v>0.20689655172413793</v>
      </c>
      <c r="AA112" s="57">
        <f>VLOOKUP($O112,PercentFHGoalStats!$A$3:$AE$998,22,FALSE)</f>
        <v>0.21428571428571427</v>
      </c>
    </row>
    <row r="113" spans="1:27" ht="14.4" hidden="1" thickTop="1" x14ac:dyDescent="0.3">
      <c r="A113" s="57">
        <f>VLOOKUP($M113,PercentFHGoalStats!$A$3:$AE$998,5,FALSE)</f>
        <v>0.7857142857142857</v>
      </c>
      <c r="B113" s="57">
        <f>VLOOKUP($M113,PercentFHGoalStats!$A$3:$AE$998,6,FALSE)</f>
        <v>0.7857142857142857</v>
      </c>
      <c r="C113" s="57">
        <f>VLOOKUP($M113,PercentFHGoalStats!$A$3:$AE$998,8,FALSE)</f>
        <v>0.5</v>
      </c>
      <c r="D113" s="57">
        <f>VLOOKUP($M113,PercentFHGoalStats!$A$3:$AE$998,9,FALSE)</f>
        <v>0.5714285714285714</v>
      </c>
      <c r="E113" s="57">
        <f>VLOOKUP($M113,PercentFHGoalStats!$A$3:$AE$998,11,FALSE)</f>
        <v>0.6785714285714286</v>
      </c>
      <c r="F113" s="57">
        <f>VLOOKUP($M113,PercentFHGoalStats!$A$3:$AE$998,12,FALSE)</f>
        <v>0.7857142857142857</v>
      </c>
      <c r="G113" s="57">
        <f>VLOOKUP($M113,PercentFHGoalStats!$A$3:$AE$998,14,FALSE)</f>
        <v>0.14285714285714285</v>
      </c>
      <c r="H113" s="57">
        <f>VLOOKUP($M113,PercentFHGoalStats!$A$3:$AE$998,15,FALSE)</f>
        <v>0.2857142857142857</v>
      </c>
      <c r="I113" s="57">
        <f>VLOOKUP($M113,PercentFHGoalStats!$A$3:$AE$998,17,FALSE)</f>
        <v>0.5</v>
      </c>
      <c r="J113" s="57">
        <f>VLOOKUP($M113,PercentFHGoalStats!$A$3:$AE$998,18,FALSE)</f>
        <v>0.42857142857142855</v>
      </c>
      <c r="K113" s="57">
        <f>VLOOKUP($M113,PercentFHGoalStats!$A$3:$AE$998,20,FALSE)</f>
        <v>0.10714285714285714</v>
      </c>
      <c r="L113" s="57">
        <f>VLOOKUP($M113,PercentFHGoalStats!$A$3:$AE$998,21,FALSE)</f>
        <v>0.14285714285714285</v>
      </c>
      <c r="M113" s="53" t="str">
        <f>Fixtures!A113</f>
        <v>Aston Villa</v>
      </c>
      <c r="N113" s="54">
        <f>Fixtures!D113</f>
        <v>43491</v>
      </c>
      <c r="O113" s="53" t="str">
        <f>Fixtures!B113</f>
        <v>Ipswich Town</v>
      </c>
      <c r="P113" s="57">
        <f>VLOOKUP($O113,PercentFHGoalStats!$A$3:$AE$998,5,FALSE)</f>
        <v>0.7857142857142857</v>
      </c>
      <c r="Q113" s="57">
        <f>VLOOKUP($O113,PercentFHGoalStats!$A$3:$AE$998,7,FALSE)</f>
        <v>0.7857142857142857</v>
      </c>
      <c r="R113" s="57">
        <f>VLOOKUP($O113,PercentFHGoalStats!$A$3:$AE$998,8,FALSE)</f>
        <v>0.35714285714285715</v>
      </c>
      <c r="S113" s="57">
        <f>VLOOKUP($O113,PercentFHGoalStats!$A$3:$AE$998,10,FALSE)</f>
        <v>0.42857142857142855</v>
      </c>
      <c r="T113" s="57">
        <f>VLOOKUP($O113,PercentFHGoalStats!$A$3:$AE$998,11,FALSE)</f>
        <v>0.39285714285714285</v>
      </c>
      <c r="U113" s="57">
        <f>VLOOKUP($O113,PercentFHGoalStats!$A$3:$AE$998,13,FALSE)</f>
        <v>0.2857142857142857</v>
      </c>
      <c r="V113" s="57">
        <f>VLOOKUP($O113,PercentFHGoalStats!$A$3:$AE$998,14,FALSE)</f>
        <v>0.10714285714285714</v>
      </c>
      <c r="W113" s="57">
        <f>VLOOKUP($O113,PercentFHGoalStats!$A$3:$AE$998,16,FALSE)</f>
        <v>0.21428571428571427</v>
      </c>
      <c r="X113" s="57">
        <f>VLOOKUP($O113,PercentFHGoalStats!$A$3:$AE$998,17,FALSE)</f>
        <v>0.5714285714285714</v>
      </c>
      <c r="Y113" s="57">
        <f>VLOOKUP($O113,PercentFHGoalStats!$A$3:$AE$998,19,FALSE)</f>
        <v>0.7142857142857143</v>
      </c>
      <c r="Z113" s="57">
        <f>VLOOKUP($O113,PercentFHGoalStats!$A$3:$AE$998,20,FALSE)</f>
        <v>0.17857142857142858</v>
      </c>
      <c r="AA113" s="57">
        <f>VLOOKUP($O113,PercentFHGoalStats!$A$3:$AE$998,22,FALSE)</f>
        <v>0.14285714285714285</v>
      </c>
    </row>
    <row r="114" spans="1:27" ht="14.4" hidden="1" thickTop="1" x14ac:dyDescent="0.3">
      <c r="A114" s="57">
        <f>VLOOKUP($M114,PercentFHGoalStats!$A$3:$AE$998,5,FALSE)</f>
        <v>0.5357142857142857</v>
      </c>
      <c r="B114" s="57">
        <f>VLOOKUP($M114,PercentFHGoalStats!$A$3:$AE$998,6,FALSE)</f>
        <v>0.2857142857142857</v>
      </c>
      <c r="C114" s="57">
        <f>VLOOKUP($M114,PercentFHGoalStats!$A$3:$AE$998,8,FALSE)</f>
        <v>0.21428571428571427</v>
      </c>
      <c r="D114" s="57">
        <f>VLOOKUP($M114,PercentFHGoalStats!$A$3:$AE$998,9,FALSE)</f>
        <v>0.14285714285714285</v>
      </c>
      <c r="E114" s="57">
        <f>VLOOKUP($M114,PercentFHGoalStats!$A$3:$AE$998,11,FALSE)</f>
        <v>0.35714285714285715</v>
      </c>
      <c r="F114" s="57">
        <f>VLOOKUP($M114,PercentFHGoalStats!$A$3:$AE$998,12,FALSE)</f>
        <v>0.21428571428571427</v>
      </c>
      <c r="G114" s="57">
        <f>VLOOKUP($M114,PercentFHGoalStats!$A$3:$AE$998,14,FALSE)</f>
        <v>7.1428571428571425E-2</v>
      </c>
      <c r="H114" s="57">
        <f>VLOOKUP($M114,PercentFHGoalStats!$A$3:$AE$998,15,FALSE)</f>
        <v>0</v>
      </c>
      <c r="I114" s="57">
        <f>VLOOKUP($M114,PercentFHGoalStats!$A$3:$AE$998,17,FALSE)</f>
        <v>0.2857142857142857</v>
      </c>
      <c r="J114" s="57">
        <f>VLOOKUP($M114,PercentFHGoalStats!$A$3:$AE$998,18,FALSE)</f>
        <v>0.14285714285714285</v>
      </c>
      <c r="K114" s="57">
        <f>VLOOKUP($M114,PercentFHGoalStats!$A$3:$AE$998,20,FALSE)</f>
        <v>7.1428571428571425E-2</v>
      </c>
      <c r="L114" s="57">
        <f>VLOOKUP($M114,PercentFHGoalStats!$A$3:$AE$998,21,FALSE)</f>
        <v>7.1428571428571425E-2</v>
      </c>
      <c r="M114" s="53" t="str">
        <f>Fixtures!A114</f>
        <v>Blackburn Rovers</v>
      </c>
      <c r="N114" s="54">
        <f>Fixtures!D114</f>
        <v>43491</v>
      </c>
      <c r="O114" s="53" t="str">
        <f>Fixtures!B114</f>
        <v>Hull City</v>
      </c>
      <c r="P114" s="57">
        <f>VLOOKUP($O114,PercentFHGoalStats!$A$3:$AE$998,5,FALSE)</f>
        <v>0.75</v>
      </c>
      <c r="Q114" s="57">
        <f>VLOOKUP($O114,PercentFHGoalStats!$A$3:$AE$998,7,FALSE)</f>
        <v>0.8571428571428571</v>
      </c>
      <c r="R114" s="57">
        <f>VLOOKUP($O114,PercentFHGoalStats!$A$3:$AE$998,8,FALSE)</f>
        <v>0.2857142857142857</v>
      </c>
      <c r="S114" s="57">
        <f>VLOOKUP($O114,PercentFHGoalStats!$A$3:$AE$998,10,FALSE)</f>
        <v>0.42857142857142855</v>
      </c>
      <c r="T114" s="57">
        <f>VLOOKUP($O114,PercentFHGoalStats!$A$3:$AE$998,11,FALSE)</f>
        <v>0.5357142857142857</v>
      </c>
      <c r="U114" s="57">
        <f>VLOOKUP($O114,PercentFHGoalStats!$A$3:$AE$998,13,FALSE)</f>
        <v>0.6428571428571429</v>
      </c>
      <c r="V114" s="57">
        <f>VLOOKUP($O114,PercentFHGoalStats!$A$3:$AE$998,14,FALSE)</f>
        <v>0.14285714285714285</v>
      </c>
      <c r="W114" s="57">
        <f>VLOOKUP($O114,PercentFHGoalStats!$A$3:$AE$998,16,FALSE)</f>
        <v>0.21428571428571427</v>
      </c>
      <c r="X114" s="57">
        <f>VLOOKUP($O114,PercentFHGoalStats!$A$3:$AE$998,17,FALSE)</f>
        <v>0.42857142857142855</v>
      </c>
      <c r="Y114" s="57">
        <f>VLOOKUP($O114,PercentFHGoalStats!$A$3:$AE$998,19,FALSE)</f>
        <v>0.5714285714285714</v>
      </c>
      <c r="Z114" s="57">
        <f>VLOOKUP($O114,PercentFHGoalStats!$A$3:$AE$998,20,FALSE)</f>
        <v>7.1428571428571425E-2</v>
      </c>
      <c r="AA114" s="57">
        <f>VLOOKUP($O114,PercentFHGoalStats!$A$3:$AE$998,22,FALSE)</f>
        <v>0.14285714285714285</v>
      </c>
    </row>
    <row r="115" spans="1:27" ht="14.4" hidden="1" thickTop="1" x14ac:dyDescent="0.3">
      <c r="A115" s="57">
        <f>VLOOKUP($M115,PercentFHGoalStats!$A$3:$AE$998,5,FALSE)</f>
        <v>0.6428571428571429</v>
      </c>
      <c r="B115" s="57">
        <f>VLOOKUP($M115,PercentFHGoalStats!$A$3:$AE$998,6,FALSE)</f>
        <v>0.7857142857142857</v>
      </c>
      <c r="C115" s="57">
        <f>VLOOKUP($M115,PercentFHGoalStats!$A$3:$AE$998,8,FALSE)</f>
        <v>0.25</v>
      </c>
      <c r="D115" s="57">
        <f>VLOOKUP($M115,PercentFHGoalStats!$A$3:$AE$998,9,FALSE)</f>
        <v>0.2857142857142857</v>
      </c>
      <c r="E115" s="57">
        <f>VLOOKUP($M115,PercentFHGoalStats!$A$3:$AE$998,11,FALSE)</f>
        <v>0.32142857142857145</v>
      </c>
      <c r="F115" s="57">
        <f>VLOOKUP($M115,PercentFHGoalStats!$A$3:$AE$998,12,FALSE)</f>
        <v>0.35714285714285715</v>
      </c>
      <c r="G115" s="57">
        <f>VLOOKUP($M115,PercentFHGoalStats!$A$3:$AE$998,14,FALSE)</f>
        <v>0.10714285714285714</v>
      </c>
      <c r="H115" s="57">
        <f>VLOOKUP($M115,PercentFHGoalStats!$A$3:$AE$998,15,FALSE)</f>
        <v>0.14285714285714285</v>
      </c>
      <c r="I115" s="57">
        <f>VLOOKUP($M115,PercentFHGoalStats!$A$3:$AE$998,17,FALSE)</f>
        <v>0.5357142857142857</v>
      </c>
      <c r="J115" s="57">
        <f>VLOOKUP($M115,PercentFHGoalStats!$A$3:$AE$998,18,FALSE)</f>
        <v>0.6428571428571429</v>
      </c>
      <c r="K115" s="57">
        <f>VLOOKUP($M115,PercentFHGoalStats!$A$3:$AE$998,20,FALSE)</f>
        <v>7.1428571428571425E-2</v>
      </c>
      <c r="L115" s="57">
        <f>VLOOKUP($M115,PercentFHGoalStats!$A$3:$AE$998,21,FALSE)</f>
        <v>0.14285714285714285</v>
      </c>
      <c r="M115" s="53" t="str">
        <f>Fixtures!A115</f>
        <v>Norwich City</v>
      </c>
      <c r="N115" s="54">
        <f>Fixtures!D115</f>
        <v>43491</v>
      </c>
      <c r="O115" s="53" t="str">
        <f>Fixtures!B115</f>
        <v>Sheffield United</v>
      </c>
      <c r="P115" s="57">
        <f>VLOOKUP($O115,PercentFHGoalStats!$A$3:$AE$998,5,FALSE)</f>
        <v>0.5714285714285714</v>
      </c>
      <c r="Q115" s="57">
        <f>VLOOKUP($O115,PercentFHGoalStats!$A$3:$AE$998,7,FALSE)</f>
        <v>0.6428571428571429</v>
      </c>
      <c r="R115" s="57">
        <f>VLOOKUP($O115,PercentFHGoalStats!$A$3:$AE$998,8,FALSE)</f>
        <v>0.32142857142857145</v>
      </c>
      <c r="S115" s="57">
        <f>VLOOKUP($O115,PercentFHGoalStats!$A$3:$AE$998,10,FALSE)</f>
        <v>0.35714285714285715</v>
      </c>
      <c r="T115" s="57">
        <f>VLOOKUP($O115,PercentFHGoalStats!$A$3:$AE$998,11,FALSE)</f>
        <v>0.5</v>
      </c>
      <c r="U115" s="57">
        <f>VLOOKUP($O115,PercentFHGoalStats!$A$3:$AE$998,13,FALSE)</f>
        <v>0.5</v>
      </c>
      <c r="V115" s="57">
        <f>VLOOKUP($O115,PercentFHGoalStats!$A$3:$AE$998,14,FALSE)</f>
        <v>0.14285714285714285</v>
      </c>
      <c r="W115" s="57">
        <f>VLOOKUP($O115,PercentFHGoalStats!$A$3:$AE$998,16,FALSE)</f>
        <v>0.14285714285714285</v>
      </c>
      <c r="X115" s="57">
        <f>VLOOKUP($O115,PercentFHGoalStats!$A$3:$AE$998,17,FALSE)</f>
        <v>0.2857142857142857</v>
      </c>
      <c r="Y115" s="57">
        <f>VLOOKUP($O115,PercentFHGoalStats!$A$3:$AE$998,19,FALSE)</f>
        <v>0.35714285714285715</v>
      </c>
      <c r="Z115" s="57">
        <f>VLOOKUP($O115,PercentFHGoalStats!$A$3:$AE$998,20,FALSE)</f>
        <v>3.5714285714285712E-2</v>
      </c>
      <c r="AA115" s="57">
        <f>VLOOKUP($O115,PercentFHGoalStats!$A$3:$AE$998,22,FALSE)</f>
        <v>7.1428571428571425E-2</v>
      </c>
    </row>
    <row r="116" spans="1:27" ht="14.4" hidden="1" thickTop="1" x14ac:dyDescent="0.3">
      <c r="A116" s="57">
        <f>VLOOKUP($M116,PercentFHGoalStats!$A$3:$AE$998,5,FALSE)</f>
        <v>0.5714285714285714</v>
      </c>
      <c r="B116" s="57">
        <f>VLOOKUP($M116,PercentFHGoalStats!$A$3:$AE$998,6,FALSE)</f>
        <v>0.5</v>
      </c>
      <c r="C116" s="57">
        <f>VLOOKUP($M116,PercentFHGoalStats!$A$3:$AE$998,8,FALSE)</f>
        <v>0.10714285714285714</v>
      </c>
      <c r="D116" s="57">
        <f>VLOOKUP($M116,PercentFHGoalStats!$A$3:$AE$998,9,FALSE)</f>
        <v>7.1428571428571425E-2</v>
      </c>
      <c r="E116" s="57">
        <f>VLOOKUP($M116,PercentFHGoalStats!$A$3:$AE$998,11,FALSE)</f>
        <v>0.35714285714285715</v>
      </c>
      <c r="F116" s="57">
        <f>VLOOKUP($M116,PercentFHGoalStats!$A$3:$AE$998,12,FALSE)</f>
        <v>0.35714285714285715</v>
      </c>
      <c r="G116" s="57">
        <f>VLOOKUP($M116,PercentFHGoalStats!$A$3:$AE$998,14,FALSE)</f>
        <v>7.1428571428571425E-2</v>
      </c>
      <c r="H116" s="57">
        <f>VLOOKUP($M116,PercentFHGoalStats!$A$3:$AE$998,15,FALSE)</f>
        <v>7.1428571428571425E-2</v>
      </c>
      <c r="I116" s="57">
        <f>VLOOKUP($M116,PercentFHGoalStats!$A$3:$AE$998,17,FALSE)</f>
        <v>0.2857142857142857</v>
      </c>
      <c r="J116" s="57">
        <f>VLOOKUP($M116,PercentFHGoalStats!$A$3:$AE$998,18,FALSE)</f>
        <v>0.14285714285714285</v>
      </c>
      <c r="K116" s="57">
        <f>VLOOKUP($M116,PercentFHGoalStats!$A$3:$AE$998,20,FALSE)</f>
        <v>7.1428571428571425E-2</v>
      </c>
      <c r="L116" s="57">
        <f>VLOOKUP($M116,PercentFHGoalStats!$A$3:$AE$998,21,FALSE)</f>
        <v>0</v>
      </c>
      <c r="M116" s="53" t="str">
        <f>Fixtures!A116</f>
        <v>Nottingham Forest</v>
      </c>
      <c r="N116" s="54">
        <f>Fixtures!D116</f>
        <v>43491</v>
      </c>
      <c r="O116" s="53" t="str">
        <f>Fixtures!B116</f>
        <v>Wigan Athletic</v>
      </c>
      <c r="P116" s="57">
        <f>VLOOKUP($O116,PercentFHGoalStats!$A$3:$AE$998,5,FALSE)</f>
        <v>0.7142857142857143</v>
      </c>
      <c r="Q116" s="57">
        <f>VLOOKUP($O116,PercentFHGoalStats!$A$3:$AE$998,7,FALSE)</f>
        <v>0.7857142857142857</v>
      </c>
      <c r="R116" s="57">
        <f>VLOOKUP($O116,PercentFHGoalStats!$A$3:$AE$998,8,FALSE)</f>
        <v>0.39285714285714285</v>
      </c>
      <c r="S116" s="57">
        <f>VLOOKUP($O116,PercentFHGoalStats!$A$3:$AE$998,10,FALSE)</f>
        <v>0.42857142857142855</v>
      </c>
      <c r="T116" s="57">
        <f>VLOOKUP($O116,PercentFHGoalStats!$A$3:$AE$998,11,FALSE)</f>
        <v>0.42857142857142855</v>
      </c>
      <c r="U116" s="57">
        <f>VLOOKUP($O116,PercentFHGoalStats!$A$3:$AE$998,13,FALSE)</f>
        <v>0.42857142857142855</v>
      </c>
      <c r="V116" s="57">
        <f>VLOOKUP($O116,PercentFHGoalStats!$A$3:$AE$998,14,FALSE)</f>
        <v>0.17857142857142858</v>
      </c>
      <c r="W116" s="57">
        <f>VLOOKUP($O116,PercentFHGoalStats!$A$3:$AE$998,16,FALSE)</f>
        <v>0.14285714285714285</v>
      </c>
      <c r="X116" s="57">
        <f>VLOOKUP($O116,PercentFHGoalStats!$A$3:$AE$998,17,FALSE)</f>
        <v>0.5357142857142857</v>
      </c>
      <c r="Y116" s="57">
        <f>VLOOKUP($O116,PercentFHGoalStats!$A$3:$AE$998,19,FALSE)</f>
        <v>0.5714285714285714</v>
      </c>
      <c r="Z116" s="57">
        <f>VLOOKUP($O116,PercentFHGoalStats!$A$3:$AE$998,20,FALSE)</f>
        <v>0.10714285714285714</v>
      </c>
      <c r="AA116" s="57">
        <f>VLOOKUP($O116,PercentFHGoalStats!$A$3:$AE$998,22,FALSE)</f>
        <v>0.14285714285714285</v>
      </c>
    </row>
    <row r="117" spans="1:27" ht="14.4" hidden="1" thickTop="1" x14ac:dyDescent="0.3">
      <c r="A117" s="57">
        <f>VLOOKUP($M117,PercentFHGoalStats!$A$3:$AE$998,5,FALSE)</f>
        <v>0.6071428571428571</v>
      </c>
      <c r="B117" s="57">
        <f>VLOOKUP($M117,PercentFHGoalStats!$A$3:$AE$998,6,FALSE)</f>
        <v>0.6428571428571429</v>
      </c>
      <c r="C117" s="57">
        <f>VLOOKUP($M117,PercentFHGoalStats!$A$3:$AE$998,8,FALSE)</f>
        <v>0.25</v>
      </c>
      <c r="D117" s="57">
        <f>VLOOKUP($M117,PercentFHGoalStats!$A$3:$AE$998,9,FALSE)</f>
        <v>0.2857142857142857</v>
      </c>
      <c r="E117" s="57">
        <f>VLOOKUP($M117,PercentFHGoalStats!$A$3:$AE$998,11,FALSE)</f>
        <v>0.25</v>
      </c>
      <c r="F117" s="57">
        <f>VLOOKUP($M117,PercentFHGoalStats!$A$3:$AE$998,12,FALSE)</f>
        <v>0.35714285714285715</v>
      </c>
      <c r="G117" s="57">
        <f>VLOOKUP($M117,PercentFHGoalStats!$A$3:$AE$998,14,FALSE)</f>
        <v>3.5714285714285712E-2</v>
      </c>
      <c r="H117" s="57">
        <f>VLOOKUP($M117,PercentFHGoalStats!$A$3:$AE$998,15,FALSE)</f>
        <v>7.1428571428571425E-2</v>
      </c>
      <c r="I117" s="57">
        <f>VLOOKUP($M117,PercentFHGoalStats!$A$3:$AE$998,17,FALSE)</f>
        <v>0.5</v>
      </c>
      <c r="J117" s="57">
        <f>VLOOKUP($M117,PercentFHGoalStats!$A$3:$AE$998,18,FALSE)</f>
        <v>0.5</v>
      </c>
      <c r="K117" s="57">
        <f>VLOOKUP($M117,PercentFHGoalStats!$A$3:$AE$998,20,FALSE)</f>
        <v>0.14285714285714285</v>
      </c>
      <c r="L117" s="57">
        <f>VLOOKUP($M117,PercentFHGoalStats!$A$3:$AE$998,21,FALSE)</f>
        <v>0.14285714285714285</v>
      </c>
      <c r="M117" s="53" t="str">
        <f>Fixtures!A117</f>
        <v>Rotherham United</v>
      </c>
      <c r="N117" s="54">
        <f>Fixtures!D117</f>
        <v>43491</v>
      </c>
      <c r="O117" s="53" t="str">
        <f>Fixtures!B117</f>
        <v>Leeds United</v>
      </c>
      <c r="P117" s="57">
        <f>VLOOKUP($O117,PercentFHGoalStats!$A$3:$AE$998,5,FALSE)</f>
        <v>0.6071428571428571</v>
      </c>
      <c r="Q117" s="57">
        <f>VLOOKUP($O117,PercentFHGoalStats!$A$3:$AE$998,7,FALSE)</f>
        <v>0.5714285714285714</v>
      </c>
      <c r="R117" s="57">
        <f>VLOOKUP($O117,PercentFHGoalStats!$A$3:$AE$998,8,FALSE)</f>
        <v>0.32142857142857145</v>
      </c>
      <c r="S117" s="57">
        <f>VLOOKUP($O117,PercentFHGoalStats!$A$3:$AE$998,10,FALSE)</f>
        <v>0.42857142857142855</v>
      </c>
      <c r="T117" s="57">
        <f>VLOOKUP($O117,PercentFHGoalStats!$A$3:$AE$998,11,FALSE)</f>
        <v>0.39285714285714285</v>
      </c>
      <c r="U117" s="57">
        <f>VLOOKUP($O117,PercentFHGoalStats!$A$3:$AE$998,13,FALSE)</f>
        <v>0.35714285714285715</v>
      </c>
      <c r="V117" s="57">
        <f>VLOOKUP($O117,PercentFHGoalStats!$A$3:$AE$998,14,FALSE)</f>
        <v>0.10714285714285714</v>
      </c>
      <c r="W117" s="57">
        <f>VLOOKUP($O117,PercentFHGoalStats!$A$3:$AE$998,16,FALSE)</f>
        <v>0.14285714285714285</v>
      </c>
      <c r="X117" s="57">
        <f>VLOOKUP($O117,PercentFHGoalStats!$A$3:$AE$998,17,FALSE)</f>
        <v>0.39285714285714285</v>
      </c>
      <c r="Y117" s="57">
        <f>VLOOKUP($O117,PercentFHGoalStats!$A$3:$AE$998,19,FALSE)</f>
        <v>0.5</v>
      </c>
      <c r="Z117" s="57">
        <f>VLOOKUP($O117,PercentFHGoalStats!$A$3:$AE$998,20,FALSE)</f>
        <v>7.1428571428571425E-2</v>
      </c>
      <c r="AA117" s="57">
        <f>VLOOKUP($O117,PercentFHGoalStats!$A$3:$AE$998,22,FALSE)</f>
        <v>7.1428571428571425E-2</v>
      </c>
    </row>
    <row r="118" spans="1:27" ht="14.4" hidden="1" thickTop="1" x14ac:dyDescent="0.3">
      <c r="A118" s="57">
        <f>VLOOKUP($M118,PercentFHGoalStats!$A$3:$AE$998,5,FALSE)</f>
        <v>0.6428571428571429</v>
      </c>
      <c r="B118" s="57">
        <f>VLOOKUP($M118,PercentFHGoalStats!$A$3:$AE$998,6,FALSE)</f>
        <v>0.6428571428571429</v>
      </c>
      <c r="C118" s="57">
        <f>VLOOKUP($M118,PercentFHGoalStats!$A$3:$AE$998,8,FALSE)</f>
        <v>0.25</v>
      </c>
      <c r="D118" s="57">
        <f>VLOOKUP($M118,PercentFHGoalStats!$A$3:$AE$998,9,FALSE)</f>
        <v>0.21428571428571427</v>
      </c>
      <c r="E118" s="57">
        <f>VLOOKUP($M118,PercentFHGoalStats!$A$3:$AE$998,11,FALSE)</f>
        <v>0.39285714285714285</v>
      </c>
      <c r="F118" s="57">
        <f>VLOOKUP($M118,PercentFHGoalStats!$A$3:$AE$998,12,FALSE)</f>
        <v>0.42857142857142855</v>
      </c>
      <c r="G118" s="57">
        <f>VLOOKUP($M118,PercentFHGoalStats!$A$3:$AE$998,14,FALSE)</f>
        <v>3.5714285714285712E-2</v>
      </c>
      <c r="H118" s="57">
        <f>VLOOKUP($M118,PercentFHGoalStats!$A$3:$AE$998,15,FALSE)</f>
        <v>0</v>
      </c>
      <c r="I118" s="57">
        <f>VLOOKUP($M118,PercentFHGoalStats!$A$3:$AE$998,17,FALSE)</f>
        <v>0.39285714285714285</v>
      </c>
      <c r="J118" s="57">
        <f>VLOOKUP($M118,PercentFHGoalStats!$A$3:$AE$998,18,FALSE)</f>
        <v>0.2857142857142857</v>
      </c>
      <c r="K118" s="57">
        <f>VLOOKUP($M118,PercentFHGoalStats!$A$3:$AE$998,20,FALSE)</f>
        <v>0.17857142857142858</v>
      </c>
      <c r="L118" s="57">
        <f>VLOOKUP($M118,PercentFHGoalStats!$A$3:$AE$998,21,FALSE)</f>
        <v>0.14285714285714285</v>
      </c>
      <c r="M118" s="53" t="str">
        <f>Fixtures!A118</f>
        <v>Stoke City</v>
      </c>
      <c r="N118" s="54">
        <f>Fixtures!D118</f>
        <v>43491</v>
      </c>
      <c r="O118" s="53" t="str">
        <f>Fixtures!B118</f>
        <v>Preston North End</v>
      </c>
      <c r="P118" s="57">
        <f>VLOOKUP($O118,PercentFHGoalStats!$A$3:$AE$998,5,FALSE)</f>
        <v>0.7142857142857143</v>
      </c>
      <c r="Q118" s="57">
        <f>VLOOKUP($O118,PercentFHGoalStats!$A$3:$AE$998,7,FALSE)</f>
        <v>0.6428571428571429</v>
      </c>
      <c r="R118" s="57">
        <f>VLOOKUP($O118,PercentFHGoalStats!$A$3:$AE$998,8,FALSE)</f>
        <v>0.25</v>
      </c>
      <c r="S118" s="57">
        <f>VLOOKUP($O118,PercentFHGoalStats!$A$3:$AE$998,10,FALSE)</f>
        <v>7.1428571428571425E-2</v>
      </c>
      <c r="T118" s="57">
        <f>VLOOKUP($O118,PercentFHGoalStats!$A$3:$AE$998,11,FALSE)</f>
        <v>0.39285714285714285</v>
      </c>
      <c r="U118" s="57">
        <f>VLOOKUP($O118,PercentFHGoalStats!$A$3:$AE$998,13,FALSE)</f>
        <v>0.14285714285714285</v>
      </c>
      <c r="V118" s="57">
        <f>VLOOKUP($O118,PercentFHGoalStats!$A$3:$AE$998,14,FALSE)</f>
        <v>0.17857142857142858</v>
      </c>
      <c r="W118" s="57">
        <f>VLOOKUP($O118,PercentFHGoalStats!$A$3:$AE$998,16,FALSE)</f>
        <v>0</v>
      </c>
      <c r="X118" s="57">
        <f>VLOOKUP($O118,PercentFHGoalStats!$A$3:$AE$998,17,FALSE)</f>
        <v>0.4642857142857143</v>
      </c>
      <c r="Y118" s="57">
        <f>VLOOKUP($O118,PercentFHGoalStats!$A$3:$AE$998,19,FALSE)</f>
        <v>0.5</v>
      </c>
      <c r="Z118" s="57">
        <f>VLOOKUP($O118,PercentFHGoalStats!$A$3:$AE$998,20,FALSE)</f>
        <v>7.1428571428571425E-2</v>
      </c>
      <c r="AA118" s="57">
        <f>VLOOKUP($O118,PercentFHGoalStats!$A$3:$AE$998,22,FALSE)</f>
        <v>7.1428571428571425E-2</v>
      </c>
    </row>
    <row r="119" spans="1:27" ht="14.4" hidden="1" thickTop="1" x14ac:dyDescent="0.3">
      <c r="A119" s="57">
        <f>VLOOKUP($M119,PercentFHGoalStats!$A$3:$AE$998,5,FALSE)</f>
        <v>0.70370370370370372</v>
      </c>
      <c r="B119" s="57">
        <f>VLOOKUP($M119,PercentFHGoalStats!$A$3:$AE$998,6,FALSE)</f>
        <v>0.69230769230769229</v>
      </c>
      <c r="C119" s="57">
        <f>VLOOKUP($M119,PercentFHGoalStats!$A$3:$AE$998,8,FALSE)</f>
        <v>0.44444444444444442</v>
      </c>
      <c r="D119" s="57">
        <f>VLOOKUP($M119,PercentFHGoalStats!$A$3:$AE$998,9,FALSE)</f>
        <v>0.46153846153846156</v>
      </c>
      <c r="E119" s="57">
        <f>VLOOKUP($M119,PercentFHGoalStats!$A$3:$AE$998,11,FALSE)</f>
        <v>0.55555555555555558</v>
      </c>
      <c r="F119" s="57">
        <f>VLOOKUP($M119,PercentFHGoalStats!$A$3:$AE$998,12,FALSE)</f>
        <v>0.61538461538461542</v>
      </c>
      <c r="G119" s="57">
        <f>VLOOKUP($M119,PercentFHGoalStats!$A$3:$AE$998,14,FALSE)</f>
        <v>0.29629629629629628</v>
      </c>
      <c r="H119" s="57">
        <f>VLOOKUP($M119,PercentFHGoalStats!$A$3:$AE$998,15,FALSE)</f>
        <v>0.38461538461538464</v>
      </c>
      <c r="I119" s="57">
        <f>VLOOKUP($M119,PercentFHGoalStats!$A$3:$AE$998,17,FALSE)</f>
        <v>0.33333333333333331</v>
      </c>
      <c r="J119" s="57">
        <f>VLOOKUP($M119,PercentFHGoalStats!$A$3:$AE$998,18,FALSE)</f>
        <v>0.23076923076923078</v>
      </c>
      <c r="K119" s="57">
        <f>VLOOKUP($M119,PercentFHGoalStats!$A$3:$AE$998,20,FALSE)</f>
        <v>7.407407407407407E-2</v>
      </c>
      <c r="L119" s="57">
        <f>VLOOKUP($M119,PercentFHGoalStats!$A$3:$AE$998,21,FALSE)</f>
        <v>0</v>
      </c>
      <c r="M119" s="53" t="str">
        <f>Fixtures!A119</f>
        <v>Barnsley</v>
      </c>
      <c r="N119" s="54">
        <f>Fixtures!D119</f>
        <v>43491</v>
      </c>
      <c r="O119" s="53" t="str">
        <f>Fixtures!B119</f>
        <v>Rochdale</v>
      </c>
      <c r="P119" s="57">
        <f>VLOOKUP($O119,PercentFHGoalStats!$A$3:$AE$998,5,FALSE)</f>
        <v>0.7931034482758621</v>
      </c>
      <c r="Q119" s="57">
        <f>VLOOKUP($O119,PercentFHGoalStats!$A$3:$AE$998,7,FALSE)</f>
        <v>0.8571428571428571</v>
      </c>
      <c r="R119" s="57">
        <f>VLOOKUP($O119,PercentFHGoalStats!$A$3:$AE$998,8,FALSE)</f>
        <v>0.44827586206896552</v>
      </c>
      <c r="S119" s="57">
        <f>VLOOKUP($O119,PercentFHGoalStats!$A$3:$AE$998,10,FALSE)</f>
        <v>0.5</v>
      </c>
      <c r="T119" s="57">
        <f>VLOOKUP($O119,PercentFHGoalStats!$A$3:$AE$998,11,FALSE)</f>
        <v>0.37931034482758619</v>
      </c>
      <c r="U119" s="57">
        <f>VLOOKUP($O119,PercentFHGoalStats!$A$3:$AE$998,13,FALSE)</f>
        <v>0.42857142857142855</v>
      </c>
      <c r="V119" s="57">
        <f>VLOOKUP($O119,PercentFHGoalStats!$A$3:$AE$998,14,FALSE)</f>
        <v>6.8965517241379309E-2</v>
      </c>
      <c r="W119" s="57">
        <f>VLOOKUP($O119,PercentFHGoalStats!$A$3:$AE$998,16,FALSE)</f>
        <v>7.1428571428571425E-2</v>
      </c>
      <c r="X119" s="57">
        <f>VLOOKUP($O119,PercentFHGoalStats!$A$3:$AE$998,17,FALSE)</f>
        <v>0.62068965517241381</v>
      </c>
      <c r="Y119" s="57">
        <f>VLOOKUP($O119,PercentFHGoalStats!$A$3:$AE$998,19,FALSE)</f>
        <v>0.6428571428571429</v>
      </c>
      <c r="Z119" s="57">
        <f>VLOOKUP($O119,PercentFHGoalStats!$A$3:$AE$998,20,FALSE)</f>
        <v>0.27586206896551724</v>
      </c>
      <c r="AA119" s="57">
        <f>VLOOKUP($O119,PercentFHGoalStats!$A$3:$AE$998,22,FALSE)</f>
        <v>0.35714285714285715</v>
      </c>
    </row>
    <row r="120" spans="1:27" ht="14.4" hidden="1" thickTop="1" x14ac:dyDescent="0.3">
      <c r="A120" s="57">
        <f>VLOOKUP($M120,PercentFHGoalStats!$A$3:$AE$998,5,FALSE)</f>
        <v>0.75</v>
      </c>
      <c r="B120" s="57">
        <f>VLOOKUP($M120,PercentFHGoalStats!$A$3:$AE$998,6,FALSE)</f>
        <v>0.7142857142857143</v>
      </c>
      <c r="C120" s="57">
        <f>VLOOKUP($M120,PercentFHGoalStats!$A$3:$AE$998,8,FALSE)</f>
        <v>0.39285714285714285</v>
      </c>
      <c r="D120" s="57">
        <f>VLOOKUP($M120,PercentFHGoalStats!$A$3:$AE$998,9,FALSE)</f>
        <v>0.35714285714285715</v>
      </c>
      <c r="E120" s="57">
        <f>VLOOKUP($M120,PercentFHGoalStats!$A$3:$AE$998,11,FALSE)</f>
        <v>0.5</v>
      </c>
      <c r="F120" s="57">
        <f>VLOOKUP($M120,PercentFHGoalStats!$A$3:$AE$998,12,FALSE)</f>
        <v>0.5</v>
      </c>
      <c r="G120" s="57">
        <f>VLOOKUP($M120,PercentFHGoalStats!$A$3:$AE$998,14,FALSE)</f>
        <v>0.17857142857142858</v>
      </c>
      <c r="H120" s="57">
        <f>VLOOKUP($M120,PercentFHGoalStats!$A$3:$AE$998,15,FALSE)</f>
        <v>0.14285714285714285</v>
      </c>
      <c r="I120" s="57">
        <f>VLOOKUP($M120,PercentFHGoalStats!$A$3:$AE$998,17,FALSE)</f>
        <v>0.42857142857142855</v>
      </c>
      <c r="J120" s="57">
        <f>VLOOKUP($M120,PercentFHGoalStats!$A$3:$AE$998,18,FALSE)</f>
        <v>0.35714285714285715</v>
      </c>
      <c r="K120" s="57">
        <f>VLOOKUP($M120,PercentFHGoalStats!$A$3:$AE$998,20,FALSE)</f>
        <v>0.14285714285714285</v>
      </c>
      <c r="L120" s="57">
        <f>VLOOKUP($M120,PercentFHGoalStats!$A$3:$AE$998,21,FALSE)</f>
        <v>0.14285714285714285</v>
      </c>
      <c r="M120" s="53" t="str">
        <f>Fixtures!A120</f>
        <v>Burton Albion</v>
      </c>
      <c r="N120" s="54">
        <f>Fixtures!D120</f>
        <v>43491</v>
      </c>
      <c r="O120" s="53" t="str">
        <f>Fixtures!B120</f>
        <v>Bradford City</v>
      </c>
      <c r="P120" s="57">
        <f>VLOOKUP($O120,PercentFHGoalStats!$A$3:$AE$998,5,FALSE)</f>
        <v>0.8214285714285714</v>
      </c>
      <c r="Q120" s="57">
        <f>VLOOKUP($O120,PercentFHGoalStats!$A$3:$AE$998,7,FALSE)</f>
        <v>0.7857142857142857</v>
      </c>
      <c r="R120" s="57">
        <f>VLOOKUP($O120,PercentFHGoalStats!$A$3:$AE$998,8,FALSE)</f>
        <v>0.32142857142857145</v>
      </c>
      <c r="S120" s="57">
        <f>VLOOKUP($O120,PercentFHGoalStats!$A$3:$AE$998,10,FALSE)</f>
        <v>0.2857142857142857</v>
      </c>
      <c r="T120" s="57">
        <f>VLOOKUP($O120,PercentFHGoalStats!$A$3:$AE$998,11,FALSE)</f>
        <v>0.39285714285714285</v>
      </c>
      <c r="U120" s="57">
        <f>VLOOKUP($O120,PercentFHGoalStats!$A$3:$AE$998,13,FALSE)</f>
        <v>0.42857142857142855</v>
      </c>
      <c r="V120" s="57">
        <f>VLOOKUP($O120,PercentFHGoalStats!$A$3:$AE$998,14,FALSE)</f>
        <v>0.14285714285714285</v>
      </c>
      <c r="W120" s="57">
        <f>VLOOKUP($O120,PercentFHGoalStats!$A$3:$AE$998,16,FALSE)</f>
        <v>7.1428571428571425E-2</v>
      </c>
      <c r="X120" s="57">
        <f>VLOOKUP($O120,PercentFHGoalStats!$A$3:$AE$998,17,FALSE)</f>
        <v>0.5</v>
      </c>
      <c r="Y120" s="57">
        <f>VLOOKUP($O120,PercentFHGoalStats!$A$3:$AE$998,19,FALSE)</f>
        <v>0.5</v>
      </c>
      <c r="Z120" s="57">
        <f>VLOOKUP($O120,PercentFHGoalStats!$A$3:$AE$998,20,FALSE)</f>
        <v>0.14285714285714285</v>
      </c>
      <c r="AA120" s="57">
        <f>VLOOKUP($O120,PercentFHGoalStats!$A$3:$AE$998,22,FALSE)</f>
        <v>0.14285714285714285</v>
      </c>
    </row>
    <row r="121" spans="1:27" ht="14.4" hidden="1" thickTop="1" x14ac:dyDescent="0.3">
      <c r="A121" s="57">
        <f>VLOOKUP($M121,PercentFHGoalStats!$A$3:$AE$998,5,FALSE)</f>
        <v>0.41379310344827586</v>
      </c>
      <c r="B121" s="57">
        <f>VLOOKUP($M121,PercentFHGoalStats!$A$3:$AE$998,6,FALSE)</f>
        <v>0.42857142857142855</v>
      </c>
      <c r="C121" s="57">
        <f>VLOOKUP($M121,PercentFHGoalStats!$A$3:$AE$998,8,FALSE)</f>
        <v>0.10344827586206896</v>
      </c>
      <c r="D121" s="57">
        <f>VLOOKUP($M121,PercentFHGoalStats!$A$3:$AE$998,9,FALSE)</f>
        <v>7.1428571428571425E-2</v>
      </c>
      <c r="E121" s="57">
        <f>VLOOKUP($M121,PercentFHGoalStats!$A$3:$AE$998,11,FALSE)</f>
        <v>0.27586206896551724</v>
      </c>
      <c r="F121" s="57">
        <f>VLOOKUP($M121,PercentFHGoalStats!$A$3:$AE$998,12,FALSE)</f>
        <v>0.21428571428571427</v>
      </c>
      <c r="G121" s="57">
        <f>VLOOKUP($M121,PercentFHGoalStats!$A$3:$AE$998,14,FALSE)</f>
        <v>6.8965517241379309E-2</v>
      </c>
      <c r="H121" s="57">
        <f>VLOOKUP($M121,PercentFHGoalStats!$A$3:$AE$998,15,FALSE)</f>
        <v>7.1428571428571425E-2</v>
      </c>
      <c r="I121" s="57">
        <f>VLOOKUP($M121,PercentFHGoalStats!$A$3:$AE$998,17,FALSE)</f>
        <v>0.17241379310344829</v>
      </c>
      <c r="J121" s="57">
        <f>VLOOKUP($M121,PercentFHGoalStats!$A$3:$AE$998,18,FALSE)</f>
        <v>0.21428571428571427</v>
      </c>
      <c r="K121" s="57">
        <f>VLOOKUP($M121,PercentFHGoalStats!$A$3:$AE$998,20,FALSE)</f>
        <v>3.4482758620689655E-2</v>
      </c>
      <c r="L121" s="57">
        <f>VLOOKUP($M121,PercentFHGoalStats!$A$3:$AE$998,21,FALSE)</f>
        <v>0</v>
      </c>
      <c r="M121" s="53" t="str">
        <f>Fixtures!A121</f>
        <v>Coventry City</v>
      </c>
      <c r="N121" s="54">
        <f>Fixtures!D121</f>
        <v>43491</v>
      </c>
      <c r="O121" s="53" t="str">
        <f>Fixtures!B121</f>
        <v>Blackpool</v>
      </c>
      <c r="P121" s="57">
        <f>VLOOKUP($O121,PercentFHGoalStats!$A$3:$AE$998,5,FALSE)</f>
        <v>0.48148148148148145</v>
      </c>
      <c r="Q121" s="57">
        <f>VLOOKUP($O121,PercentFHGoalStats!$A$3:$AE$998,7,FALSE)</f>
        <v>0.53846153846153844</v>
      </c>
      <c r="R121" s="57">
        <f>VLOOKUP($O121,PercentFHGoalStats!$A$3:$AE$998,8,FALSE)</f>
        <v>0.14814814814814814</v>
      </c>
      <c r="S121" s="57">
        <f>VLOOKUP($O121,PercentFHGoalStats!$A$3:$AE$998,10,FALSE)</f>
        <v>0.23076923076923078</v>
      </c>
      <c r="T121" s="57">
        <f>VLOOKUP($O121,PercentFHGoalStats!$A$3:$AE$998,11,FALSE)</f>
        <v>0.29629629629629628</v>
      </c>
      <c r="U121" s="57">
        <f>VLOOKUP($O121,PercentFHGoalStats!$A$3:$AE$998,13,FALSE)</f>
        <v>0.30769230769230771</v>
      </c>
      <c r="V121" s="57">
        <f>VLOOKUP($O121,PercentFHGoalStats!$A$3:$AE$998,14,FALSE)</f>
        <v>3.7037037037037035E-2</v>
      </c>
      <c r="W121" s="57">
        <f>VLOOKUP($O121,PercentFHGoalStats!$A$3:$AE$998,16,FALSE)</f>
        <v>0</v>
      </c>
      <c r="X121" s="57">
        <f>VLOOKUP($O121,PercentFHGoalStats!$A$3:$AE$998,17,FALSE)</f>
        <v>0.29629629629629628</v>
      </c>
      <c r="Y121" s="57">
        <f>VLOOKUP($O121,PercentFHGoalStats!$A$3:$AE$998,19,FALSE)</f>
        <v>0.38461538461538464</v>
      </c>
      <c r="Z121" s="57">
        <f>VLOOKUP($O121,PercentFHGoalStats!$A$3:$AE$998,20,FALSE)</f>
        <v>7.407407407407407E-2</v>
      </c>
      <c r="AA121" s="57">
        <f>VLOOKUP($O121,PercentFHGoalStats!$A$3:$AE$998,22,FALSE)</f>
        <v>0.15384615384615385</v>
      </c>
    </row>
    <row r="122" spans="1:27" ht="14.4" hidden="1" thickTop="1" x14ac:dyDescent="0.3">
      <c r="A122" s="57">
        <f>VLOOKUP($M122,PercentFHGoalStats!$A$3:$AE$998,5,FALSE)</f>
        <v>0.6428571428571429</v>
      </c>
      <c r="B122" s="57">
        <f>VLOOKUP($M122,PercentFHGoalStats!$A$3:$AE$998,6,FALSE)</f>
        <v>0.7142857142857143</v>
      </c>
      <c r="C122" s="57">
        <f>VLOOKUP($M122,PercentFHGoalStats!$A$3:$AE$998,8,FALSE)</f>
        <v>0.39285714285714285</v>
      </c>
      <c r="D122" s="57">
        <f>VLOOKUP($M122,PercentFHGoalStats!$A$3:$AE$998,9,FALSE)</f>
        <v>0.42857142857142855</v>
      </c>
      <c r="E122" s="57">
        <f>VLOOKUP($M122,PercentFHGoalStats!$A$3:$AE$998,11,FALSE)</f>
        <v>0.5714285714285714</v>
      </c>
      <c r="F122" s="57">
        <f>VLOOKUP($M122,PercentFHGoalStats!$A$3:$AE$998,12,FALSE)</f>
        <v>0.7142857142857143</v>
      </c>
      <c r="G122" s="57">
        <f>VLOOKUP($M122,PercentFHGoalStats!$A$3:$AE$998,14,FALSE)</f>
        <v>0.21428571428571427</v>
      </c>
      <c r="H122" s="57">
        <f>VLOOKUP($M122,PercentFHGoalStats!$A$3:$AE$998,15,FALSE)</f>
        <v>0.2857142857142857</v>
      </c>
      <c r="I122" s="57">
        <f>VLOOKUP($M122,PercentFHGoalStats!$A$3:$AE$998,17,FALSE)</f>
        <v>0.2857142857142857</v>
      </c>
      <c r="J122" s="57">
        <f>VLOOKUP($M122,PercentFHGoalStats!$A$3:$AE$998,18,FALSE)</f>
        <v>0.2857142857142857</v>
      </c>
      <c r="K122" s="57">
        <f>VLOOKUP($M122,PercentFHGoalStats!$A$3:$AE$998,20,FALSE)</f>
        <v>7.1428571428571425E-2</v>
      </c>
      <c r="L122" s="57">
        <f>VLOOKUP($M122,PercentFHGoalStats!$A$3:$AE$998,21,FALSE)</f>
        <v>7.1428571428571425E-2</v>
      </c>
      <c r="M122" s="53" t="str">
        <f>Fixtures!A122</f>
        <v>Fleetwood Town</v>
      </c>
      <c r="N122" s="54">
        <f>Fixtures!D122</f>
        <v>43491</v>
      </c>
      <c r="O122" s="53" t="str">
        <f>Fixtures!B122</f>
        <v>Scunthorpe United</v>
      </c>
      <c r="P122" s="57">
        <f>VLOOKUP($O122,PercentFHGoalStats!$A$3:$AE$998,5,FALSE)</f>
        <v>0.68965517241379315</v>
      </c>
      <c r="Q122" s="57">
        <f>VLOOKUP($O122,PercentFHGoalStats!$A$3:$AE$998,7,FALSE)</f>
        <v>0.7857142857142857</v>
      </c>
      <c r="R122" s="57">
        <f>VLOOKUP($O122,PercentFHGoalStats!$A$3:$AE$998,8,FALSE)</f>
        <v>0.41379310344827586</v>
      </c>
      <c r="S122" s="57">
        <f>VLOOKUP($O122,PercentFHGoalStats!$A$3:$AE$998,10,FALSE)</f>
        <v>0.5</v>
      </c>
      <c r="T122" s="57">
        <f>VLOOKUP($O122,PercentFHGoalStats!$A$3:$AE$998,11,FALSE)</f>
        <v>0.34482758620689657</v>
      </c>
      <c r="U122" s="57">
        <f>VLOOKUP($O122,PercentFHGoalStats!$A$3:$AE$998,13,FALSE)</f>
        <v>0.42857142857142855</v>
      </c>
      <c r="V122" s="57">
        <f>VLOOKUP($O122,PercentFHGoalStats!$A$3:$AE$998,14,FALSE)</f>
        <v>0.13793103448275862</v>
      </c>
      <c r="W122" s="57">
        <f>VLOOKUP($O122,PercentFHGoalStats!$A$3:$AE$998,16,FALSE)</f>
        <v>0.14285714285714285</v>
      </c>
      <c r="X122" s="57">
        <f>VLOOKUP($O122,PercentFHGoalStats!$A$3:$AE$998,17,FALSE)</f>
        <v>0.48275862068965519</v>
      </c>
      <c r="Y122" s="57">
        <f>VLOOKUP($O122,PercentFHGoalStats!$A$3:$AE$998,19,FALSE)</f>
        <v>0.5714285714285714</v>
      </c>
      <c r="Z122" s="57">
        <f>VLOOKUP($O122,PercentFHGoalStats!$A$3:$AE$998,20,FALSE)</f>
        <v>0.27586206896551724</v>
      </c>
      <c r="AA122" s="57">
        <f>VLOOKUP($O122,PercentFHGoalStats!$A$3:$AE$998,22,FALSE)</f>
        <v>0.2857142857142857</v>
      </c>
    </row>
    <row r="123" spans="1:27" ht="14.4" hidden="1" thickTop="1" x14ac:dyDescent="0.3">
      <c r="A123" s="57">
        <f>VLOOKUP($M123,PercentFHGoalStats!$A$3:$AE$998,5,FALSE)</f>
        <v>0.75</v>
      </c>
      <c r="B123" s="57">
        <f>VLOOKUP($M123,PercentFHGoalStats!$A$3:$AE$998,6,FALSE)</f>
        <v>0.7857142857142857</v>
      </c>
      <c r="C123" s="57">
        <f>VLOOKUP($M123,PercentFHGoalStats!$A$3:$AE$998,8,FALSE)</f>
        <v>0.32142857142857145</v>
      </c>
      <c r="D123" s="57">
        <f>VLOOKUP($M123,PercentFHGoalStats!$A$3:$AE$998,9,FALSE)</f>
        <v>0.2857142857142857</v>
      </c>
      <c r="E123" s="57">
        <f>VLOOKUP($M123,PercentFHGoalStats!$A$3:$AE$998,11,FALSE)</f>
        <v>0.42857142857142855</v>
      </c>
      <c r="F123" s="57">
        <f>VLOOKUP($M123,PercentFHGoalStats!$A$3:$AE$998,12,FALSE)</f>
        <v>0.35714285714285715</v>
      </c>
      <c r="G123" s="57">
        <f>VLOOKUP($M123,PercentFHGoalStats!$A$3:$AE$998,14,FALSE)</f>
        <v>0.17857142857142858</v>
      </c>
      <c r="H123" s="57">
        <f>VLOOKUP($M123,PercentFHGoalStats!$A$3:$AE$998,15,FALSE)</f>
        <v>0.14285714285714285</v>
      </c>
      <c r="I123" s="57">
        <f>VLOOKUP($M123,PercentFHGoalStats!$A$3:$AE$998,17,FALSE)</f>
        <v>0.42857142857142855</v>
      </c>
      <c r="J123" s="57">
        <f>VLOOKUP($M123,PercentFHGoalStats!$A$3:$AE$998,18,FALSE)</f>
        <v>0.5</v>
      </c>
      <c r="K123" s="57">
        <f>VLOOKUP($M123,PercentFHGoalStats!$A$3:$AE$998,20,FALSE)</f>
        <v>7.1428571428571425E-2</v>
      </c>
      <c r="L123" s="57">
        <f>VLOOKUP($M123,PercentFHGoalStats!$A$3:$AE$998,21,FALSE)</f>
        <v>7.1428571428571425E-2</v>
      </c>
      <c r="M123" s="53" t="str">
        <f>Fixtures!A123</f>
        <v>Peterborough United</v>
      </c>
      <c r="N123" s="54">
        <f>Fixtures!D123</f>
        <v>43491</v>
      </c>
      <c r="O123" s="53" t="str">
        <f>Fixtures!B123</f>
        <v>Charlton Athletic</v>
      </c>
      <c r="P123" s="57">
        <f>VLOOKUP($O123,PercentFHGoalStats!$A$3:$AE$998,5,FALSE)</f>
        <v>0.7931034482758621</v>
      </c>
      <c r="Q123" s="57">
        <f>VLOOKUP($O123,PercentFHGoalStats!$A$3:$AE$998,7,FALSE)</f>
        <v>0.9285714285714286</v>
      </c>
      <c r="R123" s="57">
        <f>VLOOKUP($O123,PercentFHGoalStats!$A$3:$AE$998,8,FALSE)</f>
        <v>0.34482758620689657</v>
      </c>
      <c r="S123" s="57">
        <f>VLOOKUP($O123,PercentFHGoalStats!$A$3:$AE$998,10,FALSE)</f>
        <v>0.2857142857142857</v>
      </c>
      <c r="T123" s="57">
        <f>VLOOKUP($O123,PercentFHGoalStats!$A$3:$AE$998,11,FALSE)</f>
        <v>0.62068965517241381</v>
      </c>
      <c r="U123" s="57">
        <f>VLOOKUP($O123,PercentFHGoalStats!$A$3:$AE$998,13,FALSE)</f>
        <v>0.6428571428571429</v>
      </c>
      <c r="V123" s="57">
        <f>VLOOKUP($O123,PercentFHGoalStats!$A$3:$AE$998,14,FALSE)</f>
        <v>0.20689655172413793</v>
      </c>
      <c r="W123" s="57">
        <f>VLOOKUP($O123,PercentFHGoalStats!$A$3:$AE$998,16,FALSE)</f>
        <v>0.14285714285714285</v>
      </c>
      <c r="X123" s="57">
        <f>VLOOKUP($O123,PercentFHGoalStats!$A$3:$AE$998,17,FALSE)</f>
        <v>0.34482758620689657</v>
      </c>
      <c r="Y123" s="57">
        <f>VLOOKUP($O123,PercentFHGoalStats!$A$3:$AE$998,19,FALSE)</f>
        <v>0.42857142857142855</v>
      </c>
      <c r="Z123" s="57">
        <f>VLOOKUP($O123,PercentFHGoalStats!$A$3:$AE$998,20,FALSE)</f>
        <v>6.8965517241379309E-2</v>
      </c>
      <c r="AA123" s="57">
        <f>VLOOKUP($O123,PercentFHGoalStats!$A$3:$AE$998,22,FALSE)</f>
        <v>0.14285714285714285</v>
      </c>
    </row>
    <row r="124" spans="1:27" ht="14.4" hidden="1" thickTop="1" x14ac:dyDescent="0.3">
      <c r="A124" s="57">
        <f>VLOOKUP($M124,PercentFHGoalStats!$A$3:$AE$998,5,FALSE)</f>
        <v>0.6785714285714286</v>
      </c>
      <c r="B124" s="57">
        <f>VLOOKUP($M124,PercentFHGoalStats!$A$3:$AE$998,6,FALSE)</f>
        <v>0.6428571428571429</v>
      </c>
      <c r="C124" s="57">
        <f>VLOOKUP($M124,PercentFHGoalStats!$A$3:$AE$998,8,FALSE)</f>
        <v>0.25</v>
      </c>
      <c r="D124" s="57">
        <f>VLOOKUP($M124,PercentFHGoalStats!$A$3:$AE$998,9,FALSE)</f>
        <v>7.1428571428571425E-2</v>
      </c>
      <c r="E124" s="57">
        <f>VLOOKUP($M124,PercentFHGoalStats!$A$3:$AE$998,11,FALSE)</f>
        <v>0.32142857142857145</v>
      </c>
      <c r="F124" s="57">
        <f>VLOOKUP($M124,PercentFHGoalStats!$A$3:$AE$998,12,FALSE)</f>
        <v>0.2857142857142857</v>
      </c>
      <c r="G124" s="57">
        <f>VLOOKUP($M124,PercentFHGoalStats!$A$3:$AE$998,14,FALSE)</f>
        <v>7.1428571428571425E-2</v>
      </c>
      <c r="H124" s="57">
        <f>VLOOKUP($M124,PercentFHGoalStats!$A$3:$AE$998,15,FALSE)</f>
        <v>7.1428571428571425E-2</v>
      </c>
      <c r="I124" s="57">
        <f>VLOOKUP($M124,PercentFHGoalStats!$A$3:$AE$998,17,FALSE)</f>
        <v>0.42857142857142855</v>
      </c>
      <c r="J124" s="57">
        <f>VLOOKUP($M124,PercentFHGoalStats!$A$3:$AE$998,18,FALSE)</f>
        <v>0.35714285714285715</v>
      </c>
      <c r="K124" s="57">
        <f>VLOOKUP($M124,PercentFHGoalStats!$A$3:$AE$998,20,FALSE)</f>
        <v>0.10714285714285714</v>
      </c>
      <c r="L124" s="57">
        <f>VLOOKUP($M124,PercentFHGoalStats!$A$3:$AE$998,21,FALSE)</f>
        <v>0</v>
      </c>
      <c r="M124" s="53" t="str">
        <f>Fixtures!A124</f>
        <v>Southend United</v>
      </c>
      <c r="N124" s="54">
        <f>Fixtures!D124</f>
        <v>43491</v>
      </c>
      <c r="O124" s="53" t="str">
        <f>Fixtures!B124</f>
        <v>Luton Town</v>
      </c>
      <c r="P124" s="57">
        <f>VLOOKUP($O124,PercentFHGoalStats!$A$3:$AE$998,5,FALSE)</f>
        <v>0.7857142857142857</v>
      </c>
      <c r="Q124" s="57">
        <f>VLOOKUP($O124,PercentFHGoalStats!$A$3:$AE$998,7,FALSE)</f>
        <v>0.7142857142857143</v>
      </c>
      <c r="R124" s="57">
        <f>VLOOKUP($O124,PercentFHGoalStats!$A$3:$AE$998,8,FALSE)</f>
        <v>0.32142857142857145</v>
      </c>
      <c r="S124" s="57">
        <f>VLOOKUP($O124,PercentFHGoalStats!$A$3:$AE$998,10,FALSE)</f>
        <v>0.21428571428571427</v>
      </c>
      <c r="T124" s="57">
        <f>VLOOKUP($O124,PercentFHGoalStats!$A$3:$AE$998,11,FALSE)</f>
        <v>0.5</v>
      </c>
      <c r="U124" s="57">
        <f>VLOOKUP($O124,PercentFHGoalStats!$A$3:$AE$998,13,FALSE)</f>
        <v>0.35714285714285715</v>
      </c>
      <c r="V124" s="57">
        <f>VLOOKUP($O124,PercentFHGoalStats!$A$3:$AE$998,14,FALSE)</f>
        <v>0.17857142857142858</v>
      </c>
      <c r="W124" s="57">
        <f>VLOOKUP($O124,PercentFHGoalStats!$A$3:$AE$998,16,FALSE)</f>
        <v>0</v>
      </c>
      <c r="X124" s="57">
        <f>VLOOKUP($O124,PercentFHGoalStats!$A$3:$AE$998,17,FALSE)</f>
        <v>0.42857142857142855</v>
      </c>
      <c r="Y124" s="57">
        <f>VLOOKUP($O124,PercentFHGoalStats!$A$3:$AE$998,19,FALSE)</f>
        <v>0.5</v>
      </c>
      <c r="Z124" s="57">
        <f>VLOOKUP($O124,PercentFHGoalStats!$A$3:$AE$998,20,FALSE)</f>
        <v>7.1428571428571425E-2</v>
      </c>
      <c r="AA124" s="57">
        <f>VLOOKUP($O124,PercentFHGoalStats!$A$3:$AE$998,22,FALSE)</f>
        <v>0.14285714285714285</v>
      </c>
    </row>
    <row r="125" spans="1:27" ht="14.4" hidden="1" thickTop="1" x14ac:dyDescent="0.3">
      <c r="A125" s="57">
        <f>VLOOKUP($M125,PercentFHGoalStats!$A$3:$AE$998,5,FALSE)</f>
        <v>0.6785714285714286</v>
      </c>
      <c r="B125" s="57">
        <f>VLOOKUP($M125,PercentFHGoalStats!$A$3:$AE$998,6,FALSE)</f>
        <v>0.6428571428571429</v>
      </c>
      <c r="C125" s="57">
        <f>VLOOKUP($M125,PercentFHGoalStats!$A$3:$AE$998,8,FALSE)</f>
        <v>0.25</v>
      </c>
      <c r="D125" s="57">
        <f>VLOOKUP($M125,PercentFHGoalStats!$A$3:$AE$998,9,FALSE)</f>
        <v>0.2857142857142857</v>
      </c>
      <c r="E125" s="57">
        <f>VLOOKUP($M125,PercentFHGoalStats!$A$3:$AE$998,11,FALSE)</f>
        <v>0.35714285714285715</v>
      </c>
      <c r="F125" s="57">
        <f>VLOOKUP($M125,PercentFHGoalStats!$A$3:$AE$998,12,FALSE)</f>
        <v>0.35714285714285715</v>
      </c>
      <c r="G125" s="57">
        <f>VLOOKUP($M125,PercentFHGoalStats!$A$3:$AE$998,14,FALSE)</f>
        <v>0.10714285714285714</v>
      </c>
      <c r="H125" s="57">
        <f>VLOOKUP($M125,PercentFHGoalStats!$A$3:$AE$998,15,FALSE)</f>
        <v>0.14285714285714285</v>
      </c>
      <c r="I125" s="57">
        <f>VLOOKUP($M125,PercentFHGoalStats!$A$3:$AE$998,17,FALSE)</f>
        <v>0.4642857142857143</v>
      </c>
      <c r="J125" s="57">
        <f>VLOOKUP($M125,PercentFHGoalStats!$A$3:$AE$998,18,FALSE)</f>
        <v>0.42857142857142855</v>
      </c>
      <c r="K125" s="57">
        <f>VLOOKUP($M125,PercentFHGoalStats!$A$3:$AE$998,20,FALSE)</f>
        <v>0.10714285714285714</v>
      </c>
      <c r="L125" s="57">
        <f>VLOOKUP($M125,PercentFHGoalStats!$A$3:$AE$998,21,FALSE)</f>
        <v>0.14285714285714285</v>
      </c>
      <c r="M125" s="53" t="str">
        <f>Fixtures!A125</f>
        <v>Wycombe Wanderers</v>
      </c>
      <c r="N125" s="54">
        <f>Fixtures!D125</f>
        <v>43491</v>
      </c>
      <c r="O125" s="53" t="str">
        <f>Fixtures!B125</f>
        <v>Plymouth Argyle</v>
      </c>
      <c r="P125" s="57">
        <f>VLOOKUP($O125,PercentFHGoalStats!$A$3:$AE$998,5,FALSE)</f>
        <v>0.75</v>
      </c>
      <c r="Q125" s="57">
        <f>VLOOKUP($O125,PercentFHGoalStats!$A$3:$AE$998,7,FALSE)</f>
        <v>0.8571428571428571</v>
      </c>
      <c r="R125" s="57">
        <f>VLOOKUP($O125,PercentFHGoalStats!$A$3:$AE$998,8,FALSE)</f>
        <v>0.4642857142857143</v>
      </c>
      <c r="S125" s="57">
        <f>VLOOKUP($O125,PercentFHGoalStats!$A$3:$AE$998,10,FALSE)</f>
        <v>0.42857142857142855</v>
      </c>
      <c r="T125" s="57">
        <f>VLOOKUP($O125,PercentFHGoalStats!$A$3:$AE$998,11,FALSE)</f>
        <v>0.4642857142857143</v>
      </c>
      <c r="U125" s="57">
        <f>VLOOKUP($O125,PercentFHGoalStats!$A$3:$AE$998,13,FALSE)</f>
        <v>0.42857142857142855</v>
      </c>
      <c r="V125" s="57">
        <f>VLOOKUP($O125,PercentFHGoalStats!$A$3:$AE$998,14,FALSE)</f>
        <v>0.14285714285714285</v>
      </c>
      <c r="W125" s="57">
        <f>VLOOKUP($O125,PercentFHGoalStats!$A$3:$AE$998,16,FALSE)</f>
        <v>7.1428571428571425E-2</v>
      </c>
      <c r="X125" s="57">
        <f>VLOOKUP($O125,PercentFHGoalStats!$A$3:$AE$998,17,FALSE)</f>
        <v>0.5714285714285714</v>
      </c>
      <c r="Y125" s="57">
        <f>VLOOKUP($O125,PercentFHGoalStats!$A$3:$AE$998,19,FALSE)</f>
        <v>0.7142857142857143</v>
      </c>
      <c r="Z125" s="57">
        <f>VLOOKUP($O125,PercentFHGoalStats!$A$3:$AE$998,20,FALSE)</f>
        <v>0.14285714285714285</v>
      </c>
      <c r="AA125" s="57">
        <f>VLOOKUP($O125,PercentFHGoalStats!$A$3:$AE$998,22,FALSE)</f>
        <v>7.1428571428571425E-2</v>
      </c>
    </row>
    <row r="126" spans="1:27" ht="14.4" hidden="1" thickTop="1" x14ac:dyDescent="0.3">
      <c r="A126" s="57">
        <f>VLOOKUP($M126,PercentFHGoalStats!$A$3:$AE$998,5,FALSE)</f>
        <v>0.5</v>
      </c>
      <c r="B126" s="57">
        <f>VLOOKUP($M126,PercentFHGoalStats!$A$3:$AE$998,6,FALSE)</f>
        <v>0.4</v>
      </c>
      <c r="C126" s="57">
        <f>VLOOKUP($M126,PercentFHGoalStats!$A$3:$AE$998,8,FALSE)</f>
        <v>0.15</v>
      </c>
      <c r="D126" s="57">
        <f>VLOOKUP($M126,PercentFHGoalStats!$A$3:$AE$998,9,FALSE)</f>
        <v>0.1</v>
      </c>
      <c r="E126" s="57">
        <f>VLOOKUP($M126,PercentFHGoalStats!$A$3:$AE$998,11,FALSE)</f>
        <v>0.4</v>
      </c>
      <c r="F126" s="57">
        <f>VLOOKUP($M126,PercentFHGoalStats!$A$3:$AE$998,12,FALSE)</f>
        <v>0.3</v>
      </c>
      <c r="G126" s="57">
        <f>VLOOKUP($M126,PercentFHGoalStats!$A$3:$AE$998,14,FALSE)</f>
        <v>0.1</v>
      </c>
      <c r="H126" s="57">
        <f>VLOOKUP($M126,PercentFHGoalStats!$A$3:$AE$998,15,FALSE)</f>
        <v>0.1</v>
      </c>
      <c r="I126" s="57">
        <f>VLOOKUP($M126,PercentFHGoalStats!$A$3:$AE$998,17,FALSE)</f>
        <v>0.15</v>
      </c>
      <c r="J126" s="57">
        <f>VLOOKUP($M126,PercentFHGoalStats!$A$3:$AE$998,18,FALSE)</f>
        <v>0.1</v>
      </c>
      <c r="K126" s="57">
        <f>VLOOKUP($M126,PercentFHGoalStats!$A$3:$AE$998,20,FALSE)</f>
        <v>0</v>
      </c>
      <c r="L126" s="57">
        <f>VLOOKUP($M126,PercentFHGoalStats!$A$3:$AE$998,21,FALSE)</f>
        <v>0</v>
      </c>
      <c r="M126" s="53" t="str">
        <f>Fixtures!A126</f>
        <v>Atlético Madrid</v>
      </c>
      <c r="N126" s="54">
        <f>Fixtures!D126</f>
        <v>43491</v>
      </c>
      <c r="O126" s="53" t="str">
        <f>Fixtures!B126</f>
        <v>Getafe</v>
      </c>
      <c r="P126" s="57">
        <f>VLOOKUP($O126,PercentFHGoalStats!$A$3:$AE$998,5,FALSE)</f>
        <v>0.45</v>
      </c>
      <c r="Q126" s="57">
        <f>VLOOKUP($O126,PercentFHGoalStats!$A$3:$AE$998,7,FALSE)</f>
        <v>0.4</v>
      </c>
      <c r="R126" s="57">
        <f>VLOOKUP($O126,PercentFHGoalStats!$A$3:$AE$998,8,FALSE)</f>
        <v>0.1</v>
      </c>
      <c r="S126" s="57">
        <f>VLOOKUP($O126,PercentFHGoalStats!$A$3:$AE$998,10,FALSE)</f>
        <v>0.1</v>
      </c>
      <c r="T126" s="57">
        <f>VLOOKUP($O126,PercentFHGoalStats!$A$3:$AE$998,11,FALSE)</f>
        <v>0.3</v>
      </c>
      <c r="U126" s="57">
        <f>VLOOKUP($O126,PercentFHGoalStats!$A$3:$AE$998,13,FALSE)</f>
        <v>0.2</v>
      </c>
      <c r="V126" s="57">
        <f>VLOOKUP($O126,PercentFHGoalStats!$A$3:$AE$998,14,FALSE)</f>
        <v>0.05</v>
      </c>
      <c r="W126" s="57">
        <f>VLOOKUP($O126,PercentFHGoalStats!$A$3:$AE$998,16,FALSE)</f>
        <v>0.1</v>
      </c>
      <c r="X126" s="57">
        <f>VLOOKUP($O126,PercentFHGoalStats!$A$3:$AE$998,17,FALSE)</f>
        <v>0.2</v>
      </c>
      <c r="Y126" s="57">
        <f>VLOOKUP($O126,PercentFHGoalStats!$A$3:$AE$998,19,FALSE)</f>
        <v>0.2</v>
      </c>
      <c r="Z126" s="57">
        <f>VLOOKUP($O126,PercentFHGoalStats!$A$3:$AE$998,20,FALSE)</f>
        <v>0.05</v>
      </c>
      <c r="AA126" s="57">
        <f>VLOOKUP($O126,PercentFHGoalStats!$A$3:$AE$998,22,FALSE)</f>
        <v>0</v>
      </c>
    </row>
    <row r="127" spans="1:27" ht="14.4" hidden="1" thickTop="1" x14ac:dyDescent="0.3">
      <c r="A127" s="57">
        <f>VLOOKUP($M127,PercentFHGoalStats!$A$3:$AE$998,5,FALSE)</f>
        <v>0.55000000000000004</v>
      </c>
      <c r="B127" s="57">
        <f>VLOOKUP($M127,PercentFHGoalStats!$A$3:$AE$998,6,FALSE)</f>
        <v>0.5</v>
      </c>
      <c r="C127" s="57">
        <f>VLOOKUP($M127,PercentFHGoalStats!$A$3:$AE$998,8,FALSE)</f>
        <v>0.15</v>
      </c>
      <c r="D127" s="57">
        <f>VLOOKUP($M127,PercentFHGoalStats!$A$3:$AE$998,9,FALSE)</f>
        <v>0.1</v>
      </c>
      <c r="E127" s="57">
        <f>VLOOKUP($M127,PercentFHGoalStats!$A$3:$AE$998,11,FALSE)</f>
        <v>0.4</v>
      </c>
      <c r="F127" s="57">
        <f>VLOOKUP($M127,PercentFHGoalStats!$A$3:$AE$998,12,FALSE)</f>
        <v>0.4</v>
      </c>
      <c r="G127" s="57">
        <f>VLOOKUP($M127,PercentFHGoalStats!$A$3:$AE$998,14,FALSE)</f>
        <v>0</v>
      </c>
      <c r="H127" s="57">
        <f>VLOOKUP($M127,PercentFHGoalStats!$A$3:$AE$998,15,FALSE)</f>
        <v>0</v>
      </c>
      <c r="I127" s="57">
        <f>VLOOKUP($M127,PercentFHGoalStats!$A$3:$AE$998,17,FALSE)</f>
        <v>0.3</v>
      </c>
      <c r="J127" s="57">
        <f>VLOOKUP($M127,PercentFHGoalStats!$A$3:$AE$998,18,FALSE)</f>
        <v>0.2</v>
      </c>
      <c r="K127" s="57">
        <f>VLOOKUP($M127,PercentFHGoalStats!$A$3:$AE$998,20,FALSE)</f>
        <v>0.1</v>
      </c>
      <c r="L127" s="57">
        <f>VLOOKUP($M127,PercentFHGoalStats!$A$3:$AE$998,21,FALSE)</f>
        <v>0</v>
      </c>
      <c r="M127" s="53" t="str">
        <f>Fixtures!A127</f>
        <v>Valencia</v>
      </c>
      <c r="N127" s="54">
        <f>Fixtures!D127</f>
        <v>43491</v>
      </c>
      <c r="O127" s="53" t="str">
        <f>Fixtures!B127</f>
        <v>Villarreal</v>
      </c>
      <c r="P127" s="57">
        <f>VLOOKUP($O127,PercentFHGoalStats!$A$3:$AE$998,5,FALSE)</f>
        <v>0.42105263157894735</v>
      </c>
      <c r="Q127" s="57">
        <f>VLOOKUP($O127,PercentFHGoalStats!$A$3:$AE$998,7,FALSE)</f>
        <v>0.55555555555555558</v>
      </c>
      <c r="R127" s="57">
        <f>VLOOKUP($O127,PercentFHGoalStats!$A$3:$AE$998,8,FALSE)</f>
        <v>0.21052631578947367</v>
      </c>
      <c r="S127" s="57">
        <f>VLOOKUP($O127,PercentFHGoalStats!$A$3:$AE$998,10,FALSE)</f>
        <v>0.22222222222222221</v>
      </c>
      <c r="T127" s="57">
        <f>VLOOKUP($O127,PercentFHGoalStats!$A$3:$AE$998,11,FALSE)</f>
        <v>0.26315789473684209</v>
      </c>
      <c r="U127" s="57">
        <f>VLOOKUP($O127,PercentFHGoalStats!$A$3:$AE$998,13,FALSE)</f>
        <v>0.33333333333333331</v>
      </c>
      <c r="V127" s="57">
        <f>VLOOKUP($O127,PercentFHGoalStats!$A$3:$AE$998,14,FALSE)</f>
        <v>0</v>
      </c>
      <c r="W127" s="57">
        <f>VLOOKUP($O127,PercentFHGoalStats!$A$3:$AE$998,16,FALSE)</f>
        <v>0</v>
      </c>
      <c r="X127" s="57">
        <f>VLOOKUP($O127,PercentFHGoalStats!$A$3:$AE$998,17,FALSE)</f>
        <v>0.36842105263157893</v>
      </c>
      <c r="Y127" s="57">
        <f>VLOOKUP($O127,PercentFHGoalStats!$A$3:$AE$998,19,FALSE)</f>
        <v>0.44444444444444442</v>
      </c>
      <c r="Z127" s="57">
        <f>VLOOKUP($O127,PercentFHGoalStats!$A$3:$AE$998,20,FALSE)</f>
        <v>5.2631578947368418E-2</v>
      </c>
      <c r="AA127" s="57">
        <f>VLOOKUP($O127,PercentFHGoalStats!$A$3:$AE$998,22,FALSE)</f>
        <v>0</v>
      </c>
    </row>
    <row r="128" spans="1:27" ht="14.4" hidden="1" thickTop="1" x14ac:dyDescent="0.3">
      <c r="A128" s="57">
        <f>VLOOKUP($M128,PercentFHGoalStats!$A$3:$AE$998,5,FALSE)</f>
        <v>0.57894736842105265</v>
      </c>
      <c r="B128" s="57">
        <f>VLOOKUP($M128,PercentFHGoalStats!$A$3:$AE$998,6,FALSE)</f>
        <v>0.66666666666666663</v>
      </c>
      <c r="C128" s="57">
        <f>VLOOKUP($M128,PercentFHGoalStats!$A$3:$AE$998,8,FALSE)</f>
        <v>0.21052631578947367</v>
      </c>
      <c r="D128" s="57">
        <f>VLOOKUP($M128,PercentFHGoalStats!$A$3:$AE$998,9,FALSE)</f>
        <v>0.1111111111111111</v>
      </c>
      <c r="E128" s="57">
        <f>VLOOKUP($M128,PercentFHGoalStats!$A$3:$AE$998,11,FALSE)</f>
        <v>0.31578947368421051</v>
      </c>
      <c r="F128" s="57">
        <f>VLOOKUP($M128,PercentFHGoalStats!$A$3:$AE$998,12,FALSE)</f>
        <v>0.33333333333333331</v>
      </c>
      <c r="G128" s="57">
        <f>VLOOKUP($M128,PercentFHGoalStats!$A$3:$AE$998,14,FALSE)</f>
        <v>5.2631578947368418E-2</v>
      </c>
      <c r="H128" s="57">
        <f>VLOOKUP($M128,PercentFHGoalStats!$A$3:$AE$998,15,FALSE)</f>
        <v>0</v>
      </c>
      <c r="I128" s="57">
        <f>VLOOKUP($M128,PercentFHGoalStats!$A$3:$AE$998,17,FALSE)</f>
        <v>0.36842105263157893</v>
      </c>
      <c r="J128" s="57">
        <f>VLOOKUP($M128,PercentFHGoalStats!$A$3:$AE$998,18,FALSE)</f>
        <v>0.33333333333333331</v>
      </c>
      <c r="K128" s="57">
        <f>VLOOKUP($M128,PercentFHGoalStats!$A$3:$AE$998,20,FALSE)</f>
        <v>5.2631578947368418E-2</v>
      </c>
      <c r="L128" s="57">
        <f>VLOOKUP($M128,PercentFHGoalStats!$A$3:$AE$998,21,FALSE)</f>
        <v>0.1111111111111111</v>
      </c>
      <c r="M128" s="53" t="str">
        <f>Fixtures!A128</f>
        <v>Leganés</v>
      </c>
      <c r="N128" s="54">
        <f>Fixtures!D128</f>
        <v>43491</v>
      </c>
      <c r="O128" s="53" t="str">
        <f>Fixtures!B128</f>
        <v>Eibar</v>
      </c>
      <c r="P128" s="57">
        <f>VLOOKUP($O128,PercentFHGoalStats!$A$3:$AE$998,5,FALSE)</f>
        <v>0.63157894736842102</v>
      </c>
      <c r="Q128" s="57">
        <f>VLOOKUP($O128,PercentFHGoalStats!$A$3:$AE$998,7,FALSE)</f>
        <v>0.55555555555555558</v>
      </c>
      <c r="R128" s="57">
        <f>VLOOKUP($O128,PercentFHGoalStats!$A$3:$AE$998,8,FALSE)</f>
        <v>0.31578947368421051</v>
      </c>
      <c r="S128" s="57">
        <f>VLOOKUP($O128,PercentFHGoalStats!$A$3:$AE$998,10,FALSE)</f>
        <v>0.22222222222222221</v>
      </c>
      <c r="T128" s="57">
        <f>VLOOKUP($O128,PercentFHGoalStats!$A$3:$AE$998,11,FALSE)</f>
        <v>0.26315789473684209</v>
      </c>
      <c r="U128" s="57">
        <f>VLOOKUP($O128,PercentFHGoalStats!$A$3:$AE$998,13,FALSE)</f>
        <v>0.1111111111111111</v>
      </c>
      <c r="V128" s="57">
        <f>VLOOKUP($O128,PercentFHGoalStats!$A$3:$AE$998,14,FALSE)</f>
        <v>5.2631578947368418E-2</v>
      </c>
      <c r="W128" s="57">
        <f>VLOOKUP($O128,PercentFHGoalStats!$A$3:$AE$998,16,FALSE)</f>
        <v>0.1111111111111111</v>
      </c>
      <c r="X128" s="57">
        <f>VLOOKUP($O128,PercentFHGoalStats!$A$3:$AE$998,17,FALSE)</f>
        <v>0.57894736842105265</v>
      </c>
      <c r="Y128" s="57">
        <f>VLOOKUP($O128,PercentFHGoalStats!$A$3:$AE$998,19,FALSE)</f>
        <v>0.55555555555555558</v>
      </c>
      <c r="Z128" s="57">
        <f>VLOOKUP($O128,PercentFHGoalStats!$A$3:$AE$998,20,FALSE)</f>
        <v>0.21052631578947367</v>
      </c>
      <c r="AA128" s="57">
        <f>VLOOKUP($O128,PercentFHGoalStats!$A$3:$AE$998,22,FALSE)</f>
        <v>0.22222222222222221</v>
      </c>
    </row>
    <row r="129" spans="1:27" ht="14.4" hidden="1" thickTop="1" x14ac:dyDescent="0.3">
      <c r="A129" s="57">
        <f>VLOOKUP($M129,PercentFHGoalStats!$A$3:$AE$998,5,FALSE)</f>
        <v>0.6</v>
      </c>
      <c r="B129" s="57">
        <f>VLOOKUP($M129,PercentFHGoalStats!$A$3:$AE$998,6,FALSE)</f>
        <v>0.66666666666666663</v>
      </c>
      <c r="C129" s="57">
        <f>VLOOKUP($M129,PercentFHGoalStats!$A$3:$AE$998,8,FALSE)</f>
        <v>0.3</v>
      </c>
      <c r="D129" s="57">
        <f>VLOOKUP($M129,PercentFHGoalStats!$A$3:$AE$998,9,FALSE)</f>
        <v>0.33333333333333331</v>
      </c>
      <c r="E129" s="57">
        <f>VLOOKUP($M129,PercentFHGoalStats!$A$3:$AE$998,11,FALSE)</f>
        <v>0.3</v>
      </c>
      <c r="F129" s="57">
        <f>VLOOKUP($M129,PercentFHGoalStats!$A$3:$AE$998,12,FALSE)</f>
        <v>0.44444444444444442</v>
      </c>
      <c r="G129" s="57">
        <f>VLOOKUP($M129,PercentFHGoalStats!$A$3:$AE$998,14,FALSE)</f>
        <v>0.15</v>
      </c>
      <c r="H129" s="57">
        <f>VLOOKUP($M129,PercentFHGoalStats!$A$3:$AE$998,15,FALSE)</f>
        <v>0.1111111111111111</v>
      </c>
      <c r="I129" s="57">
        <f>VLOOKUP($M129,PercentFHGoalStats!$A$3:$AE$998,17,FALSE)</f>
        <v>0.4</v>
      </c>
      <c r="J129" s="57">
        <f>VLOOKUP($M129,PercentFHGoalStats!$A$3:$AE$998,18,FALSE)</f>
        <v>0.33333333333333331</v>
      </c>
      <c r="K129" s="57">
        <f>VLOOKUP($M129,PercentFHGoalStats!$A$3:$AE$998,20,FALSE)</f>
        <v>0.1</v>
      </c>
      <c r="L129" s="57">
        <f>VLOOKUP($M129,PercentFHGoalStats!$A$3:$AE$998,21,FALSE)</f>
        <v>0.1111111111111111</v>
      </c>
      <c r="M129" s="53" t="str">
        <f>Fixtures!A129</f>
        <v>Sevilla</v>
      </c>
      <c r="N129" s="54">
        <f>Fixtures!D129</f>
        <v>43491</v>
      </c>
      <c r="O129" s="53" t="str">
        <f>Fixtures!B129</f>
        <v>Levante</v>
      </c>
      <c r="P129" s="57">
        <f>VLOOKUP($O129,PercentFHGoalStats!$A$3:$AE$998,5,FALSE)</f>
        <v>0.73684210526315785</v>
      </c>
      <c r="Q129" s="57">
        <f>VLOOKUP($O129,PercentFHGoalStats!$A$3:$AE$998,7,FALSE)</f>
        <v>0.5</v>
      </c>
      <c r="R129" s="57">
        <f>VLOOKUP($O129,PercentFHGoalStats!$A$3:$AE$998,8,FALSE)</f>
        <v>0.42105263157894735</v>
      </c>
      <c r="S129" s="57">
        <f>VLOOKUP($O129,PercentFHGoalStats!$A$3:$AE$998,10,FALSE)</f>
        <v>0.3</v>
      </c>
      <c r="T129" s="57">
        <f>VLOOKUP($O129,PercentFHGoalStats!$A$3:$AE$998,11,FALSE)</f>
        <v>0.52631578947368418</v>
      </c>
      <c r="U129" s="57">
        <f>VLOOKUP($O129,PercentFHGoalStats!$A$3:$AE$998,13,FALSE)</f>
        <v>0.4</v>
      </c>
      <c r="V129" s="57">
        <f>VLOOKUP($O129,PercentFHGoalStats!$A$3:$AE$998,14,FALSE)</f>
        <v>0.21052631578947367</v>
      </c>
      <c r="W129" s="57">
        <f>VLOOKUP($O129,PercentFHGoalStats!$A$3:$AE$998,16,FALSE)</f>
        <v>0.2</v>
      </c>
      <c r="X129" s="57">
        <f>VLOOKUP($O129,PercentFHGoalStats!$A$3:$AE$998,17,FALSE)</f>
        <v>0.47368421052631576</v>
      </c>
      <c r="Y129" s="57">
        <f>VLOOKUP($O129,PercentFHGoalStats!$A$3:$AE$998,19,FALSE)</f>
        <v>0.3</v>
      </c>
      <c r="Z129" s="57">
        <f>VLOOKUP($O129,PercentFHGoalStats!$A$3:$AE$998,20,FALSE)</f>
        <v>0.15789473684210525</v>
      </c>
      <c r="AA129" s="57">
        <f>VLOOKUP($O129,PercentFHGoalStats!$A$3:$AE$998,22,FALSE)</f>
        <v>0</v>
      </c>
    </row>
    <row r="130" spans="1:27" ht="14.4" hidden="1" thickTop="1" x14ac:dyDescent="0.3">
      <c r="A130" s="57">
        <f>VLOOKUP($M130,PercentFHGoalStats!$A$3:$AE$998,5,FALSE)</f>
        <v>0.73684210526315785</v>
      </c>
      <c r="B130" s="57">
        <f>VLOOKUP($M130,PercentFHGoalStats!$A$3:$AE$998,6,FALSE)</f>
        <v>0.77777777777777779</v>
      </c>
      <c r="C130" s="57">
        <f>VLOOKUP($M130,PercentFHGoalStats!$A$3:$AE$998,8,FALSE)</f>
        <v>0.26315789473684209</v>
      </c>
      <c r="D130" s="57">
        <f>VLOOKUP($M130,PercentFHGoalStats!$A$3:$AE$998,9,FALSE)</f>
        <v>0.44444444444444442</v>
      </c>
      <c r="E130" s="57">
        <f>VLOOKUP($M130,PercentFHGoalStats!$A$3:$AE$998,11,FALSE)</f>
        <v>0.26315789473684209</v>
      </c>
      <c r="F130" s="57">
        <f>VLOOKUP($M130,PercentFHGoalStats!$A$3:$AE$998,12,FALSE)</f>
        <v>0.33333333333333331</v>
      </c>
      <c r="G130" s="57">
        <f>VLOOKUP($M130,PercentFHGoalStats!$A$3:$AE$998,14,FALSE)</f>
        <v>0</v>
      </c>
      <c r="H130" s="57">
        <f>VLOOKUP($M130,PercentFHGoalStats!$A$3:$AE$998,15,FALSE)</f>
        <v>0</v>
      </c>
      <c r="I130" s="57">
        <f>VLOOKUP($M130,PercentFHGoalStats!$A$3:$AE$998,17,FALSE)</f>
        <v>0.57894736842105265</v>
      </c>
      <c r="J130" s="57">
        <f>VLOOKUP($M130,PercentFHGoalStats!$A$3:$AE$998,18,FALSE)</f>
        <v>0.55555555555555558</v>
      </c>
      <c r="K130" s="57">
        <f>VLOOKUP($M130,PercentFHGoalStats!$A$3:$AE$998,20,FALSE)</f>
        <v>0.21052631578947367</v>
      </c>
      <c r="L130" s="57">
        <f>VLOOKUP($M130,PercentFHGoalStats!$A$3:$AE$998,21,FALSE)</f>
        <v>0.44444444444444442</v>
      </c>
      <c r="M130" s="53" t="str">
        <f>Fixtures!A130</f>
        <v>Dijon</v>
      </c>
      <c r="N130" s="54">
        <f>Fixtures!D130</f>
        <v>43491</v>
      </c>
      <c r="O130" s="53" t="str">
        <f>Fixtures!B130</f>
        <v>Monaco</v>
      </c>
      <c r="P130" s="57">
        <f>VLOOKUP($O130,PercentFHGoalStats!$A$3:$AE$998,5,FALSE)</f>
        <v>0.7142857142857143</v>
      </c>
      <c r="Q130" s="57">
        <f>VLOOKUP($O130,PercentFHGoalStats!$A$3:$AE$998,7,FALSE)</f>
        <v>0.6</v>
      </c>
      <c r="R130" s="57">
        <f>VLOOKUP($O130,PercentFHGoalStats!$A$3:$AE$998,8,FALSE)</f>
        <v>0.2857142857142857</v>
      </c>
      <c r="S130" s="57">
        <f>VLOOKUP($O130,PercentFHGoalStats!$A$3:$AE$998,10,FALSE)</f>
        <v>0.2</v>
      </c>
      <c r="T130" s="57">
        <f>VLOOKUP($O130,PercentFHGoalStats!$A$3:$AE$998,11,FALSE)</f>
        <v>0.2857142857142857</v>
      </c>
      <c r="U130" s="57">
        <f>VLOOKUP($O130,PercentFHGoalStats!$A$3:$AE$998,13,FALSE)</f>
        <v>0.2</v>
      </c>
      <c r="V130" s="57">
        <f>VLOOKUP($O130,PercentFHGoalStats!$A$3:$AE$998,14,FALSE)</f>
        <v>0</v>
      </c>
      <c r="W130" s="57">
        <f>VLOOKUP($O130,PercentFHGoalStats!$A$3:$AE$998,16,FALSE)</f>
        <v>0</v>
      </c>
      <c r="X130" s="57">
        <f>VLOOKUP($O130,PercentFHGoalStats!$A$3:$AE$998,17,FALSE)</f>
        <v>0.61904761904761907</v>
      </c>
      <c r="Y130" s="57">
        <f>VLOOKUP($O130,PercentFHGoalStats!$A$3:$AE$998,19,FALSE)</f>
        <v>0.5</v>
      </c>
      <c r="Z130" s="57">
        <f>VLOOKUP($O130,PercentFHGoalStats!$A$3:$AE$998,20,FALSE)</f>
        <v>0.14285714285714285</v>
      </c>
      <c r="AA130" s="57">
        <f>VLOOKUP($O130,PercentFHGoalStats!$A$3:$AE$998,22,FALSE)</f>
        <v>0.1</v>
      </c>
    </row>
    <row r="131" spans="1:27" ht="14.4" hidden="1" thickTop="1" x14ac:dyDescent="0.3">
      <c r="A131" s="57">
        <f>VLOOKUP($M131,PercentFHGoalStats!$A$3:$AE$998,5,FALSE)</f>
        <v>0.7</v>
      </c>
      <c r="B131" s="57">
        <f>VLOOKUP($M131,PercentFHGoalStats!$A$3:$AE$998,6,FALSE)</f>
        <v>0.7</v>
      </c>
      <c r="C131" s="57">
        <f>VLOOKUP($M131,PercentFHGoalStats!$A$3:$AE$998,8,FALSE)</f>
        <v>0.15</v>
      </c>
      <c r="D131" s="57">
        <f>VLOOKUP($M131,PercentFHGoalStats!$A$3:$AE$998,9,FALSE)</f>
        <v>0.1</v>
      </c>
      <c r="E131" s="57">
        <f>VLOOKUP($M131,PercentFHGoalStats!$A$3:$AE$998,11,FALSE)</f>
        <v>0.3</v>
      </c>
      <c r="F131" s="57">
        <f>VLOOKUP($M131,PercentFHGoalStats!$A$3:$AE$998,12,FALSE)</f>
        <v>0.5</v>
      </c>
      <c r="G131" s="57">
        <f>VLOOKUP($M131,PercentFHGoalStats!$A$3:$AE$998,14,FALSE)</f>
        <v>0</v>
      </c>
      <c r="H131" s="57">
        <f>VLOOKUP($M131,PercentFHGoalStats!$A$3:$AE$998,15,FALSE)</f>
        <v>0</v>
      </c>
      <c r="I131" s="57">
        <f>VLOOKUP($M131,PercentFHGoalStats!$A$3:$AE$998,17,FALSE)</f>
        <v>0.45</v>
      </c>
      <c r="J131" s="57">
        <f>VLOOKUP($M131,PercentFHGoalStats!$A$3:$AE$998,18,FALSE)</f>
        <v>0.3</v>
      </c>
      <c r="K131" s="57">
        <f>VLOOKUP($M131,PercentFHGoalStats!$A$3:$AE$998,20,FALSE)</f>
        <v>0.15</v>
      </c>
      <c r="L131" s="57">
        <f>VLOOKUP($M131,PercentFHGoalStats!$A$3:$AE$998,21,FALSE)</f>
        <v>0.1</v>
      </c>
      <c r="M131" s="53" t="str">
        <f>Fixtures!A131</f>
        <v>Guingamp</v>
      </c>
      <c r="N131" s="54">
        <f>Fixtures!D131</f>
        <v>43491</v>
      </c>
      <c r="O131" s="53" t="str">
        <f>Fixtures!B131</f>
        <v>Reims</v>
      </c>
      <c r="P131" s="57">
        <f>VLOOKUP($O131,PercentFHGoalStats!$A$3:$AE$998,5,FALSE)</f>
        <v>0.66666666666666663</v>
      </c>
      <c r="Q131" s="57">
        <f>VLOOKUP($O131,PercentFHGoalStats!$A$3:$AE$998,7,FALSE)</f>
        <v>0.6</v>
      </c>
      <c r="R131" s="57">
        <f>VLOOKUP($O131,PercentFHGoalStats!$A$3:$AE$998,8,FALSE)</f>
        <v>0.14285714285714285</v>
      </c>
      <c r="S131" s="57">
        <f>VLOOKUP($O131,PercentFHGoalStats!$A$3:$AE$998,10,FALSE)</f>
        <v>0.2</v>
      </c>
      <c r="T131" s="57">
        <f>VLOOKUP($O131,PercentFHGoalStats!$A$3:$AE$998,11,FALSE)</f>
        <v>0.47619047619047616</v>
      </c>
      <c r="U131" s="57">
        <f>VLOOKUP($O131,PercentFHGoalStats!$A$3:$AE$998,13,FALSE)</f>
        <v>0.4</v>
      </c>
      <c r="V131" s="57">
        <f>VLOOKUP($O131,PercentFHGoalStats!$A$3:$AE$998,14,FALSE)</f>
        <v>0</v>
      </c>
      <c r="W131" s="57">
        <f>VLOOKUP($O131,PercentFHGoalStats!$A$3:$AE$998,16,FALSE)</f>
        <v>0</v>
      </c>
      <c r="X131" s="57">
        <f>VLOOKUP($O131,PercentFHGoalStats!$A$3:$AE$998,17,FALSE)</f>
        <v>0.2857142857142857</v>
      </c>
      <c r="Y131" s="57">
        <f>VLOOKUP($O131,PercentFHGoalStats!$A$3:$AE$998,19,FALSE)</f>
        <v>0.3</v>
      </c>
      <c r="Z131" s="57">
        <f>VLOOKUP($O131,PercentFHGoalStats!$A$3:$AE$998,20,FALSE)</f>
        <v>0.14285714285714285</v>
      </c>
      <c r="AA131" s="57">
        <f>VLOOKUP($O131,PercentFHGoalStats!$A$3:$AE$998,22,FALSE)</f>
        <v>0.2</v>
      </c>
    </row>
    <row r="132" spans="1:27" ht="14.4" hidden="1" thickTop="1" x14ac:dyDescent="0.3">
      <c r="A132" s="57">
        <f>VLOOKUP($M132,PercentFHGoalStats!$A$3:$AE$998,5,FALSE)</f>
        <v>0.7</v>
      </c>
      <c r="B132" s="57">
        <f>VLOOKUP($M132,PercentFHGoalStats!$A$3:$AE$998,6,FALSE)</f>
        <v>0.7</v>
      </c>
      <c r="C132" s="57">
        <f>VLOOKUP($M132,PercentFHGoalStats!$A$3:$AE$998,8,FALSE)</f>
        <v>0.25</v>
      </c>
      <c r="D132" s="57">
        <f>VLOOKUP($M132,PercentFHGoalStats!$A$3:$AE$998,9,FALSE)</f>
        <v>0.2</v>
      </c>
      <c r="E132" s="57">
        <f>VLOOKUP($M132,PercentFHGoalStats!$A$3:$AE$998,11,FALSE)</f>
        <v>0.3</v>
      </c>
      <c r="F132" s="57">
        <f>VLOOKUP($M132,PercentFHGoalStats!$A$3:$AE$998,12,FALSE)</f>
        <v>0.3</v>
      </c>
      <c r="G132" s="57">
        <f>VLOOKUP($M132,PercentFHGoalStats!$A$3:$AE$998,14,FALSE)</f>
        <v>0.15</v>
      </c>
      <c r="H132" s="57">
        <f>VLOOKUP($M132,PercentFHGoalStats!$A$3:$AE$998,15,FALSE)</f>
        <v>0.2</v>
      </c>
      <c r="I132" s="57">
        <f>VLOOKUP($M132,PercentFHGoalStats!$A$3:$AE$998,17,FALSE)</f>
        <v>0.55000000000000004</v>
      </c>
      <c r="J132" s="57">
        <f>VLOOKUP($M132,PercentFHGoalStats!$A$3:$AE$998,18,FALSE)</f>
        <v>0.5</v>
      </c>
      <c r="K132" s="57">
        <f>VLOOKUP($M132,PercentFHGoalStats!$A$3:$AE$998,20,FALSE)</f>
        <v>0.1</v>
      </c>
      <c r="L132" s="57">
        <f>VLOOKUP($M132,PercentFHGoalStats!$A$3:$AE$998,21,FALSE)</f>
        <v>0.1</v>
      </c>
      <c r="M132" s="53" t="str">
        <f>Fixtures!A132</f>
        <v>Nantes</v>
      </c>
      <c r="N132" s="54">
        <f>Fixtures!D132</f>
        <v>43491</v>
      </c>
      <c r="O132" s="53" t="str">
        <f>Fixtures!B132</f>
        <v>Saint-Étienne</v>
      </c>
      <c r="P132" s="57">
        <f>VLOOKUP($O132,PercentFHGoalStats!$A$3:$AE$998,5,FALSE)</f>
        <v>0.7</v>
      </c>
      <c r="Q132" s="57">
        <f>VLOOKUP($O132,PercentFHGoalStats!$A$3:$AE$998,7,FALSE)</f>
        <v>0.6</v>
      </c>
      <c r="R132" s="57">
        <f>VLOOKUP($O132,PercentFHGoalStats!$A$3:$AE$998,8,FALSE)</f>
        <v>0.25</v>
      </c>
      <c r="S132" s="57">
        <f>VLOOKUP($O132,PercentFHGoalStats!$A$3:$AE$998,10,FALSE)</f>
        <v>0.2</v>
      </c>
      <c r="T132" s="57">
        <f>VLOOKUP($O132,PercentFHGoalStats!$A$3:$AE$998,11,FALSE)</f>
        <v>0.55000000000000004</v>
      </c>
      <c r="U132" s="57">
        <f>VLOOKUP($O132,PercentFHGoalStats!$A$3:$AE$998,13,FALSE)</f>
        <v>0.5</v>
      </c>
      <c r="V132" s="57">
        <f>VLOOKUP($O132,PercentFHGoalStats!$A$3:$AE$998,14,FALSE)</f>
        <v>0.1</v>
      </c>
      <c r="W132" s="57">
        <f>VLOOKUP($O132,PercentFHGoalStats!$A$3:$AE$998,16,FALSE)</f>
        <v>0</v>
      </c>
      <c r="X132" s="57">
        <f>VLOOKUP($O132,PercentFHGoalStats!$A$3:$AE$998,17,FALSE)</f>
        <v>0.35</v>
      </c>
      <c r="Y132" s="57">
        <f>VLOOKUP($O132,PercentFHGoalStats!$A$3:$AE$998,19,FALSE)</f>
        <v>0.3</v>
      </c>
      <c r="Z132" s="57">
        <f>VLOOKUP($O132,PercentFHGoalStats!$A$3:$AE$998,20,FALSE)</f>
        <v>0.05</v>
      </c>
      <c r="AA132" s="57">
        <f>VLOOKUP($O132,PercentFHGoalStats!$A$3:$AE$998,22,FALSE)</f>
        <v>0</v>
      </c>
    </row>
    <row r="133" spans="1:27" ht="14.4" hidden="1" thickTop="1" x14ac:dyDescent="0.3">
      <c r="A133" s="57">
        <f>VLOOKUP($M133,PercentFHGoalStats!$A$3:$AE$998,5,FALSE)</f>
        <v>0.5714285714285714</v>
      </c>
      <c r="B133" s="57">
        <f>VLOOKUP($M133,PercentFHGoalStats!$A$3:$AE$998,6,FALSE)</f>
        <v>0.6</v>
      </c>
      <c r="C133" s="57">
        <f>VLOOKUP($M133,PercentFHGoalStats!$A$3:$AE$998,8,FALSE)</f>
        <v>4.7619047619047616E-2</v>
      </c>
      <c r="D133" s="57">
        <f>VLOOKUP($M133,PercentFHGoalStats!$A$3:$AE$998,9,FALSE)</f>
        <v>0</v>
      </c>
      <c r="E133" s="57">
        <f>VLOOKUP($M133,PercentFHGoalStats!$A$3:$AE$998,11,FALSE)</f>
        <v>0.2857142857142857</v>
      </c>
      <c r="F133" s="57">
        <f>VLOOKUP($M133,PercentFHGoalStats!$A$3:$AE$998,12,FALSE)</f>
        <v>0.3</v>
      </c>
      <c r="G133" s="57">
        <f>VLOOKUP($M133,PercentFHGoalStats!$A$3:$AE$998,14,FALSE)</f>
        <v>0</v>
      </c>
      <c r="H133" s="57">
        <f>VLOOKUP($M133,PercentFHGoalStats!$A$3:$AE$998,15,FALSE)</f>
        <v>0</v>
      </c>
      <c r="I133" s="57">
        <f>VLOOKUP($M133,PercentFHGoalStats!$A$3:$AE$998,17,FALSE)</f>
        <v>0.2857142857142857</v>
      </c>
      <c r="J133" s="57">
        <f>VLOOKUP($M133,PercentFHGoalStats!$A$3:$AE$998,18,FALSE)</f>
        <v>0.3</v>
      </c>
      <c r="K133" s="57">
        <f>VLOOKUP($M133,PercentFHGoalStats!$A$3:$AE$998,20,FALSE)</f>
        <v>4.7619047619047616E-2</v>
      </c>
      <c r="L133" s="57">
        <f>VLOOKUP($M133,PercentFHGoalStats!$A$3:$AE$998,21,FALSE)</f>
        <v>0</v>
      </c>
      <c r="M133" s="53" t="str">
        <f>Fixtures!A133</f>
        <v>Nice</v>
      </c>
      <c r="N133" s="54">
        <f>Fixtures!D133</f>
        <v>43491</v>
      </c>
      <c r="O133" s="53" t="str">
        <f>Fixtures!B133</f>
        <v>Nîmes</v>
      </c>
      <c r="P133" s="57">
        <f>VLOOKUP($O133,PercentFHGoalStats!$A$3:$AE$998,5,FALSE)</f>
        <v>0.7</v>
      </c>
      <c r="Q133" s="57">
        <f>VLOOKUP($O133,PercentFHGoalStats!$A$3:$AE$998,7,FALSE)</f>
        <v>0.8</v>
      </c>
      <c r="R133" s="57">
        <f>VLOOKUP($O133,PercentFHGoalStats!$A$3:$AE$998,8,FALSE)</f>
        <v>0.4</v>
      </c>
      <c r="S133" s="57">
        <f>VLOOKUP($O133,PercentFHGoalStats!$A$3:$AE$998,10,FALSE)</f>
        <v>0.6</v>
      </c>
      <c r="T133" s="57">
        <f>VLOOKUP($O133,PercentFHGoalStats!$A$3:$AE$998,11,FALSE)</f>
        <v>0.35</v>
      </c>
      <c r="U133" s="57">
        <f>VLOOKUP($O133,PercentFHGoalStats!$A$3:$AE$998,13,FALSE)</f>
        <v>0.5</v>
      </c>
      <c r="V133" s="57">
        <f>VLOOKUP($O133,PercentFHGoalStats!$A$3:$AE$998,14,FALSE)</f>
        <v>0.1</v>
      </c>
      <c r="W133" s="57">
        <f>VLOOKUP($O133,PercentFHGoalStats!$A$3:$AE$998,16,FALSE)</f>
        <v>0.2</v>
      </c>
      <c r="X133" s="57">
        <f>VLOOKUP($O133,PercentFHGoalStats!$A$3:$AE$998,17,FALSE)</f>
        <v>0.5</v>
      </c>
      <c r="Y133" s="57">
        <f>VLOOKUP($O133,PercentFHGoalStats!$A$3:$AE$998,19,FALSE)</f>
        <v>0.6</v>
      </c>
      <c r="Z133" s="57">
        <f>VLOOKUP($O133,PercentFHGoalStats!$A$3:$AE$998,20,FALSE)</f>
        <v>0.2</v>
      </c>
      <c r="AA133" s="57">
        <f>VLOOKUP($O133,PercentFHGoalStats!$A$3:$AE$998,22,FALSE)</f>
        <v>0.2</v>
      </c>
    </row>
    <row r="134" spans="1:27" ht="14.4" hidden="1" thickTop="1" x14ac:dyDescent="0.3">
      <c r="A134" s="57">
        <f>VLOOKUP($M134,PercentFHGoalStats!$A$3:$AE$998,5,FALSE)</f>
        <v>0.7142857142857143</v>
      </c>
      <c r="B134" s="57">
        <f>VLOOKUP($M134,PercentFHGoalStats!$A$3:$AE$998,6,FALSE)</f>
        <v>0.7</v>
      </c>
      <c r="C134" s="57">
        <f>VLOOKUP($M134,PercentFHGoalStats!$A$3:$AE$998,8,FALSE)</f>
        <v>0.38095238095238093</v>
      </c>
      <c r="D134" s="57">
        <f>VLOOKUP($M134,PercentFHGoalStats!$A$3:$AE$998,9,FALSE)</f>
        <v>0.3</v>
      </c>
      <c r="E134" s="57">
        <f>VLOOKUP($M134,PercentFHGoalStats!$A$3:$AE$998,11,FALSE)</f>
        <v>0.52380952380952384</v>
      </c>
      <c r="F134" s="57">
        <f>VLOOKUP($M134,PercentFHGoalStats!$A$3:$AE$998,12,FALSE)</f>
        <v>0.6</v>
      </c>
      <c r="G134" s="57">
        <f>VLOOKUP($M134,PercentFHGoalStats!$A$3:$AE$998,14,FALSE)</f>
        <v>0.23809523809523808</v>
      </c>
      <c r="H134" s="57">
        <f>VLOOKUP($M134,PercentFHGoalStats!$A$3:$AE$998,15,FALSE)</f>
        <v>0.2</v>
      </c>
      <c r="I134" s="57">
        <f>VLOOKUP($M134,PercentFHGoalStats!$A$3:$AE$998,17,FALSE)</f>
        <v>0.47619047619047616</v>
      </c>
      <c r="J134" s="57">
        <f>VLOOKUP($M134,PercentFHGoalStats!$A$3:$AE$998,18,FALSE)</f>
        <v>0.3</v>
      </c>
      <c r="K134" s="57">
        <f>VLOOKUP($M134,PercentFHGoalStats!$A$3:$AE$998,20,FALSE)</f>
        <v>9.5238095238095233E-2</v>
      </c>
      <c r="L134" s="57">
        <f>VLOOKUP($M134,PercentFHGoalStats!$A$3:$AE$998,21,FALSE)</f>
        <v>0.1</v>
      </c>
      <c r="M134" s="53" t="str">
        <f>Fixtures!A134</f>
        <v>Strasbourg</v>
      </c>
      <c r="N134" s="54">
        <f>Fixtures!D134</f>
        <v>43491</v>
      </c>
      <c r="O134" s="53" t="str">
        <f>Fixtures!B134</f>
        <v>Bordeaux</v>
      </c>
      <c r="P134" s="57">
        <f>VLOOKUP($O134,PercentFHGoalStats!$A$3:$AE$998,5,FALSE)</f>
        <v>0.63157894736842102</v>
      </c>
      <c r="Q134" s="57">
        <f>VLOOKUP($O134,PercentFHGoalStats!$A$3:$AE$998,7,FALSE)</f>
        <v>0.66666666666666663</v>
      </c>
      <c r="R134" s="57">
        <f>VLOOKUP($O134,PercentFHGoalStats!$A$3:$AE$998,8,FALSE)</f>
        <v>0.21052631578947367</v>
      </c>
      <c r="S134" s="57">
        <f>VLOOKUP($O134,PercentFHGoalStats!$A$3:$AE$998,10,FALSE)</f>
        <v>0.1111111111111111</v>
      </c>
      <c r="T134" s="57">
        <f>VLOOKUP($O134,PercentFHGoalStats!$A$3:$AE$998,11,FALSE)</f>
        <v>0.31578947368421051</v>
      </c>
      <c r="U134" s="57">
        <f>VLOOKUP($O134,PercentFHGoalStats!$A$3:$AE$998,13,FALSE)</f>
        <v>0.1111111111111111</v>
      </c>
      <c r="V134" s="57">
        <f>VLOOKUP($O134,PercentFHGoalStats!$A$3:$AE$998,14,FALSE)</f>
        <v>5.2631578947368418E-2</v>
      </c>
      <c r="W134" s="57">
        <f>VLOOKUP($O134,PercentFHGoalStats!$A$3:$AE$998,16,FALSE)</f>
        <v>0</v>
      </c>
      <c r="X134" s="57">
        <f>VLOOKUP($O134,PercentFHGoalStats!$A$3:$AE$998,17,FALSE)</f>
        <v>0.42105263157894735</v>
      </c>
      <c r="Y134" s="57">
        <f>VLOOKUP($O134,PercentFHGoalStats!$A$3:$AE$998,19,FALSE)</f>
        <v>0.55555555555555558</v>
      </c>
      <c r="Z134" s="57">
        <f>VLOOKUP($O134,PercentFHGoalStats!$A$3:$AE$998,20,FALSE)</f>
        <v>0.10526315789473684</v>
      </c>
      <c r="AA134" s="57">
        <f>VLOOKUP($O134,PercentFHGoalStats!$A$3:$AE$998,22,FALSE)</f>
        <v>0.1111111111111111</v>
      </c>
    </row>
    <row r="135" spans="1:27" ht="14.4" thickTop="1" x14ac:dyDescent="0.3">
      <c r="A135" s="57">
        <f>VLOOKUP($M135,PercentFHGoalStats!$A$3:$AE$998,5,FALSE)</f>
        <v>0.88888888888888884</v>
      </c>
      <c r="B135" s="57">
        <f>VLOOKUP($M135,PercentFHGoalStats!$A$3:$AE$998,6,FALSE)</f>
        <v>1</v>
      </c>
      <c r="C135" s="57">
        <f>VLOOKUP($M135,PercentFHGoalStats!$A$3:$AE$998,8,FALSE)</f>
        <v>0.3888888888888889</v>
      </c>
      <c r="D135" s="57">
        <f>VLOOKUP($M135,PercentFHGoalStats!$A$3:$AE$998,9,FALSE)</f>
        <v>0.55555555555555558</v>
      </c>
      <c r="E135" s="57">
        <f>VLOOKUP($M135,PercentFHGoalStats!$A$3:$AE$998,11,FALSE)</f>
        <v>0.61111111111111116</v>
      </c>
      <c r="F135" s="57">
        <f>VLOOKUP($M135,PercentFHGoalStats!$A$3:$AE$998,12,FALSE)</f>
        <v>0.77777777777777779</v>
      </c>
      <c r="G135" s="57">
        <f>VLOOKUP($M135,PercentFHGoalStats!$A$3:$AE$998,14,FALSE)</f>
        <v>0.22222222222222221</v>
      </c>
      <c r="H135" s="57">
        <f>VLOOKUP($M135,PercentFHGoalStats!$A$3:$AE$998,15,FALSE)</f>
        <v>0.33333333333333331</v>
      </c>
      <c r="I135" s="57">
        <f>VLOOKUP($M135,PercentFHGoalStats!$A$3:$AE$998,17,FALSE)</f>
        <v>0.5</v>
      </c>
      <c r="J135" s="57">
        <f>VLOOKUP($M135,PercentFHGoalStats!$A$3:$AE$998,18,FALSE)</f>
        <v>0.66666666666666663</v>
      </c>
      <c r="K135" s="57">
        <f>VLOOKUP($M135,PercentFHGoalStats!$A$3:$AE$998,20,FALSE)</f>
        <v>5.5555555555555552E-2</v>
      </c>
      <c r="L135" s="57">
        <f>VLOOKUP($M135,PercentFHGoalStats!$A$3:$AE$998,21,FALSE)</f>
        <v>0</v>
      </c>
      <c r="M135" s="53" t="str">
        <f>Fixtures!A135</f>
        <v>Borussia Dortmund</v>
      </c>
      <c r="N135" s="54">
        <f>Fixtures!D135</f>
        <v>43491</v>
      </c>
      <c r="O135" s="53" t="str">
        <f>Fixtures!B135</f>
        <v>Hannover 96</v>
      </c>
      <c r="P135" s="57">
        <f>VLOOKUP($O135,PercentFHGoalStats!$A$3:$AE$998,5,FALSE)</f>
        <v>0.70588235294117652</v>
      </c>
      <c r="Q135" s="57">
        <f>VLOOKUP($O135,PercentFHGoalStats!$A$3:$AE$998,7,FALSE)</f>
        <v>0.66666666666666663</v>
      </c>
      <c r="R135" s="57">
        <f>VLOOKUP($O135,PercentFHGoalStats!$A$3:$AE$998,8,FALSE)</f>
        <v>0.35294117647058826</v>
      </c>
      <c r="S135" s="57">
        <f>VLOOKUP($O135,PercentFHGoalStats!$A$3:$AE$998,10,FALSE)</f>
        <v>0.55555555555555558</v>
      </c>
      <c r="T135" s="57">
        <f>VLOOKUP($O135,PercentFHGoalStats!$A$3:$AE$998,11,FALSE)</f>
        <v>0.41176470588235292</v>
      </c>
      <c r="U135" s="57">
        <f>VLOOKUP($O135,PercentFHGoalStats!$A$3:$AE$998,13,FALSE)</f>
        <v>0.55555555555555558</v>
      </c>
      <c r="V135" s="57">
        <f>VLOOKUP($O135,PercentFHGoalStats!$A$3:$AE$998,14,FALSE)</f>
        <v>5.8823529411764705E-2</v>
      </c>
      <c r="W135" s="57">
        <f>VLOOKUP($O135,PercentFHGoalStats!$A$3:$AE$998,16,FALSE)</f>
        <v>0</v>
      </c>
      <c r="X135" s="57">
        <f>VLOOKUP($O135,PercentFHGoalStats!$A$3:$AE$998,17,FALSE)</f>
        <v>0.52941176470588236</v>
      </c>
      <c r="Y135" s="57">
        <f>VLOOKUP($O135,PercentFHGoalStats!$A$3:$AE$998,19,FALSE)</f>
        <v>0.55555555555555558</v>
      </c>
      <c r="Z135" s="57">
        <f>VLOOKUP($O135,PercentFHGoalStats!$A$3:$AE$998,20,FALSE)</f>
        <v>0.17647058823529413</v>
      </c>
      <c r="AA135" s="57">
        <f>VLOOKUP($O135,PercentFHGoalStats!$A$3:$AE$998,22,FALSE)</f>
        <v>0.33333333333333331</v>
      </c>
    </row>
    <row r="136" spans="1:27" x14ac:dyDescent="0.3">
      <c r="A136" s="57">
        <f>VLOOKUP($M136,PercentFHGoalStats!$A$3:$AE$998,5,FALSE)</f>
        <v>0.70588235294117652</v>
      </c>
      <c r="B136" s="57">
        <f>VLOOKUP($M136,PercentFHGoalStats!$A$3:$AE$998,6,FALSE)</f>
        <v>0.42857142857142855</v>
      </c>
      <c r="C136" s="57">
        <f>VLOOKUP($M136,PercentFHGoalStats!$A$3:$AE$998,8,FALSE)</f>
        <v>0.41176470588235292</v>
      </c>
      <c r="D136" s="57">
        <f>VLOOKUP($M136,PercentFHGoalStats!$A$3:$AE$998,9,FALSE)</f>
        <v>0.14285714285714285</v>
      </c>
      <c r="E136" s="57">
        <f>VLOOKUP($M136,PercentFHGoalStats!$A$3:$AE$998,11,FALSE)</f>
        <v>0.58823529411764708</v>
      </c>
      <c r="F136" s="57">
        <f>VLOOKUP($M136,PercentFHGoalStats!$A$3:$AE$998,12,FALSE)</f>
        <v>0.42857142857142855</v>
      </c>
      <c r="G136" s="57">
        <f>VLOOKUP($M136,PercentFHGoalStats!$A$3:$AE$998,14,FALSE)</f>
        <v>0.11764705882352941</v>
      </c>
      <c r="H136" s="57">
        <f>VLOOKUP($M136,PercentFHGoalStats!$A$3:$AE$998,15,FALSE)</f>
        <v>0.14285714285714285</v>
      </c>
      <c r="I136" s="57">
        <f>VLOOKUP($M136,PercentFHGoalStats!$A$3:$AE$998,17,FALSE)</f>
        <v>0.41176470588235292</v>
      </c>
      <c r="J136" s="57">
        <f>VLOOKUP($M136,PercentFHGoalStats!$A$3:$AE$998,18,FALSE)</f>
        <v>0.14285714285714285</v>
      </c>
      <c r="K136" s="57">
        <f>VLOOKUP($M136,PercentFHGoalStats!$A$3:$AE$998,20,FALSE)</f>
        <v>0.11764705882352941</v>
      </c>
      <c r="L136" s="57">
        <f>VLOOKUP($M136,PercentFHGoalStats!$A$3:$AE$998,21,FALSE)</f>
        <v>0</v>
      </c>
      <c r="M136" s="53" t="str">
        <f>Fixtures!A136</f>
        <v>Borussia M'gladbach</v>
      </c>
      <c r="N136" s="54">
        <f>Fixtures!D136</f>
        <v>43491</v>
      </c>
      <c r="O136" s="53" t="str">
        <f>Fixtures!B136</f>
        <v>Augsburg</v>
      </c>
      <c r="P136" s="57">
        <f>VLOOKUP($O136,PercentFHGoalStats!$A$3:$AE$998,5,FALSE)</f>
        <v>0.70588235294117652</v>
      </c>
      <c r="Q136" s="57">
        <f>VLOOKUP($O136,PercentFHGoalStats!$A$3:$AE$998,7,FALSE)</f>
        <v>0.55555555555555558</v>
      </c>
      <c r="R136" s="57">
        <f>VLOOKUP($O136,PercentFHGoalStats!$A$3:$AE$998,8,FALSE)</f>
        <v>0.23529411764705882</v>
      </c>
      <c r="S136" s="57">
        <f>VLOOKUP($O136,PercentFHGoalStats!$A$3:$AE$998,10,FALSE)</f>
        <v>0.1111111111111111</v>
      </c>
      <c r="T136" s="57">
        <f>VLOOKUP($O136,PercentFHGoalStats!$A$3:$AE$998,11,FALSE)</f>
        <v>0.41176470588235292</v>
      </c>
      <c r="U136" s="57">
        <f>VLOOKUP($O136,PercentFHGoalStats!$A$3:$AE$998,13,FALSE)</f>
        <v>0.33333333333333331</v>
      </c>
      <c r="V136" s="57">
        <f>VLOOKUP($O136,PercentFHGoalStats!$A$3:$AE$998,14,FALSE)</f>
        <v>0.11764705882352941</v>
      </c>
      <c r="W136" s="57">
        <f>VLOOKUP($O136,PercentFHGoalStats!$A$3:$AE$998,16,FALSE)</f>
        <v>0.1111111111111111</v>
      </c>
      <c r="X136" s="57">
        <f>VLOOKUP($O136,PercentFHGoalStats!$A$3:$AE$998,17,FALSE)</f>
        <v>0.41176470588235292</v>
      </c>
      <c r="Y136" s="57">
        <f>VLOOKUP($O136,PercentFHGoalStats!$A$3:$AE$998,19,FALSE)</f>
        <v>0.33333333333333331</v>
      </c>
      <c r="Z136" s="57">
        <f>VLOOKUP($O136,PercentFHGoalStats!$A$3:$AE$998,20,FALSE)</f>
        <v>0.17647058823529413</v>
      </c>
      <c r="AA136" s="57">
        <f>VLOOKUP($O136,PercentFHGoalStats!$A$3:$AE$998,22,FALSE)</f>
        <v>0.1111111111111111</v>
      </c>
    </row>
    <row r="137" spans="1:27" x14ac:dyDescent="0.3">
      <c r="A137" s="57">
        <f>VLOOKUP($M137,PercentFHGoalStats!$A$3:$AE$998,5,FALSE)</f>
        <v>0.94444444444444442</v>
      </c>
      <c r="B137" s="57">
        <f>VLOOKUP($M137,PercentFHGoalStats!$A$3:$AE$998,6,FALSE)</f>
        <v>0.88888888888888884</v>
      </c>
      <c r="C137" s="57">
        <f>VLOOKUP($M137,PercentFHGoalStats!$A$3:$AE$998,8,FALSE)</f>
        <v>0.3888888888888889</v>
      </c>
      <c r="D137" s="57">
        <f>VLOOKUP($M137,PercentFHGoalStats!$A$3:$AE$998,9,FALSE)</f>
        <v>0.44444444444444442</v>
      </c>
      <c r="E137" s="57">
        <f>VLOOKUP($M137,PercentFHGoalStats!$A$3:$AE$998,11,FALSE)</f>
        <v>0.55555555555555558</v>
      </c>
      <c r="F137" s="57">
        <f>VLOOKUP($M137,PercentFHGoalStats!$A$3:$AE$998,12,FALSE)</f>
        <v>0.55555555555555558</v>
      </c>
      <c r="G137" s="57">
        <f>VLOOKUP($M137,PercentFHGoalStats!$A$3:$AE$998,14,FALSE)</f>
        <v>0.1111111111111111</v>
      </c>
      <c r="H137" s="57">
        <f>VLOOKUP($M137,PercentFHGoalStats!$A$3:$AE$998,15,FALSE)</f>
        <v>0.1111111111111111</v>
      </c>
      <c r="I137" s="57">
        <f>VLOOKUP($M137,PercentFHGoalStats!$A$3:$AE$998,17,FALSE)</f>
        <v>0.61111111111111116</v>
      </c>
      <c r="J137" s="57">
        <f>VLOOKUP($M137,PercentFHGoalStats!$A$3:$AE$998,18,FALSE)</f>
        <v>0.55555555555555558</v>
      </c>
      <c r="K137" s="57">
        <f>VLOOKUP($M137,PercentFHGoalStats!$A$3:$AE$998,20,FALSE)</f>
        <v>0.16666666666666666</v>
      </c>
      <c r="L137" s="57">
        <f>VLOOKUP($M137,PercentFHGoalStats!$A$3:$AE$998,21,FALSE)</f>
        <v>0.1111111111111111</v>
      </c>
      <c r="M137" s="53" t="str">
        <f>Fixtures!A137</f>
        <v>Werder Bremen</v>
      </c>
      <c r="N137" s="54">
        <f>Fixtures!D137</f>
        <v>43491</v>
      </c>
      <c r="O137" s="53" t="str">
        <f>Fixtures!B137</f>
        <v>Eintracht Frankfurt</v>
      </c>
      <c r="P137" s="57">
        <f>VLOOKUP($O137,PercentFHGoalStats!$A$3:$AE$998,5,FALSE)</f>
        <v>0.8125</v>
      </c>
      <c r="Q137" s="57">
        <f>VLOOKUP($O137,PercentFHGoalStats!$A$3:$AE$998,7,FALSE)</f>
        <v>0.75</v>
      </c>
      <c r="R137" s="57">
        <f>VLOOKUP($O137,PercentFHGoalStats!$A$3:$AE$998,8,FALSE)</f>
        <v>0.25</v>
      </c>
      <c r="S137" s="57">
        <f>VLOOKUP($O137,PercentFHGoalStats!$A$3:$AE$998,10,FALSE)</f>
        <v>0.125</v>
      </c>
      <c r="T137" s="57">
        <f>VLOOKUP($O137,PercentFHGoalStats!$A$3:$AE$998,11,FALSE)</f>
        <v>0.5</v>
      </c>
      <c r="U137" s="57">
        <f>VLOOKUP($O137,PercentFHGoalStats!$A$3:$AE$998,13,FALSE)</f>
        <v>0.5</v>
      </c>
      <c r="V137" s="57">
        <f>VLOOKUP($O137,PercentFHGoalStats!$A$3:$AE$998,14,FALSE)</f>
        <v>0.25</v>
      </c>
      <c r="W137" s="57">
        <f>VLOOKUP($O137,PercentFHGoalStats!$A$3:$AE$998,16,FALSE)</f>
        <v>0.125</v>
      </c>
      <c r="X137" s="57">
        <f>VLOOKUP($O137,PercentFHGoalStats!$A$3:$AE$998,17,FALSE)</f>
        <v>0.375</v>
      </c>
      <c r="Y137" s="57">
        <f>VLOOKUP($O137,PercentFHGoalStats!$A$3:$AE$998,19,FALSE)</f>
        <v>0.375</v>
      </c>
      <c r="Z137" s="57">
        <f>VLOOKUP($O137,PercentFHGoalStats!$A$3:$AE$998,20,FALSE)</f>
        <v>6.25E-2</v>
      </c>
      <c r="AA137" s="57">
        <f>VLOOKUP($O137,PercentFHGoalStats!$A$3:$AE$998,22,FALSE)</f>
        <v>0.125</v>
      </c>
    </row>
    <row r="138" spans="1:27" x14ac:dyDescent="0.3">
      <c r="A138" s="57">
        <f>VLOOKUP($M138,PercentFHGoalStats!$A$3:$AE$998,5,FALSE)</f>
        <v>0.82352941176470584</v>
      </c>
      <c r="B138" s="57">
        <f>VLOOKUP($M138,PercentFHGoalStats!$A$3:$AE$998,6,FALSE)</f>
        <v>0.77777777777777779</v>
      </c>
      <c r="C138" s="57">
        <f>VLOOKUP($M138,PercentFHGoalStats!$A$3:$AE$998,8,FALSE)</f>
        <v>0.52941176470588236</v>
      </c>
      <c r="D138" s="57">
        <f>VLOOKUP($M138,PercentFHGoalStats!$A$3:$AE$998,9,FALSE)</f>
        <v>0.55555555555555558</v>
      </c>
      <c r="E138" s="57">
        <f>VLOOKUP($M138,PercentFHGoalStats!$A$3:$AE$998,11,FALSE)</f>
        <v>0.52941176470588236</v>
      </c>
      <c r="F138" s="57">
        <f>VLOOKUP($M138,PercentFHGoalStats!$A$3:$AE$998,12,FALSE)</f>
        <v>0.55555555555555558</v>
      </c>
      <c r="G138" s="57">
        <f>VLOOKUP($M138,PercentFHGoalStats!$A$3:$AE$998,14,FALSE)</f>
        <v>0.11764705882352941</v>
      </c>
      <c r="H138" s="57">
        <f>VLOOKUP($M138,PercentFHGoalStats!$A$3:$AE$998,15,FALSE)</f>
        <v>0.1111111111111111</v>
      </c>
      <c r="I138" s="57">
        <f>VLOOKUP($M138,PercentFHGoalStats!$A$3:$AE$998,17,FALSE)</f>
        <v>0.52941176470588236</v>
      </c>
      <c r="J138" s="57">
        <f>VLOOKUP($M138,PercentFHGoalStats!$A$3:$AE$998,18,FALSE)</f>
        <v>0.55555555555555558</v>
      </c>
      <c r="K138" s="57">
        <f>VLOOKUP($M138,PercentFHGoalStats!$A$3:$AE$998,20,FALSE)</f>
        <v>0.17647058823529413</v>
      </c>
      <c r="L138" s="57">
        <f>VLOOKUP($M138,PercentFHGoalStats!$A$3:$AE$998,21,FALSE)</f>
        <v>0.1111111111111111</v>
      </c>
      <c r="M138" s="53" t="str">
        <f>Fixtures!A138</f>
        <v>Freiburg</v>
      </c>
      <c r="N138" s="54">
        <f>Fixtures!D138</f>
        <v>43491</v>
      </c>
      <c r="O138" s="53" t="str">
        <f>Fixtures!B138</f>
        <v>Hoffenheim</v>
      </c>
      <c r="P138" s="57">
        <f>VLOOKUP($O138,PercentFHGoalStats!$A$3:$AE$998,5,FALSE)</f>
        <v>0.70588235294117652</v>
      </c>
      <c r="Q138" s="57">
        <f>VLOOKUP($O138,PercentFHGoalStats!$A$3:$AE$998,7,FALSE)</f>
        <v>1</v>
      </c>
      <c r="R138" s="57">
        <f>VLOOKUP($O138,PercentFHGoalStats!$A$3:$AE$998,8,FALSE)</f>
        <v>0.23529411764705882</v>
      </c>
      <c r="S138" s="57">
        <f>VLOOKUP($O138,PercentFHGoalStats!$A$3:$AE$998,10,FALSE)</f>
        <v>0.2857142857142857</v>
      </c>
      <c r="T138" s="57">
        <f>VLOOKUP($O138,PercentFHGoalStats!$A$3:$AE$998,11,FALSE)</f>
        <v>0.35294117647058826</v>
      </c>
      <c r="U138" s="57">
        <f>VLOOKUP($O138,PercentFHGoalStats!$A$3:$AE$998,13,FALSE)</f>
        <v>0.5714285714285714</v>
      </c>
      <c r="V138" s="57">
        <f>VLOOKUP($O138,PercentFHGoalStats!$A$3:$AE$998,14,FALSE)</f>
        <v>5.8823529411764705E-2</v>
      </c>
      <c r="W138" s="57">
        <f>VLOOKUP($O138,PercentFHGoalStats!$A$3:$AE$998,16,FALSE)</f>
        <v>0.14285714285714285</v>
      </c>
      <c r="X138" s="57">
        <f>VLOOKUP($O138,PercentFHGoalStats!$A$3:$AE$998,17,FALSE)</f>
        <v>0.52941176470588236</v>
      </c>
      <c r="Y138" s="57">
        <f>VLOOKUP($O138,PercentFHGoalStats!$A$3:$AE$998,19,FALSE)</f>
        <v>0.7142857142857143</v>
      </c>
      <c r="Z138" s="57">
        <f>VLOOKUP($O138,PercentFHGoalStats!$A$3:$AE$998,20,FALSE)</f>
        <v>0.11764705882352941</v>
      </c>
      <c r="AA138" s="57">
        <f>VLOOKUP($O138,PercentFHGoalStats!$A$3:$AE$998,22,FALSE)</f>
        <v>0.14285714285714285</v>
      </c>
    </row>
    <row r="139" spans="1:27" x14ac:dyDescent="0.3">
      <c r="A139" s="57">
        <f>VLOOKUP($M139,PercentFHGoalStats!$A$3:$AE$998,5,FALSE)</f>
        <v>0.61111111111111116</v>
      </c>
      <c r="B139" s="57">
        <f>VLOOKUP($M139,PercentFHGoalStats!$A$3:$AE$998,6,FALSE)</f>
        <v>0.44444444444444442</v>
      </c>
      <c r="C139" s="57">
        <f>VLOOKUP($M139,PercentFHGoalStats!$A$3:$AE$998,8,FALSE)</f>
        <v>0.27777777777777779</v>
      </c>
      <c r="D139" s="57">
        <f>VLOOKUP($M139,PercentFHGoalStats!$A$3:$AE$998,9,FALSE)</f>
        <v>0.1111111111111111</v>
      </c>
      <c r="E139" s="57">
        <f>VLOOKUP($M139,PercentFHGoalStats!$A$3:$AE$998,11,FALSE)</f>
        <v>0.3888888888888889</v>
      </c>
      <c r="F139" s="57">
        <f>VLOOKUP($M139,PercentFHGoalStats!$A$3:$AE$998,12,FALSE)</f>
        <v>0.22222222222222221</v>
      </c>
      <c r="G139" s="57">
        <f>VLOOKUP($M139,PercentFHGoalStats!$A$3:$AE$998,14,FALSE)</f>
        <v>0.16666666666666666</v>
      </c>
      <c r="H139" s="57">
        <f>VLOOKUP($M139,PercentFHGoalStats!$A$3:$AE$998,15,FALSE)</f>
        <v>0.1111111111111111</v>
      </c>
      <c r="I139" s="57">
        <f>VLOOKUP($M139,PercentFHGoalStats!$A$3:$AE$998,17,FALSE)</f>
        <v>0.3888888888888889</v>
      </c>
      <c r="J139" s="57">
        <f>VLOOKUP($M139,PercentFHGoalStats!$A$3:$AE$998,18,FALSE)</f>
        <v>0.33333333333333331</v>
      </c>
      <c r="K139" s="57">
        <f>VLOOKUP($M139,PercentFHGoalStats!$A$3:$AE$998,20,FALSE)</f>
        <v>0.1111111111111111</v>
      </c>
      <c r="L139" s="57">
        <f>VLOOKUP($M139,PercentFHGoalStats!$A$3:$AE$998,21,FALSE)</f>
        <v>0.1111111111111111</v>
      </c>
      <c r="M139" s="53" t="str">
        <f>Fixtures!A139</f>
        <v>Mainz 05</v>
      </c>
      <c r="N139" s="54">
        <f>Fixtures!D139</f>
        <v>43491</v>
      </c>
      <c r="O139" s="53" t="str">
        <f>Fixtures!B139</f>
        <v>Nürnberg</v>
      </c>
      <c r="P139" s="57">
        <f>VLOOKUP($O139,PercentFHGoalStats!$A$3:$AE$998,5,FALSE)</f>
        <v>0.70588235294117652</v>
      </c>
      <c r="Q139" s="57">
        <f>VLOOKUP($O139,PercentFHGoalStats!$A$3:$AE$998,7,FALSE)</f>
        <v>0.875</v>
      </c>
      <c r="R139" s="57">
        <f>VLOOKUP($O139,PercentFHGoalStats!$A$3:$AE$998,8,FALSE)</f>
        <v>0.23529411764705882</v>
      </c>
      <c r="S139" s="57">
        <f>VLOOKUP($O139,PercentFHGoalStats!$A$3:$AE$998,10,FALSE)</f>
        <v>0.5</v>
      </c>
      <c r="T139" s="57">
        <f>VLOOKUP($O139,PercentFHGoalStats!$A$3:$AE$998,11,FALSE)</f>
        <v>0.17647058823529413</v>
      </c>
      <c r="U139" s="57">
        <f>VLOOKUP($O139,PercentFHGoalStats!$A$3:$AE$998,13,FALSE)</f>
        <v>0.125</v>
      </c>
      <c r="V139" s="57">
        <f>VLOOKUP($O139,PercentFHGoalStats!$A$3:$AE$998,14,FALSE)</f>
        <v>0</v>
      </c>
      <c r="W139" s="57">
        <f>VLOOKUP($O139,PercentFHGoalStats!$A$3:$AE$998,16,FALSE)</f>
        <v>0</v>
      </c>
      <c r="X139" s="57">
        <f>VLOOKUP($O139,PercentFHGoalStats!$A$3:$AE$998,17,FALSE)</f>
        <v>0.58823529411764708</v>
      </c>
      <c r="Y139" s="57">
        <f>VLOOKUP($O139,PercentFHGoalStats!$A$3:$AE$998,19,FALSE)</f>
        <v>0.875</v>
      </c>
      <c r="Z139" s="57">
        <f>VLOOKUP($O139,PercentFHGoalStats!$A$3:$AE$998,20,FALSE)</f>
        <v>0.23529411764705882</v>
      </c>
      <c r="AA139" s="57">
        <f>VLOOKUP($O139,PercentFHGoalStats!$A$3:$AE$998,22,FALSE)</f>
        <v>0.5</v>
      </c>
    </row>
    <row r="140" spans="1:27" hidden="1" x14ac:dyDescent="0.3">
      <c r="A140" s="57">
        <f>VLOOKUP($M140,PercentFHGoalStats!$A$3:$AE$998,5,FALSE)</f>
        <v>0.76470588235294112</v>
      </c>
      <c r="B140" s="57">
        <f>VLOOKUP($M140,PercentFHGoalStats!$A$3:$AE$998,6,FALSE)</f>
        <v>0.77777777777777779</v>
      </c>
      <c r="C140" s="57">
        <f>VLOOKUP($M140,PercentFHGoalStats!$A$3:$AE$998,8,FALSE)</f>
        <v>0.35294117647058826</v>
      </c>
      <c r="D140" s="57">
        <f>VLOOKUP($M140,PercentFHGoalStats!$A$3:$AE$998,9,FALSE)</f>
        <v>0.44444444444444442</v>
      </c>
      <c r="E140" s="57">
        <f>VLOOKUP($M140,PercentFHGoalStats!$A$3:$AE$998,11,FALSE)</f>
        <v>0.47058823529411764</v>
      </c>
      <c r="F140" s="57">
        <f>VLOOKUP($M140,PercentFHGoalStats!$A$3:$AE$998,12,FALSE)</f>
        <v>0.44444444444444442</v>
      </c>
      <c r="G140" s="57">
        <f>VLOOKUP($M140,PercentFHGoalStats!$A$3:$AE$998,14,FALSE)</f>
        <v>0.17647058823529413</v>
      </c>
      <c r="H140" s="57">
        <f>VLOOKUP($M140,PercentFHGoalStats!$A$3:$AE$998,15,FALSE)</f>
        <v>0.22222222222222221</v>
      </c>
      <c r="I140" s="57">
        <f>VLOOKUP($M140,PercentFHGoalStats!$A$3:$AE$998,17,FALSE)</f>
        <v>0.47058823529411764</v>
      </c>
      <c r="J140" s="57">
        <f>VLOOKUP($M140,PercentFHGoalStats!$A$3:$AE$998,18,FALSE)</f>
        <v>0.55555555555555558</v>
      </c>
      <c r="K140" s="57">
        <f>VLOOKUP($M140,PercentFHGoalStats!$A$3:$AE$998,20,FALSE)</f>
        <v>5.8823529411764705E-2</v>
      </c>
      <c r="L140" s="57">
        <f>VLOOKUP($M140,PercentFHGoalStats!$A$3:$AE$998,21,FALSE)</f>
        <v>0.1111111111111111</v>
      </c>
      <c r="M140" s="53" t="str">
        <f>Fixtures!A140</f>
        <v>Wolfsburg</v>
      </c>
      <c r="N140" s="54">
        <f>Fixtures!D140</f>
        <v>43491</v>
      </c>
      <c r="O140" s="53" t="str">
        <f>Fixtures!B140</f>
        <v>Bayer Leverkusen</v>
      </c>
      <c r="P140" s="57">
        <f>VLOOKUP($O140,PercentFHGoalStats!$A$3:$AE$998,5,FALSE)</f>
        <v>0.625</v>
      </c>
      <c r="Q140" s="57">
        <f>VLOOKUP($O140,PercentFHGoalStats!$A$3:$AE$998,7,FALSE)</f>
        <v>0.625</v>
      </c>
      <c r="R140" s="57">
        <f>VLOOKUP($O140,PercentFHGoalStats!$A$3:$AE$998,8,FALSE)</f>
        <v>0.4375</v>
      </c>
      <c r="S140" s="57">
        <f>VLOOKUP($O140,PercentFHGoalStats!$A$3:$AE$998,10,FALSE)</f>
        <v>0.375</v>
      </c>
      <c r="T140" s="57">
        <f>VLOOKUP($O140,PercentFHGoalStats!$A$3:$AE$998,11,FALSE)</f>
        <v>0.5</v>
      </c>
      <c r="U140" s="57">
        <f>VLOOKUP($O140,PercentFHGoalStats!$A$3:$AE$998,13,FALSE)</f>
        <v>0.5</v>
      </c>
      <c r="V140" s="57">
        <f>VLOOKUP($O140,PercentFHGoalStats!$A$3:$AE$998,14,FALSE)</f>
        <v>0.25</v>
      </c>
      <c r="W140" s="57">
        <f>VLOOKUP($O140,PercentFHGoalStats!$A$3:$AE$998,16,FALSE)</f>
        <v>0.25</v>
      </c>
      <c r="X140" s="57">
        <f>VLOOKUP($O140,PercentFHGoalStats!$A$3:$AE$998,17,FALSE)</f>
        <v>0.4375</v>
      </c>
      <c r="Y140" s="57">
        <f>VLOOKUP($O140,PercentFHGoalStats!$A$3:$AE$998,19,FALSE)</f>
        <v>0.375</v>
      </c>
      <c r="Z140" s="57">
        <f>VLOOKUP($O140,PercentFHGoalStats!$A$3:$AE$998,20,FALSE)</f>
        <v>6.25E-2</v>
      </c>
      <c r="AA140" s="57">
        <f>VLOOKUP($O140,PercentFHGoalStats!$A$3:$AE$998,22,FALSE)</f>
        <v>0.125</v>
      </c>
    </row>
    <row r="141" spans="1:27" hidden="1" x14ac:dyDescent="0.3">
      <c r="A141" s="57">
        <f>VLOOKUP($M141,PercentFHGoalStats!$A$3:$AE$998,5,FALSE)</f>
        <v>0.92592592592592593</v>
      </c>
      <c r="B141" s="57">
        <f>VLOOKUP($M141,PercentFHGoalStats!$A$3:$AE$998,6,FALSE)</f>
        <v>0.9285714285714286</v>
      </c>
      <c r="C141" s="57">
        <f>VLOOKUP($M141,PercentFHGoalStats!$A$3:$AE$998,8,FALSE)</f>
        <v>0.37037037037037035</v>
      </c>
      <c r="D141" s="57">
        <f>VLOOKUP($M141,PercentFHGoalStats!$A$3:$AE$998,9,FALSE)</f>
        <v>0.35714285714285715</v>
      </c>
      <c r="E141" s="57">
        <f>VLOOKUP($M141,PercentFHGoalStats!$A$3:$AE$998,11,FALSE)</f>
        <v>0.59259259259259256</v>
      </c>
      <c r="F141" s="57">
        <f>VLOOKUP($M141,PercentFHGoalStats!$A$3:$AE$998,12,FALSE)</f>
        <v>0.7142857142857143</v>
      </c>
      <c r="G141" s="57">
        <f>VLOOKUP($M141,PercentFHGoalStats!$A$3:$AE$998,14,FALSE)</f>
        <v>0.14814814814814814</v>
      </c>
      <c r="H141" s="57">
        <f>VLOOKUP($M141,PercentFHGoalStats!$A$3:$AE$998,15,FALSE)</f>
        <v>0.14285714285714285</v>
      </c>
      <c r="I141" s="57">
        <f>VLOOKUP($M141,PercentFHGoalStats!$A$3:$AE$998,17,FALSE)</f>
        <v>0.59259259259259256</v>
      </c>
      <c r="J141" s="57">
        <f>VLOOKUP($M141,PercentFHGoalStats!$A$3:$AE$998,18,FALSE)</f>
        <v>0.5</v>
      </c>
      <c r="K141" s="57">
        <f>VLOOKUP($M141,PercentFHGoalStats!$A$3:$AE$998,20,FALSE)</f>
        <v>7.407407407407407E-2</v>
      </c>
      <c r="L141" s="57">
        <f>VLOOKUP($M141,PercentFHGoalStats!$A$3:$AE$998,21,FALSE)</f>
        <v>7.1428571428571425E-2</v>
      </c>
      <c r="M141" s="53" t="str">
        <f>Fixtures!A141</f>
        <v>Bromley</v>
      </c>
      <c r="N141" s="54">
        <f>Fixtures!D141</f>
        <v>43491</v>
      </c>
      <c r="O141" s="53" t="str">
        <f>Fixtures!B141</f>
        <v>Eastleigh</v>
      </c>
      <c r="P141" s="57">
        <f>VLOOKUP($O141,PercentFHGoalStats!$A$3:$AE$998,5,FALSE)</f>
        <v>0.73076923076923073</v>
      </c>
      <c r="Q141" s="57">
        <f>VLOOKUP($O141,PercentFHGoalStats!$A$3:$AE$998,7,FALSE)</f>
        <v>0.84615384615384615</v>
      </c>
      <c r="R141" s="57">
        <f>VLOOKUP($O141,PercentFHGoalStats!$A$3:$AE$998,8,FALSE)</f>
        <v>0.38461538461538464</v>
      </c>
      <c r="S141" s="57">
        <f>VLOOKUP($O141,PercentFHGoalStats!$A$3:$AE$998,10,FALSE)</f>
        <v>0.38461538461538464</v>
      </c>
      <c r="T141" s="57">
        <f>VLOOKUP($O141,PercentFHGoalStats!$A$3:$AE$998,11,FALSE)</f>
        <v>0.42307692307692307</v>
      </c>
      <c r="U141" s="57">
        <f>VLOOKUP($O141,PercentFHGoalStats!$A$3:$AE$998,13,FALSE)</f>
        <v>0.38461538461538464</v>
      </c>
      <c r="V141" s="57">
        <f>VLOOKUP($O141,PercentFHGoalStats!$A$3:$AE$998,14,FALSE)</f>
        <v>0.11538461538461539</v>
      </c>
      <c r="W141" s="57">
        <f>VLOOKUP($O141,PercentFHGoalStats!$A$3:$AE$998,16,FALSE)</f>
        <v>0.23076923076923078</v>
      </c>
      <c r="X141" s="57">
        <f>VLOOKUP($O141,PercentFHGoalStats!$A$3:$AE$998,17,FALSE)</f>
        <v>0.46153846153846156</v>
      </c>
      <c r="Y141" s="57">
        <f>VLOOKUP($O141,PercentFHGoalStats!$A$3:$AE$998,19,FALSE)</f>
        <v>0.46153846153846156</v>
      </c>
      <c r="Z141" s="57">
        <f>VLOOKUP($O141,PercentFHGoalStats!$A$3:$AE$998,20,FALSE)</f>
        <v>0.15384615384615385</v>
      </c>
      <c r="AA141" s="57">
        <f>VLOOKUP($O141,PercentFHGoalStats!$A$3:$AE$998,22,FALSE)</f>
        <v>0.15384615384615385</v>
      </c>
    </row>
    <row r="142" spans="1:27" hidden="1" x14ac:dyDescent="0.3">
      <c r="A142" s="57">
        <f>VLOOKUP($M142,PercentFHGoalStats!$A$3:$AE$998,5,FALSE)</f>
        <v>0.72</v>
      </c>
      <c r="B142" s="57">
        <f>VLOOKUP($M142,PercentFHGoalStats!$A$3:$AE$998,6,FALSE)</f>
        <v>0.6428571428571429</v>
      </c>
      <c r="C142" s="57">
        <f>VLOOKUP($M142,PercentFHGoalStats!$A$3:$AE$998,8,FALSE)</f>
        <v>0.28000000000000003</v>
      </c>
      <c r="D142" s="57">
        <f>VLOOKUP($M142,PercentFHGoalStats!$A$3:$AE$998,9,FALSE)</f>
        <v>0.2857142857142857</v>
      </c>
      <c r="E142" s="57">
        <f>VLOOKUP($M142,PercentFHGoalStats!$A$3:$AE$998,11,FALSE)</f>
        <v>0.28000000000000003</v>
      </c>
      <c r="F142" s="57">
        <f>VLOOKUP($M142,PercentFHGoalStats!$A$3:$AE$998,12,FALSE)</f>
        <v>0.14285714285714285</v>
      </c>
      <c r="G142" s="57">
        <f>VLOOKUP($M142,PercentFHGoalStats!$A$3:$AE$998,14,FALSE)</f>
        <v>0.04</v>
      </c>
      <c r="H142" s="57">
        <f>VLOOKUP($M142,PercentFHGoalStats!$A$3:$AE$998,15,FALSE)</f>
        <v>7.1428571428571425E-2</v>
      </c>
      <c r="I142" s="57">
        <f>VLOOKUP($M142,PercentFHGoalStats!$A$3:$AE$998,17,FALSE)</f>
        <v>0.56000000000000005</v>
      </c>
      <c r="J142" s="57">
        <f>VLOOKUP($M142,PercentFHGoalStats!$A$3:$AE$998,18,FALSE)</f>
        <v>0.5</v>
      </c>
      <c r="K142" s="57">
        <f>VLOOKUP($M142,PercentFHGoalStats!$A$3:$AE$998,20,FALSE)</f>
        <v>0.12</v>
      </c>
      <c r="L142" s="57">
        <f>VLOOKUP($M142,PercentFHGoalStats!$A$3:$AE$998,21,FALSE)</f>
        <v>0.21428571428571427</v>
      </c>
      <c r="M142" s="53" t="str">
        <f>Fixtures!A142</f>
        <v>Chesterfield</v>
      </c>
      <c r="N142" s="54">
        <f>Fixtures!D142</f>
        <v>43491</v>
      </c>
      <c r="O142" s="53" t="str">
        <f>Fixtures!B142</f>
        <v>Barrow</v>
      </c>
      <c r="P142" s="57">
        <f>VLOOKUP($O142,PercentFHGoalStats!$A$3:$AE$998,5,FALSE)</f>
        <v>0.58333333333333337</v>
      </c>
      <c r="Q142" s="57">
        <f>VLOOKUP($O142,PercentFHGoalStats!$A$3:$AE$998,7,FALSE)</f>
        <v>0.5</v>
      </c>
      <c r="R142" s="57">
        <f>VLOOKUP($O142,PercentFHGoalStats!$A$3:$AE$998,8,FALSE)</f>
        <v>8.3333333333333329E-2</v>
      </c>
      <c r="S142" s="57">
        <f>VLOOKUP($O142,PercentFHGoalStats!$A$3:$AE$998,10,FALSE)</f>
        <v>0</v>
      </c>
      <c r="T142" s="57">
        <f>VLOOKUP($O142,PercentFHGoalStats!$A$3:$AE$998,11,FALSE)</f>
        <v>0.33333333333333331</v>
      </c>
      <c r="U142" s="57">
        <f>VLOOKUP($O142,PercentFHGoalStats!$A$3:$AE$998,13,FALSE)</f>
        <v>0.25</v>
      </c>
      <c r="V142" s="57">
        <f>VLOOKUP($O142,PercentFHGoalStats!$A$3:$AE$998,14,FALSE)</f>
        <v>0</v>
      </c>
      <c r="W142" s="57">
        <f>VLOOKUP($O142,PercentFHGoalStats!$A$3:$AE$998,16,FALSE)</f>
        <v>0</v>
      </c>
      <c r="X142" s="57">
        <f>VLOOKUP($O142,PercentFHGoalStats!$A$3:$AE$998,17,FALSE)</f>
        <v>0.25</v>
      </c>
      <c r="Y142" s="57">
        <f>VLOOKUP($O142,PercentFHGoalStats!$A$3:$AE$998,19,FALSE)</f>
        <v>0.25</v>
      </c>
      <c r="Z142" s="57">
        <f>VLOOKUP($O142,PercentFHGoalStats!$A$3:$AE$998,20,FALSE)</f>
        <v>8.3333333333333329E-2</v>
      </c>
      <c r="AA142" s="57">
        <f>VLOOKUP($O142,PercentFHGoalStats!$A$3:$AE$998,22,FALSE)</f>
        <v>0</v>
      </c>
    </row>
    <row r="143" spans="1:27" hidden="1" x14ac:dyDescent="0.3">
      <c r="A143" s="57">
        <f>VLOOKUP($M143,PercentFHGoalStats!$A$3:$AE$998,5,FALSE)</f>
        <v>0.72</v>
      </c>
      <c r="B143" s="57">
        <f>VLOOKUP($M143,PercentFHGoalStats!$A$3:$AE$998,6,FALSE)</f>
        <v>0.73333333333333328</v>
      </c>
      <c r="C143" s="57">
        <f>VLOOKUP($M143,PercentFHGoalStats!$A$3:$AE$998,8,FALSE)</f>
        <v>0.36</v>
      </c>
      <c r="D143" s="57">
        <f>VLOOKUP($M143,PercentFHGoalStats!$A$3:$AE$998,9,FALSE)</f>
        <v>0.33333333333333331</v>
      </c>
      <c r="E143" s="57">
        <f>VLOOKUP($M143,PercentFHGoalStats!$A$3:$AE$998,11,FALSE)</f>
        <v>0.48</v>
      </c>
      <c r="F143" s="57">
        <f>VLOOKUP($M143,PercentFHGoalStats!$A$3:$AE$998,12,FALSE)</f>
        <v>0.46666666666666667</v>
      </c>
      <c r="G143" s="57">
        <f>VLOOKUP($M143,PercentFHGoalStats!$A$3:$AE$998,14,FALSE)</f>
        <v>0.12</v>
      </c>
      <c r="H143" s="57">
        <f>VLOOKUP($M143,PercentFHGoalStats!$A$3:$AE$998,15,FALSE)</f>
        <v>0.13333333333333333</v>
      </c>
      <c r="I143" s="57">
        <f>VLOOKUP($M143,PercentFHGoalStats!$A$3:$AE$998,17,FALSE)</f>
        <v>0.52</v>
      </c>
      <c r="J143" s="57">
        <f>VLOOKUP($M143,PercentFHGoalStats!$A$3:$AE$998,18,FALSE)</f>
        <v>0.53333333333333333</v>
      </c>
      <c r="K143" s="57">
        <f>VLOOKUP($M143,PercentFHGoalStats!$A$3:$AE$998,20,FALSE)</f>
        <v>0.08</v>
      </c>
      <c r="L143" s="57">
        <f>VLOOKUP($M143,PercentFHGoalStats!$A$3:$AE$998,21,FALSE)</f>
        <v>0.13333333333333333</v>
      </c>
      <c r="M143" s="53" t="str">
        <f>Fixtures!A143</f>
        <v>Dagenham &amp; Redbridge</v>
      </c>
      <c r="N143" s="54">
        <f>Fixtures!D143</f>
        <v>43491</v>
      </c>
      <c r="O143" s="53" t="str">
        <f>Fixtures!B143</f>
        <v>Aldershot Town</v>
      </c>
      <c r="P143" s="57">
        <f>VLOOKUP($O143,PercentFHGoalStats!$A$3:$AE$998,5,FALSE)</f>
        <v>0.65384615384615385</v>
      </c>
      <c r="Q143" s="57">
        <f>VLOOKUP($O143,PercentFHGoalStats!$A$3:$AE$998,7,FALSE)</f>
        <v>0.7857142857142857</v>
      </c>
      <c r="R143" s="57">
        <f>VLOOKUP($O143,PercentFHGoalStats!$A$3:$AE$998,8,FALSE)</f>
        <v>0.38461538461538464</v>
      </c>
      <c r="S143" s="57">
        <f>VLOOKUP($O143,PercentFHGoalStats!$A$3:$AE$998,10,FALSE)</f>
        <v>0.6428571428571429</v>
      </c>
      <c r="T143" s="57">
        <f>VLOOKUP($O143,PercentFHGoalStats!$A$3:$AE$998,11,FALSE)</f>
        <v>0.30769230769230771</v>
      </c>
      <c r="U143" s="57">
        <f>VLOOKUP($O143,PercentFHGoalStats!$A$3:$AE$998,13,FALSE)</f>
        <v>0.35714285714285715</v>
      </c>
      <c r="V143" s="57">
        <f>VLOOKUP($O143,PercentFHGoalStats!$A$3:$AE$998,14,FALSE)</f>
        <v>3.8461538461538464E-2</v>
      </c>
      <c r="W143" s="57">
        <f>VLOOKUP($O143,PercentFHGoalStats!$A$3:$AE$998,16,FALSE)</f>
        <v>7.1428571428571425E-2</v>
      </c>
      <c r="X143" s="57">
        <f>VLOOKUP($O143,PercentFHGoalStats!$A$3:$AE$998,17,FALSE)</f>
        <v>0.57692307692307687</v>
      </c>
      <c r="Y143" s="57">
        <f>VLOOKUP($O143,PercentFHGoalStats!$A$3:$AE$998,19,FALSE)</f>
        <v>0.7857142857142857</v>
      </c>
      <c r="Z143" s="57">
        <f>VLOOKUP($O143,PercentFHGoalStats!$A$3:$AE$998,20,FALSE)</f>
        <v>0.23076923076923078</v>
      </c>
      <c r="AA143" s="57">
        <f>VLOOKUP($O143,PercentFHGoalStats!$A$3:$AE$998,22,FALSE)</f>
        <v>0.35714285714285715</v>
      </c>
    </row>
    <row r="144" spans="1:27" hidden="1" x14ac:dyDescent="0.3">
      <c r="A144" s="57">
        <f>VLOOKUP($M144,PercentFHGoalStats!$A$3:$AE$998,5,FALSE)</f>
        <v>0.41666666666666669</v>
      </c>
      <c r="B144" s="57">
        <f>VLOOKUP($M144,PercentFHGoalStats!$A$3:$AE$998,6,FALSE)</f>
        <v>0.46153846153846156</v>
      </c>
      <c r="C144" s="57">
        <f>VLOOKUP($M144,PercentFHGoalStats!$A$3:$AE$998,8,FALSE)</f>
        <v>8.3333333333333329E-2</v>
      </c>
      <c r="D144" s="57">
        <f>VLOOKUP($M144,PercentFHGoalStats!$A$3:$AE$998,9,FALSE)</f>
        <v>7.6923076923076927E-2</v>
      </c>
      <c r="E144" s="57">
        <f>VLOOKUP($M144,PercentFHGoalStats!$A$3:$AE$998,11,FALSE)</f>
        <v>0.25</v>
      </c>
      <c r="F144" s="57">
        <f>VLOOKUP($M144,PercentFHGoalStats!$A$3:$AE$998,12,FALSE)</f>
        <v>0.38461538461538464</v>
      </c>
      <c r="G144" s="57">
        <f>VLOOKUP($M144,PercentFHGoalStats!$A$3:$AE$998,14,FALSE)</f>
        <v>0</v>
      </c>
      <c r="H144" s="57">
        <f>VLOOKUP($M144,PercentFHGoalStats!$A$3:$AE$998,15,FALSE)</f>
        <v>0</v>
      </c>
      <c r="I144" s="57">
        <f>VLOOKUP($M144,PercentFHGoalStats!$A$3:$AE$998,17,FALSE)</f>
        <v>0.20833333333333334</v>
      </c>
      <c r="J144" s="57">
        <f>VLOOKUP($M144,PercentFHGoalStats!$A$3:$AE$998,18,FALSE)</f>
        <v>0.15384615384615385</v>
      </c>
      <c r="K144" s="57">
        <f>VLOOKUP($M144,PercentFHGoalStats!$A$3:$AE$998,20,FALSE)</f>
        <v>4.1666666666666664E-2</v>
      </c>
      <c r="L144" s="57">
        <f>VLOOKUP($M144,PercentFHGoalStats!$A$3:$AE$998,21,FALSE)</f>
        <v>0</v>
      </c>
      <c r="M144" s="53" t="str">
        <f>Fixtures!A144</f>
        <v>Halifax Town</v>
      </c>
      <c r="N144" s="54">
        <f>Fixtures!D144</f>
        <v>43491</v>
      </c>
      <c r="O144" s="53" t="str">
        <f>Fixtures!B144</f>
        <v>Salford City</v>
      </c>
      <c r="P144" s="57">
        <f>VLOOKUP($O144,PercentFHGoalStats!$A$3:$AE$998,5,FALSE)</f>
        <v>0.81481481481481477</v>
      </c>
      <c r="Q144" s="57">
        <f>VLOOKUP($O144,PercentFHGoalStats!$A$3:$AE$998,7,FALSE)</f>
        <v>0.84615384615384615</v>
      </c>
      <c r="R144" s="57">
        <f>VLOOKUP($O144,PercentFHGoalStats!$A$3:$AE$998,8,FALSE)</f>
        <v>0.59259259259259256</v>
      </c>
      <c r="S144" s="57">
        <f>VLOOKUP($O144,PercentFHGoalStats!$A$3:$AE$998,10,FALSE)</f>
        <v>0.53846153846153844</v>
      </c>
      <c r="T144" s="57">
        <f>VLOOKUP($O144,PercentFHGoalStats!$A$3:$AE$998,11,FALSE)</f>
        <v>0.70370370370370372</v>
      </c>
      <c r="U144" s="57">
        <f>VLOOKUP($O144,PercentFHGoalStats!$A$3:$AE$998,13,FALSE)</f>
        <v>0.61538461538461542</v>
      </c>
      <c r="V144" s="57">
        <f>VLOOKUP($O144,PercentFHGoalStats!$A$3:$AE$998,14,FALSE)</f>
        <v>0.22222222222222221</v>
      </c>
      <c r="W144" s="57">
        <f>VLOOKUP($O144,PercentFHGoalStats!$A$3:$AE$998,16,FALSE)</f>
        <v>0.15384615384615385</v>
      </c>
      <c r="X144" s="57">
        <f>VLOOKUP($O144,PercentFHGoalStats!$A$3:$AE$998,17,FALSE)</f>
        <v>0.48148148148148145</v>
      </c>
      <c r="Y144" s="57">
        <f>VLOOKUP($O144,PercentFHGoalStats!$A$3:$AE$998,19,FALSE)</f>
        <v>0.53846153846153844</v>
      </c>
      <c r="Z144" s="57">
        <f>VLOOKUP($O144,PercentFHGoalStats!$A$3:$AE$998,20,FALSE)</f>
        <v>7.407407407407407E-2</v>
      </c>
      <c r="AA144" s="57">
        <f>VLOOKUP($O144,PercentFHGoalStats!$A$3:$AE$998,22,FALSE)</f>
        <v>7.6923076923076927E-2</v>
      </c>
    </row>
    <row r="145" spans="1:27" hidden="1" x14ac:dyDescent="0.3">
      <c r="A145" s="57">
        <f>VLOOKUP($M145,PercentFHGoalStats!$A$3:$AE$998,5,FALSE)</f>
        <v>0.70370370370370372</v>
      </c>
      <c r="B145" s="57">
        <f>VLOOKUP($M145,PercentFHGoalStats!$A$3:$AE$998,6,FALSE)</f>
        <v>0.61538461538461542</v>
      </c>
      <c r="C145" s="57">
        <f>VLOOKUP($M145,PercentFHGoalStats!$A$3:$AE$998,8,FALSE)</f>
        <v>0.29629629629629628</v>
      </c>
      <c r="D145" s="57">
        <f>VLOOKUP($M145,PercentFHGoalStats!$A$3:$AE$998,9,FALSE)</f>
        <v>0.38461538461538464</v>
      </c>
      <c r="E145" s="57">
        <f>VLOOKUP($M145,PercentFHGoalStats!$A$3:$AE$998,11,FALSE)</f>
        <v>0.44444444444444442</v>
      </c>
      <c r="F145" s="57">
        <f>VLOOKUP($M145,PercentFHGoalStats!$A$3:$AE$998,12,FALSE)</f>
        <v>0.46153846153846156</v>
      </c>
      <c r="G145" s="57">
        <f>VLOOKUP($M145,PercentFHGoalStats!$A$3:$AE$998,14,FALSE)</f>
        <v>0.14814814814814814</v>
      </c>
      <c r="H145" s="57">
        <f>VLOOKUP($M145,PercentFHGoalStats!$A$3:$AE$998,15,FALSE)</f>
        <v>0.15384615384615385</v>
      </c>
      <c r="I145" s="57">
        <f>VLOOKUP($M145,PercentFHGoalStats!$A$3:$AE$998,17,FALSE)</f>
        <v>0.40740740740740738</v>
      </c>
      <c r="J145" s="57">
        <f>VLOOKUP($M145,PercentFHGoalStats!$A$3:$AE$998,18,FALSE)</f>
        <v>0.38461538461538464</v>
      </c>
      <c r="K145" s="57">
        <f>VLOOKUP($M145,PercentFHGoalStats!$A$3:$AE$998,20,FALSE)</f>
        <v>0</v>
      </c>
      <c r="L145" s="57">
        <f>VLOOKUP($M145,PercentFHGoalStats!$A$3:$AE$998,21,FALSE)</f>
        <v>0</v>
      </c>
      <c r="M145" s="53" t="str">
        <f>Fixtures!A145</f>
        <v>Gateshead</v>
      </c>
      <c r="N145" s="54">
        <f>Fixtures!D145</f>
        <v>43491</v>
      </c>
      <c r="O145" s="53" t="str">
        <f>Fixtures!B145</f>
        <v>Boreham Wood</v>
      </c>
      <c r="P145" s="57">
        <f>VLOOKUP($O145,PercentFHGoalStats!$A$3:$AE$998,5,FALSE)</f>
        <v>0.54166666666666663</v>
      </c>
      <c r="Q145" s="57">
        <f>VLOOKUP($O145,PercentFHGoalStats!$A$3:$AE$998,7,FALSE)</f>
        <v>0.5</v>
      </c>
      <c r="R145" s="57">
        <f>VLOOKUP($O145,PercentFHGoalStats!$A$3:$AE$998,8,FALSE)</f>
        <v>0.25</v>
      </c>
      <c r="S145" s="57">
        <f>VLOOKUP($O145,PercentFHGoalStats!$A$3:$AE$998,10,FALSE)</f>
        <v>0.3</v>
      </c>
      <c r="T145" s="57">
        <f>VLOOKUP($O145,PercentFHGoalStats!$A$3:$AE$998,11,FALSE)</f>
        <v>0.33333333333333331</v>
      </c>
      <c r="U145" s="57">
        <f>VLOOKUP($O145,PercentFHGoalStats!$A$3:$AE$998,13,FALSE)</f>
        <v>0.2</v>
      </c>
      <c r="V145" s="57">
        <f>VLOOKUP($O145,PercentFHGoalStats!$A$3:$AE$998,14,FALSE)</f>
        <v>8.3333333333333329E-2</v>
      </c>
      <c r="W145" s="57">
        <f>VLOOKUP($O145,PercentFHGoalStats!$A$3:$AE$998,16,FALSE)</f>
        <v>0.2</v>
      </c>
      <c r="X145" s="57">
        <f>VLOOKUP($O145,PercentFHGoalStats!$A$3:$AE$998,17,FALSE)</f>
        <v>0.33333333333333331</v>
      </c>
      <c r="Y145" s="57">
        <f>VLOOKUP($O145,PercentFHGoalStats!$A$3:$AE$998,19,FALSE)</f>
        <v>0.4</v>
      </c>
      <c r="Z145" s="57">
        <f>VLOOKUP($O145,PercentFHGoalStats!$A$3:$AE$998,20,FALSE)</f>
        <v>0.125</v>
      </c>
      <c r="AA145" s="57">
        <f>VLOOKUP($O145,PercentFHGoalStats!$A$3:$AE$998,22,FALSE)</f>
        <v>0.2</v>
      </c>
    </row>
    <row r="146" spans="1:27" hidden="1" x14ac:dyDescent="0.3">
      <c r="A146" s="57">
        <f>VLOOKUP($M146,PercentFHGoalStats!$A$3:$AE$998,5,FALSE)</f>
        <v>0.70370370370370372</v>
      </c>
      <c r="B146" s="57">
        <f>VLOOKUP($M146,PercentFHGoalStats!$A$3:$AE$998,6,FALSE)</f>
        <v>0.66666666666666663</v>
      </c>
      <c r="C146" s="57">
        <f>VLOOKUP($M146,PercentFHGoalStats!$A$3:$AE$998,8,FALSE)</f>
        <v>0.22222222222222221</v>
      </c>
      <c r="D146" s="57">
        <f>VLOOKUP($M146,PercentFHGoalStats!$A$3:$AE$998,9,FALSE)</f>
        <v>0.25</v>
      </c>
      <c r="E146" s="57">
        <f>VLOOKUP($M146,PercentFHGoalStats!$A$3:$AE$998,11,FALSE)</f>
        <v>0.40740740740740738</v>
      </c>
      <c r="F146" s="57">
        <f>VLOOKUP($M146,PercentFHGoalStats!$A$3:$AE$998,12,FALSE)</f>
        <v>0.5</v>
      </c>
      <c r="G146" s="57">
        <f>VLOOKUP($M146,PercentFHGoalStats!$A$3:$AE$998,14,FALSE)</f>
        <v>0</v>
      </c>
      <c r="H146" s="57">
        <f>VLOOKUP($M146,PercentFHGoalStats!$A$3:$AE$998,15,FALSE)</f>
        <v>0</v>
      </c>
      <c r="I146" s="57">
        <f>VLOOKUP($M146,PercentFHGoalStats!$A$3:$AE$998,17,FALSE)</f>
        <v>0.44444444444444442</v>
      </c>
      <c r="J146" s="57">
        <f>VLOOKUP($M146,PercentFHGoalStats!$A$3:$AE$998,18,FALSE)</f>
        <v>0.41666666666666669</v>
      </c>
      <c r="K146" s="57">
        <f>VLOOKUP($M146,PercentFHGoalStats!$A$3:$AE$998,20,FALSE)</f>
        <v>0.14814814814814814</v>
      </c>
      <c r="L146" s="57">
        <f>VLOOKUP($M146,PercentFHGoalStats!$A$3:$AE$998,21,FALSE)</f>
        <v>0.16666666666666666</v>
      </c>
      <c r="M146" s="53" t="str">
        <f>Fixtures!A146</f>
        <v>Hartlepool United</v>
      </c>
      <c r="N146" s="54">
        <f>Fixtures!D146</f>
        <v>43491</v>
      </c>
      <c r="O146" s="53" t="str">
        <f>Fixtures!B146</f>
        <v>Braintree Town</v>
      </c>
      <c r="P146" s="57">
        <f>VLOOKUP($O146,PercentFHGoalStats!$A$3:$AE$998,5,FALSE)</f>
        <v>0.62962962962962965</v>
      </c>
      <c r="Q146" s="57">
        <f>VLOOKUP($O146,PercentFHGoalStats!$A$3:$AE$998,7,FALSE)</f>
        <v>0.5</v>
      </c>
      <c r="R146" s="57">
        <f>VLOOKUP($O146,PercentFHGoalStats!$A$3:$AE$998,8,FALSE)</f>
        <v>0.33333333333333331</v>
      </c>
      <c r="S146" s="57">
        <f>VLOOKUP($O146,PercentFHGoalStats!$A$3:$AE$998,10,FALSE)</f>
        <v>0.2857142857142857</v>
      </c>
      <c r="T146" s="57">
        <f>VLOOKUP($O146,PercentFHGoalStats!$A$3:$AE$998,11,FALSE)</f>
        <v>0.40740740740740738</v>
      </c>
      <c r="U146" s="57">
        <f>VLOOKUP($O146,PercentFHGoalStats!$A$3:$AE$998,13,FALSE)</f>
        <v>0.35714285714285715</v>
      </c>
      <c r="V146" s="57">
        <f>VLOOKUP($O146,PercentFHGoalStats!$A$3:$AE$998,14,FALSE)</f>
        <v>0.1111111111111111</v>
      </c>
      <c r="W146" s="57">
        <f>VLOOKUP($O146,PercentFHGoalStats!$A$3:$AE$998,16,FALSE)</f>
        <v>7.1428571428571425E-2</v>
      </c>
      <c r="X146" s="57">
        <f>VLOOKUP($O146,PercentFHGoalStats!$A$3:$AE$998,17,FALSE)</f>
        <v>0.44444444444444442</v>
      </c>
      <c r="Y146" s="57">
        <f>VLOOKUP($O146,PercentFHGoalStats!$A$3:$AE$998,19,FALSE)</f>
        <v>0.42857142857142855</v>
      </c>
      <c r="Z146" s="57">
        <f>VLOOKUP($O146,PercentFHGoalStats!$A$3:$AE$998,20,FALSE)</f>
        <v>0.18518518518518517</v>
      </c>
      <c r="AA146" s="57">
        <f>VLOOKUP($O146,PercentFHGoalStats!$A$3:$AE$998,22,FALSE)</f>
        <v>7.1428571428571425E-2</v>
      </c>
    </row>
    <row r="147" spans="1:27" hidden="1" x14ac:dyDescent="0.3">
      <c r="A147" s="57">
        <f>VLOOKUP($M147,PercentFHGoalStats!$A$3:$AE$998,5,FALSE)</f>
        <v>0.73076923076923073</v>
      </c>
      <c r="B147" s="57">
        <f>VLOOKUP($M147,PercentFHGoalStats!$A$3:$AE$998,6,FALSE)</f>
        <v>0.58333333333333337</v>
      </c>
      <c r="C147" s="57">
        <f>VLOOKUP($M147,PercentFHGoalStats!$A$3:$AE$998,8,FALSE)</f>
        <v>0.46153846153846156</v>
      </c>
      <c r="D147" s="57">
        <f>VLOOKUP($M147,PercentFHGoalStats!$A$3:$AE$998,9,FALSE)</f>
        <v>0.33333333333333331</v>
      </c>
      <c r="E147" s="57">
        <f>VLOOKUP($M147,PercentFHGoalStats!$A$3:$AE$998,11,FALSE)</f>
        <v>0.34615384615384615</v>
      </c>
      <c r="F147" s="57">
        <f>VLOOKUP($M147,PercentFHGoalStats!$A$3:$AE$998,12,FALSE)</f>
        <v>0.33333333333333331</v>
      </c>
      <c r="G147" s="57">
        <f>VLOOKUP($M147,PercentFHGoalStats!$A$3:$AE$998,14,FALSE)</f>
        <v>0.15384615384615385</v>
      </c>
      <c r="H147" s="57">
        <f>VLOOKUP($M147,PercentFHGoalStats!$A$3:$AE$998,15,FALSE)</f>
        <v>0.16666666666666666</v>
      </c>
      <c r="I147" s="57">
        <f>VLOOKUP($M147,PercentFHGoalStats!$A$3:$AE$998,17,FALSE)</f>
        <v>0.57692307692307687</v>
      </c>
      <c r="J147" s="57">
        <f>VLOOKUP($M147,PercentFHGoalStats!$A$3:$AE$998,18,FALSE)</f>
        <v>0.33333333333333331</v>
      </c>
      <c r="K147" s="57">
        <f>VLOOKUP($M147,PercentFHGoalStats!$A$3:$AE$998,20,FALSE)</f>
        <v>0.19230769230769232</v>
      </c>
      <c r="L147" s="57">
        <f>VLOOKUP($M147,PercentFHGoalStats!$A$3:$AE$998,21,FALSE)</f>
        <v>8.3333333333333329E-2</v>
      </c>
      <c r="M147" s="53" t="str">
        <f>Fixtures!A147</f>
        <v>Havant &amp; Waterlooville</v>
      </c>
      <c r="N147" s="54">
        <f>Fixtures!D147</f>
        <v>43491</v>
      </c>
      <c r="O147" s="53" t="str">
        <f>Fixtures!B147</f>
        <v>Dover Athletic</v>
      </c>
      <c r="P147" s="57">
        <f>VLOOKUP($O147,PercentFHGoalStats!$A$3:$AE$998,5,FALSE)</f>
        <v>0.70833333333333337</v>
      </c>
      <c r="Q147" s="57">
        <f>VLOOKUP($O147,PercentFHGoalStats!$A$3:$AE$998,7,FALSE)</f>
        <v>0.58333333333333337</v>
      </c>
      <c r="R147" s="57">
        <f>VLOOKUP($O147,PercentFHGoalStats!$A$3:$AE$998,8,FALSE)</f>
        <v>0.375</v>
      </c>
      <c r="S147" s="57">
        <f>VLOOKUP($O147,PercentFHGoalStats!$A$3:$AE$998,10,FALSE)</f>
        <v>0.25</v>
      </c>
      <c r="T147" s="57">
        <f>VLOOKUP($O147,PercentFHGoalStats!$A$3:$AE$998,11,FALSE)</f>
        <v>0.29166666666666669</v>
      </c>
      <c r="U147" s="57">
        <f>VLOOKUP($O147,PercentFHGoalStats!$A$3:$AE$998,13,FALSE)</f>
        <v>0.25</v>
      </c>
      <c r="V147" s="57">
        <f>VLOOKUP($O147,PercentFHGoalStats!$A$3:$AE$998,14,FALSE)</f>
        <v>4.1666666666666664E-2</v>
      </c>
      <c r="W147" s="57">
        <f>VLOOKUP($O147,PercentFHGoalStats!$A$3:$AE$998,16,FALSE)</f>
        <v>0</v>
      </c>
      <c r="X147" s="57">
        <f>VLOOKUP($O147,PercentFHGoalStats!$A$3:$AE$998,17,FALSE)</f>
        <v>0.625</v>
      </c>
      <c r="Y147" s="57">
        <f>VLOOKUP($O147,PercentFHGoalStats!$A$3:$AE$998,19,FALSE)</f>
        <v>0.58333333333333337</v>
      </c>
      <c r="Z147" s="57">
        <f>VLOOKUP($O147,PercentFHGoalStats!$A$3:$AE$998,20,FALSE)</f>
        <v>0.16666666666666666</v>
      </c>
      <c r="AA147" s="57">
        <f>VLOOKUP($O147,PercentFHGoalStats!$A$3:$AE$998,22,FALSE)</f>
        <v>8.3333333333333329E-2</v>
      </c>
    </row>
    <row r="148" spans="1:27" hidden="1" x14ac:dyDescent="0.3">
      <c r="A148" s="57">
        <f>VLOOKUP($M148,PercentFHGoalStats!$A$3:$AE$998,5,FALSE)</f>
        <v>0.6</v>
      </c>
      <c r="B148" s="57">
        <f>VLOOKUP($M148,PercentFHGoalStats!$A$3:$AE$998,6,FALSE)</f>
        <v>0.66666666666666663</v>
      </c>
      <c r="C148" s="57">
        <f>VLOOKUP($M148,PercentFHGoalStats!$A$3:$AE$998,8,FALSE)</f>
        <v>0.28000000000000003</v>
      </c>
      <c r="D148" s="57">
        <f>VLOOKUP($M148,PercentFHGoalStats!$A$3:$AE$998,9,FALSE)</f>
        <v>0.25</v>
      </c>
      <c r="E148" s="57">
        <f>VLOOKUP($M148,PercentFHGoalStats!$A$3:$AE$998,11,FALSE)</f>
        <v>0.36</v>
      </c>
      <c r="F148" s="57">
        <f>VLOOKUP($M148,PercentFHGoalStats!$A$3:$AE$998,12,FALSE)</f>
        <v>0.41666666666666669</v>
      </c>
      <c r="G148" s="57">
        <f>VLOOKUP($M148,PercentFHGoalStats!$A$3:$AE$998,14,FALSE)</f>
        <v>0.2</v>
      </c>
      <c r="H148" s="57">
        <f>VLOOKUP($M148,PercentFHGoalStats!$A$3:$AE$998,15,FALSE)</f>
        <v>8.3333333333333329E-2</v>
      </c>
      <c r="I148" s="57">
        <f>VLOOKUP($M148,PercentFHGoalStats!$A$3:$AE$998,17,FALSE)</f>
        <v>0.36</v>
      </c>
      <c r="J148" s="57">
        <f>VLOOKUP($M148,PercentFHGoalStats!$A$3:$AE$998,18,FALSE)</f>
        <v>0.33333333333333331</v>
      </c>
      <c r="K148" s="57">
        <f>VLOOKUP($M148,PercentFHGoalStats!$A$3:$AE$998,20,FALSE)</f>
        <v>0.04</v>
      </c>
      <c r="L148" s="57">
        <f>VLOOKUP($M148,PercentFHGoalStats!$A$3:$AE$998,21,FALSE)</f>
        <v>8.3333333333333329E-2</v>
      </c>
      <c r="M148" s="53" t="str">
        <f>Fixtures!A148</f>
        <v>Leyton Orient</v>
      </c>
      <c r="N148" s="54">
        <f>Fixtures!D148</f>
        <v>43491</v>
      </c>
      <c r="O148" s="53" t="str">
        <f>Fixtures!B148</f>
        <v>Maidstone United</v>
      </c>
      <c r="P148" s="57">
        <f>VLOOKUP($O148,PercentFHGoalStats!$A$3:$AE$998,5,FALSE)</f>
        <v>0.68</v>
      </c>
      <c r="Q148" s="57">
        <f>VLOOKUP($O148,PercentFHGoalStats!$A$3:$AE$998,7,FALSE)</f>
        <v>0.6</v>
      </c>
      <c r="R148" s="57">
        <f>VLOOKUP($O148,PercentFHGoalStats!$A$3:$AE$998,8,FALSE)</f>
        <v>0.28000000000000003</v>
      </c>
      <c r="S148" s="57">
        <f>VLOOKUP($O148,PercentFHGoalStats!$A$3:$AE$998,10,FALSE)</f>
        <v>0.2</v>
      </c>
      <c r="T148" s="57">
        <f>VLOOKUP($O148,PercentFHGoalStats!$A$3:$AE$998,11,FALSE)</f>
        <v>0.44</v>
      </c>
      <c r="U148" s="57">
        <f>VLOOKUP($O148,PercentFHGoalStats!$A$3:$AE$998,13,FALSE)</f>
        <v>0.46666666666666667</v>
      </c>
      <c r="V148" s="57">
        <f>VLOOKUP($O148,PercentFHGoalStats!$A$3:$AE$998,14,FALSE)</f>
        <v>0.04</v>
      </c>
      <c r="W148" s="57">
        <f>VLOOKUP($O148,PercentFHGoalStats!$A$3:$AE$998,16,FALSE)</f>
        <v>6.6666666666666666E-2</v>
      </c>
      <c r="X148" s="57">
        <f>VLOOKUP($O148,PercentFHGoalStats!$A$3:$AE$998,17,FALSE)</f>
        <v>0.4</v>
      </c>
      <c r="Y148" s="57">
        <f>VLOOKUP($O148,PercentFHGoalStats!$A$3:$AE$998,19,FALSE)</f>
        <v>0.26666666666666666</v>
      </c>
      <c r="Z148" s="57">
        <f>VLOOKUP($O148,PercentFHGoalStats!$A$3:$AE$998,20,FALSE)</f>
        <v>0.16</v>
      </c>
      <c r="AA148" s="57">
        <f>VLOOKUP($O148,PercentFHGoalStats!$A$3:$AE$998,22,FALSE)</f>
        <v>6.6666666666666666E-2</v>
      </c>
    </row>
    <row r="149" spans="1:27" hidden="1" x14ac:dyDescent="0.3">
      <c r="A149" s="57">
        <f>VLOOKUP($M149,PercentFHGoalStats!$A$3:$AE$998,5,FALSE)</f>
        <v>0.6</v>
      </c>
      <c r="B149" s="57">
        <f>VLOOKUP($M149,PercentFHGoalStats!$A$3:$AE$998,6,FALSE)</f>
        <v>0.61538461538461542</v>
      </c>
      <c r="C149" s="57">
        <f>VLOOKUP($M149,PercentFHGoalStats!$A$3:$AE$998,8,FALSE)</f>
        <v>0.28000000000000003</v>
      </c>
      <c r="D149" s="57">
        <f>VLOOKUP($M149,PercentFHGoalStats!$A$3:$AE$998,9,FALSE)</f>
        <v>0.15384615384615385</v>
      </c>
      <c r="E149" s="57">
        <f>VLOOKUP($M149,PercentFHGoalStats!$A$3:$AE$998,11,FALSE)</f>
        <v>0.52</v>
      </c>
      <c r="F149" s="57">
        <f>VLOOKUP($M149,PercentFHGoalStats!$A$3:$AE$998,12,FALSE)</f>
        <v>0.53846153846153844</v>
      </c>
      <c r="G149" s="57">
        <f>VLOOKUP($M149,PercentFHGoalStats!$A$3:$AE$998,14,FALSE)</f>
        <v>0.16</v>
      </c>
      <c r="H149" s="57">
        <f>VLOOKUP($M149,PercentFHGoalStats!$A$3:$AE$998,15,FALSE)</f>
        <v>0.15384615384615385</v>
      </c>
      <c r="I149" s="57">
        <f>VLOOKUP($M149,PercentFHGoalStats!$A$3:$AE$998,17,FALSE)</f>
        <v>0.24</v>
      </c>
      <c r="J149" s="57">
        <f>VLOOKUP($M149,PercentFHGoalStats!$A$3:$AE$998,18,FALSE)</f>
        <v>7.6923076923076927E-2</v>
      </c>
      <c r="K149" s="57">
        <f>VLOOKUP($M149,PercentFHGoalStats!$A$3:$AE$998,20,FALSE)</f>
        <v>0</v>
      </c>
      <c r="L149" s="57">
        <f>VLOOKUP($M149,PercentFHGoalStats!$A$3:$AE$998,21,FALSE)</f>
        <v>0</v>
      </c>
      <c r="M149" s="53" t="str">
        <f>Fixtures!A149</f>
        <v>Solihull Moors</v>
      </c>
      <c r="N149" s="54">
        <f>Fixtures!D149</f>
        <v>43491</v>
      </c>
      <c r="O149" s="53" t="str">
        <f>Fixtures!B149</f>
        <v>Fylde</v>
      </c>
      <c r="P149" s="57">
        <f>VLOOKUP($O149,PercentFHGoalStats!$A$3:$AE$998,5,FALSE)</f>
        <v>0.62962962962962965</v>
      </c>
      <c r="Q149" s="57">
        <f>VLOOKUP($O149,PercentFHGoalStats!$A$3:$AE$998,7,FALSE)</f>
        <v>0.61538461538461542</v>
      </c>
      <c r="R149" s="57">
        <f>VLOOKUP($O149,PercentFHGoalStats!$A$3:$AE$998,8,FALSE)</f>
        <v>0.22222222222222221</v>
      </c>
      <c r="S149" s="57">
        <f>VLOOKUP($O149,PercentFHGoalStats!$A$3:$AE$998,10,FALSE)</f>
        <v>0.30769230769230771</v>
      </c>
      <c r="T149" s="57">
        <f>VLOOKUP($O149,PercentFHGoalStats!$A$3:$AE$998,11,FALSE)</f>
        <v>0.59259259259259256</v>
      </c>
      <c r="U149" s="57">
        <f>VLOOKUP($O149,PercentFHGoalStats!$A$3:$AE$998,13,FALSE)</f>
        <v>0.61538461538461542</v>
      </c>
      <c r="V149" s="57">
        <f>VLOOKUP($O149,PercentFHGoalStats!$A$3:$AE$998,14,FALSE)</f>
        <v>7.407407407407407E-2</v>
      </c>
      <c r="W149" s="57">
        <f>VLOOKUP($O149,PercentFHGoalStats!$A$3:$AE$998,16,FALSE)</f>
        <v>7.6923076923076927E-2</v>
      </c>
      <c r="X149" s="57">
        <f>VLOOKUP($O149,PercentFHGoalStats!$A$3:$AE$998,17,FALSE)</f>
        <v>0.18518518518518517</v>
      </c>
      <c r="Y149" s="57">
        <f>VLOOKUP($O149,PercentFHGoalStats!$A$3:$AE$998,19,FALSE)</f>
        <v>0.23076923076923078</v>
      </c>
      <c r="Z149" s="57">
        <f>VLOOKUP($O149,PercentFHGoalStats!$A$3:$AE$998,20,FALSE)</f>
        <v>7.407407407407407E-2</v>
      </c>
      <c r="AA149" s="57">
        <f>VLOOKUP($O149,PercentFHGoalStats!$A$3:$AE$998,22,FALSE)</f>
        <v>7.6923076923076927E-2</v>
      </c>
    </row>
    <row r="150" spans="1:27" hidden="1" x14ac:dyDescent="0.3">
      <c r="A150" s="57">
        <f>VLOOKUP($M150,PercentFHGoalStats!$A$3:$AE$998,5,FALSE)</f>
        <v>0.73076923076923073</v>
      </c>
      <c r="B150" s="57">
        <f>VLOOKUP($M150,PercentFHGoalStats!$A$3:$AE$998,6,FALSE)</f>
        <v>0.69230769230769229</v>
      </c>
      <c r="C150" s="57">
        <f>VLOOKUP($M150,PercentFHGoalStats!$A$3:$AE$998,8,FALSE)</f>
        <v>0.30769230769230771</v>
      </c>
      <c r="D150" s="57">
        <f>VLOOKUP($M150,PercentFHGoalStats!$A$3:$AE$998,9,FALSE)</f>
        <v>0.46153846153846156</v>
      </c>
      <c r="E150" s="57">
        <f>VLOOKUP($M150,PercentFHGoalStats!$A$3:$AE$998,11,FALSE)</f>
        <v>0.57692307692307687</v>
      </c>
      <c r="F150" s="57">
        <f>VLOOKUP($M150,PercentFHGoalStats!$A$3:$AE$998,12,FALSE)</f>
        <v>0.61538461538461542</v>
      </c>
      <c r="G150" s="57">
        <f>VLOOKUP($M150,PercentFHGoalStats!$A$3:$AE$998,14,FALSE)</f>
        <v>0.11538461538461539</v>
      </c>
      <c r="H150" s="57">
        <f>VLOOKUP($M150,PercentFHGoalStats!$A$3:$AE$998,15,FALSE)</f>
        <v>0.23076923076923078</v>
      </c>
      <c r="I150" s="57">
        <f>VLOOKUP($M150,PercentFHGoalStats!$A$3:$AE$998,17,FALSE)</f>
        <v>0.38461538461538464</v>
      </c>
      <c r="J150" s="57">
        <f>VLOOKUP($M150,PercentFHGoalStats!$A$3:$AE$998,18,FALSE)</f>
        <v>0.38461538461538464</v>
      </c>
      <c r="K150" s="57">
        <f>VLOOKUP($M150,PercentFHGoalStats!$A$3:$AE$998,20,FALSE)</f>
        <v>3.8461538461538464E-2</v>
      </c>
      <c r="L150" s="57">
        <f>VLOOKUP($M150,PercentFHGoalStats!$A$3:$AE$998,21,FALSE)</f>
        <v>7.6923076923076927E-2</v>
      </c>
      <c r="M150" s="53" t="str">
        <f>Fixtures!A150</f>
        <v>Sutton United</v>
      </c>
      <c r="N150" s="54">
        <f>Fixtures!D150</f>
        <v>43491</v>
      </c>
      <c r="O150" s="53" t="str">
        <f>Fixtures!B150</f>
        <v>Ebbsfleet United</v>
      </c>
      <c r="P150" s="57">
        <f>VLOOKUP($O150,PercentFHGoalStats!$A$3:$AE$998,5,FALSE)</f>
        <v>0.73076923076923073</v>
      </c>
      <c r="Q150" s="57">
        <f>VLOOKUP($O150,PercentFHGoalStats!$A$3:$AE$998,7,FALSE)</f>
        <v>0.7857142857142857</v>
      </c>
      <c r="R150" s="57">
        <f>VLOOKUP($O150,PercentFHGoalStats!$A$3:$AE$998,8,FALSE)</f>
        <v>0.38461538461538464</v>
      </c>
      <c r="S150" s="57">
        <f>VLOOKUP($O150,PercentFHGoalStats!$A$3:$AE$998,10,FALSE)</f>
        <v>0.35714285714285715</v>
      </c>
      <c r="T150" s="57">
        <f>VLOOKUP($O150,PercentFHGoalStats!$A$3:$AE$998,11,FALSE)</f>
        <v>0.5</v>
      </c>
      <c r="U150" s="57">
        <f>VLOOKUP($O150,PercentFHGoalStats!$A$3:$AE$998,13,FALSE)</f>
        <v>0.5714285714285714</v>
      </c>
      <c r="V150" s="57">
        <f>VLOOKUP($O150,PercentFHGoalStats!$A$3:$AE$998,14,FALSE)</f>
        <v>0.19230769230769232</v>
      </c>
      <c r="W150" s="57">
        <f>VLOOKUP($O150,PercentFHGoalStats!$A$3:$AE$998,16,FALSE)</f>
        <v>0.21428571428571427</v>
      </c>
      <c r="X150" s="57">
        <f>VLOOKUP($O150,PercentFHGoalStats!$A$3:$AE$998,17,FALSE)</f>
        <v>0.46153846153846156</v>
      </c>
      <c r="Y150" s="57">
        <f>VLOOKUP($O150,PercentFHGoalStats!$A$3:$AE$998,19,FALSE)</f>
        <v>0.42857142857142855</v>
      </c>
      <c r="Z150" s="57">
        <f>VLOOKUP($O150,PercentFHGoalStats!$A$3:$AE$998,20,FALSE)</f>
        <v>3.8461538461538464E-2</v>
      </c>
      <c r="AA150" s="57">
        <f>VLOOKUP($O150,PercentFHGoalStats!$A$3:$AE$998,22,FALSE)</f>
        <v>0</v>
      </c>
    </row>
    <row r="151" spans="1:27" hidden="1" x14ac:dyDescent="0.3">
      <c r="A151" s="57">
        <f>VLOOKUP($M151,PercentFHGoalStats!$A$3:$AE$998,5,FALSE)</f>
        <v>0.56000000000000005</v>
      </c>
      <c r="B151" s="57">
        <f>VLOOKUP($M151,PercentFHGoalStats!$A$3:$AE$998,6,FALSE)</f>
        <v>0.5</v>
      </c>
      <c r="C151" s="57">
        <f>VLOOKUP($M151,PercentFHGoalStats!$A$3:$AE$998,8,FALSE)</f>
        <v>0.2</v>
      </c>
      <c r="D151" s="57">
        <f>VLOOKUP($M151,PercentFHGoalStats!$A$3:$AE$998,9,FALSE)</f>
        <v>8.3333333333333329E-2</v>
      </c>
      <c r="E151" s="57">
        <f>VLOOKUP($M151,PercentFHGoalStats!$A$3:$AE$998,11,FALSE)</f>
        <v>0.44</v>
      </c>
      <c r="F151" s="57">
        <f>VLOOKUP($M151,PercentFHGoalStats!$A$3:$AE$998,12,FALSE)</f>
        <v>0.5</v>
      </c>
      <c r="G151" s="57">
        <f>VLOOKUP($M151,PercentFHGoalStats!$A$3:$AE$998,14,FALSE)</f>
        <v>0.12</v>
      </c>
      <c r="H151" s="57">
        <f>VLOOKUP($M151,PercentFHGoalStats!$A$3:$AE$998,15,FALSE)</f>
        <v>8.3333333333333329E-2</v>
      </c>
      <c r="I151" s="57">
        <f>VLOOKUP($M151,PercentFHGoalStats!$A$3:$AE$998,17,FALSE)</f>
        <v>0.16</v>
      </c>
      <c r="J151" s="57">
        <f>VLOOKUP($M151,PercentFHGoalStats!$A$3:$AE$998,18,FALSE)</f>
        <v>0</v>
      </c>
      <c r="K151" s="57">
        <f>VLOOKUP($M151,PercentFHGoalStats!$A$3:$AE$998,20,FALSE)</f>
        <v>0.04</v>
      </c>
      <c r="L151" s="57">
        <f>VLOOKUP($M151,PercentFHGoalStats!$A$3:$AE$998,21,FALSE)</f>
        <v>0</v>
      </c>
      <c r="M151" s="53" t="str">
        <f>Fixtures!A151</f>
        <v>Wrexham</v>
      </c>
      <c r="N151" s="54">
        <f>Fixtures!D151</f>
        <v>43491</v>
      </c>
      <c r="O151" s="53" t="str">
        <f>Fixtures!B151</f>
        <v>Maidenhead United</v>
      </c>
      <c r="P151" s="57">
        <f>VLOOKUP($O151,PercentFHGoalStats!$A$3:$AE$998,5,FALSE)</f>
        <v>0.84615384615384615</v>
      </c>
      <c r="Q151" s="57">
        <f>VLOOKUP($O151,PercentFHGoalStats!$A$3:$AE$998,7,FALSE)</f>
        <v>0.76923076923076927</v>
      </c>
      <c r="R151" s="57">
        <f>VLOOKUP($O151,PercentFHGoalStats!$A$3:$AE$998,8,FALSE)</f>
        <v>0.38461538461538464</v>
      </c>
      <c r="S151" s="57">
        <f>VLOOKUP($O151,PercentFHGoalStats!$A$3:$AE$998,10,FALSE)</f>
        <v>0.15384615384615385</v>
      </c>
      <c r="T151" s="57">
        <f>VLOOKUP($O151,PercentFHGoalStats!$A$3:$AE$998,11,FALSE)</f>
        <v>0.38461538461538464</v>
      </c>
      <c r="U151" s="57">
        <f>VLOOKUP($O151,PercentFHGoalStats!$A$3:$AE$998,13,FALSE)</f>
        <v>0.30769230769230771</v>
      </c>
      <c r="V151" s="57">
        <f>VLOOKUP($O151,PercentFHGoalStats!$A$3:$AE$998,14,FALSE)</f>
        <v>7.6923076923076927E-2</v>
      </c>
      <c r="W151" s="57">
        <f>VLOOKUP($O151,PercentFHGoalStats!$A$3:$AE$998,16,FALSE)</f>
        <v>7.6923076923076927E-2</v>
      </c>
      <c r="X151" s="57">
        <f>VLOOKUP($O151,PercentFHGoalStats!$A$3:$AE$998,17,FALSE)</f>
        <v>0.61538461538461542</v>
      </c>
      <c r="Y151" s="57">
        <f>VLOOKUP($O151,PercentFHGoalStats!$A$3:$AE$998,19,FALSE)</f>
        <v>0.46153846153846156</v>
      </c>
      <c r="Z151" s="57">
        <f>VLOOKUP($O151,PercentFHGoalStats!$A$3:$AE$998,20,FALSE)</f>
        <v>0.15384615384615385</v>
      </c>
      <c r="AA151" s="57">
        <f>VLOOKUP($O151,PercentFHGoalStats!$A$3:$AE$998,22,FALSE)</f>
        <v>7.6923076923076927E-2</v>
      </c>
    </row>
    <row r="152" spans="1:27" hidden="1" x14ac:dyDescent="0.3">
      <c r="A152" s="57">
        <f>VLOOKUP($M152,PercentFHGoalStats!$A$3:$AE$998,5,FALSE)</f>
        <v>0.66666666666666663</v>
      </c>
      <c r="B152" s="57">
        <f>VLOOKUP($M152,PercentFHGoalStats!$A$3:$AE$998,6,FALSE)</f>
        <v>0.66666666666666663</v>
      </c>
      <c r="C152" s="57">
        <f>VLOOKUP($M152,PercentFHGoalStats!$A$3:$AE$998,8,FALSE)</f>
        <v>0.4</v>
      </c>
      <c r="D152" s="57">
        <f>VLOOKUP($M152,PercentFHGoalStats!$A$3:$AE$998,9,FALSE)</f>
        <v>0.16666666666666666</v>
      </c>
      <c r="E152" s="57">
        <f>VLOOKUP($M152,PercentFHGoalStats!$A$3:$AE$998,11,FALSE)</f>
        <v>0.6</v>
      </c>
      <c r="F152" s="57">
        <f>VLOOKUP($M152,PercentFHGoalStats!$A$3:$AE$998,12,FALSE)</f>
        <v>0.66666666666666663</v>
      </c>
      <c r="G152" s="57">
        <f>VLOOKUP($M152,PercentFHGoalStats!$A$3:$AE$998,14,FALSE)</f>
        <v>6.6666666666666666E-2</v>
      </c>
      <c r="H152" s="57">
        <f>VLOOKUP($M152,PercentFHGoalStats!$A$3:$AE$998,15,FALSE)</f>
        <v>0</v>
      </c>
      <c r="I152" s="57">
        <f>VLOOKUP($M152,PercentFHGoalStats!$A$3:$AE$998,17,FALSE)</f>
        <v>0.4</v>
      </c>
      <c r="J152" s="57">
        <f>VLOOKUP($M152,PercentFHGoalStats!$A$3:$AE$998,18,FALSE)</f>
        <v>0.16666666666666666</v>
      </c>
      <c r="K152" s="57">
        <f>VLOOKUP($M152,PercentFHGoalStats!$A$3:$AE$998,20,FALSE)</f>
        <v>6.6666666666666666E-2</v>
      </c>
      <c r="L152" s="57">
        <f>VLOOKUP($M152,PercentFHGoalStats!$A$3:$AE$998,21,FALSE)</f>
        <v>0</v>
      </c>
      <c r="M152" s="53" t="str">
        <f>Fixtures!A152</f>
        <v>Almere City</v>
      </c>
      <c r="N152" s="54">
        <f>Fixtures!D152</f>
        <v>43491</v>
      </c>
      <c r="O152" s="53" t="str">
        <f>Fixtures!B152</f>
        <v>Twente</v>
      </c>
      <c r="P152" s="57">
        <f>VLOOKUP($O152,PercentFHGoalStats!$A$3:$AE$998,5,FALSE)</f>
        <v>0.82352941176470584</v>
      </c>
      <c r="Q152" s="57">
        <f>VLOOKUP($O152,PercentFHGoalStats!$A$3:$AE$998,7,FALSE)</f>
        <v>0.66666666666666663</v>
      </c>
      <c r="R152" s="57">
        <f>VLOOKUP($O152,PercentFHGoalStats!$A$3:$AE$998,8,FALSE)</f>
        <v>0.52941176470588236</v>
      </c>
      <c r="S152" s="57">
        <f>VLOOKUP($O152,PercentFHGoalStats!$A$3:$AE$998,10,FALSE)</f>
        <v>0.44444444444444442</v>
      </c>
      <c r="T152" s="57">
        <f>VLOOKUP($O152,PercentFHGoalStats!$A$3:$AE$998,11,FALSE)</f>
        <v>0.76470588235294112</v>
      </c>
      <c r="U152" s="57">
        <f>VLOOKUP($O152,PercentFHGoalStats!$A$3:$AE$998,13,FALSE)</f>
        <v>0.66666666666666663</v>
      </c>
      <c r="V152" s="57">
        <f>VLOOKUP($O152,PercentFHGoalStats!$A$3:$AE$998,14,FALSE)</f>
        <v>0.29411764705882354</v>
      </c>
      <c r="W152" s="57">
        <f>VLOOKUP($O152,PercentFHGoalStats!$A$3:$AE$998,16,FALSE)</f>
        <v>0.22222222222222221</v>
      </c>
      <c r="X152" s="57">
        <f>VLOOKUP($O152,PercentFHGoalStats!$A$3:$AE$998,17,FALSE)</f>
        <v>0.41176470588235292</v>
      </c>
      <c r="Y152" s="57">
        <f>VLOOKUP($O152,PercentFHGoalStats!$A$3:$AE$998,19,FALSE)</f>
        <v>0.22222222222222221</v>
      </c>
      <c r="Z152" s="57">
        <f>VLOOKUP($O152,PercentFHGoalStats!$A$3:$AE$998,20,FALSE)</f>
        <v>0.17647058823529413</v>
      </c>
      <c r="AA152" s="57">
        <f>VLOOKUP($O152,PercentFHGoalStats!$A$3:$AE$998,22,FALSE)</f>
        <v>0.1111111111111111</v>
      </c>
    </row>
    <row r="153" spans="1:27" hidden="1" x14ac:dyDescent="0.3">
      <c r="A153" s="57">
        <f>VLOOKUP($M153,PercentFHGoalStats!$A$3:$AE$998,5,FALSE)</f>
        <v>0.4</v>
      </c>
      <c r="B153" s="57">
        <f>VLOOKUP($M153,PercentFHGoalStats!$A$3:$AE$998,6,FALSE)</f>
        <v>0.8</v>
      </c>
      <c r="C153" s="57">
        <f>VLOOKUP($M153,PercentFHGoalStats!$A$3:$AE$998,8,FALSE)</f>
        <v>0.1</v>
      </c>
      <c r="D153" s="57">
        <f>VLOOKUP($M153,PercentFHGoalStats!$A$3:$AE$998,9,FALSE)</f>
        <v>0.2</v>
      </c>
      <c r="E153" s="57">
        <f>VLOOKUP($M153,PercentFHGoalStats!$A$3:$AE$998,11,FALSE)</f>
        <v>0.3</v>
      </c>
      <c r="F153" s="57">
        <f>VLOOKUP($M153,PercentFHGoalStats!$A$3:$AE$998,12,FALSE)</f>
        <v>0.6</v>
      </c>
      <c r="G153" s="57">
        <f>VLOOKUP($M153,PercentFHGoalStats!$A$3:$AE$998,14,FALSE)</f>
        <v>0</v>
      </c>
      <c r="H153" s="57">
        <f>VLOOKUP($M153,PercentFHGoalStats!$A$3:$AE$998,15,FALSE)</f>
        <v>0</v>
      </c>
      <c r="I153" s="57">
        <f>VLOOKUP($M153,PercentFHGoalStats!$A$3:$AE$998,17,FALSE)</f>
        <v>0.2</v>
      </c>
      <c r="J153" s="57">
        <f>VLOOKUP($M153,PercentFHGoalStats!$A$3:$AE$998,18,FALSE)</f>
        <v>0.4</v>
      </c>
      <c r="K153" s="57">
        <f>VLOOKUP($M153,PercentFHGoalStats!$A$3:$AE$998,20,FALSE)</f>
        <v>0</v>
      </c>
      <c r="L153" s="57">
        <f>VLOOKUP($M153,PercentFHGoalStats!$A$3:$AE$998,21,FALSE)</f>
        <v>0</v>
      </c>
      <c r="M153" s="53" t="str">
        <f>Fixtures!A153</f>
        <v>Cittadella</v>
      </c>
      <c r="N153" s="54">
        <f>Fixtures!D153</f>
        <v>43491</v>
      </c>
      <c r="O153" s="53" t="str">
        <f>Fixtures!B153</f>
        <v>Carpi</v>
      </c>
      <c r="P153" s="57">
        <f>VLOOKUP($O153,PercentFHGoalStats!$A$3:$AE$998,5,FALSE)</f>
        <v>0.7</v>
      </c>
      <c r="Q153" s="57">
        <f>VLOOKUP($O153,PercentFHGoalStats!$A$3:$AE$998,7,FALSE)</f>
        <v>0.6</v>
      </c>
      <c r="R153" s="57">
        <f>VLOOKUP($O153,PercentFHGoalStats!$A$3:$AE$998,8,FALSE)</f>
        <v>0.2</v>
      </c>
      <c r="S153" s="57">
        <f>VLOOKUP($O153,PercentFHGoalStats!$A$3:$AE$998,10,FALSE)</f>
        <v>0.2</v>
      </c>
      <c r="T153" s="57">
        <f>VLOOKUP($O153,PercentFHGoalStats!$A$3:$AE$998,11,FALSE)</f>
        <v>0.2</v>
      </c>
      <c r="U153" s="57">
        <f>VLOOKUP($O153,PercentFHGoalStats!$A$3:$AE$998,13,FALSE)</f>
        <v>0.2</v>
      </c>
      <c r="V153" s="57">
        <f>VLOOKUP($O153,PercentFHGoalStats!$A$3:$AE$998,14,FALSE)</f>
        <v>0</v>
      </c>
      <c r="W153" s="57">
        <f>VLOOKUP($O153,PercentFHGoalStats!$A$3:$AE$998,16,FALSE)</f>
        <v>0</v>
      </c>
      <c r="X153" s="57">
        <f>VLOOKUP($O153,PercentFHGoalStats!$A$3:$AE$998,17,FALSE)</f>
        <v>0.6</v>
      </c>
      <c r="Y153" s="57">
        <f>VLOOKUP($O153,PercentFHGoalStats!$A$3:$AE$998,19,FALSE)</f>
        <v>0.4</v>
      </c>
      <c r="Z153" s="57">
        <f>VLOOKUP($O153,PercentFHGoalStats!$A$3:$AE$998,20,FALSE)</f>
        <v>0.1</v>
      </c>
      <c r="AA153" s="57">
        <f>VLOOKUP($O153,PercentFHGoalStats!$A$3:$AE$998,22,FALSE)</f>
        <v>0.2</v>
      </c>
    </row>
    <row r="154" spans="1:27" hidden="1" x14ac:dyDescent="0.3">
      <c r="A154" s="57">
        <f>VLOOKUP($M154,PercentFHGoalStats!$A$3:$AE$998,5,FALSE)</f>
        <v>0.77777777777777779</v>
      </c>
      <c r="B154" s="57">
        <f>VLOOKUP($M154,PercentFHGoalStats!$A$3:$AE$998,6,FALSE)</f>
        <v>0.8</v>
      </c>
      <c r="C154" s="57">
        <f>VLOOKUP($M154,PercentFHGoalStats!$A$3:$AE$998,8,FALSE)</f>
        <v>0.33333333333333331</v>
      </c>
      <c r="D154" s="57">
        <f>VLOOKUP($M154,PercentFHGoalStats!$A$3:$AE$998,9,FALSE)</f>
        <v>0.4</v>
      </c>
      <c r="E154" s="57">
        <f>VLOOKUP($M154,PercentFHGoalStats!$A$3:$AE$998,11,FALSE)</f>
        <v>0.33333333333333331</v>
      </c>
      <c r="F154" s="57">
        <f>VLOOKUP($M154,PercentFHGoalStats!$A$3:$AE$998,12,FALSE)</f>
        <v>0.4</v>
      </c>
      <c r="G154" s="57">
        <f>VLOOKUP($M154,PercentFHGoalStats!$A$3:$AE$998,14,FALSE)</f>
        <v>0.1111111111111111</v>
      </c>
      <c r="H154" s="57">
        <f>VLOOKUP($M154,PercentFHGoalStats!$A$3:$AE$998,15,FALSE)</f>
        <v>0.2</v>
      </c>
      <c r="I154" s="57">
        <f>VLOOKUP($M154,PercentFHGoalStats!$A$3:$AE$998,17,FALSE)</f>
        <v>0.66666666666666663</v>
      </c>
      <c r="J154" s="57">
        <f>VLOOKUP($M154,PercentFHGoalStats!$A$3:$AE$998,18,FALSE)</f>
        <v>0.6</v>
      </c>
      <c r="K154" s="57">
        <f>VLOOKUP($M154,PercentFHGoalStats!$A$3:$AE$998,20,FALSE)</f>
        <v>0.1111111111111111</v>
      </c>
      <c r="L154" s="57">
        <f>VLOOKUP($M154,PercentFHGoalStats!$A$3:$AE$998,21,FALSE)</f>
        <v>0.2</v>
      </c>
      <c r="M154" s="53" t="str">
        <f>Fixtures!A154</f>
        <v>Salernitana</v>
      </c>
      <c r="N154" s="54">
        <f>Fixtures!D154</f>
        <v>43491</v>
      </c>
      <c r="O154" s="53" t="str">
        <f>Fixtures!B154</f>
        <v>Lecce</v>
      </c>
      <c r="P154" s="57">
        <f>VLOOKUP($O154,PercentFHGoalStats!$A$3:$AE$998,5,FALSE)</f>
        <v>0.625</v>
      </c>
      <c r="Q154" s="57">
        <f>VLOOKUP($O154,PercentFHGoalStats!$A$3:$AE$998,7,FALSE)</f>
        <v>1</v>
      </c>
      <c r="R154" s="57">
        <f>VLOOKUP($O154,PercentFHGoalStats!$A$3:$AE$998,8,FALSE)</f>
        <v>0</v>
      </c>
      <c r="S154" s="57">
        <f>VLOOKUP($O154,PercentFHGoalStats!$A$3:$AE$998,10,FALSE)</f>
        <v>0</v>
      </c>
      <c r="T154" s="57">
        <f>VLOOKUP($O154,PercentFHGoalStats!$A$3:$AE$998,11,FALSE)</f>
        <v>0.375</v>
      </c>
      <c r="U154" s="57">
        <f>VLOOKUP($O154,PercentFHGoalStats!$A$3:$AE$998,13,FALSE)</f>
        <v>0.6</v>
      </c>
      <c r="V154" s="57">
        <f>VLOOKUP($O154,PercentFHGoalStats!$A$3:$AE$998,14,FALSE)</f>
        <v>0</v>
      </c>
      <c r="W154" s="57">
        <f>VLOOKUP($O154,PercentFHGoalStats!$A$3:$AE$998,16,FALSE)</f>
        <v>0</v>
      </c>
      <c r="X154" s="57">
        <f>VLOOKUP($O154,PercentFHGoalStats!$A$3:$AE$998,17,FALSE)</f>
        <v>0.25</v>
      </c>
      <c r="Y154" s="57">
        <f>VLOOKUP($O154,PercentFHGoalStats!$A$3:$AE$998,19,FALSE)</f>
        <v>0.4</v>
      </c>
      <c r="Z154" s="57">
        <f>VLOOKUP($O154,PercentFHGoalStats!$A$3:$AE$998,20,FALSE)</f>
        <v>0</v>
      </c>
      <c r="AA154" s="57">
        <f>VLOOKUP($O154,PercentFHGoalStats!$A$3:$AE$998,22,FALSE)</f>
        <v>0</v>
      </c>
    </row>
    <row r="155" spans="1:27" hidden="1" x14ac:dyDescent="0.3">
      <c r="A155" s="57">
        <f>VLOOKUP($M155,PercentFHGoalStats!$A$3:$AE$998,5,FALSE)</f>
        <v>0.625</v>
      </c>
      <c r="B155" s="57">
        <f>VLOOKUP($M155,PercentFHGoalStats!$A$3:$AE$998,6,FALSE)</f>
        <v>0.5</v>
      </c>
      <c r="C155" s="57">
        <f>VLOOKUP($M155,PercentFHGoalStats!$A$3:$AE$998,8,FALSE)</f>
        <v>0.25</v>
      </c>
      <c r="D155" s="57">
        <f>VLOOKUP($M155,PercentFHGoalStats!$A$3:$AE$998,9,FALSE)</f>
        <v>0.16666666666666666</v>
      </c>
      <c r="E155" s="57">
        <f>VLOOKUP($M155,PercentFHGoalStats!$A$3:$AE$998,11,FALSE)</f>
        <v>0.375</v>
      </c>
      <c r="F155" s="57">
        <f>VLOOKUP($M155,PercentFHGoalStats!$A$3:$AE$998,12,FALSE)</f>
        <v>0.5</v>
      </c>
      <c r="G155" s="57">
        <f>VLOOKUP($M155,PercentFHGoalStats!$A$3:$AE$998,14,FALSE)</f>
        <v>0.125</v>
      </c>
      <c r="H155" s="57">
        <f>VLOOKUP($M155,PercentFHGoalStats!$A$3:$AE$998,15,FALSE)</f>
        <v>0.16666666666666666</v>
      </c>
      <c r="I155" s="57">
        <f>VLOOKUP($M155,PercentFHGoalStats!$A$3:$AE$998,17,FALSE)</f>
        <v>0.25</v>
      </c>
      <c r="J155" s="57">
        <f>VLOOKUP($M155,PercentFHGoalStats!$A$3:$AE$998,18,FALSE)</f>
        <v>0</v>
      </c>
      <c r="K155" s="57">
        <f>VLOOKUP($M155,PercentFHGoalStats!$A$3:$AE$998,20,FALSE)</f>
        <v>0.125</v>
      </c>
      <c r="L155" s="57">
        <f>VLOOKUP($M155,PercentFHGoalStats!$A$3:$AE$998,21,FALSE)</f>
        <v>0</v>
      </c>
      <c r="M155" s="53" t="str">
        <f>Fixtures!A155</f>
        <v>Cremonese</v>
      </c>
      <c r="N155" s="54">
        <f>Fixtures!D155</f>
        <v>43491</v>
      </c>
      <c r="O155" s="53" t="str">
        <f>Fixtures!B155</f>
        <v>Palermo</v>
      </c>
      <c r="P155" s="57">
        <f>VLOOKUP($O155,PercentFHGoalStats!$A$3:$AE$998,5,FALSE)</f>
        <v>0.55555555555555558</v>
      </c>
      <c r="Q155" s="57">
        <f>VLOOKUP($O155,PercentFHGoalStats!$A$3:$AE$998,7,FALSE)</f>
        <v>0.6</v>
      </c>
      <c r="R155" s="57">
        <f>VLOOKUP($O155,PercentFHGoalStats!$A$3:$AE$998,8,FALSE)</f>
        <v>0.44444444444444442</v>
      </c>
      <c r="S155" s="57">
        <f>VLOOKUP($O155,PercentFHGoalStats!$A$3:$AE$998,10,FALSE)</f>
        <v>0.4</v>
      </c>
      <c r="T155" s="57">
        <f>VLOOKUP($O155,PercentFHGoalStats!$A$3:$AE$998,11,FALSE)</f>
        <v>0.44444444444444442</v>
      </c>
      <c r="U155" s="57">
        <f>VLOOKUP($O155,PercentFHGoalStats!$A$3:$AE$998,13,FALSE)</f>
        <v>0.4</v>
      </c>
      <c r="V155" s="57">
        <f>VLOOKUP($O155,PercentFHGoalStats!$A$3:$AE$998,14,FALSE)</f>
        <v>0.1111111111111111</v>
      </c>
      <c r="W155" s="57">
        <f>VLOOKUP($O155,PercentFHGoalStats!$A$3:$AE$998,16,FALSE)</f>
        <v>0</v>
      </c>
      <c r="X155" s="57">
        <f>VLOOKUP($O155,PercentFHGoalStats!$A$3:$AE$998,17,FALSE)</f>
        <v>0.33333333333333331</v>
      </c>
      <c r="Y155" s="57">
        <f>VLOOKUP($O155,PercentFHGoalStats!$A$3:$AE$998,19,FALSE)</f>
        <v>0.4</v>
      </c>
      <c r="Z155" s="57">
        <f>VLOOKUP($O155,PercentFHGoalStats!$A$3:$AE$998,20,FALSE)</f>
        <v>0.1111111111111111</v>
      </c>
      <c r="AA155" s="57">
        <f>VLOOKUP($O155,PercentFHGoalStats!$A$3:$AE$998,22,FALSE)</f>
        <v>0.2</v>
      </c>
    </row>
    <row r="156" spans="1:27" hidden="1" x14ac:dyDescent="0.3">
      <c r="A156" s="57">
        <f>VLOOKUP($M156,PercentFHGoalStats!$A$3:$AE$998,5,FALSE)</f>
        <v>0.8</v>
      </c>
      <c r="B156" s="57">
        <f>VLOOKUP($M156,PercentFHGoalStats!$A$3:$AE$998,6,FALSE)</f>
        <v>0.66666666666666663</v>
      </c>
      <c r="C156" s="57">
        <f>VLOOKUP($M156,PercentFHGoalStats!$A$3:$AE$998,8,FALSE)</f>
        <v>0</v>
      </c>
      <c r="D156" s="57">
        <f>VLOOKUP($M156,PercentFHGoalStats!$A$3:$AE$998,9,FALSE)</f>
        <v>0</v>
      </c>
      <c r="E156" s="57">
        <f>VLOOKUP($M156,PercentFHGoalStats!$A$3:$AE$998,11,FALSE)</f>
        <v>0.4</v>
      </c>
      <c r="F156" s="57">
        <f>VLOOKUP($M156,PercentFHGoalStats!$A$3:$AE$998,12,FALSE)</f>
        <v>0.33333333333333331</v>
      </c>
      <c r="G156" s="57">
        <f>VLOOKUP($M156,PercentFHGoalStats!$A$3:$AE$998,14,FALSE)</f>
        <v>0</v>
      </c>
      <c r="H156" s="57">
        <f>VLOOKUP($M156,PercentFHGoalStats!$A$3:$AE$998,15,FALSE)</f>
        <v>0</v>
      </c>
      <c r="I156" s="57">
        <f>VLOOKUP($M156,PercentFHGoalStats!$A$3:$AE$998,17,FALSE)</f>
        <v>0.4</v>
      </c>
      <c r="J156" s="57">
        <f>VLOOKUP($M156,PercentFHGoalStats!$A$3:$AE$998,18,FALSE)</f>
        <v>0.33333333333333331</v>
      </c>
      <c r="K156" s="57">
        <f>VLOOKUP($M156,PercentFHGoalStats!$A$3:$AE$998,20,FALSE)</f>
        <v>0</v>
      </c>
      <c r="L156" s="57">
        <f>VLOOKUP($M156,PercentFHGoalStats!$A$3:$AE$998,21,FALSE)</f>
        <v>0</v>
      </c>
      <c r="M156" s="53" t="str">
        <f>Fixtures!A156</f>
        <v>Ascoli</v>
      </c>
      <c r="N156" s="54">
        <f>Fixtures!D156</f>
        <v>43491</v>
      </c>
      <c r="O156" s="53" t="str">
        <f>Fixtures!B156</f>
        <v>Perugia</v>
      </c>
      <c r="P156" s="57">
        <f>VLOOKUP($O156,PercentFHGoalStats!$A$3:$AE$998,5,FALSE)</f>
        <v>0.75</v>
      </c>
      <c r="Q156" s="57">
        <f>VLOOKUP($O156,PercentFHGoalStats!$A$3:$AE$998,7,FALSE)</f>
        <v>0.8</v>
      </c>
      <c r="R156" s="57">
        <f>VLOOKUP($O156,PercentFHGoalStats!$A$3:$AE$998,8,FALSE)</f>
        <v>0.375</v>
      </c>
      <c r="S156" s="57">
        <f>VLOOKUP($O156,PercentFHGoalStats!$A$3:$AE$998,10,FALSE)</f>
        <v>0.6</v>
      </c>
      <c r="T156" s="57">
        <f>VLOOKUP($O156,PercentFHGoalStats!$A$3:$AE$998,11,FALSE)</f>
        <v>0.25</v>
      </c>
      <c r="U156" s="57">
        <f>VLOOKUP($O156,PercentFHGoalStats!$A$3:$AE$998,13,FALSE)</f>
        <v>0.2</v>
      </c>
      <c r="V156" s="57">
        <f>VLOOKUP($O156,PercentFHGoalStats!$A$3:$AE$998,14,FALSE)</f>
        <v>0</v>
      </c>
      <c r="W156" s="57">
        <f>VLOOKUP($O156,PercentFHGoalStats!$A$3:$AE$998,16,FALSE)</f>
        <v>0</v>
      </c>
      <c r="X156" s="57">
        <f>VLOOKUP($O156,PercentFHGoalStats!$A$3:$AE$998,17,FALSE)</f>
        <v>0.625</v>
      </c>
      <c r="Y156" s="57">
        <f>VLOOKUP($O156,PercentFHGoalStats!$A$3:$AE$998,19,FALSE)</f>
        <v>0.8</v>
      </c>
      <c r="Z156" s="57">
        <f>VLOOKUP($O156,PercentFHGoalStats!$A$3:$AE$998,20,FALSE)</f>
        <v>0.25</v>
      </c>
      <c r="AA156" s="57">
        <f>VLOOKUP($O156,PercentFHGoalStats!$A$3:$AE$998,22,FALSE)</f>
        <v>0.4</v>
      </c>
    </row>
    <row r="157" spans="1:27" hidden="1" x14ac:dyDescent="0.3">
      <c r="A157" s="57">
        <f>VLOOKUP($M157,PercentFHGoalStats!$A$3:$AE$998,5,FALSE)</f>
        <v>1</v>
      </c>
      <c r="B157" s="57">
        <f>VLOOKUP($M157,PercentFHGoalStats!$A$3:$AE$998,6,FALSE)</f>
        <v>1</v>
      </c>
      <c r="C157" s="57">
        <f>VLOOKUP($M157,PercentFHGoalStats!$A$3:$AE$998,8,FALSE)</f>
        <v>0.75</v>
      </c>
      <c r="D157" s="57">
        <f>VLOOKUP($M157,PercentFHGoalStats!$A$3:$AE$998,9,FALSE)</f>
        <v>0.5</v>
      </c>
      <c r="E157" s="57">
        <f>VLOOKUP($M157,PercentFHGoalStats!$A$3:$AE$998,11,FALSE)</f>
        <v>1</v>
      </c>
      <c r="F157" s="57">
        <f>VLOOKUP($M157,PercentFHGoalStats!$A$3:$AE$998,12,FALSE)</f>
        <v>1</v>
      </c>
      <c r="G157" s="57">
        <f>VLOOKUP($M157,PercentFHGoalStats!$A$3:$AE$998,14,FALSE)</f>
        <v>0.75</v>
      </c>
      <c r="H157" s="57">
        <f>VLOOKUP($M157,PercentFHGoalStats!$A$3:$AE$998,15,FALSE)</f>
        <v>0.5</v>
      </c>
      <c r="I157" s="57">
        <f>VLOOKUP($M157,PercentFHGoalStats!$A$3:$AE$998,17,FALSE)</f>
        <v>0.75</v>
      </c>
      <c r="J157" s="57">
        <f>VLOOKUP($M157,PercentFHGoalStats!$A$3:$AE$998,18,FALSE)</f>
        <v>0.5</v>
      </c>
      <c r="K157" s="57">
        <f>VLOOKUP($M157,PercentFHGoalStats!$A$3:$AE$998,20,FALSE)</f>
        <v>0</v>
      </c>
      <c r="L157" s="57">
        <f>VLOOKUP($M157,PercentFHGoalStats!$A$3:$AE$998,21,FALSE)</f>
        <v>0</v>
      </c>
      <c r="M157" s="53" t="str">
        <f>Fixtures!A157</f>
        <v>Brest</v>
      </c>
      <c r="N157" s="54">
        <f>Fixtures!D157</f>
        <v>43491</v>
      </c>
      <c r="O157" s="53" t="str">
        <f>Fixtures!B157</f>
        <v>Sochaux</v>
      </c>
      <c r="P157" s="57">
        <f>VLOOKUP($O157,PercentFHGoalStats!$A$3:$AE$998,5,FALSE)</f>
        <v>0.7142857142857143</v>
      </c>
      <c r="Q157" s="57">
        <f>VLOOKUP($O157,PercentFHGoalStats!$A$3:$AE$998,7,FALSE)</f>
        <v>0.6</v>
      </c>
      <c r="R157" s="57">
        <f>VLOOKUP($O157,PercentFHGoalStats!$A$3:$AE$998,8,FALSE)</f>
        <v>0</v>
      </c>
      <c r="S157" s="57">
        <f>VLOOKUP($O157,PercentFHGoalStats!$A$3:$AE$998,10,FALSE)</f>
        <v>0</v>
      </c>
      <c r="T157" s="57">
        <f>VLOOKUP($O157,PercentFHGoalStats!$A$3:$AE$998,11,FALSE)</f>
        <v>0.2857142857142857</v>
      </c>
      <c r="U157" s="57">
        <f>VLOOKUP($O157,PercentFHGoalStats!$A$3:$AE$998,13,FALSE)</f>
        <v>0.2</v>
      </c>
      <c r="V157" s="57">
        <f>VLOOKUP($O157,PercentFHGoalStats!$A$3:$AE$998,14,FALSE)</f>
        <v>0</v>
      </c>
      <c r="W157" s="57">
        <f>VLOOKUP($O157,PercentFHGoalStats!$A$3:$AE$998,16,FALSE)</f>
        <v>0</v>
      </c>
      <c r="X157" s="57">
        <f>VLOOKUP($O157,PercentFHGoalStats!$A$3:$AE$998,17,FALSE)</f>
        <v>0.42857142857142855</v>
      </c>
      <c r="Y157" s="57">
        <f>VLOOKUP($O157,PercentFHGoalStats!$A$3:$AE$998,19,FALSE)</f>
        <v>0.4</v>
      </c>
      <c r="Z157" s="57">
        <f>VLOOKUP($O157,PercentFHGoalStats!$A$3:$AE$998,20,FALSE)</f>
        <v>0</v>
      </c>
      <c r="AA157" s="57">
        <f>VLOOKUP($O157,PercentFHGoalStats!$A$3:$AE$998,22,FALSE)</f>
        <v>0</v>
      </c>
    </row>
    <row r="158" spans="1:27" hidden="1" x14ac:dyDescent="0.3">
      <c r="A158" s="57">
        <f>VLOOKUP($M158,PercentFHGoalStats!$A$3:$AE$998,5,FALSE)</f>
        <v>0.75</v>
      </c>
      <c r="B158" s="57">
        <f>VLOOKUP($M158,PercentFHGoalStats!$A$3:$AE$998,6,FALSE)</f>
        <v>0.5</v>
      </c>
      <c r="C158" s="57">
        <f>VLOOKUP($M158,PercentFHGoalStats!$A$3:$AE$998,8,FALSE)</f>
        <v>0.25</v>
      </c>
      <c r="D158" s="57">
        <f>VLOOKUP($M158,PercentFHGoalStats!$A$3:$AE$998,9,FALSE)</f>
        <v>0</v>
      </c>
      <c r="E158" s="57">
        <f>VLOOKUP($M158,PercentFHGoalStats!$A$3:$AE$998,11,FALSE)</f>
        <v>0</v>
      </c>
      <c r="F158" s="57">
        <f>VLOOKUP($M158,PercentFHGoalStats!$A$3:$AE$998,12,FALSE)</f>
        <v>0</v>
      </c>
      <c r="G158" s="57">
        <f>VLOOKUP($M158,PercentFHGoalStats!$A$3:$AE$998,14,FALSE)</f>
        <v>0</v>
      </c>
      <c r="H158" s="57">
        <f>VLOOKUP($M158,PercentFHGoalStats!$A$3:$AE$998,15,FALSE)</f>
        <v>0</v>
      </c>
      <c r="I158" s="57">
        <f>VLOOKUP($M158,PercentFHGoalStats!$A$3:$AE$998,17,FALSE)</f>
        <v>0.75</v>
      </c>
      <c r="J158" s="57">
        <f>VLOOKUP($M158,PercentFHGoalStats!$A$3:$AE$998,18,FALSE)</f>
        <v>0.5</v>
      </c>
      <c r="K158" s="57">
        <f>VLOOKUP($M158,PercentFHGoalStats!$A$3:$AE$998,20,FALSE)</f>
        <v>0.25</v>
      </c>
      <c r="L158" s="57">
        <f>VLOOKUP($M158,PercentFHGoalStats!$A$3:$AE$998,21,FALSE)</f>
        <v>0</v>
      </c>
      <c r="M158" s="53" t="str">
        <f>Fixtures!A158</f>
        <v>Orléans</v>
      </c>
      <c r="N158" s="54">
        <f>Fixtures!D158</f>
        <v>43491</v>
      </c>
      <c r="O158" s="53" t="str">
        <f>Fixtures!B158</f>
        <v>Niort</v>
      </c>
      <c r="P158" s="57">
        <f>VLOOKUP($O158,PercentFHGoalStats!$A$3:$AE$998,5,FALSE)</f>
        <v>1</v>
      </c>
      <c r="Q158" s="57">
        <f>VLOOKUP($O158,PercentFHGoalStats!$A$3:$AE$998,7,FALSE)</f>
        <v>1</v>
      </c>
      <c r="R158" s="57">
        <f>VLOOKUP($O158,PercentFHGoalStats!$A$3:$AE$998,8,FALSE)</f>
        <v>0.5</v>
      </c>
      <c r="S158" s="57">
        <f>VLOOKUP($O158,PercentFHGoalStats!$A$3:$AE$998,10,FALSE)</f>
        <v>0</v>
      </c>
      <c r="T158" s="57">
        <f>VLOOKUP($O158,PercentFHGoalStats!$A$3:$AE$998,11,FALSE)</f>
        <v>0.5</v>
      </c>
      <c r="U158" s="57">
        <f>VLOOKUP($O158,PercentFHGoalStats!$A$3:$AE$998,13,FALSE)</f>
        <v>0</v>
      </c>
      <c r="V158" s="57">
        <f>VLOOKUP($O158,PercentFHGoalStats!$A$3:$AE$998,14,FALSE)</f>
        <v>0</v>
      </c>
      <c r="W158" s="57">
        <f>VLOOKUP($O158,PercentFHGoalStats!$A$3:$AE$998,16,FALSE)</f>
        <v>0</v>
      </c>
      <c r="X158" s="57">
        <f>VLOOKUP($O158,PercentFHGoalStats!$A$3:$AE$998,17,FALSE)</f>
        <v>1</v>
      </c>
      <c r="Y158" s="57">
        <f>VLOOKUP($O158,PercentFHGoalStats!$A$3:$AE$998,19,FALSE)</f>
        <v>1</v>
      </c>
      <c r="Z158" s="57">
        <f>VLOOKUP($O158,PercentFHGoalStats!$A$3:$AE$998,20,FALSE)</f>
        <v>0</v>
      </c>
      <c r="AA158" s="57">
        <f>VLOOKUP($O158,PercentFHGoalStats!$A$3:$AE$998,22,FALSE)</f>
        <v>0</v>
      </c>
    </row>
    <row r="159" spans="1:27" hidden="1" x14ac:dyDescent="0.3">
      <c r="A159" s="57" t="e">
        <f>VLOOKUP($M159,PercentFHGoalStats!$A$3:$AE$998,5,FALSE)</f>
        <v>#DIV/0!</v>
      </c>
      <c r="B159" s="57" t="e">
        <f>VLOOKUP($M159,PercentFHGoalStats!$A$3:$AE$998,6,FALSE)</f>
        <v>#DIV/0!</v>
      </c>
      <c r="C159" s="57" t="e">
        <f>VLOOKUP($M159,PercentFHGoalStats!$A$3:$AE$998,8,FALSE)</f>
        <v>#DIV/0!</v>
      </c>
      <c r="D159" s="57" t="e">
        <f>VLOOKUP($M159,PercentFHGoalStats!$A$3:$AE$998,9,FALSE)</f>
        <v>#DIV/0!</v>
      </c>
      <c r="E159" s="57" t="e">
        <f>VLOOKUP($M159,PercentFHGoalStats!$A$3:$AE$998,11,FALSE)</f>
        <v>#DIV/0!</v>
      </c>
      <c r="F159" s="57" t="e">
        <f>VLOOKUP($M159,PercentFHGoalStats!$A$3:$AE$998,12,FALSE)</f>
        <v>#DIV/0!</v>
      </c>
      <c r="G159" s="57" t="e">
        <f>VLOOKUP($M159,PercentFHGoalStats!$A$3:$AE$998,14,FALSE)</f>
        <v>#DIV/0!</v>
      </c>
      <c r="H159" s="57" t="e">
        <f>VLOOKUP($M159,PercentFHGoalStats!$A$3:$AE$998,15,FALSE)</f>
        <v>#DIV/0!</v>
      </c>
      <c r="I159" s="57" t="e">
        <f>VLOOKUP($M159,PercentFHGoalStats!$A$3:$AE$998,17,FALSE)</f>
        <v>#DIV/0!</v>
      </c>
      <c r="J159" s="57" t="e">
        <f>VLOOKUP($M159,PercentFHGoalStats!$A$3:$AE$998,18,FALSE)</f>
        <v>#DIV/0!</v>
      </c>
      <c r="K159" s="57" t="e">
        <f>VLOOKUP($M159,PercentFHGoalStats!$A$3:$AE$998,20,FALSE)</f>
        <v>#DIV/0!</v>
      </c>
      <c r="L159" s="57" t="e">
        <f>VLOOKUP($M159,PercentFHGoalStats!$A$3:$AE$998,21,FALSE)</f>
        <v>#DIV/0!</v>
      </c>
      <c r="M159" s="53" t="str">
        <f>Fixtures!A159</f>
        <v>Almería</v>
      </c>
      <c r="N159" s="54">
        <f>Fixtures!D159</f>
        <v>43491</v>
      </c>
      <c r="O159" s="53" t="str">
        <f>Fixtures!B159</f>
        <v>Osasuna</v>
      </c>
      <c r="P159" s="57" t="e">
        <f>VLOOKUP($O159,PercentFHGoalStats!$A$3:$AE$998,5,FALSE)</f>
        <v>#DIV/0!</v>
      </c>
      <c r="Q159" s="57" t="e">
        <f>VLOOKUP($O159,PercentFHGoalStats!$A$3:$AE$998,7,FALSE)</f>
        <v>#DIV/0!</v>
      </c>
      <c r="R159" s="57" t="e">
        <f>VLOOKUP($O159,PercentFHGoalStats!$A$3:$AE$998,8,FALSE)</f>
        <v>#DIV/0!</v>
      </c>
      <c r="S159" s="57" t="e">
        <f>VLOOKUP($O159,PercentFHGoalStats!$A$3:$AE$998,10,FALSE)</f>
        <v>#DIV/0!</v>
      </c>
      <c r="T159" s="57" t="e">
        <f>VLOOKUP($O159,PercentFHGoalStats!$A$3:$AE$998,11,FALSE)</f>
        <v>#DIV/0!</v>
      </c>
      <c r="U159" s="57" t="e">
        <f>VLOOKUP($O159,PercentFHGoalStats!$A$3:$AE$998,13,FALSE)</f>
        <v>#DIV/0!</v>
      </c>
      <c r="V159" s="57" t="e">
        <f>VLOOKUP($O159,PercentFHGoalStats!$A$3:$AE$998,14,FALSE)</f>
        <v>#DIV/0!</v>
      </c>
      <c r="W159" s="57" t="e">
        <f>VLOOKUP($O159,PercentFHGoalStats!$A$3:$AE$998,16,FALSE)</f>
        <v>#DIV/0!</v>
      </c>
      <c r="X159" s="57" t="e">
        <f>VLOOKUP($O159,PercentFHGoalStats!$A$3:$AE$998,17,FALSE)</f>
        <v>#DIV/0!</v>
      </c>
      <c r="Y159" s="57" t="e">
        <f>VLOOKUP($O159,PercentFHGoalStats!$A$3:$AE$998,19,FALSE)</f>
        <v>#DIV/0!</v>
      </c>
      <c r="Z159" s="57" t="e">
        <f>VLOOKUP($O159,PercentFHGoalStats!$A$3:$AE$998,20,FALSE)</f>
        <v>#DIV/0!</v>
      </c>
      <c r="AA159" s="57" t="e">
        <f>VLOOKUP($O159,PercentFHGoalStats!$A$3:$AE$998,22,FALSE)</f>
        <v>#DIV/0!</v>
      </c>
    </row>
    <row r="160" spans="1:27" hidden="1" x14ac:dyDescent="0.3">
      <c r="A160" s="57" t="e">
        <f>VLOOKUP($M160,PercentFHGoalStats!$A$3:$AE$998,5,FALSE)</f>
        <v>#DIV/0!</v>
      </c>
      <c r="B160" s="57" t="e">
        <f>VLOOKUP($M160,PercentFHGoalStats!$A$3:$AE$998,6,FALSE)</f>
        <v>#DIV/0!</v>
      </c>
      <c r="C160" s="57" t="e">
        <f>VLOOKUP($M160,PercentFHGoalStats!$A$3:$AE$998,8,FALSE)</f>
        <v>#DIV/0!</v>
      </c>
      <c r="D160" s="57" t="e">
        <f>VLOOKUP($M160,PercentFHGoalStats!$A$3:$AE$998,9,FALSE)</f>
        <v>#DIV/0!</v>
      </c>
      <c r="E160" s="57" t="e">
        <f>VLOOKUP($M160,PercentFHGoalStats!$A$3:$AE$998,11,FALSE)</f>
        <v>#DIV/0!</v>
      </c>
      <c r="F160" s="57" t="e">
        <f>VLOOKUP($M160,PercentFHGoalStats!$A$3:$AE$998,12,FALSE)</f>
        <v>#DIV/0!</v>
      </c>
      <c r="G160" s="57" t="e">
        <f>VLOOKUP($M160,PercentFHGoalStats!$A$3:$AE$998,14,FALSE)</f>
        <v>#DIV/0!</v>
      </c>
      <c r="H160" s="57" t="e">
        <f>VLOOKUP($M160,PercentFHGoalStats!$A$3:$AE$998,15,FALSE)</f>
        <v>#DIV/0!</v>
      </c>
      <c r="I160" s="57" t="e">
        <f>VLOOKUP($M160,PercentFHGoalStats!$A$3:$AE$998,17,FALSE)</f>
        <v>#DIV/0!</v>
      </c>
      <c r="J160" s="57" t="e">
        <f>VLOOKUP($M160,PercentFHGoalStats!$A$3:$AE$998,18,FALSE)</f>
        <v>#DIV/0!</v>
      </c>
      <c r="K160" s="57" t="e">
        <f>VLOOKUP($M160,PercentFHGoalStats!$A$3:$AE$998,20,FALSE)</f>
        <v>#DIV/0!</v>
      </c>
      <c r="L160" s="57" t="e">
        <f>VLOOKUP($M160,PercentFHGoalStats!$A$3:$AE$998,21,FALSE)</f>
        <v>#DIV/0!</v>
      </c>
      <c r="M160" s="53" t="str">
        <f>Fixtures!A160</f>
        <v>Cádiz</v>
      </c>
      <c r="N160" s="54">
        <f>Fixtures!D160</f>
        <v>43491</v>
      </c>
      <c r="O160" s="53" t="str">
        <f>Fixtures!B160</f>
        <v>Mallorca</v>
      </c>
      <c r="P160" s="57" t="e">
        <f>VLOOKUP($O160,PercentFHGoalStats!$A$3:$AE$998,5,FALSE)</f>
        <v>#DIV/0!</v>
      </c>
      <c r="Q160" s="57" t="e">
        <f>VLOOKUP($O160,PercentFHGoalStats!$A$3:$AE$998,7,FALSE)</f>
        <v>#DIV/0!</v>
      </c>
      <c r="R160" s="57" t="e">
        <f>VLOOKUP($O160,PercentFHGoalStats!$A$3:$AE$998,8,FALSE)</f>
        <v>#DIV/0!</v>
      </c>
      <c r="S160" s="57" t="e">
        <f>VLOOKUP($O160,PercentFHGoalStats!$A$3:$AE$998,10,FALSE)</f>
        <v>#DIV/0!</v>
      </c>
      <c r="T160" s="57" t="e">
        <f>VLOOKUP($O160,PercentFHGoalStats!$A$3:$AE$998,11,FALSE)</f>
        <v>#DIV/0!</v>
      </c>
      <c r="U160" s="57" t="e">
        <f>VLOOKUP($O160,PercentFHGoalStats!$A$3:$AE$998,13,FALSE)</f>
        <v>#DIV/0!</v>
      </c>
      <c r="V160" s="57" t="e">
        <f>VLOOKUP($O160,PercentFHGoalStats!$A$3:$AE$998,14,FALSE)</f>
        <v>#DIV/0!</v>
      </c>
      <c r="W160" s="57" t="e">
        <f>VLOOKUP($O160,PercentFHGoalStats!$A$3:$AE$998,16,FALSE)</f>
        <v>#DIV/0!</v>
      </c>
      <c r="X160" s="57" t="e">
        <f>VLOOKUP($O160,PercentFHGoalStats!$A$3:$AE$998,17,FALSE)</f>
        <v>#DIV/0!</v>
      </c>
      <c r="Y160" s="57" t="e">
        <f>VLOOKUP($O160,PercentFHGoalStats!$A$3:$AE$998,19,FALSE)</f>
        <v>#DIV/0!</v>
      </c>
      <c r="Z160" s="57" t="e">
        <f>VLOOKUP($O160,PercentFHGoalStats!$A$3:$AE$998,20,FALSE)</f>
        <v>#DIV/0!</v>
      </c>
      <c r="AA160" s="57" t="e">
        <f>VLOOKUP($O160,PercentFHGoalStats!$A$3:$AE$998,22,FALSE)</f>
        <v>#DIV/0!</v>
      </c>
    </row>
    <row r="161" spans="1:27" hidden="1" x14ac:dyDescent="0.3">
      <c r="A161" s="57" t="e">
        <f>VLOOKUP($M161,PercentFHGoalStats!$A$3:$AE$998,5,FALSE)</f>
        <v>#DIV/0!</v>
      </c>
      <c r="B161" s="57" t="e">
        <f>VLOOKUP($M161,PercentFHGoalStats!$A$3:$AE$998,6,FALSE)</f>
        <v>#DIV/0!</v>
      </c>
      <c r="C161" s="57" t="e">
        <f>VLOOKUP($M161,PercentFHGoalStats!$A$3:$AE$998,8,FALSE)</f>
        <v>#DIV/0!</v>
      </c>
      <c r="D161" s="57" t="e">
        <f>VLOOKUP($M161,PercentFHGoalStats!$A$3:$AE$998,9,FALSE)</f>
        <v>#DIV/0!</v>
      </c>
      <c r="E161" s="57" t="e">
        <f>VLOOKUP($M161,PercentFHGoalStats!$A$3:$AE$998,11,FALSE)</f>
        <v>#DIV/0!</v>
      </c>
      <c r="F161" s="57" t="e">
        <f>VLOOKUP($M161,PercentFHGoalStats!$A$3:$AE$998,12,FALSE)</f>
        <v>#DIV/0!</v>
      </c>
      <c r="G161" s="57" t="e">
        <f>VLOOKUP($M161,PercentFHGoalStats!$A$3:$AE$998,14,FALSE)</f>
        <v>#DIV/0!</v>
      </c>
      <c r="H161" s="57" t="e">
        <f>VLOOKUP($M161,PercentFHGoalStats!$A$3:$AE$998,15,FALSE)</f>
        <v>#DIV/0!</v>
      </c>
      <c r="I161" s="57" t="e">
        <f>VLOOKUP($M161,PercentFHGoalStats!$A$3:$AE$998,17,FALSE)</f>
        <v>#DIV/0!</v>
      </c>
      <c r="J161" s="57" t="e">
        <f>VLOOKUP($M161,PercentFHGoalStats!$A$3:$AE$998,18,FALSE)</f>
        <v>#DIV/0!</v>
      </c>
      <c r="K161" s="57" t="e">
        <f>VLOOKUP($M161,PercentFHGoalStats!$A$3:$AE$998,20,FALSE)</f>
        <v>#DIV/0!</v>
      </c>
      <c r="L161" s="57" t="e">
        <f>VLOOKUP($M161,PercentFHGoalStats!$A$3:$AE$998,21,FALSE)</f>
        <v>#DIV/0!</v>
      </c>
      <c r="M161" s="53" t="str">
        <f>Fixtures!A161</f>
        <v>Elche</v>
      </c>
      <c r="N161" s="54">
        <f>Fixtures!D161</f>
        <v>43491</v>
      </c>
      <c r="O161" s="53" t="str">
        <f>Fixtures!B161</f>
        <v>Numancia</v>
      </c>
      <c r="P161" s="57" t="e">
        <f>VLOOKUP($O161,PercentFHGoalStats!$A$3:$AE$998,5,FALSE)</f>
        <v>#DIV/0!</v>
      </c>
      <c r="Q161" s="57" t="e">
        <f>VLOOKUP($O161,PercentFHGoalStats!$A$3:$AE$998,7,FALSE)</f>
        <v>#DIV/0!</v>
      </c>
      <c r="R161" s="57" t="e">
        <f>VLOOKUP($O161,PercentFHGoalStats!$A$3:$AE$998,8,FALSE)</f>
        <v>#DIV/0!</v>
      </c>
      <c r="S161" s="57" t="e">
        <f>VLOOKUP($O161,PercentFHGoalStats!$A$3:$AE$998,10,FALSE)</f>
        <v>#DIV/0!</v>
      </c>
      <c r="T161" s="57" t="e">
        <f>VLOOKUP($O161,PercentFHGoalStats!$A$3:$AE$998,11,FALSE)</f>
        <v>#DIV/0!</v>
      </c>
      <c r="U161" s="57" t="e">
        <f>VLOOKUP($O161,PercentFHGoalStats!$A$3:$AE$998,13,FALSE)</f>
        <v>#DIV/0!</v>
      </c>
      <c r="V161" s="57" t="e">
        <f>VLOOKUP($O161,PercentFHGoalStats!$A$3:$AE$998,14,FALSE)</f>
        <v>#DIV/0!</v>
      </c>
      <c r="W161" s="57" t="e">
        <f>VLOOKUP($O161,PercentFHGoalStats!$A$3:$AE$998,16,FALSE)</f>
        <v>#DIV/0!</v>
      </c>
      <c r="X161" s="57" t="e">
        <f>VLOOKUP($O161,PercentFHGoalStats!$A$3:$AE$998,17,FALSE)</f>
        <v>#DIV/0!</v>
      </c>
      <c r="Y161" s="57" t="e">
        <f>VLOOKUP($O161,PercentFHGoalStats!$A$3:$AE$998,19,FALSE)</f>
        <v>#DIV/0!</v>
      </c>
      <c r="Z161" s="57" t="e">
        <f>VLOOKUP($O161,PercentFHGoalStats!$A$3:$AE$998,20,FALSE)</f>
        <v>#DIV/0!</v>
      </c>
      <c r="AA161" s="57" t="e">
        <f>VLOOKUP($O161,PercentFHGoalStats!$A$3:$AE$998,22,FALSE)</f>
        <v>#DIV/0!</v>
      </c>
    </row>
    <row r="162" spans="1:27" hidden="1" x14ac:dyDescent="0.3">
      <c r="A162" s="57" t="e">
        <f>VLOOKUP($M162,PercentFHGoalStats!$A$3:$AE$998,5,FALSE)</f>
        <v>#DIV/0!</v>
      </c>
      <c r="B162" s="57" t="e">
        <f>VLOOKUP($M162,PercentFHGoalStats!$A$3:$AE$998,6,FALSE)</f>
        <v>#DIV/0!</v>
      </c>
      <c r="C162" s="57" t="e">
        <f>VLOOKUP($M162,PercentFHGoalStats!$A$3:$AE$998,8,FALSE)</f>
        <v>#DIV/0!</v>
      </c>
      <c r="D162" s="57" t="e">
        <f>VLOOKUP($M162,PercentFHGoalStats!$A$3:$AE$998,9,FALSE)</f>
        <v>#DIV/0!</v>
      </c>
      <c r="E162" s="57" t="e">
        <f>VLOOKUP($M162,PercentFHGoalStats!$A$3:$AE$998,11,FALSE)</f>
        <v>#DIV/0!</v>
      </c>
      <c r="F162" s="57" t="e">
        <f>VLOOKUP($M162,PercentFHGoalStats!$A$3:$AE$998,12,FALSE)</f>
        <v>#DIV/0!</v>
      </c>
      <c r="G162" s="57" t="e">
        <f>VLOOKUP($M162,PercentFHGoalStats!$A$3:$AE$998,14,FALSE)</f>
        <v>#DIV/0!</v>
      </c>
      <c r="H162" s="57" t="e">
        <f>VLOOKUP($M162,PercentFHGoalStats!$A$3:$AE$998,15,FALSE)</f>
        <v>#DIV/0!</v>
      </c>
      <c r="I162" s="57" t="e">
        <f>VLOOKUP($M162,PercentFHGoalStats!$A$3:$AE$998,17,FALSE)</f>
        <v>#DIV/0!</v>
      </c>
      <c r="J162" s="57" t="e">
        <f>VLOOKUP($M162,PercentFHGoalStats!$A$3:$AE$998,18,FALSE)</f>
        <v>#DIV/0!</v>
      </c>
      <c r="K162" s="57" t="e">
        <f>VLOOKUP($M162,PercentFHGoalStats!$A$3:$AE$998,20,FALSE)</f>
        <v>#DIV/0!</v>
      </c>
      <c r="L162" s="57" t="e">
        <f>VLOOKUP($M162,PercentFHGoalStats!$A$3:$AE$998,21,FALSE)</f>
        <v>#DIV/0!</v>
      </c>
      <c r="M162" s="53" t="str">
        <f>Fixtures!A162</f>
        <v>Lugo</v>
      </c>
      <c r="N162" s="54">
        <f>Fixtures!D162</f>
        <v>43491</v>
      </c>
      <c r="O162" s="53" t="str">
        <f>Fixtures!B162</f>
        <v>Rayo Majadahonda</v>
      </c>
      <c r="P162" s="57" t="e">
        <f>VLOOKUP($O162,PercentFHGoalStats!$A$3:$AE$998,5,FALSE)</f>
        <v>#DIV/0!</v>
      </c>
      <c r="Q162" s="57" t="e">
        <f>VLOOKUP($O162,PercentFHGoalStats!$A$3:$AE$998,7,FALSE)</f>
        <v>#DIV/0!</v>
      </c>
      <c r="R162" s="57" t="e">
        <f>VLOOKUP($O162,PercentFHGoalStats!$A$3:$AE$998,8,FALSE)</f>
        <v>#DIV/0!</v>
      </c>
      <c r="S162" s="57" t="e">
        <f>VLOOKUP($O162,PercentFHGoalStats!$A$3:$AE$998,10,FALSE)</f>
        <v>#DIV/0!</v>
      </c>
      <c r="T162" s="57" t="e">
        <f>VLOOKUP($O162,PercentFHGoalStats!$A$3:$AE$998,11,FALSE)</f>
        <v>#DIV/0!</v>
      </c>
      <c r="U162" s="57" t="e">
        <f>VLOOKUP($O162,PercentFHGoalStats!$A$3:$AE$998,13,FALSE)</f>
        <v>#DIV/0!</v>
      </c>
      <c r="V162" s="57" t="e">
        <f>VLOOKUP($O162,PercentFHGoalStats!$A$3:$AE$998,14,FALSE)</f>
        <v>#DIV/0!</v>
      </c>
      <c r="W162" s="57" t="e">
        <f>VLOOKUP($O162,PercentFHGoalStats!$A$3:$AE$998,16,FALSE)</f>
        <v>#DIV/0!</v>
      </c>
      <c r="X162" s="57" t="e">
        <f>VLOOKUP($O162,PercentFHGoalStats!$A$3:$AE$998,17,FALSE)</f>
        <v>#DIV/0!</v>
      </c>
      <c r="Y162" s="57" t="e">
        <f>VLOOKUP($O162,PercentFHGoalStats!$A$3:$AE$998,19,FALSE)</f>
        <v>#DIV/0!</v>
      </c>
      <c r="Z162" s="57" t="e">
        <f>VLOOKUP($O162,PercentFHGoalStats!$A$3:$AE$998,20,FALSE)</f>
        <v>#DIV/0!</v>
      </c>
      <c r="AA162" s="57" t="e">
        <f>VLOOKUP($O162,PercentFHGoalStats!$A$3:$AE$998,22,FALSE)</f>
        <v>#DIV/0!</v>
      </c>
    </row>
    <row r="163" spans="1:27" hidden="1" x14ac:dyDescent="0.3">
      <c r="A163" s="57">
        <f>VLOOKUP($M163,PercentFHGoalStats!$A$3:$AE$998,5,FALSE)</f>
        <v>1</v>
      </c>
      <c r="B163" s="57">
        <f>VLOOKUP($M163,PercentFHGoalStats!$A$3:$AE$998,6,FALSE)</f>
        <v>1</v>
      </c>
      <c r="C163" s="57">
        <f>VLOOKUP($M163,PercentFHGoalStats!$A$3:$AE$998,8,FALSE)</f>
        <v>0</v>
      </c>
      <c r="D163" s="57">
        <f>VLOOKUP($M163,PercentFHGoalStats!$A$3:$AE$998,9,FALSE)</f>
        <v>0</v>
      </c>
      <c r="E163" s="57">
        <f>VLOOKUP($M163,PercentFHGoalStats!$A$3:$AE$998,11,FALSE)</f>
        <v>0</v>
      </c>
      <c r="F163" s="57">
        <f>VLOOKUP($M163,PercentFHGoalStats!$A$3:$AE$998,12,FALSE)</f>
        <v>0</v>
      </c>
      <c r="G163" s="57">
        <f>VLOOKUP($M163,PercentFHGoalStats!$A$3:$AE$998,14,FALSE)</f>
        <v>0</v>
      </c>
      <c r="H163" s="57">
        <f>VLOOKUP($M163,PercentFHGoalStats!$A$3:$AE$998,15,FALSE)</f>
        <v>0</v>
      </c>
      <c r="I163" s="57">
        <f>VLOOKUP($M163,PercentFHGoalStats!$A$3:$AE$998,17,FALSE)</f>
        <v>1</v>
      </c>
      <c r="J163" s="57">
        <f>VLOOKUP($M163,PercentFHGoalStats!$A$3:$AE$998,18,FALSE)</f>
        <v>1</v>
      </c>
      <c r="K163" s="57">
        <f>VLOOKUP($M163,PercentFHGoalStats!$A$3:$AE$998,20,FALSE)</f>
        <v>0</v>
      </c>
      <c r="L163" s="57">
        <f>VLOOKUP($M163,PercentFHGoalStats!$A$3:$AE$998,21,FALSE)</f>
        <v>0</v>
      </c>
      <c r="M163" s="53" t="str">
        <f>Fixtures!A163</f>
        <v>Tenerife</v>
      </c>
      <c r="N163" s="54">
        <f>Fixtures!D163</f>
        <v>43491</v>
      </c>
      <c r="O163" s="53" t="str">
        <f>Fixtures!B163</f>
        <v>Málaga</v>
      </c>
      <c r="P163" s="57" t="e">
        <f>VLOOKUP($O163,PercentFHGoalStats!$A$3:$AE$998,5,FALSE)</f>
        <v>#DIV/0!</v>
      </c>
      <c r="Q163" s="57" t="e">
        <f>VLOOKUP($O163,PercentFHGoalStats!$A$3:$AE$998,7,FALSE)</f>
        <v>#DIV/0!</v>
      </c>
      <c r="R163" s="57" t="e">
        <f>VLOOKUP($O163,PercentFHGoalStats!$A$3:$AE$998,8,FALSE)</f>
        <v>#DIV/0!</v>
      </c>
      <c r="S163" s="57" t="e">
        <f>VLOOKUP($O163,PercentFHGoalStats!$A$3:$AE$998,10,FALSE)</f>
        <v>#DIV/0!</v>
      </c>
      <c r="T163" s="57" t="e">
        <f>VLOOKUP($O163,PercentFHGoalStats!$A$3:$AE$998,11,FALSE)</f>
        <v>#DIV/0!</v>
      </c>
      <c r="U163" s="57" t="e">
        <f>VLOOKUP($O163,PercentFHGoalStats!$A$3:$AE$998,13,FALSE)</f>
        <v>#DIV/0!</v>
      </c>
      <c r="V163" s="57" t="e">
        <f>VLOOKUP($O163,PercentFHGoalStats!$A$3:$AE$998,14,FALSE)</f>
        <v>#DIV/0!</v>
      </c>
      <c r="W163" s="57" t="e">
        <f>VLOOKUP($O163,PercentFHGoalStats!$A$3:$AE$998,16,FALSE)</f>
        <v>#DIV/0!</v>
      </c>
      <c r="X163" s="57" t="e">
        <f>VLOOKUP($O163,PercentFHGoalStats!$A$3:$AE$998,17,FALSE)</f>
        <v>#DIV/0!</v>
      </c>
      <c r="Y163" s="57" t="e">
        <f>VLOOKUP($O163,PercentFHGoalStats!$A$3:$AE$998,19,FALSE)</f>
        <v>#DIV/0!</v>
      </c>
      <c r="Z163" s="57" t="e">
        <f>VLOOKUP($O163,PercentFHGoalStats!$A$3:$AE$998,20,FALSE)</f>
        <v>#DIV/0!</v>
      </c>
      <c r="AA163" s="57" t="e">
        <f>VLOOKUP($O163,PercentFHGoalStats!$A$3:$AE$998,22,FALSE)</f>
        <v>#DIV/0!</v>
      </c>
    </row>
    <row r="164" spans="1:27" hidden="1" x14ac:dyDescent="0.3">
      <c r="A164" s="57" t="e">
        <f>VLOOKUP($M164,PercentFHGoalStats!$A$3:$AE$998,5,FALSE)</f>
        <v>#DIV/0!</v>
      </c>
      <c r="B164" s="57" t="e">
        <f>VLOOKUP($M164,PercentFHGoalStats!$A$3:$AE$998,6,FALSE)</f>
        <v>#DIV/0!</v>
      </c>
      <c r="C164" s="57" t="e">
        <f>VLOOKUP($M164,PercentFHGoalStats!$A$3:$AE$998,8,FALSE)</f>
        <v>#DIV/0!</v>
      </c>
      <c r="D164" s="57" t="e">
        <f>VLOOKUP($M164,PercentFHGoalStats!$A$3:$AE$998,9,FALSE)</f>
        <v>#DIV/0!</v>
      </c>
      <c r="E164" s="57" t="e">
        <f>VLOOKUP($M164,PercentFHGoalStats!$A$3:$AE$998,11,FALSE)</f>
        <v>#DIV/0!</v>
      </c>
      <c r="F164" s="57" t="e">
        <f>VLOOKUP($M164,PercentFHGoalStats!$A$3:$AE$998,12,FALSE)</f>
        <v>#DIV/0!</v>
      </c>
      <c r="G164" s="57" t="e">
        <f>VLOOKUP($M164,PercentFHGoalStats!$A$3:$AE$998,14,FALSE)</f>
        <v>#DIV/0!</v>
      </c>
      <c r="H164" s="57" t="e">
        <f>VLOOKUP($M164,PercentFHGoalStats!$A$3:$AE$998,15,FALSE)</f>
        <v>#DIV/0!</v>
      </c>
      <c r="I164" s="57" t="e">
        <f>VLOOKUP($M164,PercentFHGoalStats!$A$3:$AE$998,17,FALSE)</f>
        <v>#DIV/0!</v>
      </c>
      <c r="J164" s="57" t="e">
        <f>VLOOKUP($M164,PercentFHGoalStats!$A$3:$AE$998,18,FALSE)</f>
        <v>#DIV/0!</v>
      </c>
      <c r="K164" s="57" t="e">
        <f>VLOOKUP($M164,PercentFHGoalStats!$A$3:$AE$998,20,FALSE)</f>
        <v>#DIV/0!</v>
      </c>
      <c r="L164" s="57" t="e">
        <f>VLOOKUP($M164,PercentFHGoalStats!$A$3:$AE$998,21,FALSE)</f>
        <v>#DIV/0!</v>
      </c>
      <c r="M164" s="53" t="str">
        <f>Fixtures!A164</f>
        <v>Hearts</v>
      </c>
      <c r="N164" s="54">
        <f>Fixtures!D164</f>
        <v>43491</v>
      </c>
      <c r="O164" s="53" t="str">
        <f>Fixtures!B164</f>
        <v>St. Johnstone</v>
      </c>
      <c r="P164" s="57" t="e">
        <f>VLOOKUP($O164,PercentFHGoalStats!$A$3:$AE$998,5,FALSE)</f>
        <v>#DIV/0!</v>
      </c>
      <c r="Q164" s="57" t="e">
        <f>VLOOKUP($O164,PercentFHGoalStats!$A$3:$AE$998,7,FALSE)</f>
        <v>#DIV/0!</v>
      </c>
      <c r="R164" s="57" t="e">
        <f>VLOOKUP($O164,PercentFHGoalStats!$A$3:$AE$998,8,FALSE)</f>
        <v>#DIV/0!</v>
      </c>
      <c r="S164" s="57" t="e">
        <f>VLOOKUP($O164,PercentFHGoalStats!$A$3:$AE$998,10,FALSE)</f>
        <v>#DIV/0!</v>
      </c>
      <c r="T164" s="57" t="e">
        <f>VLOOKUP($O164,PercentFHGoalStats!$A$3:$AE$998,11,FALSE)</f>
        <v>#DIV/0!</v>
      </c>
      <c r="U164" s="57" t="e">
        <f>VLOOKUP($O164,PercentFHGoalStats!$A$3:$AE$998,13,FALSE)</f>
        <v>#DIV/0!</v>
      </c>
      <c r="V164" s="57" t="e">
        <f>VLOOKUP($O164,PercentFHGoalStats!$A$3:$AE$998,14,FALSE)</f>
        <v>#DIV/0!</v>
      </c>
      <c r="W164" s="57" t="e">
        <f>VLOOKUP($O164,PercentFHGoalStats!$A$3:$AE$998,16,FALSE)</f>
        <v>#DIV/0!</v>
      </c>
      <c r="X164" s="57" t="e">
        <f>VLOOKUP($O164,PercentFHGoalStats!$A$3:$AE$998,17,FALSE)</f>
        <v>#DIV/0!</v>
      </c>
      <c r="Y164" s="57" t="e">
        <f>VLOOKUP($O164,PercentFHGoalStats!$A$3:$AE$998,19,FALSE)</f>
        <v>#DIV/0!</v>
      </c>
      <c r="Z164" s="57" t="e">
        <f>VLOOKUP($O164,PercentFHGoalStats!$A$3:$AE$998,20,FALSE)</f>
        <v>#DIV/0!</v>
      </c>
      <c r="AA164" s="57" t="e">
        <f>VLOOKUP($O164,PercentFHGoalStats!$A$3:$AE$998,22,FALSE)</f>
        <v>#DIV/0!</v>
      </c>
    </row>
    <row r="165" spans="1:27" hidden="1" x14ac:dyDescent="0.3">
      <c r="A165" s="57" t="e">
        <f>VLOOKUP($M165,PercentFHGoalStats!$A$3:$AE$998,5,FALSE)</f>
        <v>#DIV/0!</v>
      </c>
      <c r="B165" s="57" t="e">
        <f>VLOOKUP($M165,PercentFHGoalStats!$A$3:$AE$998,6,FALSE)</f>
        <v>#DIV/0!</v>
      </c>
      <c r="C165" s="57" t="e">
        <f>VLOOKUP($M165,PercentFHGoalStats!$A$3:$AE$998,8,FALSE)</f>
        <v>#DIV/0!</v>
      </c>
      <c r="D165" s="57" t="e">
        <f>VLOOKUP($M165,PercentFHGoalStats!$A$3:$AE$998,9,FALSE)</f>
        <v>#DIV/0!</v>
      </c>
      <c r="E165" s="57" t="e">
        <f>VLOOKUP($M165,PercentFHGoalStats!$A$3:$AE$998,11,FALSE)</f>
        <v>#DIV/0!</v>
      </c>
      <c r="F165" s="57" t="e">
        <f>VLOOKUP($M165,PercentFHGoalStats!$A$3:$AE$998,12,FALSE)</f>
        <v>#DIV/0!</v>
      </c>
      <c r="G165" s="57" t="e">
        <f>VLOOKUP($M165,PercentFHGoalStats!$A$3:$AE$998,14,FALSE)</f>
        <v>#DIV/0!</v>
      </c>
      <c r="H165" s="57" t="e">
        <f>VLOOKUP($M165,PercentFHGoalStats!$A$3:$AE$998,15,FALSE)</f>
        <v>#DIV/0!</v>
      </c>
      <c r="I165" s="57" t="e">
        <f>VLOOKUP($M165,PercentFHGoalStats!$A$3:$AE$998,17,FALSE)</f>
        <v>#DIV/0!</v>
      </c>
      <c r="J165" s="57" t="e">
        <f>VLOOKUP($M165,PercentFHGoalStats!$A$3:$AE$998,18,FALSE)</f>
        <v>#DIV/0!</v>
      </c>
      <c r="K165" s="57" t="e">
        <f>VLOOKUP($M165,PercentFHGoalStats!$A$3:$AE$998,20,FALSE)</f>
        <v>#DIV/0!</v>
      </c>
      <c r="L165" s="57" t="e">
        <f>VLOOKUP($M165,PercentFHGoalStats!$A$3:$AE$998,21,FALSE)</f>
        <v>#DIV/0!</v>
      </c>
      <c r="M165" s="53" t="str">
        <f>Fixtures!A165</f>
        <v>Aberdeen</v>
      </c>
      <c r="N165" s="54">
        <f>Fixtures!D165</f>
        <v>43491</v>
      </c>
      <c r="O165" s="53" t="str">
        <f>Fixtures!B165</f>
        <v>Kilmarnock</v>
      </c>
      <c r="P165" s="57" t="e">
        <f>VLOOKUP($O165,PercentFHGoalStats!$A$3:$AE$998,5,FALSE)</f>
        <v>#DIV/0!</v>
      </c>
      <c r="Q165" s="57" t="e">
        <f>VLOOKUP($O165,PercentFHGoalStats!$A$3:$AE$998,7,FALSE)</f>
        <v>#DIV/0!</v>
      </c>
      <c r="R165" s="57" t="e">
        <f>VLOOKUP($O165,PercentFHGoalStats!$A$3:$AE$998,8,FALSE)</f>
        <v>#DIV/0!</v>
      </c>
      <c r="S165" s="57" t="e">
        <f>VLOOKUP($O165,PercentFHGoalStats!$A$3:$AE$998,10,FALSE)</f>
        <v>#DIV/0!</v>
      </c>
      <c r="T165" s="57" t="e">
        <f>VLOOKUP($O165,PercentFHGoalStats!$A$3:$AE$998,11,FALSE)</f>
        <v>#DIV/0!</v>
      </c>
      <c r="U165" s="57" t="e">
        <f>VLOOKUP($O165,PercentFHGoalStats!$A$3:$AE$998,13,FALSE)</f>
        <v>#DIV/0!</v>
      </c>
      <c r="V165" s="57" t="e">
        <f>VLOOKUP($O165,PercentFHGoalStats!$A$3:$AE$998,14,FALSE)</f>
        <v>#DIV/0!</v>
      </c>
      <c r="W165" s="57" t="e">
        <f>VLOOKUP($O165,PercentFHGoalStats!$A$3:$AE$998,16,FALSE)</f>
        <v>#DIV/0!</v>
      </c>
      <c r="X165" s="57" t="e">
        <f>VLOOKUP($O165,PercentFHGoalStats!$A$3:$AE$998,17,FALSE)</f>
        <v>#DIV/0!</v>
      </c>
      <c r="Y165" s="57" t="e">
        <f>VLOOKUP($O165,PercentFHGoalStats!$A$3:$AE$998,19,FALSE)</f>
        <v>#DIV/0!</v>
      </c>
      <c r="Z165" s="57" t="e">
        <f>VLOOKUP($O165,PercentFHGoalStats!$A$3:$AE$998,20,FALSE)</f>
        <v>#DIV/0!</v>
      </c>
      <c r="AA165" s="57" t="e">
        <f>VLOOKUP($O165,PercentFHGoalStats!$A$3:$AE$998,22,FALSE)</f>
        <v>#DIV/0!</v>
      </c>
    </row>
    <row r="166" spans="1:27" hidden="1" x14ac:dyDescent="0.3">
      <c r="A166" s="57" t="e">
        <f>VLOOKUP($M166,PercentFHGoalStats!$A$3:$AE$998,5,FALSE)</f>
        <v>#DIV/0!</v>
      </c>
      <c r="B166" s="57" t="e">
        <f>VLOOKUP($M166,PercentFHGoalStats!$A$3:$AE$998,6,FALSE)</f>
        <v>#DIV/0!</v>
      </c>
      <c r="C166" s="57" t="e">
        <f>VLOOKUP($M166,PercentFHGoalStats!$A$3:$AE$998,8,FALSE)</f>
        <v>#DIV/0!</v>
      </c>
      <c r="D166" s="57" t="e">
        <f>VLOOKUP($M166,PercentFHGoalStats!$A$3:$AE$998,9,FALSE)</f>
        <v>#DIV/0!</v>
      </c>
      <c r="E166" s="57" t="e">
        <f>VLOOKUP($M166,PercentFHGoalStats!$A$3:$AE$998,11,FALSE)</f>
        <v>#DIV/0!</v>
      </c>
      <c r="F166" s="57" t="e">
        <f>VLOOKUP($M166,PercentFHGoalStats!$A$3:$AE$998,12,FALSE)</f>
        <v>#DIV/0!</v>
      </c>
      <c r="G166" s="57" t="e">
        <f>VLOOKUP($M166,PercentFHGoalStats!$A$3:$AE$998,14,FALSE)</f>
        <v>#DIV/0!</v>
      </c>
      <c r="H166" s="57" t="e">
        <f>VLOOKUP($M166,PercentFHGoalStats!$A$3:$AE$998,15,FALSE)</f>
        <v>#DIV/0!</v>
      </c>
      <c r="I166" s="57" t="e">
        <f>VLOOKUP($M166,PercentFHGoalStats!$A$3:$AE$998,17,FALSE)</f>
        <v>#DIV/0!</v>
      </c>
      <c r="J166" s="57" t="e">
        <f>VLOOKUP($M166,PercentFHGoalStats!$A$3:$AE$998,18,FALSE)</f>
        <v>#DIV/0!</v>
      </c>
      <c r="K166" s="57" t="e">
        <f>VLOOKUP($M166,PercentFHGoalStats!$A$3:$AE$998,20,FALSE)</f>
        <v>#DIV/0!</v>
      </c>
      <c r="L166" s="57" t="e">
        <f>VLOOKUP($M166,PercentFHGoalStats!$A$3:$AE$998,21,FALSE)</f>
        <v>#DIV/0!</v>
      </c>
      <c r="M166" s="53" t="str">
        <f>Fixtures!A166</f>
        <v>Celtic</v>
      </c>
      <c r="N166" s="54">
        <f>Fixtures!D166</f>
        <v>43491</v>
      </c>
      <c r="O166" s="53" t="str">
        <f>Fixtures!B166</f>
        <v>Hamilton Academical</v>
      </c>
      <c r="P166" s="57" t="e">
        <f>VLOOKUP($O166,PercentFHGoalStats!$A$3:$AE$998,5,FALSE)</f>
        <v>#DIV/0!</v>
      </c>
      <c r="Q166" s="57" t="e">
        <f>VLOOKUP($O166,PercentFHGoalStats!$A$3:$AE$998,7,FALSE)</f>
        <v>#DIV/0!</v>
      </c>
      <c r="R166" s="57" t="e">
        <f>VLOOKUP($O166,PercentFHGoalStats!$A$3:$AE$998,8,FALSE)</f>
        <v>#DIV/0!</v>
      </c>
      <c r="S166" s="57" t="e">
        <f>VLOOKUP($O166,PercentFHGoalStats!$A$3:$AE$998,10,FALSE)</f>
        <v>#DIV/0!</v>
      </c>
      <c r="T166" s="57" t="e">
        <f>VLOOKUP($O166,PercentFHGoalStats!$A$3:$AE$998,11,FALSE)</f>
        <v>#DIV/0!</v>
      </c>
      <c r="U166" s="57" t="e">
        <f>VLOOKUP($O166,PercentFHGoalStats!$A$3:$AE$998,13,FALSE)</f>
        <v>#DIV/0!</v>
      </c>
      <c r="V166" s="57" t="e">
        <f>VLOOKUP($O166,PercentFHGoalStats!$A$3:$AE$998,14,FALSE)</f>
        <v>#DIV/0!</v>
      </c>
      <c r="W166" s="57" t="e">
        <f>VLOOKUP($O166,PercentFHGoalStats!$A$3:$AE$998,16,FALSE)</f>
        <v>#DIV/0!</v>
      </c>
      <c r="X166" s="57" t="e">
        <f>VLOOKUP($O166,PercentFHGoalStats!$A$3:$AE$998,17,FALSE)</f>
        <v>#DIV/0!</v>
      </c>
      <c r="Y166" s="57" t="e">
        <f>VLOOKUP($O166,PercentFHGoalStats!$A$3:$AE$998,19,FALSE)</f>
        <v>#DIV/0!</v>
      </c>
      <c r="Z166" s="57" t="e">
        <f>VLOOKUP($O166,PercentFHGoalStats!$A$3:$AE$998,20,FALSE)</f>
        <v>#DIV/0!</v>
      </c>
      <c r="AA166" s="57" t="e">
        <f>VLOOKUP($O166,PercentFHGoalStats!$A$3:$AE$998,22,FALSE)</f>
        <v>#DIV/0!</v>
      </c>
    </row>
    <row r="167" spans="1:27" hidden="1" x14ac:dyDescent="0.3">
      <c r="A167" s="57" t="e">
        <f>VLOOKUP($M167,PercentFHGoalStats!$A$3:$AE$998,5,FALSE)</f>
        <v>#DIV/0!</v>
      </c>
      <c r="B167" s="57" t="e">
        <f>VLOOKUP($M167,PercentFHGoalStats!$A$3:$AE$998,6,FALSE)</f>
        <v>#DIV/0!</v>
      </c>
      <c r="C167" s="57" t="e">
        <f>VLOOKUP($M167,PercentFHGoalStats!$A$3:$AE$998,8,FALSE)</f>
        <v>#DIV/0!</v>
      </c>
      <c r="D167" s="57" t="e">
        <f>VLOOKUP($M167,PercentFHGoalStats!$A$3:$AE$998,9,FALSE)</f>
        <v>#DIV/0!</v>
      </c>
      <c r="E167" s="57" t="e">
        <f>VLOOKUP($M167,PercentFHGoalStats!$A$3:$AE$998,11,FALSE)</f>
        <v>#DIV/0!</v>
      </c>
      <c r="F167" s="57" t="e">
        <f>VLOOKUP($M167,PercentFHGoalStats!$A$3:$AE$998,12,FALSE)</f>
        <v>#DIV/0!</v>
      </c>
      <c r="G167" s="57" t="e">
        <f>VLOOKUP($M167,PercentFHGoalStats!$A$3:$AE$998,14,FALSE)</f>
        <v>#DIV/0!</v>
      </c>
      <c r="H167" s="57" t="e">
        <f>VLOOKUP($M167,PercentFHGoalStats!$A$3:$AE$998,15,FALSE)</f>
        <v>#DIV/0!</v>
      </c>
      <c r="I167" s="57" t="e">
        <f>VLOOKUP($M167,PercentFHGoalStats!$A$3:$AE$998,17,FALSE)</f>
        <v>#DIV/0!</v>
      </c>
      <c r="J167" s="57" t="e">
        <f>VLOOKUP($M167,PercentFHGoalStats!$A$3:$AE$998,18,FALSE)</f>
        <v>#DIV/0!</v>
      </c>
      <c r="K167" s="57" t="e">
        <f>VLOOKUP($M167,PercentFHGoalStats!$A$3:$AE$998,20,FALSE)</f>
        <v>#DIV/0!</v>
      </c>
      <c r="L167" s="57" t="e">
        <f>VLOOKUP($M167,PercentFHGoalStats!$A$3:$AE$998,21,FALSE)</f>
        <v>#DIV/0!</v>
      </c>
      <c r="M167" s="53" t="str">
        <f>Fixtures!A167</f>
        <v>Dundee</v>
      </c>
      <c r="N167" s="54">
        <f>Fixtures!D167</f>
        <v>43491</v>
      </c>
      <c r="O167" s="53" t="str">
        <f>Fixtures!B167</f>
        <v>Motherwell</v>
      </c>
      <c r="P167" s="57" t="e">
        <f>VLOOKUP($O167,PercentFHGoalStats!$A$3:$AE$998,5,FALSE)</f>
        <v>#DIV/0!</v>
      </c>
      <c r="Q167" s="57" t="e">
        <f>VLOOKUP($O167,PercentFHGoalStats!$A$3:$AE$998,7,FALSE)</f>
        <v>#DIV/0!</v>
      </c>
      <c r="R167" s="57" t="e">
        <f>VLOOKUP($O167,PercentFHGoalStats!$A$3:$AE$998,8,FALSE)</f>
        <v>#DIV/0!</v>
      </c>
      <c r="S167" s="57" t="e">
        <f>VLOOKUP($O167,PercentFHGoalStats!$A$3:$AE$998,10,FALSE)</f>
        <v>#DIV/0!</v>
      </c>
      <c r="T167" s="57" t="e">
        <f>VLOOKUP($O167,PercentFHGoalStats!$A$3:$AE$998,11,FALSE)</f>
        <v>#DIV/0!</v>
      </c>
      <c r="U167" s="57" t="e">
        <f>VLOOKUP($O167,PercentFHGoalStats!$A$3:$AE$998,13,FALSE)</f>
        <v>#DIV/0!</v>
      </c>
      <c r="V167" s="57" t="e">
        <f>VLOOKUP($O167,PercentFHGoalStats!$A$3:$AE$998,14,FALSE)</f>
        <v>#DIV/0!</v>
      </c>
      <c r="W167" s="57" t="e">
        <f>VLOOKUP($O167,PercentFHGoalStats!$A$3:$AE$998,16,FALSE)</f>
        <v>#DIV/0!</v>
      </c>
      <c r="X167" s="57" t="e">
        <f>VLOOKUP($O167,PercentFHGoalStats!$A$3:$AE$998,17,FALSE)</f>
        <v>#DIV/0!</v>
      </c>
      <c r="Y167" s="57" t="e">
        <f>VLOOKUP($O167,PercentFHGoalStats!$A$3:$AE$998,19,FALSE)</f>
        <v>#DIV/0!</v>
      </c>
      <c r="Z167" s="57" t="e">
        <f>VLOOKUP($O167,PercentFHGoalStats!$A$3:$AE$998,20,FALSE)</f>
        <v>#DIV/0!</v>
      </c>
      <c r="AA167" s="57" t="e">
        <f>VLOOKUP($O167,PercentFHGoalStats!$A$3:$AE$998,22,FALSE)</f>
        <v>#DIV/0!</v>
      </c>
    </row>
    <row r="168" spans="1:27" hidden="1" x14ac:dyDescent="0.3">
      <c r="A168" s="57" t="e">
        <f>VLOOKUP($M168,PercentFHGoalStats!$A$3:$AE$998,5,FALSE)</f>
        <v>#DIV/0!</v>
      </c>
      <c r="B168" s="57" t="e">
        <f>VLOOKUP($M168,PercentFHGoalStats!$A$3:$AE$998,6,FALSE)</f>
        <v>#DIV/0!</v>
      </c>
      <c r="C168" s="57" t="e">
        <f>VLOOKUP($M168,PercentFHGoalStats!$A$3:$AE$998,8,FALSE)</f>
        <v>#DIV/0!</v>
      </c>
      <c r="D168" s="57" t="e">
        <f>VLOOKUP($M168,PercentFHGoalStats!$A$3:$AE$998,9,FALSE)</f>
        <v>#DIV/0!</v>
      </c>
      <c r="E168" s="57" t="e">
        <f>VLOOKUP($M168,PercentFHGoalStats!$A$3:$AE$998,11,FALSE)</f>
        <v>#DIV/0!</v>
      </c>
      <c r="F168" s="57" t="e">
        <f>VLOOKUP($M168,PercentFHGoalStats!$A$3:$AE$998,12,FALSE)</f>
        <v>#DIV/0!</v>
      </c>
      <c r="G168" s="57" t="e">
        <f>VLOOKUP($M168,PercentFHGoalStats!$A$3:$AE$998,14,FALSE)</f>
        <v>#DIV/0!</v>
      </c>
      <c r="H168" s="57" t="e">
        <f>VLOOKUP($M168,PercentFHGoalStats!$A$3:$AE$998,15,FALSE)</f>
        <v>#DIV/0!</v>
      </c>
      <c r="I168" s="57" t="e">
        <f>VLOOKUP($M168,PercentFHGoalStats!$A$3:$AE$998,17,FALSE)</f>
        <v>#DIV/0!</v>
      </c>
      <c r="J168" s="57" t="e">
        <f>VLOOKUP($M168,PercentFHGoalStats!$A$3:$AE$998,18,FALSE)</f>
        <v>#DIV/0!</v>
      </c>
      <c r="K168" s="57" t="e">
        <f>VLOOKUP($M168,PercentFHGoalStats!$A$3:$AE$998,20,FALSE)</f>
        <v>#DIV/0!</v>
      </c>
      <c r="L168" s="57" t="e">
        <f>VLOOKUP($M168,PercentFHGoalStats!$A$3:$AE$998,21,FALSE)</f>
        <v>#DIV/0!</v>
      </c>
      <c r="M168" s="53" t="str">
        <f>Fixtures!A168</f>
        <v>Falkirk</v>
      </c>
      <c r="N168" s="54">
        <f>Fixtures!D168</f>
        <v>43491</v>
      </c>
      <c r="O168" s="53" t="str">
        <f>Fixtures!B168</f>
        <v>Inverness CT</v>
      </c>
      <c r="P168" s="57" t="e">
        <f>VLOOKUP($O168,PercentFHGoalStats!$A$3:$AE$998,5,FALSE)</f>
        <v>#DIV/0!</v>
      </c>
      <c r="Q168" s="57" t="e">
        <f>VLOOKUP($O168,PercentFHGoalStats!$A$3:$AE$998,7,FALSE)</f>
        <v>#DIV/0!</v>
      </c>
      <c r="R168" s="57" t="e">
        <f>VLOOKUP($O168,PercentFHGoalStats!$A$3:$AE$998,8,FALSE)</f>
        <v>#DIV/0!</v>
      </c>
      <c r="S168" s="57" t="e">
        <f>VLOOKUP($O168,PercentFHGoalStats!$A$3:$AE$998,10,FALSE)</f>
        <v>#DIV/0!</v>
      </c>
      <c r="T168" s="57" t="e">
        <f>VLOOKUP($O168,PercentFHGoalStats!$A$3:$AE$998,11,FALSE)</f>
        <v>#DIV/0!</v>
      </c>
      <c r="U168" s="57" t="e">
        <f>VLOOKUP($O168,PercentFHGoalStats!$A$3:$AE$998,13,FALSE)</f>
        <v>#DIV/0!</v>
      </c>
      <c r="V168" s="57" t="e">
        <f>VLOOKUP($O168,PercentFHGoalStats!$A$3:$AE$998,14,FALSE)</f>
        <v>#DIV/0!</v>
      </c>
      <c r="W168" s="57" t="e">
        <f>VLOOKUP($O168,PercentFHGoalStats!$A$3:$AE$998,16,FALSE)</f>
        <v>#DIV/0!</v>
      </c>
      <c r="X168" s="57" t="e">
        <f>VLOOKUP($O168,PercentFHGoalStats!$A$3:$AE$998,17,FALSE)</f>
        <v>#DIV/0!</v>
      </c>
      <c r="Y168" s="57" t="e">
        <f>VLOOKUP($O168,PercentFHGoalStats!$A$3:$AE$998,19,FALSE)</f>
        <v>#DIV/0!</v>
      </c>
      <c r="Z168" s="57" t="e">
        <f>VLOOKUP($O168,PercentFHGoalStats!$A$3:$AE$998,20,FALSE)</f>
        <v>#DIV/0!</v>
      </c>
      <c r="AA168" s="57" t="e">
        <f>VLOOKUP($O168,PercentFHGoalStats!$A$3:$AE$998,22,FALSE)</f>
        <v>#DIV/0!</v>
      </c>
    </row>
    <row r="169" spans="1:27" hidden="1" x14ac:dyDescent="0.3">
      <c r="A169" s="57" t="e">
        <f>VLOOKUP($M169,PercentFHGoalStats!$A$3:$AE$998,5,FALSE)</f>
        <v>#DIV/0!</v>
      </c>
      <c r="B169" s="57" t="e">
        <f>VLOOKUP($M169,PercentFHGoalStats!$A$3:$AE$998,6,FALSE)</f>
        <v>#DIV/0!</v>
      </c>
      <c r="C169" s="57" t="e">
        <f>VLOOKUP($M169,PercentFHGoalStats!$A$3:$AE$998,8,FALSE)</f>
        <v>#DIV/0!</v>
      </c>
      <c r="D169" s="57" t="e">
        <f>VLOOKUP($M169,PercentFHGoalStats!$A$3:$AE$998,9,FALSE)</f>
        <v>#DIV/0!</v>
      </c>
      <c r="E169" s="57" t="e">
        <f>VLOOKUP($M169,PercentFHGoalStats!$A$3:$AE$998,11,FALSE)</f>
        <v>#DIV/0!</v>
      </c>
      <c r="F169" s="57" t="e">
        <f>VLOOKUP($M169,PercentFHGoalStats!$A$3:$AE$998,12,FALSE)</f>
        <v>#DIV/0!</v>
      </c>
      <c r="G169" s="57" t="e">
        <f>VLOOKUP($M169,PercentFHGoalStats!$A$3:$AE$998,14,FALSE)</f>
        <v>#DIV/0!</v>
      </c>
      <c r="H169" s="57" t="e">
        <f>VLOOKUP($M169,PercentFHGoalStats!$A$3:$AE$998,15,FALSE)</f>
        <v>#DIV/0!</v>
      </c>
      <c r="I169" s="57" t="e">
        <f>VLOOKUP($M169,PercentFHGoalStats!$A$3:$AE$998,17,FALSE)</f>
        <v>#DIV/0!</v>
      </c>
      <c r="J169" s="57" t="e">
        <f>VLOOKUP($M169,PercentFHGoalStats!$A$3:$AE$998,18,FALSE)</f>
        <v>#DIV/0!</v>
      </c>
      <c r="K169" s="57" t="e">
        <f>VLOOKUP($M169,PercentFHGoalStats!$A$3:$AE$998,20,FALSE)</f>
        <v>#DIV/0!</v>
      </c>
      <c r="L169" s="57" t="e">
        <f>VLOOKUP($M169,PercentFHGoalStats!$A$3:$AE$998,21,FALSE)</f>
        <v>#DIV/0!</v>
      </c>
      <c r="M169" s="53" t="str">
        <f>Fixtures!A169</f>
        <v>Partick Thistle</v>
      </c>
      <c r="N169" s="54">
        <f>Fixtures!D169</f>
        <v>43491</v>
      </c>
      <c r="O169" s="53" t="str">
        <f>Fixtures!B169</f>
        <v>Queen of the South</v>
      </c>
      <c r="P169" s="57" t="e">
        <f>VLOOKUP($O169,PercentFHGoalStats!$A$3:$AE$998,5,FALSE)</f>
        <v>#DIV/0!</v>
      </c>
      <c r="Q169" s="57" t="e">
        <f>VLOOKUP($O169,PercentFHGoalStats!$A$3:$AE$998,7,FALSE)</f>
        <v>#DIV/0!</v>
      </c>
      <c r="R169" s="57" t="e">
        <f>VLOOKUP($O169,PercentFHGoalStats!$A$3:$AE$998,8,FALSE)</f>
        <v>#DIV/0!</v>
      </c>
      <c r="S169" s="57" t="e">
        <f>VLOOKUP($O169,PercentFHGoalStats!$A$3:$AE$998,10,FALSE)</f>
        <v>#DIV/0!</v>
      </c>
      <c r="T169" s="57" t="e">
        <f>VLOOKUP($O169,PercentFHGoalStats!$A$3:$AE$998,11,FALSE)</f>
        <v>#DIV/0!</v>
      </c>
      <c r="U169" s="57" t="e">
        <f>VLOOKUP($O169,PercentFHGoalStats!$A$3:$AE$998,13,FALSE)</f>
        <v>#DIV/0!</v>
      </c>
      <c r="V169" s="57" t="e">
        <f>VLOOKUP($O169,PercentFHGoalStats!$A$3:$AE$998,14,FALSE)</f>
        <v>#DIV/0!</v>
      </c>
      <c r="W169" s="57" t="e">
        <f>VLOOKUP($O169,PercentFHGoalStats!$A$3:$AE$998,16,FALSE)</f>
        <v>#DIV/0!</v>
      </c>
      <c r="X169" s="57" t="e">
        <f>VLOOKUP($O169,PercentFHGoalStats!$A$3:$AE$998,17,FALSE)</f>
        <v>#DIV/0!</v>
      </c>
      <c r="Y169" s="57" t="e">
        <f>VLOOKUP($O169,PercentFHGoalStats!$A$3:$AE$998,19,FALSE)</f>
        <v>#DIV/0!</v>
      </c>
      <c r="Z169" s="57" t="e">
        <f>VLOOKUP($O169,PercentFHGoalStats!$A$3:$AE$998,20,FALSE)</f>
        <v>#DIV/0!</v>
      </c>
      <c r="AA169" s="57" t="e">
        <f>VLOOKUP($O169,PercentFHGoalStats!$A$3:$AE$998,22,FALSE)</f>
        <v>#DIV/0!</v>
      </c>
    </row>
    <row r="170" spans="1:27" hidden="1" x14ac:dyDescent="0.3">
      <c r="A170" s="57" t="e">
        <f>VLOOKUP($M170,PercentFHGoalStats!$A$3:$AE$998,5,FALSE)</f>
        <v>#DIV/0!</v>
      </c>
      <c r="B170" s="57" t="e">
        <f>VLOOKUP($M170,PercentFHGoalStats!$A$3:$AE$998,6,FALSE)</f>
        <v>#DIV/0!</v>
      </c>
      <c r="C170" s="57" t="e">
        <f>VLOOKUP($M170,PercentFHGoalStats!$A$3:$AE$998,8,FALSE)</f>
        <v>#DIV/0!</v>
      </c>
      <c r="D170" s="57" t="e">
        <f>VLOOKUP($M170,PercentFHGoalStats!$A$3:$AE$998,9,FALSE)</f>
        <v>#DIV/0!</v>
      </c>
      <c r="E170" s="57" t="e">
        <f>VLOOKUP($M170,PercentFHGoalStats!$A$3:$AE$998,11,FALSE)</f>
        <v>#DIV/0!</v>
      </c>
      <c r="F170" s="57" t="e">
        <f>VLOOKUP($M170,PercentFHGoalStats!$A$3:$AE$998,12,FALSE)</f>
        <v>#DIV/0!</v>
      </c>
      <c r="G170" s="57" t="e">
        <f>VLOOKUP($M170,PercentFHGoalStats!$A$3:$AE$998,14,FALSE)</f>
        <v>#DIV/0!</v>
      </c>
      <c r="H170" s="57" t="e">
        <f>VLOOKUP($M170,PercentFHGoalStats!$A$3:$AE$998,15,FALSE)</f>
        <v>#DIV/0!</v>
      </c>
      <c r="I170" s="57" t="e">
        <f>VLOOKUP($M170,PercentFHGoalStats!$A$3:$AE$998,17,FALSE)</f>
        <v>#DIV/0!</v>
      </c>
      <c r="J170" s="57" t="e">
        <f>VLOOKUP($M170,PercentFHGoalStats!$A$3:$AE$998,18,FALSE)</f>
        <v>#DIV/0!</v>
      </c>
      <c r="K170" s="57" t="e">
        <f>VLOOKUP($M170,PercentFHGoalStats!$A$3:$AE$998,20,FALSE)</f>
        <v>#DIV/0!</v>
      </c>
      <c r="L170" s="57" t="e">
        <f>VLOOKUP($M170,PercentFHGoalStats!$A$3:$AE$998,21,FALSE)</f>
        <v>#DIV/0!</v>
      </c>
      <c r="M170" s="53" t="str">
        <f>Fixtures!A170</f>
        <v>Ross County</v>
      </c>
      <c r="N170" s="54">
        <f>Fixtures!D170</f>
        <v>43491</v>
      </c>
      <c r="O170" s="53" t="str">
        <f>Fixtures!B170</f>
        <v>Alloa Athletic</v>
      </c>
      <c r="P170" s="57" t="e">
        <f>VLOOKUP($O170,PercentFHGoalStats!$A$3:$AE$998,5,FALSE)</f>
        <v>#DIV/0!</v>
      </c>
      <c r="Q170" s="57" t="e">
        <f>VLOOKUP($O170,PercentFHGoalStats!$A$3:$AE$998,7,FALSE)</f>
        <v>#DIV/0!</v>
      </c>
      <c r="R170" s="57" t="e">
        <f>VLOOKUP($O170,PercentFHGoalStats!$A$3:$AE$998,8,FALSE)</f>
        <v>#DIV/0!</v>
      </c>
      <c r="S170" s="57" t="e">
        <f>VLOOKUP($O170,PercentFHGoalStats!$A$3:$AE$998,10,FALSE)</f>
        <v>#DIV/0!</v>
      </c>
      <c r="T170" s="57" t="e">
        <f>VLOOKUP($O170,PercentFHGoalStats!$A$3:$AE$998,11,FALSE)</f>
        <v>#DIV/0!</v>
      </c>
      <c r="U170" s="57" t="e">
        <f>VLOOKUP($O170,PercentFHGoalStats!$A$3:$AE$998,13,FALSE)</f>
        <v>#DIV/0!</v>
      </c>
      <c r="V170" s="57" t="e">
        <f>VLOOKUP($O170,PercentFHGoalStats!$A$3:$AE$998,14,FALSE)</f>
        <v>#DIV/0!</v>
      </c>
      <c r="W170" s="57" t="e">
        <f>VLOOKUP($O170,PercentFHGoalStats!$A$3:$AE$998,16,FALSE)</f>
        <v>#DIV/0!</v>
      </c>
      <c r="X170" s="57" t="e">
        <f>VLOOKUP($O170,PercentFHGoalStats!$A$3:$AE$998,17,FALSE)</f>
        <v>#DIV/0!</v>
      </c>
      <c r="Y170" s="57" t="e">
        <f>VLOOKUP($O170,PercentFHGoalStats!$A$3:$AE$998,19,FALSE)</f>
        <v>#DIV/0!</v>
      </c>
      <c r="Z170" s="57" t="e">
        <f>VLOOKUP($O170,PercentFHGoalStats!$A$3:$AE$998,20,FALSE)</f>
        <v>#DIV/0!</v>
      </c>
      <c r="AA170" s="57" t="e">
        <f>VLOOKUP($O170,PercentFHGoalStats!$A$3:$AE$998,22,FALSE)</f>
        <v>#DIV/0!</v>
      </c>
    </row>
    <row r="171" spans="1:27" hidden="1" x14ac:dyDescent="0.3">
      <c r="A171" s="57" t="e">
        <f>VLOOKUP($M171,PercentFHGoalStats!$A$3:$AE$998,5,FALSE)</f>
        <v>#DIV/0!</v>
      </c>
      <c r="B171" s="57" t="e">
        <f>VLOOKUP($M171,PercentFHGoalStats!$A$3:$AE$998,6,FALSE)</f>
        <v>#DIV/0!</v>
      </c>
      <c r="C171" s="57" t="e">
        <f>VLOOKUP($M171,PercentFHGoalStats!$A$3:$AE$998,8,FALSE)</f>
        <v>#DIV/0!</v>
      </c>
      <c r="D171" s="57" t="e">
        <f>VLOOKUP($M171,PercentFHGoalStats!$A$3:$AE$998,9,FALSE)</f>
        <v>#DIV/0!</v>
      </c>
      <c r="E171" s="57" t="e">
        <f>VLOOKUP($M171,PercentFHGoalStats!$A$3:$AE$998,11,FALSE)</f>
        <v>#DIV/0!</v>
      </c>
      <c r="F171" s="57" t="e">
        <f>VLOOKUP($M171,PercentFHGoalStats!$A$3:$AE$998,12,FALSE)</f>
        <v>#DIV/0!</v>
      </c>
      <c r="G171" s="57" t="e">
        <f>VLOOKUP($M171,PercentFHGoalStats!$A$3:$AE$998,14,FALSE)</f>
        <v>#DIV/0!</v>
      </c>
      <c r="H171" s="57" t="e">
        <f>VLOOKUP($M171,PercentFHGoalStats!$A$3:$AE$998,15,FALSE)</f>
        <v>#DIV/0!</v>
      </c>
      <c r="I171" s="57" t="e">
        <f>VLOOKUP($M171,PercentFHGoalStats!$A$3:$AE$998,17,FALSE)</f>
        <v>#DIV/0!</v>
      </c>
      <c r="J171" s="57" t="e">
        <f>VLOOKUP($M171,PercentFHGoalStats!$A$3:$AE$998,18,FALSE)</f>
        <v>#DIV/0!</v>
      </c>
      <c r="K171" s="57" t="e">
        <f>VLOOKUP($M171,PercentFHGoalStats!$A$3:$AE$998,20,FALSE)</f>
        <v>#DIV/0!</v>
      </c>
      <c r="L171" s="57" t="e">
        <f>VLOOKUP($M171,PercentFHGoalStats!$A$3:$AE$998,21,FALSE)</f>
        <v>#DIV/0!</v>
      </c>
      <c r="M171" s="53" t="str">
        <f>Fixtures!A171</f>
        <v>Greenock Morton</v>
      </c>
      <c r="N171" s="54">
        <f>Fixtures!D171</f>
        <v>43491</v>
      </c>
      <c r="O171" s="53" t="str">
        <f>Fixtures!B171</f>
        <v>Dunfermline Athletic</v>
      </c>
      <c r="P171" s="57" t="e">
        <f>VLOOKUP($O171,PercentFHGoalStats!$A$3:$AE$998,5,FALSE)</f>
        <v>#DIV/0!</v>
      </c>
      <c r="Q171" s="57" t="e">
        <f>VLOOKUP($O171,PercentFHGoalStats!$A$3:$AE$998,7,FALSE)</f>
        <v>#DIV/0!</v>
      </c>
      <c r="R171" s="57" t="e">
        <f>VLOOKUP($O171,PercentFHGoalStats!$A$3:$AE$998,8,FALSE)</f>
        <v>#DIV/0!</v>
      </c>
      <c r="S171" s="57" t="e">
        <f>VLOOKUP($O171,PercentFHGoalStats!$A$3:$AE$998,10,FALSE)</f>
        <v>#DIV/0!</v>
      </c>
      <c r="T171" s="57" t="e">
        <f>VLOOKUP($O171,PercentFHGoalStats!$A$3:$AE$998,11,FALSE)</f>
        <v>#DIV/0!</v>
      </c>
      <c r="U171" s="57" t="e">
        <f>VLOOKUP($O171,PercentFHGoalStats!$A$3:$AE$998,13,FALSE)</f>
        <v>#DIV/0!</v>
      </c>
      <c r="V171" s="57" t="e">
        <f>VLOOKUP($O171,PercentFHGoalStats!$A$3:$AE$998,14,FALSE)</f>
        <v>#DIV/0!</v>
      </c>
      <c r="W171" s="57" t="e">
        <f>VLOOKUP($O171,PercentFHGoalStats!$A$3:$AE$998,16,FALSE)</f>
        <v>#DIV/0!</v>
      </c>
      <c r="X171" s="57" t="e">
        <f>VLOOKUP($O171,PercentFHGoalStats!$A$3:$AE$998,17,FALSE)</f>
        <v>#DIV/0!</v>
      </c>
      <c r="Y171" s="57" t="e">
        <f>VLOOKUP($O171,PercentFHGoalStats!$A$3:$AE$998,19,FALSE)</f>
        <v>#DIV/0!</v>
      </c>
      <c r="Z171" s="57" t="e">
        <f>VLOOKUP($O171,PercentFHGoalStats!$A$3:$AE$998,20,FALSE)</f>
        <v>#DIV/0!</v>
      </c>
      <c r="AA171" s="57" t="e">
        <f>VLOOKUP($O171,PercentFHGoalStats!$A$3:$AE$998,22,FALSE)</f>
        <v>#DIV/0!</v>
      </c>
    </row>
    <row r="172" spans="1:27" hidden="1" x14ac:dyDescent="0.3">
      <c r="A172" s="57" t="e">
        <f>VLOOKUP($M172,PercentFHGoalStats!$A$3:$AE$998,5,FALSE)</f>
        <v>#DIV/0!</v>
      </c>
      <c r="B172" s="57" t="e">
        <f>VLOOKUP($M172,PercentFHGoalStats!$A$3:$AE$998,6,FALSE)</f>
        <v>#DIV/0!</v>
      </c>
      <c r="C172" s="57" t="e">
        <f>VLOOKUP($M172,PercentFHGoalStats!$A$3:$AE$998,8,FALSE)</f>
        <v>#DIV/0!</v>
      </c>
      <c r="D172" s="57" t="e">
        <f>VLOOKUP($M172,PercentFHGoalStats!$A$3:$AE$998,9,FALSE)</f>
        <v>#DIV/0!</v>
      </c>
      <c r="E172" s="57" t="e">
        <f>VLOOKUP($M172,PercentFHGoalStats!$A$3:$AE$998,11,FALSE)</f>
        <v>#DIV/0!</v>
      </c>
      <c r="F172" s="57" t="e">
        <f>VLOOKUP($M172,PercentFHGoalStats!$A$3:$AE$998,12,FALSE)</f>
        <v>#DIV/0!</v>
      </c>
      <c r="G172" s="57" t="e">
        <f>VLOOKUP($M172,PercentFHGoalStats!$A$3:$AE$998,14,FALSE)</f>
        <v>#DIV/0!</v>
      </c>
      <c r="H172" s="57" t="e">
        <f>VLOOKUP($M172,PercentFHGoalStats!$A$3:$AE$998,15,FALSE)</f>
        <v>#DIV/0!</v>
      </c>
      <c r="I172" s="57" t="e">
        <f>VLOOKUP($M172,PercentFHGoalStats!$A$3:$AE$998,17,FALSE)</f>
        <v>#DIV/0!</v>
      </c>
      <c r="J172" s="57" t="e">
        <f>VLOOKUP($M172,PercentFHGoalStats!$A$3:$AE$998,18,FALSE)</f>
        <v>#DIV/0!</v>
      </c>
      <c r="K172" s="57" t="e">
        <f>VLOOKUP($M172,PercentFHGoalStats!$A$3:$AE$998,20,FALSE)</f>
        <v>#DIV/0!</v>
      </c>
      <c r="L172" s="57" t="e">
        <f>VLOOKUP($M172,PercentFHGoalStats!$A$3:$AE$998,21,FALSE)</f>
        <v>#DIV/0!</v>
      </c>
      <c r="M172" s="53" t="str">
        <f>Fixtures!A172</f>
        <v>Wellington Phoenix</v>
      </c>
      <c r="N172" s="54">
        <f>Fixtures!D172</f>
        <v>43491</v>
      </c>
      <c r="O172" s="53" t="str">
        <f>Fixtures!B172</f>
        <v>Melbourne City</v>
      </c>
      <c r="P172" s="57" t="e">
        <f>VLOOKUP($O172,PercentFHGoalStats!$A$3:$AE$998,5,FALSE)</f>
        <v>#DIV/0!</v>
      </c>
      <c r="Q172" s="57" t="e">
        <f>VLOOKUP($O172,PercentFHGoalStats!$A$3:$AE$998,7,FALSE)</f>
        <v>#DIV/0!</v>
      </c>
      <c r="R172" s="57" t="e">
        <f>VLOOKUP($O172,PercentFHGoalStats!$A$3:$AE$998,8,FALSE)</f>
        <v>#DIV/0!</v>
      </c>
      <c r="S172" s="57" t="e">
        <f>VLOOKUP($O172,PercentFHGoalStats!$A$3:$AE$998,10,FALSE)</f>
        <v>#DIV/0!</v>
      </c>
      <c r="T172" s="57" t="e">
        <f>VLOOKUP($O172,PercentFHGoalStats!$A$3:$AE$998,11,FALSE)</f>
        <v>#DIV/0!</v>
      </c>
      <c r="U172" s="57" t="e">
        <f>VLOOKUP($O172,PercentFHGoalStats!$A$3:$AE$998,13,FALSE)</f>
        <v>#DIV/0!</v>
      </c>
      <c r="V172" s="57" t="e">
        <f>VLOOKUP($O172,PercentFHGoalStats!$A$3:$AE$998,14,FALSE)</f>
        <v>#DIV/0!</v>
      </c>
      <c r="W172" s="57" t="e">
        <f>VLOOKUP($O172,PercentFHGoalStats!$A$3:$AE$998,16,FALSE)</f>
        <v>#DIV/0!</v>
      </c>
      <c r="X172" s="57" t="e">
        <f>VLOOKUP($O172,PercentFHGoalStats!$A$3:$AE$998,17,FALSE)</f>
        <v>#DIV/0!</v>
      </c>
      <c r="Y172" s="57" t="e">
        <f>VLOOKUP($O172,PercentFHGoalStats!$A$3:$AE$998,19,FALSE)</f>
        <v>#DIV/0!</v>
      </c>
      <c r="Z172" s="57" t="e">
        <f>VLOOKUP($O172,PercentFHGoalStats!$A$3:$AE$998,20,FALSE)</f>
        <v>#DIV/0!</v>
      </c>
      <c r="AA172" s="57" t="e">
        <f>VLOOKUP($O172,PercentFHGoalStats!$A$3:$AE$998,22,FALSE)</f>
        <v>#DIV/0!</v>
      </c>
    </row>
    <row r="173" spans="1:27" hidden="1" x14ac:dyDescent="0.3">
      <c r="A173" s="57" t="e">
        <f>VLOOKUP($M173,PercentFHGoalStats!$A$3:$AE$998,5,FALSE)</f>
        <v>#DIV/0!</v>
      </c>
      <c r="B173" s="57" t="e">
        <f>VLOOKUP($M173,PercentFHGoalStats!$A$3:$AE$998,6,FALSE)</f>
        <v>#DIV/0!</v>
      </c>
      <c r="C173" s="57" t="e">
        <f>VLOOKUP($M173,PercentFHGoalStats!$A$3:$AE$998,8,FALSE)</f>
        <v>#DIV/0!</v>
      </c>
      <c r="D173" s="57" t="e">
        <f>VLOOKUP($M173,PercentFHGoalStats!$A$3:$AE$998,9,FALSE)</f>
        <v>#DIV/0!</v>
      </c>
      <c r="E173" s="57" t="e">
        <f>VLOOKUP($M173,PercentFHGoalStats!$A$3:$AE$998,11,FALSE)</f>
        <v>#DIV/0!</v>
      </c>
      <c r="F173" s="57" t="e">
        <f>VLOOKUP($M173,PercentFHGoalStats!$A$3:$AE$998,12,FALSE)</f>
        <v>#DIV/0!</v>
      </c>
      <c r="G173" s="57" t="e">
        <f>VLOOKUP($M173,PercentFHGoalStats!$A$3:$AE$998,14,FALSE)</f>
        <v>#DIV/0!</v>
      </c>
      <c r="H173" s="57" t="e">
        <f>VLOOKUP($M173,PercentFHGoalStats!$A$3:$AE$998,15,FALSE)</f>
        <v>#DIV/0!</v>
      </c>
      <c r="I173" s="57" t="e">
        <f>VLOOKUP($M173,PercentFHGoalStats!$A$3:$AE$998,17,FALSE)</f>
        <v>#DIV/0!</v>
      </c>
      <c r="J173" s="57" t="e">
        <f>VLOOKUP($M173,PercentFHGoalStats!$A$3:$AE$998,18,FALSE)</f>
        <v>#DIV/0!</v>
      </c>
      <c r="K173" s="57" t="e">
        <f>VLOOKUP($M173,PercentFHGoalStats!$A$3:$AE$998,20,FALSE)</f>
        <v>#DIV/0!</v>
      </c>
      <c r="L173" s="57" t="e">
        <f>VLOOKUP($M173,PercentFHGoalStats!$A$3:$AE$998,21,FALSE)</f>
        <v>#DIV/0!</v>
      </c>
      <c r="M173" s="53" t="str">
        <f>Fixtures!A173</f>
        <v>Melbourne Victory</v>
      </c>
      <c r="N173" s="54">
        <f>Fixtures!D173</f>
        <v>43491</v>
      </c>
      <c r="O173" s="53" t="str">
        <f>Fixtures!B173</f>
        <v>Sydney</v>
      </c>
      <c r="P173" s="57" t="e">
        <f>VLOOKUP($O173,PercentFHGoalStats!$A$3:$AE$998,5,FALSE)</f>
        <v>#DIV/0!</v>
      </c>
      <c r="Q173" s="57" t="e">
        <f>VLOOKUP($O173,PercentFHGoalStats!$A$3:$AE$998,7,FALSE)</f>
        <v>#DIV/0!</v>
      </c>
      <c r="R173" s="57" t="e">
        <f>VLOOKUP($O173,PercentFHGoalStats!$A$3:$AE$998,8,FALSE)</f>
        <v>#DIV/0!</v>
      </c>
      <c r="S173" s="57" t="e">
        <f>VLOOKUP($O173,PercentFHGoalStats!$A$3:$AE$998,10,FALSE)</f>
        <v>#DIV/0!</v>
      </c>
      <c r="T173" s="57" t="e">
        <f>VLOOKUP($O173,PercentFHGoalStats!$A$3:$AE$998,11,FALSE)</f>
        <v>#DIV/0!</v>
      </c>
      <c r="U173" s="57" t="e">
        <f>VLOOKUP($O173,PercentFHGoalStats!$A$3:$AE$998,13,FALSE)</f>
        <v>#DIV/0!</v>
      </c>
      <c r="V173" s="57" t="e">
        <f>VLOOKUP($O173,PercentFHGoalStats!$A$3:$AE$998,14,FALSE)</f>
        <v>#DIV/0!</v>
      </c>
      <c r="W173" s="57" t="e">
        <f>VLOOKUP($O173,PercentFHGoalStats!$A$3:$AE$998,16,FALSE)</f>
        <v>#DIV/0!</v>
      </c>
      <c r="X173" s="57" t="e">
        <f>VLOOKUP($O173,PercentFHGoalStats!$A$3:$AE$998,17,FALSE)</f>
        <v>#DIV/0!</v>
      </c>
      <c r="Y173" s="57" t="e">
        <f>VLOOKUP($O173,PercentFHGoalStats!$A$3:$AE$998,19,FALSE)</f>
        <v>#DIV/0!</v>
      </c>
      <c r="Z173" s="57" t="e">
        <f>VLOOKUP($O173,PercentFHGoalStats!$A$3:$AE$998,20,FALSE)</f>
        <v>#DIV/0!</v>
      </c>
      <c r="AA173" s="57" t="e">
        <f>VLOOKUP($O173,PercentFHGoalStats!$A$3:$AE$998,22,FALSE)</f>
        <v>#DIV/0!</v>
      </c>
    </row>
    <row r="174" spans="1:27" hidden="1" x14ac:dyDescent="0.3">
      <c r="A174" s="57" t="e">
        <f>VLOOKUP($M174,PercentFHGoalStats!$A$3:$AE$998,5,FALSE)</f>
        <v>#N/A</v>
      </c>
      <c r="B174" s="57" t="e">
        <f>VLOOKUP($M174,PercentFHGoalStats!$A$3:$AE$998,6,FALSE)</f>
        <v>#N/A</v>
      </c>
      <c r="C174" s="57" t="e">
        <f>VLOOKUP($M174,PercentFHGoalStats!$A$3:$AE$998,8,FALSE)</f>
        <v>#N/A</v>
      </c>
      <c r="D174" s="57" t="e">
        <f>VLOOKUP($M174,PercentFHGoalStats!$A$3:$AE$998,9,FALSE)</f>
        <v>#N/A</v>
      </c>
      <c r="E174" s="57" t="e">
        <f>VLOOKUP($M174,PercentFHGoalStats!$A$3:$AE$998,11,FALSE)</f>
        <v>#N/A</v>
      </c>
      <c r="F174" s="57" t="e">
        <f>VLOOKUP($M174,PercentFHGoalStats!$A$3:$AE$998,12,FALSE)</f>
        <v>#N/A</v>
      </c>
      <c r="G174" s="57" t="e">
        <f>VLOOKUP($M174,PercentFHGoalStats!$A$3:$AE$998,14,FALSE)</f>
        <v>#N/A</v>
      </c>
      <c r="H174" s="57" t="e">
        <f>VLOOKUP($M174,PercentFHGoalStats!$A$3:$AE$998,15,FALSE)</f>
        <v>#N/A</v>
      </c>
      <c r="I174" s="57" t="e">
        <f>VLOOKUP($M174,PercentFHGoalStats!$A$3:$AE$998,17,FALSE)</f>
        <v>#N/A</v>
      </c>
      <c r="J174" s="57" t="e">
        <f>VLOOKUP($M174,PercentFHGoalStats!$A$3:$AE$998,18,FALSE)</f>
        <v>#N/A</v>
      </c>
      <c r="K174" s="57" t="e">
        <f>VLOOKUP($M174,PercentFHGoalStats!$A$3:$AE$998,20,FALSE)</f>
        <v>#N/A</v>
      </c>
      <c r="L174" s="57" t="e">
        <f>VLOOKUP($M174,PercentFHGoalStats!$A$3:$AE$998,21,FALSE)</f>
        <v>#N/A</v>
      </c>
      <c r="M174" s="53" t="str">
        <f>Fixtures!A174</f>
        <v>Panaitolikos</v>
      </c>
      <c r="N174" s="54">
        <f>Fixtures!D174</f>
        <v>43491</v>
      </c>
      <c r="O174" s="53" t="str">
        <f>Fixtures!B174</f>
        <v>Xanthi</v>
      </c>
      <c r="P174" s="57" t="e">
        <f>VLOOKUP($O174,PercentFHGoalStats!$A$3:$AE$998,5,FALSE)</f>
        <v>#N/A</v>
      </c>
      <c r="Q174" s="57" t="e">
        <f>VLOOKUP($O174,PercentFHGoalStats!$A$3:$AE$998,7,FALSE)</f>
        <v>#N/A</v>
      </c>
      <c r="R174" s="57" t="e">
        <f>VLOOKUP($O174,PercentFHGoalStats!$A$3:$AE$998,8,FALSE)</f>
        <v>#N/A</v>
      </c>
      <c r="S174" s="57" t="e">
        <f>VLOOKUP($O174,PercentFHGoalStats!$A$3:$AE$998,10,FALSE)</f>
        <v>#N/A</v>
      </c>
      <c r="T174" s="57" t="e">
        <f>VLOOKUP($O174,PercentFHGoalStats!$A$3:$AE$998,11,FALSE)</f>
        <v>#N/A</v>
      </c>
      <c r="U174" s="57" t="e">
        <f>VLOOKUP($O174,PercentFHGoalStats!$A$3:$AE$998,13,FALSE)</f>
        <v>#N/A</v>
      </c>
      <c r="V174" s="57" t="e">
        <f>VLOOKUP($O174,PercentFHGoalStats!$A$3:$AE$998,14,FALSE)</f>
        <v>#N/A</v>
      </c>
      <c r="W174" s="57" t="e">
        <f>VLOOKUP($O174,PercentFHGoalStats!$A$3:$AE$998,16,FALSE)</f>
        <v>#N/A</v>
      </c>
      <c r="X174" s="57" t="e">
        <f>VLOOKUP($O174,PercentFHGoalStats!$A$3:$AE$998,17,FALSE)</f>
        <v>#N/A</v>
      </c>
      <c r="Y174" s="57" t="e">
        <f>VLOOKUP($O174,PercentFHGoalStats!$A$3:$AE$998,19,FALSE)</f>
        <v>#N/A</v>
      </c>
      <c r="Z174" s="57" t="e">
        <f>VLOOKUP($O174,PercentFHGoalStats!$A$3:$AE$998,20,FALSE)</f>
        <v>#N/A</v>
      </c>
      <c r="AA174" s="57" t="e">
        <f>VLOOKUP($O174,PercentFHGoalStats!$A$3:$AE$998,22,FALSE)</f>
        <v>#N/A</v>
      </c>
    </row>
    <row r="175" spans="1:27" hidden="1" x14ac:dyDescent="0.3">
      <c r="A175" s="57" t="e">
        <f>VLOOKUP($M175,PercentFHGoalStats!$A$3:$AE$998,5,FALSE)</f>
        <v>#N/A</v>
      </c>
      <c r="B175" s="57" t="e">
        <f>VLOOKUP($M175,PercentFHGoalStats!$A$3:$AE$998,6,FALSE)</f>
        <v>#N/A</v>
      </c>
      <c r="C175" s="57" t="e">
        <f>VLOOKUP($M175,PercentFHGoalStats!$A$3:$AE$998,8,FALSE)</f>
        <v>#N/A</v>
      </c>
      <c r="D175" s="57" t="e">
        <f>VLOOKUP($M175,PercentFHGoalStats!$A$3:$AE$998,9,FALSE)</f>
        <v>#N/A</v>
      </c>
      <c r="E175" s="57" t="e">
        <f>VLOOKUP($M175,PercentFHGoalStats!$A$3:$AE$998,11,FALSE)</f>
        <v>#N/A</v>
      </c>
      <c r="F175" s="57" t="e">
        <f>VLOOKUP($M175,PercentFHGoalStats!$A$3:$AE$998,12,FALSE)</f>
        <v>#N/A</v>
      </c>
      <c r="G175" s="57" t="e">
        <f>VLOOKUP($M175,PercentFHGoalStats!$A$3:$AE$998,14,FALSE)</f>
        <v>#N/A</v>
      </c>
      <c r="H175" s="57" t="e">
        <f>VLOOKUP($M175,PercentFHGoalStats!$A$3:$AE$998,15,FALSE)</f>
        <v>#N/A</v>
      </c>
      <c r="I175" s="57" t="e">
        <f>VLOOKUP($M175,PercentFHGoalStats!$A$3:$AE$998,17,FALSE)</f>
        <v>#N/A</v>
      </c>
      <c r="J175" s="57" t="e">
        <f>VLOOKUP($M175,PercentFHGoalStats!$A$3:$AE$998,18,FALSE)</f>
        <v>#N/A</v>
      </c>
      <c r="K175" s="57" t="e">
        <f>VLOOKUP($M175,PercentFHGoalStats!$A$3:$AE$998,20,FALSE)</f>
        <v>#N/A</v>
      </c>
      <c r="L175" s="57" t="e">
        <f>VLOOKUP($M175,PercentFHGoalStats!$A$3:$AE$998,21,FALSE)</f>
        <v>#N/A</v>
      </c>
      <c r="M175" s="53" t="str">
        <f>Fixtures!A175</f>
        <v>Panionios</v>
      </c>
      <c r="N175" s="54">
        <f>Fixtures!D175</f>
        <v>43491</v>
      </c>
      <c r="O175" s="53" t="str">
        <f>Fixtures!B175</f>
        <v>AEK Athens</v>
      </c>
      <c r="P175" s="57" t="e">
        <f>VLOOKUP($O175,PercentFHGoalStats!$A$3:$AE$998,5,FALSE)</f>
        <v>#N/A</v>
      </c>
      <c r="Q175" s="57" t="e">
        <f>VLOOKUP($O175,PercentFHGoalStats!$A$3:$AE$998,7,FALSE)</f>
        <v>#N/A</v>
      </c>
      <c r="R175" s="57" t="e">
        <f>VLOOKUP($O175,PercentFHGoalStats!$A$3:$AE$998,8,FALSE)</f>
        <v>#N/A</v>
      </c>
      <c r="S175" s="57" t="e">
        <f>VLOOKUP($O175,PercentFHGoalStats!$A$3:$AE$998,10,FALSE)</f>
        <v>#N/A</v>
      </c>
      <c r="T175" s="57" t="e">
        <f>VLOOKUP($O175,PercentFHGoalStats!$A$3:$AE$998,11,FALSE)</f>
        <v>#N/A</v>
      </c>
      <c r="U175" s="57" t="e">
        <f>VLOOKUP($O175,PercentFHGoalStats!$A$3:$AE$998,13,FALSE)</f>
        <v>#N/A</v>
      </c>
      <c r="V175" s="57" t="e">
        <f>VLOOKUP($O175,PercentFHGoalStats!$A$3:$AE$998,14,FALSE)</f>
        <v>#N/A</v>
      </c>
      <c r="W175" s="57" t="e">
        <f>VLOOKUP($O175,PercentFHGoalStats!$A$3:$AE$998,16,FALSE)</f>
        <v>#N/A</v>
      </c>
      <c r="X175" s="57" t="e">
        <f>VLOOKUP($O175,PercentFHGoalStats!$A$3:$AE$998,17,FALSE)</f>
        <v>#N/A</v>
      </c>
      <c r="Y175" s="57" t="e">
        <f>VLOOKUP($O175,PercentFHGoalStats!$A$3:$AE$998,19,FALSE)</f>
        <v>#N/A</v>
      </c>
      <c r="Z175" s="57" t="e">
        <f>VLOOKUP($O175,PercentFHGoalStats!$A$3:$AE$998,20,FALSE)</f>
        <v>#N/A</v>
      </c>
      <c r="AA175" s="57" t="e">
        <f>VLOOKUP($O175,PercentFHGoalStats!$A$3:$AE$998,22,FALSE)</f>
        <v>#N/A</v>
      </c>
    </row>
    <row r="176" spans="1:27" hidden="1" x14ac:dyDescent="0.3">
      <c r="A176" s="57" t="e">
        <f>VLOOKUP($M176,PercentFHGoalStats!$A$3:$AE$998,5,FALSE)</f>
        <v>#N/A</v>
      </c>
      <c r="B176" s="57" t="e">
        <f>VLOOKUP($M176,PercentFHGoalStats!$A$3:$AE$998,6,FALSE)</f>
        <v>#N/A</v>
      </c>
      <c r="C176" s="57" t="e">
        <f>VLOOKUP($M176,PercentFHGoalStats!$A$3:$AE$998,8,FALSE)</f>
        <v>#N/A</v>
      </c>
      <c r="D176" s="57" t="e">
        <f>VLOOKUP($M176,PercentFHGoalStats!$A$3:$AE$998,9,FALSE)</f>
        <v>#N/A</v>
      </c>
      <c r="E176" s="57" t="e">
        <f>VLOOKUP($M176,PercentFHGoalStats!$A$3:$AE$998,11,FALSE)</f>
        <v>#N/A</v>
      </c>
      <c r="F176" s="57" t="e">
        <f>VLOOKUP($M176,PercentFHGoalStats!$A$3:$AE$998,12,FALSE)</f>
        <v>#N/A</v>
      </c>
      <c r="G176" s="57" t="e">
        <f>VLOOKUP($M176,PercentFHGoalStats!$A$3:$AE$998,14,FALSE)</f>
        <v>#N/A</v>
      </c>
      <c r="H176" s="57" t="e">
        <f>VLOOKUP($M176,PercentFHGoalStats!$A$3:$AE$998,15,FALSE)</f>
        <v>#N/A</v>
      </c>
      <c r="I176" s="57" t="e">
        <f>VLOOKUP($M176,PercentFHGoalStats!$A$3:$AE$998,17,FALSE)</f>
        <v>#N/A</v>
      </c>
      <c r="J176" s="57" t="e">
        <f>VLOOKUP($M176,PercentFHGoalStats!$A$3:$AE$998,18,FALSE)</f>
        <v>#N/A</v>
      </c>
      <c r="K176" s="57" t="e">
        <f>VLOOKUP($M176,PercentFHGoalStats!$A$3:$AE$998,20,FALSE)</f>
        <v>#N/A</v>
      </c>
      <c r="L176" s="57" t="e">
        <f>VLOOKUP($M176,PercentFHGoalStats!$A$3:$AE$998,21,FALSE)</f>
        <v>#N/A</v>
      </c>
      <c r="M176" s="53" t="str">
        <f>Fixtures!A176</f>
        <v>PAS Giannina</v>
      </c>
      <c r="N176" s="54">
        <f>Fixtures!D176</f>
        <v>43491</v>
      </c>
      <c r="O176" s="53" t="str">
        <f>Fixtures!B176</f>
        <v>Apollon Smirnis</v>
      </c>
      <c r="P176" s="57" t="e">
        <f>VLOOKUP($O176,PercentFHGoalStats!$A$3:$AE$998,5,FALSE)</f>
        <v>#N/A</v>
      </c>
      <c r="Q176" s="57" t="e">
        <f>VLOOKUP($O176,PercentFHGoalStats!$A$3:$AE$998,7,FALSE)</f>
        <v>#N/A</v>
      </c>
      <c r="R176" s="57" t="e">
        <f>VLOOKUP($O176,PercentFHGoalStats!$A$3:$AE$998,8,FALSE)</f>
        <v>#N/A</v>
      </c>
      <c r="S176" s="57" t="e">
        <f>VLOOKUP($O176,PercentFHGoalStats!$A$3:$AE$998,10,FALSE)</f>
        <v>#N/A</v>
      </c>
      <c r="T176" s="57" t="e">
        <f>VLOOKUP($O176,PercentFHGoalStats!$A$3:$AE$998,11,FALSE)</f>
        <v>#N/A</v>
      </c>
      <c r="U176" s="57" t="e">
        <f>VLOOKUP($O176,PercentFHGoalStats!$A$3:$AE$998,13,FALSE)</f>
        <v>#N/A</v>
      </c>
      <c r="V176" s="57" t="e">
        <f>VLOOKUP($O176,PercentFHGoalStats!$A$3:$AE$998,14,FALSE)</f>
        <v>#N/A</v>
      </c>
      <c r="W176" s="57" t="e">
        <f>VLOOKUP($O176,PercentFHGoalStats!$A$3:$AE$998,16,FALSE)</f>
        <v>#N/A</v>
      </c>
      <c r="X176" s="57" t="e">
        <f>VLOOKUP($O176,PercentFHGoalStats!$A$3:$AE$998,17,FALSE)</f>
        <v>#N/A</v>
      </c>
      <c r="Y176" s="57" t="e">
        <f>VLOOKUP($O176,PercentFHGoalStats!$A$3:$AE$998,19,FALSE)</f>
        <v>#N/A</v>
      </c>
      <c r="Z176" s="57" t="e">
        <f>VLOOKUP($O176,PercentFHGoalStats!$A$3:$AE$998,20,FALSE)</f>
        <v>#N/A</v>
      </c>
      <c r="AA176" s="57" t="e">
        <f>VLOOKUP($O176,PercentFHGoalStats!$A$3:$AE$998,22,FALSE)</f>
        <v>#N/A</v>
      </c>
    </row>
    <row r="177" spans="1:27" hidden="1" x14ac:dyDescent="0.3">
      <c r="A177" s="57" t="e">
        <f>VLOOKUP($M177,PercentFHGoalStats!$A$3:$AE$998,5,FALSE)</f>
        <v>#N/A</v>
      </c>
      <c r="B177" s="57" t="e">
        <f>VLOOKUP($M177,PercentFHGoalStats!$A$3:$AE$998,6,FALSE)</f>
        <v>#N/A</v>
      </c>
      <c r="C177" s="57" t="e">
        <f>VLOOKUP($M177,PercentFHGoalStats!$A$3:$AE$998,8,FALSE)</f>
        <v>#N/A</v>
      </c>
      <c r="D177" s="57" t="e">
        <f>VLOOKUP($M177,PercentFHGoalStats!$A$3:$AE$998,9,FALSE)</f>
        <v>#N/A</v>
      </c>
      <c r="E177" s="57" t="e">
        <f>VLOOKUP($M177,PercentFHGoalStats!$A$3:$AE$998,11,FALSE)</f>
        <v>#N/A</v>
      </c>
      <c r="F177" s="57" t="e">
        <f>VLOOKUP($M177,PercentFHGoalStats!$A$3:$AE$998,12,FALSE)</f>
        <v>#N/A</v>
      </c>
      <c r="G177" s="57" t="e">
        <f>VLOOKUP($M177,PercentFHGoalStats!$A$3:$AE$998,14,FALSE)</f>
        <v>#N/A</v>
      </c>
      <c r="H177" s="57" t="e">
        <f>VLOOKUP($M177,PercentFHGoalStats!$A$3:$AE$998,15,FALSE)</f>
        <v>#N/A</v>
      </c>
      <c r="I177" s="57" t="e">
        <f>VLOOKUP($M177,PercentFHGoalStats!$A$3:$AE$998,17,FALSE)</f>
        <v>#N/A</v>
      </c>
      <c r="J177" s="57" t="e">
        <f>VLOOKUP($M177,PercentFHGoalStats!$A$3:$AE$998,18,FALSE)</f>
        <v>#N/A</v>
      </c>
      <c r="K177" s="57" t="e">
        <f>VLOOKUP($M177,PercentFHGoalStats!$A$3:$AE$998,20,FALSE)</f>
        <v>#N/A</v>
      </c>
      <c r="L177" s="57" t="e">
        <f>VLOOKUP($M177,PercentFHGoalStats!$A$3:$AE$998,21,FALSE)</f>
        <v>#N/A</v>
      </c>
      <c r="M177" s="53" t="str">
        <f>Fixtures!A177</f>
        <v>Genk</v>
      </c>
      <c r="N177" s="54">
        <f>Fixtures!D177</f>
        <v>43491</v>
      </c>
      <c r="O177" s="53" t="str">
        <f>Fixtures!B177</f>
        <v>Royal Excel Mouscron</v>
      </c>
      <c r="P177" s="57" t="e">
        <f>VLOOKUP($O177,PercentFHGoalStats!$A$3:$AE$998,5,FALSE)</f>
        <v>#N/A</v>
      </c>
      <c r="Q177" s="57" t="e">
        <f>VLOOKUP($O177,PercentFHGoalStats!$A$3:$AE$998,7,FALSE)</f>
        <v>#N/A</v>
      </c>
      <c r="R177" s="57" t="e">
        <f>VLOOKUP($O177,PercentFHGoalStats!$A$3:$AE$998,8,FALSE)</f>
        <v>#N/A</v>
      </c>
      <c r="S177" s="57" t="e">
        <f>VLOOKUP($O177,PercentFHGoalStats!$A$3:$AE$998,10,FALSE)</f>
        <v>#N/A</v>
      </c>
      <c r="T177" s="57" t="e">
        <f>VLOOKUP($O177,PercentFHGoalStats!$A$3:$AE$998,11,FALSE)</f>
        <v>#N/A</v>
      </c>
      <c r="U177" s="57" t="e">
        <f>VLOOKUP($O177,PercentFHGoalStats!$A$3:$AE$998,13,FALSE)</f>
        <v>#N/A</v>
      </c>
      <c r="V177" s="57" t="e">
        <f>VLOOKUP($O177,PercentFHGoalStats!$A$3:$AE$998,14,FALSE)</f>
        <v>#N/A</v>
      </c>
      <c r="W177" s="57" t="e">
        <f>VLOOKUP($O177,PercentFHGoalStats!$A$3:$AE$998,16,FALSE)</f>
        <v>#N/A</v>
      </c>
      <c r="X177" s="57" t="e">
        <f>VLOOKUP($O177,PercentFHGoalStats!$A$3:$AE$998,17,FALSE)</f>
        <v>#N/A</v>
      </c>
      <c r="Y177" s="57" t="e">
        <f>VLOOKUP($O177,PercentFHGoalStats!$A$3:$AE$998,19,FALSE)</f>
        <v>#N/A</v>
      </c>
      <c r="Z177" s="57" t="e">
        <f>VLOOKUP($O177,PercentFHGoalStats!$A$3:$AE$998,20,FALSE)</f>
        <v>#N/A</v>
      </c>
      <c r="AA177" s="57" t="e">
        <f>VLOOKUP($O177,PercentFHGoalStats!$A$3:$AE$998,22,FALSE)</f>
        <v>#N/A</v>
      </c>
    </row>
    <row r="178" spans="1:27" hidden="1" x14ac:dyDescent="0.3">
      <c r="A178" s="57" t="e">
        <f>VLOOKUP($M178,PercentFHGoalStats!$A$3:$AE$998,5,FALSE)</f>
        <v>#N/A</v>
      </c>
      <c r="B178" s="57" t="e">
        <f>VLOOKUP($M178,PercentFHGoalStats!$A$3:$AE$998,6,FALSE)</f>
        <v>#N/A</v>
      </c>
      <c r="C178" s="57" t="e">
        <f>VLOOKUP($M178,PercentFHGoalStats!$A$3:$AE$998,8,FALSE)</f>
        <v>#N/A</v>
      </c>
      <c r="D178" s="57" t="e">
        <f>VLOOKUP($M178,PercentFHGoalStats!$A$3:$AE$998,9,FALSE)</f>
        <v>#N/A</v>
      </c>
      <c r="E178" s="57" t="e">
        <f>VLOOKUP($M178,PercentFHGoalStats!$A$3:$AE$998,11,FALSE)</f>
        <v>#N/A</v>
      </c>
      <c r="F178" s="57" t="e">
        <f>VLOOKUP($M178,PercentFHGoalStats!$A$3:$AE$998,12,FALSE)</f>
        <v>#N/A</v>
      </c>
      <c r="G178" s="57" t="e">
        <f>VLOOKUP($M178,PercentFHGoalStats!$A$3:$AE$998,14,FALSE)</f>
        <v>#N/A</v>
      </c>
      <c r="H178" s="57" t="e">
        <f>VLOOKUP($M178,PercentFHGoalStats!$A$3:$AE$998,15,FALSE)</f>
        <v>#N/A</v>
      </c>
      <c r="I178" s="57" t="e">
        <f>VLOOKUP($M178,PercentFHGoalStats!$A$3:$AE$998,17,FALSE)</f>
        <v>#N/A</v>
      </c>
      <c r="J178" s="57" t="e">
        <f>VLOOKUP($M178,PercentFHGoalStats!$A$3:$AE$998,18,FALSE)</f>
        <v>#N/A</v>
      </c>
      <c r="K178" s="57" t="e">
        <f>VLOOKUP($M178,PercentFHGoalStats!$A$3:$AE$998,20,FALSE)</f>
        <v>#N/A</v>
      </c>
      <c r="L178" s="57" t="e">
        <f>VLOOKUP($M178,PercentFHGoalStats!$A$3:$AE$998,21,FALSE)</f>
        <v>#N/A</v>
      </c>
      <c r="M178" s="53" t="str">
        <f>Fixtures!A178</f>
        <v>Cercle Brugge</v>
      </c>
      <c r="N178" s="54">
        <f>Fixtures!D178</f>
        <v>43491</v>
      </c>
      <c r="O178" s="53" t="str">
        <f>Fixtures!B178</f>
        <v>Sint-Truiden</v>
      </c>
      <c r="P178" s="57" t="e">
        <f>VLOOKUP($O178,PercentFHGoalStats!$A$3:$AE$998,5,FALSE)</f>
        <v>#N/A</v>
      </c>
      <c r="Q178" s="57" t="e">
        <f>VLOOKUP($O178,PercentFHGoalStats!$A$3:$AE$998,7,FALSE)</f>
        <v>#N/A</v>
      </c>
      <c r="R178" s="57" t="e">
        <f>VLOOKUP($O178,PercentFHGoalStats!$A$3:$AE$998,8,FALSE)</f>
        <v>#N/A</v>
      </c>
      <c r="S178" s="57" t="e">
        <f>VLOOKUP($O178,PercentFHGoalStats!$A$3:$AE$998,10,FALSE)</f>
        <v>#N/A</v>
      </c>
      <c r="T178" s="57" t="e">
        <f>VLOOKUP($O178,PercentFHGoalStats!$A$3:$AE$998,11,FALSE)</f>
        <v>#N/A</v>
      </c>
      <c r="U178" s="57" t="e">
        <f>VLOOKUP($O178,PercentFHGoalStats!$A$3:$AE$998,13,FALSE)</f>
        <v>#N/A</v>
      </c>
      <c r="V178" s="57" t="e">
        <f>VLOOKUP($O178,PercentFHGoalStats!$A$3:$AE$998,14,FALSE)</f>
        <v>#N/A</v>
      </c>
      <c r="W178" s="57" t="e">
        <f>VLOOKUP($O178,PercentFHGoalStats!$A$3:$AE$998,16,FALSE)</f>
        <v>#N/A</v>
      </c>
      <c r="X178" s="57" t="e">
        <f>VLOOKUP($O178,PercentFHGoalStats!$A$3:$AE$998,17,FALSE)</f>
        <v>#N/A</v>
      </c>
      <c r="Y178" s="57" t="e">
        <f>VLOOKUP($O178,PercentFHGoalStats!$A$3:$AE$998,19,FALSE)</f>
        <v>#N/A</v>
      </c>
      <c r="Z178" s="57" t="e">
        <f>VLOOKUP($O178,PercentFHGoalStats!$A$3:$AE$998,20,FALSE)</f>
        <v>#N/A</v>
      </c>
      <c r="AA178" s="57" t="e">
        <f>VLOOKUP($O178,PercentFHGoalStats!$A$3:$AE$998,22,FALSE)</f>
        <v>#N/A</v>
      </c>
    </row>
    <row r="179" spans="1:27" hidden="1" x14ac:dyDescent="0.3">
      <c r="A179" s="57" t="e">
        <f>VLOOKUP($M179,PercentFHGoalStats!$A$3:$AE$998,5,FALSE)</f>
        <v>#N/A</v>
      </c>
      <c r="B179" s="57" t="e">
        <f>VLOOKUP($M179,PercentFHGoalStats!$A$3:$AE$998,6,FALSE)</f>
        <v>#N/A</v>
      </c>
      <c r="C179" s="57" t="e">
        <f>VLOOKUP($M179,PercentFHGoalStats!$A$3:$AE$998,8,FALSE)</f>
        <v>#N/A</v>
      </c>
      <c r="D179" s="57" t="e">
        <f>VLOOKUP($M179,PercentFHGoalStats!$A$3:$AE$998,9,FALSE)</f>
        <v>#N/A</v>
      </c>
      <c r="E179" s="57" t="e">
        <f>VLOOKUP($M179,PercentFHGoalStats!$A$3:$AE$998,11,FALSE)</f>
        <v>#N/A</v>
      </c>
      <c r="F179" s="57" t="e">
        <f>VLOOKUP($M179,PercentFHGoalStats!$A$3:$AE$998,12,FALSE)</f>
        <v>#N/A</v>
      </c>
      <c r="G179" s="57" t="e">
        <f>VLOOKUP($M179,PercentFHGoalStats!$A$3:$AE$998,14,FALSE)</f>
        <v>#N/A</v>
      </c>
      <c r="H179" s="57" t="e">
        <f>VLOOKUP($M179,PercentFHGoalStats!$A$3:$AE$998,15,FALSE)</f>
        <v>#N/A</v>
      </c>
      <c r="I179" s="57" t="e">
        <f>VLOOKUP($M179,PercentFHGoalStats!$A$3:$AE$998,17,FALSE)</f>
        <v>#N/A</v>
      </c>
      <c r="J179" s="57" t="e">
        <f>VLOOKUP($M179,PercentFHGoalStats!$A$3:$AE$998,18,FALSE)</f>
        <v>#N/A</v>
      </c>
      <c r="K179" s="57" t="e">
        <f>VLOOKUP($M179,PercentFHGoalStats!$A$3:$AE$998,20,FALSE)</f>
        <v>#N/A</v>
      </c>
      <c r="L179" s="57" t="e">
        <f>VLOOKUP($M179,PercentFHGoalStats!$A$3:$AE$998,21,FALSE)</f>
        <v>#N/A</v>
      </c>
      <c r="M179" s="53" t="str">
        <f>Fixtures!A179</f>
        <v>Lokeren</v>
      </c>
      <c r="N179" s="54">
        <f>Fixtures!D179</f>
        <v>43491</v>
      </c>
      <c r="O179" s="53" t="str">
        <f>Fixtures!B179</f>
        <v>Zulte-Waregem</v>
      </c>
      <c r="P179" s="57" t="e">
        <f>VLOOKUP($O179,PercentFHGoalStats!$A$3:$AE$998,5,FALSE)</f>
        <v>#N/A</v>
      </c>
      <c r="Q179" s="57" t="e">
        <f>VLOOKUP($O179,PercentFHGoalStats!$A$3:$AE$998,7,FALSE)</f>
        <v>#N/A</v>
      </c>
      <c r="R179" s="57" t="e">
        <f>VLOOKUP($O179,PercentFHGoalStats!$A$3:$AE$998,8,FALSE)</f>
        <v>#N/A</v>
      </c>
      <c r="S179" s="57" t="e">
        <f>VLOOKUP($O179,PercentFHGoalStats!$A$3:$AE$998,10,FALSE)</f>
        <v>#N/A</v>
      </c>
      <c r="T179" s="57" t="e">
        <f>VLOOKUP($O179,PercentFHGoalStats!$A$3:$AE$998,11,FALSE)</f>
        <v>#N/A</v>
      </c>
      <c r="U179" s="57" t="e">
        <f>VLOOKUP($O179,PercentFHGoalStats!$A$3:$AE$998,13,FALSE)</f>
        <v>#N/A</v>
      </c>
      <c r="V179" s="57" t="e">
        <f>VLOOKUP($O179,PercentFHGoalStats!$A$3:$AE$998,14,FALSE)</f>
        <v>#N/A</v>
      </c>
      <c r="W179" s="57" t="e">
        <f>VLOOKUP($O179,PercentFHGoalStats!$A$3:$AE$998,16,FALSE)</f>
        <v>#N/A</v>
      </c>
      <c r="X179" s="57" t="e">
        <f>VLOOKUP($O179,PercentFHGoalStats!$A$3:$AE$998,17,FALSE)</f>
        <v>#N/A</v>
      </c>
      <c r="Y179" s="57" t="e">
        <f>VLOOKUP($O179,PercentFHGoalStats!$A$3:$AE$998,19,FALSE)</f>
        <v>#N/A</v>
      </c>
      <c r="Z179" s="57" t="e">
        <f>VLOOKUP($O179,PercentFHGoalStats!$A$3:$AE$998,20,FALSE)</f>
        <v>#N/A</v>
      </c>
      <c r="AA179" s="57" t="e">
        <f>VLOOKUP($O179,PercentFHGoalStats!$A$3:$AE$998,22,FALSE)</f>
        <v>#N/A</v>
      </c>
    </row>
    <row r="180" spans="1:27" hidden="1" x14ac:dyDescent="0.3">
      <c r="A180" s="57" t="e">
        <f>VLOOKUP($M180,PercentFHGoalStats!$A$3:$AE$998,5,FALSE)</f>
        <v>#N/A</v>
      </c>
      <c r="B180" s="57" t="e">
        <f>VLOOKUP($M180,PercentFHGoalStats!$A$3:$AE$998,6,FALSE)</f>
        <v>#N/A</v>
      </c>
      <c r="C180" s="57" t="e">
        <f>VLOOKUP($M180,PercentFHGoalStats!$A$3:$AE$998,8,FALSE)</f>
        <v>#N/A</v>
      </c>
      <c r="D180" s="57" t="e">
        <f>VLOOKUP($M180,PercentFHGoalStats!$A$3:$AE$998,9,FALSE)</f>
        <v>#N/A</v>
      </c>
      <c r="E180" s="57" t="e">
        <f>VLOOKUP($M180,PercentFHGoalStats!$A$3:$AE$998,11,FALSE)</f>
        <v>#N/A</v>
      </c>
      <c r="F180" s="57" t="e">
        <f>VLOOKUP($M180,PercentFHGoalStats!$A$3:$AE$998,12,FALSE)</f>
        <v>#N/A</v>
      </c>
      <c r="G180" s="57" t="e">
        <f>VLOOKUP($M180,PercentFHGoalStats!$A$3:$AE$998,14,FALSE)</f>
        <v>#N/A</v>
      </c>
      <c r="H180" s="57" t="e">
        <f>VLOOKUP($M180,PercentFHGoalStats!$A$3:$AE$998,15,FALSE)</f>
        <v>#N/A</v>
      </c>
      <c r="I180" s="57" t="e">
        <f>VLOOKUP($M180,PercentFHGoalStats!$A$3:$AE$998,17,FALSE)</f>
        <v>#N/A</v>
      </c>
      <c r="J180" s="57" t="e">
        <f>VLOOKUP($M180,PercentFHGoalStats!$A$3:$AE$998,18,FALSE)</f>
        <v>#N/A</v>
      </c>
      <c r="K180" s="57" t="e">
        <f>VLOOKUP($M180,PercentFHGoalStats!$A$3:$AE$998,20,FALSE)</f>
        <v>#N/A</v>
      </c>
      <c r="L180" s="57" t="e">
        <f>VLOOKUP($M180,PercentFHGoalStats!$A$3:$AE$998,21,FALSE)</f>
        <v>#N/A</v>
      </c>
      <c r="M180" s="53" t="str">
        <f>Fixtures!A180</f>
        <v>Sporting Charleroi</v>
      </c>
      <c r="N180" s="54">
        <f>Fixtures!D180</f>
        <v>43491</v>
      </c>
      <c r="O180" s="53" t="str">
        <f>Fixtures!B180</f>
        <v>Waasland-Beveren</v>
      </c>
      <c r="P180" s="57" t="e">
        <f>VLOOKUP($O180,PercentFHGoalStats!$A$3:$AE$998,5,FALSE)</f>
        <v>#N/A</v>
      </c>
      <c r="Q180" s="57" t="e">
        <f>VLOOKUP($O180,PercentFHGoalStats!$A$3:$AE$998,7,FALSE)</f>
        <v>#N/A</v>
      </c>
      <c r="R180" s="57" t="e">
        <f>VLOOKUP($O180,PercentFHGoalStats!$A$3:$AE$998,8,FALSE)</f>
        <v>#N/A</v>
      </c>
      <c r="S180" s="57" t="e">
        <f>VLOOKUP($O180,PercentFHGoalStats!$A$3:$AE$998,10,FALSE)</f>
        <v>#N/A</v>
      </c>
      <c r="T180" s="57" t="e">
        <f>VLOOKUP($O180,PercentFHGoalStats!$A$3:$AE$998,11,FALSE)</f>
        <v>#N/A</v>
      </c>
      <c r="U180" s="57" t="e">
        <f>VLOOKUP($O180,PercentFHGoalStats!$A$3:$AE$998,13,FALSE)</f>
        <v>#N/A</v>
      </c>
      <c r="V180" s="57" t="e">
        <f>VLOOKUP($O180,PercentFHGoalStats!$A$3:$AE$998,14,FALSE)</f>
        <v>#N/A</v>
      </c>
      <c r="W180" s="57" t="e">
        <f>VLOOKUP($O180,PercentFHGoalStats!$A$3:$AE$998,16,FALSE)</f>
        <v>#N/A</v>
      </c>
      <c r="X180" s="57" t="e">
        <f>VLOOKUP($O180,PercentFHGoalStats!$A$3:$AE$998,17,FALSE)</f>
        <v>#N/A</v>
      </c>
      <c r="Y180" s="57" t="e">
        <f>VLOOKUP($O180,PercentFHGoalStats!$A$3:$AE$998,19,FALSE)</f>
        <v>#N/A</v>
      </c>
      <c r="Z180" s="57" t="e">
        <f>VLOOKUP($O180,PercentFHGoalStats!$A$3:$AE$998,20,FALSE)</f>
        <v>#N/A</v>
      </c>
      <c r="AA180" s="57" t="e">
        <f>VLOOKUP($O180,PercentFHGoalStats!$A$3:$AE$998,22,FALSE)</f>
        <v>#N/A</v>
      </c>
    </row>
    <row r="181" spans="1:27" hidden="1" x14ac:dyDescent="0.3">
      <c r="A181" s="57">
        <f>VLOOKUP($M181,PercentFHGoalStats!$A$3:$AE$998,5,FALSE)</f>
        <v>0.57894736842105265</v>
      </c>
      <c r="B181" s="57">
        <f>VLOOKUP($M181,PercentFHGoalStats!$A$3:$AE$998,6,FALSE)</f>
        <v>0.6</v>
      </c>
      <c r="C181" s="57">
        <f>VLOOKUP($M181,PercentFHGoalStats!$A$3:$AE$998,8,FALSE)</f>
        <v>0.31578947368421051</v>
      </c>
      <c r="D181" s="57">
        <f>VLOOKUP($M181,PercentFHGoalStats!$A$3:$AE$998,9,FALSE)</f>
        <v>0.3</v>
      </c>
      <c r="E181" s="57">
        <f>VLOOKUP($M181,PercentFHGoalStats!$A$3:$AE$998,11,FALSE)</f>
        <v>0.15789473684210525</v>
      </c>
      <c r="F181" s="57">
        <f>VLOOKUP($M181,PercentFHGoalStats!$A$3:$AE$998,12,FALSE)</f>
        <v>0.3</v>
      </c>
      <c r="G181" s="57">
        <f>VLOOKUP($M181,PercentFHGoalStats!$A$3:$AE$998,14,FALSE)</f>
        <v>5.2631578947368418E-2</v>
      </c>
      <c r="H181" s="57">
        <f>VLOOKUP($M181,PercentFHGoalStats!$A$3:$AE$998,15,FALSE)</f>
        <v>0.1</v>
      </c>
      <c r="I181" s="57">
        <f>VLOOKUP($M181,PercentFHGoalStats!$A$3:$AE$998,17,FALSE)</f>
        <v>0.52631578947368418</v>
      </c>
      <c r="J181" s="57">
        <f>VLOOKUP($M181,PercentFHGoalStats!$A$3:$AE$998,18,FALSE)</f>
        <v>0.5</v>
      </c>
      <c r="K181" s="57">
        <f>VLOOKUP($M181,PercentFHGoalStats!$A$3:$AE$998,20,FALSE)</f>
        <v>0.21052631578947367</v>
      </c>
      <c r="L181" s="57">
        <f>VLOOKUP($M181,PercentFHGoalStats!$A$3:$AE$998,21,FALSE)</f>
        <v>0.1</v>
      </c>
      <c r="M181" s="53" t="str">
        <f>Fixtures!A181</f>
        <v>Chievo</v>
      </c>
      <c r="N181" s="54">
        <f>Fixtures!D181</f>
        <v>43492</v>
      </c>
      <c r="O181" s="53" t="str">
        <f>Fixtures!B181</f>
        <v>Fiorentina</v>
      </c>
      <c r="P181" s="57">
        <f>VLOOKUP($O181,PercentFHGoalStats!$A$3:$AE$998,5,FALSE)</f>
        <v>0.52631578947368418</v>
      </c>
      <c r="Q181" s="57">
        <f>VLOOKUP($O181,PercentFHGoalStats!$A$3:$AE$998,7,FALSE)</f>
        <v>0.4</v>
      </c>
      <c r="R181" s="57">
        <f>VLOOKUP($O181,PercentFHGoalStats!$A$3:$AE$998,8,FALSE)</f>
        <v>0.21052631578947367</v>
      </c>
      <c r="S181" s="57">
        <f>VLOOKUP($O181,PercentFHGoalStats!$A$3:$AE$998,10,FALSE)</f>
        <v>0.1</v>
      </c>
      <c r="T181" s="57">
        <f>VLOOKUP($O181,PercentFHGoalStats!$A$3:$AE$998,11,FALSE)</f>
        <v>0.31578947368421051</v>
      </c>
      <c r="U181" s="57">
        <f>VLOOKUP($O181,PercentFHGoalStats!$A$3:$AE$998,13,FALSE)</f>
        <v>0.2</v>
      </c>
      <c r="V181" s="57">
        <f>VLOOKUP($O181,PercentFHGoalStats!$A$3:$AE$998,14,FALSE)</f>
        <v>0.10526315789473684</v>
      </c>
      <c r="W181" s="57">
        <f>VLOOKUP($O181,PercentFHGoalStats!$A$3:$AE$998,16,FALSE)</f>
        <v>0</v>
      </c>
      <c r="X181" s="57">
        <f>VLOOKUP($O181,PercentFHGoalStats!$A$3:$AE$998,17,FALSE)</f>
        <v>0.31578947368421051</v>
      </c>
      <c r="Y181" s="57">
        <f>VLOOKUP($O181,PercentFHGoalStats!$A$3:$AE$998,19,FALSE)</f>
        <v>0.3</v>
      </c>
      <c r="Z181" s="57">
        <f>VLOOKUP($O181,PercentFHGoalStats!$A$3:$AE$998,20,FALSE)</f>
        <v>0</v>
      </c>
      <c r="AA181" s="57">
        <f>VLOOKUP($O181,PercentFHGoalStats!$A$3:$AE$998,22,FALSE)</f>
        <v>0</v>
      </c>
    </row>
    <row r="182" spans="1:27" hidden="1" x14ac:dyDescent="0.3">
      <c r="A182" s="57">
        <f>VLOOKUP($M182,PercentFHGoalStats!$A$3:$AE$998,5,FALSE)</f>
        <v>0.63157894736842102</v>
      </c>
      <c r="B182" s="57">
        <f>VLOOKUP($M182,PercentFHGoalStats!$A$3:$AE$998,6,FALSE)</f>
        <v>0.55555555555555558</v>
      </c>
      <c r="C182" s="57">
        <f>VLOOKUP($M182,PercentFHGoalStats!$A$3:$AE$998,8,FALSE)</f>
        <v>0.36842105263157893</v>
      </c>
      <c r="D182" s="57">
        <f>VLOOKUP($M182,PercentFHGoalStats!$A$3:$AE$998,9,FALSE)</f>
        <v>0.1111111111111111</v>
      </c>
      <c r="E182" s="57">
        <f>VLOOKUP($M182,PercentFHGoalStats!$A$3:$AE$998,11,FALSE)</f>
        <v>0.42105263157894735</v>
      </c>
      <c r="F182" s="57">
        <f>VLOOKUP($M182,PercentFHGoalStats!$A$3:$AE$998,12,FALSE)</f>
        <v>0.33333333333333331</v>
      </c>
      <c r="G182" s="57">
        <f>VLOOKUP($M182,PercentFHGoalStats!$A$3:$AE$998,14,FALSE)</f>
        <v>0</v>
      </c>
      <c r="H182" s="57">
        <f>VLOOKUP($M182,PercentFHGoalStats!$A$3:$AE$998,15,FALSE)</f>
        <v>0</v>
      </c>
      <c r="I182" s="57">
        <f>VLOOKUP($M182,PercentFHGoalStats!$A$3:$AE$998,17,FALSE)</f>
        <v>0.52631578947368418</v>
      </c>
      <c r="J182" s="57">
        <f>VLOOKUP($M182,PercentFHGoalStats!$A$3:$AE$998,18,FALSE)</f>
        <v>0.33333333333333331</v>
      </c>
      <c r="K182" s="57">
        <f>VLOOKUP($M182,PercentFHGoalStats!$A$3:$AE$998,20,FALSE)</f>
        <v>0.15789473684210525</v>
      </c>
      <c r="L182" s="57">
        <f>VLOOKUP($M182,PercentFHGoalStats!$A$3:$AE$998,21,FALSE)</f>
        <v>0</v>
      </c>
      <c r="M182" s="53" t="str">
        <f>Fixtures!A182</f>
        <v>Bologna</v>
      </c>
      <c r="N182" s="54">
        <f>Fixtures!D182</f>
        <v>43492</v>
      </c>
      <c r="O182" s="53" t="str">
        <f>Fixtures!B182</f>
        <v>Frosinone</v>
      </c>
      <c r="P182" s="57">
        <f>VLOOKUP($O182,PercentFHGoalStats!$A$3:$AE$998,5,FALSE)</f>
        <v>0.63157894736842102</v>
      </c>
      <c r="Q182" s="57">
        <f>VLOOKUP($O182,PercentFHGoalStats!$A$3:$AE$998,7,FALSE)</f>
        <v>0.7</v>
      </c>
      <c r="R182" s="57">
        <f>VLOOKUP($O182,PercentFHGoalStats!$A$3:$AE$998,8,FALSE)</f>
        <v>0.21052631578947367</v>
      </c>
      <c r="S182" s="57">
        <f>VLOOKUP($O182,PercentFHGoalStats!$A$3:$AE$998,10,FALSE)</f>
        <v>0.2</v>
      </c>
      <c r="T182" s="57">
        <f>VLOOKUP($O182,PercentFHGoalStats!$A$3:$AE$998,11,FALSE)</f>
        <v>0.21052631578947367</v>
      </c>
      <c r="U182" s="57">
        <f>VLOOKUP($O182,PercentFHGoalStats!$A$3:$AE$998,13,FALSE)</f>
        <v>0.1</v>
      </c>
      <c r="V182" s="57">
        <f>VLOOKUP($O182,PercentFHGoalStats!$A$3:$AE$998,14,FALSE)</f>
        <v>0</v>
      </c>
      <c r="W182" s="57">
        <f>VLOOKUP($O182,PercentFHGoalStats!$A$3:$AE$998,16,FALSE)</f>
        <v>0</v>
      </c>
      <c r="X182" s="57">
        <f>VLOOKUP($O182,PercentFHGoalStats!$A$3:$AE$998,17,FALSE)</f>
        <v>0.52631578947368418</v>
      </c>
      <c r="Y182" s="57">
        <f>VLOOKUP($O182,PercentFHGoalStats!$A$3:$AE$998,19,FALSE)</f>
        <v>0.6</v>
      </c>
      <c r="Z182" s="57">
        <f>VLOOKUP($O182,PercentFHGoalStats!$A$3:$AE$998,20,FALSE)</f>
        <v>0.15789473684210525</v>
      </c>
      <c r="AA182" s="57">
        <f>VLOOKUP($O182,PercentFHGoalStats!$A$3:$AE$998,22,FALSE)</f>
        <v>0.2</v>
      </c>
    </row>
    <row r="183" spans="1:27" hidden="1" x14ac:dyDescent="0.3">
      <c r="A183" s="57">
        <f>VLOOKUP($M183,PercentFHGoalStats!$A$3:$AE$998,5,FALSE)</f>
        <v>0.6</v>
      </c>
      <c r="B183" s="57">
        <f>VLOOKUP($M183,PercentFHGoalStats!$A$3:$AE$998,6,FALSE)</f>
        <v>0.66666666666666663</v>
      </c>
      <c r="C183" s="57">
        <f>VLOOKUP($M183,PercentFHGoalStats!$A$3:$AE$998,8,FALSE)</f>
        <v>0.35</v>
      </c>
      <c r="D183" s="57">
        <f>VLOOKUP($M183,PercentFHGoalStats!$A$3:$AE$998,9,FALSE)</f>
        <v>0.44444444444444442</v>
      </c>
      <c r="E183" s="57">
        <f>VLOOKUP($M183,PercentFHGoalStats!$A$3:$AE$998,11,FALSE)</f>
        <v>0.4</v>
      </c>
      <c r="F183" s="57">
        <f>VLOOKUP($M183,PercentFHGoalStats!$A$3:$AE$998,12,FALSE)</f>
        <v>0.55555555555555558</v>
      </c>
      <c r="G183" s="57">
        <f>VLOOKUP($M183,PercentFHGoalStats!$A$3:$AE$998,14,FALSE)</f>
        <v>0.1</v>
      </c>
      <c r="H183" s="57">
        <f>VLOOKUP($M183,PercentFHGoalStats!$A$3:$AE$998,15,FALSE)</f>
        <v>0.1111111111111111</v>
      </c>
      <c r="I183" s="57">
        <f>VLOOKUP($M183,PercentFHGoalStats!$A$3:$AE$998,17,FALSE)</f>
        <v>0.35</v>
      </c>
      <c r="J183" s="57">
        <f>VLOOKUP($M183,PercentFHGoalStats!$A$3:$AE$998,18,FALSE)</f>
        <v>0.44444444444444442</v>
      </c>
      <c r="K183" s="57">
        <f>VLOOKUP($M183,PercentFHGoalStats!$A$3:$AE$998,20,FALSE)</f>
        <v>0.2</v>
      </c>
      <c r="L183" s="57">
        <f>VLOOKUP($M183,PercentFHGoalStats!$A$3:$AE$998,21,FALSE)</f>
        <v>0.22222222222222221</v>
      </c>
      <c r="M183" s="53" t="str">
        <f>Fixtures!A183</f>
        <v>Torino</v>
      </c>
      <c r="N183" s="54">
        <f>Fixtures!D183</f>
        <v>43492</v>
      </c>
      <c r="O183" s="53" t="str">
        <f>Fixtures!B183</f>
        <v>Internazionale</v>
      </c>
      <c r="P183" s="57">
        <f>VLOOKUP($O183,PercentFHGoalStats!$A$3:$AE$998,5,FALSE)</f>
        <v>0.55000000000000004</v>
      </c>
      <c r="Q183" s="57">
        <f>VLOOKUP($O183,PercentFHGoalStats!$A$3:$AE$998,7,FALSE)</f>
        <v>0.6</v>
      </c>
      <c r="R183" s="57">
        <f>VLOOKUP($O183,PercentFHGoalStats!$A$3:$AE$998,8,FALSE)</f>
        <v>0.15</v>
      </c>
      <c r="S183" s="57">
        <f>VLOOKUP($O183,PercentFHGoalStats!$A$3:$AE$998,10,FALSE)</f>
        <v>0.1</v>
      </c>
      <c r="T183" s="57">
        <f>VLOOKUP($O183,PercentFHGoalStats!$A$3:$AE$998,11,FALSE)</f>
        <v>0.45</v>
      </c>
      <c r="U183" s="57">
        <f>VLOOKUP($O183,PercentFHGoalStats!$A$3:$AE$998,13,FALSE)</f>
        <v>0.4</v>
      </c>
      <c r="V183" s="57">
        <f>VLOOKUP($O183,PercentFHGoalStats!$A$3:$AE$998,14,FALSE)</f>
        <v>0.15</v>
      </c>
      <c r="W183" s="57">
        <f>VLOOKUP($O183,PercentFHGoalStats!$A$3:$AE$998,16,FALSE)</f>
        <v>0.1</v>
      </c>
      <c r="X183" s="57">
        <f>VLOOKUP($O183,PercentFHGoalStats!$A$3:$AE$998,17,FALSE)</f>
        <v>0.1</v>
      </c>
      <c r="Y183" s="57">
        <f>VLOOKUP($O183,PercentFHGoalStats!$A$3:$AE$998,19,FALSE)</f>
        <v>0.2</v>
      </c>
      <c r="Z183" s="57">
        <f>VLOOKUP($O183,PercentFHGoalStats!$A$3:$AE$998,20,FALSE)</f>
        <v>0</v>
      </c>
      <c r="AA183" s="57">
        <f>VLOOKUP($O183,PercentFHGoalStats!$A$3:$AE$998,22,FALSE)</f>
        <v>0</v>
      </c>
    </row>
    <row r="184" spans="1:27" hidden="1" x14ac:dyDescent="0.3">
      <c r="A184" s="57">
        <f>VLOOKUP($M184,PercentFHGoalStats!$A$3:$AE$998,5,FALSE)</f>
        <v>0.73684210526315785</v>
      </c>
      <c r="B184" s="57">
        <f>VLOOKUP($M184,PercentFHGoalStats!$A$3:$AE$998,6,FALSE)</f>
        <v>0.8</v>
      </c>
      <c r="C184" s="57">
        <f>VLOOKUP($M184,PercentFHGoalStats!$A$3:$AE$998,8,FALSE)</f>
        <v>0.31578947368421051</v>
      </c>
      <c r="D184" s="57">
        <f>VLOOKUP($M184,PercentFHGoalStats!$A$3:$AE$998,9,FALSE)</f>
        <v>0.5</v>
      </c>
      <c r="E184" s="57">
        <f>VLOOKUP($M184,PercentFHGoalStats!$A$3:$AE$998,11,FALSE)</f>
        <v>0.36842105263157893</v>
      </c>
      <c r="F184" s="57">
        <f>VLOOKUP($M184,PercentFHGoalStats!$A$3:$AE$998,12,FALSE)</f>
        <v>0.5</v>
      </c>
      <c r="G184" s="57">
        <f>VLOOKUP($M184,PercentFHGoalStats!$A$3:$AE$998,14,FALSE)</f>
        <v>0.15789473684210525</v>
      </c>
      <c r="H184" s="57">
        <f>VLOOKUP($M184,PercentFHGoalStats!$A$3:$AE$998,15,FALSE)</f>
        <v>0.3</v>
      </c>
      <c r="I184" s="57">
        <f>VLOOKUP($M184,PercentFHGoalStats!$A$3:$AE$998,17,FALSE)</f>
        <v>0.52631578947368418</v>
      </c>
      <c r="J184" s="57">
        <f>VLOOKUP($M184,PercentFHGoalStats!$A$3:$AE$998,18,FALSE)</f>
        <v>0.5</v>
      </c>
      <c r="K184" s="57">
        <f>VLOOKUP($M184,PercentFHGoalStats!$A$3:$AE$998,20,FALSE)</f>
        <v>5.2631578947368418E-2</v>
      </c>
      <c r="L184" s="57">
        <f>VLOOKUP($M184,PercentFHGoalStats!$A$3:$AE$998,21,FALSE)</f>
        <v>0.1</v>
      </c>
      <c r="M184" s="53" t="str">
        <f>Fixtures!A184</f>
        <v>Lazio</v>
      </c>
      <c r="N184" s="54">
        <f>Fixtures!D184</f>
        <v>43492</v>
      </c>
      <c r="O184" s="53" t="str">
        <f>Fixtures!B184</f>
        <v>Juventus</v>
      </c>
      <c r="P184" s="57">
        <f>VLOOKUP($O184,PercentFHGoalStats!$A$3:$AE$998,5,FALSE)</f>
        <v>0.78947368421052633</v>
      </c>
      <c r="Q184" s="57">
        <f>VLOOKUP($O184,PercentFHGoalStats!$A$3:$AE$998,7,FALSE)</f>
        <v>0.77777777777777779</v>
      </c>
      <c r="R184" s="57">
        <f>VLOOKUP($O184,PercentFHGoalStats!$A$3:$AE$998,8,FALSE)</f>
        <v>0.42105263157894735</v>
      </c>
      <c r="S184" s="57">
        <f>VLOOKUP($O184,PercentFHGoalStats!$A$3:$AE$998,10,FALSE)</f>
        <v>0.44444444444444442</v>
      </c>
      <c r="T184" s="57">
        <f>VLOOKUP($O184,PercentFHGoalStats!$A$3:$AE$998,11,FALSE)</f>
        <v>0.73684210526315785</v>
      </c>
      <c r="U184" s="57">
        <f>VLOOKUP($O184,PercentFHGoalStats!$A$3:$AE$998,13,FALSE)</f>
        <v>0.66666666666666663</v>
      </c>
      <c r="V184" s="57">
        <f>VLOOKUP($O184,PercentFHGoalStats!$A$3:$AE$998,14,FALSE)</f>
        <v>0.15789473684210525</v>
      </c>
      <c r="W184" s="57">
        <f>VLOOKUP($O184,PercentFHGoalStats!$A$3:$AE$998,16,FALSE)</f>
        <v>0.1111111111111111</v>
      </c>
      <c r="X184" s="57">
        <f>VLOOKUP($O184,PercentFHGoalStats!$A$3:$AE$998,17,FALSE)</f>
        <v>0.36842105263157893</v>
      </c>
      <c r="Y184" s="57">
        <f>VLOOKUP($O184,PercentFHGoalStats!$A$3:$AE$998,19,FALSE)</f>
        <v>0.44444444444444442</v>
      </c>
      <c r="Z184" s="57">
        <f>VLOOKUP($O184,PercentFHGoalStats!$A$3:$AE$998,20,FALSE)</f>
        <v>0</v>
      </c>
      <c r="AA184" s="57">
        <f>VLOOKUP($O184,PercentFHGoalStats!$A$3:$AE$998,22,FALSE)</f>
        <v>0</v>
      </c>
    </row>
    <row r="185" spans="1:27" hidden="1" x14ac:dyDescent="0.3">
      <c r="A185" s="57">
        <f>VLOOKUP($M185,PercentFHGoalStats!$A$3:$AE$998,5,FALSE)</f>
        <v>0.73684210526315785</v>
      </c>
      <c r="B185" s="57">
        <f>VLOOKUP($M185,PercentFHGoalStats!$A$3:$AE$998,6,FALSE)</f>
        <v>0.66666666666666663</v>
      </c>
      <c r="C185" s="57">
        <f>VLOOKUP($M185,PercentFHGoalStats!$A$3:$AE$998,8,FALSE)</f>
        <v>0.31578947368421051</v>
      </c>
      <c r="D185" s="57">
        <f>VLOOKUP($M185,PercentFHGoalStats!$A$3:$AE$998,9,FALSE)</f>
        <v>0.1111111111111111</v>
      </c>
      <c r="E185" s="57">
        <f>VLOOKUP($M185,PercentFHGoalStats!$A$3:$AE$998,11,FALSE)</f>
        <v>0.47368421052631576</v>
      </c>
      <c r="F185" s="57">
        <f>VLOOKUP($M185,PercentFHGoalStats!$A$3:$AE$998,12,FALSE)</f>
        <v>0.44444444444444442</v>
      </c>
      <c r="G185" s="57">
        <f>VLOOKUP($M185,PercentFHGoalStats!$A$3:$AE$998,14,FALSE)</f>
        <v>0.21052631578947367</v>
      </c>
      <c r="H185" s="57">
        <f>VLOOKUP($M185,PercentFHGoalStats!$A$3:$AE$998,15,FALSE)</f>
        <v>0</v>
      </c>
      <c r="I185" s="57">
        <f>VLOOKUP($M185,PercentFHGoalStats!$A$3:$AE$998,17,FALSE)</f>
        <v>0.47368421052631576</v>
      </c>
      <c r="J185" s="57">
        <f>VLOOKUP($M185,PercentFHGoalStats!$A$3:$AE$998,18,FALSE)</f>
        <v>0.33333333333333331</v>
      </c>
      <c r="K185" s="57">
        <f>VLOOKUP($M185,PercentFHGoalStats!$A$3:$AE$998,20,FALSE)</f>
        <v>0</v>
      </c>
      <c r="L185" s="57">
        <f>VLOOKUP($M185,PercentFHGoalStats!$A$3:$AE$998,21,FALSE)</f>
        <v>0</v>
      </c>
      <c r="M185" s="53" t="str">
        <f>Fixtures!A185</f>
        <v>Atalanta</v>
      </c>
      <c r="N185" s="54">
        <f>Fixtures!D185</f>
        <v>43492</v>
      </c>
      <c r="O185" s="53" t="str">
        <f>Fixtures!B185</f>
        <v>Roma</v>
      </c>
      <c r="P185" s="57">
        <f>VLOOKUP($O185,PercentFHGoalStats!$A$3:$AE$998,5,FALSE)</f>
        <v>0.85</v>
      </c>
      <c r="Q185" s="57">
        <f>VLOOKUP($O185,PercentFHGoalStats!$A$3:$AE$998,7,FALSE)</f>
        <v>0.7</v>
      </c>
      <c r="R185" s="57">
        <f>VLOOKUP($O185,PercentFHGoalStats!$A$3:$AE$998,8,FALSE)</f>
        <v>0.35</v>
      </c>
      <c r="S185" s="57">
        <f>VLOOKUP($O185,PercentFHGoalStats!$A$3:$AE$998,10,FALSE)</f>
        <v>0.1</v>
      </c>
      <c r="T185" s="57">
        <f>VLOOKUP($O185,PercentFHGoalStats!$A$3:$AE$998,11,FALSE)</f>
        <v>0.55000000000000004</v>
      </c>
      <c r="U185" s="57">
        <f>VLOOKUP($O185,PercentFHGoalStats!$A$3:$AE$998,13,FALSE)</f>
        <v>0.3</v>
      </c>
      <c r="V185" s="57">
        <f>VLOOKUP($O185,PercentFHGoalStats!$A$3:$AE$998,14,FALSE)</f>
        <v>0.3</v>
      </c>
      <c r="W185" s="57">
        <f>VLOOKUP($O185,PercentFHGoalStats!$A$3:$AE$998,16,FALSE)</f>
        <v>0.1</v>
      </c>
      <c r="X185" s="57">
        <f>VLOOKUP($O185,PercentFHGoalStats!$A$3:$AE$998,17,FALSE)</f>
        <v>0.4</v>
      </c>
      <c r="Y185" s="57">
        <f>VLOOKUP($O185,PercentFHGoalStats!$A$3:$AE$998,19,FALSE)</f>
        <v>0.4</v>
      </c>
      <c r="Z185" s="57">
        <f>VLOOKUP($O185,PercentFHGoalStats!$A$3:$AE$998,20,FALSE)</f>
        <v>0.1</v>
      </c>
      <c r="AA185" s="57">
        <f>VLOOKUP($O185,PercentFHGoalStats!$A$3:$AE$998,22,FALSE)</f>
        <v>0</v>
      </c>
    </row>
    <row r="186" spans="1:27" hidden="1" x14ac:dyDescent="0.3">
      <c r="A186" s="57">
        <f>VLOOKUP($M186,PercentFHGoalStats!$A$3:$AE$998,5,FALSE)</f>
        <v>0.5</v>
      </c>
      <c r="B186" s="57">
        <f>VLOOKUP($M186,PercentFHGoalStats!$A$3:$AE$998,6,FALSE)</f>
        <v>0.5</v>
      </c>
      <c r="C186" s="57">
        <f>VLOOKUP($M186,PercentFHGoalStats!$A$3:$AE$998,8,FALSE)</f>
        <v>0.2</v>
      </c>
      <c r="D186" s="57">
        <f>VLOOKUP($M186,PercentFHGoalStats!$A$3:$AE$998,9,FALSE)</f>
        <v>0.2</v>
      </c>
      <c r="E186" s="57">
        <f>VLOOKUP($M186,PercentFHGoalStats!$A$3:$AE$998,11,FALSE)</f>
        <v>0.45</v>
      </c>
      <c r="F186" s="57">
        <f>VLOOKUP($M186,PercentFHGoalStats!$A$3:$AE$998,12,FALSE)</f>
        <v>0.5</v>
      </c>
      <c r="G186" s="57">
        <f>VLOOKUP($M186,PercentFHGoalStats!$A$3:$AE$998,14,FALSE)</f>
        <v>0.15</v>
      </c>
      <c r="H186" s="57">
        <f>VLOOKUP($M186,PercentFHGoalStats!$A$3:$AE$998,15,FALSE)</f>
        <v>0.1</v>
      </c>
      <c r="I186" s="57">
        <f>VLOOKUP($M186,PercentFHGoalStats!$A$3:$AE$998,17,FALSE)</f>
        <v>0.25</v>
      </c>
      <c r="J186" s="57">
        <f>VLOOKUP($M186,PercentFHGoalStats!$A$3:$AE$998,18,FALSE)</f>
        <v>0.2</v>
      </c>
      <c r="K186" s="57">
        <f>VLOOKUP($M186,PercentFHGoalStats!$A$3:$AE$998,20,FALSE)</f>
        <v>0</v>
      </c>
      <c r="L186" s="57">
        <f>VLOOKUP($M186,PercentFHGoalStats!$A$3:$AE$998,21,FALSE)</f>
        <v>0</v>
      </c>
      <c r="M186" s="53" t="str">
        <f>Fixtures!A186</f>
        <v>Parma</v>
      </c>
      <c r="N186" s="54">
        <f>Fixtures!D186</f>
        <v>43492</v>
      </c>
      <c r="O186" s="53" t="str">
        <f>Fixtures!B186</f>
        <v>SPAL</v>
      </c>
      <c r="P186" s="57">
        <f>VLOOKUP($O186,PercentFHGoalStats!$A$3:$AE$998,5,FALSE)</f>
        <v>0.63157894736842102</v>
      </c>
      <c r="Q186" s="57">
        <f>VLOOKUP($O186,PercentFHGoalStats!$A$3:$AE$998,7,FALSE)</f>
        <v>0.8</v>
      </c>
      <c r="R186" s="57">
        <f>VLOOKUP($O186,PercentFHGoalStats!$A$3:$AE$998,8,FALSE)</f>
        <v>0.31578947368421051</v>
      </c>
      <c r="S186" s="57">
        <f>VLOOKUP($O186,PercentFHGoalStats!$A$3:$AE$998,10,FALSE)</f>
        <v>0.5</v>
      </c>
      <c r="T186" s="57">
        <f>VLOOKUP($O186,PercentFHGoalStats!$A$3:$AE$998,11,FALSE)</f>
        <v>0.36842105263157893</v>
      </c>
      <c r="U186" s="57">
        <f>VLOOKUP($O186,PercentFHGoalStats!$A$3:$AE$998,13,FALSE)</f>
        <v>0.5</v>
      </c>
      <c r="V186" s="57">
        <f>VLOOKUP($O186,PercentFHGoalStats!$A$3:$AE$998,14,FALSE)</f>
        <v>0</v>
      </c>
      <c r="W186" s="57">
        <f>VLOOKUP($O186,PercentFHGoalStats!$A$3:$AE$998,16,FALSE)</f>
        <v>0</v>
      </c>
      <c r="X186" s="57">
        <f>VLOOKUP($O186,PercentFHGoalStats!$A$3:$AE$998,17,FALSE)</f>
        <v>0.52631578947368418</v>
      </c>
      <c r="Y186" s="57">
        <f>VLOOKUP($O186,PercentFHGoalStats!$A$3:$AE$998,19,FALSE)</f>
        <v>0.7</v>
      </c>
      <c r="Z186" s="57">
        <f>VLOOKUP($O186,PercentFHGoalStats!$A$3:$AE$998,20,FALSE)</f>
        <v>0.15789473684210525</v>
      </c>
      <c r="AA186" s="57">
        <f>VLOOKUP($O186,PercentFHGoalStats!$A$3:$AE$998,22,FALSE)</f>
        <v>0.2</v>
      </c>
    </row>
    <row r="187" spans="1:27" hidden="1" x14ac:dyDescent="0.3">
      <c r="A187" s="57">
        <f>VLOOKUP($M187,PercentFHGoalStats!$A$3:$AE$998,5,FALSE)</f>
        <v>1</v>
      </c>
      <c r="B187" s="57">
        <f>VLOOKUP($M187,PercentFHGoalStats!$A$3:$AE$998,6,FALSE)</f>
        <v>1</v>
      </c>
      <c r="C187" s="57">
        <f>VLOOKUP($M187,PercentFHGoalStats!$A$3:$AE$998,8,FALSE)</f>
        <v>0.70588235294117652</v>
      </c>
      <c r="D187" s="57">
        <f>VLOOKUP($M187,PercentFHGoalStats!$A$3:$AE$998,9,FALSE)</f>
        <v>0.625</v>
      </c>
      <c r="E187" s="57">
        <f>VLOOKUP($M187,PercentFHGoalStats!$A$3:$AE$998,11,FALSE)</f>
        <v>0.6470588235294118</v>
      </c>
      <c r="F187" s="57">
        <f>VLOOKUP($M187,PercentFHGoalStats!$A$3:$AE$998,12,FALSE)</f>
        <v>0.625</v>
      </c>
      <c r="G187" s="57">
        <f>VLOOKUP($M187,PercentFHGoalStats!$A$3:$AE$998,14,FALSE)</f>
        <v>0.23529411764705882</v>
      </c>
      <c r="H187" s="57">
        <f>VLOOKUP($M187,PercentFHGoalStats!$A$3:$AE$998,15,FALSE)</f>
        <v>0</v>
      </c>
      <c r="I187" s="57">
        <f>VLOOKUP($M187,PercentFHGoalStats!$A$3:$AE$998,17,FALSE)</f>
        <v>0.70588235294117652</v>
      </c>
      <c r="J187" s="57">
        <f>VLOOKUP($M187,PercentFHGoalStats!$A$3:$AE$998,18,FALSE)</f>
        <v>0.625</v>
      </c>
      <c r="K187" s="57">
        <f>VLOOKUP($M187,PercentFHGoalStats!$A$3:$AE$998,20,FALSE)</f>
        <v>0.29411764705882354</v>
      </c>
      <c r="L187" s="57">
        <f>VLOOKUP($M187,PercentFHGoalStats!$A$3:$AE$998,21,FALSE)</f>
        <v>0.375</v>
      </c>
      <c r="M187" s="53" t="str">
        <f>Fixtures!A187</f>
        <v>Heerenveen</v>
      </c>
      <c r="N187" s="54">
        <f>Fixtures!D187</f>
        <v>43492</v>
      </c>
      <c r="O187" s="53" t="str">
        <f>Fixtures!B187</f>
        <v>AZ</v>
      </c>
      <c r="P187" s="57">
        <f>VLOOKUP($O187,PercentFHGoalStats!$A$3:$AE$998,5,FALSE)</f>
        <v>0.83333333333333337</v>
      </c>
      <c r="Q187" s="57">
        <f>VLOOKUP($O187,PercentFHGoalStats!$A$3:$AE$998,7,FALSE)</f>
        <v>0.88888888888888884</v>
      </c>
      <c r="R187" s="57">
        <f>VLOOKUP($O187,PercentFHGoalStats!$A$3:$AE$998,8,FALSE)</f>
        <v>0.72222222222222221</v>
      </c>
      <c r="S187" s="57">
        <f>VLOOKUP($O187,PercentFHGoalStats!$A$3:$AE$998,10,FALSE)</f>
        <v>0.66666666666666663</v>
      </c>
      <c r="T187" s="57">
        <f>VLOOKUP($O187,PercentFHGoalStats!$A$3:$AE$998,11,FALSE)</f>
        <v>0.72222222222222221</v>
      </c>
      <c r="U187" s="57">
        <f>VLOOKUP($O187,PercentFHGoalStats!$A$3:$AE$998,13,FALSE)</f>
        <v>0.77777777777777779</v>
      </c>
      <c r="V187" s="57">
        <f>VLOOKUP($O187,PercentFHGoalStats!$A$3:$AE$998,14,FALSE)</f>
        <v>0.22222222222222221</v>
      </c>
      <c r="W187" s="57">
        <f>VLOOKUP($O187,PercentFHGoalStats!$A$3:$AE$998,16,FALSE)</f>
        <v>0.22222222222222221</v>
      </c>
      <c r="X187" s="57">
        <f>VLOOKUP($O187,PercentFHGoalStats!$A$3:$AE$998,17,FALSE)</f>
        <v>0.66666666666666663</v>
      </c>
      <c r="Y187" s="57">
        <f>VLOOKUP($O187,PercentFHGoalStats!$A$3:$AE$998,19,FALSE)</f>
        <v>0.77777777777777779</v>
      </c>
      <c r="Z187" s="57">
        <f>VLOOKUP($O187,PercentFHGoalStats!$A$3:$AE$998,20,FALSE)</f>
        <v>5.5555555555555552E-2</v>
      </c>
      <c r="AA187" s="57">
        <f>VLOOKUP($O187,PercentFHGoalStats!$A$3:$AE$998,22,FALSE)</f>
        <v>0</v>
      </c>
    </row>
    <row r="188" spans="1:27" hidden="1" x14ac:dyDescent="0.3">
      <c r="A188" s="57">
        <f>VLOOKUP($M188,PercentFHGoalStats!$A$3:$AE$998,5,FALSE)</f>
        <v>0.76470588235294112</v>
      </c>
      <c r="B188" s="57">
        <f>VLOOKUP($M188,PercentFHGoalStats!$A$3:$AE$998,6,FALSE)</f>
        <v>0.66666666666666663</v>
      </c>
      <c r="C188" s="57">
        <f>VLOOKUP($M188,PercentFHGoalStats!$A$3:$AE$998,8,FALSE)</f>
        <v>0.35294117647058826</v>
      </c>
      <c r="D188" s="57">
        <f>VLOOKUP($M188,PercentFHGoalStats!$A$3:$AE$998,9,FALSE)</f>
        <v>0.22222222222222221</v>
      </c>
      <c r="E188" s="57">
        <f>VLOOKUP($M188,PercentFHGoalStats!$A$3:$AE$998,11,FALSE)</f>
        <v>0.41176470588235292</v>
      </c>
      <c r="F188" s="57">
        <f>VLOOKUP($M188,PercentFHGoalStats!$A$3:$AE$998,12,FALSE)</f>
        <v>0.44444444444444442</v>
      </c>
      <c r="G188" s="57">
        <f>VLOOKUP($M188,PercentFHGoalStats!$A$3:$AE$998,14,FALSE)</f>
        <v>0.11764705882352941</v>
      </c>
      <c r="H188" s="57">
        <f>VLOOKUP($M188,PercentFHGoalStats!$A$3:$AE$998,15,FALSE)</f>
        <v>0.22222222222222221</v>
      </c>
      <c r="I188" s="57">
        <f>VLOOKUP($M188,PercentFHGoalStats!$A$3:$AE$998,17,FALSE)</f>
        <v>0.58823529411764708</v>
      </c>
      <c r="J188" s="57">
        <f>VLOOKUP($M188,PercentFHGoalStats!$A$3:$AE$998,18,FALSE)</f>
        <v>0.33333333333333331</v>
      </c>
      <c r="K188" s="57">
        <f>VLOOKUP($M188,PercentFHGoalStats!$A$3:$AE$998,20,FALSE)</f>
        <v>0.17647058823529413</v>
      </c>
      <c r="L188" s="57">
        <f>VLOOKUP($M188,PercentFHGoalStats!$A$3:$AE$998,21,FALSE)</f>
        <v>0.1111111111111111</v>
      </c>
      <c r="M188" s="53" t="str">
        <f>Fixtures!A188</f>
        <v>Fortuna Sittard</v>
      </c>
      <c r="N188" s="54">
        <f>Fixtures!D188</f>
        <v>43492</v>
      </c>
      <c r="O188" s="53" t="str">
        <f>Fixtures!B188</f>
        <v>Vitesse</v>
      </c>
      <c r="P188" s="57">
        <f>VLOOKUP($O188,PercentFHGoalStats!$A$3:$AE$998,5,FALSE)</f>
        <v>0.83333333333333337</v>
      </c>
      <c r="Q188" s="57">
        <f>VLOOKUP($O188,PercentFHGoalStats!$A$3:$AE$998,7,FALSE)</f>
        <v>0.77777777777777779</v>
      </c>
      <c r="R188" s="57">
        <f>VLOOKUP($O188,PercentFHGoalStats!$A$3:$AE$998,8,FALSE)</f>
        <v>0.44444444444444442</v>
      </c>
      <c r="S188" s="57">
        <f>VLOOKUP($O188,PercentFHGoalStats!$A$3:$AE$998,10,FALSE)</f>
        <v>0.33333333333333331</v>
      </c>
      <c r="T188" s="57">
        <f>VLOOKUP($O188,PercentFHGoalStats!$A$3:$AE$998,11,FALSE)</f>
        <v>0.61111111111111116</v>
      </c>
      <c r="U188" s="57">
        <f>VLOOKUP($O188,PercentFHGoalStats!$A$3:$AE$998,13,FALSE)</f>
        <v>0.44444444444444442</v>
      </c>
      <c r="V188" s="57">
        <f>VLOOKUP($O188,PercentFHGoalStats!$A$3:$AE$998,14,FALSE)</f>
        <v>0.27777777777777779</v>
      </c>
      <c r="W188" s="57">
        <f>VLOOKUP($O188,PercentFHGoalStats!$A$3:$AE$998,16,FALSE)</f>
        <v>0.22222222222222221</v>
      </c>
      <c r="X188" s="57">
        <f>VLOOKUP($O188,PercentFHGoalStats!$A$3:$AE$998,17,FALSE)</f>
        <v>0.3888888888888889</v>
      </c>
      <c r="Y188" s="57">
        <f>VLOOKUP($O188,PercentFHGoalStats!$A$3:$AE$998,19,FALSE)</f>
        <v>0.44444444444444442</v>
      </c>
      <c r="Z188" s="57">
        <f>VLOOKUP($O188,PercentFHGoalStats!$A$3:$AE$998,20,FALSE)</f>
        <v>5.5555555555555552E-2</v>
      </c>
      <c r="AA188" s="57">
        <f>VLOOKUP($O188,PercentFHGoalStats!$A$3:$AE$998,22,FALSE)</f>
        <v>0</v>
      </c>
    </row>
    <row r="189" spans="1:27" hidden="1" x14ac:dyDescent="0.3">
      <c r="A189" s="57">
        <f>VLOOKUP($M189,PercentFHGoalStats!$A$3:$AE$998,5,FALSE)</f>
        <v>0.77777777777777779</v>
      </c>
      <c r="B189" s="57">
        <f>VLOOKUP($M189,PercentFHGoalStats!$A$3:$AE$998,6,FALSE)</f>
        <v>1</v>
      </c>
      <c r="C189" s="57">
        <f>VLOOKUP($M189,PercentFHGoalStats!$A$3:$AE$998,8,FALSE)</f>
        <v>0.3888888888888889</v>
      </c>
      <c r="D189" s="57">
        <f>VLOOKUP($M189,PercentFHGoalStats!$A$3:$AE$998,9,FALSE)</f>
        <v>0.44444444444444442</v>
      </c>
      <c r="E189" s="57">
        <f>VLOOKUP($M189,PercentFHGoalStats!$A$3:$AE$998,11,FALSE)</f>
        <v>0.55555555555555558</v>
      </c>
      <c r="F189" s="57">
        <f>VLOOKUP($M189,PercentFHGoalStats!$A$3:$AE$998,12,FALSE)</f>
        <v>0.88888888888888884</v>
      </c>
      <c r="G189" s="57">
        <f>VLOOKUP($M189,PercentFHGoalStats!$A$3:$AE$998,14,FALSE)</f>
        <v>0.22222222222222221</v>
      </c>
      <c r="H189" s="57">
        <f>VLOOKUP($M189,PercentFHGoalStats!$A$3:$AE$998,15,FALSE)</f>
        <v>0.33333333333333331</v>
      </c>
      <c r="I189" s="57">
        <f>VLOOKUP($M189,PercentFHGoalStats!$A$3:$AE$998,17,FALSE)</f>
        <v>0.27777777777777779</v>
      </c>
      <c r="J189" s="57">
        <f>VLOOKUP($M189,PercentFHGoalStats!$A$3:$AE$998,18,FALSE)</f>
        <v>0.22222222222222221</v>
      </c>
      <c r="K189" s="57">
        <f>VLOOKUP($M189,PercentFHGoalStats!$A$3:$AE$998,20,FALSE)</f>
        <v>0.1111111111111111</v>
      </c>
      <c r="L189" s="57">
        <f>VLOOKUP($M189,PercentFHGoalStats!$A$3:$AE$998,21,FALSE)</f>
        <v>0</v>
      </c>
      <c r="M189" s="53" t="str">
        <f>Fixtures!A189</f>
        <v>Utrecht</v>
      </c>
      <c r="N189" s="54">
        <f>Fixtures!D189</f>
        <v>43492</v>
      </c>
      <c r="O189" s="53" t="str">
        <f>Fixtures!B189</f>
        <v>Willem II</v>
      </c>
      <c r="P189" s="57">
        <f>VLOOKUP($O189,PercentFHGoalStats!$A$3:$AE$998,5,FALSE)</f>
        <v>0.88235294117647056</v>
      </c>
      <c r="Q189" s="57">
        <f>VLOOKUP($O189,PercentFHGoalStats!$A$3:$AE$998,7,FALSE)</f>
        <v>1</v>
      </c>
      <c r="R189" s="57">
        <f>VLOOKUP($O189,PercentFHGoalStats!$A$3:$AE$998,8,FALSE)</f>
        <v>0.52941176470588236</v>
      </c>
      <c r="S189" s="57">
        <f>VLOOKUP($O189,PercentFHGoalStats!$A$3:$AE$998,10,FALSE)</f>
        <v>0.66666666666666663</v>
      </c>
      <c r="T189" s="57">
        <f>VLOOKUP($O189,PercentFHGoalStats!$A$3:$AE$998,11,FALSE)</f>
        <v>0.47058823529411764</v>
      </c>
      <c r="U189" s="57">
        <f>VLOOKUP($O189,PercentFHGoalStats!$A$3:$AE$998,13,FALSE)</f>
        <v>0.66666666666666663</v>
      </c>
      <c r="V189" s="57">
        <f>VLOOKUP($O189,PercentFHGoalStats!$A$3:$AE$998,14,FALSE)</f>
        <v>0.29411764705882354</v>
      </c>
      <c r="W189" s="57">
        <f>VLOOKUP($O189,PercentFHGoalStats!$A$3:$AE$998,16,FALSE)</f>
        <v>0.44444444444444442</v>
      </c>
      <c r="X189" s="57">
        <f>VLOOKUP($O189,PercentFHGoalStats!$A$3:$AE$998,17,FALSE)</f>
        <v>0.58823529411764708</v>
      </c>
      <c r="Y189" s="57">
        <f>VLOOKUP($O189,PercentFHGoalStats!$A$3:$AE$998,19,FALSE)</f>
        <v>0.55555555555555558</v>
      </c>
      <c r="Z189" s="57">
        <f>VLOOKUP($O189,PercentFHGoalStats!$A$3:$AE$998,20,FALSE)</f>
        <v>0.29411764705882354</v>
      </c>
      <c r="AA189" s="57">
        <f>VLOOKUP($O189,PercentFHGoalStats!$A$3:$AE$998,22,FALSE)</f>
        <v>0.33333333333333331</v>
      </c>
    </row>
    <row r="190" spans="1:27" hidden="1" x14ac:dyDescent="0.3">
      <c r="A190" s="57">
        <f>VLOOKUP($M190,PercentFHGoalStats!$A$3:$AE$998,5,FALSE)</f>
        <v>0.72222222222222221</v>
      </c>
      <c r="B190" s="57">
        <f>VLOOKUP($M190,PercentFHGoalStats!$A$3:$AE$998,6,FALSE)</f>
        <v>0.77777777777777779</v>
      </c>
      <c r="C190" s="57">
        <f>VLOOKUP($M190,PercentFHGoalStats!$A$3:$AE$998,8,FALSE)</f>
        <v>0.5</v>
      </c>
      <c r="D190" s="57">
        <f>VLOOKUP($M190,PercentFHGoalStats!$A$3:$AE$998,9,FALSE)</f>
        <v>0.44444444444444442</v>
      </c>
      <c r="E190" s="57">
        <f>VLOOKUP($M190,PercentFHGoalStats!$A$3:$AE$998,11,FALSE)</f>
        <v>0.55555555555555558</v>
      </c>
      <c r="F190" s="57">
        <f>VLOOKUP($M190,PercentFHGoalStats!$A$3:$AE$998,12,FALSE)</f>
        <v>0.66666666666666663</v>
      </c>
      <c r="G190" s="57">
        <f>VLOOKUP($M190,PercentFHGoalStats!$A$3:$AE$998,14,FALSE)</f>
        <v>0.22222222222222221</v>
      </c>
      <c r="H190" s="57">
        <f>VLOOKUP($M190,PercentFHGoalStats!$A$3:$AE$998,15,FALSE)</f>
        <v>0.33333333333333331</v>
      </c>
      <c r="I190" s="57">
        <f>VLOOKUP($M190,PercentFHGoalStats!$A$3:$AE$998,17,FALSE)</f>
        <v>0.3888888888888889</v>
      </c>
      <c r="J190" s="57">
        <f>VLOOKUP($M190,PercentFHGoalStats!$A$3:$AE$998,18,FALSE)</f>
        <v>0.22222222222222221</v>
      </c>
      <c r="K190" s="57">
        <f>VLOOKUP($M190,PercentFHGoalStats!$A$3:$AE$998,20,FALSE)</f>
        <v>5.5555555555555552E-2</v>
      </c>
      <c r="L190" s="57">
        <f>VLOOKUP($M190,PercentFHGoalStats!$A$3:$AE$998,21,FALSE)</f>
        <v>0</v>
      </c>
      <c r="M190" s="53" t="str">
        <f>Fixtures!A190</f>
        <v>Feyenoord</v>
      </c>
      <c r="N190" s="54">
        <f>Fixtures!D190</f>
        <v>43492</v>
      </c>
      <c r="O190" s="53" t="str">
        <f>Fixtures!B190</f>
        <v>Ajax</v>
      </c>
      <c r="P190" s="57">
        <f>VLOOKUP($O190,PercentFHGoalStats!$A$3:$AE$998,5,FALSE)</f>
        <v>0.82352941176470584</v>
      </c>
      <c r="Q190" s="57">
        <f>VLOOKUP($O190,PercentFHGoalStats!$A$3:$AE$998,7,FALSE)</f>
        <v>0.77777777777777779</v>
      </c>
      <c r="R190" s="57">
        <f>VLOOKUP($O190,PercentFHGoalStats!$A$3:$AE$998,8,FALSE)</f>
        <v>0.58823529411764708</v>
      </c>
      <c r="S190" s="57">
        <f>VLOOKUP($O190,PercentFHGoalStats!$A$3:$AE$998,10,FALSE)</f>
        <v>0.55555555555555558</v>
      </c>
      <c r="T190" s="57">
        <f>VLOOKUP($O190,PercentFHGoalStats!$A$3:$AE$998,11,FALSE)</f>
        <v>0.76470588235294112</v>
      </c>
      <c r="U190" s="57">
        <f>VLOOKUP($O190,PercentFHGoalStats!$A$3:$AE$998,13,FALSE)</f>
        <v>0.66666666666666663</v>
      </c>
      <c r="V190" s="57">
        <f>VLOOKUP($O190,PercentFHGoalStats!$A$3:$AE$998,14,FALSE)</f>
        <v>0.52941176470588236</v>
      </c>
      <c r="W190" s="57">
        <f>VLOOKUP($O190,PercentFHGoalStats!$A$3:$AE$998,16,FALSE)</f>
        <v>0.44444444444444442</v>
      </c>
      <c r="X190" s="57">
        <f>VLOOKUP($O190,PercentFHGoalStats!$A$3:$AE$998,17,FALSE)</f>
        <v>0.17647058823529413</v>
      </c>
      <c r="Y190" s="57">
        <f>VLOOKUP($O190,PercentFHGoalStats!$A$3:$AE$998,19,FALSE)</f>
        <v>0.22222222222222221</v>
      </c>
      <c r="Z190" s="57">
        <f>VLOOKUP($O190,PercentFHGoalStats!$A$3:$AE$998,20,FALSE)</f>
        <v>5.8823529411764705E-2</v>
      </c>
      <c r="AA190" s="57">
        <f>VLOOKUP($O190,PercentFHGoalStats!$A$3:$AE$998,22,FALSE)</f>
        <v>0.1111111111111111</v>
      </c>
    </row>
    <row r="191" spans="1:27" hidden="1" x14ac:dyDescent="0.3">
      <c r="A191" s="57">
        <f>VLOOKUP($M191,PercentFHGoalStats!$A$3:$AE$998,5,FALSE)</f>
        <v>0.68421052631578949</v>
      </c>
      <c r="B191" s="57">
        <f>VLOOKUP($M191,PercentFHGoalStats!$A$3:$AE$998,6,FALSE)</f>
        <v>0.5</v>
      </c>
      <c r="C191" s="57">
        <f>VLOOKUP($M191,PercentFHGoalStats!$A$3:$AE$998,8,FALSE)</f>
        <v>0.26315789473684209</v>
      </c>
      <c r="D191" s="57">
        <f>VLOOKUP($M191,PercentFHGoalStats!$A$3:$AE$998,9,FALSE)</f>
        <v>0.2</v>
      </c>
      <c r="E191" s="57">
        <f>VLOOKUP($M191,PercentFHGoalStats!$A$3:$AE$998,11,FALSE)</f>
        <v>0.52631578947368418</v>
      </c>
      <c r="F191" s="57">
        <f>VLOOKUP($M191,PercentFHGoalStats!$A$3:$AE$998,12,FALSE)</f>
        <v>0.5</v>
      </c>
      <c r="G191" s="57">
        <f>VLOOKUP($M191,PercentFHGoalStats!$A$3:$AE$998,14,FALSE)</f>
        <v>5.2631578947368418E-2</v>
      </c>
      <c r="H191" s="57">
        <f>VLOOKUP($M191,PercentFHGoalStats!$A$3:$AE$998,15,FALSE)</f>
        <v>0</v>
      </c>
      <c r="I191" s="57">
        <f>VLOOKUP($M191,PercentFHGoalStats!$A$3:$AE$998,17,FALSE)</f>
        <v>0.36842105263157893</v>
      </c>
      <c r="J191" s="57">
        <f>VLOOKUP($M191,PercentFHGoalStats!$A$3:$AE$998,18,FALSE)</f>
        <v>0.2</v>
      </c>
      <c r="K191" s="57">
        <f>VLOOKUP($M191,PercentFHGoalStats!$A$3:$AE$998,20,FALSE)</f>
        <v>0</v>
      </c>
      <c r="L191" s="57">
        <f>VLOOKUP($M191,PercentFHGoalStats!$A$3:$AE$998,21,FALSE)</f>
        <v>0</v>
      </c>
      <c r="M191" s="53" t="str">
        <f>Fixtures!A191</f>
        <v>Athletic Club</v>
      </c>
      <c r="N191" s="54">
        <f>Fixtures!D191</f>
        <v>43492</v>
      </c>
      <c r="O191" s="53" t="str">
        <f>Fixtures!B191</f>
        <v>Real Betis</v>
      </c>
      <c r="P191" s="57">
        <f>VLOOKUP($O191,PercentFHGoalStats!$A$3:$AE$998,5,FALSE)</f>
        <v>0.47368421052631576</v>
      </c>
      <c r="Q191" s="57">
        <f>VLOOKUP($O191,PercentFHGoalStats!$A$3:$AE$998,7,FALSE)</f>
        <v>0.22222222222222221</v>
      </c>
      <c r="R191" s="57">
        <f>VLOOKUP($O191,PercentFHGoalStats!$A$3:$AE$998,8,FALSE)</f>
        <v>0.15789473684210525</v>
      </c>
      <c r="S191" s="57">
        <f>VLOOKUP($O191,PercentFHGoalStats!$A$3:$AE$998,10,FALSE)</f>
        <v>0.22222222222222221</v>
      </c>
      <c r="T191" s="57">
        <f>VLOOKUP($O191,PercentFHGoalStats!$A$3:$AE$998,11,FALSE)</f>
        <v>0.26315789473684209</v>
      </c>
      <c r="U191" s="57">
        <f>VLOOKUP($O191,PercentFHGoalStats!$A$3:$AE$998,13,FALSE)</f>
        <v>0.22222222222222221</v>
      </c>
      <c r="V191" s="57">
        <f>VLOOKUP($O191,PercentFHGoalStats!$A$3:$AE$998,14,FALSE)</f>
        <v>5.2631578947368418E-2</v>
      </c>
      <c r="W191" s="57">
        <f>VLOOKUP($O191,PercentFHGoalStats!$A$3:$AE$998,16,FALSE)</f>
        <v>0.1111111111111111</v>
      </c>
      <c r="X191" s="57">
        <f>VLOOKUP($O191,PercentFHGoalStats!$A$3:$AE$998,17,FALSE)</f>
        <v>0.26315789473684209</v>
      </c>
      <c r="Y191" s="57">
        <f>VLOOKUP($O191,PercentFHGoalStats!$A$3:$AE$998,19,FALSE)</f>
        <v>0.1111111111111111</v>
      </c>
      <c r="Z191" s="57">
        <f>VLOOKUP($O191,PercentFHGoalStats!$A$3:$AE$998,20,FALSE)</f>
        <v>5.2631578947368418E-2</v>
      </c>
      <c r="AA191" s="57">
        <f>VLOOKUP($O191,PercentFHGoalStats!$A$3:$AE$998,22,FALSE)</f>
        <v>0</v>
      </c>
    </row>
    <row r="192" spans="1:27" hidden="1" x14ac:dyDescent="0.3">
      <c r="A192" s="57">
        <f>VLOOKUP($M192,PercentFHGoalStats!$A$3:$AE$998,5,FALSE)</f>
        <v>0.73684210526315785</v>
      </c>
      <c r="B192" s="57">
        <f>VLOOKUP($M192,PercentFHGoalStats!$A$3:$AE$998,6,FALSE)</f>
        <v>0.66666666666666663</v>
      </c>
      <c r="C192" s="57">
        <f>VLOOKUP($M192,PercentFHGoalStats!$A$3:$AE$998,8,FALSE)</f>
        <v>0.31578947368421051</v>
      </c>
      <c r="D192" s="57">
        <f>VLOOKUP($M192,PercentFHGoalStats!$A$3:$AE$998,9,FALSE)</f>
        <v>0.44444444444444442</v>
      </c>
      <c r="E192" s="57">
        <f>VLOOKUP($M192,PercentFHGoalStats!$A$3:$AE$998,11,FALSE)</f>
        <v>0.57894736842105265</v>
      </c>
      <c r="F192" s="57">
        <f>VLOOKUP($M192,PercentFHGoalStats!$A$3:$AE$998,12,FALSE)</f>
        <v>0.44444444444444442</v>
      </c>
      <c r="G192" s="57">
        <f>VLOOKUP($M192,PercentFHGoalStats!$A$3:$AE$998,14,FALSE)</f>
        <v>0.10526315789473684</v>
      </c>
      <c r="H192" s="57">
        <f>VLOOKUP($M192,PercentFHGoalStats!$A$3:$AE$998,15,FALSE)</f>
        <v>0</v>
      </c>
      <c r="I192" s="57">
        <f>VLOOKUP($M192,PercentFHGoalStats!$A$3:$AE$998,17,FALSE)</f>
        <v>0.36842105263157893</v>
      </c>
      <c r="J192" s="57">
        <f>VLOOKUP($M192,PercentFHGoalStats!$A$3:$AE$998,18,FALSE)</f>
        <v>0.44444444444444442</v>
      </c>
      <c r="K192" s="57">
        <f>VLOOKUP($M192,PercentFHGoalStats!$A$3:$AE$998,20,FALSE)</f>
        <v>0.15789473684210525</v>
      </c>
      <c r="L192" s="57">
        <f>VLOOKUP($M192,PercentFHGoalStats!$A$3:$AE$998,21,FALSE)</f>
        <v>0.22222222222222221</v>
      </c>
      <c r="M192" s="53" t="str">
        <f>Fixtures!A192</f>
        <v>Espanyol</v>
      </c>
      <c r="N192" s="54">
        <f>Fixtures!D192</f>
        <v>43492</v>
      </c>
      <c r="O192" s="53" t="str">
        <f>Fixtures!B192</f>
        <v>Real Madrid</v>
      </c>
      <c r="P192" s="57">
        <f>VLOOKUP($O192,PercentFHGoalStats!$A$3:$AE$998,5,FALSE)</f>
        <v>0.8</v>
      </c>
      <c r="Q192" s="57">
        <f>VLOOKUP($O192,PercentFHGoalStats!$A$3:$AE$998,7,FALSE)</f>
        <v>0.9</v>
      </c>
      <c r="R192" s="57">
        <f>VLOOKUP($O192,PercentFHGoalStats!$A$3:$AE$998,8,FALSE)</f>
        <v>0.3</v>
      </c>
      <c r="S192" s="57">
        <f>VLOOKUP($O192,PercentFHGoalStats!$A$3:$AE$998,10,FALSE)</f>
        <v>0.4</v>
      </c>
      <c r="T192" s="57">
        <f>VLOOKUP($O192,PercentFHGoalStats!$A$3:$AE$998,11,FALSE)</f>
        <v>0.5</v>
      </c>
      <c r="U192" s="57">
        <f>VLOOKUP($O192,PercentFHGoalStats!$A$3:$AE$998,13,FALSE)</f>
        <v>0.5</v>
      </c>
      <c r="V192" s="57">
        <f>VLOOKUP($O192,PercentFHGoalStats!$A$3:$AE$998,14,FALSE)</f>
        <v>0.05</v>
      </c>
      <c r="W192" s="57">
        <f>VLOOKUP($O192,PercentFHGoalStats!$A$3:$AE$998,16,FALSE)</f>
        <v>0.1</v>
      </c>
      <c r="X192" s="57">
        <f>VLOOKUP($O192,PercentFHGoalStats!$A$3:$AE$998,17,FALSE)</f>
        <v>0.45</v>
      </c>
      <c r="Y192" s="57">
        <f>VLOOKUP($O192,PercentFHGoalStats!$A$3:$AE$998,19,FALSE)</f>
        <v>0.6</v>
      </c>
      <c r="Z192" s="57">
        <f>VLOOKUP($O192,PercentFHGoalStats!$A$3:$AE$998,20,FALSE)</f>
        <v>0.15</v>
      </c>
      <c r="AA192" s="57">
        <f>VLOOKUP($O192,PercentFHGoalStats!$A$3:$AE$998,22,FALSE)</f>
        <v>0.2</v>
      </c>
    </row>
    <row r="193" spans="1:27" hidden="1" x14ac:dyDescent="0.3">
      <c r="A193" s="57">
        <f>VLOOKUP($M193,PercentFHGoalStats!$A$3:$AE$998,5,FALSE)</f>
        <v>0.52631578947368418</v>
      </c>
      <c r="B193" s="57">
        <f>VLOOKUP($M193,PercentFHGoalStats!$A$3:$AE$998,6,FALSE)</f>
        <v>0.6</v>
      </c>
      <c r="C193" s="57">
        <f>VLOOKUP($M193,PercentFHGoalStats!$A$3:$AE$998,8,FALSE)</f>
        <v>0.31578947368421051</v>
      </c>
      <c r="D193" s="57">
        <f>VLOOKUP($M193,PercentFHGoalStats!$A$3:$AE$998,9,FALSE)</f>
        <v>0.4</v>
      </c>
      <c r="E193" s="57">
        <f>VLOOKUP($M193,PercentFHGoalStats!$A$3:$AE$998,11,FALSE)</f>
        <v>0.52631578947368418</v>
      </c>
      <c r="F193" s="57">
        <f>VLOOKUP($M193,PercentFHGoalStats!$A$3:$AE$998,12,FALSE)</f>
        <v>0.6</v>
      </c>
      <c r="G193" s="57">
        <f>VLOOKUP($M193,PercentFHGoalStats!$A$3:$AE$998,14,FALSE)</f>
        <v>0.21052631578947367</v>
      </c>
      <c r="H193" s="57">
        <f>VLOOKUP($M193,PercentFHGoalStats!$A$3:$AE$998,15,FALSE)</f>
        <v>0.3</v>
      </c>
      <c r="I193" s="57">
        <f>VLOOKUP($M193,PercentFHGoalStats!$A$3:$AE$998,17,FALSE)</f>
        <v>0.21052631578947367</v>
      </c>
      <c r="J193" s="57">
        <f>VLOOKUP($M193,PercentFHGoalStats!$A$3:$AE$998,18,FALSE)</f>
        <v>0.3</v>
      </c>
      <c r="K193" s="57">
        <f>VLOOKUP($M193,PercentFHGoalStats!$A$3:$AE$998,20,FALSE)</f>
        <v>5.2631578947368418E-2</v>
      </c>
      <c r="L193" s="57">
        <f>VLOOKUP($M193,PercentFHGoalStats!$A$3:$AE$998,21,FALSE)</f>
        <v>0.1</v>
      </c>
      <c r="M193" s="53" t="str">
        <f>Fixtures!A193</f>
        <v>Girona</v>
      </c>
      <c r="N193" s="54">
        <f>Fixtures!D193</f>
        <v>43492</v>
      </c>
      <c r="O193" s="53" t="str">
        <f>Fixtures!B193</f>
        <v>Barcelona</v>
      </c>
      <c r="P193" s="57">
        <f>VLOOKUP($O193,PercentFHGoalStats!$A$3:$AE$998,5,FALSE)</f>
        <v>0.84210526315789469</v>
      </c>
      <c r="Q193" s="57">
        <f>VLOOKUP($O193,PercentFHGoalStats!$A$3:$AE$998,7,FALSE)</f>
        <v>0.77777777777777779</v>
      </c>
      <c r="R193" s="57">
        <f>VLOOKUP($O193,PercentFHGoalStats!$A$3:$AE$998,8,FALSE)</f>
        <v>0.57894736842105265</v>
      </c>
      <c r="S193" s="57">
        <f>VLOOKUP($O193,PercentFHGoalStats!$A$3:$AE$998,10,FALSE)</f>
        <v>0.55555555555555558</v>
      </c>
      <c r="T193" s="57">
        <f>VLOOKUP($O193,PercentFHGoalStats!$A$3:$AE$998,11,FALSE)</f>
        <v>0.68421052631578949</v>
      </c>
      <c r="U193" s="57">
        <f>VLOOKUP($O193,PercentFHGoalStats!$A$3:$AE$998,13,FALSE)</f>
        <v>0.66666666666666663</v>
      </c>
      <c r="V193" s="57">
        <f>VLOOKUP($O193,PercentFHGoalStats!$A$3:$AE$998,14,FALSE)</f>
        <v>0.36842105263157893</v>
      </c>
      <c r="W193" s="57">
        <f>VLOOKUP($O193,PercentFHGoalStats!$A$3:$AE$998,16,FALSE)</f>
        <v>0.33333333333333331</v>
      </c>
      <c r="X193" s="57">
        <f>VLOOKUP($O193,PercentFHGoalStats!$A$3:$AE$998,17,FALSE)</f>
        <v>0.42105263157894735</v>
      </c>
      <c r="Y193" s="57">
        <f>VLOOKUP($O193,PercentFHGoalStats!$A$3:$AE$998,19,FALSE)</f>
        <v>0.44444444444444442</v>
      </c>
      <c r="Z193" s="57">
        <f>VLOOKUP($O193,PercentFHGoalStats!$A$3:$AE$998,20,FALSE)</f>
        <v>0.10526315789473684</v>
      </c>
      <c r="AA193" s="57">
        <f>VLOOKUP($O193,PercentFHGoalStats!$A$3:$AE$998,22,FALSE)</f>
        <v>0</v>
      </c>
    </row>
    <row r="194" spans="1:27" hidden="1" x14ac:dyDescent="0.3">
      <c r="A194" s="57">
        <f>VLOOKUP($M194,PercentFHGoalStats!$A$3:$AE$998,5,FALSE)</f>
        <v>0.52631578947368418</v>
      </c>
      <c r="B194" s="57">
        <f>VLOOKUP($M194,PercentFHGoalStats!$A$3:$AE$998,6,FALSE)</f>
        <v>0.55555555555555558</v>
      </c>
      <c r="C194" s="57">
        <f>VLOOKUP($M194,PercentFHGoalStats!$A$3:$AE$998,8,FALSE)</f>
        <v>0.15789473684210525</v>
      </c>
      <c r="D194" s="57">
        <f>VLOOKUP($M194,PercentFHGoalStats!$A$3:$AE$998,9,FALSE)</f>
        <v>0.22222222222222221</v>
      </c>
      <c r="E194" s="57">
        <f>VLOOKUP($M194,PercentFHGoalStats!$A$3:$AE$998,11,FALSE)</f>
        <v>0.21052631578947367</v>
      </c>
      <c r="F194" s="57">
        <f>VLOOKUP($M194,PercentFHGoalStats!$A$3:$AE$998,12,FALSE)</f>
        <v>0.1111111111111111</v>
      </c>
      <c r="G194" s="57">
        <f>VLOOKUP($M194,PercentFHGoalStats!$A$3:$AE$998,14,FALSE)</f>
        <v>0</v>
      </c>
      <c r="H194" s="57">
        <f>VLOOKUP($M194,PercentFHGoalStats!$A$3:$AE$998,15,FALSE)</f>
        <v>0</v>
      </c>
      <c r="I194" s="57">
        <f>VLOOKUP($M194,PercentFHGoalStats!$A$3:$AE$998,17,FALSE)</f>
        <v>0.36842105263157893</v>
      </c>
      <c r="J194" s="57">
        <f>VLOOKUP($M194,PercentFHGoalStats!$A$3:$AE$998,18,FALSE)</f>
        <v>0.44444444444444442</v>
      </c>
      <c r="K194" s="57">
        <f>VLOOKUP($M194,PercentFHGoalStats!$A$3:$AE$998,20,FALSE)</f>
        <v>0.15789473684210525</v>
      </c>
      <c r="L194" s="57">
        <f>VLOOKUP($M194,PercentFHGoalStats!$A$3:$AE$998,21,FALSE)</f>
        <v>0.22222222222222221</v>
      </c>
      <c r="M194" s="53" t="str">
        <f>Fixtures!A194</f>
        <v>Real Valladolid</v>
      </c>
      <c r="N194" s="54">
        <f>Fixtures!D194</f>
        <v>43492</v>
      </c>
      <c r="O194" s="53" t="str">
        <f>Fixtures!B194</f>
        <v>Celta de Vigo</v>
      </c>
      <c r="P194" s="57">
        <f>VLOOKUP($O194,PercentFHGoalStats!$A$3:$AE$998,5,FALSE)</f>
        <v>0.85</v>
      </c>
      <c r="Q194" s="57">
        <f>VLOOKUP($O194,PercentFHGoalStats!$A$3:$AE$998,7,FALSE)</f>
        <v>1</v>
      </c>
      <c r="R194" s="57">
        <f>VLOOKUP($O194,PercentFHGoalStats!$A$3:$AE$998,8,FALSE)</f>
        <v>0.35</v>
      </c>
      <c r="S194" s="57">
        <f>VLOOKUP($O194,PercentFHGoalStats!$A$3:$AE$998,10,FALSE)</f>
        <v>0.44444444444444442</v>
      </c>
      <c r="T194" s="57">
        <f>VLOOKUP($O194,PercentFHGoalStats!$A$3:$AE$998,11,FALSE)</f>
        <v>0.5</v>
      </c>
      <c r="U194" s="57">
        <f>VLOOKUP($O194,PercentFHGoalStats!$A$3:$AE$998,13,FALSE)</f>
        <v>0.44444444444444442</v>
      </c>
      <c r="V194" s="57">
        <f>VLOOKUP($O194,PercentFHGoalStats!$A$3:$AE$998,14,FALSE)</f>
        <v>0.2</v>
      </c>
      <c r="W194" s="57">
        <f>VLOOKUP($O194,PercentFHGoalStats!$A$3:$AE$998,16,FALSE)</f>
        <v>0.22222222222222221</v>
      </c>
      <c r="X194" s="57">
        <f>VLOOKUP($O194,PercentFHGoalStats!$A$3:$AE$998,17,FALSE)</f>
        <v>0.55000000000000004</v>
      </c>
      <c r="Y194" s="57">
        <f>VLOOKUP($O194,PercentFHGoalStats!$A$3:$AE$998,19,FALSE)</f>
        <v>0.77777777777777779</v>
      </c>
      <c r="Z194" s="57">
        <f>VLOOKUP($O194,PercentFHGoalStats!$A$3:$AE$998,20,FALSE)</f>
        <v>0.15</v>
      </c>
      <c r="AA194" s="57">
        <f>VLOOKUP($O194,PercentFHGoalStats!$A$3:$AE$998,22,FALSE)</f>
        <v>0.33333333333333331</v>
      </c>
    </row>
    <row r="195" spans="1:27" hidden="1" x14ac:dyDescent="0.3">
      <c r="A195" s="57">
        <f>VLOOKUP($M195,PercentFHGoalStats!$A$3:$AE$998,5,FALSE)</f>
        <v>0.84210526315789469</v>
      </c>
      <c r="B195" s="57">
        <f>VLOOKUP($M195,PercentFHGoalStats!$A$3:$AE$998,6,FALSE)</f>
        <v>0.77777777777777779</v>
      </c>
      <c r="C195" s="57">
        <f>VLOOKUP($M195,PercentFHGoalStats!$A$3:$AE$998,8,FALSE)</f>
        <v>0.31578947368421051</v>
      </c>
      <c r="D195" s="57">
        <f>VLOOKUP($M195,PercentFHGoalStats!$A$3:$AE$998,9,FALSE)</f>
        <v>0.22222222222222221</v>
      </c>
      <c r="E195" s="57">
        <f>VLOOKUP($M195,PercentFHGoalStats!$A$3:$AE$998,11,FALSE)</f>
        <v>0.47368421052631576</v>
      </c>
      <c r="F195" s="57">
        <f>VLOOKUP($M195,PercentFHGoalStats!$A$3:$AE$998,12,FALSE)</f>
        <v>0.44444444444444442</v>
      </c>
      <c r="G195" s="57">
        <f>VLOOKUP($M195,PercentFHGoalStats!$A$3:$AE$998,14,FALSE)</f>
        <v>0.10526315789473684</v>
      </c>
      <c r="H195" s="57">
        <f>VLOOKUP($M195,PercentFHGoalStats!$A$3:$AE$998,15,FALSE)</f>
        <v>0.1111111111111111</v>
      </c>
      <c r="I195" s="57">
        <f>VLOOKUP($M195,PercentFHGoalStats!$A$3:$AE$998,17,FALSE)</f>
        <v>0.63157894736842102</v>
      </c>
      <c r="J195" s="57">
        <f>VLOOKUP($M195,PercentFHGoalStats!$A$3:$AE$998,18,FALSE)</f>
        <v>0.55555555555555558</v>
      </c>
      <c r="K195" s="57">
        <f>VLOOKUP($M195,PercentFHGoalStats!$A$3:$AE$998,20,FALSE)</f>
        <v>0.10526315789473684</v>
      </c>
      <c r="L195" s="57">
        <f>VLOOKUP($M195,PercentFHGoalStats!$A$3:$AE$998,21,FALSE)</f>
        <v>0.22222222222222221</v>
      </c>
      <c r="M195" s="53" t="str">
        <f>Fixtures!A195</f>
        <v>Real Sociedad</v>
      </c>
      <c r="N195" s="54">
        <f>Fixtures!D195</f>
        <v>43492</v>
      </c>
      <c r="O195" s="53" t="str">
        <f>Fixtures!B195</f>
        <v>Huesca</v>
      </c>
      <c r="P195" s="57">
        <f>VLOOKUP($O195,PercentFHGoalStats!$A$3:$AE$998,5,FALSE)</f>
        <v>0.7</v>
      </c>
      <c r="Q195" s="57">
        <f>VLOOKUP($O195,PercentFHGoalStats!$A$3:$AE$998,7,FALSE)</f>
        <v>0.7</v>
      </c>
      <c r="R195" s="57">
        <f>VLOOKUP($O195,PercentFHGoalStats!$A$3:$AE$998,8,FALSE)</f>
        <v>0.25</v>
      </c>
      <c r="S195" s="57">
        <f>VLOOKUP($O195,PercentFHGoalStats!$A$3:$AE$998,10,FALSE)</f>
        <v>0.4</v>
      </c>
      <c r="T195" s="57">
        <f>VLOOKUP($O195,PercentFHGoalStats!$A$3:$AE$998,11,FALSE)</f>
        <v>0.25</v>
      </c>
      <c r="U195" s="57">
        <f>VLOOKUP($O195,PercentFHGoalStats!$A$3:$AE$998,13,FALSE)</f>
        <v>0.3</v>
      </c>
      <c r="V195" s="57">
        <f>VLOOKUP($O195,PercentFHGoalStats!$A$3:$AE$998,14,FALSE)</f>
        <v>0.1</v>
      </c>
      <c r="W195" s="57">
        <f>VLOOKUP($O195,PercentFHGoalStats!$A$3:$AE$998,16,FALSE)</f>
        <v>0.2</v>
      </c>
      <c r="X195" s="57">
        <f>VLOOKUP($O195,PercentFHGoalStats!$A$3:$AE$998,17,FALSE)</f>
        <v>0.6</v>
      </c>
      <c r="Y195" s="57">
        <f>VLOOKUP($O195,PercentFHGoalStats!$A$3:$AE$998,19,FALSE)</f>
        <v>0.6</v>
      </c>
      <c r="Z195" s="57">
        <f>VLOOKUP($O195,PercentFHGoalStats!$A$3:$AE$998,20,FALSE)</f>
        <v>0.1</v>
      </c>
      <c r="AA195" s="57">
        <f>VLOOKUP($O195,PercentFHGoalStats!$A$3:$AE$998,22,FALSE)</f>
        <v>0.2</v>
      </c>
    </row>
    <row r="196" spans="1:27" hidden="1" x14ac:dyDescent="0.3">
      <c r="A196" s="57">
        <f>VLOOKUP($M196,PercentFHGoalStats!$A$3:$AE$998,5,FALSE)</f>
        <v>0.7142857142857143</v>
      </c>
      <c r="B196" s="57">
        <f>VLOOKUP($M196,PercentFHGoalStats!$A$3:$AE$998,6,FALSE)</f>
        <v>0.6</v>
      </c>
      <c r="C196" s="57">
        <f>VLOOKUP($M196,PercentFHGoalStats!$A$3:$AE$998,8,FALSE)</f>
        <v>0.14285714285714285</v>
      </c>
      <c r="D196" s="57">
        <f>VLOOKUP($M196,PercentFHGoalStats!$A$3:$AE$998,9,FALSE)</f>
        <v>0.1</v>
      </c>
      <c r="E196" s="57">
        <f>VLOOKUP($M196,PercentFHGoalStats!$A$3:$AE$998,11,FALSE)</f>
        <v>0.2857142857142857</v>
      </c>
      <c r="F196" s="57">
        <f>VLOOKUP($M196,PercentFHGoalStats!$A$3:$AE$998,12,FALSE)</f>
        <v>0.3</v>
      </c>
      <c r="G196" s="57">
        <f>VLOOKUP($M196,PercentFHGoalStats!$A$3:$AE$998,14,FALSE)</f>
        <v>0</v>
      </c>
      <c r="H196" s="57">
        <f>VLOOKUP($M196,PercentFHGoalStats!$A$3:$AE$998,15,FALSE)</f>
        <v>0</v>
      </c>
      <c r="I196" s="57">
        <f>VLOOKUP($M196,PercentFHGoalStats!$A$3:$AE$998,17,FALSE)</f>
        <v>0.52380952380952384</v>
      </c>
      <c r="J196" s="57">
        <f>VLOOKUP($M196,PercentFHGoalStats!$A$3:$AE$998,18,FALSE)</f>
        <v>0.4</v>
      </c>
      <c r="K196" s="57">
        <f>VLOOKUP($M196,PercentFHGoalStats!$A$3:$AE$998,20,FALSE)</f>
        <v>4.7619047619047616E-2</v>
      </c>
      <c r="L196" s="57">
        <f>VLOOKUP($M196,PercentFHGoalStats!$A$3:$AE$998,21,FALSE)</f>
        <v>0</v>
      </c>
      <c r="M196" s="53" t="str">
        <f>Fixtures!A196</f>
        <v>Amiens SC</v>
      </c>
      <c r="N196" s="54">
        <f>Fixtures!D196</f>
        <v>43492</v>
      </c>
      <c r="O196" s="53" t="str">
        <f>Fixtures!B196</f>
        <v>Olympique Lyonnais</v>
      </c>
      <c r="P196" s="57">
        <f>VLOOKUP($O196,PercentFHGoalStats!$A$3:$AE$998,5,FALSE)</f>
        <v>0.8</v>
      </c>
      <c r="Q196" s="57">
        <f>VLOOKUP($O196,PercentFHGoalStats!$A$3:$AE$998,7,FALSE)</f>
        <v>0.77777777777777779</v>
      </c>
      <c r="R196" s="57">
        <f>VLOOKUP($O196,PercentFHGoalStats!$A$3:$AE$998,8,FALSE)</f>
        <v>0.25</v>
      </c>
      <c r="S196" s="57">
        <f>VLOOKUP($O196,PercentFHGoalStats!$A$3:$AE$998,10,FALSE)</f>
        <v>0.22222222222222221</v>
      </c>
      <c r="T196" s="57">
        <f>VLOOKUP($O196,PercentFHGoalStats!$A$3:$AE$998,11,FALSE)</f>
        <v>0.45</v>
      </c>
      <c r="U196" s="57">
        <f>VLOOKUP($O196,PercentFHGoalStats!$A$3:$AE$998,13,FALSE)</f>
        <v>0.22222222222222221</v>
      </c>
      <c r="V196" s="57">
        <f>VLOOKUP($O196,PercentFHGoalStats!$A$3:$AE$998,14,FALSE)</f>
        <v>0.1</v>
      </c>
      <c r="W196" s="57">
        <f>VLOOKUP($O196,PercentFHGoalStats!$A$3:$AE$998,16,FALSE)</f>
        <v>0.1111111111111111</v>
      </c>
      <c r="X196" s="57">
        <f>VLOOKUP($O196,PercentFHGoalStats!$A$3:$AE$998,17,FALSE)</f>
        <v>0.4</v>
      </c>
      <c r="Y196" s="57">
        <f>VLOOKUP($O196,PercentFHGoalStats!$A$3:$AE$998,19,FALSE)</f>
        <v>0.55555555555555558</v>
      </c>
      <c r="Z196" s="57">
        <f>VLOOKUP($O196,PercentFHGoalStats!$A$3:$AE$998,20,FALSE)</f>
        <v>0.1</v>
      </c>
      <c r="AA196" s="57">
        <f>VLOOKUP($O196,PercentFHGoalStats!$A$3:$AE$998,22,FALSE)</f>
        <v>0.1111111111111111</v>
      </c>
    </row>
    <row r="197" spans="1:27" hidden="1" x14ac:dyDescent="0.3">
      <c r="A197" s="57">
        <f>VLOOKUP($M197,PercentFHGoalStats!$A$3:$AE$998,5,FALSE)</f>
        <v>0.52631578947368418</v>
      </c>
      <c r="B197" s="57">
        <f>VLOOKUP($M197,PercentFHGoalStats!$A$3:$AE$998,6,FALSE)</f>
        <v>0.6</v>
      </c>
      <c r="C197" s="57">
        <f>VLOOKUP($M197,PercentFHGoalStats!$A$3:$AE$998,8,FALSE)</f>
        <v>0.21052631578947367</v>
      </c>
      <c r="D197" s="57">
        <f>VLOOKUP($M197,PercentFHGoalStats!$A$3:$AE$998,9,FALSE)</f>
        <v>0.2</v>
      </c>
      <c r="E197" s="57">
        <f>VLOOKUP($M197,PercentFHGoalStats!$A$3:$AE$998,11,FALSE)</f>
        <v>0.42105263157894735</v>
      </c>
      <c r="F197" s="57">
        <f>VLOOKUP($M197,PercentFHGoalStats!$A$3:$AE$998,12,FALSE)</f>
        <v>0.5</v>
      </c>
      <c r="G197" s="57">
        <f>VLOOKUP($M197,PercentFHGoalStats!$A$3:$AE$998,14,FALSE)</f>
        <v>0.10526315789473684</v>
      </c>
      <c r="H197" s="57">
        <f>VLOOKUP($M197,PercentFHGoalStats!$A$3:$AE$998,15,FALSE)</f>
        <v>0.1</v>
      </c>
      <c r="I197" s="57">
        <f>VLOOKUP($M197,PercentFHGoalStats!$A$3:$AE$998,17,FALSE)</f>
        <v>0.21052631578947367</v>
      </c>
      <c r="J197" s="57">
        <f>VLOOKUP($M197,PercentFHGoalStats!$A$3:$AE$998,18,FALSE)</f>
        <v>0.2</v>
      </c>
      <c r="K197" s="57">
        <f>VLOOKUP($M197,PercentFHGoalStats!$A$3:$AE$998,20,FALSE)</f>
        <v>0</v>
      </c>
      <c r="L197" s="57">
        <f>VLOOKUP($M197,PercentFHGoalStats!$A$3:$AE$998,21,FALSE)</f>
        <v>0</v>
      </c>
      <c r="M197" s="53" t="str">
        <f>Fixtures!A197</f>
        <v>Montpellier</v>
      </c>
      <c r="N197" s="54">
        <f>Fixtures!D197</f>
        <v>43492</v>
      </c>
      <c r="O197" s="53" t="str">
        <f>Fixtures!B197</f>
        <v>Caen</v>
      </c>
      <c r="P197" s="57">
        <f>VLOOKUP($O197,PercentFHGoalStats!$A$3:$AE$998,5,FALSE)</f>
        <v>0.68421052631578949</v>
      </c>
      <c r="Q197" s="57">
        <f>VLOOKUP($O197,PercentFHGoalStats!$A$3:$AE$998,7,FALSE)</f>
        <v>0.7</v>
      </c>
      <c r="R197" s="57">
        <f>VLOOKUP($O197,PercentFHGoalStats!$A$3:$AE$998,8,FALSE)</f>
        <v>0.36842105263157893</v>
      </c>
      <c r="S197" s="57">
        <f>VLOOKUP($O197,PercentFHGoalStats!$A$3:$AE$998,10,FALSE)</f>
        <v>0.4</v>
      </c>
      <c r="T197" s="57">
        <f>VLOOKUP($O197,PercentFHGoalStats!$A$3:$AE$998,11,FALSE)</f>
        <v>0.42105263157894735</v>
      </c>
      <c r="U197" s="57">
        <f>VLOOKUP($O197,PercentFHGoalStats!$A$3:$AE$998,13,FALSE)</f>
        <v>0.5</v>
      </c>
      <c r="V197" s="57">
        <f>VLOOKUP($O197,PercentFHGoalStats!$A$3:$AE$998,14,FALSE)</f>
        <v>5.2631578947368418E-2</v>
      </c>
      <c r="W197" s="57">
        <f>VLOOKUP($O197,PercentFHGoalStats!$A$3:$AE$998,16,FALSE)</f>
        <v>0.1</v>
      </c>
      <c r="X197" s="57">
        <f>VLOOKUP($O197,PercentFHGoalStats!$A$3:$AE$998,17,FALSE)</f>
        <v>0.47368421052631576</v>
      </c>
      <c r="Y197" s="57">
        <f>VLOOKUP($O197,PercentFHGoalStats!$A$3:$AE$998,19,FALSE)</f>
        <v>0.4</v>
      </c>
      <c r="Z197" s="57">
        <f>VLOOKUP($O197,PercentFHGoalStats!$A$3:$AE$998,20,FALSE)</f>
        <v>0.21052631578947367</v>
      </c>
      <c r="AA197" s="57">
        <f>VLOOKUP($O197,PercentFHGoalStats!$A$3:$AE$998,22,FALSE)</f>
        <v>0.3</v>
      </c>
    </row>
    <row r="198" spans="1:27" hidden="1" x14ac:dyDescent="0.3">
      <c r="A198" s="57">
        <f>VLOOKUP($M198,PercentFHGoalStats!$A$3:$AE$998,5,FALSE)</f>
        <v>0.78947368421052633</v>
      </c>
      <c r="B198" s="57">
        <f>VLOOKUP($M198,PercentFHGoalStats!$A$3:$AE$998,6,FALSE)</f>
        <v>0.8</v>
      </c>
      <c r="C198" s="57">
        <f>VLOOKUP($M198,PercentFHGoalStats!$A$3:$AE$998,8,FALSE)</f>
        <v>0.42105263157894735</v>
      </c>
      <c r="D198" s="57">
        <f>VLOOKUP($M198,PercentFHGoalStats!$A$3:$AE$998,9,FALSE)</f>
        <v>0.5</v>
      </c>
      <c r="E198" s="57">
        <f>VLOOKUP($M198,PercentFHGoalStats!$A$3:$AE$998,11,FALSE)</f>
        <v>0.68421052631578949</v>
      </c>
      <c r="F198" s="57">
        <f>VLOOKUP($M198,PercentFHGoalStats!$A$3:$AE$998,12,FALSE)</f>
        <v>0.8</v>
      </c>
      <c r="G198" s="57">
        <f>VLOOKUP($M198,PercentFHGoalStats!$A$3:$AE$998,14,FALSE)</f>
        <v>0.31578947368421051</v>
      </c>
      <c r="H198" s="57">
        <f>VLOOKUP($M198,PercentFHGoalStats!$A$3:$AE$998,15,FALSE)</f>
        <v>0.4</v>
      </c>
      <c r="I198" s="57">
        <f>VLOOKUP($M198,PercentFHGoalStats!$A$3:$AE$998,17,FALSE)</f>
        <v>0.26315789473684209</v>
      </c>
      <c r="J198" s="57">
        <f>VLOOKUP($M198,PercentFHGoalStats!$A$3:$AE$998,18,FALSE)</f>
        <v>0.2</v>
      </c>
      <c r="K198" s="57">
        <f>VLOOKUP($M198,PercentFHGoalStats!$A$3:$AE$998,20,FALSE)</f>
        <v>0</v>
      </c>
      <c r="L198" s="57">
        <f>VLOOKUP($M198,PercentFHGoalStats!$A$3:$AE$998,21,FALSE)</f>
        <v>0</v>
      </c>
      <c r="M198" s="53" t="str">
        <f>Fixtures!A198</f>
        <v>PSG</v>
      </c>
      <c r="N198" s="54">
        <f>Fixtures!D198</f>
        <v>43492</v>
      </c>
      <c r="O198" s="53" t="str">
        <f>Fixtures!B198</f>
        <v>Rennes</v>
      </c>
      <c r="P198" s="57">
        <f>VLOOKUP($O198,PercentFHGoalStats!$A$3:$AE$998,5,FALSE)</f>
        <v>0.7</v>
      </c>
      <c r="Q198" s="57">
        <f>VLOOKUP($O198,PercentFHGoalStats!$A$3:$AE$998,7,FALSE)</f>
        <v>0.72727272727272729</v>
      </c>
      <c r="R198" s="57">
        <f>VLOOKUP($O198,PercentFHGoalStats!$A$3:$AE$998,8,FALSE)</f>
        <v>0.5</v>
      </c>
      <c r="S198" s="57">
        <f>VLOOKUP($O198,PercentFHGoalStats!$A$3:$AE$998,10,FALSE)</f>
        <v>0.45454545454545453</v>
      </c>
      <c r="T198" s="57">
        <f>VLOOKUP($O198,PercentFHGoalStats!$A$3:$AE$998,11,FALSE)</f>
        <v>0.6</v>
      </c>
      <c r="U198" s="57">
        <f>VLOOKUP($O198,PercentFHGoalStats!$A$3:$AE$998,13,FALSE)</f>
        <v>0.63636363636363635</v>
      </c>
      <c r="V198" s="57">
        <f>VLOOKUP($O198,PercentFHGoalStats!$A$3:$AE$998,14,FALSE)</f>
        <v>0.2</v>
      </c>
      <c r="W198" s="57">
        <f>VLOOKUP($O198,PercentFHGoalStats!$A$3:$AE$998,16,FALSE)</f>
        <v>0.18181818181818182</v>
      </c>
      <c r="X198" s="57">
        <f>VLOOKUP($O198,PercentFHGoalStats!$A$3:$AE$998,17,FALSE)</f>
        <v>0.4</v>
      </c>
      <c r="Y198" s="57">
        <f>VLOOKUP($O198,PercentFHGoalStats!$A$3:$AE$998,19,FALSE)</f>
        <v>0.36363636363636365</v>
      </c>
      <c r="Z198" s="57">
        <f>VLOOKUP($O198,PercentFHGoalStats!$A$3:$AE$998,20,FALSE)</f>
        <v>0.05</v>
      </c>
      <c r="AA198" s="57">
        <f>VLOOKUP($O198,PercentFHGoalStats!$A$3:$AE$998,22,FALSE)</f>
        <v>0</v>
      </c>
    </row>
    <row r="199" spans="1:27" hidden="1" x14ac:dyDescent="0.3">
      <c r="A199" s="57">
        <f>VLOOKUP($M199,PercentFHGoalStats!$A$3:$AE$998,5,FALSE)</f>
        <v>0.76190476190476186</v>
      </c>
      <c r="B199" s="57">
        <f>VLOOKUP($M199,PercentFHGoalStats!$A$3:$AE$998,6,FALSE)</f>
        <v>0.8</v>
      </c>
      <c r="C199" s="57">
        <f>VLOOKUP($M199,PercentFHGoalStats!$A$3:$AE$998,8,FALSE)</f>
        <v>0.23809523809523808</v>
      </c>
      <c r="D199" s="57">
        <f>VLOOKUP($M199,PercentFHGoalStats!$A$3:$AE$998,9,FALSE)</f>
        <v>0.2</v>
      </c>
      <c r="E199" s="57">
        <f>VLOOKUP($M199,PercentFHGoalStats!$A$3:$AE$998,11,FALSE)</f>
        <v>0.33333333333333331</v>
      </c>
      <c r="F199" s="57">
        <f>VLOOKUP($M199,PercentFHGoalStats!$A$3:$AE$998,12,FALSE)</f>
        <v>0.3</v>
      </c>
      <c r="G199" s="57">
        <f>VLOOKUP($M199,PercentFHGoalStats!$A$3:$AE$998,14,FALSE)</f>
        <v>4.7619047619047616E-2</v>
      </c>
      <c r="H199" s="57">
        <f>VLOOKUP($M199,PercentFHGoalStats!$A$3:$AE$998,15,FALSE)</f>
        <v>0</v>
      </c>
      <c r="I199" s="57">
        <f>VLOOKUP($M199,PercentFHGoalStats!$A$3:$AE$998,17,FALSE)</f>
        <v>0.5714285714285714</v>
      </c>
      <c r="J199" s="57">
        <f>VLOOKUP($M199,PercentFHGoalStats!$A$3:$AE$998,18,FALSE)</f>
        <v>0.6</v>
      </c>
      <c r="K199" s="57">
        <f>VLOOKUP($M199,PercentFHGoalStats!$A$3:$AE$998,20,FALSE)</f>
        <v>9.5238095238095233E-2</v>
      </c>
      <c r="L199" s="57">
        <f>VLOOKUP($M199,PercentFHGoalStats!$A$3:$AE$998,21,FALSE)</f>
        <v>0.1</v>
      </c>
      <c r="M199" s="53" t="str">
        <f>Fixtures!A199</f>
        <v>Toulouse</v>
      </c>
      <c r="N199" s="54">
        <f>Fixtures!D199</f>
        <v>43492</v>
      </c>
      <c r="O199" s="53" t="str">
        <f>Fixtures!B199</f>
        <v>Angers SCO</v>
      </c>
      <c r="P199" s="57">
        <f>VLOOKUP($O199,PercentFHGoalStats!$A$3:$AE$998,5,FALSE)</f>
        <v>0.57894736842105265</v>
      </c>
      <c r="Q199" s="57">
        <f>VLOOKUP($O199,PercentFHGoalStats!$A$3:$AE$998,7,FALSE)</f>
        <v>0.66666666666666663</v>
      </c>
      <c r="R199" s="57">
        <f>VLOOKUP($O199,PercentFHGoalStats!$A$3:$AE$998,8,FALSE)</f>
        <v>0.26315789473684209</v>
      </c>
      <c r="S199" s="57">
        <f>VLOOKUP($O199,PercentFHGoalStats!$A$3:$AE$998,10,FALSE)</f>
        <v>0.33333333333333331</v>
      </c>
      <c r="T199" s="57">
        <f>VLOOKUP($O199,PercentFHGoalStats!$A$3:$AE$998,11,FALSE)</f>
        <v>0.42105263157894735</v>
      </c>
      <c r="U199" s="57">
        <f>VLOOKUP($O199,PercentFHGoalStats!$A$3:$AE$998,13,FALSE)</f>
        <v>0.66666666666666663</v>
      </c>
      <c r="V199" s="57">
        <f>VLOOKUP($O199,PercentFHGoalStats!$A$3:$AE$998,14,FALSE)</f>
        <v>0.10526315789473684</v>
      </c>
      <c r="W199" s="57">
        <f>VLOOKUP($O199,PercentFHGoalStats!$A$3:$AE$998,16,FALSE)</f>
        <v>0.22222222222222221</v>
      </c>
      <c r="X199" s="57">
        <f>VLOOKUP($O199,PercentFHGoalStats!$A$3:$AE$998,17,FALSE)</f>
        <v>0.36842105263157893</v>
      </c>
      <c r="Y199" s="57">
        <f>VLOOKUP($O199,PercentFHGoalStats!$A$3:$AE$998,19,FALSE)</f>
        <v>0.33333333333333331</v>
      </c>
      <c r="Z199" s="57">
        <f>VLOOKUP($O199,PercentFHGoalStats!$A$3:$AE$998,20,FALSE)</f>
        <v>0.10526315789473684</v>
      </c>
      <c r="AA199" s="57">
        <f>VLOOKUP($O199,PercentFHGoalStats!$A$3:$AE$998,22,FALSE)</f>
        <v>0.1111111111111111</v>
      </c>
    </row>
    <row r="200" spans="1:27" hidden="1" x14ac:dyDescent="0.3">
      <c r="A200" s="57">
        <f>VLOOKUP($M200,PercentFHGoalStats!$A$3:$AE$998,5,FALSE)</f>
        <v>0.82352941176470584</v>
      </c>
      <c r="B200" s="57">
        <f>VLOOKUP($M200,PercentFHGoalStats!$A$3:$AE$998,6,FALSE)</f>
        <v>0.625</v>
      </c>
      <c r="C200" s="57">
        <f>VLOOKUP($M200,PercentFHGoalStats!$A$3:$AE$998,8,FALSE)</f>
        <v>0.41176470588235292</v>
      </c>
      <c r="D200" s="57">
        <f>VLOOKUP($M200,PercentFHGoalStats!$A$3:$AE$998,9,FALSE)</f>
        <v>0.5</v>
      </c>
      <c r="E200" s="57">
        <f>VLOOKUP($M200,PercentFHGoalStats!$A$3:$AE$998,11,FALSE)</f>
        <v>0.70588235294117652</v>
      </c>
      <c r="F200" s="57">
        <f>VLOOKUP($M200,PercentFHGoalStats!$A$3:$AE$998,12,FALSE)</f>
        <v>0.5</v>
      </c>
      <c r="G200" s="57">
        <f>VLOOKUP($M200,PercentFHGoalStats!$A$3:$AE$998,14,FALSE)</f>
        <v>0.23529411764705882</v>
      </c>
      <c r="H200" s="57">
        <f>VLOOKUP($M200,PercentFHGoalStats!$A$3:$AE$998,15,FALSE)</f>
        <v>0.375</v>
      </c>
      <c r="I200" s="57">
        <f>VLOOKUP($M200,PercentFHGoalStats!$A$3:$AE$998,17,FALSE)</f>
        <v>0.29411764705882354</v>
      </c>
      <c r="J200" s="57">
        <f>VLOOKUP($M200,PercentFHGoalStats!$A$3:$AE$998,18,FALSE)</f>
        <v>0.375</v>
      </c>
      <c r="K200" s="57">
        <f>VLOOKUP($M200,PercentFHGoalStats!$A$3:$AE$998,20,FALSE)</f>
        <v>0.11764705882352941</v>
      </c>
      <c r="L200" s="57">
        <f>VLOOKUP($M200,PercentFHGoalStats!$A$3:$AE$998,21,FALSE)</f>
        <v>0.125</v>
      </c>
      <c r="M200" s="53" t="str">
        <f>Fixtures!A200</f>
        <v>Bayern München</v>
      </c>
      <c r="N200" s="54">
        <f>Fixtures!D200</f>
        <v>43492</v>
      </c>
      <c r="O200" s="53" t="str">
        <f>Fixtures!B200</f>
        <v>Stuttgart</v>
      </c>
      <c r="P200" s="57">
        <f>VLOOKUP($O200,PercentFHGoalStats!$A$3:$AE$998,5,FALSE)</f>
        <v>0.625</v>
      </c>
      <c r="Q200" s="57">
        <f>VLOOKUP($O200,PercentFHGoalStats!$A$3:$AE$998,7,FALSE)</f>
        <v>0.44444444444444442</v>
      </c>
      <c r="R200" s="57">
        <f>VLOOKUP($O200,PercentFHGoalStats!$A$3:$AE$998,8,FALSE)</f>
        <v>0.3125</v>
      </c>
      <c r="S200" s="57">
        <f>VLOOKUP($O200,PercentFHGoalStats!$A$3:$AE$998,10,FALSE)</f>
        <v>0.33333333333333331</v>
      </c>
      <c r="T200" s="57">
        <f>VLOOKUP($O200,PercentFHGoalStats!$A$3:$AE$998,11,FALSE)</f>
        <v>0.1875</v>
      </c>
      <c r="U200" s="57">
        <f>VLOOKUP($O200,PercentFHGoalStats!$A$3:$AE$998,13,FALSE)</f>
        <v>0.1111111111111111</v>
      </c>
      <c r="V200" s="57">
        <f>VLOOKUP($O200,PercentFHGoalStats!$A$3:$AE$998,14,FALSE)</f>
        <v>0</v>
      </c>
      <c r="W200" s="57">
        <f>VLOOKUP($O200,PercentFHGoalStats!$A$3:$AE$998,16,FALSE)</f>
        <v>0</v>
      </c>
      <c r="X200" s="57">
        <f>VLOOKUP($O200,PercentFHGoalStats!$A$3:$AE$998,17,FALSE)</f>
        <v>0.5</v>
      </c>
      <c r="Y200" s="57">
        <f>VLOOKUP($O200,PercentFHGoalStats!$A$3:$AE$998,19,FALSE)</f>
        <v>0.44444444444444442</v>
      </c>
      <c r="Z200" s="57">
        <f>VLOOKUP($O200,PercentFHGoalStats!$A$3:$AE$998,20,FALSE)</f>
        <v>0.25</v>
      </c>
      <c r="AA200" s="57">
        <f>VLOOKUP($O200,PercentFHGoalStats!$A$3:$AE$998,22,FALSE)</f>
        <v>0.22222222222222221</v>
      </c>
    </row>
    <row r="201" spans="1:27" hidden="1" x14ac:dyDescent="0.3">
      <c r="A201" s="57">
        <f>VLOOKUP($M201,PercentFHGoalStats!$A$3:$AE$998,5,FALSE)</f>
        <v>0.5625</v>
      </c>
      <c r="B201" s="57">
        <f>VLOOKUP($M201,PercentFHGoalStats!$A$3:$AE$998,6,FALSE)</f>
        <v>0.5</v>
      </c>
      <c r="C201" s="57">
        <f>VLOOKUP($M201,PercentFHGoalStats!$A$3:$AE$998,8,FALSE)</f>
        <v>0.1875</v>
      </c>
      <c r="D201" s="57">
        <f>VLOOKUP($M201,PercentFHGoalStats!$A$3:$AE$998,9,FALSE)</f>
        <v>0</v>
      </c>
      <c r="E201" s="57">
        <f>VLOOKUP($M201,PercentFHGoalStats!$A$3:$AE$998,11,FALSE)</f>
        <v>0.375</v>
      </c>
      <c r="F201" s="57">
        <f>VLOOKUP($M201,PercentFHGoalStats!$A$3:$AE$998,12,FALSE)</f>
        <v>0.375</v>
      </c>
      <c r="G201" s="57">
        <f>VLOOKUP($M201,PercentFHGoalStats!$A$3:$AE$998,14,FALSE)</f>
        <v>0</v>
      </c>
      <c r="H201" s="57">
        <f>VLOOKUP($M201,PercentFHGoalStats!$A$3:$AE$998,15,FALSE)</f>
        <v>0</v>
      </c>
      <c r="I201" s="57">
        <f>VLOOKUP($M201,PercentFHGoalStats!$A$3:$AE$998,17,FALSE)</f>
        <v>0.3125</v>
      </c>
      <c r="J201" s="57">
        <f>VLOOKUP($M201,PercentFHGoalStats!$A$3:$AE$998,18,FALSE)</f>
        <v>0.125</v>
      </c>
      <c r="K201" s="57">
        <f>VLOOKUP($M201,PercentFHGoalStats!$A$3:$AE$998,20,FALSE)</f>
        <v>0.125</v>
      </c>
      <c r="L201" s="57">
        <f>VLOOKUP($M201,PercentFHGoalStats!$A$3:$AE$998,21,FALSE)</f>
        <v>0</v>
      </c>
      <c r="M201" s="53" t="str">
        <f>Fixtures!A201</f>
        <v>Fortuna Düsseldorf</v>
      </c>
      <c r="N201" s="54">
        <f>Fixtures!D201</f>
        <v>43492</v>
      </c>
      <c r="O201" s="53" t="str">
        <f>Fixtures!B201</f>
        <v>RB Leipzig</v>
      </c>
      <c r="P201" s="57">
        <f>VLOOKUP($O201,PercentFHGoalStats!$A$3:$AE$998,5,FALSE)</f>
        <v>0.6470588235294118</v>
      </c>
      <c r="Q201" s="57">
        <f>VLOOKUP($O201,PercentFHGoalStats!$A$3:$AE$998,7,FALSE)</f>
        <v>0.42857142857142855</v>
      </c>
      <c r="R201" s="57">
        <f>VLOOKUP($O201,PercentFHGoalStats!$A$3:$AE$998,8,FALSE)</f>
        <v>0.41176470588235292</v>
      </c>
      <c r="S201" s="57">
        <f>VLOOKUP($O201,PercentFHGoalStats!$A$3:$AE$998,10,FALSE)</f>
        <v>0.2857142857142857</v>
      </c>
      <c r="T201" s="57">
        <f>VLOOKUP($O201,PercentFHGoalStats!$A$3:$AE$998,11,FALSE)</f>
        <v>0.47058823529411764</v>
      </c>
      <c r="U201" s="57">
        <f>VLOOKUP($O201,PercentFHGoalStats!$A$3:$AE$998,13,FALSE)</f>
        <v>0.14285714285714285</v>
      </c>
      <c r="V201" s="57">
        <f>VLOOKUP($O201,PercentFHGoalStats!$A$3:$AE$998,14,FALSE)</f>
        <v>0.29411764705882354</v>
      </c>
      <c r="W201" s="57">
        <f>VLOOKUP($O201,PercentFHGoalStats!$A$3:$AE$998,16,FALSE)</f>
        <v>0</v>
      </c>
      <c r="X201" s="57">
        <f>VLOOKUP($O201,PercentFHGoalStats!$A$3:$AE$998,17,FALSE)</f>
        <v>0.35294117647058826</v>
      </c>
      <c r="Y201" s="57">
        <f>VLOOKUP($O201,PercentFHGoalStats!$A$3:$AE$998,19,FALSE)</f>
        <v>0.42857142857142855</v>
      </c>
      <c r="Z201" s="57">
        <f>VLOOKUP($O201,PercentFHGoalStats!$A$3:$AE$998,20,FALSE)</f>
        <v>0.11764705882352941</v>
      </c>
      <c r="AA201" s="57">
        <f>VLOOKUP($O201,PercentFHGoalStats!$A$3:$AE$998,22,FALSE)</f>
        <v>0.2857142857142857</v>
      </c>
    </row>
    <row r="202" spans="1:27" hidden="1" x14ac:dyDescent="0.3">
      <c r="A202" s="57">
        <f>VLOOKUP($M202,PercentFHGoalStats!$A$3:$AE$998,5,FALSE)</f>
        <v>0.625</v>
      </c>
      <c r="B202" s="57">
        <f>VLOOKUP($M202,PercentFHGoalStats!$A$3:$AE$998,6,FALSE)</f>
        <v>1</v>
      </c>
      <c r="C202" s="57">
        <f>VLOOKUP($M202,PercentFHGoalStats!$A$3:$AE$998,8,FALSE)</f>
        <v>0.25</v>
      </c>
      <c r="D202" s="57">
        <f>VLOOKUP($M202,PercentFHGoalStats!$A$3:$AE$998,9,FALSE)</f>
        <v>0.25</v>
      </c>
      <c r="E202" s="57">
        <f>VLOOKUP($M202,PercentFHGoalStats!$A$3:$AE$998,11,FALSE)</f>
        <v>0.25</v>
      </c>
      <c r="F202" s="57">
        <f>VLOOKUP($M202,PercentFHGoalStats!$A$3:$AE$998,12,FALSE)</f>
        <v>0.25</v>
      </c>
      <c r="G202" s="57">
        <f>VLOOKUP($M202,PercentFHGoalStats!$A$3:$AE$998,14,FALSE)</f>
        <v>0</v>
      </c>
      <c r="H202" s="57">
        <f>VLOOKUP($M202,PercentFHGoalStats!$A$3:$AE$998,15,FALSE)</f>
        <v>0</v>
      </c>
      <c r="I202" s="57">
        <f>VLOOKUP($M202,PercentFHGoalStats!$A$3:$AE$998,17,FALSE)</f>
        <v>0.5</v>
      </c>
      <c r="J202" s="57">
        <f>VLOOKUP($M202,PercentFHGoalStats!$A$3:$AE$998,18,FALSE)</f>
        <v>0.75</v>
      </c>
      <c r="K202" s="57">
        <f>VLOOKUP($M202,PercentFHGoalStats!$A$3:$AE$998,20,FALSE)</f>
        <v>0.125</v>
      </c>
      <c r="L202" s="57">
        <f>VLOOKUP($M202,PercentFHGoalStats!$A$3:$AE$998,21,FALSE)</f>
        <v>0.25</v>
      </c>
      <c r="M202" s="53" t="str">
        <f>Fixtures!A202</f>
        <v>Venezia</v>
      </c>
      <c r="N202" s="54">
        <f>Fixtures!D202</f>
        <v>43492</v>
      </c>
      <c r="O202" s="53" t="str">
        <f>Fixtures!B202</f>
        <v>Calcio Padova</v>
      </c>
      <c r="P202" s="57">
        <f>VLOOKUP($O202,PercentFHGoalStats!$A$3:$AE$998,5,FALSE)</f>
        <v>0.875</v>
      </c>
      <c r="Q202" s="57">
        <f>VLOOKUP($O202,PercentFHGoalStats!$A$3:$AE$998,7,FALSE)</f>
        <v>1</v>
      </c>
      <c r="R202" s="57">
        <f>VLOOKUP($O202,PercentFHGoalStats!$A$3:$AE$998,8,FALSE)</f>
        <v>0.25</v>
      </c>
      <c r="S202" s="57">
        <f>VLOOKUP($O202,PercentFHGoalStats!$A$3:$AE$998,10,FALSE)</f>
        <v>0.2</v>
      </c>
      <c r="T202" s="57">
        <f>VLOOKUP($O202,PercentFHGoalStats!$A$3:$AE$998,11,FALSE)</f>
        <v>0.75</v>
      </c>
      <c r="U202" s="57">
        <f>VLOOKUP($O202,PercentFHGoalStats!$A$3:$AE$998,13,FALSE)</f>
        <v>0.8</v>
      </c>
      <c r="V202" s="57">
        <f>VLOOKUP($O202,PercentFHGoalStats!$A$3:$AE$998,14,FALSE)</f>
        <v>0</v>
      </c>
      <c r="W202" s="57">
        <f>VLOOKUP($O202,PercentFHGoalStats!$A$3:$AE$998,16,FALSE)</f>
        <v>0</v>
      </c>
      <c r="X202" s="57">
        <f>VLOOKUP($O202,PercentFHGoalStats!$A$3:$AE$998,17,FALSE)</f>
        <v>0.375</v>
      </c>
      <c r="Y202" s="57">
        <f>VLOOKUP($O202,PercentFHGoalStats!$A$3:$AE$998,19,FALSE)</f>
        <v>0.4</v>
      </c>
      <c r="Z202" s="57">
        <f>VLOOKUP($O202,PercentFHGoalStats!$A$3:$AE$998,20,FALSE)</f>
        <v>0</v>
      </c>
      <c r="AA202" s="57">
        <f>VLOOKUP($O202,PercentFHGoalStats!$A$3:$AE$998,22,FALSE)</f>
        <v>0</v>
      </c>
    </row>
    <row r="203" spans="1:27" hidden="1" x14ac:dyDescent="0.3">
      <c r="A203" s="57" t="e">
        <f>VLOOKUP($M203,PercentFHGoalStats!$A$3:$AE$998,5,FALSE)</f>
        <v>#N/A</v>
      </c>
      <c r="B203" s="57" t="e">
        <f>VLOOKUP($M203,PercentFHGoalStats!$A$3:$AE$998,6,FALSE)</f>
        <v>#N/A</v>
      </c>
      <c r="C203" s="57" t="e">
        <f>VLOOKUP($M203,PercentFHGoalStats!$A$3:$AE$998,8,FALSE)</f>
        <v>#N/A</v>
      </c>
      <c r="D203" s="57" t="e">
        <f>VLOOKUP($M203,PercentFHGoalStats!$A$3:$AE$998,9,FALSE)</f>
        <v>#N/A</v>
      </c>
      <c r="E203" s="57" t="e">
        <f>VLOOKUP($M203,PercentFHGoalStats!$A$3:$AE$998,11,FALSE)</f>
        <v>#N/A</v>
      </c>
      <c r="F203" s="57" t="e">
        <f>VLOOKUP($M203,PercentFHGoalStats!$A$3:$AE$998,12,FALSE)</f>
        <v>#N/A</v>
      </c>
      <c r="G203" s="57" t="e">
        <f>VLOOKUP($M203,PercentFHGoalStats!$A$3:$AE$998,14,FALSE)</f>
        <v>#N/A</v>
      </c>
      <c r="H203" s="57" t="e">
        <f>VLOOKUP($M203,PercentFHGoalStats!$A$3:$AE$998,15,FALSE)</f>
        <v>#N/A</v>
      </c>
      <c r="I203" s="57" t="e">
        <f>VLOOKUP($M203,PercentFHGoalStats!$A$3:$AE$998,17,FALSE)</f>
        <v>#N/A</v>
      </c>
      <c r="J203" s="57" t="e">
        <f>VLOOKUP($M203,PercentFHGoalStats!$A$3:$AE$998,18,FALSE)</f>
        <v>#N/A</v>
      </c>
      <c r="K203" s="57" t="e">
        <f>VLOOKUP($M203,PercentFHGoalStats!$A$3:$AE$998,20,FALSE)</f>
        <v>#N/A</v>
      </c>
      <c r="L203" s="57" t="e">
        <f>VLOOKUP($M203,PercentFHGoalStats!$A$3:$AE$998,21,FALSE)</f>
        <v>#N/A</v>
      </c>
      <c r="M203" s="53" t="str">
        <f>Fixtures!A203</f>
        <v>Livorno</v>
      </c>
      <c r="N203" s="54">
        <f>Fixtures!D203</f>
        <v>43492</v>
      </c>
      <c r="O203" s="53" t="str">
        <f>Fixtures!B203</f>
        <v>Pescara</v>
      </c>
      <c r="P203" s="57">
        <f>VLOOKUP($O203,PercentFHGoalStats!$A$3:$AE$998,5,FALSE)</f>
        <v>0.66666666666666663</v>
      </c>
      <c r="Q203" s="57">
        <f>VLOOKUP($O203,PercentFHGoalStats!$A$3:$AE$998,7,FALSE)</f>
        <v>1</v>
      </c>
      <c r="R203" s="57">
        <f>VLOOKUP($O203,PercentFHGoalStats!$A$3:$AE$998,8,FALSE)</f>
        <v>0.22222222222222221</v>
      </c>
      <c r="S203" s="57">
        <f>VLOOKUP($O203,PercentFHGoalStats!$A$3:$AE$998,10,FALSE)</f>
        <v>0.4</v>
      </c>
      <c r="T203" s="57">
        <f>VLOOKUP($O203,PercentFHGoalStats!$A$3:$AE$998,11,FALSE)</f>
        <v>0.33333333333333331</v>
      </c>
      <c r="U203" s="57">
        <f>VLOOKUP($O203,PercentFHGoalStats!$A$3:$AE$998,13,FALSE)</f>
        <v>0.4</v>
      </c>
      <c r="V203" s="57">
        <f>VLOOKUP($O203,PercentFHGoalStats!$A$3:$AE$998,14,FALSE)</f>
        <v>0.1111111111111111</v>
      </c>
      <c r="W203" s="57">
        <f>VLOOKUP($O203,PercentFHGoalStats!$A$3:$AE$998,16,FALSE)</f>
        <v>0.2</v>
      </c>
      <c r="X203" s="57">
        <f>VLOOKUP($O203,PercentFHGoalStats!$A$3:$AE$998,17,FALSE)</f>
        <v>0.55555555555555558</v>
      </c>
      <c r="Y203" s="57">
        <f>VLOOKUP($O203,PercentFHGoalStats!$A$3:$AE$998,19,FALSE)</f>
        <v>1</v>
      </c>
      <c r="Z203" s="57">
        <f>VLOOKUP($O203,PercentFHGoalStats!$A$3:$AE$998,20,FALSE)</f>
        <v>0.1111111111111111</v>
      </c>
      <c r="AA203" s="57">
        <f>VLOOKUP($O203,PercentFHGoalStats!$A$3:$AE$998,22,FALSE)</f>
        <v>0.2</v>
      </c>
    </row>
    <row r="204" spans="1:27" hidden="1" x14ac:dyDescent="0.3">
      <c r="A204" s="57">
        <f>VLOOKUP($M204,PercentFHGoalStats!$A$3:$AE$998,5,FALSE)</f>
        <v>0.8571428571428571</v>
      </c>
      <c r="B204" s="57">
        <f>VLOOKUP($M204,PercentFHGoalStats!$A$3:$AE$998,6,FALSE)</f>
        <v>0.75</v>
      </c>
      <c r="C204" s="57">
        <f>VLOOKUP($M204,PercentFHGoalStats!$A$3:$AE$998,8,FALSE)</f>
        <v>0.42857142857142855</v>
      </c>
      <c r="D204" s="57">
        <f>VLOOKUP($M204,PercentFHGoalStats!$A$3:$AE$998,9,FALSE)</f>
        <v>0.25</v>
      </c>
      <c r="E204" s="57">
        <f>VLOOKUP($M204,PercentFHGoalStats!$A$3:$AE$998,11,FALSE)</f>
        <v>0.8571428571428571</v>
      </c>
      <c r="F204" s="57">
        <f>VLOOKUP($M204,PercentFHGoalStats!$A$3:$AE$998,12,FALSE)</f>
        <v>0.75</v>
      </c>
      <c r="G204" s="57">
        <f>VLOOKUP($M204,PercentFHGoalStats!$A$3:$AE$998,14,FALSE)</f>
        <v>0.2857142857142857</v>
      </c>
      <c r="H204" s="57">
        <f>VLOOKUP($M204,PercentFHGoalStats!$A$3:$AE$998,15,FALSE)</f>
        <v>0.25</v>
      </c>
      <c r="I204" s="57">
        <f>VLOOKUP($M204,PercentFHGoalStats!$A$3:$AE$998,17,FALSE)</f>
        <v>0.14285714285714285</v>
      </c>
      <c r="J204" s="57">
        <f>VLOOKUP($M204,PercentFHGoalStats!$A$3:$AE$998,18,FALSE)</f>
        <v>0</v>
      </c>
      <c r="K204" s="57">
        <f>VLOOKUP($M204,PercentFHGoalStats!$A$3:$AE$998,20,FALSE)</f>
        <v>0</v>
      </c>
      <c r="L204" s="57">
        <f>VLOOKUP($M204,PercentFHGoalStats!$A$3:$AE$998,21,FALSE)</f>
        <v>0</v>
      </c>
      <c r="M204" s="53" t="str">
        <f>Fixtures!A204</f>
        <v>Brescia</v>
      </c>
      <c r="N204" s="54">
        <f>Fixtures!D204</f>
        <v>43492</v>
      </c>
      <c r="O204" s="53" t="str">
        <f>Fixtures!B204</f>
        <v>Spezia</v>
      </c>
      <c r="P204" s="57">
        <f>VLOOKUP($O204,PercentFHGoalStats!$A$3:$AE$998,5,FALSE)</f>
        <v>0.7142857142857143</v>
      </c>
      <c r="Q204" s="57">
        <f>VLOOKUP($O204,PercentFHGoalStats!$A$3:$AE$998,7,FALSE)</f>
        <v>0.75</v>
      </c>
      <c r="R204" s="57">
        <f>VLOOKUP($O204,PercentFHGoalStats!$A$3:$AE$998,8,FALSE)</f>
        <v>0.2857142857142857</v>
      </c>
      <c r="S204" s="57">
        <f>VLOOKUP($O204,PercentFHGoalStats!$A$3:$AE$998,10,FALSE)</f>
        <v>0.25</v>
      </c>
      <c r="T204" s="57">
        <f>VLOOKUP($O204,PercentFHGoalStats!$A$3:$AE$998,11,FALSE)</f>
        <v>0.42857142857142855</v>
      </c>
      <c r="U204" s="57">
        <f>VLOOKUP($O204,PercentFHGoalStats!$A$3:$AE$998,13,FALSE)</f>
        <v>0.25</v>
      </c>
      <c r="V204" s="57">
        <f>VLOOKUP($O204,PercentFHGoalStats!$A$3:$AE$998,14,FALSE)</f>
        <v>0</v>
      </c>
      <c r="W204" s="57">
        <f>VLOOKUP($O204,PercentFHGoalStats!$A$3:$AE$998,16,FALSE)</f>
        <v>0</v>
      </c>
      <c r="X204" s="57">
        <f>VLOOKUP($O204,PercentFHGoalStats!$A$3:$AE$998,17,FALSE)</f>
        <v>0.5714285714285714</v>
      </c>
      <c r="Y204" s="57">
        <f>VLOOKUP($O204,PercentFHGoalStats!$A$3:$AE$998,19,FALSE)</f>
        <v>0.75</v>
      </c>
      <c r="Z204" s="57">
        <f>VLOOKUP($O204,PercentFHGoalStats!$A$3:$AE$998,20,FALSE)</f>
        <v>0.14285714285714285</v>
      </c>
      <c r="AA204" s="57">
        <f>VLOOKUP($O204,PercentFHGoalStats!$A$3:$AE$998,22,FALSE)</f>
        <v>0</v>
      </c>
    </row>
    <row r="205" spans="1:27" hidden="1" x14ac:dyDescent="0.3">
      <c r="A205" s="57" t="e">
        <f>VLOOKUP($M205,PercentFHGoalStats!$A$3:$AE$998,5,FALSE)</f>
        <v>#DIV/0!</v>
      </c>
      <c r="B205" s="57" t="e">
        <f>VLOOKUP($M205,PercentFHGoalStats!$A$3:$AE$998,6,FALSE)</f>
        <v>#DIV/0!</v>
      </c>
      <c r="C205" s="57" t="e">
        <f>VLOOKUP($M205,PercentFHGoalStats!$A$3:$AE$998,8,FALSE)</f>
        <v>#DIV/0!</v>
      </c>
      <c r="D205" s="57" t="e">
        <f>VLOOKUP($M205,PercentFHGoalStats!$A$3:$AE$998,9,FALSE)</f>
        <v>#DIV/0!</v>
      </c>
      <c r="E205" s="57" t="e">
        <f>VLOOKUP($M205,PercentFHGoalStats!$A$3:$AE$998,11,FALSE)</f>
        <v>#DIV/0!</v>
      </c>
      <c r="F205" s="57" t="e">
        <f>VLOOKUP($M205,PercentFHGoalStats!$A$3:$AE$998,12,FALSE)</f>
        <v>#DIV/0!</v>
      </c>
      <c r="G205" s="57" t="e">
        <f>VLOOKUP($M205,PercentFHGoalStats!$A$3:$AE$998,14,FALSE)</f>
        <v>#DIV/0!</v>
      </c>
      <c r="H205" s="57" t="e">
        <f>VLOOKUP($M205,PercentFHGoalStats!$A$3:$AE$998,15,FALSE)</f>
        <v>#DIV/0!</v>
      </c>
      <c r="I205" s="57" t="e">
        <f>VLOOKUP($M205,PercentFHGoalStats!$A$3:$AE$998,17,FALSE)</f>
        <v>#DIV/0!</v>
      </c>
      <c r="J205" s="57" t="e">
        <f>VLOOKUP($M205,PercentFHGoalStats!$A$3:$AE$998,18,FALSE)</f>
        <v>#DIV/0!</v>
      </c>
      <c r="K205" s="57" t="e">
        <f>VLOOKUP($M205,PercentFHGoalStats!$A$3:$AE$998,20,FALSE)</f>
        <v>#DIV/0!</v>
      </c>
      <c r="L205" s="57" t="e">
        <f>VLOOKUP($M205,PercentFHGoalStats!$A$3:$AE$998,21,FALSE)</f>
        <v>#DIV/0!</v>
      </c>
      <c r="M205" s="53" t="str">
        <f>Fixtures!A205</f>
        <v>Albacete</v>
      </c>
      <c r="N205" s="54">
        <f>Fixtures!D205</f>
        <v>43492</v>
      </c>
      <c r="O205" s="53" t="str">
        <f>Fixtures!B205</f>
        <v>Reus Deportiu</v>
      </c>
      <c r="P205" s="57" t="e">
        <f>VLOOKUP($O205,PercentFHGoalStats!$A$3:$AE$998,5,FALSE)</f>
        <v>#DIV/0!</v>
      </c>
      <c r="Q205" s="57" t="e">
        <f>VLOOKUP($O205,PercentFHGoalStats!$A$3:$AE$998,7,FALSE)</f>
        <v>#DIV/0!</v>
      </c>
      <c r="R205" s="57" t="e">
        <f>VLOOKUP($O205,PercentFHGoalStats!$A$3:$AE$998,8,FALSE)</f>
        <v>#DIV/0!</v>
      </c>
      <c r="S205" s="57" t="e">
        <f>VLOOKUP($O205,PercentFHGoalStats!$A$3:$AE$998,10,FALSE)</f>
        <v>#DIV/0!</v>
      </c>
      <c r="T205" s="57" t="e">
        <f>VLOOKUP($O205,PercentFHGoalStats!$A$3:$AE$998,11,FALSE)</f>
        <v>#DIV/0!</v>
      </c>
      <c r="U205" s="57" t="e">
        <f>VLOOKUP($O205,PercentFHGoalStats!$A$3:$AE$998,13,FALSE)</f>
        <v>#DIV/0!</v>
      </c>
      <c r="V205" s="57" t="e">
        <f>VLOOKUP($O205,PercentFHGoalStats!$A$3:$AE$998,14,FALSE)</f>
        <v>#DIV/0!</v>
      </c>
      <c r="W205" s="57" t="e">
        <f>VLOOKUP($O205,PercentFHGoalStats!$A$3:$AE$998,16,FALSE)</f>
        <v>#DIV/0!</v>
      </c>
      <c r="X205" s="57" t="e">
        <f>VLOOKUP($O205,PercentFHGoalStats!$A$3:$AE$998,17,FALSE)</f>
        <v>#DIV/0!</v>
      </c>
      <c r="Y205" s="57" t="e">
        <f>VLOOKUP($O205,PercentFHGoalStats!$A$3:$AE$998,19,FALSE)</f>
        <v>#DIV/0!</v>
      </c>
      <c r="Z205" s="57" t="e">
        <f>VLOOKUP($O205,PercentFHGoalStats!$A$3:$AE$998,20,FALSE)</f>
        <v>#DIV/0!</v>
      </c>
      <c r="AA205" s="57" t="e">
        <f>VLOOKUP($O205,PercentFHGoalStats!$A$3:$AE$998,22,FALSE)</f>
        <v>#DIV/0!</v>
      </c>
    </row>
    <row r="206" spans="1:27" hidden="1" x14ac:dyDescent="0.3">
      <c r="A206" s="57" t="e">
        <f>VLOOKUP($M206,PercentFHGoalStats!$A$3:$AE$998,5,FALSE)</f>
        <v>#DIV/0!</v>
      </c>
      <c r="B206" s="57" t="e">
        <f>VLOOKUP($M206,PercentFHGoalStats!$A$3:$AE$998,6,FALSE)</f>
        <v>#DIV/0!</v>
      </c>
      <c r="C206" s="57" t="e">
        <f>VLOOKUP($M206,PercentFHGoalStats!$A$3:$AE$998,8,FALSE)</f>
        <v>#DIV/0!</v>
      </c>
      <c r="D206" s="57" t="e">
        <f>VLOOKUP($M206,PercentFHGoalStats!$A$3:$AE$998,9,FALSE)</f>
        <v>#DIV/0!</v>
      </c>
      <c r="E206" s="57" t="e">
        <f>VLOOKUP($M206,PercentFHGoalStats!$A$3:$AE$998,11,FALSE)</f>
        <v>#DIV/0!</v>
      </c>
      <c r="F206" s="57" t="e">
        <f>VLOOKUP($M206,PercentFHGoalStats!$A$3:$AE$998,12,FALSE)</f>
        <v>#DIV/0!</v>
      </c>
      <c r="G206" s="57" t="e">
        <f>VLOOKUP($M206,PercentFHGoalStats!$A$3:$AE$998,14,FALSE)</f>
        <v>#DIV/0!</v>
      </c>
      <c r="H206" s="57" t="e">
        <f>VLOOKUP($M206,PercentFHGoalStats!$A$3:$AE$998,15,FALSE)</f>
        <v>#DIV/0!</v>
      </c>
      <c r="I206" s="57" t="e">
        <f>VLOOKUP($M206,PercentFHGoalStats!$A$3:$AE$998,17,FALSE)</f>
        <v>#DIV/0!</v>
      </c>
      <c r="J206" s="57" t="e">
        <f>VLOOKUP($M206,PercentFHGoalStats!$A$3:$AE$998,18,FALSE)</f>
        <v>#DIV/0!</v>
      </c>
      <c r="K206" s="57" t="e">
        <f>VLOOKUP($M206,PercentFHGoalStats!$A$3:$AE$998,20,FALSE)</f>
        <v>#DIV/0!</v>
      </c>
      <c r="L206" s="57" t="e">
        <f>VLOOKUP($M206,PercentFHGoalStats!$A$3:$AE$998,21,FALSE)</f>
        <v>#DIV/0!</v>
      </c>
      <c r="M206" s="53" t="str">
        <f>Fixtures!A206</f>
        <v>Alcorcón</v>
      </c>
      <c r="N206" s="54">
        <f>Fixtures!D206</f>
        <v>43492</v>
      </c>
      <c r="O206" s="53" t="str">
        <f>Fixtures!B206</f>
        <v>Córdoba</v>
      </c>
      <c r="P206" s="57" t="e">
        <f>VLOOKUP($O206,PercentFHGoalStats!$A$3:$AE$998,5,FALSE)</f>
        <v>#DIV/0!</v>
      </c>
      <c r="Q206" s="57" t="e">
        <f>VLOOKUP($O206,PercentFHGoalStats!$A$3:$AE$998,7,FALSE)</f>
        <v>#DIV/0!</v>
      </c>
      <c r="R206" s="57" t="e">
        <f>VLOOKUP($O206,PercentFHGoalStats!$A$3:$AE$998,8,FALSE)</f>
        <v>#DIV/0!</v>
      </c>
      <c r="S206" s="57" t="e">
        <f>VLOOKUP($O206,PercentFHGoalStats!$A$3:$AE$998,10,FALSE)</f>
        <v>#DIV/0!</v>
      </c>
      <c r="T206" s="57" t="e">
        <f>VLOOKUP($O206,PercentFHGoalStats!$A$3:$AE$998,11,FALSE)</f>
        <v>#DIV/0!</v>
      </c>
      <c r="U206" s="57" t="e">
        <f>VLOOKUP($O206,PercentFHGoalStats!$A$3:$AE$998,13,FALSE)</f>
        <v>#DIV/0!</v>
      </c>
      <c r="V206" s="57" t="e">
        <f>VLOOKUP($O206,PercentFHGoalStats!$A$3:$AE$998,14,FALSE)</f>
        <v>#DIV/0!</v>
      </c>
      <c r="W206" s="57" t="e">
        <f>VLOOKUP($O206,PercentFHGoalStats!$A$3:$AE$998,16,FALSE)</f>
        <v>#DIV/0!</v>
      </c>
      <c r="X206" s="57" t="e">
        <f>VLOOKUP($O206,PercentFHGoalStats!$A$3:$AE$998,17,FALSE)</f>
        <v>#DIV/0!</v>
      </c>
      <c r="Y206" s="57" t="e">
        <f>VLOOKUP($O206,PercentFHGoalStats!$A$3:$AE$998,19,FALSE)</f>
        <v>#DIV/0!</v>
      </c>
      <c r="Z206" s="57" t="e">
        <f>VLOOKUP($O206,PercentFHGoalStats!$A$3:$AE$998,20,FALSE)</f>
        <v>#DIV/0!</v>
      </c>
      <c r="AA206" s="57" t="e">
        <f>VLOOKUP($O206,PercentFHGoalStats!$A$3:$AE$998,22,FALSE)</f>
        <v>#DIV/0!</v>
      </c>
    </row>
    <row r="207" spans="1:27" hidden="1" x14ac:dyDescent="0.3">
      <c r="A207" s="57" t="e">
        <f>VLOOKUP($M207,PercentFHGoalStats!$A$3:$AE$998,5,FALSE)</f>
        <v>#DIV/0!</v>
      </c>
      <c r="B207" s="57" t="e">
        <f>VLOOKUP($M207,PercentFHGoalStats!$A$3:$AE$998,6,FALSE)</f>
        <v>#DIV/0!</v>
      </c>
      <c r="C207" s="57" t="e">
        <f>VLOOKUP($M207,PercentFHGoalStats!$A$3:$AE$998,8,FALSE)</f>
        <v>#DIV/0!</v>
      </c>
      <c r="D207" s="57" t="e">
        <f>VLOOKUP($M207,PercentFHGoalStats!$A$3:$AE$998,9,FALSE)</f>
        <v>#DIV/0!</v>
      </c>
      <c r="E207" s="57" t="e">
        <f>VLOOKUP($M207,PercentFHGoalStats!$A$3:$AE$998,11,FALSE)</f>
        <v>#DIV/0!</v>
      </c>
      <c r="F207" s="57" t="e">
        <f>VLOOKUP($M207,PercentFHGoalStats!$A$3:$AE$998,12,FALSE)</f>
        <v>#DIV/0!</v>
      </c>
      <c r="G207" s="57" t="e">
        <f>VLOOKUP($M207,PercentFHGoalStats!$A$3:$AE$998,14,FALSE)</f>
        <v>#DIV/0!</v>
      </c>
      <c r="H207" s="57" t="e">
        <f>VLOOKUP($M207,PercentFHGoalStats!$A$3:$AE$998,15,FALSE)</f>
        <v>#DIV/0!</v>
      </c>
      <c r="I207" s="57" t="e">
        <f>VLOOKUP($M207,PercentFHGoalStats!$A$3:$AE$998,17,FALSE)</f>
        <v>#DIV/0!</v>
      </c>
      <c r="J207" s="57" t="e">
        <f>VLOOKUP($M207,PercentFHGoalStats!$A$3:$AE$998,18,FALSE)</f>
        <v>#DIV/0!</v>
      </c>
      <c r="K207" s="57" t="e">
        <f>VLOOKUP($M207,PercentFHGoalStats!$A$3:$AE$998,20,FALSE)</f>
        <v>#DIV/0!</v>
      </c>
      <c r="L207" s="57" t="e">
        <f>VLOOKUP($M207,PercentFHGoalStats!$A$3:$AE$998,21,FALSE)</f>
        <v>#DIV/0!</v>
      </c>
      <c r="M207" s="53" t="str">
        <f>Fixtures!A207</f>
        <v>Sporting Gijón</v>
      </c>
      <c r="N207" s="54">
        <f>Fixtures!D207</f>
        <v>43492</v>
      </c>
      <c r="O207" s="53" t="str">
        <f>Fixtures!B207</f>
        <v>Deportivo La Coruña</v>
      </c>
      <c r="P207" s="57">
        <f>VLOOKUP($O207,PercentFHGoalStats!$A$3:$AE$998,5,FALSE)</f>
        <v>1</v>
      </c>
      <c r="Q207" s="57">
        <f>VLOOKUP($O207,PercentFHGoalStats!$A$3:$AE$998,7,FALSE)</f>
        <v>1</v>
      </c>
      <c r="R207" s="57">
        <f>VLOOKUP($O207,PercentFHGoalStats!$A$3:$AE$998,8,FALSE)</f>
        <v>0</v>
      </c>
      <c r="S207" s="57">
        <f>VLOOKUP($O207,PercentFHGoalStats!$A$3:$AE$998,10,FALSE)</f>
        <v>0</v>
      </c>
      <c r="T207" s="57">
        <f>VLOOKUP($O207,PercentFHGoalStats!$A$3:$AE$998,11,FALSE)</f>
        <v>1</v>
      </c>
      <c r="U207" s="57">
        <f>VLOOKUP($O207,PercentFHGoalStats!$A$3:$AE$998,13,FALSE)</f>
        <v>1</v>
      </c>
      <c r="V207" s="57">
        <f>VLOOKUP($O207,PercentFHGoalStats!$A$3:$AE$998,14,FALSE)</f>
        <v>0</v>
      </c>
      <c r="W207" s="57">
        <f>VLOOKUP($O207,PercentFHGoalStats!$A$3:$AE$998,16,FALSE)</f>
        <v>0</v>
      </c>
      <c r="X207" s="57">
        <f>VLOOKUP($O207,PercentFHGoalStats!$A$3:$AE$998,17,FALSE)</f>
        <v>0</v>
      </c>
      <c r="Y207" s="57">
        <f>VLOOKUP($O207,PercentFHGoalStats!$A$3:$AE$998,19,FALSE)</f>
        <v>0</v>
      </c>
      <c r="Z207" s="57">
        <f>VLOOKUP($O207,PercentFHGoalStats!$A$3:$AE$998,20,FALSE)</f>
        <v>0</v>
      </c>
      <c r="AA207" s="57">
        <f>VLOOKUP($O207,PercentFHGoalStats!$A$3:$AE$998,22,FALSE)</f>
        <v>0</v>
      </c>
    </row>
    <row r="208" spans="1:27" hidden="1" x14ac:dyDescent="0.3">
      <c r="A208" s="57" t="e">
        <f>VLOOKUP($M208,PercentFHGoalStats!$A$3:$AE$998,5,FALSE)</f>
        <v>#DIV/0!</v>
      </c>
      <c r="B208" s="57" t="e">
        <f>VLOOKUP($M208,PercentFHGoalStats!$A$3:$AE$998,6,FALSE)</f>
        <v>#DIV/0!</v>
      </c>
      <c r="C208" s="57" t="e">
        <f>VLOOKUP($M208,PercentFHGoalStats!$A$3:$AE$998,8,FALSE)</f>
        <v>#DIV/0!</v>
      </c>
      <c r="D208" s="57" t="e">
        <f>VLOOKUP($M208,PercentFHGoalStats!$A$3:$AE$998,9,FALSE)</f>
        <v>#DIV/0!</v>
      </c>
      <c r="E208" s="57" t="e">
        <f>VLOOKUP($M208,PercentFHGoalStats!$A$3:$AE$998,11,FALSE)</f>
        <v>#DIV/0!</v>
      </c>
      <c r="F208" s="57" t="e">
        <f>VLOOKUP($M208,PercentFHGoalStats!$A$3:$AE$998,12,FALSE)</f>
        <v>#DIV/0!</v>
      </c>
      <c r="G208" s="57" t="e">
        <f>VLOOKUP($M208,PercentFHGoalStats!$A$3:$AE$998,14,FALSE)</f>
        <v>#DIV/0!</v>
      </c>
      <c r="H208" s="57" t="e">
        <f>VLOOKUP($M208,PercentFHGoalStats!$A$3:$AE$998,15,FALSE)</f>
        <v>#DIV/0!</v>
      </c>
      <c r="I208" s="57" t="e">
        <f>VLOOKUP($M208,PercentFHGoalStats!$A$3:$AE$998,17,FALSE)</f>
        <v>#DIV/0!</v>
      </c>
      <c r="J208" s="57" t="e">
        <f>VLOOKUP($M208,PercentFHGoalStats!$A$3:$AE$998,18,FALSE)</f>
        <v>#DIV/0!</v>
      </c>
      <c r="K208" s="57" t="e">
        <f>VLOOKUP($M208,PercentFHGoalStats!$A$3:$AE$998,20,FALSE)</f>
        <v>#DIV/0!</v>
      </c>
      <c r="L208" s="57" t="e">
        <f>VLOOKUP($M208,PercentFHGoalStats!$A$3:$AE$998,21,FALSE)</f>
        <v>#DIV/0!</v>
      </c>
      <c r="M208" s="53" t="str">
        <f>Fixtures!A208</f>
        <v>Granada</v>
      </c>
      <c r="N208" s="54">
        <f>Fixtures!D208</f>
        <v>43492</v>
      </c>
      <c r="O208" s="53" t="str">
        <f>Fixtures!B208</f>
        <v>Extremadura UD</v>
      </c>
      <c r="P208" s="57" t="e">
        <f>VLOOKUP($O208,PercentFHGoalStats!$A$3:$AE$998,5,FALSE)</f>
        <v>#DIV/0!</v>
      </c>
      <c r="Q208" s="57" t="e">
        <f>VLOOKUP($O208,PercentFHGoalStats!$A$3:$AE$998,7,FALSE)</f>
        <v>#DIV/0!</v>
      </c>
      <c r="R208" s="57" t="e">
        <f>VLOOKUP($O208,PercentFHGoalStats!$A$3:$AE$998,8,FALSE)</f>
        <v>#DIV/0!</v>
      </c>
      <c r="S208" s="57" t="e">
        <f>VLOOKUP($O208,PercentFHGoalStats!$A$3:$AE$998,10,FALSE)</f>
        <v>#DIV/0!</v>
      </c>
      <c r="T208" s="57" t="e">
        <f>VLOOKUP($O208,PercentFHGoalStats!$A$3:$AE$998,11,FALSE)</f>
        <v>#DIV/0!</v>
      </c>
      <c r="U208" s="57" t="e">
        <f>VLOOKUP($O208,PercentFHGoalStats!$A$3:$AE$998,13,FALSE)</f>
        <v>#DIV/0!</v>
      </c>
      <c r="V208" s="57" t="e">
        <f>VLOOKUP($O208,PercentFHGoalStats!$A$3:$AE$998,14,FALSE)</f>
        <v>#DIV/0!</v>
      </c>
      <c r="W208" s="57" t="e">
        <f>VLOOKUP($O208,PercentFHGoalStats!$A$3:$AE$998,16,FALSE)</f>
        <v>#DIV/0!</v>
      </c>
      <c r="X208" s="57" t="e">
        <f>VLOOKUP($O208,PercentFHGoalStats!$A$3:$AE$998,17,FALSE)</f>
        <v>#DIV/0!</v>
      </c>
      <c r="Y208" s="57" t="e">
        <f>VLOOKUP($O208,PercentFHGoalStats!$A$3:$AE$998,19,FALSE)</f>
        <v>#DIV/0!</v>
      </c>
      <c r="Z208" s="57" t="e">
        <f>VLOOKUP($O208,PercentFHGoalStats!$A$3:$AE$998,20,FALSE)</f>
        <v>#DIV/0!</v>
      </c>
      <c r="AA208" s="57" t="e">
        <f>VLOOKUP($O208,PercentFHGoalStats!$A$3:$AE$998,22,FALSE)</f>
        <v>#DIV/0!</v>
      </c>
    </row>
    <row r="209" spans="1:27" hidden="1" x14ac:dyDescent="0.3">
      <c r="A209" s="57" t="e">
        <f>VLOOKUP($M209,PercentFHGoalStats!$A$3:$AE$998,5,FALSE)</f>
        <v>#DIV/0!</v>
      </c>
      <c r="B209" s="57" t="e">
        <f>VLOOKUP($M209,PercentFHGoalStats!$A$3:$AE$998,6,FALSE)</f>
        <v>#DIV/0!</v>
      </c>
      <c r="C209" s="57" t="e">
        <f>VLOOKUP($M209,PercentFHGoalStats!$A$3:$AE$998,8,FALSE)</f>
        <v>#DIV/0!</v>
      </c>
      <c r="D209" s="57" t="e">
        <f>VLOOKUP($M209,PercentFHGoalStats!$A$3:$AE$998,9,FALSE)</f>
        <v>#DIV/0!</v>
      </c>
      <c r="E209" s="57" t="e">
        <f>VLOOKUP($M209,PercentFHGoalStats!$A$3:$AE$998,11,FALSE)</f>
        <v>#DIV/0!</v>
      </c>
      <c r="F209" s="57" t="e">
        <f>VLOOKUP($M209,PercentFHGoalStats!$A$3:$AE$998,12,FALSE)</f>
        <v>#DIV/0!</v>
      </c>
      <c r="G209" s="57" t="e">
        <f>VLOOKUP($M209,PercentFHGoalStats!$A$3:$AE$998,14,FALSE)</f>
        <v>#DIV/0!</v>
      </c>
      <c r="H209" s="57" t="e">
        <f>VLOOKUP($M209,PercentFHGoalStats!$A$3:$AE$998,15,FALSE)</f>
        <v>#DIV/0!</v>
      </c>
      <c r="I209" s="57" t="e">
        <f>VLOOKUP($M209,PercentFHGoalStats!$A$3:$AE$998,17,FALSE)</f>
        <v>#DIV/0!</v>
      </c>
      <c r="J209" s="57" t="e">
        <f>VLOOKUP($M209,PercentFHGoalStats!$A$3:$AE$998,18,FALSE)</f>
        <v>#DIV/0!</v>
      </c>
      <c r="K209" s="57" t="e">
        <f>VLOOKUP($M209,PercentFHGoalStats!$A$3:$AE$998,20,FALSE)</f>
        <v>#DIV/0!</v>
      </c>
      <c r="L209" s="57" t="e">
        <f>VLOOKUP($M209,PercentFHGoalStats!$A$3:$AE$998,21,FALSE)</f>
        <v>#DIV/0!</v>
      </c>
      <c r="M209" s="53" t="str">
        <f>Fixtures!A209</f>
        <v>Gimnàstic Tarragona</v>
      </c>
      <c r="N209" s="54">
        <f>Fixtures!D209</f>
        <v>43492</v>
      </c>
      <c r="O209" s="53" t="str">
        <f>Fixtures!B209</f>
        <v>Las Palmas</v>
      </c>
      <c r="P209" s="57" t="e">
        <f>VLOOKUP($O209,PercentFHGoalStats!$A$3:$AE$998,5,FALSE)</f>
        <v>#DIV/0!</v>
      </c>
      <c r="Q209" s="57" t="e">
        <f>VLOOKUP($O209,PercentFHGoalStats!$A$3:$AE$998,7,FALSE)</f>
        <v>#DIV/0!</v>
      </c>
      <c r="R209" s="57" t="e">
        <f>VLOOKUP($O209,PercentFHGoalStats!$A$3:$AE$998,8,FALSE)</f>
        <v>#DIV/0!</v>
      </c>
      <c r="S209" s="57" t="e">
        <f>VLOOKUP($O209,PercentFHGoalStats!$A$3:$AE$998,10,FALSE)</f>
        <v>#DIV/0!</v>
      </c>
      <c r="T209" s="57" t="e">
        <f>VLOOKUP($O209,PercentFHGoalStats!$A$3:$AE$998,11,FALSE)</f>
        <v>#DIV/0!</v>
      </c>
      <c r="U209" s="57" t="e">
        <f>VLOOKUP($O209,PercentFHGoalStats!$A$3:$AE$998,13,FALSE)</f>
        <v>#DIV/0!</v>
      </c>
      <c r="V209" s="57" t="e">
        <f>VLOOKUP($O209,PercentFHGoalStats!$A$3:$AE$998,14,FALSE)</f>
        <v>#DIV/0!</v>
      </c>
      <c r="W209" s="57" t="e">
        <f>VLOOKUP($O209,PercentFHGoalStats!$A$3:$AE$998,16,FALSE)</f>
        <v>#DIV/0!</v>
      </c>
      <c r="X209" s="57" t="e">
        <f>VLOOKUP($O209,PercentFHGoalStats!$A$3:$AE$998,17,FALSE)</f>
        <v>#DIV/0!</v>
      </c>
      <c r="Y209" s="57" t="e">
        <f>VLOOKUP($O209,PercentFHGoalStats!$A$3:$AE$998,19,FALSE)</f>
        <v>#DIV/0!</v>
      </c>
      <c r="Z209" s="57" t="e">
        <f>VLOOKUP($O209,PercentFHGoalStats!$A$3:$AE$998,20,FALSE)</f>
        <v>#DIV/0!</v>
      </c>
      <c r="AA209" s="57" t="e">
        <f>VLOOKUP($O209,PercentFHGoalStats!$A$3:$AE$998,22,FALSE)</f>
        <v>#DIV/0!</v>
      </c>
    </row>
    <row r="210" spans="1:27" hidden="1" x14ac:dyDescent="0.3">
      <c r="A210" s="57" t="e">
        <f>VLOOKUP($M210,PercentFHGoalStats!$A$3:$AE$998,5,FALSE)</f>
        <v>#DIV/0!</v>
      </c>
      <c r="B210" s="57" t="e">
        <f>VLOOKUP($M210,PercentFHGoalStats!$A$3:$AE$998,6,FALSE)</f>
        <v>#DIV/0!</v>
      </c>
      <c r="C210" s="57" t="e">
        <f>VLOOKUP($M210,PercentFHGoalStats!$A$3:$AE$998,8,FALSE)</f>
        <v>#DIV/0!</v>
      </c>
      <c r="D210" s="57" t="e">
        <f>VLOOKUP($M210,PercentFHGoalStats!$A$3:$AE$998,9,FALSE)</f>
        <v>#DIV/0!</v>
      </c>
      <c r="E210" s="57" t="e">
        <f>VLOOKUP($M210,PercentFHGoalStats!$A$3:$AE$998,11,FALSE)</f>
        <v>#DIV/0!</v>
      </c>
      <c r="F210" s="57" t="e">
        <f>VLOOKUP($M210,PercentFHGoalStats!$A$3:$AE$998,12,FALSE)</f>
        <v>#DIV/0!</v>
      </c>
      <c r="G210" s="57" t="e">
        <f>VLOOKUP($M210,PercentFHGoalStats!$A$3:$AE$998,14,FALSE)</f>
        <v>#DIV/0!</v>
      </c>
      <c r="H210" s="57" t="e">
        <f>VLOOKUP($M210,PercentFHGoalStats!$A$3:$AE$998,15,FALSE)</f>
        <v>#DIV/0!</v>
      </c>
      <c r="I210" s="57" t="e">
        <f>VLOOKUP($M210,PercentFHGoalStats!$A$3:$AE$998,17,FALSE)</f>
        <v>#DIV/0!</v>
      </c>
      <c r="J210" s="57" t="e">
        <f>VLOOKUP($M210,PercentFHGoalStats!$A$3:$AE$998,18,FALSE)</f>
        <v>#DIV/0!</v>
      </c>
      <c r="K210" s="57" t="e">
        <f>VLOOKUP($M210,PercentFHGoalStats!$A$3:$AE$998,20,FALSE)</f>
        <v>#DIV/0!</v>
      </c>
      <c r="L210" s="57" t="e">
        <f>VLOOKUP($M210,PercentFHGoalStats!$A$3:$AE$998,21,FALSE)</f>
        <v>#DIV/0!</v>
      </c>
      <c r="M210" s="53" t="str">
        <f>Fixtures!A210</f>
        <v>St. Mirren</v>
      </c>
      <c r="N210" s="54">
        <f>Fixtures!D210</f>
        <v>43492</v>
      </c>
      <c r="O210" s="53" t="str">
        <f>Fixtures!B210</f>
        <v>Hibernian</v>
      </c>
      <c r="P210" s="57" t="e">
        <f>VLOOKUP($O210,PercentFHGoalStats!$A$3:$AE$998,5,FALSE)</f>
        <v>#DIV/0!</v>
      </c>
      <c r="Q210" s="57" t="e">
        <f>VLOOKUP($O210,PercentFHGoalStats!$A$3:$AE$998,7,FALSE)</f>
        <v>#DIV/0!</v>
      </c>
      <c r="R210" s="57" t="e">
        <f>VLOOKUP($O210,PercentFHGoalStats!$A$3:$AE$998,8,FALSE)</f>
        <v>#DIV/0!</v>
      </c>
      <c r="S210" s="57" t="e">
        <f>VLOOKUP($O210,PercentFHGoalStats!$A$3:$AE$998,10,FALSE)</f>
        <v>#DIV/0!</v>
      </c>
      <c r="T210" s="57" t="e">
        <f>VLOOKUP($O210,PercentFHGoalStats!$A$3:$AE$998,11,FALSE)</f>
        <v>#DIV/0!</v>
      </c>
      <c r="U210" s="57" t="e">
        <f>VLOOKUP($O210,PercentFHGoalStats!$A$3:$AE$998,13,FALSE)</f>
        <v>#DIV/0!</v>
      </c>
      <c r="V210" s="57" t="e">
        <f>VLOOKUP($O210,PercentFHGoalStats!$A$3:$AE$998,14,FALSE)</f>
        <v>#DIV/0!</v>
      </c>
      <c r="W210" s="57" t="e">
        <f>VLOOKUP($O210,PercentFHGoalStats!$A$3:$AE$998,16,FALSE)</f>
        <v>#DIV/0!</v>
      </c>
      <c r="X210" s="57" t="e">
        <f>VLOOKUP($O210,PercentFHGoalStats!$A$3:$AE$998,17,FALSE)</f>
        <v>#DIV/0!</v>
      </c>
      <c r="Y210" s="57" t="e">
        <f>VLOOKUP($O210,PercentFHGoalStats!$A$3:$AE$998,19,FALSE)</f>
        <v>#DIV/0!</v>
      </c>
      <c r="Z210" s="57" t="e">
        <f>VLOOKUP($O210,PercentFHGoalStats!$A$3:$AE$998,20,FALSE)</f>
        <v>#DIV/0!</v>
      </c>
      <c r="AA210" s="57" t="e">
        <f>VLOOKUP($O210,PercentFHGoalStats!$A$3:$AE$998,22,FALSE)</f>
        <v>#DIV/0!</v>
      </c>
    </row>
    <row r="211" spans="1:27" hidden="1" x14ac:dyDescent="0.3">
      <c r="A211" s="57" t="e">
        <f>VLOOKUP($M211,PercentFHGoalStats!$A$3:$AE$998,5,FALSE)</f>
        <v>#DIV/0!</v>
      </c>
      <c r="B211" s="57" t="e">
        <f>VLOOKUP($M211,PercentFHGoalStats!$A$3:$AE$998,6,FALSE)</f>
        <v>#DIV/0!</v>
      </c>
      <c r="C211" s="57" t="e">
        <f>VLOOKUP($M211,PercentFHGoalStats!$A$3:$AE$998,8,FALSE)</f>
        <v>#DIV/0!</v>
      </c>
      <c r="D211" s="57" t="e">
        <f>VLOOKUP($M211,PercentFHGoalStats!$A$3:$AE$998,9,FALSE)</f>
        <v>#DIV/0!</v>
      </c>
      <c r="E211" s="57" t="e">
        <f>VLOOKUP($M211,PercentFHGoalStats!$A$3:$AE$998,11,FALSE)</f>
        <v>#DIV/0!</v>
      </c>
      <c r="F211" s="57" t="e">
        <f>VLOOKUP($M211,PercentFHGoalStats!$A$3:$AE$998,12,FALSE)</f>
        <v>#DIV/0!</v>
      </c>
      <c r="G211" s="57" t="e">
        <f>VLOOKUP($M211,PercentFHGoalStats!$A$3:$AE$998,14,FALSE)</f>
        <v>#DIV/0!</v>
      </c>
      <c r="H211" s="57" t="e">
        <f>VLOOKUP($M211,PercentFHGoalStats!$A$3:$AE$998,15,FALSE)</f>
        <v>#DIV/0!</v>
      </c>
      <c r="I211" s="57" t="e">
        <f>VLOOKUP($M211,PercentFHGoalStats!$A$3:$AE$998,17,FALSE)</f>
        <v>#DIV/0!</v>
      </c>
      <c r="J211" s="57" t="e">
        <f>VLOOKUP($M211,PercentFHGoalStats!$A$3:$AE$998,18,FALSE)</f>
        <v>#DIV/0!</v>
      </c>
      <c r="K211" s="57" t="e">
        <f>VLOOKUP($M211,PercentFHGoalStats!$A$3:$AE$998,20,FALSE)</f>
        <v>#DIV/0!</v>
      </c>
      <c r="L211" s="57" t="e">
        <f>VLOOKUP($M211,PercentFHGoalStats!$A$3:$AE$998,21,FALSE)</f>
        <v>#DIV/0!</v>
      </c>
      <c r="M211" s="53" t="str">
        <f>Fixtures!A211</f>
        <v>Livingston</v>
      </c>
      <c r="N211" s="54">
        <f>Fixtures!D211</f>
        <v>43492</v>
      </c>
      <c r="O211" s="53" t="str">
        <f>Fixtures!B211</f>
        <v>Rangers</v>
      </c>
      <c r="P211" s="57" t="e">
        <f>VLOOKUP($O211,PercentFHGoalStats!$A$3:$AE$998,5,FALSE)</f>
        <v>#DIV/0!</v>
      </c>
      <c r="Q211" s="57" t="e">
        <f>VLOOKUP($O211,PercentFHGoalStats!$A$3:$AE$998,7,FALSE)</f>
        <v>#DIV/0!</v>
      </c>
      <c r="R211" s="57" t="e">
        <f>VLOOKUP($O211,PercentFHGoalStats!$A$3:$AE$998,8,FALSE)</f>
        <v>#DIV/0!</v>
      </c>
      <c r="S211" s="57" t="e">
        <f>VLOOKUP($O211,PercentFHGoalStats!$A$3:$AE$998,10,FALSE)</f>
        <v>#DIV/0!</v>
      </c>
      <c r="T211" s="57" t="e">
        <f>VLOOKUP($O211,PercentFHGoalStats!$A$3:$AE$998,11,FALSE)</f>
        <v>#DIV/0!</v>
      </c>
      <c r="U211" s="57" t="e">
        <f>VLOOKUP($O211,PercentFHGoalStats!$A$3:$AE$998,13,FALSE)</f>
        <v>#DIV/0!</v>
      </c>
      <c r="V211" s="57" t="e">
        <f>VLOOKUP($O211,PercentFHGoalStats!$A$3:$AE$998,14,FALSE)</f>
        <v>#DIV/0!</v>
      </c>
      <c r="W211" s="57" t="e">
        <f>VLOOKUP($O211,PercentFHGoalStats!$A$3:$AE$998,16,FALSE)</f>
        <v>#DIV/0!</v>
      </c>
      <c r="X211" s="57" t="e">
        <f>VLOOKUP($O211,PercentFHGoalStats!$A$3:$AE$998,17,FALSE)</f>
        <v>#DIV/0!</v>
      </c>
      <c r="Y211" s="57" t="e">
        <f>VLOOKUP($O211,PercentFHGoalStats!$A$3:$AE$998,19,FALSE)</f>
        <v>#DIV/0!</v>
      </c>
      <c r="Z211" s="57" t="e">
        <f>VLOOKUP($O211,PercentFHGoalStats!$A$3:$AE$998,20,FALSE)</f>
        <v>#DIV/0!</v>
      </c>
      <c r="AA211" s="57" t="e">
        <f>VLOOKUP($O211,PercentFHGoalStats!$A$3:$AE$998,22,FALSE)</f>
        <v>#DIV/0!</v>
      </c>
    </row>
    <row r="212" spans="1:27" hidden="1" x14ac:dyDescent="0.3">
      <c r="A212" s="57" t="e">
        <f>VLOOKUP($M212,PercentFHGoalStats!$A$3:$AE$998,5,FALSE)</f>
        <v>#DIV/0!</v>
      </c>
      <c r="B212" s="57" t="e">
        <f>VLOOKUP($M212,PercentFHGoalStats!$A$3:$AE$998,6,FALSE)</f>
        <v>#DIV/0!</v>
      </c>
      <c r="C212" s="57" t="e">
        <f>VLOOKUP($M212,PercentFHGoalStats!$A$3:$AE$998,8,FALSE)</f>
        <v>#DIV/0!</v>
      </c>
      <c r="D212" s="57" t="e">
        <f>VLOOKUP($M212,PercentFHGoalStats!$A$3:$AE$998,9,FALSE)</f>
        <v>#DIV/0!</v>
      </c>
      <c r="E212" s="57" t="e">
        <f>VLOOKUP($M212,PercentFHGoalStats!$A$3:$AE$998,11,FALSE)</f>
        <v>#DIV/0!</v>
      </c>
      <c r="F212" s="57" t="e">
        <f>VLOOKUP($M212,PercentFHGoalStats!$A$3:$AE$998,12,FALSE)</f>
        <v>#DIV/0!</v>
      </c>
      <c r="G212" s="57" t="e">
        <f>VLOOKUP($M212,PercentFHGoalStats!$A$3:$AE$998,14,FALSE)</f>
        <v>#DIV/0!</v>
      </c>
      <c r="H212" s="57" t="e">
        <f>VLOOKUP($M212,PercentFHGoalStats!$A$3:$AE$998,15,FALSE)</f>
        <v>#DIV/0!</v>
      </c>
      <c r="I212" s="57" t="e">
        <f>VLOOKUP($M212,PercentFHGoalStats!$A$3:$AE$998,17,FALSE)</f>
        <v>#DIV/0!</v>
      </c>
      <c r="J212" s="57" t="e">
        <f>VLOOKUP($M212,PercentFHGoalStats!$A$3:$AE$998,18,FALSE)</f>
        <v>#DIV/0!</v>
      </c>
      <c r="K212" s="57" t="e">
        <f>VLOOKUP($M212,PercentFHGoalStats!$A$3:$AE$998,20,FALSE)</f>
        <v>#DIV/0!</v>
      </c>
      <c r="L212" s="57" t="e">
        <f>VLOOKUP($M212,PercentFHGoalStats!$A$3:$AE$998,21,FALSE)</f>
        <v>#DIV/0!</v>
      </c>
      <c r="M212" s="53" t="str">
        <f>Fixtures!A212</f>
        <v>Perth Glory</v>
      </c>
      <c r="N212" s="54">
        <f>Fixtures!D212</f>
        <v>43492</v>
      </c>
      <c r="O212" s="53" t="str">
        <f>Fixtures!B212</f>
        <v>Newcastle Jets</v>
      </c>
      <c r="P212" s="57" t="e">
        <f>VLOOKUP($O212,PercentFHGoalStats!$A$3:$AE$998,5,FALSE)</f>
        <v>#DIV/0!</v>
      </c>
      <c r="Q212" s="57" t="e">
        <f>VLOOKUP($O212,PercentFHGoalStats!$A$3:$AE$998,7,FALSE)</f>
        <v>#DIV/0!</v>
      </c>
      <c r="R212" s="57" t="e">
        <f>VLOOKUP($O212,PercentFHGoalStats!$A$3:$AE$998,8,FALSE)</f>
        <v>#DIV/0!</v>
      </c>
      <c r="S212" s="57" t="e">
        <f>VLOOKUP($O212,PercentFHGoalStats!$A$3:$AE$998,10,FALSE)</f>
        <v>#DIV/0!</v>
      </c>
      <c r="T212" s="57" t="e">
        <f>VLOOKUP($O212,PercentFHGoalStats!$A$3:$AE$998,11,FALSE)</f>
        <v>#DIV/0!</v>
      </c>
      <c r="U212" s="57" t="e">
        <f>VLOOKUP($O212,PercentFHGoalStats!$A$3:$AE$998,13,FALSE)</f>
        <v>#DIV/0!</v>
      </c>
      <c r="V212" s="57" t="e">
        <f>VLOOKUP($O212,PercentFHGoalStats!$A$3:$AE$998,14,FALSE)</f>
        <v>#DIV/0!</v>
      </c>
      <c r="W212" s="57" t="e">
        <f>VLOOKUP($O212,PercentFHGoalStats!$A$3:$AE$998,16,FALSE)</f>
        <v>#DIV/0!</v>
      </c>
      <c r="X212" s="57" t="e">
        <f>VLOOKUP($O212,PercentFHGoalStats!$A$3:$AE$998,17,FALSE)</f>
        <v>#DIV/0!</v>
      </c>
      <c r="Y212" s="57" t="e">
        <f>VLOOKUP($O212,PercentFHGoalStats!$A$3:$AE$998,19,FALSE)</f>
        <v>#DIV/0!</v>
      </c>
      <c r="Z212" s="57" t="e">
        <f>VLOOKUP($O212,PercentFHGoalStats!$A$3:$AE$998,20,FALSE)</f>
        <v>#DIV/0!</v>
      </c>
      <c r="AA212" s="57" t="e">
        <f>VLOOKUP($O212,PercentFHGoalStats!$A$3:$AE$998,22,FALSE)</f>
        <v>#DIV/0!</v>
      </c>
    </row>
    <row r="213" spans="1:27" hidden="1" x14ac:dyDescent="0.3">
      <c r="A213" s="57" t="e">
        <f>VLOOKUP($M213,PercentFHGoalStats!$A$3:$AE$998,5,FALSE)</f>
        <v>#DIV/0!</v>
      </c>
      <c r="B213" s="57" t="e">
        <f>VLOOKUP($M213,PercentFHGoalStats!$A$3:$AE$998,6,FALSE)</f>
        <v>#DIV/0!</v>
      </c>
      <c r="C213" s="57" t="e">
        <f>VLOOKUP($M213,PercentFHGoalStats!$A$3:$AE$998,8,FALSE)</f>
        <v>#DIV/0!</v>
      </c>
      <c r="D213" s="57" t="e">
        <f>VLOOKUP($M213,PercentFHGoalStats!$A$3:$AE$998,9,FALSE)</f>
        <v>#DIV/0!</v>
      </c>
      <c r="E213" s="57" t="e">
        <f>VLOOKUP($M213,PercentFHGoalStats!$A$3:$AE$998,11,FALSE)</f>
        <v>#DIV/0!</v>
      </c>
      <c r="F213" s="57" t="e">
        <f>VLOOKUP($M213,PercentFHGoalStats!$A$3:$AE$998,12,FALSE)</f>
        <v>#DIV/0!</v>
      </c>
      <c r="G213" s="57" t="e">
        <f>VLOOKUP($M213,PercentFHGoalStats!$A$3:$AE$998,14,FALSE)</f>
        <v>#DIV/0!</v>
      </c>
      <c r="H213" s="57" t="e">
        <f>VLOOKUP($M213,PercentFHGoalStats!$A$3:$AE$998,15,FALSE)</f>
        <v>#DIV/0!</v>
      </c>
      <c r="I213" s="57" t="e">
        <f>VLOOKUP($M213,PercentFHGoalStats!$A$3:$AE$998,17,FALSE)</f>
        <v>#DIV/0!</v>
      </c>
      <c r="J213" s="57" t="e">
        <f>VLOOKUP($M213,PercentFHGoalStats!$A$3:$AE$998,18,FALSE)</f>
        <v>#DIV/0!</v>
      </c>
      <c r="K213" s="57" t="e">
        <f>VLOOKUP($M213,PercentFHGoalStats!$A$3:$AE$998,20,FALSE)</f>
        <v>#DIV/0!</v>
      </c>
      <c r="L213" s="57" t="e">
        <f>VLOOKUP($M213,PercentFHGoalStats!$A$3:$AE$998,21,FALSE)</f>
        <v>#DIV/0!</v>
      </c>
      <c r="M213" s="53" t="str">
        <f>Fixtures!A213</f>
        <v>Adelaide United</v>
      </c>
      <c r="N213" s="54">
        <f>Fixtures!D213</f>
        <v>43492</v>
      </c>
      <c r="O213" s="53" t="str">
        <f>Fixtures!B213</f>
        <v>Central Coast Mariners</v>
      </c>
      <c r="P213" s="57" t="e">
        <f>VLOOKUP($O213,PercentFHGoalStats!$A$3:$AE$998,5,FALSE)</f>
        <v>#DIV/0!</v>
      </c>
      <c r="Q213" s="57" t="e">
        <f>VLOOKUP($O213,PercentFHGoalStats!$A$3:$AE$998,7,FALSE)</f>
        <v>#DIV/0!</v>
      </c>
      <c r="R213" s="57" t="e">
        <f>VLOOKUP($O213,PercentFHGoalStats!$A$3:$AE$998,8,FALSE)</f>
        <v>#DIV/0!</v>
      </c>
      <c r="S213" s="57" t="e">
        <f>VLOOKUP($O213,PercentFHGoalStats!$A$3:$AE$998,10,FALSE)</f>
        <v>#DIV/0!</v>
      </c>
      <c r="T213" s="57" t="e">
        <f>VLOOKUP($O213,PercentFHGoalStats!$A$3:$AE$998,11,FALSE)</f>
        <v>#DIV/0!</v>
      </c>
      <c r="U213" s="57" t="e">
        <f>VLOOKUP($O213,PercentFHGoalStats!$A$3:$AE$998,13,FALSE)</f>
        <v>#DIV/0!</v>
      </c>
      <c r="V213" s="57" t="e">
        <f>VLOOKUP($O213,PercentFHGoalStats!$A$3:$AE$998,14,FALSE)</f>
        <v>#DIV/0!</v>
      </c>
      <c r="W213" s="57" t="e">
        <f>VLOOKUP($O213,PercentFHGoalStats!$A$3:$AE$998,16,FALSE)</f>
        <v>#DIV/0!</v>
      </c>
      <c r="X213" s="57" t="e">
        <f>VLOOKUP($O213,PercentFHGoalStats!$A$3:$AE$998,17,FALSE)</f>
        <v>#DIV/0!</v>
      </c>
      <c r="Y213" s="57" t="e">
        <f>VLOOKUP($O213,PercentFHGoalStats!$A$3:$AE$998,19,FALSE)</f>
        <v>#DIV/0!</v>
      </c>
      <c r="Z213" s="57" t="e">
        <f>VLOOKUP($O213,PercentFHGoalStats!$A$3:$AE$998,20,FALSE)</f>
        <v>#DIV/0!</v>
      </c>
      <c r="AA213" s="57" t="e">
        <f>VLOOKUP($O213,PercentFHGoalStats!$A$3:$AE$998,22,FALSE)</f>
        <v>#DIV/0!</v>
      </c>
    </row>
    <row r="214" spans="1:27" hidden="1" x14ac:dyDescent="0.3">
      <c r="A214" s="57" t="e">
        <f>VLOOKUP($M214,PercentFHGoalStats!$A$3:$AE$998,5,FALSE)</f>
        <v>#N/A</v>
      </c>
      <c r="B214" s="57" t="e">
        <f>VLOOKUP($M214,PercentFHGoalStats!$A$3:$AE$998,6,FALSE)</f>
        <v>#N/A</v>
      </c>
      <c r="C214" s="57" t="e">
        <f>VLOOKUP($M214,PercentFHGoalStats!$A$3:$AE$998,8,FALSE)</f>
        <v>#N/A</v>
      </c>
      <c r="D214" s="57" t="e">
        <f>VLOOKUP($M214,PercentFHGoalStats!$A$3:$AE$998,9,FALSE)</f>
        <v>#N/A</v>
      </c>
      <c r="E214" s="57" t="e">
        <f>VLOOKUP($M214,PercentFHGoalStats!$A$3:$AE$998,11,FALSE)</f>
        <v>#N/A</v>
      </c>
      <c r="F214" s="57" t="e">
        <f>VLOOKUP($M214,PercentFHGoalStats!$A$3:$AE$998,12,FALSE)</f>
        <v>#N/A</v>
      </c>
      <c r="G214" s="57" t="e">
        <f>VLOOKUP($M214,PercentFHGoalStats!$A$3:$AE$998,14,FALSE)</f>
        <v>#N/A</v>
      </c>
      <c r="H214" s="57" t="e">
        <f>VLOOKUP($M214,PercentFHGoalStats!$A$3:$AE$998,15,FALSE)</f>
        <v>#N/A</v>
      </c>
      <c r="I214" s="57" t="e">
        <f>VLOOKUP($M214,PercentFHGoalStats!$A$3:$AE$998,17,FALSE)</f>
        <v>#N/A</v>
      </c>
      <c r="J214" s="57" t="e">
        <f>VLOOKUP($M214,PercentFHGoalStats!$A$3:$AE$998,18,FALSE)</f>
        <v>#N/A</v>
      </c>
      <c r="K214" s="57" t="e">
        <f>VLOOKUP($M214,PercentFHGoalStats!$A$3:$AE$998,20,FALSE)</f>
        <v>#N/A</v>
      </c>
      <c r="L214" s="57" t="e">
        <f>VLOOKUP($M214,PercentFHGoalStats!$A$3:$AE$998,21,FALSE)</f>
        <v>#N/A</v>
      </c>
      <c r="M214" s="53" t="str">
        <f>Fixtures!A214</f>
        <v>Al Fateh</v>
      </c>
      <c r="N214" s="54">
        <f>Fixtures!D214</f>
        <v>43492</v>
      </c>
      <c r="O214" s="53" t="str">
        <f>Fixtures!B214</f>
        <v>Al Quadisiya</v>
      </c>
      <c r="P214" s="57" t="e">
        <f>VLOOKUP($O214,PercentFHGoalStats!$A$3:$AE$998,5,FALSE)</f>
        <v>#N/A</v>
      </c>
      <c r="Q214" s="57" t="e">
        <f>VLOOKUP($O214,PercentFHGoalStats!$A$3:$AE$998,7,FALSE)</f>
        <v>#N/A</v>
      </c>
      <c r="R214" s="57" t="e">
        <f>VLOOKUP($O214,PercentFHGoalStats!$A$3:$AE$998,8,FALSE)</f>
        <v>#N/A</v>
      </c>
      <c r="S214" s="57" t="e">
        <f>VLOOKUP($O214,PercentFHGoalStats!$A$3:$AE$998,10,FALSE)</f>
        <v>#N/A</v>
      </c>
      <c r="T214" s="57" t="e">
        <f>VLOOKUP($O214,PercentFHGoalStats!$A$3:$AE$998,11,FALSE)</f>
        <v>#N/A</v>
      </c>
      <c r="U214" s="57" t="e">
        <f>VLOOKUP($O214,PercentFHGoalStats!$A$3:$AE$998,13,FALSE)</f>
        <v>#N/A</v>
      </c>
      <c r="V214" s="57" t="e">
        <f>VLOOKUP($O214,PercentFHGoalStats!$A$3:$AE$998,14,FALSE)</f>
        <v>#N/A</v>
      </c>
      <c r="W214" s="57" t="e">
        <f>VLOOKUP($O214,PercentFHGoalStats!$A$3:$AE$998,16,FALSE)</f>
        <v>#N/A</v>
      </c>
      <c r="X214" s="57" t="e">
        <f>VLOOKUP($O214,PercentFHGoalStats!$A$3:$AE$998,17,FALSE)</f>
        <v>#N/A</v>
      </c>
      <c r="Y214" s="57" t="e">
        <f>VLOOKUP($O214,PercentFHGoalStats!$A$3:$AE$998,19,FALSE)</f>
        <v>#N/A</v>
      </c>
      <c r="Z214" s="57" t="e">
        <f>VLOOKUP($O214,PercentFHGoalStats!$A$3:$AE$998,20,FALSE)</f>
        <v>#N/A</v>
      </c>
      <c r="AA214" s="57" t="e">
        <f>VLOOKUP($O214,PercentFHGoalStats!$A$3:$AE$998,22,FALSE)</f>
        <v>#N/A</v>
      </c>
    </row>
    <row r="215" spans="1:27" hidden="1" x14ac:dyDescent="0.3">
      <c r="A215" s="57" t="e">
        <f>VLOOKUP($M215,PercentFHGoalStats!$A$3:$AE$998,5,FALSE)</f>
        <v>#N/A</v>
      </c>
      <c r="B215" s="57" t="e">
        <f>VLOOKUP($M215,PercentFHGoalStats!$A$3:$AE$998,6,FALSE)</f>
        <v>#N/A</v>
      </c>
      <c r="C215" s="57" t="e">
        <f>VLOOKUP($M215,PercentFHGoalStats!$A$3:$AE$998,8,FALSE)</f>
        <v>#N/A</v>
      </c>
      <c r="D215" s="57" t="e">
        <f>VLOOKUP($M215,PercentFHGoalStats!$A$3:$AE$998,9,FALSE)</f>
        <v>#N/A</v>
      </c>
      <c r="E215" s="57" t="e">
        <f>VLOOKUP($M215,PercentFHGoalStats!$A$3:$AE$998,11,FALSE)</f>
        <v>#N/A</v>
      </c>
      <c r="F215" s="57" t="e">
        <f>VLOOKUP($M215,PercentFHGoalStats!$A$3:$AE$998,12,FALSE)</f>
        <v>#N/A</v>
      </c>
      <c r="G215" s="57" t="e">
        <f>VLOOKUP($M215,PercentFHGoalStats!$A$3:$AE$998,14,FALSE)</f>
        <v>#N/A</v>
      </c>
      <c r="H215" s="57" t="e">
        <f>VLOOKUP($M215,PercentFHGoalStats!$A$3:$AE$998,15,FALSE)</f>
        <v>#N/A</v>
      </c>
      <c r="I215" s="57" t="e">
        <f>VLOOKUP($M215,PercentFHGoalStats!$A$3:$AE$998,17,FALSE)</f>
        <v>#N/A</v>
      </c>
      <c r="J215" s="57" t="e">
        <f>VLOOKUP($M215,PercentFHGoalStats!$A$3:$AE$998,18,FALSE)</f>
        <v>#N/A</v>
      </c>
      <c r="K215" s="57" t="e">
        <f>VLOOKUP($M215,PercentFHGoalStats!$A$3:$AE$998,20,FALSE)</f>
        <v>#N/A</v>
      </c>
      <c r="L215" s="57" t="e">
        <f>VLOOKUP($M215,PercentFHGoalStats!$A$3:$AE$998,21,FALSE)</f>
        <v>#N/A</v>
      </c>
      <c r="M215" s="53" t="str">
        <f>Fixtures!A215</f>
        <v>Al Nassr</v>
      </c>
      <c r="N215" s="54">
        <f>Fixtures!D215</f>
        <v>43492</v>
      </c>
      <c r="O215" s="53" t="str">
        <f>Fixtures!B215</f>
        <v>Ohod</v>
      </c>
      <c r="P215" s="57" t="e">
        <f>VLOOKUP($O215,PercentFHGoalStats!$A$3:$AE$998,5,FALSE)</f>
        <v>#N/A</v>
      </c>
      <c r="Q215" s="57" t="e">
        <f>VLOOKUP($O215,PercentFHGoalStats!$A$3:$AE$998,7,FALSE)</f>
        <v>#N/A</v>
      </c>
      <c r="R215" s="57" t="e">
        <f>VLOOKUP($O215,PercentFHGoalStats!$A$3:$AE$998,8,FALSE)</f>
        <v>#N/A</v>
      </c>
      <c r="S215" s="57" t="e">
        <f>VLOOKUP($O215,PercentFHGoalStats!$A$3:$AE$998,10,FALSE)</f>
        <v>#N/A</v>
      </c>
      <c r="T215" s="57" t="e">
        <f>VLOOKUP($O215,PercentFHGoalStats!$A$3:$AE$998,11,FALSE)</f>
        <v>#N/A</v>
      </c>
      <c r="U215" s="57" t="e">
        <f>VLOOKUP($O215,PercentFHGoalStats!$A$3:$AE$998,13,FALSE)</f>
        <v>#N/A</v>
      </c>
      <c r="V215" s="57" t="e">
        <f>VLOOKUP($O215,PercentFHGoalStats!$A$3:$AE$998,14,FALSE)</f>
        <v>#N/A</v>
      </c>
      <c r="W215" s="57" t="e">
        <f>VLOOKUP($O215,PercentFHGoalStats!$A$3:$AE$998,16,FALSE)</f>
        <v>#N/A</v>
      </c>
      <c r="X215" s="57" t="e">
        <f>VLOOKUP($O215,PercentFHGoalStats!$A$3:$AE$998,17,FALSE)</f>
        <v>#N/A</v>
      </c>
      <c r="Y215" s="57" t="e">
        <f>VLOOKUP($O215,PercentFHGoalStats!$A$3:$AE$998,19,FALSE)</f>
        <v>#N/A</v>
      </c>
      <c r="Z215" s="57" t="e">
        <f>VLOOKUP($O215,PercentFHGoalStats!$A$3:$AE$998,20,FALSE)</f>
        <v>#N/A</v>
      </c>
      <c r="AA215" s="57" t="e">
        <f>VLOOKUP($O215,PercentFHGoalStats!$A$3:$AE$998,22,FALSE)</f>
        <v>#N/A</v>
      </c>
    </row>
    <row r="216" spans="1:27" hidden="1" x14ac:dyDescent="0.3">
      <c r="A216" s="57" t="e">
        <f>VLOOKUP($M216,PercentFHGoalStats!$A$3:$AE$998,5,FALSE)</f>
        <v>#N/A</v>
      </c>
      <c r="B216" s="57" t="e">
        <f>VLOOKUP($M216,PercentFHGoalStats!$A$3:$AE$998,6,FALSE)</f>
        <v>#N/A</v>
      </c>
      <c r="C216" s="57" t="e">
        <f>VLOOKUP($M216,PercentFHGoalStats!$A$3:$AE$998,8,FALSE)</f>
        <v>#N/A</v>
      </c>
      <c r="D216" s="57" t="e">
        <f>VLOOKUP($M216,PercentFHGoalStats!$A$3:$AE$998,9,FALSE)</f>
        <v>#N/A</v>
      </c>
      <c r="E216" s="57" t="e">
        <f>VLOOKUP($M216,PercentFHGoalStats!$A$3:$AE$998,11,FALSE)</f>
        <v>#N/A</v>
      </c>
      <c r="F216" s="57" t="e">
        <f>VLOOKUP($M216,PercentFHGoalStats!$A$3:$AE$998,12,FALSE)</f>
        <v>#N/A</v>
      </c>
      <c r="G216" s="57" t="e">
        <f>VLOOKUP($M216,PercentFHGoalStats!$A$3:$AE$998,14,FALSE)</f>
        <v>#N/A</v>
      </c>
      <c r="H216" s="57" t="e">
        <f>VLOOKUP($M216,PercentFHGoalStats!$A$3:$AE$998,15,FALSE)</f>
        <v>#N/A</v>
      </c>
      <c r="I216" s="57" t="e">
        <f>VLOOKUP($M216,PercentFHGoalStats!$A$3:$AE$998,17,FALSE)</f>
        <v>#N/A</v>
      </c>
      <c r="J216" s="57" t="e">
        <f>VLOOKUP($M216,PercentFHGoalStats!$A$3:$AE$998,18,FALSE)</f>
        <v>#N/A</v>
      </c>
      <c r="K216" s="57" t="e">
        <f>VLOOKUP($M216,PercentFHGoalStats!$A$3:$AE$998,20,FALSE)</f>
        <v>#N/A</v>
      </c>
      <c r="L216" s="57" t="e">
        <f>VLOOKUP($M216,PercentFHGoalStats!$A$3:$AE$998,21,FALSE)</f>
        <v>#N/A</v>
      </c>
      <c r="M216" s="53" t="str">
        <f>Fixtures!A216</f>
        <v>Al Feiha</v>
      </c>
      <c r="N216" s="54">
        <f>Fixtures!D216</f>
        <v>43492</v>
      </c>
      <c r="O216" s="53" t="str">
        <f>Fixtures!B216</f>
        <v>Al Hilal</v>
      </c>
      <c r="P216" s="57" t="e">
        <f>VLOOKUP($O216,PercentFHGoalStats!$A$3:$AE$998,5,FALSE)</f>
        <v>#N/A</v>
      </c>
      <c r="Q216" s="57" t="e">
        <f>VLOOKUP($O216,PercentFHGoalStats!$A$3:$AE$998,7,FALSE)</f>
        <v>#N/A</v>
      </c>
      <c r="R216" s="57" t="e">
        <f>VLOOKUP($O216,PercentFHGoalStats!$A$3:$AE$998,8,FALSE)</f>
        <v>#N/A</v>
      </c>
      <c r="S216" s="57" t="e">
        <f>VLOOKUP($O216,PercentFHGoalStats!$A$3:$AE$998,10,FALSE)</f>
        <v>#N/A</v>
      </c>
      <c r="T216" s="57" t="e">
        <f>VLOOKUP($O216,PercentFHGoalStats!$A$3:$AE$998,11,FALSE)</f>
        <v>#N/A</v>
      </c>
      <c r="U216" s="57" t="e">
        <f>VLOOKUP($O216,PercentFHGoalStats!$A$3:$AE$998,13,FALSE)</f>
        <v>#N/A</v>
      </c>
      <c r="V216" s="57" t="e">
        <f>VLOOKUP($O216,PercentFHGoalStats!$A$3:$AE$998,14,FALSE)</f>
        <v>#N/A</v>
      </c>
      <c r="W216" s="57" t="e">
        <f>VLOOKUP($O216,PercentFHGoalStats!$A$3:$AE$998,16,FALSE)</f>
        <v>#N/A</v>
      </c>
      <c r="X216" s="57" t="e">
        <f>VLOOKUP($O216,PercentFHGoalStats!$A$3:$AE$998,17,FALSE)</f>
        <v>#N/A</v>
      </c>
      <c r="Y216" s="57" t="e">
        <f>VLOOKUP($O216,PercentFHGoalStats!$A$3:$AE$998,19,FALSE)</f>
        <v>#N/A</v>
      </c>
      <c r="Z216" s="57" t="e">
        <f>VLOOKUP($O216,PercentFHGoalStats!$A$3:$AE$998,20,FALSE)</f>
        <v>#N/A</v>
      </c>
      <c r="AA216" s="57" t="e">
        <f>VLOOKUP($O216,PercentFHGoalStats!$A$3:$AE$998,22,FALSE)</f>
        <v>#N/A</v>
      </c>
    </row>
  </sheetData>
  <autoFilter ref="N1:N216" xr:uid="{D7D84BE0-3867-4C56-86F7-0368DC1BF376}">
    <filterColumn colId="0">
      <filters>
        <dateGroupItem year="2019" month="1" day="15" dateTimeGrouping="day"/>
      </filters>
    </filterColumn>
  </autoFilter>
  <conditionalFormatting sqref="P1:AA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L216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AA216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C5FE-4944-4808-9F87-6D9986C3301E}">
  <dimension ref="A1:AF380"/>
  <sheetViews>
    <sheetView topLeftCell="A366" workbookViewId="0">
      <selection activeCell="A66" sqref="A66:AM66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8" style="4" bestFit="1" customWidth="1"/>
    <col min="8" max="8" width="7.33203125" style="9" bestFit="1" customWidth="1"/>
    <col min="9" max="9" width="7.33203125" style="4" bestFit="1" customWidth="1"/>
    <col min="10" max="10" width="8" style="4" bestFit="1" customWidth="1"/>
    <col min="11" max="11" width="7.33203125" style="9" bestFit="1" customWidth="1"/>
    <col min="12" max="12" width="8" style="4" bestFit="1" customWidth="1"/>
    <col min="13" max="13" width="7.33203125" style="4" bestFit="1" customWidth="1"/>
    <col min="14" max="14" width="7.33203125" style="9" bestFit="1" customWidth="1"/>
    <col min="15" max="15" width="7" style="4" bestFit="1" customWidth="1"/>
    <col min="16" max="16" width="7.33203125" style="4" bestFit="1" customWidth="1"/>
    <col min="17" max="17" width="7.33203125" style="9" bestFit="1" customWidth="1"/>
    <col min="18" max="18" width="7.33203125" style="4" bestFit="1" customWidth="1"/>
    <col min="19" max="19" width="8" style="4" bestFit="1" customWidth="1"/>
    <col min="20" max="20" width="7" style="9" bestFit="1" customWidth="1"/>
    <col min="21" max="22" width="7.33203125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3" t="s">
        <v>24</v>
      </c>
      <c r="B1" s="64" t="s">
        <v>28</v>
      </c>
      <c r="C1" s="64"/>
      <c r="D1" s="64"/>
      <c r="E1" s="64" t="s">
        <v>53</v>
      </c>
      <c r="F1" s="64"/>
      <c r="G1" s="64"/>
      <c r="H1" s="64" t="s">
        <v>54</v>
      </c>
      <c r="I1" s="64"/>
      <c r="J1" s="64"/>
      <c r="K1" s="64" t="s">
        <v>55</v>
      </c>
      <c r="L1" s="64"/>
      <c r="M1" s="64"/>
      <c r="N1" s="64" t="s">
        <v>56</v>
      </c>
      <c r="O1" s="64"/>
      <c r="P1" s="64"/>
      <c r="Q1" s="64" t="s">
        <v>57</v>
      </c>
      <c r="R1" s="64"/>
      <c r="S1" s="64"/>
      <c r="T1" s="64" t="s">
        <v>58</v>
      </c>
      <c r="U1" s="64"/>
      <c r="V1" s="64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3"/>
      <c r="B2" s="17" t="s">
        <v>25</v>
      </c>
      <c r="C2" s="18" t="s">
        <v>30</v>
      </c>
      <c r="D2" s="19" t="s">
        <v>29</v>
      </c>
      <c r="E2" s="20" t="s">
        <v>29</v>
      </c>
      <c r="F2" s="21" t="s">
        <v>25</v>
      </c>
      <c r="G2" s="18" t="s">
        <v>30</v>
      </c>
      <c r="H2" s="20" t="s">
        <v>29</v>
      </c>
      <c r="I2" s="21" t="s">
        <v>25</v>
      </c>
      <c r="J2" s="18" t="s">
        <v>30</v>
      </c>
      <c r="K2" s="20" t="s">
        <v>29</v>
      </c>
      <c r="L2" s="21" t="s">
        <v>25</v>
      </c>
      <c r="M2" s="18" t="s">
        <v>30</v>
      </c>
      <c r="N2" s="20" t="s">
        <v>29</v>
      </c>
      <c r="O2" s="21" t="s">
        <v>25</v>
      </c>
      <c r="P2" s="18" t="s">
        <v>30</v>
      </c>
      <c r="Q2" s="20" t="s">
        <v>29</v>
      </c>
      <c r="R2" s="21" t="s">
        <v>25</v>
      </c>
      <c r="S2" s="18" t="s">
        <v>30</v>
      </c>
      <c r="T2" s="20" t="s">
        <v>29</v>
      </c>
      <c r="U2" s="21" t="s">
        <v>25</v>
      </c>
      <c r="V2" s="18" t="s">
        <v>30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s="4" t="s">
        <v>6</v>
      </c>
      <c r="B3" s="9">
        <f>COUNTIF(CSV!A:A,A3)</f>
        <v>12</v>
      </c>
      <c r="C3" s="4">
        <f>COUNTIF(CSV!B:B,A3)</f>
        <v>11</v>
      </c>
      <c r="D3" s="4">
        <f>B3+C3</f>
        <v>23</v>
      </c>
      <c r="E3" s="12">
        <f>(COUNTIFS(CSV!$A:$A,$A3,CSV!$Q:$Q,"&gt;0.5") +COUNTIFS(CSV!$B:$B,$A3,CSV!$Q:$Q,"&gt;0.5"))/$D3</f>
        <v>0.91304347826086951</v>
      </c>
      <c r="F3" s="7">
        <f>COUNTIFS(CSV!$A:$A,$A3,CSV!$Q:$Q,"&gt;0.5")/$B3</f>
        <v>0.91666666666666663</v>
      </c>
      <c r="G3" s="7">
        <f>COUNTIFS(CSV!$B:$B,$A3,CSV!$Q:$Q,"&gt;0.5")/$C3</f>
        <v>0.90909090909090906</v>
      </c>
      <c r="H3" s="12">
        <f>(COUNTIFS(CSV!$A:$A,$A3,CSV!$Q:$Q,"&gt;1.5") +COUNTIFS(CSV!$B:$B,$A3,CSV!$Q:$Q,"&gt;1.5"))/$D3</f>
        <v>0.60869565217391308</v>
      </c>
      <c r="I3" s="7">
        <f>COUNTIFS(CSV!$A:$A,$A3,CSV!$Q:$Q,"&gt;1.5")/$B3</f>
        <v>0.66666666666666663</v>
      </c>
      <c r="J3" s="7">
        <f>COUNTIFS(CSV!$B:$B,$A3,CSV!$Q:$Q,"&gt;1.5")/$C3</f>
        <v>0.54545454545454541</v>
      </c>
      <c r="K3" s="12">
        <f>(COUNTIFS(CSV!$A:$A,$A3,CSV!$M:$M,"&gt;0.5") +COUNTIFS(CSV!$B:$B,$A3,CSV!$O:$O,"&gt;0.5"))/$D3</f>
        <v>0.73913043478260865</v>
      </c>
      <c r="L3" s="7">
        <f>COUNTIFS(CSV!$A:$A,$A3,CSV!$M:$M,"&gt;0.5")/$B3</f>
        <v>0.83333333333333337</v>
      </c>
      <c r="M3" s="7">
        <f>COUNTIFS(CSV!$B:$B,$A3,CSV!$O:$O,"&gt;0.5")/$C3</f>
        <v>0.63636363636363635</v>
      </c>
      <c r="N3" s="12">
        <f>(COUNTIFS(CSV!$A:$A,$A3,CSV!$M:$M,"&gt;1.5") +COUNTIFS(CSV!$B:$B,$A3,CSV!$O:$O,"&gt;1.5"))/$D3</f>
        <v>0.47826086956521741</v>
      </c>
      <c r="O3" s="7">
        <f>COUNTIFS(CSV!$A:$A,$A3,CSV!$M:$M,"&gt;1.5")/$B3</f>
        <v>0.58333333333333337</v>
      </c>
      <c r="P3" s="7">
        <f>COUNTIFS(CSV!$B:$B,$A3,CSV!$O:$O,"&gt;1.5")/$C3</f>
        <v>0.36363636363636365</v>
      </c>
      <c r="Q3" s="12">
        <f>(COUNTIFS(CSV!$A:$A,$A3,CSV!$N:$N,"&gt;0.5") +COUNTIFS(CSV!$B:$B,$A3,CSV!$P:$P,"&gt;0.5"))/$D3</f>
        <v>0.52173913043478259</v>
      </c>
      <c r="R3" s="7">
        <f>COUNTIFS(CSV!$A:$A,$A3,CSV!$N:$N,"&gt;0.5")/$B3</f>
        <v>0.33333333333333331</v>
      </c>
      <c r="S3" s="7">
        <f>COUNTIFS(CSV!$B:$B,$A3,CSV!$P:$P,"&gt;0.5")/$C3</f>
        <v>0.72727272727272729</v>
      </c>
      <c r="T3" s="12">
        <f>(COUNTIFS(CSV!$A:$A,$A3,CSV!$N:$N,"&gt;1.5") +COUNTIFS(CSV!$B:$B,$A3,CSV!$P:$P,"&gt;1.5"))/$D3</f>
        <v>0</v>
      </c>
      <c r="U3" s="7">
        <f>COUNTIFS(CSV!$A:$A,$A3,CSV!$N:$N,"&gt;1.5")/$B3</f>
        <v>0</v>
      </c>
      <c r="V3" s="7">
        <f>COUNTIFS(CSV!$B:$B,$A3,CSV!$P:$P,"&gt;1.5")/$C3</f>
        <v>0</v>
      </c>
    </row>
    <row r="4" spans="1:32" x14ac:dyDescent="0.3">
      <c r="A4" s="4" t="s">
        <v>3</v>
      </c>
      <c r="B4" s="9">
        <f>COUNTIF(CSV!A:A,A4)</f>
        <v>12</v>
      </c>
      <c r="C4" s="4">
        <f>COUNTIF(CSV!B:B,A4)</f>
        <v>11</v>
      </c>
      <c r="D4" s="4">
        <f t="shared" ref="D4:D22" si="0">B4+C4</f>
        <v>23</v>
      </c>
      <c r="E4" s="12">
        <f>(COUNTIFS(CSV!$A:$A,$A4,CSV!$Q:$Q,"&gt;0.5") +COUNTIFS(CSV!$B:$B,$A4,CSV!$Q:$Q,"&gt;0.5"))/$D4</f>
        <v>0.82608695652173914</v>
      </c>
      <c r="F4" s="7">
        <f>COUNTIFS(CSV!$A:$A,$A4,CSV!$Q:$Q,"&gt;0.5")/$B4</f>
        <v>0.75</v>
      </c>
      <c r="G4" s="7">
        <f>COUNTIFS(CSV!$B:$B,$A4,CSV!$Q:$Q,"&gt;0.5")/$C4</f>
        <v>0.90909090909090906</v>
      </c>
      <c r="H4" s="12">
        <f>(COUNTIFS(CSV!$A:$A,$A4,CSV!$Q:$Q,"&gt;1.5") +COUNTIFS(CSV!$B:$B,$A4,CSV!$Q:$Q,"&gt;1.5"))/$D4</f>
        <v>0.52173913043478259</v>
      </c>
      <c r="I4" s="7">
        <f>COUNTIFS(CSV!$A:$A,$A4,CSV!$Q:$Q,"&gt;1.5")/$B4</f>
        <v>0.41666666666666669</v>
      </c>
      <c r="J4" s="7">
        <f>COUNTIFS(CSV!$B:$B,$A4,CSV!$Q:$Q,"&gt;1.5")/$C4</f>
        <v>0.63636363636363635</v>
      </c>
      <c r="K4" s="12">
        <f>(COUNTIFS(CSV!$A:$A,$A4,CSV!$M:$M,"&gt;0.5") +COUNTIFS(CSV!$B:$B,$A4,CSV!$O:$O,"&gt;0.5"))/$D4</f>
        <v>0.39130434782608697</v>
      </c>
      <c r="L4" s="7">
        <f>COUNTIFS(CSV!$A:$A,$A4,CSV!$M:$M,"&gt;0.5")/$B4</f>
        <v>0.5</v>
      </c>
      <c r="M4" s="7">
        <f>COUNTIFS(CSV!$B:$B,$A4,CSV!$O:$O,"&gt;0.5")/$C4</f>
        <v>0.27272727272727271</v>
      </c>
      <c r="N4" s="12">
        <f>(COUNTIFS(CSV!$A:$A,$A4,CSV!$M:$M,"&gt;1.5") +COUNTIFS(CSV!$B:$B,$A4,CSV!$O:$O,"&gt;1.5"))/$D4</f>
        <v>0.17391304347826086</v>
      </c>
      <c r="O4" s="7">
        <f>COUNTIFS(CSV!$A:$A,$A4,CSV!$M:$M,"&gt;1.5")/$B4</f>
        <v>0.16666666666666666</v>
      </c>
      <c r="P4" s="7">
        <f>COUNTIFS(CSV!$B:$B,$A4,CSV!$O:$O,"&gt;1.5")/$C4</f>
        <v>0.18181818181818182</v>
      </c>
      <c r="Q4" s="12">
        <f>(COUNTIFS(CSV!$A:$A,$A4,CSV!$N:$N,"&gt;0.5") +COUNTIFS(CSV!$B:$B,$A4,CSV!$P:$P,"&gt;0.5"))/$D4</f>
        <v>0.56521739130434778</v>
      </c>
      <c r="R4" s="7">
        <f>COUNTIFS(CSV!$A:$A,$A4,CSV!$N:$N,"&gt;0.5")/$B4</f>
        <v>0.5</v>
      </c>
      <c r="S4" s="7">
        <f>COUNTIFS(CSV!$B:$B,$A4,CSV!$P:$P,"&gt;0.5")/$C4</f>
        <v>0.63636363636363635</v>
      </c>
      <c r="T4" s="12">
        <f>(COUNTIFS(CSV!$A:$A,$A4,CSV!$N:$N,"&gt;1.5") +COUNTIFS(CSV!$B:$B,$A4,CSV!$P:$P,"&gt;1.5"))/$D4</f>
        <v>0.34782608695652173</v>
      </c>
      <c r="U4" s="7">
        <f>COUNTIFS(CSV!$A:$A,$A4,CSV!$N:$N,"&gt;1.5")/$B4</f>
        <v>0.25</v>
      </c>
      <c r="V4" s="7">
        <f>COUNTIFS(CSV!$B:$B,$A4,CSV!$P:$P,"&gt;1.5")/$C4</f>
        <v>0.45454545454545453</v>
      </c>
    </row>
    <row r="5" spans="1:32" x14ac:dyDescent="0.3">
      <c r="A5" s="4" t="s">
        <v>21</v>
      </c>
      <c r="B5" s="9">
        <f>COUNTIF(CSV!A:A,A5)</f>
        <v>11</v>
      </c>
      <c r="C5" s="4">
        <f>COUNTIF(CSV!B:B,A5)</f>
        <v>12</v>
      </c>
      <c r="D5" s="4">
        <f t="shared" si="0"/>
        <v>23</v>
      </c>
      <c r="E5" s="12">
        <f>(COUNTIFS(CSV!$A:$A,$A5,CSV!$Q:$Q,"&gt;0.5") +COUNTIFS(CSV!$B:$B,$A5,CSV!$Q:$Q,"&gt;0.5"))/$D5</f>
        <v>0.78260869565217395</v>
      </c>
      <c r="F5" s="7">
        <f>COUNTIFS(CSV!$A:$A,$A5,CSV!$Q:$Q,"&gt;0.5")/$B5</f>
        <v>0.81818181818181823</v>
      </c>
      <c r="G5" s="7">
        <f>COUNTIFS(CSV!$B:$B,$A5,CSV!$Q:$Q,"&gt;0.5")/$C5</f>
        <v>0.75</v>
      </c>
      <c r="H5" s="12">
        <f>(COUNTIFS(CSV!$A:$A,$A5,CSV!$Q:$Q,"&gt;1.5") +COUNTIFS(CSV!$B:$B,$A5,CSV!$Q:$Q,"&gt;1.5"))/$D5</f>
        <v>0.21739130434782608</v>
      </c>
      <c r="I5" s="7">
        <f>COUNTIFS(CSV!$A:$A,$A5,CSV!$Q:$Q,"&gt;1.5")/$B5</f>
        <v>0.18181818181818182</v>
      </c>
      <c r="J5" s="7">
        <f>COUNTIFS(CSV!$B:$B,$A5,CSV!$Q:$Q,"&gt;1.5")/$C5</f>
        <v>0.25</v>
      </c>
      <c r="K5" s="12">
        <f>(COUNTIFS(CSV!$A:$A,$A5,CSV!$M:$M,"&gt;0.5") +COUNTIFS(CSV!$B:$B,$A5,CSV!$O:$O,"&gt;0.5"))/$D5</f>
        <v>0.39130434782608697</v>
      </c>
      <c r="L5" s="7">
        <f>COUNTIFS(CSV!$A:$A,$A5,CSV!$M:$M,"&gt;0.5")/$B5</f>
        <v>0.45454545454545453</v>
      </c>
      <c r="M5" s="7">
        <f>COUNTIFS(CSV!$B:$B,$A5,CSV!$O:$O,"&gt;0.5")/$C5</f>
        <v>0.33333333333333331</v>
      </c>
      <c r="N5" s="12">
        <f>(COUNTIFS(CSV!$A:$A,$A5,CSV!$M:$M,"&gt;1.5") +COUNTIFS(CSV!$B:$B,$A5,CSV!$O:$O,"&gt;1.5"))/$D5</f>
        <v>0.13043478260869565</v>
      </c>
      <c r="O5" s="7">
        <f>COUNTIFS(CSV!$A:$A,$A5,CSV!$M:$M,"&gt;1.5")/$B5</f>
        <v>9.0909090909090912E-2</v>
      </c>
      <c r="P5" s="7">
        <f>COUNTIFS(CSV!$B:$B,$A5,CSV!$O:$O,"&gt;1.5")/$C5</f>
        <v>0.16666666666666666</v>
      </c>
      <c r="Q5" s="12">
        <f>(COUNTIFS(CSV!$A:$A,$A5,CSV!$N:$N,"&gt;0.5") +COUNTIFS(CSV!$B:$B,$A5,CSV!$P:$P,"&gt;0.5"))/$D5</f>
        <v>0.56521739130434778</v>
      </c>
      <c r="R5" s="7">
        <f>COUNTIFS(CSV!$A:$A,$A5,CSV!$N:$N,"&gt;0.5")/$B5</f>
        <v>0.54545454545454541</v>
      </c>
      <c r="S5" s="7">
        <f>COUNTIFS(CSV!$B:$B,$A5,CSV!$P:$P,"&gt;0.5")/$C5</f>
        <v>0.58333333333333337</v>
      </c>
      <c r="T5" s="12">
        <f>(COUNTIFS(CSV!$A:$A,$A5,CSV!$N:$N,"&gt;1.5") +COUNTIFS(CSV!$B:$B,$A5,CSV!$P:$P,"&gt;1.5"))/$D5</f>
        <v>8.6956521739130432E-2</v>
      </c>
      <c r="U5" s="7">
        <f>COUNTIFS(CSV!$A:$A,$A5,CSV!$N:$N,"&gt;1.5")/$B5</f>
        <v>0</v>
      </c>
      <c r="V5" s="7">
        <f>COUNTIFS(CSV!$B:$B,$A5,CSV!$P:$P,"&gt;1.5")/$C5</f>
        <v>0.16666666666666666</v>
      </c>
    </row>
    <row r="6" spans="1:32" x14ac:dyDescent="0.3">
      <c r="A6" s="4" t="s">
        <v>19</v>
      </c>
      <c r="B6" s="9">
        <f>COUNTIF(CSV!A:A,A6)</f>
        <v>11</v>
      </c>
      <c r="C6" s="4">
        <f>COUNTIF(CSV!B:B,A6)</f>
        <v>12</v>
      </c>
      <c r="D6" s="4">
        <f t="shared" si="0"/>
        <v>23</v>
      </c>
      <c r="E6" s="12">
        <f>(COUNTIFS(CSV!$A:$A,$A6,CSV!$Q:$Q,"&gt;0.5") +COUNTIFS(CSV!$B:$B,$A6,CSV!$Q:$Q,"&gt;0.5"))/$D6</f>
        <v>0.65217391304347827</v>
      </c>
      <c r="F6" s="7">
        <f>COUNTIFS(CSV!$A:$A,$A6,CSV!$Q:$Q,"&gt;0.5")/$B6</f>
        <v>0.54545454545454541</v>
      </c>
      <c r="G6" s="7">
        <f>COUNTIFS(CSV!$B:$B,$A6,CSV!$Q:$Q,"&gt;0.5")/$C6</f>
        <v>0.75</v>
      </c>
      <c r="H6" s="12">
        <f>(COUNTIFS(CSV!$A:$A,$A6,CSV!$Q:$Q,"&gt;1.5") +COUNTIFS(CSV!$B:$B,$A6,CSV!$Q:$Q,"&gt;1.5"))/$D6</f>
        <v>0.39130434782608697</v>
      </c>
      <c r="I6" s="7">
        <f>COUNTIFS(CSV!$A:$A,$A6,CSV!$Q:$Q,"&gt;1.5")/$B6</f>
        <v>0.45454545454545453</v>
      </c>
      <c r="J6" s="7">
        <f>COUNTIFS(CSV!$B:$B,$A6,CSV!$Q:$Q,"&gt;1.5")/$C6</f>
        <v>0.33333333333333331</v>
      </c>
      <c r="K6" s="12">
        <f>(COUNTIFS(CSV!$A:$A,$A6,CSV!$M:$M,"&gt;0.5") +COUNTIFS(CSV!$B:$B,$A6,CSV!$O:$O,"&gt;0.5"))/$D6</f>
        <v>0.2608695652173913</v>
      </c>
      <c r="L6" s="7">
        <f>COUNTIFS(CSV!$A:$A,$A6,CSV!$M:$M,"&gt;0.5")/$B6</f>
        <v>0.18181818181818182</v>
      </c>
      <c r="M6" s="7">
        <f>COUNTIFS(CSV!$B:$B,$A6,CSV!$O:$O,"&gt;0.5")/$C6</f>
        <v>0.33333333333333331</v>
      </c>
      <c r="N6" s="12">
        <f>(COUNTIFS(CSV!$A:$A,$A6,CSV!$M:$M,"&gt;1.5") +COUNTIFS(CSV!$B:$B,$A6,CSV!$O:$O,"&gt;1.5"))/$D6</f>
        <v>8.6956521739130432E-2</v>
      </c>
      <c r="O6" s="7">
        <f>COUNTIFS(CSV!$A:$A,$A6,CSV!$M:$M,"&gt;1.5")/$B6</f>
        <v>9.0909090909090912E-2</v>
      </c>
      <c r="P6" s="7">
        <f>COUNTIFS(CSV!$B:$B,$A6,CSV!$O:$O,"&gt;1.5")/$C6</f>
        <v>8.3333333333333329E-2</v>
      </c>
      <c r="Q6" s="12">
        <f>(COUNTIFS(CSV!$A:$A,$A6,CSV!$N:$N,"&gt;0.5") +COUNTIFS(CSV!$B:$B,$A6,CSV!$P:$P,"&gt;0.5"))/$D6</f>
        <v>0.56521739130434778</v>
      </c>
      <c r="R6" s="7">
        <f>COUNTIFS(CSV!$A:$A,$A6,CSV!$N:$N,"&gt;0.5")/$B6</f>
        <v>0.45454545454545453</v>
      </c>
      <c r="S6" s="7">
        <f>COUNTIFS(CSV!$B:$B,$A6,CSV!$P:$P,"&gt;0.5")/$C6</f>
        <v>0.66666666666666663</v>
      </c>
      <c r="T6" s="12">
        <f>(COUNTIFS(CSV!$A:$A,$A6,CSV!$N:$N,"&gt;1.5") +COUNTIFS(CSV!$B:$B,$A6,CSV!$P:$P,"&gt;1.5"))/$D6</f>
        <v>0.30434782608695654</v>
      </c>
      <c r="U6" s="7">
        <f>COUNTIFS(CSV!$A:$A,$A6,CSV!$N:$N,"&gt;1.5")/$B6</f>
        <v>0.36363636363636365</v>
      </c>
      <c r="V6" s="7">
        <f>COUNTIFS(CSV!$B:$B,$A6,CSV!$P:$P,"&gt;1.5")/$C6</f>
        <v>0.25</v>
      </c>
    </row>
    <row r="7" spans="1:32" x14ac:dyDescent="0.3">
      <c r="A7" s="4" t="s">
        <v>4</v>
      </c>
      <c r="B7" s="9">
        <f>COUNTIF(CSV!A:A,A7)</f>
        <v>12</v>
      </c>
      <c r="C7" s="4">
        <f>COUNTIF(CSV!B:B,A7)</f>
        <v>11</v>
      </c>
      <c r="D7" s="4">
        <f t="shared" si="0"/>
        <v>23</v>
      </c>
      <c r="E7" s="12">
        <f>(COUNTIFS(CSV!$A:$A,$A7,CSV!$Q:$Q,"&gt;0.5") +COUNTIFS(CSV!$B:$B,$A7,CSV!$Q:$Q,"&gt;0.5"))/$D7</f>
        <v>0.73913043478260865</v>
      </c>
      <c r="F7" s="7">
        <f>COUNTIFS(CSV!$A:$A,$A7,CSV!$Q:$Q,"&gt;0.5")/$B7</f>
        <v>0.75</v>
      </c>
      <c r="G7" s="7">
        <f>COUNTIFS(CSV!$B:$B,$A7,CSV!$Q:$Q,"&gt;0.5")/$C7</f>
        <v>0.72727272727272729</v>
      </c>
      <c r="H7" s="12">
        <f>(COUNTIFS(CSV!$A:$A,$A7,CSV!$Q:$Q,"&gt;1.5") +COUNTIFS(CSV!$B:$B,$A7,CSV!$Q:$Q,"&gt;1.5"))/$D7</f>
        <v>0.47826086956521741</v>
      </c>
      <c r="I7" s="7">
        <f>COUNTIFS(CSV!$A:$A,$A7,CSV!$Q:$Q,"&gt;1.5")/$B7</f>
        <v>0.5</v>
      </c>
      <c r="J7" s="7">
        <f>COUNTIFS(CSV!$B:$B,$A7,CSV!$Q:$Q,"&gt;1.5")/$C7</f>
        <v>0.45454545454545453</v>
      </c>
      <c r="K7" s="12">
        <f>(COUNTIFS(CSV!$A:$A,$A7,CSV!$M:$M,"&gt;0.5") +COUNTIFS(CSV!$B:$B,$A7,CSV!$O:$O,"&gt;0.5"))/$D7</f>
        <v>0.43478260869565216</v>
      </c>
      <c r="L7" s="7">
        <f>COUNTIFS(CSV!$A:$A,$A7,CSV!$M:$M,"&gt;0.5")/$B7</f>
        <v>0.5</v>
      </c>
      <c r="M7" s="7">
        <f>COUNTIFS(CSV!$B:$B,$A7,CSV!$O:$O,"&gt;0.5")/$C7</f>
        <v>0.36363636363636365</v>
      </c>
      <c r="N7" s="12">
        <f>(COUNTIFS(CSV!$A:$A,$A7,CSV!$M:$M,"&gt;1.5") +COUNTIFS(CSV!$B:$B,$A7,CSV!$O:$O,"&gt;1.5"))/$D7</f>
        <v>0.13043478260869565</v>
      </c>
      <c r="O7" s="7">
        <f>COUNTIFS(CSV!$A:$A,$A7,CSV!$M:$M,"&gt;1.5")/$B7</f>
        <v>0.16666666666666666</v>
      </c>
      <c r="P7" s="7">
        <f>COUNTIFS(CSV!$B:$B,$A7,CSV!$O:$O,"&gt;1.5")/$C7</f>
        <v>9.0909090909090912E-2</v>
      </c>
      <c r="Q7" s="12">
        <f>(COUNTIFS(CSV!$A:$A,$A7,CSV!$N:$N,"&gt;0.5") +COUNTIFS(CSV!$B:$B,$A7,CSV!$P:$P,"&gt;0.5"))/$D7</f>
        <v>0.52173913043478259</v>
      </c>
      <c r="R7" s="7">
        <f>COUNTIFS(CSV!$A:$A,$A7,CSV!$N:$N,"&gt;0.5")/$B7</f>
        <v>0.41666666666666669</v>
      </c>
      <c r="S7" s="7">
        <f>COUNTIFS(CSV!$B:$B,$A7,CSV!$P:$P,"&gt;0.5")/$C7</f>
        <v>0.63636363636363635</v>
      </c>
      <c r="T7" s="12">
        <f>(COUNTIFS(CSV!$A:$A,$A7,CSV!$N:$N,"&gt;1.5") +COUNTIFS(CSV!$B:$B,$A7,CSV!$P:$P,"&gt;1.5"))/$D7</f>
        <v>0.39130434782608697</v>
      </c>
      <c r="U7" s="7">
        <f>COUNTIFS(CSV!$A:$A,$A7,CSV!$N:$N,"&gt;1.5")/$B7</f>
        <v>0.33333333333333331</v>
      </c>
      <c r="V7" s="7">
        <f>COUNTIFS(CSV!$B:$B,$A7,CSV!$P:$P,"&gt;1.5")/$C7</f>
        <v>0.45454545454545453</v>
      </c>
    </row>
    <row r="8" spans="1:32" x14ac:dyDescent="0.3">
      <c r="A8" s="4" t="s">
        <v>11</v>
      </c>
      <c r="B8" s="9">
        <f>COUNTIF(CSV!A:A,A8)</f>
        <v>12</v>
      </c>
      <c r="C8" s="4">
        <f>COUNTIF(CSV!B:B,A8)</f>
        <v>11</v>
      </c>
      <c r="D8" s="4">
        <f t="shared" si="0"/>
        <v>23</v>
      </c>
      <c r="E8" s="12">
        <f>(COUNTIFS(CSV!$A:$A,$A8,CSV!$Q:$Q,"&gt;0.5") +COUNTIFS(CSV!$B:$B,$A8,CSV!$Q:$Q,"&gt;0.5"))/$D8</f>
        <v>0.82608695652173914</v>
      </c>
      <c r="F8" s="7">
        <f>COUNTIFS(CSV!$A:$A,$A8,CSV!$Q:$Q,"&gt;0.5")/$B8</f>
        <v>0.83333333333333337</v>
      </c>
      <c r="G8" s="7">
        <f>COUNTIFS(CSV!$B:$B,$A8,CSV!$Q:$Q,"&gt;0.5")/$C8</f>
        <v>0.81818181818181823</v>
      </c>
      <c r="H8" s="12">
        <f>(COUNTIFS(CSV!$A:$A,$A8,CSV!$Q:$Q,"&gt;1.5") +COUNTIFS(CSV!$B:$B,$A8,CSV!$Q:$Q,"&gt;1.5"))/$D8</f>
        <v>0.39130434782608697</v>
      </c>
      <c r="I8" s="7">
        <f>COUNTIFS(CSV!$A:$A,$A8,CSV!$Q:$Q,"&gt;1.5")/$B8</f>
        <v>0.33333333333333331</v>
      </c>
      <c r="J8" s="7">
        <f>COUNTIFS(CSV!$B:$B,$A8,CSV!$Q:$Q,"&gt;1.5")/$C8</f>
        <v>0.45454545454545453</v>
      </c>
      <c r="K8" s="12">
        <f>(COUNTIFS(CSV!$A:$A,$A8,CSV!$M:$M,"&gt;0.5") +COUNTIFS(CSV!$B:$B,$A8,CSV!$O:$O,"&gt;0.5"))/$D8</f>
        <v>0.65217391304347827</v>
      </c>
      <c r="L8" s="7">
        <f>COUNTIFS(CSV!$A:$A,$A8,CSV!$M:$M,"&gt;0.5")/$B8</f>
        <v>0.66666666666666663</v>
      </c>
      <c r="M8" s="7">
        <f>COUNTIFS(CSV!$B:$B,$A8,CSV!$O:$O,"&gt;0.5")/$C8</f>
        <v>0.63636363636363635</v>
      </c>
      <c r="N8" s="12">
        <f>(COUNTIFS(CSV!$A:$A,$A8,CSV!$M:$M,"&gt;1.5") +COUNTIFS(CSV!$B:$B,$A8,CSV!$O:$O,"&gt;1.5"))/$D8</f>
        <v>0.2608695652173913</v>
      </c>
      <c r="O8" s="7">
        <f>COUNTIFS(CSV!$A:$A,$A8,CSV!$M:$M,"&gt;1.5")/$B8</f>
        <v>0.25</v>
      </c>
      <c r="P8" s="7">
        <f>COUNTIFS(CSV!$B:$B,$A8,CSV!$O:$O,"&gt;1.5")/$C8</f>
        <v>0.27272727272727271</v>
      </c>
      <c r="Q8" s="12">
        <f>(COUNTIFS(CSV!$A:$A,$A8,CSV!$N:$N,"&gt;0.5") +COUNTIFS(CSV!$B:$B,$A8,CSV!$P:$P,"&gt;0.5"))/$D8</f>
        <v>0.34782608695652173</v>
      </c>
      <c r="R8" s="7">
        <f>COUNTIFS(CSV!$A:$A,$A8,CSV!$N:$N,"&gt;0.5")/$B8</f>
        <v>0.33333333333333331</v>
      </c>
      <c r="S8" s="7">
        <f>COUNTIFS(CSV!$B:$B,$A8,CSV!$P:$P,"&gt;0.5")/$C8</f>
        <v>0.36363636363636365</v>
      </c>
      <c r="T8" s="12">
        <f>(COUNTIFS(CSV!$A:$A,$A8,CSV!$N:$N,"&gt;1.5") +COUNTIFS(CSV!$B:$B,$A8,CSV!$P:$P,"&gt;1.5"))/$D8</f>
        <v>8.6956521739130432E-2</v>
      </c>
      <c r="U8" s="7">
        <f>COUNTIFS(CSV!$A:$A,$A8,CSV!$N:$N,"&gt;1.5")/$B8</f>
        <v>8.3333333333333329E-2</v>
      </c>
      <c r="V8" s="7">
        <f>COUNTIFS(CSV!$B:$B,$A8,CSV!$P:$P,"&gt;1.5")/$C8</f>
        <v>9.0909090909090912E-2</v>
      </c>
    </row>
    <row r="9" spans="1:32" x14ac:dyDescent="0.3">
      <c r="A9" s="4" t="s">
        <v>9</v>
      </c>
      <c r="B9" s="9">
        <f>COUNTIF(CSV!A:A,A9)</f>
        <v>11</v>
      </c>
      <c r="C9" s="4">
        <f>COUNTIF(CSV!B:B,A9)</f>
        <v>12</v>
      </c>
      <c r="D9" s="4">
        <f t="shared" si="0"/>
        <v>23</v>
      </c>
      <c r="E9" s="12">
        <f>(COUNTIFS(CSV!$A:$A,$A9,CSV!$Q:$Q,"&gt;0.5") +COUNTIFS(CSV!$B:$B,$A9,CSV!$Q:$Q,"&gt;0.5"))/$D9</f>
        <v>0.78260869565217395</v>
      </c>
      <c r="F9" s="7">
        <f>COUNTIFS(CSV!$A:$A,$A9,CSV!$Q:$Q,"&gt;0.5")/$B9</f>
        <v>0.72727272727272729</v>
      </c>
      <c r="G9" s="7">
        <f>COUNTIFS(CSV!$B:$B,$A9,CSV!$Q:$Q,"&gt;0.5")/$C9</f>
        <v>0.83333333333333337</v>
      </c>
      <c r="H9" s="12">
        <f>(COUNTIFS(CSV!$A:$A,$A9,CSV!$Q:$Q,"&gt;1.5") +COUNTIFS(CSV!$B:$B,$A9,CSV!$Q:$Q,"&gt;1.5"))/$D9</f>
        <v>0.47826086956521741</v>
      </c>
      <c r="I9" s="7">
        <f>COUNTIFS(CSV!$A:$A,$A9,CSV!$Q:$Q,"&gt;1.5")/$B9</f>
        <v>0.27272727272727271</v>
      </c>
      <c r="J9" s="7">
        <f>COUNTIFS(CSV!$B:$B,$A9,CSV!$Q:$Q,"&gt;1.5")/$C9</f>
        <v>0.66666666666666663</v>
      </c>
      <c r="K9" s="12">
        <f>(COUNTIFS(CSV!$A:$A,$A9,CSV!$M:$M,"&gt;0.5") +COUNTIFS(CSV!$B:$B,$A9,CSV!$O:$O,"&gt;0.5"))/$D9</f>
        <v>0.47826086956521741</v>
      </c>
      <c r="L9" s="7">
        <f>COUNTIFS(CSV!$A:$A,$A9,CSV!$M:$M,"&gt;0.5")/$B9</f>
        <v>0.18181818181818182</v>
      </c>
      <c r="M9" s="7">
        <f>COUNTIFS(CSV!$B:$B,$A9,CSV!$O:$O,"&gt;0.5")/$C9</f>
        <v>0.75</v>
      </c>
      <c r="N9" s="12">
        <f>(COUNTIFS(CSV!$A:$A,$A9,CSV!$M:$M,"&gt;1.5") +COUNTIFS(CSV!$B:$B,$A9,CSV!$O:$O,"&gt;1.5"))/$D9</f>
        <v>8.6956521739130432E-2</v>
      </c>
      <c r="O9" s="7">
        <f>COUNTIFS(CSV!$A:$A,$A9,CSV!$M:$M,"&gt;1.5")/$B9</f>
        <v>0</v>
      </c>
      <c r="P9" s="7">
        <f>COUNTIFS(CSV!$B:$B,$A9,CSV!$O:$O,"&gt;1.5")/$C9</f>
        <v>0.16666666666666666</v>
      </c>
      <c r="Q9" s="12">
        <f>(COUNTIFS(CSV!$A:$A,$A9,CSV!$N:$N,"&gt;0.5") +COUNTIFS(CSV!$B:$B,$A9,CSV!$P:$P,"&gt;0.5"))/$D9</f>
        <v>0.60869565217391308</v>
      </c>
      <c r="R9" s="7">
        <f>COUNTIFS(CSV!$A:$A,$A9,CSV!$N:$N,"&gt;0.5")/$B9</f>
        <v>0.63636363636363635</v>
      </c>
      <c r="S9" s="7">
        <f>COUNTIFS(CSV!$B:$B,$A9,CSV!$P:$P,"&gt;0.5")/$C9</f>
        <v>0.58333333333333337</v>
      </c>
      <c r="T9" s="12">
        <f>(COUNTIFS(CSV!$A:$A,$A9,CSV!$N:$N,"&gt;1.5") +COUNTIFS(CSV!$B:$B,$A9,CSV!$P:$P,"&gt;1.5"))/$D9</f>
        <v>0.34782608695652173</v>
      </c>
      <c r="U9" s="7">
        <f>COUNTIFS(CSV!$A:$A,$A9,CSV!$N:$N,"&gt;1.5")/$B9</f>
        <v>0.27272727272727271</v>
      </c>
      <c r="V9" s="7">
        <f>COUNTIFS(CSV!$B:$B,$A9,CSV!$P:$P,"&gt;1.5")/$C9</f>
        <v>0.41666666666666669</v>
      </c>
    </row>
    <row r="10" spans="1:32" x14ac:dyDescent="0.3">
      <c r="A10" s="4" t="s">
        <v>23</v>
      </c>
      <c r="B10" s="9">
        <f>COUNTIF(CSV!A:A,A10)</f>
        <v>12</v>
      </c>
      <c r="C10" s="4">
        <f>COUNTIF(CSV!B:B,A10)</f>
        <v>11</v>
      </c>
      <c r="D10" s="4">
        <f t="shared" si="0"/>
        <v>23</v>
      </c>
      <c r="E10" s="12">
        <f>(COUNTIFS(CSV!$A:$A,$A10,CSV!$Q:$Q,"&gt;0.5") +COUNTIFS(CSV!$B:$B,$A10,CSV!$Q:$Q,"&gt;0.5"))/$D10</f>
        <v>0.86956521739130432</v>
      </c>
      <c r="F10" s="7">
        <f>COUNTIFS(CSV!$A:$A,$A10,CSV!$Q:$Q,"&gt;0.5")/$B10</f>
        <v>0.83333333333333337</v>
      </c>
      <c r="G10" s="7">
        <f>COUNTIFS(CSV!$B:$B,$A10,CSV!$Q:$Q,"&gt;0.5")/$C10</f>
        <v>0.90909090909090906</v>
      </c>
      <c r="H10" s="12">
        <f>(COUNTIFS(CSV!$A:$A,$A10,CSV!$Q:$Q,"&gt;1.5") +COUNTIFS(CSV!$B:$B,$A10,CSV!$Q:$Q,"&gt;1.5"))/$D10</f>
        <v>0.56521739130434778</v>
      </c>
      <c r="I10" s="7">
        <f>COUNTIFS(CSV!$A:$A,$A10,CSV!$Q:$Q,"&gt;1.5")/$B10</f>
        <v>0.5</v>
      </c>
      <c r="J10" s="7">
        <f>COUNTIFS(CSV!$B:$B,$A10,CSV!$Q:$Q,"&gt;1.5")/$C10</f>
        <v>0.63636363636363635</v>
      </c>
      <c r="K10" s="12">
        <f>(COUNTIFS(CSV!$A:$A,$A10,CSV!$M:$M,"&gt;0.5") +COUNTIFS(CSV!$B:$B,$A10,CSV!$O:$O,"&gt;0.5"))/$D10</f>
        <v>0.60869565217391308</v>
      </c>
      <c r="L10" s="7">
        <f>COUNTIFS(CSV!$A:$A,$A10,CSV!$M:$M,"&gt;0.5")/$B10</f>
        <v>0.58333333333333337</v>
      </c>
      <c r="M10" s="7">
        <f>COUNTIFS(CSV!$B:$B,$A10,CSV!$O:$O,"&gt;0.5")/$C10</f>
        <v>0.63636363636363635</v>
      </c>
      <c r="N10" s="12">
        <f>(COUNTIFS(CSV!$A:$A,$A10,CSV!$M:$M,"&gt;1.5") +COUNTIFS(CSV!$B:$B,$A10,CSV!$O:$O,"&gt;1.5"))/$D10</f>
        <v>0.2608695652173913</v>
      </c>
      <c r="O10" s="7">
        <f>COUNTIFS(CSV!$A:$A,$A10,CSV!$M:$M,"&gt;1.5")/$B10</f>
        <v>0.33333333333333331</v>
      </c>
      <c r="P10" s="7">
        <f>COUNTIFS(CSV!$B:$B,$A10,CSV!$O:$O,"&gt;1.5")/$C10</f>
        <v>0.18181818181818182</v>
      </c>
      <c r="Q10" s="12">
        <f>(COUNTIFS(CSV!$A:$A,$A10,CSV!$N:$N,"&gt;0.5") +COUNTIFS(CSV!$B:$B,$A10,CSV!$P:$P,"&gt;0.5"))/$D10</f>
        <v>0.56521739130434778</v>
      </c>
      <c r="R10" s="7">
        <f>COUNTIFS(CSV!$A:$A,$A10,CSV!$N:$N,"&gt;0.5")/$B10</f>
        <v>0.41666666666666669</v>
      </c>
      <c r="S10" s="7">
        <f>COUNTIFS(CSV!$B:$B,$A10,CSV!$P:$P,"&gt;0.5")/$C10</f>
        <v>0.72727272727272729</v>
      </c>
      <c r="T10" s="12">
        <f>(COUNTIFS(CSV!$A:$A,$A10,CSV!$N:$N,"&gt;1.5") +COUNTIFS(CSV!$B:$B,$A10,CSV!$P:$P,"&gt;1.5"))/$D10</f>
        <v>0.2608695652173913</v>
      </c>
      <c r="U10" s="7">
        <f>COUNTIFS(CSV!$A:$A,$A10,CSV!$N:$N,"&gt;1.5")/$B10</f>
        <v>0.16666666666666666</v>
      </c>
      <c r="V10" s="7">
        <f>COUNTIFS(CSV!$B:$B,$A10,CSV!$P:$P,"&gt;1.5")/$C10</f>
        <v>0.36363636363636365</v>
      </c>
    </row>
    <row r="11" spans="1:32" x14ac:dyDescent="0.3">
      <c r="A11" s="4" t="s">
        <v>8</v>
      </c>
      <c r="B11" s="9">
        <f>COUNTIF(CSV!A:A,A11)</f>
        <v>10</v>
      </c>
      <c r="C11" s="4">
        <f>COUNTIF(CSV!B:B,A11)</f>
        <v>12</v>
      </c>
      <c r="D11" s="4">
        <f t="shared" si="0"/>
        <v>22</v>
      </c>
      <c r="E11" s="12">
        <f>(COUNTIFS(CSV!$A:$A,$A11,CSV!$Q:$Q,"&gt;0.5") +COUNTIFS(CSV!$B:$B,$A11,CSV!$Q:$Q,"&gt;0.5"))/$D11</f>
        <v>0.81818181818181823</v>
      </c>
      <c r="F11" s="7">
        <f>COUNTIFS(CSV!$A:$A,$A11,CSV!$Q:$Q,"&gt;0.5")/$B11</f>
        <v>0.9</v>
      </c>
      <c r="G11" s="7">
        <f>COUNTIFS(CSV!$B:$B,$A11,CSV!$Q:$Q,"&gt;0.5")/$C11</f>
        <v>0.75</v>
      </c>
      <c r="H11" s="12">
        <f>(COUNTIFS(CSV!$A:$A,$A11,CSV!$Q:$Q,"&gt;1.5") +COUNTIFS(CSV!$B:$B,$A11,CSV!$Q:$Q,"&gt;1.5"))/$D11</f>
        <v>0.45454545454545453</v>
      </c>
      <c r="I11" s="7">
        <f>COUNTIFS(CSV!$A:$A,$A11,CSV!$Q:$Q,"&gt;1.5")/$B11</f>
        <v>0.4</v>
      </c>
      <c r="J11" s="7">
        <f>COUNTIFS(CSV!$B:$B,$A11,CSV!$Q:$Q,"&gt;1.5")/$C11</f>
        <v>0.5</v>
      </c>
      <c r="K11" s="12">
        <f>(COUNTIFS(CSV!$A:$A,$A11,CSV!$M:$M,"&gt;0.5") +COUNTIFS(CSV!$B:$B,$A11,CSV!$O:$O,"&gt;0.5"))/$D11</f>
        <v>0.40909090909090912</v>
      </c>
      <c r="L11" s="7">
        <f>COUNTIFS(CSV!$A:$A,$A11,CSV!$M:$M,"&gt;0.5")/$B11</f>
        <v>0.5</v>
      </c>
      <c r="M11" s="7">
        <f>COUNTIFS(CSV!$B:$B,$A11,CSV!$O:$O,"&gt;0.5")/$C11</f>
        <v>0.33333333333333331</v>
      </c>
      <c r="N11" s="12">
        <f>(COUNTIFS(CSV!$A:$A,$A11,CSV!$M:$M,"&gt;1.5") +COUNTIFS(CSV!$B:$B,$A11,CSV!$O:$O,"&gt;1.5"))/$D11</f>
        <v>0</v>
      </c>
      <c r="O11" s="7">
        <f>COUNTIFS(CSV!$A:$A,$A11,CSV!$M:$M,"&gt;1.5")/$B11</f>
        <v>0</v>
      </c>
      <c r="P11" s="7">
        <f>COUNTIFS(CSV!$B:$B,$A11,CSV!$O:$O,"&gt;1.5")/$C11</f>
        <v>0</v>
      </c>
      <c r="Q11" s="12">
        <f>(COUNTIFS(CSV!$A:$A,$A11,CSV!$N:$N,"&gt;0.5") +COUNTIFS(CSV!$B:$B,$A11,CSV!$P:$P,"&gt;0.5"))/$D11</f>
        <v>0.68181818181818177</v>
      </c>
      <c r="R11" s="7">
        <f>COUNTIFS(CSV!$A:$A,$A11,CSV!$N:$N,"&gt;0.5")/$B11</f>
        <v>0.6</v>
      </c>
      <c r="S11" s="7">
        <f>COUNTIFS(CSV!$B:$B,$A11,CSV!$P:$P,"&gt;0.5")/$C11</f>
        <v>0.75</v>
      </c>
      <c r="T11" s="12">
        <f>(COUNTIFS(CSV!$A:$A,$A11,CSV!$N:$N,"&gt;1.5") +COUNTIFS(CSV!$B:$B,$A11,CSV!$P:$P,"&gt;1.5"))/$D11</f>
        <v>0.31818181818181818</v>
      </c>
      <c r="U11" s="7">
        <f>COUNTIFS(CSV!$A:$A,$A11,CSV!$N:$N,"&gt;1.5")/$B11</f>
        <v>0.2</v>
      </c>
      <c r="V11" s="7">
        <f>COUNTIFS(CSV!$B:$B,$A11,CSV!$P:$P,"&gt;1.5")/$C11</f>
        <v>0.41666666666666669</v>
      </c>
    </row>
    <row r="12" spans="1:32" x14ac:dyDescent="0.3">
      <c r="A12" s="4" t="s">
        <v>10</v>
      </c>
      <c r="B12" s="9">
        <f>COUNTIF(CSV!A:A,A12)</f>
        <v>11</v>
      </c>
      <c r="C12" s="4">
        <f>COUNTIF(CSV!B:B,A12)</f>
        <v>11</v>
      </c>
      <c r="D12" s="4">
        <f t="shared" si="0"/>
        <v>22</v>
      </c>
      <c r="E12" s="12">
        <f>(COUNTIFS(CSV!$A:$A,$A12,CSV!$Q:$Q,"&gt;0.5") +COUNTIFS(CSV!$B:$B,$A12,CSV!$Q:$Q,"&gt;0.5"))/$D12</f>
        <v>0.63636363636363635</v>
      </c>
      <c r="F12" s="7">
        <f>COUNTIFS(CSV!$A:$A,$A12,CSV!$Q:$Q,"&gt;0.5")/$B12</f>
        <v>0.54545454545454541</v>
      </c>
      <c r="G12" s="7">
        <f>COUNTIFS(CSV!$B:$B,$A12,CSV!$Q:$Q,"&gt;0.5")/$C12</f>
        <v>0.72727272727272729</v>
      </c>
      <c r="H12" s="12">
        <f>(COUNTIFS(CSV!$A:$A,$A12,CSV!$Q:$Q,"&gt;1.5") +COUNTIFS(CSV!$B:$B,$A12,CSV!$Q:$Q,"&gt;1.5"))/$D12</f>
        <v>0.18181818181818182</v>
      </c>
      <c r="I12" s="7">
        <f>COUNTIFS(CSV!$A:$A,$A12,CSV!$Q:$Q,"&gt;1.5")/$B12</f>
        <v>9.0909090909090912E-2</v>
      </c>
      <c r="J12" s="7">
        <f>COUNTIFS(CSV!$B:$B,$A12,CSV!$Q:$Q,"&gt;1.5")/$C12</f>
        <v>0.27272727272727271</v>
      </c>
      <c r="K12" s="12">
        <f>(COUNTIFS(CSV!$A:$A,$A12,CSV!$M:$M,"&gt;0.5") +COUNTIFS(CSV!$B:$B,$A12,CSV!$O:$O,"&gt;0.5"))/$D12</f>
        <v>0.18181818181818182</v>
      </c>
      <c r="L12" s="7">
        <f>COUNTIFS(CSV!$A:$A,$A12,CSV!$M:$M,"&gt;0.5")/$B12</f>
        <v>9.0909090909090912E-2</v>
      </c>
      <c r="M12" s="7">
        <f>COUNTIFS(CSV!$B:$B,$A12,CSV!$O:$O,"&gt;0.5")/$C12</f>
        <v>0.27272727272727271</v>
      </c>
      <c r="N12" s="12">
        <f>(COUNTIFS(CSV!$A:$A,$A12,CSV!$M:$M,"&gt;1.5") +COUNTIFS(CSV!$B:$B,$A12,CSV!$O:$O,"&gt;1.5"))/$D12</f>
        <v>0</v>
      </c>
      <c r="O12" s="7">
        <f>COUNTIFS(CSV!$A:$A,$A12,CSV!$M:$M,"&gt;1.5")/$B12</f>
        <v>0</v>
      </c>
      <c r="P12" s="7">
        <f>COUNTIFS(CSV!$B:$B,$A12,CSV!$O:$O,"&gt;1.5")/$C12</f>
        <v>0</v>
      </c>
      <c r="Q12" s="12">
        <f>(COUNTIFS(CSV!$A:$A,$A12,CSV!$N:$N,"&gt;0.5") +COUNTIFS(CSV!$B:$B,$A12,CSV!$P:$P,"&gt;0.5"))/$D12</f>
        <v>0.54545454545454541</v>
      </c>
      <c r="R12" s="7">
        <f>COUNTIFS(CSV!$A:$A,$A12,CSV!$N:$N,"&gt;0.5")/$B12</f>
        <v>0.54545454545454541</v>
      </c>
      <c r="S12" s="7">
        <f>COUNTIFS(CSV!$B:$B,$A12,CSV!$P:$P,"&gt;0.5")/$C12</f>
        <v>0.54545454545454541</v>
      </c>
      <c r="T12" s="12">
        <f>(COUNTIFS(CSV!$A:$A,$A12,CSV!$N:$N,"&gt;1.5") +COUNTIFS(CSV!$B:$B,$A12,CSV!$P:$P,"&gt;1.5"))/$D12</f>
        <v>0.13636363636363635</v>
      </c>
      <c r="U12" s="7">
        <f>COUNTIFS(CSV!$A:$A,$A12,CSV!$N:$N,"&gt;1.5")/$B12</f>
        <v>0</v>
      </c>
      <c r="V12" s="7">
        <f>COUNTIFS(CSV!$B:$B,$A12,CSV!$P:$P,"&gt;1.5")/$C12</f>
        <v>0.27272727272727271</v>
      </c>
    </row>
    <row r="13" spans="1:32" x14ac:dyDescent="0.3">
      <c r="A13" s="4" t="s">
        <v>15</v>
      </c>
      <c r="B13" s="9">
        <f>COUNTIF(CSV!A:A,A13)</f>
        <v>11</v>
      </c>
      <c r="C13" s="4">
        <f>COUNTIF(CSV!B:B,A13)</f>
        <v>12</v>
      </c>
      <c r="D13" s="4">
        <f t="shared" si="0"/>
        <v>23</v>
      </c>
      <c r="E13" s="12">
        <f>(COUNTIFS(CSV!$A:$A,$A13,CSV!$Q:$Q,"&gt;0.5") +COUNTIFS(CSV!$B:$B,$A13,CSV!$Q:$Q,"&gt;0.5"))/$D13</f>
        <v>0.82608695652173914</v>
      </c>
      <c r="F13" s="7">
        <f>COUNTIFS(CSV!$A:$A,$A13,CSV!$Q:$Q,"&gt;0.5")/$B13</f>
        <v>0.72727272727272729</v>
      </c>
      <c r="G13" s="7">
        <f>COUNTIFS(CSV!$B:$B,$A13,CSV!$Q:$Q,"&gt;0.5")/$C13</f>
        <v>0.91666666666666663</v>
      </c>
      <c r="H13" s="12">
        <f>(COUNTIFS(CSV!$A:$A,$A13,CSV!$Q:$Q,"&gt;1.5") +COUNTIFS(CSV!$B:$B,$A13,CSV!$Q:$Q,"&gt;1.5"))/$D13</f>
        <v>0.2608695652173913</v>
      </c>
      <c r="I13" s="7">
        <f>COUNTIFS(CSV!$A:$A,$A13,CSV!$Q:$Q,"&gt;1.5")/$B13</f>
        <v>9.0909090909090912E-2</v>
      </c>
      <c r="J13" s="7">
        <f>COUNTIFS(CSV!$B:$B,$A13,CSV!$Q:$Q,"&gt;1.5")/$C13</f>
        <v>0.41666666666666669</v>
      </c>
      <c r="K13" s="12">
        <f>(COUNTIFS(CSV!$A:$A,$A13,CSV!$M:$M,"&gt;0.5") +COUNTIFS(CSV!$B:$B,$A13,CSV!$O:$O,"&gt;0.5"))/$D13</f>
        <v>0.65217391304347827</v>
      </c>
      <c r="L13" s="7">
        <f>COUNTIFS(CSV!$A:$A,$A13,CSV!$M:$M,"&gt;0.5")/$B13</f>
        <v>0.45454545454545453</v>
      </c>
      <c r="M13" s="7">
        <f>COUNTIFS(CSV!$B:$B,$A13,CSV!$O:$O,"&gt;0.5")/$C13</f>
        <v>0.83333333333333337</v>
      </c>
      <c r="N13" s="12">
        <f>(COUNTIFS(CSV!$A:$A,$A13,CSV!$M:$M,"&gt;1.5") +COUNTIFS(CSV!$B:$B,$A13,CSV!$O:$O,"&gt;1.5"))/$D13</f>
        <v>0.17391304347826086</v>
      </c>
      <c r="O13" s="7">
        <f>COUNTIFS(CSV!$A:$A,$A13,CSV!$M:$M,"&gt;1.5")/$B13</f>
        <v>9.0909090909090912E-2</v>
      </c>
      <c r="P13" s="7">
        <f>COUNTIFS(CSV!$B:$B,$A13,CSV!$O:$O,"&gt;1.5")/$C13</f>
        <v>0.25</v>
      </c>
      <c r="Q13" s="12">
        <f>(COUNTIFS(CSV!$A:$A,$A13,CSV!$N:$N,"&gt;0.5") +COUNTIFS(CSV!$B:$B,$A13,CSV!$P:$P,"&gt;0.5"))/$D13</f>
        <v>0.34782608695652173</v>
      </c>
      <c r="R13" s="7">
        <f>COUNTIFS(CSV!$A:$A,$A13,CSV!$N:$N,"&gt;0.5")/$B13</f>
        <v>0.27272727272727271</v>
      </c>
      <c r="S13" s="7">
        <f>COUNTIFS(CSV!$B:$B,$A13,CSV!$P:$P,"&gt;0.5")/$C13</f>
        <v>0.41666666666666669</v>
      </c>
      <c r="T13" s="12">
        <f>(COUNTIFS(CSV!$A:$A,$A13,CSV!$N:$N,"&gt;1.5") +COUNTIFS(CSV!$B:$B,$A13,CSV!$P:$P,"&gt;1.5"))/$D13</f>
        <v>8.6956521739130432E-2</v>
      </c>
      <c r="U13" s="7">
        <f>COUNTIFS(CSV!$A:$A,$A13,CSV!$N:$N,"&gt;1.5")/$B13</f>
        <v>0</v>
      </c>
      <c r="V13" s="7">
        <f>COUNTIFS(CSV!$B:$B,$A13,CSV!$P:$P,"&gt;1.5")/$C13</f>
        <v>0.16666666666666666</v>
      </c>
    </row>
    <row r="14" spans="1:32" x14ac:dyDescent="0.3">
      <c r="A14" s="4" t="s">
        <v>12</v>
      </c>
      <c r="B14" s="9">
        <f>COUNTIF(CSV!A:A,A14)</f>
        <v>11</v>
      </c>
      <c r="C14" s="4">
        <f>COUNTIF(CSV!B:B,A14)</f>
        <v>12</v>
      </c>
      <c r="D14" s="4">
        <f t="shared" si="0"/>
        <v>23</v>
      </c>
      <c r="E14" s="12">
        <f>(COUNTIFS(CSV!$A:$A,$A14,CSV!$Q:$Q,"&gt;0.5") +COUNTIFS(CSV!$B:$B,$A14,CSV!$Q:$Q,"&gt;0.5"))/$D14</f>
        <v>0.82608695652173914</v>
      </c>
      <c r="F14" s="7">
        <f>COUNTIFS(CSV!$A:$A,$A14,CSV!$Q:$Q,"&gt;0.5")/$B14</f>
        <v>0.72727272727272729</v>
      </c>
      <c r="G14" s="7">
        <f>COUNTIFS(CSV!$B:$B,$A14,CSV!$Q:$Q,"&gt;0.5")/$C14</f>
        <v>0.91666666666666663</v>
      </c>
      <c r="H14" s="12">
        <f>(COUNTIFS(CSV!$A:$A,$A14,CSV!$Q:$Q,"&gt;1.5") +COUNTIFS(CSV!$B:$B,$A14,CSV!$Q:$Q,"&gt;1.5"))/$D14</f>
        <v>0.47826086956521741</v>
      </c>
      <c r="I14" s="7">
        <f>COUNTIFS(CSV!$A:$A,$A14,CSV!$Q:$Q,"&gt;1.5")/$B14</f>
        <v>0.45454545454545453</v>
      </c>
      <c r="J14" s="7">
        <f>COUNTIFS(CSV!$B:$B,$A14,CSV!$Q:$Q,"&gt;1.5")/$C14</f>
        <v>0.5</v>
      </c>
      <c r="K14" s="12">
        <f>(COUNTIFS(CSV!$A:$A,$A14,CSV!$M:$M,"&gt;0.5") +COUNTIFS(CSV!$B:$B,$A14,CSV!$O:$O,"&gt;0.5"))/$D14</f>
        <v>0.78260869565217395</v>
      </c>
      <c r="L14" s="7">
        <f>COUNTIFS(CSV!$A:$A,$A14,CSV!$M:$M,"&gt;0.5")/$B14</f>
        <v>0.72727272727272729</v>
      </c>
      <c r="M14" s="7">
        <f>COUNTIFS(CSV!$B:$B,$A14,CSV!$O:$O,"&gt;0.5")/$C14</f>
        <v>0.83333333333333337</v>
      </c>
      <c r="N14" s="12">
        <f>(COUNTIFS(CSV!$A:$A,$A14,CSV!$M:$M,"&gt;1.5") +COUNTIFS(CSV!$B:$B,$A14,CSV!$O:$O,"&gt;1.5"))/$D14</f>
        <v>0.34782608695652173</v>
      </c>
      <c r="O14" s="7">
        <f>COUNTIFS(CSV!$A:$A,$A14,CSV!$M:$M,"&gt;1.5")/$B14</f>
        <v>0.45454545454545453</v>
      </c>
      <c r="P14" s="7">
        <f>COUNTIFS(CSV!$B:$B,$A14,CSV!$O:$O,"&gt;1.5")/$C14</f>
        <v>0.25</v>
      </c>
      <c r="Q14" s="12">
        <f>(COUNTIFS(CSV!$A:$A,$A14,CSV!$N:$N,"&gt;0.5") +COUNTIFS(CSV!$B:$B,$A14,CSV!$P:$P,"&gt;0.5"))/$D14</f>
        <v>0.30434782608695654</v>
      </c>
      <c r="R14" s="7">
        <f>COUNTIFS(CSV!$A:$A,$A14,CSV!$N:$N,"&gt;0.5")/$B14</f>
        <v>0.18181818181818182</v>
      </c>
      <c r="S14" s="7">
        <f>COUNTIFS(CSV!$B:$B,$A14,CSV!$P:$P,"&gt;0.5")/$C14</f>
        <v>0.41666666666666669</v>
      </c>
      <c r="T14" s="12">
        <f>(COUNTIFS(CSV!$A:$A,$A14,CSV!$N:$N,"&gt;1.5") +COUNTIFS(CSV!$B:$B,$A14,CSV!$P:$P,"&gt;1.5"))/$D14</f>
        <v>4.3478260869565216E-2</v>
      </c>
      <c r="U14" s="7">
        <f>COUNTIFS(CSV!$A:$A,$A14,CSV!$N:$N,"&gt;1.5")/$B14</f>
        <v>9.0909090909090912E-2</v>
      </c>
      <c r="V14" s="7">
        <f>COUNTIFS(CSV!$B:$B,$A14,CSV!$P:$P,"&gt;1.5")/$C14</f>
        <v>0</v>
      </c>
    </row>
    <row r="15" spans="1:32" x14ac:dyDescent="0.3">
      <c r="A15" s="4" t="s">
        <v>7</v>
      </c>
      <c r="B15" s="9">
        <f>COUNTIF(CSV!A:A,A15)</f>
        <v>12</v>
      </c>
      <c r="C15" s="4">
        <f>COUNTIF(CSV!B:B,A15)</f>
        <v>10</v>
      </c>
      <c r="D15" s="4">
        <f t="shared" si="0"/>
        <v>22</v>
      </c>
      <c r="E15" s="12">
        <f>(COUNTIFS(CSV!$A:$A,$A15,CSV!$Q:$Q,"&gt;0.5") +COUNTIFS(CSV!$B:$B,$A15,CSV!$Q:$Q,"&gt;0.5"))/$D15</f>
        <v>0.86363636363636365</v>
      </c>
      <c r="F15" s="7">
        <f>COUNTIFS(CSV!$A:$A,$A15,CSV!$Q:$Q,"&gt;0.5")/$B15</f>
        <v>1</v>
      </c>
      <c r="G15" s="7">
        <f>COUNTIFS(CSV!$B:$B,$A15,CSV!$Q:$Q,"&gt;0.5")/$C15</f>
        <v>0.7</v>
      </c>
      <c r="H15" s="12">
        <f>(COUNTIFS(CSV!$A:$A,$A15,CSV!$Q:$Q,"&gt;1.5") +COUNTIFS(CSV!$B:$B,$A15,CSV!$Q:$Q,"&gt;1.5"))/$D15</f>
        <v>0.5</v>
      </c>
      <c r="I15" s="7">
        <f>COUNTIFS(CSV!$A:$A,$A15,CSV!$Q:$Q,"&gt;1.5")/$B15</f>
        <v>0.66666666666666663</v>
      </c>
      <c r="J15" s="7">
        <f>COUNTIFS(CSV!$B:$B,$A15,CSV!$Q:$Q,"&gt;1.5")/$C15</f>
        <v>0.3</v>
      </c>
      <c r="K15" s="12">
        <f>(COUNTIFS(CSV!$A:$A,$A15,CSV!$M:$M,"&gt;0.5") +COUNTIFS(CSV!$B:$B,$A15,CSV!$O:$O,"&gt;0.5"))/$D15</f>
        <v>0.77272727272727271</v>
      </c>
      <c r="L15" s="7">
        <f>COUNTIFS(CSV!$A:$A,$A15,CSV!$M:$M,"&gt;0.5")/$B15</f>
        <v>1</v>
      </c>
      <c r="M15" s="7">
        <f>COUNTIFS(CSV!$B:$B,$A15,CSV!$O:$O,"&gt;0.5")/$C15</f>
        <v>0.5</v>
      </c>
      <c r="N15" s="12">
        <f>(COUNTIFS(CSV!$A:$A,$A15,CSV!$M:$M,"&gt;1.5") +COUNTIFS(CSV!$B:$B,$A15,CSV!$O:$O,"&gt;1.5"))/$D15</f>
        <v>0.31818181818181818</v>
      </c>
      <c r="O15" s="7">
        <f>COUNTIFS(CSV!$A:$A,$A15,CSV!$M:$M,"&gt;1.5")/$B15</f>
        <v>0.5</v>
      </c>
      <c r="P15" s="7">
        <f>COUNTIFS(CSV!$B:$B,$A15,CSV!$O:$O,"&gt;1.5")/$C15</f>
        <v>0.1</v>
      </c>
      <c r="Q15" s="12">
        <f>(COUNTIFS(CSV!$A:$A,$A15,CSV!$N:$N,"&gt;0.5") +COUNTIFS(CSV!$B:$B,$A15,CSV!$P:$P,"&gt;0.5"))/$D15</f>
        <v>0.36363636363636365</v>
      </c>
      <c r="R15" s="7">
        <f>COUNTIFS(CSV!$A:$A,$A15,CSV!$N:$N,"&gt;0.5")/$B15</f>
        <v>0.33333333333333331</v>
      </c>
      <c r="S15" s="7">
        <f>COUNTIFS(CSV!$B:$B,$A15,CSV!$P:$P,"&gt;0.5")/$C15</f>
        <v>0.4</v>
      </c>
      <c r="T15" s="12">
        <f>(COUNTIFS(CSV!$A:$A,$A15,CSV!$N:$N,"&gt;1.5") +COUNTIFS(CSV!$B:$B,$A15,CSV!$P:$P,"&gt;1.5"))/$D15</f>
        <v>0</v>
      </c>
      <c r="U15" s="7">
        <f>COUNTIFS(CSV!$A:$A,$A15,CSV!$N:$N,"&gt;1.5")/$B15</f>
        <v>0</v>
      </c>
      <c r="V15" s="7">
        <f>COUNTIFS(CSV!$B:$B,$A15,CSV!$P:$P,"&gt;1.5")/$C15</f>
        <v>0</v>
      </c>
    </row>
    <row r="16" spans="1:32" x14ac:dyDescent="0.3">
      <c r="A16" s="4" t="s">
        <v>14</v>
      </c>
      <c r="B16" s="9">
        <f>COUNTIF(CSV!A:A,A16)</f>
        <v>11</v>
      </c>
      <c r="C16" s="4">
        <f>COUNTIF(CSV!B:B,A16)</f>
        <v>12</v>
      </c>
      <c r="D16" s="4">
        <f t="shared" si="0"/>
        <v>23</v>
      </c>
      <c r="E16" s="12">
        <f>(COUNTIFS(CSV!$A:$A,$A16,CSV!$Q:$Q,"&gt;0.5") +COUNTIFS(CSV!$B:$B,$A16,CSV!$Q:$Q,"&gt;0.5"))/$D16</f>
        <v>0.82608695652173914</v>
      </c>
      <c r="F16" s="7">
        <f>COUNTIFS(CSV!$A:$A,$A16,CSV!$Q:$Q,"&gt;0.5")/$B16</f>
        <v>0.90909090909090906</v>
      </c>
      <c r="G16" s="7">
        <f>COUNTIFS(CSV!$B:$B,$A16,CSV!$Q:$Q,"&gt;0.5")/$C16</f>
        <v>0.75</v>
      </c>
      <c r="H16" s="12">
        <f>(COUNTIFS(CSV!$A:$A,$A16,CSV!$Q:$Q,"&gt;1.5") +COUNTIFS(CSV!$B:$B,$A16,CSV!$Q:$Q,"&gt;1.5"))/$D16</f>
        <v>0.56521739130434778</v>
      </c>
      <c r="I16" s="7">
        <f>COUNTIFS(CSV!$A:$A,$A16,CSV!$Q:$Q,"&gt;1.5")/$B16</f>
        <v>0.63636363636363635</v>
      </c>
      <c r="J16" s="7">
        <f>COUNTIFS(CSV!$B:$B,$A16,CSV!$Q:$Q,"&gt;1.5")/$C16</f>
        <v>0.5</v>
      </c>
      <c r="K16" s="12">
        <f>(COUNTIFS(CSV!$A:$A,$A16,CSV!$M:$M,"&gt;0.5") +COUNTIFS(CSV!$B:$B,$A16,CSV!$O:$O,"&gt;0.5"))/$D16</f>
        <v>0.60869565217391308</v>
      </c>
      <c r="L16" s="7">
        <f>COUNTIFS(CSV!$A:$A,$A16,CSV!$M:$M,"&gt;0.5")/$B16</f>
        <v>0.63636363636363635</v>
      </c>
      <c r="M16" s="7">
        <f>COUNTIFS(CSV!$B:$B,$A16,CSV!$O:$O,"&gt;0.5")/$C16</f>
        <v>0.58333333333333337</v>
      </c>
      <c r="N16" s="12">
        <f>(COUNTIFS(CSV!$A:$A,$A16,CSV!$M:$M,"&gt;1.5") +COUNTIFS(CSV!$B:$B,$A16,CSV!$O:$O,"&gt;1.5"))/$D16</f>
        <v>0.21739130434782608</v>
      </c>
      <c r="O16" s="7">
        <f>COUNTIFS(CSV!$A:$A,$A16,CSV!$M:$M,"&gt;1.5")/$B16</f>
        <v>0.18181818181818182</v>
      </c>
      <c r="P16" s="7">
        <f>COUNTIFS(CSV!$B:$B,$A16,CSV!$O:$O,"&gt;1.5")/$C16</f>
        <v>0.25</v>
      </c>
      <c r="Q16" s="12">
        <f>(COUNTIFS(CSV!$A:$A,$A16,CSV!$N:$N,"&gt;0.5") +COUNTIFS(CSV!$B:$B,$A16,CSV!$P:$P,"&gt;0.5"))/$D16</f>
        <v>0.56521739130434778</v>
      </c>
      <c r="R16" s="7">
        <f>COUNTIFS(CSV!$A:$A,$A16,CSV!$N:$N,"&gt;0.5")/$B16</f>
        <v>0.72727272727272729</v>
      </c>
      <c r="S16" s="7">
        <f>COUNTIFS(CSV!$B:$B,$A16,CSV!$P:$P,"&gt;0.5")/$C16</f>
        <v>0.41666666666666669</v>
      </c>
      <c r="T16" s="12">
        <f>(COUNTIFS(CSV!$A:$A,$A16,CSV!$N:$N,"&gt;1.5") +COUNTIFS(CSV!$B:$B,$A16,CSV!$P:$P,"&gt;1.5"))/$D16</f>
        <v>0.13043478260869565</v>
      </c>
      <c r="U16" s="7">
        <f>COUNTIFS(CSV!$A:$A,$A16,CSV!$N:$N,"&gt;1.5")/$B16</f>
        <v>9.0909090909090912E-2</v>
      </c>
      <c r="V16" s="7">
        <f>COUNTIFS(CSV!$B:$B,$A16,CSV!$P:$P,"&gt;1.5")/$C16</f>
        <v>0.16666666666666666</v>
      </c>
    </row>
    <row r="17" spans="1:22" x14ac:dyDescent="0.3">
      <c r="A17" s="5" t="s">
        <v>16</v>
      </c>
      <c r="B17" s="9">
        <f>COUNTIF(CSV!A:A,A17)</f>
        <v>12</v>
      </c>
      <c r="C17" s="4">
        <f>COUNTIF(CSV!B:B,A17)</f>
        <v>11</v>
      </c>
      <c r="D17" s="4">
        <f t="shared" si="0"/>
        <v>23</v>
      </c>
      <c r="E17" s="12">
        <f>(COUNTIFS(CSV!$A:$A,$A17,CSV!$Q:$Q,"&gt;0.5") +COUNTIFS(CSV!$B:$B,$A17,CSV!$Q:$Q,"&gt;0.5"))/$D17</f>
        <v>0.60869565217391308</v>
      </c>
      <c r="F17" s="7">
        <f>COUNTIFS(CSV!$A:$A,$A17,CSV!$Q:$Q,"&gt;0.5")/$B17</f>
        <v>0.66666666666666663</v>
      </c>
      <c r="G17" s="7">
        <f>COUNTIFS(CSV!$B:$B,$A17,CSV!$Q:$Q,"&gt;0.5")/$C17</f>
        <v>0.54545454545454541</v>
      </c>
      <c r="H17" s="12">
        <f>(COUNTIFS(CSV!$A:$A,$A17,CSV!$Q:$Q,"&gt;1.5") +COUNTIFS(CSV!$B:$B,$A17,CSV!$Q:$Q,"&gt;1.5"))/$D17</f>
        <v>0.30434782608695654</v>
      </c>
      <c r="I17" s="7">
        <f>COUNTIFS(CSV!$A:$A,$A17,CSV!$Q:$Q,"&gt;1.5")/$B17</f>
        <v>0.41666666666666669</v>
      </c>
      <c r="J17" s="7">
        <f>COUNTIFS(CSV!$B:$B,$A17,CSV!$Q:$Q,"&gt;1.5")/$C17</f>
        <v>0.18181818181818182</v>
      </c>
      <c r="K17" s="12">
        <f>(COUNTIFS(CSV!$A:$A,$A17,CSV!$M:$M,"&gt;0.5") +COUNTIFS(CSV!$B:$B,$A17,CSV!$O:$O,"&gt;0.5"))/$D17</f>
        <v>0.21739130434782608</v>
      </c>
      <c r="L17" s="7">
        <f>COUNTIFS(CSV!$A:$A,$A17,CSV!$M:$M,"&gt;0.5")/$B17</f>
        <v>0.33333333333333331</v>
      </c>
      <c r="M17" s="7">
        <f>COUNTIFS(CSV!$B:$B,$A17,CSV!$O:$O,"&gt;0.5")/$C17</f>
        <v>9.0909090909090912E-2</v>
      </c>
      <c r="N17" s="12">
        <f>(COUNTIFS(CSV!$A:$A,$A17,CSV!$M:$M,"&gt;1.5") +COUNTIFS(CSV!$B:$B,$A17,CSV!$O:$O,"&gt;1.5"))/$D17</f>
        <v>4.3478260869565216E-2</v>
      </c>
      <c r="O17" s="7">
        <f>COUNTIFS(CSV!$A:$A,$A17,CSV!$M:$M,"&gt;1.5")/$B17</f>
        <v>8.3333333333333329E-2</v>
      </c>
      <c r="P17" s="7">
        <f>COUNTIFS(CSV!$B:$B,$A17,CSV!$O:$O,"&gt;1.5")/$C17</f>
        <v>0</v>
      </c>
      <c r="Q17" s="12">
        <f>(COUNTIFS(CSV!$A:$A,$A17,CSV!$N:$N,"&gt;0.5") +COUNTIFS(CSV!$B:$B,$A17,CSV!$P:$P,"&gt;0.5"))/$D17</f>
        <v>0.47826086956521741</v>
      </c>
      <c r="R17" s="7">
        <f>COUNTIFS(CSV!$A:$A,$A17,CSV!$N:$N,"&gt;0.5")/$B17</f>
        <v>0.5</v>
      </c>
      <c r="S17" s="7">
        <f>COUNTIFS(CSV!$B:$B,$A17,CSV!$P:$P,"&gt;0.5")/$C17</f>
        <v>0.45454545454545453</v>
      </c>
      <c r="T17" s="12">
        <f>(COUNTIFS(CSV!$A:$A,$A17,CSV!$N:$N,"&gt;1.5") +COUNTIFS(CSV!$B:$B,$A17,CSV!$P:$P,"&gt;1.5"))/$D17</f>
        <v>0.2608695652173913</v>
      </c>
      <c r="U17" s="7">
        <f>COUNTIFS(CSV!$A:$A,$A17,CSV!$N:$N,"&gt;1.5")/$B17</f>
        <v>0.33333333333333331</v>
      </c>
      <c r="V17" s="7">
        <f>COUNTIFS(CSV!$B:$B,$A17,CSV!$P:$P,"&gt;1.5")/$C17</f>
        <v>0.18181818181818182</v>
      </c>
    </row>
    <row r="18" spans="1:22" x14ac:dyDescent="0.3">
      <c r="A18" s="4" t="s">
        <v>18</v>
      </c>
      <c r="B18" s="9">
        <f>COUNTIF(CSV!A:A,A18)</f>
        <v>11</v>
      </c>
      <c r="C18" s="4">
        <f>COUNTIF(CSV!B:B,A18)</f>
        <v>12</v>
      </c>
      <c r="D18" s="4">
        <f t="shared" si="0"/>
        <v>23</v>
      </c>
      <c r="E18" s="12">
        <f>(COUNTIFS(CSV!$A:$A,$A18,CSV!$Q:$Q,"&gt;0.5") +COUNTIFS(CSV!$B:$B,$A18,CSV!$Q:$Q,"&gt;0.5"))/$D18</f>
        <v>0.69565217391304346</v>
      </c>
      <c r="F18" s="7">
        <f>COUNTIFS(CSV!$A:$A,$A18,CSV!$Q:$Q,"&gt;0.5")/$B18</f>
        <v>0.63636363636363635</v>
      </c>
      <c r="G18" s="7">
        <f>COUNTIFS(CSV!$B:$B,$A18,CSV!$Q:$Q,"&gt;0.5")/$C18</f>
        <v>0.75</v>
      </c>
      <c r="H18" s="12">
        <f>(COUNTIFS(CSV!$A:$A,$A18,CSV!$Q:$Q,"&gt;1.5") +COUNTIFS(CSV!$B:$B,$A18,CSV!$Q:$Q,"&gt;1.5"))/$D18</f>
        <v>0.52173913043478259</v>
      </c>
      <c r="I18" s="7">
        <f>COUNTIFS(CSV!$A:$A,$A18,CSV!$Q:$Q,"&gt;1.5")/$B18</f>
        <v>0.54545454545454541</v>
      </c>
      <c r="J18" s="7">
        <f>COUNTIFS(CSV!$B:$B,$A18,CSV!$Q:$Q,"&gt;1.5")/$C18</f>
        <v>0.5</v>
      </c>
      <c r="K18" s="12">
        <f>(COUNTIFS(CSV!$A:$A,$A18,CSV!$M:$M,"&gt;0.5") +COUNTIFS(CSV!$B:$B,$A18,CSV!$O:$O,"&gt;0.5"))/$D18</f>
        <v>0.43478260869565216</v>
      </c>
      <c r="L18" s="7">
        <f>COUNTIFS(CSV!$A:$A,$A18,CSV!$M:$M,"&gt;0.5")/$B18</f>
        <v>0.45454545454545453</v>
      </c>
      <c r="M18" s="7">
        <f>COUNTIFS(CSV!$B:$B,$A18,CSV!$O:$O,"&gt;0.5")/$C18</f>
        <v>0.41666666666666669</v>
      </c>
      <c r="N18" s="12">
        <f>(COUNTIFS(CSV!$A:$A,$A18,CSV!$M:$M,"&gt;1.5") +COUNTIFS(CSV!$B:$B,$A18,CSV!$O:$O,"&gt;1.5"))/$D18</f>
        <v>8.6956521739130432E-2</v>
      </c>
      <c r="O18" s="7">
        <f>COUNTIFS(CSV!$A:$A,$A18,CSV!$M:$M,"&gt;1.5")/$B18</f>
        <v>9.0909090909090912E-2</v>
      </c>
      <c r="P18" s="7">
        <f>COUNTIFS(CSV!$B:$B,$A18,CSV!$O:$O,"&gt;1.5")/$C18</f>
        <v>8.3333333333333329E-2</v>
      </c>
      <c r="Q18" s="12">
        <f>(COUNTIFS(CSV!$A:$A,$A18,CSV!$N:$N,"&gt;0.5") +COUNTIFS(CSV!$B:$B,$A18,CSV!$P:$P,"&gt;0.5"))/$D18</f>
        <v>0.60869565217391308</v>
      </c>
      <c r="R18" s="7">
        <f>COUNTIFS(CSV!$A:$A,$A18,CSV!$N:$N,"&gt;0.5")/$B18</f>
        <v>0.63636363636363635</v>
      </c>
      <c r="S18" s="7">
        <f>COUNTIFS(CSV!$B:$B,$A18,CSV!$P:$P,"&gt;0.5")/$C18</f>
        <v>0.58333333333333337</v>
      </c>
      <c r="T18" s="12">
        <f>(COUNTIFS(CSV!$A:$A,$A18,CSV!$N:$N,"&gt;1.5") +COUNTIFS(CSV!$B:$B,$A18,CSV!$P:$P,"&gt;1.5"))/$D18</f>
        <v>0.30434782608695654</v>
      </c>
      <c r="U18" s="7">
        <f>COUNTIFS(CSV!$A:$A,$A18,CSV!$N:$N,"&gt;1.5")/$B18</f>
        <v>0.36363636363636365</v>
      </c>
      <c r="V18" s="7">
        <f>COUNTIFS(CSV!$B:$B,$A18,CSV!$P:$P,"&gt;1.5")/$C18</f>
        <v>0.25</v>
      </c>
    </row>
    <row r="19" spans="1:22" x14ac:dyDescent="0.3">
      <c r="A19" s="4" t="s">
        <v>17</v>
      </c>
      <c r="B19" s="9">
        <f>COUNTIF(CSV!A:A,A19)</f>
        <v>10</v>
      </c>
      <c r="C19" s="4">
        <f>COUNTIF(CSV!B:B,A19)</f>
        <v>12</v>
      </c>
      <c r="D19" s="4">
        <f t="shared" si="0"/>
        <v>22</v>
      </c>
      <c r="E19" s="12">
        <f>(COUNTIFS(CSV!$A:$A,$A19,CSV!$Q:$Q,"&gt;0.5") +COUNTIFS(CSV!$B:$B,$A19,CSV!$Q:$Q,"&gt;0.5"))/$D19</f>
        <v>0.68181818181818177</v>
      </c>
      <c r="F19" s="7">
        <f>COUNTIFS(CSV!$A:$A,$A19,CSV!$Q:$Q,"&gt;0.5")/$B19</f>
        <v>0.7</v>
      </c>
      <c r="G19" s="7">
        <f>COUNTIFS(CSV!$B:$B,$A19,CSV!$Q:$Q,"&gt;0.5")/$C19</f>
        <v>0.66666666666666663</v>
      </c>
      <c r="H19" s="12">
        <f>(COUNTIFS(CSV!$A:$A,$A19,CSV!$Q:$Q,"&gt;1.5") +COUNTIFS(CSV!$B:$B,$A19,CSV!$Q:$Q,"&gt;1.5"))/$D19</f>
        <v>0.54545454545454541</v>
      </c>
      <c r="I19" s="7">
        <f>COUNTIFS(CSV!$A:$A,$A19,CSV!$Q:$Q,"&gt;1.5")/$B19</f>
        <v>0.6</v>
      </c>
      <c r="J19" s="7">
        <f>COUNTIFS(CSV!$B:$B,$A19,CSV!$Q:$Q,"&gt;1.5")/$C19</f>
        <v>0.5</v>
      </c>
      <c r="K19" s="12">
        <f>(COUNTIFS(CSV!$A:$A,$A19,CSV!$M:$M,"&gt;0.5") +COUNTIFS(CSV!$B:$B,$A19,CSV!$O:$O,"&gt;0.5"))/$D19</f>
        <v>0.59090909090909094</v>
      </c>
      <c r="L19" s="7">
        <f>COUNTIFS(CSV!$A:$A,$A19,CSV!$M:$M,"&gt;0.5")/$B19</f>
        <v>0.6</v>
      </c>
      <c r="M19" s="7">
        <f>COUNTIFS(CSV!$B:$B,$A19,CSV!$O:$O,"&gt;0.5")/$C19</f>
        <v>0.58333333333333337</v>
      </c>
      <c r="N19" s="12">
        <f>(COUNTIFS(CSV!$A:$A,$A19,CSV!$M:$M,"&gt;1.5") +COUNTIFS(CSV!$B:$B,$A19,CSV!$O:$O,"&gt;1.5"))/$D19</f>
        <v>0.22727272727272727</v>
      </c>
      <c r="O19" s="7">
        <f>COUNTIFS(CSV!$A:$A,$A19,CSV!$M:$M,"&gt;1.5")/$B19</f>
        <v>0.3</v>
      </c>
      <c r="P19" s="7">
        <f>COUNTIFS(CSV!$B:$B,$A19,CSV!$O:$O,"&gt;1.5")/$C19</f>
        <v>0.16666666666666666</v>
      </c>
      <c r="Q19" s="12">
        <f>(COUNTIFS(CSV!$A:$A,$A19,CSV!$N:$N,"&gt;0.5") +COUNTIFS(CSV!$B:$B,$A19,CSV!$P:$P,"&gt;0.5"))/$D19</f>
        <v>0.45454545454545453</v>
      </c>
      <c r="R19" s="7">
        <f>COUNTIFS(CSV!$A:$A,$A19,CSV!$N:$N,"&gt;0.5")/$B19</f>
        <v>0.5</v>
      </c>
      <c r="S19" s="7">
        <f>COUNTIFS(CSV!$B:$B,$A19,CSV!$P:$P,"&gt;0.5")/$C19</f>
        <v>0.41666666666666669</v>
      </c>
      <c r="T19" s="12">
        <f>(COUNTIFS(CSV!$A:$A,$A19,CSV!$N:$N,"&gt;1.5") +COUNTIFS(CSV!$B:$B,$A19,CSV!$P:$P,"&gt;1.5"))/$D19</f>
        <v>0.18181818181818182</v>
      </c>
      <c r="U19" s="7">
        <f>COUNTIFS(CSV!$A:$A,$A19,CSV!$N:$N,"&gt;1.5")/$B19</f>
        <v>0.1</v>
      </c>
      <c r="V19" s="7">
        <f>COUNTIFS(CSV!$B:$B,$A19,CSV!$P:$P,"&gt;1.5")/$C19</f>
        <v>0.25</v>
      </c>
    </row>
    <row r="20" spans="1:22" x14ac:dyDescent="0.3">
      <c r="A20" s="4" t="s">
        <v>20</v>
      </c>
      <c r="B20" s="9">
        <f>COUNTIF(CSV!A:A,A20)</f>
        <v>12</v>
      </c>
      <c r="C20" s="4">
        <f>COUNTIF(CSV!B:B,A20)</f>
        <v>11</v>
      </c>
      <c r="D20" s="4">
        <f t="shared" si="0"/>
        <v>23</v>
      </c>
      <c r="E20" s="12">
        <f>(COUNTIFS(CSV!$A:$A,$A20,CSV!$Q:$Q,"&gt;0.5") +COUNTIFS(CSV!$B:$B,$A20,CSV!$Q:$Q,"&gt;0.5"))/$D20</f>
        <v>0.82608695652173914</v>
      </c>
      <c r="F20" s="7">
        <f>COUNTIFS(CSV!$A:$A,$A20,CSV!$Q:$Q,"&gt;0.5")/$B20</f>
        <v>0.91666666666666663</v>
      </c>
      <c r="G20" s="7">
        <f>COUNTIFS(CSV!$B:$B,$A20,CSV!$Q:$Q,"&gt;0.5")/$C20</f>
        <v>0.72727272727272729</v>
      </c>
      <c r="H20" s="12">
        <f>(COUNTIFS(CSV!$A:$A,$A20,CSV!$Q:$Q,"&gt;1.5") +COUNTIFS(CSV!$B:$B,$A20,CSV!$Q:$Q,"&gt;1.5"))/$D20</f>
        <v>0.39130434782608697</v>
      </c>
      <c r="I20" s="7">
        <f>COUNTIFS(CSV!$A:$A,$A20,CSV!$Q:$Q,"&gt;1.5")/$B20</f>
        <v>0.41666666666666669</v>
      </c>
      <c r="J20" s="7">
        <f>COUNTIFS(CSV!$B:$B,$A20,CSV!$Q:$Q,"&gt;1.5")/$C20</f>
        <v>0.36363636363636365</v>
      </c>
      <c r="K20" s="12">
        <f>(COUNTIFS(CSV!$A:$A,$A20,CSV!$M:$M,"&gt;0.5") +COUNTIFS(CSV!$B:$B,$A20,CSV!$O:$O,"&gt;0.5"))/$D20</f>
        <v>0.56521739130434778</v>
      </c>
      <c r="L20" s="7">
        <f>COUNTIFS(CSV!$A:$A,$A20,CSV!$M:$M,"&gt;0.5")/$B20</f>
        <v>0.66666666666666663</v>
      </c>
      <c r="M20" s="7">
        <f>COUNTIFS(CSV!$B:$B,$A20,CSV!$O:$O,"&gt;0.5")/$C20</f>
        <v>0.45454545454545453</v>
      </c>
      <c r="N20" s="12">
        <f>(COUNTIFS(CSV!$A:$A,$A20,CSV!$M:$M,"&gt;1.5") +COUNTIFS(CSV!$B:$B,$A20,CSV!$O:$O,"&gt;1.5"))/$D20</f>
        <v>0.2608695652173913</v>
      </c>
      <c r="O20" s="7">
        <f>COUNTIFS(CSV!$A:$A,$A20,CSV!$M:$M,"&gt;1.5")/$B20</f>
        <v>0.25</v>
      </c>
      <c r="P20" s="7">
        <f>COUNTIFS(CSV!$B:$B,$A20,CSV!$O:$O,"&gt;1.5")/$C20</f>
        <v>0.27272727272727271</v>
      </c>
      <c r="Q20" s="12">
        <f>(COUNTIFS(CSV!$A:$A,$A20,CSV!$N:$N,"&gt;0.5") +COUNTIFS(CSV!$B:$B,$A20,CSV!$P:$P,"&gt;0.5"))/$D20</f>
        <v>0.47826086956521741</v>
      </c>
      <c r="R20" s="7">
        <f>COUNTIFS(CSV!$A:$A,$A20,CSV!$N:$N,"&gt;0.5")/$B20</f>
        <v>0.58333333333333337</v>
      </c>
      <c r="S20" s="7">
        <f>COUNTIFS(CSV!$B:$B,$A20,CSV!$P:$P,"&gt;0.5")/$C20</f>
        <v>0.36363636363636365</v>
      </c>
      <c r="T20" s="12">
        <f>(COUNTIFS(CSV!$A:$A,$A20,CSV!$N:$N,"&gt;1.5") +COUNTIFS(CSV!$B:$B,$A20,CSV!$P:$P,"&gt;1.5"))/$D20</f>
        <v>0.13043478260869565</v>
      </c>
      <c r="U20" s="7">
        <f>COUNTIFS(CSV!$A:$A,$A20,CSV!$N:$N,"&gt;1.5")/$B20</f>
        <v>0.16666666666666666</v>
      </c>
      <c r="V20" s="7">
        <f>COUNTIFS(CSV!$B:$B,$A20,CSV!$P:$P,"&gt;1.5")/$C20</f>
        <v>9.0909090909090912E-2</v>
      </c>
    </row>
    <row r="21" spans="1:22" x14ac:dyDescent="0.3">
      <c r="A21" s="4" t="s">
        <v>13</v>
      </c>
      <c r="B21" s="9">
        <f>COUNTIF(CSV!A:A,A21)</f>
        <v>12</v>
      </c>
      <c r="C21" s="4">
        <f>COUNTIF(CSV!B:B,A21)</f>
        <v>11</v>
      </c>
      <c r="D21" s="4">
        <f t="shared" si="0"/>
        <v>23</v>
      </c>
      <c r="E21" s="12">
        <f>(COUNTIFS(CSV!$A:$A,$A21,CSV!$Q:$Q,"&gt;0.5") +COUNTIFS(CSV!$B:$B,$A21,CSV!$Q:$Q,"&gt;0.5"))/$D21</f>
        <v>0.78260869565217395</v>
      </c>
      <c r="F21" s="7">
        <f>COUNTIFS(CSV!$A:$A,$A21,CSV!$Q:$Q,"&gt;0.5")/$B21</f>
        <v>0.83333333333333337</v>
      </c>
      <c r="G21" s="7">
        <f>COUNTIFS(CSV!$B:$B,$A21,CSV!$Q:$Q,"&gt;0.5")/$C21</f>
        <v>0.72727272727272729</v>
      </c>
      <c r="H21" s="12">
        <f>(COUNTIFS(CSV!$A:$A,$A21,CSV!$Q:$Q,"&gt;1.5") +COUNTIFS(CSV!$B:$B,$A21,CSV!$Q:$Q,"&gt;1.5"))/$D21</f>
        <v>0.47826086956521741</v>
      </c>
      <c r="I21" s="7">
        <f>COUNTIFS(CSV!$A:$A,$A21,CSV!$Q:$Q,"&gt;1.5")/$B21</f>
        <v>0.5</v>
      </c>
      <c r="J21" s="7">
        <f>COUNTIFS(CSV!$B:$B,$A21,CSV!$Q:$Q,"&gt;1.5")/$C21</f>
        <v>0.45454545454545453</v>
      </c>
      <c r="K21" s="12">
        <f>(COUNTIFS(CSV!$A:$A,$A21,CSV!$M:$M,"&gt;0.5") +COUNTIFS(CSV!$B:$B,$A21,CSV!$O:$O,"&gt;0.5"))/$D21</f>
        <v>0.43478260869565216</v>
      </c>
      <c r="L21" s="7">
        <f>COUNTIFS(CSV!$A:$A,$A21,CSV!$M:$M,"&gt;0.5")/$B21</f>
        <v>0.5</v>
      </c>
      <c r="M21" s="7">
        <f>COUNTIFS(CSV!$B:$B,$A21,CSV!$O:$O,"&gt;0.5")/$C21</f>
        <v>0.36363636363636365</v>
      </c>
      <c r="N21" s="12">
        <f>(COUNTIFS(CSV!$A:$A,$A21,CSV!$M:$M,"&gt;1.5") +COUNTIFS(CSV!$B:$B,$A21,CSV!$O:$O,"&gt;1.5"))/$D21</f>
        <v>0.2608695652173913</v>
      </c>
      <c r="O21" s="7">
        <f>COUNTIFS(CSV!$A:$A,$A21,CSV!$M:$M,"&gt;1.5")/$B21</f>
        <v>0.33333333333333331</v>
      </c>
      <c r="P21" s="7">
        <f>COUNTIFS(CSV!$B:$B,$A21,CSV!$O:$O,"&gt;1.5")/$C21</f>
        <v>0.18181818181818182</v>
      </c>
      <c r="Q21" s="12">
        <f>(COUNTIFS(CSV!$A:$A,$A21,CSV!$N:$N,"&gt;0.5") +COUNTIFS(CSV!$B:$B,$A21,CSV!$P:$P,"&gt;0.5"))/$D21</f>
        <v>0.60869565217391308</v>
      </c>
      <c r="R21" s="7">
        <f>COUNTIFS(CSV!$A:$A,$A21,CSV!$N:$N,"&gt;0.5")/$B21</f>
        <v>0.75</v>
      </c>
      <c r="S21" s="7">
        <f>COUNTIFS(CSV!$B:$B,$A21,CSV!$P:$P,"&gt;0.5")/$C21</f>
        <v>0.45454545454545453</v>
      </c>
      <c r="T21" s="12">
        <f>(COUNTIFS(CSV!$A:$A,$A21,CSV!$N:$N,"&gt;1.5") +COUNTIFS(CSV!$B:$B,$A21,CSV!$P:$P,"&gt;1.5"))/$D21</f>
        <v>0.21739130434782608</v>
      </c>
      <c r="U21" s="7">
        <f>COUNTIFS(CSV!$A:$A,$A21,CSV!$N:$N,"&gt;1.5")/$B21</f>
        <v>0.16666666666666666</v>
      </c>
      <c r="V21" s="7">
        <f>COUNTIFS(CSV!$B:$B,$A21,CSV!$P:$P,"&gt;1.5")/$C21</f>
        <v>0.27272727272727271</v>
      </c>
    </row>
    <row r="22" spans="1:22" x14ac:dyDescent="0.3">
      <c r="A22" s="4" t="s">
        <v>22</v>
      </c>
      <c r="B22" s="9">
        <f>COUNTIF(CSV!A:A,A22)</f>
        <v>12</v>
      </c>
      <c r="C22" s="4">
        <f>COUNTIF(CSV!B:B,A22)</f>
        <v>11</v>
      </c>
      <c r="D22" s="4">
        <f t="shared" si="0"/>
        <v>23</v>
      </c>
      <c r="E22" s="12">
        <f>(COUNTIFS(CSV!$A:$A,$A22,CSV!$Q:$Q,"&gt;0.5") +COUNTIFS(CSV!$B:$B,$A22,CSV!$Q:$Q,"&gt;0.5"))/$D22</f>
        <v>0.91304347826086951</v>
      </c>
      <c r="F22" s="7">
        <f>COUNTIFS(CSV!$A:$A,$A22,CSV!$Q:$Q,"&gt;0.5")/$B22</f>
        <v>0.91666666666666663</v>
      </c>
      <c r="G22" s="7">
        <f>COUNTIFS(CSV!$B:$B,$A22,CSV!$Q:$Q,"&gt;0.5")/$C22</f>
        <v>0.90909090909090906</v>
      </c>
      <c r="H22" s="12">
        <f>(COUNTIFS(CSV!$A:$A,$A22,CSV!$Q:$Q,"&gt;1.5") +COUNTIFS(CSV!$B:$B,$A22,CSV!$Q:$Q,"&gt;1.5"))/$D22</f>
        <v>0.43478260869565216</v>
      </c>
      <c r="I22" s="7">
        <f>COUNTIFS(CSV!$A:$A,$A22,CSV!$Q:$Q,"&gt;1.5")/$B22</f>
        <v>0.58333333333333337</v>
      </c>
      <c r="J22" s="7">
        <f>COUNTIFS(CSV!$B:$B,$A22,CSV!$Q:$Q,"&gt;1.5")/$C22</f>
        <v>0.27272727272727271</v>
      </c>
      <c r="K22" s="12">
        <f>(COUNTIFS(CSV!$A:$A,$A22,CSV!$M:$M,"&gt;0.5") +COUNTIFS(CSV!$B:$B,$A22,CSV!$O:$O,"&gt;0.5"))/$D22</f>
        <v>0.60869565217391308</v>
      </c>
      <c r="L22" s="7">
        <f>COUNTIFS(CSV!$A:$A,$A22,CSV!$M:$M,"&gt;0.5")/$B22</f>
        <v>0.66666666666666663</v>
      </c>
      <c r="M22" s="7">
        <f>COUNTIFS(CSV!$B:$B,$A22,CSV!$O:$O,"&gt;0.5")/$C22</f>
        <v>0.54545454545454541</v>
      </c>
      <c r="N22" s="12">
        <f>(COUNTIFS(CSV!$A:$A,$A22,CSV!$M:$M,"&gt;1.5") +COUNTIFS(CSV!$B:$B,$A22,CSV!$O:$O,"&gt;1.5"))/$D22</f>
        <v>0.21739130434782608</v>
      </c>
      <c r="O22" s="7">
        <f>COUNTIFS(CSV!$A:$A,$A22,CSV!$M:$M,"&gt;1.5")/$B22</f>
        <v>0.33333333333333331</v>
      </c>
      <c r="P22" s="7">
        <f>COUNTIFS(CSV!$B:$B,$A22,CSV!$O:$O,"&gt;1.5")/$C22</f>
        <v>9.0909090909090912E-2</v>
      </c>
      <c r="Q22" s="12">
        <f>(COUNTIFS(CSV!$A:$A,$A22,CSV!$N:$N,"&gt;0.5") +COUNTIFS(CSV!$B:$B,$A22,CSV!$P:$P,"&gt;0.5"))/$D22</f>
        <v>0.52173913043478259</v>
      </c>
      <c r="R22" s="7">
        <f>COUNTIFS(CSV!$A:$A,$A22,CSV!$N:$N,"&gt;0.5")/$B22</f>
        <v>0.58333333333333337</v>
      </c>
      <c r="S22" s="7">
        <f>COUNTIFS(CSV!$B:$B,$A22,CSV!$P:$P,"&gt;0.5")/$C22</f>
        <v>0.45454545454545453</v>
      </c>
      <c r="T22" s="12">
        <f>(COUNTIFS(CSV!$A:$A,$A22,CSV!$N:$N,"&gt;1.5") +COUNTIFS(CSV!$B:$B,$A22,CSV!$P:$P,"&gt;1.5"))/$D22</f>
        <v>0.13043478260869565</v>
      </c>
      <c r="U22" s="7">
        <f>COUNTIFS(CSV!$A:$A,$A22,CSV!$N:$N,"&gt;1.5")/$B22</f>
        <v>0.16666666666666666</v>
      </c>
      <c r="V22" s="7">
        <f>COUNTIFS(CSV!$B:$B,$A22,CSV!$P:$P,"&gt;1.5")/$C22</f>
        <v>9.0909090909090912E-2</v>
      </c>
    </row>
    <row r="23" spans="1:22" x14ac:dyDescent="0.3">
      <c r="A23" s="4" t="s">
        <v>95</v>
      </c>
      <c r="B23" s="9">
        <f>COUNTIF(CSV!A:A,A23)</f>
        <v>9</v>
      </c>
      <c r="C23" s="4">
        <f>COUNTIF(CSV!B:B,A23)</f>
        <v>10</v>
      </c>
      <c r="D23" s="4">
        <f t="shared" ref="D23:D42" si="1">B23+C23</f>
        <v>19</v>
      </c>
      <c r="E23" s="12">
        <f>(COUNTIFS(CSV!$A:$A,$A23,CSV!$Q:$Q,"&gt;0.5") +COUNTIFS(CSV!$B:$B,$A23,CSV!$Q:$Q,"&gt;0.5"))/$D23</f>
        <v>0.84210526315789469</v>
      </c>
      <c r="F23" s="7">
        <f>COUNTIFS(CSV!$A:$A,$A23,CSV!$Q:$Q,"&gt;0.5")/$B23</f>
        <v>0.66666666666666663</v>
      </c>
      <c r="G23" s="7">
        <f>COUNTIFS(CSV!$B:$B,$A23,CSV!$Q:$Q,"&gt;0.5")/$C23</f>
        <v>1</v>
      </c>
      <c r="H23" s="12">
        <f>(COUNTIFS(CSV!$A:$A,$A23,CSV!$Q:$Q,"&gt;1.5") +COUNTIFS(CSV!$B:$B,$A23,CSV!$Q:$Q,"&gt;1.5"))/$D23</f>
        <v>0.78947368421052633</v>
      </c>
      <c r="I23" s="7">
        <f>COUNTIFS(CSV!$A:$A,$A23,CSV!$Q:$Q,"&gt;1.5")/$B23</f>
        <v>0.55555555555555558</v>
      </c>
      <c r="J23" s="7">
        <f>COUNTIFS(CSV!$B:$B,$A23,CSV!$Q:$Q,"&gt;1.5")/$C23</f>
        <v>1</v>
      </c>
      <c r="K23" s="12">
        <f>(COUNTIFS(CSV!$A:$A,$A23,CSV!$M:$M,"&gt;0.5") +COUNTIFS(CSV!$B:$B,$A23,CSV!$O:$O,"&gt;0.5"))/$D23</f>
        <v>0.57894736842105265</v>
      </c>
      <c r="L23" s="7">
        <f>COUNTIFS(CSV!$A:$A,$A23,CSV!$M:$M,"&gt;0.5")/$B23</f>
        <v>0.55555555555555558</v>
      </c>
      <c r="M23" s="7">
        <f>COUNTIFS(CSV!$B:$B,$A23,CSV!$O:$O,"&gt;0.5")/$C23</f>
        <v>0.6</v>
      </c>
      <c r="N23" s="12">
        <f>(COUNTIFS(CSV!$A:$A,$A23,CSV!$M:$M,"&gt;1.5") +COUNTIFS(CSV!$B:$B,$A23,CSV!$O:$O,"&gt;1.5"))/$D23</f>
        <v>0.42105263157894735</v>
      </c>
      <c r="O23" s="7">
        <f>COUNTIFS(CSV!$A:$A,$A23,CSV!$M:$M,"&gt;1.5")/$B23</f>
        <v>0.33333333333333331</v>
      </c>
      <c r="P23" s="7">
        <f>COUNTIFS(CSV!$B:$B,$A23,CSV!$O:$O,"&gt;1.5")/$C23</f>
        <v>0.5</v>
      </c>
      <c r="Q23" s="12">
        <f>(COUNTIFS(CSV!$A:$A,$A23,CSV!$N:$N,"&gt;0.5") +COUNTIFS(CSV!$B:$B,$A23,CSV!$P:$P,"&gt;0.5"))/$D23</f>
        <v>0.63157894736842102</v>
      </c>
      <c r="R23" s="7">
        <f>COUNTIFS(CSV!$A:$A,$A23,CSV!$N:$N,"&gt;0.5")/$B23</f>
        <v>0.44444444444444442</v>
      </c>
      <c r="S23" s="7">
        <f>COUNTIFS(CSV!$B:$B,$A23,CSV!$P:$P,"&gt;0.5")/$C23</f>
        <v>0.8</v>
      </c>
      <c r="T23" s="12">
        <f>(COUNTIFS(CSV!$A:$A,$A23,CSV!$N:$N,"&gt;1.5") +COUNTIFS(CSV!$B:$B,$A23,CSV!$P:$P,"&gt;1.5"))/$D23</f>
        <v>0.31578947368421051</v>
      </c>
      <c r="U23" s="7">
        <f>COUNTIFS(CSV!$A:$A,$A23,CSV!$N:$N,"&gt;1.5")/$B23</f>
        <v>0</v>
      </c>
      <c r="V23" s="7">
        <f>COUNTIFS(CSV!$B:$B,$A23,CSV!$P:$P,"&gt;1.5")/$C23</f>
        <v>0.6</v>
      </c>
    </row>
    <row r="24" spans="1:22" x14ac:dyDescent="0.3">
      <c r="A24" s="4" t="s">
        <v>104</v>
      </c>
      <c r="B24" s="9">
        <f>COUNTIF(CSV!A:A,A24)</f>
        <v>9</v>
      </c>
      <c r="C24" s="4">
        <f>COUNTIF(CSV!B:B,A24)</f>
        <v>10</v>
      </c>
      <c r="D24" s="4">
        <f t="shared" si="1"/>
        <v>19</v>
      </c>
      <c r="E24" s="12">
        <f>(COUNTIFS(CSV!$A:$A,$A24,CSV!$Q:$Q,"&gt;0.5") +COUNTIFS(CSV!$B:$B,$A24,CSV!$Q:$Q,"&gt;0.5"))/$D24</f>
        <v>0.73684210526315785</v>
      </c>
      <c r="F24" s="7">
        <f>COUNTIFS(CSV!$A:$A,$A24,CSV!$Q:$Q,"&gt;0.5")/$B24</f>
        <v>0.77777777777777779</v>
      </c>
      <c r="G24" s="7">
        <f>COUNTIFS(CSV!$B:$B,$A24,CSV!$Q:$Q,"&gt;0.5")/$C24</f>
        <v>0.7</v>
      </c>
      <c r="H24" s="12">
        <f>(COUNTIFS(CSV!$A:$A,$A24,CSV!$Q:$Q,"&gt;1.5") +COUNTIFS(CSV!$B:$B,$A24,CSV!$Q:$Q,"&gt;1.5"))/$D24</f>
        <v>0.26315789473684209</v>
      </c>
      <c r="I24" s="7">
        <f>COUNTIFS(CSV!$A:$A,$A24,CSV!$Q:$Q,"&gt;1.5")/$B24</f>
        <v>0.33333333333333331</v>
      </c>
      <c r="J24" s="7">
        <f>COUNTIFS(CSV!$B:$B,$A24,CSV!$Q:$Q,"&gt;1.5")/$C24</f>
        <v>0.2</v>
      </c>
      <c r="K24" s="12">
        <f>(COUNTIFS(CSV!$A:$A,$A24,CSV!$M:$M,"&gt;0.5") +COUNTIFS(CSV!$B:$B,$A24,CSV!$O:$O,"&gt;0.5"))/$D24</f>
        <v>0.31578947368421051</v>
      </c>
      <c r="L24" s="7">
        <f>COUNTIFS(CSV!$A:$A,$A24,CSV!$M:$M,"&gt;0.5")/$B24</f>
        <v>0.33333333333333331</v>
      </c>
      <c r="M24" s="7">
        <f>COUNTIFS(CSV!$B:$B,$A24,CSV!$O:$O,"&gt;0.5")/$C24</f>
        <v>0.3</v>
      </c>
      <c r="N24" s="12">
        <f>(COUNTIFS(CSV!$A:$A,$A24,CSV!$M:$M,"&gt;1.5") +COUNTIFS(CSV!$B:$B,$A24,CSV!$O:$O,"&gt;1.5"))/$D24</f>
        <v>5.2631578947368418E-2</v>
      </c>
      <c r="O24" s="7">
        <f>COUNTIFS(CSV!$A:$A,$A24,CSV!$M:$M,"&gt;1.5")/$B24</f>
        <v>0.1111111111111111</v>
      </c>
      <c r="P24" s="7">
        <f>COUNTIFS(CSV!$B:$B,$A24,CSV!$O:$O,"&gt;1.5")/$C24</f>
        <v>0</v>
      </c>
      <c r="Q24" s="12">
        <f>(COUNTIFS(CSV!$A:$A,$A24,CSV!$N:$N,"&gt;0.5") +COUNTIFS(CSV!$B:$B,$A24,CSV!$P:$P,"&gt;0.5"))/$D24</f>
        <v>0.57894736842105265</v>
      </c>
      <c r="R24" s="7">
        <f>COUNTIFS(CSV!$A:$A,$A24,CSV!$N:$N,"&gt;0.5")/$B24</f>
        <v>0.55555555555555558</v>
      </c>
      <c r="S24" s="7">
        <f>COUNTIFS(CSV!$B:$B,$A24,CSV!$P:$P,"&gt;0.5")/$C24</f>
        <v>0.6</v>
      </c>
      <c r="T24" s="12">
        <f>(COUNTIFS(CSV!$A:$A,$A24,CSV!$N:$N,"&gt;1.5") +COUNTIFS(CSV!$B:$B,$A24,CSV!$P:$P,"&gt;1.5"))/$D24</f>
        <v>0.15789473684210525</v>
      </c>
      <c r="U24" s="7">
        <f>COUNTIFS(CSV!$A:$A,$A24,CSV!$N:$N,"&gt;1.5")/$B24</f>
        <v>0.22222222222222221</v>
      </c>
      <c r="V24" s="7">
        <f>COUNTIFS(CSV!$B:$B,$A24,CSV!$P:$P,"&gt;1.5")/$C24</f>
        <v>0.1</v>
      </c>
    </row>
    <row r="25" spans="1:22" x14ac:dyDescent="0.3">
      <c r="A25" s="4" t="s">
        <v>99</v>
      </c>
      <c r="B25" s="9">
        <f>COUNTIF(CSV!A:A,A25)</f>
        <v>9</v>
      </c>
      <c r="C25" s="4">
        <f>COUNTIF(CSV!B:B,A25)</f>
        <v>10</v>
      </c>
      <c r="D25" s="4">
        <f t="shared" si="1"/>
        <v>19</v>
      </c>
      <c r="E25" s="12">
        <f>(COUNTIFS(CSV!$A:$A,$A25,CSV!$Q:$Q,"&gt;0.5") +COUNTIFS(CSV!$B:$B,$A25,CSV!$Q:$Q,"&gt;0.5"))/$D25</f>
        <v>0.78947368421052633</v>
      </c>
      <c r="F25" s="7">
        <f>COUNTIFS(CSV!$A:$A,$A25,CSV!$Q:$Q,"&gt;0.5")/$B25</f>
        <v>0.66666666666666663</v>
      </c>
      <c r="G25" s="7">
        <f>COUNTIFS(CSV!$B:$B,$A25,CSV!$Q:$Q,"&gt;0.5")/$C25</f>
        <v>0.9</v>
      </c>
      <c r="H25" s="12">
        <f>(COUNTIFS(CSV!$A:$A,$A25,CSV!$Q:$Q,"&gt;1.5") +COUNTIFS(CSV!$B:$B,$A25,CSV!$Q:$Q,"&gt;1.5"))/$D25</f>
        <v>0.31578947368421051</v>
      </c>
      <c r="I25" s="7">
        <f>COUNTIFS(CSV!$A:$A,$A25,CSV!$Q:$Q,"&gt;1.5")/$B25</f>
        <v>0.33333333333333331</v>
      </c>
      <c r="J25" s="7">
        <f>COUNTIFS(CSV!$B:$B,$A25,CSV!$Q:$Q,"&gt;1.5")/$C25</f>
        <v>0.3</v>
      </c>
      <c r="K25" s="12">
        <f>(COUNTIFS(CSV!$A:$A,$A25,CSV!$M:$M,"&gt;0.5") +COUNTIFS(CSV!$B:$B,$A25,CSV!$O:$O,"&gt;0.5"))/$D25</f>
        <v>0.42105263157894735</v>
      </c>
      <c r="L25" s="7">
        <f>COUNTIFS(CSV!$A:$A,$A25,CSV!$M:$M,"&gt;0.5")/$B25</f>
        <v>0.44444444444444442</v>
      </c>
      <c r="M25" s="7">
        <f>COUNTIFS(CSV!$B:$B,$A25,CSV!$O:$O,"&gt;0.5")/$C25</f>
        <v>0.4</v>
      </c>
      <c r="N25" s="12">
        <f>(COUNTIFS(CSV!$A:$A,$A25,CSV!$M:$M,"&gt;1.5") +COUNTIFS(CSV!$B:$B,$A25,CSV!$O:$O,"&gt;1.5"))/$D25</f>
        <v>0.10526315789473684</v>
      </c>
      <c r="O25" s="7">
        <f>COUNTIFS(CSV!$A:$A,$A25,CSV!$M:$M,"&gt;1.5")/$B25</f>
        <v>0.1111111111111111</v>
      </c>
      <c r="P25" s="7">
        <f>COUNTIFS(CSV!$B:$B,$A25,CSV!$O:$O,"&gt;1.5")/$C25</f>
        <v>0.1</v>
      </c>
      <c r="Q25" s="12">
        <f>(COUNTIFS(CSV!$A:$A,$A25,CSV!$N:$N,"&gt;0.5") +COUNTIFS(CSV!$B:$B,$A25,CSV!$P:$P,"&gt;0.5"))/$D25</f>
        <v>0.63157894736842102</v>
      </c>
      <c r="R25" s="7">
        <f>COUNTIFS(CSV!$A:$A,$A25,CSV!$N:$N,"&gt;0.5")/$B25</f>
        <v>0.44444444444444442</v>
      </c>
      <c r="S25" s="7">
        <f>COUNTIFS(CSV!$B:$B,$A25,CSV!$P:$P,"&gt;0.5")/$C25</f>
        <v>0.8</v>
      </c>
      <c r="T25" s="12">
        <f>(COUNTIFS(CSV!$A:$A,$A25,CSV!$N:$N,"&gt;1.5") +COUNTIFS(CSV!$B:$B,$A25,CSV!$P:$P,"&gt;1.5"))/$D25</f>
        <v>5.2631578947368418E-2</v>
      </c>
      <c r="U25" s="7">
        <f>COUNTIFS(CSV!$A:$A,$A25,CSV!$N:$N,"&gt;1.5")/$B25</f>
        <v>0.1111111111111111</v>
      </c>
      <c r="V25" s="7">
        <f>COUNTIFS(CSV!$B:$B,$A25,CSV!$P:$P,"&gt;1.5")/$C25</f>
        <v>0</v>
      </c>
    </row>
    <row r="26" spans="1:22" x14ac:dyDescent="0.3">
      <c r="A26" s="4" t="s">
        <v>106</v>
      </c>
      <c r="B26" s="9">
        <f>COUNTIF(CSV!A:A,A26)</f>
        <v>10</v>
      </c>
      <c r="C26" s="4">
        <f>COUNTIF(CSV!B:B,A26)</f>
        <v>9</v>
      </c>
      <c r="D26" s="4">
        <f t="shared" si="1"/>
        <v>19</v>
      </c>
      <c r="E26" s="12">
        <f>(COUNTIFS(CSV!$A:$A,$A26,CSV!$Q:$Q,"&gt;0.5") +COUNTIFS(CSV!$B:$B,$A26,CSV!$Q:$Q,"&gt;0.5"))/$D26</f>
        <v>0.84210526315789469</v>
      </c>
      <c r="F26" s="7">
        <f>COUNTIFS(CSV!$A:$A,$A26,CSV!$Q:$Q,"&gt;0.5")/$B26</f>
        <v>0.9</v>
      </c>
      <c r="G26" s="7">
        <f>COUNTIFS(CSV!$B:$B,$A26,CSV!$Q:$Q,"&gt;0.5")/$C26</f>
        <v>0.77777777777777779</v>
      </c>
      <c r="H26" s="12">
        <f>(COUNTIFS(CSV!$A:$A,$A26,CSV!$Q:$Q,"&gt;1.5") +COUNTIFS(CSV!$B:$B,$A26,CSV!$Q:$Q,"&gt;1.5"))/$D26</f>
        <v>0.47368421052631576</v>
      </c>
      <c r="I26" s="7">
        <f>COUNTIFS(CSV!$A:$A,$A26,CSV!$Q:$Q,"&gt;1.5")/$B26</f>
        <v>0.3</v>
      </c>
      <c r="J26" s="7">
        <f>COUNTIFS(CSV!$B:$B,$A26,CSV!$Q:$Q,"&gt;1.5")/$C26</f>
        <v>0.66666666666666663</v>
      </c>
      <c r="K26" s="12">
        <f>(COUNTIFS(CSV!$A:$A,$A26,CSV!$M:$M,"&gt;0.5") +COUNTIFS(CSV!$B:$B,$A26,CSV!$O:$O,"&gt;0.5"))/$D26</f>
        <v>0.47368421052631576</v>
      </c>
      <c r="L26" s="7">
        <f>COUNTIFS(CSV!$A:$A,$A26,CSV!$M:$M,"&gt;0.5")/$B26</f>
        <v>0.4</v>
      </c>
      <c r="M26" s="7">
        <f>COUNTIFS(CSV!$B:$B,$A26,CSV!$O:$O,"&gt;0.5")/$C26</f>
        <v>0.55555555555555558</v>
      </c>
      <c r="N26" s="12">
        <f>(COUNTIFS(CSV!$A:$A,$A26,CSV!$M:$M,"&gt;1.5") +COUNTIFS(CSV!$B:$B,$A26,CSV!$O:$O,"&gt;1.5"))/$D26</f>
        <v>5.2631578947368418E-2</v>
      </c>
      <c r="O26" s="7">
        <f>COUNTIFS(CSV!$A:$A,$A26,CSV!$M:$M,"&gt;1.5")/$B26</f>
        <v>0</v>
      </c>
      <c r="P26" s="7">
        <f>COUNTIFS(CSV!$B:$B,$A26,CSV!$O:$O,"&gt;1.5")/$C26</f>
        <v>0.1111111111111111</v>
      </c>
      <c r="Q26" s="12">
        <f>(COUNTIFS(CSV!$A:$A,$A26,CSV!$N:$N,"&gt;0.5") +COUNTIFS(CSV!$B:$B,$A26,CSV!$P:$P,"&gt;0.5"))/$D26</f>
        <v>0.68421052631578949</v>
      </c>
      <c r="R26" s="7">
        <f>COUNTIFS(CSV!$A:$A,$A26,CSV!$N:$N,"&gt;0.5")/$B26</f>
        <v>0.7</v>
      </c>
      <c r="S26" s="7">
        <f>COUNTIFS(CSV!$B:$B,$A26,CSV!$P:$P,"&gt;0.5")/$C26</f>
        <v>0.66666666666666663</v>
      </c>
      <c r="T26" s="12">
        <f>(COUNTIFS(CSV!$A:$A,$A26,CSV!$N:$N,"&gt;1.5") +COUNTIFS(CSV!$B:$B,$A26,CSV!$P:$P,"&gt;1.5"))/$D26</f>
        <v>0.26315789473684209</v>
      </c>
      <c r="U26" s="7">
        <f>COUNTIFS(CSV!$A:$A,$A26,CSV!$N:$N,"&gt;1.5")/$B26</f>
        <v>0.3</v>
      </c>
      <c r="V26" s="7">
        <f>COUNTIFS(CSV!$B:$B,$A26,CSV!$P:$P,"&gt;1.5")/$C26</f>
        <v>0.22222222222222221</v>
      </c>
    </row>
    <row r="27" spans="1:22" x14ac:dyDescent="0.3">
      <c r="A27" s="4" t="s">
        <v>102</v>
      </c>
      <c r="B27" s="9">
        <f>COUNTIF(CSV!A:A,A27)</f>
        <v>10</v>
      </c>
      <c r="C27" s="4">
        <f>COUNTIF(CSV!B:B,A27)</f>
        <v>9</v>
      </c>
      <c r="D27" s="4">
        <f t="shared" si="1"/>
        <v>19</v>
      </c>
      <c r="E27" s="12">
        <f>(COUNTIFS(CSV!$A:$A,$A27,CSV!$Q:$Q,"&gt;0.5") +COUNTIFS(CSV!$B:$B,$A27,CSV!$Q:$Q,"&gt;0.5"))/$D27</f>
        <v>0.89473684210526316</v>
      </c>
      <c r="F27" s="7">
        <f>COUNTIFS(CSV!$A:$A,$A27,CSV!$Q:$Q,"&gt;0.5")/$B27</f>
        <v>1</v>
      </c>
      <c r="G27" s="7">
        <f>COUNTIFS(CSV!$B:$B,$A27,CSV!$Q:$Q,"&gt;0.5")/$C27</f>
        <v>0.77777777777777779</v>
      </c>
      <c r="H27" s="12">
        <f>(COUNTIFS(CSV!$A:$A,$A27,CSV!$Q:$Q,"&gt;1.5") +COUNTIFS(CSV!$B:$B,$A27,CSV!$Q:$Q,"&gt;1.5"))/$D27</f>
        <v>0.47368421052631576</v>
      </c>
      <c r="I27" s="7">
        <f>COUNTIFS(CSV!$A:$A,$A27,CSV!$Q:$Q,"&gt;1.5")/$B27</f>
        <v>0.4</v>
      </c>
      <c r="J27" s="7">
        <f>COUNTIFS(CSV!$B:$B,$A27,CSV!$Q:$Q,"&gt;1.5")/$C27</f>
        <v>0.55555555555555558</v>
      </c>
      <c r="K27" s="12">
        <f>(COUNTIFS(CSV!$A:$A,$A27,CSV!$M:$M,"&gt;0.5") +COUNTIFS(CSV!$B:$B,$A27,CSV!$O:$O,"&gt;0.5"))/$D27</f>
        <v>0.47368421052631576</v>
      </c>
      <c r="L27" s="7">
        <f>COUNTIFS(CSV!$A:$A,$A27,CSV!$M:$M,"&gt;0.5")/$B27</f>
        <v>0.6</v>
      </c>
      <c r="M27" s="7">
        <f>COUNTIFS(CSV!$B:$B,$A27,CSV!$O:$O,"&gt;0.5")/$C27</f>
        <v>0.33333333333333331</v>
      </c>
      <c r="N27" s="12">
        <f>(COUNTIFS(CSV!$A:$A,$A27,CSV!$M:$M,"&gt;1.5") +COUNTIFS(CSV!$B:$B,$A27,CSV!$O:$O,"&gt;1.5"))/$D27</f>
        <v>0.10526315789473684</v>
      </c>
      <c r="O27" s="7">
        <f>COUNTIFS(CSV!$A:$A,$A27,CSV!$M:$M,"&gt;1.5")/$B27</f>
        <v>0.1</v>
      </c>
      <c r="P27" s="7">
        <f>COUNTIFS(CSV!$B:$B,$A27,CSV!$O:$O,"&gt;1.5")/$C27</f>
        <v>0.1111111111111111</v>
      </c>
      <c r="Q27" s="12">
        <f>(COUNTIFS(CSV!$A:$A,$A27,CSV!$N:$N,"&gt;0.5") +COUNTIFS(CSV!$B:$B,$A27,CSV!$P:$P,"&gt;0.5"))/$D27</f>
        <v>0.63157894736842102</v>
      </c>
      <c r="R27" s="7">
        <f>COUNTIFS(CSV!$A:$A,$A27,CSV!$N:$N,"&gt;0.5")/$B27</f>
        <v>0.6</v>
      </c>
      <c r="S27" s="7">
        <f>COUNTIFS(CSV!$B:$B,$A27,CSV!$P:$P,"&gt;0.5")/$C27</f>
        <v>0.66666666666666663</v>
      </c>
      <c r="T27" s="12">
        <f>(COUNTIFS(CSV!$A:$A,$A27,CSV!$N:$N,"&gt;1.5") +COUNTIFS(CSV!$B:$B,$A27,CSV!$P:$P,"&gt;1.5"))/$D27</f>
        <v>0.36842105263157893</v>
      </c>
      <c r="U27" s="7">
        <f>COUNTIFS(CSV!$A:$A,$A27,CSV!$N:$N,"&gt;1.5")/$B27</f>
        <v>0.2</v>
      </c>
      <c r="V27" s="7">
        <f>COUNTIFS(CSV!$B:$B,$A27,CSV!$P:$P,"&gt;1.5")/$C27</f>
        <v>0.55555555555555558</v>
      </c>
    </row>
    <row r="28" spans="1:22" x14ac:dyDescent="0.3">
      <c r="A28" s="4" t="s">
        <v>96</v>
      </c>
      <c r="B28" s="9">
        <f>COUNTIF(CSV!A:A,A28)</f>
        <v>9</v>
      </c>
      <c r="C28" s="4">
        <f>COUNTIF(CSV!B:B,A28)</f>
        <v>10</v>
      </c>
      <c r="D28" s="4">
        <f t="shared" si="1"/>
        <v>19</v>
      </c>
      <c r="E28" s="12">
        <f>(COUNTIFS(CSV!$A:$A,$A28,CSV!$Q:$Q,"&gt;0.5") +COUNTIFS(CSV!$B:$B,$A28,CSV!$Q:$Q,"&gt;0.5"))/$D28</f>
        <v>0.73684210526315785</v>
      </c>
      <c r="F28" s="7">
        <f>COUNTIFS(CSV!$A:$A,$A28,CSV!$Q:$Q,"&gt;0.5")/$B28</f>
        <v>0.88888888888888884</v>
      </c>
      <c r="G28" s="7">
        <f>COUNTIFS(CSV!$B:$B,$A28,CSV!$Q:$Q,"&gt;0.5")/$C28</f>
        <v>0.6</v>
      </c>
      <c r="H28" s="12">
        <f>(COUNTIFS(CSV!$A:$A,$A28,CSV!$Q:$Q,"&gt;1.5") +COUNTIFS(CSV!$B:$B,$A28,CSV!$Q:$Q,"&gt;1.5"))/$D28</f>
        <v>0.42105263157894735</v>
      </c>
      <c r="I28" s="7">
        <f>COUNTIFS(CSV!$A:$A,$A28,CSV!$Q:$Q,"&gt;1.5")/$B28</f>
        <v>0.55555555555555558</v>
      </c>
      <c r="J28" s="7">
        <f>COUNTIFS(CSV!$B:$B,$A28,CSV!$Q:$Q,"&gt;1.5")/$C28</f>
        <v>0.3</v>
      </c>
      <c r="K28" s="12">
        <f>(COUNTIFS(CSV!$A:$A,$A28,CSV!$M:$M,"&gt;0.5") +COUNTIFS(CSV!$B:$B,$A28,CSV!$O:$O,"&gt;0.5"))/$D28</f>
        <v>0.52631578947368418</v>
      </c>
      <c r="L28" s="7">
        <f>COUNTIFS(CSV!$A:$A,$A28,CSV!$M:$M,"&gt;0.5")/$B28</f>
        <v>0.66666666666666663</v>
      </c>
      <c r="M28" s="7">
        <f>COUNTIFS(CSV!$B:$B,$A28,CSV!$O:$O,"&gt;0.5")/$C28</f>
        <v>0.4</v>
      </c>
      <c r="N28" s="12">
        <f>(COUNTIFS(CSV!$A:$A,$A28,CSV!$M:$M,"&gt;1.5") +COUNTIFS(CSV!$B:$B,$A28,CSV!$O:$O,"&gt;1.5"))/$D28</f>
        <v>0.21052631578947367</v>
      </c>
      <c r="O28" s="7">
        <f>COUNTIFS(CSV!$A:$A,$A28,CSV!$M:$M,"&gt;1.5")/$B28</f>
        <v>0.33333333333333331</v>
      </c>
      <c r="P28" s="7">
        <f>COUNTIFS(CSV!$B:$B,$A28,CSV!$O:$O,"&gt;1.5")/$C28</f>
        <v>0.1</v>
      </c>
      <c r="Q28" s="12">
        <f>(COUNTIFS(CSV!$A:$A,$A28,CSV!$N:$N,"&gt;0.5") +COUNTIFS(CSV!$B:$B,$A28,CSV!$P:$P,"&gt;0.5"))/$D28</f>
        <v>0.47368421052631576</v>
      </c>
      <c r="R28" s="7">
        <f>COUNTIFS(CSV!$A:$A,$A28,CSV!$N:$N,"&gt;0.5")/$B28</f>
        <v>0.44444444444444442</v>
      </c>
      <c r="S28" s="7">
        <f>COUNTIFS(CSV!$B:$B,$A28,CSV!$P:$P,"&gt;0.5")/$C28</f>
        <v>0.5</v>
      </c>
      <c r="T28" s="12">
        <f>(COUNTIFS(CSV!$A:$A,$A28,CSV!$N:$N,"&gt;1.5") +COUNTIFS(CSV!$B:$B,$A28,CSV!$P:$P,"&gt;1.5"))/$D28</f>
        <v>0.10526315789473684</v>
      </c>
      <c r="U28" s="7">
        <f>COUNTIFS(CSV!$A:$A,$A28,CSV!$N:$N,"&gt;1.5")/$B28</f>
        <v>0.1111111111111111</v>
      </c>
      <c r="V28" s="7">
        <f>COUNTIFS(CSV!$B:$B,$A28,CSV!$P:$P,"&gt;1.5")/$C28</f>
        <v>0.1</v>
      </c>
    </row>
    <row r="29" spans="1:22" x14ac:dyDescent="0.3">
      <c r="A29" s="4" t="s">
        <v>105</v>
      </c>
      <c r="B29" s="9">
        <f>COUNTIF(CSV!A:A,A29)</f>
        <v>9</v>
      </c>
      <c r="C29" s="4">
        <f>COUNTIF(CSV!B:B,A29)</f>
        <v>10</v>
      </c>
      <c r="D29" s="4">
        <f t="shared" si="1"/>
        <v>19</v>
      </c>
      <c r="E29" s="12">
        <f>(COUNTIFS(CSV!$A:$A,$A29,CSV!$Q:$Q,"&gt;0.5") +COUNTIFS(CSV!$B:$B,$A29,CSV!$Q:$Q,"&gt;0.5"))/$D29</f>
        <v>0.78947368421052633</v>
      </c>
      <c r="F29" s="7">
        <f>COUNTIFS(CSV!$A:$A,$A29,CSV!$Q:$Q,"&gt;0.5")/$B29</f>
        <v>0.66666666666666663</v>
      </c>
      <c r="G29" s="7">
        <f>COUNTIFS(CSV!$B:$B,$A29,CSV!$Q:$Q,"&gt;0.5")/$C29</f>
        <v>0.9</v>
      </c>
      <c r="H29" s="12">
        <f>(COUNTIFS(CSV!$A:$A,$A29,CSV!$Q:$Q,"&gt;1.5") +COUNTIFS(CSV!$B:$B,$A29,CSV!$Q:$Q,"&gt;1.5"))/$D29</f>
        <v>0.47368421052631576</v>
      </c>
      <c r="I29" s="7">
        <f>COUNTIFS(CSV!$A:$A,$A29,CSV!$Q:$Q,"&gt;1.5")/$B29</f>
        <v>0.44444444444444442</v>
      </c>
      <c r="J29" s="7">
        <f>COUNTIFS(CSV!$B:$B,$A29,CSV!$Q:$Q,"&gt;1.5")/$C29</f>
        <v>0.5</v>
      </c>
      <c r="K29" s="12">
        <f>(COUNTIFS(CSV!$A:$A,$A29,CSV!$M:$M,"&gt;0.5") +COUNTIFS(CSV!$B:$B,$A29,CSV!$O:$O,"&gt;0.5"))/$D29</f>
        <v>0.26315789473684209</v>
      </c>
      <c r="L29" s="7">
        <f>COUNTIFS(CSV!$A:$A,$A29,CSV!$M:$M,"&gt;0.5")/$B29</f>
        <v>0.22222222222222221</v>
      </c>
      <c r="M29" s="7">
        <f>COUNTIFS(CSV!$B:$B,$A29,CSV!$O:$O,"&gt;0.5")/$C29</f>
        <v>0.3</v>
      </c>
      <c r="N29" s="12">
        <f>(COUNTIFS(CSV!$A:$A,$A29,CSV!$M:$M,"&gt;1.5") +COUNTIFS(CSV!$B:$B,$A29,CSV!$O:$O,"&gt;1.5"))/$D29</f>
        <v>0.15789473684210525</v>
      </c>
      <c r="O29" s="7">
        <f>COUNTIFS(CSV!$A:$A,$A29,CSV!$M:$M,"&gt;1.5")/$B29</f>
        <v>0.1111111111111111</v>
      </c>
      <c r="P29" s="7">
        <f>COUNTIFS(CSV!$B:$B,$A29,CSV!$O:$O,"&gt;1.5")/$C29</f>
        <v>0.2</v>
      </c>
      <c r="Q29" s="12">
        <f>(COUNTIFS(CSV!$A:$A,$A29,CSV!$N:$N,"&gt;0.5") +COUNTIFS(CSV!$B:$B,$A29,CSV!$P:$P,"&gt;0.5"))/$D29</f>
        <v>0.68421052631578949</v>
      </c>
      <c r="R29" s="7">
        <f>COUNTIFS(CSV!$A:$A,$A29,CSV!$N:$N,"&gt;0.5")/$B29</f>
        <v>0.66666666666666663</v>
      </c>
      <c r="S29" s="7">
        <f>COUNTIFS(CSV!$B:$B,$A29,CSV!$P:$P,"&gt;0.5")/$C29</f>
        <v>0.7</v>
      </c>
      <c r="T29" s="12">
        <f>(COUNTIFS(CSV!$A:$A,$A29,CSV!$N:$N,"&gt;1.5") +COUNTIFS(CSV!$B:$B,$A29,CSV!$P:$P,"&gt;1.5"))/$D29</f>
        <v>0.36842105263157893</v>
      </c>
      <c r="U29" s="7">
        <f>COUNTIFS(CSV!$A:$A,$A29,CSV!$N:$N,"&gt;1.5")/$B29</f>
        <v>0.33333333333333331</v>
      </c>
      <c r="V29" s="7">
        <f>COUNTIFS(CSV!$B:$B,$A29,CSV!$P:$P,"&gt;1.5")/$C29</f>
        <v>0.4</v>
      </c>
    </row>
    <row r="30" spans="1:22" x14ac:dyDescent="0.3">
      <c r="A30" s="4" t="s">
        <v>100</v>
      </c>
      <c r="B30" s="9">
        <f>COUNTIF(CSV!A:A,A30)</f>
        <v>10</v>
      </c>
      <c r="C30" s="4">
        <f>COUNTIF(CSV!B:B,A30)</f>
        <v>9</v>
      </c>
      <c r="D30" s="4">
        <f t="shared" si="1"/>
        <v>19</v>
      </c>
      <c r="E30" s="12">
        <f>(COUNTIFS(CSV!$A:$A,$A30,CSV!$Q:$Q,"&gt;0.5") +COUNTIFS(CSV!$B:$B,$A30,CSV!$Q:$Q,"&gt;0.5"))/$D30</f>
        <v>0.63157894736842102</v>
      </c>
      <c r="F30" s="7">
        <f>COUNTIFS(CSV!$A:$A,$A30,CSV!$Q:$Q,"&gt;0.5")/$B30</f>
        <v>0.6</v>
      </c>
      <c r="G30" s="7">
        <f>COUNTIFS(CSV!$B:$B,$A30,CSV!$Q:$Q,"&gt;0.5")/$C30</f>
        <v>0.66666666666666663</v>
      </c>
      <c r="H30" s="12">
        <f>(COUNTIFS(CSV!$A:$A,$A30,CSV!$Q:$Q,"&gt;1.5") +COUNTIFS(CSV!$B:$B,$A30,CSV!$Q:$Q,"&gt;1.5"))/$D30</f>
        <v>0.36842105263157893</v>
      </c>
      <c r="I30" s="7">
        <f>COUNTIFS(CSV!$A:$A,$A30,CSV!$Q:$Q,"&gt;1.5")/$B30</f>
        <v>0.3</v>
      </c>
      <c r="J30" s="7">
        <f>COUNTIFS(CSV!$B:$B,$A30,CSV!$Q:$Q,"&gt;1.5")/$C30</f>
        <v>0.44444444444444442</v>
      </c>
      <c r="K30" s="12">
        <f>(COUNTIFS(CSV!$A:$A,$A30,CSV!$M:$M,"&gt;0.5") +COUNTIFS(CSV!$B:$B,$A30,CSV!$O:$O,"&gt;0.5"))/$D30</f>
        <v>0.42105263157894735</v>
      </c>
      <c r="L30" s="7">
        <f>COUNTIFS(CSV!$A:$A,$A30,CSV!$M:$M,"&gt;0.5")/$B30</f>
        <v>0.4</v>
      </c>
      <c r="M30" s="7">
        <f>COUNTIFS(CSV!$B:$B,$A30,CSV!$O:$O,"&gt;0.5")/$C30</f>
        <v>0.44444444444444442</v>
      </c>
      <c r="N30" s="12">
        <f>(COUNTIFS(CSV!$A:$A,$A30,CSV!$M:$M,"&gt;1.5") +COUNTIFS(CSV!$B:$B,$A30,CSV!$O:$O,"&gt;1.5"))/$D30</f>
        <v>0.10526315789473684</v>
      </c>
      <c r="O30" s="7">
        <f>COUNTIFS(CSV!$A:$A,$A30,CSV!$M:$M,"&gt;1.5")/$B30</f>
        <v>0.1</v>
      </c>
      <c r="P30" s="7">
        <f>COUNTIFS(CSV!$B:$B,$A30,CSV!$O:$O,"&gt;1.5")/$C30</f>
        <v>0.1111111111111111</v>
      </c>
      <c r="Q30" s="12">
        <f>(COUNTIFS(CSV!$A:$A,$A30,CSV!$N:$N,"&gt;0.5") +COUNTIFS(CSV!$B:$B,$A30,CSV!$P:$P,"&gt;0.5"))/$D30</f>
        <v>0.47368421052631576</v>
      </c>
      <c r="R30" s="7">
        <f>COUNTIFS(CSV!$A:$A,$A30,CSV!$N:$N,"&gt;0.5")/$B30</f>
        <v>0.4</v>
      </c>
      <c r="S30" s="7">
        <f>COUNTIFS(CSV!$B:$B,$A30,CSV!$P:$P,"&gt;0.5")/$C30</f>
        <v>0.55555555555555558</v>
      </c>
      <c r="T30" s="12">
        <f>(COUNTIFS(CSV!$A:$A,$A30,CSV!$N:$N,"&gt;1.5") +COUNTIFS(CSV!$B:$B,$A30,CSV!$P:$P,"&gt;1.5"))/$D30</f>
        <v>0.21052631578947367</v>
      </c>
      <c r="U30" s="7">
        <f>COUNTIFS(CSV!$A:$A,$A30,CSV!$N:$N,"&gt;1.5")/$B30</f>
        <v>0.2</v>
      </c>
      <c r="V30" s="7">
        <f>COUNTIFS(CSV!$B:$B,$A30,CSV!$P:$P,"&gt;1.5")/$C30</f>
        <v>0.22222222222222221</v>
      </c>
    </row>
    <row r="31" spans="1:22" x14ac:dyDescent="0.3">
      <c r="A31" s="4" t="s">
        <v>89</v>
      </c>
      <c r="B31" s="9">
        <f>COUNTIF(CSV!A:A,A31)</f>
        <v>10</v>
      </c>
      <c r="C31" s="4">
        <f>COUNTIF(CSV!B:B,A31)</f>
        <v>10</v>
      </c>
      <c r="D31" s="4">
        <f t="shared" si="1"/>
        <v>20</v>
      </c>
      <c r="E31" s="12">
        <f>(COUNTIFS(CSV!$A:$A,$A31,CSV!$Q:$Q,"&gt;0.5") +COUNTIFS(CSV!$B:$B,$A31,CSV!$Q:$Q,"&gt;0.5"))/$D31</f>
        <v>0.9</v>
      </c>
      <c r="F31" s="7">
        <f>COUNTIFS(CSV!$A:$A,$A31,CSV!$Q:$Q,"&gt;0.5")/$B31</f>
        <v>0.9</v>
      </c>
      <c r="G31" s="7">
        <f>COUNTIFS(CSV!$B:$B,$A31,CSV!$Q:$Q,"&gt;0.5")/$C31</f>
        <v>0.9</v>
      </c>
      <c r="H31" s="12">
        <f>(COUNTIFS(CSV!$A:$A,$A31,CSV!$Q:$Q,"&gt;1.5") +COUNTIFS(CSV!$B:$B,$A31,CSV!$Q:$Q,"&gt;1.5"))/$D31</f>
        <v>0.4</v>
      </c>
      <c r="I31" s="7">
        <f>COUNTIFS(CSV!$A:$A,$A31,CSV!$Q:$Q,"&gt;1.5")/$B31</f>
        <v>0.4</v>
      </c>
      <c r="J31" s="7">
        <f>COUNTIFS(CSV!$B:$B,$A31,CSV!$Q:$Q,"&gt;1.5")/$C31</f>
        <v>0.4</v>
      </c>
      <c r="K31" s="12">
        <f>(COUNTIFS(CSV!$A:$A,$A31,CSV!$M:$M,"&gt;0.5") +COUNTIFS(CSV!$B:$B,$A31,CSV!$O:$O,"&gt;0.5"))/$D31</f>
        <v>0.7</v>
      </c>
      <c r="L31" s="7">
        <f>COUNTIFS(CSV!$A:$A,$A31,CSV!$M:$M,"&gt;0.5")/$B31</f>
        <v>0.7</v>
      </c>
      <c r="M31" s="7">
        <f>COUNTIFS(CSV!$B:$B,$A31,CSV!$O:$O,"&gt;0.5")/$C31</f>
        <v>0.7</v>
      </c>
      <c r="N31" s="12">
        <f>(COUNTIFS(CSV!$A:$A,$A31,CSV!$M:$M,"&gt;1.5") +COUNTIFS(CSV!$B:$B,$A31,CSV!$O:$O,"&gt;1.5"))/$D31</f>
        <v>0.15</v>
      </c>
      <c r="O31" s="7">
        <f>COUNTIFS(CSV!$A:$A,$A31,CSV!$M:$M,"&gt;1.5")/$B31</f>
        <v>0.2</v>
      </c>
      <c r="P31" s="7">
        <f>COUNTIFS(CSV!$B:$B,$A31,CSV!$O:$O,"&gt;1.5")/$C31</f>
        <v>0.1</v>
      </c>
      <c r="Q31" s="12">
        <f>(COUNTIFS(CSV!$A:$A,$A31,CSV!$N:$N,"&gt;0.5") +COUNTIFS(CSV!$B:$B,$A31,CSV!$P:$P,"&gt;0.5"))/$D31</f>
        <v>0.4</v>
      </c>
      <c r="R31" s="7">
        <f>COUNTIFS(CSV!$A:$A,$A31,CSV!$N:$N,"&gt;0.5")/$B31</f>
        <v>0.3</v>
      </c>
      <c r="S31" s="7">
        <f>COUNTIFS(CSV!$B:$B,$A31,CSV!$P:$P,"&gt;0.5")/$C31</f>
        <v>0.5</v>
      </c>
      <c r="T31" s="12">
        <f>(COUNTIFS(CSV!$A:$A,$A31,CSV!$N:$N,"&gt;1.5") +COUNTIFS(CSV!$B:$B,$A31,CSV!$P:$P,"&gt;1.5"))/$D31</f>
        <v>0.15</v>
      </c>
      <c r="U31" s="7">
        <f>COUNTIFS(CSV!$A:$A,$A31,CSV!$N:$N,"&gt;1.5")/$B31</f>
        <v>0.1</v>
      </c>
      <c r="V31" s="7">
        <f>COUNTIFS(CSV!$B:$B,$A31,CSV!$P:$P,"&gt;1.5")/$C31</f>
        <v>0.2</v>
      </c>
    </row>
    <row r="32" spans="1:22" x14ac:dyDescent="0.3">
      <c r="A32" s="4" t="s">
        <v>87</v>
      </c>
      <c r="B32" s="9">
        <f>COUNTIF(CSV!A:A,A32)</f>
        <v>10</v>
      </c>
      <c r="C32" s="4">
        <f>COUNTIF(CSV!B:B,A32)</f>
        <v>9</v>
      </c>
      <c r="D32" s="4">
        <f t="shared" si="1"/>
        <v>19</v>
      </c>
      <c r="E32" s="12">
        <f>(COUNTIFS(CSV!$A:$A,$A32,CSV!$Q:$Q,"&gt;0.5") +COUNTIFS(CSV!$B:$B,$A32,CSV!$Q:$Q,"&gt;0.5"))/$D32</f>
        <v>0.84210526315789469</v>
      </c>
      <c r="F32" s="7">
        <f>COUNTIFS(CSV!$A:$A,$A32,CSV!$Q:$Q,"&gt;0.5")/$B32</f>
        <v>0.8</v>
      </c>
      <c r="G32" s="7">
        <f>COUNTIFS(CSV!$B:$B,$A32,CSV!$Q:$Q,"&gt;0.5")/$C32</f>
        <v>0.88888888888888884</v>
      </c>
      <c r="H32" s="12">
        <f>(COUNTIFS(CSV!$A:$A,$A32,CSV!$Q:$Q,"&gt;1.5") +COUNTIFS(CSV!$B:$B,$A32,CSV!$Q:$Q,"&gt;1.5"))/$D32</f>
        <v>0.36842105263157893</v>
      </c>
      <c r="I32" s="7">
        <f>COUNTIFS(CSV!$A:$A,$A32,CSV!$Q:$Q,"&gt;1.5")/$B32</f>
        <v>0.2</v>
      </c>
      <c r="J32" s="7">
        <f>COUNTIFS(CSV!$B:$B,$A32,CSV!$Q:$Q,"&gt;1.5")/$C32</f>
        <v>0.55555555555555558</v>
      </c>
      <c r="K32" s="12">
        <f>(COUNTIFS(CSV!$A:$A,$A32,CSV!$M:$M,"&gt;0.5") +COUNTIFS(CSV!$B:$B,$A32,CSV!$O:$O,"&gt;0.5"))/$D32</f>
        <v>0.78947368421052633</v>
      </c>
      <c r="L32" s="7">
        <f>COUNTIFS(CSV!$A:$A,$A32,CSV!$M:$M,"&gt;0.5")/$B32</f>
        <v>0.7</v>
      </c>
      <c r="M32" s="7">
        <f>COUNTIFS(CSV!$B:$B,$A32,CSV!$O:$O,"&gt;0.5")/$C32</f>
        <v>0.88888888888888884</v>
      </c>
      <c r="N32" s="12">
        <f>(COUNTIFS(CSV!$A:$A,$A32,CSV!$M:$M,"&gt;1.5") +COUNTIFS(CSV!$B:$B,$A32,CSV!$O:$O,"&gt;1.5"))/$D32</f>
        <v>0.31578947368421051</v>
      </c>
      <c r="O32" s="7">
        <f>COUNTIFS(CSV!$A:$A,$A32,CSV!$M:$M,"&gt;1.5")/$B32</f>
        <v>0.2</v>
      </c>
      <c r="P32" s="7">
        <f>COUNTIFS(CSV!$B:$B,$A32,CSV!$O:$O,"&gt;1.5")/$C32</f>
        <v>0.44444444444444442</v>
      </c>
      <c r="Q32" s="12">
        <f>(COUNTIFS(CSV!$A:$A,$A32,CSV!$N:$N,"&gt;0.5") +COUNTIFS(CSV!$B:$B,$A32,CSV!$P:$P,"&gt;0.5"))/$D32</f>
        <v>0.21052631578947367</v>
      </c>
      <c r="R32" s="7">
        <f>COUNTIFS(CSV!$A:$A,$A32,CSV!$N:$N,"&gt;0.5")/$B32</f>
        <v>0.2</v>
      </c>
      <c r="S32" s="7">
        <f>COUNTIFS(CSV!$B:$B,$A32,CSV!$P:$P,"&gt;0.5")/$C32</f>
        <v>0.22222222222222221</v>
      </c>
      <c r="T32" s="12">
        <f>(COUNTIFS(CSV!$A:$A,$A32,CSV!$N:$N,"&gt;1.5") +COUNTIFS(CSV!$B:$B,$A32,CSV!$P:$P,"&gt;1.5"))/$D32</f>
        <v>0</v>
      </c>
      <c r="U32" s="7">
        <f>COUNTIFS(CSV!$A:$A,$A32,CSV!$N:$N,"&gt;1.5")/$B32</f>
        <v>0</v>
      </c>
      <c r="V32" s="7">
        <f>COUNTIFS(CSV!$B:$B,$A32,CSV!$P:$P,"&gt;1.5")/$C32</f>
        <v>0</v>
      </c>
    </row>
    <row r="33" spans="1:22" x14ac:dyDescent="0.3">
      <c r="A33" s="4" t="s">
        <v>90</v>
      </c>
      <c r="B33" s="9">
        <f>COUNTIF(CSV!A:A,A33)</f>
        <v>10</v>
      </c>
      <c r="C33" s="4">
        <f>COUNTIF(CSV!B:B,A33)</f>
        <v>9</v>
      </c>
      <c r="D33" s="4">
        <f t="shared" si="1"/>
        <v>19</v>
      </c>
      <c r="E33" s="12">
        <f>(COUNTIFS(CSV!$A:$A,$A33,CSV!$Q:$Q,"&gt;0.5") +COUNTIFS(CSV!$B:$B,$A33,CSV!$Q:$Q,"&gt;0.5"))/$D33</f>
        <v>0.84210526315789469</v>
      </c>
      <c r="F33" s="7">
        <f>COUNTIFS(CSV!$A:$A,$A33,CSV!$Q:$Q,"&gt;0.5")/$B33</f>
        <v>0.9</v>
      </c>
      <c r="G33" s="7">
        <f>COUNTIFS(CSV!$B:$B,$A33,CSV!$Q:$Q,"&gt;0.5")/$C33</f>
        <v>0.77777777777777779</v>
      </c>
      <c r="H33" s="12">
        <f>(COUNTIFS(CSV!$A:$A,$A33,CSV!$Q:$Q,"&gt;1.5") +COUNTIFS(CSV!$B:$B,$A33,CSV!$Q:$Q,"&gt;1.5"))/$D33</f>
        <v>0.42105263157894735</v>
      </c>
      <c r="I33" s="7">
        <f>COUNTIFS(CSV!$A:$A,$A33,CSV!$Q:$Q,"&gt;1.5")/$B33</f>
        <v>0.5</v>
      </c>
      <c r="J33" s="7">
        <f>COUNTIFS(CSV!$B:$B,$A33,CSV!$Q:$Q,"&gt;1.5")/$C33</f>
        <v>0.33333333333333331</v>
      </c>
      <c r="K33" s="12">
        <f>(COUNTIFS(CSV!$A:$A,$A33,CSV!$M:$M,"&gt;0.5") +COUNTIFS(CSV!$B:$B,$A33,CSV!$O:$O,"&gt;0.5"))/$D33</f>
        <v>0.68421052631578949</v>
      </c>
      <c r="L33" s="7">
        <f>COUNTIFS(CSV!$A:$A,$A33,CSV!$M:$M,"&gt;0.5")/$B33</f>
        <v>0.7</v>
      </c>
      <c r="M33" s="7">
        <f>COUNTIFS(CSV!$B:$B,$A33,CSV!$O:$O,"&gt;0.5")/$C33</f>
        <v>0.66666666666666663</v>
      </c>
      <c r="N33" s="12">
        <f>(COUNTIFS(CSV!$A:$A,$A33,CSV!$M:$M,"&gt;1.5") +COUNTIFS(CSV!$B:$B,$A33,CSV!$O:$O,"&gt;1.5"))/$D33</f>
        <v>0.26315789473684209</v>
      </c>
      <c r="O33" s="7">
        <f>COUNTIFS(CSV!$A:$A,$A33,CSV!$M:$M,"&gt;1.5")/$B33</f>
        <v>0.3</v>
      </c>
      <c r="P33" s="7">
        <f>COUNTIFS(CSV!$B:$B,$A33,CSV!$O:$O,"&gt;1.5")/$C33</f>
        <v>0.22222222222222221</v>
      </c>
      <c r="Q33" s="12">
        <f>(COUNTIFS(CSV!$A:$A,$A33,CSV!$N:$N,"&gt;0.5") +COUNTIFS(CSV!$B:$B,$A33,CSV!$P:$P,"&gt;0.5"))/$D33</f>
        <v>0.47368421052631576</v>
      </c>
      <c r="R33" s="7">
        <f>COUNTIFS(CSV!$A:$A,$A33,CSV!$N:$N,"&gt;0.5")/$B33</f>
        <v>0.6</v>
      </c>
      <c r="S33" s="7">
        <f>COUNTIFS(CSV!$B:$B,$A33,CSV!$P:$P,"&gt;0.5")/$C33</f>
        <v>0.33333333333333331</v>
      </c>
      <c r="T33" s="12">
        <f>(COUNTIFS(CSV!$A:$A,$A33,CSV!$N:$N,"&gt;1.5") +COUNTIFS(CSV!$B:$B,$A33,CSV!$P:$P,"&gt;1.5"))/$D33</f>
        <v>5.2631578947368418E-2</v>
      </c>
      <c r="U33" s="7">
        <f>COUNTIFS(CSV!$A:$A,$A33,CSV!$N:$N,"&gt;1.5")/$B33</f>
        <v>0</v>
      </c>
      <c r="V33" s="7">
        <f>COUNTIFS(CSV!$B:$B,$A33,CSV!$P:$P,"&gt;1.5")/$C33</f>
        <v>0.1111111111111111</v>
      </c>
    </row>
    <row r="34" spans="1:22" x14ac:dyDescent="0.3">
      <c r="A34" s="4" t="s">
        <v>92</v>
      </c>
      <c r="B34" s="9">
        <f>COUNTIF(CSV!A:A,A34)</f>
        <v>10</v>
      </c>
      <c r="C34" s="4">
        <f>COUNTIF(CSV!B:B,A34)</f>
        <v>9</v>
      </c>
      <c r="D34" s="4">
        <f t="shared" si="1"/>
        <v>19</v>
      </c>
      <c r="E34" s="12">
        <f>(COUNTIFS(CSV!$A:$A,$A34,CSV!$Q:$Q,"&gt;0.5") +COUNTIFS(CSV!$B:$B,$A34,CSV!$Q:$Q,"&gt;0.5"))/$D34</f>
        <v>0.84210526315789469</v>
      </c>
      <c r="F34" s="7">
        <f>COUNTIFS(CSV!$A:$A,$A34,CSV!$Q:$Q,"&gt;0.5")/$B34</f>
        <v>0.9</v>
      </c>
      <c r="G34" s="7">
        <f>COUNTIFS(CSV!$B:$B,$A34,CSV!$Q:$Q,"&gt;0.5")/$C34</f>
        <v>0.77777777777777779</v>
      </c>
      <c r="H34" s="12">
        <f>(COUNTIFS(CSV!$A:$A,$A34,CSV!$Q:$Q,"&gt;1.5") +COUNTIFS(CSV!$B:$B,$A34,CSV!$Q:$Q,"&gt;1.5"))/$D34</f>
        <v>0.42105263157894735</v>
      </c>
      <c r="I34" s="7">
        <f>COUNTIFS(CSV!$A:$A,$A34,CSV!$Q:$Q,"&gt;1.5")/$B34</f>
        <v>0.5</v>
      </c>
      <c r="J34" s="7">
        <f>COUNTIFS(CSV!$B:$B,$A34,CSV!$Q:$Q,"&gt;1.5")/$C34</f>
        <v>0.33333333333333331</v>
      </c>
      <c r="K34" s="12">
        <f>(COUNTIFS(CSV!$A:$A,$A34,CSV!$M:$M,"&gt;0.5") +COUNTIFS(CSV!$B:$B,$A34,CSV!$O:$O,"&gt;0.5"))/$D34</f>
        <v>0.63157894736842102</v>
      </c>
      <c r="L34" s="7">
        <f>COUNTIFS(CSV!$A:$A,$A34,CSV!$M:$M,"&gt;0.5")/$B34</f>
        <v>0.7</v>
      </c>
      <c r="M34" s="7">
        <f>COUNTIFS(CSV!$B:$B,$A34,CSV!$O:$O,"&gt;0.5")/$C34</f>
        <v>0.55555555555555558</v>
      </c>
      <c r="N34" s="12">
        <f>(COUNTIFS(CSV!$A:$A,$A34,CSV!$M:$M,"&gt;1.5") +COUNTIFS(CSV!$B:$B,$A34,CSV!$O:$O,"&gt;1.5"))/$D34</f>
        <v>0.10526315789473684</v>
      </c>
      <c r="O34" s="7">
        <f>COUNTIFS(CSV!$A:$A,$A34,CSV!$M:$M,"&gt;1.5")/$B34</f>
        <v>0.1</v>
      </c>
      <c r="P34" s="7">
        <f>COUNTIFS(CSV!$B:$B,$A34,CSV!$O:$O,"&gt;1.5")/$C34</f>
        <v>0.1111111111111111</v>
      </c>
      <c r="Q34" s="12">
        <f>(COUNTIFS(CSV!$A:$A,$A34,CSV!$N:$N,"&gt;0.5") +COUNTIFS(CSV!$B:$B,$A34,CSV!$P:$P,"&gt;0.5"))/$D34</f>
        <v>0.63157894736842102</v>
      </c>
      <c r="R34" s="7">
        <f>COUNTIFS(CSV!$A:$A,$A34,CSV!$N:$N,"&gt;0.5")/$B34</f>
        <v>0.7</v>
      </c>
      <c r="S34" s="7">
        <f>COUNTIFS(CSV!$B:$B,$A34,CSV!$P:$P,"&gt;0.5")/$C34</f>
        <v>0.55555555555555558</v>
      </c>
      <c r="T34" s="12">
        <f>(COUNTIFS(CSV!$A:$A,$A34,CSV!$N:$N,"&gt;1.5") +COUNTIFS(CSV!$B:$B,$A34,CSV!$P:$P,"&gt;1.5"))/$D34</f>
        <v>0.10526315789473684</v>
      </c>
      <c r="U34" s="7">
        <f>COUNTIFS(CSV!$A:$A,$A34,CSV!$N:$N,"&gt;1.5")/$B34</f>
        <v>0.1</v>
      </c>
      <c r="V34" s="7">
        <f>COUNTIFS(CSV!$B:$B,$A34,CSV!$P:$P,"&gt;1.5")/$C34</f>
        <v>0.1111111111111111</v>
      </c>
    </row>
    <row r="35" spans="1:22" x14ac:dyDescent="0.3">
      <c r="A35" s="4" t="s">
        <v>88</v>
      </c>
      <c r="B35" s="9">
        <f>COUNTIF(CSV!A:A,A35)</f>
        <v>10</v>
      </c>
      <c r="C35" s="4">
        <f>COUNTIF(CSV!B:B,A35)</f>
        <v>9</v>
      </c>
      <c r="D35" s="4">
        <f t="shared" si="1"/>
        <v>19</v>
      </c>
      <c r="E35" s="12">
        <f>(COUNTIFS(CSV!$A:$A,$A35,CSV!$Q:$Q,"&gt;0.5") +COUNTIFS(CSV!$B:$B,$A35,CSV!$Q:$Q,"&gt;0.5"))/$D35</f>
        <v>0.89473684210526316</v>
      </c>
      <c r="F35" s="7">
        <f>COUNTIFS(CSV!$A:$A,$A35,CSV!$Q:$Q,"&gt;0.5")/$B35</f>
        <v>0.8</v>
      </c>
      <c r="G35" s="7">
        <f>COUNTIFS(CSV!$B:$B,$A35,CSV!$Q:$Q,"&gt;0.5")/$C35</f>
        <v>1</v>
      </c>
      <c r="H35" s="12">
        <f>(COUNTIFS(CSV!$A:$A,$A35,CSV!$Q:$Q,"&gt;1.5") +COUNTIFS(CSV!$B:$B,$A35,CSV!$Q:$Q,"&gt;1.5"))/$D35</f>
        <v>0.52631578947368418</v>
      </c>
      <c r="I35" s="7">
        <f>COUNTIFS(CSV!$A:$A,$A35,CSV!$Q:$Q,"&gt;1.5")/$B35</f>
        <v>0.5</v>
      </c>
      <c r="J35" s="7">
        <f>COUNTIFS(CSV!$B:$B,$A35,CSV!$Q:$Q,"&gt;1.5")/$C35</f>
        <v>0.55555555555555558</v>
      </c>
      <c r="K35" s="12">
        <f>(COUNTIFS(CSV!$A:$A,$A35,CSV!$M:$M,"&gt;0.5") +COUNTIFS(CSV!$B:$B,$A35,CSV!$O:$O,"&gt;0.5"))/$D35</f>
        <v>0.73684210526315785</v>
      </c>
      <c r="L35" s="7">
        <f>COUNTIFS(CSV!$A:$A,$A35,CSV!$M:$M,"&gt;0.5")/$B35</f>
        <v>0.8</v>
      </c>
      <c r="M35" s="7">
        <f>COUNTIFS(CSV!$B:$B,$A35,CSV!$O:$O,"&gt;0.5")/$C35</f>
        <v>0.66666666666666663</v>
      </c>
      <c r="N35" s="12">
        <f>(COUNTIFS(CSV!$A:$A,$A35,CSV!$M:$M,"&gt;1.5") +COUNTIFS(CSV!$B:$B,$A35,CSV!$O:$O,"&gt;1.5"))/$D35</f>
        <v>0.36842105263157893</v>
      </c>
      <c r="O35" s="7">
        <f>COUNTIFS(CSV!$A:$A,$A35,CSV!$M:$M,"&gt;1.5")/$B35</f>
        <v>0.5</v>
      </c>
      <c r="P35" s="7">
        <f>COUNTIFS(CSV!$B:$B,$A35,CSV!$O:$O,"&gt;1.5")/$C35</f>
        <v>0.22222222222222221</v>
      </c>
      <c r="Q35" s="12">
        <f>(COUNTIFS(CSV!$A:$A,$A35,CSV!$N:$N,"&gt;0.5") +COUNTIFS(CSV!$B:$B,$A35,CSV!$P:$P,"&gt;0.5"))/$D35</f>
        <v>0.42105263157894735</v>
      </c>
      <c r="R35" s="7">
        <f>COUNTIFS(CSV!$A:$A,$A35,CSV!$N:$N,"&gt;0.5")/$B35</f>
        <v>0.3</v>
      </c>
      <c r="S35" s="7">
        <f>COUNTIFS(CSV!$B:$B,$A35,CSV!$P:$P,"&gt;0.5")/$C35</f>
        <v>0.55555555555555558</v>
      </c>
      <c r="T35" s="12">
        <f>(COUNTIFS(CSV!$A:$A,$A35,CSV!$N:$N,"&gt;1.5") +COUNTIFS(CSV!$B:$B,$A35,CSV!$P:$P,"&gt;1.5"))/$D35</f>
        <v>5.2631578947368418E-2</v>
      </c>
      <c r="U35" s="7">
        <f>COUNTIFS(CSV!$A:$A,$A35,CSV!$N:$N,"&gt;1.5")/$B35</f>
        <v>0</v>
      </c>
      <c r="V35" s="7">
        <f>COUNTIFS(CSV!$B:$B,$A35,CSV!$P:$P,"&gt;1.5")/$C35</f>
        <v>0.1111111111111111</v>
      </c>
    </row>
    <row r="36" spans="1:22" x14ac:dyDescent="0.3">
      <c r="A36" s="4" t="s">
        <v>98</v>
      </c>
      <c r="B36" s="9">
        <f>COUNTIF(CSV!A:A,A36)</f>
        <v>10</v>
      </c>
      <c r="C36" s="4">
        <f>COUNTIF(CSV!B:B,A36)</f>
        <v>10</v>
      </c>
      <c r="D36" s="4">
        <f t="shared" si="1"/>
        <v>20</v>
      </c>
      <c r="E36" s="12">
        <f>(COUNTIFS(CSV!$A:$A,$A36,CSV!$Q:$Q,"&gt;0.5") +COUNTIFS(CSV!$B:$B,$A36,CSV!$Q:$Q,"&gt;0.5"))/$D36</f>
        <v>0.65</v>
      </c>
      <c r="F36" s="7">
        <f>COUNTIFS(CSV!$A:$A,$A36,CSV!$Q:$Q,"&gt;0.5")/$B36</f>
        <v>0.6</v>
      </c>
      <c r="G36" s="7">
        <f>COUNTIFS(CSV!$B:$B,$A36,CSV!$Q:$Q,"&gt;0.5")/$C36</f>
        <v>0.7</v>
      </c>
      <c r="H36" s="12">
        <f>(COUNTIFS(CSV!$A:$A,$A36,CSV!$Q:$Q,"&gt;1.5") +COUNTIFS(CSV!$B:$B,$A36,CSV!$Q:$Q,"&gt;1.5"))/$D36</f>
        <v>0.45</v>
      </c>
      <c r="I36" s="7">
        <f>COUNTIFS(CSV!$A:$A,$A36,CSV!$Q:$Q,"&gt;1.5")/$B36</f>
        <v>0.4</v>
      </c>
      <c r="J36" s="7">
        <f>COUNTIFS(CSV!$B:$B,$A36,CSV!$Q:$Q,"&gt;1.5")/$C36</f>
        <v>0.5</v>
      </c>
      <c r="K36" s="12">
        <f>(COUNTIFS(CSV!$A:$A,$A36,CSV!$M:$M,"&gt;0.5") +COUNTIFS(CSV!$B:$B,$A36,CSV!$O:$O,"&gt;0.5"))/$D36</f>
        <v>0.3</v>
      </c>
      <c r="L36" s="7">
        <f>COUNTIFS(CSV!$A:$A,$A36,CSV!$M:$M,"&gt;0.5")/$B36</f>
        <v>0.3</v>
      </c>
      <c r="M36" s="7">
        <f>COUNTIFS(CSV!$B:$B,$A36,CSV!$O:$O,"&gt;0.5")/$C36</f>
        <v>0.3</v>
      </c>
      <c r="N36" s="12">
        <f>(COUNTIFS(CSV!$A:$A,$A36,CSV!$M:$M,"&gt;1.5") +COUNTIFS(CSV!$B:$B,$A36,CSV!$O:$O,"&gt;1.5"))/$D36</f>
        <v>0</v>
      </c>
      <c r="O36" s="7">
        <f>COUNTIFS(CSV!$A:$A,$A36,CSV!$M:$M,"&gt;1.5")/$B36</f>
        <v>0</v>
      </c>
      <c r="P36" s="7">
        <f>COUNTIFS(CSV!$B:$B,$A36,CSV!$O:$O,"&gt;1.5")/$C36</f>
        <v>0</v>
      </c>
      <c r="Q36" s="12">
        <f>(COUNTIFS(CSV!$A:$A,$A36,CSV!$N:$N,"&gt;0.5") +COUNTIFS(CSV!$B:$B,$A36,CSV!$P:$P,"&gt;0.5"))/$D36</f>
        <v>0.55000000000000004</v>
      </c>
      <c r="R36" s="7">
        <f>COUNTIFS(CSV!$A:$A,$A36,CSV!$N:$N,"&gt;0.5")/$B36</f>
        <v>0.5</v>
      </c>
      <c r="S36" s="7">
        <f>COUNTIFS(CSV!$B:$B,$A36,CSV!$P:$P,"&gt;0.5")/$C36</f>
        <v>0.6</v>
      </c>
      <c r="T36" s="12">
        <f>(COUNTIFS(CSV!$A:$A,$A36,CSV!$N:$N,"&gt;1.5") +COUNTIFS(CSV!$B:$B,$A36,CSV!$P:$P,"&gt;1.5"))/$D36</f>
        <v>0.35</v>
      </c>
      <c r="U36" s="7">
        <f>COUNTIFS(CSV!$A:$A,$A36,CSV!$N:$N,"&gt;1.5")/$B36</f>
        <v>0.3</v>
      </c>
      <c r="V36" s="7">
        <f>COUNTIFS(CSV!$B:$B,$A36,CSV!$P:$P,"&gt;1.5")/$C36</f>
        <v>0.4</v>
      </c>
    </row>
    <row r="37" spans="1:22" x14ac:dyDescent="0.3">
      <c r="A37" s="4" t="s">
        <v>93</v>
      </c>
      <c r="B37" s="9">
        <f>COUNTIF(CSV!A:A,A37)</f>
        <v>10</v>
      </c>
      <c r="C37" s="4">
        <f>COUNTIF(CSV!B:B,A37)</f>
        <v>10</v>
      </c>
      <c r="D37" s="4">
        <f t="shared" si="1"/>
        <v>20</v>
      </c>
      <c r="E37" s="12">
        <f>(COUNTIFS(CSV!$A:$A,$A37,CSV!$Q:$Q,"&gt;0.5") +COUNTIFS(CSV!$B:$B,$A37,CSV!$Q:$Q,"&gt;0.5"))/$D37</f>
        <v>0.95</v>
      </c>
      <c r="F37" s="7">
        <f>COUNTIFS(CSV!$A:$A,$A37,CSV!$Q:$Q,"&gt;0.5")/$B37</f>
        <v>1</v>
      </c>
      <c r="G37" s="7">
        <f>COUNTIFS(CSV!$B:$B,$A37,CSV!$Q:$Q,"&gt;0.5")/$C37</f>
        <v>0.9</v>
      </c>
      <c r="H37" s="12">
        <f>(COUNTIFS(CSV!$A:$A,$A37,CSV!$Q:$Q,"&gt;1.5") +COUNTIFS(CSV!$B:$B,$A37,CSV!$Q:$Q,"&gt;1.5"))/$D37</f>
        <v>0.5</v>
      </c>
      <c r="I37" s="7">
        <f>COUNTIFS(CSV!$A:$A,$A37,CSV!$Q:$Q,"&gt;1.5")/$B37</f>
        <v>0.7</v>
      </c>
      <c r="J37" s="7">
        <f>COUNTIFS(CSV!$B:$B,$A37,CSV!$Q:$Q,"&gt;1.5")/$C37</f>
        <v>0.3</v>
      </c>
      <c r="K37" s="12">
        <f>(COUNTIFS(CSV!$A:$A,$A37,CSV!$M:$M,"&gt;0.5") +COUNTIFS(CSV!$B:$B,$A37,CSV!$O:$O,"&gt;0.5"))/$D37</f>
        <v>0.65</v>
      </c>
      <c r="L37" s="7">
        <f>COUNTIFS(CSV!$A:$A,$A37,CSV!$M:$M,"&gt;0.5")/$B37</f>
        <v>0.8</v>
      </c>
      <c r="M37" s="7">
        <f>COUNTIFS(CSV!$B:$B,$A37,CSV!$O:$O,"&gt;0.5")/$C37</f>
        <v>0.5</v>
      </c>
      <c r="N37" s="12">
        <f>(COUNTIFS(CSV!$A:$A,$A37,CSV!$M:$M,"&gt;1.5") +COUNTIFS(CSV!$B:$B,$A37,CSV!$O:$O,"&gt;1.5"))/$D37</f>
        <v>0.25</v>
      </c>
      <c r="O37" s="7">
        <f>COUNTIFS(CSV!$A:$A,$A37,CSV!$M:$M,"&gt;1.5")/$B37</f>
        <v>0.4</v>
      </c>
      <c r="P37" s="7">
        <f>COUNTIFS(CSV!$B:$B,$A37,CSV!$O:$O,"&gt;1.5")/$C37</f>
        <v>0.1</v>
      </c>
      <c r="Q37" s="12">
        <f>(COUNTIFS(CSV!$A:$A,$A37,CSV!$N:$N,"&gt;0.5") +COUNTIFS(CSV!$B:$B,$A37,CSV!$P:$P,"&gt;0.5"))/$D37</f>
        <v>0.6</v>
      </c>
      <c r="R37" s="7">
        <f>COUNTIFS(CSV!$A:$A,$A37,CSV!$N:$N,"&gt;0.5")/$B37</f>
        <v>0.7</v>
      </c>
      <c r="S37" s="7">
        <f>COUNTIFS(CSV!$B:$B,$A37,CSV!$P:$P,"&gt;0.5")/$C37</f>
        <v>0.5</v>
      </c>
      <c r="T37" s="12">
        <f>(COUNTIFS(CSV!$A:$A,$A37,CSV!$N:$N,"&gt;1.5") +COUNTIFS(CSV!$B:$B,$A37,CSV!$P:$P,"&gt;1.5"))/$D37</f>
        <v>0.15</v>
      </c>
      <c r="U37" s="7">
        <f>COUNTIFS(CSV!$A:$A,$A37,CSV!$N:$N,"&gt;1.5")/$B37</f>
        <v>0.2</v>
      </c>
      <c r="V37" s="7">
        <f>COUNTIFS(CSV!$B:$B,$A37,CSV!$P:$P,"&gt;1.5")/$C37</f>
        <v>0.1</v>
      </c>
    </row>
    <row r="38" spans="1:22" x14ac:dyDescent="0.3">
      <c r="A38" s="4" t="s">
        <v>91</v>
      </c>
      <c r="B38" s="9">
        <f>COUNTIF(CSV!A:A,A38)</f>
        <v>9</v>
      </c>
      <c r="C38" s="4">
        <f>COUNTIF(CSV!B:B,A38)</f>
        <v>10</v>
      </c>
      <c r="D38" s="4">
        <f t="shared" si="1"/>
        <v>19</v>
      </c>
      <c r="E38" s="12">
        <f>(COUNTIFS(CSV!$A:$A,$A38,CSV!$Q:$Q,"&gt;0.5") +COUNTIFS(CSV!$B:$B,$A38,CSV!$Q:$Q,"&gt;0.5"))/$D38</f>
        <v>0.78947368421052633</v>
      </c>
      <c r="F38" s="7">
        <f>COUNTIFS(CSV!$A:$A,$A38,CSV!$Q:$Q,"&gt;0.5")/$B38</f>
        <v>0.88888888888888884</v>
      </c>
      <c r="G38" s="7">
        <f>COUNTIFS(CSV!$B:$B,$A38,CSV!$Q:$Q,"&gt;0.5")/$C38</f>
        <v>0.7</v>
      </c>
      <c r="H38" s="12">
        <f>(COUNTIFS(CSV!$A:$A,$A38,CSV!$Q:$Q,"&gt;1.5") +COUNTIFS(CSV!$B:$B,$A38,CSV!$Q:$Q,"&gt;1.5"))/$D38</f>
        <v>0.36842105263157893</v>
      </c>
      <c r="I38" s="7">
        <f>COUNTIFS(CSV!$A:$A,$A38,CSV!$Q:$Q,"&gt;1.5")/$B38</f>
        <v>0.33333333333333331</v>
      </c>
      <c r="J38" s="7">
        <f>COUNTIFS(CSV!$B:$B,$A38,CSV!$Q:$Q,"&gt;1.5")/$C38</f>
        <v>0.4</v>
      </c>
      <c r="K38" s="12">
        <f>(COUNTIFS(CSV!$A:$A,$A38,CSV!$M:$M,"&gt;0.5") +COUNTIFS(CSV!$B:$B,$A38,CSV!$O:$O,"&gt;0.5"))/$D38</f>
        <v>0.63157894736842102</v>
      </c>
      <c r="L38" s="7">
        <f>COUNTIFS(CSV!$A:$A,$A38,CSV!$M:$M,"&gt;0.5")/$B38</f>
        <v>0.77777777777777779</v>
      </c>
      <c r="M38" s="7">
        <f>COUNTIFS(CSV!$B:$B,$A38,CSV!$O:$O,"&gt;0.5")/$C38</f>
        <v>0.5</v>
      </c>
      <c r="N38" s="12">
        <f>(COUNTIFS(CSV!$A:$A,$A38,CSV!$M:$M,"&gt;1.5") +COUNTIFS(CSV!$B:$B,$A38,CSV!$O:$O,"&gt;1.5"))/$D38</f>
        <v>0.21052631578947367</v>
      </c>
      <c r="O38" s="7">
        <f>COUNTIFS(CSV!$A:$A,$A38,CSV!$M:$M,"&gt;1.5")/$B38</f>
        <v>0.22222222222222221</v>
      </c>
      <c r="P38" s="7">
        <f>COUNTIFS(CSV!$B:$B,$A38,CSV!$O:$O,"&gt;1.5")/$C38</f>
        <v>0.2</v>
      </c>
      <c r="Q38" s="12">
        <f>(COUNTIFS(CSV!$A:$A,$A38,CSV!$N:$N,"&gt;0.5") +COUNTIFS(CSV!$B:$B,$A38,CSV!$P:$P,"&gt;0.5"))/$D38</f>
        <v>0.36842105263157893</v>
      </c>
      <c r="R38" s="7">
        <f>COUNTIFS(CSV!$A:$A,$A38,CSV!$N:$N,"&gt;0.5")/$B38</f>
        <v>0.22222222222222221</v>
      </c>
      <c r="S38" s="7">
        <f>COUNTIFS(CSV!$B:$B,$A38,CSV!$P:$P,"&gt;0.5")/$C38</f>
        <v>0.5</v>
      </c>
      <c r="T38" s="12">
        <f>(COUNTIFS(CSV!$A:$A,$A38,CSV!$N:$N,"&gt;1.5") +COUNTIFS(CSV!$B:$B,$A38,CSV!$P:$P,"&gt;1.5"))/$D38</f>
        <v>0.15789473684210525</v>
      </c>
      <c r="U38" s="7">
        <f>COUNTIFS(CSV!$A:$A,$A38,CSV!$N:$N,"&gt;1.5")/$B38</f>
        <v>0.1111111111111111</v>
      </c>
      <c r="V38" s="7">
        <f>COUNTIFS(CSV!$B:$B,$A38,CSV!$P:$P,"&gt;1.5")/$C38</f>
        <v>0.2</v>
      </c>
    </row>
    <row r="39" spans="1:22" x14ac:dyDescent="0.3">
      <c r="A39" s="4" t="s">
        <v>97</v>
      </c>
      <c r="B39" s="9">
        <f>COUNTIF(CSV!A:A,A39)</f>
        <v>10</v>
      </c>
      <c r="C39" s="4">
        <f>COUNTIF(CSV!B:B,A39)</f>
        <v>10</v>
      </c>
      <c r="D39" s="4">
        <f t="shared" si="1"/>
        <v>20</v>
      </c>
      <c r="E39" s="12">
        <f>(COUNTIFS(CSV!$A:$A,$A39,CSV!$Q:$Q,"&gt;0.5") +COUNTIFS(CSV!$B:$B,$A39,CSV!$Q:$Q,"&gt;0.5"))/$D39</f>
        <v>0.7</v>
      </c>
      <c r="F39" s="7">
        <f>COUNTIFS(CSV!$A:$A,$A39,CSV!$Q:$Q,"&gt;0.5")/$B39</f>
        <v>0.7</v>
      </c>
      <c r="G39" s="7">
        <f>COUNTIFS(CSV!$B:$B,$A39,CSV!$Q:$Q,"&gt;0.5")/$C39</f>
        <v>0.7</v>
      </c>
      <c r="H39" s="12">
        <f>(COUNTIFS(CSV!$A:$A,$A39,CSV!$Q:$Q,"&gt;1.5") +COUNTIFS(CSV!$B:$B,$A39,CSV!$Q:$Q,"&gt;1.5"))/$D39</f>
        <v>0.55000000000000004</v>
      </c>
      <c r="I39" s="7">
        <f>COUNTIFS(CSV!$A:$A,$A39,CSV!$Q:$Q,"&gt;1.5")/$B39</f>
        <v>0.7</v>
      </c>
      <c r="J39" s="7">
        <f>COUNTIFS(CSV!$B:$B,$A39,CSV!$Q:$Q,"&gt;1.5")/$C39</f>
        <v>0.4</v>
      </c>
      <c r="K39" s="12">
        <f>(COUNTIFS(CSV!$A:$A,$A39,CSV!$M:$M,"&gt;0.5") +COUNTIFS(CSV!$B:$B,$A39,CSV!$O:$O,"&gt;0.5"))/$D39</f>
        <v>0.65</v>
      </c>
      <c r="L39" s="7">
        <f>COUNTIFS(CSV!$A:$A,$A39,CSV!$M:$M,"&gt;0.5")/$B39</f>
        <v>0.7</v>
      </c>
      <c r="M39" s="7">
        <f>COUNTIFS(CSV!$B:$B,$A39,CSV!$O:$O,"&gt;0.5")/$C39</f>
        <v>0.6</v>
      </c>
      <c r="N39" s="12">
        <f>(COUNTIFS(CSV!$A:$A,$A39,CSV!$M:$M,"&gt;1.5") +COUNTIFS(CSV!$B:$B,$A39,CSV!$O:$O,"&gt;1.5"))/$D39</f>
        <v>0.25</v>
      </c>
      <c r="O39" s="7">
        <f>COUNTIFS(CSV!$A:$A,$A39,CSV!$M:$M,"&gt;1.5")/$B39</f>
        <v>0.3</v>
      </c>
      <c r="P39" s="7">
        <f>COUNTIFS(CSV!$B:$B,$A39,CSV!$O:$O,"&gt;1.5")/$C39</f>
        <v>0.2</v>
      </c>
      <c r="Q39" s="12">
        <f>(COUNTIFS(CSV!$A:$A,$A39,CSV!$N:$N,"&gt;0.5") +COUNTIFS(CSV!$B:$B,$A39,CSV!$P:$P,"&gt;0.5"))/$D39</f>
        <v>0.5</v>
      </c>
      <c r="R39" s="7">
        <f>COUNTIFS(CSV!$A:$A,$A39,CSV!$N:$N,"&gt;0.5")/$B39</f>
        <v>0.6</v>
      </c>
      <c r="S39" s="7">
        <f>COUNTIFS(CSV!$B:$B,$A39,CSV!$P:$P,"&gt;0.5")/$C39</f>
        <v>0.4</v>
      </c>
      <c r="T39" s="12">
        <f>(COUNTIFS(CSV!$A:$A,$A39,CSV!$N:$N,"&gt;1.5") +COUNTIFS(CSV!$B:$B,$A39,CSV!$P:$P,"&gt;1.5"))/$D39</f>
        <v>0.25</v>
      </c>
      <c r="U39" s="7">
        <f>COUNTIFS(CSV!$A:$A,$A39,CSV!$N:$N,"&gt;1.5")/$B39</f>
        <v>0.4</v>
      </c>
      <c r="V39" s="7">
        <f>COUNTIFS(CSV!$B:$B,$A39,CSV!$P:$P,"&gt;1.5")/$C39</f>
        <v>0.1</v>
      </c>
    </row>
    <row r="40" spans="1:22" x14ac:dyDescent="0.3">
      <c r="A40" s="4" t="s">
        <v>101</v>
      </c>
      <c r="B40" s="9">
        <f>COUNTIF(CSV!A:A,A40)</f>
        <v>9</v>
      </c>
      <c r="C40" s="4">
        <f>COUNTIF(CSV!B:B,A40)</f>
        <v>10</v>
      </c>
      <c r="D40" s="4">
        <f t="shared" si="1"/>
        <v>19</v>
      </c>
      <c r="E40" s="12">
        <f>(COUNTIFS(CSV!$A:$A,$A40,CSV!$Q:$Q,"&gt;0.5") +COUNTIFS(CSV!$B:$B,$A40,CSV!$Q:$Q,"&gt;0.5"))/$D40</f>
        <v>0.78947368421052633</v>
      </c>
      <c r="F40" s="7">
        <f>COUNTIFS(CSV!$A:$A,$A40,CSV!$Q:$Q,"&gt;0.5")/$B40</f>
        <v>0.77777777777777779</v>
      </c>
      <c r="G40" s="7">
        <f>COUNTIFS(CSV!$B:$B,$A40,CSV!$Q:$Q,"&gt;0.5")/$C40</f>
        <v>0.8</v>
      </c>
      <c r="H40" s="12">
        <f>(COUNTIFS(CSV!$A:$A,$A40,CSV!$Q:$Q,"&gt;1.5") +COUNTIFS(CSV!$B:$B,$A40,CSV!$Q:$Q,"&gt;1.5"))/$D40</f>
        <v>0.31578947368421051</v>
      </c>
      <c r="I40" s="7">
        <f>COUNTIFS(CSV!$A:$A,$A40,CSV!$Q:$Q,"&gt;1.5")/$B40</f>
        <v>0.55555555555555558</v>
      </c>
      <c r="J40" s="7">
        <f>COUNTIFS(CSV!$B:$B,$A40,CSV!$Q:$Q,"&gt;1.5")/$C40</f>
        <v>0.1</v>
      </c>
      <c r="K40" s="12">
        <f>(COUNTIFS(CSV!$A:$A,$A40,CSV!$M:$M,"&gt;0.5") +COUNTIFS(CSV!$B:$B,$A40,CSV!$O:$O,"&gt;0.5"))/$D40</f>
        <v>0.36842105263157893</v>
      </c>
      <c r="L40" s="7">
        <f>COUNTIFS(CSV!$A:$A,$A40,CSV!$M:$M,"&gt;0.5")/$B40</f>
        <v>0.55555555555555558</v>
      </c>
      <c r="M40" s="7">
        <f>COUNTIFS(CSV!$B:$B,$A40,CSV!$O:$O,"&gt;0.5")/$C40</f>
        <v>0.2</v>
      </c>
      <c r="N40" s="12">
        <f>(COUNTIFS(CSV!$A:$A,$A40,CSV!$M:$M,"&gt;1.5") +COUNTIFS(CSV!$B:$B,$A40,CSV!$O:$O,"&gt;1.5"))/$D40</f>
        <v>5.2631578947368418E-2</v>
      </c>
      <c r="O40" s="7">
        <f>COUNTIFS(CSV!$A:$A,$A40,CSV!$M:$M,"&gt;1.5")/$B40</f>
        <v>0.1111111111111111</v>
      </c>
      <c r="P40" s="7">
        <f>COUNTIFS(CSV!$B:$B,$A40,CSV!$O:$O,"&gt;1.5")/$C40</f>
        <v>0</v>
      </c>
      <c r="Q40" s="12">
        <f>(COUNTIFS(CSV!$A:$A,$A40,CSV!$N:$N,"&gt;0.5") +COUNTIFS(CSV!$B:$B,$A40,CSV!$P:$P,"&gt;0.5"))/$D40</f>
        <v>0.52631578947368418</v>
      </c>
      <c r="R40" s="7">
        <f>COUNTIFS(CSV!$A:$A,$A40,CSV!$N:$N,"&gt;0.5")/$B40</f>
        <v>0.44444444444444442</v>
      </c>
      <c r="S40" s="7">
        <f>COUNTIFS(CSV!$B:$B,$A40,CSV!$P:$P,"&gt;0.5")/$C40</f>
        <v>0.6</v>
      </c>
      <c r="T40" s="12">
        <f>(COUNTIFS(CSV!$A:$A,$A40,CSV!$N:$N,"&gt;1.5") +COUNTIFS(CSV!$B:$B,$A40,CSV!$P:$P,"&gt;1.5"))/$D40</f>
        <v>0.21052631578947367</v>
      </c>
      <c r="U40" s="7">
        <f>COUNTIFS(CSV!$A:$A,$A40,CSV!$N:$N,"&gt;1.5")/$B40</f>
        <v>0.33333333333333331</v>
      </c>
      <c r="V40" s="7">
        <f>COUNTIFS(CSV!$B:$B,$A40,CSV!$P:$P,"&gt;1.5")/$C40</f>
        <v>0.1</v>
      </c>
    </row>
    <row r="41" spans="1:22" x14ac:dyDescent="0.3">
      <c r="A41" s="4" t="s">
        <v>94</v>
      </c>
      <c r="B41" s="9">
        <f>COUNTIF(CSV!A:A,A41)</f>
        <v>9</v>
      </c>
      <c r="C41" s="4">
        <f>COUNTIF(CSV!B:B,A41)</f>
        <v>11</v>
      </c>
      <c r="D41" s="4">
        <f t="shared" si="1"/>
        <v>20</v>
      </c>
      <c r="E41" s="12">
        <f>(COUNTIFS(CSV!$A:$A,$A41,CSV!$Q:$Q,"&gt;0.5") +COUNTIFS(CSV!$B:$B,$A41,CSV!$Q:$Q,"&gt;0.5"))/$D41</f>
        <v>0.7</v>
      </c>
      <c r="F41" s="7">
        <f>COUNTIFS(CSV!$A:$A,$A41,CSV!$Q:$Q,"&gt;0.5")/$B41</f>
        <v>0.66666666666666663</v>
      </c>
      <c r="G41" s="7">
        <f>COUNTIFS(CSV!$B:$B,$A41,CSV!$Q:$Q,"&gt;0.5")/$C41</f>
        <v>0.72727272727272729</v>
      </c>
      <c r="H41" s="12">
        <f>(COUNTIFS(CSV!$A:$A,$A41,CSV!$Q:$Q,"&gt;1.5") +COUNTIFS(CSV!$B:$B,$A41,CSV!$Q:$Q,"&gt;1.5"))/$D41</f>
        <v>0.4</v>
      </c>
      <c r="I41" s="7">
        <f>COUNTIFS(CSV!$A:$A,$A41,CSV!$Q:$Q,"&gt;1.5")/$B41</f>
        <v>0.33333333333333331</v>
      </c>
      <c r="J41" s="7">
        <f>COUNTIFS(CSV!$B:$B,$A41,CSV!$Q:$Q,"&gt;1.5")/$C41</f>
        <v>0.45454545454545453</v>
      </c>
      <c r="K41" s="12">
        <f>(COUNTIFS(CSV!$A:$A,$A41,CSV!$M:$M,"&gt;0.5") +COUNTIFS(CSV!$B:$B,$A41,CSV!$O:$O,"&gt;0.5"))/$D41</f>
        <v>0.55000000000000004</v>
      </c>
      <c r="L41" s="7">
        <f>COUNTIFS(CSV!$A:$A,$A41,CSV!$M:$M,"&gt;0.5")/$B41</f>
        <v>0.44444444444444442</v>
      </c>
      <c r="M41" s="7">
        <f>COUNTIFS(CSV!$B:$B,$A41,CSV!$O:$O,"&gt;0.5")/$C41</f>
        <v>0.63636363636363635</v>
      </c>
      <c r="N41" s="12">
        <f>(COUNTIFS(CSV!$A:$A,$A41,CSV!$M:$M,"&gt;1.5") +COUNTIFS(CSV!$B:$B,$A41,CSV!$O:$O,"&gt;1.5"))/$D41</f>
        <v>0.25</v>
      </c>
      <c r="O41" s="7">
        <f>COUNTIFS(CSV!$A:$A,$A41,CSV!$M:$M,"&gt;1.5")/$B41</f>
        <v>0.22222222222222221</v>
      </c>
      <c r="P41" s="7">
        <f>COUNTIFS(CSV!$B:$B,$A41,CSV!$O:$O,"&gt;1.5")/$C41</f>
        <v>0.27272727272727271</v>
      </c>
      <c r="Q41" s="12">
        <f>(COUNTIFS(CSV!$A:$A,$A41,CSV!$N:$N,"&gt;0.5") +COUNTIFS(CSV!$B:$B,$A41,CSV!$P:$P,"&gt;0.5"))/$D41</f>
        <v>0.45</v>
      </c>
      <c r="R41" s="7">
        <f>COUNTIFS(CSV!$A:$A,$A41,CSV!$N:$N,"&gt;0.5")/$B41</f>
        <v>0.44444444444444442</v>
      </c>
      <c r="S41" s="7">
        <f>COUNTIFS(CSV!$B:$B,$A41,CSV!$P:$P,"&gt;0.5")/$C41</f>
        <v>0.45454545454545453</v>
      </c>
      <c r="T41" s="12">
        <f>(COUNTIFS(CSV!$A:$A,$A41,CSV!$N:$N,"&gt;1.5") +COUNTIFS(CSV!$B:$B,$A41,CSV!$P:$P,"&gt;1.5"))/$D41</f>
        <v>0.1</v>
      </c>
      <c r="U41" s="7">
        <f>COUNTIFS(CSV!$A:$A,$A41,CSV!$N:$N,"&gt;1.5")/$B41</f>
        <v>0.1111111111111111</v>
      </c>
      <c r="V41" s="7">
        <f>COUNTIFS(CSV!$B:$B,$A41,CSV!$P:$P,"&gt;1.5")/$C41</f>
        <v>9.0909090909090912E-2</v>
      </c>
    </row>
    <row r="42" spans="1:22" x14ac:dyDescent="0.3">
      <c r="A42" s="4" t="s">
        <v>103</v>
      </c>
      <c r="B42" s="9">
        <f>COUNTIF(CSV!A:A,A42)</f>
        <v>11</v>
      </c>
      <c r="C42" s="4">
        <f>COUNTIF(CSV!B:B,A42)</f>
        <v>9</v>
      </c>
      <c r="D42" s="4">
        <f t="shared" si="1"/>
        <v>20</v>
      </c>
      <c r="E42" s="12">
        <f>(COUNTIFS(CSV!$A:$A,$A42,CSV!$Q:$Q,"&gt;0.5") +COUNTIFS(CSV!$B:$B,$A42,CSV!$Q:$Q,"&gt;0.5"))/$D42</f>
        <v>0.8</v>
      </c>
      <c r="F42" s="7">
        <f>COUNTIFS(CSV!$A:$A,$A42,CSV!$Q:$Q,"&gt;0.5")/$B42</f>
        <v>0.81818181818181823</v>
      </c>
      <c r="G42" s="7">
        <f>COUNTIFS(CSV!$B:$B,$A42,CSV!$Q:$Q,"&gt;0.5")/$C42</f>
        <v>0.77777777777777779</v>
      </c>
      <c r="H42" s="12">
        <f>(COUNTIFS(CSV!$A:$A,$A42,CSV!$Q:$Q,"&gt;1.5") +COUNTIFS(CSV!$B:$B,$A42,CSV!$Q:$Q,"&gt;1.5"))/$D42</f>
        <v>0.4</v>
      </c>
      <c r="I42" s="7">
        <f>COUNTIFS(CSV!$A:$A,$A42,CSV!$Q:$Q,"&gt;1.5")/$B42</f>
        <v>0.36363636363636365</v>
      </c>
      <c r="J42" s="7">
        <f>COUNTIFS(CSV!$B:$B,$A42,CSV!$Q:$Q,"&gt;1.5")/$C42</f>
        <v>0.44444444444444442</v>
      </c>
      <c r="K42" s="12">
        <f>(COUNTIFS(CSV!$A:$A,$A42,CSV!$M:$M,"&gt;0.5") +COUNTIFS(CSV!$B:$B,$A42,CSV!$O:$O,"&gt;0.5"))/$D42</f>
        <v>0.4</v>
      </c>
      <c r="L42" s="7">
        <f>COUNTIFS(CSV!$A:$A,$A42,CSV!$M:$M,"&gt;0.5")/$B42</f>
        <v>0.36363636363636365</v>
      </c>
      <c r="M42" s="7">
        <f>COUNTIFS(CSV!$B:$B,$A42,CSV!$O:$O,"&gt;0.5")/$C42</f>
        <v>0.44444444444444442</v>
      </c>
      <c r="N42" s="12">
        <f>(COUNTIFS(CSV!$A:$A,$A42,CSV!$M:$M,"&gt;1.5") +COUNTIFS(CSV!$B:$B,$A42,CSV!$O:$O,"&gt;1.5"))/$D42</f>
        <v>0.15</v>
      </c>
      <c r="O42" s="7">
        <f>COUNTIFS(CSV!$A:$A,$A42,CSV!$M:$M,"&gt;1.5")/$B42</f>
        <v>0</v>
      </c>
      <c r="P42" s="7">
        <f>COUNTIFS(CSV!$B:$B,$A42,CSV!$O:$O,"&gt;1.5")/$C42</f>
        <v>0.33333333333333331</v>
      </c>
      <c r="Q42" s="12">
        <f>(COUNTIFS(CSV!$A:$A,$A42,CSV!$N:$N,"&gt;0.5") +COUNTIFS(CSV!$B:$B,$A42,CSV!$P:$P,"&gt;0.5"))/$D42</f>
        <v>0.65</v>
      </c>
      <c r="R42" s="7">
        <f>COUNTIFS(CSV!$A:$A,$A42,CSV!$N:$N,"&gt;0.5")/$B42</f>
        <v>0.63636363636363635</v>
      </c>
      <c r="S42" s="7">
        <f>COUNTIFS(CSV!$B:$B,$A42,CSV!$P:$P,"&gt;0.5")/$C42</f>
        <v>0.66666666666666663</v>
      </c>
      <c r="T42" s="12">
        <f>(COUNTIFS(CSV!$A:$A,$A42,CSV!$N:$N,"&gt;1.5") +COUNTIFS(CSV!$B:$B,$A42,CSV!$P:$P,"&gt;1.5"))/$D42</f>
        <v>0.15</v>
      </c>
      <c r="U42" s="7">
        <f>COUNTIFS(CSV!$A:$A,$A42,CSV!$N:$N,"&gt;1.5")/$B42</f>
        <v>0.27272727272727271</v>
      </c>
      <c r="V42" s="7">
        <f>COUNTIFS(CSV!$B:$B,$A42,CSV!$P:$P,"&gt;1.5")/$C42</f>
        <v>0</v>
      </c>
    </row>
    <row r="43" spans="1:22" x14ac:dyDescent="0.3">
      <c r="A43" s="4" t="s">
        <v>163</v>
      </c>
      <c r="B43" s="9">
        <f>COUNTIF(CSV!A:A,A43)</f>
        <v>9</v>
      </c>
      <c r="C43" s="4">
        <f>COUNTIF(CSV!B:B,A43)</f>
        <v>9</v>
      </c>
      <c r="D43" s="4">
        <f t="shared" ref="D43:D60" si="2">B43+C43</f>
        <v>18</v>
      </c>
      <c r="E43" s="12">
        <f>(COUNTIFS(CSV!$A:$A,$A43,CSV!$Q:$Q,"&gt;0.5") +COUNTIFS(CSV!$B:$B,$A43,CSV!$Q:$Q,"&gt;0.5"))/$D43</f>
        <v>0.77777777777777779</v>
      </c>
      <c r="F43" s="7">
        <f>COUNTIFS(CSV!$A:$A,$A43,CSV!$Q:$Q,"&gt;0.5")/$B43</f>
        <v>0.66666666666666663</v>
      </c>
      <c r="G43" s="7">
        <f>COUNTIFS(CSV!$B:$B,$A43,CSV!$Q:$Q,"&gt;0.5")/$C43</f>
        <v>0.88888888888888884</v>
      </c>
      <c r="H43" s="12">
        <f>(COUNTIFS(CSV!$A:$A,$A43,CSV!$Q:$Q,"&gt;1.5") +COUNTIFS(CSV!$B:$B,$A43,CSV!$Q:$Q,"&gt;1.5"))/$D43</f>
        <v>0.44444444444444442</v>
      </c>
      <c r="I43" s="7">
        <f>COUNTIFS(CSV!$A:$A,$A43,CSV!$Q:$Q,"&gt;1.5")/$B43</f>
        <v>0.44444444444444442</v>
      </c>
      <c r="J43" s="7">
        <f>COUNTIFS(CSV!$B:$B,$A43,CSV!$Q:$Q,"&gt;1.5")/$C43</f>
        <v>0.44444444444444442</v>
      </c>
      <c r="K43" s="12">
        <f>(COUNTIFS(CSV!$A:$A,$A43,CSV!$M:$M,"&gt;0.5") +COUNTIFS(CSV!$B:$B,$A43,CSV!$O:$O,"&gt;0.5"))/$D43</f>
        <v>0.44444444444444442</v>
      </c>
      <c r="L43" s="7">
        <f>COUNTIFS(CSV!$A:$A,$A43,CSV!$M:$M,"&gt;0.5")/$B43</f>
        <v>0.44444444444444442</v>
      </c>
      <c r="M43" s="7">
        <f>COUNTIFS(CSV!$B:$B,$A43,CSV!$O:$O,"&gt;0.5")/$C43</f>
        <v>0.44444444444444442</v>
      </c>
      <c r="N43" s="12">
        <f>(COUNTIFS(CSV!$A:$A,$A43,CSV!$M:$M,"&gt;1.5") +COUNTIFS(CSV!$B:$B,$A43,CSV!$O:$O,"&gt;1.5"))/$D43</f>
        <v>0.1111111111111111</v>
      </c>
      <c r="O43" s="7">
        <f>COUNTIFS(CSV!$A:$A,$A43,CSV!$M:$M,"&gt;1.5")/$B43</f>
        <v>0</v>
      </c>
      <c r="P43" s="7">
        <f>COUNTIFS(CSV!$B:$B,$A43,CSV!$O:$O,"&gt;1.5")/$C43</f>
        <v>0.22222222222222221</v>
      </c>
      <c r="Q43" s="12">
        <f>(COUNTIFS(CSV!$A:$A,$A43,CSV!$N:$N,"&gt;0.5") +COUNTIFS(CSV!$B:$B,$A43,CSV!$P:$P,"&gt;0.5"))/$D43</f>
        <v>0.55555555555555558</v>
      </c>
      <c r="R43" s="7">
        <f>COUNTIFS(CSV!$A:$A,$A43,CSV!$N:$N,"&gt;0.5")/$B43</f>
        <v>0.55555555555555558</v>
      </c>
      <c r="S43" s="7">
        <f>COUNTIFS(CSV!$B:$B,$A43,CSV!$P:$P,"&gt;0.5")/$C43</f>
        <v>0.55555555555555558</v>
      </c>
      <c r="T43" s="12">
        <f>(COUNTIFS(CSV!$A:$A,$A43,CSV!$N:$N,"&gt;1.5") +COUNTIFS(CSV!$B:$B,$A43,CSV!$P:$P,"&gt;1.5"))/$D43</f>
        <v>0.27777777777777779</v>
      </c>
      <c r="U43" s="7">
        <f>COUNTIFS(CSV!$A:$A,$A43,CSV!$N:$N,"&gt;1.5")/$B43</f>
        <v>0.22222222222222221</v>
      </c>
      <c r="V43" s="7">
        <f>COUNTIFS(CSV!$B:$B,$A43,CSV!$P:$P,"&gt;1.5")/$C43</f>
        <v>0.33333333333333331</v>
      </c>
    </row>
    <row r="44" spans="1:22" x14ac:dyDescent="0.3">
      <c r="A44" s="4" t="s">
        <v>139</v>
      </c>
      <c r="B44" s="9">
        <f>COUNTIF(CSV!A:A,A44)</f>
        <v>8</v>
      </c>
      <c r="C44" s="4">
        <f>COUNTIF(CSV!B:B,A44)</f>
        <v>9</v>
      </c>
      <c r="D44" s="4">
        <f t="shared" si="2"/>
        <v>17</v>
      </c>
      <c r="E44" s="12">
        <f>(COUNTIFS(CSV!$A:$A,$A44,CSV!$Q:$Q,"&gt;0.5") +COUNTIFS(CSV!$B:$B,$A44,CSV!$Q:$Q,"&gt;0.5"))/$D44</f>
        <v>0.88235294117647056</v>
      </c>
      <c r="F44" s="7">
        <f>COUNTIFS(CSV!$A:$A,$A44,CSV!$Q:$Q,"&gt;0.5")/$B44</f>
        <v>0.875</v>
      </c>
      <c r="G44" s="7">
        <f>COUNTIFS(CSV!$B:$B,$A44,CSV!$Q:$Q,"&gt;0.5")/$C44</f>
        <v>0.88888888888888884</v>
      </c>
      <c r="H44" s="12">
        <f>(COUNTIFS(CSV!$A:$A,$A44,CSV!$Q:$Q,"&gt;1.5") +COUNTIFS(CSV!$B:$B,$A44,CSV!$Q:$Q,"&gt;1.5"))/$D44</f>
        <v>0.70588235294117652</v>
      </c>
      <c r="I44" s="7">
        <f>COUNTIFS(CSV!$A:$A,$A44,CSV!$Q:$Q,"&gt;1.5")/$B44</f>
        <v>0.75</v>
      </c>
      <c r="J44" s="7">
        <f>COUNTIFS(CSV!$B:$B,$A44,CSV!$Q:$Q,"&gt;1.5")/$C44</f>
        <v>0.66666666666666663</v>
      </c>
      <c r="K44" s="12">
        <f>(COUNTIFS(CSV!$A:$A,$A44,CSV!$M:$M,"&gt;0.5") +COUNTIFS(CSV!$B:$B,$A44,CSV!$O:$O,"&gt;0.5"))/$D44</f>
        <v>0.88235294117647056</v>
      </c>
      <c r="L44" s="7">
        <f>COUNTIFS(CSV!$A:$A,$A44,CSV!$M:$M,"&gt;0.5")/$B44</f>
        <v>0.875</v>
      </c>
      <c r="M44" s="7">
        <f>COUNTIFS(CSV!$B:$B,$A44,CSV!$O:$O,"&gt;0.5")/$C44</f>
        <v>0.88888888888888884</v>
      </c>
      <c r="N44" s="12">
        <f>(COUNTIFS(CSV!$A:$A,$A44,CSV!$M:$M,"&gt;1.5") +COUNTIFS(CSV!$B:$B,$A44,CSV!$O:$O,"&gt;1.5"))/$D44</f>
        <v>0.6470588235294118</v>
      </c>
      <c r="O44" s="7">
        <f>COUNTIFS(CSV!$A:$A,$A44,CSV!$M:$M,"&gt;1.5")/$B44</f>
        <v>0.625</v>
      </c>
      <c r="P44" s="7">
        <f>COUNTIFS(CSV!$B:$B,$A44,CSV!$O:$O,"&gt;1.5")/$C44</f>
        <v>0.66666666666666663</v>
      </c>
      <c r="Q44" s="12">
        <f>(COUNTIFS(CSV!$A:$A,$A44,CSV!$N:$N,"&gt;0.5") +COUNTIFS(CSV!$B:$B,$A44,CSV!$P:$P,"&gt;0.5"))/$D44</f>
        <v>0.17647058823529413</v>
      </c>
      <c r="R44" s="7">
        <f>COUNTIFS(CSV!$A:$A,$A44,CSV!$N:$N,"&gt;0.5")/$B44</f>
        <v>0.125</v>
      </c>
      <c r="S44" s="7">
        <f>COUNTIFS(CSV!$B:$B,$A44,CSV!$P:$P,"&gt;0.5")/$C44</f>
        <v>0.22222222222222221</v>
      </c>
      <c r="T44" s="12">
        <f>(COUNTIFS(CSV!$A:$A,$A44,CSV!$N:$N,"&gt;1.5") +COUNTIFS(CSV!$B:$B,$A44,CSV!$P:$P,"&gt;1.5"))/$D44</f>
        <v>0</v>
      </c>
      <c r="U44" s="7">
        <f>COUNTIFS(CSV!$A:$A,$A44,CSV!$N:$N,"&gt;1.5")/$B44</f>
        <v>0</v>
      </c>
      <c r="V44" s="7">
        <f>COUNTIFS(CSV!$B:$B,$A44,CSV!$P:$P,"&gt;1.5")/$C44</f>
        <v>0</v>
      </c>
    </row>
    <row r="45" spans="1:22" x14ac:dyDescent="0.3">
      <c r="A45" s="4" t="s">
        <v>159</v>
      </c>
      <c r="B45" s="9">
        <f>COUNTIF(CSV!A:A,A45)</f>
        <v>9</v>
      </c>
      <c r="C45" s="4">
        <f>COUNTIF(CSV!B:B,A45)</f>
        <v>9</v>
      </c>
      <c r="D45" s="4">
        <f t="shared" si="2"/>
        <v>18</v>
      </c>
      <c r="E45" s="12">
        <f>(COUNTIFS(CSV!$A:$A,$A45,CSV!$Q:$Q,"&gt;0.5") +COUNTIFS(CSV!$B:$B,$A45,CSV!$Q:$Q,"&gt;0.5"))/$D45</f>
        <v>0.83333333333333337</v>
      </c>
      <c r="F45" s="7">
        <f>COUNTIFS(CSV!$A:$A,$A45,CSV!$Q:$Q,"&gt;0.5")/$B45</f>
        <v>0.66666666666666663</v>
      </c>
      <c r="G45" s="7">
        <f>COUNTIFS(CSV!$B:$B,$A45,CSV!$Q:$Q,"&gt;0.5")/$C45</f>
        <v>1</v>
      </c>
      <c r="H45" s="12">
        <f>(COUNTIFS(CSV!$A:$A,$A45,CSV!$Q:$Q,"&gt;1.5") +COUNTIFS(CSV!$B:$B,$A45,CSV!$Q:$Q,"&gt;1.5"))/$D45</f>
        <v>0.44444444444444442</v>
      </c>
      <c r="I45" s="7">
        <f>COUNTIFS(CSV!$A:$A,$A45,CSV!$Q:$Q,"&gt;1.5")/$B45</f>
        <v>0.33333333333333331</v>
      </c>
      <c r="J45" s="7">
        <f>COUNTIFS(CSV!$B:$B,$A45,CSV!$Q:$Q,"&gt;1.5")/$C45</f>
        <v>0.55555555555555558</v>
      </c>
      <c r="K45" s="12">
        <f>(COUNTIFS(CSV!$A:$A,$A45,CSV!$M:$M,"&gt;0.5") +COUNTIFS(CSV!$B:$B,$A45,CSV!$O:$O,"&gt;0.5"))/$D45</f>
        <v>0.61111111111111116</v>
      </c>
      <c r="L45" s="7">
        <f>COUNTIFS(CSV!$A:$A,$A45,CSV!$M:$M,"&gt;0.5")/$B45</f>
        <v>0.66666666666666663</v>
      </c>
      <c r="M45" s="7">
        <f>COUNTIFS(CSV!$B:$B,$A45,CSV!$O:$O,"&gt;0.5")/$C45</f>
        <v>0.55555555555555558</v>
      </c>
      <c r="N45" s="12">
        <f>(COUNTIFS(CSV!$A:$A,$A45,CSV!$M:$M,"&gt;1.5") +COUNTIFS(CSV!$B:$B,$A45,CSV!$O:$O,"&gt;1.5"))/$D45</f>
        <v>0.16666666666666666</v>
      </c>
      <c r="O45" s="7">
        <f>COUNTIFS(CSV!$A:$A,$A45,CSV!$M:$M,"&gt;1.5")/$B45</f>
        <v>0.1111111111111111</v>
      </c>
      <c r="P45" s="7">
        <f>COUNTIFS(CSV!$B:$B,$A45,CSV!$O:$O,"&gt;1.5")/$C45</f>
        <v>0.22222222222222221</v>
      </c>
      <c r="Q45" s="12">
        <f>(COUNTIFS(CSV!$A:$A,$A45,CSV!$N:$N,"&gt;0.5") +COUNTIFS(CSV!$B:$B,$A45,CSV!$P:$P,"&gt;0.5"))/$D45</f>
        <v>0.3888888888888889</v>
      </c>
      <c r="R45" s="7">
        <f>COUNTIFS(CSV!$A:$A,$A45,CSV!$N:$N,"&gt;0.5")/$B45</f>
        <v>0.22222222222222221</v>
      </c>
      <c r="S45" s="7">
        <f>COUNTIFS(CSV!$B:$B,$A45,CSV!$P:$P,"&gt;0.5")/$C45</f>
        <v>0.55555555555555558</v>
      </c>
      <c r="T45" s="12">
        <f>(COUNTIFS(CSV!$A:$A,$A45,CSV!$N:$N,"&gt;1.5") +COUNTIFS(CSV!$B:$B,$A45,CSV!$P:$P,"&gt;1.5"))/$D45</f>
        <v>0.22222222222222221</v>
      </c>
      <c r="U45" s="7">
        <f>COUNTIFS(CSV!$A:$A,$A45,CSV!$N:$N,"&gt;1.5")/$B45</f>
        <v>0.1111111111111111</v>
      </c>
      <c r="V45" s="7">
        <f>COUNTIFS(CSV!$B:$B,$A45,CSV!$P:$P,"&gt;1.5")/$C45</f>
        <v>0.33333333333333331</v>
      </c>
    </row>
    <row r="46" spans="1:22" x14ac:dyDescent="0.3">
      <c r="A46" s="4" t="s">
        <v>169</v>
      </c>
      <c r="B46" s="9">
        <f>COUNTIF(CSV!A:A,A46)</f>
        <v>9</v>
      </c>
      <c r="C46" s="4">
        <f>COUNTIF(CSV!B:B,A46)</f>
        <v>8</v>
      </c>
      <c r="D46" s="4">
        <f t="shared" si="2"/>
        <v>17</v>
      </c>
      <c r="E46" s="12">
        <f>(COUNTIFS(CSV!$A:$A,$A46,CSV!$Q:$Q,"&gt;0.5") +COUNTIFS(CSV!$B:$B,$A46,CSV!$Q:$Q,"&gt;0.5"))/$D46</f>
        <v>0.88235294117647056</v>
      </c>
      <c r="F46" s="7">
        <f>COUNTIFS(CSV!$A:$A,$A46,CSV!$Q:$Q,"&gt;0.5")/$B46</f>
        <v>0.88888888888888884</v>
      </c>
      <c r="G46" s="7">
        <f>COUNTIFS(CSV!$B:$B,$A46,CSV!$Q:$Q,"&gt;0.5")/$C46</f>
        <v>0.875</v>
      </c>
      <c r="H46" s="12">
        <f>(COUNTIFS(CSV!$A:$A,$A46,CSV!$Q:$Q,"&gt;1.5") +COUNTIFS(CSV!$B:$B,$A46,CSV!$Q:$Q,"&gt;1.5"))/$D46</f>
        <v>0.58823529411764708</v>
      </c>
      <c r="I46" s="7">
        <f>COUNTIFS(CSV!$A:$A,$A46,CSV!$Q:$Q,"&gt;1.5")/$B46</f>
        <v>0.44444444444444442</v>
      </c>
      <c r="J46" s="7">
        <f>COUNTIFS(CSV!$B:$B,$A46,CSV!$Q:$Q,"&gt;1.5")/$C46</f>
        <v>0.75</v>
      </c>
      <c r="K46" s="12">
        <f>(COUNTIFS(CSV!$A:$A,$A46,CSV!$M:$M,"&gt;0.5") +COUNTIFS(CSV!$B:$B,$A46,CSV!$O:$O,"&gt;0.5"))/$D46</f>
        <v>0.41176470588235292</v>
      </c>
      <c r="L46" s="7">
        <f>COUNTIFS(CSV!$A:$A,$A46,CSV!$M:$M,"&gt;0.5")/$B46</f>
        <v>0.55555555555555558</v>
      </c>
      <c r="M46" s="7">
        <f>COUNTIFS(CSV!$B:$B,$A46,CSV!$O:$O,"&gt;0.5")/$C46</f>
        <v>0.25</v>
      </c>
      <c r="N46" s="12">
        <f>(COUNTIFS(CSV!$A:$A,$A46,CSV!$M:$M,"&gt;1.5") +COUNTIFS(CSV!$B:$B,$A46,CSV!$O:$O,"&gt;1.5"))/$D46</f>
        <v>5.8823529411764705E-2</v>
      </c>
      <c r="O46" s="7">
        <f>COUNTIFS(CSV!$A:$A,$A46,CSV!$M:$M,"&gt;1.5")/$B46</f>
        <v>0.1111111111111111</v>
      </c>
      <c r="P46" s="7">
        <f>COUNTIFS(CSV!$B:$B,$A46,CSV!$O:$O,"&gt;1.5")/$C46</f>
        <v>0</v>
      </c>
      <c r="Q46" s="12">
        <f>(COUNTIFS(CSV!$A:$A,$A46,CSV!$N:$N,"&gt;0.5") +COUNTIFS(CSV!$B:$B,$A46,CSV!$P:$P,"&gt;0.5"))/$D46</f>
        <v>0.70588235294117652</v>
      </c>
      <c r="R46" s="7">
        <f>COUNTIFS(CSV!$A:$A,$A46,CSV!$N:$N,"&gt;0.5")/$B46</f>
        <v>0.55555555555555558</v>
      </c>
      <c r="S46" s="7">
        <f>COUNTIFS(CSV!$B:$B,$A46,CSV!$P:$P,"&gt;0.5")/$C46</f>
        <v>0.875</v>
      </c>
      <c r="T46" s="12">
        <f>(COUNTIFS(CSV!$A:$A,$A46,CSV!$N:$N,"&gt;1.5") +COUNTIFS(CSV!$B:$B,$A46,CSV!$P:$P,"&gt;1.5"))/$D46</f>
        <v>0.35294117647058826</v>
      </c>
      <c r="U46" s="7">
        <f>COUNTIFS(CSV!$A:$A,$A46,CSV!$N:$N,"&gt;1.5")/$B46</f>
        <v>0.1111111111111111</v>
      </c>
      <c r="V46" s="7">
        <f>COUNTIFS(CSV!$B:$B,$A46,CSV!$P:$P,"&gt;1.5")/$C46</f>
        <v>0.625</v>
      </c>
    </row>
    <row r="47" spans="1:22" x14ac:dyDescent="0.3">
      <c r="A47" s="4" t="s">
        <v>165</v>
      </c>
      <c r="B47" s="9">
        <f>COUNTIF(CSV!A:A,A47)</f>
        <v>9</v>
      </c>
      <c r="C47" s="4">
        <f>COUNTIF(CSV!B:B,A47)</f>
        <v>8</v>
      </c>
      <c r="D47" s="4">
        <f t="shared" si="2"/>
        <v>17</v>
      </c>
      <c r="E47" s="12">
        <f>(COUNTIFS(CSV!$A:$A,$A47,CSV!$Q:$Q,"&gt;0.5") +COUNTIFS(CSV!$B:$B,$A47,CSV!$Q:$Q,"&gt;0.5"))/$D47</f>
        <v>0.94117647058823528</v>
      </c>
      <c r="F47" s="7">
        <f>COUNTIFS(CSV!$A:$A,$A47,CSV!$Q:$Q,"&gt;0.5")/$B47</f>
        <v>0.88888888888888884</v>
      </c>
      <c r="G47" s="7">
        <f>COUNTIFS(CSV!$B:$B,$A47,CSV!$Q:$Q,"&gt;0.5")/$C47</f>
        <v>1</v>
      </c>
      <c r="H47" s="12">
        <f>(COUNTIFS(CSV!$A:$A,$A47,CSV!$Q:$Q,"&gt;1.5") +COUNTIFS(CSV!$B:$B,$A47,CSV!$Q:$Q,"&gt;1.5"))/$D47</f>
        <v>0.52941176470588236</v>
      </c>
      <c r="I47" s="7">
        <f>COUNTIFS(CSV!$A:$A,$A47,CSV!$Q:$Q,"&gt;1.5")/$B47</f>
        <v>0.55555555555555558</v>
      </c>
      <c r="J47" s="7">
        <f>COUNTIFS(CSV!$B:$B,$A47,CSV!$Q:$Q,"&gt;1.5")/$C47</f>
        <v>0.5</v>
      </c>
      <c r="K47" s="12">
        <f>(COUNTIFS(CSV!$A:$A,$A47,CSV!$M:$M,"&gt;0.5") +COUNTIFS(CSV!$B:$B,$A47,CSV!$O:$O,"&gt;0.5"))/$D47</f>
        <v>0.6470588235294118</v>
      </c>
      <c r="L47" s="7">
        <f>COUNTIFS(CSV!$A:$A,$A47,CSV!$M:$M,"&gt;0.5")/$B47</f>
        <v>0.66666666666666663</v>
      </c>
      <c r="M47" s="7">
        <f>COUNTIFS(CSV!$B:$B,$A47,CSV!$O:$O,"&gt;0.5")/$C47</f>
        <v>0.625</v>
      </c>
      <c r="N47" s="12">
        <f>(COUNTIFS(CSV!$A:$A,$A47,CSV!$M:$M,"&gt;1.5") +COUNTIFS(CSV!$B:$B,$A47,CSV!$O:$O,"&gt;1.5"))/$D47</f>
        <v>0.23529411764705882</v>
      </c>
      <c r="O47" s="7">
        <f>COUNTIFS(CSV!$A:$A,$A47,CSV!$M:$M,"&gt;1.5")/$B47</f>
        <v>0.22222222222222221</v>
      </c>
      <c r="P47" s="7">
        <f>COUNTIFS(CSV!$B:$B,$A47,CSV!$O:$O,"&gt;1.5")/$C47</f>
        <v>0.25</v>
      </c>
      <c r="Q47" s="12">
        <f>(COUNTIFS(CSV!$A:$A,$A47,CSV!$N:$N,"&gt;0.5") +COUNTIFS(CSV!$B:$B,$A47,CSV!$P:$P,"&gt;0.5"))/$D47</f>
        <v>0.58823529411764708</v>
      </c>
      <c r="R47" s="7">
        <f>COUNTIFS(CSV!$A:$A,$A47,CSV!$N:$N,"&gt;0.5")/$B47</f>
        <v>0.66666666666666663</v>
      </c>
      <c r="S47" s="7">
        <f>COUNTIFS(CSV!$B:$B,$A47,CSV!$P:$P,"&gt;0.5")/$C47</f>
        <v>0.5</v>
      </c>
      <c r="T47" s="12">
        <f>(COUNTIFS(CSV!$A:$A,$A47,CSV!$N:$N,"&gt;1.5") +COUNTIFS(CSV!$B:$B,$A47,CSV!$P:$P,"&gt;1.5"))/$D47</f>
        <v>0.29411764705882354</v>
      </c>
      <c r="U47" s="7">
        <f>COUNTIFS(CSV!$A:$A,$A47,CSV!$N:$N,"&gt;1.5")/$B47</f>
        <v>0.33333333333333331</v>
      </c>
      <c r="V47" s="7">
        <f>COUNTIFS(CSV!$B:$B,$A47,CSV!$P:$P,"&gt;1.5")/$C47</f>
        <v>0.25</v>
      </c>
    </row>
    <row r="48" spans="1:22" x14ac:dyDescent="0.3">
      <c r="A48" s="4" t="s">
        <v>170</v>
      </c>
      <c r="B48" s="9">
        <f>COUNTIF(CSV!A:A,A48)</f>
        <v>9</v>
      </c>
      <c r="C48" s="4">
        <f>COUNTIF(CSV!B:B,A48)</f>
        <v>9</v>
      </c>
      <c r="D48" s="4">
        <f t="shared" si="2"/>
        <v>18</v>
      </c>
      <c r="E48" s="12">
        <f>(COUNTIFS(CSV!$A:$A,$A48,CSV!$Q:$Q,"&gt;0.5") +COUNTIFS(CSV!$B:$B,$A48,CSV!$Q:$Q,"&gt;0.5"))/$D48</f>
        <v>0.94444444444444442</v>
      </c>
      <c r="F48" s="7">
        <f>COUNTIFS(CSV!$A:$A,$A48,CSV!$Q:$Q,"&gt;0.5")/$B48</f>
        <v>0.88888888888888884</v>
      </c>
      <c r="G48" s="7">
        <f>COUNTIFS(CSV!$B:$B,$A48,CSV!$Q:$Q,"&gt;0.5")/$C48</f>
        <v>1</v>
      </c>
      <c r="H48" s="12">
        <f>(COUNTIFS(CSV!$A:$A,$A48,CSV!$Q:$Q,"&gt;1.5") +COUNTIFS(CSV!$B:$B,$A48,CSV!$Q:$Q,"&gt;1.5"))/$D48</f>
        <v>0.61111111111111116</v>
      </c>
      <c r="I48" s="7">
        <f>COUNTIFS(CSV!$A:$A,$A48,CSV!$Q:$Q,"&gt;1.5")/$B48</f>
        <v>0.55555555555555558</v>
      </c>
      <c r="J48" s="7">
        <f>COUNTIFS(CSV!$B:$B,$A48,CSV!$Q:$Q,"&gt;1.5")/$C48</f>
        <v>0.66666666666666663</v>
      </c>
      <c r="K48" s="12">
        <f>(COUNTIFS(CSV!$A:$A,$A48,CSV!$M:$M,"&gt;0.5") +COUNTIFS(CSV!$B:$B,$A48,CSV!$O:$O,"&gt;0.5"))/$D48</f>
        <v>0.5</v>
      </c>
      <c r="L48" s="7">
        <f>COUNTIFS(CSV!$A:$A,$A48,CSV!$M:$M,"&gt;0.5")/$B48</f>
        <v>0.55555555555555558</v>
      </c>
      <c r="M48" s="7">
        <f>COUNTIFS(CSV!$B:$B,$A48,CSV!$O:$O,"&gt;0.5")/$C48</f>
        <v>0.44444444444444442</v>
      </c>
      <c r="N48" s="12">
        <f>(COUNTIFS(CSV!$A:$A,$A48,CSV!$M:$M,"&gt;1.5") +COUNTIFS(CSV!$B:$B,$A48,CSV!$O:$O,"&gt;1.5"))/$D48</f>
        <v>0.16666666666666666</v>
      </c>
      <c r="O48" s="7">
        <f>COUNTIFS(CSV!$A:$A,$A48,CSV!$M:$M,"&gt;1.5")/$B48</f>
        <v>0.1111111111111111</v>
      </c>
      <c r="P48" s="7">
        <f>COUNTIFS(CSV!$B:$B,$A48,CSV!$O:$O,"&gt;1.5")/$C48</f>
        <v>0.22222222222222221</v>
      </c>
      <c r="Q48" s="12">
        <f>(COUNTIFS(CSV!$A:$A,$A48,CSV!$N:$N,"&gt;0.5") +COUNTIFS(CSV!$B:$B,$A48,CSV!$P:$P,"&gt;0.5"))/$D48</f>
        <v>0.83333333333333337</v>
      </c>
      <c r="R48" s="7">
        <f>COUNTIFS(CSV!$A:$A,$A48,CSV!$N:$N,"&gt;0.5")/$B48</f>
        <v>0.77777777777777779</v>
      </c>
      <c r="S48" s="7">
        <f>COUNTIFS(CSV!$B:$B,$A48,CSV!$P:$P,"&gt;0.5")/$C48</f>
        <v>0.88888888888888884</v>
      </c>
      <c r="T48" s="12">
        <f>(COUNTIFS(CSV!$A:$A,$A48,CSV!$N:$N,"&gt;1.5") +COUNTIFS(CSV!$B:$B,$A48,CSV!$P:$P,"&gt;1.5"))/$D48</f>
        <v>0.5</v>
      </c>
      <c r="U48" s="7">
        <f>COUNTIFS(CSV!$A:$A,$A48,CSV!$N:$N,"&gt;1.5")/$B48</f>
        <v>0.55555555555555558</v>
      </c>
      <c r="V48" s="7">
        <f>COUNTIFS(CSV!$B:$B,$A48,CSV!$P:$P,"&gt;1.5")/$C48</f>
        <v>0.44444444444444442</v>
      </c>
    </row>
    <row r="49" spans="1:22" x14ac:dyDescent="0.3">
      <c r="A49" s="4" t="s">
        <v>155</v>
      </c>
      <c r="B49" s="9">
        <f>COUNTIF(CSV!A:A,A49)</f>
        <v>9</v>
      </c>
      <c r="C49" s="4">
        <f>COUNTIF(CSV!B:B,A49)</f>
        <v>9</v>
      </c>
      <c r="D49" s="4">
        <f t="shared" si="2"/>
        <v>18</v>
      </c>
      <c r="E49" s="12">
        <f>(COUNTIFS(CSV!$A:$A,$A49,CSV!$Q:$Q,"&gt;0.5") +COUNTIFS(CSV!$B:$B,$A49,CSV!$Q:$Q,"&gt;0.5"))/$D49</f>
        <v>0.88888888888888884</v>
      </c>
      <c r="F49" s="7">
        <f>COUNTIFS(CSV!$A:$A,$A49,CSV!$Q:$Q,"&gt;0.5")/$B49</f>
        <v>0.88888888888888884</v>
      </c>
      <c r="G49" s="7">
        <f>COUNTIFS(CSV!$B:$B,$A49,CSV!$Q:$Q,"&gt;0.5")/$C49</f>
        <v>0.88888888888888884</v>
      </c>
      <c r="H49" s="12">
        <f>(COUNTIFS(CSV!$A:$A,$A49,CSV!$Q:$Q,"&gt;1.5") +COUNTIFS(CSV!$B:$B,$A49,CSV!$Q:$Q,"&gt;1.5"))/$D49</f>
        <v>0.61111111111111116</v>
      </c>
      <c r="I49" s="7">
        <f>COUNTIFS(CSV!$A:$A,$A49,CSV!$Q:$Q,"&gt;1.5")/$B49</f>
        <v>0.55555555555555558</v>
      </c>
      <c r="J49" s="7">
        <f>COUNTIFS(CSV!$B:$B,$A49,CSV!$Q:$Q,"&gt;1.5")/$C49</f>
        <v>0.66666666666666663</v>
      </c>
      <c r="K49" s="12">
        <f>(COUNTIFS(CSV!$A:$A,$A49,CSV!$M:$M,"&gt;0.5") +COUNTIFS(CSV!$B:$B,$A49,CSV!$O:$O,"&gt;0.5"))/$D49</f>
        <v>0.61111111111111116</v>
      </c>
      <c r="L49" s="7">
        <f>COUNTIFS(CSV!$A:$A,$A49,CSV!$M:$M,"&gt;0.5")/$B49</f>
        <v>0.66666666666666663</v>
      </c>
      <c r="M49" s="7">
        <f>COUNTIFS(CSV!$B:$B,$A49,CSV!$O:$O,"&gt;0.5")/$C49</f>
        <v>0.55555555555555558</v>
      </c>
      <c r="N49" s="12">
        <f>(COUNTIFS(CSV!$A:$A,$A49,CSV!$M:$M,"&gt;1.5") +COUNTIFS(CSV!$B:$B,$A49,CSV!$O:$O,"&gt;1.5"))/$D49</f>
        <v>0.3888888888888889</v>
      </c>
      <c r="O49" s="7">
        <f>COUNTIFS(CSV!$A:$A,$A49,CSV!$M:$M,"&gt;1.5")/$B49</f>
        <v>0.44444444444444442</v>
      </c>
      <c r="P49" s="7">
        <f>COUNTIFS(CSV!$B:$B,$A49,CSV!$O:$O,"&gt;1.5")/$C49</f>
        <v>0.33333333333333331</v>
      </c>
      <c r="Q49" s="12">
        <f>(COUNTIFS(CSV!$A:$A,$A49,CSV!$N:$N,"&gt;0.5") +COUNTIFS(CSV!$B:$B,$A49,CSV!$P:$P,"&gt;0.5"))/$D49</f>
        <v>0.61111111111111116</v>
      </c>
      <c r="R49" s="7">
        <f>COUNTIFS(CSV!$A:$A,$A49,CSV!$N:$N,"&gt;0.5")/$B49</f>
        <v>0.44444444444444442</v>
      </c>
      <c r="S49" s="7">
        <f>COUNTIFS(CSV!$B:$B,$A49,CSV!$P:$P,"&gt;0.5")/$C49</f>
        <v>0.77777777777777779</v>
      </c>
      <c r="T49" s="12">
        <f>(COUNTIFS(CSV!$A:$A,$A49,CSV!$N:$N,"&gt;1.5") +COUNTIFS(CSV!$B:$B,$A49,CSV!$P:$P,"&gt;1.5"))/$D49</f>
        <v>0.16666666666666666</v>
      </c>
      <c r="U49" s="7">
        <f>COUNTIFS(CSV!$A:$A,$A49,CSV!$N:$N,"&gt;1.5")/$B49</f>
        <v>0.1111111111111111</v>
      </c>
      <c r="V49" s="7">
        <f>COUNTIFS(CSV!$B:$B,$A49,CSV!$P:$P,"&gt;1.5")/$C49</f>
        <v>0.22222222222222221</v>
      </c>
    </row>
    <row r="50" spans="1:22" x14ac:dyDescent="0.3">
      <c r="A50" s="4" t="s">
        <v>161</v>
      </c>
      <c r="B50" s="9">
        <f>COUNTIF(CSV!A:A,A50)</f>
        <v>9</v>
      </c>
      <c r="C50" s="4">
        <f>COUNTIF(CSV!B:B,A50)</f>
        <v>8</v>
      </c>
      <c r="D50" s="4">
        <f t="shared" si="2"/>
        <v>17</v>
      </c>
      <c r="E50" s="12">
        <f>(COUNTIFS(CSV!$A:$A,$A50,CSV!$Q:$Q,"&gt;0.5") +COUNTIFS(CSV!$B:$B,$A50,CSV!$Q:$Q,"&gt;0.5"))/$D50</f>
        <v>0.94117647058823528</v>
      </c>
      <c r="F50" s="7">
        <f>COUNTIFS(CSV!$A:$A,$A50,CSV!$Q:$Q,"&gt;0.5")/$B50</f>
        <v>0.88888888888888884</v>
      </c>
      <c r="G50" s="7">
        <f>COUNTIFS(CSV!$B:$B,$A50,CSV!$Q:$Q,"&gt;0.5")/$C50</f>
        <v>1</v>
      </c>
      <c r="H50" s="12">
        <f>(COUNTIFS(CSV!$A:$A,$A50,CSV!$Q:$Q,"&gt;1.5") +COUNTIFS(CSV!$B:$B,$A50,CSV!$Q:$Q,"&gt;1.5"))/$D50</f>
        <v>0.76470588235294112</v>
      </c>
      <c r="I50" s="7">
        <f>COUNTIFS(CSV!$A:$A,$A50,CSV!$Q:$Q,"&gt;1.5")/$B50</f>
        <v>0.77777777777777779</v>
      </c>
      <c r="J50" s="7">
        <f>COUNTIFS(CSV!$B:$B,$A50,CSV!$Q:$Q,"&gt;1.5")/$C50</f>
        <v>0.75</v>
      </c>
      <c r="K50" s="12">
        <f>(COUNTIFS(CSV!$A:$A,$A50,CSV!$M:$M,"&gt;0.5") +COUNTIFS(CSV!$B:$B,$A50,CSV!$O:$O,"&gt;0.5"))/$D50</f>
        <v>0.76470588235294112</v>
      </c>
      <c r="L50" s="7">
        <f>COUNTIFS(CSV!$A:$A,$A50,CSV!$M:$M,"&gt;0.5")/$B50</f>
        <v>0.66666666666666663</v>
      </c>
      <c r="M50" s="7">
        <f>COUNTIFS(CSV!$B:$B,$A50,CSV!$O:$O,"&gt;0.5")/$C50</f>
        <v>0.875</v>
      </c>
      <c r="N50" s="12">
        <f>(COUNTIFS(CSV!$A:$A,$A50,CSV!$M:$M,"&gt;1.5") +COUNTIFS(CSV!$B:$B,$A50,CSV!$O:$O,"&gt;1.5"))/$D50</f>
        <v>0.35294117647058826</v>
      </c>
      <c r="O50" s="7">
        <f>COUNTIFS(CSV!$A:$A,$A50,CSV!$M:$M,"&gt;1.5")/$B50</f>
        <v>0.33333333333333331</v>
      </c>
      <c r="P50" s="7">
        <f>COUNTIFS(CSV!$B:$B,$A50,CSV!$O:$O,"&gt;1.5")/$C50</f>
        <v>0.375</v>
      </c>
      <c r="Q50" s="12">
        <f>(COUNTIFS(CSV!$A:$A,$A50,CSV!$N:$N,"&gt;0.5") +COUNTIFS(CSV!$B:$B,$A50,CSV!$P:$P,"&gt;0.5"))/$D50</f>
        <v>0.70588235294117652</v>
      </c>
      <c r="R50" s="7">
        <f>COUNTIFS(CSV!$A:$A,$A50,CSV!$N:$N,"&gt;0.5")/$B50</f>
        <v>0.66666666666666663</v>
      </c>
      <c r="S50" s="7">
        <f>COUNTIFS(CSV!$B:$B,$A50,CSV!$P:$P,"&gt;0.5")/$C50</f>
        <v>0.75</v>
      </c>
      <c r="T50" s="12">
        <f>(COUNTIFS(CSV!$A:$A,$A50,CSV!$N:$N,"&gt;1.5") +COUNTIFS(CSV!$B:$B,$A50,CSV!$P:$P,"&gt;1.5"))/$D50</f>
        <v>0.29411764705882354</v>
      </c>
      <c r="U50" s="7">
        <f>COUNTIFS(CSV!$A:$A,$A50,CSV!$N:$N,"&gt;1.5")/$B50</f>
        <v>0.33333333333333331</v>
      </c>
      <c r="V50" s="7">
        <f>COUNTIFS(CSV!$B:$B,$A50,CSV!$P:$P,"&gt;1.5")/$C50</f>
        <v>0.25</v>
      </c>
    </row>
    <row r="51" spans="1:22" x14ac:dyDescent="0.3">
      <c r="A51" s="4" t="s">
        <v>166</v>
      </c>
      <c r="B51" s="9">
        <f>COUNTIF(CSV!A:A,A51)</f>
        <v>9</v>
      </c>
      <c r="C51" s="4">
        <f>COUNTIF(CSV!B:B,A51)</f>
        <v>9</v>
      </c>
      <c r="D51" s="4">
        <f t="shared" si="2"/>
        <v>18</v>
      </c>
      <c r="E51" s="12">
        <f>(COUNTIFS(CSV!$A:$A,$A51,CSV!$Q:$Q,"&gt;0.5") +COUNTIFS(CSV!$B:$B,$A51,CSV!$Q:$Q,"&gt;0.5"))/$D51</f>
        <v>0.61111111111111116</v>
      </c>
      <c r="F51" s="7">
        <f>COUNTIFS(CSV!$A:$A,$A51,CSV!$Q:$Q,"&gt;0.5")/$B51</f>
        <v>0.77777777777777779</v>
      </c>
      <c r="G51" s="7">
        <f>COUNTIFS(CSV!$B:$B,$A51,CSV!$Q:$Q,"&gt;0.5")/$C51</f>
        <v>0.44444444444444442</v>
      </c>
      <c r="H51" s="12">
        <f>(COUNTIFS(CSV!$A:$A,$A51,CSV!$Q:$Q,"&gt;1.5") +COUNTIFS(CSV!$B:$B,$A51,CSV!$Q:$Q,"&gt;1.5"))/$D51</f>
        <v>0.44444444444444442</v>
      </c>
      <c r="I51" s="7">
        <f>COUNTIFS(CSV!$A:$A,$A51,CSV!$Q:$Q,"&gt;1.5")/$B51</f>
        <v>0.44444444444444442</v>
      </c>
      <c r="J51" s="7">
        <f>COUNTIFS(CSV!$B:$B,$A51,CSV!$Q:$Q,"&gt;1.5")/$C51</f>
        <v>0.44444444444444442</v>
      </c>
      <c r="K51" s="12">
        <f>(COUNTIFS(CSV!$A:$A,$A51,CSV!$M:$M,"&gt;0.5") +COUNTIFS(CSV!$B:$B,$A51,CSV!$O:$O,"&gt;0.5"))/$D51</f>
        <v>0.27777777777777779</v>
      </c>
      <c r="L51" s="7">
        <f>COUNTIFS(CSV!$A:$A,$A51,CSV!$M:$M,"&gt;0.5")/$B51</f>
        <v>0.44444444444444442</v>
      </c>
      <c r="M51" s="7">
        <f>COUNTIFS(CSV!$B:$B,$A51,CSV!$O:$O,"&gt;0.5")/$C51</f>
        <v>0.1111111111111111</v>
      </c>
      <c r="N51" s="12">
        <f>(COUNTIFS(CSV!$A:$A,$A51,CSV!$M:$M,"&gt;1.5") +COUNTIFS(CSV!$B:$B,$A51,CSV!$O:$O,"&gt;1.5"))/$D51</f>
        <v>0.16666666666666666</v>
      </c>
      <c r="O51" s="7">
        <f>COUNTIFS(CSV!$A:$A,$A51,CSV!$M:$M,"&gt;1.5")/$B51</f>
        <v>0.22222222222222221</v>
      </c>
      <c r="P51" s="7">
        <f>COUNTIFS(CSV!$B:$B,$A51,CSV!$O:$O,"&gt;1.5")/$C51</f>
        <v>0.1111111111111111</v>
      </c>
      <c r="Q51" s="12">
        <f>(COUNTIFS(CSV!$A:$A,$A51,CSV!$N:$N,"&gt;0.5") +COUNTIFS(CSV!$B:$B,$A51,CSV!$P:$P,"&gt;0.5"))/$D51</f>
        <v>0.5</v>
      </c>
      <c r="R51" s="7">
        <f>COUNTIFS(CSV!$A:$A,$A51,CSV!$N:$N,"&gt;0.5")/$B51</f>
        <v>0.55555555555555558</v>
      </c>
      <c r="S51" s="7">
        <f>COUNTIFS(CSV!$B:$B,$A51,CSV!$P:$P,"&gt;0.5")/$C51</f>
        <v>0.44444444444444442</v>
      </c>
      <c r="T51" s="12">
        <f>(COUNTIFS(CSV!$A:$A,$A51,CSV!$N:$N,"&gt;1.5") +COUNTIFS(CSV!$B:$B,$A51,CSV!$P:$P,"&gt;1.5"))/$D51</f>
        <v>0.27777777777777779</v>
      </c>
      <c r="U51" s="7">
        <f>COUNTIFS(CSV!$A:$A,$A51,CSV!$N:$N,"&gt;1.5")/$B51</f>
        <v>0.22222222222222221</v>
      </c>
      <c r="V51" s="7">
        <f>COUNTIFS(CSV!$B:$B,$A51,CSV!$P:$P,"&gt;1.5")/$C51</f>
        <v>0.33333333333333331</v>
      </c>
    </row>
    <row r="52" spans="1:22" x14ac:dyDescent="0.3">
      <c r="A52" s="4" t="s">
        <v>162</v>
      </c>
      <c r="B52" s="9">
        <f>COUNTIF(CSV!A:A,A52)</f>
        <v>8</v>
      </c>
      <c r="C52" s="4">
        <f>COUNTIF(CSV!B:B,A52)</f>
        <v>9</v>
      </c>
      <c r="D52" s="4">
        <f t="shared" si="2"/>
        <v>17</v>
      </c>
      <c r="E52" s="12">
        <f>(COUNTIFS(CSV!$A:$A,$A52,CSV!$Q:$Q,"&gt;0.5") +COUNTIFS(CSV!$B:$B,$A52,CSV!$Q:$Q,"&gt;0.5"))/$D52</f>
        <v>0.88235294117647056</v>
      </c>
      <c r="F52" s="7">
        <f>COUNTIFS(CSV!$A:$A,$A52,CSV!$Q:$Q,"&gt;0.5")/$B52</f>
        <v>0.875</v>
      </c>
      <c r="G52" s="7">
        <f>COUNTIFS(CSV!$B:$B,$A52,CSV!$Q:$Q,"&gt;0.5")/$C52</f>
        <v>0.88888888888888884</v>
      </c>
      <c r="H52" s="12">
        <f>(COUNTIFS(CSV!$A:$A,$A52,CSV!$Q:$Q,"&gt;1.5") +COUNTIFS(CSV!$B:$B,$A52,CSV!$Q:$Q,"&gt;1.5"))/$D52</f>
        <v>0.58823529411764708</v>
      </c>
      <c r="I52" s="7">
        <f>COUNTIFS(CSV!$A:$A,$A52,CSV!$Q:$Q,"&gt;1.5")/$B52</f>
        <v>0.625</v>
      </c>
      <c r="J52" s="7">
        <f>COUNTIFS(CSV!$B:$B,$A52,CSV!$Q:$Q,"&gt;1.5")/$C52</f>
        <v>0.55555555555555558</v>
      </c>
      <c r="K52" s="12">
        <f>(COUNTIFS(CSV!$A:$A,$A52,CSV!$M:$M,"&gt;0.5") +COUNTIFS(CSV!$B:$B,$A52,CSV!$O:$O,"&gt;0.5"))/$D52</f>
        <v>0.47058823529411764</v>
      </c>
      <c r="L52" s="7">
        <f>COUNTIFS(CSV!$A:$A,$A52,CSV!$M:$M,"&gt;0.5")/$B52</f>
        <v>0.5</v>
      </c>
      <c r="M52" s="7">
        <f>COUNTIFS(CSV!$B:$B,$A52,CSV!$O:$O,"&gt;0.5")/$C52</f>
        <v>0.44444444444444442</v>
      </c>
      <c r="N52" s="12">
        <f>(COUNTIFS(CSV!$A:$A,$A52,CSV!$M:$M,"&gt;1.5") +COUNTIFS(CSV!$B:$B,$A52,CSV!$O:$O,"&gt;1.5"))/$D52</f>
        <v>0.41176470588235292</v>
      </c>
      <c r="O52" s="7">
        <f>COUNTIFS(CSV!$A:$A,$A52,CSV!$M:$M,"&gt;1.5")/$B52</f>
        <v>0.5</v>
      </c>
      <c r="P52" s="7">
        <f>COUNTIFS(CSV!$B:$B,$A52,CSV!$O:$O,"&gt;1.5")/$C52</f>
        <v>0.33333333333333331</v>
      </c>
      <c r="Q52" s="12">
        <f>(COUNTIFS(CSV!$A:$A,$A52,CSV!$N:$N,"&gt;0.5") +COUNTIFS(CSV!$B:$B,$A52,CSV!$P:$P,"&gt;0.5"))/$D52</f>
        <v>0.70588235294117652</v>
      </c>
      <c r="R52" s="7">
        <f>COUNTIFS(CSV!$A:$A,$A52,CSV!$N:$N,"&gt;0.5")/$B52</f>
        <v>0.75</v>
      </c>
      <c r="S52" s="7">
        <f>COUNTIFS(CSV!$B:$B,$A52,CSV!$P:$P,"&gt;0.5")/$C52</f>
        <v>0.66666666666666663</v>
      </c>
      <c r="T52" s="12">
        <f>(COUNTIFS(CSV!$A:$A,$A52,CSV!$N:$N,"&gt;1.5") +COUNTIFS(CSV!$B:$B,$A52,CSV!$P:$P,"&gt;1.5"))/$D52</f>
        <v>0.29411764705882354</v>
      </c>
      <c r="U52" s="7">
        <f>COUNTIFS(CSV!$A:$A,$A52,CSV!$N:$N,"&gt;1.5")/$B52</f>
        <v>0.375</v>
      </c>
      <c r="V52" s="7">
        <f>COUNTIFS(CSV!$B:$B,$A52,CSV!$P:$P,"&gt;1.5")/$C52</f>
        <v>0.22222222222222221</v>
      </c>
    </row>
    <row r="53" spans="1:22" x14ac:dyDescent="0.3">
      <c r="A53" s="4" t="s">
        <v>158</v>
      </c>
      <c r="B53" s="9">
        <f>COUNTIF(CSV!A:A,A53)</f>
        <v>8</v>
      </c>
      <c r="C53" s="4">
        <f>COUNTIF(CSV!B:B,A53)</f>
        <v>10</v>
      </c>
      <c r="D53" s="4">
        <f t="shared" si="2"/>
        <v>18</v>
      </c>
      <c r="E53" s="12">
        <f>(COUNTIFS(CSV!$A:$A,$A53,CSV!$Q:$Q,"&gt;0.5") +COUNTIFS(CSV!$B:$B,$A53,CSV!$Q:$Q,"&gt;0.5"))/$D53</f>
        <v>1</v>
      </c>
      <c r="F53" s="7">
        <f>COUNTIFS(CSV!$A:$A,$A53,CSV!$Q:$Q,"&gt;0.5")/$B53</f>
        <v>1</v>
      </c>
      <c r="G53" s="7">
        <f>COUNTIFS(CSV!$B:$B,$A53,CSV!$Q:$Q,"&gt;0.5")/$C53</f>
        <v>1</v>
      </c>
      <c r="H53" s="12">
        <f>(COUNTIFS(CSV!$A:$A,$A53,CSV!$Q:$Q,"&gt;1.5") +COUNTIFS(CSV!$B:$B,$A53,CSV!$Q:$Q,"&gt;1.5"))/$D53</f>
        <v>0.66666666666666663</v>
      </c>
      <c r="I53" s="7">
        <f>COUNTIFS(CSV!$A:$A,$A53,CSV!$Q:$Q,"&gt;1.5")/$B53</f>
        <v>0.75</v>
      </c>
      <c r="J53" s="7">
        <f>COUNTIFS(CSV!$B:$B,$A53,CSV!$Q:$Q,"&gt;1.5")/$C53</f>
        <v>0.6</v>
      </c>
      <c r="K53" s="12">
        <f>(COUNTIFS(CSV!$A:$A,$A53,CSV!$M:$M,"&gt;0.5") +COUNTIFS(CSV!$B:$B,$A53,CSV!$O:$O,"&gt;0.5"))/$D53</f>
        <v>0.55555555555555558</v>
      </c>
      <c r="L53" s="7">
        <f>COUNTIFS(CSV!$A:$A,$A53,CSV!$M:$M,"&gt;0.5")/$B53</f>
        <v>0.625</v>
      </c>
      <c r="M53" s="7">
        <f>COUNTIFS(CSV!$B:$B,$A53,CSV!$O:$O,"&gt;0.5")/$C53</f>
        <v>0.5</v>
      </c>
      <c r="N53" s="12">
        <f>(COUNTIFS(CSV!$A:$A,$A53,CSV!$M:$M,"&gt;1.5") +COUNTIFS(CSV!$B:$B,$A53,CSV!$O:$O,"&gt;1.5"))/$D53</f>
        <v>0.27777777777777779</v>
      </c>
      <c r="O53" s="7">
        <f>COUNTIFS(CSV!$A:$A,$A53,CSV!$M:$M,"&gt;1.5")/$B53</f>
        <v>0.5</v>
      </c>
      <c r="P53" s="7">
        <f>COUNTIFS(CSV!$B:$B,$A53,CSV!$O:$O,"&gt;1.5")/$C53</f>
        <v>0.1</v>
      </c>
      <c r="Q53" s="12">
        <f>(COUNTIFS(CSV!$A:$A,$A53,CSV!$N:$N,"&gt;0.5") +COUNTIFS(CSV!$B:$B,$A53,CSV!$P:$P,"&gt;0.5"))/$D53</f>
        <v>0.72222222222222221</v>
      </c>
      <c r="R53" s="7">
        <f>COUNTIFS(CSV!$A:$A,$A53,CSV!$N:$N,"&gt;0.5")/$B53</f>
        <v>0.625</v>
      </c>
      <c r="S53" s="7">
        <f>COUNTIFS(CSV!$B:$B,$A53,CSV!$P:$P,"&gt;0.5")/$C53</f>
        <v>0.8</v>
      </c>
      <c r="T53" s="12">
        <f>(COUNTIFS(CSV!$A:$A,$A53,CSV!$N:$N,"&gt;1.5") +COUNTIFS(CSV!$B:$B,$A53,CSV!$P:$P,"&gt;1.5"))/$D53</f>
        <v>0.33333333333333331</v>
      </c>
      <c r="U53" s="7">
        <f>COUNTIFS(CSV!$A:$A,$A53,CSV!$N:$N,"&gt;1.5")/$B53</f>
        <v>0.25</v>
      </c>
      <c r="V53" s="7">
        <f>COUNTIFS(CSV!$B:$B,$A53,CSV!$P:$P,"&gt;1.5")/$C53</f>
        <v>0.4</v>
      </c>
    </row>
    <row r="54" spans="1:22" x14ac:dyDescent="0.3">
      <c r="A54" s="4" t="s">
        <v>168</v>
      </c>
      <c r="B54" s="9">
        <f>COUNTIF(CSV!A:A,A54)</f>
        <v>9</v>
      </c>
      <c r="C54" s="4">
        <f>COUNTIF(CSV!B:B,A54)</f>
        <v>8</v>
      </c>
      <c r="D54" s="4">
        <f t="shared" si="2"/>
        <v>17</v>
      </c>
      <c r="E54" s="12">
        <f>(COUNTIFS(CSV!$A:$A,$A54,CSV!$Q:$Q,"&gt;0.5") +COUNTIFS(CSV!$B:$B,$A54,CSV!$Q:$Q,"&gt;0.5"))/$D54</f>
        <v>0.88235294117647056</v>
      </c>
      <c r="F54" s="7">
        <f>COUNTIFS(CSV!$A:$A,$A54,CSV!$Q:$Q,"&gt;0.5")/$B54</f>
        <v>1</v>
      </c>
      <c r="G54" s="7">
        <f>COUNTIFS(CSV!$B:$B,$A54,CSV!$Q:$Q,"&gt;0.5")/$C54</f>
        <v>0.75</v>
      </c>
      <c r="H54" s="12">
        <f>(COUNTIFS(CSV!$A:$A,$A54,CSV!$Q:$Q,"&gt;1.5") +COUNTIFS(CSV!$B:$B,$A54,CSV!$Q:$Q,"&gt;1.5"))/$D54</f>
        <v>0.70588235294117652</v>
      </c>
      <c r="I54" s="7">
        <f>COUNTIFS(CSV!$A:$A,$A54,CSV!$Q:$Q,"&gt;1.5")/$B54</f>
        <v>0.77777777777777779</v>
      </c>
      <c r="J54" s="7">
        <f>COUNTIFS(CSV!$B:$B,$A54,CSV!$Q:$Q,"&gt;1.5")/$C54</f>
        <v>0.625</v>
      </c>
      <c r="K54" s="12">
        <f>(COUNTIFS(CSV!$A:$A,$A54,CSV!$M:$M,"&gt;0.5") +COUNTIFS(CSV!$B:$B,$A54,CSV!$O:$O,"&gt;0.5"))/$D54</f>
        <v>0.52941176470588236</v>
      </c>
      <c r="L54" s="7">
        <f>COUNTIFS(CSV!$A:$A,$A54,CSV!$M:$M,"&gt;0.5")/$B54</f>
        <v>0.66666666666666663</v>
      </c>
      <c r="M54" s="7">
        <f>COUNTIFS(CSV!$B:$B,$A54,CSV!$O:$O,"&gt;0.5")/$C54</f>
        <v>0.375</v>
      </c>
      <c r="N54" s="12">
        <f>(COUNTIFS(CSV!$A:$A,$A54,CSV!$M:$M,"&gt;1.5") +COUNTIFS(CSV!$B:$B,$A54,CSV!$O:$O,"&gt;1.5"))/$D54</f>
        <v>0.11764705882352941</v>
      </c>
      <c r="O54" s="7">
        <f>COUNTIFS(CSV!$A:$A,$A54,CSV!$M:$M,"&gt;1.5")/$B54</f>
        <v>0.22222222222222221</v>
      </c>
      <c r="P54" s="7">
        <f>COUNTIFS(CSV!$B:$B,$A54,CSV!$O:$O,"&gt;1.5")/$C54</f>
        <v>0</v>
      </c>
      <c r="Q54" s="12">
        <f>(COUNTIFS(CSV!$A:$A,$A54,CSV!$N:$N,"&gt;0.5") +COUNTIFS(CSV!$B:$B,$A54,CSV!$P:$P,"&gt;0.5"))/$D54</f>
        <v>0.70588235294117652</v>
      </c>
      <c r="R54" s="7">
        <f>COUNTIFS(CSV!$A:$A,$A54,CSV!$N:$N,"&gt;0.5")/$B54</f>
        <v>0.66666666666666663</v>
      </c>
      <c r="S54" s="7">
        <f>COUNTIFS(CSV!$B:$B,$A54,CSV!$P:$P,"&gt;0.5")/$C54</f>
        <v>0.75</v>
      </c>
      <c r="T54" s="12">
        <f>(COUNTIFS(CSV!$A:$A,$A54,CSV!$N:$N,"&gt;1.5") +COUNTIFS(CSV!$B:$B,$A54,CSV!$P:$P,"&gt;1.5"))/$D54</f>
        <v>0.41176470588235292</v>
      </c>
      <c r="U54" s="7">
        <f>COUNTIFS(CSV!$A:$A,$A54,CSV!$N:$N,"&gt;1.5")/$B54</f>
        <v>0.33333333333333331</v>
      </c>
      <c r="V54" s="7">
        <f>COUNTIFS(CSV!$B:$B,$A54,CSV!$P:$P,"&gt;1.5")/$C54</f>
        <v>0.5</v>
      </c>
    </row>
    <row r="55" spans="1:22" x14ac:dyDescent="0.3">
      <c r="A55" s="4" t="s">
        <v>167</v>
      </c>
      <c r="B55" s="9">
        <f>COUNTIF(CSV!A:A,A55)</f>
        <v>10</v>
      </c>
      <c r="C55" s="4">
        <f>COUNTIF(CSV!B:B,A55)</f>
        <v>8</v>
      </c>
      <c r="D55" s="4">
        <f t="shared" si="2"/>
        <v>18</v>
      </c>
      <c r="E55" s="12">
        <f>(COUNTIFS(CSV!$A:$A,$A55,CSV!$Q:$Q,"&gt;0.5") +COUNTIFS(CSV!$B:$B,$A55,CSV!$Q:$Q,"&gt;0.5"))/$D55</f>
        <v>0.77777777777777779</v>
      </c>
      <c r="F55" s="7">
        <f>COUNTIFS(CSV!$A:$A,$A55,CSV!$Q:$Q,"&gt;0.5")/$B55</f>
        <v>0.8</v>
      </c>
      <c r="G55" s="7">
        <f>COUNTIFS(CSV!$B:$B,$A55,CSV!$Q:$Q,"&gt;0.5")/$C55</f>
        <v>0.75</v>
      </c>
      <c r="H55" s="12">
        <f>(COUNTIFS(CSV!$A:$A,$A55,CSV!$Q:$Q,"&gt;1.5") +COUNTIFS(CSV!$B:$B,$A55,CSV!$Q:$Q,"&gt;1.5"))/$D55</f>
        <v>0.33333333333333331</v>
      </c>
      <c r="I55" s="7">
        <f>COUNTIFS(CSV!$A:$A,$A55,CSV!$Q:$Q,"&gt;1.5")/$B55</f>
        <v>0.4</v>
      </c>
      <c r="J55" s="7">
        <f>COUNTIFS(CSV!$B:$B,$A55,CSV!$Q:$Q,"&gt;1.5")/$C55</f>
        <v>0.25</v>
      </c>
      <c r="K55" s="12">
        <f>(COUNTIFS(CSV!$A:$A,$A55,CSV!$M:$M,"&gt;0.5") +COUNTIFS(CSV!$B:$B,$A55,CSV!$O:$O,"&gt;0.5"))/$D55</f>
        <v>0.5</v>
      </c>
      <c r="L55" s="7">
        <f>COUNTIFS(CSV!$A:$A,$A55,CSV!$M:$M,"&gt;0.5")/$B55</f>
        <v>0.6</v>
      </c>
      <c r="M55" s="7">
        <f>COUNTIFS(CSV!$B:$B,$A55,CSV!$O:$O,"&gt;0.5")/$C55</f>
        <v>0.375</v>
      </c>
      <c r="N55" s="12">
        <f>(COUNTIFS(CSV!$A:$A,$A55,CSV!$M:$M,"&gt;1.5") +COUNTIFS(CSV!$B:$B,$A55,CSV!$O:$O,"&gt;1.5"))/$D55</f>
        <v>0.1111111111111111</v>
      </c>
      <c r="O55" s="7">
        <f>COUNTIFS(CSV!$A:$A,$A55,CSV!$M:$M,"&gt;1.5")/$B55</f>
        <v>0.2</v>
      </c>
      <c r="P55" s="7">
        <f>COUNTIFS(CSV!$B:$B,$A55,CSV!$O:$O,"&gt;1.5")/$C55</f>
        <v>0</v>
      </c>
      <c r="Q55" s="12">
        <f>(COUNTIFS(CSV!$A:$A,$A55,CSV!$N:$N,"&gt;0.5") +COUNTIFS(CSV!$B:$B,$A55,CSV!$P:$P,"&gt;0.5"))/$D55</f>
        <v>0.44444444444444442</v>
      </c>
      <c r="R55" s="7">
        <f>COUNTIFS(CSV!$A:$A,$A55,CSV!$N:$N,"&gt;0.5")/$B55</f>
        <v>0.4</v>
      </c>
      <c r="S55" s="7">
        <f>COUNTIFS(CSV!$B:$B,$A55,CSV!$P:$P,"&gt;0.5")/$C55</f>
        <v>0.5</v>
      </c>
      <c r="T55" s="12">
        <f>(COUNTIFS(CSV!$A:$A,$A55,CSV!$N:$N,"&gt;1.5") +COUNTIFS(CSV!$B:$B,$A55,CSV!$P:$P,"&gt;1.5"))/$D55</f>
        <v>0.1111111111111111</v>
      </c>
      <c r="U55" s="7">
        <f>COUNTIFS(CSV!$A:$A,$A55,CSV!$N:$N,"&gt;1.5")/$B55</f>
        <v>0.1</v>
      </c>
      <c r="V55" s="7">
        <f>COUNTIFS(CSV!$B:$B,$A55,CSV!$P:$P,"&gt;1.5")/$C55</f>
        <v>0.125</v>
      </c>
    </row>
    <row r="56" spans="1:22" x14ac:dyDescent="0.3">
      <c r="A56" s="4" t="s">
        <v>154</v>
      </c>
      <c r="B56" s="9">
        <f>COUNTIF(CSV!A:A,A56)</f>
        <v>9</v>
      </c>
      <c r="C56" s="4">
        <f>COUNTIF(CSV!B:B,A56)</f>
        <v>8</v>
      </c>
      <c r="D56" s="4">
        <f t="shared" si="2"/>
        <v>17</v>
      </c>
      <c r="E56" s="12">
        <f>(COUNTIFS(CSV!$A:$A,$A56,CSV!$Q:$Q,"&gt;0.5") +COUNTIFS(CSV!$B:$B,$A56,CSV!$Q:$Q,"&gt;0.5"))/$D56</f>
        <v>0.94117647058823528</v>
      </c>
      <c r="F56" s="7">
        <f>COUNTIFS(CSV!$A:$A,$A56,CSV!$Q:$Q,"&gt;0.5")/$B56</f>
        <v>0.88888888888888884</v>
      </c>
      <c r="G56" s="7">
        <f>COUNTIFS(CSV!$B:$B,$A56,CSV!$Q:$Q,"&gt;0.5")/$C56</f>
        <v>1</v>
      </c>
      <c r="H56" s="12">
        <f>(COUNTIFS(CSV!$A:$A,$A56,CSV!$Q:$Q,"&gt;1.5") +COUNTIFS(CSV!$B:$B,$A56,CSV!$Q:$Q,"&gt;1.5"))/$D56</f>
        <v>0.76470588235294112</v>
      </c>
      <c r="I56" s="7">
        <f>COUNTIFS(CSV!$A:$A,$A56,CSV!$Q:$Q,"&gt;1.5")/$B56</f>
        <v>0.77777777777777779</v>
      </c>
      <c r="J56" s="7">
        <f>COUNTIFS(CSV!$B:$B,$A56,CSV!$Q:$Q,"&gt;1.5")/$C56</f>
        <v>0.75</v>
      </c>
      <c r="K56" s="12">
        <f>(COUNTIFS(CSV!$A:$A,$A56,CSV!$M:$M,"&gt;0.5") +COUNTIFS(CSV!$B:$B,$A56,CSV!$O:$O,"&gt;0.5"))/$D56</f>
        <v>0.94117647058823528</v>
      </c>
      <c r="L56" s="7">
        <f>COUNTIFS(CSV!$A:$A,$A56,CSV!$M:$M,"&gt;0.5")/$B56</f>
        <v>0.88888888888888884</v>
      </c>
      <c r="M56" s="7">
        <f>COUNTIFS(CSV!$B:$B,$A56,CSV!$O:$O,"&gt;0.5")/$C56</f>
        <v>1</v>
      </c>
      <c r="N56" s="12">
        <f>(COUNTIFS(CSV!$A:$A,$A56,CSV!$M:$M,"&gt;1.5") +COUNTIFS(CSV!$B:$B,$A56,CSV!$O:$O,"&gt;1.5"))/$D56</f>
        <v>0.6470588235294118</v>
      </c>
      <c r="O56" s="7">
        <f>COUNTIFS(CSV!$A:$A,$A56,CSV!$M:$M,"&gt;1.5")/$B56</f>
        <v>0.77777777777777779</v>
      </c>
      <c r="P56" s="7">
        <f>COUNTIFS(CSV!$B:$B,$A56,CSV!$O:$O,"&gt;1.5")/$C56</f>
        <v>0.5</v>
      </c>
      <c r="Q56" s="12">
        <f>(COUNTIFS(CSV!$A:$A,$A56,CSV!$N:$N,"&gt;0.5") +COUNTIFS(CSV!$B:$B,$A56,CSV!$P:$P,"&gt;0.5"))/$D56</f>
        <v>0.17647058823529413</v>
      </c>
      <c r="R56" s="7">
        <f>COUNTIFS(CSV!$A:$A,$A56,CSV!$N:$N,"&gt;0.5")/$B56</f>
        <v>0.1111111111111111</v>
      </c>
      <c r="S56" s="7">
        <f>COUNTIFS(CSV!$B:$B,$A56,CSV!$P:$P,"&gt;0.5")/$C56</f>
        <v>0.25</v>
      </c>
      <c r="T56" s="12">
        <f>(COUNTIFS(CSV!$A:$A,$A56,CSV!$N:$N,"&gt;1.5") +COUNTIFS(CSV!$B:$B,$A56,CSV!$P:$P,"&gt;1.5"))/$D56</f>
        <v>0</v>
      </c>
      <c r="U56" s="7">
        <f>COUNTIFS(CSV!$A:$A,$A56,CSV!$N:$N,"&gt;1.5")/$B56</f>
        <v>0</v>
      </c>
      <c r="V56" s="7">
        <f>COUNTIFS(CSV!$B:$B,$A56,CSV!$P:$P,"&gt;1.5")/$C56</f>
        <v>0</v>
      </c>
    </row>
    <row r="57" spans="1:22" x14ac:dyDescent="0.3">
      <c r="A57" s="4" t="s">
        <v>156</v>
      </c>
      <c r="B57" s="9">
        <f>COUNTIF(CSV!A:A,A57)</f>
        <v>9</v>
      </c>
      <c r="C57" s="4">
        <f>COUNTIF(CSV!B:B,A57)</f>
        <v>9</v>
      </c>
      <c r="D57" s="4">
        <f t="shared" si="2"/>
        <v>18</v>
      </c>
      <c r="E57" s="12">
        <f>(COUNTIFS(CSV!$A:$A,$A57,CSV!$Q:$Q,"&gt;0.5") +COUNTIFS(CSV!$B:$B,$A57,CSV!$Q:$Q,"&gt;0.5"))/$D57</f>
        <v>0.94444444444444442</v>
      </c>
      <c r="F57" s="7">
        <f>COUNTIFS(CSV!$A:$A,$A57,CSV!$Q:$Q,"&gt;0.5")/$B57</f>
        <v>0.88888888888888884</v>
      </c>
      <c r="G57" s="7">
        <f>COUNTIFS(CSV!$B:$B,$A57,CSV!$Q:$Q,"&gt;0.5")/$C57</f>
        <v>1</v>
      </c>
      <c r="H57" s="12">
        <f>(COUNTIFS(CSV!$A:$A,$A57,CSV!$Q:$Q,"&gt;1.5") +COUNTIFS(CSV!$B:$B,$A57,CSV!$Q:$Q,"&gt;1.5"))/$D57</f>
        <v>0.55555555555555558</v>
      </c>
      <c r="I57" s="7">
        <f>COUNTIFS(CSV!$A:$A,$A57,CSV!$Q:$Q,"&gt;1.5")/$B57</f>
        <v>0.55555555555555558</v>
      </c>
      <c r="J57" s="7">
        <f>COUNTIFS(CSV!$B:$B,$A57,CSV!$Q:$Q,"&gt;1.5")/$C57</f>
        <v>0.55555555555555558</v>
      </c>
      <c r="K57" s="12">
        <f>(COUNTIFS(CSV!$A:$A,$A57,CSV!$M:$M,"&gt;0.5") +COUNTIFS(CSV!$B:$B,$A57,CSV!$O:$O,"&gt;0.5"))/$D57</f>
        <v>0.5</v>
      </c>
      <c r="L57" s="7">
        <f>COUNTIFS(CSV!$A:$A,$A57,CSV!$M:$M,"&gt;0.5")/$B57</f>
        <v>0.55555555555555558</v>
      </c>
      <c r="M57" s="7">
        <f>COUNTIFS(CSV!$B:$B,$A57,CSV!$O:$O,"&gt;0.5")/$C57</f>
        <v>0.44444444444444442</v>
      </c>
      <c r="N57" s="12">
        <f>(COUNTIFS(CSV!$A:$A,$A57,CSV!$M:$M,"&gt;1.5") +COUNTIFS(CSV!$B:$B,$A57,CSV!$O:$O,"&gt;1.5"))/$D57</f>
        <v>0.16666666666666666</v>
      </c>
      <c r="O57" s="7">
        <f>COUNTIFS(CSV!$A:$A,$A57,CSV!$M:$M,"&gt;1.5")/$B57</f>
        <v>0.22222222222222221</v>
      </c>
      <c r="P57" s="7">
        <f>COUNTIFS(CSV!$B:$B,$A57,CSV!$O:$O,"&gt;1.5")/$C57</f>
        <v>0.1111111111111111</v>
      </c>
      <c r="Q57" s="12">
        <f>(COUNTIFS(CSV!$A:$A,$A57,CSV!$N:$N,"&gt;0.5") +COUNTIFS(CSV!$B:$B,$A57,CSV!$P:$P,"&gt;0.5"))/$D57</f>
        <v>0.66666666666666663</v>
      </c>
      <c r="R57" s="7">
        <f>COUNTIFS(CSV!$A:$A,$A57,CSV!$N:$N,"&gt;0.5")/$B57</f>
        <v>0.55555555555555558</v>
      </c>
      <c r="S57" s="7">
        <f>COUNTIFS(CSV!$B:$B,$A57,CSV!$P:$P,"&gt;0.5")/$C57</f>
        <v>0.77777777777777779</v>
      </c>
      <c r="T57" s="12">
        <f>(COUNTIFS(CSV!$A:$A,$A57,CSV!$N:$N,"&gt;1.5") +COUNTIFS(CSV!$B:$B,$A57,CSV!$P:$P,"&gt;1.5"))/$D57</f>
        <v>0.27777777777777779</v>
      </c>
      <c r="U57" s="7">
        <f>COUNTIFS(CSV!$A:$A,$A57,CSV!$N:$N,"&gt;1.5")/$B57</f>
        <v>0.22222222222222221</v>
      </c>
      <c r="V57" s="7">
        <f>COUNTIFS(CSV!$B:$B,$A57,CSV!$P:$P,"&gt;1.5")/$C57</f>
        <v>0.33333333333333331</v>
      </c>
    </row>
    <row r="58" spans="1:22" x14ac:dyDescent="0.3">
      <c r="A58" s="4" t="s">
        <v>157</v>
      </c>
      <c r="B58" s="9">
        <f>COUNTIF(CSV!A:A,A58)</f>
        <v>9</v>
      </c>
      <c r="C58" s="4">
        <f>COUNTIF(CSV!B:B,A58)</f>
        <v>9</v>
      </c>
      <c r="D58" s="4">
        <f t="shared" si="2"/>
        <v>18</v>
      </c>
      <c r="E58" s="12">
        <f>(COUNTIFS(CSV!$A:$A,$A58,CSV!$Q:$Q,"&gt;0.5") +COUNTIFS(CSV!$B:$B,$A58,CSV!$Q:$Q,"&gt;0.5"))/$D58</f>
        <v>0.88888888888888884</v>
      </c>
      <c r="F58" s="7">
        <f>COUNTIFS(CSV!$A:$A,$A58,CSV!$Q:$Q,"&gt;0.5")/$B58</f>
        <v>1</v>
      </c>
      <c r="G58" s="7">
        <f>COUNTIFS(CSV!$B:$B,$A58,CSV!$Q:$Q,"&gt;0.5")/$C58</f>
        <v>0.77777777777777779</v>
      </c>
      <c r="H58" s="12">
        <f>(COUNTIFS(CSV!$A:$A,$A58,CSV!$Q:$Q,"&gt;1.5") +COUNTIFS(CSV!$B:$B,$A58,CSV!$Q:$Q,"&gt;1.5"))/$D58</f>
        <v>0.44444444444444442</v>
      </c>
      <c r="I58" s="7">
        <f>COUNTIFS(CSV!$A:$A,$A58,CSV!$Q:$Q,"&gt;1.5")/$B58</f>
        <v>0.55555555555555558</v>
      </c>
      <c r="J58" s="7">
        <f>COUNTIFS(CSV!$B:$B,$A58,CSV!$Q:$Q,"&gt;1.5")/$C58</f>
        <v>0.33333333333333331</v>
      </c>
      <c r="K58" s="12">
        <f>(COUNTIFS(CSV!$A:$A,$A58,CSV!$M:$M,"&gt;0.5") +COUNTIFS(CSV!$B:$B,$A58,CSV!$O:$O,"&gt;0.5"))/$D58</f>
        <v>0.5</v>
      </c>
      <c r="L58" s="7">
        <f>COUNTIFS(CSV!$A:$A,$A58,CSV!$M:$M,"&gt;0.5")/$B58</f>
        <v>0.66666666666666663</v>
      </c>
      <c r="M58" s="7">
        <f>COUNTIFS(CSV!$B:$B,$A58,CSV!$O:$O,"&gt;0.5")/$C58</f>
        <v>0.33333333333333331</v>
      </c>
      <c r="N58" s="12">
        <f>(COUNTIFS(CSV!$A:$A,$A58,CSV!$M:$M,"&gt;1.5") +COUNTIFS(CSV!$B:$B,$A58,CSV!$O:$O,"&gt;1.5"))/$D58</f>
        <v>0.16666666666666666</v>
      </c>
      <c r="O58" s="7">
        <f>COUNTIFS(CSV!$A:$A,$A58,CSV!$M:$M,"&gt;1.5")/$B58</f>
        <v>0.33333333333333331</v>
      </c>
      <c r="P58" s="7">
        <f>COUNTIFS(CSV!$B:$B,$A58,CSV!$O:$O,"&gt;1.5")/$C58</f>
        <v>0</v>
      </c>
      <c r="Q58" s="12">
        <f>(COUNTIFS(CSV!$A:$A,$A58,CSV!$N:$N,"&gt;0.5") +COUNTIFS(CSV!$B:$B,$A58,CSV!$P:$P,"&gt;0.5"))/$D58</f>
        <v>0.66666666666666663</v>
      </c>
      <c r="R58" s="7">
        <f>COUNTIFS(CSV!$A:$A,$A58,CSV!$N:$N,"&gt;0.5")/$B58</f>
        <v>0.66666666666666663</v>
      </c>
      <c r="S58" s="7">
        <f>COUNTIFS(CSV!$B:$B,$A58,CSV!$P:$P,"&gt;0.5")/$C58</f>
        <v>0.66666666666666663</v>
      </c>
      <c r="T58" s="12">
        <f>(COUNTIFS(CSV!$A:$A,$A58,CSV!$N:$N,"&gt;1.5") +COUNTIFS(CSV!$B:$B,$A58,CSV!$P:$P,"&gt;1.5"))/$D58</f>
        <v>0.1111111111111111</v>
      </c>
      <c r="U58" s="7">
        <f>COUNTIFS(CSV!$A:$A,$A58,CSV!$N:$N,"&gt;1.5")/$B58</f>
        <v>0.1111111111111111</v>
      </c>
      <c r="V58" s="7">
        <f>COUNTIFS(CSV!$B:$B,$A58,CSV!$P:$P,"&gt;1.5")/$C58</f>
        <v>0.1111111111111111</v>
      </c>
    </row>
    <row r="59" spans="1:22" x14ac:dyDescent="0.3">
      <c r="A59" s="4" t="s">
        <v>160</v>
      </c>
      <c r="B59" s="9">
        <f>COUNTIF(CSV!A:A,A59)</f>
        <v>8</v>
      </c>
      <c r="C59" s="4">
        <f>COUNTIF(CSV!B:B,A59)</f>
        <v>10</v>
      </c>
      <c r="D59" s="4">
        <f t="shared" si="2"/>
        <v>18</v>
      </c>
      <c r="E59" s="12">
        <f>(COUNTIFS(CSV!$A:$A,$A59,CSV!$Q:$Q,"&gt;0.5") +COUNTIFS(CSV!$B:$B,$A59,CSV!$Q:$Q,"&gt;0.5"))/$D59</f>
        <v>0.83333333333333337</v>
      </c>
      <c r="F59" s="7">
        <f>COUNTIFS(CSV!$A:$A,$A59,CSV!$Q:$Q,"&gt;0.5")/$B59</f>
        <v>0.875</v>
      </c>
      <c r="G59" s="7">
        <f>COUNTIFS(CSV!$B:$B,$A59,CSV!$Q:$Q,"&gt;0.5")/$C59</f>
        <v>0.8</v>
      </c>
      <c r="H59" s="12">
        <f>(COUNTIFS(CSV!$A:$A,$A59,CSV!$Q:$Q,"&gt;1.5") +COUNTIFS(CSV!$B:$B,$A59,CSV!$Q:$Q,"&gt;1.5"))/$D59</f>
        <v>0.33333333333333331</v>
      </c>
      <c r="I59" s="7">
        <f>COUNTIFS(CSV!$A:$A,$A59,CSV!$Q:$Q,"&gt;1.5")/$B59</f>
        <v>0.125</v>
      </c>
      <c r="J59" s="7">
        <f>COUNTIFS(CSV!$B:$B,$A59,CSV!$Q:$Q,"&gt;1.5")/$C59</f>
        <v>0.5</v>
      </c>
      <c r="K59" s="12">
        <f>(COUNTIFS(CSV!$A:$A,$A59,CSV!$M:$M,"&gt;0.5") +COUNTIFS(CSV!$B:$B,$A59,CSV!$O:$O,"&gt;0.5"))/$D59</f>
        <v>0.61111111111111116</v>
      </c>
      <c r="L59" s="7">
        <f>COUNTIFS(CSV!$A:$A,$A59,CSV!$M:$M,"&gt;0.5")/$B59</f>
        <v>0.75</v>
      </c>
      <c r="M59" s="7">
        <f>COUNTIFS(CSV!$B:$B,$A59,CSV!$O:$O,"&gt;0.5")/$C59</f>
        <v>0.5</v>
      </c>
      <c r="N59" s="12">
        <f>(COUNTIFS(CSV!$A:$A,$A59,CSV!$M:$M,"&gt;1.5") +COUNTIFS(CSV!$B:$B,$A59,CSV!$O:$O,"&gt;1.5"))/$D59</f>
        <v>5.5555555555555552E-2</v>
      </c>
      <c r="O59" s="7">
        <f>COUNTIFS(CSV!$A:$A,$A59,CSV!$M:$M,"&gt;1.5")/$B59</f>
        <v>0</v>
      </c>
      <c r="P59" s="7">
        <f>COUNTIFS(CSV!$B:$B,$A59,CSV!$O:$O,"&gt;1.5")/$C59</f>
        <v>0.1</v>
      </c>
      <c r="Q59" s="12">
        <f>(COUNTIFS(CSV!$A:$A,$A59,CSV!$N:$N,"&gt;0.5") +COUNTIFS(CSV!$B:$B,$A59,CSV!$P:$P,"&gt;0.5"))/$D59</f>
        <v>0.5</v>
      </c>
      <c r="R59" s="7">
        <f>COUNTIFS(CSV!$A:$A,$A59,CSV!$N:$N,"&gt;0.5")/$B59</f>
        <v>0.25</v>
      </c>
      <c r="S59" s="7">
        <f>COUNTIFS(CSV!$B:$B,$A59,CSV!$P:$P,"&gt;0.5")/$C59</f>
        <v>0.7</v>
      </c>
      <c r="T59" s="12">
        <f>(COUNTIFS(CSV!$A:$A,$A59,CSV!$N:$N,"&gt;1.5") +COUNTIFS(CSV!$B:$B,$A59,CSV!$P:$P,"&gt;1.5"))/$D59</f>
        <v>0.16666666666666666</v>
      </c>
      <c r="U59" s="7">
        <f>COUNTIFS(CSV!$A:$A,$A59,CSV!$N:$N,"&gt;1.5")/$B59</f>
        <v>0</v>
      </c>
      <c r="V59" s="7">
        <f>COUNTIFS(CSV!$B:$B,$A59,CSV!$P:$P,"&gt;1.5")/$C59</f>
        <v>0.3</v>
      </c>
    </row>
    <row r="60" spans="1:22" x14ac:dyDescent="0.3">
      <c r="A60" s="4" t="s">
        <v>164</v>
      </c>
      <c r="B60" s="9">
        <f>COUNTIF(CSV!A:A,A60)</f>
        <v>8</v>
      </c>
      <c r="C60" s="4">
        <f>COUNTIF(CSV!B:B,A60)</f>
        <v>9</v>
      </c>
      <c r="D60" s="4">
        <f t="shared" si="2"/>
        <v>17</v>
      </c>
      <c r="E60" s="12">
        <f>(COUNTIFS(CSV!$A:$A,$A60,CSV!$Q:$Q,"&gt;0.5") +COUNTIFS(CSV!$B:$B,$A60,CSV!$Q:$Q,"&gt;0.5"))/$D60</f>
        <v>0.76470588235294112</v>
      </c>
      <c r="F60" s="7">
        <f>COUNTIFS(CSV!$A:$A,$A60,CSV!$Q:$Q,"&gt;0.5")/$B60</f>
        <v>0.875</v>
      </c>
      <c r="G60" s="7">
        <f>COUNTIFS(CSV!$B:$B,$A60,CSV!$Q:$Q,"&gt;0.5")/$C60</f>
        <v>0.66666666666666663</v>
      </c>
      <c r="H60" s="12">
        <f>(COUNTIFS(CSV!$A:$A,$A60,CSV!$Q:$Q,"&gt;1.5") +COUNTIFS(CSV!$B:$B,$A60,CSV!$Q:$Q,"&gt;1.5"))/$D60</f>
        <v>0.52941176470588236</v>
      </c>
      <c r="I60" s="7">
        <f>COUNTIFS(CSV!$A:$A,$A60,CSV!$Q:$Q,"&gt;1.5")/$B60</f>
        <v>0.625</v>
      </c>
      <c r="J60" s="7">
        <f>COUNTIFS(CSV!$B:$B,$A60,CSV!$Q:$Q,"&gt;1.5")/$C60</f>
        <v>0.44444444444444442</v>
      </c>
      <c r="K60" s="12">
        <f>(COUNTIFS(CSV!$A:$A,$A60,CSV!$M:$M,"&gt;0.5") +COUNTIFS(CSV!$B:$B,$A60,CSV!$O:$O,"&gt;0.5"))/$D60</f>
        <v>0.52941176470588236</v>
      </c>
      <c r="L60" s="7">
        <f>COUNTIFS(CSV!$A:$A,$A60,CSV!$M:$M,"&gt;0.5")/$B60</f>
        <v>0.5</v>
      </c>
      <c r="M60" s="7">
        <f>COUNTIFS(CSV!$B:$B,$A60,CSV!$O:$O,"&gt;0.5")/$C60</f>
        <v>0.55555555555555558</v>
      </c>
      <c r="N60" s="12">
        <f>(COUNTIFS(CSV!$A:$A,$A60,CSV!$M:$M,"&gt;1.5") +COUNTIFS(CSV!$B:$B,$A60,CSV!$O:$O,"&gt;1.5"))/$D60</f>
        <v>0.17647058823529413</v>
      </c>
      <c r="O60" s="7">
        <f>COUNTIFS(CSV!$A:$A,$A60,CSV!$M:$M,"&gt;1.5")/$B60</f>
        <v>0.25</v>
      </c>
      <c r="P60" s="7">
        <f>COUNTIFS(CSV!$B:$B,$A60,CSV!$O:$O,"&gt;1.5")/$C60</f>
        <v>0.1111111111111111</v>
      </c>
      <c r="Q60" s="12">
        <f>(COUNTIFS(CSV!$A:$A,$A60,CSV!$N:$N,"&gt;0.5") +COUNTIFS(CSV!$B:$B,$A60,CSV!$P:$P,"&gt;0.5"))/$D60</f>
        <v>0.58823529411764708</v>
      </c>
      <c r="R60" s="7">
        <f>COUNTIFS(CSV!$A:$A,$A60,CSV!$N:$N,"&gt;0.5")/$B60</f>
        <v>0.625</v>
      </c>
      <c r="S60" s="7">
        <f>COUNTIFS(CSV!$B:$B,$A60,CSV!$P:$P,"&gt;0.5")/$C60</f>
        <v>0.55555555555555558</v>
      </c>
      <c r="T60" s="12">
        <f>(COUNTIFS(CSV!$A:$A,$A60,CSV!$N:$N,"&gt;1.5") +COUNTIFS(CSV!$B:$B,$A60,CSV!$P:$P,"&gt;1.5"))/$D60</f>
        <v>0.29411764705882354</v>
      </c>
      <c r="U60" s="7">
        <f>COUNTIFS(CSV!$A:$A,$A60,CSV!$N:$N,"&gt;1.5")/$B60</f>
        <v>0.25</v>
      </c>
      <c r="V60" s="7">
        <f>COUNTIFS(CSV!$B:$B,$A60,CSV!$P:$P,"&gt;1.5")/$C60</f>
        <v>0.33333333333333331</v>
      </c>
    </row>
    <row r="61" spans="1:22" x14ac:dyDescent="0.3">
      <c r="A61" t="s">
        <v>179</v>
      </c>
      <c r="B61" s="9">
        <f>COUNTIF(CSV!A:A,A61)</f>
        <v>14</v>
      </c>
      <c r="C61" s="4">
        <f>COUNTIF(CSV!B:B,A61)</f>
        <v>14</v>
      </c>
      <c r="D61" s="4">
        <f t="shared" ref="D61:D124" si="3">B61+C61</f>
        <v>28</v>
      </c>
      <c r="E61" s="12">
        <f>(COUNTIFS(CSV!$A:$A,$A61,CSV!$Q:$Q,"&gt;0.5") +COUNTIFS(CSV!$B:$B,$A61,CSV!$Q:$Q,"&gt;0.5"))/$D61</f>
        <v>0.8571428571428571</v>
      </c>
      <c r="F61" s="7">
        <f>COUNTIFS(CSV!$A:$A,$A61,CSV!$Q:$Q,"&gt;0.5")/$B61</f>
        <v>0.9285714285714286</v>
      </c>
      <c r="G61" s="7">
        <f>COUNTIFS(CSV!$B:$B,$A61,CSV!$Q:$Q,"&gt;0.5")/$C61</f>
        <v>0.7857142857142857</v>
      </c>
      <c r="H61" s="12">
        <f>(COUNTIFS(CSV!$A:$A,$A61,CSV!$Q:$Q,"&gt;1.5") +COUNTIFS(CSV!$B:$B,$A61,CSV!$Q:$Q,"&gt;1.5"))/$D61</f>
        <v>0.6428571428571429</v>
      </c>
      <c r="I61" s="7">
        <f>COUNTIFS(CSV!$A:$A,$A61,CSV!$Q:$Q,"&gt;1.5")/$B61</f>
        <v>0.7142857142857143</v>
      </c>
      <c r="J61" s="7">
        <f>COUNTIFS(CSV!$B:$B,$A61,CSV!$Q:$Q,"&gt;1.5")/$C61</f>
        <v>0.5714285714285714</v>
      </c>
      <c r="K61" s="12">
        <f>(COUNTIFS(CSV!$A:$A,$A61,CSV!$M:$M,"&gt;0.5") +COUNTIFS(CSV!$B:$B,$A61,CSV!$O:$O,"&gt;0.5"))/$D61</f>
        <v>0.6785714285714286</v>
      </c>
      <c r="L61" s="7">
        <f>COUNTIFS(CSV!$A:$A,$A61,CSV!$M:$M,"&gt;0.5")/$B61</f>
        <v>0.8571428571428571</v>
      </c>
      <c r="M61" s="7">
        <f>COUNTIFS(CSV!$B:$B,$A61,CSV!$O:$O,"&gt;0.5")/$C61</f>
        <v>0.5</v>
      </c>
      <c r="N61" s="12">
        <f>(COUNTIFS(CSV!$A:$A,$A61,CSV!$M:$M,"&gt;1.5") +COUNTIFS(CSV!$B:$B,$A61,CSV!$O:$O,"&gt;1.5"))/$D61</f>
        <v>0.25</v>
      </c>
      <c r="O61" s="7">
        <f>COUNTIFS(CSV!$A:$A,$A61,CSV!$M:$M,"&gt;1.5")/$B61</f>
        <v>0.2857142857142857</v>
      </c>
      <c r="P61" s="7">
        <f>COUNTIFS(CSV!$B:$B,$A61,CSV!$O:$O,"&gt;1.5")/$C61</f>
        <v>0.21428571428571427</v>
      </c>
      <c r="Q61" s="12">
        <f>(COUNTIFS(CSV!$A:$A,$A61,CSV!$N:$N,"&gt;0.5") +COUNTIFS(CSV!$B:$B,$A61,CSV!$P:$P,"&gt;0.5"))/$D61</f>
        <v>0.6071428571428571</v>
      </c>
      <c r="R61" s="7">
        <f>COUNTIFS(CSV!$A:$A,$A61,CSV!$N:$N,"&gt;0.5")/$B61</f>
        <v>0.7142857142857143</v>
      </c>
      <c r="S61" s="7">
        <f>COUNTIFS(CSV!$B:$B,$A61,CSV!$P:$P,"&gt;0.5")/$C61</f>
        <v>0.5</v>
      </c>
      <c r="T61" s="12">
        <f>(COUNTIFS(CSV!$A:$A,$A61,CSV!$N:$N,"&gt;1.5") +COUNTIFS(CSV!$B:$B,$A61,CSV!$P:$P,"&gt;1.5"))/$D61</f>
        <v>0.25</v>
      </c>
      <c r="U61" s="7">
        <f>COUNTIFS(CSV!$A:$A,$A61,CSV!$N:$N,"&gt;1.5")/$B61</f>
        <v>0.35714285714285715</v>
      </c>
      <c r="V61" s="7">
        <f>COUNTIFS(CSV!$B:$B,$A61,CSV!$P:$P,"&gt;1.5")/$C61</f>
        <v>0.14285714285714285</v>
      </c>
    </row>
    <row r="62" spans="1:22" x14ac:dyDescent="0.3">
      <c r="A62" t="s">
        <v>177</v>
      </c>
      <c r="B62" s="9">
        <f>COUNTIF(CSV!A:A,A62)</f>
        <v>14</v>
      </c>
      <c r="C62" s="4">
        <f>COUNTIF(CSV!B:B,A62)</f>
        <v>14</v>
      </c>
      <c r="D62" s="4">
        <f t="shared" si="3"/>
        <v>28</v>
      </c>
      <c r="E62" s="12">
        <f>(COUNTIFS(CSV!$A:$A,$A62,CSV!$Q:$Q,"&gt;0.5") +COUNTIFS(CSV!$B:$B,$A62,CSV!$Q:$Q,"&gt;0.5"))/$D62</f>
        <v>0.7142857142857143</v>
      </c>
      <c r="F62" s="7">
        <f>COUNTIFS(CSV!$A:$A,$A62,CSV!$Q:$Q,"&gt;0.5")/$B62</f>
        <v>0.7142857142857143</v>
      </c>
      <c r="G62" s="7">
        <f>COUNTIFS(CSV!$B:$B,$A62,CSV!$Q:$Q,"&gt;0.5")/$C62</f>
        <v>0.7142857142857143</v>
      </c>
      <c r="H62" s="12">
        <f>(COUNTIFS(CSV!$A:$A,$A62,CSV!$Q:$Q,"&gt;1.5") +COUNTIFS(CSV!$B:$B,$A62,CSV!$Q:$Q,"&gt;1.5"))/$D62</f>
        <v>0.42857142857142855</v>
      </c>
      <c r="I62" s="7">
        <f>COUNTIFS(CSV!$A:$A,$A62,CSV!$Q:$Q,"&gt;1.5")/$B62</f>
        <v>0.5714285714285714</v>
      </c>
      <c r="J62" s="7">
        <f>COUNTIFS(CSV!$B:$B,$A62,CSV!$Q:$Q,"&gt;1.5")/$C62</f>
        <v>0.2857142857142857</v>
      </c>
      <c r="K62" s="12">
        <f>(COUNTIFS(CSV!$A:$A,$A62,CSV!$M:$M,"&gt;0.5") +COUNTIFS(CSV!$B:$B,$A62,CSV!$O:$O,"&gt;0.5"))/$D62</f>
        <v>0.5714285714285714</v>
      </c>
      <c r="L62" s="7">
        <f>COUNTIFS(CSV!$A:$A,$A62,CSV!$M:$M,"&gt;0.5")/$B62</f>
        <v>0.6428571428571429</v>
      </c>
      <c r="M62" s="7">
        <f>COUNTIFS(CSV!$B:$B,$A62,CSV!$O:$O,"&gt;0.5")/$C62</f>
        <v>0.5</v>
      </c>
      <c r="N62" s="12">
        <f>(COUNTIFS(CSV!$A:$A,$A62,CSV!$M:$M,"&gt;1.5") +COUNTIFS(CSV!$B:$B,$A62,CSV!$O:$O,"&gt;1.5"))/$D62</f>
        <v>0.21428571428571427</v>
      </c>
      <c r="O62" s="7">
        <f>COUNTIFS(CSV!$A:$A,$A62,CSV!$M:$M,"&gt;1.5")/$B62</f>
        <v>0.35714285714285715</v>
      </c>
      <c r="P62" s="7">
        <f>COUNTIFS(CSV!$B:$B,$A62,CSV!$O:$O,"&gt;1.5")/$C62</f>
        <v>7.1428571428571425E-2</v>
      </c>
      <c r="Q62" s="12">
        <f>(COUNTIFS(CSV!$A:$A,$A62,CSV!$N:$N,"&gt;0.5") +COUNTIFS(CSV!$B:$B,$A62,CSV!$P:$P,"&gt;0.5"))/$D62</f>
        <v>0.42857142857142855</v>
      </c>
      <c r="R62" s="7">
        <f>COUNTIFS(CSV!$A:$A,$A62,CSV!$N:$N,"&gt;0.5")/$B62</f>
        <v>0.42857142857142855</v>
      </c>
      <c r="S62" s="7">
        <f>COUNTIFS(CSV!$B:$B,$A62,CSV!$P:$P,"&gt;0.5")/$C62</f>
        <v>0.42857142857142855</v>
      </c>
      <c r="T62" s="12">
        <f>(COUNTIFS(CSV!$A:$A,$A62,CSV!$N:$N,"&gt;1.5") +COUNTIFS(CSV!$B:$B,$A62,CSV!$P:$P,"&gt;1.5"))/$D62</f>
        <v>0.17857142857142858</v>
      </c>
      <c r="U62" s="7">
        <f>COUNTIFS(CSV!$A:$A,$A62,CSV!$N:$N,"&gt;1.5")/$B62</f>
        <v>0.14285714285714285</v>
      </c>
      <c r="V62" s="7">
        <f>COUNTIFS(CSV!$B:$B,$A62,CSV!$P:$P,"&gt;1.5")/$C62</f>
        <v>0.21428571428571427</v>
      </c>
    </row>
    <row r="63" spans="1:22" x14ac:dyDescent="0.3">
      <c r="A63" t="s">
        <v>185</v>
      </c>
      <c r="B63" s="9">
        <f>COUNTIF(CSV!A:A,A63)</f>
        <v>14</v>
      </c>
      <c r="C63" s="4">
        <f>COUNTIF(CSV!B:B,A63)</f>
        <v>14</v>
      </c>
      <c r="D63" s="4">
        <f t="shared" si="3"/>
        <v>28</v>
      </c>
      <c r="E63" s="12">
        <f>(COUNTIFS(CSV!$A:$A,$A63,CSV!$Q:$Q,"&gt;0.5") +COUNTIFS(CSV!$B:$B,$A63,CSV!$Q:$Q,"&gt;0.5"))/$D63</f>
        <v>0.8571428571428571</v>
      </c>
      <c r="F63" s="7">
        <f>COUNTIFS(CSV!$A:$A,$A63,CSV!$Q:$Q,"&gt;0.5")/$B63</f>
        <v>0.9285714285714286</v>
      </c>
      <c r="G63" s="7">
        <f>COUNTIFS(CSV!$B:$B,$A63,CSV!$Q:$Q,"&gt;0.5")/$C63</f>
        <v>0.7857142857142857</v>
      </c>
      <c r="H63" s="12">
        <f>(COUNTIFS(CSV!$A:$A,$A63,CSV!$Q:$Q,"&gt;1.5") +COUNTIFS(CSV!$B:$B,$A63,CSV!$Q:$Q,"&gt;1.5"))/$D63</f>
        <v>0.6071428571428571</v>
      </c>
      <c r="I63" s="7">
        <f>COUNTIFS(CSV!$A:$A,$A63,CSV!$Q:$Q,"&gt;1.5")/$B63</f>
        <v>0.6428571428571429</v>
      </c>
      <c r="J63" s="7">
        <f>COUNTIFS(CSV!$B:$B,$A63,CSV!$Q:$Q,"&gt;1.5")/$C63</f>
        <v>0.5714285714285714</v>
      </c>
      <c r="K63" s="12">
        <f>(COUNTIFS(CSV!$A:$A,$A63,CSV!$M:$M,"&gt;0.5") +COUNTIFS(CSV!$B:$B,$A63,CSV!$O:$O,"&gt;0.5"))/$D63</f>
        <v>0.6071428571428571</v>
      </c>
      <c r="L63" s="7">
        <f>COUNTIFS(CSV!$A:$A,$A63,CSV!$M:$M,"&gt;0.5")/$B63</f>
        <v>0.7857142857142857</v>
      </c>
      <c r="M63" s="7">
        <f>COUNTIFS(CSV!$B:$B,$A63,CSV!$O:$O,"&gt;0.5")/$C63</f>
        <v>0.42857142857142855</v>
      </c>
      <c r="N63" s="12">
        <f>(COUNTIFS(CSV!$A:$A,$A63,CSV!$M:$M,"&gt;1.5") +COUNTIFS(CSV!$B:$B,$A63,CSV!$O:$O,"&gt;1.5"))/$D63</f>
        <v>0.25</v>
      </c>
      <c r="O63" s="7">
        <f>COUNTIFS(CSV!$A:$A,$A63,CSV!$M:$M,"&gt;1.5")/$B63</f>
        <v>0.35714285714285715</v>
      </c>
      <c r="P63" s="7">
        <f>COUNTIFS(CSV!$B:$B,$A63,CSV!$O:$O,"&gt;1.5")/$C63</f>
        <v>0.14285714285714285</v>
      </c>
      <c r="Q63" s="12">
        <f>(COUNTIFS(CSV!$A:$A,$A63,CSV!$N:$N,"&gt;0.5") +COUNTIFS(CSV!$B:$B,$A63,CSV!$P:$P,"&gt;0.5"))/$D63</f>
        <v>0.6071428571428571</v>
      </c>
      <c r="R63" s="7">
        <f>COUNTIFS(CSV!$A:$A,$A63,CSV!$N:$N,"&gt;0.5")/$B63</f>
        <v>0.5714285714285714</v>
      </c>
      <c r="S63" s="7">
        <f>COUNTIFS(CSV!$B:$B,$A63,CSV!$P:$P,"&gt;0.5")/$C63</f>
        <v>0.6428571428571429</v>
      </c>
      <c r="T63" s="12">
        <f>(COUNTIFS(CSV!$A:$A,$A63,CSV!$N:$N,"&gt;1.5") +COUNTIFS(CSV!$B:$B,$A63,CSV!$P:$P,"&gt;1.5"))/$D63</f>
        <v>0.39285714285714285</v>
      </c>
      <c r="U63" s="7">
        <f>COUNTIFS(CSV!$A:$A,$A63,CSV!$N:$N,"&gt;1.5")/$B63</f>
        <v>0.2857142857142857</v>
      </c>
      <c r="V63" s="7">
        <f>COUNTIFS(CSV!$B:$B,$A63,CSV!$P:$P,"&gt;1.5")/$C63</f>
        <v>0.5</v>
      </c>
    </row>
    <row r="64" spans="1:22" x14ac:dyDescent="0.3">
      <c r="A64" t="s">
        <v>191</v>
      </c>
      <c r="B64" s="9">
        <f>COUNTIF(CSV!A:A,A64)</f>
        <v>13</v>
      </c>
      <c r="C64" s="4">
        <f>COUNTIF(CSV!B:B,A64)</f>
        <v>14</v>
      </c>
      <c r="D64" s="4">
        <f t="shared" si="3"/>
        <v>27</v>
      </c>
      <c r="E64" s="12">
        <f>(COUNTIFS(CSV!$A:$A,$A64,CSV!$Q:$Q,"&gt;0.5") +COUNTIFS(CSV!$B:$B,$A64,CSV!$Q:$Q,"&gt;0.5"))/$D64</f>
        <v>0.70370370370370372</v>
      </c>
      <c r="F64" s="7">
        <f>COUNTIFS(CSV!$A:$A,$A64,CSV!$Q:$Q,"&gt;0.5")/$B64</f>
        <v>0.53846153846153844</v>
      </c>
      <c r="G64" s="7">
        <f>COUNTIFS(CSV!$B:$B,$A64,CSV!$Q:$Q,"&gt;0.5")/$C64</f>
        <v>0.8571428571428571</v>
      </c>
      <c r="H64" s="12">
        <f>(COUNTIFS(CSV!$A:$A,$A64,CSV!$Q:$Q,"&gt;1.5") +COUNTIFS(CSV!$B:$B,$A64,CSV!$Q:$Q,"&gt;1.5"))/$D64</f>
        <v>0.25925925925925924</v>
      </c>
      <c r="I64" s="7">
        <f>COUNTIFS(CSV!$A:$A,$A64,CSV!$Q:$Q,"&gt;1.5")/$B64</f>
        <v>0.23076923076923078</v>
      </c>
      <c r="J64" s="7">
        <f>COUNTIFS(CSV!$B:$B,$A64,CSV!$Q:$Q,"&gt;1.5")/$C64</f>
        <v>0.2857142857142857</v>
      </c>
      <c r="K64" s="12">
        <f>(COUNTIFS(CSV!$A:$A,$A64,CSV!$M:$M,"&gt;0.5") +COUNTIFS(CSV!$B:$B,$A64,CSV!$O:$O,"&gt;0.5"))/$D64</f>
        <v>0.33333333333333331</v>
      </c>
      <c r="L64" s="7">
        <f>COUNTIFS(CSV!$A:$A,$A64,CSV!$M:$M,"&gt;0.5")/$B64</f>
        <v>0.30769230769230771</v>
      </c>
      <c r="M64" s="7">
        <f>COUNTIFS(CSV!$B:$B,$A64,CSV!$O:$O,"&gt;0.5")/$C64</f>
        <v>0.35714285714285715</v>
      </c>
      <c r="N64" s="12">
        <f>(COUNTIFS(CSV!$A:$A,$A64,CSV!$M:$M,"&gt;1.5") +COUNTIFS(CSV!$B:$B,$A64,CSV!$O:$O,"&gt;1.5"))/$D64</f>
        <v>7.407407407407407E-2</v>
      </c>
      <c r="O64" s="7">
        <f>COUNTIFS(CSV!$A:$A,$A64,CSV!$M:$M,"&gt;1.5")/$B64</f>
        <v>7.6923076923076927E-2</v>
      </c>
      <c r="P64" s="7">
        <f>COUNTIFS(CSV!$B:$B,$A64,CSV!$O:$O,"&gt;1.5")/$C64</f>
        <v>7.1428571428571425E-2</v>
      </c>
      <c r="Q64" s="12">
        <f>(COUNTIFS(CSV!$A:$A,$A64,CSV!$N:$N,"&gt;0.5") +COUNTIFS(CSV!$B:$B,$A64,CSV!$P:$P,"&gt;0.5"))/$D64</f>
        <v>0.55555555555555558</v>
      </c>
      <c r="R64" s="7">
        <f>COUNTIFS(CSV!$A:$A,$A64,CSV!$N:$N,"&gt;0.5")/$B64</f>
        <v>0.38461538461538464</v>
      </c>
      <c r="S64" s="7">
        <f>COUNTIFS(CSV!$B:$B,$A64,CSV!$P:$P,"&gt;0.5")/$C64</f>
        <v>0.7142857142857143</v>
      </c>
      <c r="T64" s="12">
        <f>(COUNTIFS(CSV!$A:$A,$A64,CSV!$N:$N,"&gt;1.5") +COUNTIFS(CSV!$B:$B,$A64,CSV!$P:$P,"&gt;1.5"))/$D64</f>
        <v>0.18518518518518517</v>
      </c>
      <c r="U64" s="7">
        <f>COUNTIFS(CSV!$A:$A,$A64,CSV!$N:$N,"&gt;1.5")/$B64</f>
        <v>0.15384615384615385</v>
      </c>
      <c r="V64" s="7">
        <f>COUNTIFS(CSV!$B:$B,$A64,CSV!$P:$P,"&gt;1.5")/$C64</f>
        <v>0.21428571428571427</v>
      </c>
    </row>
    <row r="65" spans="1:22" x14ac:dyDescent="0.3">
      <c r="A65" t="s">
        <v>188</v>
      </c>
      <c r="B65" s="9">
        <f>COUNTIF(CSV!A:A,A65)</f>
        <v>14</v>
      </c>
      <c r="C65" s="4">
        <f>COUNTIF(CSV!B:B,A65)</f>
        <v>14</v>
      </c>
      <c r="D65" s="4">
        <f t="shared" si="3"/>
        <v>28</v>
      </c>
      <c r="E65" s="12">
        <f>(COUNTIFS(CSV!$A:$A,$A65,CSV!$Q:$Q,"&gt;0.5") +COUNTIFS(CSV!$B:$B,$A65,CSV!$Q:$Q,"&gt;0.5"))/$D65</f>
        <v>0.8214285714285714</v>
      </c>
      <c r="F65" s="7">
        <f>COUNTIFS(CSV!$A:$A,$A65,CSV!$Q:$Q,"&gt;0.5")/$B65</f>
        <v>0.9285714285714286</v>
      </c>
      <c r="G65" s="7">
        <f>COUNTIFS(CSV!$B:$B,$A65,CSV!$Q:$Q,"&gt;0.5")/$C65</f>
        <v>0.7142857142857143</v>
      </c>
      <c r="H65" s="12">
        <f>(COUNTIFS(CSV!$A:$A,$A65,CSV!$Q:$Q,"&gt;1.5") +COUNTIFS(CSV!$B:$B,$A65,CSV!$Q:$Q,"&gt;1.5"))/$D65</f>
        <v>0.42857142857142855</v>
      </c>
      <c r="I65" s="7">
        <f>COUNTIFS(CSV!$A:$A,$A65,CSV!$Q:$Q,"&gt;1.5")/$B65</f>
        <v>0.42857142857142855</v>
      </c>
      <c r="J65" s="7">
        <f>COUNTIFS(CSV!$B:$B,$A65,CSV!$Q:$Q,"&gt;1.5")/$C65</f>
        <v>0.42857142857142855</v>
      </c>
      <c r="K65" s="12">
        <f>(COUNTIFS(CSV!$A:$A,$A65,CSV!$M:$M,"&gt;0.5") +COUNTIFS(CSV!$B:$B,$A65,CSV!$O:$O,"&gt;0.5"))/$D65</f>
        <v>0.6785714285714286</v>
      </c>
      <c r="L65" s="7">
        <f>COUNTIFS(CSV!$A:$A,$A65,CSV!$M:$M,"&gt;0.5")/$B65</f>
        <v>0.7857142857142857</v>
      </c>
      <c r="M65" s="7">
        <f>COUNTIFS(CSV!$B:$B,$A65,CSV!$O:$O,"&gt;0.5")/$C65</f>
        <v>0.5714285714285714</v>
      </c>
      <c r="N65" s="12">
        <f>(COUNTIFS(CSV!$A:$A,$A65,CSV!$M:$M,"&gt;1.5") +COUNTIFS(CSV!$B:$B,$A65,CSV!$O:$O,"&gt;1.5"))/$D65</f>
        <v>0.14285714285714285</v>
      </c>
      <c r="O65" s="7">
        <f>COUNTIFS(CSV!$A:$A,$A65,CSV!$M:$M,"&gt;1.5")/$B65</f>
        <v>0.14285714285714285</v>
      </c>
      <c r="P65" s="7">
        <f>COUNTIFS(CSV!$B:$B,$A65,CSV!$O:$O,"&gt;1.5")/$C65</f>
        <v>0.14285714285714285</v>
      </c>
      <c r="Q65" s="12">
        <f>(COUNTIFS(CSV!$A:$A,$A65,CSV!$N:$N,"&gt;0.5") +COUNTIFS(CSV!$B:$B,$A65,CSV!$P:$P,"&gt;0.5"))/$D65</f>
        <v>0.5357142857142857</v>
      </c>
      <c r="R65" s="7">
        <f>COUNTIFS(CSV!$A:$A,$A65,CSV!$N:$N,"&gt;0.5")/$B65</f>
        <v>0.5</v>
      </c>
      <c r="S65" s="7">
        <f>COUNTIFS(CSV!$B:$B,$A65,CSV!$P:$P,"&gt;0.5")/$C65</f>
        <v>0.5714285714285714</v>
      </c>
      <c r="T65" s="12">
        <f>(COUNTIFS(CSV!$A:$A,$A65,CSV!$N:$N,"&gt;1.5") +COUNTIFS(CSV!$B:$B,$A65,CSV!$P:$P,"&gt;1.5"))/$D65</f>
        <v>7.1428571428571425E-2</v>
      </c>
      <c r="U65" s="7">
        <f>COUNTIFS(CSV!$A:$A,$A65,CSV!$N:$N,"&gt;1.5")/$B65</f>
        <v>7.1428571428571425E-2</v>
      </c>
      <c r="V65" s="7">
        <f>COUNTIFS(CSV!$B:$B,$A65,CSV!$P:$P,"&gt;1.5")/$C65</f>
        <v>7.1428571428571425E-2</v>
      </c>
    </row>
    <row r="66" spans="1:22" x14ac:dyDescent="0.3">
      <c r="A66" t="s">
        <v>181</v>
      </c>
      <c r="B66" s="9">
        <f>COUNTIF(CSV!A:A,A66)</f>
        <v>14</v>
      </c>
      <c r="C66" s="4">
        <f>COUNTIF(CSV!B:B,A66)</f>
        <v>14</v>
      </c>
      <c r="D66" s="4">
        <f t="shared" si="3"/>
        <v>28</v>
      </c>
      <c r="E66" s="12">
        <f>(COUNTIFS(CSV!$A:$A,$A66,CSV!$Q:$Q,"&gt;0.5") +COUNTIFS(CSV!$B:$B,$A66,CSV!$Q:$Q,"&gt;0.5"))/$D66</f>
        <v>0.75</v>
      </c>
      <c r="F66" s="7">
        <f>COUNTIFS(CSV!$A:$A,$A66,CSV!$Q:$Q,"&gt;0.5")/$B66</f>
        <v>0.7142857142857143</v>
      </c>
      <c r="G66" s="7">
        <f>COUNTIFS(CSV!$B:$B,$A66,CSV!$Q:$Q,"&gt;0.5")/$C66</f>
        <v>0.7857142857142857</v>
      </c>
      <c r="H66" s="12">
        <f>(COUNTIFS(CSV!$A:$A,$A66,CSV!$Q:$Q,"&gt;1.5") +COUNTIFS(CSV!$B:$B,$A66,CSV!$Q:$Q,"&gt;1.5"))/$D66</f>
        <v>0.35714285714285715</v>
      </c>
      <c r="I66" s="7">
        <f>COUNTIFS(CSV!$A:$A,$A66,CSV!$Q:$Q,"&gt;1.5")/$B66</f>
        <v>0.35714285714285715</v>
      </c>
      <c r="J66" s="7">
        <f>COUNTIFS(CSV!$B:$B,$A66,CSV!$Q:$Q,"&gt;1.5")/$C66</f>
        <v>0.35714285714285715</v>
      </c>
      <c r="K66" s="12">
        <f>(COUNTIFS(CSV!$A:$A,$A66,CSV!$M:$M,"&gt;0.5") +COUNTIFS(CSV!$B:$B,$A66,CSV!$O:$O,"&gt;0.5"))/$D66</f>
        <v>0.5714285714285714</v>
      </c>
      <c r="L66" s="7">
        <f>COUNTIFS(CSV!$A:$A,$A66,CSV!$M:$M,"&gt;0.5")/$B66</f>
        <v>0.5714285714285714</v>
      </c>
      <c r="M66" s="7">
        <f>COUNTIFS(CSV!$B:$B,$A66,CSV!$O:$O,"&gt;0.5")/$C66</f>
        <v>0.5714285714285714</v>
      </c>
      <c r="N66" s="12">
        <f>(COUNTIFS(CSV!$A:$A,$A66,CSV!$M:$M,"&gt;1.5") +COUNTIFS(CSV!$B:$B,$A66,CSV!$O:$O,"&gt;1.5"))/$D66</f>
        <v>0.21428571428571427</v>
      </c>
      <c r="O66" s="7">
        <f>COUNTIFS(CSV!$A:$A,$A66,CSV!$M:$M,"&gt;1.5")/$B66</f>
        <v>0.14285714285714285</v>
      </c>
      <c r="P66" s="7">
        <f>COUNTIFS(CSV!$B:$B,$A66,CSV!$O:$O,"&gt;1.5")/$C66</f>
        <v>0.2857142857142857</v>
      </c>
      <c r="Q66" s="12">
        <f>(COUNTIFS(CSV!$A:$A,$A66,CSV!$N:$N,"&gt;0.5") +COUNTIFS(CSV!$B:$B,$A66,CSV!$P:$P,"&gt;0.5"))/$D66</f>
        <v>0.42857142857142855</v>
      </c>
      <c r="R66" s="7">
        <f>COUNTIFS(CSV!$A:$A,$A66,CSV!$N:$N,"&gt;0.5")/$B66</f>
        <v>0.42857142857142855</v>
      </c>
      <c r="S66" s="7">
        <f>COUNTIFS(CSV!$B:$B,$A66,CSV!$P:$P,"&gt;0.5")/$C66</f>
        <v>0.42857142857142855</v>
      </c>
      <c r="T66" s="12">
        <f>(COUNTIFS(CSV!$A:$A,$A66,CSV!$N:$N,"&gt;1.5") +COUNTIFS(CSV!$B:$B,$A66,CSV!$P:$P,"&gt;1.5"))/$D66</f>
        <v>0.10714285714285714</v>
      </c>
      <c r="U66" s="7">
        <f>COUNTIFS(CSV!$A:$A,$A66,CSV!$N:$N,"&gt;1.5")/$B66</f>
        <v>7.1428571428571425E-2</v>
      </c>
      <c r="V66" s="7">
        <f>COUNTIFS(CSV!$B:$B,$A66,CSV!$P:$P,"&gt;1.5")/$C66</f>
        <v>0.14285714285714285</v>
      </c>
    </row>
    <row r="67" spans="1:22" x14ac:dyDescent="0.3">
      <c r="A67" t="s">
        <v>176</v>
      </c>
      <c r="B67" s="9">
        <f>COUNTIF(CSV!A:A,A67)</f>
        <v>14</v>
      </c>
      <c r="C67" s="4">
        <f>COUNTIF(CSV!B:B,A67)</f>
        <v>14</v>
      </c>
      <c r="D67" s="4">
        <f t="shared" si="3"/>
        <v>28</v>
      </c>
      <c r="E67" s="12">
        <f>(COUNTIFS(CSV!$A:$A,$A67,CSV!$Q:$Q,"&gt;0.5") +COUNTIFS(CSV!$B:$B,$A67,CSV!$Q:$Q,"&gt;0.5"))/$D67</f>
        <v>0.75</v>
      </c>
      <c r="F67" s="7">
        <f>COUNTIFS(CSV!$A:$A,$A67,CSV!$Q:$Q,"&gt;0.5")/$B67</f>
        <v>0.7142857142857143</v>
      </c>
      <c r="G67" s="7">
        <f>COUNTIFS(CSV!$B:$B,$A67,CSV!$Q:$Q,"&gt;0.5")/$C67</f>
        <v>0.7857142857142857</v>
      </c>
      <c r="H67" s="12">
        <f>(COUNTIFS(CSV!$A:$A,$A67,CSV!$Q:$Q,"&gt;1.5") +COUNTIFS(CSV!$B:$B,$A67,CSV!$Q:$Q,"&gt;1.5"))/$D67</f>
        <v>0.39285714285714285</v>
      </c>
      <c r="I67" s="7">
        <f>COUNTIFS(CSV!$A:$A,$A67,CSV!$Q:$Q,"&gt;1.5")/$B67</f>
        <v>0.35714285714285715</v>
      </c>
      <c r="J67" s="7">
        <f>COUNTIFS(CSV!$B:$B,$A67,CSV!$Q:$Q,"&gt;1.5")/$C67</f>
        <v>0.42857142857142855</v>
      </c>
      <c r="K67" s="12">
        <f>(COUNTIFS(CSV!$A:$A,$A67,CSV!$M:$M,"&gt;0.5") +COUNTIFS(CSV!$B:$B,$A67,CSV!$O:$O,"&gt;0.5"))/$D67</f>
        <v>0.42857142857142855</v>
      </c>
      <c r="L67" s="7">
        <f>COUNTIFS(CSV!$A:$A,$A67,CSV!$M:$M,"&gt;0.5")/$B67</f>
        <v>0.35714285714285715</v>
      </c>
      <c r="M67" s="7">
        <f>COUNTIFS(CSV!$B:$B,$A67,CSV!$O:$O,"&gt;0.5")/$C67</f>
        <v>0.5</v>
      </c>
      <c r="N67" s="12">
        <f>(COUNTIFS(CSV!$A:$A,$A67,CSV!$M:$M,"&gt;1.5") +COUNTIFS(CSV!$B:$B,$A67,CSV!$O:$O,"&gt;1.5"))/$D67</f>
        <v>0.17857142857142858</v>
      </c>
      <c r="O67" s="7">
        <f>COUNTIFS(CSV!$A:$A,$A67,CSV!$M:$M,"&gt;1.5")/$B67</f>
        <v>0.14285714285714285</v>
      </c>
      <c r="P67" s="7">
        <f>COUNTIFS(CSV!$B:$B,$A67,CSV!$O:$O,"&gt;1.5")/$C67</f>
        <v>0.21428571428571427</v>
      </c>
      <c r="Q67" s="12">
        <f>(COUNTIFS(CSV!$A:$A,$A67,CSV!$N:$N,"&gt;0.5") +COUNTIFS(CSV!$B:$B,$A67,CSV!$P:$P,"&gt;0.5"))/$D67</f>
        <v>0.5714285714285714</v>
      </c>
      <c r="R67" s="7">
        <f>COUNTIFS(CSV!$A:$A,$A67,CSV!$N:$N,"&gt;0.5")/$B67</f>
        <v>0.42857142857142855</v>
      </c>
      <c r="S67" s="7">
        <f>COUNTIFS(CSV!$B:$B,$A67,CSV!$P:$P,"&gt;0.5")/$C67</f>
        <v>0.7142857142857143</v>
      </c>
      <c r="T67" s="12">
        <f>(COUNTIFS(CSV!$A:$A,$A67,CSV!$N:$N,"&gt;1.5") +COUNTIFS(CSV!$B:$B,$A67,CSV!$P:$P,"&gt;1.5"))/$D67</f>
        <v>0.10714285714285714</v>
      </c>
      <c r="U67" s="7">
        <f>COUNTIFS(CSV!$A:$A,$A67,CSV!$N:$N,"&gt;1.5")/$B67</f>
        <v>0.14285714285714285</v>
      </c>
      <c r="V67" s="7">
        <f>COUNTIFS(CSV!$B:$B,$A67,CSV!$P:$P,"&gt;1.5")/$C67</f>
        <v>7.1428571428571425E-2</v>
      </c>
    </row>
    <row r="68" spans="1:22" x14ac:dyDescent="0.3">
      <c r="A68" t="s">
        <v>184</v>
      </c>
      <c r="B68" s="9">
        <f>COUNTIF(CSV!A:A,A68)</f>
        <v>14</v>
      </c>
      <c r="C68" s="4">
        <f>COUNTIF(CSV!B:B,A68)</f>
        <v>14</v>
      </c>
      <c r="D68" s="4">
        <f t="shared" si="3"/>
        <v>28</v>
      </c>
      <c r="E68" s="12">
        <f>(COUNTIFS(CSV!$A:$A,$A68,CSV!$Q:$Q,"&gt;0.5") +COUNTIFS(CSV!$B:$B,$A68,CSV!$Q:$Q,"&gt;0.5"))/$D68</f>
        <v>0.7857142857142857</v>
      </c>
      <c r="F68" s="7">
        <f>COUNTIFS(CSV!$A:$A,$A68,CSV!$Q:$Q,"&gt;0.5")/$B68</f>
        <v>0.7142857142857143</v>
      </c>
      <c r="G68" s="7">
        <f>COUNTIFS(CSV!$B:$B,$A68,CSV!$Q:$Q,"&gt;0.5")/$C68</f>
        <v>0.8571428571428571</v>
      </c>
      <c r="H68" s="12">
        <f>(COUNTIFS(CSV!$A:$A,$A68,CSV!$Q:$Q,"&gt;1.5") +COUNTIFS(CSV!$B:$B,$A68,CSV!$Q:$Q,"&gt;1.5"))/$D68</f>
        <v>0.5</v>
      </c>
      <c r="I68" s="7">
        <f>COUNTIFS(CSV!$A:$A,$A68,CSV!$Q:$Q,"&gt;1.5")/$B68</f>
        <v>0.5714285714285714</v>
      </c>
      <c r="J68" s="7">
        <f>COUNTIFS(CSV!$B:$B,$A68,CSV!$Q:$Q,"&gt;1.5")/$C68</f>
        <v>0.42857142857142855</v>
      </c>
      <c r="K68" s="12">
        <f>(COUNTIFS(CSV!$A:$A,$A68,CSV!$M:$M,"&gt;0.5") +COUNTIFS(CSV!$B:$B,$A68,CSV!$O:$O,"&gt;0.5"))/$D68</f>
        <v>0.4642857142857143</v>
      </c>
      <c r="L68" s="7">
        <f>COUNTIFS(CSV!$A:$A,$A68,CSV!$M:$M,"&gt;0.5")/$B68</f>
        <v>0.5</v>
      </c>
      <c r="M68" s="7">
        <f>COUNTIFS(CSV!$B:$B,$A68,CSV!$O:$O,"&gt;0.5")/$C68</f>
        <v>0.42857142857142855</v>
      </c>
      <c r="N68" s="12">
        <f>(COUNTIFS(CSV!$A:$A,$A68,CSV!$M:$M,"&gt;1.5") +COUNTIFS(CSV!$B:$B,$A68,CSV!$O:$O,"&gt;1.5"))/$D68</f>
        <v>0.14285714285714285</v>
      </c>
      <c r="O68" s="7">
        <f>COUNTIFS(CSV!$A:$A,$A68,CSV!$M:$M,"&gt;1.5")/$B68</f>
        <v>0.21428571428571427</v>
      </c>
      <c r="P68" s="7">
        <f>COUNTIFS(CSV!$B:$B,$A68,CSV!$O:$O,"&gt;1.5")/$C68</f>
        <v>7.1428571428571425E-2</v>
      </c>
      <c r="Q68" s="12">
        <f>(COUNTIFS(CSV!$A:$A,$A68,CSV!$N:$N,"&gt;0.5") +COUNTIFS(CSV!$B:$B,$A68,CSV!$P:$P,"&gt;0.5"))/$D68</f>
        <v>0.6428571428571429</v>
      </c>
      <c r="R68" s="7">
        <f>COUNTIFS(CSV!$A:$A,$A68,CSV!$N:$N,"&gt;0.5")/$B68</f>
        <v>0.5</v>
      </c>
      <c r="S68" s="7">
        <f>COUNTIFS(CSV!$B:$B,$A68,CSV!$P:$P,"&gt;0.5")/$C68</f>
        <v>0.7857142857142857</v>
      </c>
      <c r="T68" s="12">
        <f>(COUNTIFS(CSV!$A:$A,$A68,CSV!$N:$N,"&gt;1.5") +COUNTIFS(CSV!$B:$B,$A68,CSV!$P:$P,"&gt;1.5"))/$D68</f>
        <v>0.10714285714285714</v>
      </c>
      <c r="U68" s="7">
        <f>COUNTIFS(CSV!$A:$A,$A68,CSV!$N:$N,"&gt;1.5")/$B68</f>
        <v>0.14285714285714285</v>
      </c>
      <c r="V68" s="7">
        <f>COUNTIFS(CSV!$B:$B,$A68,CSV!$P:$P,"&gt;1.5")/$C68</f>
        <v>7.1428571428571425E-2</v>
      </c>
    </row>
    <row r="69" spans="1:22" x14ac:dyDescent="0.3">
      <c r="A69" t="s">
        <v>194</v>
      </c>
      <c r="B69" s="9">
        <f>COUNTIF(CSV!A:A,A69)</f>
        <v>14</v>
      </c>
      <c r="C69" s="4">
        <f>COUNTIF(CSV!B:B,A69)</f>
        <v>14</v>
      </c>
      <c r="D69" s="4">
        <f t="shared" si="3"/>
        <v>28</v>
      </c>
      <c r="E69" s="12">
        <f>(COUNTIFS(CSV!$A:$A,$A69,CSV!$Q:$Q,"&gt;0.5") +COUNTIFS(CSV!$B:$B,$A69,CSV!$Q:$Q,"&gt;0.5"))/$D69</f>
        <v>0.7857142857142857</v>
      </c>
      <c r="F69" s="7">
        <f>COUNTIFS(CSV!$A:$A,$A69,CSV!$Q:$Q,"&gt;0.5")/$B69</f>
        <v>0.6428571428571429</v>
      </c>
      <c r="G69" s="7">
        <f>COUNTIFS(CSV!$B:$B,$A69,CSV!$Q:$Q,"&gt;0.5")/$C69</f>
        <v>0.9285714285714286</v>
      </c>
      <c r="H69" s="12">
        <f>(COUNTIFS(CSV!$A:$A,$A69,CSV!$Q:$Q,"&gt;1.5") +COUNTIFS(CSV!$B:$B,$A69,CSV!$Q:$Q,"&gt;1.5"))/$D69</f>
        <v>0.32142857142857145</v>
      </c>
      <c r="I69" s="7">
        <f>COUNTIFS(CSV!$A:$A,$A69,CSV!$Q:$Q,"&gt;1.5")/$B69</f>
        <v>0.2857142857142857</v>
      </c>
      <c r="J69" s="7">
        <f>COUNTIFS(CSV!$B:$B,$A69,CSV!$Q:$Q,"&gt;1.5")/$C69</f>
        <v>0.35714285714285715</v>
      </c>
      <c r="K69" s="12">
        <f>(COUNTIFS(CSV!$A:$A,$A69,CSV!$M:$M,"&gt;0.5") +COUNTIFS(CSV!$B:$B,$A69,CSV!$O:$O,"&gt;0.5"))/$D69</f>
        <v>0.2857142857142857</v>
      </c>
      <c r="L69" s="7">
        <f>COUNTIFS(CSV!$A:$A,$A69,CSV!$M:$M,"&gt;0.5")/$B69</f>
        <v>0.5</v>
      </c>
      <c r="M69" s="7">
        <f>COUNTIFS(CSV!$B:$B,$A69,CSV!$O:$O,"&gt;0.5")/$C69</f>
        <v>7.1428571428571425E-2</v>
      </c>
      <c r="N69" s="12">
        <f>(COUNTIFS(CSV!$A:$A,$A69,CSV!$M:$M,"&gt;1.5") +COUNTIFS(CSV!$B:$B,$A69,CSV!$O:$O,"&gt;1.5"))/$D69</f>
        <v>0</v>
      </c>
      <c r="O69" s="7">
        <f>COUNTIFS(CSV!$A:$A,$A69,CSV!$M:$M,"&gt;1.5")/$B69</f>
        <v>0</v>
      </c>
      <c r="P69" s="7">
        <f>COUNTIFS(CSV!$B:$B,$A69,CSV!$O:$O,"&gt;1.5")/$C69</f>
        <v>0</v>
      </c>
      <c r="Q69" s="12">
        <f>(COUNTIFS(CSV!$A:$A,$A69,CSV!$N:$N,"&gt;0.5") +COUNTIFS(CSV!$B:$B,$A69,CSV!$P:$P,"&gt;0.5"))/$D69</f>
        <v>0.6785714285714286</v>
      </c>
      <c r="R69" s="7">
        <f>COUNTIFS(CSV!$A:$A,$A69,CSV!$N:$N,"&gt;0.5")/$B69</f>
        <v>0.42857142857142855</v>
      </c>
      <c r="S69" s="7">
        <f>COUNTIFS(CSV!$B:$B,$A69,CSV!$P:$P,"&gt;0.5")/$C69</f>
        <v>0.9285714285714286</v>
      </c>
      <c r="T69" s="12">
        <f>(COUNTIFS(CSV!$A:$A,$A69,CSV!$N:$N,"&gt;1.5") +COUNTIFS(CSV!$B:$B,$A69,CSV!$P:$P,"&gt;1.5"))/$D69</f>
        <v>0.21428571428571427</v>
      </c>
      <c r="U69" s="7">
        <f>COUNTIFS(CSV!$A:$A,$A69,CSV!$N:$N,"&gt;1.5")/$B69</f>
        <v>0.14285714285714285</v>
      </c>
      <c r="V69" s="7">
        <f>COUNTIFS(CSV!$B:$B,$A69,CSV!$P:$P,"&gt;1.5")/$C69</f>
        <v>0.2857142857142857</v>
      </c>
    </row>
    <row r="70" spans="1:22" x14ac:dyDescent="0.3">
      <c r="A70" t="s">
        <v>171</v>
      </c>
      <c r="B70" s="9">
        <f>COUNTIF(CSV!A:A,A70)</f>
        <v>14</v>
      </c>
      <c r="C70" s="4">
        <f>COUNTIF(CSV!B:B,A70)</f>
        <v>14</v>
      </c>
      <c r="D70" s="4">
        <f t="shared" si="3"/>
        <v>28</v>
      </c>
      <c r="E70" s="12">
        <f>(COUNTIFS(CSV!$A:$A,$A70,CSV!$Q:$Q,"&gt;0.5") +COUNTIFS(CSV!$B:$B,$A70,CSV!$Q:$Q,"&gt;0.5"))/$D70</f>
        <v>0.9642857142857143</v>
      </c>
      <c r="F70" s="7">
        <f>COUNTIFS(CSV!$A:$A,$A70,CSV!$Q:$Q,"&gt;0.5")/$B70</f>
        <v>0.9285714285714286</v>
      </c>
      <c r="G70" s="7">
        <f>COUNTIFS(CSV!$B:$B,$A70,CSV!$Q:$Q,"&gt;0.5")/$C70</f>
        <v>1</v>
      </c>
      <c r="H70" s="12">
        <f>(COUNTIFS(CSV!$A:$A,$A70,CSV!$Q:$Q,"&gt;1.5") +COUNTIFS(CSV!$B:$B,$A70,CSV!$Q:$Q,"&gt;1.5"))/$D70</f>
        <v>0.4642857142857143</v>
      </c>
      <c r="I70" s="7">
        <f>COUNTIFS(CSV!$A:$A,$A70,CSV!$Q:$Q,"&gt;1.5")/$B70</f>
        <v>0.42857142857142855</v>
      </c>
      <c r="J70" s="7">
        <f>COUNTIFS(CSV!$B:$B,$A70,CSV!$Q:$Q,"&gt;1.5")/$C70</f>
        <v>0.5</v>
      </c>
      <c r="K70" s="12">
        <f>(COUNTIFS(CSV!$A:$A,$A70,CSV!$M:$M,"&gt;0.5") +COUNTIFS(CSV!$B:$B,$A70,CSV!$O:$O,"&gt;0.5"))/$D70</f>
        <v>0.8928571428571429</v>
      </c>
      <c r="L70" s="7">
        <f>COUNTIFS(CSV!$A:$A,$A70,CSV!$M:$M,"&gt;0.5")/$B70</f>
        <v>0.8571428571428571</v>
      </c>
      <c r="M70" s="7">
        <f>COUNTIFS(CSV!$B:$B,$A70,CSV!$O:$O,"&gt;0.5")/$C70</f>
        <v>0.9285714285714286</v>
      </c>
      <c r="N70" s="12">
        <f>(COUNTIFS(CSV!$A:$A,$A70,CSV!$M:$M,"&gt;1.5") +COUNTIFS(CSV!$B:$B,$A70,CSV!$O:$O,"&gt;1.5"))/$D70</f>
        <v>0.25</v>
      </c>
      <c r="O70" s="7">
        <f>COUNTIFS(CSV!$A:$A,$A70,CSV!$M:$M,"&gt;1.5")/$B70</f>
        <v>0.2857142857142857</v>
      </c>
      <c r="P70" s="7">
        <f>COUNTIFS(CSV!$B:$B,$A70,CSV!$O:$O,"&gt;1.5")/$C70</f>
        <v>0.21428571428571427</v>
      </c>
      <c r="Q70" s="12">
        <f>(COUNTIFS(CSV!$A:$A,$A70,CSV!$N:$N,"&gt;0.5") +COUNTIFS(CSV!$B:$B,$A70,CSV!$P:$P,"&gt;0.5"))/$D70</f>
        <v>0.35714285714285715</v>
      </c>
      <c r="R70" s="7">
        <f>COUNTIFS(CSV!$A:$A,$A70,CSV!$N:$N,"&gt;0.5")/$B70</f>
        <v>0.2857142857142857</v>
      </c>
      <c r="S70" s="7">
        <f>COUNTIFS(CSV!$B:$B,$A70,CSV!$P:$P,"&gt;0.5")/$C70</f>
        <v>0.42857142857142855</v>
      </c>
      <c r="T70" s="12">
        <f>(COUNTIFS(CSV!$A:$A,$A70,CSV!$N:$N,"&gt;1.5") +COUNTIFS(CSV!$B:$B,$A70,CSV!$P:$P,"&gt;1.5"))/$D70</f>
        <v>0.14285714285714285</v>
      </c>
      <c r="U70" s="7">
        <f>COUNTIFS(CSV!$A:$A,$A70,CSV!$N:$N,"&gt;1.5")/$B70</f>
        <v>7.1428571428571425E-2</v>
      </c>
      <c r="V70" s="7">
        <f>COUNTIFS(CSV!$B:$B,$A70,CSV!$P:$P,"&gt;1.5")/$C70</f>
        <v>0.21428571428571427</v>
      </c>
    </row>
    <row r="71" spans="1:22" x14ac:dyDescent="0.3">
      <c r="A71" t="s">
        <v>175</v>
      </c>
      <c r="B71" s="9">
        <f>COUNTIF(CSV!A:A,A71)</f>
        <v>14</v>
      </c>
      <c r="C71" s="4">
        <f>COUNTIF(CSV!B:B,A71)</f>
        <v>14</v>
      </c>
      <c r="D71" s="4">
        <f t="shared" si="3"/>
        <v>28</v>
      </c>
      <c r="E71" s="12">
        <f>(COUNTIFS(CSV!$A:$A,$A71,CSV!$Q:$Q,"&gt;0.5") +COUNTIFS(CSV!$B:$B,$A71,CSV!$Q:$Q,"&gt;0.5"))/$D71</f>
        <v>0.6428571428571429</v>
      </c>
      <c r="F71" s="7">
        <f>COUNTIFS(CSV!$A:$A,$A71,CSV!$Q:$Q,"&gt;0.5")/$B71</f>
        <v>0.5714285714285714</v>
      </c>
      <c r="G71" s="7">
        <f>COUNTIFS(CSV!$B:$B,$A71,CSV!$Q:$Q,"&gt;0.5")/$C71</f>
        <v>0.7142857142857143</v>
      </c>
      <c r="H71" s="12">
        <f>(COUNTIFS(CSV!$A:$A,$A71,CSV!$Q:$Q,"&gt;1.5") +COUNTIFS(CSV!$B:$B,$A71,CSV!$Q:$Q,"&gt;1.5"))/$D71</f>
        <v>0.2857142857142857</v>
      </c>
      <c r="I71" s="7">
        <f>COUNTIFS(CSV!$A:$A,$A71,CSV!$Q:$Q,"&gt;1.5")/$B71</f>
        <v>0.14285714285714285</v>
      </c>
      <c r="J71" s="7">
        <f>COUNTIFS(CSV!$B:$B,$A71,CSV!$Q:$Q,"&gt;1.5")/$C71</f>
        <v>0.42857142857142855</v>
      </c>
      <c r="K71" s="12">
        <f>(COUNTIFS(CSV!$A:$A,$A71,CSV!$M:$M,"&gt;0.5") +COUNTIFS(CSV!$B:$B,$A71,CSV!$O:$O,"&gt;0.5"))/$D71</f>
        <v>0.5357142857142857</v>
      </c>
      <c r="L71" s="7">
        <f>COUNTIFS(CSV!$A:$A,$A71,CSV!$M:$M,"&gt;0.5")/$B71</f>
        <v>0.42857142857142855</v>
      </c>
      <c r="M71" s="7">
        <f>COUNTIFS(CSV!$B:$B,$A71,CSV!$O:$O,"&gt;0.5")/$C71</f>
        <v>0.6428571428571429</v>
      </c>
      <c r="N71" s="12">
        <f>(COUNTIFS(CSV!$A:$A,$A71,CSV!$M:$M,"&gt;1.5") +COUNTIFS(CSV!$B:$B,$A71,CSV!$O:$O,"&gt;1.5"))/$D71</f>
        <v>0.10714285714285714</v>
      </c>
      <c r="O71" s="7">
        <f>COUNTIFS(CSV!$A:$A,$A71,CSV!$M:$M,"&gt;1.5")/$B71</f>
        <v>0</v>
      </c>
      <c r="P71" s="7">
        <f>COUNTIFS(CSV!$B:$B,$A71,CSV!$O:$O,"&gt;1.5")/$C71</f>
        <v>0.21428571428571427</v>
      </c>
      <c r="Q71" s="12">
        <f>(COUNTIFS(CSV!$A:$A,$A71,CSV!$N:$N,"&gt;0.5") +COUNTIFS(CSV!$B:$B,$A71,CSV!$P:$P,"&gt;0.5"))/$D71</f>
        <v>0.2857142857142857</v>
      </c>
      <c r="R71" s="7">
        <f>COUNTIFS(CSV!$A:$A,$A71,CSV!$N:$N,"&gt;0.5")/$B71</f>
        <v>0.14285714285714285</v>
      </c>
      <c r="S71" s="7">
        <f>COUNTIFS(CSV!$B:$B,$A71,CSV!$P:$P,"&gt;0.5")/$C71</f>
        <v>0.42857142857142855</v>
      </c>
      <c r="T71" s="12">
        <f>(COUNTIFS(CSV!$A:$A,$A71,CSV!$N:$N,"&gt;1.5") +COUNTIFS(CSV!$B:$B,$A71,CSV!$P:$P,"&gt;1.5"))/$D71</f>
        <v>7.1428571428571425E-2</v>
      </c>
      <c r="U71" s="7">
        <f>COUNTIFS(CSV!$A:$A,$A71,CSV!$N:$N,"&gt;1.5")/$B71</f>
        <v>0.14285714285714285</v>
      </c>
      <c r="V71" s="7">
        <f>COUNTIFS(CSV!$B:$B,$A71,CSV!$P:$P,"&gt;1.5")/$C71</f>
        <v>0</v>
      </c>
    </row>
    <row r="72" spans="1:22" x14ac:dyDescent="0.3">
      <c r="A72" t="s">
        <v>190</v>
      </c>
      <c r="B72" s="9">
        <f>COUNTIF(CSV!A:A,A72)</f>
        <v>14</v>
      </c>
      <c r="C72" s="4">
        <f>COUNTIF(CSV!B:B,A72)</f>
        <v>14</v>
      </c>
      <c r="D72" s="4">
        <f t="shared" si="3"/>
        <v>28</v>
      </c>
      <c r="E72" s="12">
        <f>(COUNTIFS(CSV!$A:$A,$A72,CSV!$Q:$Q,"&gt;0.5") +COUNTIFS(CSV!$B:$B,$A72,CSV!$Q:$Q,"&gt;0.5"))/$D72</f>
        <v>0.8214285714285714</v>
      </c>
      <c r="F72" s="7">
        <f>COUNTIFS(CSV!$A:$A,$A72,CSV!$Q:$Q,"&gt;0.5")/$B72</f>
        <v>0.8571428571428571</v>
      </c>
      <c r="G72" s="7">
        <f>COUNTIFS(CSV!$B:$B,$A72,CSV!$Q:$Q,"&gt;0.5")/$C72</f>
        <v>0.7857142857142857</v>
      </c>
      <c r="H72" s="12">
        <f>(COUNTIFS(CSV!$A:$A,$A72,CSV!$Q:$Q,"&gt;1.5") +COUNTIFS(CSV!$B:$B,$A72,CSV!$Q:$Q,"&gt;1.5"))/$D72</f>
        <v>0.5714285714285714</v>
      </c>
      <c r="I72" s="7">
        <f>COUNTIFS(CSV!$A:$A,$A72,CSV!$Q:$Q,"&gt;1.5")/$B72</f>
        <v>0.5714285714285714</v>
      </c>
      <c r="J72" s="7">
        <f>COUNTIFS(CSV!$B:$B,$A72,CSV!$Q:$Q,"&gt;1.5")/$C72</f>
        <v>0.5714285714285714</v>
      </c>
      <c r="K72" s="12">
        <f>(COUNTIFS(CSV!$A:$A,$A72,CSV!$M:$M,"&gt;0.5") +COUNTIFS(CSV!$B:$B,$A72,CSV!$O:$O,"&gt;0.5"))/$D72</f>
        <v>0.5</v>
      </c>
      <c r="L72" s="7">
        <f>COUNTIFS(CSV!$A:$A,$A72,CSV!$M:$M,"&gt;0.5")/$B72</f>
        <v>0.5714285714285714</v>
      </c>
      <c r="M72" s="7">
        <f>COUNTIFS(CSV!$B:$B,$A72,CSV!$O:$O,"&gt;0.5")/$C72</f>
        <v>0.42857142857142855</v>
      </c>
      <c r="N72" s="12">
        <f>(COUNTIFS(CSV!$A:$A,$A72,CSV!$M:$M,"&gt;1.5") +COUNTIFS(CSV!$B:$B,$A72,CSV!$O:$O,"&gt;1.5"))/$D72</f>
        <v>0.25</v>
      </c>
      <c r="O72" s="7">
        <f>COUNTIFS(CSV!$A:$A,$A72,CSV!$M:$M,"&gt;1.5")/$B72</f>
        <v>0.21428571428571427</v>
      </c>
      <c r="P72" s="7">
        <f>COUNTIFS(CSV!$B:$B,$A72,CSV!$O:$O,"&gt;1.5")/$C72</f>
        <v>0.2857142857142857</v>
      </c>
      <c r="Q72" s="12">
        <f>(COUNTIFS(CSV!$A:$A,$A72,CSV!$N:$N,"&gt;0.5") +COUNTIFS(CSV!$B:$B,$A72,CSV!$P:$P,"&gt;0.5"))/$D72</f>
        <v>0.6785714285714286</v>
      </c>
      <c r="R72" s="7">
        <f>COUNTIFS(CSV!$A:$A,$A72,CSV!$N:$N,"&gt;0.5")/$B72</f>
        <v>0.5714285714285714</v>
      </c>
      <c r="S72" s="7">
        <f>COUNTIFS(CSV!$B:$B,$A72,CSV!$P:$P,"&gt;0.5")/$C72</f>
        <v>0.7857142857142857</v>
      </c>
      <c r="T72" s="12">
        <f>(COUNTIFS(CSV!$A:$A,$A72,CSV!$N:$N,"&gt;1.5") +COUNTIFS(CSV!$B:$B,$A72,CSV!$P:$P,"&gt;1.5"))/$D72</f>
        <v>0.25</v>
      </c>
      <c r="U72" s="7">
        <f>COUNTIFS(CSV!$A:$A,$A72,CSV!$N:$N,"&gt;1.5")/$B72</f>
        <v>0.2857142857142857</v>
      </c>
      <c r="V72" s="7">
        <f>COUNTIFS(CSV!$B:$B,$A72,CSV!$P:$P,"&gt;1.5")/$C72</f>
        <v>0.21428571428571427</v>
      </c>
    </row>
    <row r="73" spans="1:22" x14ac:dyDescent="0.3">
      <c r="A73" t="s">
        <v>172</v>
      </c>
      <c r="B73" s="9">
        <f>COUNTIF(CSV!A:A,A73)</f>
        <v>14</v>
      </c>
      <c r="C73" s="4">
        <f>COUNTIF(CSV!B:B,A73)</f>
        <v>14</v>
      </c>
      <c r="D73" s="4">
        <f t="shared" si="3"/>
        <v>28</v>
      </c>
      <c r="E73" s="12">
        <f>(COUNTIFS(CSV!$A:$A,$A73,CSV!$Q:$Q,"&gt;0.5") +COUNTIFS(CSV!$B:$B,$A73,CSV!$Q:$Q,"&gt;0.5"))/$D73</f>
        <v>0.8571428571428571</v>
      </c>
      <c r="F73" s="7">
        <f>COUNTIFS(CSV!$A:$A,$A73,CSV!$Q:$Q,"&gt;0.5")/$B73</f>
        <v>0.7857142857142857</v>
      </c>
      <c r="G73" s="7">
        <f>COUNTIFS(CSV!$B:$B,$A73,CSV!$Q:$Q,"&gt;0.5")/$C73</f>
        <v>0.9285714285714286</v>
      </c>
      <c r="H73" s="12">
        <f>(COUNTIFS(CSV!$A:$A,$A73,CSV!$Q:$Q,"&gt;1.5") +COUNTIFS(CSV!$B:$B,$A73,CSV!$Q:$Q,"&gt;1.5"))/$D73</f>
        <v>0.5357142857142857</v>
      </c>
      <c r="I73" s="7">
        <f>COUNTIFS(CSV!$A:$A,$A73,CSV!$Q:$Q,"&gt;1.5")/$B73</f>
        <v>0.5714285714285714</v>
      </c>
      <c r="J73" s="7">
        <f>COUNTIFS(CSV!$B:$B,$A73,CSV!$Q:$Q,"&gt;1.5")/$C73</f>
        <v>0.5</v>
      </c>
      <c r="K73" s="12">
        <f>(COUNTIFS(CSV!$A:$A,$A73,CSV!$M:$M,"&gt;0.5") +COUNTIFS(CSV!$B:$B,$A73,CSV!$O:$O,"&gt;0.5"))/$D73</f>
        <v>0.7857142857142857</v>
      </c>
      <c r="L73" s="7">
        <f>COUNTIFS(CSV!$A:$A,$A73,CSV!$M:$M,"&gt;0.5")/$B73</f>
        <v>0.7142857142857143</v>
      </c>
      <c r="M73" s="7">
        <f>COUNTIFS(CSV!$B:$B,$A73,CSV!$O:$O,"&gt;0.5")/$C73</f>
        <v>0.8571428571428571</v>
      </c>
      <c r="N73" s="12">
        <f>(COUNTIFS(CSV!$A:$A,$A73,CSV!$M:$M,"&gt;1.5") +COUNTIFS(CSV!$B:$B,$A73,CSV!$O:$O,"&gt;1.5"))/$D73</f>
        <v>0.35714285714285715</v>
      </c>
      <c r="O73" s="7">
        <f>COUNTIFS(CSV!$A:$A,$A73,CSV!$M:$M,"&gt;1.5")/$B73</f>
        <v>0.5</v>
      </c>
      <c r="P73" s="7">
        <f>COUNTIFS(CSV!$B:$B,$A73,CSV!$O:$O,"&gt;1.5")/$C73</f>
        <v>0.21428571428571427</v>
      </c>
      <c r="Q73" s="12">
        <f>(COUNTIFS(CSV!$A:$A,$A73,CSV!$N:$N,"&gt;0.5") +COUNTIFS(CSV!$B:$B,$A73,CSV!$P:$P,"&gt;0.5"))/$D73</f>
        <v>0.42857142857142855</v>
      </c>
      <c r="R73" s="7">
        <f>COUNTIFS(CSV!$A:$A,$A73,CSV!$N:$N,"&gt;0.5")/$B73</f>
        <v>0.42857142857142855</v>
      </c>
      <c r="S73" s="7">
        <f>COUNTIFS(CSV!$B:$B,$A73,CSV!$P:$P,"&gt;0.5")/$C73</f>
        <v>0.42857142857142855</v>
      </c>
      <c r="T73" s="12">
        <f>(COUNTIFS(CSV!$A:$A,$A73,CSV!$N:$N,"&gt;1.5") +COUNTIFS(CSV!$B:$B,$A73,CSV!$P:$P,"&gt;1.5"))/$D73</f>
        <v>0.21428571428571427</v>
      </c>
      <c r="U73" s="7">
        <f>COUNTIFS(CSV!$A:$A,$A73,CSV!$N:$N,"&gt;1.5")/$B73</f>
        <v>0.35714285714285715</v>
      </c>
      <c r="V73" s="7">
        <f>COUNTIFS(CSV!$B:$B,$A73,CSV!$P:$P,"&gt;1.5")/$C73</f>
        <v>7.1428571428571425E-2</v>
      </c>
    </row>
    <row r="74" spans="1:22" x14ac:dyDescent="0.3">
      <c r="A74" t="s">
        <v>180</v>
      </c>
      <c r="B74" s="9">
        <f>COUNTIF(CSV!A:A,A74)</f>
        <v>14</v>
      </c>
      <c r="C74" s="4">
        <f>COUNTIF(CSV!B:B,A74)</f>
        <v>14</v>
      </c>
      <c r="D74" s="4">
        <f t="shared" si="3"/>
        <v>28</v>
      </c>
      <c r="E74" s="12">
        <f>(COUNTIFS(CSV!$A:$A,$A74,CSV!$Q:$Q,"&gt;0.5") +COUNTIFS(CSV!$B:$B,$A74,CSV!$Q:$Q,"&gt;0.5"))/$D74</f>
        <v>0.7857142857142857</v>
      </c>
      <c r="F74" s="7">
        <f>COUNTIFS(CSV!$A:$A,$A74,CSV!$Q:$Q,"&gt;0.5")/$B74</f>
        <v>0.7857142857142857</v>
      </c>
      <c r="G74" s="7">
        <f>COUNTIFS(CSV!$B:$B,$A74,CSV!$Q:$Q,"&gt;0.5")/$C74</f>
        <v>0.7857142857142857</v>
      </c>
      <c r="H74" s="12">
        <f>(COUNTIFS(CSV!$A:$A,$A74,CSV!$Q:$Q,"&gt;1.5") +COUNTIFS(CSV!$B:$B,$A74,CSV!$Q:$Q,"&gt;1.5"))/$D74</f>
        <v>0.4642857142857143</v>
      </c>
      <c r="I74" s="7">
        <f>COUNTIFS(CSV!$A:$A,$A74,CSV!$Q:$Q,"&gt;1.5")/$B74</f>
        <v>0.42857142857142855</v>
      </c>
      <c r="J74" s="7">
        <f>COUNTIFS(CSV!$B:$B,$A74,CSV!$Q:$Q,"&gt;1.5")/$C74</f>
        <v>0.5</v>
      </c>
      <c r="K74" s="12">
        <f>(COUNTIFS(CSV!$A:$A,$A74,CSV!$M:$M,"&gt;0.5") +COUNTIFS(CSV!$B:$B,$A74,CSV!$O:$O,"&gt;0.5"))/$D74</f>
        <v>0.6071428571428571</v>
      </c>
      <c r="L74" s="7">
        <f>COUNTIFS(CSV!$A:$A,$A74,CSV!$M:$M,"&gt;0.5")/$B74</f>
        <v>0.5714285714285714</v>
      </c>
      <c r="M74" s="7">
        <f>COUNTIFS(CSV!$B:$B,$A74,CSV!$O:$O,"&gt;0.5")/$C74</f>
        <v>0.6428571428571429</v>
      </c>
      <c r="N74" s="12">
        <f>(COUNTIFS(CSV!$A:$A,$A74,CSV!$M:$M,"&gt;1.5") +COUNTIFS(CSV!$B:$B,$A74,CSV!$O:$O,"&gt;1.5"))/$D74</f>
        <v>0.2857142857142857</v>
      </c>
      <c r="O74" s="7">
        <f>COUNTIFS(CSV!$A:$A,$A74,CSV!$M:$M,"&gt;1.5")/$B74</f>
        <v>0.14285714285714285</v>
      </c>
      <c r="P74" s="7">
        <f>COUNTIFS(CSV!$B:$B,$A74,CSV!$O:$O,"&gt;1.5")/$C74</f>
        <v>0.42857142857142855</v>
      </c>
      <c r="Q74" s="12">
        <f>(COUNTIFS(CSV!$A:$A,$A74,CSV!$N:$N,"&gt;0.5") +COUNTIFS(CSV!$B:$B,$A74,CSV!$P:$P,"&gt;0.5"))/$D74</f>
        <v>0.5</v>
      </c>
      <c r="R74" s="7">
        <f>COUNTIFS(CSV!$A:$A,$A74,CSV!$N:$N,"&gt;0.5")/$B74</f>
        <v>0.5714285714285714</v>
      </c>
      <c r="S74" s="7">
        <f>COUNTIFS(CSV!$B:$B,$A74,CSV!$P:$P,"&gt;0.5")/$C74</f>
        <v>0.42857142857142855</v>
      </c>
      <c r="T74" s="12">
        <f>(COUNTIFS(CSV!$A:$A,$A74,CSV!$N:$N,"&gt;1.5") +COUNTIFS(CSV!$B:$B,$A74,CSV!$P:$P,"&gt;1.5"))/$D74</f>
        <v>0.21428571428571427</v>
      </c>
      <c r="U74" s="7">
        <f>COUNTIFS(CSV!$A:$A,$A74,CSV!$N:$N,"&gt;1.5")/$B74</f>
        <v>0.21428571428571427</v>
      </c>
      <c r="V74" s="7">
        <f>COUNTIFS(CSV!$B:$B,$A74,CSV!$P:$P,"&gt;1.5")/$C74</f>
        <v>0.21428571428571427</v>
      </c>
    </row>
    <row r="75" spans="1:22" x14ac:dyDescent="0.3">
      <c r="A75" t="s">
        <v>187</v>
      </c>
      <c r="B75" s="9">
        <f>COUNTIF(CSV!A:A,A75)</f>
        <v>14</v>
      </c>
      <c r="C75" s="4">
        <f>COUNTIF(CSV!B:B,A75)</f>
        <v>14</v>
      </c>
      <c r="D75" s="4">
        <f t="shared" si="3"/>
        <v>28</v>
      </c>
      <c r="E75" s="12">
        <f>(COUNTIFS(CSV!$A:$A,$A75,CSV!$Q:$Q,"&gt;0.5") +COUNTIFS(CSV!$B:$B,$A75,CSV!$Q:$Q,"&gt;0.5"))/$D75</f>
        <v>0.8928571428571429</v>
      </c>
      <c r="F75" s="7">
        <f>COUNTIFS(CSV!$A:$A,$A75,CSV!$Q:$Q,"&gt;0.5")/$B75</f>
        <v>0.9285714285714286</v>
      </c>
      <c r="G75" s="7">
        <f>COUNTIFS(CSV!$B:$B,$A75,CSV!$Q:$Q,"&gt;0.5")/$C75</f>
        <v>0.8571428571428571</v>
      </c>
      <c r="H75" s="12">
        <f>(COUNTIFS(CSV!$A:$A,$A75,CSV!$Q:$Q,"&gt;1.5") +COUNTIFS(CSV!$B:$B,$A75,CSV!$Q:$Q,"&gt;1.5"))/$D75</f>
        <v>0.5714285714285714</v>
      </c>
      <c r="I75" s="7">
        <f>COUNTIFS(CSV!$A:$A,$A75,CSV!$Q:$Q,"&gt;1.5")/$B75</f>
        <v>0.5714285714285714</v>
      </c>
      <c r="J75" s="7">
        <f>COUNTIFS(CSV!$B:$B,$A75,CSV!$Q:$Q,"&gt;1.5")/$C75</f>
        <v>0.5714285714285714</v>
      </c>
      <c r="K75" s="12">
        <f>(COUNTIFS(CSV!$A:$A,$A75,CSV!$M:$M,"&gt;0.5") +COUNTIFS(CSV!$B:$B,$A75,CSV!$O:$O,"&gt;0.5"))/$D75</f>
        <v>0.6071428571428571</v>
      </c>
      <c r="L75" s="7">
        <f>COUNTIFS(CSV!$A:$A,$A75,CSV!$M:$M,"&gt;0.5")/$B75</f>
        <v>0.7142857142857143</v>
      </c>
      <c r="M75" s="7">
        <f>COUNTIFS(CSV!$B:$B,$A75,CSV!$O:$O,"&gt;0.5")/$C75</f>
        <v>0.5</v>
      </c>
      <c r="N75" s="12">
        <f>(COUNTIFS(CSV!$A:$A,$A75,CSV!$M:$M,"&gt;1.5") +COUNTIFS(CSV!$B:$B,$A75,CSV!$O:$O,"&gt;1.5"))/$D75</f>
        <v>0.21428571428571427</v>
      </c>
      <c r="O75" s="7">
        <f>COUNTIFS(CSV!$A:$A,$A75,CSV!$M:$M,"&gt;1.5")/$B75</f>
        <v>0.21428571428571427</v>
      </c>
      <c r="P75" s="7">
        <f>COUNTIFS(CSV!$B:$B,$A75,CSV!$O:$O,"&gt;1.5")/$C75</f>
        <v>0.21428571428571427</v>
      </c>
      <c r="Q75" s="12">
        <f>(COUNTIFS(CSV!$A:$A,$A75,CSV!$N:$N,"&gt;0.5") +COUNTIFS(CSV!$B:$B,$A75,CSV!$P:$P,"&gt;0.5"))/$D75</f>
        <v>0.7142857142857143</v>
      </c>
      <c r="R75" s="7">
        <f>COUNTIFS(CSV!$A:$A,$A75,CSV!$N:$N,"&gt;0.5")/$B75</f>
        <v>0.7142857142857143</v>
      </c>
      <c r="S75" s="7">
        <f>COUNTIFS(CSV!$B:$B,$A75,CSV!$P:$P,"&gt;0.5")/$C75</f>
        <v>0.7142857142857143</v>
      </c>
      <c r="T75" s="12">
        <f>(COUNTIFS(CSV!$A:$A,$A75,CSV!$N:$N,"&gt;1.5") +COUNTIFS(CSV!$B:$B,$A75,CSV!$P:$P,"&gt;1.5"))/$D75</f>
        <v>0.2857142857142857</v>
      </c>
      <c r="U75" s="7">
        <f>COUNTIFS(CSV!$A:$A,$A75,CSV!$N:$N,"&gt;1.5")/$B75</f>
        <v>0.2857142857142857</v>
      </c>
      <c r="V75" s="7">
        <f>COUNTIFS(CSV!$B:$B,$A75,CSV!$P:$P,"&gt;1.5")/$C75</f>
        <v>0.2857142857142857</v>
      </c>
    </row>
    <row r="76" spans="1:22" x14ac:dyDescent="0.3">
      <c r="A76" t="s">
        <v>178</v>
      </c>
      <c r="B76" s="9">
        <f>COUNTIF(CSV!A:A,A76)</f>
        <v>14</v>
      </c>
      <c r="C76" s="4">
        <f>COUNTIF(CSV!B:B,A76)</f>
        <v>14</v>
      </c>
      <c r="D76" s="4">
        <f t="shared" si="3"/>
        <v>28</v>
      </c>
      <c r="E76" s="12">
        <f>(COUNTIFS(CSV!$A:$A,$A76,CSV!$Q:$Q,"&gt;0.5") +COUNTIFS(CSV!$B:$B,$A76,CSV!$Q:$Q,"&gt;0.5"))/$D76</f>
        <v>0.7142857142857143</v>
      </c>
      <c r="F76" s="7">
        <f>COUNTIFS(CSV!$A:$A,$A76,CSV!$Q:$Q,"&gt;0.5")/$B76</f>
        <v>0.7142857142857143</v>
      </c>
      <c r="G76" s="7">
        <f>COUNTIFS(CSV!$B:$B,$A76,CSV!$Q:$Q,"&gt;0.5")/$C76</f>
        <v>0.7142857142857143</v>
      </c>
      <c r="H76" s="12">
        <f>(COUNTIFS(CSV!$A:$A,$A76,CSV!$Q:$Q,"&gt;1.5") +COUNTIFS(CSV!$B:$B,$A76,CSV!$Q:$Q,"&gt;1.5"))/$D76</f>
        <v>0.39285714285714285</v>
      </c>
      <c r="I76" s="7">
        <f>COUNTIFS(CSV!$A:$A,$A76,CSV!$Q:$Q,"&gt;1.5")/$B76</f>
        <v>0.42857142857142855</v>
      </c>
      <c r="J76" s="7">
        <f>COUNTIFS(CSV!$B:$B,$A76,CSV!$Q:$Q,"&gt;1.5")/$C76</f>
        <v>0.35714285714285715</v>
      </c>
      <c r="K76" s="12">
        <f>(COUNTIFS(CSV!$A:$A,$A76,CSV!$M:$M,"&gt;0.5") +COUNTIFS(CSV!$B:$B,$A76,CSV!$O:$O,"&gt;0.5"))/$D76</f>
        <v>0.42857142857142855</v>
      </c>
      <c r="L76" s="7">
        <f>COUNTIFS(CSV!$A:$A,$A76,CSV!$M:$M,"&gt;0.5")/$B76</f>
        <v>0.5</v>
      </c>
      <c r="M76" s="7">
        <f>COUNTIFS(CSV!$B:$B,$A76,CSV!$O:$O,"&gt;0.5")/$C76</f>
        <v>0.35714285714285715</v>
      </c>
      <c r="N76" s="12">
        <f>(COUNTIFS(CSV!$A:$A,$A76,CSV!$M:$M,"&gt;1.5") +COUNTIFS(CSV!$B:$B,$A76,CSV!$O:$O,"&gt;1.5"))/$D76</f>
        <v>7.1428571428571425E-2</v>
      </c>
      <c r="O76" s="7">
        <f>COUNTIFS(CSV!$A:$A,$A76,CSV!$M:$M,"&gt;1.5")/$B76</f>
        <v>0.14285714285714285</v>
      </c>
      <c r="P76" s="7">
        <f>COUNTIFS(CSV!$B:$B,$A76,CSV!$O:$O,"&gt;1.5")/$C76</f>
        <v>0</v>
      </c>
      <c r="Q76" s="12">
        <f>(COUNTIFS(CSV!$A:$A,$A76,CSV!$N:$N,"&gt;0.5") +COUNTIFS(CSV!$B:$B,$A76,CSV!$P:$P,"&gt;0.5"))/$D76</f>
        <v>0.5357142857142857</v>
      </c>
      <c r="R76" s="7">
        <f>COUNTIFS(CSV!$A:$A,$A76,CSV!$N:$N,"&gt;0.5")/$B76</f>
        <v>0.5</v>
      </c>
      <c r="S76" s="7">
        <f>COUNTIFS(CSV!$B:$B,$A76,CSV!$P:$P,"&gt;0.5")/$C76</f>
        <v>0.5714285714285714</v>
      </c>
      <c r="T76" s="12">
        <f>(COUNTIFS(CSV!$A:$A,$A76,CSV!$N:$N,"&gt;1.5") +COUNTIFS(CSV!$B:$B,$A76,CSV!$P:$P,"&gt;1.5"))/$D76</f>
        <v>0.14285714285714285</v>
      </c>
      <c r="U76" s="7">
        <f>COUNTIFS(CSV!$A:$A,$A76,CSV!$N:$N,"&gt;1.5")/$B76</f>
        <v>0.14285714285714285</v>
      </c>
      <c r="V76" s="7">
        <f>COUNTIFS(CSV!$B:$B,$A76,CSV!$P:$P,"&gt;1.5")/$C76</f>
        <v>0.14285714285714285</v>
      </c>
    </row>
    <row r="77" spans="1:22" x14ac:dyDescent="0.3">
      <c r="A77" t="s">
        <v>193</v>
      </c>
      <c r="B77" s="9">
        <f>COUNTIF(CSV!A:A,A77)</f>
        <v>14</v>
      </c>
      <c r="C77" s="4">
        <f>COUNTIF(CSV!B:B,A77)</f>
        <v>14</v>
      </c>
      <c r="D77" s="4">
        <f t="shared" si="3"/>
        <v>28</v>
      </c>
      <c r="E77" s="12">
        <f>(COUNTIFS(CSV!$A:$A,$A77,CSV!$Q:$Q,"&gt;0.5") +COUNTIFS(CSV!$B:$B,$A77,CSV!$Q:$Q,"&gt;0.5"))/$D77</f>
        <v>0.8928571428571429</v>
      </c>
      <c r="F77" s="7">
        <f>COUNTIFS(CSV!$A:$A,$A77,CSV!$Q:$Q,"&gt;0.5")/$B77</f>
        <v>1</v>
      </c>
      <c r="G77" s="7">
        <f>COUNTIFS(CSV!$B:$B,$A77,CSV!$Q:$Q,"&gt;0.5")/$C77</f>
        <v>0.7857142857142857</v>
      </c>
      <c r="H77" s="12">
        <f>(COUNTIFS(CSV!$A:$A,$A77,CSV!$Q:$Q,"&gt;1.5") +COUNTIFS(CSV!$B:$B,$A77,CSV!$Q:$Q,"&gt;1.5"))/$D77</f>
        <v>0.4642857142857143</v>
      </c>
      <c r="I77" s="7">
        <f>COUNTIFS(CSV!$A:$A,$A77,CSV!$Q:$Q,"&gt;1.5")/$B77</f>
        <v>0.5</v>
      </c>
      <c r="J77" s="7">
        <f>COUNTIFS(CSV!$B:$B,$A77,CSV!$Q:$Q,"&gt;1.5")/$C77</f>
        <v>0.42857142857142855</v>
      </c>
      <c r="K77" s="12">
        <f>(COUNTIFS(CSV!$A:$A,$A77,CSV!$M:$M,"&gt;0.5") +COUNTIFS(CSV!$B:$B,$A77,CSV!$O:$O,"&gt;0.5"))/$D77</f>
        <v>0.5357142857142857</v>
      </c>
      <c r="L77" s="7">
        <f>COUNTIFS(CSV!$A:$A,$A77,CSV!$M:$M,"&gt;0.5")/$B77</f>
        <v>0.7142857142857143</v>
      </c>
      <c r="M77" s="7">
        <f>COUNTIFS(CSV!$B:$B,$A77,CSV!$O:$O,"&gt;0.5")/$C77</f>
        <v>0.35714285714285715</v>
      </c>
      <c r="N77" s="12">
        <f>(COUNTIFS(CSV!$A:$A,$A77,CSV!$M:$M,"&gt;1.5") +COUNTIFS(CSV!$B:$B,$A77,CSV!$O:$O,"&gt;1.5"))/$D77</f>
        <v>7.1428571428571425E-2</v>
      </c>
      <c r="O77" s="7">
        <f>COUNTIFS(CSV!$A:$A,$A77,CSV!$M:$M,"&gt;1.5")/$B77</f>
        <v>7.1428571428571425E-2</v>
      </c>
      <c r="P77" s="7">
        <f>COUNTIFS(CSV!$B:$B,$A77,CSV!$O:$O,"&gt;1.5")/$C77</f>
        <v>7.1428571428571425E-2</v>
      </c>
      <c r="Q77" s="12">
        <f>(COUNTIFS(CSV!$A:$A,$A77,CSV!$N:$N,"&gt;0.5") +COUNTIFS(CSV!$B:$B,$A77,CSV!$P:$P,"&gt;0.5"))/$D77</f>
        <v>0.6785714285714286</v>
      </c>
      <c r="R77" s="7">
        <f>COUNTIFS(CSV!$A:$A,$A77,CSV!$N:$N,"&gt;0.5")/$B77</f>
        <v>0.6428571428571429</v>
      </c>
      <c r="S77" s="7">
        <f>COUNTIFS(CSV!$B:$B,$A77,CSV!$P:$P,"&gt;0.5")/$C77</f>
        <v>0.7142857142857143</v>
      </c>
      <c r="T77" s="12">
        <f>(COUNTIFS(CSV!$A:$A,$A77,CSV!$N:$N,"&gt;1.5") +COUNTIFS(CSV!$B:$B,$A77,CSV!$P:$P,"&gt;1.5"))/$D77</f>
        <v>0.21428571428571427</v>
      </c>
      <c r="U77" s="7">
        <f>COUNTIFS(CSV!$A:$A,$A77,CSV!$N:$N,"&gt;1.5")/$B77</f>
        <v>0.21428571428571427</v>
      </c>
      <c r="V77" s="7">
        <f>COUNTIFS(CSV!$B:$B,$A77,CSV!$P:$P,"&gt;1.5")/$C77</f>
        <v>0.21428571428571427</v>
      </c>
    </row>
    <row r="78" spans="1:22" x14ac:dyDescent="0.3">
      <c r="A78" t="s">
        <v>192</v>
      </c>
      <c r="B78" s="9">
        <f>COUNTIF(CSV!A:A,A78)</f>
        <v>14</v>
      </c>
      <c r="C78" s="4">
        <f>COUNTIF(CSV!B:B,A78)</f>
        <v>14</v>
      </c>
      <c r="D78" s="4">
        <f t="shared" si="3"/>
        <v>28</v>
      </c>
      <c r="E78" s="12">
        <f>(COUNTIFS(CSV!$A:$A,$A78,CSV!$Q:$Q,"&gt;0.5") +COUNTIFS(CSV!$B:$B,$A78,CSV!$Q:$Q,"&gt;0.5"))/$D78</f>
        <v>0.8571428571428571</v>
      </c>
      <c r="F78" s="7">
        <f>COUNTIFS(CSV!$A:$A,$A78,CSV!$Q:$Q,"&gt;0.5")/$B78</f>
        <v>0.8571428571428571</v>
      </c>
      <c r="G78" s="7">
        <f>COUNTIFS(CSV!$B:$B,$A78,CSV!$Q:$Q,"&gt;0.5")/$C78</f>
        <v>0.8571428571428571</v>
      </c>
      <c r="H78" s="12">
        <f>(COUNTIFS(CSV!$A:$A,$A78,CSV!$Q:$Q,"&gt;1.5") +COUNTIFS(CSV!$B:$B,$A78,CSV!$Q:$Q,"&gt;1.5"))/$D78</f>
        <v>0.4642857142857143</v>
      </c>
      <c r="I78" s="7">
        <f>COUNTIFS(CSV!$A:$A,$A78,CSV!$Q:$Q,"&gt;1.5")/$B78</f>
        <v>0.5</v>
      </c>
      <c r="J78" s="7">
        <f>COUNTIFS(CSV!$B:$B,$A78,CSV!$Q:$Q,"&gt;1.5")/$C78</f>
        <v>0.42857142857142855</v>
      </c>
      <c r="K78" s="12">
        <f>(COUNTIFS(CSV!$A:$A,$A78,CSV!$M:$M,"&gt;0.5") +COUNTIFS(CSV!$B:$B,$A78,CSV!$O:$O,"&gt;0.5"))/$D78</f>
        <v>0.5357142857142857</v>
      </c>
      <c r="L78" s="7">
        <f>COUNTIFS(CSV!$A:$A,$A78,CSV!$M:$M,"&gt;0.5")/$B78</f>
        <v>0.7142857142857143</v>
      </c>
      <c r="M78" s="7">
        <f>COUNTIFS(CSV!$B:$B,$A78,CSV!$O:$O,"&gt;0.5")/$C78</f>
        <v>0.35714285714285715</v>
      </c>
      <c r="N78" s="12">
        <f>(COUNTIFS(CSV!$A:$A,$A78,CSV!$M:$M,"&gt;1.5") +COUNTIFS(CSV!$B:$B,$A78,CSV!$O:$O,"&gt;1.5"))/$D78</f>
        <v>0.14285714285714285</v>
      </c>
      <c r="O78" s="7">
        <f>COUNTIFS(CSV!$A:$A,$A78,CSV!$M:$M,"&gt;1.5")/$B78</f>
        <v>0.21428571428571427</v>
      </c>
      <c r="P78" s="7">
        <f>COUNTIFS(CSV!$B:$B,$A78,CSV!$O:$O,"&gt;1.5")/$C78</f>
        <v>7.1428571428571425E-2</v>
      </c>
      <c r="Q78" s="12">
        <f>(COUNTIFS(CSV!$A:$A,$A78,CSV!$N:$N,"&gt;0.5") +COUNTIFS(CSV!$B:$B,$A78,CSV!$P:$P,"&gt;0.5"))/$D78</f>
        <v>0.6785714285714286</v>
      </c>
      <c r="R78" s="7">
        <f>COUNTIFS(CSV!$A:$A,$A78,CSV!$N:$N,"&gt;0.5")/$B78</f>
        <v>0.5714285714285714</v>
      </c>
      <c r="S78" s="7">
        <f>COUNTIFS(CSV!$B:$B,$A78,CSV!$P:$P,"&gt;0.5")/$C78</f>
        <v>0.7857142857142857</v>
      </c>
      <c r="T78" s="12">
        <f>(COUNTIFS(CSV!$A:$A,$A78,CSV!$N:$N,"&gt;1.5") +COUNTIFS(CSV!$B:$B,$A78,CSV!$P:$P,"&gt;1.5"))/$D78</f>
        <v>0.17857142857142858</v>
      </c>
      <c r="U78" s="7">
        <f>COUNTIFS(CSV!$A:$A,$A78,CSV!$N:$N,"&gt;1.5")/$B78</f>
        <v>0.14285714285714285</v>
      </c>
      <c r="V78" s="7">
        <f>COUNTIFS(CSV!$B:$B,$A78,CSV!$P:$P,"&gt;1.5")/$C78</f>
        <v>0.21428571428571427</v>
      </c>
    </row>
    <row r="79" spans="1:22" x14ac:dyDescent="0.3">
      <c r="A79" t="s">
        <v>174</v>
      </c>
      <c r="B79" s="9">
        <f>COUNTIF(CSV!A:A,A79)</f>
        <v>14</v>
      </c>
      <c r="C79" s="4">
        <f>COUNTIF(CSV!B:B,A79)</f>
        <v>14</v>
      </c>
      <c r="D79" s="4">
        <f t="shared" si="3"/>
        <v>28</v>
      </c>
      <c r="E79" s="12">
        <f>(COUNTIFS(CSV!$A:$A,$A79,CSV!$Q:$Q,"&gt;0.5") +COUNTIFS(CSV!$B:$B,$A79,CSV!$Q:$Q,"&gt;0.5"))/$D79</f>
        <v>0.8571428571428571</v>
      </c>
      <c r="F79" s="7">
        <f>COUNTIFS(CSV!$A:$A,$A79,CSV!$Q:$Q,"&gt;0.5")/$B79</f>
        <v>0.7857142857142857</v>
      </c>
      <c r="G79" s="7">
        <f>COUNTIFS(CSV!$B:$B,$A79,CSV!$Q:$Q,"&gt;0.5")/$C79</f>
        <v>0.9285714285714286</v>
      </c>
      <c r="H79" s="12">
        <f>(COUNTIFS(CSV!$A:$A,$A79,CSV!$Q:$Q,"&gt;1.5") +COUNTIFS(CSV!$B:$B,$A79,CSV!$Q:$Q,"&gt;1.5"))/$D79</f>
        <v>0.4642857142857143</v>
      </c>
      <c r="I79" s="7">
        <f>COUNTIFS(CSV!$A:$A,$A79,CSV!$Q:$Q,"&gt;1.5")/$B79</f>
        <v>0.5</v>
      </c>
      <c r="J79" s="7">
        <f>COUNTIFS(CSV!$B:$B,$A79,CSV!$Q:$Q,"&gt;1.5")/$C79</f>
        <v>0.42857142857142855</v>
      </c>
      <c r="K79" s="12">
        <f>(COUNTIFS(CSV!$A:$A,$A79,CSV!$M:$M,"&gt;0.5") +COUNTIFS(CSV!$B:$B,$A79,CSV!$O:$O,"&gt;0.5"))/$D79</f>
        <v>0.6428571428571429</v>
      </c>
      <c r="L79" s="7">
        <f>COUNTIFS(CSV!$A:$A,$A79,CSV!$M:$M,"&gt;0.5")/$B79</f>
        <v>0.6428571428571429</v>
      </c>
      <c r="M79" s="7">
        <f>COUNTIFS(CSV!$B:$B,$A79,CSV!$O:$O,"&gt;0.5")/$C79</f>
        <v>0.6428571428571429</v>
      </c>
      <c r="N79" s="12">
        <f>(COUNTIFS(CSV!$A:$A,$A79,CSV!$M:$M,"&gt;1.5") +COUNTIFS(CSV!$B:$B,$A79,CSV!$O:$O,"&gt;1.5"))/$D79</f>
        <v>0.2857142857142857</v>
      </c>
      <c r="O79" s="7">
        <f>COUNTIFS(CSV!$A:$A,$A79,CSV!$M:$M,"&gt;1.5")/$B79</f>
        <v>0.2857142857142857</v>
      </c>
      <c r="P79" s="7">
        <f>COUNTIFS(CSV!$B:$B,$A79,CSV!$O:$O,"&gt;1.5")/$C79</f>
        <v>0.2857142857142857</v>
      </c>
      <c r="Q79" s="12">
        <f>(COUNTIFS(CSV!$A:$A,$A79,CSV!$N:$N,"&gt;0.5") +COUNTIFS(CSV!$B:$B,$A79,CSV!$P:$P,"&gt;0.5"))/$D79</f>
        <v>0.5357142857142857</v>
      </c>
      <c r="R79" s="7">
        <f>COUNTIFS(CSV!$A:$A,$A79,CSV!$N:$N,"&gt;0.5")/$B79</f>
        <v>0.5714285714285714</v>
      </c>
      <c r="S79" s="7">
        <f>COUNTIFS(CSV!$B:$B,$A79,CSV!$P:$P,"&gt;0.5")/$C79</f>
        <v>0.5</v>
      </c>
      <c r="T79" s="12">
        <f>(COUNTIFS(CSV!$A:$A,$A79,CSV!$N:$N,"&gt;1.5") +COUNTIFS(CSV!$B:$B,$A79,CSV!$P:$P,"&gt;1.5"))/$D79</f>
        <v>0.14285714285714285</v>
      </c>
      <c r="U79" s="7">
        <f>COUNTIFS(CSV!$A:$A,$A79,CSV!$N:$N,"&gt;1.5")/$B79</f>
        <v>0.14285714285714285</v>
      </c>
      <c r="V79" s="7">
        <f>COUNTIFS(CSV!$B:$B,$A79,CSV!$P:$P,"&gt;1.5")/$C79</f>
        <v>0.14285714285714285</v>
      </c>
    </row>
    <row r="80" spans="1:22" x14ac:dyDescent="0.3">
      <c r="A80" t="s">
        <v>186</v>
      </c>
      <c r="B80" s="9">
        <f>COUNTIF(CSV!A:A,A80)</f>
        <v>14</v>
      </c>
      <c r="C80" s="4">
        <f>COUNTIF(CSV!B:B,A80)</f>
        <v>14</v>
      </c>
      <c r="D80" s="4">
        <f t="shared" si="3"/>
        <v>28</v>
      </c>
      <c r="E80" s="12">
        <f>(COUNTIFS(CSV!$A:$A,$A80,CSV!$Q:$Q,"&gt;0.5") +COUNTIFS(CSV!$B:$B,$A80,CSV!$Q:$Q,"&gt;0.5"))/$D80</f>
        <v>0.8928571428571429</v>
      </c>
      <c r="F80" s="7">
        <f>COUNTIFS(CSV!$A:$A,$A80,CSV!$Q:$Q,"&gt;0.5")/$B80</f>
        <v>0.9285714285714286</v>
      </c>
      <c r="G80" s="7">
        <f>COUNTIFS(CSV!$B:$B,$A80,CSV!$Q:$Q,"&gt;0.5")/$C80</f>
        <v>0.8571428571428571</v>
      </c>
      <c r="H80" s="12">
        <f>(COUNTIFS(CSV!$A:$A,$A80,CSV!$Q:$Q,"&gt;1.5") +COUNTIFS(CSV!$B:$B,$A80,CSV!$Q:$Q,"&gt;1.5"))/$D80</f>
        <v>0.5357142857142857</v>
      </c>
      <c r="I80" s="7">
        <f>COUNTIFS(CSV!$A:$A,$A80,CSV!$Q:$Q,"&gt;1.5")/$B80</f>
        <v>0.35714285714285715</v>
      </c>
      <c r="J80" s="7">
        <f>COUNTIFS(CSV!$B:$B,$A80,CSV!$Q:$Q,"&gt;1.5")/$C80</f>
        <v>0.7142857142857143</v>
      </c>
      <c r="K80" s="12">
        <f>(COUNTIFS(CSV!$A:$A,$A80,CSV!$M:$M,"&gt;0.5") +COUNTIFS(CSV!$B:$B,$A80,CSV!$O:$O,"&gt;0.5"))/$D80</f>
        <v>0.5714285714285714</v>
      </c>
      <c r="L80" s="7">
        <f>COUNTIFS(CSV!$A:$A,$A80,CSV!$M:$M,"&gt;0.5")/$B80</f>
        <v>0.6428571428571429</v>
      </c>
      <c r="M80" s="7">
        <f>COUNTIFS(CSV!$B:$B,$A80,CSV!$O:$O,"&gt;0.5")/$C80</f>
        <v>0.5</v>
      </c>
      <c r="N80" s="12">
        <f>(COUNTIFS(CSV!$A:$A,$A80,CSV!$M:$M,"&gt;1.5") +COUNTIFS(CSV!$B:$B,$A80,CSV!$O:$O,"&gt;1.5"))/$D80</f>
        <v>0.10714285714285714</v>
      </c>
      <c r="O80" s="7">
        <f>COUNTIFS(CSV!$A:$A,$A80,CSV!$M:$M,"&gt;1.5")/$B80</f>
        <v>0</v>
      </c>
      <c r="P80" s="7">
        <f>COUNTIFS(CSV!$B:$B,$A80,CSV!$O:$O,"&gt;1.5")/$C80</f>
        <v>0.21428571428571427</v>
      </c>
      <c r="Q80" s="12">
        <f>(COUNTIFS(CSV!$A:$A,$A80,CSV!$N:$N,"&gt;0.5") +COUNTIFS(CSV!$B:$B,$A80,CSV!$P:$P,"&gt;0.5"))/$D80</f>
        <v>0.6785714285714286</v>
      </c>
      <c r="R80" s="7">
        <f>COUNTIFS(CSV!$A:$A,$A80,CSV!$N:$N,"&gt;0.5")/$B80</f>
        <v>0.5</v>
      </c>
      <c r="S80" s="7">
        <f>COUNTIFS(CSV!$B:$B,$A80,CSV!$P:$P,"&gt;0.5")/$C80</f>
        <v>0.8571428571428571</v>
      </c>
      <c r="T80" s="12">
        <f>(COUNTIFS(CSV!$A:$A,$A80,CSV!$N:$N,"&gt;1.5") +COUNTIFS(CSV!$B:$B,$A80,CSV!$P:$P,"&gt;1.5"))/$D80</f>
        <v>0.32142857142857145</v>
      </c>
      <c r="U80" s="7">
        <f>COUNTIFS(CSV!$A:$A,$A80,CSV!$N:$N,"&gt;1.5")/$B80</f>
        <v>0.2857142857142857</v>
      </c>
      <c r="V80" s="7">
        <f>COUNTIFS(CSV!$B:$B,$A80,CSV!$P:$P,"&gt;1.5")/$C80</f>
        <v>0.35714285714285715</v>
      </c>
    </row>
    <row r="81" spans="1:22" x14ac:dyDescent="0.3">
      <c r="A81" t="s">
        <v>182</v>
      </c>
      <c r="B81" s="9">
        <f>COUNTIF(CSV!A:A,A81)</f>
        <v>14</v>
      </c>
      <c r="C81" s="4">
        <f>COUNTIF(CSV!B:B,A81)</f>
        <v>14</v>
      </c>
      <c r="D81" s="4">
        <f t="shared" si="3"/>
        <v>28</v>
      </c>
      <c r="E81" s="12">
        <f>(COUNTIFS(CSV!$A:$A,$A81,CSV!$Q:$Q,"&gt;0.5") +COUNTIFS(CSV!$B:$B,$A81,CSV!$Q:$Q,"&gt;0.5"))/$D81</f>
        <v>0.8214285714285714</v>
      </c>
      <c r="F81" s="7">
        <f>COUNTIFS(CSV!$A:$A,$A81,CSV!$Q:$Q,"&gt;0.5")/$B81</f>
        <v>0.9285714285714286</v>
      </c>
      <c r="G81" s="7">
        <f>COUNTIFS(CSV!$B:$B,$A81,CSV!$Q:$Q,"&gt;0.5")/$C81</f>
        <v>0.7142857142857143</v>
      </c>
      <c r="H81" s="12">
        <f>(COUNTIFS(CSV!$A:$A,$A81,CSV!$Q:$Q,"&gt;1.5") +COUNTIFS(CSV!$B:$B,$A81,CSV!$Q:$Q,"&gt;1.5"))/$D81</f>
        <v>0.35714285714285715</v>
      </c>
      <c r="I81" s="7">
        <f>COUNTIFS(CSV!$A:$A,$A81,CSV!$Q:$Q,"&gt;1.5")/$B81</f>
        <v>0.2857142857142857</v>
      </c>
      <c r="J81" s="7">
        <f>COUNTIFS(CSV!$B:$B,$A81,CSV!$Q:$Q,"&gt;1.5")/$C81</f>
        <v>0.42857142857142855</v>
      </c>
      <c r="K81" s="12">
        <f>(COUNTIFS(CSV!$A:$A,$A81,CSV!$M:$M,"&gt;0.5") +COUNTIFS(CSV!$B:$B,$A81,CSV!$O:$O,"&gt;0.5"))/$D81</f>
        <v>0.5714285714285714</v>
      </c>
      <c r="L81" s="7">
        <f>COUNTIFS(CSV!$A:$A,$A81,CSV!$M:$M,"&gt;0.5")/$B81</f>
        <v>0.6428571428571429</v>
      </c>
      <c r="M81" s="7">
        <f>COUNTIFS(CSV!$B:$B,$A81,CSV!$O:$O,"&gt;0.5")/$C81</f>
        <v>0.5</v>
      </c>
      <c r="N81" s="12">
        <f>(COUNTIFS(CSV!$A:$A,$A81,CSV!$M:$M,"&gt;1.5") +COUNTIFS(CSV!$B:$B,$A81,CSV!$O:$O,"&gt;1.5"))/$D81</f>
        <v>0.17857142857142858</v>
      </c>
      <c r="O81" s="7">
        <f>COUNTIFS(CSV!$A:$A,$A81,CSV!$M:$M,"&gt;1.5")/$B81</f>
        <v>0.14285714285714285</v>
      </c>
      <c r="P81" s="7">
        <f>COUNTIFS(CSV!$B:$B,$A81,CSV!$O:$O,"&gt;1.5")/$C81</f>
        <v>0.21428571428571427</v>
      </c>
      <c r="Q81" s="12">
        <f>(COUNTIFS(CSV!$A:$A,$A81,CSV!$N:$N,"&gt;0.5") +COUNTIFS(CSV!$B:$B,$A81,CSV!$P:$P,"&gt;0.5"))/$D81</f>
        <v>0.6071428571428571</v>
      </c>
      <c r="R81" s="7">
        <f>COUNTIFS(CSV!$A:$A,$A81,CSV!$N:$N,"&gt;0.5")/$B81</f>
        <v>0.5714285714285714</v>
      </c>
      <c r="S81" s="7">
        <f>COUNTIFS(CSV!$B:$B,$A81,CSV!$P:$P,"&gt;0.5")/$C81</f>
        <v>0.6428571428571429</v>
      </c>
      <c r="T81" s="12">
        <f>(COUNTIFS(CSV!$A:$A,$A81,CSV!$N:$N,"&gt;1.5") +COUNTIFS(CSV!$B:$B,$A81,CSV!$P:$P,"&gt;1.5"))/$D81</f>
        <v>7.1428571428571425E-2</v>
      </c>
      <c r="U81" s="7">
        <f>COUNTIFS(CSV!$A:$A,$A81,CSV!$N:$N,"&gt;1.5")/$B81</f>
        <v>0</v>
      </c>
      <c r="V81" s="7">
        <f>COUNTIFS(CSV!$B:$B,$A81,CSV!$P:$P,"&gt;1.5")/$C81</f>
        <v>0.14285714285714285</v>
      </c>
    </row>
    <row r="82" spans="1:22" x14ac:dyDescent="0.3">
      <c r="A82" t="s">
        <v>183</v>
      </c>
      <c r="B82" s="9">
        <f>COUNTIF(CSV!A:A,A82)</f>
        <v>14</v>
      </c>
      <c r="C82" s="4">
        <f>COUNTIF(CSV!B:B,A82)</f>
        <v>14</v>
      </c>
      <c r="D82" s="4">
        <f t="shared" si="3"/>
        <v>28</v>
      </c>
      <c r="E82" s="12">
        <f>(COUNTIFS(CSV!$A:$A,$A82,CSV!$Q:$Q,"&gt;0.5") +COUNTIFS(CSV!$B:$B,$A82,CSV!$Q:$Q,"&gt;0.5"))/$D82</f>
        <v>0.6785714285714286</v>
      </c>
      <c r="F82" s="7">
        <f>COUNTIFS(CSV!$A:$A,$A82,CSV!$Q:$Q,"&gt;0.5")/$B82</f>
        <v>0.7142857142857143</v>
      </c>
      <c r="G82" s="7">
        <f>COUNTIFS(CSV!$B:$B,$A82,CSV!$Q:$Q,"&gt;0.5")/$C82</f>
        <v>0.6428571428571429</v>
      </c>
      <c r="H82" s="12">
        <f>(COUNTIFS(CSV!$A:$A,$A82,CSV!$Q:$Q,"&gt;1.5") +COUNTIFS(CSV!$B:$B,$A82,CSV!$Q:$Q,"&gt;1.5"))/$D82</f>
        <v>0.42857142857142855</v>
      </c>
      <c r="I82" s="7">
        <f>COUNTIFS(CSV!$A:$A,$A82,CSV!$Q:$Q,"&gt;1.5")/$B82</f>
        <v>0.42857142857142855</v>
      </c>
      <c r="J82" s="7">
        <f>COUNTIFS(CSV!$B:$B,$A82,CSV!$Q:$Q,"&gt;1.5")/$C82</f>
        <v>0.42857142857142855</v>
      </c>
      <c r="K82" s="12">
        <f>(COUNTIFS(CSV!$A:$A,$A82,CSV!$M:$M,"&gt;0.5") +COUNTIFS(CSV!$B:$B,$A82,CSV!$O:$O,"&gt;0.5"))/$D82</f>
        <v>0.5</v>
      </c>
      <c r="L82" s="7">
        <f>COUNTIFS(CSV!$A:$A,$A82,CSV!$M:$M,"&gt;0.5")/$B82</f>
        <v>0.5714285714285714</v>
      </c>
      <c r="M82" s="7">
        <f>COUNTIFS(CSV!$B:$B,$A82,CSV!$O:$O,"&gt;0.5")/$C82</f>
        <v>0.42857142857142855</v>
      </c>
      <c r="N82" s="12">
        <f>(COUNTIFS(CSV!$A:$A,$A82,CSV!$M:$M,"&gt;1.5") +COUNTIFS(CSV!$B:$B,$A82,CSV!$O:$O,"&gt;1.5"))/$D82</f>
        <v>0.21428571428571427</v>
      </c>
      <c r="O82" s="7">
        <f>COUNTIFS(CSV!$A:$A,$A82,CSV!$M:$M,"&gt;1.5")/$B82</f>
        <v>0.2857142857142857</v>
      </c>
      <c r="P82" s="7">
        <f>COUNTIFS(CSV!$B:$B,$A82,CSV!$O:$O,"&gt;1.5")/$C82</f>
        <v>0.14285714285714285</v>
      </c>
      <c r="Q82" s="12">
        <f>(COUNTIFS(CSV!$A:$A,$A82,CSV!$N:$N,"&gt;0.5") +COUNTIFS(CSV!$B:$B,$A82,CSV!$P:$P,"&gt;0.5"))/$D82</f>
        <v>0.4642857142857143</v>
      </c>
      <c r="R82" s="7">
        <f>COUNTIFS(CSV!$A:$A,$A82,CSV!$N:$N,"&gt;0.5")/$B82</f>
        <v>0.35714285714285715</v>
      </c>
      <c r="S82" s="7">
        <f>COUNTIFS(CSV!$B:$B,$A82,CSV!$P:$P,"&gt;0.5")/$C82</f>
        <v>0.5714285714285714</v>
      </c>
      <c r="T82" s="12">
        <f>(COUNTIFS(CSV!$A:$A,$A82,CSV!$N:$N,"&gt;1.5") +COUNTIFS(CSV!$B:$B,$A82,CSV!$P:$P,"&gt;1.5"))/$D82</f>
        <v>7.1428571428571425E-2</v>
      </c>
      <c r="U82" s="7">
        <f>COUNTIFS(CSV!$A:$A,$A82,CSV!$N:$N,"&gt;1.5")/$B82</f>
        <v>0</v>
      </c>
      <c r="V82" s="7">
        <f>COUNTIFS(CSV!$B:$B,$A82,CSV!$P:$P,"&gt;1.5")/$C82</f>
        <v>0.14285714285714285</v>
      </c>
    </row>
    <row r="83" spans="1:22" x14ac:dyDescent="0.3">
      <c r="A83" t="s">
        <v>173</v>
      </c>
      <c r="B83" s="9">
        <f>COUNTIF(CSV!A:A,A83)</f>
        <v>14</v>
      </c>
      <c r="C83" s="4">
        <f>COUNTIF(CSV!B:B,A83)</f>
        <v>13</v>
      </c>
      <c r="D83" s="4">
        <f t="shared" si="3"/>
        <v>27</v>
      </c>
      <c r="E83" s="12">
        <f>(COUNTIFS(CSV!$A:$A,$A83,CSV!$Q:$Q,"&gt;0.5") +COUNTIFS(CSV!$B:$B,$A83,CSV!$Q:$Q,"&gt;0.5"))/$D83</f>
        <v>0.88888888888888884</v>
      </c>
      <c r="F83" s="7">
        <f>COUNTIFS(CSV!$A:$A,$A83,CSV!$Q:$Q,"&gt;0.5")/$B83</f>
        <v>1</v>
      </c>
      <c r="G83" s="7">
        <f>COUNTIFS(CSV!$B:$B,$A83,CSV!$Q:$Q,"&gt;0.5")/$C83</f>
        <v>0.76923076923076927</v>
      </c>
      <c r="H83" s="12">
        <f>(COUNTIFS(CSV!$A:$A,$A83,CSV!$Q:$Q,"&gt;1.5") +COUNTIFS(CSV!$B:$B,$A83,CSV!$Q:$Q,"&gt;1.5"))/$D83</f>
        <v>0.55555555555555558</v>
      </c>
      <c r="I83" s="7">
        <f>COUNTIFS(CSV!$A:$A,$A83,CSV!$Q:$Q,"&gt;1.5")/$B83</f>
        <v>0.6428571428571429</v>
      </c>
      <c r="J83" s="7">
        <f>COUNTIFS(CSV!$B:$B,$A83,CSV!$Q:$Q,"&gt;1.5")/$C83</f>
        <v>0.46153846153846156</v>
      </c>
      <c r="K83" s="12">
        <f>(COUNTIFS(CSV!$A:$A,$A83,CSV!$M:$M,"&gt;0.5") +COUNTIFS(CSV!$B:$B,$A83,CSV!$O:$O,"&gt;0.5"))/$D83</f>
        <v>0.70370370370370372</v>
      </c>
      <c r="L83" s="7">
        <f>COUNTIFS(CSV!$A:$A,$A83,CSV!$M:$M,"&gt;0.5")/$B83</f>
        <v>0.7857142857142857</v>
      </c>
      <c r="M83" s="7">
        <f>COUNTIFS(CSV!$B:$B,$A83,CSV!$O:$O,"&gt;0.5")/$C83</f>
        <v>0.61538461538461542</v>
      </c>
      <c r="N83" s="12">
        <f>(COUNTIFS(CSV!$A:$A,$A83,CSV!$M:$M,"&gt;1.5") +COUNTIFS(CSV!$B:$B,$A83,CSV!$O:$O,"&gt;1.5"))/$D83</f>
        <v>0.25925925925925924</v>
      </c>
      <c r="O83" s="7">
        <f>COUNTIFS(CSV!$A:$A,$A83,CSV!$M:$M,"&gt;1.5")/$B83</f>
        <v>0.2857142857142857</v>
      </c>
      <c r="P83" s="7">
        <f>COUNTIFS(CSV!$B:$B,$A83,CSV!$O:$O,"&gt;1.5")/$C83</f>
        <v>0.23076923076923078</v>
      </c>
      <c r="Q83" s="12">
        <f>(COUNTIFS(CSV!$A:$A,$A83,CSV!$N:$N,"&gt;0.5") +COUNTIFS(CSV!$B:$B,$A83,CSV!$P:$P,"&gt;0.5"))/$D83</f>
        <v>0.59259259259259256</v>
      </c>
      <c r="R83" s="7">
        <f>COUNTIFS(CSV!$A:$A,$A83,CSV!$N:$N,"&gt;0.5")/$B83</f>
        <v>0.6428571428571429</v>
      </c>
      <c r="S83" s="7">
        <f>COUNTIFS(CSV!$B:$B,$A83,CSV!$P:$P,"&gt;0.5")/$C83</f>
        <v>0.53846153846153844</v>
      </c>
      <c r="T83" s="12">
        <f>(COUNTIFS(CSV!$A:$A,$A83,CSV!$N:$N,"&gt;1.5") +COUNTIFS(CSV!$B:$B,$A83,CSV!$P:$P,"&gt;1.5"))/$D83</f>
        <v>0.18518518518518517</v>
      </c>
      <c r="U83" s="7">
        <f>COUNTIFS(CSV!$A:$A,$A83,CSV!$N:$N,"&gt;1.5")/$B83</f>
        <v>0.14285714285714285</v>
      </c>
      <c r="V83" s="7">
        <f>COUNTIFS(CSV!$B:$B,$A83,CSV!$P:$P,"&gt;1.5")/$C83</f>
        <v>0.23076923076923078</v>
      </c>
    </row>
    <row r="84" spans="1:22" x14ac:dyDescent="0.3">
      <c r="A84" t="s">
        <v>189</v>
      </c>
      <c r="B84" s="9">
        <f>COUNTIF(CSV!A:A,A84)</f>
        <v>14</v>
      </c>
      <c r="C84" s="4">
        <f>COUNTIF(CSV!B:B,A84)</f>
        <v>14</v>
      </c>
      <c r="D84" s="4">
        <f t="shared" si="3"/>
        <v>28</v>
      </c>
      <c r="E84" s="12">
        <f>(COUNTIFS(CSV!$A:$A,$A84,CSV!$Q:$Q,"&gt;0.5") +COUNTIFS(CSV!$B:$B,$A84,CSV!$Q:$Q,"&gt;0.5"))/$D84</f>
        <v>0.75</v>
      </c>
      <c r="F84" s="7">
        <f>COUNTIFS(CSV!$A:$A,$A84,CSV!$Q:$Q,"&gt;0.5")/$B84</f>
        <v>0.7142857142857143</v>
      </c>
      <c r="G84" s="7">
        <f>COUNTIFS(CSV!$B:$B,$A84,CSV!$Q:$Q,"&gt;0.5")/$C84</f>
        <v>0.7857142857142857</v>
      </c>
      <c r="H84" s="12">
        <f>(COUNTIFS(CSV!$A:$A,$A84,CSV!$Q:$Q,"&gt;1.5") +COUNTIFS(CSV!$B:$B,$A84,CSV!$Q:$Q,"&gt;1.5"))/$D84</f>
        <v>0.32142857142857145</v>
      </c>
      <c r="I84" s="7">
        <f>COUNTIFS(CSV!$A:$A,$A84,CSV!$Q:$Q,"&gt;1.5")/$B84</f>
        <v>0.2857142857142857</v>
      </c>
      <c r="J84" s="7">
        <f>COUNTIFS(CSV!$B:$B,$A84,CSV!$Q:$Q,"&gt;1.5")/$C84</f>
        <v>0.35714285714285715</v>
      </c>
      <c r="K84" s="12">
        <f>(COUNTIFS(CSV!$A:$A,$A84,CSV!$M:$M,"&gt;0.5") +COUNTIFS(CSV!$B:$B,$A84,CSV!$O:$O,"&gt;0.5"))/$D84</f>
        <v>0.32142857142857145</v>
      </c>
      <c r="L84" s="7">
        <f>COUNTIFS(CSV!$A:$A,$A84,CSV!$M:$M,"&gt;0.5")/$B84</f>
        <v>0.42857142857142855</v>
      </c>
      <c r="M84" s="7">
        <f>COUNTIFS(CSV!$B:$B,$A84,CSV!$O:$O,"&gt;0.5")/$C84</f>
        <v>0.21428571428571427</v>
      </c>
      <c r="N84" s="12">
        <f>(COUNTIFS(CSV!$A:$A,$A84,CSV!$M:$M,"&gt;1.5") +COUNTIFS(CSV!$B:$B,$A84,CSV!$O:$O,"&gt;1.5"))/$D84</f>
        <v>7.1428571428571425E-2</v>
      </c>
      <c r="O84" s="7">
        <f>COUNTIFS(CSV!$A:$A,$A84,CSV!$M:$M,"&gt;1.5")/$B84</f>
        <v>0.14285714285714285</v>
      </c>
      <c r="P84" s="7">
        <f>COUNTIFS(CSV!$B:$B,$A84,CSV!$O:$O,"&gt;1.5")/$C84</f>
        <v>0</v>
      </c>
      <c r="Q84" s="12">
        <f>(COUNTIFS(CSV!$A:$A,$A84,CSV!$N:$N,"&gt;0.5") +COUNTIFS(CSV!$B:$B,$A84,CSV!$P:$P,"&gt;0.5"))/$D84</f>
        <v>0.5714285714285714</v>
      </c>
      <c r="R84" s="7">
        <f>COUNTIFS(CSV!$A:$A,$A84,CSV!$N:$N,"&gt;0.5")/$B84</f>
        <v>0.42857142857142855</v>
      </c>
      <c r="S84" s="7">
        <f>COUNTIFS(CSV!$B:$B,$A84,CSV!$P:$P,"&gt;0.5")/$C84</f>
        <v>0.7142857142857143</v>
      </c>
      <c r="T84" s="12">
        <f>(COUNTIFS(CSV!$A:$A,$A84,CSV!$N:$N,"&gt;1.5") +COUNTIFS(CSV!$B:$B,$A84,CSV!$P:$P,"&gt;1.5"))/$D84</f>
        <v>0.21428571428571427</v>
      </c>
      <c r="U84" s="7">
        <f>COUNTIFS(CSV!$A:$A,$A84,CSV!$N:$N,"&gt;1.5")/$B84</f>
        <v>7.1428571428571425E-2</v>
      </c>
      <c r="V84" s="7">
        <f>COUNTIFS(CSV!$B:$B,$A84,CSV!$P:$P,"&gt;1.5")/$C84</f>
        <v>0.35714285714285715</v>
      </c>
    </row>
    <row r="85" spans="1:22" x14ac:dyDescent="0.3">
      <c r="A85" t="s">
        <v>204</v>
      </c>
      <c r="B85" s="9">
        <f>COUNTIF(CSV!A:A,A85)</f>
        <v>13</v>
      </c>
      <c r="C85" s="4">
        <f>COUNTIF(CSV!B:B,A85)</f>
        <v>14</v>
      </c>
      <c r="D85" s="4">
        <f t="shared" si="3"/>
        <v>27</v>
      </c>
      <c r="E85" s="12">
        <f>(COUNTIFS(CSV!$A:$A,$A85,CSV!$Q:$Q,"&gt;0.5") +COUNTIFS(CSV!$B:$B,$A85,CSV!$Q:$Q,"&gt;0.5"))/$D85</f>
        <v>0.85185185185185186</v>
      </c>
      <c r="F85" s="7">
        <f>COUNTIFS(CSV!$A:$A,$A85,CSV!$Q:$Q,"&gt;0.5")/$B85</f>
        <v>0.84615384615384615</v>
      </c>
      <c r="G85" s="7">
        <f>COUNTIFS(CSV!$B:$B,$A85,CSV!$Q:$Q,"&gt;0.5")/$C85</f>
        <v>0.8571428571428571</v>
      </c>
      <c r="H85" s="12">
        <f>(COUNTIFS(CSV!$A:$A,$A85,CSV!$Q:$Q,"&gt;1.5") +COUNTIFS(CSV!$B:$B,$A85,CSV!$Q:$Q,"&gt;1.5"))/$D85</f>
        <v>0.44444444444444442</v>
      </c>
      <c r="I85" s="7">
        <f>COUNTIFS(CSV!$A:$A,$A85,CSV!$Q:$Q,"&gt;1.5")/$B85</f>
        <v>0.46153846153846156</v>
      </c>
      <c r="J85" s="7">
        <f>COUNTIFS(CSV!$B:$B,$A85,CSV!$Q:$Q,"&gt;1.5")/$C85</f>
        <v>0.42857142857142855</v>
      </c>
      <c r="K85" s="12">
        <f>(COUNTIFS(CSV!$A:$A,$A85,CSV!$M:$M,"&gt;0.5") +COUNTIFS(CSV!$B:$B,$A85,CSV!$O:$O,"&gt;0.5"))/$D85</f>
        <v>0.48148148148148145</v>
      </c>
      <c r="L85" s="7">
        <f>COUNTIFS(CSV!$A:$A,$A85,CSV!$M:$M,"&gt;0.5")/$B85</f>
        <v>0.53846153846153844</v>
      </c>
      <c r="M85" s="7">
        <f>COUNTIFS(CSV!$B:$B,$A85,CSV!$O:$O,"&gt;0.5")/$C85</f>
        <v>0.42857142857142855</v>
      </c>
      <c r="N85" s="12">
        <f>(COUNTIFS(CSV!$A:$A,$A85,CSV!$M:$M,"&gt;1.5") +COUNTIFS(CSV!$B:$B,$A85,CSV!$O:$O,"&gt;1.5"))/$D85</f>
        <v>0.1111111111111111</v>
      </c>
      <c r="O85" s="7">
        <f>COUNTIFS(CSV!$A:$A,$A85,CSV!$M:$M,"&gt;1.5")/$B85</f>
        <v>7.6923076923076927E-2</v>
      </c>
      <c r="P85" s="7">
        <f>COUNTIFS(CSV!$B:$B,$A85,CSV!$O:$O,"&gt;1.5")/$C85</f>
        <v>0.14285714285714285</v>
      </c>
      <c r="Q85" s="12">
        <f>(COUNTIFS(CSV!$A:$A,$A85,CSV!$N:$N,"&gt;0.5") +COUNTIFS(CSV!$B:$B,$A85,CSV!$P:$P,"&gt;0.5"))/$D85</f>
        <v>0.66666666666666663</v>
      </c>
      <c r="R85" s="7">
        <f>COUNTIFS(CSV!$A:$A,$A85,CSV!$N:$N,"&gt;0.5")/$B85</f>
        <v>0.61538461538461542</v>
      </c>
      <c r="S85" s="7">
        <f>COUNTIFS(CSV!$B:$B,$A85,CSV!$P:$P,"&gt;0.5")/$C85</f>
        <v>0.7142857142857143</v>
      </c>
      <c r="T85" s="12">
        <f>(COUNTIFS(CSV!$A:$A,$A85,CSV!$N:$N,"&gt;1.5") +COUNTIFS(CSV!$B:$B,$A85,CSV!$P:$P,"&gt;1.5"))/$D85</f>
        <v>0.1111111111111111</v>
      </c>
      <c r="U85" s="7">
        <f>COUNTIFS(CSV!$A:$A,$A85,CSV!$N:$N,"&gt;1.5")/$B85</f>
        <v>0.15384615384615385</v>
      </c>
      <c r="V85" s="7">
        <f>COUNTIFS(CSV!$B:$B,$A85,CSV!$P:$P,"&gt;1.5")/$C85</f>
        <v>7.1428571428571425E-2</v>
      </c>
    </row>
    <row r="86" spans="1:22" x14ac:dyDescent="0.3">
      <c r="A86" t="s">
        <v>217</v>
      </c>
      <c r="B86" s="9">
        <f>COUNTIF(CSV!A:A,A86)</f>
        <v>14</v>
      </c>
      <c r="C86" s="4">
        <f>COUNTIF(CSV!B:B,A86)</f>
        <v>14</v>
      </c>
      <c r="D86" s="4">
        <f t="shared" si="3"/>
        <v>28</v>
      </c>
      <c r="E86" s="12">
        <f>(COUNTIFS(CSV!$A:$A,$A86,CSV!$Q:$Q,"&gt;0.5") +COUNTIFS(CSV!$B:$B,$A86,CSV!$Q:$Q,"&gt;0.5"))/$D86</f>
        <v>0.8214285714285714</v>
      </c>
      <c r="F86" s="7">
        <f>COUNTIFS(CSV!$A:$A,$A86,CSV!$Q:$Q,"&gt;0.5")/$B86</f>
        <v>0.7142857142857143</v>
      </c>
      <c r="G86" s="7">
        <f>COUNTIFS(CSV!$B:$B,$A86,CSV!$Q:$Q,"&gt;0.5")/$C86</f>
        <v>0.9285714285714286</v>
      </c>
      <c r="H86" s="12">
        <f>(COUNTIFS(CSV!$A:$A,$A86,CSV!$Q:$Q,"&gt;1.5") +COUNTIFS(CSV!$B:$B,$A86,CSV!$Q:$Q,"&gt;1.5"))/$D86</f>
        <v>0.39285714285714285</v>
      </c>
      <c r="I86" s="7">
        <f>COUNTIFS(CSV!$A:$A,$A86,CSV!$Q:$Q,"&gt;1.5")/$B86</f>
        <v>0.42857142857142855</v>
      </c>
      <c r="J86" s="7">
        <f>COUNTIFS(CSV!$B:$B,$A86,CSV!$Q:$Q,"&gt;1.5")/$C86</f>
        <v>0.35714285714285715</v>
      </c>
      <c r="K86" s="12">
        <f>(COUNTIFS(CSV!$A:$A,$A86,CSV!$M:$M,"&gt;0.5") +COUNTIFS(CSV!$B:$B,$A86,CSV!$O:$O,"&gt;0.5"))/$D86</f>
        <v>0.39285714285714285</v>
      </c>
      <c r="L86" s="7">
        <f>COUNTIFS(CSV!$A:$A,$A86,CSV!$M:$M,"&gt;0.5")/$B86</f>
        <v>0.42857142857142855</v>
      </c>
      <c r="M86" s="7">
        <f>COUNTIFS(CSV!$B:$B,$A86,CSV!$O:$O,"&gt;0.5")/$C86</f>
        <v>0.35714285714285715</v>
      </c>
      <c r="N86" s="12">
        <f>(COUNTIFS(CSV!$A:$A,$A86,CSV!$M:$M,"&gt;1.5") +COUNTIFS(CSV!$B:$B,$A86,CSV!$O:$O,"&gt;1.5"))/$D86</f>
        <v>3.5714285714285712E-2</v>
      </c>
      <c r="O86" s="7">
        <f>COUNTIFS(CSV!$A:$A,$A86,CSV!$M:$M,"&gt;1.5")/$B86</f>
        <v>7.1428571428571425E-2</v>
      </c>
      <c r="P86" s="7">
        <f>COUNTIFS(CSV!$B:$B,$A86,CSV!$O:$O,"&gt;1.5")/$C86</f>
        <v>0</v>
      </c>
      <c r="Q86" s="12">
        <f>(COUNTIFS(CSV!$A:$A,$A86,CSV!$N:$N,"&gt;0.5") +COUNTIFS(CSV!$B:$B,$A86,CSV!$P:$P,"&gt;0.5"))/$D86</f>
        <v>0.6071428571428571</v>
      </c>
      <c r="R86" s="7">
        <f>COUNTIFS(CSV!$A:$A,$A86,CSV!$N:$N,"&gt;0.5")/$B86</f>
        <v>0.42857142857142855</v>
      </c>
      <c r="S86" s="7">
        <f>COUNTIFS(CSV!$B:$B,$A86,CSV!$P:$P,"&gt;0.5")/$C86</f>
        <v>0.7857142857142857</v>
      </c>
      <c r="T86" s="12">
        <f>(COUNTIFS(CSV!$A:$A,$A86,CSV!$N:$N,"&gt;1.5") +COUNTIFS(CSV!$B:$B,$A86,CSV!$P:$P,"&gt;1.5"))/$D86</f>
        <v>0.25</v>
      </c>
      <c r="U86" s="7">
        <f>COUNTIFS(CSV!$A:$A,$A86,CSV!$N:$N,"&gt;1.5")/$B86</f>
        <v>0.35714285714285715</v>
      </c>
      <c r="V86" s="7">
        <f>COUNTIFS(CSV!$B:$B,$A86,CSV!$P:$P,"&gt;1.5")/$C86</f>
        <v>0.14285714285714285</v>
      </c>
    </row>
    <row r="87" spans="1:22" x14ac:dyDescent="0.3">
      <c r="A87" t="s">
        <v>198</v>
      </c>
      <c r="B87" s="9">
        <f>COUNTIF(CSV!A:A,A87)</f>
        <v>13</v>
      </c>
      <c r="C87" s="4">
        <f>COUNTIF(CSV!B:B,A87)</f>
        <v>14</v>
      </c>
      <c r="D87" s="4">
        <f t="shared" si="3"/>
        <v>27</v>
      </c>
      <c r="E87" s="12">
        <f>(COUNTIFS(CSV!$A:$A,$A87,CSV!$Q:$Q,"&gt;0.5") +COUNTIFS(CSV!$B:$B,$A87,CSV!$Q:$Q,"&gt;0.5"))/$D87</f>
        <v>0.85185185185185186</v>
      </c>
      <c r="F87" s="7">
        <f>COUNTIFS(CSV!$A:$A,$A87,CSV!$Q:$Q,"&gt;0.5")/$B87</f>
        <v>0.76923076923076927</v>
      </c>
      <c r="G87" s="7">
        <f>COUNTIFS(CSV!$B:$B,$A87,CSV!$Q:$Q,"&gt;0.5")/$C87</f>
        <v>0.9285714285714286</v>
      </c>
      <c r="H87" s="12">
        <f>(COUNTIFS(CSV!$A:$A,$A87,CSV!$Q:$Q,"&gt;1.5") +COUNTIFS(CSV!$B:$B,$A87,CSV!$Q:$Q,"&gt;1.5"))/$D87</f>
        <v>0.37037037037037035</v>
      </c>
      <c r="I87" s="7">
        <f>COUNTIFS(CSV!$A:$A,$A87,CSV!$Q:$Q,"&gt;1.5")/$B87</f>
        <v>0.30769230769230771</v>
      </c>
      <c r="J87" s="7">
        <f>COUNTIFS(CSV!$B:$B,$A87,CSV!$Q:$Q,"&gt;1.5")/$C87</f>
        <v>0.42857142857142855</v>
      </c>
      <c r="K87" s="12">
        <f>(COUNTIFS(CSV!$A:$A,$A87,CSV!$M:$M,"&gt;0.5") +COUNTIFS(CSV!$B:$B,$A87,CSV!$O:$O,"&gt;0.5"))/$D87</f>
        <v>0.66666666666666663</v>
      </c>
      <c r="L87" s="7">
        <f>COUNTIFS(CSV!$A:$A,$A87,CSV!$M:$M,"&gt;0.5")/$B87</f>
        <v>0.61538461538461542</v>
      </c>
      <c r="M87" s="7">
        <f>COUNTIFS(CSV!$B:$B,$A87,CSV!$O:$O,"&gt;0.5")/$C87</f>
        <v>0.7142857142857143</v>
      </c>
      <c r="N87" s="12">
        <f>(COUNTIFS(CSV!$A:$A,$A87,CSV!$M:$M,"&gt;1.5") +COUNTIFS(CSV!$B:$B,$A87,CSV!$O:$O,"&gt;1.5"))/$D87</f>
        <v>0.18518518518518517</v>
      </c>
      <c r="O87" s="7">
        <f>COUNTIFS(CSV!$A:$A,$A87,CSV!$M:$M,"&gt;1.5")/$B87</f>
        <v>7.6923076923076927E-2</v>
      </c>
      <c r="P87" s="7">
        <f>COUNTIFS(CSV!$B:$B,$A87,CSV!$O:$O,"&gt;1.5")/$C87</f>
        <v>0.2857142857142857</v>
      </c>
      <c r="Q87" s="12">
        <f>(COUNTIFS(CSV!$A:$A,$A87,CSV!$N:$N,"&gt;0.5") +COUNTIFS(CSV!$B:$B,$A87,CSV!$P:$P,"&gt;0.5"))/$D87</f>
        <v>0.40740740740740738</v>
      </c>
      <c r="R87" s="7">
        <f>COUNTIFS(CSV!$A:$A,$A87,CSV!$N:$N,"&gt;0.5")/$B87</f>
        <v>0.38461538461538464</v>
      </c>
      <c r="S87" s="7">
        <f>COUNTIFS(CSV!$B:$B,$A87,CSV!$P:$P,"&gt;0.5")/$C87</f>
        <v>0.42857142857142855</v>
      </c>
      <c r="T87" s="12">
        <f>(COUNTIFS(CSV!$A:$A,$A87,CSV!$N:$N,"&gt;1.5") +COUNTIFS(CSV!$B:$B,$A87,CSV!$P:$P,"&gt;1.5"))/$D87</f>
        <v>0</v>
      </c>
      <c r="U87" s="7">
        <f>COUNTIFS(CSV!$A:$A,$A87,CSV!$N:$N,"&gt;1.5")/$B87</f>
        <v>0</v>
      </c>
      <c r="V87" s="7">
        <f>COUNTIFS(CSV!$B:$B,$A87,CSV!$P:$P,"&gt;1.5")/$C87</f>
        <v>0</v>
      </c>
    </row>
    <row r="88" spans="1:22" x14ac:dyDescent="0.3">
      <c r="A88" t="s">
        <v>202</v>
      </c>
      <c r="B88" s="9">
        <f>COUNTIF(CSV!A:A,A88)</f>
        <v>14</v>
      </c>
      <c r="C88" s="4">
        <f>COUNTIF(CSV!B:B,A88)</f>
        <v>13</v>
      </c>
      <c r="D88" s="4">
        <f t="shared" si="3"/>
        <v>27</v>
      </c>
      <c r="E88" s="12">
        <f>(COUNTIFS(CSV!$A:$A,$A88,CSV!$Q:$Q,"&gt;0.5") +COUNTIFS(CSV!$B:$B,$A88,CSV!$Q:$Q,"&gt;0.5"))/$D88</f>
        <v>0.62962962962962965</v>
      </c>
      <c r="F88" s="7">
        <f>COUNTIFS(CSV!$A:$A,$A88,CSV!$Q:$Q,"&gt;0.5")/$B88</f>
        <v>0.7142857142857143</v>
      </c>
      <c r="G88" s="7">
        <f>COUNTIFS(CSV!$B:$B,$A88,CSV!$Q:$Q,"&gt;0.5")/$C88</f>
        <v>0.53846153846153844</v>
      </c>
      <c r="H88" s="12">
        <f>(COUNTIFS(CSV!$A:$A,$A88,CSV!$Q:$Q,"&gt;1.5") +COUNTIFS(CSV!$B:$B,$A88,CSV!$Q:$Q,"&gt;1.5"))/$D88</f>
        <v>0.37037037037037035</v>
      </c>
      <c r="I88" s="7">
        <f>COUNTIFS(CSV!$A:$A,$A88,CSV!$Q:$Q,"&gt;1.5")/$B88</f>
        <v>0.5</v>
      </c>
      <c r="J88" s="7">
        <f>COUNTIFS(CSV!$B:$B,$A88,CSV!$Q:$Q,"&gt;1.5")/$C88</f>
        <v>0.23076923076923078</v>
      </c>
      <c r="K88" s="12">
        <f>(COUNTIFS(CSV!$A:$A,$A88,CSV!$M:$M,"&gt;0.5") +COUNTIFS(CSV!$B:$B,$A88,CSV!$O:$O,"&gt;0.5"))/$D88</f>
        <v>0.44444444444444442</v>
      </c>
      <c r="L88" s="7">
        <f>COUNTIFS(CSV!$A:$A,$A88,CSV!$M:$M,"&gt;0.5")/$B88</f>
        <v>0.5</v>
      </c>
      <c r="M88" s="7">
        <f>COUNTIFS(CSV!$B:$B,$A88,CSV!$O:$O,"&gt;0.5")/$C88</f>
        <v>0.38461538461538464</v>
      </c>
      <c r="N88" s="12">
        <f>(COUNTIFS(CSV!$A:$A,$A88,CSV!$M:$M,"&gt;1.5") +COUNTIFS(CSV!$B:$B,$A88,CSV!$O:$O,"&gt;1.5"))/$D88</f>
        <v>0.14814814814814814</v>
      </c>
      <c r="O88" s="7">
        <f>COUNTIFS(CSV!$A:$A,$A88,CSV!$M:$M,"&gt;1.5")/$B88</f>
        <v>0.21428571428571427</v>
      </c>
      <c r="P88" s="7">
        <f>COUNTIFS(CSV!$B:$B,$A88,CSV!$O:$O,"&gt;1.5")/$C88</f>
        <v>7.6923076923076927E-2</v>
      </c>
      <c r="Q88" s="12">
        <f>(COUNTIFS(CSV!$A:$A,$A88,CSV!$N:$N,"&gt;0.5") +COUNTIFS(CSV!$B:$B,$A88,CSV!$P:$P,"&gt;0.5"))/$D88</f>
        <v>0.44444444444444442</v>
      </c>
      <c r="R88" s="7">
        <f>COUNTIFS(CSV!$A:$A,$A88,CSV!$N:$N,"&gt;0.5")/$B88</f>
        <v>0.5</v>
      </c>
      <c r="S88" s="7">
        <f>COUNTIFS(CSV!$B:$B,$A88,CSV!$P:$P,"&gt;0.5")/$C88</f>
        <v>0.38461538461538464</v>
      </c>
      <c r="T88" s="12">
        <f>(COUNTIFS(CSV!$A:$A,$A88,CSV!$N:$N,"&gt;1.5") +COUNTIFS(CSV!$B:$B,$A88,CSV!$P:$P,"&gt;1.5"))/$D88</f>
        <v>7.407407407407407E-2</v>
      </c>
      <c r="U88" s="7">
        <f>COUNTIFS(CSV!$A:$A,$A88,CSV!$N:$N,"&gt;1.5")/$B88</f>
        <v>0.14285714285714285</v>
      </c>
      <c r="V88" s="7">
        <f>COUNTIFS(CSV!$B:$B,$A88,CSV!$P:$P,"&gt;1.5")/$C88</f>
        <v>0</v>
      </c>
    </row>
    <row r="89" spans="1:22" x14ac:dyDescent="0.3">
      <c r="A89" t="s">
        <v>215</v>
      </c>
      <c r="B89" s="9">
        <f>COUNTIF(CSV!A:A,A89)</f>
        <v>14</v>
      </c>
      <c r="C89" s="4">
        <f>COUNTIF(CSV!B:B,A89)</f>
        <v>14</v>
      </c>
      <c r="D89" s="4">
        <f t="shared" si="3"/>
        <v>28</v>
      </c>
      <c r="E89" s="12">
        <f>(COUNTIFS(CSV!$A:$A,$A89,CSV!$Q:$Q,"&gt;0.5") +COUNTIFS(CSV!$B:$B,$A89,CSV!$Q:$Q,"&gt;0.5"))/$D89</f>
        <v>0.7142857142857143</v>
      </c>
      <c r="F89" s="7">
        <f>COUNTIFS(CSV!$A:$A,$A89,CSV!$Q:$Q,"&gt;0.5")/$B89</f>
        <v>0.6428571428571429</v>
      </c>
      <c r="G89" s="7">
        <f>COUNTIFS(CSV!$B:$B,$A89,CSV!$Q:$Q,"&gt;0.5")/$C89</f>
        <v>0.7857142857142857</v>
      </c>
      <c r="H89" s="12">
        <f>(COUNTIFS(CSV!$A:$A,$A89,CSV!$Q:$Q,"&gt;1.5") +COUNTIFS(CSV!$B:$B,$A89,CSV!$Q:$Q,"&gt;1.5"))/$D89</f>
        <v>0.4642857142857143</v>
      </c>
      <c r="I89" s="7">
        <f>COUNTIFS(CSV!$A:$A,$A89,CSV!$Q:$Q,"&gt;1.5")/$B89</f>
        <v>0.42857142857142855</v>
      </c>
      <c r="J89" s="7">
        <f>COUNTIFS(CSV!$B:$B,$A89,CSV!$Q:$Q,"&gt;1.5")/$C89</f>
        <v>0.5</v>
      </c>
      <c r="K89" s="12">
        <f>(COUNTIFS(CSV!$A:$A,$A89,CSV!$M:$M,"&gt;0.5") +COUNTIFS(CSV!$B:$B,$A89,CSV!$O:$O,"&gt;0.5"))/$D89</f>
        <v>0.35714285714285715</v>
      </c>
      <c r="L89" s="7">
        <f>COUNTIFS(CSV!$A:$A,$A89,CSV!$M:$M,"&gt;0.5")/$B89</f>
        <v>0.35714285714285715</v>
      </c>
      <c r="M89" s="7">
        <f>COUNTIFS(CSV!$B:$B,$A89,CSV!$O:$O,"&gt;0.5")/$C89</f>
        <v>0.35714285714285715</v>
      </c>
      <c r="N89" s="12">
        <f>(COUNTIFS(CSV!$A:$A,$A89,CSV!$M:$M,"&gt;1.5") +COUNTIFS(CSV!$B:$B,$A89,CSV!$O:$O,"&gt;1.5"))/$D89</f>
        <v>0.14285714285714285</v>
      </c>
      <c r="O89" s="7">
        <f>COUNTIFS(CSV!$A:$A,$A89,CSV!$M:$M,"&gt;1.5")/$B89</f>
        <v>0.14285714285714285</v>
      </c>
      <c r="P89" s="7">
        <f>COUNTIFS(CSV!$B:$B,$A89,CSV!$O:$O,"&gt;1.5")/$C89</f>
        <v>0.14285714285714285</v>
      </c>
      <c r="Q89" s="12">
        <f>(COUNTIFS(CSV!$A:$A,$A89,CSV!$N:$N,"&gt;0.5") +COUNTIFS(CSV!$B:$B,$A89,CSV!$P:$P,"&gt;0.5"))/$D89</f>
        <v>0.6071428571428571</v>
      </c>
      <c r="R89" s="7">
        <f>COUNTIFS(CSV!$A:$A,$A89,CSV!$N:$N,"&gt;0.5")/$B89</f>
        <v>0.5</v>
      </c>
      <c r="S89" s="7">
        <f>COUNTIFS(CSV!$B:$B,$A89,CSV!$P:$P,"&gt;0.5")/$C89</f>
        <v>0.7142857142857143</v>
      </c>
      <c r="T89" s="12">
        <f>(COUNTIFS(CSV!$A:$A,$A89,CSV!$N:$N,"&gt;1.5") +COUNTIFS(CSV!$B:$B,$A89,CSV!$P:$P,"&gt;1.5"))/$D89</f>
        <v>0.2857142857142857</v>
      </c>
      <c r="U89" s="7">
        <f>COUNTIFS(CSV!$A:$A,$A89,CSV!$N:$N,"&gt;1.5")/$B89</f>
        <v>0.21428571428571427</v>
      </c>
      <c r="V89" s="7">
        <f>COUNTIFS(CSV!$B:$B,$A89,CSV!$P:$P,"&gt;1.5")/$C89</f>
        <v>0.35714285714285715</v>
      </c>
    </row>
    <row r="90" spans="1:22" x14ac:dyDescent="0.3">
      <c r="A90" t="s">
        <v>213</v>
      </c>
      <c r="B90" s="9">
        <f>COUNTIF(CSV!A:A,A90)</f>
        <v>14</v>
      </c>
      <c r="C90" s="4">
        <f>COUNTIF(CSV!B:B,A90)</f>
        <v>14</v>
      </c>
      <c r="D90" s="4">
        <f t="shared" si="3"/>
        <v>28</v>
      </c>
      <c r="E90" s="12">
        <f>(COUNTIFS(CSV!$A:$A,$A90,CSV!$Q:$Q,"&gt;0.5") +COUNTIFS(CSV!$B:$B,$A90,CSV!$Q:$Q,"&gt;0.5"))/$D90</f>
        <v>0.6785714285714286</v>
      </c>
      <c r="F90" s="7">
        <f>COUNTIFS(CSV!$A:$A,$A90,CSV!$Q:$Q,"&gt;0.5")/$B90</f>
        <v>0.6428571428571429</v>
      </c>
      <c r="G90" s="7">
        <f>COUNTIFS(CSV!$B:$B,$A90,CSV!$Q:$Q,"&gt;0.5")/$C90</f>
        <v>0.7142857142857143</v>
      </c>
      <c r="H90" s="12">
        <f>(COUNTIFS(CSV!$A:$A,$A90,CSV!$Q:$Q,"&gt;1.5") +COUNTIFS(CSV!$B:$B,$A90,CSV!$Q:$Q,"&gt;1.5"))/$D90</f>
        <v>0.21428571428571427</v>
      </c>
      <c r="I90" s="7">
        <f>COUNTIFS(CSV!$A:$A,$A90,CSV!$Q:$Q,"&gt;1.5")/$B90</f>
        <v>0.2857142857142857</v>
      </c>
      <c r="J90" s="7">
        <f>COUNTIFS(CSV!$B:$B,$A90,CSV!$Q:$Q,"&gt;1.5")/$C90</f>
        <v>0.14285714285714285</v>
      </c>
      <c r="K90" s="12">
        <f>(COUNTIFS(CSV!$A:$A,$A90,CSV!$M:$M,"&gt;0.5") +COUNTIFS(CSV!$B:$B,$A90,CSV!$O:$O,"&gt;0.5"))/$D90</f>
        <v>0.35714285714285715</v>
      </c>
      <c r="L90" s="7">
        <f>COUNTIFS(CSV!$A:$A,$A90,CSV!$M:$M,"&gt;0.5")/$B90</f>
        <v>0.35714285714285715</v>
      </c>
      <c r="M90" s="7">
        <f>COUNTIFS(CSV!$B:$B,$A90,CSV!$O:$O,"&gt;0.5")/$C90</f>
        <v>0.35714285714285715</v>
      </c>
      <c r="N90" s="12">
        <f>(COUNTIFS(CSV!$A:$A,$A90,CSV!$M:$M,"&gt;1.5") +COUNTIFS(CSV!$B:$B,$A90,CSV!$O:$O,"&gt;1.5"))/$D90</f>
        <v>3.5714285714285712E-2</v>
      </c>
      <c r="O90" s="7">
        <f>COUNTIFS(CSV!$A:$A,$A90,CSV!$M:$M,"&gt;1.5")/$B90</f>
        <v>0</v>
      </c>
      <c r="P90" s="7">
        <f>COUNTIFS(CSV!$B:$B,$A90,CSV!$O:$O,"&gt;1.5")/$C90</f>
        <v>7.1428571428571425E-2</v>
      </c>
      <c r="Q90" s="12">
        <f>(COUNTIFS(CSV!$A:$A,$A90,CSV!$N:$N,"&gt;0.5") +COUNTIFS(CSV!$B:$B,$A90,CSV!$P:$P,"&gt;0.5"))/$D90</f>
        <v>0.4642857142857143</v>
      </c>
      <c r="R90" s="7">
        <f>COUNTIFS(CSV!$A:$A,$A90,CSV!$N:$N,"&gt;0.5")/$B90</f>
        <v>0.5</v>
      </c>
      <c r="S90" s="7">
        <f>COUNTIFS(CSV!$B:$B,$A90,CSV!$P:$P,"&gt;0.5")/$C90</f>
        <v>0.42857142857142855</v>
      </c>
      <c r="T90" s="12">
        <f>(COUNTIFS(CSV!$A:$A,$A90,CSV!$N:$N,"&gt;1.5") +COUNTIFS(CSV!$B:$B,$A90,CSV!$P:$P,"&gt;1.5"))/$D90</f>
        <v>3.5714285714285712E-2</v>
      </c>
      <c r="U90" s="7">
        <f>COUNTIFS(CSV!$A:$A,$A90,CSV!$N:$N,"&gt;1.5")/$B90</f>
        <v>7.1428571428571425E-2</v>
      </c>
      <c r="V90" s="7">
        <f>COUNTIFS(CSV!$B:$B,$A90,CSV!$P:$P,"&gt;1.5")/$C90</f>
        <v>0</v>
      </c>
    </row>
    <row r="91" spans="1:22" x14ac:dyDescent="0.3">
      <c r="A91" t="s">
        <v>209</v>
      </c>
      <c r="B91" s="9">
        <f>COUNTIF(CSV!A:A,A91)</f>
        <v>14</v>
      </c>
      <c r="C91" s="4">
        <f>COUNTIF(CSV!B:B,A91)</f>
        <v>14</v>
      </c>
      <c r="D91" s="4">
        <f t="shared" si="3"/>
        <v>28</v>
      </c>
      <c r="E91" s="12">
        <f>(COUNTIFS(CSV!$A:$A,$A91,CSV!$Q:$Q,"&gt;0.5") +COUNTIFS(CSV!$B:$B,$A91,CSV!$Q:$Q,"&gt;0.5"))/$D91</f>
        <v>0.8571428571428571</v>
      </c>
      <c r="F91" s="7">
        <f>COUNTIFS(CSV!$A:$A,$A91,CSV!$Q:$Q,"&gt;0.5")/$B91</f>
        <v>0.8571428571428571</v>
      </c>
      <c r="G91" s="7">
        <f>COUNTIFS(CSV!$B:$B,$A91,CSV!$Q:$Q,"&gt;0.5")/$C91</f>
        <v>0.8571428571428571</v>
      </c>
      <c r="H91" s="12">
        <f>(COUNTIFS(CSV!$A:$A,$A91,CSV!$Q:$Q,"&gt;1.5") +COUNTIFS(CSV!$B:$B,$A91,CSV!$Q:$Q,"&gt;1.5"))/$D91</f>
        <v>0.42857142857142855</v>
      </c>
      <c r="I91" s="7">
        <f>COUNTIFS(CSV!$A:$A,$A91,CSV!$Q:$Q,"&gt;1.5")/$B91</f>
        <v>0.35714285714285715</v>
      </c>
      <c r="J91" s="7">
        <f>COUNTIFS(CSV!$B:$B,$A91,CSV!$Q:$Q,"&gt;1.5")/$C91</f>
        <v>0.5</v>
      </c>
      <c r="K91" s="12">
        <f>(COUNTIFS(CSV!$A:$A,$A91,CSV!$M:$M,"&gt;0.5") +COUNTIFS(CSV!$B:$B,$A91,CSV!$O:$O,"&gt;0.5"))/$D91</f>
        <v>0.5</v>
      </c>
      <c r="L91" s="7">
        <f>COUNTIFS(CSV!$A:$A,$A91,CSV!$M:$M,"&gt;0.5")/$B91</f>
        <v>0.5714285714285714</v>
      </c>
      <c r="M91" s="7">
        <f>COUNTIFS(CSV!$B:$B,$A91,CSV!$O:$O,"&gt;0.5")/$C91</f>
        <v>0.42857142857142855</v>
      </c>
      <c r="N91" s="12">
        <f>(COUNTIFS(CSV!$A:$A,$A91,CSV!$M:$M,"&gt;1.5") +COUNTIFS(CSV!$B:$B,$A91,CSV!$O:$O,"&gt;1.5"))/$D91</f>
        <v>0.14285714285714285</v>
      </c>
      <c r="O91" s="7">
        <f>COUNTIFS(CSV!$A:$A,$A91,CSV!$M:$M,"&gt;1.5")/$B91</f>
        <v>0.14285714285714285</v>
      </c>
      <c r="P91" s="7">
        <f>COUNTIFS(CSV!$B:$B,$A91,CSV!$O:$O,"&gt;1.5")/$C91</f>
        <v>0.14285714285714285</v>
      </c>
      <c r="Q91" s="12">
        <f>(COUNTIFS(CSV!$A:$A,$A91,CSV!$N:$N,"&gt;0.5") +COUNTIFS(CSV!$B:$B,$A91,CSV!$P:$P,"&gt;0.5"))/$D91</f>
        <v>0.5714285714285714</v>
      </c>
      <c r="R91" s="7">
        <f>COUNTIFS(CSV!$A:$A,$A91,CSV!$N:$N,"&gt;0.5")/$B91</f>
        <v>0.5</v>
      </c>
      <c r="S91" s="7">
        <f>COUNTIFS(CSV!$B:$B,$A91,CSV!$P:$P,"&gt;0.5")/$C91</f>
        <v>0.6428571428571429</v>
      </c>
      <c r="T91" s="12">
        <f>(COUNTIFS(CSV!$A:$A,$A91,CSV!$N:$N,"&gt;1.5") +COUNTIFS(CSV!$B:$B,$A91,CSV!$P:$P,"&gt;1.5"))/$D91</f>
        <v>0.17857142857142858</v>
      </c>
      <c r="U91" s="7">
        <f>COUNTIFS(CSV!$A:$A,$A91,CSV!$N:$N,"&gt;1.5")/$B91</f>
        <v>7.1428571428571425E-2</v>
      </c>
      <c r="V91" s="7">
        <f>COUNTIFS(CSV!$B:$B,$A91,CSV!$P:$P,"&gt;1.5")/$C91</f>
        <v>0.2857142857142857</v>
      </c>
    </row>
    <row r="92" spans="1:22" x14ac:dyDescent="0.3">
      <c r="A92" t="s">
        <v>200</v>
      </c>
      <c r="B92" s="9">
        <f>COUNTIF(CSV!A:A,A92)</f>
        <v>15</v>
      </c>
      <c r="C92" s="4">
        <f>COUNTIF(CSV!B:B,A92)</f>
        <v>14</v>
      </c>
      <c r="D92" s="4">
        <f t="shared" si="3"/>
        <v>29</v>
      </c>
      <c r="E92" s="12">
        <f>(COUNTIFS(CSV!$A:$A,$A92,CSV!$Q:$Q,"&gt;0.5") +COUNTIFS(CSV!$B:$B,$A92,CSV!$Q:$Q,"&gt;0.5"))/$D92</f>
        <v>0.86206896551724133</v>
      </c>
      <c r="F92" s="7">
        <f>COUNTIFS(CSV!$A:$A,$A92,CSV!$Q:$Q,"&gt;0.5")/$B92</f>
        <v>0.8</v>
      </c>
      <c r="G92" s="7">
        <f>COUNTIFS(CSV!$B:$B,$A92,CSV!$Q:$Q,"&gt;0.5")/$C92</f>
        <v>0.9285714285714286</v>
      </c>
      <c r="H92" s="12">
        <f>(COUNTIFS(CSV!$A:$A,$A92,CSV!$Q:$Q,"&gt;1.5") +COUNTIFS(CSV!$B:$B,$A92,CSV!$Q:$Q,"&gt;1.5"))/$D92</f>
        <v>0.37931034482758619</v>
      </c>
      <c r="I92" s="7">
        <f>COUNTIFS(CSV!$A:$A,$A92,CSV!$Q:$Q,"&gt;1.5")/$B92</f>
        <v>0.26666666666666666</v>
      </c>
      <c r="J92" s="7">
        <f>COUNTIFS(CSV!$B:$B,$A92,CSV!$Q:$Q,"&gt;1.5")/$C92</f>
        <v>0.5</v>
      </c>
      <c r="K92" s="12">
        <f>(COUNTIFS(CSV!$A:$A,$A92,CSV!$M:$M,"&gt;0.5") +COUNTIFS(CSV!$B:$B,$A92,CSV!$O:$O,"&gt;0.5"))/$D92</f>
        <v>0.62068965517241381</v>
      </c>
      <c r="L92" s="7">
        <f>COUNTIFS(CSV!$A:$A,$A92,CSV!$M:$M,"&gt;0.5")/$B92</f>
        <v>0.53333333333333333</v>
      </c>
      <c r="M92" s="7">
        <f>COUNTIFS(CSV!$B:$B,$A92,CSV!$O:$O,"&gt;0.5")/$C92</f>
        <v>0.7142857142857143</v>
      </c>
      <c r="N92" s="12">
        <f>(COUNTIFS(CSV!$A:$A,$A92,CSV!$M:$M,"&gt;1.5") +COUNTIFS(CSV!$B:$B,$A92,CSV!$O:$O,"&gt;1.5"))/$D92</f>
        <v>0.17241379310344829</v>
      </c>
      <c r="O92" s="7">
        <f>COUNTIFS(CSV!$A:$A,$A92,CSV!$M:$M,"&gt;1.5")/$B92</f>
        <v>0.2</v>
      </c>
      <c r="P92" s="7">
        <f>COUNTIFS(CSV!$B:$B,$A92,CSV!$O:$O,"&gt;1.5")/$C92</f>
        <v>0.14285714285714285</v>
      </c>
      <c r="Q92" s="12">
        <f>(COUNTIFS(CSV!$A:$A,$A92,CSV!$N:$N,"&gt;0.5") +COUNTIFS(CSV!$B:$B,$A92,CSV!$P:$P,"&gt;0.5"))/$D92</f>
        <v>0.48275862068965519</v>
      </c>
      <c r="R92" s="7">
        <f>COUNTIFS(CSV!$A:$A,$A92,CSV!$N:$N,"&gt;0.5")/$B92</f>
        <v>0.4</v>
      </c>
      <c r="S92" s="7">
        <f>COUNTIFS(CSV!$B:$B,$A92,CSV!$P:$P,"&gt;0.5")/$C92</f>
        <v>0.5714285714285714</v>
      </c>
      <c r="T92" s="12">
        <f>(COUNTIFS(CSV!$A:$A,$A92,CSV!$N:$N,"&gt;1.5") +COUNTIFS(CSV!$B:$B,$A92,CSV!$P:$P,"&gt;1.5"))/$D92</f>
        <v>0.13793103448275862</v>
      </c>
      <c r="U92" s="7">
        <f>COUNTIFS(CSV!$A:$A,$A92,CSV!$N:$N,"&gt;1.5")/$B92</f>
        <v>6.6666666666666666E-2</v>
      </c>
      <c r="V92" s="7">
        <f>COUNTIFS(CSV!$B:$B,$A92,CSV!$P:$P,"&gt;1.5")/$C92</f>
        <v>0.21428571428571427</v>
      </c>
    </row>
    <row r="93" spans="1:22" x14ac:dyDescent="0.3">
      <c r="A93" t="s">
        <v>203</v>
      </c>
      <c r="B93" s="9">
        <f>COUNTIF(CSV!A:A,A93)</f>
        <v>14</v>
      </c>
      <c r="C93" s="4">
        <f>COUNTIF(CSV!B:B,A93)</f>
        <v>15</v>
      </c>
      <c r="D93" s="4">
        <f t="shared" si="3"/>
        <v>29</v>
      </c>
      <c r="E93" s="12">
        <f>(COUNTIFS(CSV!$A:$A,$A93,CSV!$Q:$Q,"&gt;0.5") +COUNTIFS(CSV!$B:$B,$A93,CSV!$Q:$Q,"&gt;0.5"))/$D93</f>
        <v>0.86206896551724133</v>
      </c>
      <c r="F93" s="7">
        <f>COUNTIFS(CSV!$A:$A,$A93,CSV!$Q:$Q,"&gt;0.5")/$B93</f>
        <v>0.8571428571428571</v>
      </c>
      <c r="G93" s="7">
        <f>COUNTIFS(CSV!$B:$B,$A93,CSV!$Q:$Q,"&gt;0.5")/$C93</f>
        <v>0.8666666666666667</v>
      </c>
      <c r="H93" s="12">
        <f>(COUNTIFS(CSV!$A:$A,$A93,CSV!$Q:$Q,"&gt;1.5") +COUNTIFS(CSV!$B:$B,$A93,CSV!$Q:$Q,"&gt;1.5"))/$D93</f>
        <v>0.55172413793103448</v>
      </c>
      <c r="I93" s="7">
        <f>COUNTIFS(CSV!$A:$A,$A93,CSV!$Q:$Q,"&gt;1.5")/$B93</f>
        <v>0.42857142857142855</v>
      </c>
      <c r="J93" s="7">
        <f>COUNTIFS(CSV!$B:$B,$A93,CSV!$Q:$Q,"&gt;1.5")/$C93</f>
        <v>0.66666666666666663</v>
      </c>
      <c r="K93" s="12">
        <f>(COUNTIFS(CSV!$A:$A,$A93,CSV!$M:$M,"&gt;0.5") +COUNTIFS(CSV!$B:$B,$A93,CSV!$O:$O,"&gt;0.5"))/$D93</f>
        <v>0.62068965517241381</v>
      </c>
      <c r="L93" s="7">
        <f>COUNTIFS(CSV!$A:$A,$A93,CSV!$M:$M,"&gt;0.5")/$B93</f>
        <v>0.7142857142857143</v>
      </c>
      <c r="M93" s="7">
        <f>COUNTIFS(CSV!$B:$B,$A93,CSV!$O:$O,"&gt;0.5")/$C93</f>
        <v>0.53333333333333333</v>
      </c>
      <c r="N93" s="12">
        <f>(COUNTIFS(CSV!$A:$A,$A93,CSV!$M:$M,"&gt;1.5") +COUNTIFS(CSV!$B:$B,$A93,CSV!$O:$O,"&gt;1.5"))/$D93</f>
        <v>0.10344827586206896</v>
      </c>
      <c r="O93" s="7">
        <f>COUNTIFS(CSV!$A:$A,$A93,CSV!$M:$M,"&gt;1.5")/$B93</f>
        <v>0</v>
      </c>
      <c r="P93" s="7">
        <f>COUNTIFS(CSV!$B:$B,$A93,CSV!$O:$O,"&gt;1.5")/$C93</f>
        <v>0.2</v>
      </c>
      <c r="Q93" s="12">
        <f>(COUNTIFS(CSV!$A:$A,$A93,CSV!$N:$N,"&gt;0.5") +COUNTIFS(CSV!$B:$B,$A93,CSV!$P:$P,"&gt;0.5"))/$D93</f>
        <v>0.65517241379310343</v>
      </c>
      <c r="R93" s="7">
        <f>COUNTIFS(CSV!$A:$A,$A93,CSV!$N:$N,"&gt;0.5")/$B93</f>
        <v>0.5714285714285714</v>
      </c>
      <c r="S93" s="7">
        <f>COUNTIFS(CSV!$B:$B,$A93,CSV!$P:$P,"&gt;0.5")/$C93</f>
        <v>0.73333333333333328</v>
      </c>
      <c r="T93" s="12">
        <f>(COUNTIFS(CSV!$A:$A,$A93,CSV!$N:$N,"&gt;1.5") +COUNTIFS(CSV!$B:$B,$A93,CSV!$P:$P,"&gt;1.5"))/$D93</f>
        <v>0.2413793103448276</v>
      </c>
      <c r="U93" s="7">
        <f>COUNTIFS(CSV!$A:$A,$A93,CSV!$N:$N,"&gt;1.5")/$B93</f>
        <v>7.1428571428571425E-2</v>
      </c>
      <c r="V93" s="7">
        <f>COUNTIFS(CSV!$B:$B,$A93,CSV!$P:$P,"&gt;1.5")/$C93</f>
        <v>0.4</v>
      </c>
    </row>
    <row r="94" spans="1:22" x14ac:dyDescent="0.3">
      <c r="A94" t="s">
        <v>201</v>
      </c>
      <c r="B94" s="9">
        <f>COUNTIF(CSV!A:A,A94)</f>
        <v>14</v>
      </c>
      <c r="C94" s="4">
        <f>COUNTIF(CSV!B:B,A94)</f>
        <v>14</v>
      </c>
      <c r="D94" s="4">
        <f t="shared" si="3"/>
        <v>28</v>
      </c>
      <c r="E94" s="12">
        <f>(COUNTIFS(CSV!$A:$A,$A94,CSV!$Q:$Q,"&gt;0.5") +COUNTIFS(CSV!$B:$B,$A94,CSV!$Q:$Q,"&gt;0.5"))/$D94</f>
        <v>0.8928571428571429</v>
      </c>
      <c r="F94" s="7">
        <f>COUNTIFS(CSV!$A:$A,$A94,CSV!$Q:$Q,"&gt;0.5")/$B94</f>
        <v>0.8571428571428571</v>
      </c>
      <c r="G94" s="7">
        <f>COUNTIFS(CSV!$B:$B,$A94,CSV!$Q:$Q,"&gt;0.5")/$C94</f>
        <v>0.9285714285714286</v>
      </c>
      <c r="H94" s="12">
        <f>(COUNTIFS(CSV!$A:$A,$A94,CSV!$Q:$Q,"&gt;1.5") +COUNTIFS(CSV!$B:$B,$A94,CSV!$Q:$Q,"&gt;1.5"))/$D94</f>
        <v>0.5357142857142857</v>
      </c>
      <c r="I94" s="7">
        <f>COUNTIFS(CSV!$A:$A,$A94,CSV!$Q:$Q,"&gt;1.5")/$B94</f>
        <v>0.42857142857142855</v>
      </c>
      <c r="J94" s="7">
        <f>COUNTIFS(CSV!$B:$B,$A94,CSV!$Q:$Q,"&gt;1.5")/$C94</f>
        <v>0.6428571428571429</v>
      </c>
      <c r="K94" s="12">
        <f>(COUNTIFS(CSV!$A:$A,$A94,CSV!$M:$M,"&gt;0.5") +COUNTIFS(CSV!$B:$B,$A94,CSV!$O:$O,"&gt;0.5"))/$D94</f>
        <v>0.6785714285714286</v>
      </c>
      <c r="L94" s="7">
        <f>COUNTIFS(CSV!$A:$A,$A94,CSV!$M:$M,"&gt;0.5")/$B94</f>
        <v>0.7142857142857143</v>
      </c>
      <c r="M94" s="7">
        <f>COUNTIFS(CSV!$B:$B,$A94,CSV!$O:$O,"&gt;0.5")/$C94</f>
        <v>0.6428571428571429</v>
      </c>
      <c r="N94" s="12">
        <f>(COUNTIFS(CSV!$A:$A,$A94,CSV!$M:$M,"&gt;1.5") +COUNTIFS(CSV!$B:$B,$A94,CSV!$O:$O,"&gt;1.5"))/$D94</f>
        <v>0.39285714285714285</v>
      </c>
      <c r="O94" s="7">
        <f>COUNTIFS(CSV!$A:$A,$A94,CSV!$M:$M,"&gt;1.5")/$B94</f>
        <v>0.2857142857142857</v>
      </c>
      <c r="P94" s="7">
        <f>COUNTIFS(CSV!$B:$B,$A94,CSV!$O:$O,"&gt;1.5")/$C94</f>
        <v>0.5</v>
      </c>
      <c r="Q94" s="12">
        <f>(COUNTIFS(CSV!$A:$A,$A94,CSV!$N:$N,"&gt;0.5") +COUNTIFS(CSV!$B:$B,$A94,CSV!$P:$P,"&gt;0.5"))/$D94</f>
        <v>0.5714285714285714</v>
      </c>
      <c r="R94" s="7">
        <f>COUNTIFS(CSV!$A:$A,$A94,CSV!$N:$N,"&gt;0.5")/$B94</f>
        <v>0.42857142857142855</v>
      </c>
      <c r="S94" s="7">
        <f>COUNTIFS(CSV!$B:$B,$A94,CSV!$P:$P,"&gt;0.5")/$C94</f>
        <v>0.7142857142857143</v>
      </c>
      <c r="T94" s="12">
        <f>(COUNTIFS(CSV!$A:$A,$A94,CSV!$N:$N,"&gt;1.5") +COUNTIFS(CSV!$B:$B,$A94,CSV!$P:$P,"&gt;1.5"))/$D94</f>
        <v>0.17857142857142858</v>
      </c>
      <c r="U94" s="7">
        <f>COUNTIFS(CSV!$A:$A,$A94,CSV!$N:$N,"&gt;1.5")/$B94</f>
        <v>7.1428571428571425E-2</v>
      </c>
      <c r="V94" s="7">
        <f>COUNTIFS(CSV!$B:$B,$A94,CSV!$P:$P,"&gt;1.5")/$C94</f>
        <v>0.2857142857142857</v>
      </c>
    </row>
    <row r="95" spans="1:22" x14ac:dyDescent="0.3">
      <c r="A95" t="s">
        <v>205</v>
      </c>
      <c r="B95" s="9">
        <f>COUNTIF(CSV!A:A,A95)</f>
        <v>14</v>
      </c>
      <c r="C95" s="4">
        <f>COUNTIF(CSV!B:B,A95)</f>
        <v>14</v>
      </c>
      <c r="D95" s="4">
        <f t="shared" si="3"/>
        <v>28</v>
      </c>
      <c r="E95" s="12">
        <f>(COUNTIFS(CSV!$A:$A,$A95,CSV!$Q:$Q,"&gt;0.5") +COUNTIFS(CSV!$B:$B,$A95,CSV!$Q:$Q,"&gt;0.5"))/$D95</f>
        <v>0.8571428571428571</v>
      </c>
      <c r="F95" s="7">
        <f>COUNTIFS(CSV!$A:$A,$A95,CSV!$Q:$Q,"&gt;0.5")/$B95</f>
        <v>0.9285714285714286</v>
      </c>
      <c r="G95" s="7">
        <f>COUNTIFS(CSV!$B:$B,$A95,CSV!$Q:$Q,"&gt;0.5")/$C95</f>
        <v>0.7857142857142857</v>
      </c>
      <c r="H95" s="12">
        <f>(COUNTIFS(CSV!$A:$A,$A95,CSV!$Q:$Q,"&gt;1.5") +COUNTIFS(CSV!$B:$B,$A95,CSV!$Q:$Q,"&gt;1.5"))/$D95</f>
        <v>0.25</v>
      </c>
      <c r="I95" s="7">
        <f>COUNTIFS(CSV!$A:$A,$A95,CSV!$Q:$Q,"&gt;1.5")/$B95</f>
        <v>0.42857142857142855</v>
      </c>
      <c r="J95" s="7">
        <f>COUNTIFS(CSV!$B:$B,$A95,CSV!$Q:$Q,"&gt;1.5")/$C95</f>
        <v>7.1428571428571425E-2</v>
      </c>
      <c r="K95" s="12">
        <f>(COUNTIFS(CSV!$A:$A,$A95,CSV!$M:$M,"&gt;0.5") +COUNTIFS(CSV!$B:$B,$A95,CSV!$O:$O,"&gt;0.5"))/$D95</f>
        <v>0.35714285714285715</v>
      </c>
      <c r="L95" s="7">
        <f>COUNTIFS(CSV!$A:$A,$A95,CSV!$M:$M,"&gt;0.5")/$B95</f>
        <v>0.42857142857142855</v>
      </c>
      <c r="M95" s="7">
        <f>COUNTIFS(CSV!$B:$B,$A95,CSV!$O:$O,"&gt;0.5")/$C95</f>
        <v>0.2857142857142857</v>
      </c>
      <c r="N95" s="12">
        <f>(COUNTIFS(CSV!$A:$A,$A95,CSV!$M:$M,"&gt;1.5") +COUNTIFS(CSV!$B:$B,$A95,CSV!$O:$O,"&gt;1.5"))/$D95</f>
        <v>7.1428571428571425E-2</v>
      </c>
      <c r="O95" s="7">
        <f>COUNTIFS(CSV!$A:$A,$A95,CSV!$M:$M,"&gt;1.5")/$B95</f>
        <v>0.14285714285714285</v>
      </c>
      <c r="P95" s="7">
        <f>COUNTIFS(CSV!$B:$B,$A95,CSV!$O:$O,"&gt;1.5")/$C95</f>
        <v>0</v>
      </c>
      <c r="Q95" s="12">
        <f>(COUNTIFS(CSV!$A:$A,$A95,CSV!$N:$N,"&gt;0.5") +COUNTIFS(CSV!$B:$B,$A95,CSV!$P:$P,"&gt;0.5"))/$D95</f>
        <v>0.6071428571428571</v>
      </c>
      <c r="R95" s="7">
        <f>COUNTIFS(CSV!$A:$A,$A95,CSV!$N:$N,"&gt;0.5")/$B95</f>
        <v>0.6428571428571429</v>
      </c>
      <c r="S95" s="7">
        <f>COUNTIFS(CSV!$B:$B,$A95,CSV!$P:$P,"&gt;0.5")/$C95</f>
        <v>0.5714285714285714</v>
      </c>
      <c r="T95" s="12">
        <f>(COUNTIFS(CSV!$A:$A,$A95,CSV!$N:$N,"&gt;1.5") +COUNTIFS(CSV!$B:$B,$A95,CSV!$P:$P,"&gt;1.5"))/$D95</f>
        <v>0.14285714285714285</v>
      </c>
      <c r="U95" s="7">
        <f>COUNTIFS(CSV!$A:$A,$A95,CSV!$N:$N,"&gt;1.5")/$B95</f>
        <v>0.21428571428571427</v>
      </c>
      <c r="V95" s="7">
        <f>COUNTIFS(CSV!$B:$B,$A95,CSV!$P:$P,"&gt;1.5")/$C95</f>
        <v>7.1428571428571425E-2</v>
      </c>
    </row>
    <row r="96" spans="1:22" x14ac:dyDescent="0.3">
      <c r="A96" t="s">
        <v>212</v>
      </c>
      <c r="B96" s="9">
        <f>COUNTIF(CSV!A:A,A96)</f>
        <v>14</v>
      </c>
      <c r="C96" s="4">
        <f>COUNTIF(CSV!B:B,A96)</f>
        <v>14</v>
      </c>
      <c r="D96" s="4">
        <f t="shared" si="3"/>
        <v>28</v>
      </c>
      <c r="E96" s="12">
        <f>(COUNTIFS(CSV!$A:$A,$A96,CSV!$Q:$Q,"&gt;0.5") +COUNTIFS(CSV!$B:$B,$A96,CSV!$Q:$Q,"&gt;0.5"))/$D96</f>
        <v>0.8928571428571429</v>
      </c>
      <c r="F96" s="7">
        <f>COUNTIFS(CSV!$A:$A,$A96,CSV!$Q:$Q,"&gt;0.5")/$B96</f>
        <v>1</v>
      </c>
      <c r="G96" s="7">
        <f>COUNTIFS(CSV!$B:$B,$A96,CSV!$Q:$Q,"&gt;0.5")/$C96</f>
        <v>0.7857142857142857</v>
      </c>
      <c r="H96" s="12">
        <f>(COUNTIFS(CSV!$A:$A,$A96,CSV!$Q:$Q,"&gt;1.5") +COUNTIFS(CSV!$B:$B,$A96,CSV!$Q:$Q,"&gt;1.5"))/$D96</f>
        <v>0.5</v>
      </c>
      <c r="I96" s="7">
        <f>COUNTIFS(CSV!$A:$A,$A96,CSV!$Q:$Q,"&gt;1.5")/$B96</f>
        <v>0.5714285714285714</v>
      </c>
      <c r="J96" s="7">
        <f>COUNTIFS(CSV!$B:$B,$A96,CSV!$Q:$Q,"&gt;1.5")/$C96</f>
        <v>0.42857142857142855</v>
      </c>
      <c r="K96" s="12">
        <f>(COUNTIFS(CSV!$A:$A,$A96,CSV!$M:$M,"&gt;0.5") +COUNTIFS(CSV!$B:$B,$A96,CSV!$O:$O,"&gt;0.5"))/$D96</f>
        <v>0.6071428571428571</v>
      </c>
      <c r="L96" s="7">
        <f>COUNTIFS(CSV!$A:$A,$A96,CSV!$M:$M,"&gt;0.5")/$B96</f>
        <v>0.6428571428571429</v>
      </c>
      <c r="M96" s="7">
        <f>COUNTIFS(CSV!$B:$B,$A96,CSV!$O:$O,"&gt;0.5")/$C96</f>
        <v>0.5714285714285714</v>
      </c>
      <c r="N96" s="12">
        <f>(COUNTIFS(CSV!$A:$A,$A96,CSV!$M:$M,"&gt;1.5") +COUNTIFS(CSV!$B:$B,$A96,CSV!$O:$O,"&gt;1.5"))/$D96</f>
        <v>0.17857142857142858</v>
      </c>
      <c r="O96" s="7">
        <f>COUNTIFS(CSV!$A:$A,$A96,CSV!$M:$M,"&gt;1.5")/$B96</f>
        <v>0.2857142857142857</v>
      </c>
      <c r="P96" s="7">
        <f>COUNTIFS(CSV!$B:$B,$A96,CSV!$O:$O,"&gt;1.5")/$C96</f>
        <v>7.1428571428571425E-2</v>
      </c>
      <c r="Q96" s="12">
        <f>(COUNTIFS(CSV!$A:$A,$A96,CSV!$N:$N,"&gt;0.5") +COUNTIFS(CSV!$B:$B,$A96,CSV!$P:$P,"&gt;0.5"))/$D96</f>
        <v>0.6071428571428571</v>
      </c>
      <c r="R96" s="7">
        <f>COUNTIFS(CSV!$A:$A,$A96,CSV!$N:$N,"&gt;0.5")/$B96</f>
        <v>0.6428571428571429</v>
      </c>
      <c r="S96" s="7">
        <f>COUNTIFS(CSV!$B:$B,$A96,CSV!$P:$P,"&gt;0.5")/$C96</f>
        <v>0.5714285714285714</v>
      </c>
      <c r="T96" s="12">
        <f>(COUNTIFS(CSV!$A:$A,$A96,CSV!$N:$N,"&gt;1.5") +COUNTIFS(CSV!$B:$B,$A96,CSV!$P:$P,"&gt;1.5"))/$D96</f>
        <v>0.25</v>
      </c>
      <c r="U96" s="7">
        <f>COUNTIFS(CSV!$A:$A,$A96,CSV!$N:$N,"&gt;1.5")/$B96</f>
        <v>0.2857142857142857</v>
      </c>
      <c r="V96" s="7">
        <f>COUNTIFS(CSV!$B:$B,$A96,CSV!$P:$P,"&gt;1.5")/$C96</f>
        <v>0.21428571428571427</v>
      </c>
    </row>
    <row r="97" spans="1:22" x14ac:dyDescent="0.3">
      <c r="A97" t="s">
        <v>196</v>
      </c>
      <c r="B97" s="9">
        <f>COUNTIF(CSV!A:A,A97)</f>
        <v>14</v>
      </c>
      <c r="C97" s="4">
        <f>COUNTIF(CSV!B:B,A97)</f>
        <v>14</v>
      </c>
      <c r="D97" s="4">
        <f t="shared" si="3"/>
        <v>28</v>
      </c>
      <c r="E97" s="12">
        <f>(COUNTIFS(CSV!$A:$A,$A97,CSV!$Q:$Q,"&gt;0.5") +COUNTIFS(CSV!$B:$B,$A97,CSV!$Q:$Q,"&gt;0.5"))/$D97</f>
        <v>0.8214285714285714</v>
      </c>
      <c r="F97" s="7">
        <f>COUNTIFS(CSV!$A:$A,$A97,CSV!$Q:$Q,"&gt;0.5")/$B97</f>
        <v>0.8571428571428571</v>
      </c>
      <c r="G97" s="7">
        <f>COUNTIFS(CSV!$B:$B,$A97,CSV!$Q:$Q,"&gt;0.5")/$C97</f>
        <v>0.7857142857142857</v>
      </c>
      <c r="H97" s="12">
        <f>(COUNTIFS(CSV!$A:$A,$A97,CSV!$Q:$Q,"&gt;1.5") +COUNTIFS(CSV!$B:$B,$A97,CSV!$Q:$Q,"&gt;1.5"))/$D97</f>
        <v>0.42857142857142855</v>
      </c>
      <c r="I97" s="7">
        <f>COUNTIFS(CSV!$A:$A,$A97,CSV!$Q:$Q,"&gt;1.5")/$B97</f>
        <v>0.42857142857142855</v>
      </c>
      <c r="J97" s="7">
        <f>COUNTIFS(CSV!$B:$B,$A97,CSV!$Q:$Q,"&gt;1.5")/$C97</f>
        <v>0.42857142857142855</v>
      </c>
      <c r="K97" s="12">
        <f>(COUNTIFS(CSV!$A:$A,$A97,CSV!$M:$M,"&gt;0.5") +COUNTIFS(CSV!$B:$B,$A97,CSV!$O:$O,"&gt;0.5"))/$D97</f>
        <v>0.7857142857142857</v>
      </c>
      <c r="L97" s="7">
        <f>COUNTIFS(CSV!$A:$A,$A97,CSV!$M:$M,"&gt;0.5")/$B97</f>
        <v>0.8571428571428571</v>
      </c>
      <c r="M97" s="7">
        <f>COUNTIFS(CSV!$B:$B,$A97,CSV!$O:$O,"&gt;0.5")/$C97</f>
        <v>0.7142857142857143</v>
      </c>
      <c r="N97" s="12">
        <f>(COUNTIFS(CSV!$A:$A,$A97,CSV!$M:$M,"&gt;1.5") +COUNTIFS(CSV!$B:$B,$A97,CSV!$O:$O,"&gt;1.5"))/$D97</f>
        <v>0.2857142857142857</v>
      </c>
      <c r="O97" s="7">
        <f>COUNTIFS(CSV!$A:$A,$A97,CSV!$M:$M,"&gt;1.5")/$B97</f>
        <v>0.2857142857142857</v>
      </c>
      <c r="P97" s="7">
        <f>COUNTIFS(CSV!$B:$B,$A97,CSV!$O:$O,"&gt;1.5")/$C97</f>
        <v>0.2857142857142857</v>
      </c>
      <c r="Q97" s="12">
        <f>(COUNTIFS(CSV!$A:$A,$A97,CSV!$N:$N,"&gt;0.5") +COUNTIFS(CSV!$B:$B,$A97,CSV!$P:$P,"&gt;0.5"))/$D97</f>
        <v>0.35714285714285715</v>
      </c>
      <c r="R97" s="7">
        <f>COUNTIFS(CSV!$A:$A,$A97,CSV!$N:$N,"&gt;0.5")/$B97</f>
        <v>0.2857142857142857</v>
      </c>
      <c r="S97" s="7">
        <f>COUNTIFS(CSV!$B:$B,$A97,CSV!$P:$P,"&gt;0.5")/$C97</f>
        <v>0.42857142857142855</v>
      </c>
      <c r="T97" s="12">
        <f>(COUNTIFS(CSV!$A:$A,$A97,CSV!$N:$N,"&gt;1.5") +COUNTIFS(CSV!$B:$B,$A97,CSV!$P:$P,"&gt;1.5"))/$D97</f>
        <v>0</v>
      </c>
      <c r="U97" s="7">
        <f>COUNTIFS(CSV!$A:$A,$A97,CSV!$N:$N,"&gt;1.5")/$B97</f>
        <v>0</v>
      </c>
      <c r="V97" s="7">
        <f>COUNTIFS(CSV!$B:$B,$A97,CSV!$P:$P,"&gt;1.5")/$C97</f>
        <v>0</v>
      </c>
    </row>
    <row r="98" spans="1:22" x14ac:dyDescent="0.3">
      <c r="A98" t="s">
        <v>214</v>
      </c>
      <c r="B98" s="9">
        <f>COUNTIF(CSV!A:A,A98)</f>
        <v>14</v>
      </c>
      <c r="C98" s="4">
        <f>COUNTIF(CSV!B:B,A98)</f>
        <v>14</v>
      </c>
      <c r="D98" s="4">
        <f t="shared" si="3"/>
        <v>28</v>
      </c>
      <c r="E98" s="12">
        <f>(COUNTIFS(CSV!$A:$A,$A98,CSV!$Q:$Q,"&gt;0.5") +COUNTIFS(CSV!$B:$B,$A98,CSV!$Q:$Q,"&gt;0.5"))/$D98</f>
        <v>0.7857142857142857</v>
      </c>
      <c r="F98" s="7">
        <f>COUNTIFS(CSV!$A:$A,$A98,CSV!$Q:$Q,"&gt;0.5")/$B98</f>
        <v>0.9285714285714286</v>
      </c>
      <c r="G98" s="7">
        <f>COUNTIFS(CSV!$B:$B,$A98,CSV!$Q:$Q,"&gt;0.5")/$C98</f>
        <v>0.6428571428571429</v>
      </c>
      <c r="H98" s="12">
        <f>(COUNTIFS(CSV!$A:$A,$A98,CSV!$Q:$Q,"&gt;1.5") +COUNTIFS(CSV!$B:$B,$A98,CSV!$Q:$Q,"&gt;1.5"))/$D98</f>
        <v>0.42857142857142855</v>
      </c>
      <c r="I98" s="7">
        <f>COUNTIFS(CSV!$A:$A,$A98,CSV!$Q:$Q,"&gt;1.5")/$B98</f>
        <v>0.42857142857142855</v>
      </c>
      <c r="J98" s="7">
        <f>COUNTIFS(CSV!$B:$B,$A98,CSV!$Q:$Q,"&gt;1.5")/$C98</f>
        <v>0.42857142857142855</v>
      </c>
      <c r="K98" s="12">
        <f>(COUNTIFS(CSV!$A:$A,$A98,CSV!$M:$M,"&gt;0.5") +COUNTIFS(CSV!$B:$B,$A98,CSV!$O:$O,"&gt;0.5"))/$D98</f>
        <v>0.5357142857142857</v>
      </c>
      <c r="L98" s="7">
        <f>COUNTIFS(CSV!$A:$A,$A98,CSV!$M:$M,"&gt;0.5")/$B98</f>
        <v>0.6428571428571429</v>
      </c>
      <c r="M98" s="7">
        <f>COUNTIFS(CSV!$B:$B,$A98,CSV!$O:$O,"&gt;0.5")/$C98</f>
        <v>0.42857142857142855</v>
      </c>
      <c r="N98" s="12">
        <f>(COUNTIFS(CSV!$A:$A,$A98,CSV!$M:$M,"&gt;1.5") +COUNTIFS(CSV!$B:$B,$A98,CSV!$O:$O,"&gt;1.5"))/$D98</f>
        <v>0.17857142857142858</v>
      </c>
      <c r="O98" s="7">
        <f>COUNTIFS(CSV!$A:$A,$A98,CSV!$M:$M,"&gt;1.5")/$B98</f>
        <v>0.14285714285714285</v>
      </c>
      <c r="P98" s="7">
        <f>COUNTIFS(CSV!$B:$B,$A98,CSV!$O:$O,"&gt;1.5")/$C98</f>
        <v>0.21428571428571427</v>
      </c>
      <c r="Q98" s="12">
        <f>(COUNTIFS(CSV!$A:$A,$A98,CSV!$N:$N,"&gt;0.5") +COUNTIFS(CSV!$B:$B,$A98,CSV!$P:$P,"&gt;0.5"))/$D98</f>
        <v>0.5714285714285714</v>
      </c>
      <c r="R98" s="7">
        <f>COUNTIFS(CSV!$A:$A,$A98,CSV!$N:$N,"&gt;0.5")/$B98</f>
        <v>0.6428571428571429</v>
      </c>
      <c r="S98" s="7">
        <f>COUNTIFS(CSV!$B:$B,$A98,CSV!$P:$P,"&gt;0.5")/$C98</f>
        <v>0.5</v>
      </c>
      <c r="T98" s="12">
        <f>(COUNTIFS(CSV!$A:$A,$A98,CSV!$N:$N,"&gt;1.5") +COUNTIFS(CSV!$B:$B,$A98,CSV!$P:$P,"&gt;1.5"))/$D98</f>
        <v>0.21428571428571427</v>
      </c>
      <c r="U98" s="7">
        <f>COUNTIFS(CSV!$A:$A,$A98,CSV!$N:$N,"&gt;1.5")/$B98</f>
        <v>0.21428571428571427</v>
      </c>
      <c r="V98" s="7">
        <f>COUNTIFS(CSV!$B:$B,$A98,CSV!$P:$P,"&gt;1.5")/$C98</f>
        <v>0.21428571428571427</v>
      </c>
    </row>
    <row r="99" spans="1:22" x14ac:dyDescent="0.3">
      <c r="A99" t="s">
        <v>199</v>
      </c>
      <c r="B99" s="9">
        <f>COUNTIF(CSV!A:A,A99)</f>
        <v>14</v>
      </c>
      <c r="C99" s="4">
        <f>COUNTIF(CSV!B:B,A99)</f>
        <v>14</v>
      </c>
      <c r="D99" s="4">
        <f t="shared" si="3"/>
        <v>28</v>
      </c>
      <c r="E99" s="12">
        <f>(COUNTIFS(CSV!$A:$A,$A99,CSV!$Q:$Q,"&gt;0.5") +COUNTIFS(CSV!$B:$B,$A99,CSV!$Q:$Q,"&gt;0.5"))/$D99</f>
        <v>0.9642857142857143</v>
      </c>
      <c r="F99" s="7">
        <f>COUNTIFS(CSV!$A:$A,$A99,CSV!$Q:$Q,"&gt;0.5")/$B99</f>
        <v>0.9285714285714286</v>
      </c>
      <c r="G99" s="7">
        <f>COUNTIFS(CSV!$B:$B,$A99,CSV!$Q:$Q,"&gt;0.5")/$C99</f>
        <v>1</v>
      </c>
      <c r="H99" s="12">
        <f>(COUNTIFS(CSV!$A:$A,$A99,CSV!$Q:$Q,"&gt;1.5") +COUNTIFS(CSV!$B:$B,$A99,CSV!$Q:$Q,"&gt;1.5"))/$D99</f>
        <v>0.5357142857142857</v>
      </c>
      <c r="I99" s="7">
        <f>COUNTIFS(CSV!$A:$A,$A99,CSV!$Q:$Q,"&gt;1.5")/$B99</f>
        <v>0.35714285714285715</v>
      </c>
      <c r="J99" s="7">
        <f>COUNTIFS(CSV!$B:$B,$A99,CSV!$Q:$Q,"&gt;1.5")/$C99</f>
        <v>0.7142857142857143</v>
      </c>
      <c r="K99" s="12">
        <f>(COUNTIFS(CSV!$A:$A,$A99,CSV!$M:$M,"&gt;0.5") +COUNTIFS(CSV!$B:$B,$A99,CSV!$O:$O,"&gt;0.5"))/$D99</f>
        <v>0.7142857142857143</v>
      </c>
      <c r="L99" s="7">
        <f>COUNTIFS(CSV!$A:$A,$A99,CSV!$M:$M,"&gt;0.5")/$B99</f>
        <v>0.6428571428571429</v>
      </c>
      <c r="M99" s="7">
        <f>COUNTIFS(CSV!$B:$B,$A99,CSV!$O:$O,"&gt;0.5")/$C99</f>
        <v>0.7857142857142857</v>
      </c>
      <c r="N99" s="12">
        <f>(COUNTIFS(CSV!$A:$A,$A99,CSV!$M:$M,"&gt;1.5") +COUNTIFS(CSV!$B:$B,$A99,CSV!$O:$O,"&gt;1.5"))/$D99</f>
        <v>0.21428571428571427</v>
      </c>
      <c r="O99" s="7">
        <f>COUNTIFS(CSV!$A:$A,$A99,CSV!$M:$M,"&gt;1.5")/$B99</f>
        <v>0</v>
      </c>
      <c r="P99" s="7">
        <f>COUNTIFS(CSV!$B:$B,$A99,CSV!$O:$O,"&gt;1.5")/$C99</f>
        <v>0.42857142857142855</v>
      </c>
      <c r="Q99" s="12">
        <f>(COUNTIFS(CSV!$A:$A,$A99,CSV!$N:$N,"&gt;0.5") +COUNTIFS(CSV!$B:$B,$A99,CSV!$P:$P,"&gt;0.5"))/$D99</f>
        <v>0.6428571428571429</v>
      </c>
      <c r="R99" s="7">
        <f>COUNTIFS(CSV!$A:$A,$A99,CSV!$N:$N,"&gt;0.5")/$B99</f>
        <v>0.5714285714285714</v>
      </c>
      <c r="S99" s="7">
        <f>COUNTIFS(CSV!$B:$B,$A99,CSV!$P:$P,"&gt;0.5")/$C99</f>
        <v>0.7142857142857143</v>
      </c>
      <c r="T99" s="12">
        <f>(COUNTIFS(CSV!$A:$A,$A99,CSV!$N:$N,"&gt;1.5") +COUNTIFS(CSV!$B:$B,$A99,CSV!$P:$P,"&gt;1.5"))/$D99</f>
        <v>0.21428571428571427</v>
      </c>
      <c r="U99" s="7">
        <f>COUNTIFS(CSV!$A:$A,$A99,CSV!$N:$N,"&gt;1.5")/$B99</f>
        <v>0.21428571428571427</v>
      </c>
      <c r="V99" s="7">
        <f>COUNTIFS(CSV!$B:$B,$A99,CSV!$P:$P,"&gt;1.5")/$C99</f>
        <v>0.21428571428571427</v>
      </c>
    </row>
    <row r="100" spans="1:22" x14ac:dyDescent="0.3">
      <c r="A100" t="s">
        <v>218</v>
      </c>
      <c r="B100" s="9">
        <f>COUNTIF(CSV!A:A,A100)</f>
        <v>14</v>
      </c>
      <c r="C100" s="4">
        <f>COUNTIF(CSV!B:B,A100)</f>
        <v>14</v>
      </c>
      <c r="D100" s="4">
        <f t="shared" si="3"/>
        <v>28</v>
      </c>
      <c r="E100" s="12">
        <f>(COUNTIFS(CSV!$A:$A,$A100,CSV!$Q:$Q,"&gt;0.5") +COUNTIFS(CSV!$B:$B,$A100,CSV!$Q:$Q,"&gt;0.5"))/$D100</f>
        <v>0.8214285714285714</v>
      </c>
      <c r="F100" s="7">
        <f>COUNTIFS(CSV!$A:$A,$A100,CSV!$Q:$Q,"&gt;0.5")/$B100</f>
        <v>0.8571428571428571</v>
      </c>
      <c r="G100" s="7">
        <f>COUNTIFS(CSV!$B:$B,$A100,CSV!$Q:$Q,"&gt;0.5")/$C100</f>
        <v>0.7857142857142857</v>
      </c>
      <c r="H100" s="12">
        <f>(COUNTIFS(CSV!$A:$A,$A100,CSV!$Q:$Q,"&gt;1.5") +COUNTIFS(CSV!$B:$B,$A100,CSV!$Q:$Q,"&gt;1.5"))/$D100</f>
        <v>0.4642857142857143</v>
      </c>
      <c r="I100" s="7">
        <f>COUNTIFS(CSV!$A:$A,$A100,CSV!$Q:$Q,"&gt;1.5")/$B100</f>
        <v>0.5714285714285714</v>
      </c>
      <c r="J100" s="7">
        <f>COUNTIFS(CSV!$B:$B,$A100,CSV!$Q:$Q,"&gt;1.5")/$C100</f>
        <v>0.35714285714285715</v>
      </c>
      <c r="K100" s="12">
        <f>(COUNTIFS(CSV!$A:$A,$A100,CSV!$M:$M,"&gt;0.5") +COUNTIFS(CSV!$B:$B,$A100,CSV!$O:$O,"&gt;0.5"))/$D100</f>
        <v>0.4642857142857143</v>
      </c>
      <c r="L100" s="7">
        <f>COUNTIFS(CSV!$A:$A,$A100,CSV!$M:$M,"&gt;0.5")/$B100</f>
        <v>0.5714285714285714</v>
      </c>
      <c r="M100" s="7">
        <f>COUNTIFS(CSV!$B:$B,$A100,CSV!$O:$O,"&gt;0.5")/$C100</f>
        <v>0.35714285714285715</v>
      </c>
      <c r="N100" s="12">
        <f>(COUNTIFS(CSV!$A:$A,$A100,CSV!$M:$M,"&gt;1.5") +COUNTIFS(CSV!$B:$B,$A100,CSV!$O:$O,"&gt;1.5"))/$D100</f>
        <v>0.21428571428571427</v>
      </c>
      <c r="O100" s="7">
        <f>COUNTIFS(CSV!$A:$A,$A100,CSV!$M:$M,"&gt;1.5")/$B100</f>
        <v>0.21428571428571427</v>
      </c>
      <c r="P100" s="7">
        <f>COUNTIFS(CSV!$B:$B,$A100,CSV!$O:$O,"&gt;1.5")/$C100</f>
        <v>0.21428571428571427</v>
      </c>
      <c r="Q100" s="12">
        <f>(COUNTIFS(CSV!$A:$A,$A100,CSV!$N:$N,"&gt;0.5") +COUNTIFS(CSV!$B:$B,$A100,CSV!$P:$P,"&gt;0.5"))/$D100</f>
        <v>0.7142857142857143</v>
      </c>
      <c r="R100" s="7">
        <f>COUNTIFS(CSV!$A:$A,$A100,CSV!$N:$N,"&gt;0.5")/$B100</f>
        <v>0.7142857142857143</v>
      </c>
      <c r="S100" s="7">
        <f>COUNTIFS(CSV!$B:$B,$A100,CSV!$P:$P,"&gt;0.5")/$C100</f>
        <v>0.7142857142857143</v>
      </c>
      <c r="T100" s="12">
        <f>(COUNTIFS(CSV!$A:$A,$A100,CSV!$N:$N,"&gt;1.5") +COUNTIFS(CSV!$B:$B,$A100,CSV!$P:$P,"&gt;1.5"))/$D100</f>
        <v>0.21428571428571427</v>
      </c>
      <c r="U100" s="7">
        <f>COUNTIFS(CSV!$A:$A,$A100,CSV!$N:$N,"&gt;1.5")/$B100</f>
        <v>0.2857142857142857</v>
      </c>
      <c r="V100" s="7">
        <f>COUNTIFS(CSV!$B:$B,$A100,CSV!$P:$P,"&gt;1.5")/$C100</f>
        <v>0.14285714285714285</v>
      </c>
    </row>
    <row r="101" spans="1:22" x14ac:dyDescent="0.3">
      <c r="A101" t="s">
        <v>195</v>
      </c>
      <c r="B101" s="9">
        <f>COUNTIF(CSV!A:A,A101)</f>
        <v>14</v>
      </c>
      <c r="C101" s="4">
        <f>COUNTIF(CSV!B:B,A101)</f>
        <v>14</v>
      </c>
      <c r="D101" s="4">
        <f t="shared" si="3"/>
        <v>28</v>
      </c>
      <c r="E101" s="12">
        <f>(COUNTIFS(CSV!$A:$A,$A101,CSV!$Q:$Q,"&gt;0.5") +COUNTIFS(CSV!$B:$B,$A101,CSV!$Q:$Q,"&gt;0.5"))/$D101</f>
        <v>0.7857142857142857</v>
      </c>
      <c r="F101" s="7">
        <f>COUNTIFS(CSV!$A:$A,$A101,CSV!$Q:$Q,"&gt;0.5")/$B101</f>
        <v>0.7857142857142857</v>
      </c>
      <c r="G101" s="7">
        <f>COUNTIFS(CSV!$B:$B,$A101,CSV!$Q:$Q,"&gt;0.5")/$C101</f>
        <v>0.7857142857142857</v>
      </c>
      <c r="H101" s="12">
        <f>(COUNTIFS(CSV!$A:$A,$A101,CSV!$Q:$Q,"&gt;1.5") +COUNTIFS(CSV!$B:$B,$A101,CSV!$Q:$Q,"&gt;1.5"))/$D101</f>
        <v>0.4642857142857143</v>
      </c>
      <c r="I101" s="7">
        <f>COUNTIFS(CSV!$A:$A,$A101,CSV!$Q:$Q,"&gt;1.5")/$B101</f>
        <v>0.5</v>
      </c>
      <c r="J101" s="7">
        <f>COUNTIFS(CSV!$B:$B,$A101,CSV!$Q:$Q,"&gt;1.5")/$C101</f>
        <v>0.42857142857142855</v>
      </c>
      <c r="K101" s="12">
        <f>(COUNTIFS(CSV!$A:$A,$A101,CSV!$M:$M,"&gt;0.5") +COUNTIFS(CSV!$B:$B,$A101,CSV!$O:$O,"&gt;0.5"))/$D101</f>
        <v>0.6071428571428571</v>
      </c>
      <c r="L101" s="7">
        <f>COUNTIFS(CSV!$A:$A,$A101,CSV!$M:$M,"&gt;0.5")/$B101</f>
        <v>0.7142857142857143</v>
      </c>
      <c r="M101" s="7">
        <f>COUNTIFS(CSV!$B:$B,$A101,CSV!$O:$O,"&gt;0.5")/$C101</f>
        <v>0.5</v>
      </c>
      <c r="N101" s="12">
        <f>(COUNTIFS(CSV!$A:$A,$A101,CSV!$M:$M,"&gt;1.5") +COUNTIFS(CSV!$B:$B,$A101,CSV!$O:$O,"&gt;1.5"))/$D101</f>
        <v>0.25</v>
      </c>
      <c r="O101" s="7">
        <f>COUNTIFS(CSV!$A:$A,$A101,CSV!$M:$M,"&gt;1.5")/$B101</f>
        <v>0.2857142857142857</v>
      </c>
      <c r="P101" s="7">
        <f>COUNTIFS(CSV!$B:$B,$A101,CSV!$O:$O,"&gt;1.5")/$C101</f>
        <v>0.21428571428571427</v>
      </c>
      <c r="Q101" s="12">
        <f>(COUNTIFS(CSV!$A:$A,$A101,CSV!$N:$N,"&gt;0.5") +COUNTIFS(CSV!$B:$B,$A101,CSV!$P:$P,"&gt;0.5"))/$D101</f>
        <v>0.5357142857142857</v>
      </c>
      <c r="R101" s="7">
        <f>COUNTIFS(CSV!$A:$A,$A101,CSV!$N:$N,"&gt;0.5")/$B101</f>
        <v>0.5</v>
      </c>
      <c r="S101" s="7">
        <f>COUNTIFS(CSV!$B:$B,$A101,CSV!$P:$P,"&gt;0.5")/$C101</f>
        <v>0.5714285714285714</v>
      </c>
      <c r="T101" s="12">
        <f>(COUNTIFS(CSV!$A:$A,$A101,CSV!$N:$N,"&gt;1.5") +COUNTIFS(CSV!$B:$B,$A101,CSV!$P:$P,"&gt;1.5"))/$D101</f>
        <v>3.5714285714285712E-2</v>
      </c>
      <c r="U101" s="7">
        <f>COUNTIFS(CSV!$A:$A,$A101,CSV!$N:$N,"&gt;1.5")/$B101</f>
        <v>7.1428571428571425E-2</v>
      </c>
      <c r="V101" s="7">
        <f>COUNTIFS(CSV!$B:$B,$A101,CSV!$P:$P,"&gt;1.5")/$C101</f>
        <v>0</v>
      </c>
    </row>
    <row r="102" spans="1:22" x14ac:dyDescent="0.3">
      <c r="A102" t="s">
        <v>210</v>
      </c>
      <c r="B102" s="9">
        <f>COUNTIF(CSV!A:A,A102)</f>
        <v>15</v>
      </c>
      <c r="C102" s="4">
        <f>COUNTIF(CSV!B:B,A102)</f>
        <v>14</v>
      </c>
      <c r="D102" s="4">
        <f t="shared" si="3"/>
        <v>29</v>
      </c>
      <c r="E102" s="12">
        <f>(COUNTIFS(CSV!$A:$A,$A102,CSV!$Q:$Q,"&gt;0.5") +COUNTIFS(CSV!$B:$B,$A102,CSV!$Q:$Q,"&gt;0.5"))/$D102</f>
        <v>0.89655172413793105</v>
      </c>
      <c r="F102" s="7">
        <f>COUNTIFS(CSV!$A:$A,$A102,CSV!$Q:$Q,"&gt;0.5")/$B102</f>
        <v>0.8</v>
      </c>
      <c r="G102" s="7">
        <f>COUNTIFS(CSV!$B:$B,$A102,CSV!$Q:$Q,"&gt;0.5")/$C102</f>
        <v>1</v>
      </c>
      <c r="H102" s="12">
        <f>(COUNTIFS(CSV!$A:$A,$A102,CSV!$Q:$Q,"&gt;1.5") +COUNTIFS(CSV!$B:$B,$A102,CSV!$Q:$Q,"&gt;1.5"))/$D102</f>
        <v>0.58620689655172409</v>
      </c>
      <c r="I102" s="7">
        <f>COUNTIFS(CSV!$A:$A,$A102,CSV!$Q:$Q,"&gt;1.5")/$B102</f>
        <v>0.46666666666666667</v>
      </c>
      <c r="J102" s="7">
        <f>COUNTIFS(CSV!$B:$B,$A102,CSV!$Q:$Q,"&gt;1.5")/$C102</f>
        <v>0.7142857142857143</v>
      </c>
      <c r="K102" s="12">
        <f>(COUNTIFS(CSV!$A:$A,$A102,CSV!$M:$M,"&gt;0.5") +COUNTIFS(CSV!$B:$B,$A102,CSV!$O:$O,"&gt;0.5"))/$D102</f>
        <v>0.58620689655172409</v>
      </c>
      <c r="L102" s="7">
        <f>COUNTIFS(CSV!$A:$A,$A102,CSV!$M:$M,"&gt;0.5")/$B102</f>
        <v>0.46666666666666667</v>
      </c>
      <c r="M102" s="7">
        <f>COUNTIFS(CSV!$B:$B,$A102,CSV!$O:$O,"&gt;0.5")/$C102</f>
        <v>0.7142857142857143</v>
      </c>
      <c r="N102" s="12">
        <f>(COUNTIFS(CSV!$A:$A,$A102,CSV!$M:$M,"&gt;1.5") +COUNTIFS(CSV!$B:$B,$A102,CSV!$O:$O,"&gt;1.5"))/$D102</f>
        <v>0.13793103448275862</v>
      </c>
      <c r="O102" s="7">
        <f>COUNTIFS(CSV!$A:$A,$A102,CSV!$M:$M,"&gt;1.5")/$B102</f>
        <v>6.6666666666666666E-2</v>
      </c>
      <c r="P102" s="7">
        <f>COUNTIFS(CSV!$B:$B,$A102,CSV!$O:$O,"&gt;1.5")/$C102</f>
        <v>0.21428571428571427</v>
      </c>
      <c r="Q102" s="12">
        <f>(COUNTIFS(CSV!$A:$A,$A102,CSV!$N:$N,"&gt;0.5") +COUNTIFS(CSV!$B:$B,$A102,CSV!$P:$P,"&gt;0.5"))/$D102</f>
        <v>0.65517241379310343</v>
      </c>
      <c r="R102" s="7">
        <f>COUNTIFS(CSV!$A:$A,$A102,CSV!$N:$N,"&gt;0.5")/$B102</f>
        <v>0.53333333333333333</v>
      </c>
      <c r="S102" s="7">
        <f>COUNTIFS(CSV!$B:$B,$A102,CSV!$P:$P,"&gt;0.5")/$C102</f>
        <v>0.7857142857142857</v>
      </c>
      <c r="T102" s="12">
        <f>(COUNTIFS(CSV!$A:$A,$A102,CSV!$N:$N,"&gt;1.5") +COUNTIFS(CSV!$B:$B,$A102,CSV!$P:$P,"&gt;1.5"))/$D102</f>
        <v>0.34482758620689657</v>
      </c>
      <c r="U102" s="7">
        <f>COUNTIFS(CSV!$A:$A,$A102,CSV!$N:$N,"&gt;1.5")/$B102</f>
        <v>0.4</v>
      </c>
      <c r="V102" s="7">
        <f>COUNTIFS(CSV!$B:$B,$A102,CSV!$P:$P,"&gt;1.5")/$C102</f>
        <v>0.2857142857142857</v>
      </c>
    </row>
    <row r="103" spans="1:22" x14ac:dyDescent="0.3">
      <c r="A103" t="s">
        <v>216</v>
      </c>
      <c r="B103" s="9">
        <f>COUNTIF(CSV!A:A,A103)</f>
        <v>15</v>
      </c>
      <c r="C103" s="4">
        <f>COUNTIF(CSV!B:B,A103)</f>
        <v>14</v>
      </c>
      <c r="D103" s="4">
        <f t="shared" si="3"/>
        <v>29</v>
      </c>
      <c r="E103" s="12">
        <f>(COUNTIFS(CSV!$A:$A,$A103,CSV!$Q:$Q,"&gt;0.5") +COUNTIFS(CSV!$B:$B,$A103,CSV!$Q:$Q,"&gt;0.5"))/$D103</f>
        <v>0.82758620689655171</v>
      </c>
      <c r="F103" s="7">
        <f>COUNTIFS(CSV!$A:$A,$A103,CSV!$Q:$Q,"&gt;0.5")/$B103</f>
        <v>0.93333333333333335</v>
      </c>
      <c r="G103" s="7">
        <f>COUNTIFS(CSV!$B:$B,$A103,CSV!$Q:$Q,"&gt;0.5")/$C103</f>
        <v>0.7142857142857143</v>
      </c>
      <c r="H103" s="12">
        <f>(COUNTIFS(CSV!$A:$A,$A103,CSV!$Q:$Q,"&gt;1.5") +COUNTIFS(CSV!$B:$B,$A103,CSV!$Q:$Q,"&gt;1.5"))/$D103</f>
        <v>0.55172413793103448</v>
      </c>
      <c r="I103" s="7">
        <f>COUNTIFS(CSV!$A:$A,$A103,CSV!$Q:$Q,"&gt;1.5")/$B103</f>
        <v>0.66666666666666663</v>
      </c>
      <c r="J103" s="7">
        <f>COUNTIFS(CSV!$B:$B,$A103,CSV!$Q:$Q,"&gt;1.5")/$C103</f>
        <v>0.42857142857142855</v>
      </c>
      <c r="K103" s="12">
        <f>(COUNTIFS(CSV!$A:$A,$A103,CSV!$M:$M,"&gt;0.5") +COUNTIFS(CSV!$B:$B,$A103,CSV!$O:$O,"&gt;0.5"))/$D103</f>
        <v>0.58620689655172409</v>
      </c>
      <c r="L103" s="7">
        <f>COUNTIFS(CSV!$A:$A,$A103,CSV!$M:$M,"&gt;0.5")/$B103</f>
        <v>0.66666666666666663</v>
      </c>
      <c r="M103" s="7">
        <f>COUNTIFS(CSV!$B:$B,$A103,CSV!$O:$O,"&gt;0.5")/$C103</f>
        <v>0.5</v>
      </c>
      <c r="N103" s="12">
        <f>(COUNTIFS(CSV!$A:$A,$A103,CSV!$M:$M,"&gt;1.5") +COUNTIFS(CSV!$B:$B,$A103,CSV!$O:$O,"&gt;1.5"))/$D103</f>
        <v>0.13793103448275862</v>
      </c>
      <c r="O103" s="7">
        <f>COUNTIFS(CSV!$A:$A,$A103,CSV!$M:$M,"&gt;1.5")/$B103</f>
        <v>0.2</v>
      </c>
      <c r="P103" s="7">
        <f>COUNTIFS(CSV!$B:$B,$A103,CSV!$O:$O,"&gt;1.5")/$C103</f>
        <v>7.1428571428571425E-2</v>
      </c>
      <c r="Q103" s="12">
        <f>(COUNTIFS(CSV!$A:$A,$A103,CSV!$N:$N,"&gt;0.5") +COUNTIFS(CSV!$B:$B,$A103,CSV!$P:$P,"&gt;0.5"))/$D103</f>
        <v>0.68965517241379315</v>
      </c>
      <c r="R103" s="7">
        <f>COUNTIFS(CSV!$A:$A,$A103,CSV!$N:$N,"&gt;0.5")/$B103</f>
        <v>0.8</v>
      </c>
      <c r="S103" s="7">
        <f>COUNTIFS(CSV!$B:$B,$A103,CSV!$P:$P,"&gt;0.5")/$C103</f>
        <v>0.5714285714285714</v>
      </c>
      <c r="T103" s="12">
        <f>(COUNTIFS(CSV!$A:$A,$A103,CSV!$N:$N,"&gt;1.5") +COUNTIFS(CSV!$B:$B,$A103,CSV!$P:$P,"&gt;1.5"))/$D103</f>
        <v>0.27586206896551724</v>
      </c>
      <c r="U103" s="7">
        <f>COUNTIFS(CSV!$A:$A,$A103,CSV!$N:$N,"&gt;1.5")/$B103</f>
        <v>0.4</v>
      </c>
      <c r="V103" s="7">
        <f>COUNTIFS(CSV!$B:$B,$A103,CSV!$P:$P,"&gt;1.5")/$C103</f>
        <v>0.14285714285714285</v>
      </c>
    </row>
    <row r="104" spans="1:22" x14ac:dyDescent="0.3">
      <c r="A104" t="s">
        <v>211</v>
      </c>
      <c r="B104" s="9">
        <f>COUNTIF(CSV!A:A,A104)</f>
        <v>14</v>
      </c>
      <c r="C104" s="4">
        <f>COUNTIF(CSV!B:B,A104)</f>
        <v>14</v>
      </c>
      <c r="D104" s="4">
        <f t="shared" si="3"/>
        <v>28</v>
      </c>
      <c r="E104" s="12">
        <f>(COUNTIFS(CSV!$A:$A,$A104,CSV!$Q:$Q,"&gt;0.5") +COUNTIFS(CSV!$B:$B,$A104,CSV!$Q:$Q,"&gt;0.5"))/$D104</f>
        <v>0.7142857142857143</v>
      </c>
      <c r="F104" s="7">
        <f>COUNTIFS(CSV!$A:$A,$A104,CSV!$Q:$Q,"&gt;0.5")/$B104</f>
        <v>0.7142857142857143</v>
      </c>
      <c r="G104" s="7">
        <f>COUNTIFS(CSV!$B:$B,$A104,CSV!$Q:$Q,"&gt;0.5")/$C104</f>
        <v>0.7142857142857143</v>
      </c>
      <c r="H104" s="12">
        <f>(COUNTIFS(CSV!$A:$A,$A104,CSV!$Q:$Q,"&gt;1.5") +COUNTIFS(CSV!$B:$B,$A104,CSV!$Q:$Q,"&gt;1.5"))/$D104</f>
        <v>0.4642857142857143</v>
      </c>
      <c r="I104" s="7">
        <f>COUNTIFS(CSV!$A:$A,$A104,CSV!$Q:$Q,"&gt;1.5")/$B104</f>
        <v>0.5</v>
      </c>
      <c r="J104" s="7">
        <f>COUNTIFS(CSV!$B:$B,$A104,CSV!$Q:$Q,"&gt;1.5")/$C104</f>
        <v>0.42857142857142855</v>
      </c>
      <c r="K104" s="12">
        <f>(COUNTIFS(CSV!$A:$A,$A104,CSV!$M:$M,"&gt;0.5") +COUNTIFS(CSV!$B:$B,$A104,CSV!$O:$O,"&gt;0.5"))/$D104</f>
        <v>0.5714285714285714</v>
      </c>
      <c r="L104" s="7">
        <f>COUNTIFS(CSV!$A:$A,$A104,CSV!$M:$M,"&gt;0.5")/$B104</f>
        <v>0.5714285714285714</v>
      </c>
      <c r="M104" s="7">
        <f>COUNTIFS(CSV!$B:$B,$A104,CSV!$O:$O,"&gt;0.5")/$C104</f>
        <v>0.5714285714285714</v>
      </c>
      <c r="N104" s="12">
        <f>(COUNTIFS(CSV!$A:$A,$A104,CSV!$M:$M,"&gt;1.5") +COUNTIFS(CSV!$B:$B,$A104,CSV!$O:$O,"&gt;1.5"))/$D104</f>
        <v>0.10714285714285714</v>
      </c>
      <c r="O104" s="7">
        <f>COUNTIFS(CSV!$A:$A,$A104,CSV!$M:$M,"&gt;1.5")/$B104</f>
        <v>0.14285714285714285</v>
      </c>
      <c r="P104" s="7">
        <f>COUNTIFS(CSV!$B:$B,$A104,CSV!$O:$O,"&gt;1.5")/$C104</f>
        <v>7.1428571428571425E-2</v>
      </c>
      <c r="Q104" s="12">
        <f>(COUNTIFS(CSV!$A:$A,$A104,CSV!$N:$N,"&gt;0.5") +COUNTIFS(CSV!$B:$B,$A104,CSV!$P:$P,"&gt;0.5"))/$D104</f>
        <v>0.5</v>
      </c>
      <c r="R104" s="7">
        <f>COUNTIFS(CSV!$A:$A,$A104,CSV!$N:$N,"&gt;0.5")/$B104</f>
        <v>0.5</v>
      </c>
      <c r="S104" s="7">
        <f>COUNTIFS(CSV!$B:$B,$A104,CSV!$P:$P,"&gt;0.5")/$C104</f>
        <v>0.5</v>
      </c>
      <c r="T104" s="12">
        <f>(COUNTIFS(CSV!$A:$A,$A104,CSV!$N:$N,"&gt;1.5") +COUNTIFS(CSV!$B:$B,$A104,CSV!$P:$P,"&gt;1.5"))/$D104</f>
        <v>0.14285714285714285</v>
      </c>
      <c r="U104" s="7">
        <f>COUNTIFS(CSV!$A:$A,$A104,CSV!$N:$N,"&gt;1.5")/$B104</f>
        <v>0.14285714285714285</v>
      </c>
      <c r="V104" s="7">
        <f>COUNTIFS(CSV!$B:$B,$A104,CSV!$P:$P,"&gt;1.5")/$C104</f>
        <v>0.14285714285714285</v>
      </c>
    </row>
    <row r="105" spans="1:22" x14ac:dyDescent="0.3">
      <c r="A105" t="s">
        <v>206</v>
      </c>
      <c r="B105" s="9">
        <f>COUNTIF(CSV!A:A,A105)</f>
        <v>14</v>
      </c>
      <c r="C105" s="4">
        <f>COUNTIF(CSV!B:B,A105)</f>
        <v>14</v>
      </c>
      <c r="D105" s="4">
        <f t="shared" si="3"/>
        <v>28</v>
      </c>
      <c r="E105" s="12">
        <f>(COUNTIFS(CSV!$A:$A,$A105,CSV!$Q:$Q,"&gt;0.5") +COUNTIFS(CSV!$B:$B,$A105,CSV!$Q:$Q,"&gt;0.5"))/$D105</f>
        <v>0.7857142857142857</v>
      </c>
      <c r="F105" s="7">
        <f>COUNTIFS(CSV!$A:$A,$A105,CSV!$Q:$Q,"&gt;0.5")/$B105</f>
        <v>0.9285714285714286</v>
      </c>
      <c r="G105" s="7">
        <f>COUNTIFS(CSV!$B:$B,$A105,CSV!$Q:$Q,"&gt;0.5")/$C105</f>
        <v>0.6428571428571429</v>
      </c>
      <c r="H105" s="12">
        <f>(COUNTIFS(CSV!$A:$A,$A105,CSV!$Q:$Q,"&gt;1.5") +COUNTIFS(CSV!$B:$B,$A105,CSV!$Q:$Q,"&gt;1.5"))/$D105</f>
        <v>0.5</v>
      </c>
      <c r="I105" s="7">
        <f>COUNTIFS(CSV!$A:$A,$A105,CSV!$Q:$Q,"&gt;1.5")/$B105</f>
        <v>0.6428571428571429</v>
      </c>
      <c r="J105" s="7">
        <f>COUNTIFS(CSV!$B:$B,$A105,CSV!$Q:$Q,"&gt;1.5")/$C105</f>
        <v>0.35714285714285715</v>
      </c>
      <c r="K105" s="12">
        <f>(COUNTIFS(CSV!$A:$A,$A105,CSV!$M:$M,"&gt;0.5") +COUNTIFS(CSV!$B:$B,$A105,CSV!$O:$O,"&gt;0.5"))/$D105</f>
        <v>0.6428571428571429</v>
      </c>
      <c r="L105" s="7">
        <f>COUNTIFS(CSV!$A:$A,$A105,CSV!$M:$M,"&gt;0.5")/$B105</f>
        <v>0.9285714285714286</v>
      </c>
      <c r="M105" s="7">
        <f>COUNTIFS(CSV!$B:$B,$A105,CSV!$O:$O,"&gt;0.5")/$C105</f>
        <v>0.35714285714285715</v>
      </c>
      <c r="N105" s="12">
        <f>(COUNTIFS(CSV!$A:$A,$A105,CSV!$M:$M,"&gt;1.5") +COUNTIFS(CSV!$B:$B,$A105,CSV!$O:$O,"&gt;1.5"))/$D105</f>
        <v>0.32142857142857145</v>
      </c>
      <c r="O105" s="7">
        <f>COUNTIFS(CSV!$A:$A,$A105,CSV!$M:$M,"&gt;1.5")/$B105</f>
        <v>0.35714285714285715</v>
      </c>
      <c r="P105" s="7">
        <f>COUNTIFS(CSV!$B:$B,$A105,CSV!$O:$O,"&gt;1.5")/$C105</f>
        <v>0.2857142857142857</v>
      </c>
      <c r="Q105" s="12">
        <f>(COUNTIFS(CSV!$A:$A,$A105,CSV!$N:$N,"&gt;0.5") +COUNTIFS(CSV!$B:$B,$A105,CSV!$P:$P,"&gt;0.5"))/$D105</f>
        <v>0.42857142857142855</v>
      </c>
      <c r="R105" s="7">
        <f>COUNTIFS(CSV!$A:$A,$A105,CSV!$N:$N,"&gt;0.5")/$B105</f>
        <v>0.5</v>
      </c>
      <c r="S105" s="7">
        <f>COUNTIFS(CSV!$B:$B,$A105,CSV!$P:$P,"&gt;0.5")/$C105</f>
        <v>0.35714285714285715</v>
      </c>
      <c r="T105" s="12">
        <f>(COUNTIFS(CSV!$A:$A,$A105,CSV!$N:$N,"&gt;1.5") +COUNTIFS(CSV!$B:$B,$A105,CSV!$P:$P,"&gt;1.5"))/$D105</f>
        <v>0.21428571428571427</v>
      </c>
      <c r="U105" s="7">
        <f>COUNTIFS(CSV!$A:$A,$A105,CSV!$N:$N,"&gt;1.5")/$B105</f>
        <v>0.2857142857142857</v>
      </c>
      <c r="V105" s="7">
        <f>COUNTIFS(CSV!$B:$B,$A105,CSV!$P:$P,"&gt;1.5")/$C105</f>
        <v>0.14285714285714285</v>
      </c>
    </row>
    <row r="106" spans="1:22" x14ac:dyDescent="0.3">
      <c r="A106" t="s">
        <v>197</v>
      </c>
      <c r="B106" s="9">
        <f>COUNTIF(CSV!A:A,A106)</f>
        <v>13</v>
      </c>
      <c r="C106" s="4">
        <f>COUNTIF(CSV!B:B,A106)</f>
        <v>14</v>
      </c>
      <c r="D106" s="4">
        <f t="shared" si="3"/>
        <v>27</v>
      </c>
      <c r="E106" s="12">
        <f>(COUNTIFS(CSV!$A:$A,$A106,CSV!$Q:$Q,"&gt;0.5") +COUNTIFS(CSV!$B:$B,$A106,CSV!$Q:$Q,"&gt;0.5"))/$D106</f>
        <v>0.81481481481481477</v>
      </c>
      <c r="F106" s="7">
        <f>COUNTIFS(CSV!$A:$A,$A106,CSV!$Q:$Q,"&gt;0.5")/$B106</f>
        <v>0.69230769230769229</v>
      </c>
      <c r="G106" s="7">
        <f>COUNTIFS(CSV!$B:$B,$A106,CSV!$Q:$Q,"&gt;0.5")/$C106</f>
        <v>0.9285714285714286</v>
      </c>
      <c r="H106" s="12">
        <f>(COUNTIFS(CSV!$A:$A,$A106,CSV!$Q:$Q,"&gt;1.5") +COUNTIFS(CSV!$B:$B,$A106,CSV!$Q:$Q,"&gt;1.5"))/$D106</f>
        <v>0.51851851851851849</v>
      </c>
      <c r="I106" s="7">
        <f>COUNTIFS(CSV!$A:$A,$A106,CSV!$Q:$Q,"&gt;1.5")/$B106</f>
        <v>0.46153846153846156</v>
      </c>
      <c r="J106" s="7">
        <f>COUNTIFS(CSV!$B:$B,$A106,CSV!$Q:$Q,"&gt;1.5")/$C106</f>
        <v>0.5714285714285714</v>
      </c>
      <c r="K106" s="12">
        <f>(COUNTIFS(CSV!$A:$A,$A106,CSV!$M:$M,"&gt;0.5") +COUNTIFS(CSV!$B:$B,$A106,CSV!$O:$O,"&gt;0.5"))/$D106</f>
        <v>0.70370370370370372</v>
      </c>
      <c r="L106" s="7">
        <f>COUNTIFS(CSV!$A:$A,$A106,CSV!$M:$M,"&gt;0.5")/$B106</f>
        <v>0.61538461538461542</v>
      </c>
      <c r="M106" s="7">
        <f>COUNTIFS(CSV!$B:$B,$A106,CSV!$O:$O,"&gt;0.5")/$C106</f>
        <v>0.7857142857142857</v>
      </c>
      <c r="N106" s="12">
        <f>(COUNTIFS(CSV!$A:$A,$A106,CSV!$M:$M,"&gt;1.5") +COUNTIFS(CSV!$B:$B,$A106,CSV!$O:$O,"&gt;1.5"))/$D106</f>
        <v>0.22222222222222221</v>
      </c>
      <c r="O106" s="7">
        <f>COUNTIFS(CSV!$A:$A,$A106,CSV!$M:$M,"&gt;1.5")/$B106</f>
        <v>0.15384615384615385</v>
      </c>
      <c r="P106" s="7">
        <f>COUNTIFS(CSV!$B:$B,$A106,CSV!$O:$O,"&gt;1.5")/$C106</f>
        <v>0.2857142857142857</v>
      </c>
      <c r="Q106" s="12">
        <f>(COUNTIFS(CSV!$A:$A,$A106,CSV!$N:$N,"&gt;0.5") +COUNTIFS(CSV!$B:$B,$A106,CSV!$P:$P,"&gt;0.5"))/$D106</f>
        <v>0.44444444444444442</v>
      </c>
      <c r="R106" s="7">
        <f>COUNTIFS(CSV!$A:$A,$A106,CSV!$N:$N,"&gt;0.5")/$B106</f>
        <v>0.38461538461538464</v>
      </c>
      <c r="S106" s="7">
        <f>COUNTIFS(CSV!$B:$B,$A106,CSV!$P:$P,"&gt;0.5")/$C106</f>
        <v>0.5</v>
      </c>
      <c r="T106" s="12">
        <f>(COUNTIFS(CSV!$A:$A,$A106,CSV!$N:$N,"&gt;1.5") +COUNTIFS(CSV!$B:$B,$A106,CSV!$P:$P,"&gt;1.5"))/$D106</f>
        <v>0.1111111111111111</v>
      </c>
      <c r="U106" s="7">
        <f>COUNTIFS(CSV!$A:$A,$A106,CSV!$N:$N,"&gt;1.5")/$B106</f>
        <v>7.6923076923076927E-2</v>
      </c>
      <c r="V106" s="7">
        <f>COUNTIFS(CSV!$B:$B,$A106,CSV!$P:$P,"&gt;1.5")/$C106</f>
        <v>0.14285714285714285</v>
      </c>
    </row>
    <row r="107" spans="1:22" x14ac:dyDescent="0.3">
      <c r="A107" t="s">
        <v>208</v>
      </c>
      <c r="B107" s="9">
        <f>COUNTIF(CSV!A:A,A107)</f>
        <v>14</v>
      </c>
      <c r="C107" s="4">
        <f>COUNTIF(CSV!B:B,A107)</f>
        <v>14</v>
      </c>
      <c r="D107" s="4">
        <f t="shared" si="3"/>
        <v>28</v>
      </c>
      <c r="E107" s="12">
        <f>(COUNTIFS(CSV!$A:$A,$A107,CSV!$Q:$Q,"&gt;0.5") +COUNTIFS(CSV!$B:$B,$A107,CSV!$Q:$Q,"&gt;0.5"))/$D107</f>
        <v>0.8571428571428571</v>
      </c>
      <c r="F107" s="7">
        <f>COUNTIFS(CSV!$A:$A,$A107,CSV!$Q:$Q,"&gt;0.5")/$B107</f>
        <v>0.7857142857142857</v>
      </c>
      <c r="G107" s="7">
        <f>COUNTIFS(CSV!$B:$B,$A107,CSV!$Q:$Q,"&gt;0.5")/$C107</f>
        <v>0.9285714285714286</v>
      </c>
      <c r="H107" s="12">
        <f>(COUNTIFS(CSV!$A:$A,$A107,CSV!$Q:$Q,"&gt;1.5") +COUNTIFS(CSV!$B:$B,$A107,CSV!$Q:$Q,"&gt;1.5"))/$D107</f>
        <v>0.5</v>
      </c>
      <c r="I107" s="7">
        <f>COUNTIFS(CSV!$A:$A,$A107,CSV!$Q:$Q,"&gt;1.5")/$B107</f>
        <v>0.5</v>
      </c>
      <c r="J107" s="7">
        <f>COUNTIFS(CSV!$B:$B,$A107,CSV!$Q:$Q,"&gt;1.5")/$C107</f>
        <v>0.5</v>
      </c>
      <c r="K107" s="12">
        <f>(COUNTIFS(CSV!$A:$A,$A107,CSV!$M:$M,"&gt;0.5") +COUNTIFS(CSV!$B:$B,$A107,CSV!$O:$O,"&gt;0.5"))/$D107</f>
        <v>0.5357142857142857</v>
      </c>
      <c r="L107" s="7">
        <f>COUNTIFS(CSV!$A:$A,$A107,CSV!$M:$M,"&gt;0.5")/$B107</f>
        <v>0.5</v>
      </c>
      <c r="M107" s="7">
        <f>COUNTIFS(CSV!$B:$B,$A107,CSV!$O:$O,"&gt;0.5")/$C107</f>
        <v>0.5714285714285714</v>
      </c>
      <c r="N107" s="12">
        <f>(COUNTIFS(CSV!$A:$A,$A107,CSV!$M:$M,"&gt;1.5") +COUNTIFS(CSV!$B:$B,$A107,CSV!$O:$O,"&gt;1.5"))/$D107</f>
        <v>0.14285714285714285</v>
      </c>
      <c r="O107" s="7">
        <f>COUNTIFS(CSV!$A:$A,$A107,CSV!$M:$M,"&gt;1.5")/$B107</f>
        <v>0.21428571428571427</v>
      </c>
      <c r="P107" s="7">
        <f>COUNTIFS(CSV!$B:$B,$A107,CSV!$O:$O,"&gt;1.5")/$C107</f>
        <v>7.1428571428571425E-2</v>
      </c>
      <c r="Q107" s="12">
        <f>(COUNTIFS(CSV!$A:$A,$A107,CSV!$N:$N,"&gt;0.5") +COUNTIFS(CSV!$B:$B,$A107,CSV!$P:$P,"&gt;0.5"))/$D107</f>
        <v>0.6785714285714286</v>
      </c>
      <c r="R107" s="7">
        <f>COUNTIFS(CSV!$A:$A,$A107,CSV!$N:$N,"&gt;0.5")/$B107</f>
        <v>0.6428571428571429</v>
      </c>
      <c r="S107" s="7">
        <f>COUNTIFS(CSV!$B:$B,$A107,CSV!$P:$P,"&gt;0.5")/$C107</f>
        <v>0.7142857142857143</v>
      </c>
      <c r="T107" s="12">
        <f>(COUNTIFS(CSV!$A:$A,$A107,CSV!$N:$N,"&gt;1.5") +COUNTIFS(CSV!$B:$B,$A107,CSV!$P:$P,"&gt;1.5"))/$D107</f>
        <v>0.21428571428571427</v>
      </c>
      <c r="U107" s="7">
        <f>COUNTIFS(CSV!$A:$A,$A107,CSV!$N:$N,"&gt;1.5")/$B107</f>
        <v>0.2857142857142857</v>
      </c>
      <c r="V107" s="7">
        <f>COUNTIFS(CSV!$B:$B,$A107,CSV!$P:$P,"&gt;1.5")/$C107</f>
        <v>0.14285714285714285</v>
      </c>
    </row>
    <row r="108" spans="1:22" x14ac:dyDescent="0.3">
      <c r="A108" t="s">
        <v>207</v>
      </c>
      <c r="B108" s="9">
        <f>COUNTIF(CSV!A:A,A108)</f>
        <v>14</v>
      </c>
      <c r="C108" s="4">
        <f>COUNTIF(CSV!B:B,A108)</f>
        <v>14</v>
      </c>
      <c r="D108" s="4">
        <f t="shared" si="3"/>
        <v>28</v>
      </c>
      <c r="E108" s="12">
        <f>(COUNTIFS(CSV!$A:$A,$A108,CSV!$Q:$Q,"&gt;0.5") +COUNTIFS(CSV!$B:$B,$A108,CSV!$Q:$Q,"&gt;0.5"))/$D108</f>
        <v>0.8571428571428571</v>
      </c>
      <c r="F108" s="7">
        <f>COUNTIFS(CSV!$A:$A,$A108,CSV!$Q:$Q,"&gt;0.5")/$B108</f>
        <v>0.8571428571428571</v>
      </c>
      <c r="G108" s="7">
        <f>COUNTIFS(CSV!$B:$B,$A108,CSV!$Q:$Q,"&gt;0.5")/$C108</f>
        <v>0.8571428571428571</v>
      </c>
      <c r="H108" s="12">
        <f>(COUNTIFS(CSV!$A:$A,$A108,CSV!$Q:$Q,"&gt;1.5") +COUNTIFS(CSV!$B:$B,$A108,CSV!$Q:$Q,"&gt;1.5"))/$D108</f>
        <v>0.5</v>
      </c>
      <c r="I108" s="7">
        <f>COUNTIFS(CSV!$A:$A,$A108,CSV!$Q:$Q,"&gt;1.5")/$B108</f>
        <v>0.42857142857142855</v>
      </c>
      <c r="J108" s="7">
        <f>COUNTIFS(CSV!$B:$B,$A108,CSV!$Q:$Q,"&gt;1.5")/$C108</f>
        <v>0.5714285714285714</v>
      </c>
      <c r="K108" s="12">
        <f>(COUNTIFS(CSV!$A:$A,$A108,CSV!$M:$M,"&gt;0.5") +COUNTIFS(CSV!$B:$B,$A108,CSV!$O:$O,"&gt;0.5"))/$D108</f>
        <v>0.6428571428571429</v>
      </c>
      <c r="L108" s="7">
        <f>COUNTIFS(CSV!$A:$A,$A108,CSV!$M:$M,"&gt;0.5")/$B108</f>
        <v>0.6428571428571429</v>
      </c>
      <c r="M108" s="7">
        <f>COUNTIFS(CSV!$B:$B,$A108,CSV!$O:$O,"&gt;0.5")/$C108</f>
        <v>0.6428571428571429</v>
      </c>
      <c r="N108" s="12">
        <f>(COUNTIFS(CSV!$A:$A,$A108,CSV!$M:$M,"&gt;1.5") +COUNTIFS(CSV!$B:$B,$A108,CSV!$O:$O,"&gt;1.5"))/$D108</f>
        <v>0.21428571428571427</v>
      </c>
      <c r="O108" s="7">
        <f>COUNTIFS(CSV!$A:$A,$A108,CSV!$M:$M,"&gt;1.5")/$B108</f>
        <v>0.2857142857142857</v>
      </c>
      <c r="P108" s="7">
        <f>COUNTIFS(CSV!$B:$B,$A108,CSV!$O:$O,"&gt;1.5")/$C108</f>
        <v>0.14285714285714285</v>
      </c>
      <c r="Q108" s="12">
        <f>(COUNTIFS(CSV!$A:$A,$A108,CSV!$N:$N,"&gt;0.5") +COUNTIFS(CSV!$B:$B,$A108,CSV!$P:$P,"&gt;0.5"))/$D108</f>
        <v>0.5357142857142857</v>
      </c>
      <c r="R108" s="7">
        <f>COUNTIFS(CSV!$A:$A,$A108,CSV!$N:$N,"&gt;0.5")/$B108</f>
        <v>0.5</v>
      </c>
      <c r="S108" s="7">
        <f>COUNTIFS(CSV!$B:$B,$A108,CSV!$P:$P,"&gt;0.5")/$C108</f>
        <v>0.5714285714285714</v>
      </c>
      <c r="T108" s="12">
        <f>(COUNTIFS(CSV!$A:$A,$A108,CSV!$N:$N,"&gt;1.5") +COUNTIFS(CSV!$B:$B,$A108,CSV!$P:$P,"&gt;1.5"))/$D108</f>
        <v>0.25</v>
      </c>
      <c r="U108" s="7">
        <f>COUNTIFS(CSV!$A:$A,$A108,CSV!$N:$N,"&gt;1.5")/$B108</f>
        <v>0.14285714285714285</v>
      </c>
      <c r="V108" s="7">
        <f>COUNTIFS(CSV!$B:$B,$A108,CSV!$P:$P,"&gt;1.5")/$C108</f>
        <v>0.35714285714285715</v>
      </c>
    </row>
    <row r="109" spans="1:22" x14ac:dyDescent="0.3">
      <c r="A109" t="s">
        <v>223</v>
      </c>
      <c r="B109" s="9">
        <f>COUNTIF(CSV!A:A,A109)</f>
        <v>14</v>
      </c>
      <c r="C109" s="4">
        <f>COUNTIF(CSV!B:B,A109)</f>
        <v>15</v>
      </c>
      <c r="D109" s="4">
        <f t="shared" si="3"/>
        <v>29</v>
      </c>
      <c r="E109" s="12">
        <f>(COUNTIFS(CSV!$A:$A,$A109,CSV!$Q:$Q,"&gt;0.5") +COUNTIFS(CSV!$B:$B,$A109,CSV!$Q:$Q,"&gt;0.5"))/$D109</f>
        <v>0.89655172413793105</v>
      </c>
      <c r="F109" s="7">
        <f>COUNTIFS(CSV!$A:$A,$A109,CSV!$Q:$Q,"&gt;0.5")/$B109</f>
        <v>1</v>
      </c>
      <c r="G109" s="7">
        <f>COUNTIFS(CSV!$B:$B,$A109,CSV!$Q:$Q,"&gt;0.5")/$C109</f>
        <v>0.8</v>
      </c>
      <c r="H109" s="12">
        <f>(COUNTIFS(CSV!$A:$A,$A109,CSV!$Q:$Q,"&gt;1.5") +COUNTIFS(CSV!$B:$B,$A109,CSV!$Q:$Q,"&gt;1.5"))/$D109</f>
        <v>0.55172413793103448</v>
      </c>
      <c r="I109" s="7">
        <f>COUNTIFS(CSV!$A:$A,$A109,CSV!$Q:$Q,"&gt;1.5")/$B109</f>
        <v>0.6428571428571429</v>
      </c>
      <c r="J109" s="7">
        <f>COUNTIFS(CSV!$B:$B,$A109,CSV!$Q:$Q,"&gt;1.5")/$C109</f>
        <v>0.46666666666666667</v>
      </c>
      <c r="K109" s="12">
        <f>(COUNTIFS(CSV!$A:$A,$A109,CSV!$M:$M,"&gt;0.5") +COUNTIFS(CSV!$B:$B,$A109,CSV!$O:$O,"&gt;0.5"))/$D109</f>
        <v>0.68965517241379315</v>
      </c>
      <c r="L109" s="7">
        <f>COUNTIFS(CSV!$A:$A,$A109,CSV!$M:$M,"&gt;0.5")/$B109</f>
        <v>0.8571428571428571</v>
      </c>
      <c r="M109" s="7">
        <f>COUNTIFS(CSV!$B:$B,$A109,CSV!$O:$O,"&gt;0.5")/$C109</f>
        <v>0.53333333333333333</v>
      </c>
      <c r="N109" s="12">
        <f>(COUNTIFS(CSV!$A:$A,$A109,CSV!$M:$M,"&gt;1.5") +COUNTIFS(CSV!$B:$B,$A109,CSV!$O:$O,"&gt;1.5"))/$D109</f>
        <v>0.37931034482758619</v>
      </c>
      <c r="O109" s="7">
        <f>COUNTIFS(CSV!$A:$A,$A109,CSV!$M:$M,"&gt;1.5")/$B109</f>
        <v>0.5714285714285714</v>
      </c>
      <c r="P109" s="7">
        <f>COUNTIFS(CSV!$B:$B,$A109,CSV!$O:$O,"&gt;1.5")/$C109</f>
        <v>0.2</v>
      </c>
      <c r="Q109" s="12">
        <f>(COUNTIFS(CSV!$A:$A,$A109,CSV!$N:$N,"&gt;0.5") +COUNTIFS(CSV!$B:$B,$A109,CSV!$P:$P,"&gt;0.5"))/$D109</f>
        <v>0.51724137931034486</v>
      </c>
      <c r="R109" s="7">
        <f>COUNTIFS(CSV!$A:$A,$A109,CSV!$N:$N,"&gt;0.5")/$B109</f>
        <v>0.42857142857142855</v>
      </c>
      <c r="S109" s="7">
        <f>COUNTIFS(CSV!$B:$B,$A109,CSV!$P:$P,"&gt;0.5")/$C109</f>
        <v>0.6</v>
      </c>
      <c r="T109" s="12">
        <f>(COUNTIFS(CSV!$A:$A,$A109,CSV!$N:$N,"&gt;1.5") +COUNTIFS(CSV!$B:$B,$A109,CSV!$P:$P,"&gt;1.5"))/$D109</f>
        <v>0.10344827586206896</v>
      </c>
      <c r="U109" s="7">
        <f>COUNTIFS(CSV!$A:$A,$A109,CSV!$N:$N,"&gt;1.5")/$B109</f>
        <v>0</v>
      </c>
      <c r="V109" s="7">
        <f>COUNTIFS(CSV!$B:$B,$A109,CSV!$P:$P,"&gt;1.5")/$C109</f>
        <v>0.2</v>
      </c>
    </row>
    <row r="110" spans="1:22" x14ac:dyDescent="0.3">
      <c r="A110" t="s">
        <v>240</v>
      </c>
      <c r="B110" s="9">
        <f>COUNTIF(CSV!A:A,A110)</f>
        <v>15</v>
      </c>
      <c r="C110" s="4">
        <f>COUNTIF(CSV!B:B,A110)</f>
        <v>14</v>
      </c>
      <c r="D110" s="4">
        <f t="shared" si="3"/>
        <v>29</v>
      </c>
      <c r="E110" s="12">
        <f>(COUNTIFS(CSV!$A:$A,$A110,CSV!$Q:$Q,"&gt;0.5") +COUNTIFS(CSV!$B:$B,$A110,CSV!$Q:$Q,"&gt;0.5"))/$D110</f>
        <v>0.72413793103448276</v>
      </c>
      <c r="F110" s="7">
        <f>COUNTIFS(CSV!$A:$A,$A110,CSV!$Q:$Q,"&gt;0.5")/$B110</f>
        <v>0.73333333333333328</v>
      </c>
      <c r="G110" s="7">
        <f>COUNTIFS(CSV!$B:$B,$A110,CSV!$Q:$Q,"&gt;0.5")/$C110</f>
        <v>0.7142857142857143</v>
      </c>
      <c r="H110" s="12">
        <f>(COUNTIFS(CSV!$A:$A,$A110,CSV!$Q:$Q,"&gt;1.5") +COUNTIFS(CSV!$B:$B,$A110,CSV!$Q:$Q,"&gt;1.5"))/$D110</f>
        <v>0.37931034482758619</v>
      </c>
      <c r="I110" s="7">
        <f>COUNTIFS(CSV!$A:$A,$A110,CSV!$Q:$Q,"&gt;1.5")/$B110</f>
        <v>0.26666666666666666</v>
      </c>
      <c r="J110" s="7">
        <f>COUNTIFS(CSV!$B:$B,$A110,CSV!$Q:$Q,"&gt;1.5")/$C110</f>
        <v>0.5</v>
      </c>
      <c r="K110" s="12">
        <f>(COUNTIFS(CSV!$A:$A,$A110,CSV!$M:$M,"&gt;0.5") +COUNTIFS(CSV!$B:$B,$A110,CSV!$O:$O,"&gt;0.5"))/$D110</f>
        <v>0.27586206896551724</v>
      </c>
      <c r="L110" s="7">
        <f>COUNTIFS(CSV!$A:$A,$A110,CSV!$M:$M,"&gt;0.5")/$B110</f>
        <v>0.46666666666666667</v>
      </c>
      <c r="M110" s="7">
        <f>COUNTIFS(CSV!$B:$B,$A110,CSV!$O:$O,"&gt;0.5")/$C110</f>
        <v>7.1428571428571425E-2</v>
      </c>
      <c r="N110" s="12">
        <f>(COUNTIFS(CSV!$A:$A,$A110,CSV!$M:$M,"&gt;1.5") +COUNTIFS(CSV!$B:$B,$A110,CSV!$O:$O,"&gt;1.5"))/$D110</f>
        <v>0.10344827586206896</v>
      </c>
      <c r="O110" s="7">
        <f>COUNTIFS(CSV!$A:$A,$A110,CSV!$M:$M,"&gt;1.5")/$B110</f>
        <v>0.13333333333333333</v>
      </c>
      <c r="P110" s="7">
        <f>COUNTIFS(CSV!$B:$B,$A110,CSV!$O:$O,"&gt;1.5")/$C110</f>
        <v>7.1428571428571425E-2</v>
      </c>
      <c r="Q110" s="12">
        <f>(COUNTIFS(CSV!$A:$A,$A110,CSV!$N:$N,"&gt;0.5") +COUNTIFS(CSV!$B:$B,$A110,CSV!$P:$P,"&gt;0.5"))/$D110</f>
        <v>0.55172413793103448</v>
      </c>
      <c r="R110" s="7">
        <f>COUNTIFS(CSV!$A:$A,$A110,CSV!$N:$N,"&gt;0.5")/$B110</f>
        <v>0.4</v>
      </c>
      <c r="S110" s="7">
        <f>COUNTIFS(CSV!$B:$B,$A110,CSV!$P:$P,"&gt;0.5")/$C110</f>
        <v>0.7142857142857143</v>
      </c>
      <c r="T110" s="12">
        <f>(COUNTIFS(CSV!$A:$A,$A110,CSV!$N:$N,"&gt;1.5") +COUNTIFS(CSV!$B:$B,$A110,CSV!$P:$P,"&gt;1.5"))/$D110</f>
        <v>0.31034482758620691</v>
      </c>
      <c r="U110" s="7">
        <f>COUNTIFS(CSV!$A:$A,$A110,CSV!$N:$N,"&gt;1.5")/$B110</f>
        <v>0.13333333333333333</v>
      </c>
      <c r="V110" s="7">
        <f>COUNTIFS(CSV!$B:$B,$A110,CSV!$P:$P,"&gt;1.5")/$C110</f>
        <v>0.5</v>
      </c>
    </row>
    <row r="111" spans="1:22" x14ac:dyDescent="0.3">
      <c r="A111" t="s">
        <v>226</v>
      </c>
      <c r="B111" s="9">
        <f>COUNTIF(CSV!A:A,A111)</f>
        <v>15</v>
      </c>
      <c r="C111" s="4">
        <f>COUNTIF(CSV!B:B,A111)</f>
        <v>14</v>
      </c>
      <c r="D111" s="4">
        <f t="shared" si="3"/>
        <v>29</v>
      </c>
      <c r="E111" s="12">
        <f>(COUNTIFS(CSV!$A:$A,$A111,CSV!$Q:$Q,"&gt;0.5") +COUNTIFS(CSV!$B:$B,$A111,CSV!$Q:$Q,"&gt;0.5"))/$D111</f>
        <v>0.86206896551724133</v>
      </c>
      <c r="F111" s="7">
        <f>COUNTIFS(CSV!$A:$A,$A111,CSV!$Q:$Q,"&gt;0.5")/$B111</f>
        <v>0.8666666666666667</v>
      </c>
      <c r="G111" s="7">
        <f>COUNTIFS(CSV!$B:$B,$A111,CSV!$Q:$Q,"&gt;0.5")/$C111</f>
        <v>0.8571428571428571</v>
      </c>
      <c r="H111" s="12">
        <f>(COUNTIFS(CSV!$A:$A,$A111,CSV!$Q:$Q,"&gt;1.5") +COUNTIFS(CSV!$B:$B,$A111,CSV!$Q:$Q,"&gt;1.5"))/$D111</f>
        <v>0.51724137931034486</v>
      </c>
      <c r="I111" s="7">
        <f>COUNTIFS(CSV!$A:$A,$A111,CSV!$Q:$Q,"&gt;1.5")/$B111</f>
        <v>0.6</v>
      </c>
      <c r="J111" s="7">
        <f>COUNTIFS(CSV!$B:$B,$A111,CSV!$Q:$Q,"&gt;1.5")/$C111</f>
        <v>0.42857142857142855</v>
      </c>
      <c r="K111" s="12">
        <f>(COUNTIFS(CSV!$A:$A,$A111,CSV!$M:$M,"&gt;0.5") +COUNTIFS(CSV!$B:$B,$A111,CSV!$O:$O,"&gt;0.5"))/$D111</f>
        <v>0.62068965517241381</v>
      </c>
      <c r="L111" s="7">
        <f>COUNTIFS(CSV!$A:$A,$A111,CSV!$M:$M,"&gt;0.5")/$B111</f>
        <v>0.66666666666666663</v>
      </c>
      <c r="M111" s="7">
        <f>COUNTIFS(CSV!$B:$B,$A111,CSV!$O:$O,"&gt;0.5")/$C111</f>
        <v>0.5714285714285714</v>
      </c>
      <c r="N111" s="12">
        <f>(COUNTIFS(CSV!$A:$A,$A111,CSV!$M:$M,"&gt;1.5") +COUNTIFS(CSV!$B:$B,$A111,CSV!$O:$O,"&gt;1.5"))/$D111</f>
        <v>0.17241379310344829</v>
      </c>
      <c r="O111" s="7">
        <f>COUNTIFS(CSV!$A:$A,$A111,CSV!$M:$M,"&gt;1.5")/$B111</f>
        <v>0.2</v>
      </c>
      <c r="P111" s="7">
        <f>COUNTIFS(CSV!$B:$B,$A111,CSV!$O:$O,"&gt;1.5")/$C111</f>
        <v>0.14285714285714285</v>
      </c>
      <c r="Q111" s="12">
        <f>(COUNTIFS(CSV!$A:$A,$A111,CSV!$N:$N,"&gt;0.5") +COUNTIFS(CSV!$B:$B,$A111,CSV!$P:$P,"&gt;0.5"))/$D111</f>
        <v>0.51724137931034486</v>
      </c>
      <c r="R111" s="7">
        <f>COUNTIFS(CSV!$A:$A,$A111,CSV!$N:$N,"&gt;0.5")/$B111</f>
        <v>0.53333333333333333</v>
      </c>
      <c r="S111" s="7">
        <f>COUNTIFS(CSV!$B:$B,$A111,CSV!$P:$P,"&gt;0.5")/$C111</f>
        <v>0.5</v>
      </c>
      <c r="T111" s="12">
        <f>(COUNTIFS(CSV!$A:$A,$A111,CSV!$N:$N,"&gt;1.5") +COUNTIFS(CSV!$B:$B,$A111,CSV!$P:$P,"&gt;1.5"))/$D111</f>
        <v>0.17241379310344829</v>
      </c>
      <c r="U111" s="7">
        <f>COUNTIFS(CSV!$A:$A,$A111,CSV!$N:$N,"&gt;1.5")/$B111</f>
        <v>0.13333333333333333</v>
      </c>
      <c r="V111" s="7">
        <f>COUNTIFS(CSV!$B:$B,$A111,CSV!$P:$P,"&gt;1.5")/$C111</f>
        <v>0.21428571428571427</v>
      </c>
    </row>
    <row r="112" spans="1:22" x14ac:dyDescent="0.3">
      <c r="A112" t="s">
        <v>237</v>
      </c>
      <c r="B112" s="9">
        <f>COUNTIF(CSV!A:A,A112)</f>
        <v>13</v>
      </c>
      <c r="C112" s="4">
        <f>COUNTIF(CSV!B:B,A112)</f>
        <v>15</v>
      </c>
      <c r="D112" s="4">
        <f t="shared" si="3"/>
        <v>28</v>
      </c>
      <c r="E112" s="12">
        <f>(COUNTIFS(CSV!$A:$A,$A112,CSV!$Q:$Q,"&gt;0.5") +COUNTIFS(CSV!$B:$B,$A112,CSV!$Q:$Q,"&gt;0.5"))/$D112</f>
        <v>0.7857142857142857</v>
      </c>
      <c r="F112" s="7">
        <f>COUNTIFS(CSV!$A:$A,$A112,CSV!$Q:$Q,"&gt;0.5")/$B112</f>
        <v>0.76923076923076927</v>
      </c>
      <c r="G112" s="7">
        <f>COUNTIFS(CSV!$B:$B,$A112,CSV!$Q:$Q,"&gt;0.5")/$C112</f>
        <v>0.8</v>
      </c>
      <c r="H112" s="12">
        <f>(COUNTIFS(CSV!$A:$A,$A112,CSV!$Q:$Q,"&gt;1.5") +COUNTIFS(CSV!$B:$B,$A112,CSV!$Q:$Q,"&gt;1.5"))/$D112</f>
        <v>0.5357142857142857</v>
      </c>
      <c r="I112" s="7">
        <f>COUNTIFS(CSV!$A:$A,$A112,CSV!$Q:$Q,"&gt;1.5")/$B112</f>
        <v>0.46153846153846156</v>
      </c>
      <c r="J112" s="7">
        <f>COUNTIFS(CSV!$B:$B,$A112,CSV!$Q:$Q,"&gt;1.5")/$C112</f>
        <v>0.6</v>
      </c>
      <c r="K112" s="12">
        <f>(COUNTIFS(CSV!$A:$A,$A112,CSV!$M:$M,"&gt;0.5") +COUNTIFS(CSV!$B:$B,$A112,CSV!$O:$O,"&gt;0.5"))/$D112</f>
        <v>0.39285714285714285</v>
      </c>
      <c r="L112" s="7">
        <f>COUNTIFS(CSV!$A:$A,$A112,CSV!$M:$M,"&gt;0.5")/$B112</f>
        <v>0.38461538461538464</v>
      </c>
      <c r="M112" s="7">
        <f>COUNTIFS(CSV!$B:$B,$A112,CSV!$O:$O,"&gt;0.5")/$C112</f>
        <v>0.4</v>
      </c>
      <c r="N112" s="12">
        <f>(COUNTIFS(CSV!$A:$A,$A112,CSV!$M:$M,"&gt;1.5") +COUNTIFS(CSV!$B:$B,$A112,CSV!$O:$O,"&gt;1.5"))/$D112</f>
        <v>0.14285714285714285</v>
      </c>
      <c r="O112" s="7">
        <f>COUNTIFS(CSV!$A:$A,$A112,CSV!$M:$M,"&gt;1.5")/$B112</f>
        <v>7.6923076923076927E-2</v>
      </c>
      <c r="P112" s="7">
        <f>COUNTIFS(CSV!$B:$B,$A112,CSV!$O:$O,"&gt;1.5")/$C112</f>
        <v>0.2</v>
      </c>
      <c r="Q112" s="12">
        <f>(COUNTIFS(CSV!$A:$A,$A112,CSV!$N:$N,"&gt;0.5") +COUNTIFS(CSV!$B:$B,$A112,CSV!$P:$P,"&gt;0.5"))/$D112</f>
        <v>0.6428571428571429</v>
      </c>
      <c r="R112" s="7">
        <f>COUNTIFS(CSV!$A:$A,$A112,CSV!$N:$N,"&gt;0.5")/$B112</f>
        <v>0.69230769230769229</v>
      </c>
      <c r="S112" s="7">
        <f>COUNTIFS(CSV!$B:$B,$A112,CSV!$P:$P,"&gt;0.5")/$C112</f>
        <v>0.6</v>
      </c>
      <c r="T112" s="12">
        <f>(COUNTIFS(CSV!$A:$A,$A112,CSV!$N:$N,"&gt;1.5") +COUNTIFS(CSV!$B:$B,$A112,CSV!$P:$P,"&gt;1.5"))/$D112</f>
        <v>0.2857142857142857</v>
      </c>
      <c r="U112" s="7">
        <f>COUNTIFS(CSV!$A:$A,$A112,CSV!$N:$N,"&gt;1.5")/$B112</f>
        <v>0.23076923076923078</v>
      </c>
      <c r="V112" s="7">
        <f>COUNTIFS(CSV!$B:$B,$A112,CSV!$P:$P,"&gt;1.5")/$C112</f>
        <v>0.33333333333333331</v>
      </c>
    </row>
    <row r="113" spans="1:22" x14ac:dyDescent="0.3">
      <c r="A113" t="s">
        <v>222</v>
      </c>
      <c r="B113" s="9">
        <f>COUNTIF(CSV!A:A,A113)</f>
        <v>15</v>
      </c>
      <c r="C113" s="4">
        <f>COUNTIF(CSV!B:B,A113)</f>
        <v>14</v>
      </c>
      <c r="D113" s="4">
        <f t="shared" si="3"/>
        <v>29</v>
      </c>
      <c r="E113" s="12">
        <f>(COUNTIFS(CSV!$A:$A,$A113,CSV!$Q:$Q,"&gt;0.5") +COUNTIFS(CSV!$B:$B,$A113,CSV!$Q:$Q,"&gt;0.5"))/$D113</f>
        <v>0.68965517241379315</v>
      </c>
      <c r="F113" s="7">
        <f>COUNTIFS(CSV!$A:$A,$A113,CSV!$Q:$Q,"&gt;0.5")/$B113</f>
        <v>0.66666666666666663</v>
      </c>
      <c r="G113" s="7">
        <f>COUNTIFS(CSV!$B:$B,$A113,CSV!$Q:$Q,"&gt;0.5")/$C113</f>
        <v>0.7142857142857143</v>
      </c>
      <c r="H113" s="12">
        <f>(COUNTIFS(CSV!$A:$A,$A113,CSV!$Q:$Q,"&gt;1.5") +COUNTIFS(CSV!$B:$B,$A113,CSV!$Q:$Q,"&gt;1.5"))/$D113</f>
        <v>0.48275862068965519</v>
      </c>
      <c r="I113" s="7">
        <f>COUNTIFS(CSV!$A:$A,$A113,CSV!$Q:$Q,"&gt;1.5")/$B113</f>
        <v>0.46666666666666667</v>
      </c>
      <c r="J113" s="7">
        <f>COUNTIFS(CSV!$B:$B,$A113,CSV!$Q:$Q,"&gt;1.5")/$C113</f>
        <v>0.5</v>
      </c>
      <c r="K113" s="12">
        <f>(COUNTIFS(CSV!$A:$A,$A113,CSV!$M:$M,"&gt;0.5") +COUNTIFS(CSV!$B:$B,$A113,CSV!$O:$O,"&gt;0.5"))/$D113</f>
        <v>0.48275862068965519</v>
      </c>
      <c r="L113" s="7">
        <f>COUNTIFS(CSV!$A:$A,$A113,CSV!$M:$M,"&gt;0.5")/$B113</f>
        <v>0.6</v>
      </c>
      <c r="M113" s="7">
        <f>COUNTIFS(CSV!$B:$B,$A113,CSV!$O:$O,"&gt;0.5")/$C113</f>
        <v>0.35714285714285715</v>
      </c>
      <c r="N113" s="12">
        <f>(COUNTIFS(CSV!$A:$A,$A113,CSV!$M:$M,"&gt;1.5") +COUNTIFS(CSV!$B:$B,$A113,CSV!$O:$O,"&gt;1.5"))/$D113</f>
        <v>0.13793103448275862</v>
      </c>
      <c r="O113" s="7">
        <f>COUNTIFS(CSV!$A:$A,$A113,CSV!$M:$M,"&gt;1.5")/$B113</f>
        <v>0.2</v>
      </c>
      <c r="P113" s="7">
        <f>COUNTIFS(CSV!$B:$B,$A113,CSV!$O:$O,"&gt;1.5")/$C113</f>
        <v>7.1428571428571425E-2</v>
      </c>
      <c r="Q113" s="12">
        <f>(COUNTIFS(CSV!$A:$A,$A113,CSV!$N:$N,"&gt;0.5") +COUNTIFS(CSV!$B:$B,$A113,CSV!$P:$P,"&gt;0.5"))/$D113</f>
        <v>0.44827586206896552</v>
      </c>
      <c r="R113" s="7">
        <f>COUNTIFS(CSV!$A:$A,$A113,CSV!$N:$N,"&gt;0.5")/$B113</f>
        <v>0.33333333333333331</v>
      </c>
      <c r="S113" s="7">
        <f>COUNTIFS(CSV!$B:$B,$A113,CSV!$P:$P,"&gt;0.5")/$C113</f>
        <v>0.5714285714285714</v>
      </c>
      <c r="T113" s="12">
        <f>(COUNTIFS(CSV!$A:$A,$A113,CSV!$N:$N,"&gt;1.5") +COUNTIFS(CSV!$B:$B,$A113,CSV!$P:$P,"&gt;1.5"))/$D113</f>
        <v>0.2413793103448276</v>
      </c>
      <c r="U113" s="7">
        <f>COUNTIFS(CSV!$A:$A,$A113,CSV!$N:$N,"&gt;1.5")/$B113</f>
        <v>0.13333333333333333</v>
      </c>
      <c r="V113" s="7">
        <f>COUNTIFS(CSV!$B:$B,$A113,CSV!$P:$P,"&gt;1.5")/$C113</f>
        <v>0.35714285714285715</v>
      </c>
    </row>
    <row r="114" spans="1:22" x14ac:dyDescent="0.3">
      <c r="A114" t="s">
        <v>236</v>
      </c>
      <c r="B114" s="9">
        <f>COUNTIF(CSV!A:A,A114)</f>
        <v>15</v>
      </c>
      <c r="C114" s="4">
        <f>COUNTIF(CSV!B:B,A114)</f>
        <v>14</v>
      </c>
      <c r="D114" s="4">
        <f t="shared" si="3"/>
        <v>29</v>
      </c>
      <c r="E114" s="12">
        <f>(COUNTIFS(CSV!$A:$A,$A114,CSV!$Q:$Q,"&gt;0.5") +COUNTIFS(CSV!$B:$B,$A114,CSV!$Q:$Q,"&gt;0.5"))/$D114</f>
        <v>0.7931034482758621</v>
      </c>
      <c r="F114" s="7">
        <f>COUNTIFS(CSV!$A:$A,$A114,CSV!$Q:$Q,"&gt;0.5")/$B114</f>
        <v>0.8666666666666667</v>
      </c>
      <c r="G114" s="7">
        <f>COUNTIFS(CSV!$B:$B,$A114,CSV!$Q:$Q,"&gt;0.5")/$C114</f>
        <v>0.7142857142857143</v>
      </c>
      <c r="H114" s="12">
        <f>(COUNTIFS(CSV!$A:$A,$A114,CSV!$Q:$Q,"&gt;1.5") +COUNTIFS(CSV!$B:$B,$A114,CSV!$Q:$Q,"&gt;1.5"))/$D114</f>
        <v>0.44827586206896552</v>
      </c>
      <c r="I114" s="7">
        <f>COUNTIFS(CSV!$A:$A,$A114,CSV!$Q:$Q,"&gt;1.5")/$B114</f>
        <v>0.66666666666666663</v>
      </c>
      <c r="J114" s="7">
        <f>COUNTIFS(CSV!$B:$B,$A114,CSV!$Q:$Q,"&gt;1.5")/$C114</f>
        <v>0.21428571428571427</v>
      </c>
      <c r="K114" s="12">
        <f>(COUNTIFS(CSV!$A:$A,$A114,CSV!$M:$M,"&gt;0.5") +COUNTIFS(CSV!$B:$B,$A114,CSV!$O:$O,"&gt;0.5"))/$D114</f>
        <v>0.44827586206896552</v>
      </c>
      <c r="L114" s="7">
        <f>COUNTIFS(CSV!$A:$A,$A114,CSV!$M:$M,"&gt;0.5")/$B114</f>
        <v>0.66666666666666663</v>
      </c>
      <c r="M114" s="7">
        <f>COUNTIFS(CSV!$B:$B,$A114,CSV!$O:$O,"&gt;0.5")/$C114</f>
        <v>0.21428571428571427</v>
      </c>
      <c r="N114" s="12">
        <f>(COUNTIFS(CSV!$A:$A,$A114,CSV!$M:$M,"&gt;1.5") +COUNTIFS(CSV!$B:$B,$A114,CSV!$O:$O,"&gt;1.5"))/$D114</f>
        <v>0.27586206896551724</v>
      </c>
      <c r="O114" s="7">
        <f>COUNTIFS(CSV!$A:$A,$A114,CSV!$M:$M,"&gt;1.5")/$B114</f>
        <v>0.53333333333333333</v>
      </c>
      <c r="P114" s="7">
        <f>COUNTIFS(CSV!$B:$B,$A114,CSV!$O:$O,"&gt;1.5")/$C114</f>
        <v>0</v>
      </c>
      <c r="Q114" s="12">
        <f>(COUNTIFS(CSV!$A:$A,$A114,CSV!$N:$N,"&gt;0.5") +COUNTIFS(CSV!$B:$B,$A114,CSV!$P:$P,"&gt;0.5"))/$D114</f>
        <v>0.55172413793103448</v>
      </c>
      <c r="R114" s="7">
        <f>COUNTIFS(CSV!$A:$A,$A114,CSV!$N:$N,"&gt;0.5")/$B114</f>
        <v>0.46666666666666667</v>
      </c>
      <c r="S114" s="7">
        <f>COUNTIFS(CSV!$B:$B,$A114,CSV!$P:$P,"&gt;0.5")/$C114</f>
        <v>0.6428571428571429</v>
      </c>
      <c r="T114" s="12">
        <f>(COUNTIFS(CSV!$A:$A,$A114,CSV!$N:$N,"&gt;1.5") +COUNTIFS(CSV!$B:$B,$A114,CSV!$P:$P,"&gt;1.5"))/$D114</f>
        <v>0.13793103448275862</v>
      </c>
      <c r="U114" s="7">
        <f>COUNTIFS(CSV!$A:$A,$A114,CSV!$N:$N,"&gt;1.5")/$B114</f>
        <v>0.13333333333333333</v>
      </c>
      <c r="V114" s="7">
        <f>COUNTIFS(CSV!$B:$B,$A114,CSV!$P:$P,"&gt;1.5")/$C114</f>
        <v>0.14285714285714285</v>
      </c>
    </row>
    <row r="115" spans="1:22" x14ac:dyDescent="0.3">
      <c r="A115" t="s">
        <v>233</v>
      </c>
      <c r="B115" s="9">
        <f>COUNTIF(CSV!A:A,A115)</f>
        <v>14</v>
      </c>
      <c r="C115" s="4">
        <f>COUNTIF(CSV!B:B,A115)</f>
        <v>15</v>
      </c>
      <c r="D115" s="4">
        <f t="shared" si="3"/>
        <v>29</v>
      </c>
      <c r="E115" s="12">
        <f>(COUNTIFS(CSV!$A:$A,$A115,CSV!$Q:$Q,"&gt;0.5") +COUNTIFS(CSV!$B:$B,$A115,CSV!$Q:$Q,"&gt;0.5"))/$D115</f>
        <v>0.65517241379310343</v>
      </c>
      <c r="F115" s="7">
        <f>COUNTIFS(CSV!$A:$A,$A115,CSV!$Q:$Q,"&gt;0.5")/$B115</f>
        <v>0.7142857142857143</v>
      </c>
      <c r="G115" s="7">
        <f>COUNTIFS(CSV!$B:$B,$A115,CSV!$Q:$Q,"&gt;0.5")/$C115</f>
        <v>0.6</v>
      </c>
      <c r="H115" s="12">
        <f>(COUNTIFS(CSV!$A:$A,$A115,CSV!$Q:$Q,"&gt;1.5") +COUNTIFS(CSV!$B:$B,$A115,CSV!$Q:$Q,"&gt;1.5"))/$D115</f>
        <v>0.31034482758620691</v>
      </c>
      <c r="I115" s="7">
        <f>COUNTIFS(CSV!$A:$A,$A115,CSV!$Q:$Q,"&gt;1.5")/$B115</f>
        <v>0.35714285714285715</v>
      </c>
      <c r="J115" s="7">
        <f>COUNTIFS(CSV!$B:$B,$A115,CSV!$Q:$Q,"&gt;1.5")/$C115</f>
        <v>0.26666666666666666</v>
      </c>
      <c r="K115" s="12">
        <f>(COUNTIFS(CSV!$A:$A,$A115,CSV!$M:$M,"&gt;0.5") +COUNTIFS(CSV!$B:$B,$A115,CSV!$O:$O,"&gt;0.5"))/$D115</f>
        <v>0.31034482758620691</v>
      </c>
      <c r="L115" s="7">
        <f>COUNTIFS(CSV!$A:$A,$A115,CSV!$M:$M,"&gt;0.5")/$B115</f>
        <v>0.5</v>
      </c>
      <c r="M115" s="7">
        <f>COUNTIFS(CSV!$B:$B,$A115,CSV!$O:$O,"&gt;0.5")/$C115</f>
        <v>0.13333333333333333</v>
      </c>
      <c r="N115" s="12">
        <f>(COUNTIFS(CSV!$A:$A,$A115,CSV!$M:$M,"&gt;1.5") +COUNTIFS(CSV!$B:$B,$A115,CSV!$O:$O,"&gt;1.5"))/$D115</f>
        <v>0.17241379310344829</v>
      </c>
      <c r="O115" s="7">
        <f>COUNTIFS(CSV!$A:$A,$A115,CSV!$M:$M,"&gt;1.5")/$B115</f>
        <v>0.35714285714285715</v>
      </c>
      <c r="P115" s="7">
        <f>COUNTIFS(CSV!$B:$B,$A115,CSV!$O:$O,"&gt;1.5")/$C115</f>
        <v>0</v>
      </c>
      <c r="Q115" s="12">
        <f>(COUNTIFS(CSV!$A:$A,$A115,CSV!$N:$N,"&gt;0.5") +COUNTIFS(CSV!$B:$B,$A115,CSV!$P:$P,"&gt;0.5"))/$D115</f>
        <v>0.48275862068965519</v>
      </c>
      <c r="R115" s="7">
        <f>COUNTIFS(CSV!$A:$A,$A115,CSV!$N:$N,"&gt;0.5")/$B115</f>
        <v>0.42857142857142855</v>
      </c>
      <c r="S115" s="7">
        <f>COUNTIFS(CSV!$B:$B,$A115,CSV!$P:$P,"&gt;0.5")/$C115</f>
        <v>0.53333333333333333</v>
      </c>
      <c r="T115" s="12">
        <f>(COUNTIFS(CSV!$A:$A,$A115,CSV!$N:$N,"&gt;1.5") +COUNTIFS(CSV!$B:$B,$A115,CSV!$P:$P,"&gt;1.5"))/$D115</f>
        <v>0.17241379310344829</v>
      </c>
      <c r="U115" s="7">
        <f>COUNTIFS(CSV!$A:$A,$A115,CSV!$N:$N,"&gt;1.5")/$B115</f>
        <v>7.1428571428571425E-2</v>
      </c>
      <c r="V115" s="7">
        <f>COUNTIFS(CSV!$B:$B,$A115,CSV!$P:$P,"&gt;1.5")/$C115</f>
        <v>0.26666666666666666</v>
      </c>
    </row>
    <row r="116" spans="1:22" x14ac:dyDescent="0.3">
      <c r="A116" t="s">
        <v>225</v>
      </c>
      <c r="B116" s="9">
        <f>COUNTIF(CSV!A:A,A116)</f>
        <v>14</v>
      </c>
      <c r="C116" s="4">
        <f>COUNTIF(CSV!B:B,A116)</f>
        <v>14</v>
      </c>
      <c r="D116" s="4">
        <f t="shared" si="3"/>
        <v>28</v>
      </c>
      <c r="E116" s="12">
        <f>(COUNTIFS(CSV!$A:$A,$A116,CSV!$Q:$Q,"&gt;0.5") +COUNTIFS(CSV!$B:$B,$A116,CSV!$Q:$Q,"&gt;0.5"))/$D116</f>
        <v>0.8214285714285714</v>
      </c>
      <c r="F116" s="7">
        <f>COUNTIFS(CSV!$A:$A,$A116,CSV!$Q:$Q,"&gt;0.5")/$B116</f>
        <v>0.7857142857142857</v>
      </c>
      <c r="G116" s="7">
        <f>COUNTIFS(CSV!$B:$B,$A116,CSV!$Q:$Q,"&gt;0.5")/$C116</f>
        <v>0.8571428571428571</v>
      </c>
      <c r="H116" s="12">
        <f>(COUNTIFS(CSV!$A:$A,$A116,CSV!$Q:$Q,"&gt;1.5") +COUNTIFS(CSV!$B:$B,$A116,CSV!$Q:$Q,"&gt;1.5"))/$D116</f>
        <v>0.39285714285714285</v>
      </c>
      <c r="I116" s="7">
        <f>COUNTIFS(CSV!$A:$A,$A116,CSV!$Q:$Q,"&gt;1.5")/$B116</f>
        <v>0.35714285714285715</v>
      </c>
      <c r="J116" s="7">
        <f>COUNTIFS(CSV!$B:$B,$A116,CSV!$Q:$Q,"&gt;1.5")/$C116</f>
        <v>0.42857142857142855</v>
      </c>
      <c r="K116" s="12">
        <f>(COUNTIFS(CSV!$A:$A,$A116,CSV!$M:$M,"&gt;0.5") +COUNTIFS(CSV!$B:$B,$A116,CSV!$O:$O,"&gt;0.5"))/$D116</f>
        <v>0.5357142857142857</v>
      </c>
      <c r="L116" s="7">
        <f>COUNTIFS(CSV!$A:$A,$A116,CSV!$M:$M,"&gt;0.5")/$B116</f>
        <v>0.5</v>
      </c>
      <c r="M116" s="7">
        <f>COUNTIFS(CSV!$B:$B,$A116,CSV!$O:$O,"&gt;0.5")/$C116</f>
        <v>0.5714285714285714</v>
      </c>
      <c r="N116" s="12">
        <f>(COUNTIFS(CSV!$A:$A,$A116,CSV!$M:$M,"&gt;1.5") +COUNTIFS(CSV!$B:$B,$A116,CSV!$O:$O,"&gt;1.5"))/$D116</f>
        <v>0.10714285714285714</v>
      </c>
      <c r="O116" s="7">
        <f>COUNTIFS(CSV!$A:$A,$A116,CSV!$M:$M,"&gt;1.5")/$B116</f>
        <v>0.14285714285714285</v>
      </c>
      <c r="P116" s="7">
        <f>COUNTIFS(CSV!$B:$B,$A116,CSV!$O:$O,"&gt;1.5")/$C116</f>
        <v>7.1428571428571425E-2</v>
      </c>
      <c r="Q116" s="12">
        <f>(COUNTIFS(CSV!$A:$A,$A116,CSV!$N:$N,"&gt;0.5") +COUNTIFS(CSV!$B:$B,$A116,CSV!$P:$P,"&gt;0.5"))/$D116</f>
        <v>0.6071428571428571</v>
      </c>
      <c r="R116" s="7">
        <f>COUNTIFS(CSV!$A:$A,$A116,CSV!$N:$N,"&gt;0.5")/$B116</f>
        <v>0.5</v>
      </c>
      <c r="S116" s="7">
        <f>COUNTIFS(CSV!$B:$B,$A116,CSV!$P:$P,"&gt;0.5")/$C116</f>
        <v>0.7142857142857143</v>
      </c>
      <c r="T116" s="12">
        <f>(COUNTIFS(CSV!$A:$A,$A116,CSV!$N:$N,"&gt;1.5") +COUNTIFS(CSV!$B:$B,$A116,CSV!$P:$P,"&gt;1.5"))/$D116</f>
        <v>7.1428571428571425E-2</v>
      </c>
      <c r="U116" s="7">
        <f>COUNTIFS(CSV!$A:$A,$A116,CSV!$N:$N,"&gt;1.5")/$B116</f>
        <v>7.1428571428571425E-2</v>
      </c>
      <c r="V116" s="7">
        <f>COUNTIFS(CSV!$B:$B,$A116,CSV!$P:$P,"&gt;1.5")/$C116</f>
        <v>7.1428571428571425E-2</v>
      </c>
    </row>
    <row r="117" spans="1:22" x14ac:dyDescent="0.3">
      <c r="A117" t="s">
        <v>224</v>
      </c>
      <c r="B117" s="9">
        <f>COUNTIF(CSV!A:A,A117)</f>
        <v>13</v>
      </c>
      <c r="C117" s="4">
        <f>COUNTIF(CSV!B:B,A117)</f>
        <v>14</v>
      </c>
      <c r="D117" s="4">
        <f t="shared" si="3"/>
        <v>27</v>
      </c>
      <c r="E117" s="12">
        <f>(COUNTIFS(CSV!$A:$A,$A117,CSV!$Q:$Q,"&gt;0.5") +COUNTIFS(CSV!$B:$B,$A117,CSV!$Q:$Q,"&gt;0.5"))/$D117</f>
        <v>0.77777777777777779</v>
      </c>
      <c r="F117" s="7">
        <f>COUNTIFS(CSV!$A:$A,$A117,CSV!$Q:$Q,"&gt;0.5")/$B117</f>
        <v>0.61538461538461542</v>
      </c>
      <c r="G117" s="7">
        <f>COUNTIFS(CSV!$B:$B,$A117,CSV!$Q:$Q,"&gt;0.5")/$C117</f>
        <v>0.9285714285714286</v>
      </c>
      <c r="H117" s="12">
        <f>(COUNTIFS(CSV!$A:$A,$A117,CSV!$Q:$Q,"&gt;1.5") +COUNTIFS(CSV!$B:$B,$A117,CSV!$Q:$Q,"&gt;1.5"))/$D117</f>
        <v>0.48148148148148145</v>
      </c>
      <c r="I117" s="7">
        <f>COUNTIFS(CSV!$A:$A,$A117,CSV!$Q:$Q,"&gt;1.5")/$B117</f>
        <v>0.23076923076923078</v>
      </c>
      <c r="J117" s="7">
        <f>COUNTIFS(CSV!$B:$B,$A117,CSV!$Q:$Q,"&gt;1.5")/$C117</f>
        <v>0.7142857142857143</v>
      </c>
      <c r="K117" s="12">
        <f>(COUNTIFS(CSV!$A:$A,$A117,CSV!$M:$M,"&gt;0.5") +COUNTIFS(CSV!$B:$B,$A117,CSV!$O:$O,"&gt;0.5"))/$D117</f>
        <v>0.51851851851851849</v>
      </c>
      <c r="L117" s="7">
        <f>COUNTIFS(CSV!$A:$A,$A117,CSV!$M:$M,"&gt;0.5")/$B117</f>
        <v>0.30769230769230771</v>
      </c>
      <c r="M117" s="7">
        <f>COUNTIFS(CSV!$B:$B,$A117,CSV!$O:$O,"&gt;0.5")/$C117</f>
        <v>0.7142857142857143</v>
      </c>
      <c r="N117" s="12">
        <f>(COUNTIFS(CSV!$A:$A,$A117,CSV!$M:$M,"&gt;1.5") +COUNTIFS(CSV!$B:$B,$A117,CSV!$O:$O,"&gt;1.5"))/$D117</f>
        <v>0.25925925925925924</v>
      </c>
      <c r="O117" s="7">
        <f>COUNTIFS(CSV!$A:$A,$A117,CSV!$M:$M,"&gt;1.5")/$B117</f>
        <v>0</v>
      </c>
      <c r="P117" s="7">
        <f>COUNTIFS(CSV!$B:$B,$A117,CSV!$O:$O,"&gt;1.5")/$C117</f>
        <v>0.5</v>
      </c>
      <c r="Q117" s="12">
        <f>(COUNTIFS(CSV!$A:$A,$A117,CSV!$N:$N,"&gt;0.5") +COUNTIFS(CSV!$B:$B,$A117,CSV!$P:$P,"&gt;0.5"))/$D117</f>
        <v>0.55555555555555558</v>
      </c>
      <c r="R117" s="7">
        <f>COUNTIFS(CSV!$A:$A,$A117,CSV!$N:$N,"&gt;0.5")/$B117</f>
        <v>0.46153846153846156</v>
      </c>
      <c r="S117" s="7">
        <f>COUNTIFS(CSV!$B:$B,$A117,CSV!$P:$P,"&gt;0.5")/$C117</f>
        <v>0.6428571428571429</v>
      </c>
      <c r="T117" s="12">
        <f>(COUNTIFS(CSV!$A:$A,$A117,CSV!$N:$N,"&gt;1.5") +COUNTIFS(CSV!$B:$B,$A117,CSV!$P:$P,"&gt;1.5"))/$D117</f>
        <v>0.1111111111111111</v>
      </c>
      <c r="U117" s="7">
        <f>COUNTIFS(CSV!$A:$A,$A117,CSV!$N:$N,"&gt;1.5")/$B117</f>
        <v>7.6923076923076927E-2</v>
      </c>
      <c r="V117" s="7">
        <f>COUNTIFS(CSV!$B:$B,$A117,CSV!$P:$P,"&gt;1.5")/$C117</f>
        <v>0.14285714285714285</v>
      </c>
    </row>
    <row r="118" spans="1:22" x14ac:dyDescent="0.3">
      <c r="A118" t="s">
        <v>231</v>
      </c>
      <c r="B118" s="9">
        <f>COUNTIF(CSV!A:A,A118)</f>
        <v>14</v>
      </c>
      <c r="C118" s="4">
        <f>COUNTIF(CSV!B:B,A118)</f>
        <v>14</v>
      </c>
      <c r="D118" s="4">
        <f t="shared" si="3"/>
        <v>28</v>
      </c>
      <c r="E118" s="12">
        <f>(COUNTIFS(CSV!$A:$A,$A118,CSV!$Q:$Q,"&gt;0.5") +COUNTIFS(CSV!$B:$B,$A118,CSV!$Q:$Q,"&gt;0.5"))/$D118</f>
        <v>0.7857142857142857</v>
      </c>
      <c r="F118" s="7">
        <f>COUNTIFS(CSV!$A:$A,$A118,CSV!$Q:$Q,"&gt;0.5")/$B118</f>
        <v>0.7857142857142857</v>
      </c>
      <c r="G118" s="7">
        <f>COUNTIFS(CSV!$B:$B,$A118,CSV!$Q:$Q,"&gt;0.5")/$C118</f>
        <v>0.7857142857142857</v>
      </c>
      <c r="H118" s="12">
        <f>(COUNTIFS(CSV!$A:$A,$A118,CSV!$Q:$Q,"&gt;1.5") +COUNTIFS(CSV!$B:$B,$A118,CSV!$Q:$Q,"&gt;1.5"))/$D118</f>
        <v>0.39285714285714285</v>
      </c>
      <c r="I118" s="7">
        <f>COUNTIFS(CSV!$A:$A,$A118,CSV!$Q:$Q,"&gt;1.5")/$B118</f>
        <v>0.35714285714285715</v>
      </c>
      <c r="J118" s="7">
        <f>COUNTIFS(CSV!$B:$B,$A118,CSV!$Q:$Q,"&gt;1.5")/$C118</f>
        <v>0.42857142857142855</v>
      </c>
      <c r="K118" s="12">
        <f>(COUNTIFS(CSV!$A:$A,$A118,CSV!$M:$M,"&gt;0.5") +COUNTIFS(CSV!$B:$B,$A118,CSV!$O:$O,"&gt;0.5"))/$D118</f>
        <v>0.39285714285714285</v>
      </c>
      <c r="L118" s="7">
        <f>COUNTIFS(CSV!$A:$A,$A118,CSV!$M:$M,"&gt;0.5")/$B118</f>
        <v>0.42857142857142855</v>
      </c>
      <c r="M118" s="7">
        <f>COUNTIFS(CSV!$B:$B,$A118,CSV!$O:$O,"&gt;0.5")/$C118</f>
        <v>0.35714285714285715</v>
      </c>
      <c r="N118" s="12">
        <f>(COUNTIFS(CSV!$A:$A,$A118,CSV!$M:$M,"&gt;1.5") +COUNTIFS(CSV!$B:$B,$A118,CSV!$O:$O,"&gt;1.5"))/$D118</f>
        <v>7.1428571428571425E-2</v>
      </c>
      <c r="O118" s="7">
        <f>COUNTIFS(CSV!$A:$A,$A118,CSV!$M:$M,"&gt;1.5")/$B118</f>
        <v>0.14285714285714285</v>
      </c>
      <c r="P118" s="7">
        <f>COUNTIFS(CSV!$B:$B,$A118,CSV!$O:$O,"&gt;1.5")/$C118</f>
        <v>0</v>
      </c>
      <c r="Q118" s="12">
        <f>(COUNTIFS(CSV!$A:$A,$A118,CSV!$N:$N,"&gt;0.5") +COUNTIFS(CSV!$B:$B,$A118,CSV!$P:$P,"&gt;0.5"))/$D118</f>
        <v>0.5357142857142857</v>
      </c>
      <c r="R118" s="7">
        <f>COUNTIFS(CSV!$A:$A,$A118,CSV!$N:$N,"&gt;0.5")/$B118</f>
        <v>0.42857142857142855</v>
      </c>
      <c r="S118" s="7">
        <f>COUNTIFS(CSV!$B:$B,$A118,CSV!$P:$P,"&gt;0.5")/$C118</f>
        <v>0.6428571428571429</v>
      </c>
      <c r="T118" s="12">
        <f>(COUNTIFS(CSV!$A:$A,$A118,CSV!$N:$N,"&gt;1.5") +COUNTIFS(CSV!$B:$B,$A118,CSV!$P:$P,"&gt;1.5"))/$D118</f>
        <v>0.21428571428571427</v>
      </c>
      <c r="U118" s="7">
        <f>COUNTIFS(CSV!$A:$A,$A118,CSV!$N:$N,"&gt;1.5")/$B118</f>
        <v>0.21428571428571427</v>
      </c>
      <c r="V118" s="7">
        <f>COUNTIFS(CSV!$B:$B,$A118,CSV!$P:$P,"&gt;1.5")/$C118</f>
        <v>0.21428571428571427</v>
      </c>
    </row>
    <row r="119" spans="1:22" x14ac:dyDescent="0.3">
      <c r="A119" t="s">
        <v>219</v>
      </c>
      <c r="B119" s="9">
        <f>COUNTIF(CSV!A:A,A119)</f>
        <v>14</v>
      </c>
      <c r="C119" s="4">
        <f>COUNTIF(CSV!B:B,A119)</f>
        <v>13</v>
      </c>
      <c r="D119" s="4">
        <f t="shared" si="3"/>
        <v>27</v>
      </c>
      <c r="E119" s="12">
        <f>(COUNTIFS(CSV!$A:$A,$A119,CSV!$Q:$Q,"&gt;0.5") +COUNTIFS(CSV!$B:$B,$A119,CSV!$Q:$Q,"&gt;0.5"))/$D119</f>
        <v>0.77777777777777779</v>
      </c>
      <c r="F119" s="7">
        <f>COUNTIFS(CSV!$A:$A,$A119,CSV!$Q:$Q,"&gt;0.5")/$B119</f>
        <v>0.7142857142857143</v>
      </c>
      <c r="G119" s="7">
        <f>COUNTIFS(CSV!$B:$B,$A119,CSV!$Q:$Q,"&gt;0.5")/$C119</f>
        <v>0.84615384615384615</v>
      </c>
      <c r="H119" s="12">
        <f>(COUNTIFS(CSV!$A:$A,$A119,CSV!$Q:$Q,"&gt;1.5") +COUNTIFS(CSV!$B:$B,$A119,CSV!$Q:$Q,"&gt;1.5"))/$D119</f>
        <v>0.48148148148148145</v>
      </c>
      <c r="I119" s="7">
        <f>COUNTIFS(CSV!$A:$A,$A119,CSV!$Q:$Q,"&gt;1.5")/$B119</f>
        <v>0.42857142857142855</v>
      </c>
      <c r="J119" s="7">
        <f>COUNTIFS(CSV!$B:$B,$A119,CSV!$Q:$Q,"&gt;1.5")/$C119</f>
        <v>0.53846153846153844</v>
      </c>
      <c r="K119" s="12">
        <f>(COUNTIFS(CSV!$A:$A,$A119,CSV!$M:$M,"&gt;0.5") +COUNTIFS(CSV!$B:$B,$A119,CSV!$O:$O,"&gt;0.5"))/$D119</f>
        <v>0.66666666666666663</v>
      </c>
      <c r="L119" s="7">
        <f>COUNTIFS(CSV!$A:$A,$A119,CSV!$M:$M,"&gt;0.5")/$B119</f>
        <v>0.6428571428571429</v>
      </c>
      <c r="M119" s="7">
        <f>COUNTIFS(CSV!$B:$B,$A119,CSV!$O:$O,"&gt;0.5")/$C119</f>
        <v>0.69230769230769229</v>
      </c>
      <c r="N119" s="12">
        <f>(COUNTIFS(CSV!$A:$A,$A119,CSV!$M:$M,"&gt;1.5") +COUNTIFS(CSV!$B:$B,$A119,CSV!$O:$O,"&gt;1.5"))/$D119</f>
        <v>0.22222222222222221</v>
      </c>
      <c r="O119" s="7">
        <f>COUNTIFS(CSV!$A:$A,$A119,CSV!$M:$M,"&gt;1.5")/$B119</f>
        <v>0.21428571428571427</v>
      </c>
      <c r="P119" s="7">
        <f>COUNTIFS(CSV!$B:$B,$A119,CSV!$O:$O,"&gt;1.5")/$C119</f>
        <v>0.23076923076923078</v>
      </c>
      <c r="Q119" s="12">
        <f>(COUNTIFS(CSV!$A:$A,$A119,CSV!$N:$N,"&gt;0.5") +COUNTIFS(CSV!$B:$B,$A119,CSV!$P:$P,"&gt;0.5"))/$D119</f>
        <v>0.40740740740740738</v>
      </c>
      <c r="R119" s="7">
        <f>COUNTIFS(CSV!$A:$A,$A119,CSV!$N:$N,"&gt;0.5")/$B119</f>
        <v>0.35714285714285715</v>
      </c>
      <c r="S119" s="7">
        <f>COUNTIFS(CSV!$B:$B,$A119,CSV!$P:$P,"&gt;0.5")/$C119</f>
        <v>0.46153846153846156</v>
      </c>
      <c r="T119" s="12">
        <f>(COUNTIFS(CSV!$A:$A,$A119,CSV!$N:$N,"&gt;1.5") +COUNTIFS(CSV!$B:$B,$A119,CSV!$P:$P,"&gt;1.5"))/$D119</f>
        <v>0.1111111111111111</v>
      </c>
      <c r="U119" s="7">
        <f>COUNTIFS(CSV!$A:$A,$A119,CSV!$N:$N,"&gt;1.5")/$B119</f>
        <v>0</v>
      </c>
      <c r="V119" s="7">
        <f>COUNTIFS(CSV!$B:$B,$A119,CSV!$P:$P,"&gt;1.5")/$C119</f>
        <v>0.23076923076923078</v>
      </c>
    </row>
    <row r="120" spans="1:22" x14ac:dyDescent="0.3">
      <c r="A120" t="s">
        <v>241</v>
      </c>
      <c r="B120" s="9">
        <f>COUNTIF(CSV!A:A,A120)</f>
        <v>15</v>
      </c>
      <c r="C120" s="4">
        <f>COUNTIF(CSV!B:B,A120)</f>
        <v>14</v>
      </c>
      <c r="D120" s="4">
        <f t="shared" si="3"/>
        <v>29</v>
      </c>
      <c r="E120" s="12">
        <f>(COUNTIFS(CSV!$A:$A,$A120,CSV!$Q:$Q,"&gt;0.5") +COUNTIFS(CSV!$B:$B,$A120,CSV!$Q:$Q,"&gt;0.5"))/$D120</f>
        <v>0.82758620689655171</v>
      </c>
      <c r="F120" s="7">
        <f>COUNTIFS(CSV!$A:$A,$A120,CSV!$Q:$Q,"&gt;0.5")/$B120</f>
        <v>0.8666666666666667</v>
      </c>
      <c r="G120" s="7">
        <f>COUNTIFS(CSV!$B:$B,$A120,CSV!$Q:$Q,"&gt;0.5")/$C120</f>
        <v>0.7857142857142857</v>
      </c>
      <c r="H120" s="12">
        <f>(COUNTIFS(CSV!$A:$A,$A120,CSV!$Q:$Q,"&gt;1.5") +COUNTIFS(CSV!$B:$B,$A120,CSV!$Q:$Q,"&gt;1.5"))/$D120</f>
        <v>0.31034482758620691</v>
      </c>
      <c r="I120" s="7">
        <f>COUNTIFS(CSV!$A:$A,$A120,CSV!$Q:$Q,"&gt;1.5")/$B120</f>
        <v>0.2</v>
      </c>
      <c r="J120" s="7">
        <f>COUNTIFS(CSV!$B:$B,$A120,CSV!$Q:$Q,"&gt;1.5")/$C120</f>
        <v>0.42857142857142855</v>
      </c>
      <c r="K120" s="12">
        <f>(COUNTIFS(CSV!$A:$A,$A120,CSV!$M:$M,"&gt;0.5") +COUNTIFS(CSV!$B:$B,$A120,CSV!$O:$O,"&gt;0.5"))/$D120</f>
        <v>0.44827586206896552</v>
      </c>
      <c r="L120" s="7">
        <f>COUNTIFS(CSV!$A:$A,$A120,CSV!$M:$M,"&gt;0.5")/$B120</f>
        <v>0.46666666666666667</v>
      </c>
      <c r="M120" s="7">
        <f>COUNTIFS(CSV!$B:$B,$A120,CSV!$O:$O,"&gt;0.5")/$C120</f>
        <v>0.42857142857142855</v>
      </c>
      <c r="N120" s="12">
        <f>(COUNTIFS(CSV!$A:$A,$A120,CSV!$M:$M,"&gt;1.5") +COUNTIFS(CSV!$B:$B,$A120,CSV!$O:$O,"&gt;1.5"))/$D120</f>
        <v>6.8965517241379309E-2</v>
      </c>
      <c r="O120" s="7">
        <f>COUNTIFS(CSV!$A:$A,$A120,CSV!$M:$M,"&gt;1.5")/$B120</f>
        <v>6.6666666666666666E-2</v>
      </c>
      <c r="P120" s="7">
        <f>COUNTIFS(CSV!$B:$B,$A120,CSV!$O:$O,"&gt;1.5")/$C120</f>
        <v>7.1428571428571425E-2</v>
      </c>
      <c r="Q120" s="12">
        <f>(COUNTIFS(CSV!$A:$A,$A120,CSV!$N:$N,"&gt;0.5") +COUNTIFS(CSV!$B:$B,$A120,CSV!$P:$P,"&gt;0.5"))/$D120</f>
        <v>0.65517241379310343</v>
      </c>
      <c r="R120" s="7">
        <f>COUNTIFS(CSV!$A:$A,$A120,CSV!$N:$N,"&gt;0.5")/$B120</f>
        <v>0.6</v>
      </c>
      <c r="S120" s="7">
        <f>COUNTIFS(CSV!$B:$B,$A120,CSV!$P:$P,"&gt;0.5")/$C120</f>
        <v>0.7142857142857143</v>
      </c>
      <c r="T120" s="12">
        <f>(COUNTIFS(CSV!$A:$A,$A120,CSV!$N:$N,"&gt;1.5") +COUNTIFS(CSV!$B:$B,$A120,CSV!$P:$P,"&gt;1.5"))/$D120</f>
        <v>0.17241379310344829</v>
      </c>
      <c r="U120" s="7">
        <f>COUNTIFS(CSV!$A:$A,$A120,CSV!$N:$N,"&gt;1.5")/$B120</f>
        <v>0</v>
      </c>
      <c r="V120" s="7">
        <f>COUNTIFS(CSV!$B:$B,$A120,CSV!$P:$P,"&gt;1.5")/$C120</f>
        <v>0.35714285714285715</v>
      </c>
    </row>
    <row r="121" spans="1:22" x14ac:dyDescent="0.3">
      <c r="A121" t="s">
        <v>221</v>
      </c>
      <c r="B121" s="9">
        <f>COUNTIF(CSV!A:A,A121)</f>
        <v>14</v>
      </c>
      <c r="C121" s="4">
        <f>COUNTIF(CSV!B:B,A121)</f>
        <v>14</v>
      </c>
      <c r="D121" s="4">
        <f t="shared" si="3"/>
        <v>28</v>
      </c>
      <c r="E121" s="12">
        <f>(COUNTIFS(CSV!$A:$A,$A121,CSV!$Q:$Q,"&gt;0.5") +COUNTIFS(CSV!$B:$B,$A121,CSV!$Q:$Q,"&gt;0.5"))/$D121</f>
        <v>0.6428571428571429</v>
      </c>
      <c r="F121" s="7">
        <f>COUNTIFS(CSV!$A:$A,$A121,CSV!$Q:$Q,"&gt;0.5")/$B121</f>
        <v>0.6428571428571429</v>
      </c>
      <c r="G121" s="7">
        <f>COUNTIFS(CSV!$B:$B,$A121,CSV!$Q:$Q,"&gt;0.5")/$C121</f>
        <v>0.6428571428571429</v>
      </c>
      <c r="H121" s="12">
        <f>(COUNTIFS(CSV!$A:$A,$A121,CSV!$Q:$Q,"&gt;1.5") +COUNTIFS(CSV!$B:$B,$A121,CSV!$Q:$Q,"&gt;1.5"))/$D121</f>
        <v>0.39285714285714285</v>
      </c>
      <c r="I121" s="7">
        <f>COUNTIFS(CSV!$A:$A,$A121,CSV!$Q:$Q,"&gt;1.5")/$B121</f>
        <v>0.42857142857142855</v>
      </c>
      <c r="J121" s="7">
        <f>COUNTIFS(CSV!$B:$B,$A121,CSV!$Q:$Q,"&gt;1.5")/$C121</f>
        <v>0.35714285714285715</v>
      </c>
      <c r="K121" s="12">
        <f>(COUNTIFS(CSV!$A:$A,$A121,CSV!$M:$M,"&gt;0.5") +COUNTIFS(CSV!$B:$B,$A121,CSV!$O:$O,"&gt;0.5"))/$D121</f>
        <v>0.5714285714285714</v>
      </c>
      <c r="L121" s="7">
        <f>COUNTIFS(CSV!$A:$A,$A121,CSV!$M:$M,"&gt;0.5")/$B121</f>
        <v>0.6428571428571429</v>
      </c>
      <c r="M121" s="7">
        <f>COUNTIFS(CSV!$B:$B,$A121,CSV!$O:$O,"&gt;0.5")/$C121</f>
        <v>0.5</v>
      </c>
      <c r="N121" s="12">
        <f>(COUNTIFS(CSV!$A:$A,$A121,CSV!$M:$M,"&gt;1.5") +COUNTIFS(CSV!$B:$B,$A121,CSV!$O:$O,"&gt;1.5"))/$D121</f>
        <v>0.25</v>
      </c>
      <c r="O121" s="7">
        <f>COUNTIFS(CSV!$A:$A,$A121,CSV!$M:$M,"&gt;1.5")/$B121</f>
        <v>0.2857142857142857</v>
      </c>
      <c r="P121" s="7">
        <f>COUNTIFS(CSV!$B:$B,$A121,CSV!$O:$O,"&gt;1.5")/$C121</f>
        <v>0.21428571428571427</v>
      </c>
      <c r="Q121" s="12">
        <f>(COUNTIFS(CSV!$A:$A,$A121,CSV!$N:$N,"&gt;0.5") +COUNTIFS(CSV!$B:$B,$A121,CSV!$P:$P,"&gt;0.5"))/$D121</f>
        <v>0.2857142857142857</v>
      </c>
      <c r="R121" s="7">
        <f>COUNTIFS(CSV!$A:$A,$A121,CSV!$N:$N,"&gt;0.5")/$B121</f>
        <v>0.21428571428571427</v>
      </c>
      <c r="S121" s="7">
        <f>COUNTIFS(CSV!$B:$B,$A121,CSV!$P:$P,"&gt;0.5")/$C121</f>
        <v>0.35714285714285715</v>
      </c>
      <c r="T121" s="12">
        <f>(COUNTIFS(CSV!$A:$A,$A121,CSV!$N:$N,"&gt;1.5") +COUNTIFS(CSV!$B:$B,$A121,CSV!$P:$P,"&gt;1.5"))/$D121</f>
        <v>3.5714285714285712E-2</v>
      </c>
      <c r="U121" s="7">
        <f>COUNTIFS(CSV!$A:$A,$A121,CSV!$N:$N,"&gt;1.5")/$B121</f>
        <v>0</v>
      </c>
      <c r="V121" s="7">
        <f>COUNTIFS(CSV!$B:$B,$A121,CSV!$P:$P,"&gt;1.5")/$C121</f>
        <v>7.1428571428571425E-2</v>
      </c>
    </row>
    <row r="122" spans="1:22" x14ac:dyDescent="0.3">
      <c r="A122" t="s">
        <v>220</v>
      </c>
      <c r="B122" s="9">
        <f>COUNTIF(CSV!A:A,A122)</f>
        <v>14</v>
      </c>
      <c r="C122" s="4">
        <f>COUNTIF(CSV!B:B,A122)</f>
        <v>13</v>
      </c>
      <c r="D122" s="4">
        <f t="shared" si="3"/>
        <v>27</v>
      </c>
      <c r="E122" s="12">
        <f>(COUNTIFS(CSV!$A:$A,$A122,CSV!$Q:$Q,"&gt;0.5") +COUNTIFS(CSV!$B:$B,$A122,CSV!$Q:$Q,"&gt;0.5"))/$D122</f>
        <v>0.66666666666666663</v>
      </c>
      <c r="F122" s="7">
        <f>COUNTIFS(CSV!$A:$A,$A122,CSV!$Q:$Q,"&gt;0.5")/$B122</f>
        <v>0.7142857142857143</v>
      </c>
      <c r="G122" s="7">
        <f>COUNTIFS(CSV!$B:$B,$A122,CSV!$Q:$Q,"&gt;0.5")/$C122</f>
        <v>0.61538461538461542</v>
      </c>
      <c r="H122" s="12">
        <f>(COUNTIFS(CSV!$A:$A,$A122,CSV!$Q:$Q,"&gt;1.5") +COUNTIFS(CSV!$B:$B,$A122,CSV!$Q:$Q,"&gt;1.5"))/$D122</f>
        <v>0.37037037037037035</v>
      </c>
      <c r="I122" s="7">
        <f>COUNTIFS(CSV!$A:$A,$A122,CSV!$Q:$Q,"&gt;1.5")/$B122</f>
        <v>0.42857142857142855</v>
      </c>
      <c r="J122" s="7">
        <f>COUNTIFS(CSV!$B:$B,$A122,CSV!$Q:$Q,"&gt;1.5")/$C122</f>
        <v>0.30769230769230771</v>
      </c>
      <c r="K122" s="12">
        <f>(COUNTIFS(CSV!$A:$A,$A122,CSV!$M:$M,"&gt;0.5") +COUNTIFS(CSV!$B:$B,$A122,CSV!$O:$O,"&gt;0.5"))/$D122</f>
        <v>0.51851851851851849</v>
      </c>
      <c r="L122" s="7">
        <f>COUNTIFS(CSV!$A:$A,$A122,CSV!$M:$M,"&gt;0.5")/$B122</f>
        <v>0.6428571428571429</v>
      </c>
      <c r="M122" s="7">
        <f>COUNTIFS(CSV!$B:$B,$A122,CSV!$O:$O,"&gt;0.5")/$C122</f>
        <v>0.38461538461538464</v>
      </c>
      <c r="N122" s="12">
        <f>(COUNTIFS(CSV!$A:$A,$A122,CSV!$M:$M,"&gt;1.5") +COUNTIFS(CSV!$B:$B,$A122,CSV!$O:$O,"&gt;1.5"))/$D122</f>
        <v>0.22222222222222221</v>
      </c>
      <c r="O122" s="7">
        <f>COUNTIFS(CSV!$A:$A,$A122,CSV!$M:$M,"&gt;1.5")/$B122</f>
        <v>0.42857142857142855</v>
      </c>
      <c r="P122" s="7">
        <f>COUNTIFS(CSV!$B:$B,$A122,CSV!$O:$O,"&gt;1.5")/$C122</f>
        <v>0</v>
      </c>
      <c r="Q122" s="12">
        <f>(COUNTIFS(CSV!$A:$A,$A122,CSV!$N:$N,"&gt;0.5") +COUNTIFS(CSV!$B:$B,$A122,CSV!$P:$P,"&gt;0.5"))/$D122</f>
        <v>0.29629629629629628</v>
      </c>
      <c r="R122" s="7">
        <f>COUNTIFS(CSV!$A:$A,$A122,CSV!$N:$N,"&gt;0.5")/$B122</f>
        <v>7.1428571428571425E-2</v>
      </c>
      <c r="S122" s="7">
        <f>COUNTIFS(CSV!$B:$B,$A122,CSV!$P:$P,"&gt;0.5")/$C122</f>
        <v>0.53846153846153844</v>
      </c>
      <c r="T122" s="12">
        <f>(COUNTIFS(CSV!$A:$A,$A122,CSV!$N:$N,"&gt;1.5") +COUNTIFS(CSV!$B:$B,$A122,CSV!$P:$P,"&gt;1.5"))/$D122</f>
        <v>0.14814814814814814</v>
      </c>
      <c r="U122" s="7">
        <f>COUNTIFS(CSV!$A:$A,$A122,CSV!$N:$N,"&gt;1.5")/$B122</f>
        <v>0</v>
      </c>
      <c r="V122" s="7">
        <f>COUNTIFS(CSV!$B:$B,$A122,CSV!$P:$P,"&gt;1.5")/$C122</f>
        <v>0.30769230769230771</v>
      </c>
    </row>
    <row r="123" spans="1:22" x14ac:dyDescent="0.3">
      <c r="A123" t="s">
        <v>238</v>
      </c>
      <c r="B123" s="9">
        <f>COUNTIF(CSV!A:A,A123)</f>
        <v>15</v>
      </c>
      <c r="C123" s="4">
        <f>COUNTIF(CSV!B:B,A123)</f>
        <v>14</v>
      </c>
      <c r="D123" s="4">
        <f t="shared" si="3"/>
        <v>29</v>
      </c>
      <c r="E123" s="12">
        <f>(COUNTIFS(CSV!$A:$A,$A123,CSV!$Q:$Q,"&gt;0.5") +COUNTIFS(CSV!$B:$B,$A123,CSV!$Q:$Q,"&gt;0.5"))/$D123</f>
        <v>0.68965517241379315</v>
      </c>
      <c r="F123" s="7">
        <f>COUNTIFS(CSV!$A:$A,$A123,CSV!$Q:$Q,"&gt;0.5")/$B123</f>
        <v>0.66666666666666663</v>
      </c>
      <c r="G123" s="7">
        <f>COUNTIFS(CSV!$B:$B,$A123,CSV!$Q:$Q,"&gt;0.5")/$C123</f>
        <v>0.7142857142857143</v>
      </c>
      <c r="H123" s="12">
        <f>(COUNTIFS(CSV!$A:$A,$A123,CSV!$Q:$Q,"&gt;1.5") +COUNTIFS(CSV!$B:$B,$A123,CSV!$Q:$Q,"&gt;1.5"))/$D123</f>
        <v>0.48275862068965519</v>
      </c>
      <c r="I123" s="7">
        <f>COUNTIFS(CSV!$A:$A,$A123,CSV!$Q:$Q,"&gt;1.5")/$B123</f>
        <v>0.53333333333333333</v>
      </c>
      <c r="J123" s="7">
        <f>COUNTIFS(CSV!$B:$B,$A123,CSV!$Q:$Q,"&gt;1.5")/$C123</f>
        <v>0.42857142857142855</v>
      </c>
      <c r="K123" s="12">
        <f>(COUNTIFS(CSV!$A:$A,$A123,CSV!$M:$M,"&gt;0.5") +COUNTIFS(CSV!$B:$B,$A123,CSV!$O:$O,"&gt;0.5"))/$D123</f>
        <v>0.48275862068965519</v>
      </c>
      <c r="L123" s="7">
        <f>COUNTIFS(CSV!$A:$A,$A123,CSV!$M:$M,"&gt;0.5")/$B123</f>
        <v>0.46666666666666667</v>
      </c>
      <c r="M123" s="7">
        <f>COUNTIFS(CSV!$B:$B,$A123,CSV!$O:$O,"&gt;0.5")/$C123</f>
        <v>0.5</v>
      </c>
      <c r="N123" s="12">
        <f>(COUNTIFS(CSV!$A:$A,$A123,CSV!$M:$M,"&gt;1.5") +COUNTIFS(CSV!$B:$B,$A123,CSV!$O:$O,"&gt;1.5"))/$D123</f>
        <v>0.17241379310344829</v>
      </c>
      <c r="O123" s="7">
        <f>COUNTIFS(CSV!$A:$A,$A123,CSV!$M:$M,"&gt;1.5")/$B123</f>
        <v>0.26666666666666666</v>
      </c>
      <c r="P123" s="7">
        <f>COUNTIFS(CSV!$B:$B,$A123,CSV!$O:$O,"&gt;1.5")/$C123</f>
        <v>7.1428571428571425E-2</v>
      </c>
      <c r="Q123" s="12">
        <f>(COUNTIFS(CSV!$A:$A,$A123,CSV!$N:$N,"&gt;0.5") +COUNTIFS(CSV!$B:$B,$A123,CSV!$P:$P,"&gt;0.5"))/$D123</f>
        <v>0.48275862068965519</v>
      </c>
      <c r="R123" s="7">
        <f>COUNTIFS(CSV!$A:$A,$A123,CSV!$N:$N,"&gt;0.5")/$B123</f>
        <v>0.6</v>
      </c>
      <c r="S123" s="7">
        <f>COUNTIFS(CSV!$B:$B,$A123,CSV!$P:$P,"&gt;0.5")/$C123</f>
        <v>0.35714285714285715</v>
      </c>
      <c r="T123" s="12">
        <f>(COUNTIFS(CSV!$A:$A,$A123,CSV!$N:$N,"&gt;1.5") +COUNTIFS(CSV!$B:$B,$A123,CSV!$P:$P,"&gt;1.5"))/$D123</f>
        <v>0.17241379310344829</v>
      </c>
      <c r="U123" s="7">
        <f>COUNTIFS(CSV!$A:$A,$A123,CSV!$N:$N,"&gt;1.5")/$B123</f>
        <v>0.13333333333333333</v>
      </c>
      <c r="V123" s="7">
        <f>COUNTIFS(CSV!$B:$B,$A123,CSV!$P:$P,"&gt;1.5")/$C123</f>
        <v>0.21428571428571427</v>
      </c>
    </row>
    <row r="124" spans="1:22" x14ac:dyDescent="0.3">
      <c r="A124" t="s">
        <v>228</v>
      </c>
      <c r="B124" s="9">
        <f>COUNTIF(CSV!A:A,A124)</f>
        <v>13</v>
      </c>
      <c r="C124" s="4">
        <f>COUNTIF(CSV!B:B,A124)</f>
        <v>14</v>
      </c>
      <c r="D124" s="4">
        <f t="shared" si="3"/>
        <v>27</v>
      </c>
      <c r="E124" s="12">
        <f>(COUNTIFS(CSV!$A:$A,$A124,CSV!$Q:$Q,"&gt;0.5") +COUNTIFS(CSV!$B:$B,$A124,CSV!$Q:$Q,"&gt;0.5"))/$D124</f>
        <v>0.77777777777777779</v>
      </c>
      <c r="F124" s="7">
        <f>COUNTIFS(CSV!$A:$A,$A124,CSV!$Q:$Q,"&gt;0.5")/$B124</f>
        <v>0.69230769230769229</v>
      </c>
      <c r="G124" s="7">
        <f>COUNTIFS(CSV!$B:$B,$A124,CSV!$Q:$Q,"&gt;0.5")/$C124</f>
        <v>0.8571428571428571</v>
      </c>
      <c r="H124" s="12">
        <f>(COUNTIFS(CSV!$A:$A,$A124,CSV!$Q:$Q,"&gt;1.5") +COUNTIFS(CSV!$B:$B,$A124,CSV!$Q:$Q,"&gt;1.5"))/$D124</f>
        <v>0.44444444444444442</v>
      </c>
      <c r="I124" s="7">
        <f>COUNTIFS(CSV!$A:$A,$A124,CSV!$Q:$Q,"&gt;1.5")/$B124</f>
        <v>0.46153846153846156</v>
      </c>
      <c r="J124" s="7">
        <f>COUNTIFS(CSV!$B:$B,$A124,CSV!$Q:$Q,"&gt;1.5")/$C124</f>
        <v>0.42857142857142855</v>
      </c>
      <c r="K124" s="12">
        <f>(COUNTIFS(CSV!$A:$A,$A124,CSV!$M:$M,"&gt;0.5") +COUNTIFS(CSV!$B:$B,$A124,CSV!$O:$O,"&gt;0.5"))/$D124</f>
        <v>0.59259259259259256</v>
      </c>
      <c r="L124" s="7">
        <f>COUNTIFS(CSV!$A:$A,$A124,CSV!$M:$M,"&gt;0.5")/$B124</f>
        <v>0.46153846153846156</v>
      </c>
      <c r="M124" s="7">
        <f>COUNTIFS(CSV!$B:$B,$A124,CSV!$O:$O,"&gt;0.5")/$C124</f>
        <v>0.7142857142857143</v>
      </c>
      <c r="N124" s="12">
        <f>(COUNTIFS(CSV!$A:$A,$A124,CSV!$M:$M,"&gt;1.5") +COUNTIFS(CSV!$B:$B,$A124,CSV!$O:$O,"&gt;1.5"))/$D124</f>
        <v>0.14814814814814814</v>
      </c>
      <c r="O124" s="7">
        <f>COUNTIFS(CSV!$A:$A,$A124,CSV!$M:$M,"&gt;1.5")/$B124</f>
        <v>0.23076923076923078</v>
      </c>
      <c r="P124" s="7">
        <f>COUNTIFS(CSV!$B:$B,$A124,CSV!$O:$O,"&gt;1.5")/$C124</f>
        <v>7.1428571428571425E-2</v>
      </c>
      <c r="Q124" s="12">
        <f>(COUNTIFS(CSV!$A:$A,$A124,CSV!$N:$N,"&gt;0.5") +COUNTIFS(CSV!$B:$B,$A124,CSV!$P:$P,"&gt;0.5"))/$D124</f>
        <v>0.44444444444444442</v>
      </c>
      <c r="R124" s="7">
        <f>COUNTIFS(CSV!$A:$A,$A124,CSV!$N:$N,"&gt;0.5")/$B124</f>
        <v>0.38461538461538464</v>
      </c>
      <c r="S124" s="7">
        <f>COUNTIFS(CSV!$B:$B,$A124,CSV!$P:$P,"&gt;0.5")/$C124</f>
        <v>0.5</v>
      </c>
      <c r="T124" s="12">
        <f>(COUNTIFS(CSV!$A:$A,$A124,CSV!$N:$N,"&gt;1.5") +COUNTIFS(CSV!$B:$B,$A124,CSV!$P:$P,"&gt;1.5"))/$D124</f>
        <v>0.18518518518518517</v>
      </c>
      <c r="U124" s="7">
        <f>COUNTIFS(CSV!$A:$A,$A124,CSV!$N:$N,"&gt;1.5")/$B124</f>
        <v>0.15384615384615385</v>
      </c>
      <c r="V124" s="7">
        <f>COUNTIFS(CSV!$B:$B,$A124,CSV!$P:$P,"&gt;1.5")/$C124</f>
        <v>0.21428571428571427</v>
      </c>
    </row>
    <row r="125" spans="1:22" x14ac:dyDescent="0.3">
      <c r="A125" t="s">
        <v>234</v>
      </c>
      <c r="B125" s="9">
        <f>COUNTIF(CSV!A:A,A125)</f>
        <v>14</v>
      </c>
      <c r="C125" s="4">
        <f>COUNTIF(CSV!B:B,A125)</f>
        <v>14</v>
      </c>
      <c r="D125" s="4">
        <f t="shared" ref="D125:D132" si="4">B125+C125</f>
        <v>28</v>
      </c>
      <c r="E125" s="12">
        <f>(COUNTIFS(CSV!$A:$A,$A125,CSV!$Q:$Q,"&gt;0.5") +COUNTIFS(CSV!$B:$B,$A125,CSV!$Q:$Q,"&gt;0.5"))/$D125</f>
        <v>0.8214285714285714</v>
      </c>
      <c r="F125" s="7">
        <f>COUNTIFS(CSV!$A:$A,$A125,CSV!$Q:$Q,"&gt;0.5")/$B125</f>
        <v>0.8571428571428571</v>
      </c>
      <c r="G125" s="7">
        <f>COUNTIFS(CSV!$B:$B,$A125,CSV!$Q:$Q,"&gt;0.5")/$C125</f>
        <v>0.7857142857142857</v>
      </c>
      <c r="H125" s="12">
        <f>(COUNTIFS(CSV!$A:$A,$A125,CSV!$Q:$Q,"&gt;1.5") +COUNTIFS(CSV!$B:$B,$A125,CSV!$Q:$Q,"&gt;1.5"))/$D125</f>
        <v>0.5</v>
      </c>
      <c r="I125" s="7">
        <f>COUNTIFS(CSV!$A:$A,$A125,CSV!$Q:$Q,"&gt;1.5")/$B125</f>
        <v>0.5</v>
      </c>
      <c r="J125" s="7">
        <f>COUNTIFS(CSV!$B:$B,$A125,CSV!$Q:$Q,"&gt;1.5")/$C125</f>
        <v>0.5</v>
      </c>
      <c r="K125" s="12">
        <f>(COUNTIFS(CSV!$A:$A,$A125,CSV!$M:$M,"&gt;0.5") +COUNTIFS(CSV!$B:$B,$A125,CSV!$O:$O,"&gt;0.5"))/$D125</f>
        <v>0.6071428571428571</v>
      </c>
      <c r="L125" s="7">
        <f>COUNTIFS(CSV!$A:$A,$A125,CSV!$M:$M,"&gt;0.5")/$B125</f>
        <v>0.5714285714285714</v>
      </c>
      <c r="M125" s="7">
        <f>COUNTIFS(CSV!$B:$B,$A125,CSV!$O:$O,"&gt;0.5")/$C125</f>
        <v>0.6428571428571429</v>
      </c>
      <c r="N125" s="12">
        <f>(COUNTIFS(CSV!$A:$A,$A125,CSV!$M:$M,"&gt;1.5") +COUNTIFS(CSV!$B:$B,$A125,CSV!$O:$O,"&gt;1.5"))/$D125</f>
        <v>0.17857142857142858</v>
      </c>
      <c r="O125" s="7">
        <f>COUNTIFS(CSV!$A:$A,$A125,CSV!$M:$M,"&gt;1.5")/$B125</f>
        <v>0.2857142857142857</v>
      </c>
      <c r="P125" s="7">
        <f>COUNTIFS(CSV!$B:$B,$A125,CSV!$O:$O,"&gt;1.5")/$C125</f>
        <v>7.1428571428571425E-2</v>
      </c>
      <c r="Q125" s="12">
        <f>(COUNTIFS(CSV!$A:$A,$A125,CSV!$N:$N,"&gt;0.5") +COUNTIFS(CSV!$B:$B,$A125,CSV!$P:$P,"&gt;0.5"))/$D125</f>
        <v>0.6071428571428571</v>
      </c>
      <c r="R125" s="7">
        <f>COUNTIFS(CSV!$A:$A,$A125,CSV!$N:$N,"&gt;0.5")/$B125</f>
        <v>0.6428571428571429</v>
      </c>
      <c r="S125" s="7">
        <f>COUNTIFS(CSV!$B:$B,$A125,CSV!$P:$P,"&gt;0.5")/$C125</f>
        <v>0.5714285714285714</v>
      </c>
      <c r="T125" s="12">
        <f>(COUNTIFS(CSV!$A:$A,$A125,CSV!$N:$N,"&gt;1.5") +COUNTIFS(CSV!$B:$B,$A125,CSV!$P:$P,"&gt;1.5"))/$D125</f>
        <v>0.14285714285714285</v>
      </c>
      <c r="U125" s="7">
        <f>COUNTIFS(CSV!$A:$A,$A125,CSV!$N:$N,"&gt;1.5")/$B125</f>
        <v>0.14285714285714285</v>
      </c>
      <c r="V125" s="7">
        <f>COUNTIFS(CSV!$B:$B,$A125,CSV!$P:$P,"&gt;1.5")/$C125</f>
        <v>0.14285714285714285</v>
      </c>
    </row>
    <row r="126" spans="1:22" x14ac:dyDescent="0.3">
      <c r="A126" t="s">
        <v>242</v>
      </c>
      <c r="B126" s="9">
        <f>COUNTIF(CSV!A:A,A126)</f>
        <v>14</v>
      </c>
      <c r="C126" s="4">
        <f>COUNTIF(CSV!B:B,A126)</f>
        <v>15</v>
      </c>
      <c r="D126" s="4">
        <f t="shared" si="4"/>
        <v>29</v>
      </c>
      <c r="E126" s="12">
        <f>(COUNTIFS(CSV!$A:$A,$A126,CSV!$Q:$Q,"&gt;0.5") +COUNTIFS(CSV!$B:$B,$A126,CSV!$Q:$Q,"&gt;0.5"))/$D126</f>
        <v>0.82758620689655171</v>
      </c>
      <c r="F126" s="7">
        <f>COUNTIFS(CSV!$A:$A,$A126,CSV!$Q:$Q,"&gt;0.5")/$B126</f>
        <v>0.7142857142857143</v>
      </c>
      <c r="G126" s="7">
        <f>COUNTIFS(CSV!$B:$B,$A126,CSV!$Q:$Q,"&gt;0.5")/$C126</f>
        <v>0.93333333333333335</v>
      </c>
      <c r="H126" s="12">
        <f>(COUNTIFS(CSV!$A:$A,$A126,CSV!$Q:$Q,"&gt;1.5") +COUNTIFS(CSV!$B:$B,$A126,CSV!$Q:$Q,"&gt;1.5"))/$D126</f>
        <v>0.58620689655172409</v>
      </c>
      <c r="I126" s="7">
        <f>COUNTIFS(CSV!$A:$A,$A126,CSV!$Q:$Q,"&gt;1.5")/$B126</f>
        <v>0.6428571428571429</v>
      </c>
      <c r="J126" s="7">
        <f>COUNTIFS(CSV!$B:$B,$A126,CSV!$Q:$Q,"&gt;1.5")/$C126</f>
        <v>0.53333333333333333</v>
      </c>
      <c r="K126" s="12">
        <f>(COUNTIFS(CSV!$A:$A,$A126,CSV!$M:$M,"&gt;0.5") +COUNTIFS(CSV!$B:$B,$A126,CSV!$O:$O,"&gt;0.5"))/$D126</f>
        <v>0.41379310344827586</v>
      </c>
      <c r="L126" s="7">
        <f>COUNTIFS(CSV!$A:$A,$A126,CSV!$M:$M,"&gt;0.5")/$B126</f>
        <v>0.5</v>
      </c>
      <c r="M126" s="7">
        <f>COUNTIFS(CSV!$B:$B,$A126,CSV!$O:$O,"&gt;0.5")/$C126</f>
        <v>0.33333333333333331</v>
      </c>
      <c r="N126" s="12">
        <f>(COUNTIFS(CSV!$A:$A,$A126,CSV!$M:$M,"&gt;1.5") +COUNTIFS(CSV!$B:$B,$A126,CSV!$O:$O,"&gt;1.5"))/$D126</f>
        <v>0</v>
      </c>
      <c r="O126" s="7">
        <f>COUNTIFS(CSV!$A:$A,$A126,CSV!$M:$M,"&gt;1.5")/$B126</f>
        <v>0</v>
      </c>
      <c r="P126" s="7">
        <f>COUNTIFS(CSV!$B:$B,$A126,CSV!$O:$O,"&gt;1.5")/$C126</f>
        <v>0</v>
      </c>
      <c r="Q126" s="12">
        <f>(COUNTIFS(CSV!$A:$A,$A126,CSV!$N:$N,"&gt;0.5") +COUNTIFS(CSV!$B:$B,$A126,CSV!$P:$P,"&gt;0.5"))/$D126</f>
        <v>0.75862068965517238</v>
      </c>
      <c r="R126" s="7">
        <f>COUNTIFS(CSV!$A:$A,$A126,CSV!$N:$N,"&gt;0.5")/$B126</f>
        <v>0.6428571428571429</v>
      </c>
      <c r="S126" s="7">
        <f>COUNTIFS(CSV!$B:$B,$A126,CSV!$P:$P,"&gt;0.5")/$C126</f>
        <v>0.8666666666666667</v>
      </c>
      <c r="T126" s="12">
        <f>(COUNTIFS(CSV!$A:$A,$A126,CSV!$N:$N,"&gt;1.5") +COUNTIFS(CSV!$B:$B,$A126,CSV!$P:$P,"&gt;1.5"))/$D126</f>
        <v>0.31034482758620691</v>
      </c>
      <c r="U126" s="7">
        <f>COUNTIFS(CSV!$A:$A,$A126,CSV!$N:$N,"&gt;1.5")/$B126</f>
        <v>0.2857142857142857</v>
      </c>
      <c r="V126" s="7">
        <f>COUNTIFS(CSV!$B:$B,$A126,CSV!$P:$P,"&gt;1.5")/$C126</f>
        <v>0.33333333333333331</v>
      </c>
    </row>
    <row r="127" spans="1:22" x14ac:dyDescent="0.3">
      <c r="A127" t="s">
        <v>229</v>
      </c>
      <c r="B127" s="9">
        <f>COUNTIF(CSV!A:A,A127)</f>
        <v>14</v>
      </c>
      <c r="C127" s="4">
        <f>COUNTIF(CSV!B:B,A127)</f>
        <v>14</v>
      </c>
      <c r="D127" s="4">
        <f t="shared" si="4"/>
        <v>28</v>
      </c>
      <c r="E127" s="12">
        <f>(COUNTIFS(CSV!$A:$A,$A127,CSV!$Q:$Q,"&gt;0.5") +COUNTIFS(CSV!$B:$B,$A127,CSV!$Q:$Q,"&gt;0.5"))/$D127</f>
        <v>0.6785714285714286</v>
      </c>
      <c r="F127" s="7">
        <f>COUNTIFS(CSV!$A:$A,$A127,CSV!$Q:$Q,"&gt;0.5")/$B127</f>
        <v>0.7857142857142857</v>
      </c>
      <c r="G127" s="7">
        <f>COUNTIFS(CSV!$B:$B,$A127,CSV!$Q:$Q,"&gt;0.5")/$C127</f>
        <v>0.5714285714285714</v>
      </c>
      <c r="H127" s="12">
        <f>(COUNTIFS(CSV!$A:$A,$A127,CSV!$Q:$Q,"&gt;1.5") +COUNTIFS(CSV!$B:$B,$A127,CSV!$Q:$Q,"&gt;1.5"))/$D127</f>
        <v>0.42857142857142855</v>
      </c>
      <c r="I127" s="7">
        <f>COUNTIFS(CSV!$A:$A,$A127,CSV!$Q:$Q,"&gt;1.5")/$B127</f>
        <v>0.5714285714285714</v>
      </c>
      <c r="J127" s="7">
        <f>COUNTIFS(CSV!$B:$B,$A127,CSV!$Q:$Q,"&gt;1.5")/$C127</f>
        <v>0.2857142857142857</v>
      </c>
      <c r="K127" s="12">
        <f>(COUNTIFS(CSV!$A:$A,$A127,CSV!$M:$M,"&gt;0.5") +COUNTIFS(CSV!$B:$B,$A127,CSV!$O:$O,"&gt;0.5"))/$D127</f>
        <v>0.5357142857142857</v>
      </c>
      <c r="L127" s="7">
        <f>COUNTIFS(CSV!$A:$A,$A127,CSV!$M:$M,"&gt;0.5")/$B127</f>
        <v>0.7142857142857143</v>
      </c>
      <c r="M127" s="7">
        <f>COUNTIFS(CSV!$B:$B,$A127,CSV!$O:$O,"&gt;0.5")/$C127</f>
        <v>0.35714285714285715</v>
      </c>
      <c r="N127" s="12">
        <f>(COUNTIFS(CSV!$A:$A,$A127,CSV!$M:$M,"&gt;1.5") +COUNTIFS(CSV!$B:$B,$A127,CSV!$O:$O,"&gt;1.5"))/$D127</f>
        <v>0.21428571428571427</v>
      </c>
      <c r="O127" s="7">
        <f>COUNTIFS(CSV!$A:$A,$A127,CSV!$M:$M,"&gt;1.5")/$B127</f>
        <v>0.2857142857142857</v>
      </c>
      <c r="P127" s="7">
        <f>COUNTIFS(CSV!$B:$B,$A127,CSV!$O:$O,"&gt;1.5")/$C127</f>
        <v>0.14285714285714285</v>
      </c>
      <c r="Q127" s="12">
        <f>(COUNTIFS(CSV!$A:$A,$A127,CSV!$N:$N,"&gt;0.5") +COUNTIFS(CSV!$B:$B,$A127,CSV!$P:$P,"&gt;0.5"))/$D127</f>
        <v>0.39285714285714285</v>
      </c>
      <c r="R127" s="7">
        <f>COUNTIFS(CSV!$A:$A,$A127,CSV!$N:$N,"&gt;0.5")/$B127</f>
        <v>0.5</v>
      </c>
      <c r="S127" s="7">
        <f>COUNTIFS(CSV!$B:$B,$A127,CSV!$P:$P,"&gt;0.5")/$C127</f>
        <v>0.2857142857142857</v>
      </c>
      <c r="T127" s="12">
        <f>(COUNTIFS(CSV!$A:$A,$A127,CSV!$N:$N,"&gt;1.5") +COUNTIFS(CSV!$B:$B,$A127,CSV!$P:$P,"&gt;1.5"))/$D127</f>
        <v>0.21428571428571427</v>
      </c>
      <c r="U127" s="7">
        <f>COUNTIFS(CSV!$A:$A,$A127,CSV!$N:$N,"&gt;1.5")/$B127</f>
        <v>0.2857142857142857</v>
      </c>
      <c r="V127" s="7">
        <f>COUNTIFS(CSV!$B:$B,$A127,CSV!$P:$P,"&gt;1.5")/$C127</f>
        <v>0.14285714285714285</v>
      </c>
    </row>
    <row r="128" spans="1:22" x14ac:dyDescent="0.3">
      <c r="A128" t="s">
        <v>235</v>
      </c>
      <c r="B128" s="9">
        <f>COUNTIF(CSV!A:A,A128)</f>
        <v>14</v>
      </c>
      <c r="C128" s="4">
        <f>COUNTIF(CSV!B:B,A128)</f>
        <v>14</v>
      </c>
      <c r="D128" s="4">
        <f t="shared" si="4"/>
        <v>28</v>
      </c>
      <c r="E128" s="12">
        <f>(COUNTIFS(CSV!$A:$A,$A128,CSV!$Q:$Q,"&gt;0.5") +COUNTIFS(CSV!$B:$B,$A128,CSV!$Q:$Q,"&gt;0.5"))/$D128</f>
        <v>0.6785714285714286</v>
      </c>
      <c r="F128" s="7">
        <f>COUNTIFS(CSV!$A:$A,$A128,CSV!$Q:$Q,"&gt;0.5")/$B128</f>
        <v>0.7857142857142857</v>
      </c>
      <c r="G128" s="7">
        <f>COUNTIFS(CSV!$B:$B,$A128,CSV!$Q:$Q,"&gt;0.5")/$C128</f>
        <v>0.5714285714285714</v>
      </c>
      <c r="H128" s="12">
        <f>(COUNTIFS(CSV!$A:$A,$A128,CSV!$Q:$Q,"&gt;1.5") +COUNTIFS(CSV!$B:$B,$A128,CSV!$Q:$Q,"&gt;1.5"))/$D128</f>
        <v>0.32142857142857145</v>
      </c>
      <c r="I128" s="7">
        <f>COUNTIFS(CSV!$A:$A,$A128,CSV!$Q:$Q,"&gt;1.5")/$B128</f>
        <v>0.42857142857142855</v>
      </c>
      <c r="J128" s="7">
        <f>COUNTIFS(CSV!$B:$B,$A128,CSV!$Q:$Q,"&gt;1.5")/$C128</f>
        <v>0.21428571428571427</v>
      </c>
      <c r="K128" s="12">
        <f>(COUNTIFS(CSV!$A:$A,$A128,CSV!$M:$M,"&gt;0.5") +COUNTIFS(CSV!$B:$B,$A128,CSV!$O:$O,"&gt;0.5"))/$D128</f>
        <v>0.4642857142857143</v>
      </c>
      <c r="L128" s="7">
        <f>COUNTIFS(CSV!$A:$A,$A128,CSV!$M:$M,"&gt;0.5")/$B128</f>
        <v>0.5</v>
      </c>
      <c r="M128" s="7">
        <f>COUNTIFS(CSV!$B:$B,$A128,CSV!$O:$O,"&gt;0.5")/$C128</f>
        <v>0.42857142857142855</v>
      </c>
      <c r="N128" s="12">
        <f>(COUNTIFS(CSV!$A:$A,$A128,CSV!$M:$M,"&gt;1.5") +COUNTIFS(CSV!$B:$B,$A128,CSV!$O:$O,"&gt;1.5"))/$D128</f>
        <v>0.10714285714285714</v>
      </c>
      <c r="O128" s="7">
        <f>COUNTIFS(CSV!$A:$A,$A128,CSV!$M:$M,"&gt;1.5")/$B128</f>
        <v>0.14285714285714285</v>
      </c>
      <c r="P128" s="7">
        <f>COUNTIFS(CSV!$B:$B,$A128,CSV!$O:$O,"&gt;1.5")/$C128</f>
        <v>7.1428571428571425E-2</v>
      </c>
      <c r="Q128" s="12">
        <f>(COUNTIFS(CSV!$A:$A,$A128,CSV!$N:$N,"&gt;0.5") +COUNTIFS(CSV!$B:$B,$A128,CSV!$P:$P,"&gt;0.5"))/$D128</f>
        <v>0.42857142857142855</v>
      </c>
      <c r="R128" s="7">
        <f>COUNTIFS(CSV!$A:$A,$A128,CSV!$N:$N,"&gt;0.5")/$B128</f>
        <v>0.5714285714285714</v>
      </c>
      <c r="S128" s="7">
        <f>COUNTIFS(CSV!$B:$B,$A128,CSV!$P:$P,"&gt;0.5")/$C128</f>
        <v>0.2857142857142857</v>
      </c>
      <c r="T128" s="12">
        <f>(COUNTIFS(CSV!$A:$A,$A128,CSV!$N:$N,"&gt;1.5") +COUNTIFS(CSV!$B:$B,$A128,CSV!$P:$P,"&gt;1.5"))/$D128</f>
        <v>7.1428571428571425E-2</v>
      </c>
      <c r="U128" s="7">
        <f>COUNTIFS(CSV!$A:$A,$A128,CSV!$N:$N,"&gt;1.5")/$B128</f>
        <v>0.14285714285714285</v>
      </c>
      <c r="V128" s="7">
        <f>COUNTIFS(CSV!$B:$B,$A128,CSV!$P:$P,"&gt;1.5")/$C128</f>
        <v>0</v>
      </c>
    </row>
    <row r="129" spans="1:22" x14ac:dyDescent="0.3">
      <c r="A129" t="s">
        <v>230</v>
      </c>
      <c r="B129" s="9">
        <f>COUNTIF(CSV!A:A,A129)</f>
        <v>14</v>
      </c>
      <c r="C129" s="4">
        <f>COUNTIF(CSV!B:B,A129)</f>
        <v>15</v>
      </c>
      <c r="D129" s="4">
        <f t="shared" si="4"/>
        <v>29</v>
      </c>
      <c r="E129" s="12">
        <f>(COUNTIFS(CSV!$A:$A,$A129,CSV!$Q:$Q,"&gt;0.5") +COUNTIFS(CSV!$B:$B,$A129,CSV!$Q:$Q,"&gt;0.5"))/$D129</f>
        <v>0.58620689655172409</v>
      </c>
      <c r="F129" s="7">
        <f>COUNTIFS(CSV!$A:$A,$A129,CSV!$Q:$Q,"&gt;0.5")/$B129</f>
        <v>0.5714285714285714</v>
      </c>
      <c r="G129" s="7">
        <f>COUNTIFS(CSV!$B:$B,$A129,CSV!$Q:$Q,"&gt;0.5")/$C129</f>
        <v>0.6</v>
      </c>
      <c r="H129" s="12">
        <f>(COUNTIFS(CSV!$A:$A,$A129,CSV!$Q:$Q,"&gt;1.5") +COUNTIFS(CSV!$B:$B,$A129,CSV!$Q:$Q,"&gt;1.5"))/$D129</f>
        <v>0.27586206896551724</v>
      </c>
      <c r="I129" s="7">
        <f>COUNTIFS(CSV!$A:$A,$A129,CSV!$Q:$Q,"&gt;1.5")/$B129</f>
        <v>0.2857142857142857</v>
      </c>
      <c r="J129" s="7">
        <f>COUNTIFS(CSV!$B:$B,$A129,CSV!$Q:$Q,"&gt;1.5")/$C129</f>
        <v>0.26666666666666666</v>
      </c>
      <c r="K129" s="12">
        <f>(COUNTIFS(CSV!$A:$A,$A129,CSV!$M:$M,"&gt;0.5") +COUNTIFS(CSV!$B:$B,$A129,CSV!$O:$O,"&gt;0.5"))/$D129</f>
        <v>0.37931034482758619</v>
      </c>
      <c r="L129" s="7">
        <f>COUNTIFS(CSV!$A:$A,$A129,CSV!$M:$M,"&gt;0.5")/$B129</f>
        <v>0.35714285714285715</v>
      </c>
      <c r="M129" s="7">
        <f>COUNTIFS(CSV!$B:$B,$A129,CSV!$O:$O,"&gt;0.5")/$C129</f>
        <v>0.4</v>
      </c>
      <c r="N129" s="12">
        <f>(COUNTIFS(CSV!$A:$A,$A129,CSV!$M:$M,"&gt;1.5") +COUNTIFS(CSV!$B:$B,$A129,CSV!$O:$O,"&gt;1.5"))/$D129</f>
        <v>0.13793103448275862</v>
      </c>
      <c r="O129" s="7">
        <f>COUNTIFS(CSV!$A:$A,$A129,CSV!$M:$M,"&gt;1.5")/$B129</f>
        <v>0.21428571428571427</v>
      </c>
      <c r="P129" s="7">
        <f>COUNTIFS(CSV!$B:$B,$A129,CSV!$O:$O,"&gt;1.5")/$C129</f>
        <v>6.6666666666666666E-2</v>
      </c>
      <c r="Q129" s="12">
        <f>(COUNTIFS(CSV!$A:$A,$A129,CSV!$N:$N,"&gt;0.5") +COUNTIFS(CSV!$B:$B,$A129,CSV!$P:$P,"&gt;0.5"))/$D129</f>
        <v>0.37931034482758619</v>
      </c>
      <c r="R129" s="7">
        <f>COUNTIFS(CSV!$A:$A,$A129,CSV!$N:$N,"&gt;0.5")/$B129</f>
        <v>0.35714285714285715</v>
      </c>
      <c r="S129" s="7">
        <f>COUNTIFS(CSV!$B:$B,$A129,CSV!$P:$P,"&gt;0.5")/$C129</f>
        <v>0.4</v>
      </c>
      <c r="T129" s="12">
        <f>(COUNTIFS(CSV!$A:$A,$A129,CSV!$N:$N,"&gt;1.5") +COUNTIFS(CSV!$B:$B,$A129,CSV!$P:$P,"&gt;1.5"))/$D129</f>
        <v>6.8965517241379309E-2</v>
      </c>
      <c r="U129" s="7">
        <f>COUNTIFS(CSV!$A:$A,$A129,CSV!$N:$N,"&gt;1.5")/$B129</f>
        <v>7.1428571428571425E-2</v>
      </c>
      <c r="V129" s="7">
        <f>COUNTIFS(CSV!$B:$B,$A129,CSV!$P:$P,"&gt;1.5")/$C129</f>
        <v>6.6666666666666666E-2</v>
      </c>
    </row>
    <row r="130" spans="1:22" x14ac:dyDescent="0.3">
      <c r="A130" t="s">
        <v>232</v>
      </c>
      <c r="B130" s="9">
        <f>COUNTIF(CSV!A:A,A130)</f>
        <v>14</v>
      </c>
      <c r="C130" s="4">
        <f>COUNTIF(CSV!B:B,A130)</f>
        <v>15</v>
      </c>
      <c r="D130" s="4">
        <f t="shared" si="4"/>
        <v>29</v>
      </c>
      <c r="E130" s="12">
        <f>(COUNTIFS(CSV!$A:$A,$A130,CSV!$Q:$Q,"&gt;0.5") +COUNTIFS(CSV!$B:$B,$A130,CSV!$Q:$Q,"&gt;0.5"))/$D130</f>
        <v>0.65517241379310343</v>
      </c>
      <c r="F130" s="7">
        <f>COUNTIFS(CSV!$A:$A,$A130,CSV!$Q:$Q,"&gt;0.5")/$B130</f>
        <v>0.7142857142857143</v>
      </c>
      <c r="G130" s="7">
        <f>COUNTIFS(CSV!$B:$B,$A130,CSV!$Q:$Q,"&gt;0.5")/$C130</f>
        <v>0.6</v>
      </c>
      <c r="H130" s="12">
        <f>(COUNTIFS(CSV!$A:$A,$A130,CSV!$Q:$Q,"&gt;1.5") +COUNTIFS(CSV!$B:$B,$A130,CSV!$Q:$Q,"&gt;1.5"))/$D130</f>
        <v>0.37931034482758619</v>
      </c>
      <c r="I130" s="7">
        <f>COUNTIFS(CSV!$A:$A,$A130,CSV!$Q:$Q,"&gt;1.5")/$B130</f>
        <v>0.5</v>
      </c>
      <c r="J130" s="7">
        <f>COUNTIFS(CSV!$B:$B,$A130,CSV!$Q:$Q,"&gt;1.5")/$C130</f>
        <v>0.26666666666666666</v>
      </c>
      <c r="K130" s="12">
        <f>(COUNTIFS(CSV!$A:$A,$A130,CSV!$M:$M,"&gt;0.5") +COUNTIFS(CSV!$B:$B,$A130,CSV!$O:$O,"&gt;0.5"))/$D130</f>
        <v>0.37931034482758619</v>
      </c>
      <c r="L130" s="7">
        <f>COUNTIFS(CSV!$A:$A,$A130,CSV!$M:$M,"&gt;0.5")/$B130</f>
        <v>0.5</v>
      </c>
      <c r="M130" s="7">
        <f>COUNTIFS(CSV!$B:$B,$A130,CSV!$O:$O,"&gt;0.5")/$C130</f>
        <v>0.26666666666666666</v>
      </c>
      <c r="N130" s="12">
        <f>(COUNTIFS(CSV!$A:$A,$A130,CSV!$M:$M,"&gt;1.5") +COUNTIFS(CSV!$B:$B,$A130,CSV!$O:$O,"&gt;1.5"))/$D130</f>
        <v>0.17241379310344829</v>
      </c>
      <c r="O130" s="7">
        <f>COUNTIFS(CSV!$A:$A,$A130,CSV!$M:$M,"&gt;1.5")/$B130</f>
        <v>0.21428571428571427</v>
      </c>
      <c r="P130" s="7">
        <f>COUNTIFS(CSV!$B:$B,$A130,CSV!$O:$O,"&gt;1.5")/$C130</f>
        <v>0.13333333333333333</v>
      </c>
      <c r="Q130" s="12">
        <f>(COUNTIFS(CSV!$A:$A,$A130,CSV!$N:$N,"&gt;0.5") +COUNTIFS(CSV!$B:$B,$A130,CSV!$P:$P,"&gt;0.5"))/$D130</f>
        <v>0.41379310344827586</v>
      </c>
      <c r="R130" s="7">
        <f>COUNTIFS(CSV!$A:$A,$A130,CSV!$N:$N,"&gt;0.5")/$B130</f>
        <v>0.5</v>
      </c>
      <c r="S130" s="7">
        <f>COUNTIFS(CSV!$B:$B,$A130,CSV!$P:$P,"&gt;0.5")/$C130</f>
        <v>0.33333333333333331</v>
      </c>
      <c r="T130" s="12">
        <f>(COUNTIFS(CSV!$A:$A,$A130,CSV!$N:$N,"&gt;1.5") +COUNTIFS(CSV!$B:$B,$A130,CSV!$P:$P,"&gt;1.5"))/$D130</f>
        <v>0.13793103448275862</v>
      </c>
      <c r="U130" s="7">
        <f>COUNTIFS(CSV!$A:$A,$A130,CSV!$N:$N,"&gt;1.5")/$B130</f>
        <v>0.14285714285714285</v>
      </c>
      <c r="V130" s="7">
        <f>COUNTIFS(CSV!$B:$B,$A130,CSV!$P:$P,"&gt;1.5")/$C130</f>
        <v>0.13333333333333333</v>
      </c>
    </row>
    <row r="131" spans="1:22" x14ac:dyDescent="0.3">
      <c r="A131" t="s">
        <v>227</v>
      </c>
      <c r="B131" s="9">
        <f>COUNTIF(CSV!A:A,A131)</f>
        <v>14</v>
      </c>
      <c r="C131" s="4">
        <f>COUNTIF(CSV!B:B,A131)</f>
        <v>14</v>
      </c>
      <c r="D131" s="4">
        <f t="shared" si="4"/>
        <v>28</v>
      </c>
      <c r="E131" s="12">
        <f>(COUNTIFS(CSV!$A:$A,$A131,CSV!$Q:$Q,"&gt;0.5") +COUNTIFS(CSV!$B:$B,$A131,CSV!$Q:$Q,"&gt;0.5"))/$D131</f>
        <v>0.75</v>
      </c>
      <c r="F131" s="7">
        <f>COUNTIFS(CSV!$A:$A,$A131,CSV!$Q:$Q,"&gt;0.5")/$B131</f>
        <v>0.7142857142857143</v>
      </c>
      <c r="G131" s="7">
        <f>COUNTIFS(CSV!$B:$B,$A131,CSV!$Q:$Q,"&gt;0.5")/$C131</f>
        <v>0.7857142857142857</v>
      </c>
      <c r="H131" s="12">
        <f>(COUNTIFS(CSV!$A:$A,$A131,CSV!$Q:$Q,"&gt;1.5") +COUNTIFS(CSV!$B:$B,$A131,CSV!$Q:$Q,"&gt;1.5"))/$D131</f>
        <v>0.39285714285714285</v>
      </c>
      <c r="I131" s="7">
        <f>COUNTIFS(CSV!$A:$A,$A131,CSV!$Q:$Q,"&gt;1.5")/$B131</f>
        <v>7.1428571428571425E-2</v>
      </c>
      <c r="J131" s="7">
        <f>COUNTIFS(CSV!$B:$B,$A131,CSV!$Q:$Q,"&gt;1.5")/$C131</f>
        <v>0.7142857142857143</v>
      </c>
      <c r="K131" s="12">
        <f>(COUNTIFS(CSV!$A:$A,$A131,CSV!$M:$M,"&gt;0.5") +COUNTIFS(CSV!$B:$B,$A131,CSV!$O:$O,"&gt;0.5"))/$D131</f>
        <v>0.6428571428571429</v>
      </c>
      <c r="L131" s="7">
        <f>COUNTIFS(CSV!$A:$A,$A131,CSV!$M:$M,"&gt;0.5")/$B131</f>
        <v>0.5714285714285714</v>
      </c>
      <c r="M131" s="7">
        <f>COUNTIFS(CSV!$B:$B,$A131,CSV!$O:$O,"&gt;0.5")/$C131</f>
        <v>0.7142857142857143</v>
      </c>
      <c r="N131" s="12">
        <f>(COUNTIFS(CSV!$A:$A,$A131,CSV!$M:$M,"&gt;1.5") +COUNTIFS(CSV!$B:$B,$A131,CSV!$O:$O,"&gt;1.5"))/$D131</f>
        <v>0.14285714285714285</v>
      </c>
      <c r="O131" s="7">
        <f>COUNTIFS(CSV!$A:$A,$A131,CSV!$M:$M,"&gt;1.5")/$B131</f>
        <v>7.1428571428571425E-2</v>
      </c>
      <c r="P131" s="7">
        <f>COUNTIFS(CSV!$B:$B,$A131,CSV!$O:$O,"&gt;1.5")/$C131</f>
        <v>0.21428571428571427</v>
      </c>
      <c r="Q131" s="12">
        <f>(COUNTIFS(CSV!$A:$A,$A131,CSV!$N:$N,"&gt;0.5") +COUNTIFS(CSV!$B:$B,$A131,CSV!$P:$P,"&gt;0.5"))/$D131</f>
        <v>0.39285714285714285</v>
      </c>
      <c r="R131" s="7">
        <f>COUNTIFS(CSV!$A:$A,$A131,CSV!$N:$N,"&gt;0.5")/$B131</f>
        <v>0.21428571428571427</v>
      </c>
      <c r="S131" s="7">
        <f>COUNTIFS(CSV!$B:$B,$A131,CSV!$P:$P,"&gt;0.5")/$C131</f>
        <v>0.5714285714285714</v>
      </c>
      <c r="T131" s="12">
        <f>(COUNTIFS(CSV!$A:$A,$A131,CSV!$N:$N,"&gt;1.5") +COUNTIFS(CSV!$B:$B,$A131,CSV!$P:$P,"&gt;1.5"))/$D131</f>
        <v>0.17857142857142858</v>
      </c>
      <c r="U131" s="7">
        <f>COUNTIFS(CSV!$A:$A,$A131,CSV!$N:$N,"&gt;1.5")/$B131</f>
        <v>0</v>
      </c>
      <c r="V131" s="7">
        <f>COUNTIFS(CSV!$B:$B,$A131,CSV!$P:$P,"&gt;1.5")/$C131</f>
        <v>0.35714285714285715</v>
      </c>
    </row>
    <row r="132" spans="1:22" x14ac:dyDescent="0.3">
      <c r="A132" t="s">
        <v>239</v>
      </c>
      <c r="B132" s="9">
        <f>COUNTIF(CSV!A:A,A132)</f>
        <v>14</v>
      </c>
      <c r="C132" s="4">
        <f>COUNTIF(CSV!B:B,A132)</f>
        <v>13</v>
      </c>
      <c r="D132" s="4">
        <f t="shared" si="4"/>
        <v>27</v>
      </c>
      <c r="E132" s="12">
        <f>(COUNTIFS(CSV!$A:$A,$A132,CSV!$Q:$Q,"&gt;0.5") +COUNTIFS(CSV!$B:$B,$A132,CSV!$Q:$Q,"&gt;0.5"))/$D132</f>
        <v>0.66666666666666663</v>
      </c>
      <c r="F132" s="7">
        <f>COUNTIFS(CSV!$A:$A,$A132,CSV!$Q:$Q,"&gt;0.5")/$B132</f>
        <v>0.5714285714285714</v>
      </c>
      <c r="G132" s="7">
        <f>COUNTIFS(CSV!$B:$B,$A132,CSV!$Q:$Q,"&gt;0.5")/$C132</f>
        <v>0.76923076923076927</v>
      </c>
      <c r="H132" s="12">
        <f>(COUNTIFS(CSV!$A:$A,$A132,CSV!$Q:$Q,"&gt;1.5") +COUNTIFS(CSV!$B:$B,$A132,CSV!$Q:$Q,"&gt;1.5"))/$D132</f>
        <v>0.40740740740740738</v>
      </c>
      <c r="I132" s="7">
        <f>COUNTIFS(CSV!$A:$A,$A132,CSV!$Q:$Q,"&gt;1.5")/$B132</f>
        <v>0.35714285714285715</v>
      </c>
      <c r="J132" s="7">
        <f>COUNTIFS(CSV!$B:$B,$A132,CSV!$Q:$Q,"&gt;1.5")/$C132</f>
        <v>0.46153846153846156</v>
      </c>
      <c r="K132" s="12">
        <f>(COUNTIFS(CSV!$A:$A,$A132,CSV!$M:$M,"&gt;0.5") +COUNTIFS(CSV!$B:$B,$A132,CSV!$O:$O,"&gt;0.5"))/$D132</f>
        <v>0.48148148148148145</v>
      </c>
      <c r="L132" s="7">
        <f>COUNTIFS(CSV!$A:$A,$A132,CSV!$M:$M,"&gt;0.5")/$B132</f>
        <v>0.42857142857142855</v>
      </c>
      <c r="M132" s="7">
        <f>COUNTIFS(CSV!$B:$B,$A132,CSV!$O:$O,"&gt;0.5")/$C132</f>
        <v>0.53846153846153844</v>
      </c>
      <c r="N132" s="12">
        <f>(COUNTIFS(CSV!$A:$A,$A132,CSV!$M:$M,"&gt;1.5") +COUNTIFS(CSV!$B:$B,$A132,CSV!$O:$O,"&gt;1.5"))/$D132</f>
        <v>0.1111111111111111</v>
      </c>
      <c r="O132" s="7">
        <f>COUNTIFS(CSV!$A:$A,$A132,CSV!$M:$M,"&gt;1.5")/$B132</f>
        <v>7.1428571428571425E-2</v>
      </c>
      <c r="P132" s="7">
        <f>COUNTIFS(CSV!$B:$B,$A132,CSV!$O:$O,"&gt;1.5")/$C132</f>
        <v>0.15384615384615385</v>
      </c>
      <c r="Q132" s="12">
        <f>(COUNTIFS(CSV!$A:$A,$A132,CSV!$N:$N,"&gt;0.5") +COUNTIFS(CSV!$B:$B,$A132,CSV!$P:$P,"&gt;0.5"))/$D132</f>
        <v>0.44444444444444442</v>
      </c>
      <c r="R132" s="7">
        <f>COUNTIFS(CSV!$A:$A,$A132,CSV!$N:$N,"&gt;0.5")/$B132</f>
        <v>0.42857142857142855</v>
      </c>
      <c r="S132" s="7">
        <f>COUNTIFS(CSV!$B:$B,$A132,CSV!$P:$P,"&gt;0.5")/$C132</f>
        <v>0.46153846153846156</v>
      </c>
      <c r="T132" s="12">
        <f>(COUNTIFS(CSV!$A:$A,$A132,CSV!$N:$N,"&gt;1.5") +COUNTIFS(CSV!$B:$B,$A132,CSV!$P:$P,"&gt;1.5"))/$D132</f>
        <v>0.18518518518518517</v>
      </c>
      <c r="U132" s="7">
        <f>COUNTIFS(CSV!$A:$A,$A132,CSV!$N:$N,"&gt;1.5")/$B132</f>
        <v>0.21428571428571427</v>
      </c>
      <c r="V132" s="7">
        <f>COUNTIFS(CSV!$B:$B,$A132,CSV!$P:$P,"&gt;1.5")/$C132</f>
        <v>0.15384615384615385</v>
      </c>
    </row>
    <row r="133" spans="1:22" x14ac:dyDescent="0.3">
      <c r="A133" s="62" t="s">
        <v>257</v>
      </c>
      <c r="B133" s="9">
        <f>COUNTIF(CSV!A:A,A133)</f>
        <v>8</v>
      </c>
      <c r="C133" s="4">
        <f>COUNTIF(CSV!B:B,A133)</f>
        <v>9</v>
      </c>
      <c r="D133" s="4">
        <f t="shared" ref="D133:D195" si="5">B133+C133</f>
        <v>17</v>
      </c>
      <c r="E133" s="12">
        <f>(COUNTIFS(CSV!$A:$A,$A133,CSV!$Q:$Q,"&gt;0.5") +COUNTIFS(CSV!$B:$B,$A133,CSV!$Q:$Q,"&gt;0.5"))/$D133</f>
        <v>0.82352941176470584</v>
      </c>
      <c r="F133" s="7">
        <f>COUNTIFS(CSV!$A:$A,$A133,CSV!$Q:$Q,"&gt;0.5")/$B133</f>
        <v>0.875</v>
      </c>
      <c r="G133" s="7">
        <f>COUNTIFS(CSV!$B:$B,$A133,CSV!$Q:$Q,"&gt;0.5")/$C133</f>
        <v>0.77777777777777779</v>
      </c>
      <c r="H133" s="12">
        <f>(COUNTIFS(CSV!$A:$A,$A133,CSV!$Q:$Q,"&gt;1.5") +COUNTIFS(CSV!$B:$B,$A133,CSV!$Q:$Q,"&gt;1.5"))/$D133</f>
        <v>0.70588235294117652</v>
      </c>
      <c r="I133" s="7">
        <f>COUNTIFS(CSV!$A:$A,$A133,CSV!$Q:$Q,"&gt;1.5")/$B133</f>
        <v>0.75</v>
      </c>
      <c r="J133" s="7">
        <f>COUNTIFS(CSV!$B:$B,$A133,CSV!$Q:$Q,"&gt;1.5")/$C133</f>
        <v>0.66666666666666663</v>
      </c>
      <c r="K133" s="12">
        <f>(COUNTIFS(CSV!$A:$A,$A133,CSV!$M:$M,"&gt;0.5") +COUNTIFS(CSV!$B:$B,$A133,CSV!$O:$O,"&gt;0.5"))/$D133</f>
        <v>0.70588235294117652</v>
      </c>
      <c r="L133" s="7">
        <f>COUNTIFS(CSV!$A:$A,$A133,CSV!$M:$M,"&gt;0.5")/$B133</f>
        <v>0.75</v>
      </c>
      <c r="M133" s="7">
        <f>COUNTIFS(CSV!$B:$B,$A133,CSV!$O:$O,"&gt;0.5")/$C133</f>
        <v>0.66666666666666663</v>
      </c>
      <c r="N133" s="12">
        <f>(COUNTIFS(CSV!$A:$A,$A133,CSV!$M:$M,"&gt;1.5") +COUNTIFS(CSV!$B:$B,$A133,CSV!$O:$O,"&gt;1.5"))/$D133</f>
        <v>0.23529411764705882</v>
      </c>
      <c r="O133" s="7">
        <f>COUNTIFS(CSV!$A:$A,$A133,CSV!$M:$M,"&gt;1.5")/$B133</f>
        <v>0.25</v>
      </c>
      <c r="P133" s="7">
        <f>COUNTIFS(CSV!$B:$B,$A133,CSV!$O:$O,"&gt;1.5")/$C133</f>
        <v>0.22222222222222221</v>
      </c>
      <c r="Q133" s="12">
        <f>(COUNTIFS(CSV!$A:$A,$A133,CSV!$N:$N,"&gt;0.5") +COUNTIFS(CSV!$B:$B,$A133,CSV!$P:$P,"&gt;0.5"))/$D133</f>
        <v>0.76470588235294112</v>
      </c>
      <c r="R133" s="7">
        <f>COUNTIFS(CSV!$A:$A,$A133,CSV!$N:$N,"&gt;0.5")/$B133</f>
        <v>0.875</v>
      </c>
      <c r="S133" s="7">
        <f>COUNTIFS(CSV!$B:$B,$A133,CSV!$P:$P,"&gt;0.5")/$C133</f>
        <v>0.66666666666666663</v>
      </c>
      <c r="T133" s="12">
        <f>(COUNTIFS(CSV!$A:$A,$A133,CSV!$N:$N,"&gt;1.5") +COUNTIFS(CSV!$B:$B,$A133,CSV!$P:$P,"&gt;1.5"))/$D133</f>
        <v>0.29411764705882354</v>
      </c>
      <c r="U133" s="7">
        <f>COUNTIFS(CSV!$A:$A,$A133,CSV!$N:$N,"&gt;1.5")/$B133</f>
        <v>0.25</v>
      </c>
      <c r="V133" s="7">
        <f>COUNTIFS(CSV!$B:$B,$A133,CSV!$P:$P,"&gt;1.5")/$C133</f>
        <v>0.33333333333333331</v>
      </c>
    </row>
    <row r="134" spans="1:22" x14ac:dyDescent="0.3">
      <c r="A134" s="62" t="s">
        <v>247</v>
      </c>
      <c r="B134" s="9">
        <f>COUNTIF(CSV!A:A,A134)</f>
        <v>8</v>
      </c>
      <c r="C134" s="4">
        <f>COUNTIF(CSV!B:B,A134)</f>
        <v>8</v>
      </c>
      <c r="D134" s="4">
        <f t="shared" si="5"/>
        <v>16</v>
      </c>
      <c r="E134" s="12">
        <f>(COUNTIFS(CSV!$A:$A,$A134,CSV!$Q:$Q,"&gt;0.5") +COUNTIFS(CSV!$B:$B,$A134,CSV!$Q:$Q,"&gt;0.5"))/$D134</f>
        <v>0.8125</v>
      </c>
      <c r="F134" s="7">
        <f>COUNTIFS(CSV!$A:$A,$A134,CSV!$Q:$Q,"&gt;0.5")/$B134</f>
        <v>0.875</v>
      </c>
      <c r="G134" s="7">
        <f>COUNTIFS(CSV!$B:$B,$A134,CSV!$Q:$Q,"&gt;0.5")/$C134</f>
        <v>0.75</v>
      </c>
      <c r="H134" s="12">
        <f>(COUNTIFS(CSV!$A:$A,$A134,CSV!$Q:$Q,"&gt;1.5") +COUNTIFS(CSV!$B:$B,$A134,CSV!$Q:$Q,"&gt;1.5"))/$D134</f>
        <v>0.5</v>
      </c>
      <c r="I134" s="7">
        <f>COUNTIFS(CSV!$A:$A,$A134,CSV!$Q:$Q,"&gt;1.5")/$B134</f>
        <v>0.5</v>
      </c>
      <c r="J134" s="7">
        <f>COUNTIFS(CSV!$B:$B,$A134,CSV!$Q:$Q,"&gt;1.5")/$C134</f>
        <v>0.5</v>
      </c>
      <c r="K134" s="12">
        <f>(COUNTIFS(CSV!$A:$A,$A134,CSV!$M:$M,"&gt;0.5") +COUNTIFS(CSV!$B:$B,$A134,CSV!$O:$O,"&gt;0.5"))/$D134</f>
        <v>0.4375</v>
      </c>
      <c r="L134" s="7">
        <f>COUNTIFS(CSV!$A:$A,$A134,CSV!$M:$M,"&gt;0.5")/$B134</f>
        <v>0.625</v>
      </c>
      <c r="M134" s="7">
        <f>COUNTIFS(CSV!$B:$B,$A134,CSV!$O:$O,"&gt;0.5")/$C134</f>
        <v>0.25</v>
      </c>
      <c r="N134" s="12">
        <f>(COUNTIFS(CSV!$A:$A,$A134,CSV!$M:$M,"&gt;1.5") +COUNTIFS(CSV!$B:$B,$A134,CSV!$O:$O,"&gt;1.5"))/$D134</f>
        <v>0.1875</v>
      </c>
      <c r="O134" s="7">
        <f>COUNTIFS(CSV!$A:$A,$A134,CSV!$M:$M,"&gt;1.5")/$B134</f>
        <v>0.125</v>
      </c>
      <c r="P134" s="7">
        <f>COUNTIFS(CSV!$B:$B,$A134,CSV!$O:$O,"&gt;1.5")/$C134</f>
        <v>0.25</v>
      </c>
      <c r="Q134" s="12">
        <f>(COUNTIFS(CSV!$A:$A,$A134,CSV!$N:$N,"&gt;0.5") +COUNTIFS(CSV!$B:$B,$A134,CSV!$P:$P,"&gt;0.5"))/$D134</f>
        <v>0.5625</v>
      </c>
      <c r="R134" s="7">
        <f>COUNTIFS(CSV!$A:$A,$A134,CSV!$N:$N,"&gt;0.5")/$B134</f>
        <v>0.375</v>
      </c>
      <c r="S134" s="7">
        <f>COUNTIFS(CSV!$B:$B,$A134,CSV!$P:$P,"&gt;0.5")/$C134</f>
        <v>0.75</v>
      </c>
      <c r="T134" s="12">
        <f>(COUNTIFS(CSV!$A:$A,$A134,CSV!$N:$N,"&gt;1.5") +COUNTIFS(CSV!$B:$B,$A134,CSV!$P:$P,"&gt;1.5"))/$D134</f>
        <v>0.3125</v>
      </c>
      <c r="U134" s="7">
        <f>COUNTIFS(CSV!$A:$A,$A134,CSV!$N:$N,"&gt;1.5")/$B134</f>
        <v>0.25</v>
      </c>
      <c r="V134" s="7">
        <f>COUNTIFS(CSV!$B:$B,$A134,CSV!$P:$P,"&gt;1.5")/$C134</f>
        <v>0.375</v>
      </c>
    </row>
    <row r="135" spans="1:22" x14ac:dyDescent="0.3">
      <c r="A135" s="62" t="s">
        <v>256</v>
      </c>
      <c r="B135" s="9">
        <f>COUNTIF(CSV!A:A,A135)</f>
        <v>8</v>
      </c>
      <c r="C135" s="4">
        <f>COUNTIF(CSV!B:B,A135)</f>
        <v>9</v>
      </c>
      <c r="D135" s="4">
        <f t="shared" si="5"/>
        <v>17</v>
      </c>
      <c r="E135" s="12">
        <f>(COUNTIFS(CSV!$A:$A,$A135,CSV!$Q:$Q,"&gt;0.5") +COUNTIFS(CSV!$B:$B,$A135,CSV!$Q:$Q,"&gt;0.5"))/$D135</f>
        <v>0.94117647058823528</v>
      </c>
      <c r="F135" s="7">
        <f>COUNTIFS(CSV!$A:$A,$A135,CSV!$Q:$Q,"&gt;0.5")/$B135</f>
        <v>1</v>
      </c>
      <c r="G135" s="7">
        <f>COUNTIFS(CSV!$B:$B,$A135,CSV!$Q:$Q,"&gt;0.5")/$C135</f>
        <v>0.88888888888888884</v>
      </c>
      <c r="H135" s="12">
        <f>(COUNTIFS(CSV!$A:$A,$A135,CSV!$Q:$Q,"&gt;1.5") +COUNTIFS(CSV!$B:$B,$A135,CSV!$Q:$Q,"&gt;1.5"))/$D135</f>
        <v>0.58823529411764708</v>
      </c>
      <c r="I135" s="7">
        <f>COUNTIFS(CSV!$A:$A,$A135,CSV!$Q:$Q,"&gt;1.5")/$B135</f>
        <v>0.5</v>
      </c>
      <c r="J135" s="7">
        <f>COUNTIFS(CSV!$B:$B,$A135,CSV!$Q:$Q,"&gt;1.5")/$C135</f>
        <v>0.66666666666666663</v>
      </c>
      <c r="K135" s="12">
        <f>(COUNTIFS(CSV!$A:$A,$A135,CSV!$M:$M,"&gt;0.5") +COUNTIFS(CSV!$B:$B,$A135,CSV!$O:$O,"&gt;0.5"))/$D135</f>
        <v>0.88235294117647056</v>
      </c>
      <c r="L135" s="7">
        <f>COUNTIFS(CSV!$A:$A,$A135,CSV!$M:$M,"&gt;0.5")/$B135</f>
        <v>0.875</v>
      </c>
      <c r="M135" s="7">
        <f>COUNTIFS(CSV!$B:$B,$A135,CSV!$O:$O,"&gt;0.5")/$C135</f>
        <v>0.88888888888888884</v>
      </c>
      <c r="N135" s="12">
        <f>(COUNTIFS(CSV!$A:$A,$A135,CSV!$M:$M,"&gt;1.5") +COUNTIFS(CSV!$B:$B,$A135,CSV!$O:$O,"&gt;1.5"))/$D135</f>
        <v>0.23529411764705882</v>
      </c>
      <c r="O135" s="7">
        <f>COUNTIFS(CSV!$A:$A,$A135,CSV!$M:$M,"&gt;1.5")/$B135</f>
        <v>0.125</v>
      </c>
      <c r="P135" s="7">
        <f>COUNTIFS(CSV!$B:$B,$A135,CSV!$O:$O,"&gt;1.5")/$C135</f>
        <v>0.33333333333333331</v>
      </c>
      <c r="Q135" s="12">
        <f>(COUNTIFS(CSV!$A:$A,$A135,CSV!$N:$N,"&gt;0.5") +COUNTIFS(CSV!$B:$B,$A135,CSV!$P:$P,"&gt;0.5"))/$D135</f>
        <v>0.52941176470588236</v>
      </c>
      <c r="R135" s="7">
        <f>COUNTIFS(CSV!$A:$A,$A135,CSV!$N:$N,"&gt;0.5")/$B135</f>
        <v>0.625</v>
      </c>
      <c r="S135" s="7">
        <f>COUNTIFS(CSV!$B:$B,$A135,CSV!$P:$P,"&gt;0.5")/$C135</f>
        <v>0.44444444444444442</v>
      </c>
      <c r="T135" s="12">
        <f>(COUNTIFS(CSV!$A:$A,$A135,CSV!$N:$N,"&gt;1.5") +COUNTIFS(CSV!$B:$B,$A135,CSV!$P:$P,"&gt;1.5"))/$D135</f>
        <v>0.11764705882352941</v>
      </c>
      <c r="U135" s="7">
        <f>COUNTIFS(CSV!$A:$A,$A135,CSV!$N:$N,"&gt;1.5")/$B135</f>
        <v>0.125</v>
      </c>
      <c r="V135" s="7">
        <f>COUNTIFS(CSV!$B:$B,$A135,CSV!$P:$P,"&gt;1.5")/$C135</f>
        <v>0.1111111111111111</v>
      </c>
    </row>
    <row r="136" spans="1:22" x14ac:dyDescent="0.3">
      <c r="A136" s="62" t="s">
        <v>246</v>
      </c>
      <c r="B136" s="9">
        <f>COUNTIF(CSV!A:A,A136)</f>
        <v>9</v>
      </c>
      <c r="C136" s="4">
        <f>COUNTIF(CSV!B:B,A136)</f>
        <v>9</v>
      </c>
      <c r="D136" s="4">
        <f t="shared" si="5"/>
        <v>18</v>
      </c>
      <c r="E136" s="12">
        <f>(COUNTIFS(CSV!$A:$A,$A136,CSV!$Q:$Q,"&gt;0.5") +COUNTIFS(CSV!$B:$B,$A136,CSV!$Q:$Q,"&gt;0.5"))/$D136</f>
        <v>0.77777777777777779</v>
      </c>
      <c r="F136" s="7">
        <f>COUNTIFS(CSV!$A:$A,$A136,CSV!$Q:$Q,"&gt;0.5")/$B136</f>
        <v>0.88888888888888884</v>
      </c>
      <c r="G136" s="7">
        <f>COUNTIFS(CSV!$B:$B,$A136,CSV!$Q:$Q,"&gt;0.5")/$C136</f>
        <v>0.66666666666666663</v>
      </c>
      <c r="H136" s="12">
        <f>(COUNTIFS(CSV!$A:$A,$A136,CSV!$Q:$Q,"&gt;1.5") +COUNTIFS(CSV!$B:$B,$A136,CSV!$Q:$Q,"&gt;1.5"))/$D136</f>
        <v>0.5</v>
      </c>
      <c r="I136" s="7">
        <f>COUNTIFS(CSV!$A:$A,$A136,CSV!$Q:$Q,"&gt;1.5")/$B136</f>
        <v>0.55555555555555558</v>
      </c>
      <c r="J136" s="7">
        <f>COUNTIFS(CSV!$B:$B,$A136,CSV!$Q:$Q,"&gt;1.5")/$C136</f>
        <v>0.44444444444444442</v>
      </c>
      <c r="K136" s="12">
        <f>(COUNTIFS(CSV!$A:$A,$A136,CSV!$M:$M,"&gt;0.5") +COUNTIFS(CSV!$B:$B,$A136,CSV!$O:$O,"&gt;0.5"))/$D136</f>
        <v>0.77777777777777779</v>
      </c>
      <c r="L136" s="7">
        <f>COUNTIFS(CSV!$A:$A,$A136,CSV!$M:$M,"&gt;0.5")/$B136</f>
        <v>0.88888888888888884</v>
      </c>
      <c r="M136" s="7">
        <f>COUNTIFS(CSV!$B:$B,$A136,CSV!$O:$O,"&gt;0.5")/$C136</f>
        <v>0.66666666666666663</v>
      </c>
      <c r="N136" s="12">
        <f>(COUNTIFS(CSV!$A:$A,$A136,CSV!$M:$M,"&gt;1.5") +COUNTIFS(CSV!$B:$B,$A136,CSV!$O:$O,"&gt;1.5"))/$D136</f>
        <v>0.33333333333333331</v>
      </c>
      <c r="O136" s="7">
        <f>COUNTIFS(CSV!$A:$A,$A136,CSV!$M:$M,"&gt;1.5")/$B136</f>
        <v>0.44444444444444442</v>
      </c>
      <c r="P136" s="7">
        <f>COUNTIFS(CSV!$B:$B,$A136,CSV!$O:$O,"&gt;1.5")/$C136</f>
        <v>0.22222222222222221</v>
      </c>
      <c r="Q136" s="12">
        <f>(COUNTIFS(CSV!$A:$A,$A136,CSV!$N:$N,"&gt;0.5") +COUNTIFS(CSV!$B:$B,$A136,CSV!$P:$P,"&gt;0.5"))/$D136</f>
        <v>0.3888888888888889</v>
      </c>
      <c r="R136" s="7">
        <f>COUNTIFS(CSV!$A:$A,$A136,CSV!$N:$N,"&gt;0.5")/$B136</f>
        <v>0.44444444444444442</v>
      </c>
      <c r="S136" s="7">
        <f>COUNTIFS(CSV!$B:$B,$A136,CSV!$P:$P,"&gt;0.5")/$C136</f>
        <v>0.33333333333333331</v>
      </c>
      <c r="T136" s="12">
        <f>(COUNTIFS(CSV!$A:$A,$A136,CSV!$N:$N,"&gt;1.5") +COUNTIFS(CSV!$B:$B,$A136,CSV!$P:$P,"&gt;1.5"))/$D136</f>
        <v>5.5555555555555552E-2</v>
      </c>
      <c r="U136" s="7">
        <f>COUNTIFS(CSV!$A:$A,$A136,CSV!$N:$N,"&gt;1.5")/$B136</f>
        <v>0.1111111111111111</v>
      </c>
      <c r="V136" s="7">
        <f>COUNTIFS(CSV!$B:$B,$A136,CSV!$P:$P,"&gt;1.5")/$C136</f>
        <v>0</v>
      </c>
    </row>
    <row r="137" spans="1:22" x14ac:dyDescent="0.3">
      <c r="A137" t="s">
        <v>318</v>
      </c>
      <c r="B137" s="9">
        <f>COUNTIF(CSV!A:A,A137)</f>
        <v>7</v>
      </c>
      <c r="C137" s="4">
        <f>COUNTIF(CSV!B:B,A137)</f>
        <v>10</v>
      </c>
      <c r="D137" s="4">
        <f t="shared" si="5"/>
        <v>17</v>
      </c>
      <c r="E137" s="12">
        <f>(COUNTIFS(CSV!$A:$A,$A137,CSV!$Q:$Q,"&gt;0.5") +COUNTIFS(CSV!$B:$B,$A137,CSV!$Q:$Q,"&gt;0.5"))/$D137</f>
        <v>0.82352941176470584</v>
      </c>
      <c r="F137" s="7">
        <f>COUNTIFS(CSV!$A:$A,$A137,CSV!$Q:$Q,"&gt;0.5")/$B137</f>
        <v>1</v>
      </c>
      <c r="G137" s="7">
        <f>COUNTIFS(CSV!$B:$B,$A137,CSV!$Q:$Q,"&gt;0.5")/$C137</f>
        <v>0.7</v>
      </c>
      <c r="H137" s="12">
        <f>(COUNTIFS(CSV!$A:$A,$A137,CSV!$Q:$Q,"&gt;1.5") +COUNTIFS(CSV!$B:$B,$A137,CSV!$Q:$Q,"&gt;1.5"))/$D137</f>
        <v>0.6470588235294118</v>
      </c>
      <c r="I137" s="7">
        <f>COUNTIFS(CSV!$A:$A,$A137,CSV!$Q:$Q,"&gt;1.5")/$B137</f>
        <v>1</v>
      </c>
      <c r="J137" s="7">
        <f>COUNTIFS(CSV!$B:$B,$A137,CSV!$Q:$Q,"&gt;1.5")/$C137</f>
        <v>0.4</v>
      </c>
      <c r="K137" s="12">
        <f>(COUNTIFS(CSV!$A:$A,$A137,CSV!$M:$M,"&gt;0.5") +COUNTIFS(CSV!$B:$B,$A137,CSV!$O:$O,"&gt;0.5"))/$D137</f>
        <v>0.70588235294117652</v>
      </c>
      <c r="L137" s="7">
        <f>COUNTIFS(CSV!$A:$A,$A137,CSV!$M:$M,"&gt;0.5")/$B137</f>
        <v>1</v>
      </c>
      <c r="M137" s="7">
        <f>COUNTIFS(CSV!$B:$B,$A137,CSV!$O:$O,"&gt;0.5")/$C137</f>
        <v>0.5</v>
      </c>
      <c r="N137" s="12">
        <f>(COUNTIFS(CSV!$A:$A,$A137,CSV!$M:$M,"&gt;1.5") +COUNTIFS(CSV!$B:$B,$A137,CSV!$O:$O,"&gt;1.5"))/$D137</f>
        <v>0.41176470588235292</v>
      </c>
      <c r="O137" s="7">
        <f>COUNTIFS(CSV!$A:$A,$A137,CSV!$M:$M,"&gt;1.5")/$B137</f>
        <v>0.8571428571428571</v>
      </c>
      <c r="P137" s="7">
        <f>COUNTIFS(CSV!$B:$B,$A137,CSV!$O:$O,"&gt;1.5")/$C137</f>
        <v>0.1</v>
      </c>
      <c r="Q137" s="12">
        <f>(COUNTIFS(CSV!$A:$A,$A137,CSV!$N:$N,"&gt;0.5") +COUNTIFS(CSV!$B:$B,$A137,CSV!$P:$P,"&gt;0.5"))/$D137</f>
        <v>0.41176470588235292</v>
      </c>
      <c r="R137" s="7">
        <f>COUNTIFS(CSV!$A:$A,$A137,CSV!$N:$N,"&gt;0.5")/$B137</f>
        <v>0.2857142857142857</v>
      </c>
      <c r="S137" s="7">
        <f>COUNTIFS(CSV!$B:$B,$A137,CSV!$P:$P,"&gt;0.5")/$C137</f>
        <v>0.5</v>
      </c>
      <c r="T137" s="12">
        <f>(COUNTIFS(CSV!$A:$A,$A137,CSV!$N:$N,"&gt;1.5") +COUNTIFS(CSV!$B:$B,$A137,CSV!$P:$P,"&gt;1.5"))/$D137</f>
        <v>0.11764705882352941</v>
      </c>
      <c r="U137" s="7">
        <f>COUNTIFS(CSV!$A:$A,$A137,CSV!$N:$N,"&gt;1.5")/$B137</f>
        <v>0</v>
      </c>
      <c r="V137" s="7">
        <f>COUNTIFS(CSV!$B:$B,$A137,CSV!$P:$P,"&gt;1.5")/$C137</f>
        <v>0.2</v>
      </c>
    </row>
    <row r="138" spans="1:22" x14ac:dyDescent="0.3">
      <c r="A138" s="62" t="s">
        <v>319</v>
      </c>
      <c r="B138" s="9">
        <f>COUNTIF(CSV!A:A,A138)</f>
        <v>8</v>
      </c>
      <c r="C138" s="4">
        <f>COUNTIF(CSV!B:B,A138)</f>
        <v>8</v>
      </c>
      <c r="D138" s="4">
        <f t="shared" si="5"/>
        <v>16</v>
      </c>
      <c r="E138" s="12">
        <f>(COUNTIFS(CSV!$A:$A,$A138,CSV!$Q:$Q,"&gt;0.5") +COUNTIFS(CSV!$B:$B,$A138,CSV!$Q:$Q,"&gt;0.5"))/$D138</f>
        <v>0.875</v>
      </c>
      <c r="F138" s="7">
        <f>COUNTIFS(CSV!$A:$A,$A138,CSV!$Q:$Q,"&gt;0.5")/$B138</f>
        <v>1</v>
      </c>
      <c r="G138" s="7">
        <f>COUNTIFS(CSV!$B:$B,$A138,CSV!$Q:$Q,"&gt;0.5")/$C138</f>
        <v>0.75</v>
      </c>
      <c r="H138" s="12">
        <f>(COUNTIFS(CSV!$A:$A,$A138,CSV!$Q:$Q,"&gt;1.5") +COUNTIFS(CSV!$B:$B,$A138,CSV!$Q:$Q,"&gt;1.5"))/$D138</f>
        <v>0.6875</v>
      </c>
      <c r="I138" s="7">
        <f>COUNTIFS(CSV!$A:$A,$A138,CSV!$Q:$Q,"&gt;1.5")/$B138</f>
        <v>0.75</v>
      </c>
      <c r="J138" s="7">
        <f>COUNTIFS(CSV!$B:$B,$A138,CSV!$Q:$Q,"&gt;1.5")/$C138</f>
        <v>0.625</v>
      </c>
      <c r="K138" s="12">
        <f>(COUNTIFS(CSV!$A:$A,$A138,CSV!$M:$M,"&gt;0.5") +COUNTIFS(CSV!$B:$B,$A138,CSV!$O:$O,"&gt;0.5"))/$D138</f>
        <v>0.6875</v>
      </c>
      <c r="L138" s="7">
        <f>COUNTIFS(CSV!$A:$A,$A138,CSV!$M:$M,"&gt;0.5")/$B138</f>
        <v>0.625</v>
      </c>
      <c r="M138" s="7">
        <f>COUNTIFS(CSV!$B:$B,$A138,CSV!$O:$O,"&gt;0.5")/$C138</f>
        <v>0.75</v>
      </c>
      <c r="N138" s="12">
        <f>(COUNTIFS(CSV!$A:$A,$A138,CSV!$M:$M,"&gt;1.5") +COUNTIFS(CSV!$B:$B,$A138,CSV!$O:$O,"&gt;1.5"))/$D138</f>
        <v>0.25</v>
      </c>
      <c r="O138" s="7">
        <f>COUNTIFS(CSV!$A:$A,$A138,CSV!$M:$M,"&gt;1.5")/$B138</f>
        <v>0.375</v>
      </c>
      <c r="P138" s="7">
        <f>COUNTIFS(CSV!$B:$B,$A138,CSV!$O:$O,"&gt;1.5")/$C138</f>
        <v>0.125</v>
      </c>
      <c r="Q138" s="12">
        <f>(COUNTIFS(CSV!$A:$A,$A138,CSV!$N:$N,"&gt;0.5") +COUNTIFS(CSV!$B:$B,$A138,CSV!$P:$P,"&gt;0.5"))/$D138</f>
        <v>0.75</v>
      </c>
      <c r="R138" s="7">
        <f>COUNTIFS(CSV!$A:$A,$A138,CSV!$N:$N,"&gt;0.5")/$B138</f>
        <v>0.875</v>
      </c>
      <c r="S138" s="7">
        <f>COUNTIFS(CSV!$B:$B,$A138,CSV!$P:$P,"&gt;0.5")/$C138</f>
        <v>0.625</v>
      </c>
      <c r="T138" s="12">
        <f>(COUNTIFS(CSV!$A:$A,$A138,CSV!$N:$N,"&gt;1.5") +COUNTIFS(CSV!$B:$B,$A138,CSV!$P:$P,"&gt;1.5"))/$D138</f>
        <v>0.1875</v>
      </c>
      <c r="U138" s="7">
        <f>COUNTIFS(CSV!$A:$A,$A138,CSV!$N:$N,"&gt;1.5")/$B138</f>
        <v>0.125</v>
      </c>
      <c r="V138" s="7">
        <f>COUNTIFS(CSV!$B:$B,$A138,CSV!$P:$P,"&gt;1.5")/$C138</f>
        <v>0.25</v>
      </c>
    </row>
    <row r="139" spans="1:22" x14ac:dyDescent="0.3">
      <c r="A139" s="62" t="s">
        <v>255</v>
      </c>
      <c r="B139" s="9">
        <f>COUNTIF(CSV!A:A,A139)</f>
        <v>8</v>
      </c>
      <c r="C139" s="4">
        <f>COUNTIF(CSV!B:B,A139)</f>
        <v>8</v>
      </c>
      <c r="D139" s="4">
        <f t="shared" si="5"/>
        <v>16</v>
      </c>
      <c r="E139" s="12">
        <f>(COUNTIFS(CSV!$A:$A,$A139,CSV!$Q:$Q,"&gt;0.5") +COUNTIFS(CSV!$B:$B,$A139,CSV!$Q:$Q,"&gt;0.5"))/$D139</f>
        <v>0.9375</v>
      </c>
      <c r="F139" s="7">
        <f>COUNTIFS(CSV!$A:$A,$A139,CSV!$Q:$Q,"&gt;0.5")/$B139</f>
        <v>1</v>
      </c>
      <c r="G139" s="7">
        <f>COUNTIFS(CSV!$B:$B,$A139,CSV!$Q:$Q,"&gt;0.5")/$C139</f>
        <v>0.875</v>
      </c>
      <c r="H139" s="12">
        <f>(COUNTIFS(CSV!$A:$A,$A139,CSV!$Q:$Q,"&gt;1.5") +COUNTIFS(CSV!$B:$B,$A139,CSV!$Q:$Q,"&gt;1.5"))/$D139</f>
        <v>0.8125</v>
      </c>
      <c r="I139" s="7">
        <f>COUNTIFS(CSV!$A:$A,$A139,CSV!$Q:$Q,"&gt;1.5")/$B139</f>
        <v>0.875</v>
      </c>
      <c r="J139" s="7">
        <f>COUNTIFS(CSV!$B:$B,$A139,CSV!$Q:$Q,"&gt;1.5")/$C139</f>
        <v>0.75</v>
      </c>
      <c r="K139" s="12">
        <f>(COUNTIFS(CSV!$A:$A,$A139,CSV!$M:$M,"&gt;0.5") +COUNTIFS(CSV!$B:$B,$A139,CSV!$O:$O,"&gt;0.5"))/$D139</f>
        <v>0.5625</v>
      </c>
      <c r="L139" s="7">
        <f>COUNTIFS(CSV!$A:$A,$A139,CSV!$M:$M,"&gt;0.5")/$B139</f>
        <v>0.5</v>
      </c>
      <c r="M139" s="7">
        <f>COUNTIFS(CSV!$B:$B,$A139,CSV!$O:$O,"&gt;0.5")/$C139</f>
        <v>0.625</v>
      </c>
      <c r="N139" s="12">
        <f>(COUNTIFS(CSV!$A:$A,$A139,CSV!$M:$M,"&gt;1.5") +COUNTIFS(CSV!$B:$B,$A139,CSV!$O:$O,"&gt;1.5"))/$D139</f>
        <v>0.125</v>
      </c>
      <c r="O139" s="7">
        <f>COUNTIFS(CSV!$A:$A,$A139,CSV!$M:$M,"&gt;1.5")/$B139</f>
        <v>0.125</v>
      </c>
      <c r="P139" s="7">
        <f>COUNTIFS(CSV!$B:$B,$A139,CSV!$O:$O,"&gt;1.5")/$C139</f>
        <v>0.125</v>
      </c>
      <c r="Q139" s="12">
        <f>(COUNTIFS(CSV!$A:$A,$A139,CSV!$N:$N,"&gt;0.5") +COUNTIFS(CSV!$B:$B,$A139,CSV!$P:$P,"&gt;0.5"))/$D139</f>
        <v>0.875</v>
      </c>
      <c r="R139" s="7">
        <f>COUNTIFS(CSV!$A:$A,$A139,CSV!$N:$N,"&gt;0.5")/$B139</f>
        <v>1</v>
      </c>
      <c r="S139" s="7">
        <f>COUNTIFS(CSV!$B:$B,$A139,CSV!$P:$P,"&gt;0.5")/$C139</f>
        <v>0.75</v>
      </c>
      <c r="T139" s="12">
        <f>(COUNTIFS(CSV!$A:$A,$A139,CSV!$N:$N,"&gt;1.5") +COUNTIFS(CSV!$B:$B,$A139,CSV!$P:$P,"&gt;1.5"))/$D139</f>
        <v>0.4375</v>
      </c>
      <c r="U139" s="7">
        <f>COUNTIFS(CSV!$A:$A,$A139,CSV!$N:$N,"&gt;1.5")/$B139</f>
        <v>0.5</v>
      </c>
      <c r="V139" s="7">
        <f>COUNTIFS(CSV!$B:$B,$A139,CSV!$P:$P,"&gt;1.5")/$C139</f>
        <v>0.375</v>
      </c>
    </row>
    <row r="140" spans="1:22" x14ac:dyDescent="0.3">
      <c r="A140" s="62" t="s">
        <v>250</v>
      </c>
      <c r="B140" s="9">
        <f>COUNTIF(CSV!A:A,A140)</f>
        <v>9</v>
      </c>
      <c r="C140" s="4">
        <f>COUNTIF(CSV!B:B,A140)</f>
        <v>8</v>
      </c>
      <c r="D140" s="4">
        <f t="shared" si="5"/>
        <v>17</v>
      </c>
      <c r="E140" s="12">
        <f>(COUNTIFS(CSV!$A:$A,$A140,CSV!$Q:$Q,"&gt;0.5") +COUNTIFS(CSV!$B:$B,$A140,CSV!$Q:$Q,"&gt;0.5"))/$D140</f>
        <v>0.76470588235294112</v>
      </c>
      <c r="F140" s="7">
        <f>COUNTIFS(CSV!$A:$A,$A140,CSV!$Q:$Q,"&gt;0.5")/$B140</f>
        <v>0.77777777777777779</v>
      </c>
      <c r="G140" s="7">
        <f>COUNTIFS(CSV!$B:$B,$A140,CSV!$Q:$Q,"&gt;0.5")/$C140</f>
        <v>0.75</v>
      </c>
      <c r="H140" s="12">
        <f>(COUNTIFS(CSV!$A:$A,$A140,CSV!$Q:$Q,"&gt;1.5") +COUNTIFS(CSV!$B:$B,$A140,CSV!$Q:$Q,"&gt;1.5"))/$D140</f>
        <v>0.41176470588235292</v>
      </c>
      <c r="I140" s="7">
        <f>COUNTIFS(CSV!$A:$A,$A140,CSV!$Q:$Q,"&gt;1.5")/$B140</f>
        <v>0.33333333333333331</v>
      </c>
      <c r="J140" s="7">
        <f>COUNTIFS(CSV!$B:$B,$A140,CSV!$Q:$Q,"&gt;1.5")/$C140</f>
        <v>0.5</v>
      </c>
      <c r="K140" s="12">
        <f>(COUNTIFS(CSV!$A:$A,$A140,CSV!$M:$M,"&gt;0.5") +COUNTIFS(CSV!$B:$B,$A140,CSV!$O:$O,"&gt;0.5"))/$D140</f>
        <v>0.52941176470588236</v>
      </c>
      <c r="L140" s="7">
        <f>COUNTIFS(CSV!$A:$A,$A140,CSV!$M:$M,"&gt;0.5")/$B140</f>
        <v>0.55555555555555558</v>
      </c>
      <c r="M140" s="7">
        <f>COUNTIFS(CSV!$B:$B,$A140,CSV!$O:$O,"&gt;0.5")/$C140</f>
        <v>0.5</v>
      </c>
      <c r="N140" s="12">
        <f>(COUNTIFS(CSV!$A:$A,$A140,CSV!$M:$M,"&gt;1.5") +COUNTIFS(CSV!$B:$B,$A140,CSV!$O:$O,"&gt;1.5"))/$D140</f>
        <v>0.11764705882352941</v>
      </c>
      <c r="O140" s="7">
        <f>COUNTIFS(CSV!$A:$A,$A140,CSV!$M:$M,"&gt;1.5")/$B140</f>
        <v>0.22222222222222221</v>
      </c>
      <c r="P140" s="7">
        <f>COUNTIFS(CSV!$B:$B,$A140,CSV!$O:$O,"&gt;1.5")/$C140</f>
        <v>0</v>
      </c>
      <c r="Q140" s="12">
        <f>(COUNTIFS(CSV!$A:$A,$A140,CSV!$N:$N,"&gt;0.5") +COUNTIFS(CSV!$B:$B,$A140,CSV!$P:$P,"&gt;0.5"))/$D140</f>
        <v>0.52941176470588236</v>
      </c>
      <c r="R140" s="7">
        <f>COUNTIFS(CSV!$A:$A,$A140,CSV!$N:$N,"&gt;0.5")/$B140</f>
        <v>0.44444444444444442</v>
      </c>
      <c r="S140" s="7">
        <f>COUNTIFS(CSV!$B:$B,$A140,CSV!$P:$P,"&gt;0.5")/$C140</f>
        <v>0.625</v>
      </c>
      <c r="T140" s="12">
        <f>(COUNTIFS(CSV!$A:$A,$A140,CSV!$N:$N,"&gt;1.5") +COUNTIFS(CSV!$B:$B,$A140,CSV!$P:$P,"&gt;1.5"))/$D140</f>
        <v>0.17647058823529413</v>
      </c>
      <c r="U140" s="7">
        <f>COUNTIFS(CSV!$A:$A,$A140,CSV!$N:$N,"&gt;1.5")/$B140</f>
        <v>0.1111111111111111</v>
      </c>
      <c r="V140" s="7">
        <f>COUNTIFS(CSV!$B:$B,$A140,CSV!$P:$P,"&gt;1.5")/$C140</f>
        <v>0.25</v>
      </c>
    </row>
    <row r="141" spans="1:22" x14ac:dyDescent="0.3">
      <c r="A141" s="62" t="s">
        <v>254</v>
      </c>
      <c r="B141" s="9">
        <f>COUNTIF(CSV!A:A,A141)</f>
        <v>8</v>
      </c>
      <c r="C141" s="4">
        <f>COUNTIF(CSV!B:B,A141)</f>
        <v>9</v>
      </c>
      <c r="D141" s="4">
        <f t="shared" si="5"/>
        <v>17</v>
      </c>
      <c r="E141" s="12">
        <f>(COUNTIFS(CSV!$A:$A,$A141,CSV!$Q:$Q,"&gt;0.5") +COUNTIFS(CSV!$B:$B,$A141,CSV!$Q:$Q,"&gt;0.5"))/$D141</f>
        <v>0.82352941176470584</v>
      </c>
      <c r="F141" s="7">
        <f>COUNTIFS(CSV!$A:$A,$A141,CSV!$Q:$Q,"&gt;0.5")/$B141</f>
        <v>0.75</v>
      </c>
      <c r="G141" s="7">
        <f>COUNTIFS(CSV!$B:$B,$A141,CSV!$Q:$Q,"&gt;0.5")/$C141</f>
        <v>0.88888888888888884</v>
      </c>
      <c r="H141" s="12">
        <f>(COUNTIFS(CSV!$A:$A,$A141,CSV!$Q:$Q,"&gt;1.5") +COUNTIFS(CSV!$B:$B,$A141,CSV!$Q:$Q,"&gt;1.5"))/$D141</f>
        <v>0.6470588235294118</v>
      </c>
      <c r="I141" s="7">
        <f>COUNTIFS(CSV!$A:$A,$A141,CSV!$Q:$Q,"&gt;1.5")/$B141</f>
        <v>0.5</v>
      </c>
      <c r="J141" s="7">
        <f>COUNTIFS(CSV!$B:$B,$A141,CSV!$Q:$Q,"&gt;1.5")/$C141</f>
        <v>0.77777777777777779</v>
      </c>
      <c r="K141" s="12">
        <f>(COUNTIFS(CSV!$A:$A,$A141,CSV!$M:$M,"&gt;0.5") +COUNTIFS(CSV!$B:$B,$A141,CSV!$O:$O,"&gt;0.5"))/$D141</f>
        <v>0.52941176470588236</v>
      </c>
      <c r="L141" s="7">
        <f>COUNTIFS(CSV!$A:$A,$A141,CSV!$M:$M,"&gt;0.5")/$B141</f>
        <v>0.5</v>
      </c>
      <c r="M141" s="7">
        <f>COUNTIFS(CSV!$B:$B,$A141,CSV!$O:$O,"&gt;0.5")/$C141</f>
        <v>0.55555555555555558</v>
      </c>
      <c r="N141" s="12">
        <f>(COUNTIFS(CSV!$A:$A,$A141,CSV!$M:$M,"&gt;1.5") +COUNTIFS(CSV!$B:$B,$A141,CSV!$O:$O,"&gt;1.5"))/$D141</f>
        <v>0</v>
      </c>
      <c r="O141" s="7">
        <f>COUNTIFS(CSV!$A:$A,$A141,CSV!$M:$M,"&gt;1.5")/$B141</f>
        <v>0</v>
      </c>
      <c r="P141" s="7">
        <f>COUNTIFS(CSV!$B:$B,$A141,CSV!$O:$O,"&gt;1.5")/$C141</f>
        <v>0</v>
      </c>
      <c r="Q141" s="12">
        <f>(COUNTIFS(CSV!$A:$A,$A141,CSV!$N:$N,"&gt;0.5") +COUNTIFS(CSV!$B:$B,$A141,CSV!$P:$P,"&gt;0.5"))/$D141</f>
        <v>0.82352941176470584</v>
      </c>
      <c r="R141" s="7">
        <f>COUNTIFS(CSV!$A:$A,$A141,CSV!$N:$N,"&gt;0.5")/$B141</f>
        <v>0.75</v>
      </c>
      <c r="S141" s="7">
        <f>COUNTIFS(CSV!$B:$B,$A141,CSV!$P:$P,"&gt;0.5")/$C141</f>
        <v>0.88888888888888884</v>
      </c>
      <c r="T141" s="12">
        <f>(COUNTIFS(CSV!$A:$A,$A141,CSV!$N:$N,"&gt;1.5") +COUNTIFS(CSV!$B:$B,$A141,CSV!$P:$P,"&gt;1.5"))/$D141</f>
        <v>0.29411764705882354</v>
      </c>
      <c r="U141" s="7">
        <f>COUNTIFS(CSV!$A:$A,$A141,CSV!$N:$N,"&gt;1.5")/$B141</f>
        <v>0.125</v>
      </c>
      <c r="V141" s="7">
        <f>COUNTIFS(CSV!$B:$B,$A141,CSV!$P:$P,"&gt;1.5")/$C141</f>
        <v>0.44444444444444442</v>
      </c>
    </row>
    <row r="142" spans="1:22" x14ac:dyDescent="0.3">
      <c r="A142" s="62" t="s">
        <v>248</v>
      </c>
      <c r="B142" s="9">
        <f>COUNTIF(CSV!A:A,A142)</f>
        <v>7</v>
      </c>
      <c r="C142" s="4">
        <f>COUNTIF(CSV!B:B,A142)</f>
        <v>8</v>
      </c>
      <c r="D142" s="4">
        <f t="shared" si="5"/>
        <v>15</v>
      </c>
      <c r="E142" s="12">
        <f>(COUNTIFS(CSV!$A:$A,$A142,CSV!$Q:$Q,"&gt;0.5") +COUNTIFS(CSV!$B:$B,$A142,CSV!$Q:$Q,"&gt;0.5"))/$D142</f>
        <v>0.6</v>
      </c>
      <c r="F142" s="7">
        <f>COUNTIFS(CSV!$A:$A,$A142,CSV!$Q:$Q,"&gt;0.5")/$B142</f>
        <v>0.2857142857142857</v>
      </c>
      <c r="G142" s="7">
        <f>COUNTIFS(CSV!$B:$B,$A142,CSV!$Q:$Q,"&gt;0.5")/$C142</f>
        <v>0.875</v>
      </c>
      <c r="H142" s="12">
        <f>(COUNTIFS(CSV!$A:$A,$A142,CSV!$Q:$Q,"&gt;1.5") +COUNTIFS(CSV!$B:$B,$A142,CSV!$Q:$Q,"&gt;1.5"))/$D142</f>
        <v>0.4</v>
      </c>
      <c r="I142" s="7">
        <f>COUNTIFS(CSV!$A:$A,$A142,CSV!$Q:$Q,"&gt;1.5")/$B142</f>
        <v>0.2857142857142857</v>
      </c>
      <c r="J142" s="7">
        <f>COUNTIFS(CSV!$B:$B,$A142,CSV!$Q:$Q,"&gt;1.5")/$C142</f>
        <v>0.5</v>
      </c>
      <c r="K142" s="12">
        <f>(COUNTIFS(CSV!$A:$A,$A142,CSV!$M:$M,"&gt;0.5") +COUNTIFS(CSV!$B:$B,$A142,CSV!$O:$O,"&gt;0.5"))/$D142</f>
        <v>0.53333333333333333</v>
      </c>
      <c r="L142" s="7">
        <f>COUNTIFS(CSV!$A:$A,$A142,CSV!$M:$M,"&gt;0.5")/$B142</f>
        <v>0.2857142857142857</v>
      </c>
      <c r="M142" s="7">
        <f>COUNTIFS(CSV!$B:$B,$A142,CSV!$O:$O,"&gt;0.5")/$C142</f>
        <v>0.75</v>
      </c>
      <c r="N142" s="12">
        <f>(COUNTIFS(CSV!$A:$A,$A142,CSV!$M:$M,"&gt;1.5") +COUNTIFS(CSV!$B:$B,$A142,CSV!$O:$O,"&gt;1.5"))/$D142</f>
        <v>0.2</v>
      </c>
      <c r="O142" s="7">
        <f>COUNTIFS(CSV!$A:$A,$A142,CSV!$M:$M,"&gt;1.5")/$B142</f>
        <v>0.2857142857142857</v>
      </c>
      <c r="P142" s="7">
        <f>COUNTIFS(CSV!$B:$B,$A142,CSV!$O:$O,"&gt;1.5")/$C142</f>
        <v>0.125</v>
      </c>
      <c r="Q142" s="12">
        <f>(COUNTIFS(CSV!$A:$A,$A142,CSV!$N:$N,"&gt;0.5") +COUNTIFS(CSV!$B:$B,$A142,CSV!$P:$P,"&gt;0.5"))/$D142</f>
        <v>0.46666666666666667</v>
      </c>
      <c r="R142" s="7">
        <f>COUNTIFS(CSV!$A:$A,$A142,CSV!$N:$N,"&gt;0.5")/$B142</f>
        <v>0.2857142857142857</v>
      </c>
      <c r="S142" s="7">
        <f>COUNTIFS(CSV!$B:$B,$A142,CSV!$P:$P,"&gt;0.5")/$C142</f>
        <v>0.625</v>
      </c>
      <c r="T142" s="12">
        <f>(COUNTIFS(CSV!$A:$A,$A142,CSV!$N:$N,"&gt;1.5") +COUNTIFS(CSV!$B:$B,$A142,CSV!$P:$P,"&gt;1.5"))/$D142</f>
        <v>0.13333333333333333</v>
      </c>
      <c r="U142" s="7">
        <f>COUNTIFS(CSV!$A:$A,$A142,CSV!$N:$N,"&gt;1.5")/$B142</f>
        <v>0</v>
      </c>
      <c r="V142" s="7">
        <f>COUNTIFS(CSV!$B:$B,$A142,CSV!$P:$P,"&gt;1.5")/$C142</f>
        <v>0.25</v>
      </c>
    </row>
    <row r="143" spans="1:22" x14ac:dyDescent="0.3">
      <c r="A143" s="62" t="s">
        <v>245</v>
      </c>
      <c r="B143" s="9">
        <f>COUNTIF(CSV!A:A,A143)</f>
        <v>10</v>
      </c>
      <c r="C143" s="4">
        <f>COUNTIF(CSV!B:B,A143)</f>
        <v>7</v>
      </c>
      <c r="D143" s="4">
        <f t="shared" si="5"/>
        <v>17</v>
      </c>
      <c r="E143" s="12">
        <f>(COUNTIFS(CSV!$A:$A,$A143,CSV!$Q:$Q,"&gt;0.5") +COUNTIFS(CSV!$B:$B,$A143,CSV!$Q:$Q,"&gt;0.5"))/$D143</f>
        <v>0.88235294117647056</v>
      </c>
      <c r="F143" s="7">
        <f>COUNTIFS(CSV!$A:$A,$A143,CSV!$Q:$Q,"&gt;0.5")/$B143</f>
        <v>0.8</v>
      </c>
      <c r="G143" s="7">
        <f>COUNTIFS(CSV!$B:$B,$A143,CSV!$Q:$Q,"&gt;0.5")/$C143</f>
        <v>1</v>
      </c>
      <c r="H143" s="12">
        <f>(COUNTIFS(CSV!$A:$A,$A143,CSV!$Q:$Q,"&gt;1.5") +COUNTIFS(CSV!$B:$B,$A143,CSV!$Q:$Q,"&gt;1.5"))/$D143</f>
        <v>0.70588235294117652</v>
      </c>
      <c r="I143" s="7">
        <f>COUNTIFS(CSV!$A:$A,$A143,CSV!$Q:$Q,"&gt;1.5")/$B143</f>
        <v>0.7</v>
      </c>
      <c r="J143" s="7">
        <f>COUNTIFS(CSV!$B:$B,$A143,CSV!$Q:$Q,"&gt;1.5")/$C143</f>
        <v>0.7142857142857143</v>
      </c>
      <c r="K143" s="12">
        <f>(COUNTIFS(CSV!$A:$A,$A143,CSV!$M:$M,"&gt;0.5") +COUNTIFS(CSV!$B:$B,$A143,CSV!$O:$O,"&gt;0.5"))/$D143</f>
        <v>0.76470588235294112</v>
      </c>
      <c r="L143" s="7">
        <f>COUNTIFS(CSV!$A:$A,$A143,CSV!$M:$M,"&gt;0.5")/$B143</f>
        <v>0.7</v>
      </c>
      <c r="M143" s="7">
        <f>COUNTIFS(CSV!$B:$B,$A143,CSV!$O:$O,"&gt;0.5")/$C143</f>
        <v>0.8571428571428571</v>
      </c>
      <c r="N143" s="12">
        <f>(COUNTIFS(CSV!$A:$A,$A143,CSV!$M:$M,"&gt;1.5") +COUNTIFS(CSV!$B:$B,$A143,CSV!$O:$O,"&gt;1.5"))/$D143</f>
        <v>0.29411764705882354</v>
      </c>
      <c r="O143" s="7">
        <f>COUNTIFS(CSV!$A:$A,$A143,CSV!$M:$M,"&gt;1.5")/$B143</f>
        <v>0.3</v>
      </c>
      <c r="P143" s="7">
        <f>COUNTIFS(CSV!$B:$B,$A143,CSV!$O:$O,"&gt;1.5")/$C143</f>
        <v>0.2857142857142857</v>
      </c>
      <c r="Q143" s="12">
        <f>(COUNTIFS(CSV!$A:$A,$A143,CSV!$N:$N,"&gt;0.5") +COUNTIFS(CSV!$B:$B,$A143,CSV!$P:$P,"&gt;0.5"))/$D143</f>
        <v>0.6470588235294118</v>
      </c>
      <c r="R143" s="7">
        <f>COUNTIFS(CSV!$A:$A,$A143,CSV!$N:$N,"&gt;0.5")/$B143</f>
        <v>0.6</v>
      </c>
      <c r="S143" s="7">
        <f>COUNTIFS(CSV!$B:$B,$A143,CSV!$P:$P,"&gt;0.5")/$C143</f>
        <v>0.7142857142857143</v>
      </c>
      <c r="T143" s="12">
        <f>(COUNTIFS(CSV!$A:$A,$A143,CSV!$N:$N,"&gt;1.5") +COUNTIFS(CSV!$B:$B,$A143,CSV!$P:$P,"&gt;1.5"))/$D143</f>
        <v>0.17647058823529413</v>
      </c>
      <c r="U143" s="7">
        <f>COUNTIFS(CSV!$A:$A,$A143,CSV!$N:$N,"&gt;1.5")/$B143</f>
        <v>0.1</v>
      </c>
      <c r="V143" s="7">
        <f>COUNTIFS(CSV!$B:$B,$A143,CSV!$P:$P,"&gt;1.5")/$C143</f>
        <v>0.2857142857142857</v>
      </c>
    </row>
    <row r="144" spans="1:22" x14ac:dyDescent="0.3">
      <c r="A144" s="62" t="s">
        <v>259</v>
      </c>
      <c r="B144" s="9">
        <f>COUNTIF(CSV!A:A,A144)</f>
        <v>9</v>
      </c>
      <c r="C144" s="4">
        <f>COUNTIF(CSV!B:B,A144)</f>
        <v>9</v>
      </c>
      <c r="D144" s="4">
        <f t="shared" si="5"/>
        <v>18</v>
      </c>
      <c r="E144" s="12">
        <f>(COUNTIFS(CSV!$A:$A,$A144,CSV!$Q:$Q,"&gt;0.5") +COUNTIFS(CSV!$B:$B,$A144,CSV!$Q:$Q,"&gt;0.5"))/$D144</f>
        <v>0.72222222222222221</v>
      </c>
      <c r="F144" s="7">
        <f>COUNTIFS(CSV!$A:$A,$A144,CSV!$Q:$Q,"&gt;0.5")/$B144</f>
        <v>0.66666666666666663</v>
      </c>
      <c r="G144" s="7">
        <f>COUNTIFS(CSV!$B:$B,$A144,CSV!$Q:$Q,"&gt;0.5")/$C144</f>
        <v>0.77777777777777779</v>
      </c>
      <c r="H144" s="12">
        <f>(COUNTIFS(CSV!$A:$A,$A144,CSV!$Q:$Q,"&gt;1.5") +COUNTIFS(CSV!$B:$B,$A144,CSV!$Q:$Q,"&gt;1.5"))/$D144</f>
        <v>0.44444444444444442</v>
      </c>
      <c r="I144" s="7">
        <f>COUNTIFS(CSV!$A:$A,$A144,CSV!$Q:$Q,"&gt;1.5")/$B144</f>
        <v>0.44444444444444442</v>
      </c>
      <c r="J144" s="7">
        <f>COUNTIFS(CSV!$B:$B,$A144,CSV!$Q:$Q,"&gt;1.5")/$C144</f>
        <v>0.44444444444444442</v>
      </c>
      <c r="K144" s="12">
        <f>(COUNTIFS(CSV!$A:$A,$A144,CSV!$M:$M,"&gt;0.5") +COUNTIFS(CSV!$B:$B,$A144,CSV!$O:$O,"&gt;0.5"))/$D144</f>
        <v>0.5</v>
      </c>
      <c r="L144" s="7">
        <f>COUNTIFS(CSV!$A:$A,$A144,CSV!$M:$M,"&gt;0.5")/$B144</f>
        <v>0.66666666666666663</v>
      </c>
      <c r="M144" s="7">
        <f>COUNTIFS(CSV!$B:$B,$A144,CSV!$O:$O,"&gt;0.5")/$C144</f>
        <v>0.33333333333333331</v>
      </c>
      <c r="N144" s="12">
        <f>(COUNTIFS(CSV!$A:$A,$A144,CSV!$M:$M,"&gt;1.5") +COUNTIFS(CSV!$B:$B,$A144,CSV!$O:$O,"&gt;1.5"))/$D144</f>
        <v>5.5555555555555552E-2</v>
      </c>
      <c r="O144" s="7">
        <f>COUNTIFS(CSV!$A:$A,$A144,CSV!$M:$M,"&gt;1.5")/$B144</f>
        <v>0.1111111111111111</v>
      </c>
      <c r="P144" s="7">
        <f>COUNTIFS(CSV!$B:$B,$A144,CSV!$O:$O,"&gt;1.5")/$C144</f>
        <v>0</v>
      </c>
      <c r="Q144" s="12">
        <f>(COUNTIFS(CSV!$A:$A,$A144,CSV!$N:$N,"&gt;0.5") +COUNTIFS(CSV!$B:$B,$A144,CSV!$P:$P,"&gt;0.5"))/$D144</f>
        <v>0.55555555555555558</v>
      </c>
      <c r="R144" s="7">
        <f>COUNTIFS(CSV!$A:$A,$A144,CSV!$N:$N,"&gt;0.5")/$B144</f>
        <v>0.44444444444444442</v>
      </c>
      <c r="S144" s="7">
        <f>COUNTIFS(CSV!$B:$B,$A144,CSV!$P:$P,"&gt;0.5")/$C144</f>
        <v>0.66666666666666663</v>
      </c>
      <c r="T144" s="12">
        <f>(COUNTIFS(CSV!$A:$A,$A144,CSV!$N:$N,"&gt;1.5") +COUNTIFS(CSV!$B:$B,$A144,CSV!$P:$P,"&gt;1.5"))/$D144</f>
        <v>0.22222222222222221</v>
      </c>
      <c r="U144" s="7">
        <f>COUNTIFS(CSV!$A:$A,$A144,CSV!$N:$N,"&gt;1.5")/$B144</f>
        <v>0.1111111111111111</v>
      </c>
      <c r="V144" s="7">
        <f>COUNTIFS(CSV!$B:$B,$A144,CSV!$P:$P,"&gt;1.5")/$C144</f>
        <v>0.33333333333333331</v>
      </c>
    </row>
    <row r="145" spans="1:22" x14ac:dyDescent="0.3">
      <c r="A145" s="62" t="s">
        <v>249</v>
      </c>
      <c r="B145" s="9">
        <f>COUNTIF(CSV!A:A,A145)</f>
        <v>9</v>
      </c>
      <c r="C145" s="4">
        <f>COUNTIF(CSV!B:B,A145)</f>
        <v>8</v>
      </c>
      <c r="D145" s="4">
        <f t="shared" si="5"/>
        <v>17</v>
      </c>
      <c r="E145" s="12">
        <f>(COUNTIFS(CSV!$A:$A,$A145,CSV!$Q:$Q,"&gt;0.5") +COUNTIFS(CSV!$B:$B,$A145,CSV!$Q:$Q,"&gt;0.5"))/$D145</f>
        <v>0.88235294117647056</v>
      </c>
      <c r="F145" s="7">
        <f>COUNTIFS(CSV!$A:$A,$A145,CSV!$Q:$Q,"&gt;0.5")/$B145</f>
        <v>0.88888888888888884</v>
      </c>
      <c r="G145" s="7">
        <f>COUNTIFS(CSV!$B:$B,$A145,CSV!$Q:$Q,"&gt;0.5")/$C145</f>
        <v>0.875</v>
      </c>
      <c r="H145" s="12">
        <f>(COUNTIFS(CSV!$A:$A,$A145,CSV!$Q:$Q,"&gt;1.5") +COUNTIFS(CSV!$B:$B,$A145,CSV!$Q:$Q,"&gt;1.5"))/$D145</f>
        <v>0.6470588235294118</v>
      </c>
      <c r="I145" s="7">
        <f>COUNTIFS(CSV!$A:$A,$A145,CSV!$Q:$Q,"&gt;1.5")/$B145</f>
        <v>0.66666666666666663</v>
      </c>
      <c r="J145" s="7">
        <f>COUNTIFS(CSV!$B:$B,$A145,CSV!$Q:$Q,"&gt;1.5")/$C145</f>
        <v>0.625</v>
      </c>
      <c r="K145" s="12">
        <f>(COUNTIFS(CSV!$A:$A,$A145,CSV!$M:$M,"&gt;0.5") +COUNTIFS(CSV!$B:$B,$A145,CSV!$O:$O,"&gt;0.5"))/$D145</f>
        <v>0.47058823529411764</v>
      </c>
      <c r="L145" s="7">
        <f>COUNTIFS(CSV!$A:$A,$A145,CSV!$M:$M,"&gt;0.5")/$B145</f>
        <v>0.55555555555555558</v>
      </c>
      <c r="M145" s="7">
        <f>COUNTIFS(CSV!$B:$B,$A145,CSV!$O:$O,"&gt;0.5")/$C145</f>
        <v>0.375</v>
      </c>
      <c r="N145" s="12">
        <f>(COUNTIFS(CSV!$A:$A,$A145,CSV!$M:$M,"&gt;1.5") +COUNTIFS(CSV!$B:$B,$A145,CSV!$O:$O,"&gt;1.5"))/$D145</f>
        <v>0.17647058823529413</v>
      </c>
      <c r="O145" s="7">
        <f>COUNTIFS(CSV!$A:$A,$A145,CSV!$M:$M,"&gt;1.5")/$B145</f>
        <v>0.22222222222222221</v>
      </c>
      <c r="P145" s="7">
        <f>COUNTIFS(CSV!$B:$B,$A145,CSV!$O:$O,"&gt;1.5")/$C145</f>
        <v>0.125</v>
      </c>
      <c r="Q145" s="12">
        <f>(COUNTIFS(CSV!$A:$A,$A145,CSV!$N:$N,"&gt;0.5") +COUNTIFS(CSV!$B:$B,$A145,CSV!$P:$P,"&gt;0.5"))/$D145</f>
        <v>0.58823529411764708</v>
      </c>
      <c r="R145" s="7">
        <f>COUNTIFS(CSV!$A:$A,$A145,CSV!$N:$N,"&gt;0.5")/$B145</f>
        <v>0.44444444444444442</v>
      </c>
      <c r="S145" s="7">
        <f>COUNTIFS(CSV!$B:$B,$A145,CSV!$P:$P,"&gt;0.5")/$C145</f>
        <v>0.75</v>
      </c>
      <c r="T145" s="12">
        <f>(COUNTIFS(CSV!$A:$A,$A145,CSV!$N:$N,"&gt;1.5") +COUNTIFS(CSV!$B:$B,$A145,CSV!$P:$P,"&gt;1.5"))/$D145</f>
        <v>0.41176470588235292</v>
      </c>
      <c r="U145" s="7">
        <f>COUNTIFS(CSV!$A:$A,$A145,CSV!$N:$N,"&gt;1.5")/$B145</f>
        <v>0.33333333333333331</v>
      </c>
      <c r="V145" s="7">
        <f>COUNTIFS(CSV!$B:$B,$A145,CSV!$P:$P,"&gt;1.5")/$C145</f>
        <v>0.5</v>
      </c>
    </row>
    <row r="146" spans="1:22" x14ac:dyDescent="0.3">
      <c r="A146" s="62" t="s">
        <v>251</v>
      </c>
      <c r="B146" s="9">
        <f>COUNTIF(CSV!A:A,A146)</f>
        <v>10</v>
      </c>
      <c r="C146" s="4">
        <f>COUNTIF(CSV!B:B,A146)</f>
        <v>7</v>
      </c>
      <c r="D146" s="4">
        <f t="shared" si="5"/>
        <v>17</v>
      </c>
      <c r="E146" s="12">
        <f>(COUNTIFS(CSV!$A:$A,$A146,CSV!$Q:$Q,"&gt;0.5") +COUNTIFS(CSV!$B:$B,$A146,CSV!$Q:$Q,"&gt;0.5"))/$D146</f>
        <v>0.76470588235294112</v>
      </c>
      <c r="F146" s="7">
        <f>COUNTIFS(CSV!$A:$A,$A146,CSV!$Q:$Q,"&gt;0.5")/$B146</f>
        <v>0.7</v>
      </c>
      <c r="G146" s="7">
        <f>COUNTIFS(CSV!$B:$B,$A146,CSV!$Q:$Q,"&gt;0.5")/$C146</f>
        <v>0.8571428571428571</v>
      </c>
      <c r="H146" s="12">
        <f>(COUNTIFS(CSV!$A:$A,$A146,CSV!$Q:$Q,"&gt;1.5") +COUNTIFS(CSV!$B:$B,$A146,CSV!$Q:$Q,"&gt;1.5"))/$D146</f>
        <v>0.41176470588235292</v>
      </c>
      <c r="I146" s="7">
        <f>COUNTIFS(CSV!$A:$A,$A146,CSV!$Q:$Q,"&gt;1.5")/$B146</f>
        <v>0.6</v>
      </c>
      <c r="J146" s="7">
        <f>COUNTIFS(CSV!$B:$B,$A146,CSV!$Q:$Q,"&gt;1.5")/$C146</f>
        <v>0.14285714285714285</v>
      </c>
      <c r="K146" s="12">
        <f>(COUNTIFS(CSV!$A:$A,$A146,CSV!$M:$M,"&gt;0.5") +COUNTIFS(CSV!$B:$B,$A146,CSV!$O:$O,"&gt;0.5"))/$D146</f>
        <v>0.52941176470588236</v>
      </c>
      <c r="L146" s="7">
        <f>COUNTIFS(CSV!$A:$A,$A146,CSV!$M:$M,"&gt;0.5")/$B146</f>
        <v>0.7</v>
      </c>
      <c r="M146" s="7">
        <f>COUNTIFS(CSV!$B:$B,$A146,CSV!$O:$O,"&gt;0.5")/$C146</f>
        <v>0.2857142857142857</v>
      </c>
      <c r="N146" s="12">
        <f>(COUNTIFS(CSV!$A:$A,$A146,CSV!$M:$M,"&gt;1.5") +COUNTIFS(CSV!$B:$B,$A146,CSV!$O:$O,"&gt;1.5"))/$D146</f>
        <v>0.23529411764705882</v>
      </c>
      <c r="O146" s="7">
        <f>COUNTIFS(CSV!$A:$A,$A146,CSV!$M:$M,"&gt;1.5")/$B146</f>
        <v>0.3</v>
      </c>
      <c r="P146" s="7">
        <f>COUNTIFS(CSV!$B:$B,$A146,CSV!$O:$O,"&gt;1.5")/$C146</f>
        <v>0.14285714285714285</v>
      </c>
      <c r="Q146" s="12">
        <f>(COUNTIFS(CSV!$A:$A,$A146,CSV!$N:$N,"&gt;0.5") +COUNTIFS(CSV!$B:$B,$A146,CSV!$P:$P,"&gt;0.5"))/$D146</f>
        <v>0.47058823529411764</v>
      </c>
      <c r="R146" s="7">
        <f>COUNTIFS(CSV!$A:$A,$A146,CSV!$N:$N,"&gt;0.5")/$B146</f>
        <v>0.3</v>
      </c>
      <c r="S146" s="7">
        <f>COUNTIFS(CSV!$B:$B,$A146,CSV!$P:$P,"&gt;0.5")/$C146</f>
        <v>0.7142857142857143</v>
      </c>
      <c r="T146" s="12">
        <f>(COUNTIFS(CSV!$A:$A,$A146,CSV!$N:$N,"&gt;1.5") +COUNTIFS(CSV!$B:$B,$A146,CSV!$P:$P,"&gt;1.5"))/$D146</f>
        <v>5.8823529411764705E-2</v>
      </c>
      <c r="U146" s="7">
        <f>COUNTIFS(CSV!$A:$A,$A146,CSV!$N:$N,"&gt;1.5")/$B146</f>
        <v>0.1</v>
      </c>
      <c r="V146" s="7">
        <f>COUNTIFS(CSV!$B:$B,$A146,CSV!$P:$P,"&gt;1.5")/$C146</f>
        <v>0</v>
      </c>
    </row>
    <row r="147" spans="1:22" x14ac:dyDescent="0.3">
      <c r="A147" s="62" t="s">
        <v>253</v>
      </c>
      <c r="B147" s="9">
        <f>COUNTIF(CSV!A:A,A147)</f>
        <v>8</v>
      </c>
      <c r="C147" s="4">
        <f>COUNTIF(CSV!B:B,A147)</f>
        <v>8</v>
      </c>
      <c r="D147" s="4">
        <f t="shared" si="5"/>
        <v>16</v>
      </c>
      <c r="E147" s="12">
        <f>(COUNTIFS(CSV!$A:$A,$A147,CSV!$Q:$Q,"&gt;0.5") +COUNTIFS(CSV!$B:$B,$A147,CSV!$Q:$Q,"&gt;0.5"))/$D147</f>
        <v>0.8125</v>
      </c>
      <c r="F147" s="7">
        <f>COUNTIFS(CSV!$A:$A,$A147,CSV!$Q:$Q,"&gt;0.5")/$B147</f>
        <v>0.75</v>
      </c>
      <c r="G147" s="7">
        <f>COUNTIFS(CSV!$B:$B,$A147,CSV!$Q:$Q,"&gt;0.5")/$C147</f>
        <v>0.875</v>
      </c>
      <c r="H147" s="12">
        <f>(COUNTIFS(CSV!$A:$A,$A147,CSV!$Q:$Q,"&gt;1.5") +COUNTIFS(CSV!$B:$B,$A147,CSV!$Q:$Q,"&gt;1.5"))/$D147</f>
        <v>0.5625</v>
      </c>
      <c r="I147" s="7">
        <f>COUNTIFS(CSV!$A:$A,$A147,CSV!$Q:$Q,"&gt;1.5")/$B147</f>
        <v>0.375</v>
      </c>
      <c r="J147" s="7">
        <f>COUNTIFS(CSV!$B:$B,$A147,CSV!$Q:$Q,"&gt;1.5")/$C147</f>
        <v>0.75</v>
      </c>
      <c r="K147" s="12">
        <f>(COUNTIFS(CSV!$A:$A,$A147,CSV!$M:$M,"&gt;0.5") +COUNTIFS(CSV!$B:$B,$A147,CSV!$O:$O,"&gt;0.5"))/$D147</f>
        <v>0.5</v>
      </c>
      <c r="L147" s="7">
        <f>COUNTIFS(CSV!$A:$A,$A147,CSV!$M:$M,"&gt;0.5")/$B147</f>
        <v>0.375</v>
      </c>
      <c r="M147" s="7">
        <f>COUNTIFS(CSV!$B:$B,$A147,CSV!$O:$O,"&gt;0.5")/$C147</f>
        <v>0.625</v>
      </c>
      <c r="N147" s="12">
        <f>(COUNTIFS(CSV!$A:$A,$A147,CSV!$M:$M,"&gt;1.5") +COUNTIFS(CSV!$B:$B,$A147,CSV!$O:$O,"&gt;1.5"))/$D147</f>
        <v>0.25</v>
      </c>
      <c r="O147" s="7">
        <f>COUNTIFS(CSV!$A:$A,$A147,CSV!$M:$M,"&gt;1.5")/$B147</f>
        <v>0.25</v>
      </c>
      <c r="P147" s="7">
        <f>COUNTIFS(CSV!$B:$B,$A147,CSV!$O:$O,"&gt;1.5")/$C147</f>
        <v>0.25</v>
      </c>
      <c r="Q147" s="12">
        <f>(COUNTIFS(CSV!$A:$A,$A147,CSV!$N:$N,"&gt;0.5") +COUNTIFS(CSV!$B:$B,$A147,CSV!$P:$P,"&gt;0.5"))/$D147</f>
        <v>0.75</v>
      </c>
      <c r="R147" s="7">
        <f>COUNTIFS(CSV!$A:$A,$A147,CSV!$N:$N,"&gt;0.5")/$B147</f>
        <v>0.75</v>
      </c>
      <c r="S147" s="7">
        <f>COUNTIFS(CSV!$B:$B,$A147,CSV!$P:$P,"&gt;0.5")/$C147</f>
        <v>0.75</v>
      </c>
      <c r="T147" s="12">
        <f>(COUNTIFS(CSV!$A:$A,$A147,CSV!$N:$N,"&gt;1.5") +COUNTIFS(CSV!$B:$B,$A147,CSV!$P:$P,"&gt;1.5"))/$D147</f>
        <v>6.25E-2</v>
      </c>
      <c r="U147" s="7">
        <f>COUNTIFS(CSV!$A:$A,$A147,CSV!$N:$N,"&gt;1.5")/$B147</f>
        <v>0</v>
      </c>
      <c r="V147" s="7">
        <f>COUNTIFS(CSV!$B:$B,$A147,CSV!$P:$P,"&gt;1.5")/$C147</f>
        <v>0.125</v>
      </c>
    </row>
    <row r="148" spans="1:22" x14ac:dyDescent="0.3">
      <c r="A148" s="62" t="s">
        <v>252</v>
      </c>
      <c r="B148" s="9">
        <f>COUNTIF(CSV!A:A,A148)</f>
        <v>7</v>
      </c>
      <c r="C148" s="4">
        <f>COUNTIF(CSV!B:B,A148)</f>
        <v>9</v>
      </c>
      <c r="D148" s="4">
        <f t="shared" si="5"/>
        <v>16</v>
      </c>
      <c r="E148" s="12">
        <f>(COUNTIFS(CSV!$A:$A,$A148,CSV!$Q:$Q,"&gt;0.5") +COUNTIFS(CSV!$B:$B,$A148,CSV!$Q:$Q,"&gt;0.5"))/$D148</f>
        <v>0.8125</v>
      </c>
      <c r="F148" s="7">
        <f>COUNTIFS(CSV!$A:$A,$A148,CSV!$Q:$Q,"&gt;0.5")/$B148</f>
        <v>0.7142857142857143</v>
      </c>
      <c r="G148" s="7">
        <f>COUNTIFS(CSV!$B:$B,$A148,CSV!$Q:$Q,"&gt;0.5")/$C148</f>
        <v>0.88888888888888884</v>
      </c>
      <c r="H148" s="12">
        <f>(COUNTIFS(CSV!$A:$A,$A148,CSV!$Q:$Q,"&gt;1.5") +COUNTIFS(CSV!$B:$B,$A148,CSV!$Q:$Q,"&gt;1.5"))/$D148</f>
        <v>0.625</v>
      </c>
      <c r="I148" s="7">
        <f>COUNTIFS(CSV!$A:$A,$A148,CSV!$Q:$Q,"&gt;1.5")/$B148</f>
        <v>0.5714285714285714</v>
      </c>
      <c r="J148" s="7">
        <f>COUNTIFS(CSV!$B:$B,$A148,CSV!$Q:$Q,"&gt;1.5")/$C148</f>
        <v>0.66666666666666663</v>
      </c>
      <c r="K148" s="12">
        <f>(COUNTIFS(CSV!$A:$A,$A148,CSV!$M:$M,"&gt;0.5") +COUNTIFS(CSV!$B:$B,$A148,CSV!$O:$O,"&gt;0.5"))/$D148</f>
        <v>0.375</v>
      </c>
      <c r="L148" s="7">
        <f>COUNTIFS(CSV!$A:$A,$A148,CSV!$M:$M,"&gt;0.5")/$B148</f>
        <v>0.42857142857142855</v>
      </c>
      <c r="M148" s="7">
        <f>COUNTIFS(CSV!$B:$B,$A148,CSV!$O:$O,"&gt;0.5")/$C148</f>
        <v>0.33333333333333331</v>
      </c>
      <c r="N148" s="12">
        <f>(COUNTIFS(CSV!$A:$A,$A148,CSV!$M:$M,"&gt;1.5") +COUNTIFS(CSV!$B:$B,$A148,CSV!$O:$O,"&gt;1.5"))/$D148</f>
        <v>0.1875</v>
      </c>
      <c r="O148" s="7">
        <f>COUNTIFS(CSV!$A:$A,$A148,CSV!$M:$M,"&gt;1.5")/$B148</f>
        <v>0.14285714285714285</v>
      </c>
      <c r="P148" s="7">
        <f>COUNTIFS(CSV!$B:$B,$A148,CSV!$O:$O,"&gt;1.5")/$C148</f>
        <v>0.22222222222222221</v>
      </c>
      <c r="Q148" s="12">
        <f>(COUNTIFS(CSV!$A:$A,$A148,CSV!$N:$N,"&gt;0.5") +COUNTIFS(CSV!$B:$B,$A148,CSV!$P:$P,"&gt;0.5"))/$D148</f>
        <v>0.75</v>
      </c>
      <c r="R148" s="7">
        <f>COUNTIFS(CSV!$A:$A,$A148,CSV!$N:$N,"&gt;0.5")/$B148</f>
        <v>0.7142857142857143</v>
      </c>
      <c r="S148" s="7">
        <f>COUNTIFS(CSV!$B:$B,$A148,CSV!$P:$P,"&gt;0.5")/$C148</f>
        <v>0.77777777777777779</v>
      </c>
      <c r="T148" s="12">
        <f>(COUNTIFS(CSV!$A:$A,$A148,CSV!$N:$N,"&gt;1.5") +COUNTIFS(CSV!$B:$B,$A148,CSV!$P:$P,"&gt;1.5"))/$D148</f>
        <v>0.375</v>
      </c>
      <c r="U148" s="7">
        <f>COUNTIFS(CSV!$A:$A,$A148,CSV!$N:$N,"&gt;1.5")/$B148</f>
        <v>0.2857142857142857</v>
      </c>
      <c r="V148" s="7">
        <f>COUNTIFS(CSV!$B:$B,$A148,CSV!$P:$P,"&gt;1.5")/$C148</f>
        <v>0.44444444444444442</v>
      </c>
    </row>
    <row r="149" spans="1:22" x14ac:dyDescent="0.3">
      <c r="A149" s="62" t="s">
        <v>244</v>
      </c>
      <c r="B149" s="9">
        <f>COUNTIF(CSV!A:A,A149)</f>
        <v>9</v>
      </c>
      <c r="C149" s="4">
        <f>COUNTIF(CSV!B:B,A149)</f>
        <v>9</v>
      </c>
      <c r="D149" s="4">
        <f t="shared" si="5"/>
        <v>18</v>
      </c>
      <c r="E149" s="12">
        <f>(COUNTIFS(CSV!$A:$A,$A149,CSV!$Q:$Q,"&gt;0.5") +COUNTIFS(CSV!$B:$B,$A149,CSV!$Q:$Q,"&gt;0.5"))/$D149</f>
        <v>0.88888888888888884</v>
      </c>
      <c r="F149" s="7">
        <f>COUNTIFS(CSV!$A:$A,$A149,CSV!$Q:$Q,"&gt;0.5")/$B149</f>
        <v>1</v>
      </c>
      <c r="G149" s="7">
        <f>COUNTIFS(CSV!$B:$B,$A149,CSV!$Q:$Q,"&gt;0.5")/$C149</f>
        <v>0.77777777777777779</v>
      </c>
      <c r="H149" s="12">
        <f>(COUNTIFS(CSV!$A:$A,$A149,CSV!$Q:$Q,"&gt;1.5") +COUNTIFS(CSV!$B:$B,$A149,CSV!$Q:$Q,"&gt;1.5"))/$D149</f>
        <v>0.55555555555555558</v>
      </c>
      <c r="I149" s="7">
        <f>COUNTIFS(CSV!$A:$A,$A149,CSV!$Q:$Q,"&gt;1.5")/$B149</f>
        <v>0.55555555555555558</v>
      </c>
      <c r="J149" s="7">
        <f>COUNTIFS(CSV!$B:$B,$A149,CSV!$Q:$Q,"&gt;1.5")/$C149</f>
        <v>0.55555555555555558</v>
      </c>
      <c r="K149" s="12">
        <f>(COUNTIFS(CSV!$A:$A,$A149,CSV!$M:$M,"&gt;0.5") +COUNTIFS(CSV!$B:$B,$A149,CSV!$O:$O,"&gt;0.5"))/$D149</f>
        <v>0.77777777777777779</v>
      </c>
      <c r="L149" s="7">
        <f>COUNTIFS(CSV!$A:$A,$A149,CSV!$M:$M,"&gt;0.5")/$B149</f>
        <v>0.77777777777777779</v>
      </c>
      <c r="M149" s="7">
        <f>COUNTIFS(CSV!$B:$B,$A149,CSV!$O:$O,"&gt;0.5")/$C149</f>
        <v>0.77777777777777779</v>
      </c>
      <c r="N149" s="12">
        <f>(COUNTIFS(CSV!$A:$A,$A149,CSV!$M:$M,"&gt;1.5") +COUNTIFS(CSV!$B:$B,$A149,CSV!$O:$O,"&gt;1.5"))/$D149</f>
        <v>0.16666666666666666</v>
      </c>
      <c r="O149" s="7">
        <f>COUNTIFS(CSV!$A:$A,$A149,CSV!$M:$M,"&gt;1.5")/$B149</f>
        <v>0.22222222222222221</v>
      </c>
      <c r="P149" s="7">
        <f>COUNTIFS(CSV!$B:$B,$A149,CSV!$O:$O,"&gt;1.5")/$C149</f>
        <v>0.1111111111111111</v>
      </c>
      <c r="Q149" s="12">
        <f>(COUNTIFS(CSV!$A:$A,$A149,CSV!$N:$N,"&gt;0.5") +COUNTIFS(CSV!$B:$B,$A149,CSV!$P:$P,"&gt;0.5"))/$D149</f>
        <v>0.61111111111111116</v>
      </c>
      <c r="R149" s="7">
        <f>COUNTIFS(CSV!$A:$A,$A149,CSV!$N:$N,"&gt;0.5")/$B149</f>
        <v>0.66666666666666663</v>
      </c>
      <c r="S149" s="7">
        <f>COUNTIFS(CSV!$B:$B,$A149,CSV!$P:$P,"&gt;0.5")/$C149</f>
        <v>0.55555555555555558</v>
      </c>
      <c r="T149" s="12">
        <f>(COUNTIFS(CSV!$A:$A,$A149,CSV!$N:$N,"&gt;1.5") +COUNTIFS(CSV!$B:$B,$A149,CSV!$P:$P,"&gt;1.5"))/$D149</f>
        <v>0.1111111111111111</v>
      </c>
      <c r="U149" s="7">
        <f>COUNTIFS(CSV!$A:$A,$A149,CSV!$N:$N,"&gt;1.5")/$B149</f>
        <v>0.22222222222222221</v>
      </c>
      <c r="V149" s="7">
        <f>COUNTIFS(CSV!$B:$B,$A149,CSV!$P:$P,"&gt;1.5")/$C149</f>
        <v>0</v>
      </c>
    </row>
    <row r="150" spans="1:22" x14ac:dyDescent="0.3">
      <c r="A150" s="62" t="s">
        <v>258</v>
      </c>
      <c r="B150" s="9">
        <f>COUNTIF(CSV!A:A,A150)</f>
        <v>9</v>
      </c>
      <c r="C150" s="4">
        <f>COUNTIF(CSV!B:B,A150)</f>
        <v>8</v>
      </c>
      <c r="D150" s="4">
        <f t="shared" si="5"/>
        <v>17</v>
      </c>
      <c r="E150" s="12">
        <f>(COUNTIFS(CSV!$A:$A,$A150,CSV!$Q:$Q,"&gt;0.5") +COUNTIFS(CSV!$B:$B,$A150,CSV!$Q:$Q,"&gt;0.5"))/$D150</f>
        <v>0.82352941176470584</v>
      </c>
      <c r="F150" s="7">
        <f>COUNTIFS(CSV!$A:$A,$A150,CSV!$Q:$Q,"&gt;0.5")/$B150</f>
        <v>0.77777777777777779</v>
      </c>
      <c r="G150" s="7">
        <f>COUNTIFS(CSV!$B:$B,$A150,CSV!$Q:$Q,"&gt;0.5")/$C150</f>
        <v>0.875</v>
      </c>
      <c r="H150" s="12">
        <f>(COUNTIFS(CSV!$A:$A,$A150,CSV!$Q:$Q,"&gt;1.5") +COUNTIFS(CSV!$B:$B,$A150,CSV!$Q:$Q,"&gt;1.5"))/$D150</f>
        <v>0.6470588235294118</v>
      </c>
      <c r="I150" s="7">
        <f>COUNTIFS(CSV!$A:$A,$A150,CSV!$Q:$Q,"&gt;1.5")/$B150</f>
        <v>0.55555555555555558</v>
      </c>
      <c r="J150" s="7">
        <f>COUNTIFS(CSV!$B:$B,$A150,CSV!$Q:$Q,"&gt;1.5")/$C150</f>
        <v>0.75</v>
      </c>
      <c r="K150" s="12">
        <f>(COUNTIFS(CSV!$A:$A,$A150,CSV!$M:$M,"&gt;0.5") +COUNTIFS(CSV!$B:$B,$A150,CSV!$O:$O,"&gt;0.5"))/$D150</f>
        <v>0.70588235294117652</v>
      </c>
      <c r="L150" s="7">
        <f>COUNTIFS(CSV!$A:$A,$A150,CSV!$M:$M,"&gt;0.5")/$B150</f>
        <v>0.66666666666666663</v>
      </c>
      <c r="M150" s="7">
        <f>COUNTIFS(CSV!$B:$B,$A150,CSV!$O:$O,"&gt;0.5")/$C150</f>
        <v>0.75</v>
      </c>
      <c r="N150" s="12">
        <f>(COUNTIFS(CSV!$A:$A,$A150,CSV!$M:$M,"&gt;1.5") +COUNTIFS(CSV!$B:$B,$A150,CSV!$O:$O,"&gt;1.5"))/$D150</f>
        <v>0.23529411764705882</v>
      </c>
      <c r="O150" s="7">
        <f>COUNTIFS(CSV!$A:$A,$A150,CSV!$M:$M,"&gt;1.5")/$B150</f>
        <v>0.1111111111111111</v>
      </c>
      <c r="P150" s="7">
        <f>COUNTIFS(CSV!$B:$B,$A150,CSV!$O:$O,"&gt;1.5")/$C150</f>
        <v>0.375</v>
      </c>
      <c r="Q150" s="12">
        <f>(COUNTIFS(CSV!$A:$A,$A150,CSV!$N:$N,"&gt;0.5") +COUNTIFS(CSV!$B:$B,$A150,CSV!$P:$P,"&gt;0.5"))/$D150</f>
        <v>0.58823529411764708</v>
      </c>
      <c r="R150" s="7">
        <f>COUNTIFS(CSV!$A:$A,$A150,CSV!$N:$N,"&gt;0.5")/$B150</f>
        <v>0.66666666666666663</v>
      </c>
      <c r="S150" s="7">
        <f>COUNTIFS(CSV!$B:$B,$A150,CSV!$P:$P,"&gt;0.5")/$C150</f>
        <v>0.5</v>
      </c>
      <c r="T150" s="12">
        <f>(COUNTIFS(CSV!$A:$A,$A150,CSV!$N:$N,"&gt;1.5") +COUNTIFS(CSV!$B:$B,$A150,CSV!$P:$P,"&gt;1.5"))/$D150</f>
        <v>0.17647058823529413</v>
      </c>
      <c r="U150" s="7">
        <f>COUNTIFS(CSV!$A:$A,$A150,CSV!$N:$N,"&gt;1.5")/$B150</f>
        <v>0.22222222222222221</v>
      </c>
      <c r="V150" s="7">
        <f>COUNTIFS(CSV!$B:$B,$A150,CSV!$P:$P,"&gt;1.5")/$C150</f>
        <v>0.125</v>
      </c>
    </row>
    <row r="151" spans="1:22" x14ac:dyDescent="0.3">
      <c r="A151" s="62" t="s">
        <v>275</v>
      </c>
      <c r="B151" s="9">
        <f>COUNTIF(CSV!A:A,A151)</f>
        <v>7</v>
      </c>
      <c r="C151" s="4">
        <f>COUNTIF(CSV!B:B,A151)</f>
        <v>7</v>
      </c>
      <c r="D151" s="4">
        <f t="shared" si="5"/>
        <v>14</v>
      </c>
      <c r="E151" s="12">
        <f>(COUNTIFS(CSV!$A:$A,$A151,CSV!$Q:$Q,"&gt;0.5") +COUNTIFS(CSV!$B:$B,$A151,CSV!$Q:$Q,"&gt;0.5"))/$D151</f>
        <v>0.6428571428571429</v>
      </c>
      <c r="F151" s="7">
        <f>COUNTIFS(CSV!$A:$A,$A151,CSV!$Q:$Q,"&gt;0.5")/$B151</f>
        <v>0.42857142857142855</v>
      </c>
      <c r="G151" s="7">
        <f>COUNTIFS(CSV!$B:$B,$A151,CSV!$Q:$Q,"&gt;0.5")/$C151</f>
        <v>0.8571428571428571</v>
      </c>
      <c r="H151" s="12">
        <f>(COUNTIFS(CSV!$A:$A,$A151,CSV!$Q:$Q,"&gt;1.5") +COUNTIFS(CSV!$B:$B,$A151,CSV!$Q:$Q,"&gt;1.5"))/$D151</f>
        <v>0.42857142857142855</v>
      </c>
      <c r="I151" s="7">
        <f>COUNTIFS(CSV!$A:$A,$A151,CSV!$Q:$Q,"&gt;1.5")/$B151</f>
        <v>0.2857142857142857</v>
      </c>
      <c r="J151" s="7">
        <f>COUNTIFS(CSV!$B:$B,$A151,CSV!$Q:$Q,"&gt;1.5")/$C151</f>
        <v>0.5714285714285714</v>
      </c>
      <c r="K151" s="12">
        <f>(COUNTIFS(CSV!$A:$A,$A151,CSV!$M:$M,"&gt;0.5") +COUNTIFS(CSV!$B:$B,$A151,CSV!$O:$O,"&gt;0.5"))/$D151</f>
        <v>0.5714285714285714</v>
      </c>
      <c r="L151" s="7">
        <f>COUNTIFS(CSV!$A:$A,$A151,CSV!$M:$M,"&gt;0.5")/$B151</f>
        <v>0.2857142857142857</v>
      </c>
      <c r="M151" s="7">
        <f>COUNTIFS(CSV!$B:$B,$A151,CSV!$O:$O,"&gt;0.5")/$C151</f>
        <v>0.8571428571428571</v>
      </c>
      <c r="N151" s="12">
        <f>(COUNTIFS(CSV!$A:$A,$A151,CSV!$M:$M,"&gt;1.5") +COUNTIFS(CSV!$B:$B,$A151,CSV!$O:$O,"&gt;1.5"))/$D151</f>
        <v>0.21428571428571427</v>
      </c>
      <c r="O151" s="7">
        <f>COUNTIFS(CSV!$A:$A,$A151,CSV!$M:$M,"&gt;1.5")/$B151</f>
        <v>0.2857142857142857</v>
      </c>
      <c r="P151" s="7">
        <f>COUNTIFS(CSV!$B:$B,$A151,CSV!$O:$O,"&gt;1.5")/$C151</f>
        <v>0.14285714285714285</v>
      </c>
      <c r="Q151" s="12">
        <f>(COUNTIFS(CSV!$A:$A,$A151,CSV!$N:$N,"&gt;0.5") +COUNTIFS(CSV!$B:$B,$A151,CSV!$P:$P,"&gt;0.5"))/$D151</f>
        <v>0.42857142857142855</v>
      </c>
      <c r="R151" s="7">
        <f>COUNTIFS(CSV!$A:$A,$A151,CSV!$N:$N,"&gt;0.5")/$B151</f>
        <v>0.2857142857142857</v>
      </c>
      <c r="S151" s="7">
        <f>COUNTIFS(CSV!$B:$B,$A151,CSV!$P:$P,"&gt;0.5")/$C151</f>
        <v>0.5714285714285714</v>
      </c>
      <c r="T151" s="12">
        <f>(COUNTIFS(CSV!$A:$A,$A151,CSV!$N:$N,"&gt;1.5") +COUNTIFS(CSV!$B:$B,$A151,CSV!$P:$P,"&gt;1.5"))/$D151</f>
        <v>0.14285714285714285</v>
      </c>
      <c r="U151" s="7">
        <f>COUNTIFS(CSV!$A:$A,$A151,CSV!$N:$N,"&gt;1.5")/$B151</f>
        <v>0.14285714285714285</v>
      </c>
      <c r="V151" s="7">
        <f>COUNTIFS(CSV!$B:$B,$A151,CSV!$P:$P,"&gt;1.5")/$C151</f>
        <v>0.14285714285714285</v>
      </c>
    </row>
    <row r="152" spans="1:22" x14ac:dyDescent="0.3">
      <c r="A152" s="62" t="s">
        <v>270</v>
      </c>
      <c r="B152" s="9">
        <f>COUNTIF(CSV!A:A,A152)</f>
        <v>7</v>
      </c>
      <c r="C152" s="4">
        <f>COUNTIF(CSV!B:B,A152)</f>
        <v>10</v>
      </c>
      <c r="D152" s="4">
        <f t="shared" si="5"/>
        <v>17</v>
      </c>
      <c r="E152" s="12">
        <f>(COUNTIFS(CSV!$A:$A,$A152,CSV!$Q:$Q,"&gt;0.5") +COUNTIFS(CSV!$B:$B,$A152,CSV!$Q:$Q,"&gt;0.5"))/$D152</f>
        <v>0.70588235294117652</v>
      </c>
      <c r="F152" s="7">
        <f>COUNTIFS(CSV!$A:$A,$A152,CSV!$Q:$Q,"&gt;0.5")/$B152</f>
        <v>0.8571428571428571</v>
      </c>
      <c r="G152" s="7">
        <f>COUNTIFS(CSV!$B:$B,$A152,CSV!$Q:$Q,"&gt;0.5")/$C152</f>
        <v>0.6</v>
      </c>
      <c r="H152" s="12">
        <f>(COUNTIFS(CSV!$A:$A,$A152,CSV!$Q:$Q,"&gt;1.5") +COUNTIFS(CSV!$B:$B,$A152,CSV!$Q:$Q,"&gt;1.5"))/$D152</f>
        <v>0.47058823529411764</v>
      </c>
      <c r="I152" s="7">
        <f>COUNTIFS(CSV!$A:$A,$A152,CSV!$Q:$Q,"&gt;1.5")/$B152</f>
        <v>0.7142857142857143</v>
      </c>
      <c r="J152" s="7">
        <f>COUNTIFS(CSV!$B:$B,$A152,CSV!$Q:$Q,"&gt;1.5")/$C152</f>
        <v>0.3</v>
      </c>
      <c r="K152" s="12">
        <f>(COUNTIFS(CSV!$A:$A,$A152,CSV!$M:$M,"&gt;0.5") +COUNTIFS(CSV!$B:$B,$A152,CSV!$O:$O,"&gt;0.5"))/$D152</f>
        <v>0.6470588235294118</v>
      </c>
      <c r="L152" s="7">
        <f>COUNTIFS(CSV!$A:$A,$A152,CSV!$M:$M,"&gt;0.5")/$B152</f>
        <v>0.7142857142857143</v>
      </c>
      <c r="M152" s="7">
        <f>COUNTIFS(CSV!$B:$B,$A152,CSV!$O:$O,"&gt;0.5")/$C152</f>
        <v>0.6</v>
      </c>
      <c r="N152" s="12">
        <f>(COUNTIFS(CSV!$A:$A,$A152,CSV!$M:$M,"&gt;1.5") +COUNTIFS(CSV!$B:$B,$A152,CSV!$O:$O,"&gt;1.5"))/$D152</f>
        <v>0.29411764705882354</v>
      </c>
      <c r="O152" s="7">
        <f>COUNTIFS(CSV!$A:$A,$A152,CSV!$M:$M,"&gt;1.5")/$B152</f>
        <v>0.42857142857142855</v>
      </c>
      <c r="P152" s="7">
        <f>COUNTIFS(CSV!$B:$B,$A152,CSV!$O:$O,"&gt;1.5")/$C152</f>
        <v>0.2</v>
      </c>
      <c r="Q152" s="12">
        <f>(COUNTIFS(CSV!$A:$A,$A152,CSV!$N:$N,"&gt;0.5") +COUNTIFS(CSV!$B:$B,$A152,CSV!$P:$P,"&gt;0.5"))/$D152</f>
        <v>0.23529411764705882</v>
      </c>
      <c r="R152" s="7">
        <f>COUNTIFS(CSV!$A:$A,$A152,CSV!$N:$N,"&gt;0.5")/$B152</f>
        <v>0.42857142857142855</v>
      </c>
      <c r="S152" s="7">
        <f>COUNTIFS(CSV!$B:$B,$A152,CSV!$P:$P,"&gt;0.5")/$C152</f>
        <v>0.1</v>
      </c>
      <c r="T152" s="12">
        <f>(COUNTIFS(CSV!$A:$A,$A152,CSV!$N:$N,"&gt;1.5") +COUNTIFS(CSV!$B:$B,$A152,CSV!$P:$P,"&gt;1.5"))/$D152</f>
        <v>0.17647058823529413</v>
      </c>
      <c r="U152" s="7">
        <f>COUNTIFS(CSV!$A:$A,$A152,CSV!$N:$N,"&gt;1.5")/$B152</f>
        <v>0.2857142857142857</v>
      </c>
      <c r="V152" s="7">
        <f>COUNTIFS(CSV!$B:$B,$A152,CSV!$P:$P,"&gt;1.5")/$C152</f>
        <v>0.1</v>
      </c>
    </row>
    <row r="153" spans="1:22" x14ac:dyDescent="0.3">
      <c r="A153" s="62" t="s">
        <v>265</v>
      </c>
      <c r="B153" s="9">
        <f>COUNTIF(CSV!A:A,A153)</f>
        <v>6</v>
      </c>
      <c r="C153" s="4">
        <f>COUNTIF(CSV!B:B,A153)</f>
        <v>9</v>
      </c>
      <c r="D153" s="4">
        <f t="shared" si="5"/>
        <v>15</v>
      </c>
      <c r="E153" s="12">
        <f>(COUNTIFS(CSV!$A:$A,$A153,CSV!$Q:$Q,"&gt;0.5") +COUNTIFS(CSV!$B:$B,$A153,CSV!$Q:$Q,"&gt;0.5"))/$D153</f>
        <v>0.6</v>
      </c>
      <c r="F153" s="7">
        <f>COUNTIFS(CSV!$A:$A,$A153,CSV!$Q:$Q,"&gt;0.5")/$B153</f>
        <v>0.66666666666666663</v>
      </c>
      <c r="G153" s="7">
        <f>COUNTIFS(CSV!$B:$B,$A153,CSV!$Q:$Q,"&gt;0.5")/$C153</f>
        <v>0.55555555555555558</v>
      </c>
      <c r="H153" s="12">
        <f>(COUNTIFS(CSV!$A:$A,$A153,CSV!$Q:$Q,"&gt;1.5") +COUNTIFS(CSV!$B:$B,$A153,CSV!$Q:$Q,"&gt;1.5"))/$D153</f>
        <v>0.26666666666666666</v>
      </c>
      <c r="I153" s="7">
        <f>COUNTIFS(CSV!$A:$A,$A153,CSV!$Q:$Q,"&gt;1.5")/$B153</f>
        <v>0.16666666666666666</v>
      </c>
      <c r="J153" s="7">
        <f>COUNTIFS(CSV!$B:$B,$A153,CSV!$Q:$Q,"&gt;1.5")/$C153</f>
        <v>0.33333333333333331</v>
      </c>
      <c r="K153" s="12">
        <f>(COUNTIFS(CSV!$A:$A,$A153,CSV!$M:$M,"&gt;0.5") +COUNTIFS(CSV!$B:$B,$A153,CSV!$O:$O,"&gt;0.5"))/$D153</f>
        <v>0.33333333333333331</v>
      </c>
      <c r="L153" s="7">
        <f>COUNTIFS(CSV!$A:$A,$A153,CSV!$M:$M,"&gt;0.5")/$B153</f>
        <v>0.33333333333333331</v>
      </c>
      <c r="M153" s="7">
        <f>COUNTIFS(CSV!$B:$B,$A153,CSV!$O:$O,"&gt;0.5")/$C153</f>
        <v>0.33333333333333331</v>
      </c>
      <c r="N153" s="12">
        <f>(COUNTIFS(CSV!$A:$A,$A153,CSV!$M:$M,"&gt;1.5") +COUNTIFS(CSV!$B:$B,$A153,CSV!$O:$O,"&gt;1.5"))/$D153</f>
        <v>6.6666666666666666E-2</v>
      </c>
      <c r="O153" s="7">
        <f>COUNTIFS(CSV!$A:$A,$A153,CSV!$M:$M,"&gt;1.5")/$B153</f>
        <v>0</v>
      </c>
      <c r="P153" s="7">
        <f>COUNTIFS(CSV!$B:$B,$A153,CSV!$O:$O,"&gt;1.5")/$C153</f>
        <v>0.1111111111111111</v>
      </c>
      <c r="Q153" s="12">
        <f>(COUNTIFS(CSV!$A:$A,$A153,CSV!$N:$N,"&gt;0.5") +COUNTIFS(CSV!$B:$B,$A153,CSV!$P:$P,"&gt;0.5"))/$D153</f>
        <v>0.4</v>
      </c>
      <c r="R153" s="7">
        <f>COUNTIFS(CSV!$A:$A,$A153,CSV!$N:$N,"&gt;0.5")/$B153</f>
        <v>0.5</v>
      </c>
      <c r="S153" s="7">
        <f>COUNTIFS(CSV!$B:$B,$A153,CSV!$P:$P,"&gt;0.5")/$C153</f>
        <v>0.33333333333333331</v>
      </c>
      <c r="T153" s="12">
        <f>(COUNTIFS(CSV!$A:$A,$A153,CSV!$N:$N,"&gt;1.5") +COUNTIFS(CSV!$B:$B,$A153,CSV!$P:$P,"&gt;1.5"))/$D153</f>
        <v>0.13333333333333333</v>
      </c>
      <c r="U153" s="7">
        <f>COUNTIFS(CSV!$A:$A,$A153,CSV!$N:$N,"&gt;1.5")/$B153</f>
        <v>0</v>
      </c>
      <c r="V153" s="7">
        <f>COUNTIFS(CSV!$B:$B,$A153,CSV!$P:$P,"&gt;1.5")/$C153</f>
        <v>0.22222222222222221</v>
      </c>
    </row>
    <row r="154" spans="1:22" x14ac:dyDescent="0.3">
      <c r="A154" s="62" t="s">
        <v>273</v>
      </c>
      <c r="B154" s="9">
        <f>COUNTIF(CSV!A:A,A154)</f>
        <v>7</v>
      </c>
      <c r="C154" s="4">
        <f>COUNTIF(CSV!B:B,A154)</f>
        <v>8</v>
      </c>
      <c r="D154" s="4">
        <f t="shared" si="5"/>
        <v>15</v>
      </c>
      <c r="E154" s="12">
        <f>(COUNTIFS(CSV!$A:$A,$A154,CSV!$Q:$Q,"&gt;0.5") +COUNTIFS(CSV!$B:$B,$A154,CSV!$Q:$Q,"&gt;0.5"))/$D154</f>
        <v>0.66666666666666663</v>
      </c>
      <c r="F154" s="7">
        <f>COUNTIFS(CSV!$A:$A,$A154,CSV!$Q:$Q,"&gt;0.5")/$B154</f>
        <v>0.42857142857142855</v>
      </c>
      <c r="G154" s="7">
        <f>COUNTIFS(CSV!$B:$B,$A154,CSV!$Q:$Q,"&gt;0.5")/$C154</f>
        <v>0.875</v>
      </c>
      <c r="H154" s="12">
        <f>(COUNTIFS(CSV!$A:$A,$A154,CSV!$Q:$Q,"&gt;1.5") +COUNTIFS(CSV!$B:$B,$A154,CSV!$Q:$Q,"&gt;1.5"))/$D154</f>
        <v>0.46666666666666667</v>
      </c>
      <c r="I154" s="7">
        <f>COUNTIFS(CSV!$A:$A,$A154,CSV!$Q:$Q,"&gt;1.5")/$B154</f>
        <v>0.42857142857142855</v>
      </c>
      <c r="J154" s="7">
        <f>COUNTIFS(CSV!$B:$B,$A154,CSV!$Q:$Q,"&gt;1.5")/$C154</f>
        <v>0.5</v>
      </c>
      <c r="K154" s="12">
        <f>(COUNTIFS(CSV!$A:$A,$A154,CSV!$M:$M,"&gt;0.5") +COUNTIFS(CSV!$B:$B,$A154,CSV!$O:$O,"&gt;0.5"))/$D154</f>
        <v>0.33333333333333331</v>
      </c>
      <c r="L154" s="7">
        <f>COUNTIFS(CSV!$A:$A,$A154,CSV!$M:$M,"&gt;0.5")/$B154</f>
        <v>0.42857142857142855</v>
      </c>
      <c r="M154" s="7">
        <f>COUNTIFS(CSV!$B:$B,$A154,CSV!$O:$O,"&gt;0.5")/$C154</f>
        <v>0.25</v>
      </c>
      <c r="N154" s="12">
        <f>(COUNTIFS(CSV!$A:$A,$A154,CSV!$M:$M,"&gt;1.5") +COUNTIFS(CSV!$B:$B,$A154,CSV!$O:$O,"&gt;1.5"))/$D154</f>
        <v>6.6666666666666666E-2</v>
      </c>
      <c r="O154" s="7">
        <f>COUNTIFS(CSV!$A:$A,$A154,CSV!$M:$M,"&gt;1.5")/$B154</f>
        <v>0.14285714285714285</v>
      </c>
      <c r="P154" s="7">
        <f>COUNTIFS(CSV!$B:$B,$A154,CSV!$O:$O,"&gt;1.5")/$C154</f>
        <v>0</v>
      </c>
      <c r="Q154" s="12">
        <f>(COUNTIFS(CSV!$A:$A,$A154,CSV!$N:$N,"&gt;0.5") +COUNTIFS(CSV!$B:$B,$A154,CSV!$P:$P,"&gt;0.5"))/$D154</f>
        <v>0.66666666666666663</v>
      </c>
      <c r="R154" s="7">
        <f>COUNTIFS(CSV!$A:$A,$A154,CSV!$N:$N,"&gt;0.5")/$B154</f>
        <v>0.42857142857142855</v>
      </c>
      <c r="S154" s="7">
        <f>COUNTIFS(CSV!$B:$B,$A154,CSV!$P:$P,"&gt;0.5")/$C154</f>
        <v>0.875</v>
      </c>
      <c r="T154" s="12">
        <f>(COUNTIFS(CSV!$A:$A,$A154,CSV!$N:$N,"&gt;1.5") +COUNTIFS(CSV!$B:$B,$A154,CSV!$P:$P,"&gt;1.5"))/$D154</f>
        <v>0.2</v>
      </c>
      <c r="U154" s="7">
        <f>COUNTIFS(CSV!$A:$A,$A154,CSV!$N:$N,"&gt;1.5")/$B154</f>
        <v>0.14285714285714285</v>
      </c>
      <c r="V154" s="7">
        <f>COUNTIFS(CSV!$B:$B,$A154,CSV!$P:$P,"&gt;1.5")/$C154</f>
        <v>0.25</v>
      </c>
    </row>
    <row r="155" spans="1:22" x14ac:dyDescent="0.3">
      <c r="A155" s="62" t="s">
        <v>276</v>
      </c>
      <c r="B155" s="9">
        <f>COUNTIF(CSV!A:A,A155)</f>
        <v>8</v>
      </c>
      <c r="C155" s="4">
        <f>COUNTIF(CSV!B:B,A155)</f>
        <v>6</v>
      </c>
      <c r="D155" s="4">
        <f t="shared" si="5"/>
        <v>14</v>
      </c>
      <c r="E155" s="12">
        <f>(COUNTIFS(CSV!$A:$A,$A155,CSV!$Q:$Q,"&gt;0.5") +COUNTIFS(CSV!$B:$B,$A155,CSV!$Q:$Q,"&gt;0.5"))/$D155</f>
        <v>0.7857142857142857</v>
      </c>
      <c r="F155" s="7">
        <f>COUNTIFS(CSV!$A:$A,$A155,CSV!$Q:$Q,"&gt;0.5")/$B155</f>
        <v>0.625</v>
      </c>
      <c r="G155" s="7">
        <f>COUNTIFS(CSV!$B:$B,$A155,CSV!$Q:$Q,"&gt;0.5")/$C155</f>
        <v>1</v>
      </c>
      <c r="H155" s="12">
        <f>(COUNTIFS(CSV!$A:$A,$A155,CSV!$Q:$Q,"&gt;1.5") +COUNTIFS(CSV!$B:$B,$A155,CSV!$Q:$Q,"&gt;1.5"))/$D155</f>
        <v>0.42857142857142855</v>
      </c>
      <c r="I155" s="7">
        <f>COUNTIFS(CSV!$A:$A,$A155,CSV!$Q:$Q,"&gt;1.5")/$B155</f>
        <v>0.375</v>
      </c>
      <c r="J155" s="7">
        <f>COUNTIFS(CSV!$B:$B,$A155,CSV!$Q:$Q,"&gt;1.5")/$C155</f>
        <v>0.5</v>
      </c>
      <c r="K155" s="12">
        <f>(COUNTIFS(CSV!$A:$A,$A155,CSV!$M:$M,"&gt;0.5") +COUNTIFS(CSV!$B:$B,$A155,CSV!$O:$O,"&gt;0.5"))/$D155</f>
        <v>0.42857142857142855</v>
      </c>
      <c r="L155" s="7">
        <f>COUNTIFS(CSV!$A:$A,$A155,CSV!$M:$M,"&gt;0.5")/$B155</f>
        <v>0.5</v>
      </c>
      <c r="M155" s="7">
        <f>COUNTIFS(CSV!$B:$B,$A155,CSV!$O:$O,"&gt;0.5")/$C155</f>
        <v>0.33333333333333331</v>
      </c>
      <c r="N155" s="12">
        <f>(COUNTIFS(CSV!$A:$A,$A155,CSV!$M:$M,"&gt;1.5") +COUNTIFS(CSV!$B:$B,$A155,CSV!$O:$O,"&gt;1.5"))/$D155</f>
        <v>7.1428571428571425E-2</v>
      </c>
      <c r="O155" s="7">
        <f>COUNTIFS(CSV!$A:$A,$A155,CSV!$M:$M,"&gt;1.5")/$B155</f>
        <v>0.125</v>
      </c>
      <c r="P155" s="7">
        <f>COUNTIFS(CSV!$B:$B,$A155,CSV!$O:$O,"&gt;1.5")/$C155</f>
        <v>0</v>
      </c>
      <c r="Q155" s="12">
        <f>(COUNTIFS(CSV!$A:$A,$A155,CSV!$N:$N,"&gt;0.5") +COUNTIFS(CSV!$B:$B,$A155,CSV!$P:$P,"&gt;0.5"))/$D155</f>
        <v>0.6428571428571429</v>
      </c>
      <c r="R155" s="7">
        <f>COUNTIFS(CSV!$A:$A,$A155,CSV!$N:$N,"&gt;0.5")/$B155</f>
        <v>0.375</v>
      </c>
      <c r="S155" s="7">
        <f>COUNTIFS(CSV!$B:$B,$A155,CSV!$P:$P,"&gt;0.5")/$C155</f>
        <v>1</v>
      </c>
      <c r="T155" s="12">
        <f>(COUNTIFS(CSV!$A:$A,$A155,CSV!$N:$N,"&gt;1.5") +COUNTIFS(CSV!$B:$B,$A155,CSV!$P:$P,"&gt;1.5"))/$D155</f>
        <v>0.21428571428571427</v>
      </c>
      <c r="U155" s="7">
        <f>COUNTIFS(CSV!$A:$A,$A155,CSV!$N:$N,"&gt;1.5")/$B155</f>
        <v>0.125</v>
      </c>
      <c r="V155" s="7">
        <f>COUNTIFS(CSV!$B:$B,$A155,CSV!$P:$P,"&gt;1.5")/$C155</f>
        <v>0.33333333333333331</v>
      </c>
    </row>
    <row r="156" spans="1:22" x14ac:dyDescent="0.3">
      <c r="A156" s="62" t="s">
        <v>274</v>
      </c>
      <c r="B156" s="9">
        <f>COUNTIF(CSV!A:A,A156)</f>
        <v>6</v>
      </c>
      <c r="C156" s="4">
        <f>COUNTIF(CSV!B:B,A156)</f>
        <v>8</v>
      </c>
      <c r="D156" s="4">
        <f t="shared" si="5"/>
        <v>14</v>
      </c>
      <c r="E156" s="12">
        <f>(COUNTIFS(CSV!$A:$A,$A156,CSV!$Q:$Q,"&gt;0.5") +COUNTIFS(CSV!$B:$B,$A156,CSV!$Q:$Q,"&gt;0.5"))/$D156</f>
        <v>0.7857142857142857</v>
      </c>
      <c r="F156" s="7">
        <f>COUNTIFS(CSV!$A:$A,$A156,CSV!$Q:$Q,"&gt;0.5")/$B156</f>
        <v>0.66666666666666663</v>
      </c>
      <c r="G156" s="7">
        <f>COUNTIFS(CSV!$B:$B,$A156,CSV!$Q:$Q,"&gt;0.5")/$C156</f>
        <v>0.875</v>
      </c>
      <c r="H156" s="12">
        <f>(COUNTIFS(CSV!$A:$A,$A156,CSV!$Q:$Q,"&gt;1.5") +COUNTIFS(CSV!$B:$B,$A156,CSV!$Q:$Q,"&gt;1.5"))/$D156</f>
        <v>0.2857142857142857</v>
      </c>
      <c r="I156" s="7">
        <f>COUNTIFS(CSV!$A:$A,$A156,CSV!$Q:$Q,"&gt;1.5")/$B156</f>
        <v>0.33333333333333331</v>
      </c>
      <c r="J156" s="7">
        <f>COUNTIFS(CSV!$B:$B,$A156,CSV!$Q:$Q,"&gt;1.5")/$C156</f>
        <v>0.25</v>
      </c>
      <c r="K156" s="12">
        <f>(COUNTIFS(CSV!$A:$A,$A156,CSV!$M:$M,"&gt;0.5") +COUNTIFS(CSV!$B:$B,$A156,CSV!$O:$O,"&gt;0.5"))/$D156</f>
        <v>0.2857142857142857</v>
      </c>
      <c r="L156" s="7">
        <f>COUNTIFS(CSV!$A:$A,$A156,CSV!$M:$M,"&gt;0.5")/$B156</f>
        <v>0.5</v>
      </c>
      <c r="M156" s="7">
        <f>COUNTIFS(CSV!$B:$B,$A156,CSV!$O:$O,"&gt;0.5")/$C156</f>
        <v>0.125</v>
      </c>
      <c r="N156" s="12">
        <f>(COUNTIFS(CSV!$A:$A,$A156,CSV!$M:$M,"&gt;1.5") +COUNTIFS(CSV!$B:$B,$A156,CSV!$O:$O,"&gt;1.5"))/$D156</f>
        <v>7.1428571428571425E-2</v>
      </c>
      <c r="O156" s="7">
        <f>COUNTIFS(CSV!$A:$A,$A156,CSV!$M:$M,"&gt;1.5")/$B156</f>
        <v>0.16666666666666666</v>
      </c>
      <c r="P156" s="7">
        <f>COUNTIFS(CSV!$B:$B,$A156,CSV!$O:$O,"&gt;1.5")/$C156</f>
        <v>0</v>
      </c>
      <c r="Q156" s="12">
        <f>(COUNTIFS(CSV!$A:$A,$A156,CSV!$N:$N,"&gt;0.5") +COUNTIFS(CSV!$B:$B,$A156,CSV!$P:$P,"&gt;0.5"))/$D156</f>
        <v>0.6428571428571429</v>
      </c>
      <c r="R156" s="7">
        <f>COUNTIFS(CSV!$A:$A,$A156,CSV!$N:$N,"&gt;0.5")/$B156</f>
        <v>0.5</v>
      </c>
      <c r="S156" s="7">
        <f>COUNTIFS(CSV!$B:$B,$A156,CSV!$P:$P,"&gt;0.5")/$C156</f>
        <v>0.75</v>
      </c>
      <c r="T156" s="12">
        <f>(COUNTIFS(CSV!$A:$A,$A156,CSV!$N:$N,"&gt;1.5") +COUNTIFS(CSV!$B:$B,$A156,CSV!$P:$P,"&gt;1.5"))/$D156</f>
        <v>0.21428571428571427</v>
      </c>
      <c r="U156" s="7">
        <f>COUNTIFS(CSV!$A:$A,$A156,CSV!$N:$N,"&gt;1.5")/$B156</f>
        <v>0.16666666666666666</v>
      </c>
      <c r="V156" s="7">
        <f>COUNTIFS(CSV!$B:$B,$A156,CSV!$P:$P,"&gt;1.5")/$C156</f>
        <v>0.25</v>
      </c>
    </row>
    <row r="157" spans="1:22" x14ac:dyDescent="0.3">
      <c r="A157" s="62" t="s">
        <v>268</v>
      </c>
      <c r="B157" s="9">
        <f>COUNTIF(CSV!A:A,A157)</f>
        <v>8</v>
      </c>
      <c r="C157" s="4">
        <f>COUNTIF(CSV!B:B,A157)</f>
        <v>7</v>
      </c>
      <c r="D157" s="4">
        <f t="shared" si="5"/>
        <v>15</v>
      </c>
      <c r="E157" s="12">
        <f>(COUNTIFS(CSV!$A:$A,$A157,CSV!$Q:$Q,"&gt;0.5") +COUNTIFS(CSV!$B:$B,$A157,CSV!$Q:$Q,"&gt;0.5"))/$D157</f>
        <v>0.66666666666666663</v>
      </c>
      <c r="F157" s="7">
        <f>COUNTIFS(CSV!$A:$A,$A157,CSV!$Q:$Q,"&gt;0.5")/$B157</f>
        <v>0.75</v>
      </c>
      <c r="G157" s="7">
        <f>COUNTIFS(CSV!$B:$B,$A157,CSV!$Q:$Q,"&gt;0.5")/$C157</f>
        <v>0.5714285714285714</v>
      </c>
      <c r="H157" s="12">
        <f>(COUNTIFS(CSV!$A:$A,$A157,CSV!$Q:$Q,"&gt;1.5") +COUNTIFS(CSV!$B:$B,$A157,CSV!$Q:$Q,"&gt;1.5"))/$D157</f>
        <v>0.33333333333333331</v>
      </c>
      <c r="I157" s="7">
        <f>COUNTIFS(CSV!$A:$A,$A157,CSV!$Q:$Q,"&gt;1.5")/$B157</f>
        <v>0.5</v>
      </c>
      <c r="J157" s="7">
        <f>COUNTIFS(CSV!$B:$B,$A157,CSV!$Q:$Q,"&gt;1.5")/$C157</f>
        <v>0.14285714285714285</v>
      </c>
      <c r="K157" s="12">
        <f>(COUNTIFS(CSV!$A:$A,$A157,CSV!$M:$M,"&gt;0.5") +COUNTIFS(CSV!$B:$B,$A157,CSV!$O:$O,"&gt;0.5"))/$D157</f>
        <v>0.33333333333333331</v>
      </c>
      <c r="L157" s="7">
        <f>COUNTIFS(CSV!$A:$A,$A157,CSV!$M:$M,"&gt;0.5")/$B157</f>
        <v>0.5</v>
      </c>
      <c r="M157" s="7">
        <f>COUNTIFS(CSV!$B:$B,$A157,CSV!$O:$O,"&gt;0.5")/$C157</f>
        <v>0.14285714285714285</v>
      </c>
      <c r="N157" s="12">
        <f>(COUNTIFS(CSV!$A:$A,$A157,CSV!$M:$M,"&gt;1.5") +COUNTIFS(CSV!$B:$B,$A157,CSV!$O:$O,"&gt;1.5"))/$D157</f>
        <v>6.6666666666666666E-2</v>
      </c>
      <c r="O157" s="7">
        <f>COUNTIFS(CSV!$A:$A,$A157,CSV!$M:$M,"&gt;1.5")/$B157</f>
        <v>0.125</v>
      </c>
      <c r="P157" s="7">
        <f>COUNTIFS(CSV!$B:$B,$A157,CSV!$O:$O,"&gt;1.5")/$C157</f>
        <v>0</v>
      </c>
      <c r="Q157" s="12">
        <f>(COUNTIFS(CSV!$A:$A,$A157,CSV!$N:$N,"&gt;0.5") +COUNTIFS(CSV!$B:$B,$A157,CSV!$P:$P,"&gt;0.5"))/$D157</f>
        <v>0.53333333333333333</v>
      </c>
      <c r="R157" s="7">
        <f>COUNTIFS(CSV!$A:$A,$A157,CSV!$N:$N,"&gt;0.5")/$B157</f>
        <v>0.5</v>
      </c>
      <c r="S157" s="7">
        <f>COUNTIFS(CSV!$B:$B,$A157,CSV!$P:$P,"&gt;0.5")/$C157</f>
        <v>0.5714285714285714</v>
      </c>
      <c r="T157" s="12">
        <f>(COUNTIFS(CSV!$A:$A,$A157,CSV!$N:$N,"&gt;1.5") +COUNTIFS(CSV!$B:$B,$A157,CSV!$P:$P,"&gt;1.5"))/$D157</f>
        <v>0.13333333333333333</v>
      </c>
      <c r="U157" s="7">
        <f>COUNTIFS(CSV!$A:$A,$A157,CSV!$N:$N,"&gt;1.5")/$B157</f>
        <v>0.25</v>
      </c>
      <c r="V157" s="7">
        <f>COUNTIFS(CSV!$B:$B,$A157,CSV!$P:$P,"&gt;1.5")/$C157</f>
        <v>0</v>
      </c>
    </row>
    <row r="158" spans="1:22" x14ac:dyDescent="0.3">
      <c r="A158" s="62" t="s">
        <v>272</v>
      </c>
      <c r="B158" s="9">
        <f>COUNTIF(CSV!A:A,A158)</f>
        <v>8</v>
      </c>
      <c r="C158" s="4">
        <f>COUNTIF(CSV!B:B,A158)</f>
        <v>10</v>
      </c>
      <c r="D158" s="4">
        <f t="shared" si="5"/>
        <v>18</v>
      </c>
      <c r="E158" s="12">
        <f>(COUNTIFS(CSV!$A:$A,$A158,CSV!$Q:$Q,"&gt;0.5") +COUNTIFS(CSV!$B:$B,$A158,CSV!$Q:$Q,"&gt;0.5"))/$D158</f>
        <v>0.77777777777777779</v>
      </c>
      <c r="F158" s="7">
        <f>COUNTIFS(CSV!$A:$A,$A158,CSV!$Q:$Q,"&gt;0.5")/$B158</f>
        <v>0.875</v>
      </c>
      <c r="G158" s="7">
        <f>COUNTIFS(CSV!$B:$B,$A158,CSV!$Q:$Q,"&gt;0.5")/$C158</f>
        <v>0.7</v>
      </c>
      <c r="H158" s="12">
        <f>(COUNTIFS(CSV!$A:$A,$A158,CSV!$Q:$Q,"&gt;1.5") +COUNTIFS(CSV!$B:$B,$A158,CSV!$Q:$Q,"&gt;1.5"))/$D158</f>
        <v>0.33333333333333331</v>
      </c>
      <c r="I158" s="7">
        <f>COUNTIFS(CSV!$A:$A,$A158,CSV!$Q:$Q,"&gt;1.5")/$B158</f>
        <v>0.25</v>
      </c>
      <c r="J158" s="7">
        <f>COUNTIFS(CSV!$B:$B,$A158,CSV!$Q:$Q,"&gt;1.5")/$C158</f>
        <v>0.4</v>
      </c>
      <c r="K158" s="12">
        <f>(COUNTIFS(CSV!$A:$A,$A158,CSV!$M:$M,"&gt;0.5") +COUNTIFS(CSV!$B:$B,$A158,CSV!$O:$O,"&gt;0.5"))/$D158</f>
        <v>0.44444444444444442</v>
      </c>
      <c r="L158" s="7">
        <f>COUNTIFS(CSV!$A:$A,$A158,CSV!$M:$M,"&gt;0.5")/$B158</f>
        <v>0.625</v>
      </c>
      <c r="M158" s="7">
        <f>COUNTIFS(CSV!$B:$B,$A158,CSV!$O:$O,"&gt;0.5")/$C158</f>
        <v>0.3</v>
      </c>
      <c r="N158" s="12">
        <f>(COUNTIFS(CSV!$A:$A,$A158,CSV!$M:$M,"&gt;1.5") +COUNTIFS(CSV!$B:$B,$A158,CSV!$O:$O,"&gt;1.5"))/$D158</f>
        <v>0.1111111111111111</v>
      </c>
      <c r="O158" s="7">
        <f>COUNTIFS(CSV!$A:$A,$A158,CSV!$M:$M,"&gt;1.5")/$B158</f>
        <v>0</v>
      </c>
      <c r="P158" s="7">
        <f>COUNTIFS(CSV!$B:$B,$A158,CSV!$O:$O,"&gt;1.5")/$C158</f>
        <v>0.2</v>
      </c>
      <c r="Q158" s="12">
        <f>(COUNTIFS(CSV!$A:$A,$A158,CSV!$N:$N,"&gt;0.5") +COUNTIFS(CSV!$B:$B,$A158,CSV!$P:$P,"&gt;0.5"))/$D158</f>
        <v>0.5</v>
      </c>
      <c r="R158" s="7">
        <f>COUNTIFS(CSV!$A:$A,$A158,CSV!$N:$N,"&gt;0.5")/$B158</f>
        <v>0.375</v>
      </c>
      <c r="S158" s="7">
        <f>COUNTIFS(CSV!$B:$B,$A158,CSV!$P:$P,"&gt;0.5")/$C158</f>
        <v>0.6</v>
      </c>
      <c r="T158" s="12">
        <f>(COUNTIFS(CSV!$A:$A,$A158,CSV!$N:$N,"&gt;1.5") +COUNTIFS(CSV!$B:$B,$A158,CSV!$P:$P,"&gt;1.5"))/$D158</f>
        <v>0.1111111111111111</v>
      </c>
      <c r="U158" s="7">
        <f>COUNTIFS(CSV!$A:$A,$A158,CSV!$N:$N,"&gt;1.5")/$B158</f>
        <v>0.125</v>
      </c>
      <c r="V158" s="7">
        <f>COUNTIFS(CSV!$B:$B,$A158,CSV!$P:$P,"&gt;1.5")/$C158</f>
        <v>0.1</v>
      </c>
    </row>
    <row r="159" spans="1:22" x14ac:dyDescent="0.3">
      <c r="A159" s="62" t="s">
        <v>264</v>
      </c>
      <c r="B159" s="9">
        <f>COUNTIF(CSV!A:A,A159)</f>
        <v>10</v>
      </c>
      <c r="C159" s="4">
        <f>COUNTIF(CSV!B:B,A159)</f>
        <v>7</v>
      </c>
      <c r="D159" s="4">
        <f t="shared" si="5"/>
        <v>17</v>
      </c>
      <c r="E159" s="12">
        <f>(COUNTIFS(CSV!$A:$A,$A159,CSV!$Q:$Q,"&gt;0.5") +COUNTIFS(CSV!$B:$B,$A159,CSV!$Q:$Q,"&gt;0.5"))/$D159</f>
        <v>0.76470588235294112</v>
      </c>
      <c r="F159" s="7">
        <f>COUNTIFS(CSV!$A:$A,$A159,CSV!$Q:$Q,"&gt;0.5")/$B159</f>
        <v>0.7</v>
      </c>
      <c r="G159" s="7">
        <f>COUNTIFS(CSV!$B:$B,$A159,CSV!$Q:$Q,"&gt;0.5")/$C159</f>
        <v>0.8571428571428571</v>
      </c>
      <c r="H159" s="12">
        <f>(COUNTIFS(CSV!$A:$A,$A159,CSV!$Q:$Q,"&gt;1.5") +COUNTIFS(CSV!$B:$B,$A159,CSV!$Q:$Q,"&gt;1.5"))/$D159</f>
        <v>0.52941176470588236</v>
      </c>
      <c r="I159" s="7">
        <f>COUNTIFS(CSV!$A:$A,$A159,CSV!$Q:$Q,"&gt;1.5")/$B159</f>
        <v>0.4</v>
      </c>
      <c r="J159" s="7">
        <f>COUNTIFS(CSV!$B:$B,$A159,CSV!$Q:$Q,"&gt;1.5")/$C159</f>
        <v>0.7142857142857143</v>
      </c>
      <c r="K159" s="12">
        <f>(COUNTIFS(CSV!$A:$A,$A159,CSV!$M:$M,"&gt;0.5") +COUNTIFS(CSV!$B:$B,$A159,CSV!$O:$O,"&gt;0.5"))/$D159</f>
        <v>0.35294117647058826</v>
      </c>
      <c r="L159" s="7">
        <f>COUNTIFS(CSV!$A:$A,$A159,CSV!$M:$M,"&gt;0.5")/$B159</f>
        <v>0.3</v>
      </c>
      <c r="M159" s="7">
        <f>COUNTIFS(CSV!$B:$B,$A159,CSV!$O:$O,"&gt;0.5")/$C159</f>
        <v>0.42857142857142855</v>
      </c>
      <c r="N159" s="12">
        <f>(COUNTIFS(CSV!$A:$A,$A159,CSV!$M:$M,"&gt;1.5") +COUNTIFS(CSV!$B:$B,$A159,CSV!$O:$O,"&gt;1.5"))/$D159</f>
        <v>0.11764705882352941</v>
      </c>
      <c r="O159" s="7">
        <f>COUNTIFS(CSV!$A:$A,$A159,CSV!$M:$M,"&gt;1.5")/$B159</f>
        <v>0</v>
      </c>
      <c r="P159" s="7">
        <f>COUNTIFS(CSV!$B:$B,$A159,CSV!$O:$O,"&gt;1.5")/$C159</f>
        <v>0.2857142857142857</v>
      </c>
      <c r="Q159" s="12">
        <f>(COUNTIFS(CSV!$A:$A,$A159,CSV!$N:$N,"&gt;0.5") +COUNTIFS(CSV!$B:$B,$A159,CSV!$P:$P,"&gt;0.5"))/$D159</f>
        <v>0.6470588235294118</v>
      </c>
      <c r="R159" s="7">
        <f>COUNTIFS(CSV!$A:$A,$A159,CSV!$N:$N,"&gt;0.5")/$B159</f>
        <v>0.5</v>
      </c>
      <c r="S159" s="7">
        <f>COUNTIFS(CSV!$B:$B,$A159,CSV!$P:$P,"&gt;0.5")/$C159</f>
        <v>0.8571428571428571</v>
      </c>
      <c r="T159" s="12">
        <f>(COUNTIFS(CSV!$A:$A,$A159,CSV!$N:$N,"&gt;1.5") +COUNTIFS(CSV!$B:$B,$A159,CSV!$P:$P,"&gt;1.5"))/$D159</f>
        <v>0.29411764705882354</v>
      </c>
      <c r="U159" s="7">
        <f>COUNTIFS(CSV!$A:$A,$A159,CSV!$N:$N,"&gt;1.5")/$B159</f>
        <v>0.3</v>
      </c>
      <c r="V159" s="7">
        <f>COUNTIFS(CSV!$B:$B,$A159,CSV!$P:$P,"&gt;1.5")/$C159</f>
        <v>0.2857142857142857</v>
      </c>
    </row>
    <row r="160" spans="1:22" x14ac:dyDescent="0.3">
      <c r="A160" s="62" t="s">
        <v>269</v>
      </c>
      <c r="B160" s="9">
        <f>COUNTIF(CSV!A:A,A160)</f>
        <v>7</v>
      </c>
      <c r="C160" s="4">
        <f>COUNTIF(CSV!B:B,A160)</f>
        <v>7</v>
      </c>
      <c r="D160" s="4">
        <f t="shared" si="5"/>
        <v>14</v>
      </c>
      <c r="E160" s="12">
        <f>(COUNTIFS(CSV!$A:$A,$A160,CSV!$Q:$Q,"&gt;0.5") +COUNTIFS(CSV!$B:$B,$A160,CSV!$Q:$Q,"&gt;0.5"))/$D160</f>
        <v>0.7857142857142857</v>
      </c>
      <c r="F160" s="7">
        <f>COUNTIFS(CSV!$A:$A,$A160,CSV!$Q:$Q,"&gt;0.5")/$B160</f>
        <v>0.8571428571428571</v>
      </c>
      <c r="G160" s="7">
        <f>COUNTIFS(CSV!$B:$B,$A160,CSV!$Q:$Q,"&gt;0.5")/$C160</f>
        <v>0.7142857142857143</v>
      </c>
      <c r="H160" s="12">
        <f>(COUNTIFS(CSV!$A:$A,$A160,CSV!$Q:$Q,"&gt;1.5") +COUNTIFS(CSV!$B:$B,$A160,CSV!$Q:$Q,"&gt;1.5"))/$D160</f>
        <v>0.5</v>
      </c>
      <c r="I160" s="7">
        <f>COUNTIFS(CSV!$A:$A,$A160,CSV!$Q:$Q,"&gt;1.5")/$B160</f>
        <v>0.5714285714285714</v>
      </c>
      <c r="J160" s="7">
        <f>COUNTIFS(CSV!$B:$B,$A160,CSV!$Q:$Q,"&gt;1.5")/$C160</f>
        <v>0.42857142857142855</v>
      </c>
      <c r="K160" s="12">
        <f>(COUNTIFS(CSV!$A:$A,$A160,CSV!$M:$M,"&gt;0.5") +COUNTIFS(CSV!$B:$B,$A160,CSV!$O:$O,"&gt;0.5"))/$D160</f>
        <v>0.35714285714285715</v>
      </c>
      <c r="L160" s="7">
        <f>COUNTIFS(CSV!$A:$A,$A160,CSV!$M:$M,"&gt;0.5")/$B160</f>
        <v>0.42857142857142855</v>
      </c>
      <c r="M160" s="7">
        <f>COUNTIFS(CSV!$B:$B,$A160,CSV!$O:$O,"&gt;0.5")/$C160</f>
        <v>0.2857142857142857</v>
      </c>
      <c r="N160" s="12">
        <f>(COUNTIFS(CSV!$A:$A,$A160,CSV!$M:$M,"&gt;1.5") +COUNTIFS(CSV!$B:$B,$A160,CSV!$O:$O,"&gt;1.5"))/$D160</f>
        <v>0.14285714285714285</v>
      </c>
      <c r="O160" s="7">
        <f>COUNTIFS(CSV!$A:$A,$A160,CSV!$M:$M,"&gt;1.5")/$B160</f>
        <v>0.2857142857142857</v>
      </c>
      <c r="P160" s="7">
        <f>COUNTIFS(CSV!$B:$B,$A160,CSV!$O:$O,"&gt;1.5")/$C160</f>
        <v>0</v>
      </c>
      <c r="Q160" s="12">
        <f>(COUNTIFS(CSV!$A:$A,$A160,CSV!$N:$N,"&gt;0.5") +COUNTIFS(CSV!$B:$B,$A160,CSV!$P:$P,"&gt;0.5"))/$D160</f>
        <v>0.7142857142857143</v>
      </c>
      <c r="R160" s="7">
        <f>COUNTIFS(CSV!$A:$A,$A160,CSV!$N:$N,"&gt;0.5")/$B160</f>
        <v>0.8571428571428571</v>
      </c>
      <c r="S160" s="7">
        <f>COUNTIFS(CSV!$B:$B,$A160,CSV!$P:$P,"&gt;0.5")/$C160</f>
        <v>0.5714285714285714</v>
      </c>
      <c r="T160" s="12">
        <f>(COUNTIFS(CSV!$A:$A,$A160,CSV!$N:$N,"&gt;1.5") +COUNTIFS(CSV!$B:$B,$A160,CSV!$P:$P,"&gt;1.5"))/$D160</f>
        <v>0.2857142857142857</v>
      </c>
      <c r="U160" s="7">
        <f>COUNTIFS(CSV!$A:$A,$A160,CSV!$N:$N,"&gt;1.5")/$B160</f>
        <v>0.2857142857142857</v>
      </c>
      <c r="V160" s="7">
        <f>COUNTIFS(CSV!$B:$B,$A160,CSV!$P:$P,"&gt;1.5")/$C160</f>
        <v>0.2857142857142857</v>
      </c>
    </row>
    <row r="161" spans="1:22" x14ac:dyDescent="0.3">
      <c r="A161" s="62" t="s">
        <v>277</v>
      </c>
      <c r="B161" s="9">
        <f>COUNTIF(CSV!A:A,A161)</f>
        <v>8</v>
      </c>
      <c r="C161" s="4">
        <f>COUNTIF(CSV!B:B,A161)</f>
        <v>7</v>
      </c>
      <c r="D161" s="4">
        <f t="shared" si="5"/>
        <v>15</v>
      </c>
      <c r="E161" s="12">
        <f>(COUNTIFS(CSV!$A:$A,$A161,CSV!$Q:$Q,"&gt;0.5") +COUNTIFS(CSV!$B:$B,$A161,CSV!$Q:$Q,"&gt;0.5"))/$D161</f>
        <v>0.8</v>
      </c>
      <c r="F161" s="7">
        <f>COUNTIFS(CSV!$A:$A,$A161,CSV!$Q:$Q,"&gt;0.5")/$B161</f>
        <v>0.875</v>
      </c>
      <c r="G161" s="7">
        <f>COUNTIFS(CSV!$B:$B,$A161,CSV!$Q:$Q,"&gt;0.5")/$C161</f>
        <v>0.7142857142857143</v>
      </c>
      <c r="H161" s="12">
        <f>(COUNTIFS(CSV!$A:$A,$A161,CSV!$Q:$Q,"&gt;1.5") +COUNTIFS(CSV!$B:$B,$A161,CSV!$Q:$Q,"&gt;1.5"))/$D161</f>
        <v>0.26666666666666666</v>
      </c>
      <c r="I161" s="7">
        <f>COUNTIFS(CSV!$A:$A,$A161,CSV!$Q:$Q,"&gt;1.5")/$B161</f>
        <v>0.25</v>
      </c>
      <c r="J161" s="7">
        <f>COUNTIFS(CSV!$B:$B,$A161,CSV!$Q:$Q,"&gt;1.5")/$C161</f>
        <v>0.2857142857142857</v>
      </c>
      <c r="K161" s="12">
        <f>(COUNTIFS(CSV!$A:$A,$A161,CSV!$M:$M,"&gt;0.5") +COUNTIFS(CSV!$B:$B,$A161,CSV!$O:$O,"&gt;0.5"))/$D161</f>
        <v>0.73333333333333328</v>
      </c>
      <c r="L161" s="7">
        <f>COUNTIFS(CSV!$A:$A,$A161,CSV!$M:$M,"&gt;0.5")/$B161</f>
        <v>0.75</v>
      </c>
      <c r="M161" s="7">
        <f>COUNTIFS(CSV!$B:$B,$A161,CSV!$O:$O,"&gt;0.5")/$C161</f>
        <v>0.7142857142857143</v>
      </c>
      <c r="N161" s="12">
        <f>(COUNTIFS(CSV!$A:$A,$A161,CSV!$M:$M,"&gt;1.5") +COUNTIFS(CSV!$B:$B,$A161,CSV!$O:$O,"&gt;1.5"))/$D161</f>
        <v>0.2</v>
      </c>
      <c r="O161" s="7">
        <f>COUNTIFS(CSV!$A:$A,$A161,CSV!$M:$M,"&gt;1.5")/$B161</f>
        <v>0.125</v>
      </c>
      <c r="P161" s="7">
        <f>COUNTIFS(CSV!$B:$B,$A161,CSV!$O:$O,"&gt;1.5")/$C161</f>
        <v>0.2857142857142857</v>
      </c>
      <c r="Q161" s="12">
        <f>(COUNTIFS(CSV!$A:$A,$A161,CSV!$N:$N,"&gt;0.5") +COUNTIFS(CSV!$B:$B,$A161,CSV!$P:$P,"&gt;0.5"))/$D161</f>
        <v>0.13333333333333333</v>
      </c>
      <c r="R161" s="7">
        <f>COUNTIFS(CSV!$A:$A,$A161,CSV!$N:$N,"&gt;0.5")/$B161</f>
        <v>0.125</v>
      </c>
      <c r="S161" s="7">
        <f>COUNTIFS(CSV!$B:$B,$A161,CSV!$P:$P,"&gt;0.5")/$C161</f>
        <v>0.14285714285714285</v>
      </c>
      <c r="T161" s="12">
        <f>(COUNTIFS(CSV!$A:$A,$A161,CSV!$N:$N,"&gt;1.5") +COUNTIFS(CSV!$B:$B,$A161,CSV!$P:$P,"&gt;1.5"))/$D161</f>
        <v>0.13333333333333333</v>
      </c>
      <c r="U161" s="7">
        <f>COUNTIFS(CSV!$A:$A,$A161,CSV!$N:$N,"&gt;1.5")/$B161</f>
        <v>0.125</v>
      </c>
      <c r="V161" s="7">
        <f>COUNTIFS(CSV!$B:$B,$A161,CSV!$P:$P,"&gt;1.5")/$C161</f>
        <v>0.14285714285714285</v>
      </c>
    </row>
    <row r="162" spans="1:22" x14ac:dyDescent="0.3">
      <c r="A162" s="62" t="s">
        <v>271</v>
      </c>
      <c r="B162" s="9">
        <f>COUNTIF(CSV!A:A,A162)</f>
        <v>8</v>
      </c>
      <c r="C162" s="4">
        <f>COUNTIF(CSV!B:B,A162)</f>
        <v>6</v>
      </c>
      <c r="D162" s="4">
        <f t="shared" si="5"/>
        <v>14</v>
      </c>
      <c r="E162" s="12">
        <f>(COUNTIFS(CSV!$A:$A,$A162,CSV!$Q:$Q,"&gt;0.5") +COUNTIFS(CSV!$B:$B,$A162,CSV!$Q:$Q,"&gt;0.5"))/$D162</f>
        <v>0.8571428571428571</v>
      </c>
      <c r="F162" s="7">
        <f>COUNTIFS(CSV!$A:$A,$A162,CSV!$Q:$Q,"&gt;0.5")/$B162</f>
        <v>1</v>
      </c>
      <c r="G162" s="7">
        <f>COUNTIFS(CSV!$B:$B,$A162,CSV!$Q:$Q,"&gt;0.5")/$C162</f>
        <v>0.66666666666666663</v>
      </c>
      <c r="H162" s="12">
        <f>(COUNTIFS(CSV!$A:$A,$A162,CSV!$Q:$Q,"&gt;1.5") +COUNTIFS(CSV!$B:$B,$A162,CSV!$Q:$Q,"&gt;1.5"))/$D162</f>
        <v>0.42857142857142855</v>
      </c>
      <c r="I162" s="7">
        <f>COUNTIFS(CSV!$A:$A,$A162,CSV!$Q:$Q,"&gt;1.5")/$B162</f>
        <v>0.5</v>
      </c>
      <c r="J162" s="7">
        <f>COUNTIFS(CSV!$B:$B,$A162,CSV!$Q:$Q,"&gt;1.5")/$C162</f>
        <v>0.33333333333333331</v>
      </c>
      <c r="K162" s="12">
        <f>(COUNTIFS(CSV!$A:$A,$A162,CSV!$M:$M,"&gt;0.5") +COUNTIFS(CSV!$B:$B,$A162,CSV!$O:$O,"&gt;0.5"))/$D162</f>
        <v>0.42857142857142855</v>
      </c>
      <c r="L162" s="7">
        <f>COUNTIFS(CSV!$A:$A,$A162,CSV!$M:$M,"&gt;0.5")/$B162</f>
        <v>0.5</v>
      </c>
      <c r="M162" s="7">
        <f>COUNTIFS(CSV!$B:$B,$A162,CSV!$O:$O,"&gt;0.5")/$C162</f>
        <v>0.33333333333333331</v>
      </c>
      <c r="N162" s="12">
        <f>(COUNTIFS(CSV!$A:$A,$A162,CSV!$M:$M,"&gt;1.5") +COUNTIFS(CSV!$B:$B,$A162,CSV!$O:$O,"&gt;1.5"))/$D162</f>
        <v>0.14285714285714285</v>
      </c>
      <c r="O162" s="7">
        <f>COUNTIFS(CSV!$A:$A,$A162,CSV!$M:$M,"&gt;1.5")/$B162</f>
        <v>0.125</v>
      </c>
      <c r="P162" s="7">
        <f>COUNTIFS(CSV!$B:$B,$A162,CSV!$O:$O,"&gt;1.5")/$C162</f>
        <v>0.16666666666666666</v>
      </c>
      <c r="Q162" s="12">
        <f>(COUNTIFS(CSV!$A:$A,$A162,CSV!$N:$N,"&gt;0.5") +COUNTIFS(CSV!$B:$B,$A162,CSV!$P:$P,"&gt;0.5"))/$D162</f>
        <v>0.6428571428571429</v>
      </c>
      <c r="R162" s="7">
        <f>COUNTIFS(CSV!$A:$A,$A162,CSV!$N:$N,"&gt;0.5")/$B162</f>
        <v>0.75</v>
      </c>
      <c r="S162" s="7">
        <f>COUNTIFS(CSV!$B:$B,$A162,CSV!$P:$P,"&gt;0.5")/$C162</f>
        <v>0.5</v>
      </c>
      <c r="T162" s="12">
        <f>(COUNTIFS(CSV!$A:$A,$A162,CSV!$N:$N,"&gt;1.5") +COUNTIFS(CSV!$B:$B,$A162,CSV!$P:$P,"&gt;1.5"))/$D162</f>
        <v>0.21428571428571427</v>
      </c>
      <c r="U162" s="7">
        <f>COUNTIFS(CSV!$A:$A,$A162,CSV!$N:$N,"&gt;1.5")/$B162</f>
        <v>0.25</v>
      </c>
      <c r="V162" s="7">
        <f>COUNTIFS(CSV!$B:$B,$A162,CSV!$P:$P,"&gt;1.5")/$C162</f>
        <v>0.16666666666666666</v>
      </c>
    </row>
    <row r="163" spans="1:22" x14ac:dyDescent="0.3">
      <c r="A163" s="62" t="s">
        <v>262</v>
      </c>
      <c r="B163" s="9">
        <f>COUNTIF(CSV!A:A,A163)</f>
        <v>9</v>
      </c>
      <c r="C163" s="4">
        <f>COUNTIF(CSV!B:B,A163)</f>
        <v>8</v>
      </c>
      <c r="D163" s="4">
        <f t="shared" si="5"/>
        <v>17</v>
      </c>
      <c r="E163" s="12">
        <f>(COUNTIFS(CSV!$A:$A,$A163,CSV!$Q:$Q,"&gt;0.5") +COUNTIFS(CSV!$B:$B,$A163,CSV!$Q:$Q,"&gt;0.5"))/$D163</f>
        <v>1</v>
      </c>
      <c r="F163" s="7">
        <f>COUNTIFS(CSV!$A:$A,$A163,CSV!$Q:$Q,"&gt;0.5")/$B163</f>
        <v>1</v>
      </c>
      <c r="G163" s="7">
        <f>COUNTIFS(CSV!$B:$B,$A163,CSV!$Q:$Q,"&gt;0.5")/$C163</f>
        <v>1</v>
      </c>
      <c r="H163" s="12">
        <f>(COUNTIFS(CSV!$A:$A,$A163,CSV!$Q:$Q,"&gt;1.5") +COUNTIFS(CSV!$B:$B,$A163,CSV!$Q:$Q,"&gt;1.5"))/$D163</f>
        <v>0.52941176470588236</v>
      </c>
      <c r="I163" s="7">
        <f>COUNTIFS(CSV!$A:$A,$A163,CSV!$Q:$Q,"&gt;1.5")/$B163</f>
        <v>0.66666666666666663</v>
      </c>
      <c r="J163" s="7">
        <f>COUNTIFS(CSV!$B:$B,$A163,CSV!$Q:$Q,"&gt;1.5")/$C163</f>
        <v>0.375</v>
      </c>
      <c r="K163" s="12">
        <f>(COUNTIFS(CSV!$A:$A,$A163,CSV!$M:$M,"&gt;0.5") +COUNTIFS(CSV!$B:$B,$A163,CSV!$O:$O,"&gt;0.5"))/$D163</f>
        <v>0.6470588235294118</v>
      </c>
      <c r="L163" s="7">
        <f>COUNTIFS(CSV!$A:$A,$A163,CSV!$M:$M,"&gt;0.5")/$B163</f>
        <v>0.66666666666666663</v>
      </c>
      <c r="M163" s="7">
        <f>COUNTIFS(CSV!$B:$B,$A163,CSV!$O:$O,"&gt;0.5")/$C163</f>
        <v>0.625</v>
      </c>
      <c r="N163" s="12">
        <f>(COUNTIFS(CSV!$A:$A,$A163,CSV!$M:$M,"&gt;1.5") +COUNTIFS(CSV!$B:$B,$A163,CSV!$O:$O,"&gt;1.5"))/$D163</f>
        <v>0.17647058823529413</v>
      </c>
      <c r="O163" s="7">
        <f>COUNTIFS(CSV!$A:$A,$A163,CSV!$M:$M,"&gt;1.5")/$B163</f>
        <v>0.22222222222222221</v>
      </c>
      <c r="P163" s="7">
        <f>COUNTIFS(CSV!$B:$B,$A163,CSV!$O:$O,"&gt;1.5")/$C163</f>
        <v>0.125</v>
      </c>
      <c r="Q163" s="12">
        <f>(COUNTIFS(CSV!$A:$A,$A163,CSV!$N:$N,"&gt;0.5") +COUNTIFS(CSV!$B:$B,$A163,CSV!$P:$P,"&gt;0.5"))/$D163</f>
        <v>0.70588235294117652</v>
      </c>
      <c r="R163" s="7">
        <f>COUNTIFS(CSV!$A:$A,$A163,CSV!$N:$N,"&gt;0.5")/$B163</f>
        <v>0.77777777777777779</v>
      </c>
      <c r="S163" s="7">
        <f>COUNTIFS(CSV!$B:$B,$A163,CSV!$P:$P,"&gt;0.5")/$C163</f>
        <v>0.625</v>
      </c>
      <c r="T163" s="12">
        <f>(COUNTIFS(CSV!$A:$A,$A163,CSV!$N:$N,"&gt;1.5") +COUNTIFS(CSV!$B:$B,$A163,CSV!$P:$P,"&gt;1.5"))/$D163</f>
        <v>0.35294117647058826</v>
      </c>
      <c r="U163" s="7">
        <f>COUNTIFS(CSV!$A:$A,$A163,CSV!$N:$N,"&gt;1.5")/$B163</f>
        <v>0.44444444444444442</v>
      </c>
      <c r="V163" s="7">
        <f>COUNTIFS(CSV!$B:$B,$A163,CSV!$P:$P,"&gt;1.5")/$C163</f>
        <v>0.25</v>
      </c>
    </row>
    <row r="164" spans="1:22" x14ac:dyDescent="0.3">
      <c r="A164" s="62" t="s">
        <v>267</v>
      </c>
      <c r="B164" s="9">
        <f>COUNTIF(CSV!A:A,A164)</f>
        <v>8</v>
      </c>
      <c r="C164" s="4">
        <f>COUNTIF(CSV!B:B,A164)</f>
        <v>9</v>
      </c>
      <c r="D164" s="4">
        <f t="shared" si="5"/>
        <v>17</v>
      </c>
      <c r="E164" s="12">
        <f>(COUNTIFS(CSV!$A:$A,$A164,CSV!$Q:$Q,"&gt;0.5") +COUNTIFS(CSV!$B:$B,$A164,CSV!$Q:$Q,"&gt;0.5"))/$D164</f>
        <v>0.58823529411764708</v>
      </c>
      <c r="F164" s="7">
        <f>COUNTIFS(CSV!$A:$A,$A164,CSV!$Q:$Q,"&gt;0.5")/$B164</f>
        <v>0.5</v>
      </c>
      <c r="G164" s="7">
        <f>COUNTIFS(CSV!$B:$B,$A164,CSV!$Q:$Q,"&gt;0.5")/$C164</f>
        <v>0.66666666666666663</v>
      </c>
      <c r="H164" s="12">
        <f>(COUNTIFS(CSV!$A:$A,$A164,CSV!$Q:$Q,"&gt;1.5") +COUNTIFS(CSV!$B:$B,$A164,CSV!$Q:$Q,"&gt;1.5"))/$D164</f>
        <v>0.35294117647058826</v>
      </c>
      <c r="I164" s="7">
        <f>COUNTIFS(CSV!$A:$A,$A164,CSV!$Q:$Q,"&gt;1.5")/$B164</f>
        <v>0.375</v>
      </c>
      <c r="J164" s="7">
        <f>COUNTIFS(CSV!$B:$B,$A164,CSV!$Q:$Q,"&gt;1.5")/$C164</f>
        <v>0.33333333333333331</v>
      </c>
      <c r="K164" s="12">
        <f>(COUNTIFS(CSV!$A:$A,$A164,CSV!$M:$M,"&gt;0.5") +COUNTIFS(CSV!$B:$B,$A164,CSV!$O:$O,"&gt;0.5"))/$D164</f>
        <v>0.47058823529411764</v>
      </c>
      <c r="L164" s="7">
        <f>COUNTIFS(CSV!$A:$A,$A164,CSV!$M:$M,"&gt;0.5")/$B164</f>
        <v>0.5</v>
      </c>
      <c r="M164" s="7">
        <f>COUNTIFS(CSV!$B:$B,$A164,CSV!$O:$O,"&gt;0.5")/$C164</f>
        <v>0.44444444444444442</v>
      </c>
      <c r="N164" s="12">
        <f>(COUNTIFS(CSV!$A:$A,$A164,CSV!$M:$M,"&gt;1.5") +COUNTIFS(CSV!$B:$B,$A164,CSV!$O:$O,"&gt;1.5"))/$D164</f>
        <v>0.29411764705882354</v>
      </c>
      <c r="O164" s="7">
        <f>COUNTIFS(CSV!$A:$A,$A164,CSV!$M:$M,"&gt;1.5")/$B164</f>
        <v>0.375</v>
      </c>
      <c r="P164" s="7">
        <f>COUNTIFS(CSV!$B:$B,$A164,CSV!$O:$O,"&gt;1.5")/$C164</f>
        <v>0.22222222222222221</v>
      </c>
      <c r="Q164" s="12">
        <f>(COUNTIFS(CSV!$A:$A,$A164,CSV!$N:$N,"&gt;0.5") +COUNTIFS(CSV!$B:$B,$A164,CSV!$P:$P,"&gt;0.5"))/$D164</f>
        <v>0.23529411764705882</v>
      </c>
      <c r="R164" s="7">
        <f>COUNTIFS(CSV!$A:$A,$A164,CSV!$N:$N,"&gt;0.5")/$B164</f>
        <v>0.125</v>
      </c>
      <c r="S164" s="7">
        <f>COUNTIFS(CSV!$B:$B,$A164,CSV!$P:$P,"&gt;0.5")/$C164</f>
        <v>0.33333333333333331</v>
      </c>
      <c r="T164" s="12">
        <f>(COUNTIFS(CSV!$A:$A,$A164,CSV!$N:$N,"&gt;1.5") +COUNTIFS(CSV!$B:$B,$A164,CSV!$P:$P,"&gt;1.5"))/$D164</f>
        <v>0.11764705882352941</v>
      </c>
      <c r="U164" s="7">
        <f>COUNTIFS(CSV!$A:$A,$A164,CSV!$N:$N,"&gt;1.5")/$B164</f>
        <v>0</v>
      </c>
      <c r="V164" s="7">
        <f>COUNTIFS(CSV!$B:$B,$A164,CSV!$P:$P,"&gt;1.5")/$C164</f>
        <v>0.22222222222222221</v>
      </c>
    </row>
    <row r="165" spans="1:22" x14ac:dyDescent="0.3">
      <c r="A165" s="62" t="s">
        <v>261</v>
      </c>
      <c r="B165" s="9">
        <f>COUNTIF(CSV!A:A,A165)</f>
        <v>9</v>
      </c>
      <c r="C165" s="4">
        <f>COUNTIF(CSV!B:B,A165)</f>
        <v>7</v>
      </c>
      <c r="D165" s="4">
        <f t="shared" si="5"/>
        <v>16</v>
      </c>
      <c r="E165" s="12">
        <f>(COUNTIFS(CSV!$A:$A,$A165,CSV!$Q:$Q,"&gt;0.5") +COUNTIFS(CSV!$B:$B,$A165,CSV!$Q:$Q,"&gt;0.5"))/$D165</f>
        <v>0.75</v>
      </c>
      <c r="F165" s="7">
        <f>COUNTIFS(CSV!$A:$A,$A165,CSV!$Q:$Q,"&gt;0.5")/$B165</f>
        <v>0.66666666666666663</v>
      </c>
      <c r="G165" s="7">
        <f>COUNTIFS(CSV!$B:$B,$A165,CSV!$Q:$Q,"&gt;0.5")/$C165</f>
        <v>0.8571428571428571</v>
      </c>
      <c r="H165" s="12">
        <f>(COUNTIFS(CSV!$A:$A,$A165,CSV!$Q:$Q,"&gt;1.5") +COUNTIFS(CSV!$B:$B,$A165,CSV!$Q:$Q,"&gt;1.5"))/$D165</f>
        <v>0.5</v>
      </c>
      <c r="I165" s="7">
        <f>COUNTIFS(CSV!$A:$A,$A165,CSV!$Q:$Q,"&gt;1.5")/$B165</f>
        <v>0.44444444444444442</v>
      </c>
      <c r="J165" s="7">
        <f>COUNTIFS(CSV!$B:$B,$A165,CSV!$Q:$Q,"&gt;1.5")/$C165</f>
        <v>0.5714285714285714</v>
      </c>
      <c r="K165" s="12">
        <f>(COUNTIFS(CSV!$A:$A,$A165,CSV!$M:$M,"&gt;0.5") +COUNTIFS(CSV!$B:$B,$A165,CSV!$O:$O,"&gt;0.5"))/$D165</f>
        <v>0.6875</v>
      </c>
      <c r="L165" s="7">
        <f>COUNTIFS(CSV!$A:$A,$A165,CSV!$M:$M,"&gt;0.5")/$B165</f>
        <v>0.66666666666666663</v>
      </c>
      <c r="M165" s="7">
        <f>COUNTIFS(CSV!$B:$B,$A165,CSV!$O:$O,"&gt;0.5")/$C165</f>
        <v>0.7142857142857143</v>
      </c>
      <c r="N165" s="12">
        <f>(COUNTIFS(CSV!$A:$A,$A165,CSV!$M:$M,"&gt;1.5") +COUNTIFS(CSV!$B:$B,$A165,CSV!$O:$O,"&gt;1.5"))/$D165</f>
        <v>0.3125</v>
      </c>
      <c r="O165" s="7">
        <f>COUNTIFS(CSV!$A:$A,$A165,CSV!$M:$M,"&gt;1.5")/$B165</f>
        <v>0.33333333333333331</v>
      </c>
      <c r="P165" s="7">
        <f>COUNTIFS(CSV!$B:$B,$A165,CSV!$O:$O,"&gt;1.5")/$C165</f>
        <v>0.2857142857142857</v>
      </c>
      <c r="Q165" s="12">
        <f>(COUNTIFS(CSV!$A:$A,$A165,CSV!$N:$N,"&gt;0.5") +COUNTIFS(CSV!$B:$B,$A165,CSV!$P:$P,"&gt;0.5"))/$D165</f>
        <v>0.3125</v>
      </c>
      <c r="R165" s="7">
        <f>COUNTIFS(CSV!$A:$A,$A165,CSV!$N:$N,"&gt;0.5")/$B165</f>
        <v>0.22222222222222221</v>
      </c>
      <c r="S165" s="7">
        <f>COUNTIFS(CSV!$B:$B,$A165,CSV!$P:$P,"&gt;0.5")/$C165</f>
        <v>0.42857142857142855</v>
      </c>
      <c r="T165" s="12">
        <f>(COUNTIFS(CSV!$A:$A,$A165,CSV!$N:$N,"&gt;1.5") +COUNTIFS(CSV!$B:$B,$A165,CSV!$P:$P,"&gt;1.5"))/$D165</f>
        <v>0</v>
      </c>
      <c r="U165" s="7">
        <f>COUNTIFS(CSV!$A:$A,$A165,CSV!$N:$N,"&gt;1.5")/$B165</f>
        <v>0</v>
      </c>
      <c r="V165" s="7">
        <f>COUNTIFS(CSV!$B:$B,$A165,CSV!$P:$P,"&gt;1.5")/$C165</f>
        <v>0</v>
      </c>
    </row>
    <row r="166" spans="1:22" x14ac:dyDescent="0.3">
      <c r="A166" s="62" t="s">
        <v>263</v>
      </c>
      <c r="B166" s="9">
        <f>COUNTIF(CSV!A:A,A166)</f>
        <v>8</v>
      </c>
      <c r="C166" s="4">
        <f>COUNTIF(CSV!B:B,A166)</f>
        <v>7</v>
      </c>
      <c r="D166" s="4">
        <f t="shared" si="5"/>
        <v>15</v>
      </c>
      <c r="E166" s="12">
        <f>(COUNTIFS(CSV!$A:$A,$A166,CSV!$Q:$Q,"&gt;0.5") +COUNTIFS(CSV!$B:$B,$A166,CSV!$Q:$Q,"&gt;0.5"))/$D166</f>
        <v>0.8</v>
      </c>
      <c r="F166" s="7">
        <f>COUNTIFS(CSV!$A:$A,$A166,CSV!$Q:$Q,"&gt;0.5")/$B166</f>
        <v>0.875</v>
      </c>
      <c r="G166" s="7">
        <f>COUNTIFS(CSV!$B:$B,$A166,CSV!$Q:$Q,"&gt;0.5")/$C166</f>
        <v>0.7142857142857143</v>
      </c>
      <c r="H166" s="12">
        <f>(COUNTIFS(CSV!$A:$A,$A166,CSV!$Q:$Q,"&gt;1.5") +COUNTIFS(CSV!$B:$B,$A166,CSV!$Q:$Q,"&gt;1.5"))/$D166</f>
        <v>0.4</v>
      </c>
      <c r="I166" s="7">
        <f>COUNTIFS(CSV!$A:$A,$A166,CSV!$Q:$Q,"&gt;1.5")/$B166</f>
        <v>0.375</v>
      </c>
      <c r="J166" s="7">
        <f>COUNTIFS(CSV!$B:$B,$A166,CSV!$Q:$Q,"&gt;1.5")/$C166</f>
        <v>0.42857142857142855</v>
      </c>
      <c r="K166" s="12">
        <f>(COUNTIFS(CSV!$A:$A,$A166,CSV!$M:$M,"&gt;0.5") +COUNTIFS(CSV!$B:$B,$A166,CSV!$O:$O,"&gt;0.5"))/$D166</f>
        <v>0.6</v>
      </c>
      <c r="L166" s="7">
        <f>COUNTIFS(CSV!$A:$A,$A166,CSV!$M:$M,"&gt;0.5")/$B166</f>
        <v>0.625</v>
      </c>
      <c r="M166" s="7">
        <f>COUNTIFS(CSV!$B:$B,$A166,CSV!$O:$O,"&gt;0.5")/$C166</f>
        <v>0.5714285714285714</v>
      </c>
      <c r="N166" s="12">
        <f>(COUNTIFS(CSV!$A:$A,$A166,CSV!$M:$M,"&gt;1.5") +COUNTIFS(CSV!$B:$B,$A166,CSV!$O:$O,"&gt;1.5"))/$D166</f>
        <v>0.13333333333333333</v>
      </c>
      <c r="O166" s="7">
        <f>COUNTIFS(CSV!$A:$A,$A166,CSV!$M:$M,"&gt;1.5")/$B166</f>
        <v>0</v>
      </c>
      <c r="P166" s="7">
        <f>COUNTIFS(CSV!$B:$B,$A166,CSV!$O:$O,"&gt;1.5")/$C166</f>
        <v>0.2857142857142857</v>
      </c>
      <c r="Q166" s="12">
        <f>(COUNTIFS(CSV!$A:$A,$A166,CSV!$N:$N,"&gt;0.5") +COUNTIFS(CSV!$B:$B,$A166,CSV!$P:$P,"&gt;0.5"))/$D166</f>
        <v>0.53333333333333333</v>
      </c>
      <c r="R166" s="7">
        <f>COUNTIFS(CSV!$A:$A,$A166,CSV!$N:$N,"&gt;0.5")/$B166</f>
        <v>0.5</v>
      </c>
      <c r="S166" s="7">
        <f>COUNTIFS(CSV!$B:$B,$A166,CSV!$P:$P,"&gt;0.5")/$C166</f>
        <v>0.5714285714285714</v>
      </c>
      <c r="T166" s="12">
        <f>(COUNTIFS(CSV!$A:$A,$A166,CSV!$N:$N,"&gt;1.5") +COUNTIFS(CSV!$B:$B,$A166,CSV!$P:$P,"&gt;1.5"))/$D166</f>
        <v>6.6666666666666666E-2</v>
      </c>
      <c r="U166" s="7">
        <f>COUNTIFS(CSV!$A:$A,$A166,CSV!$N:$N,"&gt;1.5")/$B166</f>
        <v>0.125</v>
      </c>
      <c r="V166" s="7">
        <f>COUNTIFS(CSV!$B:$B,$A166,CSV!$P:$P,"&gt;1.5")/$C166</f>
        <v>0</v>
      </c>
    </row>
    <row r="167" spans="1:22" x14ac:dyDescent="0.3">
      <c r="A167" s="62" t="s">
        <v>260</v>
      </c>
      <c r="B167" s="9">
        <f>COUNTIF(CSV!A:A,A167)</f>
        <v>8</v>
      </c>
      <c r="C167" s="4">
        <f>COUNTIF(CSV!B:B,A167)</f>
        <v>9</v>
      </c>
      <c r="D167" s="4">
        <f t="shared" si="5"/>
        <v>17</v>
      </c>
      <c r="E167" s="12">
        <f>(COUNTIFS(CSV!$A:$A,$A167,CSV!$Q:$Q,"&gt;0.5") +COUNTIFS(CSV!$B:$B,$A167,CSV!$Q:$Q,"&gt;0.5"))/$D167</f>
        <v>0.52941176470588236</v>
      </c>
      <c r="F167" s="7">
        <f>COUNTIFS(CSV!$A:$A,$A167,CSV!$Q:$Q,"&gt;0.5")/$B167</f>
        <v>0.625</v>
      </c>
      <c r="G167" s="7">
        <f>COUNTIFS(CSV!$B:$B,$A167,CSV!$Q:$Q,"&gt;0.5")/$C167</f>
        <v>0.44444444444444442</v>
      </c>
      <c r="H167" s="12">
        <f>(COUNTIFS(CSV!$A:$A,$A167,CSV!$Q:$Q,"&gt;1.5") +COUNTIFS(CSV!$B:$B,$A167,CSV!$Q:$Q,"&gt;1.5"))/$D167</f>
        <v>0.29411764705882354</v>
      </c>
      <c r="I167" s="7">
        <f>COUNTIFS(CSV!$A:$A,$A167,CSV!$Q:$Q,"&gt;1.5")/$B167</f>
        <v>0.125</v>
      </c>
      <c r="J167" s="7">
        <f>COUNTIFS(CSV!$B:$B,$A167,CSV!$Q:$Q,"&gt;1.5")/$C167</f>
        <v>0.44444444444444442</v>
      </c>
      <c r="K167" s="12">
        <f>(COUNTIFS(CSV!$A:$A,$A167,CSV!$M:$M,"&gt;0.5") +COUNTIFS(CSV!$B:$B,$A167,CSV!$O:$O,"&gt;0.5"))/$D167</f>
        <v>0.41176470588235292</v>
      </c>
      <c r="L167" s="7">
        <f>COUNTIFS(CSV!$A:$A,$A167,CSV!$M:$M,"&gt;0.5")/$B167</f>
        <v>0.375</v>
      </c>
      <c r="M167" s="7">
        <f>COUNTIFS(CSV!$B:$B,$A167,CSV!$O:$O,"&gt;0.5")/$C167</f>
        <v>0.44444444444444442</v>
      </c>
      <c r="N167" s="12">
        <f>(COUNTIFS(CSV!$A:$A,$A167,CSV!$M:$M,"&gt;1.5") +COUNTIFS(CSV!$B:$B,$A167,CSV!$O:$O,"&gt;1.5"))/$D167</f>
        <v>0.23529411764705882</v>
      </c>
      <c r="O167" s="7">
        <f>COUNTIFS(CSV!$A:$A,$A167,CSV!$M:$M,"&gt;1.5")/$B167</f>
        <v>0</v>
      </c>
      <c r="P167" s="7">
        <f>COUNTIFS(CSV!$B:$B,$A167,CSV!$O:$O,"&gt;1.5")/$C167</f>
        <v>0.44444444444444442</v>
      </c>
      <c r="Q167" s="12">
        <f>(COUNTIFS(CSV!$A:$A,$A167,CSV!$N:$N,"&gt;0.5") +COUNTIFS(CSV!$B:$B,$A167,CSV!$P:$P,"&gt;0.5"))/$D167</f>
        <v>0.29411764705882354</v>
      </c>
      <c r="R167" s="7">
        <f>COUNTIFS(CSV!$A:$A,$A167,CSV!$N:$N,"&gt;0.5")/$B167</f>
        <v>0.375</v>
      </c>
      <c r="S167" s="7">
        <f>COUNTIFS(CSV!$B:$B,$A167,CSV!$P:$P,"&gt;0.5")/$C167</f>
        <v>0.22222222222222221</v>
      </c>
      <c r="T167" s="12">
        <f>(COUNTIFS(CSV!$A:$A,$A167,CSV!$N:$N,"&gt;1.5") +COUNTIFS(CSV!$B:$B,$A167,CSV!$P:$P,"&gt;1.5"))/$D167</f>
        <v>5.8823529411764705E-2</v>
      </c>
      <c r="U167" s="7">
        <f>COUNTIFS(CSV!$A:$A,$A167,CSV!$N:$N,"&gt;1.5")/$B167</f>
        <v>0</v>
      </c>
      <c r="V167" s="7">
        <f>COUNTIFS(CSV!$B:$B,$A167,CSV!$P:$P,"&gt;1.5")/$C167</f>
        <v>0.1111111111111111</v>
      </c>
    </row>
    <row r="168" spans="1:22" x14ac:dyDescent="0.3">
      <c r="A168" s="62" t="s">
        <v>266</v>
      </c>
      <c r="B168" s="9">
        <f>COUNTIF(CSV!A:A,A168)</f>
        <v>8</v>
      </c>
      <c r="C168" s="4">
        <f>COUNTIF(CSV!B:B,A168)</f>
        <v>8</v>
      </c>
      <c r="D168" s="4">
        <f t="shared" si="5"/>
        <v>16</v>
      </c>
      <c r="E168" s="12">
        <f>(COUNTIFS(CSV!$A:$A,$A168,CSV!$Q:$Q,"&gt;0.5") +COUNTIFS(CSV!$B:$B,$A168,CSV!$Q:$Q,"&gt;0.5"))/$D168</f>
        <v>0.75</v>
      </c>
      <c r="F168" s="7">
        <f>COUNTIFS(CSV!$A:$A,$A168,CSV!$Q:$Q,"&gt;0.5")/$B168</f>
        <v>0.75</v>
      </c>
      <c r="G168" s="7">
        <f>COUNTIFS(CSV!$B:$B,$A168,CSV!$Q:$Q,"&gt;0.5")/$C168</f>
        <v>0.75</v>
      </c>
      <c r="H168" s="12">
        <f>(COUNTIFS(CSV!$A:$A,$A168,CSV!$Q:$Q,"&gt;1.5") +COUNTIFS(CSV!$B:$B,$A168,CSV!$Q:$Q,"&gt;1.5"))/$D168</f>
        <v>0.25</v>
      </c>
      <c r="I168" s="7">
        <f>COUNTIFS(CSV!$A:$A,$A168,CSV!$Q:$Q,"&gt;1.5")/$B168</f>
        <v>0.25</v>
      </c>
      <c r="J168" s="7">
        <f>COUNTIFS(CSV!$B:$B,$A168,CSV!$Q:$Q,"&gt;1.5")/$C168</f>
        <v>0.25</v>
      </c>
      <c r="K168" s="12">
        <f>(COUNTIFS(CSV!$A:$A,$A168,CSV!$M:$M,"&gt;0.5") +COUNTIFS(CSV!$B:$B,$A168,CSV!$O:$O,"&gt;0.5"))/$D168</f>
        <v>0.5</v>
      </c>
      <c r="L168" s="7">
        <f>COUNTIFS(CSV!$A:$A,$A168,CSV!$M:$M,"&gt;0.5")/$B168</f>
        <v>0.5</v>
      </c>
      <c r="M168" s="7">
        <f>COUNTIFS(CSV!$B:$B,$A168,CSV!$O:$O,"&gt;0.5")/$C168</f>
        <v>0.5</v>
      </c>
      <c r="N168" s="12">
        <f>(COUNTIFS(CSV!$A:$A,$A168,CSV!$M:$M,"&gt;1.5") +COUNTIFS(CSV!$B:$B,$A168,CSV!$O:$O,"&gt;1.5"))/$D168</f>
        <v>6.25E-2</v>
      </c>
      <c r="O168" s="7">
        <f>COUNTIFS(CSV!$A:$A,$A168,CSV!$M:$M,"&gt;1.5")/$B168</f>
        <v>0.125</v>
      </c>
      <c r="P168" s="7">
        <f>COUNTIFS(CSV!$B:$B,$A168,CSV!$O:$O,"&gt;1.5")/$C168</f>
        <v>0</v>
      </c>
      <c r="Q168" s="12">
        <f>(COUNTIFS(CSV!$A:$A,$A168,CSV!$N:$N,"&gt;0.5") +COUNTIFS(CSV!$B:$B,$A168,CSV!$P:$P,"&gt;0.5"))/$D168</f>
        <v>0.4375</v>
      </c>
      <c r="R168" s="7">
        <f>COUNTIFS(CSV!$A:$A,$A168,CSV!$N:$N,"&gt;0.5")/$B168</f>
        <v>0.375</v>
      </c>
      <c r="S168" s="7">
        <f>COUNTIFS(CSV!$B:$B,$A168,CSV!$P:$P,"&gt;0.5")/$C168</f>
        <v>0.5</v>
      </c>
      <c r="T168" s="12">
        <f>(COUNTIFS(CSV!$A:$A,$A168,CSV!$N:$N,"&gt;1.5") +COUNTIFS(CSV!$B:$B,$A168,CSV!$P:$P,"&gt;1.5"))/$D168</f>
        <v>0</v>
      </c>
      <c r="U168" s="7">
        <f>COUNTIFS(CSV!$A:$A,$A168,CSV!$N:$N,"&gt;1.5")/$B168</f>
        <v>0</v>
      </c>
      <c r="V168" s="7">
        <f>COUNTIFS(CSV!$B:$B,$A168,CSV!$P:$P,"&gt;1.5")/$C168</f>
        <v>0</v>
      </c>
    </row>
    <row r="169" spans="1:22" x14ac:dyDescent="0.3">
      <c r="A169" s="62" t="s">
        <v>296</v>
      </c>
      <c r="B169" s="9">
        <f>COUNTIF(CSV!A:A,A169)</f>
        <v>10</v>
      </c>
      <c r="C169" s="4">
        <f>COUNTIF(CSV!B:B,A169)</f>
        <v>11</v>
      </c>
      <c r="D169" s="4">
        <f t="shared" si="5"/>
        <v>21</v>
      </c>
      <c r="E169" s="12">
        <f>(COUNTIFS(CSV!$A:$A,$A169,CSV!$Q:$Q,"&gt;0.5") +COUNTIFS(CSV!$B:$B,$A169,CSV!$Q:$Q,"&gt;0.5"))/$D169</f>
        <v>0.7142857142857143</v>
      </c>
      <c r="F169" s="7">
        <f>COUNTIFS(CSV!$A:$A,$A169,CSV!$Q:$Q,"&gt;0.5")/$B169</f>
        <v>0.8</v>
      </c>
      <c r="G169" s="7">
        <f>COUNTIFS(CSV!$B:$B,$A169,CSV!$Q:$Q,"&gt;0.5")/$C169</f>
        <v>0.63636363636363635</v>
      </c>
      <c r="H169" s="12">
        <f>(COUNTIFS(CSV!$A:$A,$A169,CSV!$Q:$Q,"&gt;1.5") +COUNTIFS(CSV!$B:$B,$A169,CSV!$Q:$Q,"&gt;1.5"))/$D169</f>
        <v>0.52380952380952384</v>
      </c>
      <c r="I169" s="7">
        <f>COUNTIFS(CSV!$A:$A,$A169,CSV!$Q:$Q,"&gt;1.5")/$B169</f>
        <v>0.7</v>
      </c>
      <c r="J169" s="7">
        <f>COUNTIFS(CSV!$B:$B,$A169,CSV!$Q:$Q,"&gt;1.5")/$C169</f>
        <v>0.36363636363636365</v>
      </c>
      <c r="K169" s="12">
        <f>(COUNTIFS(CSV!$A:$A,$A169,CSV!$M:$M,"&gt;0.5") +COUNTIFS(CSV!$B:$B,$A169,CSV!$O:$O,"&gt;0.5"))/$D169</f>
        <v>0.33333333333333331</v>
      </c>
      <c r="L169" s="7">
        <f>COUNTIFS(CSV!$A:$A,$A169,CSV!$M:$M,"&gt;0.5")/$B169</f>
        <v>0.5</v>
      </c>
      <c r="M169" s="7">
        <f>COUNTIFS(CSV!$B:$B,$A169,CSV!$O:$O,"&gt;0.5")/$C169</f>
        <v>0.18181818181818182</v>
      </c>
      <c r="N169" s="12">
        <f>(COUNTIFS(CSV!$A:$A,$A169,CSV!$M:$M,"&gt;1.5") +COUNTIFS(CSV!$B:$B,$A169,CSV!$O:$O,"&gt;1.5"))/$D169</f>
        <v>0.19047619047619047</v>
      </c>
      <c r="O169" s="7">
        <f>COUNTIFS(CSV!$A:$A,$A169,CSV!$M:$M,"&gt;1.5")/$B169</f>
        <v>0.3</v>
      </c>
      <c r="P169" s="7">
        <f>COUNTIFS(CSV!$B:$B,$A169,CSV!$O:$O,"&gt;1.5")/$C169</f>
        <v>9.0909090909090912E-2</v>
      </c>
      <c r="Q169" s="12">
        <f>(COUNTIFS(CSV!$A:$A,$A169,CSV!$N:$N,"&gt;0.5") +COUNTIFS(CSV!$B:$B,$A169,CSV!$P:$P,"&gt;0.5"))/$D169</f>
        <v>0.66666666666666663</v>
      </c>
      <c r="R169" s="7">
        <f>COUNTIFS(CSV!$A:$A,$A169,CSV!$N:$N,"&gt;0.5")/$B169</f>
        <v>0.8</v>
      </c>
      <c r="S169" s="7">
        <f>COUNTIFS(CSV!$B:$B,$A169,CSV!$P:$P,"&gt;0.5")/$C169</f>
        <v>0.54545454545454541</v>
      </c>
      <c r="T169" s="12">
        <f>(COUNTIFS(CSV!$A:$A,$A169,CSV!$N:$N,"&gt;1.5") +COUNTIFS(CSV!$B:$B,$A169,CSV!$P:$P,"&gt;1.5"))/$D169</f>
        <v>0.33333333333333331</v>
      </c>
      <c r="U169" s="7">
        <f>COUNTIFS(CSV!$A:$A,$A169,CSV!$N:$N,"&gt;1.5")/$B169</f>
        <v>0.4</v>
      </c>
      <c r="V169" s="7">
        <f>COUNTIFS(CSV!$B:$B,$A169,CSV!$P:$P,"&gt;1.5")/$C169</f>
        <v>0.27272727272727271</v>
      </c>
    </row>
    <row r="170" spans="1:22" x14ac:dyDescent="0.3">
      <c r="A170" s="62" t="s">
        <v>286</v>
      </c>
      <c r="B170" s="9">
        <f>COUNTIF(CSV!A:A,A170)</f>
        <v>10</v>
      </c>
      <c r="C170" s="4">
        <f>COUNTIF(CSV!B:B,A170)</f>
        <v>9</v>
      </c>
      <c r="D170" s="4">
        <f t="shared" si="5"/>
        <v>19</v>
      </c>
      <c r="E170" s="12">
        <f>(COUNTIFS(CSV!$A:$A,$A170,CSV!$Q:$Q,"&gt;0.5") +COUNTIFS(CSV!$B:$B,$A170,CSV!$Q:$Q,"&gt;0.5"))/$D170</f>
        <v>0.68421052631578949</v>
      </c>
      <c r="F170" s="7">
        <f>COUNTIFS(CSV!$A:$A,$A170,CSV!$Q:$Q,"&gt;0.5")/$B170</f>
        <v>0.8</v>
      </c>
      <c r="G170" s="7">
        <f>COUNTIFS(CSV!$B:$B,$A170,CSV!$Q:$Q,"&gt;0.5")/$C170</f>
        <v>0.55555555555555558</v>
      </c>
      <c r="H170" s="12">
        <f>(COUNTIFS(CSV!$A:$A,$A170,CSV!$Q:$Q,"&gt;1.5") +COUNTIFS(CSV!$B:$B,$A170,CSV!$Q:$Q,"&gt;1.5"))/$D170</f>
        <v>0.36842105263157893</v>
      </c>
      <c r="I170" s="7">
        <f>COUNTIFS(CSV!$A:$A,$A170,CSV!$Q:$Q,"&gt;1.5")/$B170</f>
        <v>0.5</v>
      </c>
      <c r="J170" s="7">
        <f>COUNTIFS(CSV!$B:$B,$A170,CSV!$Q:$Q,"&gt;1.5")/$C170</f>
        <v>0.22222222222222221</v>
      </c>
      <c r="K170" s="12">
        <f>(COUNTIFS(CSV!$A:$A,$A170,CSV!$M:$M,"&gt;0.5") +COUNTIFS(CSV!$B:$B,$A170,CSV!$O:$O,"&gt;0.5"))/$D170</f>
        <v>0.42105263157894735</v>
      </c>
      <c r="L170" s="7">
        <f>COUNTIFS(CSV!$A:$A,$A170,CSV!$M:$M,"&gt;0.5")/$B170</f>
        <v>0.7</v>
      </c>
      <c r="M170" s="7">
        <f>COUNTIFS(CSV!$B:$B,$A170,CSV!$O:$O,"&gt;0.5")/$C170</f>
        <v>0.1111111111111111</v>
      </c>
      <c r="N170" s="12">
        <f>(COUNTIFS(CSV!$A:$A,$A170,CSV!$M:$M,"&gt;1.5") +COUNTIFS(CSV!$B:$B,$A170,CSV!$O:$O,"&gt;1.5"))/$D170</f>
        <v>0.10526315789473684</v>
      </c>
      <c r="O170" s="7">
        <f>COUNTIFS(CSV!$A:$A,$A170,CSV!$M:$M,"&gt;1.5")/$B170</f>
        <v>0.2</v>
      </c>
      <c r="P170" s="7">
        <f>COUNTIFS(CSV!$B:$B,$A170,CSV!$O:$O,"&gt;1.5")/$C170</f>
        <v>0</v>
      </c>
      <c r="Q170" s="12">
        <f>(COUNTIFS(CSV!$A:$A,$A170,CSV!$N:$N,"&gt;0.5") +COUNTIFS(CSV!$B:$B,$A170,CSV!$P:$P,"&gt;0.5"))/$D170</f>
        <v>0.52631578947368418</v>
      </c>
      <c r="R170" s="7">
        <f>COUNTIFS(CSV!$A:$A,$A170,CSV!$N:$N,"&gt;0.5")/$B170</f>
        <v>0.5</v>
      </c>
      <c r="S170" s="7">
        <f>COUNTIFS(CSV!$B:$B,$A170,CSV!$P:$P,"&gt;0.5")/$C170</f>
        <v>0.55555555555555558</v>
      </c>
      <c r="T170" s="12">
        <f>(COUNTIFS(CSV!$A:$A,$A170,CSV!$N:$N,"&gt;1.5") +COUNTIFS(CSV!$B:$B,$A170,CSV!$P:$P,"&gt;1.5"))/$D170</f>
        <v>0.21052631578947367</v>
      </c>
      <c r="U170" s="7">
        <f>COUNTIFS(CSV!$A:$A,$A170,CSV!$N:$N,"&gt;1.5")/$B170</f>
        <v>0.2</v>
      </c>
      <c r="V170" s="7">
        <f>COUNTIFS(CSV!$B:$B,$A170,CSV!$P:$P,"&gt;1.5")/$C170</f>
        <v>0.22222222222222221</v>
      </c>
    </row>
    <row r="171" spans="1:22" x14ac:dyDescent="0.3">
      <c r="A171" s="62" t="s">
        <v>295</v>
      </c>
      <c r="B171" s="9">
        <f>COUNTIF(CSV!A:A,A171)</f>
        <v>10</v>
      </c>
      <c r="C171" s="4">
        <f>COUNTIF(CSV!B:B,A171)</f>
        <v>9</v>
      </c>
      <c r="D171" s="4">
        <f t="shared" si="5"/>
        <v>19</v>
      </c>
      <c r="E171" s="12">
        <f>(COUNTIFS(CSV!$A:$A,$A171,CSV!$Q:$Q,"&gt;0.5") +COUNTIFS(CSV!$B:$B,$A171,CSV!$Q:$Q,"&gt;0.5"))/$D171</f>
        <v>0.63157894736842102</v>
      </c>
      <c r="F171" s="7">
        <f>COUNTIFS(CSV!$A:$A,$A171,CSV!$Q:$Q,"&gt;0.5")/$B171</f>
        <v>0.7</v>
      </c>
      <c r="G171" s="7">
        <f>COUNTIFS(CSV!$B:$B,$A171,CSV!$Q:$Q,"&gt;0.5")/$C171</f>
        <v>0.55555555555555558</v>
      </c>
      <c r="H171" s="12">
        <f>(COUNTIFS(CSV!$A:$A,$A171,CSV!$Q:$Q,"&gt;1.5") +COUNTIFS(CSV!$B:$B,$A171,CSV!$Q:$Q,"&gt;1.5"))/$D171</f>
        <v>0.42105263157894735</v>
      </c>
      <c r="I171" s="7">
        <f>COUNTIFS(CSV!$A:$A,$A171,CSV!$Q:$Q,"&gt;1.5")/$B171</f>
        <v>0.5</v>
      </c>
      <c r="J171" s="7">
        <f>COUNTIFS(CSV!$B:$B,$A171,CSV!$Q:$Q,"&gt;1.5")/$C171</f>
        <v>0.33333333333333331</v>
      </c>
      <c r="K171" s="12">
        <f>(COUNTIFS(CSV!$A:$A,$A171,CSV!$M:$M,"&gt;0.5") +COUNTIFS(CSV!$B:$B,$A171,CSV!$O:$O,"&gt;0.5"))/$D171</f>
        <v>0.42105263157894735</v>
      </c>
      <c r="L171" s="7">
        <f>COUNTIFS(CSV!$A:$A,$A171,CSV!$M:$M,"&gt;0.5")/$B171</f>
        <v>0.4</v>
      </c>
      <c r="M171" s="7">
        <f>COUNTIFS(CSV!$B:$B,$A171,CSV!$O:$O,"&gt;0.5")/$C171</f>
        <v>0.44444444444444442</v>
      </c>
      <c r="N171" s="12">
        <f>(COUNTIFS(CSV!$A:$A,$A171,CSV!$M:$M,"&gt;1.5") +COUNTIFS(CSV!$B:$B,$A171,CSV!$O:$O,"&gt;1.5"))/$D171</f>
        <v>0.26315789473684209</v>
      </c>
      <c r="O171" s="7">
        <f>COUNTIFS(CSV!$A:$A,$A171,CSV!$M:$M,"&gt;1.5")/$B171</f>
        <v>0.4</v>
      </c>
      <c r="P171" s="7">
        <f>COUNTIFS(CSV!$B:$B,$A171,CSV!$O:$O,"&gt;1.5")/$C171</f>
        <v>0.1111111111111111</v>
      </c>
      <c r="Q171" s="12">
        <f>(COUNTIFS(CSV!$A:$A,$A171,CSV!$N:$N,"&gt;0.5") +COUNTIFS(CSV!$B:$B,$A171,CSV!$P:$P,"&gt;0.5"))/$D171</f>
        <v>0.57894736842105265</v>
      </c>
      <c r="R171" s="7">
        <f>COUNTIFS(CSV!$A:$A,$A171,CSV!$N:$N,"&gt;0.5")/$B171</f>
        <v>0.7</v>
      </c>
      <c r="S171" s="7">
        <f>COUNTIFS(CSV!$B:$B,$A171,CSV!$P:$P,"&gt;0.5")/$C171</f>
        <v>0.44444444444444442</v>
      </c>
      <c r="T171" s="12">
        <f>(COUNTIFS(CSV!$A:$A,$A171,CSV!$N:$N,"&gt;1.5") +COUNTIFS(CSV!$B:$B,$A171,CSV!$P:$P,"&gt;1.5"))/$D171</f>
        <v>5.2631578947368418E-2</v>
      </c>
      <c r="U171" s="7">
        <f>COUNTIFS(CSV!$A:$A,$A171,CSV!$N:$N,"&gt;1.5")/$B171</f>
        <v>0.1</v>
      </c>
      <c r="V171" s="7">
        <f>COUNTIFS(CSV!$B:$B,$A171,CSV!$P:$P,"&gt;1.5")/$C171</f>
        <v>0</v>
      </c>
    </row>
    <row r="172" spans="1:22" x14ac:dyDescent="0.3">
      <c r="A172" s="62" t="s">
        <v>283</v>
      </c>
      <c r="B172" s="9">
        <f>COUNTIF(CSV!A:A,A172)</f>
        <v>9</v>
      </c>
      <c r="C172" s="4">
        <f>COUNTIF(CSV!B:B,A172)</f>
        <v>10</v>
      </c>
      <c r="D172" s="4">
        <f t="shared" si="5"/>
        <v>19</v>
      </c>
      <c r="E172" s="12">
        <f>(COUNTIFS(CSV!$A:$A,$A172,CSV!$Q:$Q,"&gt;0.5") +COUNTIFS(CSV!$B:$B,$A172,CSV!$Q:$Q,"&gt;0.5"))/$D172</f>
        <v>0.84210526315789469</v>
      </c>
      <c r="F172" s="7">
        <f>COUNTIFS(CSV!$A:$A,$A172,CSV!$Q:$Q,"&gt;0.5")/$B172</f>
        <v>0.88888888888888884</v>
      </c>
      <c r="G172" s="7">
        <f>COUNTIFS(CSV!$B:$B,$A172,CSV!$Q:$Q,"&gt;0.5")/$C172</f>
        <v>0.8</v>
      </c>
      <c r="H172" s="12">
        <f>(COUNTIFS(CSV!$A:$A,$A172,CSV!$Q:$Q,"&gt;1.5") +COUNTIFS(CSV!$B:$B,$A172,CSV!$Q:$Q,"&gt;1.5"))/$D172</f>
        <v>0.42105263157894735</v>
      </c>
      <c r="I172" s="7">
        <f>COUNTIFS(CSV!$A:$A,$A172,CSV!$Q:$Q,"&gt;1.5")/$B172</f>
        <v>0.66666666666666663</v>
      </c>
      <c r="J172" s="7">
        <f>COUNTIFS(CSV!$B:$B,$A172,CSV!$Q:$Q,"&gt;1.5")/$C172</f>
        <v>0.2</v>
      </c>
      <c r="K172" s="12">
        <f>(COUNTIFS(CSV!$A:$A,$A172,CSV!$M:$M,"&gt;0.5") +COUNTIFS(CSV!$B:$B,$A172,CSV!$O:$O,"&gt;0.5"))/$D172</f>
        <v>0.52631578947368418</v>
      </c>
      <c r="L172" s="7">
        <f>COUNTIFS(CSV!$A:$A,$A172,CSV!$M:$M,"&gt;0.5")/$B172</f>
        <v>0.77777777777777779</v>
      </c>
      <c r="M172" s="7">
        <f>COUNTIFS(CSV!$B:$B,$A172,CSV!$O:$O,"&gt;0.5")/$C172</f>
        <v>0.3</v>
      </c>
      <c r="N172" s="12">
        <f>(COUNTIFS(CSV!$A:$A,$A172,CSV!$M:$M,"&gt;1.5") +COUNTIFS(CSV!$B:$B,$A172,CSV!$O:$O,"&gt;1.5"))/$D172</f>
        <v>5.2631578947368418E-2</v>
      </c>
      <c r="O172" s="7">
        <f>COUNTIFS(CSV!$A:$A,$A172,CSV!$M:$M,"&gt;1.5")/$B172</f>
        <v>0.1111111111111111</v>
      </c>
      <c r="P172" s="7">
        <f>COUNTIFS(CSV!$B:$B,$A172,CSV!$O:$O,"&gt;1.5")/$C172</f>
        <v>0</v>
      </c>
      <c r="Q172" s="12">
        <f>(COUNTIFS(CSV!$A:$A,$A172,CSV!$N:$N,"&gt;0.5") +COUNTIFS(CSV!$B:$B,$A172,CSV!$P:$P,"&gt;0.5"))/$D172</f>
        <v>0.68421052631578949</v>
      </c>
      <c r="R172" s="7">
        <f>COUNTIFS(CSV!$A:$A,$A172,CSV!$N:$N,"&gt;0.5")/$B172</f>
        <v>0.77777777777777779</v>
      </c>
      <c r="S172" s="7">
        <f>COUNTIFS(CSV!$B:$B,$A172,CSV!$P:$P,"&gt;0.5")/$C172</f>
        <v>0.6</v>
      </c>
      <c r="T172" s="12">
        <f>(COUNTIFS(CSV!$A:$A,$A172,CSV!$N:$N,"&gt;1.5") +COUNTIFS(CSV!$B:$B,$A172,CSV!$P:$P,"&gt;1.5"))/$D172</f>
        <v>0.10526315789473684</v>
      </c>
      <c r="U172" s="7">
        <f>COUNTIFS(CSV!$A:$A,$A172,CSV!$N:$N,"&gt;1.5")/$B172</f>
        <v>0.1111111111111111</v>
      </c>
      <c r="V172" s="7">
        <f>COUNTIFS(CSV!$B:$B,$A172,CSV!$P:$P,"&gt;1.5")/$C172</f>
        <v>0.1</v>
      </c>
    </row>
    <row r="173" spans="1:22" x14ac:dyDescent="0.3">
      <c r="A173" s="62" t="s">
        <v>294</v>
      </c>
      <c r="B173" s="9">
        <f>COUNTIF(CSV!A:A,A173)</f>
        <v>9</v>
      </c>
      <c r="C173" s="4">
        <f>COUNTIF(CSV!B:B,A173)</f>
        <v>10</v>
      </c>
      <c r="D173" s="4">
        <f t="shared" si="5"/>
        <v>19</v>
      </c>
      <c r="E173" s="12">
        <f>(COUNTIFS(CSV!$A:$A,$A173,CSV!$Q:$Q,"&gt;0.5") +COUNTIFS(CSV!$B:$B,$A173,CSV!$Q:$Q,"&gt;0.5"))/$D173</f>
        <v>0.73684210526315785</v>
      </c>
      <c r="F173" s="7">
        <f>COUNTIFS(CSV!$A:$A,$A173,CSV!$Q:$Q,"&gt;0.5")/$B173</f>
        <v>0.66666666666666663</v>
      </c>
      <c r="G173" s="7">
        <f>COUNTIFS(CSV!$B:$B,$A173,CSV!$Q:$Q,"&gt;0.5")/$C173</f>
        <v>0.8</v>
      </c>
      <c r="H173" s="12">
        <f>(COUNTIFS(CSV!$A:$A,$A173,CSV!$Q:$Q,"&gt;1.5") +COUNTIFS(CSV!$B:$B,$A173,CSV!$Q:$Q,"&gt;1.5"))/$D173</f>
        <v>0.52631578947368418</v>
      </c>
      <c r="I173" s="7">
        <f>COUNTIFS(CSV!$A:$A,$A173,CSV!$Q:$Q,"&gt;1.5")/$B173</f>
        <v>0.33333333333333331</v>
      </c>
      <c r="J173" s="7">
        <f>COUNTIFS(CSV!$B:$B,$A173,CSV!$Q:$Q,"&gt;1.5")/$C173</f>
        <v>0.7</v>
      </c>
      <c r="K173" s="12">
        <f>(COUNTIFS(CSV!$A:$A,$A173,CSV!$M:$M,"&gt;0.5") +COUNTIFS(CSV!$B:$B,$A173,CSV!$O:$O,"&gt;0.5"))/$D173</f>
        <v>0.42105263157894735</v>
      </c>
      <c r="L173" s="7">
        <f>COUNTIFS(CSV!$A:$A,$A173,CSV!$M:$M,"&gt;0.5")/$B173</f>
        <v>0.44444444444444442</v>
      </c>
      <c r="M173" s="7">
        <f>COUNTIFS(CSV!$B:$B,$A173,CSV!$O:$O,"&gt;0.5")/$C173</f>
        <v>0.4</v>
      </c>
      <c r="N173" s="12">
        <f>(COUNTIFS(CSV!$A:$A,$A173,CSV!$M:$M,"&gt;1.5") +COUNTIFS(CSV!$B:$B,$A173,CSV!$O:$O,"&gt;1.5"))/$D173</f>
        <v>0.10526315789473684</v>
      </c>
      <c r="O173" s="7">
        <f>COUNTIFS(CSV!$A:$A,$A173,CSV!$M:$M,"&gt;1.5")/$B173</f>
        <v>0</v>
      </c>
      <c r="P173" s="7">
        <f>COUNTIFS(CSV!$B:$B,$A173,CSV!$O:$O,"&gt;1.5")/$C173</f>
        <v>0.2</v>
      </c>
      <c r="Q173" s="12">
        <f>(COUNTIFS(CSV!$A:$A,$A173,CSV!$N:$N,"&gt;0.5") +COUNTIFS(CSV!$B:$B,$A173,CSV!$P:$P,"&gt;0.5"))/$D173</f>
        <v>0.52631578947368418</v>
      </c>
      <c r="R173" s="7">
        <f>COUNTIFS(CSV!$A:$A,$A173,CSV!$N:$N,"&gt;0.5")/$B173</f>
        <v>0.44444444444444442</v>
      </c>
      <c r="S173" s="7">
        <f>COUNTIFS(CSV!$B:$B,$A173,CSV!$P:$P,"&gt;0.5")/$C173</f>
        <v>0.6</v>
      </c>
      <c r="T173" s="12">
        <f>(COUNTIFS(CSV!$A:$A,$A173,CSV!$N:$N,"&gt;1.5") +COUNTIFS(CSV!$B:$B,$A173,CSV!$P:$P,"&gt;1.5"))/$D173</f>
        <v>0.26315789473684209</v>
      </c>
      <c r="U173" s="7">
        <f>COUNTIFS(CSV!$A:$A,$A173,CSV!$N:$N,"&gt;1.5")/$B173</f>
        <v>0.1111111111111111</v>
      </c>
      <c r="V173" s="7">
        <f>COUNTIFS(CSV!$B:$B,$A173,CSV!$P:$P,"&gt;1.5")/$C173</f>
        <v>0.4</v>
      </c>
    </row>
    <row r="174" spans="1:22" x14ac:dyDescent="0.3">
      <c r="A174" s="62" t="s">
        <v>292</v>
      </c>
      <c r="B174" s="9">
        <f>COUNTIF(CSV!A:A,A174)</f>
        <v>10</v>
      </c>
      <c r="C174" s="4">
        <f>COUNTIF(CSV!B:B,A174)</f>
        <v>10</v>
      </c>
      <c r="D174" s="4">
        <f t="shared" si="5"/>
        <v>20</v>
      </c>
      <c r="E174" s="12">
        <f>(COUNTIFS(CSV!$A:$A,$A174,CSV!$Q:$Q,"&gt;0.5") +COUNTIFS(CSV!$B:$B,$A174,CSV!$Q:$Q,"&gt;0.5"))/$D174</f>
        <v>0.75</v>
      </c>
      <c r="F174" s="7">
        <f>COUNTIFS(CSV!$A:$A,$A174,CSV!$Q:$Q,"&gt;0.5")/$B174</f>
        <v>0.7</v>
      </c>
      <c r="G174" s="7">
        <f>COUNTIFS(CSV!$B:$B,$A174,CSV!$Q:$Q,"&gt;0.5")/$C174</f>
        <v>0.8</v>
      </c>
      <c r="H174" s="12">
        <f>(COUNTIFS(CSV!$A:$A,$A174,CSV!$Q:$Q,"&gt;1.5") +COUNTIFS(CSV!$B:$B,$A174,CSV!$Q:$Q,"&gt;1.5"))/$D174</f>
        <v>0.6</v>
      </c>
      <c r="I174" s="7">
        <f>COUNTIFS(CSV!$A:$A,$A174,CSV!$Q:$Q,"&gt;1.5")/$B174</f>
        <v>0.5</v>
      </c>
      <c r="J174" s="7">
        <f>COUNTIFS(CSV!$B:$B,$A174,CSV!$Q:$Q,"&gt;1.5")/$C174</f>
        <v>0.7</v>
      </c>
      <c r="K174" s="12">
        <f>(COUNTIFS(CSV!$A:$A,$A174,CSV!$M:$M,"&gt;0.5") +COUNTIFS(CSV!$B:$B,$A174,CSV!$O:$O,"&gt;0.5"))/$D174</f>
        <v>0.45</v>
      </c>
      <c r="L174" s="7">
        <f>COUNTIFS(CSV!$A:$A,$A174,CSV!$M:$M,"&gt;0.5")/$B174</f>
        <v>0.5</v>
      </c>
      <c r="M174" s="7">
        <f>COUNTIFS(CSV!$B:$B,$A174,CSV!$O:$O,"&gt;0.5")/$C174</f>
        <v>0.4</v>
      </c>
      <c r="N174" s="12">
        <f>(COUNTIFS(CSV!$A:$A,$A174,CSV!$M:$M,"&gt;1.5") +COUNTIFS(CSV!$B:$B,$A174,CSV!$O:$O,"&gt;1.5"))/$D174</f>
        <v>0.05</v>
      </c>
      <c r="O174" s="7">
        <f>COUNTIFS(CSV!$A:$A,$A174,CSV!$M:$M,"&gt;1.5")/$B174</f>
        <v>0</v>
      </c>
      <c r="P174" s="7">
        <f>COUNTIFS(CSV!$B:$B,$A174,CSV!$O:$O,"&gt;1.5")/$C174</f>
        <v>0.1</v>
      </c>
      <c r="Q174" s="12">
        <f>(COUNTIFS(CSV!$A:$A,$A174,CSV!$N:$N,"&gt;0.5") +COUNTIFS(CSV!$B:$B,$A174,CSV!$P:$P,"&gt;0.5"))/$D174</f>
        <v>0.65</v>
      </c>
      <c r="R174" s="7">
        <f>COUNTIFS(CSV!$A:$A,$A174,CSV!$N:$N,"&gt;0.5")/$B174</f>
        <v>0.6</v>
      </c>
      <c r="S174" s="7">
        <f>COUNTIFS(CSV!$B:$B,$A174,CSV!$P:$P,"&gt;0.5")/$C174</f>
        <v>0.7</v>
      </c>
      <c r="T174" s="12">
        <f>(COUNTIFS(CSV!$A:$A,$A174,CSV!$N:$N,"&gt;1.5") +COUNTIFS(CSV!$B:$B,$A174,CSV!$P:$P,"&gt;1.5"))/$D174</f>
        <v>0.35</v>
      </c>
      <c r="U174" s="7">
        <f>COUNTIFS(CSV!$A:$A,$A174,CSV!$N:$N,"&gt;1.5")/$B174</f>
        <v>0.4</v>
      </c>
      <c r="V174" s="7">
        <f>COUNTIFS(CSV!$B:$B,$A174,CSV!$P:$P,"&gt;1.5")/$C174</f>
        <v>0.3</v>
      </c>
    </row>
    <row r="175" spans="1:22" x14ac:dyDescent="0.3">
      <c r="A175" s="62" t="s">
        <v>280</v>
      </c>
      <c r="B175" s="9">
        <f>COUNTIF(CSV!A:A,A175)</f>
        <v>11</v>
      </c>
      <c r="C175" s="4">
        <f>COUNTIF(CSV!B:B,A175)</f>
        <v>10</v>
      </c>
      <c r="D175" s="4">
        <f t="shared" si="5"/>
        <v>21</v>
      </c>
      <c r="E175" s="12">
        <f>(COUNTIFS(CSV!$A:$A,$A175,CSV!$Q:$Q,"&gt;0.5") +COUNTIFS(CSV!$B:$B,$A175,CSV!$Q:$Q,"&gt;0.5"))/$D175</f>
        <v>0.80952380952380953</v>
      </c>
      <c r="F175" s="7">
        <f>COUNTIFS(CSV!$A:$A,$A175,CSV!$Q:$Q,"&gt;0.5")/$B175</f>
        <v>0.90909090909090906</v>
      </c>
      <c r="G175" s="7">
        <f>COUNTIFS(CSV!$B:$B,$A175,CSV!$Q:$Q,"&gt;0.5")/$C175</f>
        <v>0.7</v>
      </c>
      <c r="H175" s="12">
        <f>(COUNTIFS(CSV!$A:$A,$A175,CSV!$Q:$Q,"&gt;1.5") +COUNTIFS(CSV!$B:$B,$A175,CSV!$Q:$Q,"&gt;1.5"))/$D175</f>
        <v>0.52380952380952384</v>
      </c>
      <c r="I175" s="7">
        <f>COUNTIFS(CSV!$A:$A,$A175,CSV!$Q:$Q,"&gt;1.5")/$B175</f>
        <v>0.63636363636363635</v>
      </c>
      <c r="J175" s="7">
        <f>COUNTIFS(CSV!$B:$B,$A175,CSV!$Q:$Q,"&gt;1.5")/$C175</f>
        <v>0.4</v>
      </c>
      <c r="K175" s="12">
        <f>(COUNTIFS(CSV!$A:$A,$A175,CSV!$M:$M,"&gt;0.5") +COUNTIFS(CSV!$B:$B,$A175,CSV!$O:$O,"&gt;0.5"))/$D175</f>
        <v>0.5714285714285714</v>
      </c>
      <c r="L175" s="7">
        <f>COUNTIFS(CSV!$A:$A,$A175,CSV!$M:$M,"&gt;0.5")/$B175</f>
        <v>0.72727272727272729</v>
      </c>
      <c r="M175" s="7">
        <f>COUNTIFS(CSV!$B:$B,$A175,CSV!$O:$O,"&gt;0.5")/$C175</f>
        <v>0.4</v>
      </c>
      <c r="N175" s="12">
        <f>(COUNTIFS(CSV!$A:$A,$A175,CSV!$M:$M,"&gt;1.5") +COUNTIFS(CSV!$B:$B,$A175,CSV!$O:$O,"&gt;1.5"))/$D175</f>
        <v>0.19047619047619047</v>
      </c>
      <c r="O175" s="7">
        <f>COUNTIFS(CSV!$A:$A,$A175,CSV!$M:$M,"&gt;1.5")/$B175</f>
        <v>0.27272727272727271</v>
      </c>
      <c r="P175" s="7">
        <f>COUNTIFS(CSV!$B:$B,$A175,CSV!$O:$O,"&gt;1.5")/$C175</f>
        <v>0.1</v>
      </c>
      <c r="Q175" s="12">
        <f>(COUNTIFS(CSV!$A:$A,$A175,CSV!$N:$N,"&gt;0.5") +COUNTIFS(CSV!$B:$B,$A175,CSV!$P:$P,"&gt;0.5"))/$D175</f>
        <v>0.52380952380952384</v>
      </c>
      <c r="R175" s="7">
        <f>COUNTIFS(CSV!$A:$A,$A175,CSV!$N:$N,"&gt;0.5")/$B175</f>
        <v>0.36363636363636365</v>
      </c>
      <c r="S175" s="7">
        <f>COUNTIFS(CSV!$B:$B,$A175,CSV!$P:$P,"&gt;0.5")/$C175</f>
        <v>0.7</v>
      </c>
      <c r="T175" s="12">
        <f>(COUNTIFS(CSV!$A:$A,$A175,CSV!$N:$N,"&gt;1.5") +COUNTIFS(CSV!$B:$B,$A175,CSV!$P:$P,"&gt;1.5"))/$D175</f>
        <v>0.23809523809523808</v>
      </c>
      <c r="U175" s="7">
        <f>COUNTIFS(CSV!$A:$A,$A175,CSV!$N:$N,"&gt;1.5")/$B175</f>
        <v>0.18181818181818182</v>
      </c>
      <c r="V175" s="7">
        <f>COUNTIFS(CSV!$B:$B,$A175,CSV!$P:$P,"&gt;1.5")/$C175</f>
        <v>0.3</v>
      </c>
    </row>
    <row r="176" spans="1:22" x14ac:dyDescent="0.3">
      <c r="A176" s="62" t="s">
        <v>291</v>
      </c>
      <c r="B176" s="9">
        <f>COUNTIF(CSV!A:A,A176)</f>
        <v>11</v>
      </c>
      <c r="C176" s="4">
        <f>COUNTIF(CSV!B:B,A176)</f>
        <v>10</v>
      </c>
      <c r="D176" s="4">
        <f t="shared" si="5"/>
        <v>21</v>
      </c>
      <c r="E176" s="12">
        <f>(COUNTIFS(CSV!$A:$A,$A176,CSV!$Q:$Q,"&gt;0.5") +COUNTIFS(CSV!$B:$B,$A176,CSV!$Q:$Q,"&gt;0.5"))/$D176</f>
        <v>0.76190476190476186</v>
      </c>
      <c r="F176" s="7">
        <f>COUNTIFS(CSV!$A:$A,$A176,CSV!$Q:$Q,"&gt;0.5")/$B176</f>
        <v>0.72727272727272729</v>
      </c>
      <c r="G176" s="7">
        <f>COUNTIFS(CSV!$B:$B,$A176,CSV!$Q:$Q,"&gt;0.5")/$C176</f>
        <v>0.8</v>
      </c>
      <c r="H176" s="12">
        <f>(COUNTIFS(CSV!$A:$A,$A176,CSV!$Q:$Q,"&gt;1.5") +COUNTIFS(CSV!$B:$B,$A176,CSV!$Q:$Q,"&gt;1.5"))/$D176</f>
        <v>0.52380952380952384</v>
      </c>
      <c r="I176" s="7">
        <f>COUNTIFS(CSV!$A:$A,$A176,CSV!$Q:$Q,"&gt;1.5")/$B176</f>
        <v>0.63636363636363635</v>
      </c>
      <c r="J176" s="7">
        <f>COUNTIFS(CSV!$B:$B,$A176,CSV!$Q:$Q,"&gt;1.5")/$C176</f>
        <v>0.4</v>
      </c>
      <c r="K176" s="12">
        <f>(COUNTIFS(CSV!$A:$A,$A176,CSV!$M:$M,"&gt;0.5") +COUNTIFS(CSV!$B:$B,$A176,CSV!$O:$O,"&gt;0.5"))/$D176</f>
        <v>0.47619047619047616</v>
      </c>
      <c r="L176" s="7">
        <f>COUNTIFS(CSV!$A:$A,$A176,CSV!$M:$M,"&gt;0.5")/$B176</f>
        <v>0.36363636363636365</v>
      </c>
      <c r="M176" s="7">
        <f>COUNTIFS(CSV!$B:$B,$A176,CSV!$O:$O,"&gt;0.5")/$C176</f>
        <v>0.6</v>
      </c>
      <c r="N176" s="12">
        <f>(COUNTIFS(CSV!$A:$A,$A176,CSV!$M:$M,"&gt;1.5") +COUNTIFS(CSV!$B:$B,$A176,CSV!$O:$O,"&gt;1.5"))/$D176</f>
        <v>9.5238095238095233E-2</v>
      </c>
      <c r="O176" s="7">
        <f>COUNTIFS(CSV!$A:$A,$A176,CSV!$M:$M,"&gt;1.5")/$B176</f>
        <v>9.0909090909090912E-2</v>
      </c>
      <c r="P176" s="7">
        <f>COUNTIFS(CSV!$B:$B,$A176,CSV!$O:$O,"&gt;1.5")/$C176</f>
        <v>0.1</v>
      </c>
      <c r="Q176" s="12">
        <f>(COUNTIFS(CSV!$A:$A,$A176,CSV!$N:$N,"&gt;0.5") +COUNTIFS(CSV!$B:$B,$A176,CSV!$P:$P,"&gt;0.5"))/$D176</f>
        <v>0.61904761904761907</v>
      </c>
      <c r="R176" s="7">
        <f>COUNTIFS(CSV!$A:$A,$A176,CSV!$N:$N,"&gt;0.5")/$B176</f>
        <v>0.63636363636363635</v>
      </c>
      <c r="S176" s="7">
        <f>COUNTIFS(CSV!$B:$B,$A176,CSV!$P:$P,"&gt;0.5")/$C176</f>
        <v>0.6</v>
      </c>
      <c r="T176" s="12">
        <f>(COUNTIFS(CSV!$A:$A,$A176,CSV!$N:$N,"&gt;1.5") +COUNTIFS(CSV!$B:$B,$A176,CSV!$P:$P,"&gt;1.5"))/$D176</f>
        <v>0.2857142857142857</v>
      </c>
      <c r="U176" s="7">
        <f>COUNTIFS(CSV!$A:$A,$A176,CSV!$N:$N,"&gt;1.5")/$B176</f>
        <v>0.45454545454545453</v>
      </c>
      <c r="V176" s="7">
        <f>COUNTIFS(CSV!$B:$B,$A176,CSV!$P:$P,"&gt;1.5")/$C176</f>
        <v>0.1</v>
      </c>
    </row>
    <row r="177" spans="1:22" x14ac:dyDescent="0.3">
      <c r="A177" s="62" t="s">
        <v>287</v>
      </c>
      <c r="B177" s="9">
        <f>COUNTIF(CSV!A:A,A177)</f>
        <v>10</v>
      </c>
      <c r="C177" s="4">
        <f>COUNTIF(CSV!B:B,A177)</f>
        <v>9</v>
      </c>
      <c r="D177" s="4">
        <f t="shared" si="5"/>
        <v>19</v>
      </c>
      <c r="E177" s="12">
        <f>(COUNTIFS(CSV!$A:$A,$A177,CSV!$Q:$Q,"&gt;0.5") +COUNTIFS(CSV!$B:$B,$A177,CSV!$Q:$Q,"&gt;0.5"))/$D177</f>
        <v>0.84210526315789469</v>
      </c>
      <c r="F177" s="7">
        <f>COUNTIFS(CSV!$A:$A,$A177,CSV!$Q:$Q,"&gt;0.5")/$B177</f>
        <v>0.7</v>
      </c>
      <c r="G177" s="7">
        <f>COUNTIFS(CSV!$B:$B,$A177,CSV!$Q:$Q,"&gt;0.5")/$C177</f>
        <v>1</v>
      </c>
      <c r="H177" s="12">
        <f>(COUNTIFS(CSV!$A:$A,$A177,CSV!$Q:$Q,"&gt;1.5") +COUNTIFS(CSV!$B:$B,$A177,CSV!$Q:$Q,"&gt;1.5"))/$D177</f>
        <v>0.52631578947368418</v>
      </c>
      <c r="I177" s="7">
        <f>COUNTIFS(CSV!$A:$A,$A177,CSV!$Q:$Q,"&gt;1.5")/$B177</f>
        <v>0.5</v>
      </c>
      <c r="J177" s="7">
        <f>COUNTIFS(CSV!$B:$B,$A177,CSV!$Q:$Q,"&gt;1.5")/$C177</f>
        <v>0.55555555555555558</v>
      </c>
      <c r="K177" s="12">
        <f>(COUNTIFS(CSV!$A:$A,$A177,CSV!$M:$M,"&gt;0.5") +COUNTIFS(CSV!$B:$B,$A177,CSV!$O:$O,"&gt;0.5"))/$D177</f>
        <v>0.63157894736842102</v>
      </c>
      <c r="L177" s="7">
        <f>COUNTIFS(CSV!$A:$A,$A177,CSV!$M:$M,"&gt;0.5")/$B177</f>
        <v>0.6</v>
      </c>
      <c r="M177" s="7">
        <f>COUNTIFS(CSV!$B:$B,$A177,CSV!$O:$O,"&gt;0.5")/$C177</f>
        <v>0.66666666666666663</v>
      </c>
      <c r="N177" s="12">
        <f>(COUNTIFS(CSV!$A:$A,$A177,CSV!$M:$M,"&gt;1.5") +COUNTIFS(CSV!$B:$B,$A177,CSV!$O:$O,"&gt;1.5"))/$D177</f>
        <v>0.15789473684210525</v>
      </c>
      <c r="O177" s="7">
        <f>COUNTIFS(CSV!$A:$A,$A177,CSV!$M:$M,"&gt;1.5")/$B177</f>
        <v>0.1</v>
      </c>
      <c r="P177" s="7">
        <f>COUNTIFS(CSV!$B:$B,$A177,CSV!$O:$O,"&gt;1.5")/$C177</f>
        <v>0.22222222222222221</v>
      </c>
      <c r="Q177" s="12">
        <f>(COUNTIFS(CSV!$A:$A,$A177,CSV!$N:$N,"&gt;0.5") +COUNTIFS(CSV!$B:$B,$A177,CSV!$P:$P,"&gt;0.5"))/$D177</f>
        <v>0.52631578947368418</v>
      </c>
      <c r="R177" s="7">
        <f>COUNTIFS(CSV!$A:$A,$A177,CSV!$N:$N,"&gt;0.5")/$B177</f>
        <v>0.4</v>
      </c>
      <c r="S177" s="7">
        <f>COUNTIFS(CSV!$B:$B,$A177,CSV!$P:$P,"&gt;0.5")/$C177</f>
        <v>0.66666666666666663</v>
      </c>
      <c r="T177" s="12">
        <f>(COUNTIFS(CSV!$A:$A,$A177,CSV!$N:$N,"&gt;1.5") +COUNTIFS(CSV!$B:$B,$A177,CSV!$P:$P,"&gt;1.5"))/$D177</f>
        <v>0.10526315789473684</v>
      </c>
      <c r="U177" s="7">
        <f>COUNTIFS(CSV!$A:$A,$A177,CSV!$N:$N,"&gt;1.5")/$B177</f>
        <v>0.1</v>
      </c>
      <c r="V177" s="7">
        <f>COUNTIFS(CSV!$B:$B,$A177,CSV!$P:$P,"&gt;1.5")/$C177</f>
        <v>0.1111111111111111</v>
      </c>
    </row>
    <row r="178" spans="1:22" x14ac:dyDescent="0.3">
      <c r="A178" s="62" t="s">
        <v>279</v>
      </c>
      <c r="B178" s="9">
        <f>COUNTIF(CSV!A:A,A178)</f>
        <v>10</v>
      </c>
      <c r="C178" s="4">
        <f>COUNTIF(CSV!B:B,A178)</f>
        <v>10</v>
      </c>
      <c r="D178" s="4">
        <f t="shared" si="5"/>
        <v>20</v>
      </c>
      <c r="E178" s="12">
        <f>(COUNTIFS(CSV!$A:$A,$A178,CSV!$Q:$Q,"&gt;0.5") +COUNTIFS(CSV!$B:$B,$A178,CSV!$Q:$Q,"&gt;0.5"))/$D178</f>
        <v>0.8</v>
      </c>
      <c r="F178" s="7">
        <f>COUNTIFS(CSV!$A:$A,$A178,CSV!$Q:$Q,"&gt;0.5")/$B178</f>
        <v>0.8</v>
      </c>
      <c r="G178" s="7">
        <f>COUNTIFS(CSV!$B:$B,$A178,CSV!$Q:$Q,"&gt;0.5")/$C178</f>
        <v>0.8</v>
      </c>
      <c r="H178" s="12">
        <f>(COUNTIFS(CSV!$A:$A,$A178,CSV!$Q:$Q,"&gt;1.5") +COUNTIFS(CSV!$B:$B,$A178,CSV!$Q:$Q,"&gt;1.5"))/$D178</f>
        <v>0.45</v>
      </c>
      <c r="I178" s="7">
        <f>COUNTIFS(CSV!$A:$A,$A178,CSV!$Q:$Q,"&gt;1.5")/$B178</f>
        <v>0.5</v>
      </c>
      <c r="J178" s="7">
        <f>COUNTIFS(CSV!$B:$B,$A178,CSV!$Q:$Q,"&gt;1.5")/$C178</f>
        <v>0.4</v>
      </c>
      <c r="K178" s="12">
        <f>(COUNTIFS(CSV!$A:$A,$A178,CSV!$M:$M,"&gt;0.5") +COUNTIFS(CSV!$B:$B,$A178,CSV!$O:$O,"&gt;0.5"))/$D178</f>
        <v>0.6</v>
      </c>
      <c r="L178" s="7">
        <f>COUNTIFS(CSV!$A:$A,$A178,CSV!$M:$M,"&gt;0.5")/$B178</f>
        <v>0.8</v>
      </c>
      <c r="M178" s="7">
        <f>COUNTIFS(CSV!$B:$B,$A178,CSV!$O:$O,"&gt;0.5")/$C178</f>
        <v>0.4</v>
      </c>
      <c r="N178" s="12">
        <f>(COUNTIFS(CSV!$A:$A,$A178,CSV!$M:$M,"&gt;1.5") +COUNTIFS(CSV!$B:$B,$A178,CSV!$O:$O,"&gt;1.5"))/$D178</f>
        <v>0.15</v>
      </c>
      <c r="O178" s="7">
        <f>COUNTIFS(CSV!$A:$A,$A178,CSV!$M:$M,"&gt;1.5")/$B178</f>
        <v>0.3</v>
      </c>
      <c r="P178" s="7">
        <f>COUNTIFS(CSV!$B:$B,$A178,CSV!$O:$O,"&gt;1.5")/$C178</f>
        <v>0</v>
      </c>
      <c r="Q178" s="12">
        <f>(COUNTIFS(CSV!$A:$A,$A178,CSV!$N:$N,"&gt;0.5") +COUNTIFS(CSV!$B:$B,$A178,CSV!$P:$P,"&gt;0.5"))/$D178</f>
        <v>0.45</v>
      </c>
      <c r="R178" s="7">
        <f>COUNTIFS(CSV!$A:$A,$A178,CSV!$N:$N,"&gt;0.5")/$B178</f>
        <v>0.2</v>
      </c>
      <c r="S178" s="7">
        <f>COUNTIFS(CSV!$B:$B,$A178,CSV!$P:$P,"&gt;0.5")/$C178</f>
        <v>0.7</v>
      </c>
      <c r="T178" s="12">
        <f>(COUNTIFS(CSV!$A:$A,$A178,CSV!$N:$N,"&gt;1.5") +COUNTIFS(CSV!$B:$B,$A178,CSV!$P:$P,"&gt;1.5"))/$D178</f>
        <v>0.1</v>
      </c>
      <c r="U178" s="7">
        <f>COUNTIFS(CSV!$A:$A,$A178,CSV!$N:$N,"&gt;1.5")/$B178</f>
        <v>0.1</v>
      </c>
      <c r="V178" s="7">
        <f>COUNTIFS(CSV!$B:$B,$A178,CSV!$P:$P,"&gt;1.5")/$C178</f>
        <v>0.1</v>
      </c>
    </row>
    <row r="179" spans="1:22" x14ac:dyDescent="0.3">
      <c r="A179" s="62" t="s">
        <v>285</v>
      </c>
      <c r="B179" s="9">
        <f>COUNTIF(CSV!A:A,A179)</f>
        <v>10</v>
      </c>
      <c r="C179" s="4">
        <f>COUNTIF(CSV!B:B,A179)</f>
        <v>11</v>
      </c>
      <c r="D179" s="4">
        <f t="shared" si="5"/>
        <v>21</v>
      </c>
      <c r="E179" s="12">
        <f>(COUNTIFS(CSV!$A:$A,$A179,CSV!$Q:$Q,"&gt;0.5") +COUNTIFS(CSV!$B:$B,$A179,CSV!$Q:$Q,"&gt;0.5"))/$D179</f>
        <v>0.61904761904761907</v>
      </c>
      <c r="F179" s="7">
        <f>COUNTIFS(CSV!$A:$A,$A179,CSV!$Q:$Q,"&gt;0.5")/$B179</f>
        <v>0.5</v>
      </c>
      <c r="G179" s="7">
        <f>COUNTIFS(CSV!$B:$B,$A179,CSV!$Q:$Q,"&gt;0.5")/$C179</f>
        <v>0.72727272727272729</v>
      </c>
      <c r="H179" s="12">
        <f>(COUNTIFS(CSV!$A:$A,$A179,CSV!$Q:$Q,"&gt;1.5") +COUNTIFS(CSV!$B:$B,$A179,CSV!$Q:$Q,"&gt;1.5"))/$D179</f>
        <v>0.2857142857142857</v>
      </c>
      <c r="I179" s="7">
        <f>COUNTIFS(CSV!$A:$A,$A179,CSV!$Q:$Q,"&gt;1.5")/$B179</f>
        <v>0.4</v>
      </c>
      <c r="J179" s="7">
        <f>COUNTIFS(CSV!$B:$B,$A179,CSV!$Q:$Q,"&gt;1.5")/$C179</f>
        <v>0.18181818181818182</v>
      </c>
      <c r="K179" s="12">
        <f>(COUNTIFS(CSV!$A:$A,$A179,CSV!$M:$M,"&gt;0.5") +COUNTIFS(CSV!$B:$B,$A179,CSV!$O:$O,"&gt;0.5"))/$D179</f>
        <v>0.42857142857142855</v>
      </c>
      <c r="L179" s="7">
        <f>COUNTIFS(CSV!$A:$A,$A179,CSV!$M:$M,"&gt;0.5")/$B179</f>
        <v>0.3</v>
      </c>
      <c r="M179" s="7">
        <f>COUNTIFS(CSV!$B:$B,$A179,CSV!$O:$O,"&gt;0.5")/$C179</f>
        <v>0.54545454545454541</v>
      </c>
      <c r="N179" s="12">
        <f>(COUNTIFS(CSV!$A:$A,$A179,CSV!$M:$M,"&gt;1.5") +COUNTIFS(CSV!$B:$B,$A179,CSV!$O:$O,"&gt;1.5"))/$D179</f>
        <v>4.7619047619047616E-2</v>
      </c>
      <c r="O179" s="7">
        <f>COUNTIFS(CSV!$A:$A,$A179,CSV!$M:$M,"&gt;1.5")/$B179</f>
        <v>0.1</v>
      </c>
      <c r="P179" s="7">
        <f>COUNTIFS(CSV!$B:$B,$A179,CSV!$O:$O,"&gt;1.5")/$C179</f>
        <v>0</v>
      </c>
      <c r="Q179" s="12">
        <f>(COUNTIFS(CSV!$A:$A,$A179,CSV!$N:$N,"&gt;0.5") +COUNTIFS(CSV!$B:$B,$A179,CSV!$P:$P,"&gt;0.5"))/$D179</f>
        <v>0.38095238095238093</v>
      </c>
      <c r="R179" s="7">
        <f>COUNTIFS(CSV!$A:$A,$A179,CSV!$N:$N,"&gt;0.5")/$B179</f>
        <v>0.4</v>
      </c>
      <c r="S179" s="7">
        <f>COUNTIFS(CSV!$B:$B,$A179,CSV!$P:$P,"&gt;0.5")/$C179</f>
        <v>0.36363636363636365</v>
      </c>
      <c r="T179" s="12">
        <f>(COUNTIFS(CSV!$A:$A,$A179,CSV!$N:$N,"&gt;1.5") +COUNTIFS(CSV!$B:$B,$A179,CSV!$P:$P,"&gt;1.5"))/$D179</f>
        <v>9.5238095238095233E-2</v>
      </c>
      <c r="U179" s="7">
        <f>COUNTIFS(CSV!$A:$A,$A179,CSV!$N:$N,"&gt;1.5")/$B179</f>
        <v>0.2</v>
      </c>
      <c r="V179" s="7">
        <f>COUNTIFS(CSV!$B:$B,$A179,CSV!$P:$P,"&gt;1.5")/$C179</f>
        <v>0</v>
      </c>
    </row>
    <row r="180" spans="1:22" x14ac:dyDescent="0.3">
      <c r="A180" s="62" t="s">
        <v>290</v>
      </c>
      <c r="B180" s="9">
        <f>COUNTIF(CSV!A:A,A180)</f>
        <v>10</v>
      </c>
      <c r="C180" s="4">
        <f>COUNTIF(CSV!B:B,A180)</f>
        <v>10</v>
      </c>
      <c r="D180" s="4">
        <f t="shared" si="5"/>
        <v>20</v>
      </c>
      <c r="E180" s="12">
        <f>(COUNTIFS(CSV!$A:$A,$A180,CSV!$Q:$Q,"&gt;0.5") +COUNTIFS(CSV!$B:$B,$A180,CSV!$Q:$Q,"&gt;0.5"))/$D180</f>
        <v>0.8</v>
      </c>
      <c r="F180" s="7">
        <f>COUNTIFS(CSV!$A:$A,$A180,CSV!$Q:$Q,"&gt;0.5")/$B180</f>
        <v>0.7</v>
      </c>
      <c r="G180" s="7">
        <f>COUNTIFS(CSV!$B:$B,$A180,CSV!$Q:$Q,"&gt;0.5")/$C180</f>
        <v>0.9</v>
      </c>
      <c r="H180" s="12">
        <f>(COUNTIFS(CSV!$A:$A,$A180,CSV!$Q:$Q,"&gt;1.5") +COUNTIFS(CSV!$B:$B,$A180,CSV!$Q:$Q,"&gt;1.5"))/$D180</f>
        <v>0.45</v>
      </c>
      <c r="I180" s="7">
        <f>COUNTIFS(CSV!$A:$A,$A180,CSV!$Q:$Q,"&gt;1.5")/$B180</f>
        <v>0.4</v>
      </c>
      <c r="J180" s="7">
        <f>COUNTIFS(CSV!$B:$B,$A180,CSV!$Q:$Q,"&gt;1.5")/$C180</f>
        <v>0.5</v>
      </c>
      <c r="K180" s="12">
        <f>(COUNTIFS(CSV!$A:$A,$A180,CSV!$M:$M,"&gt;0.5") +COUNTIFS(CSV!$B:$B,$A180,CSV!$O:$O,"&gt;0.5"))/$D180</f>
        <v>0.55000000000000004</v>
      </c>
      <c r="L180" s="7">
        <f>COUNTIFS(CSV!$A:$A,$A180,CSV!$M:$M,"&gt;0.5")/$B180</f>
        <v>0.6</v>
      </c>
      <c r="M180" s="7">
        <f>COUNTIFS(CSV!$B:$B,$A180,CSV!$O:$O,"&gt;0.5")/$C180</f>
        <v>0.5</v>
      </c>
      <c r="N180" s="12">
        <f>(COUNTIFS(CSV!$A:$A,$A180,CSV!$M:$M,"&gt;1.5") +COUNTIFS(CSV!$B:$B,$A180,CSV!$O:$O,"&gt;1.5"))/$D180</f>
        <v>0.3</v>
      </c>
      <c r="O180" s="7">
        <f>COUNTIFS(CSV!$A:$A,$A180,CSV!$M:$M,"&gt;1.5")/$B180</f>
        <v>0.4</v>
      </c>
      <c r="P180" s="7">
        <f>COUNTIFS(CSV!$B:$B,$A180,CSV!$O:$O,"&gt;1.5")/$C180</f>
        <v>0.2</v>
      </c>
      <c r="Q180" s="12">
        <f>(COUNTIFS(CSV!$A:$A,$A180,CSV!$N:$N,"&gt;0.5") +COUNTIFS(CSV!$B:$B,$A180,CSV!$P:$P,"&gt;0.5"))/$D180</f>
        <v>0.55000000000000004</v>
      </c>
      <c r="R180" s="7">
        <f>COUNTIFS(CSV!$A:$A,$A180,CSV!$N:$N,"&gt;0.5")/$B180</f>
        <v>0.4</v>
      </c>
      <c r="S180" s="7">
        <f>COUNTIFS(CSV!$B:$B,$A180,CSV!$P:$P,"&gt;0.5")/$C180</f>
        <v>0.7</v>
      </c>
      <c r="T180" s="12">
        <f>(COUNTIFS(CSV!$A:$A,$A180,CSV!$N:$N,"&gt;1.5") +COUNTIFS(CSV!$B:$B,$A180,CSV!$P:$P,"&gt;1.5"))/$D180</f>
        <v>0.2</v>
      </c>
      <c r="U180" s="7">
        <f>COUNTIFS(CSV!$A:$A,$A180,CSV!$N:$N,"&gt;1.5")/$B180</f>
        <v>0.1</v>
      </c>
      <c r="V180" s="7">
        <f>COUNTIFS(CSV!$B:$B,$A180,CSV!$P:$P,"&gt;1.5")/$C180</f>
        <v>0.3</v>
      </c>
    </row>
    <row r="181" spans="1:22" x14ac:dyDescent="0.3">
      <c r="A181" s="62" t="s">
        <v>288</v>
      </c>
      <c r="B181" s="9">
        <f>COUNTIF(CSV!A:A,A181)</f>
        <v>11</v>
      </c>
      <c r="C181" s="4">
        <f>COUNTIF(CSV!B:B,A181)</f>
        <v>9</v>
      </c>
      <c r="D181" s="4">
        <f t="shared" si="5"/>
        <v>20</v>
      </c>
      <c r="E181" s="12">
        <f>(COUNTIFS(CSV!$A:$A,$A181,CSV!$Q:$Q,"&gt;0.5") +COUNTIFS(CSV!$B:$B,$A181,CSV!$Q:$Q,"&gt;0.5"))/$D181</f>
        <v>0.85</v>
      </c>
      <c r="F181" s="7">
        <f>COUNTIFS(CSV!$A:$A,$A181,CSV!$Q:$Q,"&gt;0.5")/$B181</f>
        <v>0.90909090909090906</v>
      </c>
      <c r="G181" s="7">
        <f>COUNTIFS(CSV!$B:$B,$A181,CSV!$Q:$Q,"&gt;0.5")/$C181</f>
        <v>0.77777777777777779</v>
      </c>
      <c r="H181" s="12">
        <f>(COUNTIFS(CSV!$A:$A,$A181,CSV!$Q:$Q,"&gt;1.5") +COUNTIFS(CSV!$B:$B,$A181,CSV!$Q:$Q,"&gt;1.5"))/$D181</f>
        <v>0.4</v>
      </c>
      <c r="I181" s="7">
        <f>COUNTIFS(CSV!$A:$A,$A181,CSV!$Q:$Q,"&gt;1.5")/$B181</f>
        <v>9.0909090909090912E-2</v>
      </c>
      <c r="J181" s="7">
        <f>COUNTIFS(CSV!$B:$B,$A181,CSV!$Q:$Q,"&gt;1.5")/$C181</f>
        <v>0.77777777777777779</v>
      </c>
      <c r="K181" s="12">
        <f>(COUNTIFS(CSV!$A:$A,$A181,CSV!$M:$M,"&gt;0.5") +COUNTIFS(CSV!$B:$B,$A181,CSV!$O:$O,"&gt;0.5"))/$D181</f>
        <v>0.65</v>
      </c>
      <c r="L181" s="7">
        <f>COUNTIFS(CSV!$A:$A,$A181,CSV!$M:$M,"&gt;0.5")/$B181</f>
        <v>0.63636363636363635</v>
      </c>
      <c r="M181" s="7">
        <f>COUNTIFS(CSV!$B:$B,$A181,CSV!$O:$O,"&gt;0.5")/$C181</f>
        <v>0.66666666666666663</v>
      </c>
      <c r="N181" s="12">
        <f>(COUNTIFS(CSV!$A:$A,$A181,CSV!$M:$M,"&gt;1.5") +COUNTIFS(CSV!$B:$B,$A181,CSV!$O:$O,"&gt;1.5"))/$D181</f>
        <v>0.25</v>
      </c>
      <c r="O181" s="7">
        <f>COUNTIFS(CSV!$A:$A,$A181,CSV!$M:$M,"&gt;1.5")/$B181</f>
        <v>9.0909090909090912E-2</v>
      </c>
      <c r="P181" s="7">
        <f>COUNTIFS(CSV!$B:$B,$A181,CSV!$O:$O,"&gt;1.5")/$C181</f>
        <v>0.44444444444444442</v>
      </c>
      <c r="Q181" s="12">
        <f>(COUNTIFS(CSV!$A:$A,$A181,CSV!$N:$N,"&gt;0.5") +COUNTIFS(CSV!$B:$B,$A181,CSV!$P:$P,"&gt;0.5"))/$D181</f>
        <v>0.5</v>
      </c>
      <c r="R181" s="7">
        <f>COUNTIFS(CSV!$A:$A,$A181,CSV!$N:$N,"&gt;0.5")/$B181</f>
        <v>0.36363636363636365</v>
      </c>
      <c r="S181" s="7">
        <f>COUNTIFS(CSV!$B:$B,$A181,CSV!$P:$P,"&gt;0.5")/$C181</f>
        <v>0.66666666666666663</v>
      </c>
      <c r="T181" s="12">
        <f>(COUNTIFS(CSV!$A:$A,$A181,CSV!$N:$N,"&gt;1.5") +COUNTIFS(CSV!$B:$B,$A181,CSV!$P:$P,"&gt;1.5"))/$D181</f>
        <v>0.1</v>
      </c>
      <c r="U181" s="7">
        <f>COUNTIFS(CSV!$A:$A,$A181,CSV!$N:$N,"&gt;1.5")/$B181</f>
        <v>0</v>
      </c>
      <c r="V181" s="7">
        <f>COUNTIFS(CSV!$B:$B,$A181,CSV!$P:$P,"&gt;1.5")/$C181</f>
        <v>0.22222222222222221</v>
      </c>
    </row>
    <row r="182" spans="1:22" x14ac:dyDescent="0.3">
      <c r="A182" s="62" t="s">
        <v>317</v>
      </c>
      <c r="B182" s="9">
        <f>COUNTIF(CSV!A:A,A182)</f>
        <v>9</v>
      </c>
      <c r="C182" s="4">
        <f>COUNTIF(CSV!B:B,A182)</f>
        <v>10</v>
      </c>
      <c r="D182" s="4">
        <f t="shared" si="5"/>
        <v>19</v>
      </c>
      <c r="E182" s="12">
        <f>(COUNTIFS(CSV!$A:$A,$A182,CSV!$Q:$Q,"&gt;0.5") +COUNTIFS(CSV!$B:$B,$A182,CSV!$Q:$Q,"&gt;0.5"))/$D182</f>
        <v>0.78947368421052633</v>
      </c>
      <c r="F182" s="7">
        <f>COUNTIFS(CSV!$A:$A,$A182,CSV!$Q:$Q,"&gt;0.5")/$B182</f>
        <v>0.66666666666666663</v>
      </c>
      <c r="G182" s="7">
        <f>COUNTIFS(CSV!$B:$B,$A182,CSV!$Q:$Q,"&gt;0.5")/$C182</f>
        <v>0.9</v>
      </c>
      <c r="H182" s="12">
        <f>(COUNTIFS(CSV!$A:$A,$A182,CSV!$Q:$Q,"&gt;1.5") +COUNTIFS(CSV!$B:$B,$A182,CSV!$Q:$Q,"&gt;1.5"))/$D182</f>
        <v>0.63157894736842102</v>
      </c>
      <c r="I182" s="7">
        <f>COUNTIFS(CSV!$A:$A,$A182,CSV!$Q:$Q,"&gt;1.5")/$B182</f>
        <v>0.55555555555555558</v>
      </c>
      <c r="J182" s="7">
        <f>COUNTIFS(CSV!$B:$B,$A182,CSV!$Q:$Q,"&gt;1.5")/$C182</f>
        <v>0.7</v>
      </c>
      <c r="K182" s="12">
        <f>(COUNTIFS(CSV!$A:$A,$A182,CSV!$M:$M,"&gt;0.5") +COUNTIFS(CSV!$B:$B,$A182,CSV!$O:$O,"&gt;0.5"))/$D182</f>
        <v>0.52631578947368418</v>
      </c>
      <c r="L182" s="7">
        <f>COUNTIFS(CSV!$A:$A,$A182,CSV!$M:$M,"&gt;0.5")/$B182</f>
        <v>0.55555555555555558</v>
      </c>
      <c r="M182" s="7">
        <f>COUNTIFS(CSV!$B:$B,$A182,CSV!$O:$O,"&gt;0.5")/$C182</f>
        <v>0.5</v>
      </c>
      <c r="N182" s="12">
        <f>(COUNTIFS(CSV!$A:$A,$A182,CSV!$M:$M,"&gt;1.5") +COUNTIFS(CSV!$B:$B,$A182,CSV!$O:$O,"&gt;1.5"))/$D182</f>
        <v>0.26315789473684209</v>
      </c>
      <c r="O182" s="7">
        <f>COUNTIFS(CSV!$A:$A,$A182,CSV!$M:$M,"&gt;1.5")/$B182</f>
        <v>0.33333333333333331</v>
      </c>
      <c r="P182" s="7">
        <f>COUNTIFS(CSV!$B:$B,$A182,CSV!$O:$O,"&gt;1.5")/$C182</f>
        <v>0.2</v>
      </c>
      <c r="Q182" s="12">
        <f>(COUNTIFS(CSV!$A:$A,$A182,CSV!$N:$N,"&gt;0.5") +COUNTIFS(CSV!$B:$B,$A182,CSV!$P:$P,"&gt;0.5"))/$D182</f>
        <v>0.47368421052631576</v>
      </c>
      <c r="R182" s="7">
        <f>COUNTIFS(CSV!$A:$A,$A182,CSV!$N:$N,"&gt;0.5")/$B182</f>
        <v>0.22222222222222221</v>
      </c>
      <c r="S182" s="7">
        <f>COUNTIFS(CSV!$B:$B,$A182,CSV!$P:$P,"&gt;0.5")/$C182</f>
        <v>0.7</v>
      </c>
      <c r="T182" s="12">
        <f>(COUNTIFS(CSV!$A:$A,$A182,CSV!$N:$N,"&gt;1.5") +COUNTIFS(CSV!$B:$B,$A182,CSV!$P:$P,"&gt;1.5"))/$D182</f>
        <v>0.36842105263157893</v>
      </c>
      <c r="U182" s="7">
        <f>COUNTIFS(CSV!$A:$A,$A182,CSV!$N:$N,"&gt;1.5")/$B182</f>
        <v>0.1111111111111111</v>
      </c>
      <c r="V182" s="7">
        <f>COUNTIFS(CSV!$B:$B,$A182,CSV!$P:$P,"&gt;1.5")/$C182</f>
        <v>0.6</v>
      </c>
    </row>
    <row r="183" spans="1:22" x14ac:dyDescent="0.3">
      <c r="A183" s="62" t="s">
        <v>278</v>
      </c>
      <c r="B183" s="9">
        <f>COUNTIF(CSV!A:A,A183)</f>
        <v>10</v>
      </c>
      <c r="C183" s="4">
        <f>COUNTIF(CSV!B:B,A183)</f>
        <v>9</v>
      </c>
      <c r="D183" s="4">
        <f t="shared" si="5"/>
        <v>19</v>
      </c>
      <c r="E183" s="12">
        <f>(COUNTIFS(CSV!$A:$A,$A183,CSV!$Q:$Q,"&gt;0.5") +COUNTIFS(CSV!$B:$B,$A183,CSV!$Q:$Q,"&gt;0.5"))/$D183</f>
        <v>0.94736842105263153</v>
      </c>
      <c r="F183" s="7">
        <f>COUNTIFS(CSV!$A:$A,$A183,CSV!$Q:$Q,"&gt;0.5")/$B183</f>
        <v>0.9</v>
      </c>
      <c r="G183" s="7">
        <f>COUNTIFS(CSV!$B:$B,$A183,CSV!$Q:$Q,"&gt;0.5")/$C183</f>
        <v>1</v>
      </c>
      <c r="H183" s="12">
        <f>(COUNTIFS(CSV!$A:$A,$A183,CSV!$Q:$Q,"&gt;1.5") +COUNTIFS(CSV!$B:$B,$A183,CSV!$Q:$Q,"&gt;1.5"))/$D183</f>
        <v>0.73684210526315785</v>
      </c>
      <c r="I183" s="7">
        <f>COUNTIFS(CSV!$A:$A,$A183,CSV!$Q:$Q,"&gt;1.5")/$B183</f>
        <v>0.6</v>
      </c>
      <c r="J183" s="7">
        <f>COUNTIFS(CSV!$B:$B,$A183,CSV!$Q:$Q,"&gt;1.5")/$C183</f>
        <v>0.88888888888888884</v>
      </c>
      <c r="K183" s="12">
        <f>(COUNTIFS(CSV!$A:$A,$A183,CSV!$M:$M,"&gt;0.5") +COUNTIFS(CSV!$B:$B,$A183,CSV!$O:$O,"&gt;0.5"))/$D183</f>
        <v>0.94736842105263153</v>
      </c>
      <c r="L183" s="7">
        <f>COUNTIFS(CSV!$A:$A,$A183,CSV!$M:$M,"&gt;0.5")/$B183</f>
        <v>0.9</v>
      </c>
      <c r="M183" s="7">
        <f>COUNTIFS(CSV!$B:$B,$A183,CSV!$O:$O,"&gt;0.5")/$C183</f>
        <v>1</v>
      </c>
      <c r="N183" s="12">
        <f>(COUNTIFS(CSV!$A:$A,$A183,CSV!$M:$M,"&gt;1.5") +COUNTIFS(CSV!$B:$B,$A183,CSV!$O:$O,"&gt;1.5"))/$D183</f>
        <v>0.68421052631578949</v>
      </c>
      <c r="O183" s="7">
        <f>COUNTIFS(CSV!$A:$A,$A183,CSV!$M:$M,"&gt;1.5")/$B183</f>
        <v>0.6</v>
      </c>
      <c r="P183" s="7">
        <f>COUNTIFS(CSV!$B:$B,$A183,CSV!$O:$O,"&gt;1.5")/$C183</f>
        <v>0.77777777777777779</v>
      </c>
      <c r="Q183" s="12">
        <f>(COUNTIFS(CSV!$A:$A,$A183,CSV!$N:$N,"&gt;0.5") +COUNTIFS(CSV!$B:$B,$A183,CSV!$P:$P,"&gt;0.5"))/$D183</f>
        <v>0.15789473684210525</v>
      </c>
      <c r="R183" s="7">
        <f>COUNTIFS(CSV!$A:$A,$A183,CSV!$N:$N,"&gt;0.5")/$B183</f>
        <v>0.1</v>
      </c>
      <c r="S183" s="7">
        <f>COUNTIFS(CSV!$B:$B,$A183,CSV!$P:$P,"&gt;0.5")/$C183</f>
        <v>0.22222222222222221</v>
      </c>
      <c r="T183" s="12">
        <f>(COUNTIFS(CSV!$A:$A,$A183,CSV!$N:$N,"&gt;1.5") +COUNTIFS(CSV!$B:$B,$A183,CSV!$P:$P,"&gt;1.5"))/$D183</f>
        <v>0.10526315789473684</v>
      </c>
      <c r="U183" s="7">
        <f>COUNTIFS(CSV!$A:$A,$A183,CSV!$N:$N,"&gt;1.5")/$B183</f>
        <v>0</v>
      </c>
      <c r="V183" s="7">
        <f>COUNTIFS(CSV!$B:$B,$A183,CSV!$P:$P,"&gt;1.5")/$C183</f>
        <v>0.22222222222222221</v>
      </c>
    </row>
    <row r="184" spans="1:22" x14ac:dyDescent="0.3">
      <c r="A184" s="62" t="s">
        <v>282</v>
      </c>
      <c r="B184" s="9">
        <f>COUNTIF(CSV!A:A,A184)</f>
        <v>11</v>
      </c>
      <c r="C184" s="4">
        <f>COUNTIF(CSV!B:B,A184)</f>
        <v>10</v>
      </c>
      <c r="D184" s="4">
        <f t="shared" si="5"/>
        <v>21</v>
      </c>
      <c r="E184" s="12">
        <f>(COUNTIFS(CSV!$A:$A,$A184,CSV!$Q:$Q,"&gt;0.5") +COUNTIFS(CSV!$B:$B,$A184,CSV!$Q:$Q,"&gt;0.5"))/$D184</f>
        <v>0.52380952380952384</v>
      </c>
      <c r="F184" s="7">
        <f>COUNTIFS(CSV!$A:$A,$A184,CSV!$Q:$Q,"&gt;0.5")/$B184</f>
        <v>0.54545454545454541</v>
      </c>
      <c r="G184" s="7">
        <f>COUNTIFS(CSV!$B:$B,$A184,CSV!$Q:$Q,"&gt;0.5")/$C184</f>
        <v>0.5</v>
      </c>
      <c r="H184" s="12">
        <f>(COUNTIFS(CSV!$A:$A,$A184,CSV!$Q:$Q,"&gt;1.5") +COUNTIFS(CSV!$B:$B,$A184,CSV!$Q:$Q,"&gt;1.5"))/$D184</f>
        <v>0.19047619047619047</v>
      </c>
      <c r="I184" s="7">
        <f>COUNTIFS(CSV!$A:$A,$A184,CSV!$Q:$Q,"&gt;1.5")/$B184</f>
        <v>0.18181818181818182</v>
      </c>
      <c r="J184" s="7">
        <f>COUNTIFS(CSV!$B:$B,$A184,CSV!$Q:$Q,"&gt;1.5")/$C184</f>
        <v>0.2</v>
      </c>
      <c r="K184" s="12">
        <f>(COUNTIFS(CSV!$A:$A,$A184,CSV!$M:$M,"&gt;0.5") +COUNTIFS(CSV!$B:$B,$A184,CSV!$O:$O,"&gt;0.5"))/$D184</f>
        <v>0.33333333333333331</v>
      </c>
      <c r="L184" s="7">
        <f>COUNTIFS(CSV!$A:$A,$A184,CSV!$M:$M,"&gt;0.5")/$B184</f>
        <v>0.36363636363636365</v>
      </c>
      <c r="M184" s="7">
        <f>COUNTIFS(CSV!$B:$B,$A184,CSV!$O:$O,"&gt;0.5")/$C184</f>
        <v>0.3</v>
      </c>
      <c r="N184" s="12">
        <f>(COUNTIFS(CSV!$A:$A,$A184,CSV!$M:$M,"&gt;1.5") +COUNTIFS(CSV!$B:$B,$A184,CSV!$O:$O,"&gt;1.5"))/$D184</f>
        <v>0</v>
      </c>
      <c r="O184" s="7">
        <f>COUNTIFS(CSV!$A:$A,$A184,CSV!$M:$M,"&gt;1.5")/$B184</f>
        <v>0</v>
      </c>
      <c r="P184" s="7">
        <f>COUNTIFS(CSV!$B:$B,$A184,CSV!$O:$O,"&gt;1.5")/$C184</f>
        <v>0</v>
      </c>
      <c r="Q184" s="12">
        <f>(COUNTIFS(CSV!$A:$A,$A184,CSV!$N:$N,"&gt;0.5") +COUNTIFS(CSV!$B:$B,$A184,CSV!$P:$P,"&gt;0.5"))/$D184</f>
        <v>0.38095238095238093</v>
      </c>
      <c r="R184" s="7">
        <f>COUNTIFS(CSV!$A:$A,$A184,CSV!$N:$N,"&gt;0.5")/$B184</f>
        <v>0.36363636363636365</v>
      </c>
      <c r="S184" s="7">
        <f>COUNTIFS(CSV!$B:$B,$A184,CSV!$P:$P,"&gt;0.5")/$C184</f>
        <v>0.4</v>
      </c>
      <c r="T184" s="12">
        <f>(COUNTIFS(CSV!$A:$A,$A184,CSV!$N:$N,"&gt;1.5") +COUNTIFS(CSV!$B:$B,$A184,CSV!$P:$P,"&gt;1.5"))/$D184</f>
        <v>4.7619047619047616E-2</v>
      </c>
      <c r="U184" s="7">
        <f>COUNTIFS(CSV!$A:$A,$A184,CSV!$N:$N,"&gt;1.5")/$B184</f>
        <v>0</v>
      </c>
      <c r="V184" s="7">
        <f>COUNTIFS(CSV!$B:$B,$A184,CSV!$P:$P,"&gt;1.5")/$C184</f>
        <v>0.1</v>
      </c>
    </row>
    <row r="185" spans="1:22" x14ac:dyDescent="0.3">
      <c r="A185" s="62" t="s">
        <v>289</v>
      </c>
      <c r="B185" s="9">
        <f>COUNTIF(CSV!A:A,A185)</f>
        <v>9</v>
      </c>
      <c r="C185" s="4">
        <f>COUNTIF(CSV!B:B,A185)</f>
        <v>11</v>
      </c>
      <c r="D185" s="4">
        <f t="shared" si="5"/>
        <v>20</v>
      </c>
      <c r="E185" s="12">
        <f>(COUNTIFS(CSV!$A:$A,$A185,CSV!$Q:$Q,"&gt;0.5") +COUNTIFS(CSV!$B:$B,$A185,CSV!$Q:$Q,"&gt;0.5"))/$D185</f>
        <v>0.75</v>
      </c>
      <c r="F185" s="7">
        <f>COUNTIFS(CSV!$A:$A,$A185,CSV!$Q:$Q,"&gt;0.5")/$B185</f>
        <v>0.77777777777777779</v>
      </c>
      <c r="G185" s="7">
        <f>COUNTIFS(CSV!$B:$B,$A185,CSV!$Q:$Q,"&gt;0.5")/$C185</f>
        <v>0.72727272727272729</v>
      </c>
      <c r="H185" s="12">
        <f>(COUNTIFS(CSV!$A:$A,$A185,CSV!$Q:$Q,"&gt;1.5") +COUNTIFS(CSV!$B:$B,$A185,CSV!$Q:$Q,"&gt;1.5"))/$D185</f>
        <v>0.65</v>
      </c>
      <c r="I185" s="7">
        <f>COUNTIFS(CSV!$A:$A,$A185,CSV!$Q:$Q,"&gt;1.5")/$B185</f>
        <v>0.55555555555555558</v>
      </c>
      <c r="J185" s="7">
        <f>COUNTIFS(CSV!$B:$B,$A185,CSV!$Q:$Q,"&gt;1.5")/$C185</f>
        <v>0.72727272727272729</v>
      </c>
      <c r="K185" s="12">
        <f>(COUNTIFS(CSV!$A:$A,$A185,CSV!$M:$M,"&gt;0.5") +COUNTIFS(CSV!$B:$B,$A185,CSV!$O:$O,"&gt;0.5"))/$D185</f>
        <v>0.5</v>
      </c>
      <c r="L185" s="7">
        <f>COUNTIFS(CSV!$A:$A,$A185,CSV!$M:$M,"&gt;0.5")/$B185</f>
        <v>0.44444444444444442</v>
      </c>
      <c r="M185" s="7">
        <f>COUNTIFS(CSV!$B:$B,$A185,CSV!$O:$O,"&gt;0.5")/$C185</f>
        <v>0.54545454545454541</v>
      </c>
      <c r="N185" s="12">
        <f>(COUNTIFS(CSV!$A:$A,$A185,CSV!$M:$M,"&gt;1.5") +COUNTIFS(CSV!$B:$B,$A185,CSV!$O:$O,"&gt;1.5"))/$D185</f>
        <v>0.15</v>
      </c>
      <c r="O185" s="7">
        <f>COUNTIFS(CSV!$A:$A,$A185,CSV!$M:$M,"&gt;1.5")/$B185</f>
        <v>0.22222222222222221</v>
      </c>
      <c r="P185" s="7">
        <f>COUNTIFS(CSV!$B:$B,$A185,CSV!$O:$O,"&gt;1.5")/$C185</f>
        <v>9.0909090909090912E-2</v>
      </c>
      <c r="Q185" s="12">
        <f>(COUNTIFS(CSV!$A:$A,$A185,CSV!$N:$N,"&gt;0.5") +COUNTIFS(CSV!$B:$B,$A185,CSV!$P:$P,"&gt;0.5"))/$D185</f>
        <v>0.6</v>
      </c>
      <c r="R185" s="7">
        <f>COUNTIFS(CSV!$A:$A,$A185,CSV!$N:$N,"&gt;0.5")/$B185</f>
        <v>0.44444444444444442</v>
      </c>
      <c r="S185" s="7">
        <f>COUNTIFS(CSV!$B:$B,$A185,CSV!$P:$P,"&gt;0.5")/$C185</f>
        <v>0.72727272727272729</v>
      </c>
      <c r="T185" s="12">
        <f>(COUNTIFS(CSV!$A:$A,$A185,CSV!$N:$N,"&gt;1.5") +COUNTIFS(CSV!$B:$B,$A185,CSV!$P:$P,"&gt;1.5"))/$D185</f>
        <v>0.3</v>
      </c>
      <c r="U185" s="7">
        <f>COUNTIFS(CSV!$A:$A,$A185,CSV!$N:$N,"&gt;1.5")/$B185</f>
        <v>0.22222222222222221</v>
      </c>
      <c r="V185" s="7">
        <f>COUNTIFS(CSV!$B:$B,$A185,CSV!$P:$P,"&gt;1.5")/$C185</f>
        <v>0.36363636363636365</v>
      </c>
    </row>
    <row r="186" spans="1:22" x14ac:dyDescent="0.3">
      <c r="A186" s="62" t="s">
        <v>293</v>
      </c>
      <c r="B186" s="9">
        <f>COUNTIF(CSV!A:A,A186)</f>
        <v>10</v>
      </c>
      <c r="C186" s="4">
        <f>COUNTIF(CSV!B:B,A186)</f>
        <v>10</v>
      </c>
      <c r="D186" s="4">
        <f t="shared" si="5"/>
        <v>20</v>
      </c>
      <c r="E186" s="12">
        <f>(COUNTIFS(CSV!$A:$A,$A186,CSV!$Q:$Q,"&gt;0.5") +COUNTIFS(CSV!$B:$B,$A186,CSV!$Q:$Q,"&gt;0.5"))/$D186</f>
        <v>0.75</v>
      </c>
      <c r="F186" s="7">
        <f>COUNTIFS(CSV!$A:$A,$A186,CSV!$Q:$Q,"&gt;0.5")/$B186</f>
        <v>0.7</v>
      </c>
      <c r="G186" s="7">
        <f>COUNTIFS(CSV!$B:$B,$A186,CSV!$Q:$Q,"&gt;0.5")/$C186</f>
        <v>0.8</v>
      </c>
      <c r="H186" s="12">
        <f>(COUNTIFS(CSV!$A:$A,$A186,CSV!$Q:$Q,"&gt;1.5") +COUNTIFS(CSV!$B:$B,$A186,CSV!$Q:$Q,"&gt;1.5"))/$D186</f>
        <v>0.6</v>
      </c>
      <c r="I186" s="7">
        <f>COUNTIFS(CSV!$A:$A,$A186,CSV!$Q:$Q,"&gt;1.5")/$B186</f>
        <v>0.6</v>
      </c>
      <c r="J186" s="7">
        <f>COUNTIFS(CSV!$B:$B,$A186,CSV!$Q:$Q,"&gt;1.5")/$C186</f>
        <v>0.6</v>
      </c>
      <c r="K186" s="12">
        <f>(COUNTIFS(CSV!$A:$A,$A186,CSV!$M:$M,"&gt;0.5") +COUNTIFS(CSV!$B:$B,$A186,CSV!$O:$O,"&gt;0.5"))/$D186</f>
        <v>0.55000000000000004</v>
      </c>
      <c r="L186" s="7">
        <f>COUNTIFS(CSV!$A:$A,$A186,CSV!$M:$M,"&gt;0.5")/$B186</f>
        <v>0.7</v>
      </c>
      <c r="M186" s="7">
        <f>COUNTIFS(CSV!$B:$B,$A186,CSV!$O:$O,"&gt;0.5")/$C186</f>
        <v>0.4</v>
      </c>
      <c r="N186" s="12">
        <f>(COUNTIFS(CSV!$A:$A,$A186,CSV!$M:$M,"&gt;1.5") +COUNTIFS(CSV!$B:$B,$A186,CSV!$O:$O,"&gt;1.5"))/$D186</f>
        <v>0.3</v>
      </c>
      <c r="O186" s="7">
        <f>COUNTIFS(CSV!$A:$A,$A186,CSV!$M:$M,"&gt;1.5")/$B186</f>
        <v>0.5</v>
      </c>
      <c r="P186" s="7">
        <f>COUNTIFS(CSV!$B:$B,$A186,CSV!$O:$O,"&gt;1.5")/$C186</f>
        <v>0.1</v>
      </c>
      <c r="Q186" s="12">
        <f>(COUNTIFS(CSV!$A:$A,$A186,CSV!$N:$N,"&gt;0.5") +COUNTIFS(CSV!$B:$B,$A186,CSV!$P:$P,"&gt;0.5"))/$D186</f>
        <v>0.5</v>
      </c>
      <c r="R186" s="7">
        <f>COUNTIFS(CSV!$A:$A,$A186,CSV!$N:$N,"&gt;0.5")/$B186</f>
        <v>0.2</v>
      </c>
      <c r="S186" s="7">
        <f>COUNTIFS(CSV!$B:$B,$A186,CSV!$P:$P,"&gt;0.5")/$C186</f>
        <v>0.8</v>
      </c>
      <c r="T186" s="12">
        <f>(COUNTIFS(CSV!$A:$A,$A186,CSV!$N:$N,"&gt;1.5") +COUNTIFS(CSV!$B:$B,$A186,CSV!$P:$P,"&gt;1.5"))/$D186</f>
        <v>0.2</v>
      </c>
      <c r="U186" s="7">
        <f>COUNTIFS(CSV!$A:$A,$A186,CSV!$N:$N,"&gt;1.5")/$B186</f>
        <v>0</v>
      </c>
      <c r="V186" s="7">
        <f>COUNTIFS(CSV!$B:$B,$A186,CSV!$P:$P,"&gt;1.5")/$C186</f>
        <v>0.4</v>
      </c>
    </row>
    <row r="187" spans="1:22" x14ac:dyDescent="0.3">
      <c r="A187" s="62" t="s">
        <v>284</v>
      </c>
      <c r="B187" s="9">
        <f>COUNTIF(CSV!A:A,A187)</f>
        <v>10</v>
      </c>
      <c r="C187" s="4">
        <f>COUNTIF(CSV!B:B,A187)</f>
        <v>11</v>
      </c>
      <c r="D187" s="4">
        <f t="shared" si="5"/>
        <v>21</v>
      </c>
      <c r="E187" s="12">
        <f>(COUNTIFS(CSV!$A:$A,$A187,CSV!$Q:$Q,"&gt;0.5") +COUNTIFS(CSV!$B:$B,$A187,CSV!$Q:$Q,"&gt;0.5"))/$D187</f>
        <v>0.90476190476190477</v>
      </c>
      <c r="F187" s="7">
        <f>COUNTIFS(CSV!$A:$A,$A187,CSV!$Q:$Q,"&gt;0.5")/$B187</f>
        <v>0.9</v>
      </c>
      <c r="G187" s="7">
        <f>COUNTIFS(CSV!$B:$B,$A187,CSV!$Q:$Q,"&gt;0.5")/$C187</f>
        <v>0.90909090909090906</v>
      </c>
      <c r="H187" s="12">
        <f>(COUNTIFS(CSV!$A:$A,$A187,CSV!$Q:$Q,"&gt;1.5") +COUNTIFS(CSV!$B:$B,$A187,CSV!$Q:$Q,"&gt;1.5"))/$D187</f>
        <v>0.61904761904761907</v>
      </c>
      <c r="I187" s="7">
        <f>COUNTIFS(CSV!$A:$A,$A187,CSV!$Q:$Q,"&gt;1.5")/$B187</f>
        <v>0.6</v>
      </c>
      <c r="J187" s="7">
        <f>COUNTIFS(CSV!$B:$B,$A187,CSV!$Q:$Q,"&gt;1.5")/$C187</f>
        <v>0.63636363636363635</v>
      </c>
      <c r="K187" s="12">
        <f>(COUNTIFS(CSV!$A:$A,$A187,CSV!$M:$M,"&gt;0.5") +COUNTIFS(CSV!$B:$B,$A187,CSV!$O:$O,"&gt;0.5"))/$D187</f>
        <v>0.66666666666666663</v>
      </c>
      <c r="L187" s="7">
        <f>COUNTIFS(CSV!$A:$A,$A187,CSV!$M:$M,"&gt;0.5")/$B187</f>
        <v>0.6</v>
      </c>
      <c r="M187" s="7">
        <f>COUNTIFS(CSV!$B:$B,$A187,CSV!$O:$O,"&gt;0.5")/$C187</f>
        <v>0.72727272727272729</v>
      </c>
      <c r="N187" s="12">
        <f>(COUNTIFS(CSV!$A:$A,$A187,CSV!$M:$M,"&gt;1.5") +COUNTIFS(CSV!$B:$B,$A187,CSV!$O:$O,"&gt;1.5"))/$D187</f>
        <v>0.23809523809523808</v>
      </c>
      <c r="O187" s="7">
        <f>COUNTIFS(CSV!$A:$A,$A187,CSV!$M:$M,"&gt;1.5")/$B187</f>
        <v>0.2</v>
      </c>
      <c r="P187" s="7">
        <f>COUNTIFS(CSV!$B:$B,$A187,CSV!$O:$O,"&gt;1.5")/$C187</f>
        <v>0.27272727272727271</v>
      </c>
      <c r="Q187" s="12">
        <f>(COUNTIFS(CSV!$A:$A,$A187,CSV!$N:$N,"&gt;0.5") +COUNTIFS(CSV!$B:$B,$A187,CSV!$P:$P,"&gt;0.5"))/$D187</f>
        <v>0.5714285714285714</v>
      </c>
      <c r="R187" s="7">
        <f>COUNTIFS(CSV!$A:$A,$A187,CSV!$N:$N,"&gt;0.5")/$B187</f>
        <v>0.7</v>
      </c>
      <c r="S187" s="7">
        <f>COUNTIFS(CSV!$B:$B,$A187,CSV!$P:$P,"&gt;0.5")/$C187</f>
        <v>0.45454545454545453</v>
      </c>
      <c r="T187" s="12">
        <f>(COUNTIFS(CSV!$A:$A,$A187,CSV!$N:$N,"&gt;1.5") +COUNTIFS(CSV!$B:$B,$A187,CSV!$P:$P,"&gt;1.5"))/$D187</f>
        <v>4.7619047619047616E-2</v>
      </c>
      <c r="U187" s="7">
        <f>COUNTIFS(CSV!$A:$A,$A187,CSV!$N:$N,"&gt;1.5")/$B187</f>
        <v>0</v>
      </c>
      <c r="V187" s="7">
        <f>COUNTIFS(CSV!$B:$B,$A187,CSV!$P:$P,"&gt;1.5")/$C187</f>
        <v>9.0909090909090912E-2</v>
      </c>
    </row>
    <row r="188" spans="1:22" x14ac:dyDescent="0.3">
      <c r="A188" s="62" t="s">
        <v>281</v>
      </c>
      <c r="B188" s="9">
        <f>COUNTIF(CSV!A:A,A188)</f>
        <v>10</v>
      </c>
      <c r="C188" s="4">
        <f>COUNTIF(CSV!B:B,A188)</f>
        <v>11</v>
      </c>
      <c r="D188" s="4">
        <f t="shared" si="5"/>
        <v>21</v>
      </c>
      <c r="E188" s="12">
        <f>(COUNTIFS(CSV!$A:$A,$A188,CSV!$Q:$Q,"&gt;0.5") +COUNTIFS(CSV!$B:$B,$A188,CSV!$Q:$Q,"&gt;0.5"))/$D188</f>
        <v>0.7142857142857143</v>
      </c>
      <c r="F188" s="7">
        <f>COUNTIFS(CSV!$A:$A,$A188,CSV!$Q:$Q,"&gt;0.5")/$B188</f>
        <v>0.9</v>
      </c>
      <c r="G188" s="7">
        <f>COUNTIFS(CSV!$B:$B,$A188,CSV!$Q:$Q,"&gt;0.5")/$C188</f>
        <v>0.54545454545454541</v>
      </c>
      <c r="H188" s="12">
        <f>(COUNTIFS(CSV!$A:$A,$A188,CSV!$Q:$Q,"&gt;1.5") +COUNTIFS(CSV!$B:$B,$A188,CSV!$Q:$Q,"&gt;1.5"))/$D188</f>
        <v>0.47619047619047616</v>
      </c>
      <c r="I188" s="7">
        <f>COUNTIFS(CSV!$A:$A,$A188,CSV!$Q:$Q,"&gt;1.5")/$B188</f>
        <v>0.5</v>
      </c>
      <c r="J188" s="7">
        <f>COUNTIFS(CSV!$B:$B,$A188,CSV!$Q:$Q,"&gt;1.5")/$C188</f>
        <v>0.45454545454545453</v>
      </c>
      <c r="K188" s="12">
        <f>(COUNTIFS(CSV!$A:$A,$A188,CSV!$M:$M,"&gt;0.5") +COUNTIFS(CSV!$B:$B,$A188,CSV!$O:$O,"&gt;0.5"))/$D188</f>
        <v>0.47619047619047616</v>
      </c>
      <c r="L188" s="7">
        <f>COUNTIFS(CSV!$A:$A,$A188,CSV!$M:$M,"&gt;0.5")/$B188</f>
        <v>0.7</v>
      </c>
      <c r="M188" s="7">
        <f>COUNTIFS(CSV!$B:$B,$A188,CSV!$O:$O,"&gt;0.5")/$C188</f>
        <v>0.27272727272727271</v>
      </c>
      <c r="N188" s="12">
        <f>(COUNTIFS(CSV!$A:$A,$A188,CSV!$M:$M,"&gt;1.5") +COUNTIFS(CSV!$B:$B,$A188,CSV!$O:$O,"&gt;1.5"))/$D188</f>
        <v>0.14285714285714285</v>
      </c>
      <c r="O188" s="7">
        <f>COUNTIFS(CSV!$A:$A,$A188,CSV!$M:$M,"&gt;1.5")/$B188</f>
        <v>0.2</v>
      </c>
      <c r="P188" s="7">
        <f>COUNTIFS(CSV!$B:$B,$A188,CSV!$O:$O,"&gt;1.5")/$C188</f>
        <v>9.0909090909090912E-2</v>
      </c>
      <c r="Q188" s="12">
        <f>(COUNTIFS(CSV!$A:$A,$A188,CSV!$N:$N,"&gt;0.5") +COUNTIFS(CSV!$B:$B,$A188,CSV!$P:$P,"&gt;0.5"))/$D188</f>
        <v>0.5714285714285714</v>
      </c>
      <c r="R188" s="7">
        <f>COUNTIFS(CSV!$A:$A,$A188,CSV!$N:$N,"&gt;0.5")/$B188</f>
        <v>0.7</v>
      </c>
      <c r="S188" s="7">
        <f>COUNTIFS(CSV!$B:$B,$A188,CSV!$P:$P,"&gt;0.5")/$C188</f>
        <v>0.45454545454545453</v>
      </c>
      <c r="T188" s="12">
        <f>(COUNTIFS(CSV!$A:$A,$A188,CSV!$N:$N,"&gt;1.5") +COUNTIFS(CSV!$B:$B,$A188,CSV!$P:$P,"&gt;1.5"))/$D188</f>
        <v>0.19047619047619047</v>
      </c>
      <c r="U188" s="7">
        <f>COUNTIFS(CSV!$A:$A,$A188,CSV!$N:$N,"&gt;1.5")/$B188</f>
        <v>0.2</v>
      </c>
      <c r="V188" s="7">
        <f>COUNTIFS(CSV!$B:$B,$A188,CSV!$P:$P,"&gt;1.5")/$C188</f>
        <v>0.18181818181818182</v>
      </c>
    </row>
    <row r="189" spans="1:22" x14ac:dyDescent="0.3">
      <c r="A189" s="62" t="s">
        <v>303</v>
      </c>
      <c r="B189" s="9">
        <f>COUNTIF(CSV!A:A,A189)</f>
        <v>10</v>
      </c>
      <c r="C189" s="4">
        <f>COUNTIF(CSV!B:B,A189)</f>
        <v>9</v>
      </c>
      <c r="D189" s="4">
        <f t="shared" si="5"/>
        <v>19</v>
      </c>
      <c r="E189" s="12">
        <f>(COUNTIFS(CSV!$A:$A,$A189,CSV!$Q:$Q,"&gt;0.5") +COUNTIFS(CSV!$B:$B,$A189,CSV!$Q:$Q,"&gt;0.5"))/$D189</f>
        <v>0.78947368421052633</v>
      </c>
      <c r="F189" s="7">
        <f>COUNTIFS(CSV!$A:$A,$A189,CSV!$Q:$Q,"&gt;0.5")/$B189</f>
        <v>0.9</v>
      </c>
      <c r="G189" s="7">
        <f>COUNTIFS(CSV!$B:$B,$A189,CSV!$Q:$Q,"&gt;0.5")/$C189</f>
        <v>0.66666666666666663</v>
      </c>
      <c r="H189" s="12">
        <f>(COUNTIFS(CSV!$A:$A,$A189,CSV!$Q:$Q,"&gt;1.5") +COUNTIFS(CSV!$B:$B,$A189,CSV!$Q:$Q,"&gt;1.5"))/$D189</f>
        <v>0.36842105263157893</v>
      </c>
      <c r="I189" s="7">
        <f>COUNTIFS(CSV!$A:$A,$A189,CSV!$Q:$Q,"&gt;1.5")/$B189</f>
        <v>0.4</v>
      </c>
      <c r="J189" s="7">
        <f>COUNTIFS(CSV!$B:$B,$A189,CSV!$Q:$Q,"&gt;1.5")/$C189</f>
        <v>0.33333333333333331</v>
      </c>
      <c r="K189" s="12">
        <f>(COUNTIFS(CSV!$A:$A,$A189,CSV!$M:$M,"&gt;0.5") +COUNTIFS(CSV!$B:$B,$A189,CSV!$O:$O,"&gt;0.5"))/$D189</f>
        <v>0.42105263157894735</v>
      </c>
      <c r="L189" s="7">
        <f>COUNTIFS(CSV!$A:$A,$A189,CSV!$M:$M,"&gt;0.5")/$B189</f>
        <v>0.5</v>
      </c>
      <c r="M189" s="7">
        <f>COUNTIFS(CSV!$B:$B,$A189,CSV!$O:$O,"&gt;0.5")/$C189</f>
        <v>0.33333333333333331</v>
      </c>
      <c r="N189" s="12">
        <f>(COUNTIFS(CSV!$A:$A,$A189,CSV!$M:$M,"&gt;1.5") +COUNTIFS(CSV!$B:$B,$A189,CSV!$O:$O,"&gt;1.5"))/$D189</f>
        <v>5.2631578947368418E-2</v>
      </c>
      <c r="O189" s="7">
        <f>COUNTIFS(CSV!$A:$A,$A189,CSV!$M:$M,"&gt;1.5")/$B189</f>
        <v>0.1</v>
      </c>
      <c r="P189" s="7">
        <f>COUNTIFS(CSV!$B:$B,$A189,CSV!$O:$O,"&gt;1.5")/$C189</f>
        <v>0</v>
      </c>
      <c r="Q189" s="12">
        <f>(COUNTIFS(CSV!$A:$A,$A189,CSV!$N:$N,"&gt;0.5") +COUNTIFS(CSV!$B:$B,$A189,CSV!$P:$P,"&gt;0.5"))/$D189</f>
        <v>0.52631578947368418</v>
      </c>
      <c r="R189" s="7">
        <f>COUNTIFS(CSV!$A:$A,$A189,CSV!$N:$N,"&gt;0.5")/$B189</f>
        <v>0.6</v>
      </c>
      <c r="S189" s="7">
        <f>COUNTIFS(CSV!$B:$B,$A189,CSV!$P:$P,"&gt;0.5")/$C189</f>
        <v>0.44444444444444442</v>
      </c>
      <c r="T189" s="12">
        <f>(COUNTIFS(CSV!$A:$A,$A189,CSV!$N:$N,"&gt;1.5") +COUNTIFS(CSV!$B:$B,$A189,CSV!$P:$P,"&gt;1.5"))/$D189</f>
        <v>0.31578947368421051</v>
      </c>
      <c r="U189" s="7">
        <f>COUNTIFS(CSV!$A:$A,$A189,CSV!$N:$N,"&gt;1.5")/$B189</f>
        <v>0.3</v>
      </c>
      <c r="V189" s="7">
        <f>COUNTIFS(CSV!$B:$B,$A189,CSV!$P:$P,"&gt;1.5")/$C189</f>
        <v>0.33333333333333331</v>
      </c>
    </row>
    <row r="190" spans="1:22" x14ac:dyDescent="0.3">
      <c r="A190" s="62" t="s">
        <v>299</v>
      </c>
      <c r="B190" s="9">
        <f>COUNTIF(CSV!A:A,A190)</f>
        <v>10</v>
      </c>
      <c r="C190" s="4">
        <f>COUNTIF(CSV!B:B,A190)</f>
        <v>10</v>
      </c>
      <c r="D190" s="4">
        <f t="shared" si="5"/>
        <v>20</v>
      </c>
      <c r="E190" s="12">
        <f>(COUNTIFS(CSV!$A:$A,$A190,CSV!$Q:$Q,"&gt;0.5") +COUNTIFS(CSV!$B:$B,$A190,CSV!$Q:$Q,"&gt;0.5"))/$D190</f>
        <v>0.85</v>
      </c>
      <c r="F190" s="7">
        <f>COUNTIFS(CSV!$A:$A,$A190,CSV!$Q:$Q,"&gt;0.5")/$B190</f>
        <v>0.9</v>
      </c>
      <c r="G190" s="7">
        <f>COUNTIFS(CSV!$B:$B,$A190,CSV!$Q:$Q,"&gt;0.5")/$C190</f>
        <v>0.8</v>
      </c>
      <c r="H190" s="12">
        <f>(COUNTIFS(CSV!$A:$A,$A190,CSV!$Q:$Q,"&gt;1.5") +COUNTIFS(CSV!$B:$B,$A190,CSV!$Q:$Q,"&gt;1.5"))/$D190</f>
        <v>0.45</v>
      </c>
      <c r="I190" s="7">
        <f>COUNTIFS(CSV!$A:$A,$A190,CSV!$Q:$Q,"&gt;1.5")/$B190</f>
        <v>0.4</v>
      </c>
      <c r="J190" s="7">
        <f>COUNTIFS(CSV!$B:$B,$A190,CSV!$Q:$Q,"&gt;1.5")/$C190</f>
        <v>0.5</v>
      </c>
      <c r="K190" s="12">
        <f>(COUNTIFS(CSV!$A:$A,$A190,CSV!$M:$M,"&gt;0.5") +COUNTIFS(CSV!$B:$B,$A190,CSV!$O:$O,"&gt;0.5"))/$D190</f>
        <v>0.75</v>
      </c>
      <c r="L190" s="7">
        <f>COUNTIFS(CSV!$A:$A,$A190,CSV!$M:$M,"&gt;0.5")/$B190</f>
        <v>0.9</v>
      </c>
      <c r="M190" s="7">
        <f>COUNTIFS(CSV!$B:$B,$A190,CSV!$O:$O,"&gt;0.5")/$C190</f>
        <v>0.6</v>
      </c>
      <c r="N190" s="12">
        <f>(COUNTIFS(CSV!$A:$A,$A190,CSV!$M:$M,"&gt;1.5") +COUNTIFS(CSV!$B:$B,$A190,CSV!$O:$O,"&gt;1.5"))/$D190</f>
        <v>0.15</v>
      </c>
      <c r="O190" s="7">
        <f>COUNTIFS(CSV!$A:$A,$A190,CSV!$M:$M,"&gt;1.5")/$B190</f>
        <v>0.2</v>
      </c>
      <c r="P190" s="7">
        <f>COUNTIFS(CSV!$B:$B,$A190,CSV!$O:$O,"&gt;1.5")/$C190</f>
        <v>0.1</v>
      </c>
      <c r="Q190" s="12">
        <f>(COUNTIFS(CSV!$A:$A,$A190,CSV!$N:$N,"&gt;0.5") +COUNTIFS(CSV!$B:$B,$A190,CSV!$P:$P,"&gt;0.5"))/$D190</f>
        <v>0.4</v>
      </c>
      <c r="R190" s="7">
        <f>COUNTIFS(CSV!$A:$A,$A190,CSV!$N:$N,"&gt;0.5")/$B190</f>
        <v>0.3</v>
      </c>
      <c r="S190" s="7">
        <f>COUNTIFS(CSV!$B:$B,$A190,CSV!$P:$P,"&gt;0.5")/$C190</f>
        <v>0.5</v>
      </c>
      <c r="T190" s="12">
        <f>(COUNTIFS(CSV!$A:$A,$A190,CSV!$N:$N,"&gt;1.5") +COUNTIFS(CSV!$B:$B,$A190,CSV!$P:$P,"&gt;1.5"))/$D190</f>
        <v>0.1</v>
      </c>
      <c r="U190" s="7">
        <f>COUNTIFS(CSV!$A:$A,$A190,CSV!$N:$N,"&gt;1.5")/$B190</f>
        <v>0</v>
      </c>
      <c r="V190" s="7">
        <f>COUNTIFS(CSV!$B:$B,$A190,CSV!$P:$P,"&gt;1.5")/$C190</f>
        <v>0.2</v>
      </c>
    </row>
    <row r="191" spans="1:22" x14ac:dyDescent="0.3">
      <c r="A191" s="62" t="s">
        <v>301</v>
      </c>
      <c r="B191" s="9">
        <f>COUNTIF(CSV!A:A,A191)</f>
        <v>10</v>
      </c>
      <c r="C191" s="4">
        <f>COUNTIF(CSV!B:B,A191)</f>
        <v>9</v>
      </c>
      <c r="D191" s="4">
        <f t="shared" si="5"/>
        <v>19</v>
      </c>
      <c r="E191" s="12">
        <f>(COUNTIFS(CSV!$A:$A,$A191,CSV!$Q:$Q,"&gt;0.5") +COUNTIFS(CSV!$B:$B,$A191,CSV!$Q:$Q,"&gt;0.5"))/$D191</f>
        <v>0.84210526315789469</v>
      </c>
      <c r="F191" s="7">
        <f>COUNTIFS(CSV!$A:$A,$A191,CSV!$Q:$Q,"&gt;0.5")/$B191</f>
        <v>0.9</v>
      </c>
      <c r="G191" s="7">
        <f>COUNTIFS(CSV!$B:$B,$A191,CSV!$Q:$Q,"&gt;0.5")/$C191</f>
        <v>0.77777777777777779</v>
      </c>
      <c r="H191" s="12">
        <f>(COUNTIFS(CSV!$A:$A,$A191,CSV!$Q:$Q,"&gt;1.5") +COUNTIFS(CSV!$B:$B,$A191,CSV!$Q:$Q,"&gt;1.5"))/$D191</f>
        <v>0.63157894736842102</v>
      </c>
      <c r="I191" s="7">
        <f>COUNTIFS(CSV!$A:$A,$A191,CSV!$Q:$Q,"&gt;1.5")/$B191</f>
        <v>0.7</v>
      </c>
      <c r="J191" s="7">
        <f>COUNTIFS(CSV!$B:$B,$A191,CSV!$Q:$Q,"&gt;1.5")/$C191</f>
        <v>0.55555555555555558</v>
      </c>
      <c r="K191" s="12">
        <f>(COUNTIFS(CSV!$A:$A,$A191,CSV!$M:$M,"&gt;0.5") +COUNTIFS(CSV!$B:$B,$A191,CSV!$O:$O,"&gt;0.5"))/$D191</f>
        <v>0.78947368421052633</v>
      </c>
      <c r="L191" s="7">
        <f>COUNTIFS(CSV!$A:$A,$A191,CSV!$M:$M,"&gt;0.5")/$B191</f>
        <v>0.9</v>
      </c>
      <c r="M191" s="7">
        <f>COUNTIFS(CSV!$B:$B,$A191,CSV!$O:$O,"&gt;0.5")/$C191</f>
        <v>0.66666666666666663</v>
      </c>
      <c r="N191" s="12">
        <f>(COUNTIFS(CSV!$A:$A,$A191,CSV!$M:$M,"&gt;1.5") +COUNTIFS(CSV!$B:$B,$A191,CSV!$O:$O,"&gt;1.5"))/$D191</f>
        <v>0.47368421052631576</v>
      </c>
      <c r="O191" s="7">
        <f>COUNTIFS(CSV!$A:$A,$A191,CSV!$M:$M,"&gt;1.5")/$B191</f>
        <v>0.6</v>
      </c>
      <c r="P191" s="7">
        <f>COUNTIFS(CSV!$B:$B,$A191,CSV!$O:$O,"&gt;1.5")/$C191</f>
        <v>0.33333333333333331</v>
      </c>
      <c r="Q191" s="12">
        <f>(COUNTIFS(CSV!$A:$A,$A191,CSV!$N:$N,"&gt;0.5") +COUNTIFS(CSV!$B:$B,$A191,CSV!$P:$P,"&gt;0.5"))/$D191</f>
        <v>0.36842105263157893</v>
      </c>
      <c r="R191" s="7">
        <f>COUNTIFS(CSV!$A:$A,$A191,CSV!$N:$N,"&gt;0.5")/$B191</f>
        <v>0.4</v>
      </c>
      <c r="S191" s="7">
        <f>COUNTIFS(CSV!$B:$B,$A191,CSV!$P:$P,"&gt;0.5")/$C191</f>
        <v>0.33333333333333331</v>
      </c>
      <c r="T191" s="12">
        <f>(COUNTIFS(CSV!$A:$A,$A191,CSV!$N:$N,"&gt;1.5") +COUNTIFS(CSV!$B:$B,$A191,CSV!$P:$P,"&gt;1.5"))/$D191</f>
        <v>0.15789473684210525</v>
      </c>
      <c r="U191" s="7">
        <f>COUNTIFS(CSV!$A:$A,$A191,CSV!$N:$N,"&gt;1.5")/$B191</f>
        <v>0.2</v>
      </c>
      <c r="V191" s="7">
        <f>COUNTIFS(CSV!$B:$B,$A191,CSV!$P:$P,"&gt;1.5")/$C191</f>
        <v>0.1111111111111111</v>
      </c>
    </row>
    <row r="192" spans="1:22" x14ac:dyDescent="0.3">
      <c r="A192" s="62" t="s">
        <v>302</v>
      </c>
      <c r="B192" s="9">
        <f>COUNTIF(CSV!A:A,A192)</f>
        <v>11</v>
      </c>
      <c r="C192" s="4">
        <f>COUNTIF(CSV!B:B,A192)</f>
        <v>9</v>
      </c>
      <c r="D192" s="4">
        <f t="shared" si="5"/>
        <v>20</v>
      </c>
      <c r="E192" s="12">
        <f>(COUNTIFS(CSV!$A:$A,$A192,CSV!$Q:$Q,"&gt;0.5") +COUNTIFS(CSV!$B:$B,$A192,CSV!$Q:$Q,"&gt;0.5"))/$D192</f>
        <v>0.9</v>
      </c>
      <c r="F192" s="7">
        <f>COUNTIFS(CSV!$A:$A,$A192,CSV!$Q:$Q,"&gt;0.5")/$B192</f>
        <v>0.90909090909090906</v>
      </c>
      <c r="G192" s="7">
        <f>COUNTIFS(CSV!$B:$B,$A192,CSV!$Q:$Q,"&gt;0.5")/$C192</f>
        <v>0.88888888888888884</v>
      </c>
      <c r="H192" s="12">
        <f>(COUNTIFS(CSV!$A:$A,$A192,CSV!$Q:$Q,"&gt;1.5") +COUNTIFS(CSV!$B:$B,$A192,CSV!$Q:$Q,"&gt;1.5"))/$D192</f>
        <v>0.55000000000000004</v>
      </c>
      <c r="I192" s="7">
        <f>COUNTIFS(CSV!$A:$A,$A192,CSV!$Q:$Q,"&gt;1.5")/$B192</f>
        <v>0.45454545454545453</v>
      </c>
      <c r="J192" s="7">
        <f>COUNTIFS(CSV!$B:$B,$A192,CSV!$Q:$Q,"&gt;1.5")/$C192</f>
        <v>0.66666666666666663</v>
      </c>
      <c r="K192" s="12">
        <f>(COUNTIFS(CSV!$A:$A,$A192,CSV!$M:$M,"&gt;0.5") +COUNTIFS(CSV!$B:$B,$A192,CSV!$O:$O,"&gt;0.5"))/$D192</f>
        <v>0.6</v>
      </c>
      <c r="L192" s="7">
        <f>COUNTIFS(CSV!$A:$A,$A192,CSV!$M:$M,"&gt;0.5")/$B192</f>
        <v>0.54545454545454541</v>
      </c>
      <c r="M192" s="7">
        <f>COUNTIFS(CSV!$B:$B,$A192,CSV!$O:$O,"&gt;0.5")/$C192</f>
        <v>0.66666666666666663</v>
      </c>
      <c r="N192" s="12">
        <f>(COUNTIFS(CSV!$A:$A,$A192,CSV!$M:$M,"&gt;1.5") +COUNTIFS(CSV!$B:$B,$A192,CSV!$O:$O,"&gt;1.5"))/$D192</f>
        <v>0.25</v>
      </c>
      <c r="O192" s="7">
        <f>COUNTIFS(CSV!$A:$A,$A192,CSV!$M:$M,"&gt;1.5")/$B192</f>
        <v>0.27272727272727271</v>
      </c>
      <c r="P192" s="7">
        <f>COUNTIFS(CSV!$B:$B,$A192,CSV!$O:$O,"&gt;1.5")/$C192</f>
        <v>0.22222222222222221</v>
      </c>
      <c r="Q192" s="12">
        <f>(COUNTIFS(CSV!$A:$A,$A192,CSV!$N:$N,"&gt;0.5") +COUNTIFS(CSV!$B:$B,$A192,CSV!$P:$P,"&gt;0.5"))/$D192</f>
        <v>0.65</v>
      </c>
      <c r="R192" s="7">
        <f>COUNTIFS(CSV!$A:$A,$A192,CSV!$N:$N,"&gt;0.5")/$B192</f>
        <v>0.54545454545454541</v>
      </c>
      <c r="S192" s="7">
        <f>COUNTIFS(CSV!$B:$B,$A192,CSV!$P:$P,"&gt;0.5")/$C192</f>
        <v>0.77777777777777779</v>
      </c>
      <c r="T192" s="12">
        <f>(COUNTIFS(CSV!$A:$A,$A192,CSV!$N:$N,"&gt;1.5") +COUNTIFS(CSV!$B:$B,$A192,CSV!$P:$P,"&gt;1.5"))/$D192</f>
        <v>0.3</v>
      </c>
      <c r="U192" s="7">
        <f>COUNTIFS(CSV!$A:$A,$A192,CSV!$N:$N,"&gt;1.5")/$B192</f>
        <v>0.27272727272727271</v>
      </c>
      <c r="V192" s="7">
        <f>COUNTIFS(CSV!$B:$B,$A192,CSV!$P:$P,"&gt;1.5")/$C192</f>
        <v>0.33333333333333331</v>
      </c>
    </row>
    <row r="193" spans="1:22" x14ac:dyDescent="0.3">
      <c r="A193" s="62" t="s">
        <v>314</v>
      </c>
      <c r="B193" s="9">
        <f>COUNTIF(CSV!A:A,A193)</f>
        <v>9</v>
      </c>
      <c r="C193" s="4">
        <f>COUNTIF(CSV!B:B,A193)</f>
        <v>11</v>
      </c>
      <c r="D193" s="4">
        <f>B193+C193</f>
        <v>20</v>
      </c>
      <c r="E193" s="12">
        <f>(COUNTIFS(CSV!$A:$A,$A193,CSV!$Q:$Q,"&gt;0.5") +COUNTIFS(CSV!$B:$B,$A193,CSV!$Q:$Q,"&gt;0.5"))/$D193</f>
        <v>0.7</v>
      </c>
      <c r="F193" s="7">
        <f>COUNTIFS(CSV!$A:$A,$A193,CSV!$Q:$Q,"&gt;0.5")/$B193</f>
        <v>0.66666666666666663</v>
      </c>
      <c r="G193" s="7">
        <f>COUNTIFS(CSV!$B:$B,$A193,CSV!$Q:$Q,"&gt;0.5")/$C193</f>
        <v>0.72727272727272729</v>
      </c>
      <c r="H193" s="12">
        <f>(COUNTIFS(CSV!$A:$A,$A193,CSV!$Q:$Q,"&gt;1.5") +COUNTIFS(CSV!$B:$B,$A193,CSV!$Q:$Q,"&gt;1.5"))/$D193</f>
        <v>0.4</v>
      </c>
      <c r="I193" s="7">
        <f>COUNTIFS(CSV!$A:$A,$A193,CSV!$Q:$Q,"&gt;1.5")/$B193</f>
        <v>0.33333333333333331</v>
      </c>
      <c r="J193" s="7">
        <f>COUNTIFS(CSV!$B:$B,$A193,CSV!$Q:$Q,"&gt;1.5")/$C193</f>
        <v>0.45454545454545453</v>
      </c>
      <c r="K193" s="12">
        <f>(COUNTIFS(CSV!$A:$A,$A193,CSV!$M:$M,"&gt;0.5") +COUNTIFS(CSV!$B:$B,$A193,CSV!$O:$O,"&gt;0.5"))/$D193</f>
        <v>0.45</v>
      </c>
      <c r="L193" s="7">
        <f>COUNTIFS(CSV!$A:$A,$A193,CSV!$M:$M,"&gt;0.5")/$B193</f>
        <v>0.55555555555555558</v>
      </c>
      <c r="M193" s="7">
        <f>COUNTIFS(CSV!$B:$B,$A193,CSV!$O:$O,"&gt;0.5")/$C193</f>
        <v>0.36363636363636365</v>
      </c>
      <c r="N193" s="12">
        <f>(COUNTIFS(CSV!$A:$A,$A193,CSV!$M:$M,"&gt;1.5") +COUNTIFS(CSV!$B:$B,$A193,CSV!$O:$O,"&gt;1.5"))/$D193</f>
        <v>0.15</v>
      </c>
      <c r="O193" s="7">
        <f>COUNTIFS(CSV!$A:$A,$A193,CSV!$M:$M,"&gt;1.5")/$B193</f>
        <v>0.22222222222222221</v>
      </c>
      <c r="P193" s="7">
        <f>COUNTIFS(CSV!$B:$B,$A193,CSV!$O:$O,"&gt;1.5")/$C193</f>
        <v>9.0909090909090912E-2</v>
      </c>
      <c r="Q193" s="12">
        <f>(COUNTIFS(CSV!$A:$A,$A193,CSV!$N:$N,"&gt;0.5") +COUNTIFS(CSV!$B:$B,$A193,CSV!$P:$P,"&gt;0.5"))/$D193</f>
        <v>0.3</v>
      </c>
      <c r="R193" s="7">
        <f>COUNTIFS(CSV!$A:$A,$A193,CSV!$N:$N,"&gt;0.5")/$B193</f>
        <v>0.22222222222222221</v>
      </c>
      <c r="S193" s="7">
        <f>COUNTIFS(CSV!$B:$B,$A193,CSV!$P:$P,"&gt;0.5")/$C193</f>
        <v>0.36363636363636365</v>
      </c>
      <c r="T193" s="12">
        <f>(COUNTIFS(CSV!$A:$A,$A193,CSV!$N:$N,"&gt;1.5") +COUNTIFS(CSV!$B:$B,$A193,CSV!$P:$P,"&gt;1.5"))/$D193</f>
        <v>0.2</v>
      </c>
      <c r="U193" s="7">
        <f>COUNTIFS(CSV!$A:$A,$A193,CSV!$N:$N,"&gt;1.5")/$B193</f>
        <v>0</v>
      </c>
      <c r="V193" s="7">
        <f>COUNTIFS(CSV!$B:$B,$A193,CSV!$P:$P,"&gt;1.5")/$C193</f>
        <v>0.36363636363636365</v>
      </c>
    </row>
    <row r="194" spans="1:22" x14ac:dyDescent="0.3">
      <c r="A194" s="62" t="s">
        <v>298</v>
      </c>
      <c r="B194" s="9">
        <f>COUNTIF(CSV!A:A,A194)</f>
        <v>10</v>
      </c>
      <c r="C194" s="4">
        <f>COUNTIF(CSV!B:B,A194)</f>
        <v>9</v>
      </c>
      <c r="D194" s="4">
        <f t="shared" si="5"/>
        <v>19</v>
      </c>
      <c r="E194" s="12">
        <f>(COUNTIFS(CSV!$A:$A,$A194,CSV!$Q:$Q,"&gt;0.5") +COUNTIFS(CSV!$B:$B,$A194,CSV!$Q:$Q,"&gt;0.5"))/$D194</f>
        <v>0.84210526315789469</v>
      </c>
      <c r="F194" s="7">
        <f>COUNTIFS(CSV!$A:$A,$A194,CSV!$Q:$Q,"&gt;0.5")/$B194</f>
        <v>0.8</v>
      </c>
      <c r="G194" s="7">
        <f>COUNTIFS(CSV!$B:$B,$A194,CSV!$Q:$Q,"&gt;0.5")/$C194</f>
        <v>0.88888888888888884</v>
      </c>
      <c r="H194" s="12">
        <f>(COUNTIFS(CSV!$A:$A,$A194,CSV!$Q:$Q,"&gt;1.5") +COUNTIFS(CSV!$B:$B,$A194,CSV!$Q:$Q,"&gt;1.5"))/$D194</f>
        <v>0.36842105263157893</v>
      </c>
      <c r="I194" s="7">
        <f>COUNTIFS(CSV!$A:$A,$A194,CSV!$Q:$Q,"&gt;1.5")/$B194</f>
        <v>0.4</v>
      </c>
      <c r="J194" s="7">
        <f>COUNTIFS(CSV!$B:$B,$A194,CSV!$Q:$Q,"&gt;1.5")/$C194</f>
        <v>0.33333333333333331</v>
      </c>
      <c r="K194" s="12">
        <f>(COUNTIFS(CSV!$A:$A,$A194,CSV!$M:$M,"&gt;0.5") +COUNTIFS(CSV!$B:$B,$A194,CSV!$O:$O,"&gt;0.5"))/$D194</f>
        <v>0.57894736842105265</v>
      </c>
      <c r="L194" s="7">
        <f>COUNTIFS(CSV!$A:$A,$A194,CSV!$M:$M,"&gt;0.5")/$B194</f>
        <v>0.8</v>
      </c>
      <c r="M194" s="7">
        <f>COUNTIFS(CSV!$B:$B,$A194,CSV!$O:$O,"&gt;0.5")/$C194</f>
        <v>0.33333333333333331</v>
      </c>
      <c r="N194" s="12">
        <f>(COUNTIFS(CSV!$A:$A,$A194,CSV!$M:$M,"&gt;1.5") +COUNTIFS(CSV!$B:$B,$A194,CSV!$O:$O,"&gt;1.5"))/$D194</f>
        <v>0.15789473684210525</v>
      </c>
      <c r="O194" s="7">
        <f>COUNTIFS(CSV!$A:$A,$A194,CSV!$M:$M,"&gt;1.5")/$B194</f>
        <v>0.3</v>
      </c>
      <c r="P194" s="7">
        <f>COUNTIFS(CSV!$B:$B,$A194,CSV!$O:$O,"&gt;1.5")/$C194</f>
        <v>0</v>
      </c>
      <c r="Q194" s="12">
        <f>(COUNTIFS(CSV!$A:$A,$A194,CSV!$N:$N,"&gt;0.5") +COUNTIFS(CSV!$B:$B,$A194,CSV!$P:$P,"&gt;0.5"))/$D194</f>
        <v>0.42105263157894735</v>
      </c>
      <c r="R194" s="7">
        <f>COUNTIFS(CSV!$A:$A,$A194,CSV!$N:$N,"&gt;0.5")/$B194</f>
        <v>0.2</v>
      </c>
      <c r="S194" s="7">
        <f>COUNTIFS(CSV!$B:$B,$A194,CSV!$P:$P,"&gt;0.5")/$C194</f>
        <v>0.66666666666666663</v>
      </c>
      <c r="T194" s="12">
        <f>(COUNTIFS(CSV!$A:$A,$A194,CSV!$N:$N,"&gt;1.5") +COUNTIFS(CSV!$B:$B,$A194,CSV!$P:$P,"&gt;1.5"))/$D194</f>
        <v>0.21052631578947367</v>
      </c>
      <c r="U194" s="7">
        <f>COUNTIFS(CSV!$A:$A,$A194,CSV!$N:$N,"&gt;1.5")/$B194</f>
        <v>0.2</v>
      </c>
      <c r="V194" s="7">
        <f>COUNTIFS(CSV!$B:$B,$A194,CSV!$P:$P,"&gt;1.5")/$C194</f>
        <v>0.22222222222222221</v>
      </c>
    </row>
    <row r="195" spans="1:22" x14ac:dyDescent="0.3">
      <c r="A195" s="62" t="s">
        <v>300</v>
      </c>
      <c r="B195" s="9">
        <f>COUNTIF(CSV!A:A,A195)</f>
        <v>9</v>
      </c>
      <c r="C195" s="4">
        <f>COUNTIF(CSV!B:B,A195)</f>
        <v>10</v>
      </c>
      <c r="D195" s="4">
        <f t="shared" si="5"/>
        <v>19</v>
      </c>
      <c r="E195" s="12">
        <f>(COUNTIFS(CSV!$A:$A,$A195,CSV!$Q:$Q,"&gt;0.5") +COUNTIFS(CSV!$B:$B,$A195,CSV!$Q:$Q,"&gt;0.5"))/$D195</f>
        <v>0.84210526315789469</v>
      </c>
      <c r="F195" s="7">
        <f>COUNTIFS(CSV!$A:$A,$A195,CSV!$Q:$Q,"&gt;0.5")/$B195</f>
        <v>0.77777777777777779</v>
      </c>
      <c r="G195" s="7">
        <f>COUNTIFS(CSV!$B:$B,$A195,CSV!$Q:$Q,"&gt;0.5")/$C195</f>
        <v>0.9</v>
      </c>
      <c r="H195" s="12">
        <f>(COUNTIFS(CSV!$A:$A,$A195,CSV!$Q:$Q,"&gt;1.5") +COUNTIFS(CSV!$B:$B,$A195,CSV!$Q:$Q,"&gt;1.5"))/$D195</f>
        <v>0.36842105263157893</v>
      </c>
      <c r="I195" s="7">
        <f>COUNTIFS(CSV!$A:$A,$A195,CSV!$Q:$Q,"&gt;1.5")/$B195</f>
        <v>0.44444444444444442</v>
      </c>
      <c r="J195" s="7">
        <f>COUNTIFS(CSV!$B:$B,$A195,CSV!$Q:$Q,"&gt;1.5")/$C195</f>
        <v>0.3</v>
      </c>
      <c r="K195" s="12">
        <f>(COUNTIFS(CSV!$A:$A,$A195,CSV!$M:$M,"&gt;0.5") +COUNTIFS(CSV!$B:$B,$A195,CSV!$O:$O,"&gt;0.5"))/$D195</f>
        <v>0.31578947368421051</v>
      </c>
      <c r="L195" s="7">
        <f>COUNTIFS(CSV!$A:$A,$A195,CSV!$M:$M,"&gt;0.5")/$B195</f>
        <v>0.55555555555555558</v>
      </c>
      <c r="M195" s="7">
        <f>COUNTIFS(CSV!$B:$B,$A195,CSV!$O:$O,"&gt;0.5")/$C195</f>
        <v>0.1</v>
      </c>
      <c r="N195" s="12">
        <f>(COUNTIFS(CSV!$A:$A,$A195,CSV!$M:$M,"&gt;1.5") +COUNTIFS(CSV!$B:$B,$A195,CSV!$O:$O,"&gt;1.5"))/$D195</f>
        <v>0.10526315789473684</v>
      </c>
      <c r="O195" s="7">
        <f>COUNTIFS(CSV!$A:$A,$A195,CSV!$M:$M,"&gt;1.5")/$B195</f>
        <v>0.22222222222222221</v>
      </c>
      <c r="P195" s="7">
        <f>COUNTIFS(CSV!$B:$B,$A195,CSV!$O:$O,"&gt;1.5")/$C195</f>
        <v>0</v>
      </c>
      <c r="Q195" s="12">
        <f>(COUNTIFS(CSV!$A:$A,$A195,CSV!$N:$N,"&gt;0.5") +COUNTIFS(CSV!$B:$B,$A195,CSV!$P:$P,"&gt;0.5"))/$D195</f>
        <v>0.57894736842105265</v>
      </c>
      <c r="R195" s="7">
        <f>COUNTIFS(CSV!$A:$A,$A195,CSV!$N:$N,"&gt;0.5")/$B195</f>
        <v>0.33333333333333331</v>
      </c>
      <c r="S195" s="7">
        <f>COUNTIFS(CSV!$B:$B,$A195,CSV!$P:$P,"&gt;0.5")/$C195</f>
        <v>0.8</v>
      </c>
      <c r="T195" s="12">
        <f>(COUNTIFS(CSV!$A:$A,$A195,CSV!$N:$N,"&gt;1.5") +COUNTIFS(CSV!$B:$B,$A195,CSV!$P:$P,"&gt;1.5"))/$D195</f>
        <v>0.21052631578947367</v>
      </c>
      <c r="U195" s="7">
        <f>COUNTIFS(CSV!$A:$A,$A195,CSV!$N:$N,"&gt;1.5")/$B195</f>
        <v>0.1111111111111111</v>
      </c>
      <c r="V195" s="7">
        <f>COUNTIFS(CSV!$B:$B,$A195,CSV!$P:$P,"&gt;1.5")/$C195</f>
        <v>0.3</v>
      </c>
    </row>
    <row r="196" spans="1:22" x14ac:dyDescent="0.3">
      <c r="A196" s="62" t="s">
        <v>315</v>
      </c>
      <c r="B196" s="9">
        <f>COUNTIF(CSV!A:A,A196)</f>
        <v>10</v>
      </c>
      <c r="C196" s="4">
        <f>COUNTIF(CSV!B:B,A196)</f>
        <v>10</v>
      </c>
      <c r="D196" s="4">
        <f>B196+C196</f>
        <v>20</v>
      </c>
      <c r="E196" s="12">
        <f>(COUNTIFS(CSV!$A:$A,$A196,CSV!$Q:$Q,"&gt;0.5") +COUNTIFS(CSV!$B:$B,$A196,CSV!$Q:$Q,"&gt;0.5"))/$D196</f>
        <v>0.8</v>
      </c>
      <c r="F196" s="7">
        <f>COUNTIFS(CSV!$A:$A,$A196,CSV!$Q:$Q,"&gt;0.5")/$B196</f>
        <v>0.7</v>
      </c>
      <c r="G196" s="7">
        <f>COUNTIFS(CSV!$B:$B,$A196,CSV!$Q:$Q,"&gt;0.5")/$C196</f>
        <v>0.9</v>
      </c>
      <c r="H196" s="12">
        <f>(COUNTIFS(CSV!$A:$A,$A196,CSV!$Q:$Q,"&gt;1.5") +COUNTIFS(CSV!$B:$B,$A196,CSV!$Q:$Q,"&gt;1.5"))/$D196</f>
        <v>0.45</v>
      </c>
      <c r="I196" s="7">
        <f>COUNTIFS(CSV!$A:$A,$A196,CSV!$Q:$Q,"&gt;1.5")/$B196</f>
        <v>0.3</v>
      </c>
      <c r="J196" s="7">
        <f>COUNTIFS(CSV!$B:$B,$A196,CSV!$Q:$Q,"&gt;1.5")/$C196</f>
        <v>0.6</v>
      </c>
      <c r="K196" s="12">
        <f>(COUNTIFS(CSV!$A:$A,$A196,CSV!$M:$M,"&gt;0.5") +COUNTIFS(CSV!$B:$B,$A196,CSV!$O:$O,"&gt;0.5"))/$D196</f>
        <v>0.55000000000000004</v>
      </c>
      <c r="L196" s="7">
        <f>COUNTIFS(CSV!$A:$A,$A196,CSV!$M:$M,"&gt;0.5")/$B196</f>
        <v>0.4</v>
      </c>
      <c r="M196" s="7">
        <f>COUNTIFS(CSV!$B:$B,$A196,CSV!$O:$O,"&gt;0.5")/$C196</f>
        <v>0.7</v>
      </c>
      <c r="N196" s="12">
        <f>(COUNTIFS(CSV!$A:$A,$A196,CSV!$M:$M,"&gt;1.5") +COUNTIFS(CSV!$B:$B,$A196,CSV!$O:$O,"&gt;1.5"))/$D196</f>
        <v>0.25</v>
      </c>
      <c r="O196" s="7">
        <f>COUNTIFS(CSV!$A:$A,$A196,CSV!$M:$M,"&gt;1.5")/$B196</f>
        <v>0.3</v>
      </c>
      <c r="P196" s="7">
        <f>COUNTIFS(CSV!$B:$B,$A196,CSV!$O:$O,"&gt;1.5")/$C196</f>
        <v>0.2</v>
      </c>
      <c r="Q196" s="12">
        <f>(COUNTIFS(CSV!$A:$A,$A196,CSV!$N:$N,"&gt;0.5") +COUNTIFS(CSV!$B:$B,$A196,CSV!$P:$P,"&gt;0.5"))/$D196</f>
        <v>0.55000000000000004</v>
      </c>
      <c r="R196" s="7">
        <f>COUNTIFS(CSV!$A:$A,$A196,CSV!$N:$N,"&gt;0.5")/$B196</f>
        <v>0.3</v>
      </c>
      <c r="S196" s="7">
        <f>COUNTIFS(CSV!$B:$B,$A196,CSV!$P:$P,"&gt;0.5")/$C196</f>
        <v>0.8</v>
      </c>
      <c r="T196" s="12">
        <f>(COUNTIFS(CSV!$A:$A,$A196,CSV!$N:$N,"&gt;1.5") +COUNTIFS(CSV!$B:$B,$A196,CSV!$P:$P,"&gt;1.5"))/$D196</f>
        <v>0</v>
      </c>
      <c r="U196" s="7">
        <f>COUNTIFS(CSV!$A:$A,$A196,CSV!$N:$N,"&gt;1.5")/$B196</f>
        <v>0</v>
      </c>
      <c r="V196" s="7">
        <f>COUNTIFS(CSV!$B:$B,$A196,CSV!$P:$P,"&gt;1.5")/$C196</f>
        <v>0</v>
      </c>
    </row>
    <row r="197" spans="1:22" x14ac:dyDescent="0.3">
      <c r="A197" s="62" t="s">
        <v>313</v>
      </c>
      <c r="B197" s="9">
        <f>COUNTIF(CSV!A:A,A197)</f>
        <v>10</v>
      </c>
      <c r="C197" s="4">
        <f>COUNTIF(CSV!B:B,A197)</f>
        <v>9</v>
      </c>
      <c r="D197" s="4">
        <f t="shared" ref="D197:D208" si="6">B197+C197</f>
        <v>19</v>
      </c>
      <c r="E197" s="12">
        <f>(COUNTIFS(CSV!$A:$A,$A197,CSV!$Q:$Q,"&gt;0.5") +COUNTIFS(CSV!$B:$B,$A197,CSV!$Q:$Q,"&gt;0.5"))/$D197</f>
        <v>0.84210526315789469</v>
      </c>
      <c r="F197" s="7">
        <f>COUNTIFS(CSV!$A:$A,$A197,CSV!$Q:$Q,"&gt;0.5")/$B197</f>
        <v>0.8</v>
      </c>
      <c r="G197" s="7">
        <f>COUNTIFS(CSV!$B:$B,$A197,CSV!$Q:$Q,"&gt;0.5")/$C197</f>
        <v>0.88888888888888884</v>
      </c>
      <c r="H197" s="12">
        <f>(COUNTIFS(CSV!$A:$A,$A197,CSV!$Q:$Q,"&gt;1.5") +COUNTIFS(CSV!$B:$B,$A197,CSV!$Q:$Q,"&gt;1.5"))/$D197</f>
        <v>0.36842105263157893</v>
      </c>
      <c r="I197" s="7">
        <f>COUNTIFS(CSV!$A:$A,$A197,CSV!$Q:$Q,"&gt;1.5")/$B197</f>
        <v>0.3</v>
      </c>
      <c r="J197" s="7">
        <f>COUNTIFS(CSV!$B:$B,$A197,CSV!$Q:$Q,"&gt;1.5")/$C197</f>
        <v>0.44444444444444442</v>
      </c>
      <c r="K197" s="12">
        <f>(COUNTIFS(CSV!$A:$A,$A197,CSV!$M:$M,"&gt;0.5") +COUNTIFS(CSV!$B:$B,$A197,CSV!$O:$O,"&gt;0.5"))/$D197</f>
        <v>0.36842105263157893</v>
      </c>
      <c r="L197" s="7">
        <f>COUNTIFS(CSV!$A:$A,$A197,CSV!$M:$M,"&gt;0.5")/$B197</f>
        <v>0.2</v>
      </c>
      <c r="M197" s="7">
        <f>COUNTIFS(CSV!$B:$B,$A197,CSV!$O:$O,"&gt;0.5")/$C197</f>
        <v>0.55555555555555558</v>
      </c>
      <c r="N197" s="12">
        <f>(COUNTIFS(CSV!$A:$A,$A197,CSV!$M:$M,"&gt;1.5") +COUNTIFS(CSV!$B:$B,$A197,CSV!$O:$O,"&gt;1.5"))/$D197</f>
        <v>0</v>
      </c>
      <c r="O197" s="7">
        <f>COUNTIFS(CSV!$A:$A,$A197,CSV!$M:$M,"&gt;1.5")/$B197</f>
        <v>0</v>
      </c>
      <c r="P197" s="7">
        <f>COUNTIFS(CSV!$B:$B,$A197,CSV!$O:$O,"&gt;1.5")/$C197</f>
        <v>0</v>
      </c>
      <c r="Q197" s="12">
        <f>(COUNTIFS(CSV!$A:$A,$A197,CSV!$N:$N,"&gt;0.5") +COUNTIFS(CSV!$B:$B,$A197,CSV!$P:$P,"&gt;0.5"))/$D197</f>
        <v>0.73684210526315785</v>
      </c>
      <c r="R197" s="7">
        <f>COUNTIFS(CSV!$A:$A,$A197,CSV!$N:$N,"&gt;0.5")/$B197</f>
        <v>0.8</v>
      </c>
      <c r="S197" s="7">
        <f>COUNTIFS(CSV!$B:$B,$A197,CSV!$P:$P,"&gt;0.5")/$C197</f>
        <v>0.66666666666666663</v>
      </c>
      <c r="T197" s="12">
        <f>(COUNTIFS(CSV!$A:$A,$A197,CSV!$N:$N,"&gt;1.5") +COUNTIFS(CSV!$B:$B,$A197,CSV!$P:$P,"&gt;1.5"))/$D197</f>
        <v>0.15789473684210525</v>
      </c>
      <c r="U197" s="7">
        <f>COUNTIFS(CSV!$A:$A,$A197,CSV!$N:$N,"&gt;1.5")/$B197</f>
        <v>0.1</v>
      </c>
      <c r="V197" s="7">
        <f>COUNTIFS(CSV!$B:$B,$A197,CSV!$P:$P,"&gt;1.5")/$C197</f>
        <v>0.22222222222222221</v>
      </c>
    </row>
    <row r="198" spans="1:22" x14ac:dyDescent="0.3">
      <c r="A198" s="62" t="s">
        <v>306</v>
      </c>
      <c r="B198" s="9">
        <f>COUNTIF(CSV!A:A,A198)</f>
        <v>10</v>
      </c>
      <c r="C198" s="4">
        <f>COUNTIF(CSV!B:B,A198)</f>
        <v>10</v>
      </c>
      <c r="D198" s="4">
        <f t="shared" si="6"/>
        <v>20</v>
      </c>
      <c r="E198" s="12">
        <f>(COUNTIFS(CSV!$A:$A,$A198,CSV!$Q:$Q,"&gt;0.5") +COUNTIFS(CSV!$B:$B,$A198,CSV!$Q:$Q,"&gt;0.5"))/$D198</f>
        <v>0.8</v>
      </c>
      <c r="F198" s="7">
        <f>COUNTIFS(CSV!$A:$A,$A198,CSV!$Q:$Q,"&gt;0.5")/$B198</f>
        <v>0.8</v>
      </c>
      <c r="G198" s="7">
        <f>COUNTIFS(CSV!$B:$B,$A198,CSV!$Q:$Q,"&gt;0.5")/$C198</f>
        <v>0.8</v>
      </c>
      <c r="H198" s="12">
        <f>(COUNTIFS(CSV!$A:$A,$A198,CSV!$Q:$Q,"&gt;1.5") +COUNTIFS(CSV!$B:$B,$A198,CSV!$Q:$Q,"&gt;1.5"))/$D198</f>
        <v>0.45</v>
      </c>
      <c r="I198" s="7">
        <f>COUNTIFS(CSV!$A:$A,$A198,CSV!$Q:$Q,"&gt;1.5")/$B198</f>
        <v>0.5</v>
      </c>
      <c r="J198" s="7">
        <f>COUNTIFS(CSV!$B:$B,$A198,CSV!$Q:$Q,"&gt;1.5")/$C198</f>
        <v>0.4</v>
      </c>
      <c r="K198" s="12">
        <f>(COUNTIFS(CSV!$A:$A,$A198,CSV!$M:$M,"&gt;0.5") +COUNTIFS(CSV!$B:$B,$A198,CSV!$O:$O,"&gt;0.5"))/$D198</f>
        <v>0.4</v>
      </c>
      <c r="L198" s="7">
        <f>COUNTIFS(CSV!$A:$A,$A198,CSV!$M:$M,"&gt;0.5")/$B198</f>
        <v>0.5</v>
      </c>
      <c r="M198" s="7">
        <f>COUNTIFS(CSV!$B:$B,$A198,CSV!$O:$O,"&gt;0.5")/$C198</f>
        <v>0.3</v>
      </c>
      <c r="N198" s="12">
        <f>(COUNTIFS(CSV!$A:$A,$A198,CSV!$M:$M,"&gt;1.5") +COUNTIFS(CSV!$B:$B,$A198,CSV!$O:$O,"&gt;1.5"))/$D198</f>
        <v>0.1</v>
      </c>
      <c r="O198" s="7">
        <f>COUNTIFS(CSV!$A:$A,$A198,CSV!$M:$M,"&gt;1.5")/$B198</f>
        <v>0.1</v>
      </c>
      <c r="P198" s="7">
        <f>COUNTIFS(CSV!$B:$B,$A198,CSV!$O:$O,"&gt;1.5")/$C198</f>
        <v>0.1</v>
      </c>
      <c r="Q198" s="12">
        <f>(COUNTIFS(CSV!$A:$A,$A198,CSV!$N:$N,"&gt;0.5") +COUNTIFS(CSV!$B:$B,$A198,CSV!$P:$P,"&gt;0.5"))/$D198</f>
        <v>0.75</v>
      </c>
      <c r="R198" s="7">
        <f>COUNTIFS(CSV!$A:$A,$A198,CSV!$N:$N,"&gt;0.5")/$B198</f>
        <v>0.7</v>
      </c>
      <c r="S198" s="7">
        <f>COUNTIFS(CSV!$B:$B,$A198,CSV!$P:$P,"&gt;0.5")/$C198</f>
        <v>0.8</v>
      </c>
      <c r="T198" s="12">
        <f>(COUNTIFS(CSV!$A:$A,$A198,CSV!$N:$N,"&gt;1.5") +COUNTIFS(CSV!$B:$B,$A198,CSV!$P:$P,"&gt;1.5"))/$D198</f>
        <v>0.25</v>
      </c>
      <c r="U198" s="7">
        <f>COUNTIFS(CSV!$A:$A,$A198,CSV!$N:$N,"&gt;1.5")/$B198</f>
        <v>0.2</v>
      </c>
      <c r="V198" s="7">
        <f>COUNTIFS(CSV!$B:$B,$A198,CSV!$P:$P,"&gt;1.5")/$C198</f>
        <v>0.3</v>
      </c>
    </row>
    <row r="199" spans="1:22" x14ac:dyDescent="0.3">
      <c r="A199" s="62" t="s">
        <v>307</v>
      </c>
      <c r="B199" s="9">
        <f>COUNTIF(CSV!A:A,A199)</f>
        <v>9</v>
      </c>
      <c r="C199" s="4">
        <f>COUNTIF(CSV!B:B,A199)</f>
        <v>10</v>
      </c>
      <c r="D199" s="4">
        <f t="shared" si="6"/>
        <v>19</v>
      </c>
      <c r="E199" s="12">
        <f>(COUNTIFS(CSV!$A:$A,$A199,CSV!$Q:$Q,"&gt;0.5") +COUNTIFS(CSV!$B:$B,$A199,CSV!$Q:$Q,"&gt;0.5"))/$D199</f>
        <v>0.73684210526315785</v>
      </c>
      <c r="F199" s="7">
        <f>COUNTIFS(CSV!$A:$A,$A199,CSV!$Q:$Q,"&gt;0.5")/$B199</f>
        <v>0.77777777777777779</v>
      </c>
      <c r="G199" s="7">
        <f>COUNTIFS(CSV!$B:$B,$A199,CSV!$Q:$Q,"&gt;0.5")/$C199</f>
        <v>0.7</v>
      </c>
      <c r="H199" s="12">
        <f>(COUNTIFS(CSV!$A:$A,$A199,CSV!$Q:$Q,"&gt;1.5") +COUNTIFS(CSV!$B:$B,$A199,CSV!$Q:$Q,"&gt;1.5"))/$D199</f>
        <v>0.31578947368421051</v>
      </c>
      <c r="I199" s="7">
        <f>COUNTIFS(CSV!$A:$A,$A199,CSV!$Q:$Q,"&gt;1.5")/$B199</f>
        <v>0.33333333333333331</v>
      </c>
      <c r="J199" s="7">
        <f>COUNTIFS(CSV!$B:$B,$A199,CSV!$Q:$Q,"&gt;1.5")/$C199</f>
        <v>0.3</v>
      </c>
      <c r="K199" s="12">
        <f>(COUNTIFS(CSV!$A:$A,$A199,CSV!$M:$M,"&gt;0.5") +COUNTIFS(CSV!$B:$B,$A199,CSV!$O:$O,"&gt;0.5"))/$D199</f>
        <v>0.36842105263157893</v>
      </c>
      <c r="L199" s="7">
        <f>COUNTIFS(CSV!$A:$A,$A199,CSV!$M:$M,"&gt;0.5")/$B199</f>
        <v>0.55555555555555558</v>
      </c>
      <c r="M199" s="7">
        <f>COUNTIFS(CSV!$B:$B,$A199,CSV!$O:$O,"&gt;0.5")/$C199</f>
        <v>0.2</v>
      </c>
      <c r="N199" s="12">
        <f>(COUNTIFS(CSV!$A:$A,$A199,CSV!$M:$M,"&gt;1.5") +COUNTIFS(CSV!$B:$B,$A199,CSV!$O:$O,"&gt;1.5"))/$D199</f>
        <v>0.15789473684210525</v>
      </c>
      <c r="O199" s="7">
        <f>COUNTIFS(CSV!$A:$A,$A199,CSV!$M:$M,"&gt;1.5")/$B199</f>
        <v>0.22222222222222221</v>
      </c>
      <c r="P199" s="7">
        <f>COUNTIFS(CSV!$B:$B,$A199,CSV!$O:$O,"&gt;1.5")/$C199</f>
        <v>0.1</v>
      </c>
      <c r="Q199" s="12">
        <f>(COUNTIFS(CSV!$A:$A,$A199,CSV!$N:$N,"&gt;0.5") +COUNTIFS(CSV!$B:$B,$A199,CSV!$P:$P,"&gt;0.5"))/$D199</f>
        <v>0.52631578947368418</v>
      </c>
      <c r="R199" s="7">
        <f>COUNTIFS(CSV!$A:$A,$A199,CSV!$N:$N,"&gt;0.5")/$B199</f>
        <v>0.33333333333333331</v>
      </c>
      <c r="S199" s="7">
        <f>COUNTIFS(CSV!$B:$B,$A199,CSV!$P:$P,"&gt;0.5")/$C199</f>
        <v>0.7</v>
      </c>
      <c r="T199" s="12">
        <f>(COUNTIFS(CSV!$A:$A,$A199,CSV!$N:$N,"&gt;1.5") +COUNTIFS(CSV!$B:$B,$A199,CSV!$P:$P,"&gt;1.5"))/$D199</f>
        <v>0.10526315789473684</v>
      </c>
      <c r="U199" s="7">
        <f>COUNTIFS(CSV!$A:$A,$A199,CSV!$N:$N,"&gt;1.5")/$B199</f>
        <v>0</v>
      </c>
      <c r="V199" s="7">
        <f>COUNTIFS(CSV!$B:$B,$A199,CSV!$P:$P,"&gt;1.5")/$C199</f>
        <v>0.2</v>
      </c>
    </row>
    <row r="200" spans="1:22" x14ac:dyDescent="0.3">
      <c r="A200" s="62" t="s">
        <v>310</v>
      </c>
      <c r="B200" s="9">
        <f>COUNTIF(CSV!A:A,A200)</f>
        <v>9</v>
      </c>
      <c r="C200" s="4">
        <f>COUNTIF(CSV!B:B,A200)</f>
        <v>10</v>
      </c>
      <c r="D200" s="4">
        <f t="shared" si="6"/>
        <v>19</v>
      </c>
      <c r="E200" s="12">
        <f>(COUNTIFS(CSV!$A:$A,$A200,CSV!$Q:$Q,"&gt;0.5") +COUNTIFS(CSV!$B:$B,$A200,CSV!$Q:$Q,"&gt;0.5"))/$D200</f>
        <v>0.94736842105263153</v>
      </c>
      <c r="F200" s="7">
        <f>COUNTIFS(CSV!$A:$A,$A200,CSV!$Q:$Q,"&gt;0.5")/$B200</f>
        <v>0.88888888888888884</v>
      </c>
      <c r="G200" s="7">
        <f>COUNTIFS(CSV!$B:$B,$A200,CSV!$Q:$Q,"&gt;0.5")/$C200</f>
        <v>1</v>
      </c>
      <c r="H200" s="12">
        <f>(COUNTIFS(CSV!$A:$A,$A200,CSV!$Q:$Q,"&gt;1.5") +COUNTIFS(CSV!$B:$B,$A200,CSV!$Q:$Q,"&gt;1.5"))/$D200</f>
        <v>0.57894736842105265</v>
      </c>
      <c r="I200" s="7">
        <f>COUNTIFS(CSV!$A:$A,$A200,CSV!$Q:$Q,"&gt;1.5")/$B200</f>
        <v>0.55555555555555558</v>
      </c>
      <c r="J200" s="7">
        <f>COUNTIFS(CSV!$B:$B,$A200,CSV!$Q:$Q,"&gt;1.5")/$C200</f>
        <v>0.6</v>
      </c>
      <c r="K200" s="12">
        <f>(COUNTIFS(CSV!$A:$A,$A200,CSV!$M:$M,"&gt;0.5") +COUNTIFS(CSV!$B:$B,$A200,CSV!$O:$O,"&gt;0.5"))/$D200</f>
        <v>0.63157894736842102</v>
      </c>
      <c r="L200" s="7">
        <f>COUNTIFS(CSV!$A:$A,$A200,CSV!$M:$M,"&gt;0.5")/$B200</f>
        <v>0.55555555555555558</v>
      </c>
      <c r="M200" s="7">
        <f>COUNTIFS(CSV!$B:$B,$A200,CSV!$O:$O,"&gt;0.5")/$C200</f>
        <v>0.7</v>
      </c>
      <c r="N200" s="12">
        <f>(COUNTIFS(CSV!$A:$A,$A200,CSV!$M:$M,"&gt;1.5") +COUNTIFS(CSV!$B:$B,$A200,CSV!$O:$O,"&gt;1.5"))/$D200</f>
        <v>0.21052631578947367</v>
      </c>
      <c r="O200" s="7">
        <f>COUNTIFS(CSV!$A:$A,$A200,CSV!$M:$M,"&gt;1.5")/$B200</f>
        <v>0.22222222222222221</v>
      </c>
      <c r="P200" s="7">
        <f>COUNTIFS(CSV!$B:$B,$A200,CSV!$O:$O,"&gt;1.5")/$C200</f>
        <v>0.2</v>
      </c>
      <c r="Q200" s="12">
        <f>(COUNTIFS(CSV!$A:$A,$A200,CSV!$N:$N,"&gt;0.5") +COUNTIFS(CSV!$B:$B,$A200,CSV!$P:$P,"&gt;0.5"))/$D200</f>
        <v>0.68421052631578949</v>
      </c>
      <c r="R200" s="7">
        <f>COUNTIFS(CSV!$A:$A,$A200,CSV!$N:$N,"&gt;0.5")/$B200</f>
        <v>0.55555555555555558</v>
      </c>
      <c r="S200" s="7">
        <f>COUNTIFS(CSV!$B:$B,$A200,CSV!$P:$P,"&gt;0.5")/$C200</f>
        <v>0.8</v>
      </c>
      <c r="T200" s="12">
        <f>(COUNTIFS(CSV!$A:$A,$A200,CSV!$N:$N,"&gt;1.5") +COUNTIFS(CSV!$B:$B,$A200,CSV!$P:$P,"&gt;1.5"))/$D200</f>
        <v>0.26315789473684209</v>
      </c>
      <c r="U200" s="7">
        <f>COUNTIFS(CSV!$A:$A,$A200,CSV!$N:$N,"&gt;1.5")/$B200</f>
        <v>0.33333333333333331</v>
      </c>
      <c r="V200" s="7">
        <f>COUNTIFS(CSV!$B:$B,$A200,CSV!$P:$P,"&gt;1.5")/$C200</f>
        <v>0.2</v>
      </c>
    </row>
    <row r="201" spans="1:22" x14ac:dyDescent="0.3">
      <c r="A201" s="62" t="s">
        <v>309</v>
      </c>
      <c r="B201" s="9">
        <f>COUNTIF(CSV!A:A,A201)</f>
        <v>10</v>
      </c>
      <c r="C201" s="4">
        <f>COUNTIF(CSV!B:B,A201)</f>
        <v>9</v>
      </c>
      <c r="D201" s="4">
        <f t="shared" si="6"/>
        <v>19</v>
      </c>
      <c r="E201" s="12">
        <f>(COUNTIFS(CSV!$A:$A,$A201,CSV!$Q:$Q,"&gt;0.5") +COUNTIFS(CSV!$B:$B,$A201,CSV!$Q:$Q,"&gt;0.5"))/$D201</f>
        <v>0.78947368421052633</v>
      </c>
      <c r="F201" s="7">
        <f>COUNTIFS(CSV!$A:$A,$A201,CSV!$Q:$Q,"&gt;0.5")/$B201</f>
        <v>1</v>
      </c>
      <c r="G201" s="7">
        <f>COUNTIFS(CSV!$B:$B,$A201,CSV!$Q:$Q,"&gt;0.5")/$C201</f>
        <v>0.55555555555555558</v>
      </c>
      <c r="H201" s="12">
        <f>(COUNTIFS(CSV!$A:$A,$A201,CSV!$Q:$Q,"&gt;1.5") +COUNTIFS(CSV!$B:$B,$A201,CSV!$Q:$Q,"&gt;1.5"))/$D201</f>
        <v>0.47368421052631576</v>
      </c>
      <c r="I201" s="7">
        <f>COUNTIFS(CSV!$A:$A,$A201,CSV!$Q:$Q,"&gt;1.5")/$B201</f>
        <v>0.7</v>
      </c>
      <c r="J201" s="7">
        <f>COUNTIFS(CSV!$B:$B,$A201,CSV!$Q:$Q,"&gt;1.5")/$C201</f>
        <v>0.22222222222222221</v>
      </c>
      <c r="K201" s="12">
        <f>(COUNTIFS(CSV!$A:$A,$A201,CSV!$M:$M,"&gt;0.5") +COUNTIFS(CSV!$B:$B,$A201,CSV!$O:$O,"&gt;0.5"))/$D201</f>
        <v>0.47368421052631576</v>
      </c>
      <c r="L201" s="7">
        <f>COUNTIFS(CSV!$A:$A,$A201,CSV!$M:$M,"&gt;0.5")/$B201</f>
        <v>0.8</v>
      </c>
      <c r="M201" s="7">
        <f>COUNTIFS(CSV!$B:$B,$A201,CSV!$O:$O,"&gt;0.5")/$C201</f>
        <v>0.1111111111111111</v>
      </c>
      <c r="N201" s="12">
        <f>(COUNTIFS(CSV!$A:$A,$A201,CSV!$M:$M,"&gt;1.5") +COUNTIFS(CSV!$B:$B,$A201,CSV!$O:$O,"&gt;1.5"))/$D201</f>
        <v>5.2631578947368418E-2</v>
      </c>
      <c r="O201" s="7">
        <f>COUNTIFS(CSV!$A:$A,$A201,CSV!$M:$M,"&gt;1.5")/$B201</f>
        <v>0.1</v>
      </c>
      <c r="P201" s="7">
        <f>COUNTIFS(CSV!$B:$B,$A201,CSV!$O:$O,"&gt;1.5")/$C201</f>
        <v>0</v>
      </c>
      <c r="Q201" s="12">
        <f>(COUNTIFS(CSV!$A:$A,$A201,CSV!$N:$N,"&gt;0.5") +COUNTIFS(CSV!$B:$B,$A201,CSV!$P:$P,"&gt;0.5"))/$D201</f>
        <v>0.57894736842105265</v>
      </c>
      <c r="R201" s="7">
        <f>COUNTIFS(CSV!$A:$A,$A201,CSV!$N:$N,"&gt;0.5")/$B201</f>
        <v>0.7</v>
      </c>
      <c r="S201" s="7">
        <f>COUNTIFS(CSV!$B:$B,$A201,CSV!$P:$P,"&gt;0.5")/$C201</f>
        <v>0.44444444444444442</v>
      </c>
      <c r="T201" s="12">
        <f>(COUNTIFS(CSV!$A:$A,$A201,CSV!$N:$N,"&gt;1.5") +COUNTIFS(CSV!$B:$B,$A201,CSV!$P:$P,"&gt;1.5"))/$D201</f>
        <v>0.26315789473684209</v>
      </c>
      <c r="U201" s="7">
        <f>COUNTIFS(CSV!$A:$A,$A201,CSV!$N:$N,"&gt;1.5")/$B201</f>
        <v>0.3</v>
      </c>
      <c r="V201" s="7">
        <f>COUNTIFS(CSV!$B:$B,$A201,CSV!$P:$P,"&gt;1.5")/$C201</f>
        <v>0.22222222222222221</v>
      </c>
    </row>
    <row r="202" spans="1:22" x14ac:dyDescent="0.3">
      <c r="A202" s="62" t="s">
        <v>297</v>
      </c>
      <c r="B202" s="9">
        <f>COUNTIF(CSV!A:A,A202)</f>
        <v>10</v>
      </c>
      <c r="C202" s="4">
        <f>COUNTIF(CSV!B:B,A202)</f>
        <v>9</v>
      </c>
      <c r="D202" s="4">
        <f t="shared" si="6"/>
        <v>19</v>
      </c>
      <c r="E202" s="12">
        <f>(COUNTIFS(CSV!$A:$A,$A202,CSV!$Q:$Q,"&gt;0.5") +COUNTIFS(CSV!$B:$B,$A202,CSV!$Q:$Q,"&gt;0.5"))/$D202</f>
        <v>0.78947368421052633</v>
      </c>
      <c r="F202" s="7">
        <f>COUNTIFS(CSV!$A:$A,$A202,CSV!$Q:$Q,"&gt;0.5")/$B202</f>
        <v>0.8</v>
      </c>
      <c r="G202" s="7">
        <f>COUNTIFS(CSV!$B:$B,$A202,CSV!$Q:$Q,"&gt;0.5")/$C202</f>
        <v>0.77777777777777779</v>
      </c>
      <c r="H202" s="12">
        <f>(COUNTIFS(CSV!$A:$A,$A202,CSV!$Q:$Q,"&gt;1.5") +COUNTIFS(CSV!$B:$B,$A202,CSV!$Q:$Q,"&gt;1.5"))/$D202</f>
        <v>0.52631578947368418</v>
      </c>
      <c r="I202" s="7">
        <f>COUNTIFS(CSV!$A:$A,$A202,CSV!$Q:$Q,"&gt;1.5")/$B202</f>
        <v>0.5</v>
      </c>
      <c r="J202" s="7">
        <f>COUNTIFS(CSV!$B:$B,$A202,CSV!$Q:$Q,"&gt;1.5")/$C202</f>
        <v>0.55555555555555558</v>
      </c>
      <c r="K202" s="12">
        <f>(COUNTIFS(CSV!$A:$A,$A202,CSV!$M:$M,"&gt;0.5") +COUNTIFS(CSV!$B:$B,$A202,CSV!$O:$O,"&gt;0.5"))/$D202</f>
        <v>0.57894736842105265</v>
      </c>
      <c r="L202" s="7">
        <f>COUNTIFS(CSV!$A:$A,$A202,CSV!$M:$M,"&gt;0.5")/$B202</f>
        <v>0.6</v>
      </c>
      <c r="M202" s="7">
        <f>COUNTIFS(CSV!$B:$B,$A202,CSV!$O:$O,"&gt;0.5")/$C202</f>
        <v>0.55555555555555558</v>
      </c>
      <c r="N202" s="12">
        <f>(COUNTIFS(CSV!$A:$A,$A202,CSV!$M:$M,"&gt;1.5") +COUNTIFS(CSV!$B:$B,$A202,CSV!$O:$O,"&gt;1.5"))/$D202</f>
        <v>0.26315789473684209</v>
      </c>
      <c r="O202" s="7">
        <f>COUNTIFS(CSV!$A:$A,$A202,CSV!$M:$M,"&gt;1.5")/$B202</f>
        <v>0.3</v>
      </c>
      <c r="P202" s="7">
        <f>COUNTIFS(CSV!$B:$B,$A202,CSV!$O:$O,"&gt;1.5")/$C202</f>
        <v>0.22222222222222221</v>
      </c>
      <c r="Q202" s="12">
        <f>(COUNTIFS(CSV!$A:$A,$A202,CSV!$N:$N,"&gt;0.5") +COUNTIFS(CSV!$B:$B,$A202,CSV!$P:$P,"&gt;0.5"))/$D202</f>
        <v>0.47368421052631576</v>
      </c>
      <c r="R202" s="7">
        <f>COUNTIFS(CSV!$A:$A,$A202,CSV!$N:$N,"&gt;0.5")/$B202</f>
        <v>0.4</v>
      </c>
      <c r="S202" s="7">
        <f>COUNTIFS(CSV!$B:$B,$A202,CSV!$P:$P,"&gt;0.5")/$C202</f>
        <v>0.55555555555555558</v>
      </c>
      <c r="T202" s="12">
        <f>(COUNTIFS(CSV!$A:$A,$A202,CSV!$N:$N,"&gt;1.5") +COUNTIFS(CSV!$B:$B,$A202,CSV!$P:$P,"&gt;1.5"))/$D202</f>
        <v>0.31578947368421051</v>
      </c>
      <c r="U202" s="7">
        <f>COUNTIFS(CSV!$A:$A,$A202,CSV!$N:$N,"&gt;1.5")/$B202</f>
        <v>0.2</v>
      </c>
      <c r="V202" s="7">
        <f>COUNTIFS(CSV!$B:$B,$A202,CSV!$P:$P,"&gt;1.5")/$C202</f>
        <v>0.44444444444444442</v>
      </c>
    </row>
    <row r="203" spans="1:22" x14ac:dyDescent="0.3">
      <c r="A203" s="62" t="s">
        <v>312</v>
      </c>
      <c r="B203" s="9">
        <f>COUNTIF(CSV!A:A,A203)</f>
        <v>10</v>
      </c>
      <c r="C203" s="4">
        <f>COUNTIF(CSV!B:B,A203)</f>
        <v>10</v>
      </c>
      <c r="D203" s="4">
        <f t="shared" si="6"/>
        <v>20</v>
      </c>
      <c r="E203" s="12">
        <f>(COUNTIFS(CSV!$A:$A,$A203,CSV!$Q:$Q,"&gt;0.5") +COUNTIFS(CSV!$B:$B,$A203,CSV!$Q:$Q,"&gt;0.5"))/$D203</f>
        <v>0.75</v>
      </c>
      <c r="F203" s="7">
        <f>COUNTIFS(CSV!$A:$A,$A203,CSV!$Q:$Q,"&gt;0.5")/$B203</f>
        <v>0.7</v>
      </c>
      <c r="G203" s="7">
        <f>COUNTIFS(CSV!$B:$B,$A203,CSV!$Q:$Q,"&gt;0.5")/$C203</f>
        <v>0.8</v>
      </c>
      <c r="H203" s="12">
        <f>(COUNTIFS(CSV!$A:$A,$A203,CSV!$Q:$Q,"&gt;1.5") +COUNTIFS(CSV!$B:$B,$A203,CSV!$Q:$Q,"&gt;1.5"))/$D203</f>
        <v>0.4</v>
      </c>
      <c r="I203" s="7">
        <f>COUNTIFS(CSV!$A:$A,$A203,CSV!$Q:$Q,"&gt;1.5")/$B203</f>
        <v>0.3</v>
      </c>
      <c r="J203" s="7">
        <f>COUNTIFS(CSV!$B:$B,$A203,CSV!$Q:$Q,"&gt;1.5")/$C203</f>
        <v>0.5</v>
      </c>
      <c r="K203" s="12">
        <f>(COUNTIFS(CSV!$A:$A,$A203,CSV!$M:$M,"&gt;0.5") +COUNTIFS(CSV!$B:$B,$A203,CSV!$O:$O,"&gt;0.5"))/$D203</f>
        <v>0.55000000000000004</v>
      </c>
      <c r="L203" s="7">
        <f>COUNTIFS(CSV!$A:$A,$A203,CSV!$M:$M,"&gt;0.5")/$B203</f>
        <v>0.6</v>
      </c>
      <c r="M203" s="7">
        <f>COUNTIFS(CSV!$B:$B,$A203,CSV!$O:$O,"&gt;0.5")/$C203</f>
        <v>0.5</v>
      </c>
      <c r="N203" s="12">
        <f>(COUNTIFS(CSV!$A:$A,$A203,CSV!$M:$M,"&gt;1.5") +COUNTIFS(CSV!$B:$B,$A203,CSV!$O:$O,"&gt;1.5"))/$D203</f>
        <v>0.25</v>
      </c>
      <c r="O203" s="7">
        <f>COUNTIFS(CSV!$A:$A,$A203,CSV!$M:$M,"&gt;1.5")/$B203</f>
        <v>0.3</v>
      </c>
      <c r="P203" s="7">
        <f>COUNTIFS(CSV!$B:$B,$A203,CSV!$O:$O,"&gt;1.5")/$C203</f>
        <v>0.2</v>
      </c>
      <c r="Q203" s="12">
        <f>(COUNTIFS(CSV!$A:$A,$A203,CSV!$N:$N,"&gt;0.5") +COUNTIFS(CSV!$B:$B,$A203,CSV!$P:$P,"&gt;0.5"))/$D203</f>
        <v>0.35</v>
      </c>
      <c r="R203" s="7">
        <f>COUNTIFS(CSV!$A:$A,$A203,CSV!$N:$N,"&gt;0.5")/$B203</f>
        <v>0.1</v>
      </c>
      <c r="S203" s="7">
        <f>COUNTIFS(CSV!$B:$B,$A203,CSV!$P:$P,"&gt;0.5")/$C203</f>
        <v>0.6</v>
      </c>
      <c r="T203" s="12">
        <f>(COUNTIFS(CSV!$A:$A,$A203,CSV!$N:$N,"&gt;1.5") +COUNTIFS(CSV!$B:$B,$A203,CSV!$P:$P,"&gt;1.5"))/$D203</f>
        <v>0.15</v>
      </c>
      <c r="U203" s="7">
        <f>COUNTIFS(CSV!$A:$A,$A203,CSV!$N:$N,"&gt;1.5")/$B203</f>
        <v>0</v>
      </c>
      <c r="V203" s="7">
        <f>COUNTIFS(CSV!$B:$B,$A203,CSV!$P:$P,"&gt;1.5")/$C203</f>
        <v>0.3</v>
      </c>
    </row>
    <row r="204" spans="1:22" x14ac:dyDescent="0.3">
      <c r="A204" s="62" t="s">
        <v>316</v>
      </c>
      <c r="B204" s="9">
        <f>COUNTIF(CSV!A:A,A204)</f>
        <v>9</v>
      </c>
      <c r="C204" s="4">
        <f>COUNTIF(CSV!B:B,A204)</f>
        <v>10</v>
      </c>
      <c r="D204" s="4">
        <f>B204+C204</f>
        <v>19</v>
      </c>
      <c r="E204" s="12">
        <f>(COUNTIFS(CSV!$A:$A,$A204,CSV!$Q:$Q,"&gt;0.5") +COUNTIFS(CSV!$B:$B,$A204,CSV!$Q:$Q,"&gt;0.5"))/$D204</f>
        <v>0.68421052631578949</v>
      </c>
      <c r="F204" s="7">
        <f>COUNTIFS(CSV!$A:$A,$A204,CSV!$Q:$Q,"&gt;0.5")/$B204</f>
        <v>0.55555555555555558</v>
      </c>
      <c r="G204" s="7">
        <f>COUNTIFS(CSV!$B:$B,$A204,CSV!$Q:$Q,"&gt;0.5")/$C204</f>
        <v>0.8</v>
      </c>
      <c r="H204" s="12">
        <f>(COUNTIFS(CSV!$A:$A,$A204,CSV!$Q:$Q,"&gt;1.5") +COUNTIFS(CSV!$B:$B,$A204,CSV!$Q:$Q,"&gt;1.5"))/$D204</f>
        <v>0.31578947368421051</v>
      </c>
      <c r="I204" s="7">
        <f>COUNTIFS(CSV!$A:$A,$A204,CSV!$Q:$Q,"&gt;1.5")/$B204</f>
        <v>0.33333333333333331</v>
      </c>
      <c r="J204" s="7">
        <f>COUNTIFS(CSV!$B:$B,$A204,CSV!$Q:$Q,"&gt;1.5")/$C204</f>
        <v>0.3</v>
      </c>
      <c r="K204" s="12">
        <f>(COUNTIFS(CSV!$A:$A,$A204,CSV!$M:$M,"&gt;0.5") +COUNTIFS(CSV!$B:$B,$A204,CSV!$O:$O,"&gt;0.5"))/$D204</f>
        <v>0.47368421052631576</v>
      </c>
      <c r="L204" s="7">
        <f>COUNTIFS(CSV!$A:$A,$A204,CSV!$M:$M,"&gt;0.5")/$B204</f>
        <v>0.44444444444444442</v>
      </c>
      <c r="M204" s="7">
        <f>COUNTIFS(CSV!$B:$B,$A204,CSV!$O:$O,"&gt;0.5")/$C204</f>
        <v>0.5</v>
      </c>
      <c r="N204" s="12">
        <f>(COUNTIFS(CSV!$A:$A,$A204,CSV!$M:$M,"&gt;1.5") +COUNTIFS(CSV!$B:$B,$A204,CSV!$O:$O,"&gt;1.5"))/$D204</f>
        <v>0.10526315789473684</v>
      </c>
      <c r="O204" s="7">
        <f>COUNTIFS(CSV!$A:$A,$A204,CSV!$M:$M,"&gt;1.5")/$B204</f>
        <v>0</v>
      </c>
      <c r="P204" s="7">
        <f>COUNTIFS(CSV!$B:$B,$A204,CSV!$O:$O,"&gt;1.5")/$C204</f>
        <v>0.2</v>
      </c>
      <c r="Q204" s="12">
        <f>(COUNTIFS(CSV!$A:$A,$A204,CSV!$N:$N,"&gt;0.5") +COUNTIFS(CSV!$B:$B,$A204,CSV!$P:$P,"&gt;0.5"))/$D204</f>
        <v>0.31578947368421051</v>
      </c>
      <c r="R204" s="7">
        <f>COUNTIFS(CSV!$A:$A,$A204,CSV!$N:$N,"&gt;0.5")/$B204</f>
        <v>0.33333333333333331</v>
      </c>
      <c r="S204" s="7">
        <f>COUNTIFS(CSV!$B:$B,$A204,CSV!$P:$P,"&gt;0.5")/$C204</f>
        <v>0.3</v>
      </c>
      <c r="T204" s="12">
        <f>(COUNTIFS(CSV!$A:$A,$A204,CSV!$N:$N,"&gt;1.5") +COUNTIFS(CSV!$B:$B,$A204,CSV!$P:$P,"&gt;1.5"))/$D204</f>
        <v>0.10526315789473684</v>
      </c>
      <c r="U204" s="7">
        <f>COUNTIFS(CSV!$A:$A,$A204,CSV!$N:$N,"&gt;1.5")/$B204</f>
        <v>0.1111111111111111</v>
      </c>
      <c r="V204" s="7">
        <f>COUNTIFS(CSV!$B:$B,$A204,CSV!$P:$P,"&gt;1.5")/$C204</f>
        <v>0.1</v>
      </c>
    </row>
    <row r="205" spans="1:22" x14ac:dyDescent="0.3">
      <c r="A205" s="62" t="s">
        <v>304</v>
      </c>
      <c r="B205" s="9">
        <f>COUNTIF(CSV!A:A,A205)</f>
        <v>9</v>
      </c>
      <c r="C205" s="4">
        <f>COUNTIF(CSV!B:B,A205)</f>
        <v>10</v>
      </c>
      <c r="D205" s="4">
        <f t="shared" si="6"/>
        <v>19</v>
      </c>
      <c r="E205" s="12">
        <f>(COUNTIFS(CSV!$A:$A,$A205,CSV!$Q:$Q,"&gt;0.5") +COUNTIFS(CSV!$B:$B,$A205,CSV!$Q:$Q,"&gt;0.5"))/$D205</f>
        <v>0.63157894736842102</v>
      </c>
      <c r="F205" s="7">
        <f>COUNTIFS(CSV!$A:$A,$A205,CSV!$Q:$Q,"&gt;0.5")/$B205</f>
        <v>0.66666666666666663</v>
      </c>
      <c r="G205" s="7">
        <f>COUNTIFS(CSV!$B:$B,$A205,CSV!$Q:$Q,"&gt;0.5")/$C205</f>
        <v>0.6</v>
      </c>
      <c r="H205" s="12">
        <f>(COUNTIFS(CSV!$A:$A,$A205,CSV!$Q:$Q,"&gt;1.5") +COUNTIFS(CSV!$B:$B,$A205,CSV!$Q:$Q,"&gt;1.5"))/$D205</f>
        <v>0.36842105263157893</v>
      </c>
      <c r="I205" s="7">
        <f>COUNTIFS(CSV!$A:$A,$A205,CSV!$Q:$Q,"&gt;1.5")/$B205</f>
        <v>0.33333333333333331</v>
      </c>
      <c r="J205" s="7">
        <f>COUNTIFS(CSV!$B:$B,$A205,CSV!$Q:$Q,"&gt;1.5")/$C205</f>
        <v>0.4</v>
      </c>
      <c r="K205" s="12">
        <f>(COUNTIFS(CSV!$A:$A,$A205,CSV!$M:$M,"&gt;0.5") +COUNTIFS(CSV!$B:$B,$A205,CSV!$O:$O,"&gt;0.5"))/$D205</f>
        <v>0.47368421052631576</v>
      </c>
      <c r="L205" s="7">
        <f>COUNTIFS(CSV!$A:$A,$A205,CSV!$M:$M,"&gt;0.5")/$B205</f>
        <v>0.44444444444444442</v>
      </c>
      <c r="M205" s="7">
        <f>COUNTIFS(CSV!$B:$B,$A205,CSV!$O:$O,"&gt;0.5")/$C205</f>
        <v>0.5</v>
      </c>
      <c r="N205" s="12">
        <f>(COUNTIFS(CSV!$A:$A,$A205,CSV!$M:$M,"&gt;1.5") +COUNTIFS(CSV!$B:$B,$A205,CSV!$O:$O,"&gt;1.5"))/$D205</f>
        <v>0.21052631578947367</v>
      </c>
      <c r="O205" s="7">
        <f>COUNTIFS(CSV!$A:$A,$A205,CSV!$M:$M,"&gt;1.5")/$B205</f>
        <v>0.33333333333333331</v>
      </c>
      <c r="P205" s="7">
        <f>COUNTIFS(CSV!$B:$B,$A205,CSV!$O:$O,"&gt;1.5")/$C205</f>
        <v>0.1</v>
      </c>
      <c r="Q205" s="12">
        <f>(COUNTIFS(CSV!$A:$A,$A205,CSV!$N:$N,"&gt;0.5") +COUNTIFS(CSV!$B:$B,$A205,CSV!$P:$P,"&gt;0.5"))/$D205</f>
        <v>0.47368421052631576</v>
      </c>
      <c r="R205" s="7">
        <f>COUNTIFS(CSV!$A:$A,$A205,CSV!$N:$N,"&gt;0.5")/$B205</f>
        <v>0.55555555555555558</v>
      </c>
      <c r="S205" s="7">
        <f>COUNTIFS(CSV!$B:$B,$A205,CSV!$P:$P,"&gt;0.5")/$C205</f>
        <v>0.4</v>
      </c>
      <c r="T205" s="12">
        <f>(COUNTIFS(CSV!$A:$A,$A205,CSV!$N:$N,"&gt;1.5") +COUNTIFS(CSV!$B:$B,$A205,CSV!$P:$P,"&gt;1.5"))/$D205</f>
        <v>0.10526315789473684</v>
      </c>
      <c r="U205" s="7">
        <f>COUNTIFS(CSV!$A:$A,$A205,CSV!$N:$N,"&gt;1.5")/$B205</f>
        <v>0.1111111111111111</v>
      </c>
      <c r="V205" s="7">
        <f>COUNTIFS(CSV!$B:$B,$A205,CSV!$P:$P,"&gt;1.5")/$C205</f>
        <v>0.1</v>
      </c>
    </row>
    <row r="206" spans="1:22" x14ac:dyDescent="0.3">
      <c r="A206" s="62" t="s">
        <v>308</v>
      </c>
      <c r="B206" s="9">
        <f>COUNTIF(CSV!A:A,A206)</f>
        <v>9</v>
      </c>
      <c r="C206" s="4">
        <f>COUNTIF(CSV!B:B,A206)</f>
        <v>11</v>
      </c>
      <c r="D206" s="4">
        <f t="shared" si="6"/>
        <v>20</v>
      </c>
      <c r="E206" s="12">
        <f>(COUNTIFS(CSV!$A:$A,$A206,CSV!$Q:$Q,"&gt;0.5") +COUNTIFS(CSV!$B:$B,$A206,CSV!$Q:$Q,"&gt;0.5"))/$D206</f>
        <v>0.7</v>
      </c>
      <c r="F206" s="7">
        <f>COUNTIFS(CSV!$A:$A,$A206,CSV!$Q:$Q,"&gt;0.5")/$B206</f>
        <v>0.44444444444444442</v>
      </c>
      <c r="G206" s="7">
        <f>COUNTIFS(CSV!$B:$B,$A206,CSV!$Q:$Q,"&gt;0.5")/$C206</f>
        <v>0.90909090909090906</v>
      </c>
      <c r="H206" s="12">
        <f>(COUNTIFS(CSV!$A:$A,$A206,CSV!$Q:$Q,"&gt;1.5") +COUNTIFS(CSV!$B:$B,$A206,CSV!$Q:$Q,"&gt;1.5"))/$D206</f>
        <v>0.5</v>
      </c>
      <c r="I206" s="7">
        <f>COUNTIFS(CSV!$A:$A,$A206,CSV!$Q:$Q,"&gt;1.5")/$B206</f>
        <v>0.44444444444444442</v>
      </c>
      <c r="J206" s="7">
        <f>COUNTIFS(CSV!$B:$B,$A206,CSV!$Q:$Q,"&gt;1.5")/$C206</f>
        <v>0.54545454545454541</v>
      </c>
      <c r="K206" s="12">
        <f>(COUNTIFS(CSV!$A:$A,$A206,CSV!$M:$M,"&gt;0.5") +COUNTIFS(CSV!$B:$B,$A206,CSV!$O:$O,"&gt;0.5"))/$D206</f>
        <v>0.55000000000000004</v>
      </c>
      <c r="L206" s="7">
        <f>COUNTIFS(CSV!$A:$A,$A206,CSV!$M:$M,"&gt;0.5")/$B206</f>
        <v>0.44444444444444442</v>
      </c>
      <c r="M206" s="7">
        <f>COUNTIFS(CSV!$B:$B,$A206,CSV!$O:$O,"&gt;0.5")/$C206</f>
        <v>0.63636363636363635</v>
      </c>
      <c r="N206" s="12">
        <f>(COUNTIFS(CSV!$A:$A,$A206,CSV!$M:$M,"&gt;1.5") +COUNTIFS(CSV!$B:$B,$A206,CSV!$O:$O,"&gt;1.5"))/$D206</f>
        <v>0.3</v>
      </c>
      <c r="O206" s="7">
        <f>COUNTIFS(CSV!$A:$A,$A206,CSV!$M:$M,"&gt;1.5")/$B206</f>
        <v>0.33333333333333331</v>
      </c>
      <c r="P206" s="7">
        <f>COUNTIFS(CSV!$B:$B,$A206,CSV!$O:$O,"&gt;1.5")/$C206</f>
        <v>0.27272727272727271</v>
      </c>
      <c r="Q206" s="12">
        <f>(COUNTIFS(CSV!$A:$A,$A206,CSV!$N:$N,"&gt;0.5") +COUNTIFS(CSV!$B:$B,$A206,CSV!$P:$P,"&gt;0.5"))/$D206</f>
        <v>0.5</v>
      </c>
      <c r="R206" s="7">
        <f>COUNTIFS(CSV!$A:$A,$A206,CSV!$N:$N,"&gt;0.5")/$B206</f>
        <v>0.22222222222222221</v>
      </c>
      <c r="S206" s="7">
        <f>COUNTIFS(CSV!$B:$B,$A206,CSV!$P:$P,"&gt;0.5")/$C206</f>
        <v>0.72727272727272729</v>
      </c>
      <c r="T206" s="12">
        <f>(COUNTIFS(CSV!$A:$A,$A206,CSV!$N:$N,"&gt;1.5") +COUNTIFS(CSV!$B:$B,$A206,CSV!$P:$P,"&gt;1.5"))/$D206</f>
        <v>0.1</v>
      </c>
      <c r="U206" s="7">
        <f>COUNTIFS(CSV!$A:$A,$A206,CSV!$N:$N,"&gt;1.5")/$B206</f>
        <v>0</v>
      </c>
      <c r="V206" s="7">
        <f>COUNTIFS(CSV!$B:$B,$A206,CSV!$P:$P,"&gt;1.5")/$C206</f>
        <v>0.18181818181818182</v>
      </c>
    </row>
    <row r="207" spans="1:22" x14ac:dyDescent="0.3">
      <c r="A207" s="62" t="s">
        <v>305</v>
      </c>
      <c r="B207" s="9">
        <f>COUNTIF(CSV!A:A,A207)</f>
        <v>10</v>
      </c>
      <c r="C207" s="4">
        <f>COUNTIF(CSV!B:B,A207)</f>
        <v>10</v>
      </c>
      <c r="D207" s="4">
        <f t="shared" si="6"/>
        <v>20</v>
      </c>
      <c r="E207" s="12">
        <f>(COUNTIFS(CSV!$A:$A,$A207,CSV!$Q:$Q,"&gt;0.5") +COUNTIFS(CSV!$B:$B,$A207,CSV!$Q:$Q,"&gt;0.5"))/$D207</f>
        <v>0.7</v>
      </c>
      <c r="F207" s="7">
        <f>COUNTIFS(CSV!$A:$A,$A207,CSV!$Q:$Q,"&gt;0.5")/$B207</f>
        <v>0.8</v>
      </c>
      <c r="G207" s="7">
        <f>COUNTIFS(CSV!$B:$B,$A207,CSV!$Q:$Q,"&gt;0.5")/$C207</f>
        <v>0.6</v>
      </c>
      <c r="H207" s="12">
        <f>(COUNTIFS(CSV!$A:$A,$A207,CSV!$Q:$Q,"&gt;1.5") +COUNTIFS(CSV!$B:$B,$A207,CSV!$Q:$Q,"&gt;1.5"))/$D207</f>
        <v>0.35</v>
      </c>
      <c r="I207" s="7">
        <f>COUNTIFS(CSV!$A:$A,$A207,CSV!$Q:$Q,"&gt;1.5")/$B207</f>
        <v>0.5</v>
      </c>
      <c r="J207" s="7">
        <f>COUNTIFS(CSV!$B:$B,$A207,CSV!$Q:$Q,"&gt;1.5")/$C207</f>
        <v>0.2</v>
      </c>
      <c r="K207" s="12">
        <f>(COUNTIFS(CSV!$A:$A,$A207,CSV!$M:$M,"&gt;0.5") +COUNTIFS(CSV!$B:$B,$A207,CSV!$O:$O,"&gt;0.5"))/$D207</f>
        <v>0.45</v>
      </c>
      <c r="L207" s="7">
        <f>COUNTIFS(CSV!$A:$A,$A207,CSV!$M:$M,"&gt;0.5")/$B207</f>
        <v>0.6</v>
      </c>
      <c r="M207" s="7">
        <f>COUNTIFS(CSV!$B:$B,$A207,CSV!$O:$O,"&gt;0.5")/$C207</f>
        <v>0.3</v>
      </c>
      <c r="N207" s="12">
        <f>(COUNTIFS(CSV!$A:$A,$A207,CSV!$M:$M,"&gt;1.5") +COUNTIFS(CSV!$B:$B,$A207,CSV!$O:$O,"&gt;1.5"))/$D207</f>
        <v>0.1</v>
      </c>
      <c r="O207" s="7">
        <f>COUNTIFS(CSV!$A:$A,$A207,CSV!$M:$M,"&gt;1.5")/$B207</f>
        <v>0.1</v>
      </c>
      <c r="P207" s="7">
        <f>COUNTIFS(CSV!$B:$B,$A207,CSV!$O:$O,"&gt;1.5")/$C207</f>
        <v>0.1</v>
      </c>
      <c r="Q207" s="12">
        <f>(COUNTIFS(CSV!$A:$A,$A207,CSV!$N:$N,"&gt;0.5") +COUNTIFS(CSV!$B:$B,$A207,CSV!$P:$P,"&gt;0.5"))/$D207</f>
        <v>0.45</v>
      </c>
      <c r="R207" s="7">
        <f>COUNTIFS(CSV!$A:$A,$A207,CSV!$N:$N,"&gt;0.5")/$B207</f>
        <v>0.6</v>
      </c>
      <c r="S207" s="7">
        <f>COUNTIFS(CSV!$B:$B,$A207,CSV!$P:$P,"&gt;0.5")/$C207</f>
        <v>0.3</v>
      </c>
      <c r="T207" s="12">
        <f>(COUNTIFS(CSV!$A:$A,$A207,CSV!$N:$N,"&gt;1.5") +COUNTIFS(CSV!$B:$B,$A207,CSV!$P:$P,"&gt;1.5"))/$D207</f>
        <v>0.05</v>
      </c>
      <c r="U207" s="7">
        <f>COUNTIFS(CSV!$A:$A,$A207,CSV!$N:$N,"&gt;1.5")/$B207</f>
        <v>0</v>
      </c>
      <c r="V207" s="7">
        <f>COUNTIFS(CSV!$B:$B,$A207,CSV!$P:$P,"&gt;1.5")/$C207</f>
        <v>0.1</v>
      </c>
    </row>
    <row r="208" spans="1:22" x14ac:dyDescent="0.3">
      <c r="A208" s="62" t="s">
        <v>311</v>
      </c>
      <c r="B208" s="9">
        <f>COUNTIF(CSV!A:A,A208)</f>
        <v>10</v>
      </c>
      <c r="C208" s="4">
        <f>COUNTIF(CSV!B:B,A208)</f>
        <v>9</v>
      </c>
      <c r="D208" s="4">
        <f t="shared" si="6"/>
        <v>19</v>
      </c>
      <c r="E208" s="12">
        <f>(COUNTIFS(CSV!$A:$A,$A208,CSV!$Q:$Q,"&gt;0.5") +COUNTIFS(CSV!$B:$B,$A208,CSV!$Q:$Q,"&gt;0.5"))/$D208</f>
        <v>0.84210526315789469</v>
      </c>
      <c r="F208" s="7">
        <f>COUNTIFS(CSV!$A:$A,$A208,CSV!$Q:$Q,"&gt;0.5")/$B208</f>
        <v>0.9</v>
      </c>
      <c r="G208" s="7">
        <f>COUNTIFS(CSV!$B:$B,$A208,CSV!$Q:$Q,"&gt;0.5")/$C208</f>
        <v>0.77777777777777779</v>
      </c>
      <c r="H208" s="12">
        <f>(COUNTIFS(CSV!$A:$A,$A208,CSV!$Q:$Q,"&gt;1.5") +COUNTIFS(CSV!$B:$B,$A208,CSV!$Q:$Q,"&gt;1.5"))/$D208</f>
        <v>0.52631578947368418</v>
      </c>
      <c r="I208" s="7">
        <f>COUNTIFS(CSV!$A:$A,$A208,CSV!$Q:$Q,"&gt;1.5")/$B208</f>
        <v>0.5</v>
      </c>
      <c r="J208" s="7">
        <f>COUNTIFS(CSV!$B:$B,$A208,CSV!$Q:$Q,"&gt;1.5")/$C208</f>
        <v>0.55555555555555558</v>
      </c>
      <c r="K208" s="12">
        <f>(COUNTIFS(CSV!$A:$A,$A208,CSV!$M:$M,"&gt;0.5") +COUNTIFS(CSV!$B:$B,$A208,CSV!$O:$O,"&gt;0.5"))/$D208</f>
        <v>0.52631578947368418</v>
      </c>
      <c r="L208" s="7">
        <f>COUNTIFS(CSV!$A:$A,$A208,CSV!$M:$M,"&gt;0.5")/$B208</f>
        <v>0.6</v>
      </c>
      <c r="M208" s="7">
        <f>COUNTIFS(CSV!$B:$B,$A208,CSV!$O:$O,"&gt;0.5")/$C208</f>
        <v>0.44444444444444442</v>
      </c>
      <c r="N208" s="12">
        <f>(COUNTIFS(CSV!$A:$A,$A208,CSV!$M:$M,"&gt;1.5") +COUNTIFS(CSV!$B:$B,$A208,CSV!$O:$O,"&gt;1.5"))/$D208</f>
        <v>0.21052631578947367</v>
      </c>
      <c r="O208" s="7">
        <f>COUNTIFS(CSV!$A:$A,$A208,CSV!$M:$M,"&gt;1.5")/$B208</f>
        <v>0.2</v>
      </c>
      <c r="P208" s="7">
        <f>COUNTIFS(CSV!$B:$B,$A208,CSV!$O:$O,"&gt;1.5")/$C208</f>
        <v>0.22222222222222221</v>
      </c>
      <c r="Q208" s="12">
        <f>(COUNTIFS(CSV!$A:$A,$A208,CSV!$N:$N,"&gt;0.5") +COUNTIFS(CSV!$B:$B,$A208,CSV!$P:$P,"&gt;0.5"))/$D208</f>
        <v>0.68421052631578949</v>
      </c>
      <c r="R208" s="7">
        <f>COUNTIFS(CSV!$A:$A,$A208,CSV!$N:$N,"&gt;0.5")/$B208</f>
        <v>0.8</v>
      </c>
      <c r="S208" s="7">
        <f>COUNTIFS(CSV!$B:$B,$A208,CSV!$P:$P,"&gt;0.5")/$C208</f>
        <v>0.55555555555555558</v>
      </c>
      <c r="T208" s="12">
        <f>(COUNTIFS(CSV!$A:$A,$A208,CSV!$N:$N,"&gt;1.5") +COUNTIFS(CSV!$B:$B,$A208,CSV!$P:$P,"&gt;1.5"))/$D208</f>
        <v>0.21052631578947367</v>
      </c>
      <c r="U208" s="7">
        <f>COUNTIFS(CSV!$A:$A,$A208,CSV!$N:$N,"&gt;1.5")/$B208</f>
        <v>0.2</v>
      </c>
      <c r="V208" s="7">
        <f>COUNTIFS(CSV!$B:$B,$A208,CSV!$P:$P,"&gt;1.5")/$C208</f>
        <v>0.22222222222222221</v>
      </c>
    </row>
    <row r="209" spans="1:22" x14ac:dyDescent="0.3">
      <c r="A209" t="s">
        <v>337</v>
      </c>
      <c r="B209" s="9">
        <f>COUNTIF(CSV!A:A,A209)</f>
        <v>12</v>
      </c>
      <c r="C209" s="4">
        <f>COUNTIF(CSV!B:B,A209)</f>
        <v>14</v>
      </c>
      <c r="D209" s="4">
        <f t="shared" ref="D209:D232" si="7">B209+C209</f>
        <v>26</v>
      </c>
      <c r="E209" s="12">
        <f>(COUNTIFS(CSV!$A:$A,$A209,CSV!$Q:$Q,"&gt;0.5") +COUNTIFS(CSV!$B:$B,$A209,CSV!$Q:$Q,"&gt;0.5"))/$D209</f>
        <v>0.73076923076923073</v>
      </c>
      <c r="F209" s="7">
        <f>COUNTIFS(CSV!$A:$A,$A209,CSV!$Q:$Q,"&gt;0.5")/$B209</f>
        <v>0.66666666666666663</v>
      </c>
      <c r="G209" s="7">
        <f>COUNTIFS(CSV!$B:$B,$A209,CSV!$Q:$Q,"&gt;0.5")/$C209</f>
        <v>0.7857142857142857</v>
      </c>
      <c r="H209" s="12">
        <f>(COUNTIFS(CSV!$A:$A,$A209,CSV!$Q:$Q,"&gt;1.5") +COUNTIFS(CSV!$B:$B,$A209,CSV!$Q:$Q,"&gt;1.5"))/$D209</f>
        <v>0.38461538461538464</v>
      </c>
      <c r="I209" s="7">
        <f>COUNTIFS(CSV!$A:$A,$A209,CSV!$Q:$Q,"&gt;1.5")/$B209</f>
        <v>0.33333333333333331</v>
      </c>
      <c r="J209" s="7">
        <f>COUNTIFS(CSV!$B:$B,$A209,CSV!$Q:$Q,"&gt;1.5")/$C209</f>
        <v>0.42857142857142855</v>
      </c>
      <c r="K209" s="12">
        <f>(COUNTIFS(CSV!$A:$A,$A209,CSV!$M:$M,"&gt;0.5") +COUNTIFS(CSV!$B:$B,$A209,CSV!$O:$O,"&gt;0.5"))/$D209</f>
        <v>0.23076923076923078</v>
      </c>
      <c r="L209" s="7">
        <f>COUNTIFS(CSV!$A:$A,$A209,CSV!$M:$M,"&gt;0.5")/$B209</f>
        <v>0.25</v>
      </c>
      <c r="M209" s="7">
        <f>COUNTIFS(CSV!$B:$B,$A209,CSV!$O:$O,"&gt;0.5")/$C209</f>
        <v>0.21428571428571427</v>
      </c>
      <c r="N209" s="12">
        <f>(COUNTIFS(CSV!$A:$A,$A209,CSV!$M:$M,"&gt;1.5") +COUNTIFS(CSV!$B:$B,$A209,CSV!$O:$O,"&gt;1.5"))/$D209</f>
        <v>7.6923076923076927E-2</v>
      </c>
      <c r="O209" s="7">
        <f>COUNTIFS(CSV!$A:$A,$A209,CSV!$M:$M,"&gt;1.5")/$B209</f>
        <v>8.3333333333333329E-2</v>
      </c>
      <c r="P209" s="7">
        <f>COUNTIFS(CSV!$B:$B,$A209,CSV!$O:$O,"&gt;1.5")/$C209</f>
        <v>7.1428571428571425E-2</v>
      </c>
      <c r="Q209" s="12">
        <f>(COUNTIFS(CSV!$A:$A,$A209,CSV!$N:$N,"&gt;0.5") +COUNTIFS(CSV!$B:$B,$A209,CSV!$P:$P,"&gt;0.5"))/$D209</f>
        <v>0.61538461538461542</v>
      </c>
      <c r="R209" s="7">
        <f>COUNTIFS(CSV!$A:$A,$A209,CSV!$N:$N,"&gt;0.5")/$B209</f>
        <v>0.5</v>
      </c>
      <c r="S209" s="7">
        <f>COUNTIFS(CSV!$B:$B,$A209,CSV!$P:$P,"&gt;0.5")/$C209</f>
        <v>0.7142857142857143</v>
      </c>
      <c r="T209" s="12">
        <f>(COUNTIFS(CSV!$A:$A,$A209,CSV!$N:$N,"&gt;1.5") +COUNTIFS(CSV!$B:$B,$A209,CSV!$P:$P,"&gt;1.5"))/$D209</f>
        <v>0.26923076923076922</v>
      </c>
      <c r="U209" s="7">
        <f>COUNTIFS(CSV!$A:$A,$A209,CSV!$N:$N,"&gt;1.5")/$B209</f>
        <v>0.16666666666666666</v>
      </c>
      <c r="V209" s="7">
        <f>COUNTIFS(CSV!$B:$B,$A209,CSV!$P:$P,"&gt;1.5")/$C209</f>
        <v>0.35714285714285715</v>
      </c>
    </row>
    <row r="210" spans="1:22" x14ac:dyDescent="0.3">
      <c r="A210" t="s">
        <v>333</v>
      </c>
      <c r="B210" s="9">
        <f>COUNTIF(CSV!A:A,A210)</f>
        <v>12</v>
      </c>
      <c r="C210" s="4">
        <f>COUNTIF(CSV!B:B,A210)</f>
        <v>12</v>
      </c>
      <c r="D210" s="4">
        <f t="shared" si="7"/>
        <v>24</v>
      </c>
      <c r="E210" s="12">
        <f>(COUNTIFS(CSV!$A:$A,$A210,CSV!$Q:$Q,"&gt;0.5") +COUNTIFS(CSV!$B:$B,$A210,CSV!$Q:$Q,"&gt;0.5"))/$D210</f>
        <v>0.66666666666666663</v>
      </c>
      <c r="F210" s="7">
        <f>COUNTIFS(CSV!$A:$A,$A210,CSV!$Q:$Q,"&gt;0.5")/$B210</f>
        <v>0.83333333333333337</v>
      </c>
      <c r="G210" s="7">
        <f>COUNTIFS(CSV!$B:$B,$A210,CSV!$Q:$Q,"&gt;0.5")/$C210</f>
        <v>0.5</v>
      </c>
      <c r="H210" s="12">
        <f>(COUNTIFS(CSV!$A:$A,$A210,CSV!$Q:$Q,"&gt;1.5") +COUNTIFS(CSV!$B:$B,$A210,CSV!$Q:$Q,"&gt;1.5"))/$D210</f>
        <v>0.33333333333333331</v>
      </c>
      <c r="I210" s="7">
        <f>COUNTIFS(CSV!$A:$A,$A210,CSV!$Q:$Q,"&gt;1.5")/$B210</f>
        <v>0.58333333333333337</v>
      </c>
      <c r="J210" s="7">
        <f>COUNTIFS(CSV!$B:$B,$A210,CSV!$Q:$Q,"&gt;1.5")/$C210</f>
        <v>8.3333333333333329E-2</v>
      </c>
      <c r="K210" s="12">
        <f>(COUNTIFS(CSV!$A:$A,$A210,CSV!$M:$M,"&gt;0.5") +COUNTIFS(CSV!$B:$B,$A210,CSV!$O:$O,"&gt;0.5"))/$D210</f>
        <v>0.375</v>
      </c>
      <c r="L210" s="7">
        <f>COUNTIFS(CSV!$A:$A,$A210,CSV!$M:$M,"&gt;0.5")/$B210</f>
        <v>0.58333333333333337</v>
      </c>
      <c r="M210" s="7">
        <f>COUNTIFS(CSV!$B:$B,$A210,CSV!$O:$O,"&gt;0.5")/$C210</f>
        <v>0.16666666666666666</v>
      </c>
      <c r="N210" s="12">
        <f>(COUNTIFS(CSV!$A:$A,$A210,CSV!$M:$M,"&gt;1.5") +COUNTIFS(CSV!$B:$B,$A210,CSV!$O:$O,"&gt;1.5"))/$D210</f>
        <v>4.1666666666666664E-2</v>
      </c>
      <c r="O210" s="7">
        <f>COUNTIFS(CSV!$A:$A,$A210,CSV!$M:$M,"&gt;1.5")/$B210</f>
        <v>8.3333333333333329E-2</v>
      </c>
      <c r="P210" s="7">
        <f>COUNTIFS(CSV!$B:$B,$A210,CSV!$O:$O,"&gt;1.5")/$C210</f>
        <v>0</v>
      </c>
      <c r="Q210" s="12">
        <f>(COUNTIFS(CSV!$A:$A,$A210,CSV!$N:$N,"&gt;0.5") +COUNTIFS(CSV!$B:$B,$A210,CSV!$P:$P,"&gt;0.5"))/$D210</f>
        <v>0.45833333333333331</v>
      </c>
      <c r="R210" s="7">
        <f>COUNTIFS(CSV!$A:$A,$A210,CSV!$N:$N,"&gt;0.5")/$B210</f>
        <v>0.58333333333333337</v>
      </c>
      <c r="S210" s="7">
        <f>COUNTIFS(CSV!$B:$B,$A210,CSV!$P:$P,"&gt;0.5")/$C210</f>
        <v>0.33333333333333331</v>
      </c>
      <c r="T210" s="12">
        <f>(COUNTIFS(CSV!$A:$A,$A210,CSV!$N:$N,"&gt;1.5") +COUNTIFS(CSV!$B:$B,$A210,CSV!$P:$P,"&gt;1.5"))/$D210</f>
        <v>0.16666666666666666</v>
      </c>
      <c r="U210" s="7">
        <f>COUNTIFS(CSV!$A:$A,$A210,CSV!$N:$N,"&gt;1.5")/$B210</f>
        <v>0.25</v>
      </c>
      <c r="V210" s="7">
        <f>COUNTIFS(CSV!$B:$B,$A210,CSV!$P:$P,"&gt;1.5")/$C210</f>
        <v>8.3333333333333329E-2</v>
      </c>
    </row>
    <row r="211" spans="1:22" x14ac:dyDescent="0.3">
      <c r="A211" t="s">
        <v>330</v>
      </c>
      <c r="B211" s="9">
        <f>COUNTIF(CSV!A:A,A211)</f>
        <v>12</v>
      </c>
      <c r="C211" s="4">
        <f>COUNTIF(CSV!B:B,A211)</f>
        <v>12</v>
      </c>
      <c r="D211" s="4">
        <f t="shared" si="7"/>
        <v>24</v>
      </c>
      <c r="E211" s="12">
        <f>(COUNTIFS(CSV!$A:$A,$A211,CSV!$Q:$Q,"&gt;0.5") +COUNTIFS(CSV!$B:$B,$A211,CSV!$Q:$Q,"&gt;0.5"))/$D211</f>
        <v>0.70833333333333337</v>
      </c>
      <c r="F211" s="7">
        <f>COUNTIFS(CSV!$A:$A,$A211,CSV!$Q:$Q,"&gt;0.5")/$B211</f>
        <v>0.66666666666666663</v>
      </c>
      <c r="G211" s="7">
        <f>COUNTIFS(CSV!$B:$B,$A211,CSV!$Q:$Q,"&gt;0.5")/$C211</f>
        <v>0.75</v>
      </c>
      <c r="H211" s="12">
        <f>(COUNTIFS(CSV!$A:$A,$A211,CSV!$Q:$Q,"&gt;1.5") +COUNTIFS(CSV!$B:$B,$A211,CSV!$Q:$Q,"&gt;1.5"))/$D211</f>
        <v>0.375</v>
      </c>
      <c r="I211" s="7">
        <f>COUNTIFS(CSV!$A:$A,$A211,CSV!$Q:$Q,"&gt;1.5")/$B211</f>
        <v>0.25</v>
      </c>
      <c r="J211" s="7">
        <f>COUNTIFS(CSV!$B:$B,$A211,CSV!$Q:$Q,"&gt;1.5")/$C211</f>
        <v>0.5</v>
      </c>
      <c r="K211" s="12">
        <f>(COUNTIFS(CSV!$A:$A,$A211,CSV!$M:$M,"&gt;0.5") +COUNTIFS(CSV!$B:$B,$A211,CSV!$O:$O,"&gt;0.5"))/$D211</f>
        <v>0.5</v>
      </c>
      <c r="L211" s="7">
        <f>COUNTIFS(CSV!$A:$A,$A211,CSV!$M:$M,"&gt;0.5")/$B211</f>
        <v>0.41666666666666669</v>
      </c>
      <c r="M211" s="7">
        <f>COUNTIFS(CSV!$B:$B,$A211,CSV!$O:$O,"&gt;0.5")/$C211</f>
        <v>0.58333333333333337</v>
      </c>
      <c r="N211" s="12">
        <f>(COUNTIFS(CSV!$A:$A,$A211,CSV!$M:$M,"&gt;1.5") +COUNTIFS(CSV!$B:$B,$A211,CSV!$O:$O,"&gt;1.5"))/$D211</f>
        <v>0.125</v>
      </c>
      <c r="O211" s="7">
        <f>COUNTIFS(CSV!$A:$A,$A211,CSV!$M:$M,"&gt;1.5")/$B211</f>
        <v>0.16666666666666666</v>
      </c>
      <c r="P211" s="7">
        <f>COUNTIFS(CSV!$B:$B,$A211,CSV!$O:$O,"&gt;1.5")/$C211</f>
        <v>8.3333333333333329E-2</v>
      </c>
      <c r="Q211" s="12">
        <f>(COUNTIFS(CSV!$A:$A,$A211,CSV!$N:$N,"&gt;0.5") +COUNTIFS(CSV!$B:$B,$A211,CSV!$P:$P,"&gt;0.5"))/$D211</f>
        <v>0.41666666666666669</v>
      </c>
      <c r="R211" s="7">
        <f>COUNTIFS(CSV!$A:$A,$A211,CSV!$N:$N,"&gt;0.5")/$B211</f>
        <v>0.33333333333333331</v>
      </c>
      <c r="S211" s="7">
        <f>COUNTIFS(CSV!$B:$B,$A211,CSV!$P:$P,"&gt;0.5")/$C211</f>
        <v>0.5</v>
      </c>
      <c r="T211" s="12">
        <f>(COUNTIFS(CSV!$A:$A,$A211,CSV!$N:$N,"&gt;1.5") +COUNTIFS(CSV!$B:$B,$A211,CSV!$P:$P,"&gt;1.5"))/$D211</f>
        <v>0.20833333333333334</v>
      </c>
      <c r="U211" s="7">
        <f>COUNTIFS(CSV!$A:$A,$A211,CSV!$N:$N,"&gt;1.5")/$B211</f>
        <v>0.16666666666666666</v>
      </c>
      <c r="V211" s="7">
        <f>COUNTIFS(CSV!$B:$B,$A211,CSV!$P:$P,"&gt;1.5")/$C211</f>
        <v>0.25</v>
      </c>
    </row>
    <row r="212" spans="1:22" x14ac:dyDescent="0.3">
      <c r="A212" t="s">
        <v>331</v>
      </c>
      <c r="B212" s="9">
        <f>COUNTIF(CSV!A:A,A212)</f>
        <v>14</v>
      </c>
      <c r="C212" s="4">
        <f>COUNTIF(CSV!B:B,A212)</f>
        <v>10</v>
      </c>
      <c r="D212" s="4">
        <f t="shared" si="7"/>
        <v>24</v>
      </c>
      <c r="E212" s="12">
        <f>(COUNTIFS(CSV!$A:$A,$A212,CSV!$Q:$Q,"&gt;0.5") +COUNTIFS(CSV!$B:$B,$A212,CSV!$Q:$Q,"&gt;0.5"))/$D212</f>
        <v>0.79166666666666663</v>
      </c>
      <c r="F212" s="7">
        <f>COUNTIFS(CSV!$A:$A,$A212,CSV!$Q:$Q,"&gt;0.5")/$B212</f>
        <v>0.7142857142857143</v>
      </c>
      <c r="G212" s="7">
        <f>COUNTIFS(CSV!$B:$B,$A212,CSV!$Q:$Q,"&gt;0.5")/$C212</f>
        <v>0.9</v>
      </c>
      <c r="H212" s="12">
        <f>(COUNTIFS(CSV!$A:$A,$A212,CSV!$Q:$Q,"&gt;1.5") +COUNTIFS(CSV!$B:$B,$A212,CSV!$Q:$Q,"&gt;1.5"))/$D212</f>
        <v>0.375</v>
      </c>
      <c r="I212" s="7">
        <f>COUNTIFS(CSV!$A:$A,$A212,CSV!$Q:$Q,"&gt;1.5")/$B212</f>
        <v>0.35714285714285715</v>
      </c>
      <c r="J212" s="7">
        <f>COUNTIFS(CSV!$B:$B,$A212,CSV!$Q:$Q,"&gt;1.5")/$C212</f>
        <v>0.4</v>
      </c>
      <c r="K212" s="12">
        <f>(COUNTIFS(CSV!$A:$A,$A212,CSV!$M:$M,"&gt;0.5") +COUNTIFS(CSV!$B:$B,$A212,CSV!$O:$O,"&gt;0.5"))/$D212</f>
        <v>0.625</v>
      </c>
      <c r="L212" s="7">
        <f>COUNTIFS(CSV!$A:$A,$A212,CSV!$M:$M,"&gt;0.5")/$B212</f>
        <v>0.5714285714285714</v>
      </c>
      <c r="M212" s="7">
        <f>COUNTIFS(CSV!$B:$B,$A212,CSV!$O:$O,"&gt;0.5")/$C212</f>
        <v>0.7</v>
      </c>
      <c r="N212" s="12">
        <f>(COUNTIFS(CSV!$A:$A,$A212,CSV!$M:$M,"&gt;1.5") +COUNTIFS(CSV!$B:$B,$A212,CSV!$O:$O,"&gt;1.5"))/$D212</f>
        <v>8.3333333333333329E-2</v>
      </c>
      <c r="O212" s="7">
        <f>COUNTIFS(CSV!$A:$A,$A212,CSV!$M:$M,"&gt;1.5")/$B212</f>
        <v>0.14285714285714285</v>
      </c>
      <c r="P212" s="7">
        <f>COUNTIFS(CSV!$B:$B,$A212,CSV!$O:$O,"&gt;1.5")/$C212</f>
        <v>0</v>
      </c>
      <c r="Q212" s="12">
        <f>(COUNTIFS(CSV!$A:$A,$A212,CSV!$N:$N,"&gt;0.5") +COUNTIFS(CSV!$B:$B,$A212,CSV!$P:$P,"&gt;0.5"))/$D212</f>
        <v>0.54166666666666663</v>
      </c>
      <c r="R212" s="7">
        <f>COUNTIFS(CSV!$A:$A,$A212,CSV!$N:$N,"&gt;0.5")/$B212</f>
        <v>0.5</v>
      </c>
      <c r="S212" s="7">
        <f>COUNTIFS(CSV!$B:$B,$A212,CSV!$P:$P,"&gt;0.5")/$C212</f>
        <v>0.6</v>
      </c>
      <c r="T212" s="12">
        <f>(COUNTIFS(CSV!$A:$A,$A212,CSV!$N:$N,"&gt;1.5") +COUNTIFS(CSV!$B:$B,$A212,CSV!$P:$P,"&gt;1.5"))/$D212</f>
        <v>8.3333333333333329E-2</v>
      </c>
      <c r="U212" s="7">
        <f>COUNTIFS(CSV!$A:$A,$A212,CSV!$N:$N,"&gt;1.5")/$B212</f>
        <v>7.1428571428571425E-2</v>
      </c>
      <c r="V212" s="7">
        <f>COUNTIFS(CSV!$B:$B,$A212,CSV!$P:$P,"&gt;1.5")/$C212</f>
        <v>0.1</v>
      </c>
    </row>
    <row r="213" spans="1:22" x14ac:dyDescent="0.3">
      <c r="A213" t="s">
        <v>341</v>
      </c>
      <c r="B213" s="9">
        <f>COUNTIF(CSV!A:A,A213)</f>
        <v>13</v>
      </c>
      <c r="C213" s="4">
        <f>COUNTIF(CSV!B:B,A213)</f>
        <v>14</v>
      </c>
      <c r="D213" s="4">
        <f t="shared" si="7"/>
        <v>27</v>
      </c>
      <c r="E213" s="12">
        <f>(COUNTIFS(CSV!$A:$A,$A213,CSV!$Q:$Q,"&gt;0.5") +COUNTIFS(CSV!$B:$B,$A213,CSV!$Q:$Q,"&gt;0.5"))/$D213</f>
        <v>0.88888888888888884</v>
      </c>
      <c r="F213" s="7">
        <f>COUNTIFS(CSV!$A:$A,$A213,CSV!$Q:$Q,"&gt;0.5")/$B213</f>
        <v>0.92307692307692313</v>
      </c>
      <c r="G213" s="7">
        <f>COUNTIFS(CSV!$B:$B,$A213,CSV!$Q:$Q,"&gt;0.5")/$C213</f>
        <v>0.8571428571428571</v>
      </c>
      <c r="H213" s="12">
        <f>(COUNTIFS(CSV!$A:$A,$A213,CSV!$Q:$Q,"&gt;1.5") +COUNTIFS(CSV!$B:$B,$A213,CSV!$Q:$Q,"&gt;1.5"))/$D213</f>
        <v>0.48148148148148145</v>
      </c>
      <c r="I213" s="7">
        <f>COUNTIFS(CSV!$A:$A,$A213,CSV!$Q:$Q,"&gt;1.5")/$B213</f>
        <v>0.53846153846153844</v>
      </c>
      <c r="J213" s="7">
        <f>COUNTIFS(CSV!$B:$B,$A213,CSV!$Q:$Q,"&gt;1.5")/$C213</f>
        <v>0.42857142857142855</v>
      </c>
      <c r="K213" s="12">
        <f>(COUNTIFS(CSV!$A:$A,$A213,CSV!$M:$M,"&gt;0.5") +COUNTIFS(CSV!$B:$B,$A213,CSV!$O:$O,"&gt;0.5"))/$D213</f>
        <v>0.40740740740740738</v>
      </c>
      <c r="L213" s="7">
        <f>COUNTIFS(CSV!$A:$A,$A213,CSV!$M:$M,"&gt;0.5")/$B213</f>
        <v>0.38461538461538464</v>
      </c>
      <c r="M213" s="7">
        <f>COUNTIFS(CSV!$B:$B,$A213,CSV!$O:$O,"&gt;0.5")/$C213</f>
        <v>0.42857142857142855</v>
      </c>
      <c r="N213" s="12">
        <f>(COUNTIFS(CSV!$A:$A,$A213,CSV!$M:$M,"&gt;1.5") +COUNTIFS(CSV!$B:$B,$A213,CSV!$O:$O,"&gt;1.5"))/$D213</f>
        <v>7.407407407407407E-2</v>
      </c>
      <c r="O213" s="7">
        <f>COUNTIFS(CSV!$A:$A,$A213,CSV!$M:$M,"&gt;1.5")/$B213</f>
        <v>7.6923076923076927E-2</v>
      </c>
      <c r="P213" s="7">
        <f>COUNTIFS(CSV!$B:$B,$A213,CSV!$O:$O,"&gt;1.5")/$C213</f>
        <v>7.1428571428571425E-2</v>
      </c>
      <c r="Q213" s="12">
        <f>(COUNTIFS(CSV!$A:$A,$A213,CSV!$N:$N,"&gt;0.5") +COUNTIFS(CSV!$B:$B,$A213,CSV!$P:$P,"&gt;0.5"))/$D213</f>
        <v>0.7407407407407407</v>
      </c>
      <c r="R213" s="7">
        <f>COUNTIFS(CSV!$A:$A,$A213,CSV!$N:$N,"&gt;0.5")/$B213</f>
        <v>0.76923076923076927</v>
      </c>
      <c r="S213" s="7">
        <f>COUNTIFS(CSV!$B:$B,$A213,CSV!$P:$P,"&gt;0.5")/$C213</f>
        <v>0.7142857142857143</v>
      </c>
      <c r="T213" s="12">
        <f>(COUNTIFS(CSV!$A:$A,$A213,CSV!$N:$N,"&gt;1.5") +COUNTIFS(CSV!$B:$B,$A213,CSV!$P:$P,"&gt;1.5"))/$D213</f>
        <v>0.29629629629629628</v>
      </c>
      <c r="U213" s="7">
        <f>COUNTIFS(CSV!$A:$A,$A213,CSV!$N:$N,"&gt;1.5")/$B213</f>
        <v>0.38461538461538464</v>
      </c>
      <c r="V213" s="7">
        <f>COUNTIFS(CSV!$B:$B,$A213,CSV!$P:$P,"&gt;1.5")/$C213</f>
        <v>0.21428571428571427</v>
      </c>
    </row>
    <row r="214" spans="1:22" x14ac:dyDescent="0.3">
      <c r="A214" t="s">
        <v>334</v>
      </c>
      <c r="B214" s="9">
        <f>COUNTIF(CSV!A:A,A214)</f>
        <v>14</v>
      </c>
      <c r="C214" s="4">
        <f>COUNTIF(CSV!B:B,A214)</f>
        <v>13</v>
      </c>
      <c r="D214" s="4">
        <f t="shared" si="7"/>
        <v>27</v>
      </c>
      <c r="E214" s="12">
        <f>(COUNTIFS(CSV!$A:$A,$A214,CSV!$Q:$Q,"&gt;0.5") +COUNTIFS(CSV!$B:$B,$A214,CSV!$Q:$Q,"&gt;0.5"))/$D214</f>
        <v>0.85185185185185186</v>
      </c>
      <c r="F214" s="7">
        <f>COUNTIFS(CSV!$A:$A,$A214,CSV!$Q:$Q,"&gt;0.5")/$B214</f>
        <v>0.8571428571428571</v>
      </c>
      <c r="G214" s="7">
        <f>COUNTIFS(CSV!$B:$B,$A214,CSV!$Q:$Q,"&gt;0.5")/$C214</f>
        <v>0.84615384615384615</v>
      </c>
      <c r="H214" s="12">
        <f>(COUNTIFS(CSV!$A:$A,$A214,CSV!$Q:$Q,"&gt;1.5") +COUNTIFS(CSV!$B:$B,$A214,CSV!$Q:$Q,"&gt;1.5"))/$D214</f>
        <v>0.44444444444444442</v>
      </c>
      <c r="I214" s="7">
        <f>COUNTIFS(CSV!$A:$A,$A214,CSV!$Q:$Q,"&gt;1.5")/$B214</f>
        <v>0.5</v>
      </c>
      <c r="J214" s="7">
        <f>COUNTIFS(CSV!$B:$B,$A214,CSV!$Q:$Q,"&gt;1.5")/$C214</f>
        <v>0.38461538461538464</v>
      </c>
      <c r="K214" s="12">
        <f>(COUNTIFS(CSV!$A:$A,$A214,CSV!$M:$M,"&gt;0.5") +COUNTIFS(CSV!$B:$B,$A214,CSV!$O:$O,"&gt;0.5"))/$D214</f>
        <v>0.44444444444444442</v>
      </c>
      <c r="L214" s="7">
        <f>COUNTIFS(CSV!$A:$A,$A214,CSV!$M:$M,"&gt;0.5")/$B214</f>
        <v>0.6428571428571429</v>
      </c>
      <c r="M214" s="7">
        <f>COUNTIFS(CSV!$B:$B,$A214,CSV!$O:$O,"&gt;0.5")/$C214</f>
        <v>0.23076923076923078</v>
      </c>
      <c r="N214" s="12">
        <f>(COUNTIFS(CSV!$A:$A,$A214,CSV!$M:$M,"&gt;1.5") +COUNTIFS(CSV!$B:$B,$A214,CSV!$O:$O,"&gt;1.5"))/$D214</f>
        <v>0.14814814814814814</v>
      </c>
      <c r="O214" s="7">
        <f>COUNTIFS(CSV!$A:$A,$A214,CSV!$M:$M,"&gt;1.5")/$B214</f>
        <v>0.14285714285714285</v>
      </c>
      <c r="P214" s="7">
        <f>COUNTIFS(CSV!$B:$B,$A214,CSV!$O:$O,"&gt;1.5")/$C214</f>
        <v>0.15384615384615385</v>
      </c>
      <c r="Q214" s="12">
        <f>(COUNTIFS(CSV!$A:$A,$A214,CSV!$N:$N,"&gt;0.5") +COUNTIFS(CSV!$B:$B,$A214,CSV!$P:$P,"&gt;0.5"))/$D214</f>
        <v>0.70370370370370372</v>
      </c>
      <c r="R214" s="7">
        <f>COUNTIFS(CSV!$A:$A,$A214,CSV!$N:$N,"&gt;0.5")/$B214</f>
        <v>0.5714285714285714</v>
      </c>
      <c r="S214" s="7">
        <f>COUNTIFS(CSV!$B:$B,$A214,CSV!$P:$P,"&gt;0.5")/$C214</f>
        <v>0.84615384615384615</v>
      </c>
      <c r="T214" s="12">
        <f>(COUNTIFS(CSV!$A:$A,$A214,CSV!$N:$N,"&gt;1.5") +COUNTIFS(CSV!$B:$B,$A214,CSV!$P:$P,"&gt;1.5"))/$D214</f>
        <v>0.14814814814814814</v>
      </c>
      <c r="U214" s="7">
        <f>COUNTIFS(CSV!$A:$A,$A214,CSV!$N:$N,"&gt;1.5")/$B214</f>
        <v>0.14285714285714285</v>
      </c>
      <c r="V214" s="7">
        <f>COUNTIFS(CSV!$B:$B,$A214,CSV!$P:$P,"&gt;1.5")/$C214</f>
        <v>0.15384615384615385</v>
      </c>
    </row>
    <row r="215" spans="1:22" x14ac:dyDescent="0.3">
      <c r="A215" t="s">
        <v>338</v>
      </c>
      <c r="B215" s="9">
        <f>COUNTIF(CSV!A:A,A215)</f>
        <v>14</v>
      </c>
      <c r="C215" s="4">
        <f>COUNTIF(CSV!B:B,A215)</f>
        <v>11</v>
      </c>
      <c r="D215" s="4">
        <f t="shared" si="7"/>
        <v>25</v>
      </c>
      <c r="E215" s="12">
        <f>(COUNTIFS(CSV!$A:$A,$A215,CSV!$Q:$Q,"&gt;0.5") +COUNTIFS(CSV!$B:$B,$A215,CSV!$Q:$Q,"&gt;0.5"))/$D215</f>
        <v>0.84</v>
      </c>
      <c r="F215" s="7">
        <f>COUNTIFS(CSV!$A:$A,$A215,CSV!$Q:$Q,"&gt;0.5")/$B215</f>
        <v>0.8571428571428571</v>
      </c>
      <c r="G215" s="7">
        <f>COUNTIFS(CSV!$B:$B,$A215,CSV!$Q:$Q,"&gt;0.5")/$C215</f>
        <v>0.81818181818181823</v>
      </c>
      <c r="H215" s="12">
        <f>(COUNTIFS(CSV!$A:$A,$A215,CSV!$Q:$Q,"&gt;1.5") +COUNTIFS(CSV!$B:$B,$A215,CSV!$Q:$Q,"&gt;1.5"))/$D215</f>
        <v>0.28000000000000003</v>
      </c>
      <c r="I215" s="7">
        <f>COUNTIFS(CSV!$A:$A,$A215,CSV!$Q:$Q,"&gt;1.5")/$B215</f>
        <v>0.21428571428571427</v>
      </c>
      <c r="J215" s="7">
        <f>COUNTIFS(CSV!$B:$B,$A215,CSV!$Q:$Q,"&gt;1.5")/$C215</f>
        <v>0.36363636363636365</v>
      </c>
      <c r="K215" s="12">
        <f>(COUNTIFS(CSV!$A:$A,$A215,CSV!$M:$M,"&gt;0.5") +COUNTIFS(CSV!$B:$B,$A215,CSV!$O:$O,"&gt;0.5"))/$D215</f>
        <v>0.6</v>
      </c>
      <c r="L215" s="7">
        <f>COUNTIFS(CSV!$A:$A,$A215,CSV!$M:$M,"&gt;0.5")/$B215</f>
        <v>0.5714285714285714</v>
      </c>
      <c r="M215" s="7">
        <f>COUNTIFS(CSV!$B:$B,$A215,CSV!$O:$O,"&gt;0.5")/$C215</f>
        <v>0.63636363636363635</v>
      </c>
      <c r="N215" s="12">
        <f>(COUNTIFS(CSV!$A:$A,$A215,CSV!$M:$M,"&gt;1.5") +COUNTIFS(CSV!$B:$B,$A215,CSV!$O:$O,"&gt;1.5"))/$D215</f>
        <v>0.08</v>
      </c>
      <c r="O215" s="7">
        <f>COUNTIFS(CSV!$A:$A,$A215,CSV!$M:$M,"&gt;1.5")/$B215</f>
        <v>7.1428571428571425E-2</v>
      </c>
      <c r="P215" s="7">
        <f>COUNTIFS(CSV!$B:$B,$A215,CSV!$O:$O,"&gt;1.5")/$C215</f>
        <v>9.0909090909090912E-2</v>
      </c>
      <c r="Q215" s="12">
        <f>(COUNTIFS(CSV!$A:$A,$A215,CSV!$N:$N,"&gt;0.5") +COUNTIFS(CSV!$B:$B,$A215,CSV!$P:$P,"&gt;0.5"))/$D215</f>
        <v>0.4</v>
      </c>
      <c r="R215" s="7">
        <f>COUNTIFS(CSV!$A:$A,$A215,CSV!$N:$N,"&gt;0.5")/$B215</f>
        <v>0.35714285714285715</v>
      </c>
      <c r="S215" s="7">
        <f>COUNTIFS(CSV!$B:$B,$A215,CSV!$P:$P,"&gt;0.5")/$C215</f>
        <v>0.45454545454545453</v>
      </c>
      <c r="T215" s="12">
        <f>(COUNTIFS(CSV!$A:$A,$A215,CSV!$N:$N,"&gt;1.5") +COUNTIFS(CSV!$B:$B,$A215,CSV!$P:$P,"&gt;1.5"))/$D215</f>
        <v>0.16</v>
      </c>
      <c r="U215" s="7">
        <f>COUNTIFS(CSV!$A:$A,$A215,CSV!$N:$N,"&gt;1.5")/$B215</f>
        <v>0.14285714285714285</v>
      </c>
      <c r="V215" s="7">
        <f>COUNTIFS(CSV!$B:$B,$A215,CSV!$P:$P,"&gt;1.5")/$C215</f>
        <v>0.18181818181818182</v>
      </c>
    </row>
    <row r="216" spans="1:22" x14ac:dyDescent="0.3">
      <c r="A216" t="s">
        <v>342</v>
      </c>
      <c r="B216" s="9">
        <f>COUNTIF(CSV!A:A,A216)</f>
        <v>15</v>
      </c>
      <c r="C216" s="4">
        <f>COUNTIF(CSV!B:B,A216)</f>
        <v>10</v>
      </c>
      <c r="D216" s="4">
        <f t="shared" si="7"/>
        <v>25</v>
      </c>
      <c r="E216" s="12">
        <f>(COUNTIFS(CSV!$A:$A,$A216,CSV!$Q:$Q,"&gt;0.5") +COUNTIFS(CSV!$B:$B,$A216,CSV!$Q:$Q,"&gt;0.5"))/$D216</f>
        <v>0.84</v>
      </c>
      <c r="F216" s="7">
        <f>COUNTIFS(CSV!$A:$A,$A216,CSV!$Q:$Q,"&gt;0.5")/$B216</f>
        <v>0.8666666666666667</v>
      </c>
      <c r="G216" s="7">
        <f>COUNTIFS(CSV!$B:$B,$A216,CSV!$Q:$Q,"&gt;0.5")/$C216</f>
        <v>0.8</v>
      </c>
      <c r="H216" s="12">
        <f>(COUNTIFS(CSV!$A:$A,$A216,CSV!$Q:$Q,"&gt;1.5") +COUNTIFS(CSV!$B:$B,$A216,CSV!$Q:$Q,"&gt;1.5"))/$D216</f>
        <v>0.28000000000000003</v>
      </c>
      <c r="I216" s="7">
        <f>COUNTIFS(CSV!$A:$A,$A216,CSV!$Q:$Q,"&gt;1.5")/$B216</f>
        <v>0.46666666666666667</v>
      </c>
      <c r="J216" s="7">
        <f>COUNTIFS(CSV!$B:$B,$A216,CSV!$Q:$Q,"&gt;1.5")/$C216</f>
        <v>0</v>
      </c>
      <c r="K216" s="12">
        <f>(COUNTIFS(CSV!$A:$A,$A216,CSV!$M:$M,"&gt;0.5") +COUNTIFS(CSV!$B:$B,$A216,CSV!$O:$O,"&gt;0.5"))/$D216</f>
        <v>0.48</v>
      </c>
      <c r="L216" s="7">
        <f>COUNTIFS(CSV!$A:$A,$A216,CSV!$M:$M,"&gt;0.5")/$B216</f>
        <v>0.6</v>
      </c>
      <c r="M216" s="7">
        <f>COUNTIFS(CSV!$B:$B,$A216,CSV!$O:$O,"&gt;0.5")/$C216</f>
        <v>0.3</v>
      </c>
      <c r="N216" s="12">
        <f>(COUNTIFS(CSV!$A:$A,$A216,CSV!$M:$M,"&gt;1.5") +COUNTIFS(CSV!$B:$B,$A216,CSV!$O:$O,"&gt;1.5"))/$D216</f>
        <v>0.12</v>
      </c>
      <c r="O216" s="7">
        <f>COUNTIFS(CSV!$A:$A,$A216,CSV!$M:$M,"&gt;1.5")/$B216</f>
        <v>0.2</v>
      </c>
      <c r="P216" s="7">
        <f>COUNTIFS(CSV!$B:$B,$A216,CSV!$O:$O,"&gt;1.5")/$C216</f>
        <v>0</v>
      </c>
      <c r="Q216" s="12">
        <f>(COUNTIFS(CSV!$A:$A,$A216,CSV!$N:$N,"&gt;0.5") +COUNTIFS(CSV!$B:$B,$A216,CSV!$P:$P,"&gt;0.5"))/$D216</f>
        <v>0.6</v>
      </c>
      <c r="R216" s="7">
        <f>COUNTIFS(CSV!$A:$A,$A216,CSV!$N:$N,"&gt;0.5")/$B216</f>
        <v>0.66666666666666663</v>
      </c>
      <c r="S216" s="7">
        <f>COUNTIFS(CSV!$B:$B,$A216,CSV!$P:$P,"&gt;0.5")/$C216</f>
        <v>0.5</v>
      </c>
      <c r="T216" s="12">
        <f>(COUNTIFS(CSV!$A:$A,$A216,CSV!$N:$N,"&gt;1.5") +COUNTIFS(CSV!$B:$B,$A216,CSV!$P:$P,"&gt;1.5"))/$D216</f>
        <v>0.04</v>
      </c>
      <c r="U216" s="7">
        <f>COUNTIFS(CSV!$A:$A,$A216,CSV!$N:$N,"&gt;1.5")/$B216</f>
        <v>6.6666666666666666E-2</v>
      </c>
      <c r="V216" s="7">
        <f>COUNTIFS(CSV!$B:$B,$A216,CSV!$P:$P,"&gt;1.5")/$C216</f>
        <v>0</v>
      </c>
    </row>
    <row r="217" spans="1:22" x14ac:dyDescent="0.3">
      <c r="A217" t="s">
        <v>336</v>
      </c>
      <c r="B217" s="9">
        <f>COUNTIF(CSV!A:A,A217)</f>
        <v>12</v>
      </c>
      <c r="C217" s="4">
        <f>COUNTIF(CSV!B:B,A217)</f>
        <v>12</v>
      </c>
      <c r="D217" s="4">
        <f t="shared" si="7"/>
        <v>24</v>
      </c>
      <c r="E217" s="12">
        <f>(COUNTIFS(CSV!$A:$A,$A217,CSV!$Q:$Q,"&gt;0.5") +COUNTIFS(CSV!$B:$B,$A217,CSV!$Q:$Q,"&gt;0.5"))/$D217</f>
        <v>0.75</v>
      </c>
      <c r="F217" s="7">
        <f>COUNTIFS(CSV!$A:$A,$A217,CSV!$Q:$Q,"&gt;0.5")/$B217</f>
        <v>0.66666666666666663</v>
      </c>
      <c r="G217" s="7">
        <f>COUNTIFS(CSV!$B:$B,$A217,CSV!$Q:$Q,"&gt;0.5")/$C217</f>
        <v>0.83333333333333337</v>
      </c>
      <c r="H217" s="12">
        <f>(COUNTIFS(CSV!$A:$A,$A217,CSV!$Q:$Q,"&gt;1.5") +COUNTIFS(CSV!$B:$B,$A217,CSV!$Q:$Q,"&gt;1.5"))/$D217</f>
        <v>0.41666666666666669</v>
      </c>
      <c r="I217" s="7">
        <f>COUNTIFS(CSV!$A:$A,$A217,CSV!$Q:$Q,"&gt;1.5")/$B217</f>
        <v>0.41666666666666669</v>
      </c>
      <c r="J217" s="7">
        <f>COUNTIFS(CSV!$B:$B,$A217,CSV!$Q:$Q,"&gt;1.5")/$C217</f>
        <v>0.41666666666666669</v>
      </c>
      <c r="K217" s="12">
        <f>(COUNTIFS(CSV!$A:$A,$A217,CSV!$M:$M,"&gt;0.5") +COUNTIFS(CSV!$B:$B,$A217,CSV!$O:$O,"&gt;0.5"))/$D217</f>
        <v>0.5</v>
      </c>
      <c r="L217" s="7">
        <f>COUNTIFS(CSV!$A:$A,$A217,CSV!$M:$M,"&gt;0.5")/$B217</f>
        <v>0.41666666666666669</v>
      </c>
      <c r="M217" s="7">
        <f>COUNTIFS(CSV!$B:$B,$A217,CSV!$O:$O,"&gt;0.5")/$C217</f>
        <v>0.58333333333333337</v>
      </c>
      <c r="N217" s="12">
        <f>(COUNTIFS(CSV!$A:$A,$A217,CSV!$M:$M,"&gt;1.5") +COUNTIFS(CSV!$B:$B,$A217,CSV!$O:$O,"&gt;1.5"))/$D217</f>
        <v>0.16666666666666666</v>
      </c>
      <c r="O217" s="7">
        <f>COUNTIFS(CSV!$A:$A,$A217,CSV!$M:$M,"&gt;1.5")/$B217</f>
        <v>0.25</v>
      </c>
      <c r="P217" s="7">
        <f>COUNTIFS(CSV!$B:$B,$A217,CSV!$O:$O,"&gt;1.5")/$C217</f>
        <v>8.3333333333333329E-2</v>
      </c>
      <c r="Q217" s="12">
        <f>(COUNTIFS(CSV!$A:$A,$A217,CSV!$N:$N,"&gt;0.5") +COUNTIFS(CSV!$B:$B,$A217,CSV!$P:$P,"&gt;0.5"))/$D217</f>
        <v>0.41666666666666669</v>
      </c>
      <c r="R217" s="7">
        <f>COUNTIFS(CSV!$A:$A,$A217,CSV!$N:$N,"&gt;0.5")/$B217</f>
        <v>0.33333333333333331</v>
      </c>
      <c r="S217" s="7">
        <f>COUNTIFS(CSV!$B:$B,$A217,CSV!$P:$P,"&gt;0.5")/$C217</f>
        <v>0.5</v>
      </c>
      <c r="T217" s="12">
        <f>(COUNTIFS(CSV!$A:$A,$A217,CSV!$N:$N,"&gt;1.5") +COUNTIFS(CSV!$B:$B,$A217,CSV!$P:$P,"&gt;1.5"))/$D217</f>
        <v>0.20833333333333334</v>
      </c>
      <c r="U217" s="7">
        <f>COUNTIFS(CSV!$A:$A,$A217,CSV!$N:$N,"&gt;1.5")/$B217</f>
        <v>0.25</v>
      </c>
      <c r="V217" s="7">
        <f>COUNTIFS(CSV!$B:$B,$A217,CSV!$P:$P,"&gt;1.5")/$C217</f>
        <v>0.16666666666666666</v>
      </c>
    </row>
    <row r="218" spans="1:22" x14ac:dyDescent="0.3">
      <c r="A218" t="s">
        <v>329</v>
      </c>
      <c r="B218" s="9">
        <f>COUNTIF(CSV!A:A,A218)</f>
        <v>13</v>
      </c>
      <c r="C218" s="4">
        <f>COUNTIF(CSV!B:B,A218)</f>
        <v>13</v>
      </c>
      <c r="D218" s="4">
        <f t="shared" si="7"/>
        <v>26</v>
      </c>
      <c r="E218" s="12">
        <f>(COUNTIFS(CSV!$A:$A,$A218,CSV!$Q:$Q,"&gt;0.5") +COUNTIFS(CSV!$B:$B,$A218,CSV!$Q:$Q,"&gt;0.5"))/$D218</f>
        <v>0.73076923076923073</v>
      </c>
      <c r="F218" s="7">
        <f>COUNTIFS(CSV!$A:$A,$A218,CSV!$Q:$Q,"&gt;0.5")/$B218</f>
        <v>0.61538461538461542</v>
      </c>
      <c r="G218" s="7">
        <f>COUNTIFS(CSV!$B:$B,$A218,CSV!$Q:$Q,"&gt;0.5")/$C218</f>
        <v>0.84615384615384615</v>
      </c>
      <c r="H218" s="12">
        <f>(COUNTIFS(CSV!$A:$A,$A218,CSV!$Q:$Q,"&gt;1.5") +COUNTIFS(CSV!$B:$B,$A218,CSV!$Q:$Q,"&gt;1.5"))/$D218</f>
        <v>0.34615384615384615</v>
      </c>
      <c r="I218" s="7">
        <f>COUNTIFS(CSV!$A:$A,$A218,CSV!$Q:$Q,"&gt;1.5")/$B218</f>
        <v>0.30769230769230771</v>
      </c>
      <c r="J218" s="7">
        <f>COUNTIFS(CSV!$B:$B,$A218,CSV!$Q:$Q,"&gt;1.5")/$C218</f>
        <v>0.38461538461538464</v>
      </c>
      <c r="K218" s="12">
        <f>(COUNTIFS(CSV!$A:$A,$A218,CSV!$M:$M,"&gt;0.5") +COUNTIFS(CSV!$B:$B,$A218,CSV!$O:$O,"&gt;0.5"))/$D218</f>
        <v>0.53846153846153844</v>
      </c>
      <c r="L218" s="7">
        <f>COUNTIFS(CSV!$A:$A,$A218,CSV!$M:$M,"&gt;0.5")/$B218</f>
        <v>0.53846153846153844</v>
      </c>
      <c r="M218" s="7">
        <f>COUNTIFS(CSV!$B:$B,$A218,CSV!$O:$O,"&gt;0.5")/$C218</f>
        <v>0.53846153846153844</v>
      </c>
      <c r="N218" s="12">
        <f>(COUNTIFS(CSV!$A:$A,$A218,CSV!$M:$M,"&gt;1.5") +COUNTIFS(CSV!$B:$B,$A218,CSV!$O:$O,"&gt;1.5"))/$D218</f>
        <v>0.11538461538461539</v>
      </c>
      <c r="O218" s="7">
        <f>COUNTIFS(CSV!$A:$A,$A218,CSV!$M:$M,"&gt;1.5")/$B218</f>
        <v>0.15384615384615385</v>
      </c>
      <c r="P218" s="7">
        <f>COUNTIFS(CSV!$B:$B,$A218,CSV!$O:$O,"&gt;1.5")/$C218</f>
        <v>7.6923076923076927E-2</v>
      </c>
      <c r="Q218" s="12">
        <f>(COUNTIFS(CSV!$A:$A,$A218,CSV!$N:$N,"&gt;0.5") +COUNTIFS(CSV!$B:$B,$A218,CSV!$P:$P,"&gt;0.5"))/$D218</f>
        <v>0.46153846153846156</v>
      </c>
      <c r="R218" s="7">
        <f>COUNTIFS(CSV!$A:$A,$A218,CSV!$N:$N,"&gt;0.5")/$B218</f>
        <v>0.38461538461538464</v>
      </c>
      <c r="S218" s="7">
        <f>COUNTIFS(CSV!$B:$B,$A218,CSV!$P:$P,"&gt;0.5")/$C218</f>
        <v>0.53846153846153844</v>
      </c>
      <c r="T218" s="12">
        <f>(COUNTIFS(CSV!$A:$A,$A218,CSV!$N:$N,"&gt;1.5") +COUNTIFS(CSV!$B:$B,$A218,CSV!$P:$P,"&gt;1.5"))/$D218</f>
        <v>0.15384615384615385</v>
      </c>
      <c r="U218" s="7">
        <f>COUNTIFS(CSV!$A:$A,$A218,CSV!$N:$N,"&gt;1.5")/$B218</f>
        <v>7.6923076923076927E-2</v>
      </c>
      <c r="V218" s="7">
        <f>COUNTIFS(CSV!$B:$B,$A218,CSV!$P:$P,"&gt;1.5")/$C218</f>
        <v>0.23076923076923078</v>
      </c>
    </row>
    <row r="219" spans="1:22" x14ac:dyDescent="0.3">
      <c r="A219" t="s">
        <v>328</v>
      </c>
      <c r="B219" s="9">
        <f>COUNTIF(CSV!A:A,A219)</f>
        <v>12</v>
      </c>
      <c r="C219" s="4">
        <f>COUNTIF(CSV!B:B,A219)</f>
        <v>14</v>
      </c>
      <c r="D219" s="4">
        <f t="shared" si="7"/>
        <v>26</v>
      </c>
      <c r="E219" s="12">
        <f>(COUNTIFS(CSV!$A:$A,$A219,CSV!$Q:$Q,"&gt;0.5") +COUNTIFS(CSV!$B:$B,$A219,CSV!$Q:$Q,"&gt;0.5"))/$D219</f>
        <v>0.73076923076923073</v>
      </c>
      <c r="F219" s="7">
        <f>COUNTIFS(CSV!$A:$A,$A219,CSV!$Q:$Q,"&gt;0.5")/$B219</f>
        <v>0.75</v>
      </c>
      <c r="G219" s="7">
        <f>COUNTIFS(CSV!$B:$B,$A219,CSV!$Q:$Q,"&gt;0.5")/$C219</f>
        <v>0.7142857142857143</v>
      </c>
      <c r="H219" s="12">
        <f>(COUNTIFS(CSV!$A:$A,$A219,CSV!$Q:$Q,"&gt;1.5") +COUNTIFS(CSV!$B:$B,$A219,CSV!$Q:$Q,"&gt;1.5"))/$D219</f>
        <v>0.38461538461538464</v>
      </c>
      <c r="I219" s="7">
        <f>COUNTIFS(CSV!$A:$A,$A219,CSV!$Q:$Q,"&gt;1.5")/$B219</f>
        <v>0.41666666666666669</v>
      </c>
      <c r="J219" s="7">
        <f>COUNTIFS(CSV!$B:$B,$A219,CSV!$Q:$Q,"&gt;1.5")/$C219</f>
        <v>0.35714285714285715</v>
      </c>
      <c r="K219" s="12">
        <f>(COUNTIFS(CSV!$A:$A,$A219,CSV!$M:$M,"&gt;0.5") +COUNTIFS(CSV!$B:$B,$A219,CSV!$O:$O,"&gt;0.5"))/$D219</f>
        <v>0.57692307692307687</v>
      </c>
      <c r="L219" s="7">
        <f>COUNTIFS(CSV!$A:$A,$A219,CSV!$M:$M,"&gt;0.5")/$B219</f>
        <v>0.66666666666666663</v>
      </c>
      <c r="M219" s="7">
        <f>COUNTIFS(CSV!$B:$B,$A219,CSV!$O:$O,"&gt;0.5")/$C219</f>
        <v>0.5</v>
      </c>
      <c r="N219" s="12">
        <f>(COUNTIFS(CSV!$A:$A,$A219,CSV!$M:$M,"&gt;1.5") +COUNTIFS(CSV!$B:$B,$A219,CSV!$O:$O,"&gt;1.5"))/$D219</f>
        <v>0.19230769230769232</v>
      </c>
      <c r="O219" s="7">
        <f>COUNTIFS(CSV!$A:$A,$A219,CSV!$M:$M,"&gt;1.5")/$B219</f>
        <v>0.16666666666666666</v>
      </c>
      <c r="P219" s="7">
        <f>COUNTIFS(CSV!$B:$B,$A219,CSV!$O:$O,"&gt;1.5")/$C219</f>
        <v>0.21428571428571427</v>
      </c>
      <c r="Q219" s="12">
        <f>(COUNTIFS(CSV!$A:$A,$A219,CSV!$N:$N,"&gt;0.5") +COUNTIFS(CSV!$B:$B,$A219,CSV!$P:$P,"&gt;0.5"))/$D219</f>
        <v>0.30769230769230771</v>
      </c>
      <c r="R219" s="7">
        <f>COUNTIFS(CSV!$A:$A,$A219,CSV!$N:$N,"&gt;0.5")/$B219</f>
        <v>0.33333333333333331</v>
      </c>
      <c r="S219" s="7">
        <f>COUNTIFS(CSV!$B:$B,$A219,CSV!$P:$P,"&gt;0.5")/$C219</f>
        <v>0.2857142857142857</v>
      </c>
      <c r="T219" s="12">
        <f>(COUNTIFS(CSV!$A:$A,$A219,CSV!$N:$N,"&gt;1.5") +COUNTIFS(CSV!$B:$B,$A219,CSV!$P:$P,"&gt;1.5"))/$D219</f>
        <v>7.6923076923076927E-2</v>
      </c>
      <c r="U219" s="7">
        <f>COUNTIFS(CSV!$A:$A,$A219,CSV!$N:$N,"&gt;1.5")/$B219</f>
        <v>8.3333333333333329E-2</v>
      </c>
      <c r="V219" s="7">
        <f>COUNTIFS(CSV!$B:$B,$A219,CSV!$P:$P,"&gt;1.5")/$C219</f>
        <v>7.1428571428571425E-2</v>
      </c>
    </row>
    <row r="220" spans="1:22" x14ac:dyDescent="0.3">
      <c r="A220" t="s">
        <v>323</v>
      </c>
      <c r="B220" s="9">
        <f>COUNTIF(CSV!A:A,A220)</f>
        <v>14</v>
      </c>
      <c r="C220" s="4">
        <f>COUNTIF(CSV!B:B,A220)</f>
        <v>13</v>
      </c>
      <c r="D220" s="4">
        <f t="shared" si="7"/>
        <v>27</v>
      </c>
      <c r="E220" s="12">
        <f>(COUNTIFS(CSV!$A:$A,$A220,CSV!$Q:$Q,"&gt;0.5") +COUNTIFS(CSV!$B:$B,$A220,CSV!$Q:$Q,"&gt;0.5"))/$D220</f>
        <v>0.7407407407407407</v>
      </c>
      <c r="F220" s="7">
        <f>COUNTIFS(CSV!$A:$A,$A220,CSV!$Q:$Q,"&gt;0.5")/$B220</f>
        <v>0.8571428571428571</v>
      </c>
      <c r="G220" s="7">
        <f>COUNTIFS(CSV!$B:$B,$A220,CSV!$Q:$Q,"&gt;0.5")/$C220</f>
        <v>0.61538461538461542</v>
      </c>
      <c r="H220" s="12">
        <f>(COUNTIFS(CSV!$A:$A,$A220,CSV!$Q:$Q,"&gt;1.5") +COUNTIFS(CSV!$B:$B,$A220,CSV!$Q:$Q,"&gt;1.5"))/$D220</f>
        <v>0.40740740740740738</v>
      </c>
      <c r="I220" s="7">
        <f>COUNTIFS(CSV!$A:$A,$A220,CSV!$Q:$Q,"&gt;1.5")/$B220</f>
        <v>0.42857142857142855</v>
      </c>
      <c r="J220" s="7">
        <f>COUNTIFS(CSV!$B:$B,$A220,CSV!$Q:$Q,"&gt;1.5")/$C220</f>
        <v>0.38461538461538464</v>
      </c>
      <c r="K220" s="12">
        <f>(COUNTIFS(CSV!$A:$A,$A220,CSV!$M:$M,"&gt;0.5") +COUNTIFS(CSV!$B:$B,$A220,CSV!$O:$O,"&gt;0.5"))/$D220</f>
        <v>0.51851851851851849</v>
      </c>
      <c r="L220" s="7">
        <f>COUNTIFS(CSV!$A:$A,$A220,CSV!$M:$M,"&gt;0.5")/$B220</f>
        <v>0.7142857142857143</v>
      </c>
      <c r="M220" s="7">
        <f>COUNTIFS(CSV!$B:$B,$A220,CSV!$O:$O,"&gt;0.5")/$C220</f>
        <v>0.30769230769230771</v>
      </c>
      <c r="N220" s="12">
        <f>(COUNTIFS(CSV!$A:$A,$A220,CSV!$M:$M,"&gt;1.5") +COUNTIFS(CSV!$B:$B,$A220,CSV!$O:$O,"&gt;1.5"))/$D220</f>
        <v>0.22222222222222221</v>
      </c>
      <c r="O220" s="7">
        <f>COUNTIFS(CSV!$A:$A,$A220,CSV!$M:$M,"&gt;1.5")/$B220</f>
        <v>0.2857142857142857</v>
      </c>
      <c r="P220" s="7">
        <f>COUNTIFS(CSV!$B:$B,$A220,CSV!$O:$O,"&gt;1.5")/$C220</f>
        <v>0.15384615384615385</v>
      </c>
      <c r="Q220" s="12">
        <f>(COUNTIFS(CSV!$A:$A,$A220,CSV!$N:$N,"&gt;0.5") +COUNTIFS(CSV!$B:$B,$A220,CSV!$P:$P,"&gt;0.5"))/$D220</f>
        <v>0.44444444444444442</v>
      </c>
      <c r="R220" s="7">
        <f>COUNTIFS(CSV!$A:$A,$A220,CSV!$N:$N,"&gt;0.5")/$B220</f>
        <v>0.35714285714285715</v>
      </c>
      <c r="S220" s="7">
        <f>COUNTIFS(CSV!$B:$B,$A220,CSV!$P:$P,"&gt;0.5")/$C220</f>
        <v>0.53846153846153844</v>
      </c>
      <c r="T220" s="12">
        <f>(COUNTIFS(CSV!$A:$A,$A220,CSV!$N:$N,"&gt;1.5") +COUNTIFS(CSV!$B:$B,$A220,CSV!$P:$P,"&gt;1.5"))/$D220</f>
        <v>7.407407407407407E-2</v>
      </c>
      <c r="U220" s="7">
        <f>COUNTIFS(CSV!$A:$A,$A220,CSV!$N:$N,"&gt;1.5")/$B220</f>
        <v>7.1428571428571425E-2</v>
      </c>
      <c r="V220" s="7">
        <f>COUNTIFS(CSV!$B:$B,$A220,CSV!$P:$P,"&gt;1.5")/$C220</f>
        <v>7.6923076923076927E-2</v>
      </c>
    </row>
    <row r="221" spans="1:22" x14ac:dyDescent="0.3">
      <c r="A221" t="s">
        <v>326</v>
      </c>
      <c r="B221" s="9">
        <f>COUNTIF(CSV!A:A,A221)</f>
        <v>13</v>
      </c>
      <c r="C221" s="4">
        <f>COUNTIF(CSV!B:B,A221)</f>
        <v>14</v>
      </c>
      <c r="D221" s="4">
        <f t="shared" si="7"/>
        <v>27</v>
      </c>
      <c r="E221" s="12">
        <f>(COUNTIFS(CSV!$A:$A,$A221,CSV!$Q:$Q,"&gt;0.5") +COUNTIFS(CSV!$B:$B,$A221,CSV!$Q:$Q,"&gt;0.5"))/$D221</f>
        <v>0.81481481481481477</v>
      </c>
      <c r="F221" s="7">
        <f>COUNTIFS(CSV!$A:$A,$A221,CSV!$Q:$Q,"&gt;0.5")/$B221</f>
        <v>0.84615384615384615</v>
      </c>
      <c r="G221" s="7">
        <f>COUNTIFS(CSV!$B:$B,$A221,CSV!$Q:$Q,"&gt;0.5")/$C221</f>
        <v>0.7857142857142857</v>
      </c>
      <c r="H221" s="12">
        <f>(COUNTIFS(CSV!$A:$A,$A221,CSV!$Q:$Q,"&gt;1.5") +COUNTIFS(CSV!$B:$B,$A221,CSV!$Q:$Q,"&gt;1.5"))/$D221</f>
        <v>0.33333333333333331</v>
      </c>
      <c r="I221" s="7">
        <f>COUNTIFS(CSV!$A:$A,$A221,CSV!$Q:$Q,"&gt;1.5")/$B221</f>
        <v>0.23076923076923078</v>
      </c>
      <c r="J221" s="7">
        <f>COUNTIFS(CSV!$B:$B,$A221,CSV!$Q:$Q,"&gt;1.5")/$C221</f>
        <v>0.42857142857142855</v>
      </c>
      <c r="K221" s="12">
        <f>(COUNTIFS(CSV!$A:$A,$A221,CSV!$M:$M,"&gt;0.5") +COUNTIFS(CSV!$B:$B,$A221,CSV!$O:$O,"&gt;0.5"))/$D221</f>
        <v>0.62962962962962965</v>
      </c>
      <c r="L221" s="7">
        <f>COUNTIFS(CSV!$A:$A,$A221,CSV!$M:$M,"&gt;0.5")/$B221</f>
        <v>0.61538461538461542</v>
      </c>
      <c r="M221" s="7">
        <f>COUNTIFS(CSV!$B:$B,$A221,CSV!$O:$O,"&gt;0.5")/$C221</f>
        <v>0.6428571428571429</v>
      </c>
      <c r="N221" s="12">
        <f>(COUNTIFS(CSV!$A:$A,$A221,CSV!$M:$M,"&gt;1.5") +COUNTIFS(CSV!$B:$B,$A221,CSV!$O:$O,"&gt;1.5"))/$D221</f>
        <v>7.407407407407407E-2</v>
      </c>
      <c r="O221" s="7">
        <f>COUNTIFS(CSV!$A:$A,$A221,CSV!$M:$M,"&gt;1.5")/$B221</f>
        <v>0</v>
      </c>
      <c r="P221" s="7">
        <f>COUNTIFS(CSV!$B:$B,$A221,CSV!$O:$O,"&gt;1.5")/$C221</f>
        <v>0.14285714285714285</v>
      </c>
      <c r="Q221" s="12">
        <f>(COUNTIFS(CSV!$A:$A,$A221,CSV!$N:$N,"&gt;0.5") +COUNTIFS(CSV!$B:$B,$A221,CSV!$P:$P,"&gt;0.5"))/$D221</f>
        <v>0.48148148148148145</v>
      </c>
      <c r="R221" s="7">
        <f>COUNTIFS(CSV!$A:$A,$A221,CSV!$N:$N,"&gt;0.5")/$B221</f>
        <v>0.46153846153846156</v>
      </c>
      <c r="S221" s="7">
        <f>COUNTIFS(CSV!$B:$B,$A221,CSV!$P:$P,"&gt;0.5")/$C221</f>
        <v>0.5</v>
      </c>
      <c r="T221" s="12">
        <f>(COUNTIFS(CSV!$A:$A,$A221,CSV!$N:$N,"&gt;1.5") +COUNTIFS(CSV!$B:$B,$A221,CSV!$P:$P,"&gt;1.5"))/$D221</f>
        <v>0.1111111111111111</v>
      </c>
      <c r="U221" s="7">
        <f>COUNTIFS(CSV!$A:$A,$A221,CSV!$N:$N,"&gt;1.5")/$B221</f>
        <v>7.6923076923076927E-2</v>
      </c>
      <c r="V221" s="7">
        <f>COUNTIFS(CSV!$B:$B,$A221,CSV!$P:$P,"&gt;1.5")/$C221</f>
        <v>0.14285714285714285</v>
      </c>
    </row>
    <row r="222" spans="1:22" x14ac:dyDescent="0.3">
      <c r="A222" t="s">
        <v>335</v>
      </c>
      <c r="B222" s="9">
        <f>COUNTIF(CSV!A:A,A222)</f>
        <v>13</v>
      </c>
      <c r="C222" s="4">
        <f>COUNTIF(CSV!B:B,A222)</f>
        <v>11</v>
      </c>
      <c r="D222" s="4">
        <f t="shared" si="7"/>
        <v>24</v>
      </c>
      <c r="E222" s="12">
        <f>(COUNTIFS(CSV!$A:$A,$A222,CSV!$Q:$Q,"&gt;0.5") +COUNTIFS(CSV!$B:$B,$A222,CSV!$Q:$Q,"&gt;0.5"))/$D222</f>
        <v>0.70833333333333337</v>
      </c>
      <c r="F222" s="7">
        <f>COUNTIFS(CSV!$A:$A,$A222,CSV!$Q:$Q,"&gt;0.5")/$B222</f>
        <v>0.69230769230769229</v>
      </c>
      <c r="G222" s="7">
        <f>COUNTIFS(CSV!$B:$B,$A222,CSV!$Q:$Q,"&gt;0.5")/$C222</f>
        <v>0.72727272727272729</v>
      </c>
      <c r="H222" s="12">
        <f>(COUNTIFS(CSV!$A:$A,$A222,CSV!$Q:$Q,"&gt;1.5") +COUNTIFS(CSV!$B:$B,$A222,CSV!$Q:$Q,"&gt;1.5"))/$D222</f>
        <v>0.45833333333333331</v>
      </c>
      <c r="I222" s="7">
        <f>COUNTIFS(CSV!$A:$A,$A222,CSV!$Q:$Q,"&gt;1.5")/$B222</f>
        <v>0.30769230769230771</v>
      </c>
      <c r="J222" s="7">
        <f>COUNTIFS(CSV!$B:$B,$A222,CSV!$Q:$Q,"&gt;1.5")/$C222</f>
        <v>0.63636363636363635</v>
      </c>
      <c r="K222" s="12">
        <f>(COUNTIFS(CSV!$A:$A,$A222,CSV!$M:$M,"&gt;0.5") +COUNTIFS(CSV!$B:$B,$A222,CSV!$O:$O,"&gt;0.5"))/$D222</f>
        <v>0.58333333333333337</v>
      </c>
      <c r="L222" s="7">
        <f>COUNTIFS(CSV!$A:$A,$A222,CSV!$M:$M,"&gt;0.5")/$B222</f>
        <v>0.53846153846153844</v>
      </c>
      <c r="M222" s="7">
        <f>COUNTIFS(CSV!$B:$B,$A222,CSV!$O:$O,"&gt;0.5")/$C222</f>
        <v>0.63636363636363635</v>
      </c>
      <c r="N222" s="12">
        <f>(COUNTIFS(CSV!$A:$A,$A222,CSV!$M:$M,"&gt;1.5") +COUNTIFS(CSV!$B:$B,$A222,CSV!$O:$O,"&gt;1.5"))/$D222</f>
        <v>0.125</v>
      </c>
      <c r="O222" s="7">
        <f>COUNTIFS(CSV!$A:$A,$A222,CSV!$M:$M,"&gt;1.5")/$B222</f>
        <v>7.6923076923076927E-2</v>
      </c>
      <c r="P222" s="7">
        <f>COUNTIFS(CSV!$B:$B,$A222,CSV!$O:$O,"&gt;1.5")/$C222</f>
        <v>0.18181818181818182</v>
      </c>
      <c r="Q222" s="12">
        <f>(COUNTIFS(CSV!$A:$A,$A222,CSV!$N:$N,"&gt;0.5") +COUNTIFS(CSV!$B:$B,$A222,CSV!$P:$P,"&gt;0.5"))/$D222</f>
        <v>0.5</v>
      </c>
      <c r="R222" s="7">
        <f>COUNTIFS(CSV!$A:$A,$A222,CSV!$N:$N,"&gt;0.5")/$B222</f>
        <v>0.38461538461538464</v>
      </c>
      <c r="S222" s="7">
        <f>COUNTIFS(CSV!$B:$B,$A222,CSV!$P:$P,"&gt;0.5")/$C222</f>
        <v>0.63636363636363635</v>
      </c>
      <c r="T222" s="12">
        <f>(COUNTIFS(CSV!$A:$A,$A222,CSV!$N:$N,"&gt;1.5") +COUNTIFS(CSV!$B:$B,$A222,CSV!$P:$P,"&gt;1.5"))/$D222</f>
        <v>0.125</v>
      </c>
      <c r="U222" s="7">
        <f>COUNTIFS(CSV!$A:$A,$A222,CSV!$N:$N,"&gt;1.5")/$B222</f>
        <v>7.6923076923076927E-2</v>
      </c>
      <c r="V222" s="7">
        <f>COUNTIFS(CSV!$B:$B,$A222,CSV!$P:$P,"&gt;1.5")/$C222</f>
        <v>0.18181818181818182</v>
      </c>
    </row>
    <row r="223" spans="1:22" x14ac:dyDescent="0.3">
      <c r="A223" t="s">
        <v>325</v>
      </c>
      <c r="B223" s="9">
        <f>COUNTIF(CSV!A:A,A223)</f>
        <v>13</v>
      </c>
      <c r="C223" s="4">
        <f>COUNTIF(CSV!B:B,A223)</f>
        <v>13</v>
      </c>
      <c r="D223" s="4">
        <f t="shared" si="7"/>
        <v>26</v>
      </c>
      <c r="E223" s="12">
        <f>(COUNTIFS(CSV!$A:$A,$A223,CSV!$Q:$Q,"&gt;0.5") +COUNTIFS(CSV!$B:$B,$A223,CSV!$Q:$Q,"&gt;0.5"))/$D223</f>
        <v>0.88461538461538458</v>
      </c>
      <c r="F223" s="7">
        <f>COUNTIFS(CSV!$A:$A,$A223,CSV!$Q:$Q,"&gt;0.5")/$B223</f>
        <v>0.84615384615384615</v>
      </c>
      <c r="G223" s="7">
        <f>COUNTIFS(CSV!$B:$B,$A223,CSV!$Q:$Q,"&gt;0.5")/$C223</f>
        <v>0.92307692307692313</v>
      </c>
      <c r="H223" s="12">
        <f>(COUNTIFS(CSV!$A:$A,$A223,CSV!$Q:$Q,"&gt;1.5") +COUNTIFS(CSV!$B:$B,$A223,CSV!$Q:$Q,"&gt;1.5"))/$D223</f>
        <v>0.57692307692307687</v>
      </c>
      <c r="I223" s="7">
        <f>COUNTIFS(CSV!$A:$A,$A223,CSV!$Q:$Q,"&gt;1.5")/$B223</f>
        <v>0.76923076923076927</v>
      </c>
      <c r="J223" s="7">
        <f>COUNTIFS(CSV!$B:$B,$A223,CSV!$Q:$Q,"&gt;1.5")/$C223</f>
        <v>0.38461538461538464</v>
      </c>
      <c r="K223" s="12">
        <f>(COUNTIFS(CSV!$A:$A,$A223,CSV!$M:$M,"&gt;0.5") +COUNTIFS(CSV!$B:$B,$A223,CSV!$O:$O,"&gt;0.5"))/$D223</f>
        <v>0.69230769230769229</v>
      </c>
      <c r="L223" s="7">
        <f>COUNTIFS(CSV!$A:$A,$A223,CSV!$M:$M,"&gt;0.5")/$B223</f>
        <v>0.76923076923076927</v>
      </c>
      <c r="M223" s="7">
        <f>COUNTIFS(CSV!$B:$B,$A223,CSV!$O:$O,"&gt;0.5")/$C223</f>
        <v>0.61538461538461542</v>
      </c>
      <c r="N223" s="12">
        <f>(COUNTIFS(CSV!$A:$A,$A223,CSV!$M:$M,"&gt;1.5") +COUNTIFS(CSV!$B:$B,$A223,CSV!$O:$O,"&gt;1.5"))/$D223</f>
        <v>0.46153846153846156</v>
      </c>
      <c r="O223" s="7">
        <f>COUNTIFS(CSV!$A:$A,$A223,CSV!$M:$M,"&gt;1.5")/$B223</f>
        <v>0.61538461538461542</v>
      </c>
      <c r="P223" s="7">
        <f>COUNTIFS(CSV!$B:$B,$A223,CSV!$O:$O,"&gt;1.5")/$C223</f>
        <v>0.30769230769230771</v>
      </c>
      <c r="Q223" s="12">
        <f>(COUNTIFS(CSV!$A:$A,$A223,CSV!$N:$N,"&gt;0.5") +COUNTIFS(CSV!$B:$B,$A223,CSV!$P:$P,"&gt;0.5"))/$D223</f>
        <v>0.57692307692307687</v>
      </c>
      <c r="R223" s="7">
        <f>COUNTIFS(CSV!$A:$A,$A223,CSV!$N:$N,"&gt;0.5")/$B223</f>
        <v>0.53846153846153844</v>
      </c>
      <c r="S223" s="7">
        <f>COUNTIFS(CSV!$B:$B,$A223,CSV!$P:$P,"&gt;0.5")/$C223</f>
        <v>0.61538461538461542</v>
      </c>
      <c r="T223" s="12">
        <f>(COUNTIFS(CSV!$A:$A,$A223,CSV!$N:$N,"&gt;1.5") +COUNTIFS(CSV!$B:$B,$A223,CSV!$P:$P,"&gt;1.5"))/$D223</f>
        <v>0.11538461538461539</v>
      </c>
      <c r="U223" s="7">
        <f>COUNTIFS(CSV!$A:$A,$A223,CSV!$N:$N,"&gt;1.5")/$B223</f>
        <v>0.15384615384615385</v>
      </c>
      <c r="V223" s="7">
        <f>COUNTIFS(CSV!$B:$B,$A223,CSV!$P:$P,"&gt;1.5")/$C223</f>
        <v>7.6923076923076927E-2</v>
      </c>
    </row>
    <row r="224" spans="1:22" x14ac:dyDescent="0.3">
      <c r="A224" t="s">
        <v>332</v>
      </c>
      <c r="B224" s="9">
        <f>COUNTIF(CSV!A:A,A224)</f>
        <v>12</v>
      </c>
      <c r="C224" s="4">
        <f>COUNTIF(CSV!B:B,A224)</f>
        <v>15</v>
      </c>
      <c r="D224" s="4">
        <f t="shared" si="7"/>
        <v>27</v>
      </c>
      <c r="E224" s="12">
        <f>(COUNTIFS(CSV!$A:$A,$A224,CSV!$Q:$Q,"&gt;0.5") +COUNTIFS(CSV!$B:$B,$A224,CSV!$Q:$Q,"&gt;0.5"))/$D224</f>
        <v>0.7407407407407407</v>
      </c>
      <c r="F224" s="7">
        <f>COUNTIFS(CSV!$A:$A,$A224,CSV!$Q:$Q,"&gt;0.5")/$B224</f>
        <v>0.75</v>
      </c>
      <c r="G224" s="7">
        <f>COUNTIFS(CSV!$B:$B,$A224,CSV!$Q:$Q,"&gt;0.5")/$C224</f>
        <v>0.73333333333333328</v>
      </c>
      <c r="H224" s="12">
        <f>(COUNTIFS(CSV!$A:$A,$A224,CSV!$Q:$Q,"&gt;1.5") +COUNTIFS(CSV!$B:$B,$A224,CSV!$Q:$Q,"&gt;1.5"))/$D224</f>
        <v>0.40740740740740738</v>
      </c>
      <c r="I224" s="7">
        <f>COUNTIFS(CSV!$A:$A,$A224,CSV!$Q:$Q,"&gt;1.5")/$B224</f>
        <v>0.41666666666666669</v>
      </c>
      <c r="J224" s="7">
        <f>COUNTIFS(CSV!$B:$B,$A224,CSV!$Q:$Q,"&gt;1.5")/$C224</f>
        <v>0.4</v>
      </c>
      <c r="K224" s="12">
        <f>(COUNTIFS(CSV!$A:$A,$A224,CSV!$M:$M,"&gt;0.5") +COUNTIFS(CSV!$B:$B,$A224,CSV!$O:$O,"&gt;0.5"))/$D224</f>
        <v>0.44444444444444442</v>
      </c>
      <c r="L224" s="7">
        <f>COUNTIFS(CSV!$A:$A,$A224,CSV!$M:$M,"&gt;0.5")/$B224</f>
        <v>0.41666666666666669</v>
      </c>
      <c r="M224" s="7">
        <f>COUNTIFS(CSV!$B:$B,$A224,CSV!$O:$O,"&gt;0.5")/$C224</f>
        <v>0.46666666666666667</v>
      </c>
      <c r="N224" s="12">
        <f>(COUNTIFS(CSV!$A:$A,$A224,CSV!$M:$M,"&gt;1.5") +COUNTIFS(CSV!$B:$B,$A224,CSV!$O:$O,"&gt;1.5"))/$D224</f>
        <v>0.18518518518518517</v>
      </c>
      <c r="O224" s="7">
        <f>COUNTIFS(CSV!$A:$A,$A224,CSV!$M:$M,"&gt;1.5")/$B224</f>
        <v>0.25</v>
      </c>
      <c r="P224" s="7">
        <f>COUNTIFS(CSV!$B:$B,$A224,CSV!$O:$O,"&gt;1.5")/$C224</f>
        <v>0.13333333333333333</v>
      </c>
      <c r="Q224" s="12">
        <f>(COUNTIFS(CSV!$A:$A,$A224,CSV!$N:$N,"&gt;0.5") +COUNTIFS(CSV!$B:$B,$A224,CSV!$P:$P,"&gt;0.5"))/$D224</f>
        <v>0.59259259259259256</v>
      </c>
      <c r="R224" s="7">
        <f>COUNTIFS(CSV!$A:$A,$A224,CSV!$N:$N,"&gt;0.5")/$B224</f>
        <v>0.75</v>
      </c>
      <c r="S224" s="7">
        <f>COUNTIFS(CSV!$B:$B,$A224,CSV!$P:$P,"&gt;0.5")/$C224</f>
        <v>0.46666666666666667</v>
      </c>
      <c r="T224" s="12">
        <f>(COUNTIFS(CSV!$A:$A,$A224,CSV!$N:$N,"&gt;1.5") +COUNTIFS(CSV!$B:$B,$A224,CSV!$P:$P,"&gt;1.5"))/$D224</f>
        <v>0.18518518518518517</v>
      </c>
      <c r="U224" s="7">
        <f>COUNTIFS(CSV!$A:$A,$A224,CSV!$N:$N,"&gt;1.5")/$B224</f>
        <v>0.16666666666666666</v>
      </c>
      <c r="V224" s="7">
        <f>COUNTIFS(CSV!$B:$B,$A224,CSV!$P:$P,"&gt;1.5")/$C224</f>
        <v>0.2</v>
      </c>
    </row>
    <row r="225" spans="1:22" x14ac:dyDescent="0.3">
      <c r="A225" t="s">
        <v>343</v>
      </c>
      <c r="B225" s="9">
        <f>COUNTIF(CSV!A:A,A225)</f>
        <v>12</v>
      </c>
      <c r="C225" s="4">
        <f>COUNTIF(CSV!B:B,A225)</f>
        <v>14</v>
      </c>
      <c r="D225" s="4">
        <f t="shared" si="7"/>
        <v>26</v>
      </c>
      <c r="E225" s="12">
        <f>(COUNTIFS(CSV!$A:$A,$A225,CSV!$Q:$Q,"&gt;0.5") +COUNTIFS(CSV!$B:$B,$A225,CSV!$Q:$Q,"&gt;0.5"))/$D225</f>
        <v>0.80769230769230771</v>
      </c>
      <c r="F225" s="7">
        <f>COUNTIFS(CSV!$A:$A,$A225,CSV!$Q:$Q,"&gt;0.5")/$B225</f>
        <v>0.83333333333333337</v>
      </c>
      <c r="G225" s="7">
        <f>COUNTIFS(CSV!$B:$B,$A225,CSV!$Q:$Q,"&gt;0.5")/$C225</f>
        <v>0.7857142857142857</v>
      </c>
      <c r="H225" s="12">
        <f>(COUNTIFS(CSV!$A:$A,$A225,CSV!$Q:$Q,"&gt;1.5") +COUNTIFS(CSV!$B:$B,$A225,CSV!$Q:$Q,"&gt;1.5"))/$D225</f>
        <v>0.61538461538461542</v>
      </c>
      <c r="I225" s="7">
        <f>COUNTIFS(CSV!$A:$A,$A225,CSV!$Q:$Q,"&gt;1.5")/$B225</f>
        <v>0.58333333333333337</v>
      </c>
      <c r="J225" s="7">
        <f>COUNTIFS(CSV!$B:$B,$A225,CSV!$Q:$Q,"&gt;1.5")/$C225</f>
        <v>0.6428571428571429</v>
      </c>
      <c r="K225" s="12">
        <f>(COUNTIFS(CSV!$A:$A,$A225,CSV!$M:$M,"&gt;0.5") +COUNTIFS(CSV!$B:$B,$A225,CSV!$O:$O,"&gt;0.5"))/$D225</f>
        <v>0.57692307692307687</v>
      </c>
      <c r="L225" s="7">
        <f>COUNTIFS(CSV!$A:$A,$A225,CSV!$M:$M,"&gt;0.5")/$B225</f>
        <v>0.66666666666666663</v>
      </c>
      <c r="M225" s="7">
        <f>COUNTIFS(CSV!$B:$B,$A225,CSV!$O:$O,"&gt;0.5")/$C225</f>
        <v>0.5</v>
      </c>
      <c r="N225" s="12">
        <f>(COUNTIFS(CSV!$A:$A,$A225,CSV!$M:$M,"&gt;1.5") +COUNTIFS(CSV!$B:$B,$A225,CSV!$O:$O,"&gt;1.5"))/$D225</f>
        <v>0.30769230769230771</v>
      </c>
      <c r="O225" s="7">
        <f>COUNTIFS(CSV!$A:$A,$A225,CSV!$M:$M,"&gt;1.5")/$B225</f>
        <v>0.41666666666666669</v>
      </c>
      <c r="P225" s="7">
        <f>COUNTIFS(CSV!$B:$B,$A225,CSV!$O:$O,"&gt;1.5")/$C225</f>
        <v>0.21428571428571427</v>
      </c>
      <c r="Q225" s="12">
        <f>(COUNTIFS(CSV!$A:$A,$A225,CSV!$N:$N,"&gt;0.5") +COUNTIFS(CSV!$B:$B,$A225,CSV!$P:$P,"&gt;0.5"))/$D225</f>
        <v>0.65384615384615385</v>
      </c>
      <c r="R225" s="7">
        <f>COUNTIFS(CSV!$A:$A,$A225,CSV!$N:$N,"&gt;0.5")/$B225</f>
        <v>0.5</v>
      </c>
      <c r="S225" s="7">
        <f>COUNTIFS(CSV!$B:$B,$A225,CSV!$P:$P,"&gt;0.5")/$C225</f>
        <v>0.7857142857142857</v>
      </c>
      <c r="T225" s="12">
        <f>(COUNTIFS(CSV!$A:$A,$A225,CSV!$N:$N,"&gt;1.5") +COUNTIFS(CSV!$B:$B,$A225,CSV!$P:$P,"&gt;1.5"))/$D225</f>
        <v>0.26923076923076922</v>
      </c>
      <c r="U225" s="7">
        <f>COUNTIFS(CSV!$A:$A,$A225,CSV!$N:$N,"&gt;1.5")/$B225</f>
        <v>8.3333333333333329E-2</v>
      </c>
      <c r="V225" s="7">
        <f>COUNTIFS(CSV!$B:$B,$A225,CSV!$P:$P,"&gt;1.5")/$C225</f>
        <v>0.42857142857142855</v>
      </c>
    </row>
    <row r="226" spans="1:22" x14ac:dyDescent="0.3">
      <c r="A226" t="s">
        <v>320</v>
      </c>
      <c r="B226" s="9">
        <f>COUNTIF(CSV!A:A,A226)</f>
        <v>12</v>
      </c>
      <c r="C226" s="4">
        <f>COUNTIF(CSV!B:B,A226)</f>
        <v>13</v>
      </c>
      <c r="D226" s="4">
        <f t="shared" si="7"/>
        <v>25</v>
      </c>
      <c r="E226" s="12">
        <f>(COUNTIFS(CSV!$A:$A,$A226,CSV!$Q:$Q,"&gt;0.5") +COUNTIFS(CSV!$B:$B,$A226,CSV!$Q:$Q,"&gt;0.5"))/$D226</f>
        <v>0.84</v>
      </c>
      <c r="F226" s="7">
        <f>COUNTIFS(CSV!$A:$A,$A226,CSV!$Q:$Q,"&gt;0.5")/$B226</f>
        <v>0.75</v>
      </c>
      <c r="G226" s="7">
        <f>COUNTIFS(CSV!$B:$B,$A226,CSV!$Q:$Q,"&gt;0.5")/$C226</f>
        <v>0.92307692307692313</v>
      </c>
      <c r="H226" s="12">
        <f>(COUNTIFS(CSV!$A:$A,$A226,CSV!$Q:$Q,"&gt;1.5") +COUNTIFS(CSV!$B:$B,$A226,CSV!$Q:$Q,"&gt;1.5"))/$D226</f>
        <v>0.4</v>
      </c>
      <c r="I226" s="7">
        <f>COUNTIFS(CSV!$A:$A,$A226,CSV!$Q:$Q,"&gt;1.5")/$B226</f>
        <v>0.33333333333333331</v>
      </c>
      <c r="J226" s="7">
        <f>COUNTIFS(CSV!$B:$B,$A226,CSV!$Q:$Q,"&gt;1.5")/$C226</f>
        <v>0.46153846153846156</v>
      </c>
      <c r="K226" s="12">
        <f>(COUNTIFS(CSV!$A:$A,$A226,CSV!$M:$M,"&gt;0.5") +COUNTIFS(CSV!$B:$B,$A226,CSV!$O:$O,"&gt;0.5"))/$D226</f>
        <v>0.64</v>
      </c>
      <c r="L226" s="7">
        <f>COUNTIFS(CSV!$A:$A,$A226,CSV!$M:$M,"&gt;0.5")/$B226</f>
        <v>0.5</v>
      </c>
      <c r="M226" s="7">
        <f>COUNTIFS(CSV!$B:$B,$A226,CSV!$O:$O,"&gt;0.5")/$C226</f>
        <v>0.76923076923076927</v>
      </c>
      <c r="N226" s="12">
        <f>(COUNTIFS(CSV!$A:$A,$A226,CSV!$M:$M,"&gt;1.5") +COUNTIFS(CSV!$B:$B,$A226,CSV!$O:$O,"&gt;1.5"))/$D226</f>
        <v>0.24</v>
      </c>
      <c r="O226" s="7">
        <f>COUNTIFS(CSV!$A:$A,$A226,CSV!$M:$M,"&gt;1.5")/$B226</f>
        <v>0.33333333333333331</v>
      </c>
      <c r="P226" s="7">
        <f>COUNTIFS(CSV!$B:$B,$A226,CSV!$O:$O,"&gt;1.5")/$C226</f>
        <v>0.15384615384615385</v>
      </c>
      <c r="Q226" s="12">
        <f>(COUNTIFS(CSV!$A:$A,$A226,CSV!$N:$N,"&gt;0.5") +COUNTIFS(CSV!$B:$B,$A226,CSV!$P:$P,"&gt;0.5"))/$D226</f>
        <v>0.4</v>
      </c>
      <c r="R226" s="7">
        <f>COUNTIFS(CSV!$A:$A,$A226,CSV!$N:$N,"&gt;0.5")/$B226</f>
        <v>0.33333333333333331</v>
      </c>
      <c r="S226" s="7">
        <f>COUNTIFS(CSV!$B:$B,$A226,CSV!$P:$P,"&gt;0.5")/$C226</f>
        <v>0.46153846153846156</v>
      </c>
      <c r="T226" s="12">
        <f>(COUNTIFS(CSV!$A:$A,$A226,CSV!$N:$N,"&gt;1.5") +COUNTIFS(CSV!$B:$B,$A226,CSV!$P:$P,"&gt;1.5"))/$D226</f>
        <v>0.04</v>
      </c>
      <c r="U226" s="7">
        <f>COUNTIFS(CSV!$A:$A,$A226,CSV!$N:$N,"&gt;1.5")/$B226</f>
        <v>0</v>
      </c>
      <c r="V226" s="7">
        <f>COUNTIFS(CSV!$B:$B,$A226,CSV!$P:$P,"&gt;1.5")/$C226</f>
        <v>7.6923076923076927E-2</v>
      </c>
    </row>
    <row r="227" spans="1:22" x14ac:dyDescent="0.3">
      <c r="A227" t="s">
        <v>339</v>
      </c>
      <c r="B227" s="9">
        <f>COUNTIF(CSV!A:A,A227)</f>
        <v>13</v>
      </c>
      <c r="C227" s="4">
        <f>COUNTIF(CSV!B:B,A227)</f>
        <v>13</v>
      </c>
      <c r="D227" s="4">
        <f t="shared" si="7"/>
        <v>26</v>
      </c>
      <c r="E227" s="12">
        <f>(COUNTIFS(CSV!$A:$A,$A227,CSV!$Q:$Q,"&gt;0.5") +COUNTIFS(CSV!$B:$B,$A227,CSV!$Q:$Q,"&gt;0.5"))/$D227</f>
        <v>0.65384615384615385</v>
      </c>
      <c r="F227" s="7">
        <f>COUNTIFS(CSV!$A:$A,$A227,CSV!$Q:$Q,"&gt;0.5")/$B227</f>
        <v>0.76923076923076927</v>
      </c>
      <c r="G227" s="7">
        <f>COUNTIFS(CSV!$B:$B,$A227,CSV!$Q:$Q,"&gt;0.5")/$C227</f>
        <v>0.53846153846153844</v>
      </c>
      <c r="H227" s="12">
        <f>(COUNTIFS(CSV!$A:$A,$A227,CSV!$Q:$Q,"&gt;1.5") +COUNTIFS(CSV!$B:$B,$A227,CSV!$Q:$Q,"&gt;1.5"))/$D227</f>
        <v>0.38461538461538464</v>
      </c>
      <c r="I227" s="7">
        <f>COUNTIFS(CSV!$A:$A,$A227,CSV!$Q:$Q,"&gt;1.5")/$B227</f>
        <v>0.38461538461538464</v>
      </c>
      <c r="J227" s="7">
        <f>COUNTIFS(CSV!$B:$B,$A227,CSV!$Q:$Q,"&gt;1.5")/$C227</f>
        <v>0.38461538461538464</v>
      </c>
      <c r="K227" s="12">
        <f>(COUNTIFS(CSV!$A:$A,$A227,CSV!$M:$M,"&gt;0.5") +COUNTIFS(CSV!$B:$B,$A227,CSV!$O:$O,"&gt;0.5"))/$D227</f>
        <v>0.38461538461538464</v>
      </c>
      <c r="L227" s="7">
        <f>COUNTIFS(CSV!$A:$A,$A227,CSV!$M:$M,"&gt;0.5")/$B227</f>
        <v>0.38461538461538464</v>
      </c>
      <c r="M227" s="7">
        <f>COUNTIFS(CSV!$B:$B,$A227,CSV!$O:$O,"&gt;0.5")/$C227</f>
        <v>0.38461538461538464</v>
      </c>
      <c r="N227" s="12">
        <f>(COUNTIFS(CSV!$A:$A,$A227,CSV!$M:$M,"&gt;1.5") +COUNTIFS(CSV!$B:$B,$A227,CSV!$O:$O,"&gt;1.5"))/$D227</f>
        <v>0.11538461538461539</v>
      </c>
      <c r="O227" s="7">
        <f>COUNTIFS(CSV!$A:$A,$A227,CSV!$M:$M,"&gt;1.5")/$B227</f>
        <v>0.15384615384615385</v>
      </c>
      <c r="P227" s="7">
        <f>COUNTIFS(CSV!$B:$B,$A227,CSV!$O:$O,"&gt;1.5")/$C227</f>
        <v>7.6923076923076927E-2</v>
      </c>
      <c r="Q227" s="12">
        <f>(COUNTIFS(CSV!$A:$A,$A227,CSV!$N:$N,"&gt;0.5") +COUNTIFS(CSV!$B:$B,$A227,CSV!$P:$P,"&gt;0.5"))/$D227</f>
        <v>0.57692307692307687</v>
      </c>
      <c r="R227" s="7">
        <f>COUNTIFS(CSV!$A:$A,$A227,CSV!$N:$N,"&gt;0.5")/$B227</f>
        <v>0.69230769230769229</v>
      </c>
      <c r="S227" s="7">
        <f>COUNTIFS(CSV!$B:$B,$A227,CSV!$P:$P,"&gt;0.5")/$C227</f>
        <v>0.46153846153846156</v>
      </c>
      <c r="T227" s="12">
        <f>(COUNTIFS(CSV!$A:$A,$A227,CSV!$N:$N,"&gt;1.5") +COUNTIFS(CSV!$B:$B,$A227,CSV!$P:$P,"&gt;1.5"))/$D227</f>
        <v>0.30769230769230771</v>
      </c>
      <c r="U227" s="7">
        <f>COUNTIFS(CSV!$A:$A,$A227,CSV!$N:$N,"&gt;1.5")/$B227</f>
        <v>0.30769230769230771</v>
      </c>
      <c r="V227" s="7">
        <f>COUNTIFS(CSV!$B:$B,$A227,CSV!$P:$P,"&gt;1.5")/$C227</f>
        <v>0.30769230769230771</v>
      </c>
    </row>
    <row r="228" spans="1:22" x14ac:dyDescent="0.3">
      <c r="A228" t="s">
        <v>340</v>
      </c>
      <c r="B228" s="9">
        <f>COUNTIF(CSV!A:A,A228)</f>
        <v>10</v>
      </c>
      <c r="C228" s="4">
        <f>COUNTIF(CSV!B:B,A228)</f>
        <v>15</v>
      </c>
      <c r="D228" s="4">
        <f t="shared" si="7"/>
        <v>25</v>
      </c>
      <c r="E228" s="12">
        <f>(COUNTIFS(CSV!$A:$A,$A228,CSV!$Q:$Q,"&gt;0.5") +COUNTIFS(CSV!$B:$B,$A228,CSV!$Q:$Q,"&gt;0.5"))/$D228</f>
        <v>0.76</v>
      </c>
      <c r="F228" s="7">
        <f>COUNTIFS(CSV!$A:$A,$A228,CSV!$Q:$Q,"&gt;0.5")/$B228</f>
        <v>0.7</v>
      </c>
      <c r="G228" s="7">
        <f>COUNTIFS(CSV!$B:$B,$A228,CSV!$Q:$Q,"&gt;0.5")/$C228</f>
        <v>0.8</v>
      </c>
      <c r="H228" s="12">
        <f>(COUNTIFS(CSV!$A:$A,$A228,CSV!$Q:$Q,"&gt;1.5") +COUNTIFS(CSV!$B:$B,$A228,CSV!$Q:$Q,"&gt;1.5"))/$D228</f>
        <v>0.4</v>
      </c>
      <c r="I228" s="7">
        <f>COUNTIFS(CSV!$A:$A,$A228,CSV!$Q:$Q,"&gt;1.5")/$B228</f>
        <v>0.3</v>
      </c>
      <c r="J228" s="7">
        <f>COUNTIFS(CSV!$B:$B,$A228,CSV!$Q:$Q,"&gt;1.5")/$C228</f>
        <v>0.46666666666666667</v>
      </c>
      <c r="K228" s="12">
        <f>(COUNTIFS(CSV!$A:$A,$A228,CSV!$M:$M,"&gt;0.5") +COUNTIFS(CSV!$B:$B,$A228,CSV!$O:$O,"&gt;0.5"))/$D228</f>
        <v>0.4</v>
      </c>
      <c r="L228" s="7">
        <f>COUNTIFS(CSV!$A:$A,$A228,CSV!$M:$M,"&gt;0.5")/$B228</f>
        <v>0.4</v>
      </c>
      <c r="M228" s="7">
        <f>COUNTIFS(CSV!$B:$B,$A228,CSV!$O:$O,"&gt;0.5")/$C228</f>
        <v>0.4</v>
      </c>
      <c r="N228" s="12">
        <f>(COUNTIFS(CSV!$A:$A,$A228,CSV!$M:$M,"&gt;1.5") +COUNTIFS(CSV!$B:$B,$A228,CSV!$O:$O,"&gt;1.5"))/$D228</f>
        <v>0.08</v>
      </c>
      <c r="O228" s="7">
        <f>COUNTIFS(CSV!$A:$A,$A228,CSV!$M:$M,"&gt;1.5")/$B228</f>
        <v>0.1</v>
      </c>
      <c r="P228" s="7">
        <f>COUNTIFS(CSV!$B:$B,$A228,CSV!$O:$O,"&gt;1.5")/$C228</f>
        <v>6.6666666666666666E-2</v>
      </c>
      <c r="Q228" s="12">
        <f>(COUNTIFS(CSV!$A:$A,$A228,CSV!$N:$N,"&gt;0.5") +COUNTIFS(CSV!$B:$B,$A228,CSV!$P:$P,"&gt;0.5"))/$D228</f>
        <v>0.64</v>
      </c>
      <c r="R228" s="7">
        <f>COUNTIFS(CSV!$A:$A,$A228,CSV!$N:$N,"&gt;0.5")/$B228</f>
        <v>0.6</v>
      </c>
      <c r="S228" s="7">
        <f>COUNTIFS(CSV!$B:$B,$A228,CSV!$P:$P,"&gt;0.5")/$C228</f>
        <v>0.66666666666666663</v>
      </c>
      <c r="T228" s="12">
        <f>(COUNTIFS(CSV!$A:$A,$A228,CSV!$N:$N,"&gt;1.5") +COUNTIFS(CSV!$B:$B,$A228,CSV!$P:$P,"&gt;1.5"))/$D228</f>
        <v>0.24</v>
      </c>
      <c r="U228" s="7">
        <f>COUNTIFS(CSV!$A:$A,$A228,CSV!$N:$N,"&gt;1.5")/$B228</f>
        <v>0.1</v>
      </c>
      <c r="V228" s="7">
        <f>COUNTIFS(CSV!$B:$B,$A228,CSV!$P:$P,"&gt;1.5")/$C228</f>
        <v>0.33333333333333331</v>
      </c>
    </row>
    <row r="229" spans="1:22" x14ac:dyDescent="0.3">
      <c r="A229" t="s">
        <v>322</v>
      </c>
      <c r="B229" s="9">
        <f>COUNTIF(CSV!A:A,A229)</f>
        <v>14</v>
      </c>
      <c r="C229" s="4">
        <f>COUNTIF(CSV!B:B,A229)</f>
        <v>13</v>
      </c>
      <c r="D229" s="4">
        <f t="shared" si="7"/>
        <v>27</v>
      </c>
      <c r="E229" s="12">
        <f>(COUNTIFS(CSV!$A:$A,$A229,CSV!$Q:$Q,"&gt;0.5") +COUNTIFS(CSV!$B:$B,$A229,CSV!$Q:$Q,"&gt;0.5"))/$D229</f>
        <v>0.81481481481481477</v>
      </c>
      <c r="F229" s="7">
        <f>COUNTIFS(CSV!$A:$A,$A229,CSV!$Q:$Q,"&gt;0.5")/$B229</f>
        <v>0.8571428571428571</v>
      </c>
      <c r="G229" s="7">
        <f>COUNTIFS(CSV!$B:$B,$A229,CSV!$Q:$Q,"&gt;0.5")/$C229</f>
        <v>0.76923076923076927</v>
      </c>
      <c r="H229" s="12">
        <f>(COUNTIFS(CSV!$A:$A,$A229,CSV!$Q:$Q,"&gt;1.5") +COUNTIFS(CSV!$B:$B,$A229,CSV!$Q:$Q,"&gt;1.5"))/$D229</f>
        <v>0.37037037037037035</v>
      </c>
      <c r="I229" s="7">
        <f>COUNTIFS(CSV!$A:$A,$A229,CSV!$Q:$Q,"&gt;1.5")/$B229</f>
        <v>0.5</v>
      </c>
      <c r="J229" s="7">
        <f>COUNTIFS(CSV!$B:$B,$A229,CSV!$Q:$Q,"&gt;1.5")/$C229</f>
        <v>0.23076923076923078</v>
      </c>
      <c r="K229" s="12">
        <f>(COUNTIFS(CSV!$A:$A,$A229,CSV!$M:$M,"&gt;0.5") +COUNTIFS(CSV!$B:$B,$A229,CSV!$O:$O,"&gt;0.5"))/$D229</f>
        <v>0.66666666666666663</v>
      </c>
      <c r="L229" s="7">
        <f>COUNTIFS(CSV!$A:$A,$A229,CSV!$M:$M,"&gt;0.5")/$B229</f>
        <v>0.7857142857142857</v>
      </c>
      <c r="M229" s="7">
        <f>COUNTIFS(CSV!$B:$B,$A229,CSV!$O:$O,"&gt;0.5")/$C229</f>
        <v>0.53846153846153844</v>
      </c>
      <c r="N229" s="12">
        <f>(COUNTIFS(CSV!$A:$A,$A229,CSV!$M:$M,"&gt;1.5") +COUNTIFS(CSV!$B:$B,$A229,CSV!$O:$O,"&gt;1.5"))/$D229</f>
        <v>0.18518518518518517</v>
      </c>
      <c r="O229" s="7">
        <f>COUNTIFS(CSV!$A:$A,$A229,CSV!$M:$M,"&gt;1.5")/$B229</f>
        <v>0.21428571428571427</v>
      </c>
      <c r="P229" s="7">
        <f>COUNTIFS(CSV!$B:$B,$A229,CSV!$O:$O,"&gt;1.5")/$C229</f>
        <v>0.15384615384615385</v>
      </c>
      <c r="Q229" s="12">
        <f>(COUNTIFS(CSV!$A:$A,$A229,CSV!$N:$N,"&gt;0.5") +COUNTIFS(CSV!$B:$B,$A229,CSV!$P:$P,"&gt;0.5"))/$D229</f>
        <v>0.40740740740740738</v>
      </c>
      <c r="R229" s="7">
        <f>COUNTIFS(CSV!$A:$A,$A229,CSV!$N:$N,"&gt;0.5")/$B229</f>
        <v>0.42857142857142855</v>
      </c>
      <c r="S229" s="7">
        <f>COUNTIFS(CSV!$B:$B,$A229,CSV!$P:$P,"&gt;0.5")/$C229</f>
        <v>0.38461538461538464</v>
      </c>
      <c r="T229" s="12">
        <f>(COUNTIFS(CSV!$A:$A,$A229,CSV!$N:$N,"&gt;1.5") +COUNTIFS(CSV!$B:$B,$A229,CSV!$P:$P,"&gt;1.5"))/$D229</f>
        <v>7.407407407407407E-2</v>
      </c>
      <c r="U229" s="7">
        <f>COUNTIFS(CSV!$A:$A,$A229,CSV!$N:$N,"&gt;1.5")/$B229</f>
        <v>0</v>
      </c>
      <c r="V229" s="7">
        <f>COUNTIFS(CSV!$B:$B,$A229,CSV!$P:$P,"&gt;1.5")/$C229</f>
        <v>0.15384615384615385</v>
      </c>
    </row>
    <row r="230" spans="1:22" x14ac:dyDescent="0.3">
      <c r="A230" t="s">
        <v>324</v>
      </c>
      <c r="B230" s="9">
        <f>COUNTIF(CSV!A:A,A230)</f>
        <v>13</v>
      </c>
      <c r="C230" s="4">
        <f>COUNTIF(CSV!B:B,A230)</f>
        <v>12</v>
      </c>
      <c r="D230" s="4">
        <f t="shared" si="7"/>
        <v>25</v>
      </c>
      <c r="E230" s="12">
        <f>(COUNTIFS(CSV!$A:$A,$A230,CSV!$Q:$Q,"&gt;0.5") +COUNTIFS(CSV!$B:$B,$A230,CSV!$Q:$Q,"&gt;0.5"))/$D230</f>
        <v>0.88</v>
      </c>
      <c r="F230" s="7">
        <f>COUNTIFS(CSV!$A:$A,$A230,CSV!$Q:$Q,"&gt;0.5")/$B230</f>
        <v>0.76923076923076927</v>
      </c>
      <c r="G230" s="7">
        <f>COUNTIFS(CSV!$B:$B,$A230,CSV!$Q:$Q,"&gt;0.5")/$C230</f>
        <v>1</v>
      </c>
      <c r="H230" s="12">
        <f>(COUNTIFS(CSV!$A:$A,$A230,CSV!$Q:$Q,"&gt;1.5") +COUNTIFS(CSV!$B:$B,$A230,CSV!$Q:$Q,"&gt;1.5"))/$D230</f>
        <v>0.48</v>
      </c>
      <c r="I230" s="7">
        <f>COUNTIFS(CSV!$A:$A,$A230,CSV!$Q:$Q,"&gt;1.5")/$B230</f>
        <v>0.30769230769230771</v>
      </c>
      <c r="J230" s="7">
        <f>COUNTIFS(CSV!$B:$B,$A230,CSV!$Q:$Q,"&gt;1.5")/$C230</f>
        <v>0.66666666666666663</v>
      </c>
      <c r="K230" s="12">
        <f>(COUNTIFS(CSV!$A:$A,$A230,CSV!$M:$M,"&gt;0.5") +COUNTIFS(CSV!$B:$B,$A230,CSV!$O:$O,"&gt;0.5"))/$D230</f>
        <v>0.68</v>
      </c>
      <c r="L230" s="7">
        <f>COUNTIFS(CSV!$A:$A,$A230,CSV!$M:$M,"&gt;0.5")/$B230</f>
        <v>0.61538461538461542</v>
      </c>
      <c r="M230" s="7">
        <f>COUNTIFS(CSV!$B:$B,$A230,CSV!$O:$O,"&gt;0.5")/$C230</f>
        <v>0.75</v>
      </c>
      <c r="N230" s="12">
        <f>(COUNTIFS(CSV!$A:$A,$A230,CSV!$M:$M,"&gt;1.5") +COUNTIFS(CSV!$B:$B,$A230,CSV!$O:$O,"&gt;1.5"))/$D230</f>
        <v>0.24</v>
      </c>
      <c r="O230" s="7">
        <f>COUNTIFS(CSV!$A:$A,$A230,CSV!$M:$M,"&gt;1.5")/$B230</f>
        <v>0.15384615384615385</v>
      </c>
      <c r="P230" s="7">
        <f>COUNTIFS(CSV!$B:$B,$A230,CSV!$O:$O,"&gt;1.5")/$C230</f>
        <v>0.33333333333333331</v>
      </c>
      <c r="Q230" s="12">
        <f>(COUNTIFS(CSV!$A:$A,$A230,CSV!$N:$N,"&gt;0.5") +COUNTIFS(CSV!$B:$B,$A230,CSV!$P:$P,"&gt;0.5"))/$D230</f>
        <v>0.48</v>
      </c>
      <c r="R230" s="7">
        <f>COUNTIFS(CSV!$A:$A,$A230,CSV!$N:$N,"&gt;0.5")/$B230</f>
        <v>0.46153846153846156</v>
      </c>
      <c r="S230" s="7">
        <f>COUNTIFS(CSV!$B:$B,$A230,CSV!$P:$P,"&gt;0.5")/$C230</f>
        <v>0.5</v>
      </c>
      <c r="T230" s="12">
        <f>(COUNTIFS(CSV!$A:$A,$A230,CSV!$N:$N,"&gt;1.5") +COUNTIFS(CSV!$B:$B,$A230,CSV!$P:$P,"&gt;1.5"))/$D230</f>
        <v>0.12</v>
      </c>
      <c r="U230" s="7">
        <f>COUNTIFS(CSV!$A:$A,$A230,CSV!$N:$N,"&gt;1.5")/$B230</f>
        <v>7.6923076923076927E-2</v>
      </c>
      <c r="V230" s="7">
        <f>COUNTIFS(CSV!$B:$B,$A230,CSV!$P:$P,"&gt;1.5")/$C230</f>
        <v>0.16666666666666666</v>
      </c>
    </row>
    <row r="231" spans="1:22" x14ac:dyDescent="0.3">
      <c r="A231" t="s">
        <v>327</v>
      </c>
      <c r="B231" s="9">
        <f>COUNTIF(CSV!A:A,A231)</f>
        <v>13</v>
      </c>
      <c r="C231" s="4">
        <f>COUNTIF(CSV!B:B,A231)</f>
        <v>13</v>
      </c>
      <c r="D231" s="4">
        <f t="shared" si="7"/>
        <v>26</v>
      </c>
      <c r="E231" s="12">
        <f>(COUNTIFS(CSV!$A:$A,$A231,CSV!$Q:$Q,"&gt;0.5") +COUNTIFS(CSV!$B:$B,$A231,CSV!$Q:$Q,"&gt;0.5"))/$D231</f>
        <v>0.76923076923076927</v>
      </c>
      <c r="F231" s="7">
        <f>COUNTIFS(CSV!$A:$A,$A231,CSV!$Q:$Q,"&gt;0.5")/$B231</f>
        <v>0.76923076923076927</v>
      </c>
      <c r="G231" s="7">
        <f>COUNTIFS(CSV!$B:$B,$A231,CSV!$Q:$Q,"&gt;0.5")/$C231</f>
        <v>0.76923076923076927</v>
      </c>
      <c r="H231" s="12">
        <f>(COUNTIFS(CSV!$A:$A,$A231,CSV!$Q:$Q,"&gt;1.5") +COUNTIFS(CSV!$B:$B,$A231,CSV!$Q:$Q,"&gt;1.5"))/$D231</f>
        <v>0.38461538461538464</v>
      </c>
      <c r="I231" s="7">
        <f>COUNTIFS(CSV!$A:$A,$A231,CSV!$Q:$Q,"&gt;1.5")/$B231</f>
        <v>0.23076923076923078</v>
      </c>
      <c r="J231" s="7">
        <f>COUNTIFS(CSV!$B:$B,$A231,CSV!$Q:$Q,"&gt;1.5")/$C231</f>
        <v>0.53846153846153844</v>
      </c>
      <c r="K231" s="12">
        <f>(COUNTIFS(CSV!$A:$A,$A231,CSV!$M:$M,"&gt;0.5") +COUNTIFS(CSV!$B:$B,$A231,CSV!$O:$O,"&gt;0.5"))/$D231</f>
        <v>0.57692307692307687</v>
      </c>
      <c r="L231" s="7">
        <f>COUNTIFS(CSV!$A:$A,$A231,CSV!$M:$M,"&gt;0.5")/$B231</f>
        <v>0.46153846153846156</v>
      </c>
      <c r="M231" s="7">
        <f>COUNTIFS(CSV!$B:$B,$A231,CSV!$O:$O,"&gt;0.5")/$C231</f>
        <v>0.69230769230769229</v>
      </c>
      <c r="N231" s="12">
        <f>(COUNTIFS(CSV!$A:$A,$A231,CSV!$M:$M,"&gt;1.5") +COUNTIFS(CSV!$B:$B,$A231,CSV!$O:$O,"&gt;1.5"))/$D231</f>
        <v>0.11538461538461539</v>
      </c>
      <c r="O231" s="7">
        <f>COUNTIFS(CSV!$A:$A,$A231,CSV!$M:$M,"&gt;1.5")/$B231</f>
        <v>0</v>
      </c>
      <c r="P231" s="7">
        <f>COUNTIFS(CSV!$B:$B,$A231,CSV!$O:$O,"&gt;1.5")/$C231</f>
        <v>0.23076923076923078</v>
      </c>
      <c r="Q231" s="12">
        <f>(COUNTIFS(CSV!$A:$A,$A231,CSV!$N:$N,"&gt;0.5") +COUNTIFS(CSV!$B:$B,$A231,CSV!$P:$P,"&gt;0.5"))/$D231</f>
        <v>0.57692307692307687</v>
      </c>
      <c r="R231" s="7">
        <f>COUNTIFS(CSV!$A:$A,$A231,CSV!$N:$N,"&gt;0.5")/$B231</f>
        <v>0.53846153846153844</v>
      </c>
      <c r="S231" s="7">
        <f>COUNTIFS(CSV!$B:$B,$A231,CSV!$P:$P,"&gt;0.5")/$C231</f>
        <v>0.61538461538461542</v>
      </c>
      <c r="T231" s="12">
        <f>(COUNTIFS(CSV!$A:$A,$A231,CSV!$N:$N,"&gt;1.5") +COUNTIFS(CSV!$B:$B,$A231,CSV!$P:$P,"&gt;1.5"))/$D231</f>
        <v>0.15384615384615385</v>
      </c>
      <c r="U231" s="7">
        <f>COUNTIFS(CSV!$A:$A,$A231,CSV!$N:$N,"&gt;1.5")/$B231</f>
        <v>0</v>
      </c>
      <c r="V231" s="7">
        <f>COUNTIFS(CSV!$B:$B,$A231,CSV!$P:$P,"&gt;1.5")/$C231</f>
        <v>0.30769230769230771</v>
      </c>
    </row>
    <row r="232" spans="1:22" x14ac:dyDescent="0.3">
      <c r="A232" t="s">
        <v>321</v>
      </c>
      <c r="B232" s="9">
        <f>COUNTIF(CSV!A:A,A232)</f>
        <v>12</v>
      </c>
      <c r="C232" s="4">
        <f>COUNTIF(CSV!B:B,A232)</f>
        <v>13</v>
      </c>
      <c r="D232" s="4">
        <f t="shared" si="7"/>
        <v>25</v>
      </c>
      <c r="E232" s="12">
        <f>(COUNTIFS(CSV!$A:$A,$A232,CSV!$Q:$Q,"&gt;0.5") +COUNTIFS(CSV!$B:$B,$A232,CSV!$Q:$Q,"&gt;0.5"))/$D232</f>
        <v>0.64</v>
      </c>
      <c r="F232" s="7">
        <f>COUNTIFS(CSV!$A:$A,$A232,CSV!$Q:$Q,"&gt;0.5")/$B232</f>
        <v>0.66666666666666663</v>
      </c>
      <c r="G232" s="7">
        <f>COUNTIFS(CSV!$B:$B,$A232,CSV!$Q:$Q,"&gt;0.5")/$C232</f>
        <v>0.61538461538461542</v>
      </c>
      <c r="H232" s="12">
        <f>(COUNTIFS(CSV!$A:$A,$A232,CSV!$Q:$Q,"&gt;1.5") +COUNTIFS(CSV!$B:$B,$A232,CSV!$Q:$Q,"&gt;1.5"))/$D232</f>
        <v>0.28000000000000003</v>
      </c>
      <c r="I232" s="7">
        <f>COUNTIFS(CSV!$A:$A,$A232,CSV!$Q:$Q,"&gt;1.5")/$B232</f>
        <v>0.41666666666666669</v>
      </c>
      <c r="J232" s="7">
        <f>COUNTIFS(CSV!$B:$B,$A232,CSV!$Q:$Q,"&gt;1.5")/$C232</f>
        <v>0.15384615384615385</v>
      </c>
      <c r="K232" s="12">
        <f>(COUNTIFS(CSV!$A:$A,$A232,CSV!$M:$M,"&gt;0.5") +COUNTIFS(CSV!$B:$B,$A232,CSV!$O:$O,"&gt;0.5"))/$D232</f>
        <v>0.4</v>
      </c>
      <c r="L232" s="7">
        <f>COUNTIFS(CSV!$A:$A,$A232,CSV!$M:$M,"&gt;0.5")/$B232</f>
        <v>0.5</v>
      </c>
      <c r="M232" s="7">
        <f>COUNTIFS(CSV!$B:$B,$A232,CSV!$O:$O,"&gt;0.5")/$C232</f>
        <v>0.30769230769230771</v>
      </c>
      <c r="N232" s="12">
        <f>(COUNTIFS(CSV!$A:$A,$A232,CSV!$M:$M,"&gt;1.5") +COUNTIFS(CSV!$B:$B,$A232,CSV!$O:$O,"&gt;1.5"))/$D232</f>
        <v>0.12</v>
      </c>
      <c r="O232" s="7">
        <f>COUNTIFS(CSV!$A:$A,$A232,CSV!$M:$M,"&gt;1.5")/$B232</f>
        <v>0.25</v>
      </c>
      <c r="P232" s="7">
        <f>COUNTIFS(CSV!$B:$B,$A232,CSV!$O:$O,"&gt;1.5")/$C232</f>
        <v>0</v>
      </c>
      <c r="Q232" s="12">
        <f>(COUNTIFS(CSV!$A:$A,$A232,CSV!$N:$N,"&gt;0.5") +COUNTIFS(CSV!$B:$B,$A232,CSV!$P:$P,"&gt;0.5"))/$D232</f>
        <v>0.44</v>
      </c>
      <c r="R232" s="7">
        <f>COUNTIFS(CSV!$A:$A,$A232,CSV!$N:$N,"&gt;0.5")/$B232</f>
        <v>0.41666666666666669</v>
      </c>
      <c r="S232" s="7">
        <f>COUNTIFS(CSV!$B:$B,$A232,CSV!$P:$P,"&gt;0.5")/$C232</f>
        <v>0.46153846153846156</v>
      </c>
      <c r="T232" s="12">
        <f>(COUNTIFS(CSV!$A:$A,$A232,CSV!$N:$N,"&gt;1.5") +COUNTIFS(CSV!$B:$B,$A232,CSV!$P:$P,"&gt;1.5"))/$D232</f>
        <v>0.08</v>
      </c>
      <c r="U232" s="7">
        <f>COUNTIFS(CSV!$A:$A,$A232,CSV!$N:$N,"&gt;1.5")/$B232</f>
        <v>0.16666666666666666</v>
      </c>
      <c r="V232" s="7">
        <f>COUNTIFS(CSV!$B:$B,$A232,CSV!$P:$P,"&gt;1.5")/$C232</f>
        <v>0</v>
      </c>
    </row>
    <row r="233" spans="1:22" x14ac:dyDescent="0.3">
      <c r="A233" s="62" t="s">
        <v>140</v>
      </c>
      <c r="B233" s="9">
        <f>COUNTIF(CSV!A:A,A233)</f>
        <v>7</v>
      </c>
      <c r="C233" s="4">
        <f>COUNTIF(CSV!B:B,A233)</f>
        <v>7</v>
      </c>
      <c r="D233" s="4">
        <f t="shared" ref="D233:D252" si="8">B233+C233</f>
        <v>14</v>
      </c>
      <c r="E233" s="12">
        <f>(COUNTIFS(CSV!$A:$A,$A233,CSV!$Q:$Q,"&gt;0.5") +COUNTIFS(CSV!$B:$B,$A233,CSV!$Q:$Q,"&gt;0.5"))/$D233</f>
        <v>0.8571428571428571</v>
      </c>
      <c r="F233" s="7">
        <f>COUNTIFS(CSV!$A:$A,$A233,CSV!$Q:$Q,"&gt;0.5")/$B233</f>
        <v>0.7142857142857143</v>
      </c>
      <c r="G233" s="7">
        <f>COUNTIFS(CSV!$B:$B,$A233,CSV!$Q:$Q,"&gt;0.5")/$C233</f>
        <v>1</v>
      </c>
      <c r="H233" s="12">
        <f>(COUNTIFS(CSV!$A:$A,$A233,CSV!$Q:$Q,"&gt;1.5") +COUNTIFS(CSV!$B:$B,$A233,CSV!$Q:$Q,"&gt;1.5"))/$D233</f>
        <v>0.5</v>
      </c>
      <c r="I233" s="7">
        <f>COUNTIFS(CSV!$A:$A,$A233,CSV!$Q:$Q,"&gt;1.5")/$B233</f>
        <v>0.42857142857142855</v>
      </c>
      <c r="J233" s="7">
        <f>COUNTIFS(CSV!$B:$B,$A233,CSV!$Q:$Q,"&gt;1.5")/$C233</f>
        <v>0.5714285714285714</v>
      </c>
      <c r="K233" s="12">
        <f>(COUNTIFS(CSV!$A:$A,$A233,CSV!$M:$M,"&gt;0.5") +COUNTIFS(CSV!$B:$B,$A233,CSV!$O:$O,"&gt;0.5"))/$D233</f>
        <v>0.7142857142857143</v>
      </c>
      <c r="L233" s="7">
        <f>COUNTIFS(CSV!$A:$A,$A233,CSV!$M:$M,"&gt;0.5")/$B233</f>
        <v>0.5714285714285714</v>
      </c>
      <c r="M233" s="7">
        <f>COUNTIFS(CSV!$B:$B,$A233,CSV!$O:$O,"&gt;0.5")/$C233</f>
        <v>0.8571428571428571</v>
      </c>
      <c r="N233" s="12">
        <f>(COUNTIFS(CSV!$A:$A,$A233,CSV!$M:$M,"&gt;1.5") +COUNTIFS(CSV!$B:$B,$A233,CSV!$O:$O,"&gt;1.5"))/$D233</f>
        <v>0.21428571428571427</v>
      </c>
      <c r="O233" s="7">
        <f>COUNTIFS(CSV!$A:$A,$A233,CSV!$M:$M,"&gt;1.5")/$B233</f>
        <v>0.2857142857142857</v>
      </c>
      <c r="P233" s="7">
        <f>COUNTIFS(CSV!$B:$B,$A233,CSV!$O:$O,"&gt;1.5")/$C233</f>
        <v>0.14285714285714285</v>
      </c>
      <c r="Q233" s="12">
        <f>(COUNTIFS(CSV!$A:$A,$A233,CSV!$N:$N,"&gt;0.5") +COUNTIFS(CSV!$B:$B,$A233,CSV!$P:$P,"&gt;0.5"))/$D233</f>
        <v>0.5714285714285714</v>
      </c>
      <c r="R233" s="7">
        <f>COUNTIFS(CSV!$A:$A,$A233,CSV!$N:$N,"&gt;0.5")/$B233</f>
        <v>0.42857142857142855</v>
      </c>
      <c r="S233" s="7">
        <f>COUNTIFS(CSV!$B:$B,$A233,CSV!$P:$P,"&gt;0.5")/$C233</f>
        <v>0.7142857142857143</v>
      </c>
      <c r="T233" s="12">
        <f>(COUNTIFS(CSV!$A:$A,$A233,CSV!$N:$N,"&gt;1.5") +COUNTIFS(CSV!$B:$B,$A233,CSV!$P:$P,"&gt;1.5"))/$D233</f>
        <v>7.1428571428571425E-2</v>
      </c>
      <c r="U233" s="7">
        <f>COUNTIFS(CSV!$A:$A,$A233,CSV!$N:$N,"&gt;1.5")/$B233</f>
        <v>0</v>
      </c>
      <c r="V233" s="7">
        <f>COUNTIFS(CSV!$B:$B,$A233,CSV!$P:$P,"&gt;1.5")/$C233</f>
        <v>0.14285714285714285</v>
      </c>
    </row>
    <row r="234" spans="1:22" x14ac:dyDescent="0.3">
      <c r="A234" s="62" t="s">
        <v>143</v>
      </c>
      <c r="B234" s="9">
        <f>COUNTIF(CSV!A:A,A234)</f>
        <v>6</v>
      </c>
      <c r="C234" s="4">
        <f>COUNTIF(CSV!B:B,A234)</f>
        <v>9</v>
      </c>
      <c r="D234" s="4">
        <f t="shared" si="8"/>
        <v>15</v>
      </c>
      <c r="E234" s="12">
        <f>(COUNTIFS(CSV!$A:$A,$A234,CSV!$Q:$Q,"&gt;0.5") +COUNTIFS(CSV!$B:$B,$A234,CSV!$Q:$Q,"&gt;0.5"))/$D234</f>
        <v>0.8666666666666667</v>
      </c>
      <c r="F234" s="7">
        <f>COUNTIFS(CSV!$A:$A,$A234,CSV!$Q:$Q,"&gt;0.5")/$B234</f>
        <v>0.83333333333333337</v>
      </c>
      <c r="G234" s="7">
        <f>COUNTIFS(CSV!$B:$B,$A234,CSV!$Q:$Q,"&gt;0.5")/$C234</f>
        <v>0.88888888888888884</v>
      </c>
      <c r="H234" s="12">
        <f>(COUNTIFS(CSV!$A:$A,$A234,CSV!$Q:$Q,"&gt;1.5") +COUNTIFS(CSV!$B:$B,$A234,CSV!$Q:$Q,"&gt;1.5"))/$D234</f>
        <v>0.66666666666666663</v>
      </c>
      <c r="I234" s="7">
        <f>COUNTIFS(CSV!$A:$A,$A234,CSV!$Q:$Q,"&gt;1.5")/$B234</f>
        <v>0.66666666666666663</v>
      </c>
      <c r="J234" s="7">
        <f>COUNTIFS(CSV!$B:$B,$A234,CSV!$Q:$Q,"&gt;1.5")/$C234</f>
        <v>0.66666666666666663</v>
      </c>
      <c r="K234" s="12">
        <f>(COUNTIFS(CSV!$A:$A,$A234,CSV!$M:$M,"&gt;0.5") +COUNTIFS(CSV!$B:$B,$A234,CSV!$O:$O,"&gt;0.5"))/$D234</f>
        <v>0.53333333333333333</v>
      </c>
      <c r="L234" s="7">
        <f>COUNTIFS(CSV!$A:$A,$A234,CSV!$M:$M,"&gt;0.5")/$B234</f>
        <v>0.5</v>
      </c>
      <c r="M234" s="7">
        <f>COUNTIFS(CSV!$B:$B,$A234,CSV!$O:$O,"&gt;0.5")/$C234</f>
        <v>0.55555555555555558</v>
      </c>
      <c r="N234" s="12">
        <f>(COUNTIFS(CSV!$A:$A,$A234,CSV!$M:$M,"&gt;1.5") +COUNTIFS(CSV!$B:$B,$A234,CSV!$O:$O,"&gt;1.5"))/$D234</f>
        <v>0.2</v>
      </c>
      <c r="O234" s="7">
        <f>COUNTIFS(CSV!$A:$A,$A234,CSV!$M:$M,"&gt;1.5")/$B234</f>
        <v>0</v>
      </c>
      <c r="P234" s="7">
        <f>COUNTIFS(CSV!$B:$B,$A234,CSV!$O:$O,"&gt;1.5")/$C234</f>
        <v>0.33333333333333331</v>
      </c>
      <c r="Q234" s="12">
        <f>(COUNTIFS(CSV!$A:$A,$A234,CSV!$N:$N,"&gt;0.5") +COUNTIFS(CSV!$B:$B,$A234,CSV!$P:$P,"&gt;0.5"))/$D234</f>
        <v>0.66666666666666663</v>
      </c>
      <c r="R234" s="7">
        <f>COUNTIFS(CSV!$A:$A,$A234,CSV!$N:$N,"&gt;0.5")/$B234</f>
        <v>0.83333333333333337</v>
      </c>
      <c r="S234" s="7">
        <f>COUNTIFS(CSV!$B:$B,$A234,CSV!$P:$P,"&gt;0.5")/$C234</f>
        <v>0.55555555555555558</v>
      </c>
      <c r="T234" s="12">
        <f>(COUNTIFS(CSV!$A:$A,$A234,CSV!$N:$N,"&gt;1.5") +COUNTIFS(CSV!$B:$B,$A234,CSV!$P:$P,"&gt;1.5"))/$D234</f>
        <v>0.33333333333333331</v>
      </c>
      <c r="U234" s="7">
        <f>COUNTIFS(CSV!$A:$A,$A234,CSV!$N:$N,"&gt;1.5")/$B234</f>
        <v>0.33333333333333331</v>
      </c>
      <c r="V234" s="7">
        <f>COUNTIFS(CSV!$B:$B,$A234,CSV!$P:$P,"&gt;1.5")/$C234</f>
        <v>0.33333333333333331</v>
      </c>
    </row>
    <row r="235" spans="1:22" x14ac:dyDescent="0.3">
      <c r="A235" s="62" t="s">
        <v>153</v>
      </c>
      <c r="B235" s="9">
        <f>COUNTIF(CSV!A:A,A235)</f>
        <v>6</v>
      </c>
      <c r="C235" s="4">
        <f>COUNTIF(CSV!B:B,A235)</f>
        <v>7</v>
      </c>
      <c r="D235" s="4">
        <f t="shared" si="8"/>
        <v>13</v>
      </c>
      <c r="E235" s="12">
        <f>(COUNTIFS(CSV!$A:$A,$A235,CSV!$Q:$Q,"&gt;0.5") +COUNTIFS(CSV!$B:$B,$A235,CSV!$Q:$Q,"&gt;0.5"))/$D235</f>
        <v>1</v>
      </c>
      <c r="F235" s="7">
        <f>COUNTIFS(CSV!$A:$A,$A235,CSV!$Q:$Q,"&gt;0.5")/$B235</f>
        <v>1</v>
      </c>
      <c r="G235" s="7">
        <f>COUNTIFS(CSV!$B:$B,$A235,CSV!$Q:$Q,"&gt;0.5")/$C235</f>
        <v>1</v>
      </c>
      <c r="H235" s="12">
        <f>(COUNTIFS(CSV!$A:$A,$A235,CSV!$Q:$Q,"&gt;1.5") +COUNTIFS(CSV!$B:$B,$A235,CSV!$Q:$Q,"&gt;1.5"))/$D235</f>
        <v>0.69230769230769229</v>
      </c>
      <c r="I235" s="7">
        <f>COUNTIFS(CSV!$A:$A,$A235,CSV!$Q:$Q,"&gt;1.5")/$B235</f>
        <v>0.66666666666666663</v>
      </c>
      <c r="J235" s="7">
        <f>COUNTIFS(CSV!$B:$B,$A235,CSV!$Q:$Q,"&gt;1.5")/$C235</f>
        <v>0.7142857142857143</v>
      </c>
      <c r="K235" s="12">
        <f>(COUNTIFS(CSV!$A:$A,$A235,CSV!$M:$M,"&gt;0.5") +COUNTIFS(CSV!$B:$B,$A235,CSV!$O:$O,"&gt;0.5"))/$D235</f>
        <v>0.69230769230769229</v>
      </c>
      <c r="L235" s="7">
        <f>COUNTIFS(CSV!$A:$A,$A235,CSV!$M:$M,"&gt;0.5")/$B235</f>
        <v>0.66666666666666663</v>
      </c>
      <c r="M235" s="7">
        <f>COUNTIFS(CSV!$B:$B,$A235,CSV!$O:$O,"&gt;0.5")/$C235</f>
        <v>0.7142857142857143</v>
      </c>
      <c r="N235" s="12">
        <f>(COUNTIFS(CSV!$A:$A,$A235,CSV!$M:$M,"&gt;1.5") +COUNTIFS(CSV!$B:$B,$A235,CSV!$O:$O,"&gt;1.5"))/$D235</f>
        <v>7.6923076923076927E-2</v>
      </c>
      <c r="O235" s="7">
        <f>COUNTIFS(CSV!$A:$A,$A235,CSV!$M:$M,"&gt;1.5")/$B235</f>
        <v>0.16666666666666666</v>
      </c>
      <c r="P235" s="7">
        <f>COUNTIFS(CSV!$B:$B,$A235,CSV!$O:$O,"&gt;1.5")/$C235</f>
        <v>0</v>
      </c>
      <c r="Q235" s="12">
        <f>(COUNTIFS(CSV!$A:$A,$A235,CSV!$N:$N,"&gt;0.5") +COUNTIFS(CSV!$B:$B,$A235,CSV!$P:$P,"&gt;0.5"))/$D235</f>
        <v>0.76923076923076927</v>
      </c>
      <c r="R235" s="7">
        <f>COUNTIFS(CSV!$A:$A,$A235,CSV!$N:$N,"&gt;0.5")/$B235</f>
        <v>0.83333333333333337</v>
      </c>
      <c r="S235" s="7">
        <f>COUNTIFS(CSV!$B:$B,$A235,CSV!$P:$P,"&gt;0.5")/$C235</f>
        <v>0.7142857142857143</v>
      </c>
      <c r="T235" s="12">
        <f>(COUNTIFS(CSV!$A:$A,$A235,CSV!$N:$N,"&gt;1.5") +COUNTIFS(CSV!$B:$B,$A235,CSV!$P:$P,"&gt;1.5"))/$D235</f>
        <v>0.23076923076923078</v>
      </c>
      <c r="U235" s="7">
        <f>COUNTIFS(CSV!$A:$A,$A235,CSV!$N:$N,"&gt;1.5")/$B235</f>
        <v>0</v>
      </c>
      <c r="V235" s="7">
        <f>COUNTIFS(CSV!$B:$B,$A235,CSV!$P:$P,"&gt;1.5")/$C235</f>
        <v>0.42857142857142855</v>
      </c>
    </row>
    <row r="236" spans="1:22" x14ac:dyDescent="0.3">
      <c r="A236" s="62" t="s">
        <v>142</v>
      </c>
      <c r="B236" s="9">
        <f>COUNTIF(CSV!A:A,A236)</f>
        <v>6</v>
      </c>
      <c r="C236" s="4">
        <f>COUNTIF(CSV!B:B,A236)</f>
        <v>7</v>
      </c>
      <c r="D236" s="4">
        <f t="shared" si="8"/>
        <v>13</v>
      </c>
      <c r="E236" s="12">
        <f>(COUNTIFS(CSV!$A:$A,$A236,CSV!$Q:$Q,"&gt;0.5") +COUNTIFS(CSV!$B:$B,$A236,CSV!$Q:$Q,"&gt;0.5"))/$D236</f>
        <v>1</v>
      </c>
      <c r="F236" s="7">
        <f>COUNTIFS(CSV!$A:$A,$A236,CSV!$Q:$Q,"&gt;0.5")/$B236</f>
        <v>1</v>
      </c>
      <c r="G236" s="7">
        <f>COUNTIFS(CSV!$B:$B,$A236,CSV!$Q:$Q,"&gt;0.5")/$C236</f>
        <v>1</v>
      </c>
      <c r="H236" s="12">
        <f>(COUNTIFS(CSV!$A:$A,$A236,CSV!$Q:$Q,"&gt;1.5") +COUNTIFS(CSV!$B:$B,$A236,CSV!$Q:$Q,"&gt;1.5"))/$D236</f>
        <v>0.53846153846153844</v>
      </c>
      <c r="I236" s="7">
        <f>COUNTIFS(CSV!$A:$A,$A236,CSV!$Q:$Q,"&gt;1.5")/$B236</f>
        <v>0.33333333333333331</v>
      </c>
      <c r="J236" s="7">
        <f>COUNTIFS(CSV!$B:$B,$A236,CSV!$Q:$Q,"&gt;1.5")/$C236</f>
        <v>0.7142857142857143</v>
      </c>
      <c r="K236" s="12">
        <f>(COUNTIFS(CSV!$A:$A,$A236,CSV!$M:$M,"&gt;0.5") +COUNTIFS(CSV!$B:$B,$A236,CSV!$O:$O,"&gt;0.5"))/$D236</f>
        <v>0.69230769230769229</v>
      </c>
      <c r="L236" s="7">
        <f>COUNTIFS(CSV!$A:$A,$A236,CSV!$M:$M,"&gt;0.5")/$B236</f>
        <v>0.5</v>
      </c>
      <c r="M236" s="7">
        <f>COUNTIFS(CSV!$B:$B,$A236,CSV!$O:$O,"&gt;0.5")/$C236</f>
        <v>0.8571428571428571</v>
      </c>
      <c r="N236" s="12">
        <f>(COUNTIFS(CSV!$A:$A,$A236,CSV!$M:$M,"&gt;1.5") +COUNTIFS(CSV!$B:$B,$A236,CSV!$O:$O,"&gt;1.5"))/$D236</f>
        <v>0.15384615384615385</v>
      </c>
      <c r="O236" s="7">
        <f>COUNTIFS(CSV!$A:$A,$A236,CSV!$M:$M,"&gt;1.5")/$B236</f>
        <v>0</v>
      </c>
      <c r="P236" s="7">
        <f>COUNTIFS(CSV!$B:$B,$A236,CSV!$O:$O,"&gt;1.5")/$C236</f>
        <v>0.2857142857142857</v>
      </c>
      <c r="Q236" s="12">
        <f>(COUNTIFS(CSV!$A:$A,$A236,CSV!$N:$N,"&gt;0.5") +COUNTIFS(CSV!$B:$B,$A236,CSV!$P:$P,"&gt;0.5"))/$D236</f>
        <v>0.69230769230769229</v>
      </c>
      <c r="R236" s="7">
        <f>COUNTIFS(CSV!$A:$A,$A236,CSV!$N:$N,"&gt;0.5")/$B236</f>
        <v>0.83333333333333337</v>
      </c>
      <c r="S236" s="7">
        <f>COUNTIFS(CSV!$B:$B,$A236,CSV!$P:$P,"&gt;0.5")/$C236</f>
        <v>0.5714285714285714</v>
      </c>
      <c r="T236" s="12">
        <f>(COUNTIFS(CSV!$A:$A,$A236,CSV!$N:$N,"&gt;1.5") +COUNTIFS(CSV!$B:$B,$A236,CSV!$P:$P,"&gt;1.5"))/$D236</f>
        <v>0.15384615384615385</v>
      </c>
      <c r="U236" s="7">
        <f>COUNTIFS(CSV!$A:$A,$A236,CSV!$N:$N,"&gt;1.5")/$B236</f>
        <v>0</v>
      </c>
      <c r="V236" s="7">
        <f>COUNTIFS(CSV!$B:$B,$A236,CSV!$P:$P,"&gt;1.5")/$C236</f>
        <v>0.2857142857142857</v>
      </c>
    </row>
    <row r="237" spans="1:22" x14ac:dyDescent="0.3">
      <c r="A237" s="62" t="s">
        <v>133</v>
      </c>
      <c r="B237" s="9">
        <f>COUNTIF(CSV!A:A,A237)</f>
        <v>10</v>
      </c>
      <c r="C237" s="4">
        <f>COUNTIF(CSV!B:B,A237)</f>
        <v>6</v>
      </c>
      <c r="D237" s="4">
        <f t="shared" si="8"/>
        <v>16</v>
      </c>
      <c r="E237" s="12">
        <f>(COUNTIFS(CSV!$A:$A,$A237,CSV!$Q:$Q,"&gt;0.5") +COUNTIFS(CSV!$B:$B,$A237,CSV!$Q:$Q,"&gt;0.5"))/$D237</f>
        <v>0.875</v>
      </c>
      <c r="F237" s="7">
        <f>COUNTIFS(CSV!$A:$A,$A237,CSV!$Q:$Q,"&gt;0.5")/$B237</f>
        <v>0.8</v>
      </c>
      <c r="G237" s="7">
        <f>COUNTIFS(CSV!$B:$B,$A237,CSV!$Q:$Q,"&gt;0.5")/$C237</f>
        <v>1</v>
      </c>
      <c r="H237" s="12">
        <f>(COUNTIFS(CSV!$A:$A,$A237,CSV!$Q:$Q,"&gt;1.5") +COUNTIFS(CSV!$B:$B,$A237,CSV!$Q:$Q,"&gt;1.5"))/$D237</f>
        <v>0.5625</v>
      </c>
      <c r="I237" s="7">
        <f>COUNTIFS(CSV!$A:$A,$A237,CSV!$Q:$Q,"&gt;1.5")/$B237</f>
        <v>0.7</v>
      </c>
      <c r="J237" s="7">
        <f>COUNTIFS(CSV!$B:$B,$A237,CSV!$Q:$Q,"&gt;1.5")/$C237</f>
        <v>0.33333333333333331</v>
      </c>
      <c r="K237" s="12">
        <f>(COUNTIFS(CSV!$A:$A,$A237,CSV!$M:$M,"&gt;0.5") +COUNTIFS(CSV!$B:$B,$A237,CSV!$O:$O,"&gt;0.5"))/$D237</f>
        <v>0.75</v>
      </c>
      <c r="L237" s="7">
        <f>COUNTIFS(CSV!$A:$A,$A237,CSV!$M:$M,"&gt;0.5")/$B237</f>
        <v>0.6</v>
      </c>
      <c r="M237" s="7">
        <f>COUNTIFS(CSV!$B:$B,$A237,CSV!$O:$O,"&gt;0.5")/$C237</f>
        <v>1</v>
      </c>
      <c r="N237" s="12">
        <f>(COUNTIFS(CSV!$A:$A,$A237,CSV!$M:$M,"&gt;1.5") +COUNTIFS(CSV!$B:$B,$A237,CSV!$O:$O,"&gt;1.5"))/$D237</f>
        <v>0.375</v>
      </c>
      <c r="O237" s="7">
        <f>COUNTIFS(CSV!$A:$A,$A237,CSV!$M:$M,"&gt;1.5")/$B237</f>
        <v>0.4</v>
      </c>
      <c r="P237" s="7">
        <f>COUNTIFS(CSV!$B:$B,$A237,CSV!$O:$O,"&gt;1.5")/$C237</f>
        <v>0.33333333333333331</v>
      </c>
      <c r="Q237" s="12">
        <f>(COUNTIFS(CSV!$A:$A,$A237,CSV!$N:$N,"&gt;0.5") +COUNTIFS(CSV!$B:$B,$A237,CSV!$P:$P,"&gt;0.5"))/$D237</f>
        <v>0.4375</v>
      </c>
      <c r="R237" s="7">
        <f>COUNTIFS(CSV!$A:$A,$A237,CSV!$N:$N,"&gt;0.5")/$B237</f>
        <v>0.6</v>
      </c>
      <c r="S237" s="7">
        <f>COUNTIFS(CSV!$B:$B,$A237,CSV!$P:$P,"&gt;0.5")/$C237</f>
        <v>0.16666666666666666</v>
      </c>
      <c r="T237" s="12">
        <f>(COUNTIFS(CSV!$A:$A,$A237,CSV!$N:$N,"&gt;1.5") +COUNTIFS(CSV!$B:$B,$A237,CSV!$P:$P,"&gt;1.5"))/$D237</f>
        <v>0.125</v>
      </c>
      <c r="U237" s="7">
        <f>COUNTIFS(CSV!$A:$A,$A237,CSV!$N:$N,"&gt;1.5")/$B237</f>
        <v>0.2</v>
      </c>
      <c r="V237" s="7">
        <f>COUNTIFS(CSV!$B:$B,$A237,CSV!$P:$P,"&gt;1.5")/$C237</f>
        <v>0</v>
      </c>
    </row>
    <row r="238" spans="1:22" x14ac:dyDescent="0.3">
      <c r="A238" s="62" t="s">
        <v>152</v>
      </c>
      <c r="B238" s="9">
        <f>COUNTIF(CSV!A:A,A238)</f>
        <v>6</v>
      </c>
      <c r="C238" s="4">
        <f>COUNTIF(CSV!B:B,A238)</f>
        <v>11</v>
      </c>
      <c r="D238" s="4">
        <f t="shared" si="8"/>
        <v>17</v>
      </c>
      <c r="E238" s="12">
        <f>(COUNTIFS(CSV!$A:$A,$A238,CSV!$Q:$Q,"&gt;0.5") +COUNTIFS(CSV!$B:$B,$A238,CSV!$Q:$Q,"&gt;0.5"))/$D238</f>
        <v>0.82352941176470584</v>
      </c>
      <c r="F238" s="7">
        <f>COUNTIFS(CSV!$A:$A,$A238,CSV!$Q:$Q,"&gt;0.5")/$B238</f>
        <v>0.83333333333333337</v>
      </c>
      <c r="G238" s="7">
        <f>COUNTIFS(CSV!$B:$B,$A238,CSV!$Q:$Q,"&gt;0.5")/$C238</f>
        <v>0.81818181818181823</v>
      </c>
      <c r="H238" s="12">
        <f>(COUNTIFS(CSV!$A:$A,$A238,CSV!$Q:$Q,"&gt;1.5") +COUNTIFS(CSV!$B:$B,$A238,CSV!$Q:$Q,"&gt;1.5"))/$D238</f>
        <v>0.58823529411764708</v>
      </c>
      <c r="I238" s="7">
        <f>COUNTIFS(CSV!$A:$A,$A238,CSV!$Q:$Q,"&gt;1.5")/$B238</f>
        <v>0.5</v>
      </c>
      <c r="J238" s="7">
        <f>COUNTIFS(CSV!$B:$B,$A238,CSV!$Q:$Q,"&gt;1.5")/$C238</f>
        <v>0.63636363636363635</v>
      </c>
      <c r="K238" s="12">
        <f>(COUNTIFS(CSV!$A:$A,$A238,CSV!$M:$M,"&gt;0.5") +COUNTIFS(CSV!$B:$B,$A238,CSV!$O:$O,"&gt;0.5"))/$D238</f>
        <v>0.6470588235294118</v>
      </c>
      <c r="L238" s="7">
        <f>COUNTIFS(CSV!$A:$A,$A238,CSV!$M:$M,"&gt;0.5")/$B238</f>
        <v>0.66666666666666663</v>
      </c>
      <c r="M238" s="7">
        <f>COUNTIFS(CSV!$B:$B,$A238,CSV!$O:$O,"&gt;0.5")/$C238</f>
        <v>0.63636363636363635</v>
      </c>
      <c r="N238" s="12">
        <f>(COUNTIFS(CSV!$A:$A,$A238,CSV!$M:$M,"&gt;1.5") +COUNTIFS(CSV!$B:$B,$A238,CSV!$O:$O,"&gt;1.5"))/$D238</f>
        <v>0.17647058823529413</v>
      </c>
      <c r="O238" s="7">
        <f>COUNTIFS(CSV!$A:$A,$A238,CSV!$M:$M,"&gt;1.5")/$B238</f>
        <v>0.16666666666666666</v>
      </c>
      <c r="P238" s="7">
        <f>COUNTIFS(CSV!$B:$B,$A238,CSV!$O:$O,"&gt;1.5")/$C238</f>
        <v>0.18181818181818182</v>
      </c>
      <c r="Q238" s="12">
        <f>(COUNTIFS(CSV!$A:$A,$A238,CSV!$N:$N,"&gt;0.5") +COUNTIFS(CSV!$B:$B,$A238,CSV!$P:$P,"&gt;0.5"))/$D238</f>
        <v>0.47058823529411764</v>
      </c>
      <c r="R238" s="7">
        <f>COUNTIFS(CSV!$A:$A,$A238,CSV!$N:$N,"&gt;0.5")/$B238</f>
        <v>0.5</v>
      </c>
      <c r="S238" s="7">
        <f>COUNTIFS(CSV!$B:$B,$A238,CSV!$P:$P,"&gt;0.5")/$C238</f>
        <v>0.45454545454545453</v>
      </c>
      <c r="T238" s="12">
        <f>(COUNTIFS(CSV!$A:$A,$A238,CSV!$N:$N,"&gt;1.5") +COUNTIFS(CSV!$B:$B,$A238,CSV!$P:$P,"&gt;1.5"))/$D238</f>
        <v>0.41176470588235292</v>
      </c>
      <c r="U238" s="7">
        <f>COUNTIFS(CSV!$A:$A,$A238,CSV!$N:$N,"&gt;1.5")/$B238</f>
        <v>0.33333333333333331</v>
      </c>
      <c r="V238" s="7">
        <f>COUNTIFS(CSV!$B:$B,$A238,CSV!$P:$P,"&gt;1.5")/$C238</f>
        <v>0.45454545454545453</v>
      </c>
    </row>
    <row r="239" spans="1:22" x14ac:dyDescent="0.3">
      <c r="A239" s="62" t="s">
        <v>148</v>
      </c>
      <c r="B239" s="9">
        <f>COUNTIF(CSV!A:A,A239)</f>
        <v>7</v>
      </c>
      <c r="C239" s="4">
        <f>COUNTIF(CSV!B:B,A239)</f>
        <v>8</v>
      </c>
      <c r="D239" s="4">
        <f t="shared" si="8"/>
        <v>15</v>
      </c>
      <c r="E239" s="12">
        <f>(COUNTIFS(CSV!$A:$A,$A239,CSV!$Q:$Q,"&gt;0.5") +COUNTIFS(CSV!$B:$B,$A239,CSV!$Q:$Q,"&gt;0.5"))/$D239</f>
        <v>0.73333333333333328</v>
      </c>
      <c r="F239" s="7">
        <f>COUNTIFS(CSV!$A:$A,$A239,CSV!$Q:$Q,"&gt;0.5")/$B239</f>
        <v>0.7142857142857143</v>
      </c>
      <c r="G239" s="7">
        <f>COUNTIFS(CSV!$B:$B,$A239,CSV!$Q:$Q,"&gt;0.5")/$C239</f>
        <v>0.75</v>
      </c>
      <c r="H239" s="12">
        <f>(COUNTIFS(CSV!$A:$A,$A239,CSV!$Q:$Q,"&gt;1.5") +COUNTIFS(CSV!$B:$B,$A239,CSV!$Q:$Q,"&gt;1.5"))/$D239</f>
        <v>0.46666666666666667</v>
      </c>
      <c r="I239" s="7">
        <f>COUNTIFS(CSV!$A:$A,$A239,CSV!$Q:$Q,"&gt;1.5")/$B239</f>
        <v>0.5714285714285714</v>
      </c>
      <c r="J239" s="7">
        <f>COUNTIFS(CSV!$B:$B,$A239,CSV!$Q:$Q,"&gt;1.5")/$C239</f>
        <v>0.375</v>
      </c>
      <c r="K239" s="12">
        <f>(COUNTIFS(CSV!$A:$A,$A239,CSV!$M:$M,"&gt;0.5") +COUNTIFS(CSV!$B:$B,$A239,CSV!$O:$O,"&gt;0.5"))/$D239</f>
        <v>0.33333333333333331</v>
      </c>
      <c r="L239" s="7">
        <f>COUNTIFS(CSV!$A:$A,$A239,CSV!$M:$M,"&gt;0.5")/$B239</f>
        <v>0.2857142857142857</v>
      </c>
      <c r="M239" s="7">
        <f>COUNTIFS(CSV!$B:$B,$A239,CSV!$O:$O,"&gt;0.5")/$C239</f>
        <v>0.375</v>
      </c>
      <c r="N239" s="12">
        <f>(COUNTIFS(CSV!$A:$A,$A239,CSV!$M:$M,"&gt;1.5") +COUNTIFS(CSV!$B:$B,$A239,CSV!$O:$O,"&gt;1.5"))/$D239</f>
        <v>0.13333333333333333</v>
      </c>
      <c r="O239" s="7">
        <f>COUNTIFS(CSV!$A:$A,$A239,CSV!$M:$M,"&gt;1.5")/$B239</f>
        <v>0.14285714285714285</v>
      </c>
      <c r="P239" s="7">
        <f>COUNTIFS(CSV!$B:$B,$A239,CSV!$O:$O,"&gt;1.5")/$C239</f>
        <v>0.125</v>
      </c>
      <c r="Q239" s="12">
        <f>(COUNTIFS(CSV!$A:$A,$A239,CSV!$N:$N,"&gt;0.5") +COUNTIFS(CSV!$B:$B,$A239,CSV!$P:$P,"&gt;0.5"))/$D239</f>
        <v>0.53333333333333333</v>
      </c>
      <c r="R239" s="7">
        <f>COUNTIFS(CSV!$A:$A,$A239,CSV!$N:$N,"&gt;0.5")/$B239</f>
        <v>0.7142857142857143</v>
      </c>
      <c r="S239" s="7">
        <f>COUNTIFS(CSV!$B:$B,$A239,CSV!$P:$P,"&gt;0.5")/$C239</f>
        <v>0.375</v>
      </c>
      <c r="T239" s="12">
        <f>(COUNTIFS(CSV!$A:$A,$A239,CSV!$N:$N,"&gt;1.5") +COUNTIFS(CSV!$B:$B,$A239,CSV!$P:$P,"&gt;1.5"))/$D239</f>
        <v>0.33333333333333331</v>
      </c>
      <c r="U239" s="7">
        <f>COUNTIFS(CSV!$A:$A,$A239,CSV!$N:$N,"&gt;1.5")/$B239</f>
        <v>0.42857142857142855</v>
      </c>
      <c r="V239" s="7">
        <f>COUNTIFS(CSV!$B:$B,$A239,CSV!$P:$P,"&gt;1.5")/$C239</f>
        <v>0.25</v>
      </c>
    </row>
    <row r="240" spans="1:22" x14ac:dyDescent="0.3">
      <c r="A240" s="62" t="s">
        <v>134</v>
      </c>
      <c r="B240" s="9">
        <f>COUNTIF(CSV!A:A,A240)</f>
        <v>8</v>
      </c>
      <c r="C240" s="4">
        <f>COUNTIF(CSV!B:B,A240)</f>
        <v>6</v>
      </c>
      <c r="D240" s="4">
        <f t="shared" si="8"/>
        <v>14</v>
      </c>
      <c r="E240" s="12">
        <f>(COUNTIFS(CSV!$A:$A,$A240,CSV!$Q:$Q,"&gt;0.5") +COUNTIFS(CSV!$B:$B,$A240,CSV!$Q:$Q,"&gt;0.5"))/$D240</f>
        <v>0.9285714285714286</v>
      </c>
      <c r="F240" s="7">
        <f>COUNTIFS(CSV!$A:$A,$A240,CSV!$Q:$Q,"&gt;0.5")/$B240</f>
        <v>0.875</v>
      </c>
      <c r="G240" s="7">
        <f>COUNTIFS(CSV!$B:$B,$A240,CSV!$Q:$Q,"&gt;0.5")/$C240</f>
        <v>1</v>
      </c>
      <c r="H240" s="12">
        <f>(COUNTIFS(CSV!$A:$A,$A240,CSV!$Q:$Q,"&gt;1.5") +COUNTIFS(CSV!$B:$B,$A240,CSV!$Q:$Q,"&gt;1.5"))/$D240</f>
        <v>0.42857142857142855</v>
      </c>
      <c r="I240" s="7">
        <f>COUNTIFS(CSV!$A:$A,$A240,CSV!$Q:$Q,"&gt;1.5")/$B240</f>
        <v>0.5</v>
      </c>
      <c r="J240" s="7">
        <f>COUNTIFS(CSV!$B:$B,$A240,CSV!$Q:$Q,"&gt;1.5")/$C240</f>
        <v>0.33333333333333331</v>
      </c>
      <c r="K240" s="12">
        <f>(COUNTIFS(CSV!$A:$A,$A240,CSV!$M:$M,"&gt;0.5") +COUNTIFS(CSV!$B:$B,$A240,CSV!$O:$O,"&gt;0.5"))/$D240</f>
        <v>0.8571428571428571</v>
      </c>
      <c r="L240" s="7">
        <f>COUNTIFS(CSV!$A:$A,$A240,CSV!$M:$M,"&gt;0.5")/$B240</f>
        <v>0.875</v>
      </c>
      <c r="M240" s="7">
        <f>COUNTIFS(CSV!$B:$B,$A240,CSV!$O:$O,"&gt;0.5")/$C240</f>
        <v>0.83333333333333337</v>
      </c>
      <c r="N240" s="12">
        <f>(COUNTIFS(CSV!$A:$A,$A240,CSV!$M:$M,"&gt;1.5") +COUNTIFS(CSV!$B:$B,$A240,CSV!$O:$O,"&gt;1.5"))/$D240</f>
        <v>0.21428571428571427</v>
      </c>
      <c r="O240" s="7">
        <f>COUNTIFS(CSV!$A:$A,$A240,CSV!$M:$M,"&gt;1.5")/$B240</f>
        <v>0.375</v>
      </c>
      <c r="P240" s="7">
        <f>COUNTIFS(CSV!$B:$B,$A240,CSV!$O:$O,"&gt;1.5")/$C240</f>
        <v>0</v>
      </c>
      <c r="Q240" s="12">
        <f>(COUNTIFS(CSV!$A:$A,$A240,CSV!$N:$N,"&gt;0.5") +COUNTIFS(CSV!$B:$B,$A240,CSV!$P:$P,"&gt;0.5"))/$D240</f>
        <v>0.2857142857142857</v>
      </c>
      <c r="R240" s="7">
        <f>COUNTIFS(CSV!$A:$A,$A240,CSV!$N:$N,"&gt;0.5")/$B240</f>
        <v>0.125</v>
      </c>
      <c r="S240" s="7">
        <f>COUNTIFS(CSV!$B:$B,$A240,CSV!$P:$P,"&gt;0.5")/$C240</f>
        <v>0.5</v>
      </c>
      <c r="T240" s="12">
        <f>(COUNTIFS(CSV!$A:$A,$A240,CSV!$N:$N,"&gt;1.5") +COUNTIFS(CSV!$B:$B,$A240,CSV!$P:$P,"&gt;1.5"))/$D240</f>
        <v>0.21428571428571427</v>
      </c>
      <c r="U240" s="7">
        <f>COUNTIFS(CSV!$A:$A,$A240,CSV!$N:$N,"&gt;1.5")/$B240</f>
        <v>0.125</v>
      </c>
      <c r="V240" s="7">
        <f>COUNTIFS(CSV!$B:$B,$A240,CSV!$P:$P,"&gt;1.5")/$C240</f>
        <v>0.33333333333333331</v>
      </c>
    </row>
    <row r="241" spans="1:22" x14ac:dyDescent="0.3">
      <c r="A241" s="62" t="s">
        <v>151</v>
      </c>
      <c r="B241" s="9">
        <f>COUNTIF(CSV!A:A,A241)</f>
        <v>8</v>
      </c>
      <c r="C241" s="4">
        <f>COUNTIF(CSV!B:B,A241)</f>
        <v>5</v>
      </c>
      <c r="D241" s="4">
        <f t="shared" si="8"/>
        <v>13</v>
      </c>
      <c r="E241" s="12">
        <f>(COUNTIFS(CSV!$A:$A,$A241,CSV!$Q:$Q,"&gt;0.5") +COUNTIFS(CSV!$B:$B,$A241,CSV!$Q:$Q,"&gt;0.5"))/$D241</f>
        <v>0.84615384615384615</v>
      </c>
      <c r="F241" s="7">
        <f>COUNTIFS(CSV!$A:$A,$A241,CSV!$Q:$Q,"&gt;0.5")/$B241</f>
        <v>1</v>
      </c>
      <c r="G241" s="7">
        <f>COUNTIFS(CSV!$B:$B,$A241,CSV!$Q:$Q,"&gt;0.5")/$C241</f>
        <v>0.6</v>
      </c>
      <c r="H241" s="12">
        <f>(COUNTIFS(CSV!$A:$A,$A241,CSV!$Q:$Q,"&gt;1.5") +COUNTIFS(CSV!$B:$B,$A241,CSV!$Q:$Q,"&gt;1.5"))/$D241</f>
        <v>0.46153846153846156</v>
      </c>
      <c r="I241" s="7">
        <f>COUNTIFS(CSV!$A:$A,$A241,CSV!$Q:$Q,"&gt;1.5")/$B241</f>
        <v>0.5</v>
      </c>
      <c r="J241" s="7">
        <f>COUNTIFS(CSV!$B:$B,$A241,CSV!$Q:$Q,"&gt;1.5")/$C241</f>
        <v>0.4</v>
      </c>
      <c r="K241" s="12">
        <f>(COUNTIFS(CSV!$A:$A,$A241,CSV!$M:$M,"&gt;0.5") +COUNTIFS(CSV!$B:$B,$A241,CSV!$O:$O,"&gt;0.5"))/$D241</f>
        <v>0.53846153846153844</v>
      </c>
      <c r="L241" s="7">
        <f>COUNTIFS(CSV!$A:$A,$A241,CSV!$M:$M,"&gt;0.5")/$B241</f>
        <v>0.625</v>
      </c>
      <c r="M241" s="7">
        <f>COUNTIFS(CSV!$B:$B,$A241,CSV!$O:$O,"&gt;0.5")/$C241</f>
        <v>0.4</v>
      </c>
      <c r="N241" s="12">
        <f>(COUNTIFS(CSV!$A:$A,$A241,CSV!$M:$M,"&gt;1.5") +COUNTIFS(CSV!$B:$B,$A241,CSV!$O:$O,"&gt;1.5"))/$D241</f>
        <v>0.23076923076923078</v>
      </c>
      <c r="O241" s="7">
        <f>COUNTIFS(CSV!$A:$A,$A241,CSV!$M:$M,"&gt;1.5")/$B241</f>
        <v>0.375</v>
      </c>
      <c r="P241" s="7">
        <f>COUNTIFS(CSV!$B:$B,$A241,CSV!$O:$O,"&gt;1.5")/$C241</f>
        <v>0</v>
      </c>
      <c r="Q241" s="12">
        <f>(COUNTIFS(CSV!$A:$A,$A241,CSV!$N:$N,"&gt;0.5") +COUNTIFS(CSV!$B:$B,$A241,CSV!$P:$P,"&gt;0.5"))/$D241</f>
        <v>0.69230769230769229</v>
      </c>
      <c r="R241" s="7">
        <f>COUNTIFS(CSV!$A:$A,$A241,CSV!$N:$N,"&gt;0.5")/$B241</f>
        <v>0.75</v>
      </c>
      <c r="S241" s="7">
        <f>COUNTIFS(CSV!$B:$B,$A241,CSV!$P:$P,"&gt;0.5")/$C241</f>
        <v>0.6</v>
      </c>
      <c r="T241" s="12">
        <f>(COUNTIFS(CSV!$A:$A,$A241,CSV!$N:$N,"&gt;1.5") +COUNTIFS(CSV!$B:$B,$A241,CSV!$P:$P,"&gt;1.5"))/$D241</f>
        <v>7.6923076923076927E-2</v>
      </c>
      <c r="U241" s="7">
        <f>COUNTIFS(CSV!$A:$A,$A241,CSV!$N:$N,"&gt;1.5")/$B241</f>
        <v>0.125</v>
      </c>
      <c r="V241" s="7">
        <f>COUNTIFS(CSV!$B:$B,$A241,CSV!$P:$P,"&gt;1.5")/$C241</f>
        <v>0</v>
      </c>
    </row>
    <row r="242" spans="1:22" x14ac:dyDescent="0.3">
      <c r="A242" s="62" t="s">
        <v>144</v>
      </c>
      <c r="B242" s="9">
        <f>COUNTIF(CSV!A:A,A242)</f>
        <v>7</v>
      </c>
      <c r="C242" s="4">
        <f>COUNTIF(CSV!B:B,A242)</f>
        <v>7</v>
      </c>
      <c r="D242" s="4">
        <f t="shared" si="8"/>
        <v>14</v>
      </c>
      <c r="E242" s="12">
        <f>(COUNTIFS(CSV!$A:$A,$A242,CSV!$Q:$Q,"&gt;0.5") +COUNTIFS(CSV!$B:$B,$A242,CSV!$Q:$Q,"&gt;0.5"))/$D242</f>
        <v>0.7857142857142857</v>
      </c>
      <c r="F242" s="7">
        <f>COUNTIFS(CSV!$A:$A,$A242,CSV!$Q:$Q,"&gt;0.5")/$B242</f>
        <v>0.8571428571428571</v>
      </c>
      <c r="G242" s="7">
        <f>COUNTIFS(CSV!$B:$B,$A242,CSV!$Q:$Q,"&gt;0.5")/$C242</f>
        <v>0.7142857142857143</v>
      </c>
      <c r="H242" s="12">
        <f>(COUNTIFS(CSV!$A:$A,$A242,CSV!$Q:$Q,"&gt;1.5") +COUNTIFS(CSV!$B:$B,$A242,CSV!$Q:$Q,"&gt;1.5"))/$D242</f>
        <v>0.35714285714285715</v>
      </c>
      <c r="I242" s="7">
        <f>COUNTIFS(CSV!$A:$A,$A242,CSV!$Q:$Q,"&gt;1.5")/$B242</f>
        <v>0.2857142857142857</v>
      </c>
      <c r="J242" s="7">
        <f>COUNTIFS(CSV!$B:$B,$A242,CSV!$Q:$Q,"&gt;1.5")/$C242</f>
        <v>0.42857142857142855</v>
      </c>
      <c r="K242" s="12">
        <f>(COUNTIFS(CSV!$A:$A,$A242,CSV!$M:$M,"&gt;0.5") +COUNTIFS(CSV!$B:$B,$A242,CSV!$O:$O,"&gt;0.5"))/$D242</f>
        <v>0.35714285714285715</v>
      </c>
      <c r="L242" s="7">
        <f>COUNTIFS(CSV!$A:$A,$A242,CSV!$M:$M,"&gt;0.5")/$B242</f>
        <v>0.14285714285714285</v>
      </c>
      <c r="M242" s="7">
        <f>COUNTIFS(CSV!$B:$B,$A242,CSV!$O:$O,"&gt;0.5")/$C242</f>
        <v>0.5714285714285714</v>
      </c>
      <c r="N242" s="12">
        <f>(COUNTIFS(CSV!$A:$A,$A242,CSV!$M:$M,"&gt;1.5") +COUNTIFS(CSV!$B:$B,$A242,CSV!$O:$O,"&gt;1.5"))/$D242</f>
        <v>0.14285714285714285</v>
      </c>
      <c r="O242" s="7">
        <f>COUNTIFS(CSV!$A:$A,$A242,CSV!$M:$M,"&gt;1.5")/$B242</f>
        <v>0.14285714285714285</v>
      </c>
      <c r="P242" s="7">
        <f>COUNTIFS(CSV!$B:$B,$A242,CSV!$O:$O,"&gt;1.5")/$C242</f>
        <v>0.14285714285714285</v>
      </c>
      <c r="Q242" s="12">
        <f>(COUNTIFS(CSV!$A:$A,$A242,CSV!$N:$N,"&gt;0.5") +COUNTIFS(CSV!$B:$B,$A242,CSV!$P:$P,"&gt;0.5"))/$D242</f>
        <v>0.7142857142857143</v>
      </c>
      <c r="R242" s="7">
        <f>COUNTIFS(CSV!$A:$A,$A242,CSV!$N:$N,"&gt;0.5")/$B242</f>
        <v>0.8571428571428571</v>
      </c>
      <c r="S242" s="7">
        <f>COUNTIFS(CSV!$B:$B,$A242,CSV!$P:$P,"&gt;0.5")/$C242</f>
        <v>0.5714285714285714</v>
      </c>
      <c r="T242" s="12">
        <f>(COUNTIFS(CSV!$A:$A,$A242,CSV!$N:$N,"&gt;1.5") +COUNTIFS(CSV!$B:$B,$A242,CSV!$P:$P,"&gt;1.5"))/$D242</f>
        <v>0.21428571428571427</v>
      </c>
      <c r="U242" s="7">
        <f>COUNTIFS(CSV!$A:$A,$A242,CSV!$N:$N,"&gt;1.5")/$B242</f>
        <v>0.14285714285714285</v>
      </c>
      <c r="V242" s="7">
        <f>COUNTIFS(CSV!$B:$B,$A242,CSV!$P:$P,"&gt;1.5")/$C242</f>
        <v>0.2857142857142857</v>
      </c>
    </row>
    <row r="243" spans="1:22" x14ac:dyDescent="0.3">
      <c r="A243" s="62" t="s">
        <v>145</v>
      </c>
      <c r="B243" s="9">
        <f>COUNTIF(CSV!A:A,A243)</f>
        <v>7</v>
      </c>
      <c r="C243" s="4">
        <f>COUNTIF(CSV!B:B,A243)</f>
        <v>6</v>
      </c>
      <c r="D243" s="4">
        <f t="shared" si="8"/>
        <v>13</v>
      </c>
      <c r="E243" s="12">
        <f>(COUNTIFS(CSV!$A:$A,$A243,CSV!$Q:$Q,"&gt;0.5") +COUNTIFS(CSV!$B:$B,$A243,CSV!$Q:$Q,"&gt;0.5"))/$D243</f>
        <v>0.76923076923076927</v>
      </c>
      <c r="F243" s="7">
        <f>COUNTIFS(CSV!$A:$A,$A243,CSV!$Q:$Q,"&gt;0.5")/$B243</f>
        <v>0.7142857142857143</v>
      </c>
      <c r="G243" s="7">
        <f>COUNTIFS(CSV!$B:$B,$A243,CSV!$Q:$Q,"&gt;0.5")/$C243</f>
        <v>0.83333333333333337</v>
      </c>
      <c r="H243" s="12">
        <f>(COUNTIFS(CSV!$A:$A,$A243,CSV!$Q:$Q,"&gt;1.5") +COUNTIFS(CSV!$B:$B,$A243,CSV!$Q:$Q,"&gt;1.5"))/$D243</f>
        <v>0.61538461538461542</v>
      </c>
      <c r="I243" s="7">
        <f>COUNTIFS(CSV!$A:$A,$A243,CSV!$Q:$Q,"&gt;1.5")/$B243</f>
        <v>0.5714285714285714</v>
      </c>
      <c r="J243" s="7">
        <f>COUNTIFS(CSV!$B:$B,$A243,CSV!$Q:$Q,"&gt;1.5")/$C243</f>
        <v>0.66666666666666663</v>
      </c>
      <c r="K243" s="12">
        <f>(COUNTIFS(CSV!$A:$A,$A243,CSV!$M:$M,"&gt;0.5") +COUNTIFS(CSV!$B:$B,$A243,CSV!$O:$O,"&gt;0.5"))/$D243</f>
        <v>0.69230769230769229</v>
      </c>
      <c r="L243" s="7">
        <f>COUNTIFS(CSV!$A:$A,$A243,CSV!$M:$M,"&gt;0.5")/$B243</f>
        <v>0.5714285714285714</v>
      </c>
      <c r="M243" s="7">
        <f>COUNTIFS(CSV!$B:$B,$A243,CSV!$O:$O,"&gt;0.5")/$C243</f>
        <v>0.83333333333333337</v>
      </c>
      <c r="N243" s="12">
        <f>(COUNTIFS(CSV!$A:$A,$A243,CSV!$M:$M,"&gt;1.5") +COUNTIFS(CSV!$B:$B,$A243,CSV!$O:$O,"&gt;1.5"))/$D243</f>
        <v>0.30769230769230771</v>
      </c>
      <c r="O243" s="7">
        <f>COUNTIFS(CSV!$A:$A,$A243,CSV!$M:$M,"&gt;1.5")/$B243</f>
        <v>0.2857142857142857</v>
      </c>
      <c r="P243" s="7">
        <f>COUNTIFS(CSV!$B:$B,$A243,CSV!$O:$O,"&gt;1.5")/$C243</f>
        <v>0.33333333333333331</v>
      </c>
      <c r="Q243" s="12">
        <f>(COUNTIFS(CSV!$A:$A,$A243,CSV!$N:$N,"&gt;0.5") +COUNTIFS(CSV!$B:$B,$A243,CSV!$P:$P,"&gt;0.5"))/$D243</f>
        <v>0.53846153846153844</v>
      </c>
      <c r="R243" s="7">
        <f>COUNTIFS(CSV!$A:$A,$A243,CSV!$N:$N,"&gt;0.5")/$B243</f>
        <v>0.42857142857142855</v>
      </c>
      <c r="S243" s="7">
        <f>COUNTIFS(CSV!$B:$B,$A243,CSV!$P:$P,"&gt;0.5")/$C243</f>
        <v>0.66666666666666663</v>
      </c>
      <c r="T243" s="12">
        <f>(COUNTIFS(CSV!$A:$A,$A243,CSV!$N:$N,"&gt;1.5") +COUNTIFS(CSV!$B:$B,$A243,CSV!$P:$P,"&gt;1.5"))/$D243</f>
        <v>0.30769230769230771</v>
      </c>
      <c r="U243" s="7">
        <f>COUNTIFS(CSV!$A:$A,$A243,CSV!$N:$N,"&gt;1.5")/$B243</f>
        <v>0.2857142857142857</v>
      </c>
      <c r="V243" s="7">
        <f>COUNTIFS(CSV!$B:$B,$A243,CSV!$P:$P,"&gt;1.5")/$C243</f>
        <v>0.33333333333333331</v>
      </c>
    </row>
    <row r="244" spans="1:22" x14ac:dyDescent="0.3">
      <c r="A244" s="62" t="s">
        <v>138</v>
      </c>
      <c r="B244" s="9">
        <f>COUNTIF(CSV!A:A,A244)</f>
        <v>7</v>
      </c>
      <c r="C244" s="4">
        <f>COUNTIF(CSV!B:B,A244)</f>
        <v>6</v>
      </c>
      <c r="D244" s="4">
        <f t="shared" si="8"/>
        <v>13</v>
      </c>
      <c r="E244" s="12">
        <f>(COUNTIFS(CSV!$A:$A,$A244,CSV!$Q:$Q,"&gt;0.5") +COUNTIFS(CSV!$B:$B,$A244,CSV!$Q:$Q,"&gt;0.5"))/$D244</f>
        <v>1</v>
      </c>
      <c r="F244" s="7">
        <f>COUNTIFS(CSV!$A:$A,$A244,CSV!$Q:$Q,"&gt;0.5")/$B244</f>
        <v>1</v>
      </c>
      <c r="G244" s="7">
        <f>COUNTIFS(CSV!$B:$B,$A244,CSV!$Q:$Q,"&gt;0.5")/$C244</f>
        <v>1</v>
      </c>
      <c r="H244" s="12">
        <f>(COUNTIFS(CSV!$A:$A,$A244,CSV!$Q:$Q,"&gt;1.5") +COUNTIFS(CSV!$B:$B,$A244,CSV!$Q:$Q,"&gt;1.5"))/$D244</f>
        <v>0.69230769230769229</v>
      </c>
      <c r="I244" s="7">
        <f>COUNTIFS(CSV!$A:$A,$A244,CSV!$Q:$Q,"&gt;1.5")/$B244</f>
        <v>0.42857142857142855</v>
      </c>
      <c r="J244" s="7">
        <f>COUNTIFS(CSV!$B:$B,$A244,CSV!$Q:$Q,"&gt;1.5")/$C244</f>
        <v>1</v>
      </c>
      <c r="K244" s="12">
        <f>(COUNTIFS(CSV!$A:$A,$A244,CSV!$M:$M,"&gt;0.5") +COUNTIFS(CSV!$B:$B,$A244,CSV!$O:$O,"&gt;0.5"))/$D244</f>
        <v>0.61538461538461542</v>
      </c>
      <c r="L244" s="7">
        <f>COUNTIFS(CSV!$A:$A,$A244,CSV!$M:$M,"&gt;0.5")/$B244</f>
        <v>0.5714285714285714</v>
      </c>
      <c r="M244" s="7">
        <f>COUNTIFS(CSV!$B:$B,$A244,CSV!$O:$O,"&gt;0.5")/$C244</f>
        <v>0.66666666666666663</v>
      </c>
      <c r="N244" s="12">
        <f>(COUNTIFS(CSV!$A:$A,$A244,CSV!$M:$M,"&gt;1.5") +COUNTIFS(CSV!$B:$B,$A244,CSV!$O:$O,"&gt;1.5"))/$D244</f>
        <v>0.15384615384615385</v>
      </c>
      <c r="O244" s="7">
        <f>COUNTIFS(CSV!$A:$A,$A244,CSV!$M:$M,"&gt;1.5")/$B244</f>
        <v>0.14285714285714285</v>
      </c>
      <c r="P244" s="7">
        <f>COUNTIFS(CSV!$B:$B,$A244,CSV!$O:$O,"&gt;1.5")/$C244</f>
        <v>0.16666666666666666</v>
      </c>
      <c r="Q244" s="12">
        <f>(COUNTIFS(CSV!$A:$A,$A244,CSV!$N:$N,"&gt;0.5") +COUNTIFS(CSV!$B:$B,$A244,CSV!$P:$P,"&gt;0.5"))/$D244</f>
        <v>0.76923076923076927</v>
      </c>
      <c r="R244" s="7">
        <f>COUNTIFS(CSV!$A:$A,$A244,CSV!$N:$N,"&gt;0.5")/$B244</f>
        <v>0.7142857142857143</v>
      </c>
      <c r="S244" s="7">
        <f>COUNTIFS(CSV!$B:$B,$A244,CSV!$P:$P,"&gt;0.5")/$C244</f>
        <v>0.83333333333333337</v>
      </c>
      <c r="T244" s="12">
        <f>(COUNTIFS(CSV!$A:$A,$A244,CSV!$N:$N,"&gt;1.5") +COUNTIFS(CSV!$B:$B,$A244,CSV!$P:$P,"&gt;1.5"))/$D244</f>
        <v>0.38461538461538464</v>
      </c>
      <c r="U244" s="7">
        <f>COUNTIFS(CSV!$A:$A,$A244,CSV!$N:$N,"&gt;1.5")/$B244</f>
        <v>0.14285714285714285</v>
      </c>
      <c r="V244" s="7">
        <f>COUNTIFS(CSV!$B:$B,$A244,CSV!$P:$P,"&gt;1.5")/$C244</f>
        <v>0.66666666666666663</v>
      </c>
    </row>
    <row r="245" spans="1:22" x14ac:dyDescent="0.3">
      <c r="A245" s="62" t="s">
        <v>147</v>
      </c>
      <c r="B245" s="9">
        <f>COUNTIF(CSV!A:A,A245)</f>
        <v>8</v>
      </c>
      <c r="C245" s="4">
        <f>COUNTIF(CSV!B:B,A245)</f>
        <v>9</v>
      </c>
      <c r="D245" s="4">
        <f t="shared" si="8"/>
        <v>17</v>
      </c>
      <c r="E245" s="12">
        <f>(COUNTIFS(CSV!$A:$A,$A245,CSV!$Q:$Q,"&gt;0.5") +COUNTIFS(CSV!$B:$B,$A245,CSV!$Q:$Q,"&gt;0.5"))/$D245</f>
        <v>0.76470588235294112</v>
      </c>
      <c r="F245" s="7">
        <f>COUNTIFS(CSV!$A:$A,$A245,CSV!$Q:$Q,"&gt;0.5")/$B245</f>
        <v>0.625</v>
      </c>
      <c r="G245" s="7">
        <f>COUNTIFS(CSV!$B:$B,$A245,CSV!$Q:$Q,"&gt;0.5")/$C245</f>
        <v>0.88888888888888884</v>
      </c>
      <c r="H245" s="12">
        <f>(COUNTIFS(CSV!$A:$A,$A245,CSV!$Q:$Q,"&gt;1.5") +COUNTIFS(CSV!$B:$B,$A245,CSV!$Q:$Q,"&gt;1.5"))/$D245</f>
        <v>0.52941176470588236</v>
      </c>
      <c r="I245" s="7">
        <f>COUNTIFS(CSV!$A:$A,$A245,CSV!$Q:$Q,"&gt;1.5")/$B245</f>
        <v>0.5</v>
      </c>
      <c r="J245" s="7">
        <f>COUNTIFS(CSV!$B:$B,$A245,CSV!$Q:$Q,"&gt;1.5")/$C245</f>
        <v>0.55555555555555558</v>
      </c>
      <c r="K245" s="12">
        <f>(COUNTIFS(CSV!$A:$A,$A245,CSV!$M:$M,"&gt;0.5") +COUNTIFS(CSV!$B:$B,$A245,CSV!$O:$O,"&gt;0.5"))/$D245</f>
        <v>0.52941176470588236</v>
      </c>
      <c r="L245" s="7">
        <f>COUNTIFS(CSV!$A:$A,$A245,CSV!$M:$M,"&gt;0.5")/$B245</f>
        <v>0.5</v>
      </c>
      <c r="M245" s="7">
        <f>COUNTIFS(CSV!$B:$B,$A245,CSV!$O:$O,"&gt;0.5")/$C245</f>
        <v>0.55555555555555558</v>
      </c>
      <c r="N245" s="12">
        <f>(COUNTIFS(CSV!$A:$A,$A245,CSV!$M:$M,"&gt;1.5") +COUNTIFS(CSV!$B:$B,$A245,CSV!$O:$O,"&gt;1.5"))/$D245</f>
        <v>0.29411764705882354</v>
      </c>
      <c r="O245" s="7">
        <f>COUNTIFS(CSV!$A:$A,$A245,CSV!$M:$M,"&gt;1.5")/$B245</f>
        <v>0.25</v>
      </c>
      <c r="P245" s="7">
        <f>COUNTIFS(CSV!$B:$B,$A245,CSV!$O:$O,"&gt;1.5")/$C245</f>
        <v>0.33333333333333331</v>
      </c>
      <c r="Q245" s="12">
        <f>(COUNTIFS(CSV!$A:$A,$A245,CSV!$N:$N,"&gt;0.5") +COUNTIFS(CSV!$B:$B,$A245,CSV!$P:$P,"&gt;0.5"))/$D245</f>
        <v>0.70588235294117652</v>
      </c>
      <c r="R245" s="7">
        <f>COUNTIFS(CSV!$A:$A,$A245,CSV!$N:$N,"&gt;0.5")/$B245</f>
        <v>0.625</v>
      </c>
      <c r="S245" s="7">
        <f>COUNTIFS(CSV!$B:$B,$A245,CSV!$P:$P,"&gt;0.5")/$C245</f>
        <v>0.77777777777777779</v>
      </c>
      <c r="T245" s="12">
        <f>(COUNTIFS(CSV!$A:$A,$A245,CSV!$N:$N,"&gt;1.5") +COUNTIFS(CSV!$B:$B,$A245,CSV!$P:$P,"&gt;1.5"))/$D245</f>
        <v>0</v>
      </c>
      <c r="U245" s="7">
        <f>COUNTIFS(CSV!$A:$A,$A245,CSV!$N:$N,"&gt;1.5")/$B245</f>
        <v>0</v>
      </c>
      <c r="V245" s="7">
        <f>COUNTIFS(CSV!$B:$B,$A245,CSV!$P:$P,"&gt;1.5")/$C245</f>
        <v>0</v>
      </c>
    </row>
    <row r="246" spans="1:22" x14ac:dyDescent="0.3">
      <c r="A246" s="62" t="s">
        <v>141</v>
      </c>
      <c r="B246" s="9">
        <f>COUNTIF(CSV!A:A,A246)</f>
        <v>7</v>
      </c>
      <c r="C246" s="4">
        <f>COUNTIF(CSV!B:B,A246)</f>
        <v>7</v>
      </c>
      <c r="D246" s="4">
        <f t="shared" si="8"/>
        <v>14</v>
      </c>
      <c r="E246" s="12">
        <f>(COUNTIFS(CSV!$A:$A,$A246,CSV!$Q:$Q,"&gt;0.5") +COUNTIFS(CSV!$B:$B,$A246,CSV!$Q:$Q,"&gt;0.5"))/$D246</f>
        <v>0.9285714285714286</v>
      </c>
      <c r="F246" s="7">
        <f>COUNTIFS(CSV!$A:$A,$A246,CSV!$Q:$Q,"&gt;0.5")/$B246</f>
        <v>0.8571428571428571</v>
      </c>
      <c r="G246" s="7">
        <f>COUNTIFS(CSV!$B:$B,$A246,CSV!$Q:$Q,"&gt;0.5")/$C246</f>
        <v>1</v>
      </c>
      <c r="H246" s="12">
        <f>(COUNTIFS(CSV!$A:$A,$A246,CSV!$Q:$Q,"&gt;1.5") +COUNTIFS(CSV!$B:$B,$A246,CSV!$Q:$Q,"&gt;1.5"))/$D246</f>
        <v>0.5714285714285714</v>
      </c>
      <c r="I246" s="7">
        <f>COUNTIFS(CSV!$A:$A,$A246,CSV!$Q:$Q,"&gt;1.5")/$B246</f>
        <v>0.5714285714285714</v>
      </c>
      <c r="J246" s="7">
        <f>COUNTIFS(CSV!$B:$B,$A246,CSV!$Q:$Q,"&gt;1.5")/$C246</f>
        <v>0.5714285714285714</v>
      </c>
      <c r="K246" s="12">
        <f>(COUNTIFS(CSV!$A:$A,$A246,CSV!$M:$M,"&gt;0.5") +COUNTIFS(CSV!$B:$B,$A246,CSV!$O:$O,"&gt;0.5"))/$D246</f>
        <v>0.7142857142857143</v>
      </c>
      <c r="L246" s="7">
        <f>COUNTIFS(CSV!$A:$A,$A246,CSV!$M:$M,"&gt;0.5")/$B246</f>
        <v>0.5714285714285714</v>
      </c>
      <c r="M246" s="7">
        <f>COUNTIFS(CSV!$B:$B,$A246,CSV!$O:$O,"&gt;0.5")/$C246</f>
        <v>0.8571428571428571</v>
      </c>
      <c r="N246" s="12">
        <f>(COUNTIFS(CSV!$A:$A,$A246,CSV!$M:$M,"&gt;1.5") +COUNTIFS(CSV!$B:$B,$A246,CSV!$O:$O,"&gt;1.5"))/$D246</f>
        <v>0.21428571428571427</v>
      </c>
      <c r="O246" s="7">
        <f>COUNTIFS(CSV!$A:$A,$A246,CSV!$M:$M,"&gt;1.5")/$B246</f>
        <v>0</v>
      </c>
      <c r="P246" s="7">
        <f>COUNTIFS(CSV!$B:$B,$A246,CSV!$O:$O,"&gt;1.5")/$C246</f>
        <v>0.42857142857142855</v>
      </c>
      <c r="Q246" s="12">
        <f>(COUNTIFS(CSV!$A:$A,$A246,CSV!$N:$N,"&gt;0.5") +COUNTIFS(CSV!$B:$B,$A246,CSV!$P:$P,"&gt;0.5"))/$D246</f>
        <v>0.5714285714285714</v>
      </c>
      <c r="R246" s="7">
        <f>COUNTIFS(CSV!$A:$A,$A246,CSV!$N:$N,"&gt;0.5")/$B246</f>
        <v>0.5714285714285714</v>
      </c>
      <c r="S246" s="7">
        <f>COUNTIFS(CSV!$B:$B,$A246,CSV!$P:$P,"&gt;0.5")/$C246</f>
        <v>0.5714285714285714</v>
      </c>
      <c r="T246" s="12">
        <f>(COUNTIFS(CSV!$A:$A,$A246,CSV!$N:$N,"&gt;1.5") +COUNTIFS(CSV!$B:$B,$A246,CSV!$P:$P,"&gt;1.5"))/$D246</f>
        <v>0.21428571428571427</v>
      </c>
      <c r="U246" s="7">
        <f>COUNTIFS(CSV!$A:$A,$A246,CSV!$N:$N,"&gt;1.5")/$B246</f>
        <v>0.42857142857142855</v>
      </c>
      <c r="V246" s="7">
        <f>COUNTIFS(CSV!$B:$B,$A246,CSV!$P:$P,"&gt;1.5")/$C246</f>
        <v>0</v>
      </c>
    </row>
    <row r="247" spans="1:22" x14ac:dyDescent="0.3">
      <c r="A247" s="62" t="s">
        <v>135</v>
      </c>
      <c r="B247" s="9">
        <f>COUNTIF(CSV!A:A,A247)</f>
        <v>8</v>
      </c>
      <c r="C247" s="4">
        <f>COUNTIF(CSV!B:B,A247)</f>
        <v>6</v>
      </c>
      <c r="D247" s="4">
        <f t="shared" si="8"/>
        <v>14</v>
      </c>
      <c r="E247" s="12">
        <f>(COUNTIFS(CSV!$A:$A,$A247,CSV!$Q:$Q,"&gt;0.5") +COUNTIFS(CSV!$B:$B,$A247,CSV!$Q:$Q,"&gt;0.5"))/$D247</f>
        <v>0.7857142857142857</v>
      </c>
      <c r="F247" s="7">
        <f>COUNTIFS(CSV!$A:$A,$A247,CSV!$Q:$Q,"&gt;0.5")/$B247</f>
        <v>1</v>
      </c>
      <c r="G247" s="7">
        <f>COUNTIFS(CSV!$B:$B,$A247,CSV!$Q:$Q,"&gt;0.5")/$C247</f>
        <v>0.5</v>
      </c>
      <c r="H247" s="12">
        <f>(COUNTIFS(CSV!$A:$A,$A247,CSV!$Q:$Q,"&gt;1.5") +COUNTIFS(CSV!$B:$B,$A247,CSV!$Q:$Q,"&gt;1.5"))/$D247</f>
        <v>0.5714285714285714</v>
      </c>
      <c r="I247" s="7">
        <f>COUNTIFS(CSV!$A:$A,$A247,CSV!$Q:$Q,"&gt;1.5")/$B247</f>
        <v>0.75</v>
      </c>
      <c r="J247" s="7">
        <f>COUNTIFS(CSV!$B:$B,$A247,CSV!$Q:$Q,"&gt;1.5")/$C247</f>
        <v>0.33333333333333331</v>
      </c>
      <c r="K247" s="12">
        <f>(COUNTIFS(CSV!$A:$A,$A247,CSV!$M:$M,"&gt;0.5") +COUNTIFS(CSV!$B:$B,$A247,CSV!$O:$O,"&gt;0.5"))/$D247</f>
        <v>0.6428571428571429</v>
      </c>
      <c r="L247" s="7">
        <f>COUNTIFS(CSV!$A:$A,$A247,CSV!$M:$M,"&gt;0.5")/$B247</f>
        <v>0.875</v>
      </c>
      <c r="M247" s="7">
        <f>COUNTIFS(CSV!$B:$B,$A247,CSV!$O:$O,"&gt;0.5")/$C247</f>
        <v>0.33333333333333331</v>
      </c>
      <c r="N247" s="12">
        <f>(COUNTIFS(CSV!$A:$A,$A247,CSV!$M:$M,"&gt;1.5") +COUNTIFS(CSV!$B:$B,$A247,CSV!$O:$O,"&gt;1.5"))/$D247</f>
        <v>0.42857142857142855</v>
      </c>
      <c r="O247" s="7">
        <f>COUNTIFS(CSV!$A:$A,$A247,CSV!$M:$M,"&gt;1.5")/$B247</f>
        <v>0.625</v>
      </c>
      <c r="P247" s="7">
        <f>COUNTIFS(CSV!$B:$B,$A247,CSV!$O:$O,"&gt;1.5")/$C247</f>
        <v>0.16666666666666666</v>
      </c>
      <c r="Q247" s="12">
        <f>(COUNTIFS(CSV!$A:$A,$A247,CSV!$N:$N,"&gt;0.5") +COUNTIFS(CSV!$B:$B,$A247,CSV!$P:$P,"&gt;0.5"))/$D247</f>
        <v>0.2857142857142857</v>
      </c>
      <c r="R247" s="7">
        <f>COUNTIFS(CSV!$A:$A,$A247,CSV!$N:$N,"&gt;0.5")/$B247</f>
        <v>0.25</v>
      </c>
      <c r="S247" s="7">
        <f>COUNTIFS(CSV!$B:$B,$A247,CSV!$P:$P,"&gt;0.5")/$C247</f>
        <v>0.33333333333333331</v>
      </c>
      <c r="T247" s="12">
        <f>(COUNTIFS(CSV!$A:$A,$A247,CSV!$N:$N,"&gt;1.5") +COUNTIFS(CSV!$B:$B,$A247,CSV!$P:$P,"&gt;1.5"))/$D247</f>
        <v>0.14285714285714285</v>
      </c>
      <c r="U247" s="7">
        <f>COUNTIFS(CSV!$A:$A,$A247,CSV!$N:$N,"&gt;1.5")/$B247</f>
        <v>0.125</v>
      </c>
      <c r="V247" s="7">
        <f>COUNTIFS(CSV!$B:$B,$A247,CSV!$P:$P,"&gt;1.5")/$C247</f>
        <v>0.16666666666666666</v>
      </c>
    </row>
    <row r="248" spans="1:22" x14ac:dyDescent="0.3">
      <c r="A248" s="62" t="s">
        <v>149</v>
      </c>
      <c r="B248" s="9">
        <f>COUNTIF(CSV!A:A,A248)</f>
        <v>7</v>
      </c>
      <c r="C248" s="4">
        <f>COUNTIF(CSV!B:B,A248)</f>
        <v>8</v>
      </c>
      <c r="D248" s="4">
        <f t="shared" si="8"/>
        <v>15</v>
      </c>
      <c r="E248" s="12">
        <f>(COUNTIFS(CSV!$A:$A,$A248,CSV!$Q:$Q,"&gt;0.5") +COUNTIFS(CSV!$B:$B,$A248,CSV!$Q:$Q,"&gt;0.5"))/$D248</f>
        <v>0.73333333333333328</v>
      </c>
      <c r="F248" s="7">
        <f>COUNTIFS(CSV!$A:$A,$A248,CSV!$Q:$Q,"&gt;0.5")/$B248</f>
        <v>0.8571428571428571</v>
      </c>
      <c r="G248" s="7">
        <f>COUNTIFS(CSV!$B:$B,$A248,CSV!$Q:$Q,"&gt;0.5")/$C248</f>
        <v>0.625</v>
      </c>
      <c r="H248" s="12">
        <f>(COUNTIFS(CSV!$A:$A,$A248,CSV!$Q:$Q,"&gt;1.5") +COUNTIFS(CSV!$B:$B,$A248,CSV!$Q:$Q,"&gt;1.5"))/$D248</f>
        <v>0.46666666666666667</v>
      </c>
      <c r="I248" s="7">
        <f>COUNTIFS(CSV!$A:$A,$A248,CSV!$Q:$Q,"&gt;1.5")/$B248</f>
        <v>0.5714285714285714</v>
      </c>
      <c r="J248" s="7">
        <f>COUNTIFS(CSV!$B:$B,$A248,CSV!$Q:$Q,"&gt;1.5")/$C248</f>
        <v>0.375</v>
      </c>
      <c r="K248" s="12">
        <f>(COUNTIFS(CSV!$A:$A,$A248,CSV!$M:$M,"&gt;0.5") +COUNTIFS(CSV!$B:$B,$A248,CSV!$O:$O,"&gt;0.5"))/$D248</f>
        <v>0.46666666666666667</v>
      </c>
      <c r="L248" s="7">
        <f>COUNTIFS(CSV!$A:$A,$A248,CSV!$M:$M,"&gt;0.5")/$B248</f>
        <v>0.5714285714285714</v>
      </c>
      <c r="M248" s="7">
        <f>COUNTIFS(CSV!$B:$B,$A248,CSV!$O:$O,"&gt;0.5")/$C248</f>
        <v>0.375</v>
      </c>
      <c r="N248" s="12">
        <f>(COUNTIFS(CSV!$A:$A,$A248,CSV!$M:$M,"&gt;1.5") +COUNTIFS(CSV!$B:$B,$A248,CSV!$O:$O,"&gt;1.5"))/$D248</f>
        <v>0.26666666666666666</v>
      </c>
      <c r="O248" s="7">
        <f>COUNTIFS(CSV!$A:$A,$A248,CSV!$M:$M,"&gt;1.5")/$B248</f>
        <v>0.2857142857142857</v>
      </c>
      <c r="P248" s="7">
        <f>COUNTIFS(CSV!$B:$B,$A248,CSV!$O:$O,"&gt;1.5")/$C248</f>
        <v>0.25</v>
      </c>
      <c r="Q248" s="12">
        <f>(COUNTIFS(CSV!$A:$A,$A248,CSV!$N:$N,"&gt;0.5") +COUNTIFS(CSV!$B:$B,$A248,CSV!$P:$P,"&gt;0.5"))/$D248</f>
        <v>0.46666666666666667</v>
      </c>
      <c r="R248" s="7">
        <f>COUNTIFS(CSV!$A:$A,$A248,CSV!$N:$N,"&gt;0.5")/$B248</f>
        <v>0.5714285714285714</v>
      </c>
      <c r="S248" s="7">
        <f>COUNTIFS(CSV!$B:$B,$A248,CSV!$P:$P,"&gt;0.5")/$C248</f>
        <v>0.375</v>
      </c>
      <c r="T248" s="12">
        <f>(COUNTIFS(CSV!$A:$A,$A248,CSV!$N:$N,"&gt;1.5") +COUNTIFS(CSV!$B:$B,$A248,CSV!$P:$P,"&gt;1.5"))/$D248</f>
        <v>0.13333333333333333</v>
      </c>
      <c r="U248" s="7">
        <f>COUNTIFS(CSV!$A:$A,$A248,CSV!$N:$N,"&gt;1.5")/$B248</f>
        <v>0.14285714285714285</v>
      </c>
      <c r="V248" s="7">
        <f>COUNTIFS(CSV!$B:$B,$A248,CSV!$P:$P,"&gt;1.5")/$C248</f>
        <v>0.125</v>
      </c>
    </row>
    <row r="249" spans="1:22" x14ac:dyDescent="0.3">
      <c r="A249" s="62" t="s">
        <v>137</v>
      </c>
      <c r="B249" s="9">
        <f>COUNTIF(CSV!A:A,A249)</f>
        <v>7</v>
      </c>
      <c r="C249" s="4">
        <f>COUNTIF(CSV!B:B,A249)</f>
        <v>7</v>
      </c>
      <c r="D249" s="4">
        <f t="shared" si="8"/>
        <v>14</v>
      </c>
      <c r="E249" s="12">
        <f>(COUNTIFS(CSV!$A:$A,$A249,CSV!$Q:$Q,"&gt;0.5") +COUNTIFS(CSV!$B:$B,$A249,CSV!$Q:$Q,"&gt;0.5"))/$D249</f>
        <v>0.5714285714285714</v>
      </c>
      <c r="F249" s="7">
        <f>COUNTIFS(CSV!$A:$A,$A249,CSV!$Q:$Q,"&gt;0.5")/$B249</f>
        <v>0.7142857142857143</v>
      </c>
      <c r="G249" s="7">
        <f>COUNTIFS(CSV!$B:$B,$A249,CSV!$Q:$Q,"&gt;0.5")/$C249</f>
        <v>0.42857142857142855</v>
      </c>
      <c r="H249" s="12">
        <f>(COUNTIFS(CSV!$A:$A,$A249,CSV!$Q:$Q,"&gt;1.5") +COUNTIFS(CSV!$B:$B,$A249,CSV!$Q:$Q,"&gt;1.5"))/$D249</f>
        <v>0.5714285714285714</v>
      </c>
      <c r="I249" s="7">
        <f>COUNTIFS(CSV!$A:$A,$A249,CSV!$Q:$Q,"&gt;1.5")/$B249</f>
        <v>0.7142857142857143</v>
      </c>
      <c r="J249" s="7">
        <f>COUNTIFS(CSV!$B:$B,$A249,CSV!$Q:$Q,"&gt;1.5")/$C249</f>
        <v>0.42857142857142855</v>
      </c>
      <c r="K249" s="12">
        <f>(COUNTIFS(CSV!$A:$A,$A249,CSV!$M:$M,"&gt;0.5") +COUNTIFS(CSV!$B:$B,$A249,CSV!$O:$O,"&gt;0.5"))/$D249</f>
        <v>0.35714285714285715</v>
      </c>
      <c r="L249" s="7">
        <f>COUNTIFS(CSV!$A:$A,$A249,CSV!$M:$M,"&gt;0.5")/$B249</f>
        <v>0.42857142857142855</v>
      </c>
      <c r="M249" s="7">
        <f>COUNTIFS(CSV!$B:$B,$A249,CSV!$O:$O,"&gt;0.5")/$C249</f>
        <v>0.2857142857142857</v>
      </c>
      <c r="N249" s="12">
        <f>(COUNTIFS(CSV!$A:$A,$A249,CSV!$M:$M,"&gt;1.5") +COUNTIFS(CSV!$B:$B,$A249,CSV!$O:$O,"&gt;1.5"))/$D249</f>
        <v>0.21428571428571427</v>
      </c>
      <c r="O249" s="7">
        <f>COUNTIFS(CSV!$A:$A,$A249,CSV!$M:$M,"&gt;1.5")/$B249</f>
        <v>0.14285714285714285</v>
      </c>
      <c r="P249" s="7">
        <f>COUNTIFS(CSV!$B:$B,$A249,CSV!$O:$O,"&gt;1.5")/$C249</f>
        <v>0.2857142857142857</v>
      </c>
      <c r="Q249" s="12">
        <f>(COUNTIFS(CSV!$A:$A,$A249,CSV!$N:$N,"&gt;0.5") +COUNTIFS(CSV!$B:$B,$A249,CSV!$P:$P,"&gt;0.5"))/$D249</f>
        <v>0.42857142857142855</v>
      </c>
      <c r="R249" s="7">
        <f>COUNTIFS(CSV!$A:$A,$A249,CSV!$N:$N,"&gt;0.5")/$B249</f>
        <v>0.5714285714285714</v>
      </c>
      <c r="S249" s="7">
        <f>COUNTIFS(CSV!$B:$B,$A249,CSV!$P:$P,"&gt;0.5")/$C249</f>
        <v>0.2857142857142857</v>
      </c>
      <c r="T249" s="12">
        <f>(COUNTIFS(CSV!$A:$A,$A249,CSV!$N:$N,"&gt;1.5") +COUNTIFS(CSV!$B:$B,$A249,CSV!$P:$P,"&gt;1.5"))/$D249</f>
        <v>0.2857142857142857</v>
      </c>
      <c r="U249" s="7">
        <f>COUNTIFS(CSV!$A:$A,$A249,CSV!$N:$N,"&gt;1.5")/$B249</f>
        <v>0.42857142857142855</v>
      </c>
      <c r="V249" s="7">
        <f>COUNTIFS(CSV!$B:$B,$A249,CSV!$P:$P,"&gt;1.5")/$C249</f>
        <v>0.14285714285714285</v>
      </c>
    </row>
    <row r="250" spans="1:22" x14ac:dyDescent="0.3">
      <c r="A250" s="62" t="s">
        <v>136</v>
      </c>
      <c r="B250" s="9">
        <f>COUNTIF(CSV!A:A,A250)</f>
        <v>8</v>
      </c>
      <c r="C250" s="4">
        <f>COUNTIF(CSV!B:B,A250)</f>
        <v>9</v>
      </c>
      <c r="D250" s="4">
        <f t="shared" si="8"/>
        <v>17</v>
      </c>
      <c r="E250" s="12">
        <f>(COUNTIFS(CSV!$A:$A,$A250,CSV!$Q:$Q,"&gt;0.5") +COUNTIFS(CSV!$B:$B,$A250,CSV!$Q:$Q,"&gt;0.5"))/$D250</f>
        <v>0.6470588235294118</v>
      </c>
      <c r="F250" s="7">
        <f>COUNTIFS(CSV!$A:$A,$A250,CSV!$Q:$Q,"&gt;0.5")/$B250</f>
        <v>0.5</v>
      </c>
      <c r="G250" s="7">
        <f>COUNTIFS(CSV!$B:$B,$A250,CSV!$Q:$Q,"&gt;0.5")/$C250</f>
        <v>0.77777777777777779</v>
      </c>
      <c r="H250" s="12">
        <f>(COUNTIFS(CSV!$A:$A,$A250,CSV!$Q:$Q,"&gt;1.5") +COUNTIFS(CSV!$B:$B,$A250,CSV!$Q:$Q,"&gt;1.5"))/$D250</f>
        <v>0.52941176470588236</v>
      </c>
      <c r="I250" s="7">
        <f>COUNTIFS(CSV!$A:$A,$A250,CSV!$Q:$Q,"&gt;1.5")/$B250</f>
        <v>0.375</v>
      </c>
      <c r="J250" s="7">
        <f>COUNTIFS(CSV!$B:$B,$A250,CSV!$Q:$Q,"&gt;1.5")/$C250</f>
        <v>0.66666666666666663</v>
      </c>
      <c r="K250" s="12">
        <f>(COUNTIFS(CSV!$A:$A,$A250,CSV!$M:$M,"&gt;0.5") +COUNTIFS(CSV!$B:$B,$A250,CSV!$O:$O,"&gt;0.5"))/$D250</f>
        <v>0.6470588235294118</v>
      </c>
      <c r="L250" s="7">
        <f>COUNTIFS(CSV!$A:$A,$A250,CSV!$M:$M,"&gt;0.5")/$B250</f>
        <v>0.5</v>
      </c>
      <c r="M250" s="7">
        <f>COUNTIFS(CSV!$B:$B,$A250,CSV!$O:$O,"&gt;0.5")/$C250</f>
        <v>0.77777777777777779</v>
      </c>
      <c r="N250" s="12">
        <f>(COUNTIFS(CSV!$A:$A,$A250,CSV!$M:$M,"&gt;1.5") +COUNTIFS(CSV!$B:$B,$A250,CSV!$O:$O,"&gt;1.5"))/$D250</f>
        <v>0.23529411764705882</v>
      </c>
      <c r="O250" s="7">
        <f>COUNTIFS(CSV!$A:$A,$A250,CSV!$M:$M,"&gt;1.5")/$B250</f>
        <v>0.125</v>
      </c>
      <c r="P250" s="7">
        <f>COUNTIFS(CSV!$B:$B,$A250,CSV!$O:$O,"&gt;1.5")/$C250</f>
        <v>0.33333333333333331</v>
      </c>
      <c r="Q250" s="12">
        <f>(COUNTIFS(CSV!$A:$A,$A250,CSV!$N:$N,"&gt;0.5") +COUNTIFS(CSV!$B:$B,$A250,CSV!$P:$P,"&gt;0.5"))/$D250</f>
        <v>0.41176470588235292</v>
      </c>
      <c r="R250" s="7">
        <f>COUNTIFS(CSV!$A:$A,$A250,CSV!$N:$N,"&gt;0.5")/$B250</f>
        <v>0.25</v>
      </c>
      <c r="S250" s="7">
        <f>COUNTIFS(CSV!$B:$B,$A250,CSV!$P:$P,"&gt;0.5")/$C250</f>
        <v>0.55555555555555558</v>
      </c>
      <c r="T250" s="12">
        <f>(COUNTIFS(CSV!$A:$A,$A250,CSV!$N:$N,"&gt;1.5") +COUNTIFS(CSV!$B:$B,$A250,CSV!$P:$P,"&gt;1.5"))/$D250</f>
        <v>0.11764705882352941</v>
      </c>
      <c r="U250" s="7">
        <f>COUNTIFS(CSV!$A:$A,$A250,CSV!$N:$N,"&gt;1.5")/$B250</f>
        <v>0.125</v>
      </c>
      <c r="V250" s="7">
        <f>COUNTIFS(CSV!$B:$B,$A250,CSV!$P:$P,"&gt;1.5")/$C250</f>
        <v>0.1111111111111111</v>
      </c>
    </row>
    <row r="251" spans="1:22" x14ac:dyDescent="0.3">
      <c r="A251" s="62" t="s">
        <v>150</v>
      </c>
      <c r="B251" s="9">
        <f>COUNTIF(CSV!A:A,A251)</f>
        <v>7</v>
      </c>
      <c r="C251" s="4">
        <f>COUNTIF(CSV!B:B,A251)</f>
        <v>7</v>
      </c>
      <c r="D251" s="4">
        <f t="shared" si="8"/>
        <v>14</v>
      </c>
      <c r="E251" s="12">
        <f>(COUNTIFS(CSV!$A:$A,$A251,CSV!$Q:$Q,"&gt;0.5") +COUNTIFS(CSV!$B:$B,$A251,CSV!$Q:$Q,"&gt;0.5"))/$D251</f>
        <v>0.7857142857142857</v>
      </c>
      <c r="F251" s="7">
        <f>COUNTIFS(CSV!$A:$A,$A251,CSV!$Q:$Q,"&gt;0.5")/$B251</f>
        <v>0.8571428571428571</v>
      </c>
      <c r="G251" s="7">
        <f>COUNTIFS(CSV!$B:$B,$A251,CSV!$Q:$Q,"&gt;0.5")/$C251</f>
        <v>0.7142857142857143</v>
      </c>
      <c r="H251" s="12">
        <f>(COUNTIFS(CSV!$A:$A,$A251,CSV!$Q:$Q,"&gt;1.5") +COUNTIFS(CSV!$B:$B,$A251,CSV!$Q:$Q,"&gt;1.5"))/$D251</f>
        <v>0.5714285714285714</v>
      </c>
      <c r="I251" s="7">
        <f>COUNTIFS(CSV!$A:$A,$A251,CSV!$Q:$Q,"&gt;1.5")/$B251</f>
        <v>0.5714285714285714</v>
      </c>
      <c r="J251" s="7">
        <f>COUNTIFS(CSV!$B:$B,$A251,CSV!$Q:$Q,"&gt;1.5")/$C251</f>
        <v>0.5714285714285714</v>
      </c>
      <c r="K251" s="12">
        <f>(COUNTIFS(CSV!$A:$A,$A251,CSV!$M:$M,"&gt;0.5") +COUNTIFS(CSV!$B:$B,$A251,CSV!$O:$O,"&gt;0.5"))/$D251</f>
        <v>0.42857142857142855</v>
      </c>
      <c r="L251" s="7">
        <f>COUNTIFS(CSV!$A:$A,$A251,CSV!$M:$M,"&gt;0.5")/$B251</f>
        <v>0.5714285714285714</v>
      </c>
      <c r="M251" s="7">
        <f>COUNTIFS(CSV!$B:$B,$A251,CSV!$O:$O,"&gt;0.5")/$C251</f>
        <v>0.2857142857142857</v>
      </c>
      <c r="N251" s="12">
        <f>(COUNTIFS(CSV!$A:$A,$A251,CSV!$M:$M,"&gt;1.5") +COUNTIFS(CSV!$B:$B,$A251,CSV!$O:$O,"&gt;1.5"))/$D251</f>
        <v>0.14285714285714285</v>
      </c>
      <c r="O251" s="7">
        <f>COUNTIFS(CSV!$A:$A,$A251,CSV!$M:$M,"&gt;1.5")/$B251</f>
        <v>0.2857142857142857</v>
      </c>
      <c r="P251" s="7">
        <f>COUNTIFS(CSV!$B:$B,$A251,CSV!$O:$O,"&gt;1.5")/$C251</f>
        <v>0</v>
      </c>
      <c r="Q251" s="12">
        <f>(COUNTIFS(CSV!$A:$A,$A251,CSV!$N:$N,"&gt;0.5") +COUNTIFS(CSV!$B:$B,$A251,CSV!$P:$P,"&gt;0.5"))/$D251</f>
        <v>0.7857142857142857</v>
      </c>
      <c r="R251" s="7">
        <f>COUNTIFS(CSV!$A:$A,$A251,CSV!$N:$N,"&gt;0.5")/$B251</f>
        <v>0.8571428571428571</v>
      </c>
      <c r="S251" s="7">
        <f>COUNTIFS(CSV!$B:$B,$A251,CSV!$P:$P,"&gt;0.5")/$C251</f>
        <v>0.7142857142857143</v>
      </c>
      <c r="T251" s="12">
        <f>(COUNTIFS(CSV!$A:$A,$A251,CSV!$N:$N,"&gt;1.5") +COUNTIFS(CSV!$B:$B,$A251,CSV!$P:$P,"&gt;1.5"))/$D251</f>
        <v>0.2857142857142857</v>
      </c>
      <c r="U251" s="7">
        <f>COUNTIFS(CSV!$A:$A,$A251,CSV!$N:$N,"&gt;1.5")/$B251</f>
        <v>0.2857142857142857</v>
      </c>
      <c r="V251" s="7">
        <f>COUNTIFS(CSV!$B:$B,$A251,CSV!$P:$P,"&gt;1.5")/$C251</f>
        <v>0.2857142857142857</v>
      </c>
    </row>
    <row r="252" spans="1:22" x14ac:dyDescent="0.3">
      <c r="A252" s="62" t="s">
        <v>146</v>
      </c>
      <c r="B252" s="9">
        <f>COUNTIF(CSV!A:A,A252)</f>
        <v>8</v>
      </c>
      <c r="C252" s="4">
        <f>COUNTIF(CSV!B:B,A252)</f>
        <v>7</v>
      </c>
      <c r="D252" s="4">
        <f t="shared" si="8"/>
        <v>15</v>
      </c>
      <c r="E252" s="12">
        <f>(COUNTIFS(CSV!$A:$A,$A252,CSV!$Q:$Q,"&gt;0.5") +COUNTIFS(CSV!$B:$B,$A252,CSV!$Q:$Q,"&gt;0.5"))/$D252</f>
        <v>0.93333333333333335</v>
      </c>
      <c r="F252" s="7">
        <f>COUNTIFS(CSV!$A:$A,$A252,CSV!$Q:$Q,"&gt;0.5")/$B252</f>
        <v>0.875</v>
      </c>
      <c r="G252" s="7">
        <f>COUNTIFS(CSV!$B:$B,$A252,CSV!$Q:$Q,"&gt;0.5")/$C252</f>
        <v>1</v>
      </c>
      <c r="H252" s="12">
        <f>(COUNTIFS(CSV!$A:$A,$A252,CSV!$Q:$Q,"&gt;1.5") +COUNTIFS(CSV!$B:$B,$A252,CSV!$Q:$Q,"&gt;1.5"))/$D252</f>
        <v>0.66666666666666663</v>
      </c>
      <c r="I252" s="7">
        <f>COUNTIFS(CSV!$A:$A,$A252,CSV!$Q:$Q,"&gt;1.5")/$B252</f>
        <v>0.75</v>
      </c>
      <c r="J252" s="7">
        <f>COUNTIFS(CSV!$B:$B,$A252,CSV!$Q:$Q,"&gt;1.5")/$C252</f>
        <v>0.5714285714285714</v>
      </c>
      <c r="K252" s="12">
        <f>(COUNTIFS(CSV!$A:$A,$A252,CSV!$M:$M,"&gt;0.5") +COUNTIFS(CSV!$B:$B,$A252,CSV!$O:$O,"&gt;0.5"))/$D252</f>
        <v>0.4</v>
      </c>
      <c r="L252" s="7">
        <f>COUNTIFS(CSV!$A:$A,$A252,CSV!$M:$M,"&gt;0.5")/$B252</f>
        <v>0.5</v>
      </c>
      <c r="M252" s="7">
        <f>COUNTIFS(CSV!$B:$B,$A252,CSV!$O:$O,"&gt;0.5")/$C252</f>
        <v>0.2857142857142857</v>
      </c>
      <c r="N252" s="12">
        <f>(COUNTIFS(CSV!$A:$A,$A252,CSV!$M:$M,"&gt;1.5") +COUNTIFS(CSV!$B:$B,$A252,CSV!$O:$O,"&gt;1.5"))/$D252</f>
        <v>0.26666666666666666</v>
      </c>
      <c r="O252" s="7">
        <f>COUNTIFS(CSV!$A:$A,$A252,CSV!$M:$M,"&gt;1.5")/$B252</f>
        <v>0.375</v>
      </c>
      <c r="P252" s="7">
        <f>COUNTIFS(CSV!$B:$B,$A252,CSV!$O:$O,"&gt;1.5")/$C252</f>
        <v>0.14285714285714285</v>
      </c>
      <c r="Q252" s="12">
        <f>(COUNTIFS(CSV!$A:$A,$A252,CSV!$N:$N,"&gt;0.5") +COUNTIFS(CSV!$B:$B,$A252,CSV!$P:$P,"&gt;0.5"))/$D252</f>
        <v>0.8666666666666667</v>
      </c>
      <c r="R252" s="7">
        <f>COUNTIFS(CSV!$A:$A,$A252,CSV!$N:$N,"&gt;0.5")/$B252</f>
        <v>0.875</v>
      </c>
      <c r="S252" s="7">
        <f>COUNTIFS(CSV!$B:$B,$A252,CSV!$P:$P,"&gt;0.5")/$C252</f>
        <v>0.8571428571428571</v>
      </c>
      <c r="T252" s="12">
        <f>(COUNTIFS(CSV!$A:$A,$A252,CSV!$N:$N,"&gt;1.5") +COUNTIFS(CSV!$B:$B,$A252,CSV!$P:$P,"&gt;1.5"))/$D252</f>
        <v>0.46666666666666667</v>
      </c>
      <c r="U252" s="7">
        <f>COUNTIFS(CSV!$A:$A,$A252,CSV!$N:$N,"&gt;1.5")/$B252</f>
        <v>0.5</v>
      </c>
      <c r="V252" s="7">
        <f>COUNTIFS(CSV!$B:$B,$A252,CSV!$P:$P,"&gt;1.5")/$C252</f>
        <v>0.42857142857142855</v>
      </c>
    </row>
    <row r="253" spans="1:22" x14ac:dyDescent="0.3">
      <c r="A253" s="62" t="s">
        <v>357</v>
      </c>
      <c r="B253" s="9">
        <f>COUNTIF(CSV!A:A,A253)</f>
        <v>6</v>
      </c>
      <c r="C253" s="4">
        <f>COUNTIF(CSV!B:B,A253)</f>
        <v>6</v>
      </c>
      <c r="D253" s="4">
        <f t="shared" ref="D253:D316" si="9">B253+C253</f>
        <v>12</v>
      </c>
      <c r="E253" s="12">
        <f>(COUNTIFS(CSV!$A:$A,$A253,CSV!$Q:$Q,"&gt;0.5") +COUNTIFS(CSV!$B:$B,$A253,CSV!$Q:$Q,"&gt;0.5"))/$D253</f>
        <v>0.91666666666666663</v>
      </c>
      <c r="F253" s="7">
        <f>COUNTIFS(CSV!$A:$A,$A253,CSV!$Q:$Q,"&gt;0.5")/$B253</f>
        <v>1</v>
      </c>
      <c r="G253" s="7">
        <f>COUNTIFS(CSV!$B:$B,$A253,CSV!$Q:$Q,"&gt;0.5")/$C253</f>
        <v>0.83333333333333337</v>
      </c>
      <c r="H253" s="12">
        <f>(COUNTIFS(CSV!$A:$A,$A253,CSV!$Q:$Q,"&gt;1.5") +COUNTIFS(CSV!$B:$B,$A253,CSV!$Q:$Q,"&gt;1.5"))/$D253</f>
        <v>0.5</v>
      </c>
      <c r="I253" s="7">
        <f>COUNTIFS(CSV!$A:$A,$A253,CSV!$Q:$Q,"&gt;1.5")/$B253</f>
        <v>0.33333333333333331</v>
      </c>
      <c r="J253" s="7">
        <f>COUNTIFS(CSV!$B:$B,$A253,CSV!$Q:$Q,"&gt;1.5")/$C253</f>
        <v>0.66666666666666663</v>
      </c>
      <c r="K253" s="12">
        <f>(COUNTIFS(CSV!$A:$A,$A253,CSV!$M:$M,"&gt;0.5") +COUNTIFS(CSV!$B:$B,$A253,CSV!$O:$O,"&gt;0.5"))/$D253</f>
        <v>0.41666666666666669</v>
      </c>
      <c r="L253" s="7">
        <f>COUNTIFS(CSV!$A:$A,$A253,CSV!$M:$M,"&gt;0.5")/$B253</f>
        <v>0.33333333333333331</v>
      </c>
      <c r="M253" s="7">
        <f>COUNTIFS(CSV!$B:$B,$A253,CSV!$O:$O,"&gt;0.5")/$C253</f>
        <v>0.5</v>
      </c>
      <c r="N253" s="12">
        <f>(COUNTIFS(CSV!$A:$A,$A253,CSV!$M:$M,"&gt;1.5") +COUNTIFS(CSV!$B:$B,$A253,CSV!$O:$O,"&gt;1.5"))/$D253</f>
        <v>8.3333333333333329E-2</v>
      </c>
      <c r="O253" s="7">
        <f>COUNTIFS(CSV!$A:$A,$A253,CSV!$M:$M,"&gt;1.5")/$B253</f>
        <v>0</v>
      </c>
      <c r="P253" s="7">
        <f>COUNTIFS(CSV!$B:$B,$A253,CSV!$O:$O,"&gt;1.5")/$C253</f>
        <v>0.16666666666666666</v>
      </c>
      <c r="Q253" s="12">
        <f>(COUNTIFS(CSV!$A:$A,$A253,CSV!$N:$N,"&gt;0.5") +COUNTIFS(CSV!$B:$B,$A253,CSV!$P:$P,"&gt;0.5"))/$D253</f>
        <v>0.83333333333333337</v>
      </c>
      <c r="R253" s="7">
        <f>COUNTIFS(CSV!$A:$A,$A253,CSV!$N:$N,"&gt;0.5")/$B253</f>
        <v>0.83333333333333337</v>
      </c>
      <c r="S253" s="7">
        <f>COUNTIFS(CSV!$B:$B,$A253,CSV!$P:$P,"&gt;0.5")/$C253</f>
        <v>0.83333333333333337</v>
      </c>
      <c r="T253" s="12">
        <f>(COUNTIFS(CSV!$A:$A,$A253,CSV!$N:$N,"&gt;1.5") +COUNTIFS(CSV!$B:$B,$A253,CSV!$P:$P,"&gt;1.5"))/$D253</f>
        <v>0.25</v>
      </c>
      <c r="U253" s="7">
        <f>COUNTIFS(CSV!$A:$A,$A253,CSV!$N:$N,"&gt;1.5")/$B253</f>
        <v>0.33333333333333331</v>
      </c>
      <c r="V253" s="7">
        <f>COUNTIFS(CSV!$B:$B,$A253,CSV!$P:$P,"&gt;1.5")/$C253</f>
        <v>0.16666666666666666</v>
      </c>
    </row>
    <row r="254" spans="1:22" x14ac:dyDescent="0.3">
      <c r="A254" s="62" t="s">
        <v>351</v>
      </c>
      <c r="B254" s="9">
        <f>COUNTIF(CSV!A:A,A254)</f>
        <v>4</v>
      </c>
      <c r="C254" s="4">
        <f>COUNTIF(CSV!B:B,A254)</f>
        <v>5</v>
      </c>
      <c r="D254" s="4">
        <f t="shared" si="9"/>
        <v>9</v>
      </c>
      <c r="E254" s="12">
        <f>(COUNTIFS(CSV!$A:$A,$A254,CSV!$Q:$Q,"&gt;0.5") +COUNTIFS(CSV!$B:$B,$A254,CSV!$Q:$Q,"&gt;0.5"))/$D254</f>
        <v>0.88888888888888884</v>
      </c>
      <c r="F254" s="7">
        <f>COUNTIFS(CSV!$A:$A,$A254,CSV!$Q:$Q,"&gt;0.5")/$B254</f>
        <v>0.75</v>
      </c>
      <c r="G254" s="7">
        <f>COUNTIFS(CSV!$B:$B,$A254,CSV!$Q:$Q,"&gt;0.5")/$C254</f>
        <v>1</v>
      </c>
      <c r="H254" s="12">
        <f>(COUNTIFS(CSV!$A:$A,$A254,CSV!$Q:$Q,"&gt;1.5") +COUNTIFS(CSV!$B:$B,$A254,CSV!$Q:$Q,"&gt;1.5"))/$D254</f>
        <v>0.55555555555555558</v>
      </c>
      <c r="I254" s="7">
        <f>COUNTIFS(CSV!$A:$A,$A254,CSV!$Q:$Q,"&gt;1.5")/$B254</f>
        <v>0</v>
      </c>
      <c r="J254" s="7">
        <f>COUNTIFS(CSV!$B:$B,$A254,CSV!$Q:$Q,"&gt;1.5")/$C254</f>
        <v>1</v>
      </c>
      <c r="K254" s="12">
        <f>(COUNTIFS(CSV!$A:$A,$A254,CSV!$M:$M,"&gt;0.5") +COUNTIFS(CSV!$B:$B,$A254,CSV!$O:$O,"&gt;0.5"))/$D254</f>
        <v>0.44444444444444442</v>
      </c>
      <c r="L254" s="7">
        <f>COUNTIFS(CSV!$A:$A,$A254,CSV!$M:$M,"&gt;0.5")/$B254</f>
        <v>0.5</v>
      </c>
      <c r="M254" s="7">
        <f>COUNTIFS(CSV!$B:$B,$A254,CSV!$O:$O,"&gt;0.5")/$C254</f>
        <v>0.4</v>
      </c>
      <c r="N254" s="12">
        <f>(COUNTIFS(CSV!$A:$A,$A254,CSV!$M:$M,"&gt;1.5") +COUNTIFS(CSV!$B:$B,$A254,CSV!$O:$O,"&gt;1.5"))/$D254</f>
        <v>0.22222222222222221</v>
      </c>
      <c r="O254" s="7">
        <f>COUNTIFS(CSV!$A:$A,$A254,CSV!$M:$M,"&gt;1.5")/$B254</f>
        <v>0</v>
      </c>
      <c r="P254" s="7">
        <f>COUNTIFS(CSV!$B:$B,$A254,CSV!$O:$O,"&gt;1.5")/$C254</f>
        <v>0.4</v>
      </c>
      <c r="Q254" s="12">
        <f>(COUNTIFS(CSV!$A:$A,$A254,CSV!$N:$N,"&gt;0.5") +COUNTIFS(CSV!$B:$B,$A254,CSV!$P:$P,"&gt;0.5"))/$D254</f>
        <v>0.55555555555555558</v>
      </c>
      <c r="R254" s="7">
        <f>COUNTIFS(CSV!$A:$A,$A254,CSV!$N:$N,"&gt;0.5")/$B254</f>
        <v>0.25</v>
      </c>
      <c r="S254" s="7">
        <f>COUNTIFS(CSV!$B:$B,$A254,CSV!$P:$P,"&gt;0.5")/$C254</f>
        <v>0.8</v>
      </c>
      <c r="T254" s="12">
        <f>(COUNTIFS(CSV!$A:$A,$A254,CSV!$N:$N,"&gt;1.5") +COUNTIFS(CSV!$B:$B,$A254,CSV!$P:$P,"&gt;1.5"))/$D254</f>
        <v>0.33333333333333331</v>
      </c>
      <c r="U254" s="7">
        <f>COUNTIFS(CSV!$A:$A,$A254,CSV!$N:$N,"&gt;1.5")/$B254</f>
        <v>0</v>
      </c>
      <c r="V254" s="7">
        <f>COUNTIFS(CSV!$B:$B,$A254,CSV!$P:$P,"&gt;1.5")/$C254</f>
        <v>0.6</v>
      </c>
    </row>
    <row r="255" spans="1:22" x14ac:dyDescent="0.3">
      <c r="A255" s="62" t="s">
        <v>356</v>
      </c>
      <c r="B255" s="9">
        <f>COUNTIF(CSV!A:A,A255)</f>
        <v>5</v>
      </c>
      <c r="C255" s="4">
        <f>COUNTIF(CSV!B:B,A255)</f>
        <v>6</v>
      </c>
      <c r="D255" s="4">
        <f t="shared" si="9"/>
        <v>11</v>
      </c>
      <c r="E255" s="12">
        <f>(COUNTIFS(CSV!$A:$A,$A255,CSV!$Q:$Q,"&gt;0.5") +COUNTIFS(CSV!$B:$B,$A255,CSV!$Q:$Q,"&gt;0.5"))/$D255</f>
        <v>1</v>
      </c>
      <c r="F255" s="7">
        <f>COUNTIFS(CSV!$A:$A,$A255,CSV!$Q:$Q,"&gt;0.5")/$B255</f>
        <v>1</v>
      </c>
      <c r="G255" s="7">
        <f>COUNTIFS(CSV!$B:$B,$A255,CSV!$Q:$Q,"&gt;0.5")/$C255</f>
        <v>1</v>
      </c>
      <c r="H255" s="12">
        <f>(COUNTIFS(CSV!$A:$A,$A255,CSV!$Q:$Q,"&gt;1.5") +COUNTIFS(CSV!$B:$B,$A255,CSV!$Q:$Q,"&gt;1.5"))/$D255</f>
        <v>0.63636363636363635</v>
      </c>
      <c r="I255" s="7">
        <f>COUNTIFS(CSV!$A:$A,$A255,CSV!$Q:$Q,"&gt;1.5")/$B255</f>
        <v>0.6</v>
      </c>
      <c r="J255" s="7">
        <f>COUNTIFS(CSV!$B:$B,$A255,CSV!$Q:$Q,"&gt;1.5")/$C255</f>
        <v>0.66666666666666663</v>
      </c>
      <c r="K255" s="12">
        <f>(COUNTIFS(CSV!$A:$A,$A255,CSV!$M:$M,"&gt;0.5") +COUNTIFS(CSV!$B:$B,$A255,CSV!$O:$O,"&gt;0.5"))/$D255</f>
        <v>0.63636363636363635</v>
      </c>
      <c r="L255" s="7">
        <f>COUNTIFS(CSV!$A:$A,$A255,CSV!$M:$M,"&gt;0.5")/$B255</f>
        <v>1</v>
      </c>
      <c r="M255" s="7">
        <f>COUNTIFS(CSV!$B:$B,$A255,CSV!$O:$O,"&gt;0.5")/$C255</f>
        <v>0.33333333333333331</v>
      </c>
      <c r="N255" s="12">
        <f>(COUNTIFS(CSV!$A:$A,$A255,CSV!$M:$M,"&gt;1.5") +COUNTIFS(CSV!$B:$B,$A255,CSV!$O:$O,"&gt;1.5"))/$D255</f>
        <v>0.27272727272727271</v>
      </c>
      <c r="O255" s="7">
        <f>COUNTIFS(CSV!$A:$A,$A255,CSV!$M:$M,"&gt;1.5")/$B255</f>
        <v>0.4</v>
      </c>
      <c r="P255" s="7">
        <f>COUNTIFS(CSV!$B:$B,$A255,CSV!$O:$O,"&gt;1.5")/$C255</f>
        <v>0.16666666666666666</v>
      </c>
      <c r="Q255" s="12">
        <f>(COUNTIFS(CSV!$A:$A,$A255,CSV!$N:$N,"&gt;0.5") +COUNTIFS(CSV!$B:$B,$A255,CSV!$P:$P,"&gt;0.5"))/$D255</f>
        <v>0.72727272727272729</v>
      </c>
      <c r="R255" s="7">
        <f>COUNTIFS(CSV!$A:$A,$A255,CSV!$N:$N,"&gt;0.5")/$B255</f>
        <v>0.4</v>
      </c>
      <c r="S255" s="7">
        <f>COUNTIFS(CSV!$B:$B,$A255,CSV!$P:$P,"&gt;0.5")/$C255</f>
        <v>1</v>
      </c>
      <c r="T255" s="12">
        <f>(COUNTIFS(CSV!$A:$A,$A255,CSV!$N:$N,"&gt;1.5") +COUNTIFS(CSV!$B:$B,$A255,CSV!$P:$P,"&gt;1.5"))/$D255</f>
        <v>0.45454545454545453</v>
      </c>
      <c r="U255" s="7">
        <f>COUNTIFS(CSV!$A:$A,$A255,CSV!$N:$N,"&gt;1.5")/$B255</f>
        <v>0.2</v>
      </c>
      <c r="V255" s="7">
        <f>COUNTIFS(CSV!$B:$B,$A255,CSV!$P:$P,"&gt;1.5")/$C255</f>
        <v>0.66666666666666663</v>
      </c>
    </row>
    <row r="256" spans="1:22" x14ac:dyDescent="0.3">
      <c r="A256" s="62" t="s">
        <v>353</v>
      </c>
      <c r="B256" s="9">
        <f>COUNTIF(CSV!A:A,A256)</f>
        <v>6</v>
      </c>
      <c r="C256" s="4">
        <f>COUNTIF(CSV!B:B,A256)</f>
        <v>5</v>
      </c>
      <c r="D256" s="4">
        <f t="shared" si="9"/>
        <v>11</v>
      </c>
      <c r="E256" s="12">
        <f>(COUNTIFS(CSV!$A:$A,$A256,CSV!$Q:$Q,"&gt;0.5") +COUNTIFS(CSV!$B:$B,$A256,CSV!$Q:$Q,"&gt;0.5"))/$D256</f>
        <v>0.72727272727272729</v>
      </c>
      <c r="F256" s="7">
        <f>COUNTIFS(CSV!$A:$A,$A256,CSV!$Q:$Q,"&gt;0.5")/$B256</f>
        <v>0.66666666666666663</v>
      </c>
      <c r="G256" s="7">
        <f>COUNTIFS(CSV!$B:$B,$A256,CSV!$Q:$Q,"&gt;0.5")/$C256</f>
        <v>0.8</v>
      </c>
      <c r="H256" s="12">
        <f>(COUNTIFS(CSV!$A:$A,$A256,CSV!$Q:$Q,"&gt;1.5") +COUNTIFS(CSV!$B:$B,$A256,CSV!$Q:$Q,"&gt;1.5"))/$D256</f>
        <v>0.45454545454545453</v>
      </c>
      <c r="I256" s="7">
        <f>COUNTIFS(CSV!$A:$A,$A256,CSV!$Q:$Q,"&gt;1.5")/$B256</f>
        <v>0.33333333333333331</v>
      </c>
      <c r="J256" s="7">
        <f>COUNTIFS(CSV!$B:$B,$A256,CSV!$Q:$Q,"&gt;1.5")/$C256</f>
        <v>0.6</v>
      </c>
      <c r="K256" s="12">
        <f>(COUNTIFS(CSV!$A:$A,$A256,CSV!$M:$M,"&gt;0.5") +COUNTIFS(CSV!$B:$B,$A256,CSV!$O:$O,"&gt;0.5"))/$D256</f>
        <v>0.54545454545454541</v>
      </c>
      <c r="L256" s="7">
        <f>COUNTIFS(CSV!$A:$A,$A256,CSV!$M:$M,"&gt;0.5")/$B256</f>
        <v>0.5</v>
      </c>
      <c r="M256" s="7">
        <f>COUNTIFS(CSV!$B:$B,$A256,CSV!$O:$O,"&gt;0.5")/$C256</f>
        <v>0.6</v>
      </c>
      <c r="N256" s="12">
        <f>(COUNTIFS(CSV!$A:$A,$A256,CSV!$M:$M,"&gt;1.5") +COUNTIFS(CSV!$B:$B,$A256,CSV!$O:$O,"&gt;1.5"))/$D256</f>
        <v>9.0909090909090912E-2</v>
      </c>
      <c r="O256" s="7">
        <f>COUNTIFS(CSV!$A:$A,$A256,CSV!$M:$M,"&gt;1.5")/$B256</f>
        <v>0.16666666666666666</v>
      </c>
      <c r="P256" s="7">
        <f>COUNTIFS(CSV!$B:$B,$A256,CSV!$O:$O,"&gt;1.5")/$C256</f>
        <v>0</v>
      </c>
      <c r="Q256" s="12">
        <f>(COUNTIFS(CSV!$A:$A,$A256,CSV!$N:$N,"&gt;0.5") +COUNTIFS(CSV!$B:$B,$A256,CSV!$P:$P,"&gt;0.5"))/$D256</f>
        <v>0.45454545454545453</v>
      </c>
      <c r="R256" s="7">
        <f>COUNTIFS(CSV!$A:$A,$A256,CSV!$N:$N,"&gt;0.5")/$B256</f>
        <v>0.33333333333333331</v>
      </c>
      <c r="S256" s="7">
        <f>COUNTIFS(CSV!$B:$B,$A256,CSV!$P:$P,"&gt;0.5")/$C256</f>
        <v>0.6</v>
      </c>
      <c r="T256" s="12">
        <f>(COUNTIFS(CSV!$A:$A,$A256,CSV!$N:$N,"&gt;1.5") +COUNTIFS(CSV!$B:$B,$A256,CSV!$P:$P,"&gt;1.5"))/$D256</f>
        <v>0.18181818181818182</v>
      </c>
      <c r="U256" s="7">
        <f>COUNTIFS(CSV!$A:$A,$A256,CSV!$N:$N,"&gt;1.5")/$B256</f>
        <v>0</v>
      </c>
      <c r="V256" s="7">
        <f>COUNTIFS(CSV!$B:$B,$A256,CSV!$P:$P,"&gt;1.5")/$C256</f>
        <v>0.4</v>
      </c>
    </row>
    <row r="257" spans="1:22" x14ac:dyDescent="0.3">
      <c r="A257" s="62" t="s">
        <v>355</v>
      </c>
      <c r="B257" s="9">
        <f>COUNTIF(CSV!A:A,A257)</f>
        <v>6</v>
      </c>
      <c r="C257" s="4">
        <f>COUNTIF(CSV!B:B,A257)</f>
        <v>6</v>
      </c>
      <c r="D257" s="4">
        <f t="shared" si="9"/>
        <v>12</v>
      </c>
      <c r="E257" s="12">
        <f>(COUNTIFS(CSV!$A:$A,$A257,CSV!$Q:$Q,"&gt;0.5") +COUNTIFS(CSV!$B:$B,$A257,CSV!$Q:$Q,"&gt;0.5"))/$D257</f>
        <v>0.83333333333333337</v>
      </c>
      <c r="F257" s="7">
        <f>COUNTIFS(CSV!$A:$A,$A257,CSV!$Q:$Q,"&gt;0.5")/$B257</f>
        <v>0.83333333333333337</v>
      </c>
      <c r="G257" s="7">
        <f>COUNTIFS(CSV!$B:$B,$A257,CSV!$Q:$Q,"&gt;0.5")/$C257</f>
        <v>0.83333333333333337</v>
      </c>
      <c r="H257" s="12">
        <f>(COUNTIFS(CSV!$A:$A,$A257,CSV!$Q:$Q,"&gt;1.5") +COUNTIFS(CSV!$B:$B,$A257,CSV!$Q:$Q,"&gt;1.5"))/$D257</f>
        <v>0.41666666666666669</v>
      </c>
      <c r="I257" s="7">
        <f>COUNTIFS(CSV!$A:$A,$A257,CSV!$Q:$Q,"&gt;1.5")/$B257</f>
        <v>0.33333333333333331</v>
      </c>
      <c r="J257" s="7">
        <f>COUNTIFS(CSV!$B:$B,$A257,CSV!$Q:$Q,"&gt;1.5")/$C257</f>
        <v>0.5</v>
      </c>
      <c r="K257" s="12">
        <f>(COUNTIFS(CSV!$A:$A,$A257,CSV!$M:$M,"&gt;0.5") +COUNTIFS(CSV!$B:$B,$A257,CSV!$O:$O,"&gt;0.5"))/$D257</f>
        <v>0.41666666666666669</v>
      </c>
      <c r="L257" s="7">
        <f>COUNTIFS(CSV!$A:$A,$A257,CSV!$M:$M,"&gt;0.5")/$B257</f>
        <v>0.5</v>
      </c>
      <c r="M257" s="7">
        <f>COUNTIFS(CSV!$B:$B,$A257,CSV!$O:$O,"&gt;0.5")/$C257</f>
        <v>0.33333333333333331</v>
      </c>
      <c r="N257" s="12">
        <f>(COUNTIFS(CSV!$A:$A,$A257,CSV!$M:$M,"&gt;1.5") +COUNTIFS(CSV!$B:$B,$A257,CSV!$O:$O,"&gt;1.5"))/$D257</f>
        <v>0.25</v>
      </c>
      <c r="O257" s="7">
        <f>COUNTIFS(CSV!$A:$A,$A257,CSV!$M:$M,"&gt;1.5")/$B257</f>
        <v>0.16666666666666666</v>
      </c>
      <c r="P257" s="7">
        <f>COUNTIFS(CSV!$B:$B,$A257,CSV!$O:$O,"&gt;1.5")/$C257</f>
        <v>0.33333333333333331</v>
      </c>
      <c r="Q257" s="12">
        <f>(COUNTIFS(CSV!$A:$A,$A257,CSV!$N:$N,"&gt;0.5") +COUNTIFS(CSV!$B:$B,$A257,CSV!$P:$P,"&gt;0.5"))/$D257</f>
        <v>0.5</v>
      </c>
      <c r="R257" s="7">
        <f>COUNTIFS(CSV!$A:$A,$A257,CSV!$N:$N,"&gt;0.5")/$B257</f>
        <v>0.5</v>
      </c>
      <c r="S257" s="7">
        <f>COUNTIFS(CSV!$B:$B,$A257,CSV!$P:$P,"&gt;0.5")/$C257</f>
        <v>0.5</v>
      </c>
      <c r="T257" s="12">
        <f>(COUNTIFS(CSV!$A:$A,$A257,CSV!$N:$N,"&gt;1.5") +COUNTIFS(CSV!$B:$B,$A257,CSV!$P:$P,"&gt;1.5"))/$D257</f>
        <v>0.25</v>
      </c>
      <c r="U257" s="7">
        <f>COUNTIFS(CSV!$A:$A,$A257,CSV!$N:$N,"&gt;1.5")/$B257</f>
        <v>0.33333333333333331</v>
      </c>
      <c r="V257" s="7">
        <f>COUNTIFS(CSV!$B:$B,$A257,CSV!$P:$P,"&gt;1.5")/$C257</f>
        <v>0.16666666666666666</v>
      </c>
    </row>
    <row r="258" spans="1:22" x14ac:dyDescent="0.3">
      <c r="A258" s="62" t="s">
        <v>354</v>
      </c>
      <c r="B258" s="9">
        <f>COUNTIF(CSV!A:A,A258)</f>
        <v>5</v>
      </c>
      <c r="C258" s="4">
        <f>COUNTIF(CSV!B:B,A258)</f>
        <v>7</v>
      </c>
      <c r="D258" s="4">
        <f t="shared" si="9"/>
        <v>12</v>
      </c>
      <c r="E258" s="12">
        <f>(COUNTIFS(CSV!$A:$A,$A258,CSV!$Q:$Q,"&gt;0.5") +COUNTIFS(CSV!$B:$B,$A258,CSV!$Q:$Q,"&gt;0.5"))/$D258</f>
        <v>0.83333333333333337</v>
      </c>
      <c r="F258" s="7">
        <f>COUNTIFS(CSV!$A:$A,$A258,CSV!$Q:$Q,"&gt;0.5")/$B258</f>
        <v>0.8</v>
      </c>
      <c r="G258" s="7">
        <f>COUNTIFS(CSV!$B:$B,$A258,CSV!$Q:$Q,"&gt;0.5")/$C258</f>
        <v>0.8571428571428571</v>
      </c>
      <c r="H258" s="12">
        <f>(COUNTIFS(CSV!$A:$A,$A258,CSV!$Q:$Q,"&gt;1.5") +COUNTIFS(CSV!$B:$B,$A258,CSV!$Q:$Q,"&gt;1.5"))/$D258</f>
        <v>0.5</v>
      </c>
      <c r="I258" s="7">
        <f>COUNTIFS(CSV!$A:$A,$A258,CSV!$Q:$Q,"&gt;1.5")/$B258</f>
        <v>0.8</v>
      </c>
      <c r="J258" s="7">
        <f>COUNTIFS(CSV!$B:$B,$A258,CSV!$Q:$Q,"&gt;1.5")/$C258</f>
        <v>0.2857142857142857</v>
      </c>
      <c r="K258" s="12">
        <f>(COUNTIFS(CSV!$A:$A,$A258,CSV!$M:$M,"&gt;0.5") +COUNTIFS(CSV!$B:$B,$A258,CSV!$O:$O,"&gt;0.5"))/$D258</f>
        <v>0.41666666666666669</v>
      </c>
      <c r="L258" s="7">
        <f>COUNTIFS(CSV!$A:$A,$A258,CSV!$M:$M,"&gt;0.5")/$B258</f>
        <v>0.6</v>
      </c>
      <c r="M258" s="7">
        <f>COUNTIFS(CSV!$B:$B,$A258,CSV!$O:$O,"&gt;0.5")/$C258</f>
        <v>0.2857142857142857</v>
      </c>
      <c r="N258" s="12">
        <f>(COUNTIFS(CSV!$A:$A,$A258,CSV!$M:$M,"&gt;1.5") +COUNTIFS(CSV!$B:$B,$A258,CSV!$O:$O,"&gt;1.5"))/$D258</f>
        <v>0.25</v>
      </c>
      <c r="O258" s="7">
        <f>COUNTIFS(CSV!$A:$A,$A258,CSV!$M:$M,"&gt;1.5")/$B258</f>
        <v>0.6</v>
      </c>
      <c r="P258" s="7">
        <f>COUNTIFS(CSV!$B:$B,$A258,CSV!$O:$O,"&gt;1.5")/$C258</f>
        <v>0</v>
      </c>
      <c r="Q258" s="12">
        <f>(COUNTIFS(CSV!$A:$A,$A258,CSV!$N:$N,"&gt;0.5") +COUNTIFS(CSV!$B:$B,$A258,CSV!$P:$P,"&gt;0.5"))/$D258</f>
        <v>0.66666666666666663</v>
      </c>
      <c r="R258" s="7">
        <f>COUNTIFS(CSV!$A:$A,$A258,CSV!$N:$N,"&gt;0.5")/$B258</f>
        <v>0.6</v>
      </c>
      <c r="S258" s="7">
        <f>COUNTIFS(CSV!$B:$B,$A258,CSV!$P:$P,"&gt;0.5")/$C258</f>
        <v>0.7142857142857143</v>
      </c>
      <c r="T258" s="12">
        <f>(COUNTIFS(CSV!$A:$A,$A258,CSV!$N:$N,"&gt;1.5") +COUNTIFS(CSV!$B:$B,$A258,CSV!$P:$P,"&gt;1.5"))/$D258</f>
        <v>0.25</v>
      </c>
      <c r="U258" s="7">
        <f>COUNTIFS(CSV!$A:$A,$A258,CSV!$N:$N,"&gt;1.5")/$B258</f>
        <v>0.4</v>
      </c>
      <c r="V258" s="7">
        <f>COUNTIFS(CSV!$B:$B,$A258,CSV!$P:$P,"&gt;1.5")/$C258</f>
        <v>0.14285714285714285</v>
      </c>
    </row>
    <row r="259" spans="1:22" x14ac:dyDescent="0.3">
      <c r="A259" s="62" t="s">
        <v>344</v>
      </c>
      <c r="B259" s="9">
        <f>COUNTIF(CSV!A:A,A259)</f>
        <v>5</v>
      </c>
      <c r="C259" s="4">
        <f>COUNTIF(CSV!B:B,A259)</f>
        <v>6</v>
      </c>
      <c r="D259" s="4">
        <f t="shared" si="9"/>
        <v>11</v>
      </c>
      <c r="E259" s="12">
        <f>(COUNTIFS(CSV!$A:$A,$A259,CSV!$Q:$Q,"&gt;0.5") +COUNTIFS(CSV!$B:$B,$A259,CSV!$Q:$Q,"&gt;0.5"))/$D259</f>
        <v>0.72727272727272729</v>
      </c>
      <c r="F259" s="7">
        <f>COUNTIFS(CSV!$A:$A,$A259,CSV!$Q:$Q,"&gt;0.5")/$B259</f>
        <v>0.8</v>
      </c>
      <c r="G259" s="7">
        <f>COUNTIFS(CSV!$B:$B,$A259,CSV!$Q:$Q,"&gt;0.5")/$C259</f>
        <v>0.66666666666666663</v>
      </c>
      <c r="H259" s="12">
        <f>(COUNTIFS(CSV!$A:$A,$A259,CSV!$Q:$Q,"&gt;1.5") +COUNTIFS(CSV!$B:$B,$A259,CSV!$Q:$Q,"&gt;1.5"))/$D259</f>
        <v>0.45454545454545453</v>
      </c>
      <c r="I259" s="7">
        <f>COUNTIFS(CSV!$A:$A,$A259,CSV!$Q:$Q,"&gt;1.5")/$B259</f>
        <v>0.6</v>
      </c>
      <c r="J259" s="7">
        <f>COUNTIFS(CSV!$B:$B,$A259,CSV!$Q:$Q,"&gt;1.5")/$C259</f>
        <v>0.33333333333333331</v>
      </c>
      <c r="K259" s="12">
        <f>(COUNTIFS(CSV!$A:$A,$A259,CSV!$M:$M,"&gt;0.5") +COUNTIFS(CSV!$B:$B,$A259,CSV!$O:$O,"&gt;0.5"))/$D259</f>
        <v>0.63636363636363635</v>
      </c>
      <c r="L259" s="7">
        <f>COUNTIFS(CSV!$A:$A,$A259,CSV!$M:$M,"&gt;0.5")/$B259</f>
        <v>0.6</v>
      </c>
      <c r="M259" s="7">
        <f>COUNTIFS(CSV!$B:$B,$A259,CSV!$O:$O,"&gt;0.5")/$C259</f>
        <v>0.66666666666666663</v>
      </c>
      <c r="N259" s="12">
        <f>(COUNTIFS(CSV!$A:$A,$A259,CSV!$M:$M,"&gt;1.5") +COUNTIFS(CSV!$B:$B,$A259,CSV!$O:$O,"&gt;1.5"))/$D259</f>
        <v>0.27272727272727271</v>
      </c>
      <c r="O259" s="7">
        <f>COUNTIFS(CSV!$A:$A,$A259,CSV!$M:$M,"&gt;1.5")/$B259</f>
        <v>0.4</v>
      </c>
      <c r="P259" s="7">
        <f>COUNTIFS(CSV!$B:$B,$A259,CSV!$O:$O,"&gt;1.5")/$C259</f>
        <v>0.16666666666666666</v>
      </c>
      <c r="Q259" s="12">
        <f>(COUNTIFS(CSV!$A:$A,$A259,CSV!$N:$N,"&gt;0.5") +COUNTIFS(CSV!$B:$B,$A259,CSV!$P:$P,"&gt;0.5"))/$D259</f>
        <v>0.27272727272727271</v>
      </c>
      <c r="R259" s="7">
        <f>COUNTIFS(CSV!$A:$A,$A259,CSV!$N:$N,"&gt;0.5")/$B259</f>
        <v>0.4</v>
      </c>
      <c r="S259" s="7">
        <f>COUNTIFS(CSV!$B:$B,$A259,CSV!$P:$P,"&gt;0.5")/$C259</f>
        <v>0.16666666666666666</v>
      </c>
      <c r="T259" s="12">
        <f>(COUNTIFS(CSV!$A:$A,$A259,CSV!$N:$N,"&gt;1.5") +COUNTIFS(CSV!$B:$B,$A259,CSV!$P:$P,"&gt;1.5"))/$D259</f>
        <v>9.0909090909090912E-2</v>
      </c>
      <c r="U259" s="7">
        <f>COUNTIFS(CSV!$A:$A,$A259,CSV!$N:$N,"&gt;1.5")/$B259</f>
        <v>0.2</v>
      </c>
      <c r="V259" s="7">
        <f>COUNTIFS(CSV!$B:$B,$A259,CSV!$P:$P,"&gt;1.5")/$C259</f>
        <v>0</v>
      </c>
    </row>
    <row r="260" spans="1:22" x14ac:dyDescent="0.3">
      <c r="A260" s="62" t="s">
        <v>349</v>
      </c>
      <c r="B260" s="9">
        <f>COUNTIF(CSV!A:A,A260)</f>
        <v>4</v>
      </c>
      <c r="C260" s="4">
        <f>COUNTIF(CSV!B:B,A260)</f>
        <v>6</v>
      </c>
      <c r="D260" s="4">
        <f t="shared" si="9"/>
        <v>10</v>
      </c>
      <c r="E260" s="12">
        <f>(COUNTIFS(CSV!$A:$A,$A260,CSV!$Q:$Q,"&gt;0.5") +COUNTIFS(CSV!$B:$B,$A260,CSV!$Q:$Q,"&gt;0.5"))/$D260</f>
        <v>0.7</v>
      </c>
      <c r="F260" s="7">
        <f>COUNTIFS(CSV!$A:$A,$A260,CSV!$Q:$Q,"&gt;0.5")/$B260</f>
        <v>0.75</v>
      </c>
      <c r="G260" s="7">
        <f>COUNTIFS(CSV!$B:$B,$A260,CSV!$Q:$Q,"&gt;0.5")/$C260</f>
        <v>0.66666666666666663</v>
      </c>
      <c r="H260" s="12">
        <f>(COUNTIFS(CSV!$A:$A,$A260,CSV!$Q:$Q,"&gt;1.5") +COUNTIFS(CSV!$B:$B,$A260,CSV!$Q:$Q,"&gt;1.5"))/$D260</f>
        <v>0.4</v>
      </c>
      <c r="I260" s="7">
        <f>COUNTIFS(CSV!$A:$A,$A260,CSV!$Q:$Q,"&gt;1.5")/$B260</f>
        <v>0.5</v>
      </c>
      <c r="J260" s="7">
        <f>COUNTIFS(CSV!$B:$B,$A260,CSV!$Q:$Q,"&gt;1.5")/$C260</f>
        <v>0.33333333333333331</v>
      </c>
      <c r="K260" s="12">
        <f>(COUNTIFS(CSV!$A:$A,$A260,CSV!$M:$M,"&gt;0.5") +COUNTIFS(CSV!$B:$B,$A260,CSV!$O:$O,"&gt;0.5"))/$D260</f>
        <v>0.7</v>
      </c>
      <c r="L260" s="7">
        <f>COUNTIFS(CSV!$A:$A,$A260,CSV!$M:$M,"&gt;0.5")/$B260</f>
        <v>0.75</v>
      </c>
      <c r="M260" s="7">
        <f>COUNTIFS(CSV!$B:$B,$A260,CSV!$O:$O,"&gt;0.5")/$C260</f>
        <v>0.66666666666666663</v>
      </c>
      <c r="N260" s="12">
        <f>(COUNTIFS(CSV!$A:$A,$A260,CSV!$M:$M,"&gt;1.5") +COUNTIFS(CSV!$B:$B,$A260,CSV!$O:$O,"&gt;1.5"))/$D260</f>
        <v>0.2</v>
      </c>
      <c r="O260" s="7">
        <f>COUNTIFS(CSV!$A:$A,$A260,CSV!$M:$M,"&gt;1.5")/$B260</f>
        <v>0.5</v>
      </c>
      <c r="P260" s="7">
        <f>COUNTIFS(CSV!$B:$B,$A260,CSV!$O:$O,"&gt;1.5")/$C260</f>
        <v>0</v>
      </c>
      <c r="Q260" s="12">
        <f>(COUNTIFS(CSV!$A:$A,$A260,CSV!$N:$N,"&gt;0.5") +COUNTIFS(CSV!$B:$B,$A260,CSV!$P:$P,"&gt;0.5"))/$D260</f>
        <v>0.2</v>
      </c>
      <c r="R260" s="7">
        <f>COUNTIFS(CSV!$A:$A,$A260,CSV!$N:$N,"&gt;0.5")/$B260</f>
        <v>0</v>
      </c>
      <c r="S260" s="7">
        <f>COUNTIFS(CSV!$B:$B,$A260,CSV!$P:$P,"&gt;0.5")/$C260</f>
        <v>0.33333333333333331</v>
      </c>
      <c r="T260" s="12">
        <f>(COUNTIFS(CSV!$A:$A,$A260,CSV!$N:$N,"&gt;1.5") +COUNTIFS(CSV!$B:$B,$A260,CSV!$P:$P,"&gt;1.5"))/$D260</f>
        <v>0</v>
      </c>
      <c r="U260" s="7">
        <f>COUNTIFS(CSV!$A:$A,$A260,CSV!$N:$N,"&gt;1.5")/$B260</f>
        <v>0</v>
      </c>
      <c r="V260" s="7">
        <f>COUNTIFS(CSV!$B:$B,$A260,CSV!$P:$P,"&gt;1.5")/$C260</f>
        <v>0</v>
      </c>
    </row>
    <row r="261" spans="1:22" x14ac:dyDescent="0.3">
      <c r="A261" s="62" t="s">
        <v>348</v>
      </c>
      <c r="B261" s="9">
        <f>COUNTIF(CSV!A:A,A261)</f>
        <v>6</v>
      </c>
      <c r="C261" s="4">
        <f>COUNTIF(CSV!B:B,A261)</f>
        <v>6</v>
      </c>
      <c r="D261" s="4">
        <f t="shared" si="9"/>
        <v>12</v>
      </c>
      <c r="E261" s="12">
        <f>(COUNTIFS(CSV!$A:$A,$A261,CSV!$Q:$Q,"&gt;0.5") +COUNTIFS(CSV!$B:$B,$A261,CSV!$Q:$Q,"&gt;0.5"))/$D261</f>
        <v>0.75</v>
      </c>
      <c r="F261" s="7">
        <f>COUNTIFS(CSV!$A:$A,$A261,CSV!$Q:$Q,"&gt;0.5")/$B261</f>
        <v>0.83333333333333337</v>
      </c>
      <c r="G261" s="7">
        <f>COUNTIFS(CSV!$B:$B,$A261,CSV!$Q:$Q,"&gt;0.5")/$C261</f>
        <v>0.66666666666666663</v>
      </c>
      <c r="H261" s="12">
        <f>(COUNTIFS(CSV!$A:$A,$A261,CSV!$Q:$Q,"&gt;1.5") +COUNTIFS(CSV!$B:$B,$A261,CSV!$Q:$Q,"&gt;1.5"))/$D261</f>
        <v>0.5</v>
      </c>
      <c r="I261" s="7">
        <f>COUNTIFS(CSV!$A:$A,$A261,CSV!$Q:$Q,"&gt;1.5")/$B261</f>
        <v>0.5</v>
      </c>
      <c r="J261" s="7">
        <f>COUNTIFS(CSV!$B:$B,$A261,CSV!$Q:$Q,"&gt;1.5")/$C261</f>
        <v>0.5</v>
      </c>
      <c r="K261" s="12">
        <f>(COUNTIFS(CSV!$A:$A,$A261,CSV!$M:$M,"&gt;0.5") +COUNTIFS(CSV!$B:$B,$A261,CSV!$O:$O,"&gt;0.5"))/$D261</f>
        <v>0.58333333333333337</v>
      </c>
      <c r="L261" s="7">
        <f>COUNTIFS(CSV!$A:$A,$A261,CSV!$M:$M,"&gt;0.5")/$B261</f>
        <v>0.66666666666666663</v>
      </c>
      <c r="M261" s="7">
        <f>COUNTIFS(CSV!$B:$B,$A261,CSV!$O:$O,"&gt;0.5")/$C261</f>
        <v>0.5</v>
      </c>
      <c r="N261" s="12">
        <f>(COUNTIFS(CSV!$A:$A,$A261,CSV!$M:$M,"&gt;1.5") +COUNTIFS(CSV!$B:$B,$A261,CSV!$O:$O,"&gt;1.5"))/$D261</f>
        <v>0.25</v>
      </c>
      <c r="O261" s="7">
        <f>COUNTIFS(CSV!$A:$A,$A261,CSV!$M:$M,"&gt;1.5")/$B261</f>
        <v>0.16666666666666666</v>
      </c>
      <c r="P261" s="7">
        <f>COUNTIFS(CSV!$B:$B,$A261,CSV!$O:$O,"&gt;1.5")/$C261</f>
        <v>0.33333333333333331</v>
      </c>
      <c r="Q261" s="12">
        <f>(COUNTIFS(CSV!$A:$A,$A261,CSV!$N:$N,"&gt;0.5") +COUNTIFS(CSV!$B:$B,$A261,CSV!$P:$P,"&gt;0.5"))/$D261</f>
        <v>0.5</v>
      </c>
      <c r="R261" s="7">
        <f>COUNTIFS(CSV!$A:$A,$A261,CSV!$N:$N,"&gt;0.5")/$B261</f>
        <v>0.66666666666666663</v>
      </c>
      <c r="S261" s="7">
        <f>COUNTIFS(CSV!$B:$B,$A261,CSV!$P:$P,"&gt;0.5")/$C261</f>
        <v>0.33333333333333331</v>
      </c>
      <c r="T261" s="12">
        <f>(COUNTIFS(CSV!$A:$A,$A261,CSV!$N:$N,"&gt;1.5") +COUNTIFS(CSV!$B:$B,$A261,CSV!$P:$P,"&gt;1.5"))/$D261</f>
        <v>0.16666666666666666</v>
      </c>
      <c r="U261" s="7">
        <f>COUNTIFS(CSV!$A:$A,$A261,CSV!$N:$N,"&gt;1.5")/$B261</f>
        <v>0.16666666666666666</v>
      </c>
      <c r="V261" s="7">
        <f>COUNTIFS(CSV!$B:$B,$A261,CSV!$P:$P,"&gt;1.5")/$C261</f>
        <v>0.16666666666666666</v>
      </c>
    </row>
    <row r="262" spans="1:22" x14ac:dyDescent="0.3">
      <c r="A262" s="62" t="s">
        <v>361</v>
      </c>
      <c r="B262" s="9">
        <f>COUNTIF(CSV!A:A,A262)</f>
        <v>6</v>
      </c>
      <c r="C262" s="4">
        <f>COUNTIF(CSV!B:B,A262)</f>
        <v>4</v>
      </c>
      <c r="D262" s="4">
        <f t="shared" si="9"/>
        <v>10</v>
      </c>
      <c r="E262" s="12">
        <f>(COUNTIFS(CSV!$A:$A,$A262,CSV!$Q:$Q,"&gt;0.5") +COUNTIFS(CSV!$B:$B,$A262,CSV!$Q:$Q,"&gt;0.5"))/$D262</f>
        <v>0.9</v>
      </c>
      <c r="F262" s="7">
        <f>COUNTIFS(CSV!$A:$A,$A262,CSV!$Q:$Q,"&gt;0.5")/$B262</f>
        <v>1</v>
      </c>
      <c r="G262" s="7">
        <f>COUNTIFS(CSV!$B:$B,$A262,CSV!$Q:$Q,"&gt;0.5")/$C262</f>
        <v>0.75</v>
      </c>
      <c r="H262" s="12">
        <f>(COUNTIFS(CSV!$A:$A,$A262,CSV!$Q:$Q,"&gt;1.5") +COUNTIFS(CSV!$B:$B,$A262,CSV!$Q:$Q,"&gt;1.5"))/$D262</f>
        <v>0.5</v>
      </c>
      <c r="I262" s="7">
        <f>COUNTIFS(CSV!$A:$A,$A262,CSV!$Q:$Q,"&gt;1.5")/$B262</f>
        <v>0.5</v>
      </c>
      <c r="J262" s="7">
        <f>COUNTIFS(CSV!$B:$B,$A262,CSV!$Q:$Q,"&gt;1.5")/$C262</f>
        <v>0.5</v>
      </c>
      <c r="K262" s="12">
        <f>(COUNTIFS(CSV!$A:$A,$A262,CSV!$M:$M,"&gt;0.5") +COUNTIFS(CSV!$B:$B,$A262,CSV!$O:$O,"&gt;0.5"))/$D262</f>
        <v>0.5</v>
      </c>
      <c r="L262" s="7">
        <f>COUNTIFS(CSV!$A:$A,$A262,CSV!$M:$M,"&gt;0.5")/$B262</f>
        <v>0.5</v>
      </c>
      <c r="M262" s="7">
        <f>COUNTIFS(CSV!$B:$B,$A262,CSV!$O:$O,"&gt;0.5")/$C262</f>
        <v>0.5</v>
      </c>
      <c r="N262" s="12">
        <f>(COUNTIFS(CSV!$A:$A,$A262,CSV!$M:$M,"&gt;1.5") +COUNTIFS(CSV!$B:$B,$A262,CSV!$O:$O,"&gt;1.5"))/$D262</f>
        <v>0.1</v>
      </c>
      <c r="O262" s="7">
        <f>COUNTIFS(CSV!$A:$A,$A262,CSV!$M:$M,"&gt;1.5")/$B262</f>
        <v>0</v>
      </c>
      <c r="P262" s="7">
        <f>COUNTIFS(CSV!$B:$B,$A262,CSV!$O:$O,"&gt;1.5")/$C262</f>
        <v>0.25</v>
      </c>
      <c r="Q262" s="12">
        <f>(COUNTIFS(CSV!$A:$A,$A262,CSV!$N:$N,"&gt;0.5") +COUNTIFS(CSV!$B:$B,$A262,CSV!$P:$P,"&gt;0.5"))/$D262</f>
        <v>0.9</v>
      </c>
      <c r="R262" s="7">
        <f>COUNTIFS(CSV!$A:$A,$A262,CSV!$N:$N,"&gt;0.5")/$B262</f>
        <v>1</v>
      </c>
      <c r="S262" s="7">
        <f>COUNTIFS(CSV!$B:$B,$A262,CSV!$P:$P,"&gt;0.5")/$C262</f>
        <v>0.75</v>
      </c>
      <c r="T262" s="12">
        <f>(COUNTIFS(CSV!$A:$A,$A262,CSV!$N:$N,"&gt;1.5") +COUNTIFS(CSV!$B:$B,$A262,CSV!$P:$P,"&gt;1.5"))/$D262</f>
        <v>0.2</v>
      </c>
      <c r="U262" s="7">
        <f>COUNTIFS(CSV!$A:$A,$A262,CSV!$N:$N,"&gt;1.5")/$B262</f>
        <v>0</v>
      </c>
      <c r="V262" s="7">
        <f>COUNTIFS(CSV!$B:$B,$A262,CSV!$P:$P,"&gt;1.5")/$C262</f>
        <v>0.5</v>
      </c>
    </row>
    <row r="263" spans="1:22" x14ac:dyDescent="0.3">
      <c r="A263" s="62" t="s">
        <v>352</v>
      </c>
      <c r="B263" s="9">
        <f>COUNTIF(CSV!A:A,A263)</f>
        <v>5</v>
      </c>
      <c r="C263" s="4">
        <f>COUNTIF(CSV!B:B,A263)</f>
        <v>5</v>
      </c>
      <c r="D263" s="4">
        <f t="shared" si="9"/>
        <v>10</v>
      </c>
      <c r="E263" s="12">
        <f>(COUNTIFS(CSV!$A:$A,$A263,CSV!$Q:$Q,"&gt;0.5") +COUNTIFS(CSV!$B:$B,$A263,CSV!$Q:$Q,"&gt;0.5"))/$D263</f>
        <v>0.7</v>
      </c>
      <c r="F263" s="7">
        <f>COUNTIFS(CSV!$A:$A,$A263,CSV!$Q:$Q,"&gt;0.5")/$B263</f>
        <v>0.4</v>
      </c>
      <c r="G263" s="7">
        <f>COUNTIFS(CSV!$B:$B,$A263,CSV!$Q:$Q,"&gt;0.5")/$C263</f>
        <v>1</v>
      </c>
      <c r="H263" s="12">
        <f>(COUNTIFS(CSV!$A:$A,$A263,CSV!$Q:$Q,"&gt;1.5") +COUNTIFS(CSV!$B:$B,$A263,CSV!$Q:$Q,"&gt;1.5"))/$D263</f>
        <v>0.1</v>
      </c>
      <c r="I263" s="7">
        <f>COUNTIFS(CSV!$A:$A,$A263,CSV!$Q:$Q,"&gt;1.5")/$B263</f>
        <v>0</v>
      </c>
      <c r="J263" s="7">
        <f>COUNTIFS(CSV!$B:$B,$A263,CSV!$Q:$Q,"&gt;1.5")/$C263</f>
        <v>0.2</v>
      </c>
      <c r="K263" s="12">
        <f>(COUNTIFS(CSV!$A:$A,$A263,CSV!$M:$M,"&gt;0.5") +COUNTIFS(CSV!$B:$B,$A263,CSV!$O:$O,"&gt;0.5"))/$D263</f>
        <v>0.6</v>
      </c>
      <c r="L263" s="7">
        <f>COUNTIFS(CSV!$A:$A,$A263,CSV!$M:$M,"&gt;0.5")/$B263</f>
        <v>0.4</v>
      </c>
      <c r="M263" s="7">
        <f>COUNTIFS(CSV!$B:$B,$A263,CSV!$O:$O,"&gt;0.5")/$C263</f>
        <v>0.8</v>
      </c>
      <c r="N263" s="12">
        <f>(COUNTIFS(CSV!$A:$A,$A263,CSV!$M:$M,"&gt;1.5") +COUNTIFS(CSV!$B:$B,$A263,CSV!$O:$O,"&gt;1.5"))/$D263</f>
        <v>0.1</v>
      </c>
      <c r="O263" s="7">
        <f>COUNTIFS(CSV!$A:$A,$A263,CSV!$M:$M,"&gt;1.5")/$B263</f>
        <v>0</v>
      </c>
      <c r="P263" s="7">
        <f>COUNTIFS(CSV!$B:$B,$A263,CSV!$O:$O,"&gt;1.5")/$C263</f>
        <v>0.2</v>
      </c>
      <c r="Q263" s="12">
        <f>(COUNTIFS(CSV!$A:$A,$A263,CSV!$N:$N,"&gt;0.5") +COUNTIFS(CSV!$B:$B,$A263,CSV!$P:$P,"&gt;0.5"))/$D263</f>
        <v>0.2</v>
      </c>
      <c r="R263" s="7">
        <f>COUNTIFS(CSV!$A:$A,$A263,CSV!$N:$N,"&gt;0.5")/$B263</f>
        <v>0</v>
      </c>
      <c r="S263" s="7">
        <f>COUNTIFS(CSV!$B:$B,$A263,CSV!$P:$P,"&gt;0.5")/$C263</f>
        <v>0.4</v>
      </c>
      <c r="T263" s="12">
        <f>(COUNTIFS(CSV!$A:$A,$A263,CSV!$N:$N,"&gt;1.5") +COUNTIFS(CSV!$B:$B,$A263,CSV!$P:$P,"&gt;1.5"))/$D263</f>
        <v>0</v>
      </c>
      <c r="U263" s="7">
        <f>COUNTIFS(CSV!$A:$A,$A263,CSV!$N:$N,"&gt;1.5")/$B263</f>
        <v>0</v>
      </c>
      <c r="V263" s="7">
        <f>COUNTIFS(CSV!$B:$B,$A263,CSV!$P:$P,"&gt;1.5")/$C263</f>
        <v>0</v>
      </c>
    </row>
    <row r="264" spans="1:22" x14ac:dyDescent="0.3">
      <c r="A264" s="62" t="s">
        <v>345</v>
      </c>
      <c r="B264" s="9">
        <f>COUNTIF(CSV!A:A,A264)</f>
        <v>6</v>
      </c>
      <c r="C264" s="4">
        <f>COUNTIF(CSV!B:B,A264)</f>
        <v>4</v>
      </c>
      <c r="D264" s="4">
        <f t="shared" si="9"/>
        <v>10</v>
      </c>
      <c r="E264" s="12">
        <f>(COUNTIFS(CSV!$A:$A,$A264,CSV!$Q:$Q,"&gt;0.5") +COUNTIFS(CSV!$B:$B,$A264,CSV!$Q:$Q,"&gt;0.5"))/$D264</f>
        <v>1</v>
      </c>
      <c r="F264" s="7">
        <f>COUNTIFS(CSV!$A:$A,$A264,CSV!$Q:$Q,"&gt;0.5")/$B264</f>
        <v>1</v>
      </c>
      <c r="G264" s="7">
        <f>COUNTIFS(CSV!$B:$B,$A264,CSV!$Q:$Q,"&gt;0.5")/$C264</f>
        <v>1</v>
      </c>
      <c r="H264" s="12">
        <f>(COUNTIFS(CSV!$A:$A,$A264,CSV!$Q:$Q,"&gt;1.5") +COUNTIFS(CSV!$B:$B,$A264,CSV!$Q:$Q,"&gt;1.5"))/$D264</f>
        <v>0.6</v>
      </c>
      <c r="I264" s="7">
        <f>COUNTIFS(CSV!$A:$A,$A264,CSV!$Q:$Q,"&gt;1.5")/$B264</f>
        <v>0.83333333333333337</v>
      </c>
      <c r="J264" s="7">
        <f>COUNTIFS(CSV!$B:$B,$A264,CSV!$Q:$Q,"&gt;1.5")/$C264</f>
        <v>0.25</v>
      </c>
      <c r="K264" s="12">
        <f>(COUNTIFS(CSV!$A:$A,$A264,CSV!$M:$M,"&gt;0.5") +COUNTIFS(CSV!$B:$B,$A264,CSV!$O:$O,"&gt;0.5"))/$D264</f>
        <v>0.8</v>
      </c>
      <c r="L264" s="7">
        <f>COUNTIFS(CSV!$A:$A,$A264,CSV!$M:$M,"&gt;0.5")/$B264</f>
        <v>0.83333333333333337</v>
      </c>
      <c r="M264" s="7">
        <f>COUNTIFS(CSV!$B:$B,$A264,CSV!$O:$O,"&gt;0.5")/$C264</f>
        <v>0.75</v>
      </c>
      <c r="N264" s="12">
        <f>(COUNTIFS(CSV!$A:$A,$A264,CSV!$M:$M,"&gt;1.5") +COUNTIFS(CSV!$B:$B,$A264,CSV!$O:$O,"&gt;1.5"))/$D264</f>
        <v>0.5</v>
      </c>
      <c r="O264" s="7">
        <f>COUNTIFS(CSV!$A:$A,$A264,CSV!$M:$M,"&gt;1.5")/$B264</f>
        <v>0.66666666666666663</v>
      </c>
      <c r="P264" s="7">
        <f>COUNTIFS(CSV!$B:$B,$A264,CSV!$O:$O,"&gt;1.5")/$C264</f>
        <v>0.25</v>
      </c>
      <c r="Q264" s="12">
        <f>(COUNTIFS(CSV!$A:$A,$A264,CSV!$N:$N,"&gt;0.5") +COUNTIFS(CSV!$B:$B,$A264,CSV!$P:$P,"&gt;0.5"))/$D264</f>
        <v>0.6</v>
      </c>
      <c r="R264" s="7">
        <f>COUNTIFS(CSV!$A:$A,$A264,CSV!$N:$N,"&gt;0.5")/$B264</f>
        <v>0.66666666666666663</v>
      </c>
      <c r="S264" s="7">
        <f>COUNTIFS(CSV!$B:$B,$A264,CSV!$P:$P,"&gt;0.5")/$C264</f>
        <v>0.5</v>
      </c>
      <c r="T264" s="12">
        <f>(COUNTIFS(CSV!$A:$A,$A264,CSV!$N:$N,"&gt;1.5") +COUNTIFS(CSV!$B:$B,$A264,CSV!$P:$P,"&gt;1.5"))/$D264</f>
        <v>0.1</v>
      </c>
      <c r="U264" s="7">
        <f>COUNTIFS(CSV!$A:$A,$A264,CSV!$N:$N,"&gt;1.5")/$B264</f>
        <v>0.16666666666666666</v>
      </c>
      <c r="V264" s="7">
        <f>COUNTIFS(CSV!$B:$B,$A264,CSV!$P:$P,"&gt;1.5")/$C264</f>
        <v>0</v>
      </c>
    </row>
    <row r="265" spans="1:22" x14ac:dyDescent="0.3">
      <c r="A265" s="62" t="s">
        <v>360</v>
      </c>
      <c r="B265" s="9">
        <f>COUNTIF(CSV!A:A,A265)</f>
        <v>6</v>
      </c>
      <c r="C265" s="4">
        <f>COUNTIF(CSV!B:B,A265)</f>
        <v>6</v>
      </c>
      <c r="D265" s="4">
        <f t="shared" si="9"/>
        <v>12</v>
      </c>
      <c r="E265" s="12">
        <f>(COUNTIFS(CSV!$A:$A,$A265,CSV!$Q:$Q,"&gt;0.5") +COUNTIFS(CSV!$B:$B,$A265,CSV!$Q:$Q,"&gt;0.5"))/$D265</f>
        <v>0.83333333333333337</v>
      </c>
      <c r="F265" s="7">
        <f>COUNTIFS(CSV!$A:$A,$A265,CSV!$Q:$Q,"&gt;0.5")/$B265</f>
        <v>0.83333333333333337</v>
      </c>
      <c r="G265" s="7">
        <f>COUNTIFS(CSV!$B:$B,$A265,CSV!$Q:$Q,"&gt;0.5")/$C265</f>
        <v>0.83333333333333337</v>
      </c>
      <c r="H265" s="12">
        <f>(COUNTIFS(CSV!$A:$A,$A265,CSV!$Q:$Q,"&gt;1.5") +COUNTIFS(CSV!$B:$B,$A265,CSV!$Q:$Q,"&gt;1.5"))/$D265</f>
        <v>0.5</v>
      </c>
      <c r="I265" s="7">
        <f>COUNTIFS(CSV!$A:$A,$A265,CSV!$Q:$Q,"&gt;1.5")/$B265</f>
        <v>0.33333333333333331</v>
      </c>
      <c r="J265" s="7">
        <f>COUNTIFS(CSV!$B:$B,$A265,CSV!$Q:$Q,"&gt;1.5")/$C265</f>
        <v>0.66666666666666663</v>
      </c>
      <c r="K265" s="12">
        <f>(COUNTIFS(CSV!$A:$A,$A265,CSV!$M:$M,"&gt;0.5") +COUNTIFS(CSV!$B:$B,$A265,CSV!$O:$O,"&gt;0.5"))/$D265</f>
        <v>0.41666666666666669</v>
      </c>
      <c r="L265" s="7">
        <f>COUNTIFS(CSV!$A:$A,$A265,CSV!$M:$M,"&gt;0.5")/$B265</f>
        <v>0.33333333333333331</v>
      </c>
      <c r="M265" s="7">
        <f>COUNTIFS(CSV!$B:$B,$A265,CSV!$O:$O,"&gt;0.5")/$C265</f>
        <v>0.5</v>
      </c>
      <c r="N265" s="12">
        <f>(COUNTIFS(CSV!$A:$A,$A265,CSV!$M:$M,"&gt;1.5") +COUNTIFS(CSV!$B:$B,$A265,CSV!$O:$O,"&gt;1.5"))/$D265</f>
        <v>0.16666666666666666</v>
      </c>
      <c r="O265" s="7">
        <f>COUNTIFS(CSV!$A:$A,$A265,CSV!$M:$M,"&gt;1.5")/$B265</f>
        <v>0.16666666666666666</v>
      </c>
      <c r="P265" s="7">
        <f>COUNTIFS(CSV!$B:$B,$A265,CSV!$O:$O,"&gt;1.5")/$C265</f>
        <v>0.16666666666666666</v>
      </c>
      <c r="Q265" s="12">
        <f>(COUNTIFS(CSV!$A:$A,$A265,CSV!$N:$N,"&gt;0.5") +COUNTIFS(CSV!$B:$B,$A265,CSV!$P:$P,"&gt;0.5"))/$D265</f>
        <v>0.75</v>
      </c>
      <c r="R265" s="7">
        <f>COUNTIFS(CSV!$A:$A,$A265,CSV!$N:$N,"&gt;0.5")/$B265</f>
        <v>0.83333333333333337</v>
      </c>
      <c r="S265" s="7">
        <f>COUNTIFS(CSV!$B:$B,$A265,CSV!$P:$P,"&gt;0.5")/$C265</f>
        <v>0.66666666666666663</v>
      </c>
      <c r="T265" s="12">
        <f>(COUNTIFS(CSV!$A:$A,$A265,CSV!$N:$N,"&gt;1.5") +COUNTIFS(CSV!$B:$B,$A265,CSV!$P:$P,"&gt;1.5"))/$D265</f>
        <v>0.5</v>
      </c>
      <c r="U265" s="7">
        <f>COUNTIFS(CSV!$A:$A,$A265,CSV!$N:$N,"&gt;1.5")/$B265</f>
        <v>0.33333333333333331</v>
      </c>
      <c r="V265" s="7">
        <f>COUNTIFS(CSV!$B:$B,$A265,CSV!$P:$P,"&gt;1.5")/$C265</f>
        <v>0.66666666666666663</v>
      </c>
    </row>
    <row r="266" spans="1:22" x14ac:dyDescent="0.3">
      <c r="A266" s="62" t="s">
        <v>359</v>
      </c>
      <c r="B266" s="9">
        <f>COUNTIF(CSV!A:A,A266)</f>
        <v>6</v>
      </c>
      <c r="C266" s="4">
        <f>COUNTIF(CSV!B:B,A266)</f>
        <v>5</v>
      </c>
      <c r="D266" s="4">
        <f t="shared" si="9"/>
        <v>11</v>
      </c>
      <c r="E266" s="12">
        <f>(COUNTIFS(CSV!$A:$A,$A266,CSV!$Q:$Q,"&gt;0.5") +COUNTIFS(CSV!$B:$B,$A266,CSV!$Q:$Q,"&gt;0.5"))/$D266</f>
        <v>0.72727272727272729</v>
      </c>
      <c r="F266" s="7">
        <f>COUNTIFS(CSV!$A:$A,$A266,CSV!$Q:$Q,"&gt;0.5")/$B266</f>
        <v>0.83333333333333337</v>
      </c>
      <c r="G266" s="7">
        <f>COUNTIFS(CSV!$B:$B,$A266,CSV!$Q:$Q,"&gt;0.5")/$C266</f>
        <v>0.6</v>
      </c>
      <c r="H266" s="12">
        <f>(COUNTIFS(CSV!$A:$A,$A266,CSV!$Q:$Q,"&gt;1.5") +COUNTIFS(CSV!$B:$B,$A266,CSV!$Q:$Q,"&gt;1.5"))/$D266</f>
        <v>0.45454545454545453</v>
      </c>
      <c r="I266" s="7">
        <f>COUNTIFS(CSV!$A:$A,$A266,CSV!$Q:$Q,"&gt;1.5")/$B266</f>
        <v>0.5</v>
      </c>
      <c r="J266" s="7">
        <f>COUNTIFS(CSV!$B:$B,$A266,CSV!$Q:$Q,"&gt;1.5")/$C266</f>
        <v>0.4</v>
      </c>
      <c r="K266" s="12">
        <f>(COUNTIFS(CSV!$A:$A,$A266,CSV!$M:$M,"&gt;0.5") +COUNTIFS(CSV!$B:$B,$A266,CSV!$O:$O,"&gt;0.5"))/$D266</f>
        <v>0.36363636363636365</v>
      </c>
      <c r="L266" s="7">
        <f>COUNTIFS(CSV!$A:$A,$A266,CSV!$M:$M,"&gt;0.5")/$B266</f>
        <v>0.33333333333333331</v>
      </c>
      <c r="M266" s="7">
        <f>COUNTIFS(CSV!$B:$B,$A266,CSV!$O:$O,"&gt;0.5")/$C266</f>
        <v>0.4</v>
      </c>
      <c r="N266" s="12">
        <f>(COUNTIFS(CSV!$A:$A,$A266,CSV!$M:$M,"&gt;1.5") +COUNTIFS(CSV!$B:$B,$A266,CSV!$O:$O,"&gt;1.5"))/$D266</f>
        <v>9.0909090909090912E-2</v>
      </c>
      <c r="O266" s="7">
        <f>COUNTIFS(CSV!$A:$A,$A266,CSV!$M:$M,"&gt;1.5")/$B266</f>
        <v>0</v>
      </c>
      <c r="P266" s="7">
        <f>COUNTIFS(CSV!$B:$B,$A266,CSV!$O:$O,"&gt;1.5")/$C266</f>
        <v>0.2</v>
      </c>
      <c r="Q266" s="12">
        <f>(COUNTIFS(CSV!$A:$A,$A266,CSV!$N:$N,"&gt;0.5") +COUNTIFS(CSV!$B:$B,$A266,CSV!$P:$P,"&gt;0.5"))/$D266</f>
        <v>0.54545454545454541</v>
      </c>
      <c r="R266" s="7">
        <f>COUNTIFS(CSV!$A:$A,$A266,CSV!$N:$N,"&gt;0.5")/$B266</f>
        <v>0.66666666666666663</v>
      </c>
      <c r="S266" s="7">
        <f>COUNTIFS(CSV!$B:$B,$A266,CSV!$P:$P,"&gt;0.5")/$C266</f>
        <v>0.4</v>
      </c>
      <c r="T266" s="12">
        <f>(COUNTIFS(CSV!$A:$A,$A266,CSV!$N:$N,"&gt;1.5") +COUNTIFS(CSV!$B:$B,$A266,CSV!$P:$P,"&gt;1.5"))/$D266</f>
        <v>0.36363636363636365</v>
      </c>
      <c r="U266" s="7">
        <f>COUNTIFS(CSV!$A:$A,$A266,CSV!$N:$N,"&gt;1.5")/$B266</f>
        <v>0.33333333333333331</v>
      </c>
      <c r="V266" s="7">
        <f>COUNTIFS(CSV!$B:$B,$A266,CSV!$P:$P,"&gt;1.5")/$C266</f>
        <v>0.4</v>
      </c>
    </row>
    <row r="267" spans="1:22" x14ac:dyDescent="0.3">
      <c r="A267" s="62" t="s">
        <v>350</v>
      </c>
      <c r="B267" s="9">
        <f>COUNTIF(CSV!A:A,A267)</f>
        <v>7</v>
      </c>
      <c r="C267" s="4">
        <f>COUNTIF(CSV!B:B,A267)</f>
        <v>4</v>
      </c>
      <c r="D267" s="4">
        <f t="shared" si="9"/>
        <v>11</v>
      </c>
      <c r="E267" s="12">
        <f>(COUNTIFS(CSV!$A:$A,$A267,CSV!$Q:$Q,"&gt;0.5") +COUNTIFS(CSV!$B:$B,$A267,CSV!$Q:$Q,"&gt;0.5"))/$D267</f>
        <v>0.90909090909090906</v>
      </c>
      <c r="F267" s="7">
        <f>COUNTIFS(CSV!$A:$A,$A267,CSV!$Q:$Q,"&gt;0.5")/$B267</f>
        <v>0.8571428571428571</v>
      </c>
      <c r="G267" s="7">
        <f>COUNTIFS(CSV!$B:$B,$A267,CSV!$Q:$Q,"&gt;0.5")/$C267</f>
        <v>1</v>
      </c>
      <c r="H267" s="12">
        <f>(COUNTIFS(CSV!$A:$A,$A267,CSV!$Q:$Q,"&gt;1.5") +COUNTIFS(CSV!$B:$B,$A267,CSV!$Q:$Q,"&gt;1.5"))/$D267</f>
        <v>0.54545454545454541</v>
      </c>
      <c r="I267" s="7">
        <f>COUNTIFS(CSV!$A:$A,$A267,CSV!$Q:$Q,"&gt;1.5")/$B267</f>
        <v>0.7142857142857143</v>
      </c>
      <c r="J267" s="7">
        <f>COUNTIFS(CSV!$B:$B,$A267,CSV!$Q:$Q,"&gt;1.5")/$C267</f>
        <v>0.25</v>
      </c>
      <c r="K267" s="12">
        <f>(COUNTIFS(CSV!$A:$A,$A267,CSV!$M:$M,"&gt;0.5") +COUNTIFS(CSV!$B:$B,$A267,CSV!$O:$O,"&gt;0.5"))/$D267</f>
        <v>0.63636363636363635</v>
      </c>
      <c r="L267" s="7">
        <f>COUNTIFS(CSV!$A:$A,$A267,CSV!$M:$M,"&gt;0.5")/$B267</f>
        <v>0.8571428571428571</v>
      </c>
      <c r="M267" s="7">
        <f>COUNTIFS(CSV!$B:$B,$A267,CSV!$O:$O,"&gt;0.5")/$C267</f>
        <v>0.25</v>
      </c>
      <c r="N267" s="12">
        <f>(COUNTIFS(CSV!$A:$A,$A267,CSV!$M:$M,"&gt;1.5") +COUNTIFS(CSV!$B:$B,$A267,CSV!$O:$O,"&gt;1.5"))/$D267</f>
        <v>0.45454545454545453</v>
      </c>
      <c r="O267" s="7">
        <f>COUNTIFS(CSV!$A:$A,$A267,CSV!$M:$M,"&gt;1.5")/$B267</f>
        <v>0.5714285714285714</v>
      </c>
      <c r="P267" s="7">
        <f>COUNTIFS(CSV!$B:$B,$A267,CSV!$O:$O,"&gt;1.5")/$C267</f>
        <v>0.25</v>
      </c>
      <c r="Q267" s="12">
        <f>(COUNTIFS(CSV!$A:$A,$A267,CSV!$N:$N,"&gt;0.5") +COUNTIFS(CSV!$B:$B,$A267,CSV!$P:$P,"&gt;0.5"))/$D267</f>
        <v>0.72727272727272729</v>
      </c>
      <c r="R267" s="7">
        <f>COUNTIFS(CSV!$A:$A,$A267,CSV!$N:$N,"&gt;0.5")/$B267</f>
        <v>0.5714285714285714</v>
      </c>
      <c r="S267" s="7">
        <f>COUNTIFS(CSV!$B:$B,$A267,CSV!$P:$P,"&gt;0.5")/$C267</f>
        <v>1</v>
      </c>
      <c r="T267" s="12">
        <f>(COUNTIFS(CSV!$A:$A,$A267,CSV!$N:$N,"&gt;1.5") +COUNTIFS(CSV!$B:$B,$A267,CSV!$P:$P,"&gt;1.5"))/$D267</f>
        <v>0.27272727272727271</v>
      </c>
      <c r="U267" s="7">
        <f>COUNTIFS(CSV!$A:$A,$A267,CSV!$N:$N,"&gt;1.5")/$B267</f>
        <v>0.2857142857142857</v>
      </c>
      <c r="V267" s="7">
        <f>COUNTIFS(CSV!$B:$B,$A267,CSV!$P:$P,"&gt;1.5")/$C267</f>
        <v>0.25</v>
      </c>
    </row>
    <row r="268" spans="1:22" x14ac:dyDescent="0.3">
      <c r="A268" s="62" t="s">
        <v>358</v>
      </c>
      <c r="B268" s="9">
        <f>COUNTIF(CSV!A:A,A268)</f>
        <v>6</v>
      </c>
      <c r="C268" s="4">
        <f>COUNTIF(CSV!B:B,A268)</f>
        <v>6</v>
      </c>
      <c r="D268" s="4">
        <f t="shared" si="9"/>
        <v>12</v>
      </c>
      <c r="E268" s="12">
        <f>(COUNTIFS(CSV!$A:$A,$A268,CSV!$Q:$Q,"&gt;0.5") +COUNTIFS(CSV!$B:$B,$A268,CSV!$Q:$Q,"&gt;0.5"))/$D268</f>
        <v>0.83333333333333337</v>
      </c>
      <c r="F268" s="7">
        <f>COUNTIFS(CSV!$A:$A,$A268,CSV!$Q:$Q,"&gt;0.5")/$B268</f>
        <v>0.66666666666666663</v>
      </c>
      <c r="G268" s="7">
        <f>COUNTIFS(CSV!$B:$B,$A268,CSV!$Q:$Q,"&gt;0.5")/$C268</f>
        <v>1</v>
      </c>
      <c r="H268" s="12">
        <f>(COUNTIFS(CSV!$A:$A,$A268,CSV!$Q:$Q,"&gt;1.5") +COUNTIFS(CSV!$B:$B,$A268,CSV!$Q:$Q,"&gt;1.5"))/$D268</f>
        <v>0.16666666666666666</v>
      </c>
      <c r="I268" s="7">
        <f>COUNTIFS(CSV!$A:$A,$A268,CSV!$Q:$Q,"&gt;1.5")/$B268</f>
        <v>0</v>
      </c>
      <c r="J268" s="7">
        <f>COUNTIFS(CSV!$B:$B,$A268,CSV!$Q:$Q,"&gt;1.5")/$C268</f>
        <v>0.33333333333333331</v>
      </c>
      <c r="K268" s="12">
        <f>(COUNTIFS(CSV!$A:$A,$A268,CSV!$M:$M,"&gt;0.5") +COUNTIFS(CSV!$B:$B,$A268,CSV!$O:$O,"&gt;0.5"))/$D268</f>
        <v>0.33333333333333331</v>
      </c>
      <c r="L268" s="7">
        <f>COUNTIFS(CSV!$A:$A,$A268,CSV!$M:$M,"&gt;0.5")/$B268</f>
        <v>0</v>
      </c>
      <c r="M268" s="7">
        <f>COUNTIFS(CSV!$B:$B,$A268,CSV!$O:$O,"&gt;0.5")/$C268</f>
        <v>0.66666666666666663</v>
      </c>
      <c r="N268" s="12">
        <f>(COUNTIFS(CSV!$A:$A,$A268,CSV!$M:$M,"&gt;1.5") +COUNTIFS(CSV!$B:$B,$A268,CSV!$O:$O,"&gt;1.5"))/$D268</f>
        <v>0</v>
      </c>
      <c r="O268" s="7">
        <f>COUNTIFS(CSV!$A:$A,$A268,CSV!$M:$M,"&gt;1.5")/$B268</f>
        <v>0</v>
      </c>
      <c r="P268" s="7">
        <f>COUNTIFS(CSV!$B:$B,$A268,CSV!$O:$O,"&gt;1.5")/$C268</f>
        <v>0</v>
      </c>
      <c r="Q268" s="12">
        <f>(COUNTIFS(CSV!$A:$A,$A268,CSV!$N:$N,"&gt;0.5") +COUNTIFS(CSV!$B:$B,$A268,CSV!$P:$P,"&gt;0.5"))/$D268</f>
        <v>0.66666666666666663</v>
      </c>
      <c r="R268" s="7">
        <f>COUNTIFS(CSV!$A:$A,$A268,CSV!$N:$N,"&gt;0.5")/$B268</f>
        <v>0.66666666666666663</v>
      </c>
      <c r="S268" s="7">
        <f>COUNTIFS(CSV!$B:$B,$A268,CSV!$P:$P,"&gt;0.5")/$C268</f>
        <v>0.66666666666666663</v>
      </c>
      <c r="T268" s="12">
        <f>(COUNTIFS(CSV!$A:$A,$A268,CSV!$N:$N,"&gt;1.5") +COUNTIFS(CSV!$B:$B,$A268,CSV!$P:$P,"&gt;1.5"))/$D268</f>
        <v>0.16666666666666666</v>
      </c>
      <c r="U268" s="7">
        <f>COUNTIFS(CSV!$A:$A,$A268,CSV!$N:$N,"&gt;1.5")/$B268</f>
        <v>0</v>
      </c>
      <c r="V268" s="7">
        <f>COUNTIFS(CSV!$B:$B,$A268,CSV!$P:$P,"&gt;1.5")/$C268</f>
        <v>0.33333333333333331</v>
      </c>
    </row>
    <row r="269" spans="1:22" x14ac:dyDescent="0.3">
      <c r="A269" s="62" t="s">
        <v>346</v>
      </c>
      <c r="B269" s="9">
        <f>COUNTIF(CSV!A:A,A269)</f>
        <v>6</v>
      </c>
      <c r="C269" s="4">
        <f>COUNTIF(CSV!B:B,A269)</f>
        <v>6</v>
      </c>
      <c r="D269" s="4">
        <f t="shared" si="9"/>
        <v>12</v>
      </c>
      <c r="E269" s="12">
        <f>(COUNTIFS(CSV!$A:$A,$A269,CSV!$Q:$Q,"&gt;0.5") +COUNTIFS(CSV!$B:$B,$A269,CSV!$Q:$Q,"&gt;0.5"))/$D269</f>
        <v>0.91666666666666663</v>
      </c>
      <c r="F269" s="7">
        <f>COUNTIFS(CSV!$A:$A,$A269,CSV!$Q:$Q,"&gt;0.5")/$B269</f>
        <v>1</v>
      </c>
      <c r="G269" s="7">
        <f>COUNTIFS(CSV!$B:$B,$A269,CSV!$Q:$Q,"&gt;0.5")/$C269</f>
        <v>0.83333333333333337</v>
      </c>
      <c r="H269" s="12">
        <f>(COUNTIFS(CSV!$A:$A,$A269,CSV!$Q:$Q,"&gt;1.5") +COUNTIFS(CSV!$B:$B,$A269,CSV!$Q:$Q,"&gt;1.5"))/$D269</f>
        <v>0.41666666666666669</v>
      </c>
      <c r="I269" s="7">
        <f>COUNTIFS(CSV!$A:$A,$A269,CSV!$Q:$Q,"&gt;1.5")/$B269</f>
        <v>0.5</v>
      </c>
      <c r="J269" s="7">
        <f>COUNTIFS(CSV!$B:$B,$A269,CSV!$Q:$Q,"&gt;1.5")/$C269</f>
        <v>0.33333333333333331</v>
      </c>
      <c r="K269" s="12">
        <f>(COUNTIFS(CSV!$A:$A,$A269,CSV!$M:$M,"&gt;0.5") +COUNTIFS(CSV!$B:$B,$A269,CSV!$O:$O,"&gt;0.5"))/$D269</f>
        <v>0.75</v>
      </c>
      <c r="L269" s="7">
        <f>COUNTIFS(CSV!$A:$A,$A269,CSV!$M:$M,"&gt;0.5")/$B269</f>
        <v>0.83333333333333337</v>
      </c>
      <c r="M269" s="7">
        <f>COUNTIFS(CSV!$B:$B,$A269,CSV!$O:$O,"&gt;0.5")/$C269</f>
        <v>0.66666666666666663</v>
      </c>
      <c r="N269" s="12">
        <f>(COUNTIFS(CSV!$A:$A,$A269,CSV!$M:$M,"&gt;1.5") +COUNTIFS(CSV!$B:$B,$A269,CSV!$O:$O,"&gt;1.5"))/$D269</f>
        <v>0.25</v>
      </c>
      <c r="O269" s="7">
        <f>COUNTIFS(CSV!$A:$A,$A269,CSV!$M:$M,"&gt;1.5")/$B269</f>
        <v>0.33333333333333331</v>
      </c>
      <c r="P269" s="7">
        <f>COUNTIFS(CSV!$B:$B,$A269,CSV!$O:$O,"&gt;1.5")/$C269</f>
        <v>0.16666666666666666</v>
      </c>
      <c r="Q269" s="12">
        <f>(COUNTIFS(CSV!$A:$A,$A269,CSV!$N:$N,"&gt;0.5") +COUNTIFS(CSV!$B:$B,$A269,CSV!$P:$P,"&gt;0.5"))/$D269</f>
        <v>0.33333333333333331</v>
      </c>
      <c r="R269" s="7">
        <f>COUNTIFS(CSV!$A:$A,$A269,CSV!$N:$N,"&gt;0.5")/$B269</f>
        <v>0.33333333333333331</v>
      </c>
      <c r="S269" s="7">
        <f>COUNTIFS(CSV!$B:$B,$A269,CSV!$P:$P,"&gt;0.5")/$C269</f>
        <v>0.33333333333333331</v>
      </c>
      <c r="T269" s="12">
        <f>(COUNTIFS(CSV!$A:$A,$A269,CSV!$N:$N,"&gt;1.5") +COUNTIFS(CSV!$B:$B,$A269,CSV!$P:$P,"&gt;1.5"))/$D269</f>
        <v>8.3333333333333329E-2</v>
      </c>
      <c r="U269" s="7">
        <f>COUNTIFS(CSV!$A:$A,$A269,CSV!$N:$N,"&gt;1.5")/$B269</f>
        <v>0</v>
      </c>
      <c r="V269" s="7">
        <f>COUNTIFS(CSV!$B:$B,$A269,CSV!$P:$P,"&gt;1.5")/$C269</f>
        <v>0.16666666666666666</v>
      </c>
    </row>
    <row r="270" spans="1:22" x14ac:dyDescent="0.3">
      <c r="A270" s="62" t="s">
        <v>347</v>
      </c>
      <c r="B270" s="9">
        <f>COUNTIF(CSV!A:A,A270)</f>
        <v>5</v>
      </c>
      <c r="C270" s="4">
        <f>COUNTIF(CSV!B:B,A270)</f>
        <v>7</v>
      </c>
      <c r="D270" s="4">
        <f t="shared" si="9"/>
        <v>12</v>
      </c>
      <c r="E270" s="12">
        <f>(COUNTIFS(CSV!$A:$A,$A270,CSV!$Q:$Q,"&gt;0.5") +COUNTIFS(CSV!$B:$B,$A270,CSV!$Q:$Q,"&gt;0.5"))/$D270</f>
        <v>0.91666666666666663</v>
      </c>
      <c r="F270" s="7">
        <f>COUNTIFS(CSV!$A:$A,$A270,CSV!$Q:$Q,"&gt;0.5")/$B270</f>
        <v>1</v>
      </c>
      <c r="G270" s="7">
        <f>COUNTIFS(CSV!$B:$B,$A270,CSV!$Q:$Q,"&gt;0.5")/$C270</f>
        <v>0.8571428571428571</v>
      </c>
      <c r="H270" s="12">
        <f>(COUNTIFS(CSV!$A:$A,$A270,CSV!$Q:$Q,"&gt;1.5") +COUNTIFS(CSV!$B:$B,$A270,CSV!$Q:$Q,"&gt;1.5"))/$D270</f>
        <v>0.41666666666666669</v>
      </c>
      <c r="I270" s="7">
        <f>COUNTIFS(CSV!$A:$A,$A270,CSV!$Q:$Q,"&gt;1.5")/$B270</f>
        <v>0.6</v>
      </c>
      <c r="J270" s="7">
        <f>COUNTIFS(CSV!$B:$B,$A270,CSV!$Q:$Q,"&gt;1.5")/$C270</f>
        <v>0.2857142857142857</v>
      </c>
      <c r="K270" s="12">
        <f>(COUNTIFS(CSV!$A:$A,$A270,CSV!$M:$M,"&gt;0.5") +COUNTIFS(CSV!$B:$B,$A270,CSV!$O:$O,"&gt;0.5"))/$D270</f>
        <v>0.75</v>
      </c>
      <c r="L270" s="7">
        <f>COUNTIFS(CSV!$A:$A,$A270,CSV!$M:$M,"&gt;0.5")/$B270</f>
        <v>1</v>
      </c>
      <c r="M270" s="7">
        <f>COUNTIFS(CSV!$B:$B,$A270,CSV!$O:$O,"&gt;0.5")/$C270</f>
        <v>0.5714285714285714</v>
      </c>
      <c r="N270" s="12">
        <f>(COUNTIFS(CSV!$A:$A,$A270,CSV!$M:$M,"&gt;1.5") +COUNTIFS(CSV!$B:$B,$A270,CSV!$O:$O,"&gt;1.5"))/$D270</f>
        <v>0.25</v>
      </c>
      <c r="O270" s="7">
        <f>COUNTIFS(CSV!$A:$A,$A270,CSV!$M:$M,"&gt;1.5")/$B270</f>
        <v>0.6</v>
      </c>
      <c r="P270" s="7">
        <f>COUNTIFS(CSV!$B:$B,$A270,CSV!$O:$O,"&gt;1.5")/$C270</f>
        <v>0</v>
      </c>
      <c r="Q270" s="12">
        <f>(COUNTIFS(CSV!$A:$A,$A270,CSV!$N:$N,"&gt;0.5") +COUNTIFS(CSV!$B:$B,$A270,CSV!$P:$P,"&gt;0.5"))/$D270</f>
        <v>0.41666666666666669</v>
      </c>
      <c r="R270" s="7">
        <f>COUNTIFS(CSV!$A:$A,$A270,CSV!$N:$N,"&gt;0.5")/$B270</f>
        <v>0.2</v>
      </c>
      <c r="S270" s="7">
        <f>COUNTIFS(CSV!$B:$B,$A270,CSV!$P:$P,"&gt;0.5")/$C270</f>
        <v>0.5714285714285714</v>
      </c>
      <c r="T270" s="12">
        <f>(COUNTIFS(CSV!$A:$A,$A270,CSV!$N:$N,"&gt;1.5") +COUNTIFS(CSV!$B:$B,$A270,CSV!$P:$P,"&gt;1.5"))/$D270</f>
        <v>8.3333333333333329E-2</v>
      </c>
      <c r="U270" s="7">
        <f>COUNTIFS(CSV!$A:$A,$A270,CSV!$N:$N,"&gt;1.5")/$B270</f>
        <v>0</v>
      </c>
      <c r="V270" s="7">
        <f>COUNTIFS(CSV!$B:$B,$A270,CSV!$P:$P,"&gt;1.5")/$C270</f>
        <v>0.14285714285714285</v>
      </c>
    </row>
    <row r="271" spans="1:22" x14ac:dyDescent="0.3">
      <c r="A271" t="s">
        <v>372</v>
      </c>
      <c r="B271" s="9">
        <f>COUNTIF(CSV!A:A,A271)</f>
        <v>3</v>
      </c>
      <c r="C271" s="4">
        <f>COUNTIF(CSV!B:B,A271)</f>
        <v>2</v>
      </c>
      <c r="D271" s="4">
        <f t="shared" si="9"/>
        <v>5</v>
      </c>
      <c r="E271" s="12">
        <f>(COUNTIFS(CSV!$A:$A,$A271,CSV!$Q:$Q,"&gt;0.5") +COUNTIFS(CSV!$B:$B,$A271,CSV!$Q:$Q,"&gt;0.5"))/$D271</f>
        <v>0.8</v>
      </c>
      <c r="F271" s="7">
        <f>COUNTIFS(CSV!$A:$A,$A271,CSV!$Q:$Q,"&gt;0.5")/$B271</f>
        <v>1</v>
      </c>
      <c r="G271" s="7">
        <f>COUNTIFS(CSV!$B:$B,$A271,CSV!$Q:$Q,"&gt;0.5")/$C271</f>
        <v>0.5</v>
      </c>
      <c r="H271" s="12">
        <f>(COUNTIFS(CSV!$A:$A,$A271,CSV!$Q:$Q,"&gt;1.5") +COUNTIFS(CSV!$B:$B,$A271,CSV!$Q:$Q,"&gt;1.5"))/$D271</f>
        <v>0.2</v>
      </c>
      <c r="I271" s="7">
        <f>COUNTIFS(CSV!$A:$A,$A271,CSV!$Q:$Q,"&gt;1.5")/$B271</f>
        <v>0.33333333333333331</v>
      </c>
      <c r="J271" s="7">
        <f>COUNTIFS(CSV!$B:$B,$A271,CSV!$Q:$Q,"&gt;1.5")/$C271</f>
        <v>0</v>
      </c>
      <c r="K271" s="12">
        <f>(COUNTIFS(CSV!$A:$A,$A271,CSV!$M:$M,"&gt;0.5") +COUNTIFS(CSV!$B:$B,$A271,CSV!$O:$O,"&gt;0.5"))/$D271</f>
        <v>0.6</v>
      </c>
      <c r="L271" s="7">
        <f>COUNTIFS(CSV!$A:$A,$A271,CSV!$M:$M,"&gt;0.5")/$B271</f>
        <v>1</v>
      </c>
      <c r="M271" s="7">
        <f>COUNTIFS(CSV!$B:$B,$A271,CSV!$O:$O,"&gt;0.5")/$C271</f>
        <v>0</v>
      </c>
      <c r="N271" s="12">
        <f>(COUNTIFS(CSV!$A:$A,$A271,CSV!$M:$M,"&gt;1.5") +COUNTIFS(CSV!$B:$B,$A271,CSV!$O:$O,"&gt;1.5"))/$D271</f>
        <v>0.2</v>
      </c>
      <c r="O271" s="7">
        <f>COUNTIFS(CSV!$A:$A,$A271,CSV!$M:$M,"&gt;1.5")/$B271</f>
        <v>0.33333333333333331</v>
      </c>
      <c r="P271" s="7">
        <f>COUNTIFS(CSV!$B:$B,$A271,CSV!$O:$O,"&gt;1.5")/$C271</f>
        <v>0</v>
      </c>
      <c r="Q271" s="12">
        <f>(COUNTIFS(CSV!$A:$A,$A271,CSV!$N:$N,"&gt;0.5") +COUNTIFS(CSV!$B:$B,$A271,CSV!$P:$P,"&gt;0.5"))/$D271</f>
        <v>0.4</v>
      </c>
      <c r="R271" s="7">
        <f>COUNTIFS(CSV!$A:$A,$A271,CSV!$N:$N,"&gt;0.5")/$B271</f>
        <v>0.33333333333333331</v>
      </c>
      <c r="S271" s="7">
        <f>COUNTIFS(CSV!$B:$B,$A271,CSV!$P:$P,"&gt;0.5")/$C271</f>
        <v>0.5</v>
      </c>
      <c r="T271" s="12">
        <f>(COUNTIFS(CSV!$A:$A,$A271,CSV!$N:$N,"&gt;1.5") +COUNTIFS(CSV!$B:$B,$A271,CSV!$P:$P,"&gt;1.5"))/$D271</f>
        <v>0</v>
      </c>
      <c r="U271" s="7">
        <f>COUNTIFS(CSV!$A:$A,$A271,CSV!$N:$N,"&gt;1.5")/$B271</f>
        <v>0</v>
      </c>
      <c r="V271" s="7">
        <f>COUNTIFS(CSV!$B:$B,$A271,CSV!$P:$P,"&gt;1.5")/$C271</f>
        <v>0</v>
      </c>
    </row>
    <row r="272" spans="1:22" x14ac:dyDescent="0.3">
      <c r="A272" t="s">
        <v>378</v>
      </c>
      <c r="B272" s="9">
        <f>COUNTIF(CSV!A:A,A272)</f>
        <v>4</v>
      </c>
      <c r="C272" s="4">
        <f>COUNTIF(CSV!B:B,A272)</f>
        <v>4</v>
      </c>
      <c r="D272" s="4">
        <f t="shared" si="9"/>
        <v>8</v>
      </c>
      <c r="E272" s="12">
        <f>(COUNTIFS(CSV!$A:$A,$A272,CSV!$Q:$Q,"&gt;0.5") +COUNTIFS(CSV!$B:$B,$A272,CSV!$Q:$Q,"&gt;0.5"))/$D272</f>
        <v>0.75</v>
      </c>
      <c r="F272" s="7">
        <f>COUNTIFS(CSV!$A:$A,$A272,CSV!$Q:$Q,"&gt;0.5")/$B272</f>
        <v>1</v>
      </c>
      <c r="G272" s="7">
        <f>COUNTIFS(CSV!$B:$B,$A272,CSV!$Q:$Q,"&gt;0.5")/$C272</f>
        <v>0.5</v>
      </c>
      <c r="H272" s="12">
        <f>(COUNTIFS(CSV!$A:$A,$A272,CSV!$Q:$Q,"&gt;1.5") +COUNTIFS(CSV!$B:$B,$A272,CSV!$Q:$Q,"&gt;1.5"))/$D272</f>
        <v>0.5</v>
      </c>
      <c r="I272" s="7">
        <f>COUNTIFS(CSV!$A:$A,$A272,CSV!$Q:$Q,"&gt;1.5")/$B272</f>
        <v>0.5</v>
      </c>
      <c r="J272" s="7">
        <f>COUNTIFS(CSV!$B:$B,$A272,CSV!$Q:$Q,"&gt;1.5")/$C272</f>
        <v>0.5</v>
      </c>
      <c r="K272" s="12">
        <f>(COUNTIFS(CSV!$A:$A,$A272,CSV!$M:$M,"&gt;0.5") +COUNTIFS(CSV!$B:$B,$A272,CSV!$O:$O,"&gt;0.5"))/$D272</f>
        <v>0.5</v>
      </c>
      <c r="L272" s="7">
        <f>COUNTIFS(CSV!$A:$A,$A272,CSV!$M:$M,"&gt;0.5")/$B272</f>
        <v>0.5</v>
      </c>
      <c r="M272" s="7">
        <f>COUNTIFS(CSV!$B:$B,$A272,CSV!$O:$O,"&gt;0.5")/$C272</f>
        <v>0.5</v>
      </c>
      <c r="N272" s="12">
        <f>(COUNTIFS(CSV!$A:$A,$A272,CSV!$M:$M,"&gt;1.5") +COUNTIFS(CSV!$B:$B,$A272,CSV!$O:$O,"&gt;1.5"))/$D272</f>
        <v>0.25</v>
      </c>
      <c r="O272" s="7">
        <f>COUNTIFS(CSV!$A:$A,$A272,CSV!$M:$M,"&gt;1.5")/$B272</f>
        <v>0.5</v>
      </c>
      <c r="P272" s="7">
        <f>COUNTIFS(CSV!$B:$B,$A272,CSV!$O:$O,"&gt;1.5")/$C272</f>
        <v>0</v>
      </c>
      <c r="Q272" s="12">
        <f>(COUNTIFS(CSV!$A:$A,$A272,CSV!$N:$N,"&gt;0.5") +COUNTIFS(CSV!$B:$B,$A272,CSV!$P:$P,"&gt;0.5"))/$D272</f>
        <v>0.625</v>
      </c>
      <c r="R272" s="7">
        <f>COUNTIFS(CSV!$A:$A,$A272,CSV!$N:$N,"&gt;0.5")/$B272</f>
        <v>0.75</v>
      </c>
      <c r="S272" s="7">
        <f>COUNTIFS(CSV!$B:$B,$A272,CSV!$P:$P,"&gt;0.5")/$C272</f>
        <v>0.5</v>
      </c>
      <c r="T272" s="12">
        <f>(COUNTIFS(CSV!$A:$A,$A272,CSV!$N:$N,"&gt;1.5") +COUNTIFS(CSV!$B:$B,$A272,CSV!$P:$P,"&gt;1.5"))/$D272</f>
        <v>0.25</v>
      </c>
      <c r="U272" s="7">
        <f>COUNTIFS(CSV!$A:$A,$A272,CSV!$N:$N,"&gt;1.5")/$B272</f>
        <v>0.25</v>
      </c>
      <c r="V272" s="7">
        <f>COUNTIFS(CSV!$B:$B,$A272,CSV!$P:$P,"&gt;1.5")/$C272</f>
        <v>0.25</v>
      </c>
    </row>
    <row r="273" spans="1:22" x14ac:dyDescent="0.3">
      <c r="A273" t="s">
        <v>362</v>
      </c>
      <c r="B273" s="9">
        <f>COUNTIF(CSV!A:A,A273)</f>
        <v>4</v>
      </c>
      <c r="C273" s="4">
        <f>COUNTIF(CSV!B:B,A273)</f>
        <v>3</v>
      </c>
      <c r="D273" s="4">
        <f t="shared" si="9"/>
        <v>7</v>
      </c>
      <c r="E273" s="12">
        <f>(COUNTIFS(CSV!$A:$A,$A273,CSV!$Q:$Q,"&gt;0.5") +COUNTIFS(CSV!$B:$B,$A273,CSV!$Q:$Q,"&gt;0.5"))/$D273</f>
        <v>0.8571428571428571</v>
      </c>
      <c r="F273" s="7">
        <f>COUNTIFS(CSV!$A:$A,$A273,CSV!$Q:$Q,"&gt;0.5")/$B273</f>
        <v>1</v>
      </c>
      <c r="G273" s="7">
        <f>COUNTIFS(CSV!$B:$B,$A273,CSV!$Q:$Q,"&gt;0.5")/$C273</f>
        <v>0.66666666666666663</v>
      </c>
      <c r="H273" s="12">
        <f>(COUNTIFS(CSV!$A:$A,$A273,CSV!$Q:$Q,"&gt;1.5") +COUNTIFS(CSV!$B:$B,$A273,CSV!$Q:$Q,"&gt;1.5"))/$D273</f>
        <v>0</v>
      </c>
      <c r="I273" s="7">
        <f>COUNTIFS(CSV!$A:$A,$A273,CSV!$Q:$Q,"&gt;1.5")/$B273</f>
        <v>0</v>
      </c>
      <c r="J273" s="7">
        <f>COUNTIFS(CSV!$B:$B,$A273,CSV!$Q:$Q,"&gt;1.5")/$C273</f>
        <v>0</v>
      </c>
      <c r="K273" s="12">
        <f>(COUNTIFS(CSV!$A:$A,$A273,CSV!$M:$M,"&gt;0.5") +COUNTIFS(CSV!$B:$B,$A273,CSV!$O:$O,"&gt;0.5"))/$D273</f>
        <v>0.42857142857142855</v>
      </c>
      <c r="L273" s="7">
        <f>COUNTIFS(CSV!$A:$A,$A273,CSV!$M:$M,"&gt;0.5")/$B273</f>
        <v>0.5</v>
      </c>
      <c r="M273" s="7">
        <f>COUNTIFS(CSV!$B:$B,$A273,CSV!$O:$O,"&gt;0.5")/$C273</f>
        <v>0.33333333333333331</v>
      </c>
      <c r="N273" s="12">
        <f>(COUNTIFS(CSV!$A:$A,$A273,CSV!$M:$M,"&gt;1.5") +COUNTIFS(CSV!$B:$B,$A273,CSV!$O:$O,"&gt;1.5"))/$D273</f>
        <v>0</v>
      </c>
      <c r="O273" s="7">
        <f>COUNTIFS(CSV!$A:$A,$A273,CSV!$M:$M,"&gt;1.5")/$B273</f>
        <v>0</v>
      </c>
      <c r="P273" s="7">
        <f>COUNTIFS(CSV!$B:$B,$A273,CSV!$O:$O,"&gt;1.5")/$C273</f>
        <v>0</v>
      </c>
      <c r="Q273" s="12">
        <f>(COUNTIFS(CSV!$A:$A,$A273,CSV!$N:$N,"&gt;0.5") +COUNTIFS(CSV!$B:$B,$A273,CSV!$P:$P,"&gt;0.5"))/$D273</f>
        <v>0.42857142857142855</v>
      </c>
      <c r="R273" s="7">
        <f>COUNTIFS(CSV!$A:$A,$A273,CSV!$N:$N,"&gt;0.5")/$B273</f>
        <v>0.5</v>
      </c>
      <c r="S273" s="7">
        <f>COUNTIFS(CSV!$B:$B,$A273,CSV!$P:$P,"&gt;0.5")/$C273</f>
        <v>0.33333333333333331</v>
      </c>
      <c r="T273" s="12">
        <f>(COUNTIFS(CSV!$A:$A,$A273,CSV!$N:$N,"&gt;1.5") +COUNTIFS(CSV!$B:$B,$A273,CSV!$P:$P,"&gt;1.5"))/$D273</f>
        <v>0</v>
      </c>
      <c r="U273" s="7">
        <f>COUNTIFS(CSV!$A:$A,$A273,CSV!$N:$N,"&gt;1.5")/$B273</f>
        <v>0</v>
      </c>
      <c r="V273" s="7">
        <f>COUNTIFS(CSV!$B:$B,$A273,CSV!$P:$P,"&gt;1.5")/$C273</f>
        <v>0</v>
      </c>
    </row>
    <row r="274" spans="1:22" x14ac:dyDescent="0.3">
      <c r="A274" t="s">
        <v>371</v>
      </c>
      <c r="B274" s="9">
        <f>COUNTIF(CSV!A:A,A274)</f>
        <v>3</v>
      </c>
      <c r="C274" s="4">
        <f>COUNTIF(CSV!B:B,A274)</f>
        <v>5</v>
      </c>
      <c r="D274" s="4">
        <f t="shared" si="9"/>
        <v>8</v>
      </c>
      <c r="E274" s="12">
        <f>(COUNTIFS(CSV!$A:$A,$A274,CSV!$Q:$Q,"&gt;0.5") +COUNTIFS(CSV!$B:$B,$A274,CSV!$Q:$Q,"&gt;0.5"))/$D274</f>
        <v>0.75</v>
      </c>
      <c r="F274" s="7">
        <f>COUNTIFS(CSV!$A:$A,$A274,CSV!$Q:$Q,"&gt;0.5")/$B274</f>
        <v>0.66666666666666663</v>
      </c>
      <c r="G274" s="7">
        <f>COUNTIFS(CSV!$B:$B,$A274,CSV!$Q:$Q,"&gt;0.5")/$C274</f>
        <v>0.8</v>
      </c>
      <c r="H274" s="12">
        <f>(COUNTIFS(CSV!$A:$A,$A274,CSV!$Q:$Q,"&gt;1.5") +COUNTIFS(CSV!$B:$B,$A274,CSV!$Q:$Q,"&gt;1.5"))/$D274</f>
        <v>0.5</v>
      </c>
      <c r="I274" s="7">
        <f>COUNTIFS(CSV!$A:$A,$A274,CSV!$Q:$Q,"&gt;1.5")/$B274</f>
        <v>0.33333333333333331</v>
      </c>
      <c r="J274" s="7">
        <f>COUNTIFS(CSV!$B:$B,$A274,CSV!$Q:$Q,"&gt;1.5")/$C274</f>
        <v>0.6</v>
      </c>
      <c r="K274" s="12">
        <f>(COUNTIFS(CSV!$A:$A,$A274,CSV!$M:$M,"&gt;0.5") +COUNTIFS(CSV!$B:$B,$A274,CSV!$O:$O,"&gt;0.5"))/$D274</f>
        <v>0</v>
      </c>
      <c r="L274" s="7">
        <f>COUNTIFS(CSV!$A:$A,$A274,CSV!$M:$M,"&gt;0.5")/$B274</f>
        <v>0</v>
      </c>
      <c r="M274" s="7">
        <f>COUNTIFS(CSV!$B:$B,$A274,CSV!$O:$O,"&gt;0.5")/$C274</f>
        <v>0</v>
      </c>
      <c r="N274" s="12">
        <f>(COUNTIFS(CSV!$A:$A,$A274,CSV!$M:$M,"&gt;1.5") +COUNTIFS(CSV!$B:$B,$A274,CSV!$O:$O,"&gt;1.5"))/$D274</f>
        <v>0</v>
      </c>
      <c r="O274" s="7">
        <f>COUNTIFS(CSV!$A:$A,$A274,CSV!$M:$M,"&gt;1.5")/$B274</f>
        <v>0</v>
      </c>
      <c r="P274" s="7">
        <f>COUNTIFS(CSV!$B:$B,$A274,CSV!$O:$O,"&gt;1.5")/$C274</f>
        <v>0</v>
      </c>
      <c r="Q274" s="12">
        <f>(COUNTIFS(CSV!$A:$A,$A274,CSV!$N:$N,"&gt;0.5") +COUNTIFS(CSV!$B:$B,$A274,CSV!$P:$P,"&gt;0.5"))/$D274</f>
        <v>0.75</v>
      </c>
      <c r="R274" s="7">
        <f>COUNTIFS(CSV!$A:$A,$A274,CSV!$N:$N,"&gt;0.5")/$B274</f>
        <v>0.66666666666666663</v>
      </c>
      <c r="S274" s="7">
        <f>COUNTIFS(CSV!$B:$B,$A274,CSV!$P:$P,"&gt;0.5")/$C274</f>
        <v>0.8</v>
      </c>
      <c r="T274" s="12">
        <f>(COUNTIFS(CSV!$A:$A,$A274,CSV!$N:$N,"&gt;1.5") +COUNTIFS(CSV!$B:$B,$A274,CSV!$P:$P,"&gt;1.5"))/$D274</f>
        <v>0.5</v>
      </c>
      <c r="U274" s="7">
        <f>COUNTIFS(CSV!$A:$A,$A274,CSV!$N:$N,"&gt;1.5")/$B274</f>
        <v>0.33333333333333331</v>
      </c>
      <c r="V274" s="7">
        <f>COUNTIFS(CSV!$B:$B,$A274,CSV!$P:$P,"&gt;1.5")/$C274</f>
        <v>0.6</v>
      </c>
    </row>
    <row r="275" spans="1:22" x14ac:dyDescent="0.3">
      <c r="A275" t="s">
        <v>377</v>
      </c>
      <c r="B275" s="9">
        <f>COUNTIF(CSV!A:A,A275)</f>
        <v>5</v>
      </c>
      <c r="C275" s="4">
        <f>COUNTIF(CSV!B:B,A275)</f>
        <v>5</v>
      </c>
      <c r="D275" s="4">
        <f t="shared" si="9"/>
        <v>10</v>
      </c>
      <c r="E275" s="12">
        <f>(COUNTIFS(CSV!$A:$A,$A275,CSV!$Q:$Q,"&gt;0.5") +COUNTIFS(CSV!$B:$B,$A275,CSV!$Q:$Q,"&gt;0.5"))/$D275</f>
        <v>0.8</v>
      </c>
      <c r="F275" s="7">
        <f>COUNTIFS(CSV!$A:$A,$A275,CSV!$Q:$Q,"&gt;0.5")/$B275</f>
        <v>0.6</v>
      </c>
      <c r="G275" s="7">
        <f>COUNTIFS(CSV!$B:$B,$A275,CSV!$Q:$Q,"&gt;0.5")/$C275</f>
        <v>1</v>
      </c>
      <c r="H275" s="12">
        <f>(COUNTIFS(CSV!$A:$A,$A275,CSV!$Q:$Q,"&gt;1.5") +COUNTIFS(CSV!$B:$B,$A275,CSV!$Q:$Q,"&gt;1.5"))/$D275</f>
        <v>0.4</v>
      </c>
      <c r="I275" s="7">
        <f>COUNTIFS(CSV!$A:$A,$A275,CSV!$Q:$Q,"&gt;1.5")/$B275</f>
        <v>0.2</v>
      </c>
      <c r="J275" s="7">
        <f>COUNTIFS(CSV!$B:$B,$A275,CSV!$Q:$Q,"&gt;1.5")/$C275</f>
        <v>0.6</v>
      </c>
      <c r="K275" s="12">
        <f>(COUNTIFS(CSV!$A:$A,$A275,CSV!$M:$M,"&gt;0.5") +COUNTIFS(CSV!$B:$B,$A275,CSV!$O:$O,"&gt;0.5"))/$D275</f>
        <v>0.3</v>
      </c>
      <c r="L275" s="7">
        <f>COUNTIFS(CSV!$A:$A,$A275,CSV!$M:$M,"&gt;0.5")/$B275</f>
        <v>0</v>
      </c>
      <c r="M275" s="7">
        <f>COUNTIFS(CSV!$B:$B,$A275,CSV!$O:$O,"&gt;0.5")/$C275</f>
        <v>0.6</v>
      </c>
      <c r="N275" s="12">
        <f>(COUNTIFS(CSV!$A:$A,$A275,CSV!$M:$M,"&gt;1.5") +COUNTIFS(CSV!$B:$B,$A275,CSV!$O:$O,"&gt;1.5"))/$D275</f>
        <v>0.1</v>
      </c>
      <c r="O275" s="7">
        <f>COUNTIFS(CSV!$A:$A,$A275,CSV!$M:$M,"&gt;1.5")/$B275</f>
        <v>0</v>
      </c>
      <c r="P275" s="7">
        <f>COUNTIFS(CSV!$B:$B,$A275,CSV!$O:$O,"&gt;1.5")/$C275</f>
        <v>0.2</v>
      </c>
      <c r="Q275" s="12">
        <f>(COUNTIFS(CSV!$A:$A,$A275,CSV!$N:$N,"&gt;0.5") +COUNTIFS(CSV!$B:$B,$A275,CSV!$P:$P,"&gt;0.5"))/$D275</f>
        <v>0.7</v>
      </c>
      <c r="R275" s="7">
        <f>COUNTIFS(CSV!$A:$A,$A275,CSV!$N:$N,"&gt;0.5")/$B275</f>
        <v>0.6</v>
      </c>
      <c r="S275" s="7">
        <f>COUNTIFS(CSV!$B:$B,$A275,CSV!$P:$P,"&gt;0.5")/$C275</f>
        <v>0.8</v>
      </c>
      <c r="T275" s="12">
        <f>(COUNTIFS(CSV!$A:$A,$A275,CSV!$N:$N,"&gt;1.5") +COUNTIFS(CSV!$B:$B,$A275,CSV!$P:$P,"&gt;1.5"))/$D275</f>
        <v>0.4</v>
      </c>
      <c r="U275" s="7">
        <f>COUNTIFS(CSV!$A:$A,$A275,CSV!$N:$N,"&gt;1.5")/$B275</f>
        <v>0.2</v>
      </c>
      <c r="V275" s="7">
        <f>COUNTIFS(CSV!$B:$B,$A275,CSV!$P:$P,"&gt;1.5")/$C275</f>
        <v>0.6</v>
      </c>
    </row>
    <row r="276" spans="1:22" x14ac:dyDescent="0.3">
      <c r="A276" t="s">
        <v>374</v>
      </c>
      <c r="B276" s="9">
        <f>COUNTIF(CSV!A:A,A276)</f>
        <v>5</v>
      </c>
      <c r="C276" s="4">
        <f>COUNTIF(CSV!B:B,A276)</f>
        <v>5</v>
      </c>
      <c r="D276" s="4">
        <f t="shared" si="9"/>
        <v>10</v>
      </c>
      <c r="E276" s="12">
        <f>(COUNTIFS(CSV!$A:$A,$A276,CSV!$Q:$Q,"&gt;0.5") +COUNTIFS(CSV!$B:$B,$A276,CSV!$Q:$Q,"&gt;0.5"))/$D276</f>
        <v>0.6</v>
      </c>
      <c r="F276" s="7">
        <f>COUNTIFS(CSV!$A:$A,$A276,CSV!$Q:$Q,"&gt;0.5")/$B276</f>
        <v>0.6</v>
      </c>
      <c r="G276" s="7">
        <f>COUNTIFS(CSV!$B:$B,$A276,CSV!$Q:$Q,"&gt;0.5")/$C276</f>
        <v>0.6</v>
      </c>
      <c r="H276" s="12">
        <f>(COUNTIFS(CSV!$A:$A,$A276,CSV!$Q:$Q,"&gt;1.5") +COUNTIFS(CSV!$B:$B,$A276,CSV!$Q:$Q,"&gt;1.5"))/$D276</f>
        <v>0.2</v>
      </c>
      <c r="I276" s="7">
        <f>COUNTIFS(CSV!$A:$A,$A276,CSV!$Q:$Q,"&gt;1.5")/$B276</f>
        <v>0.4</v>
      </c>
      <c r="J276" s="7">
        <f>COUNTIFS(CSV!$B:$B,$A276,CSV!$Q:$Q,"&gt;1.5")/$C276</f>
        <v>0</v>
      </c>
      <c r="K276" s="12">
        <f>(COUNTIFS(CSV!$A:$A,$A276,CSV!$M:$M,"&gt;0.5") +COUNTIFS(CSV!$B:$B,$A276,CSV!$O:$O,"&gt;0.5"))/$D276</f>
        <v>0.4</v>
      </c>
      <c r="L276" s="7">
        <f>COUNTIFS(CSV!$A:$A,$A276,CSV!$M:$M,"&gt;0.5")/$B276</f>
        <v>0.4</v>
      </c>
      <c r="M276" s="7">
        <f>COUNTIFS(CSV!$B:$B,$A276,CSV!$O:$O,"&gt;0.5")/$C276</f>
        <v>0.4</v>
      </c>
      <c r="N276" s="12">
        <f>(COUNTIFS(CSV!$A:$A,$A276,CSV!$M:$M,"&gt;1.5") +COUNTIFS(CSV!$B:$B,$A276,CSV!$O:$O,"&gt;1.5"))/$D276</f>
        <v>0.2</v>
      </c>
      <c r="O276" s="7">
        <f>COUNTIFS(CSV!$A:$A,$A276,CSV!$M:$M,"&gt;1.5")/$B276</f>
        <v>0.4</v>
      </c>
      <c r="P276" s="7">
        <f>COUNTIFS(CSV!$B:$B,$A276,CSV!$O:$O,"&gt;1.5")/$C276</f>
        <v>0</v>
      </c>
      <c r="Q276" s="12">
        <f>(COUNTIFS(CSV!$A:$A,$A276,CSV!$N:$N,"&gt;0.5") +COUNTIFS(CSV!$B:$B,$A276,CSV!$P:$P,"&gt;0.5"))/$D276</f>
        <v>0.3</v>
      </c>
      <c r="R276" s="7">
        <f>COUNTIFS(CSV!$A:$A,$A276,CSV!$N:$N,"&gt;0.5")/$B276</f>
        <v>0.4</v>
      </c>
      <c r="S276" s="7">
        <f>COUNTIFS(CSV!$B:$B,$A276,CSV!$P:$P,"&gt;0.5")/$C276</f>
        <v>0.2</v>
      </c>
      <c r="T276" s="12">
        <f>(COUNTIFS(CSV!$A:$A,$A276,CSV!$N:$N,"&gt;1.5") +COUNTIFS(CSV!$B:$B,$A276,CSV!$P:$P,"&gt;1.5"))/$D276</f>
        <v>0</v>
      </c>
      <c r="U276" s="7">
        <f>COUNTIFS(CSV!$A:$A,$A276,CSV!$N:$N,"&gt;1.5")/$B276</f>
        <v>0</v>
      </c>
      <c r="V276" s="7">
        <f>COUNTIFS(CSV!$B:$B,$A276,CSV!$P:$P,"&gt;1.5")/$C276</f>
        <v>0</v>
      </c>
    </row>
    <row r="277" spans="1:22" x14ac:dyDescent="0.3">
      <c r="A277" t="s">
        <v>373</v>
      </c>
      <c r="B277" s="9">
        <f>COUNTIF(CSV!A:A,A277)</f>
        <v>4</v>
      </c>
      <c r="C277" s="4">
        <f>COUNTIF(CSV!B:B,A277)</f>
        <v>3</v>
      </c>
      <c r="D277" s="4">
        <f t="shared" si="9"/>
        <v>7</v>
      </c>
      <c r="E277" s="12">
        <f>(COUNTIFS(CSV!$A:$A,$A277,CSV!$Q:$Q,"&gt;0.5") +COUNTIFS(CSV!$B:$B,$A277,CSV!$Q:$Q,"&gt;0.5"))/$D277</f>
        <v>0.8571428571428571</v>
      </c>
      <c r="F277" s="7">
        <f>COUNTIFS(CSV!$A:$A,$A277,CSV!$Q:$Q,"&gt;0.5")/$B277</f>
        <v>0.75</v>
      </c>
      <c r="G277" s="7">
        <f>COUNTIFS(CSV!$B:$B,$A277,CSV!$Q:$Q,"&gt;0.5")/$C277</f>
        <v>1</v>
      </c>
      <c r="H277" s="12">
        <f>(COUNTIFS(CSV!$A:$A,$A277,CSV!$Q:$Q,"&gt;1.5") +COUNTIFS(CSV!$B:$B,$A277,CSV!$Q:$Q,"&gt;1.5"))/$D277</f>
        <v>0.14285714285714285</v>
      </c>
      <c r="I277" s="7">
        <f>COUNTIFS(CSV!$A:$A,$A277,CSV!$Q:$Q,"&gt;1.5")/$B277</f>
        <v>0.25</v>
      </c>
      <c r="J277" s="7">
        <f>COUNTIFS(CSV!$B:$B,$A277,CSV!$Q:$Q,"&gt;1.5")/$C277</f>
        <v>0</v>
      </c>
      <c r="K277" s="12">
        <f>(COUNTIFS(CSV!$A:$A,$A277,CSV!$M:$M,"&gt;0.5") +COUNTIFS(CSV!$B:$B,$A277,CSV!$O:$O,"&gt;0.5"))/$D277</f>
        <v>0.14285714285714285</v>
      </c>
      <c r="L277" s="7">
        <f>COUNTIFS(CSV!$A:$A,$A277,CSV!$M:$M,"&gt;0.5")/$B277</f>
        <v>0.25</v>
      </c>
      <c r="M277" s="7">
        <f>COUNTIFS(CSV!$B:$B,$A277,CSV!$O:$O,"&gt;0.5")/$C277</f>
        <v>0</v>
      </c>
      <c r="N277" s="12">
        <f>(COUNTIFS(CSV!$A:$A,$A277,CSV!$M:$M,"&gt;1.5") +COUNTIFS(CSV!$B:$B,$A277,CSV!$O:$O,"&gt;1.5"))/$D277</f>
        <v>0.14285714285714285</v>
      </c>
      <c r="O277" s="7">
        <f>COUNTIFS(CSV!$A:$A,$A277,CSV!$M:$M,"&gt;1.5")/$B277</f>
        <v>0.25</v>
      </c>
      <c r="P277" s="7">
        <f>COUNTIFS(CSV!$B:$B,$A277,CSV!$O:$O,"&gt;1.5")/$C277</f>
        <v>0</v>
      </c>
      <c r="Q277" s="12">
        <f>(COUNTIFS(CSV!$A:$A,$A277,CSV!$N:$N,"&gt;0.5") +COUNTIFS(CSV!$B:$B,$A277,CSV!$P:$P,"&gt;0.5"))/$D277</f>
        <v>0.7142857142857143</v>
      </c>
      <c r="R277" s="7">
        <f>COUNTIFS(CSV!$A:$A,$A277,CSV!$N:$N,"&gt;0.5")/$B277</f>
        <v>0.5</v>
      </c>
      <c r="S277" s="7">
        <f>COUNTIFS(CSV!$B:$B,$A277,CSV!$P:$P,"&gt;0.5")/$C277</f>
        <v>1</v>
      </c>
      <c r="T277" s="12">
        <f>(COUNTIFS(CSV!$A:$A,$A277,CSV!$N:$N,"&gt;1.5") +COUNTIFS(CSV!$B:$B,$A277,CSV!$P:$P,"&gt;1.5"))/$D277</f>
        <v>0</v>
      </c>
      <c r="U277" s="7">
        <f>COUNTIFS(CSV!$A:$A,$A277,CSV!$N:$N,"&gt;1.5")/$B277</f>
        <v>0</v>
      </c>
      <c r="V277" s="7">
        <f>COUNTIFS(CSV!$B:$B,$A277,CSV!$P:$P,"&gt;1.5")/$C277</f>
        <v>0</v>
      </c>
    </row>
    <row r="278" spans="1:22" x14ac:dyDescent="0.3">
      <c r="A278" t="s">
        <v>364</v>
      </c>
      <c r="B278" s="9">
        <f>COUNTIF(CSV!A:A,A278)</f>
        <v>6</v>
      </c>
      <c r="C278" s="4">
        <f>COUNTIF(CSV!B:B,A278)</f>
        <v>2</v>
      </c>
      <c r="D278" s="4">
        <f t="shared" si="9"/>
        <v>8</v>
      </c>
      <c r="E278" s="12">
        <f>(COUNTIFS(CSV!$A:$A,$A278,CSV!$Q:$Q,"&gt;0.5") +COUNTIFS(CSV!$B:$B,$A278,CSV!$Q:$Q,"&gt;0.5"))/$D278</f>
        <v>0.875</v>
      </c>
      <c r="F278" s="7">
        <f>COUNTIFS(CSV!$A:$A,$A278,CSV!$Q:$Q,"&gt;0.5")/$B278</f>
        <v>0.83333333333333337</v>
      </c>
      <c r="G278" s="7">
        <f>COUNTIFS(CSV!$B:$B,$A278,CSV!$Q:$Q,"&gt;0.5")/$C278</f>
        <v>1</v>
      </c>
      <c r="H278" s="12">
        <f>(COUNTIFS(CSV!$A:$A,$A278,CSV!$Q:$Q,"&gt;1.5") +COUNTIFS(CSV!$B:$B,$A278,CSV!$Q:$Q,"&gt;1.5"))/$D278</f>
        <v>0</v>
      </c>
      <c r="I278" s="7">
        <f>COUNTIFS(CSV!$A:$A,$A278,CSV!$Q:$Q,"&gt;1.5")/$B278</f>
        <v>0</v>
      </c>
      <c r="J278" s="7">
        <f>COUNTIFS(CSV!$B:$B,$A278,CSV!$Q:$Q,"&gt;1.5")/$C278</f>
        <v>0</v>
      </c>
      <c r="K278" s="12">
        <f>(COUNTIFS(CSV!$A:$A,$A278,CSV!$M:$M,"&gt;0.5") +COUNTIFS(CSV!$B:$B,$A278,CSV!$O:$O,"&gt;0.5"))/$D278</f>
        <v>0.625</v>
      </c>
      <c r="L278" s="7">
        <f>COUNTIFS(CSV!$A:$A,$A278,CSV!$M:$M,"&gt;0.5")/$B278</f>
        <v>0.5</v>
      </c>
      <c r="M278" s="7">
        <f>COUNTIFS(CSV!$B:$B,$A278,CSV!$O:$O,"&gt;0.5")/$C278</f>
        <v>1</v>
      </c>
      <c r="N278" s="12">
        <f>(COUNTIFS(CSV!$A:$A,$A278,CSV!$M:$M,"&gt;1.5") +COUNTIFS(CSV!$B:$B,$A278,CSV!$O:$O,"&gt;1.5"))/$D278</f>
        <v>0</v>
      </c>
      <c r="O278" s="7">
        <f>COUNTIFS(CSV!$A:$A,$A278,CSV!$M:$M,"&gt;1.5")/$B278</f>
        <v>0</v>
      </c>
      <c r="P278" s="7">
        <f>COUNTIFS(CSV!$B:$B,$A278,CSV!$O:$O,"&gt;1.5")/$C278</f>
        <v>0</v>
      </c>
      <c r="Q278" s="12">
        <f>(COUNTIFS(CSV!$A:$A,$A278,CSV!$N:$N,"&gt;0.5") +COUNTIFS(CSV!$B:$B,$A278,CSV!$P:$P,"&gt;0.5"))/$D278</f>
        <v>0.25</v>
      </c>
      <c r="R278" s="7">
        <f>COUNTIFS(CSV!$A:$A,$A278,CSV!$N:$N,"&gt;0.5")/$B278</f>
        <v>0.33333333333333331</v>
      </c>
      <c r="S278" s="7">
        <f>COUNTIFS(CSV!$B:$B,$A278,CSV!$P:$P,"&gt;0.5")/$C278</f>
        <v>0</v>
      </c>
      <c r="T278" s="12">
        <f>(COUNTIFS(CSV!$A:$A,$A278,CSV!$N:$N,"&gt;1.5") +COUNTIFS(CSV!$B:$B,$A278,CSV!$P:$P,"&gt;1.5"))/$D278</f>
        <v>0</v>
      </c>
      <c r="U278" s="7">
        <f>COUNTIFS(CSV!$A:$A,$A278,CSV!$N:$N,"&gt;1.5")/$B278</f>
        <v>0</v>
      </c>
      <c r="V278" s="7">
        <f>COUNTIFS(CSV!$B:$B,$A278,CSV!$P:$P,"&gt;1.5")/$C278</f>
        <v>0</v>
      </c>
    </row>
    <row r="279" spans="1:22" x14ac:dyDescent="0.3">
      <c r="A279" t="s">
        <v>375</v>
      </c>
      <c r="B279" s="9">
        <f>COUNTIF(CSV!A:A,A279)</f>
        <v>3</v>
      </c>
      <c r="C279" s="4">
        <f>COUNTIF(CSV!B:B,A279)</f>
        <v>4</v>
      </c>
      <c r="D279" s="4">
        <f t="shared" si="9"/>
        <v>7</v>
      </c>
      <c r="E279" s="12">
        <f>(COUNTIFS(CSV!$A:$A,$A279,CSV!$Q:$Q,"&gt;0.5") +COUNTIFS(CSV!$B:$B,$A279,CSV!$Q:$Q,"&gt;0.5"))/$D279</f>
        <v>0.8571428571428571</v>
      </c>
      <c r="F279" s="7">
        <f>COUNTIFS(CSV!$A:$A,$A279,CSV!$Q:$Q,"&gt;0.5")/$B279</f>
        <v>0.66666666666666663</v>
      </c>
      <c r="G279" s="7">
        <f>COUNTIFS(CSV!$B:$B,$A279,CSV!$Q:$Q,"&gt;0.5")/$C279</f>
        <v>1</v>
      </c>
      <c r="H279" s="12">
        <f>(COUNTIFS(CSV!$A:$A,$A279,CSV!$Q:$Q,"&gt;1.5") +COUNTIFS(CSV!$B:$B,$A279,CSV!$Q:$Q,"&gt;1.5"))/$D279</f>
        <v>0.5714285714285714</v>
      </c>
      <c r="I279" s="7">
        <f>COUNTIFS(CSV!$A:$A,$A279,CSV!$Q:$Q,"&gt;1.5")/$B279</f>
        <v>0.66666666666666663</v>
      </c>
      <c r="J279" s="7">
        <f>COUNTIFS(CSV!$B:$B,$A279,CSV!$Q:$Q,"&gt;1.5")/$C279</f>
        <v>0.5</v>
      </c>
      <c r="K279" s="12">
        <f>(COUNTIFS(CSV!$A:$A,$A279,CSV!$M:$M,"&gt;0.5") +COUNTIFS(CSV!$B:$B,$A279,CSV!$O:$O,"&gt;0.5"))/$D279</f>
        <v>0.5714285714285714</v>
      </c>
      <c r="L279" s="7">
        <f>COUNTIFS(CSV!$A:$A,$A279,CSV!$M:$M,"&gt;0.5")/$B279</f>
        <v>0.66666666666666663</v>
      </c>
      <c r="M279" s="7">
        <f>COUNTIFS(CSV!$B:$B,$A279,CSV!$O:$O,"&gt;0.5")/$C279</f>
        <v>0.5</v>
      </c>
      <c r="N279" s="12">
        <f>(COUNTIFS(CSV!$A:$A,$A279,CSV!$M:$M,"&gt;1.5") +COUNTIFS(CSV!$B:$B,$A279,CSV!$O:$O,"&gt;1.5"))/$D279</f>
        <v>0</v>
      </c>
      <c r="O279" s="7">
        <f>COUNTIFS(CSV!$A:$A,$A279,CSV!$M:$M,"&gt;1.5")/$B279</f>
        <v>0</v>
      </c>
      <c r="P279" s="7">
        <f>COUNTIFS(CSV!$B:$B,$A279,CSV!$O:$O,"&gt;1.5")/$C279</f>
        <v>0</v>
      </c>
      <c r="Q279" s="12">
        <f>(COUNTIFS(CSV!$A:$A,$A279,CSV!$N:$N,"&gt;0.5") +COUNTIFS(CSV!$B:$B,$A279,CSV!$P:$P,"&gt;0.5"))/$D279</f>
        <v>0.7142857142857143</v>
      </c>
      <c r="R279" s="7">
        <f>COUNTIFS(CSV!$A:$A,$A279,CSV!$N:$N,"&gt;0.5")/$B279</f>
        <v>0.66666666666666663</v>
      </c>
      <c r="S279" s="7">
        <f>COUNTIFS(CSV!$B:$B,$A279,CSV!$P:$P,"&gt;0.5")/$C279</f>
        <v>0.75</v>
      </c>
      <c r="T279" s="12">
        <f>(COUNTIFS(CSV!$A:$A,$A279,CSV!$N:$N,"&gt;1.5") +COUNTIFS(CSV!$B:$B,$A279,CSV!$P:$P,"&gt;1.5"))/$D279</f>
        <v>0.14285714285714285</v>
      </c>
      <c r="U279" s="7">
        <f>COUNTIFS(CSV!$A:$A,$A279,CSV!$N:$N,"&gt;1.5")/$B279</f>
        <v>0</v>
      </c>
      <c r="V279" s="7">
        <f>COUNTIFS(CSV!$B:$B,$A279,CSV!$P:$P,"&gt;1.5")/$C279</f>
        <v>0.25</v>
      </c>
    </row>
    <row r="280" spans="1:22" x14ac:dyDescent="0.3">
      <c r="A280" t="s">
        <v>376</v>
      </c>
      <c r="B280" s="9">
        <f>COUNTIF(CSV!A:A,A280)</f>
        <v>5</v>
      </c>
      <c r="C280" s="4">
        <f>COUNTIF(CSV!B:B,A280)</f>
        <v>4</v>
      </c>
      <c r="D280" s="4">
        <f t="shared" si="9"/>
        <v>9</v>
      </c>
      <c r="E280" s="12">
        <f>(COUNTIFS(CSV!$A:$A,$A280,CSV!$Q:$Q,"&gt;0.5") +COUNTIFS(CSV!$B:$B,$A280,CSV!$Q:$Q,"&gt;0.5"))/$D280</f>
        <v>0.77777777777777779</v>
      </c>
      <c r="F280" s="7">
        <f>COUNTIFS(CSV!$A:$A,$A280,CSV!$Q:$Q,"&gt;0.5")/$B280</f>
        <v>0.8</v>
      </c>
      <c r="G280" s="7">
        <f>COUNTIFS(CSV!$B:$B,$A280,CSV!$Q:$Q,"&gt;0.5")/$C280</f>
        <v>0.75</v>
      </c>
      <c r="H280" s="12">
        <f>(COUNTIFS(CSV!$A:$A,$A280,CSV!$Q:$Q,"&gt;1.5") +COUNTIFS(CSV!$B:$B,$A280,CSV!$Q:$Q,"&gt;1.5"))/$D280</f>
        <v>0.44444444444444442</v>
      </c>
      <c r="I280" s="7">
        <f>COUNTIFS(CSV!$A:$A,$A280,CSV!$Q:$Q,"&gt;1.5")/$B280</f>
        <v>0.6</v>
      </c>
      <c r="J280" s="7">
        <f>COUNTIFS(CSV!$B:$B,$A280,CSV!$Q:$Q,"&gt;1.5")/$C280</f>
        <v>0.25</v>
      </c>
      <c r="K280" s="12">
        <f>(COUNTIFS(CSV!$A:$A,$A280,CSV!$M:$M,"&gt;0.5") +COUNTIFS(CSV!$B:$B,$A280,CSV!$O:$O,"&gt;0.5"))/$D280</f>
        <v>0.55555555555555558</v>
      </c>
      <c r="L280" s="7">
        <f>COUNTIFS(CSV!$A:$A,$A280,CSV!$M:$M,"&gt;0.5")/$B280</f>
        <v>0.8</v>
      </c>
      <c r="M280" s="7">
        <f>COUNTIFS(CSV!$B:$B,$A280,CSV!$O:$O,"&gt;0.5")/$C280</f>
        <v>0.25</v>
      </c>
      <c r="N280" s="12">
        <f>(COUNTIFS(CSV!$A:$A,$A280,CSV!$M:$M,"&gt;1.5") +COUNTIFS(CSV!$B:$B,$A280,CSV!$O:$O,"&gt;1.5"))/$D280</f>
        <v>0.22222222222222221</v>
      </c>
      <c r="O280" s="7">
        <f>COUNTIFS(CSV!$A:$A,$A280,CSV!$M:$M,"&gt;1.5")/$B280</f>
        <v>0.4</v>
      </c>
      <c r="P280" s="7">
        <f>COUNTIFS(CSV!$B:$B,$A280,CSV!$O:$O,"&gt;1.5")/$C280</f>
        <v>0</v>
      </c>
      <c r="Q280" s="12">
        <f>(COUNTIFS(CSV!$A:$A,$A280,CSV!$N:$N,"&gt;0.5") +COUNTIFS(CSV!$B:$B,$A280,CSV!$P:$P,"&gt;0.5"))/$D280</f>
        <v>0.44444444444444442</v>
      </c>
      <c r="R280" s="7">
        <f>COUNTIFS(CSV!$A:$A,$A280,CSV!$N:$N,"&gt;0.5")/$B280</f>
        <v>0.4</v>
      </c>
      <c r="S280" s="7">
        <f>COUNTIFS(CSV!$B:$B,$A280,CSV!$P:$P,"&gt;0.5")/$C280</f>
        <v>0.5</v>
      </c>
      <c r="T280" s="12">
        <f>(COUNTIFS(CSV!$A:$A,$A280,CSV!$N:$N,"&gt;1.5") +COUNTIFS(CSV!$B:$B,$A280,CSV!$P:$P,"&gt;1.5"))/$D280</f>
        <v>0.33333333333333331</v>
      </c>
      <c r="U280" s="7">
        <f>COUNTIFS(CSV!$A:$A,$A280,CSV!$N:$N,"&gt;1.5")/$B280</f>
        <v>0.4</v>
      </c>
      <c r="V280" s="7">
        <f>COUNTIFS(CSV!$B:$B,$A280,CSV!$P:$P,"&gt;1.5")/$C280</f>
        <v>0.25</v>
      </c>
    </row>
    <row r="281" spans="1:22" x14ac:dyDescent="0.3">
      <c r="A281" t="s">
        <v>370</v>
      </c>
      <c r="B281" s="9">
        <f>COUNTIF(CSV!A:A,A281)</f>
        <v>4</v>
      </c>
      <c r="C281" s="4">
        <f>COUNTIF(CSV!B:B,A281)</f>
        <v>6</v>
      </c>
      <c r="D281" s="4">
        <f t="shared" si="9"/>
        <v>10</v>
      </c>
      <c r="E281" s="12">
        <f>(COUNTIFS(CSV!$A:$A,$A281,CSV!$Q:$Q,"&gt;0.5") +COUNTIFS(CSV!$B:$B,$A281,CSV!$Q:$Q,"&gt;0.5"))/$D281</f>
        <v>0.8</v>
      </c>
      <c r="F281" s="7">
        <f>COUNTIFS(CSV!$A:$A,$A281,CSV!$Q:$Q,"&gt;0.5")/$B281</f>
        <v>0.75</v>
      </c>
      <c r="G281" s="7">
        <f>COUNTIFS(CSV!$B:$B,$A281,CSV!$Q:$Q,"&gt;0.5")/$C281</f>
        <v>0.83333333333333337</v>
      </c>
      <c r="H281" s="12">
        <f>(COUNTIFS(CSV!$A:$A,$A281,CSV!$Q:$Q,"&gt;1.5") +COUNTIFS(CSV!$B:$B,$A281,CSV!$Q:$Q,"&gt;1.5"))/$D281</f>
        <v>0.2</v>
      </c>
      <c r="I281" s="7">
        <f>COUNTIFS(CSV!$A:$A,$A281,CSV!$Q:$Q,"&gt;1.5")/$B281</f>
        <v>0.25</v>
      </c>
      <c r="J281" s="7">
        <f>COUNTIFS(CSV!$B:$B,$A281,CSV!$Q:$Q,"&gt;1.5")/$C281</f>
        <v>0.16666666666666666</v>
      </c>
      <c r="K281" s="12">
        <f>(COUNTIFS(CSV!$A:$A,$A281,CSV!$M:$M,"&gt;0.5") +COUNTIFS(CSV!$B:$B,$A281,CSV!$O:$O,"&gt;0.5"))/$D281</f>
        <v>0.5</v>
      </c>
      <c r="L281" s="7">
        <f>COUNTIFS(CSV!$A:$A,$A281,CSV!$M:$M,"&gt;0.5")/$B281</f>
        <v>0.75</v>
      </c>
      <c r="M281" s="7">
        <f>COUNTIFS(CSV!$B:$B,$A281,CSV!$O:$O,"&gt;0.5")/$C281</f>
        <v>0.33333333333333331</v>
      </c>
      <c r="N281" s="12">
        <f>(COUNTIFS(CSV!$A:$A,$A281,CSV!$M:$M,"&gt;1.5") +COUNTIFS(CSV!$B:$B,$A281,CSV!$O:$O,"&gt;1.5"))/$D281</f>
        <v>0.1</v>
      </c>
      <c r="O281" s="7">
        <f>COUNTIFS(CSV!$A:$A,$A281,CSV!$M:$M,"&gt;1.5")/$B281</f>
        <v>0.25</v>
      </c>
      <c r="P281" s="7">
        <f>COUNTIFS(CSV!$B:$B,$A281,CSV!$O:$O,"&gt;1.5")/$C281</f>
        <v>0</v>
      </c>
      <c r="Q281" s="12">
        <f>(COUNTIFS(CSV!$A:$A,$A281,CSV!$N:$N,"&gt;0.5") +COUNTIFS(CSV!$B:$B,$A281,CSV!$P:$P,"&gt;0.5"))/$D281</f>
        <v>0.5</v>
      </c>
      <c r="R281" s="7">
        <f>COUNTIFS(CSV!$A:$A,$A281,CSV!$N:$N,"&gt;0.5")/$B281</f>
        <v>0.25</v>
      </c>
      <c r="S281" s="7">
        <f>COUNTIFS(CSV!$B:$B,$A281,CSV!$P:$P,"&gt;0.5")/$C281</f>
        <v>0.66666666666666663</v>
      </c>
      <c r="T281" s="12">
        <f>(COUNTIFS(CSV!$A:$A,$A281,CSV!$N:$N,"&gt;1.5") +COUNTIFS(CSV!$B:$B,$A281,CSV!$P:$P,"&gt;1.5"))/$D281</f>
        <v>0</v>
      </c>
      <c r="U281" s="7">
        <f>COUNTIFS(CSV!$A:$A,$A281,CSV!$N:$N,"&gt;1.5")/$B281</f>
        <v>0</v>
      </c>
      <c r="V281" s="7">
        <f>COUNTIFS(CSV!$B:$B,$A281,CSV!$P:$P,"&gt;1.5")/$C281</f>
        <v>0</v>
      </c>
    </row>
    <row r="282" spans="1:22" x14ac:dyDescent="0.3">
      <c r="A282" t="s">
        <v>379</v>
      </c>
      <c r="B282" s="9">
        <f>COUNTIF(CSV!A:A,A282)</f>
        <v>3</v>
      </c>
      <c r="C282" s="4">
        <f>COUNTIF(CSV!B:B,A282)</f>
        <v>5</v>
      </c>
      <c r="D282" s="4">
        <f t="shared" si="9"/>
        <v>8</v>
      </c>
      <c r="E282" s="12">
        <f>(COUNTIFS(CSV!$A:$A,$A282,CSV!$Q:$Q,"&gt;0.5") +COUNTIFS(CSV!$B:$B,$A282,CSV!$Q:$Q,"&gt;0.5"))/$D282</f>
        <v>0.75</v>
      </c>
      <c r="F282" s="7">
        <f>COUNTIFS(CSV!$A:$A,$A282,CSV!$Q:$Q,"&gt;0.5")/$B282</f>
        <v>0.66666666666666663</v>
      </c>
      <c r="G282" s="7">
        <f>COUNTIFS(CSV!$B:$B,$A282,CSV!$Q:$Q,"&gt;0.5")/$C282</f>
        <v>0.8</v>
      </c>
      <c r="H282" s="12">
        <f>(COUNTIFS(CSV!$A:$A,$A282,CSV!$Q:$Q,"&gt;1.5") +COUNTIFS(CSV!$B:$B,$A282,CSV!$Q:$Q,"&gt;1.5"))/$D282</f>
        <v>0.625</v>
      </c>
      <c r="I282" s="7">
        <f>COUNTIFS(CSV!$A:$A,$A282,CSV!$Q:$Q,"&gt;1.5")/$B282</f>
        <v>0.66666666666666663</v>
      </c>
      <c r="J282" s="7">
        <f>COUNTIFS(CSV!$B:$B,$A282,CSV!$Q:$Q,"&gt;1.5")/$C282</f>
        <v>0.6</v>
      </c>
      <c r="K282" s="12">
        <f>(COUNTIFS(CSV!$A:$A,$A282,CSV!$M:$M,"&gt;0.5") +COUNTIFS(CSV!$B:$B,$A282,CSV!$O:$O,"&gt;0.5"))/$D282</f>
        <v>0.75</v>
      </c>
      <c r="L282" s="7">
        <f>COUNTIFS(CSV!$A:$A,$A282,CSV!$M:$M,"&gt;0.5")/$B282</f>
        <v>0.66666666666666663</v>
      </c>
      <c r="M282" s="7">
        <f>COUNTIFS(CSV!$B:$B,$A282,CSV!$O:$O,"&gt;0.5")/$C282</f>
        <v>0.8</v>
      </c>
      <c r="N282" s="12">
        <f>(COUNTIFS(CSV!$A:$A,$A282,CSV!$M:$M,"&gt;1.5") +COUNTIFS(CSV!$B:$B,$A282,CSV!$O:$O,"&gt;1.5"))/$D282</f>
        <v>0.5</v>
      </c>
      <c r="O282" s="7">
        <f>COUNTIFS(CSV!$A:$A,$A282,CSV!$M:$M,"&gt;1.5")/$B282</f>
        <v>0.33333333333333331</v>
      </c>
      <c r="P282" s="7">
        <f>COUNTIFS(CSV!$B:$B,$A282,CSV!$O:$O,"&gt;1.5")/$C282</f>
        <v>0.6</v>
      </c>
      <c r="Q282" s="12">
        <f>(COUNTIFS(CSV!$A:$A,$A282,CSV!$N:$N,"&gt;0.5") +COUNTIFS(CSV!$B:$B,$A282,CSV!$P:$P,"&gt;0.5"))/$D282</f>
        <v>0.5</v>
      </c>
      <c r="R282" s="7">
        <f>COUNTIFS(CSV!$A:$A,$A282,CSV!$N:$N,"&gt;0.5")/$B282</f>
        <v>0.66666666666666663</v>
      </c>
      <c r="S282" s="7">
        <f>COUNTIFS(CSV!$B:$B,$A282,CSV!$P:$P,"&gt;0.5")/$C282</f>
        <v>0.4</v>
      </c>
      <c r="T282" s="12">
        <f>(COUNTIFS(CSV!$A:$A,$A282,CSV!$N:$N,"&gt;1.5") +COUNTIFS(CSV!$B:$B,$A282,CSV!$P:$P,"&gt;1.5"))/$D282</f>
        <v>0.125</v>
      </c>
      <c r="U282" s="7">
        <f>COUNTIFS(CSV!$A:$A,$A282,CSV!$N:$N,"&gt;1.5")/$B282</f>
        <v>0</v>
      </c>
      <c r="V282" s="7">
        <f>COUNTIFS(CSV!$B:$B,$A282,CSV!$P:$P,"&gt;1.5")/$C282</f>
        <v>0.2</v>
      </c>
    </row>
    <row r="283" spans="1:22" x14ac:dyDescent="0.3">
      <c r="A283" t="s">
        <v>367</v>
      </c>
      <c r="B283" s="9">
        <f>COUNTIF(CSV!A:A,A283)</f>
        <v>4</v>
      </c>
      <c r="C283" s="4">
        <f>COUNTIF(CSV!B:B,A283)</f>
        <v>5</v>
      </c>
      <c r="D283" s="4">
        <f t="shared" si="9"/>
        <v>9</v>
      </c>
      <c r="E283" s="12">
        <f>(COUNTIFS(CSV!$A:$A,$A283,CSV!$Q:$Q,"&gt;0.5") +COUNTIFS(CSV!$B:$B,$A283,CSV!$Q:$Q,"&gt;0.5"))/$D283</f>
        <v>0.77777777777777779</v>
      </c>
      <c r="F283" s="7">
        <f>COUNTIFS(CSV!$A:$A,$A283,CSV!$Q:$Q,"&gt;0.5")/$B283</f>
        <v>0.75</v>
      </c>
      <c r="G283" s="7">
        <f>COUNTIFS(CSV!$B:$B,$A283,CSV!$Q:$Q,"&gt;0.5")/$C283</f>
        <v>0.8</v>
      </c>
      <c r="H283" s="12">
        <f>(COUNTIFS(CSV!$A:$A,$A283,CSV!$Q:$Q,"&gt;1.5") +COUNTIFS(CSV!$B:$B,$A283,CSV!$Q:$Q,"&gt;1.5"))/$D283</f>
        <v>0.44444444444444442</v>
      </c>
      <c r="I283" s="7">
        <f>COUNTIFS(CSV!$A:$A,$A283,CSV!$Q:$Q,"&gt;1.5")/$B283</f>
        <v>0.5</v>
      </c>
      <c r="J283" s="7">
        <f>COUNTIFS(CSV!$B:$B,$A283,CSV!$Q:$Q,"&gt;1.5")/$C283</f>
        <v>0.4</v>
      </c>
      <c r="K283" s="12">
        <f>(COUNTIFS(CSV!$A:$A,$A283,CSV!$M:$M,"&gt;0.5") +COUNTIFS(CSV!$B:$B,$A283,CSV!$O:$O,"&gt;0.5"))/$D283</f>
        <v>0.66666666666666663</v>
      </c>
      <c r="L283" s="7">
        <f>COUNTIFS(CSV!$A:$A,$A283,CSV!$M:$M,"&gt;0.5")/$B283</f>
        <v>0.5</v>
      </c>
      <c r="M283" s="7">
        <f>COUNTIFS(CSV!$B:$B,$A283,CSV!$O:$O,"&gt;0.5")/$C283</f>
        <v>0.8</v>
      </c>
      <c r="N283" s="12">
        <f>(COUNTIFS(CSV!$A:$A,$A283,CSV!$M:$M,"&gt;1.5") +COUNTIFS(CSV!$B:$B,$A283,CSV!$O:$O,"&gt;1.5"))/$D283</f>
        <v>0.33333333333333331</v>
      </c>
      <c r="O283" s="7">
        <f>COUNTIFS(CSV!$A:$A,$A283,CSV!$M:$M,"&gt;1.5")/$B283</f>
        <v>0.25</v>
      </c>
      <c r="P283" s="7">
        <f>COUNTIFS(CSV!$B:$B,$A283,CSV!$O:$O,"&gt;1.5")/$C283</f>
        <v>0.4</v>
      </c>
      <c r="Q283" s="12">
        <f>(COUNTIFS(CSV!$A:$A,$A283,CSV!$N:$N,"&gt;0.5") +COUNTIFS(CSV!$B:$B,$A283,CSV!$P:$P,"&gt;0.5"))/$D283</f>
        <v>0.33333333333333331</v>
      </c>
      <c r="R283" s="7">
        <f>COUNTIFS(CSV!$A:$A,$A283,CSV!$N:$N,"&gt;0.5")/$B283</f>
        <v>0.75</v>
      </c>
      <c r="S283" s="7">
        <f>COUNTIFS(CSV!$B:$B,$A283,CSV!$P:$P,"&gt;0.5")/$C283</f>
        <v>0</v>
      </c>
      <c r="T283" s="12">
        <f>(COUNTIFS(CSV!$A:$A,$A283,CSV!$N:$N,"&gt;1.5") +COUNTIFS(CSV!$B:$B,$A283,CSV!$P:$P,"&gt;1.5"))/$D283</f>
        <v>0</v>
      </c>
      <c r="U283" s="7">
        <f>COUNTIFS(CSV!$A:$A,$A283,CSV!$N:$N,"&gt;1.5")/$B283</f>
        <v>0</v>
      </c>
      <c r="V283" s="7">
        <f>COUNTIFS(CSV!$B:$B,$A283,CSV!$P:$P,"&gt;1.5")/$C283</f>
        <v>0</v>
      </c>
    </row>
    <row r="284" spans="1:22" x14ac:dyDescent="0.3">
      <c r="A284" t="s">
        <v>363</v>
      </c>
      <c r="B284" s="9">
        <f>COUNTIF(CSV!A:A,A284)</f>
        <v>3</v>
      </c>
      <c r="C284" s="4">
        <f>COUNTIF(CSV!B:B,A284)</f>
        <v>5</v>
      </c>
      <c r="D284" s="4">
        <f t="shared" si="9"/>
        <v>8</v>
      </c>
      <c r="E284" s="12">
        <f>(COUNTIFS(CSV!$A:$A,$A284,CSV!$Q:$Q,"&gt;0.5") +COUNTIFS(CSV!$B:$B,$A284,CSV!$Q:$Q,"&gt;0.5"))/$D284</f>
        <v>0.875</v>
      </c>
      <c r="F284" s="7">
        <f>COUNTIFS(CSV!$A:$A,$A284,CSV!$Q:$Q,"&gt;0.5")/$B284</f>
        <v>1</v>
      </c>
      <c r="G284" s="7">
        <f>COUNTIFS(CSV!$B:$B,$A284,CSV!$Q:$Q,"&gt;0.5")/$C284</f>
        <v>0.8</v>
      </c>
      <c r="H284" s="12">
        <f>(COUNTIFS(CSV!$A:$A,$A284,CSV!$Q:$Q,"&gt;1.5") +COUNTIFS(CSV!$B:$B,$A284,CSV!$Q:$Q,"&gt;1.5"))/$D284</f>
        <v>0.25</v>
      </c>
      <c r="I284" s="7">
        <f>COUNTIFS(CSV!$A:$A,$A284,CSV!$Q:$Q,"&gt;1.5")/$B284</f>
        <v>0.33333333333333331</v>
      </c>
      <c r="J284" s="7">
        <f>COUNTIFS(CSV!$B:$B,$A284,CSV!$Q:$Q,"&gt;1.5")/$C284</f>
        <v>0.2</v>
      </c>
      <c r="K284" s="12">
        <f>(COUNTIFS(CSV!$A:$A,$A284,CSV!$M:$M,"&gt;0.5") +COUNTIFS(CSV!$B:$B,$A284,CSV!$O:$O,"&gt;0.5"))/$D284</f>
        <v>0.375</v>
      </c>
      <c r="L284" s="7">
        <f>COUNTIFS(CSV!$A:$A,$A284,CSV!$M:$M,"&gt;0.5")/$B284</f>
        <v>0.33333333333333331</v>
      </c>
      <c r="M284" s="7">
        <f>COUNTIFS(CSV!$B:$B,$A284,CSV!$O:$O,"&gt;0.5")/$C284</f>
        <v>0.4</v>
      </c>
      <c r="N284" s="12">
        <f>(COUNTIFS(CSV!$A:$A,$A284,CSV!$M:$M,"&gt;1.5") +COUNTIFS(CSV!$B:$B,$A284,CSV!$O:$O,"&gt;1.5"))/$D284</f>
        <v>0</v>
      </c>
      <c r="O284" s="7">
        <f>COUNTIFS(CSV!$A:$A,$A284,CSV!$M:$M,"&gt;1.5")/$B284</f>
        <v>0</v>
      </c>
      <c r="P284" s="7">
        <f>COUNTIFS(CSV!$B:$B,$A284,CSV!$O:$O,"&gt;1.5")/$C284</f>
        <v>0</v>
      </c>
      <c r="Q284" s="12">
        <f>(COUNTIFS(CSV!$A:$A,$A284,CSV!$N:$N,"&gt;0.5") +COUNTIFS(CSV!$B:$B,$A284,CSV!$P:$P,"&gt;0.5"))/$D284</f>
        <v>0.75</v>
      </c>
      <c r="R284" s="7">
        <f>COUNTIFS(CSV!$A:$A,$A284,CSV!$N:$N,"&gt;0.5")/$B284</f>
        <v>1</v>
      </c>
      <c r="S284" s="7">
        <f>COUNTIFS(CSV!$B:$B,$A284,CSV!$P:$P,"&gt;0.5")/$C284</f>
        <v>0.6</v>
      </c>
      <c r="T284" s="12">
        <f>(COUNTIFS(CSV!$A:$A,$A284,CSV!$N:$N,"&gt;1.5") +COUNTIFS(CSV!$B:$B,$A284,CSV!$P:$P,"&gt;1.5"))/$D284</f>
        <v>0.125</v>
      </c>
      <c r="U284" s="7">
        <f>COUNTIFS(CSV!$A:$A,$A284,CSV!$N:$N,"&gt;1.5")/$B284</f>
        <v>0</v>
      </c>
      <c r="V284" s="7">
        <f>COUNTIFS(CSV!$B:$B,$A284,CSV!$P:$P,"&gt;1.5")/$C284</f>
        <v>0.2</v>
      </c>
    </row>
    <row r="285" spans="1:22" x14ac:dyDescent="0.3">
      <c r="A285" t="s">
        <v>365</v>
      </c>
      <c r="B285" s="9">
        <f>COUNTIF(CSV!A:A,A285)</f>
        <v>4</v>
      </c>
      <c r="C285" s="4">
        <f>COUNTIF(CSV!B:B,A285)</f>
        <v>5</v>
      </c>
      <c r="D285" s="4">
        <f t="shared" si="9"/>
        <v>9</v>
      </c>
      <c r="E285" s="12">
        <f>(COUNTIFS(CSV!$A:$A,$A285,CSV!$Q:$Q,"&gt;0.5") +COUNTIFS(CSV!$B:$B,$A285,CSV!$Q:$Q,"&gt;0.5"))/$D285</f>
        <v>1</v>
      </c>
      <c r="F285" s="7">
        <f>COUNTIFS(CSV!$A:$A,$A285,CSV!$Q:$Q,"&gt;0.5")/$B285</f>
        <v>1</v>
      </c>
      <c r="G285" s="7">
        <f>COUNTIFS(CSV!$B:$B,$A285,CSV!$Q:$Q,"&gt;0.5")/$C285</f>
        <v>1</v>
      </c>
      <c r="H285" s="12">
        <f>(COUNTIFS(CSV!$A:$A,$A285,CSV!$Q:$Q,"&gt;1.5") +COUNTIFS(CSV!$B:$B,$A285,CSV!$Q:$Q,"&gt;1.5"))/$D285</f>
        <v>0.44444444444444442</v>
      </c>
      <c r="I285" s="7">
        <f>COUNTIFS(CSV!$A:$A,$A285,CSV!$Q:$Q,"&gt;1.5")/$B285</f>
        <v>0.5</v>
      </c>
      <c r="J285" s="7">
        <f>COUNTIFS(CSV!$B:$B,$A285,CSV!$Q:$Q,"&gt;1.5")/$C285</f>
        <v>0.4</v>
      </c>
      <c r="K285" s="12">
        <f>(COUNTIFS(CSV!$A:$A,$A285,CSV!$M:$M,"&gt;0.5") +COUNTIFS(CSV!$B:$B,$A285,CSV!$O:$O,"&gt;0.5"))/$D285</f>
        <v>0.88888888888888884</v>
      </c>
      <c r="L285" s="7">
        <f>COUNTIFS(CSV!$A:$A,$A285,CSV!$M:$M,"&gt;0.5")/$B285</f>
        <v>0.75</v>
      </c>
      <c r="M285" s="7">
        <f>COUNTIFS(CSV!$B:$B,$A285,CSV!$O:$O,"&gt;0.5")/$C285</f>
        <v>1</v>
      </c>
      <c r="N285" s="12">
        <f>(COUNTIFS(CSV!$A:$A,$A285,CSV!$M:$M,"&gt;1.5") +COUNTIFS(CSV!$B:$B,$A285,CSV!$O:$O,"&gt;1.5"))/$D285</f>
        <v>0.22222222222222221</v>
      </c>
      <c r="O285" s="7">
        <f>COUNTIFS(CSV!$A:$A,$A285,CSV!$M:$M,"&gt;1.5")/$B285</f>
        <v>0.25</v>
      </c>
      <c r="P285" s="7">
        <f>COUNTIFS(CSV!$B:$B,$A285,CSV!$O:$O,"&gt;1.5")/$C285</f>
        <v>0.2</v>
      </c>
      <c r="Q285" s="12">
        <f>(COUNTIFS(CSV!$A:$A,$A285,CSV!$N:$N,"&gt;0.5") +COUNTIFS(CSV!$B:$B,$A285,CSV!$P:$P,"&gt;0.5"))/$D285</f>
        <v>0.33333333333333331</v>
      </c>
      <c r="R285" s="7">
        <f>COUNTIFS(CSV!$A:$A,$A285,CSV!$N:$N,"&gt;0.5")/$B285</f>
        <v>0.5</v>
      </c>
      <c r="S285" s="7">
        <f>COUNTIFS(CSV!$B:$B,$A285,CSV!$P:$P,"&gt;0.5")/$C285</f>
        <v>0.2</v>
      </c>
      <c r="T285" s="12">
        <f>(COUNTIFS(CSV!$A:$A,$A285,CSV!$N:$N,"&gt;1.5") +COUNTIFS(CSV!$B:$B,$A285,CSV!$P:$P,"&gt;1.5"))/$D285</f>
        <v>0</v>
      </c>
      <c r="U285" s="7">
        <f>COUNTIFS(CSV!$A:$A,$A285,CSV!$N:$N,"&gt;1.5")/$B285</f>
        <v>0</v>
      </c>
      <c r="V285" s="7">
        <f>COUNTIFS(CSV!$B:$B,$A285,CSV!$P:$P,"&gt;1.5")/$C285</f>
        <v>0</v>
      </c>
    </row>
    <row r="286" spans="1:22" x14ac:dyDescent="0.3">
      <c r="A286" t="s">
        <v>366</v>
      </c>
      <c r="B286" s="9">
        <f>COUNTIF(CSV!A:A,A286)</f>
        <v>5</v>
      </c>
      <c r="C286" s="4">
        <f>COUNTIF(CSV!B:B,A286)</f>
        <v>4</v>
      </c>
      <c r="D286" s="4">
        <f t="shared" si="9"/>
        <v>9</v>
      </c>
      <c r="E286" s="12">
        <f>(COUNTIFS(CSV!$A:$A,$A286,CSV!$Q:$Q,"&gt;0.5") +COUNTIFS(CSV!$B:$B,$A286,CSV!$Q:$Q,"&gt;0.5"))/$D286</f>
        <v>0.88888888888888884</v>
      </c>
      <c r="F286" s="7">
        <f>COUNTIFS(CSV!$A:$A,$A286,CSV!$Q:$Q,"&gt;0.5")/$B286</f>
        <v>0.8</v>
      </c>
      <c r="G286" s="7">
        <f>COUNTIFS(CSV!$B:$B,$A286,CSV!$Q:$Q,"&gt;0.5")/$C286</f>
        <v>1</v>
      </c>
      <c r="H286" s="12">
        <f>(COUNTIFS(CSV!$A:$A,$A286,CSV!$Q:$Q,"&gt;1.5") +COUNTIFS(CSV!$B:$B,$A286,CSV!$Q:$Q,"&gt;1.5"))/$D286</f>
        <v>0.55555555555555558</v>
      </c>
      <c r="I286" s="7">
        <f>COUNTIFS(CSV!$A:$A,$A286,CSV!$Q:$Q,"&gt;1.5")/$B286</f>
        <v>0.4</v>
      </c>
      <c r="J286" s="7">
        <f>COUNTIFS(CSV!$B:$B,$A286,CSV!$Q:$Q,"&gt;1.5")/$C286</f>
        <v>0.75</v>
      </c>
      <c r="K286" s="12">
        <f>(COUNTIFS(CSV!$A:$A,$A286,CSV!$M:$M,"&gt;0.5") +COUNTIFS(CSV!$B:$B,$A286,CSV!$O:$O,"&gt;0.5"))/$D286</f>
        <v>0.66666666666666663</v>
      </c>
      <c r="L286" s="7">
        <f>COUNTIFS(CSV!$A:$A,$A286,CSV!$M:$M,"&gt;0.5")/$B286</f>
        <v>0.6</v>
      </c>
      <c r="M286" s="7">
        <f>COUNTIFS(CSV!$B:$B,$A286,CSV!$O:$O,"&gt;0.5")/$C286</f>
        <v>0.75</v>
      </c>
      <c r="N286" s="12">
        <f>(COUNTIFS(CSV!$A:$A,$A286,CSV!$M:$M,"&gt;1.5") +COUNTIFS(CSV!$B:$B,$A286,CSV!$O:$O,"&gt;1.5"))/$D286</f>
        <v>0.1111111111111111</v>
      </c>
      <c r="O286" s="7">
        <f>COUNTIFS(CSV!$A:$A,$A286,CSV!$M:$M,"&gt;1.5")/$B286</f>
        <v>0.2</v>
      </c>
      <c r="P286" s="7">
        <f>COUNTIFS(CSV!$B:$B,$A286,CSV!$O:$O,"&gt;1.5")/$C286</f>
        <v>0</v>
      </c>
      <c r="Q286" s="12">
        <f>(COUNTIFS(CSV!$A:$A,$A286,CSV!$N:$N,"&gt;0.5") +COUNTIFS(CSV!$B:$B,$A286,CSV!$P:$P,"&gt;0.5"))/$D286</f>
        <v>0.44444444444444442</v>
      </c>
      <c r="R286" s="7">
        <f>COUNTIFS(CSV!$A:$A,$A286,CSV!$N:$N,"&gt;0.5")/$B286</f>
        <v>0.2</v>
      </c>
      <c r="S286" s="7">
        <f>COUNTIFS(CSV!$B:$B,$A286,CSV!$P:$P,"&gt;0.5")/$C286</f>
        <v>0.75</v>
      </c>
      <c r="T286" s="12">
        <f>(COUNTIFS(CSV!$A:$A,$A286,CSV!$N:$N,"&gt;1.5") +COUNTIFS(CSV!$B:$B,$A286,CSV!$P:$P,"&gt;1.5"))/$D286</f>
        <v>0.33333333333333331</v>
      </c>
      <c r="U286" s="7">
        <f>COUNTIFS(CSV!$A:$A,$A286,CSV!$N:$N,"&gt;1.5")/$B286</f>
        <v>0.2</v>
      </c>
      <c r="V286" s="7">
        <f>COUNTIFS(CSV!$B:$B,$A286,CSV!$P:$P,"&gt;1.5")/$C286</f>
        <v>0.5</v>
      </c>
    </row>
    <row r="287" spans="1:22" x14ac:dyDescent="0.3">
      <c r="A287" t="s">
        <v>369</v>
      </c>
      <c r="B287" s="9">
        <f>COUNTIF(CSV!A:A,A287)</f>
        <v>3</v>
      </c>
      <c r="C287" s="4">
        <f>COUNTIF(CSV!B:B,A287)</f>
        <v>4</v>
      </c>
      <c r="D287" s="4">
        <f t="shared" si="9"/>
        <v>7</v>
      </c>
      <c r="E287" s="12">
        <f>(COUNTIFS(CSV!$A:$A,$A287,CSV!$Q:$Q,"&gt;0.5") +COUNTIFS(CSV!$B:$B,$A287,CSV!$Q:$Q,"&gt;0.5"))/$D287</f>
        <v>0.7142857142857143</v>
      </c>
      <c r="F287" s="7">
        <f>COUNTIFS(CSV!$A:$A,$A287,CSV!$Q:$Q,"&gt;0.5")/$B287</f>
        <v>1</v>
      </c>
      <c r="G287" s="7">
        <f>COUNTIFS(CSV!$B:$B,$A287,CSV!$Q:$Q,"&gt;0.5")/$C287</f>
        <v>0.5</v>
      </c>
      <c r="H287" s="12">
        <f>(COUNTIFS(CSV!$A:$A,$A287,CSV!$Q:$Q,"&gt;1.5") +COUNTIFS(CSV!$B:$B,$A287,CSV!$Q:$Q,"&gt;1.5"))/$D287</f>
        <v>0.14285714285714285</v>
      </c>
      <c r="I287" s="7">
        <f>COUNTIFS(CSV!$A:$A,$A287,CSV!$Q:$Q,"&gt;1.5")/$B287</f>
        <v>0</v>
      </c>
      <c r="J287" s="7">
        <f>COUNTIFS(CSV!$B:$B,$A287,CSV!$Q:$Q,"&gt;1.5")/$C287</f>
        <v>0.25</v>
      </c>
      <c r="K287" s="12">
        <f>(COUNTIFS(CSV!$A:$A,$A287,CSV!$M:$M,"&gt;0.5") +COUNTIFS(CSV!$B:$B,$A287,CSV!$O:$O,"&gt;0.5"))/$D287</f>
        <v>0.2857142857142857</v>
      </c>
      <c r="L287" s="7">
        <f>COUNTIFS(CSV!$A:$A,$A287,CSV!$M:$M,"&gt;0.5")/$B287</f>
        <v>0.33333333333333331</v>
      </c>
      <c r="M287" s="7">
        <f>COUNTIFS(CSV!$B:$B,$A287,CSV!$O:$O,"&gt;0.5")/$C287</f>
        <v>0.25</v>
      </c>
      <c r="N287" s="12">
        <f>(COUNTIFS(CSV!$A:$A,$A287,CSV!$M:$M,"&gt;1.5") +COUNTIFS(CSV!$B:$B,$A287,CSV!$O:$O,"&gt;1.5"))/$D287</f>
        <v>0</v>
      </c>
      <c r="O287" s="7">
        <f>COUNTIFS(CSV!$A:$A,$A287,CSV!$M:$M,"&gt;1.5")/$B287</f>
        <v>0</v>
      </c>
      <c r="P287" s="7">
        <f>COUNTIFS(CSV!$B:$B,$A287,CSV!$O:$O,"&gt;1.5")/$C287</f>
        <v>0</v>
      </c>
      <c r="Q287" s="12">
        <f>(COUNTIFS(CSV!$A:$A,$A287,CSV!$N:$N,"&gt;0.5") +COUNTIFS(CSV!$B:$B,$A287,CSV!$P:$P,"&gt;0.5"))/$D287</f>
        <v>0.5714285714285714</v>
      </c>
      <c r="R287" s="7">
        <f>COUNTIFS(CSV!$A:$A,$A287,CSV!$N:$N,"&gt;0.5")/$B287</f>
        <v>0.66666666666666663</v>
      </c>
      <c r="S287" s="7">
        <f>COUNTIFS(CSV!$B:$B,$A287,CSV!$P:$P,"&gt;0.5")/$C287</f>
        <v>0.5</v>
      </c>
      <c r="T287" s="12">
        <f>(COUNTIFS(CSV!$A:$A,$A287,CSV!$N:$N,"&gt;1.5") +COUNTIFS(CSV!$B:$B,$A287,CSV!$P:$P,"&gt;1.5"))/$D287</f>
        <v>0.14285714285714285</v>
      </c>
      <c r="U287" s="7">
        <f>COUNTIFS(CSV!$A:$A,$A287,CSV!$N:$N,"&gt;1.5")/$B287</f>
        <v>0</v>
      </c>
      <c r="V287" s="7">
        <f>COUNTIFS(CSV!$B:$B,$A287,CSV!$P:$P,"&gt;1.5")/$C287</f>
        <v>0.25</v>
      </c>
    </row>
    <row r="288" spans="1:22" x14ac:dyDescent="0.3">
      <c r="A288" t="s">
        <v>368</v>
      </c>
      <c r="B288" s="9">
        <f>COUNTIF(CSV!A:A,A288)</f>
        <v>4</v>
      </c>
      <c r="C288" s="4">
        <f>COUNTIF(CSV!B:B,A288)</f>
        <v>4</v>
      </c>
      <c r="D288" s="4">
        <f t="shared" si="9"/>
        <v>8</v>
      </c>
      <c r="E288" s="12">
        <f>(COUNTIFS(CSV!$A:$A,$A288,CSV!$Q:$Q,"&gt;0.5") +COUNTIFS(CSV!$B:$B,$A288,CSV!$Q:$Q,"&gt;0.5"))/$D288</f>
        <v>0.75</v>
      </c>
      <c r="F288" s="7">
        <f>COUNTIFS(CSV!$A:$A,$A288,CSV!$Q:$Q,"&gt;0.5")/$B288</f>
        <v>0.75</v>
      </c>
      <c r="G288" s="7">
        <f>COUNTIFS(CSV!$B:$B,$A288,CSV!$Q:$Q,"&gt;0.5")/$C288</f>
        <v>0.75</v>
      </c>
      <c r="H288" s="12">
        <f>(COUNTIFS(CSV!$A:$A,$A288,CSV!$Q:$Q,"&gt;1.5") +COUNTIFS(CSV!$B:$B,$A288,CSV!$Q:$Q,"&gt;1.5"))/$D288</f>
        <v>0.375</v>
      </c>
      <c r="I288" s="7">
        <f>COUNTIFS(CSV!$A:$A,$A288,CSV!$Q:$Q,"&gt;1.5")/$B288</f>
        <v>0.25</v>
      </c>
      <c r="J288" s="7">
        <f>COUNTIFS(CSV!$B:$B,$A288,CSV!$Q:$Q,"&gt;1.5")/$C288</f>
        <v>0.5</v>
      </c>
      <c r="K288" s="12">
        <f>(COUNTIFS(CSV!$A:$A,$A288,CSV!$M:$M,"&gt;0.5") +COUNTIFS(CSV!$B:$B,$A288,CSV!$O:$O,"&gt;0.5"))/$D288</f>
        <v>0.75</v>
      </c>
      <c r="L288" s="7">
        <f>COUNTIFS(CSV!$A:$A,$A288,CSV!$M:$M,"&gt;0.5")/$B288</f>
        <v>0.75</v>
      </c>
      <c r="M288" s="7">
        <f>COUNTIFS(CSV!$B:$B,$A288,CSV!$O:$O,"&gt;0.5")/$C288</f>
        <v>0.75</v>
      </c>
      <c r="N288" s="12">
        <f>(COUNTIFS(CSV!$A:$A,$A288,CSV!$M:$M,"&gt;1.5") +COUNTIFS(CSV!$B:$B,$A288,CSV!$O:$O,"&gt;1.5"))/$D288</f>
        <v>0.125</v>
      </c>
      <c r="O288" s="7">
        <f>COUNTIFS(CSV!$A:$A,$A288,CSV!$M:$M,"&gt;1.5")/$B288</f>
        <v>0.25</v>
      </c>
      <c r="P288" s="7">
        <f>COUNTIFS(CSV!$B:$B,$A288,CSV!$O:$O,"&gt;1.5")/$C288</f>
        <v>0</v>
      </c>
      <c r="Q288" s="12">
        <f>(COUNTIFS(CSV!$A:$A,$A288,CSV!$N:$N,"&gt;0.5") +COUNTIFS(CSV!$B:$B,$A288,CSV!$P:$P,"&gt;0.5"))/$D288</f>
        <v>0.375</v>
      </c>
      <c r="R288" s="7">
        <f>COUNTIFS(CSV!$A:$A,$A288,CSV!$N:$N,"&gt;0.5")/$B288</f>
        <v>0.25</v>
      </c>
      <c r="S288" s="7">
        <f>COUNTIFS(CSV!$B:$B,$A288,CSV!$P:$P,"&gt;0.5")/$C288</f>
        <v>0.5</v>
      </c>
      <c r="T288" s="12">
        <f>(COUNTIFS(CSV!$A:$A,$A288,CSV!$N:$N,"&gt;1.5") +COUNTIFS(CSV!$B:$B,$A288,CSV!$P:$P,"&gt;1.5"))/$D288</f>
        <v>0.125</v>
      </c>
      <c r="U288" s="7">
        <f>COUNTIFS(CSV!$A:$A,$A288,CSV!$N:$N,"&gt;1.5")/$B288</f>
        <v>0</v>
      </c>
      <c r="V288" s="7">
        <f>COUNTIFS(CSV!$B:$B,$A288,CSV!$P:$P,"&gt;1.5")/$C288</f>
        <v>0.25</v>
      </c>
    </row>
    <row r="289" spans="1:22" x14ac:dyDescent="0.3">
      <c r="A289" t="s">
        <v>399</v>
      </c>
      <c r="B289" s="9">
        <f>COUNTIF(CSV!A:A,A289)</f>
        <v>2</v>
      </c>
      <c r="C289" s="4">
        <f>COUNTIF(CSV!B:B,A289)</f>
        <v>3</v>
      </c>
      <c r="D289" s="4">
        <f t="shared" si="9"/>
        <v>5</v>
      </c>
      <c r="E289" s="12">
        <f>(COUNTIFS(CSV!$A:$A,$A289,CSV!$Q:$Q,"&gt;0.5") +COUNTIFS(CSV!$B:$B,$A289,CSV!$Q:$Q,"&gt;0.5"))/$D289</f>
        <v>0.6</v>
      </c>
      <c r="F289" s="7">
        <f>COUNTIFS(CSV!$A:$A,$A289,CSV!$Q:$Q,"&gt;0.5")/$B289</f>
        <v>0.5</v>
      </c>
      <c r="G289" s="7">
        <f>COUNTIFS(CSV!$B:$B,$A289,CSV!$Q:$Q,"&gt;0.5")/$C289</f>
        <v>0.66666666666666663</v>
      </c>
      <c r="H289" s="12">
        <f>(COUNTIFS(CSV!$A:$A,$A289,CSV!$Q:$Q,"&gt;1.5") +COUNTIFS(CSV!$B:$B,$A289,CSV!$Q:$Q,"&gt;1.5"))/$D289</f>
        <v>0.2</v>
      </c>
      <c r="I289" s="7">
        <f>COUNTIFS(CSV!$A:$A,$A289,CSV!$Q:$Q,"&gt;1.5")/$B289</f>
        <v>0.5</v>
      </c>
      <c r="J289" s="7">
        <f>COUNTIFS(CSV!$B:$B,$A289,CSV!$Q:$Q,"&gt;1.5")/$C289</f>
        <v>0</v>
      </c>
      <c r="K289" s="12">
        <f>(COUNTIFS(CSV!$A:$A,$A289,CSV!$M:$M,"&gt;0.5") +COUNTIFS(CSV!$B:$B,$A289,CSV!$O:$O,"&gt;0.5"))/$D289</f>
        <v>0.2</v>
      </c>
      <c r="L289" s="7">
        <f>COUNTIFS(CSV!$A:$A,$A289,CSV!$M:$M,"&gt;0.5")/$B289</f>
        <v>0.5</v>
      </c>
      <c r="M289" s="7">
        <f>COUNTIFS(CSV!$B:$B,$A289,CSV!$O:$O,"&gt;0.5")/$C289</f>
        <v>0</v>
      </c>
      <c r="N289" s="12">
        <f>(COUNTIFS(CSV!$A:$A,$A289,CSV!$M:$M,"&gt;1.5") +COUNTIFS(CSV!$B:$B,$A289,CSV!$O:$O,"&gt;1.5"))/$D289</f>
        <v>0.2</v>
      </c>
      <c r="O289" s="7">
        <f>COUNTIFS(CSV!$A:$A,$A289,CSV!$M:$M,"&gt;1.5")/$B289</f>
        <v>0.5</v>
      </c>
      <c r="P289" s="7">
        <f>COUNTIFS(CSV!$B:$B,$A289,CSV!$O:$O,"&gt;1.5")/$C289</f>
        <v>0</v>
      </c>
      <c r="Q289" s="12">
        <f>(COUNTIFS(CSV!$A:$A,$A289,CSV!$N:$N,"&gt;0.5") +COUNTIFS(CSV!$B:$B,$A289,CSV!$P:$P,"&gt;0.5"))/$D289</f>
        <v>0.6</v>
      </c>
      <c r="R289" s="7">
        <f>COUNTIFS(CSV!$A:$A,$A289,CSV!$N:$N,"&gt;0.5")/$B289</f>
        <v>0.5</v>
      </c>
      <c r="S289" s="7">
        <f>COUNTIFS(CSV!$B:$B,$A289,CSV!$P:$P,"&gt;0.5")/$C289</f>
        <v>0.66666666666666663</v>
      </c>
      <c r="T289" s="12">
        <f>(COUNTIFS(CSV!$A:$A,$A289,CSV!$N:$N,"&gt;1.5") +COUNTIFS(CSV!$B:$B,$A289,CSV!$P:$P,"&gt;1.5"))/$D289</f>
        <v>0.2</v>
      </c>
      <c r="U289" s="7">
        <f>COUNTIFS(CSV!$A:$A,$A289,CSV!$N:$N,"&gt;1.5")/$B289</f>
        <v>0.5</v>
      </c>
      <c r="V289" s="7">
        <f>COUNTIFS(CSV!$B:$B,$A289,CSV!$P:$P,"&gt;1.5")/$C289</f>
        <v>0</v>
      </c>
    </row>
    <row r="290" spans="1:22" x14ac:dyDescent="0.3">
      <c r="A290" t="s">
        <v>380</v>
      </c>
      <c r="B290" s="9">
        <f>COUNTIF(CSV!A:A,A290)</f>
        <v>3</v>
      </c>
      <c r="C290" s="4">
        <f>COUNTIF(CSV!B:B,A290)</f>
        <v>2</v>
      </c>
      <c r="D290" s="4">
        <f t="shared" si="9"/>
        <v>5</v>
      </c>
      <c r="E290" s="12">
        <f>(COUNTIFS(CSV!$A:$A,$A290,CSV!$Q:$Q,"&gt;0.5") +COUNTIFS(CSV!$B:$B,$A290,CSV!$Q:$Q,"&gt;0.5"))/$D290</f>
        <v>0.8</v>
      </c>
      <c r="F290" s="7">
        <f>COUNTIFS(CSV!$A:$A,$A290,CSV!$Q:$Q,"&gt;0.5")/$B290</f>
        <v>1</v>
      </c>
      <c r="G290" s="7">
        <f>COUNTIFS(CSV!$B:$B,$A290,CSV!$Q:$Q,"&gt;0.5")/$C290</f>
        <v>0.5</v>
      </c>
      <c r="H290" s="12">
        <f>(COUNTIFS(CSV!$A:$A,$A290,CSV!$Q:$Q,"&gt;1.5") +COUNTIFS(CSV!$B:$B,$A290,CSV!$Q:$Q,"&gt;1.5"))/$D290</f>
        <v>0.6</v>
      </c>
      <c r="I290" s="7">
        <f>COUNTIFS(CSV!$A:$A,$A290,CSV!$Q:$Q,"&gt;1.5")/$B290</f>
        <v>1</v>
      </c>
      <c r="J290" s="7">
        <f>COUNTIFS(CSV!$B:$B,$A290,CSV!$Q:$Q,"&gt;1.5")/$C290</f>
        <v>0</v>
      </c>
      <c r="K290" s="12">
        <f>(COUNTIFS(CSV!$A:$A,$A290,CSV!$M:$M,"&gt;0.5") +COUNTIFS(CSV!$B:$B,$A290,CSV!$O:$O,"&gt;0.5"))/$D290</f>
        <v>0.4</v>
      </c>
      <c r="L290" s="7">
        <f>COUNTIFS(CSV!$A:$A,$A290,CSV!$M:$M,"&gt;0.5")/$B290</f>
        <v>0.66666666666666663</v>
      </c>
      <c r="M290" s="7">
        <f>COUNTIFS(CSV!$B:$B,$A290,CSV!$O:$O,"&gt;0.5")/$C290</f>
        <v>0</v>
      </c>
      <c r="N290" s="12">
        <f>(COUNTIFS(CSV!$A:$A,$A290,CSV!$M:$M,"&gt;1.5") +COUNTIFS(CSV!$B:$B,$A290,CSV!$O:$O,"&gt;1.5"))/$D290</f>
        <v>0.2</v>
      </c>
      <c r="O290" s="7">
        <f>COUNTIFS(CSV!$A:$A,$A290,CSV!$M:$M,"&gt;1.5")/$B290</f>
        <v>0.33333333333333331</v>
      </c>
      <c r="P290" s="7">
        <f>COUNTIFS(CSV!$B:$B,$A290,CSV!$O:$O,"&gt;1.5")/$C290</f>
        <v>0</v>
      </c>
      <c r="Q290" s="12">
        <f>(COUNTIFS(CSV!$A:$A,$A290,CSV!$N:$N,"&gt;0.5") +COUNTIFS(CSV!$B:$B,$A290,CSV!$P:$P,"&gt;0.5"))/$D290</f>
        <v>0.6</v>
      </c>
      <c r="R290" s="7">
        <f>COUNTIFS(CSV!$A:$A,$A290,CSV!$N:$N,"&gt;0.5")/$B290</f>
        <v>0.66666666666666663</v>
      </c>
      <c r="S290" s="7">
        <f>COUNTIFS(CSV!$B:$B,$A290,CSV!$P:$P,"&gt;0.5")/$C290</f>
        <v>0.5</v>
      </c>
      <c r="T290" s="12">
        <f>(COUNTIFS(CSV!$A:$A,$A290,CSV!$N:$N,"&gt;1.5") +COUNTIFS(CSV!$B:$B,$A290,CSV!$P:$P,"&gt;1.5"))/$D290</f>
        <v>0.2</v>
      </c>
      <c r="U290" s="7">
        <f>COUNTIFS(CSV!$A:$A,$A290,CSV!$N:$N,"&gt;1.5")/$B290</f>
        <v>0.33333333333333331</v>
      </c>
      <c r="V290" s="7">
        <f>COUNTIFS(CSV!$B:$B,$A290,CSV!$P:$P,"&gt;1.5")/$C290</f>
        <v>0</v>
      </c>
    </row>
    <row r="291" spans="1:22" x14ac:dyDescent="0.3">
      <c r="A291" t="s">
        <v>382</v>
      </c>
      <c r="B291" s="9">
        <f>COUNTIF(CSV!A:A,A291)</f>
        <v>3</v>
      </c>
      <c r="C291" s="4">
        <f>COUNTIF(CSV!B:B,A291)</f>
        <v>3</v>
      </c>
      <c r="D291" s="4">
        <f t="shared" si="9"/>
        <v>6</v>
      </c>
      <c r="E291" s="12">
        <f>(COUNTIFS(CSV!$A:$A,$A291,CSV!$Q:$Q,"&gt;0.5") +COUNTIFS(CSV!$B:$B,$A291,CSV!$Q:$Q,"&gt;0.5"))/$D291</f>
        <v>0.33333333333333331</v>
      </c>
      <c r="F291" s="7">
        <f>COUNTIFS(CSV!$A:$A,$A291,CSV!$Q:$Q,"&gt;0.5")/$B291</f>
        <v>0.33333333333333331</v>
      </c>
      <c r="G291" s="7">
        <f>COUNTIFS(CSV!$B:$B,$A291,CSV!$Q:$Q,"&gt;0.5")/$C291</f>
        <v>0.33333333333333331</v>
      </c>
      <c r="H291" s="12">
        <f>(COUNTIFS(CSV!$A:$A,$A291,CSV!$Q:$Q,"&gt;1.5") +COUNTIFS(CSV!$B:$B,$A291,CSV!$Q:$Q,"&gt;1.5"))/$D291</f>
        <v>0.16666666666666666</v>
      </c>
      <c r="I291" s="7">
        <f>COUNTIFS(CSV!$A:$A,$A291,CSV!$Q:$Q,"&gt;1.5")/$B291</f>
        <v>0.33333333333333331</v>
      </c>
      <c r="J291" s="7">
        <f>COUNTIFS(CSV!$B:$B,$A291,CSV!$Q:$Q,"&gt;1.5")/$C291</f>
        <v>0</v>
      </c>
      <c r="K291" s="12">
        <f>(COUNTIFS(CSV!$A:$A,$A291,CSV!$M:$M,"&gt;0.5") +COUNTIFS(CSV!$B:$B,$A291,CSV!$O:$O,"&gt;0.5"))/$D291</f>
        <v>0.16666666666666666</v>
      </c>
      <c r="L291" s="7">
        <f>COUNTIFS(CSV!$A:$A,$A291,CSV!$M:$M,"&gt;0.5")/$B291</f>
        <v>0.33333333333333331</v>
      </c>
      <c r="M291" s="7">
        <f>COUNTIFS(CSV!$B:$B,$A291,CSV!$O:$O,"&gt;0.5")/$C291</f>
        <v>0</v>
      </c>
      <c r="N291" s="12">
        <f>(COUNTIFS(CSV!$A:$A,$A291,CSV!$M:$M,"&gt;1.5") +COUNTIFS(CSV!$B:$B,$A291,CSV!$O:$O,"&gt;1.5"))/$D291</f>
        <v>0</v>
      </c>
      <c r="O291" s="7">
        <f>COUNTIFS(CSV!$A:$A,$A291,CSV!$M:$M,"&gt;1.5")/$B291</f>
        <v>0</v>
      </c>
      <c r="P291" s="7">
        <f>COUNTIFS(CSV!$B:$B,$A291,CSV!$O:$O,"&gt;1.5")/$C291</f>
        <v>0</v>
      </c>
      <c r="Q291" s="12">
        <f>(COUNTIFS(CSV!$A:$A,$A291,CSV!$N:$N,"&gt;0.5") +COUNTIFS(CSV!$B:$B,$A291,CSV!$P:$P,"&gt;0.5"))/$D291</f>
        <v>0.33333333333333331</v>
      </c>
      <c r="R291" s="7">
        <f>COUNTIFS(CSV!$A:$A,$A291,CSV!$N:$N,"&gt;0.5")/$B291</f>
        <v>0.33333333333333331</v>
      </c>
      <c r="S291" s="7">
        <f>COUNTIFS(CSV!$B:$B,$A291,CSV!$P:$P,"&gt;0.5")/$C291</f>
        <v>0.33333333333333331</v>
      </c>
      <c r="T291" s="12">
        <f>(COUNTIFS(CSV!$A:$A,$A291,CSV!$N:$N,"&gt;1.5") +COUNTIFS(CSV!$B:$B,$A291,CSV!$P:$P,"&gt;1.5"))/$D291</f>
        <v>0.16666666666666666</v>
      </c>
      <c r="U291" s="7">
        <f>COUNTIFS(CSV!$A:$A,$A291,CSV!$N:$N,"&gt;1.5")/$B291</f>
        <v>0.33333333333333331</v>
      </c>
      <c r="V291" s="7">
        <f>COUNTIFS(CSV!$B:$B,$A291,CSV!$P:$P,"&gt;1.5")/$C291</f>
        <v>0</v>
      </c>
    </row>
    <row r="292" spans="1:22" x14ac:dyDescent="0.3">
      <c r="A292" t="s">
        <v>391</v>
      </c>
      <c r="B292" s="9">
        <f>COUNTIF(CSV!A:A,A292)</f>
        <v>2</v>
      </c>
      <c r="C292" s="4">
        <f>COUNTIF(CSV!B:B,A292)</f>
        <v>2</v>
      </c>
      <c r="D292" s="4">
        <f t="shared" si="9"/>
        <v>4</v>
      </c>
      <c r="E292" s="12">
        <f>(COUNTIFS(CSV!$A:$A,$A292,CSV!$Q:$Q,"&gt;0.5") +COUNTIFS(CSV!$B:$B,$A292,CSV!$Q:$Q,"&gt;0.5"))/$D292</f>
        <v>0.75</v>
      </c>
      <c r="F292" s="7">
        <f>COUNTIFS(CSV!$A:$A,$A292,CSV!$Q:$Q,"&gt;0.5")/$B292</f>
        <v>1</v>
      </c>
      <c r="G292" s="7">
        <f>COUNTIFS(CSV!$B:$B,$A292,CSV!$Q:$Q,"&gt;0.5")/$C292</f>
        <v>0.5</v>
      </c>
      <c r="H292" s="12">
        <f>(COUNTIFS(CSV!$A:$A,$A292,CSV!$Q:$Q,"&gt;1.5") +COUNTIFS(CSV!$B:$B,$A292,CSV!$Q:$Q,"&gt;1.5"))/$D292</f>
        <v>0.25</v>
      </c>
      <c r="I292" s="7">
        <f>COUNTIFS(CSV!$A:$A,$A292,CSV!$Q:$Q,"&gt;1.5")/$B292</f>
        <v>0.5</v>
      </c>
      <c r="J292" s="7">
        <f>COUNTIFS(CSV!$B:$B,$A292,CSV!$Q:$Q,"&gt;1.5")/$C292</f>
        <v>0</v>
      </c>
      <c r="K292" s="12">
        <f>(COUNTIFS(CSV!$A:$A,$A292,CSV!$M:$M,"&gt;0.5") +COUNTIFS(CSV!$B:$B,$A292,CSV!$O:$O,"&gt;0.5"))/$D292</f>
        <v>0.5</v>
      </c>
      <c r="L292" s="7">
        <f>COUNTIFS(CSV!$A:$A,$A292,CSV!$M:$M,"&gt;0.5")/$B292</f>
        <v>1</v>
      </c>
      <c r="M292" s="7">
        <f>COUNTIFS(CSV!$B:$B,$A292,CSV!$O:$O,"&gt;0.5")/$C292</f>
        <v>0</v>
      </c>
      <c r="N292" s="12">
        <f>(COUNTIFS(CSV!$A:$A,$A292,CSV!$M:$M,"&gt;1.5") +COUNTIFS(CSV!$B:$B,$A292,CSV!$O:$O,"&gt;1.5"))/$D292</f>
        <v>0.25</v>
      </c>
      <c r="O292" s="7">
        <f>COUNTIFS(CSV!$A:$A,$A292,CSV!$M:$M,"&gt;1.5")/$B292</f>
        <v>0.5</v>
      </c>
      <c r="P292" s="7">
        <f>COUNTIFS(CSV!$B:$B,$A292,CSV!$O:$O,"&gt;1.5")/$C292</f>
        <v>0</v>
      </c>
      <c r="Q292" s="12">
        <f>(COUNTIFS(CSV!$A:$A,$A292,CSV!$N:$N,"&gt;0.5") +COUNTIFS(CSV!$B:$B,$A292,CSV!$P:$P,"&gt;0.5"))/$D292</f>
        <v>0.25</v>
      </c>
      <c r="R292" s="7">
        <f>COUNTIFS(CSV!$A:$A,$A292,CSV!$N:$N,"&gt;0.5")/$B292</f>
        <v>0</v>
      </c>
      <c r="S292" s="7">
        <f>COUNTIFS(CSV!$B:$B,$A292,CSV!$P:$P,"&gt;0.5")/$C292</f>
        <v>0.5</v>
      </c>
      <c r="T292" s="12">
        <f>(COUNTIFS(CSV!$A:$A,$A292,CSV!$N:$N,"&gt;1.5") +COUNTIFS(CSV!$B:$B,$A292,CSV!$P:$P,"&gt;1.5"))/$D292</f>
        <v>0</v>
      </c>
      <c r="U292" s="7">
        <f>COUNTIFS(CSV!$A:$A,$A292,CSV!$N:$N,"&gt;1.5")/$B292</f>
        <v>0</v>
      </c>
      <c r="V292" s="7">
        <f>COUNTIFS(CSV!$B:$B,$A292,CSV!$P:$P,"&gt;1.5")/$C292</f>
        <v>0</v>
      </c>
    </row>
    <row r="293" spans="1:22" x14ac:dyDescent="0.3">
      <c r="A293" t="s">
        <v>384</v>
      </c>
      <c r="B293" s="9">
        <f>COUNTIF(CSV!A:A,A293)</f>
        <v>4</v>
      </c>
      <c r="C293" s="4">
        <f>COUNTIF(CSV!B:B,A293)</f>
        <v>1</v>
      </c>
      <c r="D293" s="4">
        <f t="shared" si="9"/>
        <v>5</v>
      </c>
      <c r="E293" s="12">
        <f>(COUNTIFS(CSV!$A:$A,$A293,CSV!$Q:$Q,"&gt;0.5") +COUNTIFS(CSV!$B:$B,$A293,CSV!$Q:$Q,"&gt;0.5"))/$D293</f>
        <v>0.8</v>
      </c>
      <c r="F293" s="7">
        <f>COUNTIFS(CSV!$A:$A,$A293,CSV!$Q:$Q,"&gt;0.5")/$B293</f>
        <v>1</v>
      </c>
      <c r="G293" s="7">
        <f>COUNTIFS(CSV!$B:$B,$A293,CSV!$Q:$Q,"&gt;0.5")/$C293</f>
        <v>0</v>
      </c>
      <c r="H293" s="12">
        <f>(COUNTIFS(CSV!$A:$A,$A293,CSV!$Q:$Q,"&gt;1.5") +COUNTIFS(CSV!$B:$B,$A293,CSV!$Q:$Q,"&gt;1.5"))/$D293</f>
        <v>0.2</v>
      </c>
      <c r="I293" s="7">
        <f>COUNTIFS(CSV!$A:$A,$A293,CSV!$Q:$Q,"&gt;1.5")/$B293</f>
        <v>0.25</v>
      </c>
      <c r="J293" s="7">
        <f>COUNTIFS(CSV!$B:$B,$A293,CSV!$Q:$Q,"&gt;1.5")/$C293</f>
        <v>0</v>
      </c>
      <c r="K293" s="12">
        <f>(COUNTIFS(CSV!$A:$A,$A293,CSV!$M:$M,"&gt;0.5") +COUNTIFS(CSV!$B:$B,$A293,CSV!$O:$O,"&gt;0.5"))/$D293</f>
        <v>0.8</v>
      </c>
      <c r="L293" s="7">
        <f>COUNTIFS(CSV!$A:$A,$A293,CSV!$M:$M,"&gt;0.5")/$B293</f>
        <v>1</v>
      </c>
      <c r="M293" s="7">
        <f>COUNTIFS(CSV!$B:$B,$A293,CSV!$O:$O,"&gt;0.5")/$C293</f>
        <v>0</v>
      </c>
      <c r="N293" s="12">
        <f>(COUNTIFS(CSV!$A:$A,$A293,CSV!$M:$M,"&gt;1.5") +COUNTIFS(CSV!$B:$B,$A293,CSV!$O:$O,"&gt;1.5"))/$D293</f>
        <v>0</v>
      </c>
      <c r="O293" s="7">
        <f>COUNTIFS(CSV!$A:$A,$A293,CSV!$M:$M,"&gt;1.5")/$B293</f>
        <v>0</v>
      </c>
      <c r="P293" s="7">
        <f>COUNTIFS(CSV!$B:$B,$A293,CSV!$O:$O,"&gt;1.5")/$C293</f>
        <v>0</v>
      </c>
      <c r="Q293" s="12">
        <f>(COUNTIFS(CSV!$A:$A,$A293,CSV!$N:$N,"&gt;0.5") +COUNTIFS(CSV!$B:$B,$A293,CSV!$P:$P,"&gt;0.5"))/$D293</f>
        <v>0.2</v>
      </c>
      <c r="R293" s="7">
        <f>COUNTIFS(CSV!$A:$A,$A293,CSV!$N:$N,"&gt;0.5")/$B293</f>
        <v>0.25</v>
      </c>
      <c r="S293" s="7">
        <f>COUNTIFS(CSV!$B:$B,$A293,CSV!$P:$P,"&gt;0.5")/$C293</f>
        <v>0</v>
      </c>
      <c r="T293" s="12">
        <f>(COUNTIFS(CSV!$A:$A,$A293,CSV!$N:$N,"&gt;1.5") +COUNTIFS(CSV!$B:$B,$A293,CSV!$P:$P,"&gt;1.5"))/$D293</f>
        <v>0.2</v>
      </c>
      <c r="U293" s="7">
        <f>COUNTIFS(CSV!$A:$A,$A293,CSV!$N:$N,"&gt;1.5")/$B293</f>
        <v>0.25</v>
      </c>
      <c r="V293" s="7">
        <f>COUNTIFS(CSV!$B:$B,$A293,CSV!$P:$P,"&gt;1.5")/$C293</f>
        <v>0</v>
      </c>
    </row>
    <row r="294" spans="1:22" x14ac:dyDescent="0.3">
      <c r="A294" t="s">
        <v>385</v>
      </c>
      <c r="B294" s="9">
        <f>COUNTIF(CSV!A:A,A294)</f>
        <v>3</v>
      </c>
      <c r="C294" s="4">
        <f>COUNTIF(CSV!B:B,A294)</f>
        <v>3</v>
      </c>
      <c r="D294" s="4">
        <f t="shared" si="9"/>
        <v>6</v>
      </c>
      <c r="E294" s="12">
        <f>(COUNTIFS(CSV!$A:$A,$A294,CSV!$Q:$Q,"&gt;0.5") +COUNTIFS(CSV!$B:$B,$A294,CSV!$Q:$Q,"&gt;0.5"))/$D294</f>
        <v>1</v>
      </c>
      <c r="F294" s="7">
        <f>COUNTIFS(CSV!$A:$A,$A294,CSV!$Q:$Q,"&gt;0.5")/$B294</f>
        <v>1</v>
      </c>
      <c r="G294" s="7">
        <f>COUNTIFS(CSV!$B:$B,$A294,CSV!$Q:$Q,"&gt;0.5")/$C294</f>
        <v>1</v>
      </c>
      <c r="H294" s="12">
        <f>(COUNTIFS(CSV!$A:$A,$A294,CSV!$Q:$Q,"&gt;1.5") +COUNTIFS(CSV!$B:$B,$A294,CSV!$Q:$Q,"&gt;1.5"))/$D294</f>
        <v>0.33333333333333331</v>
      </c>
      <c r="I294" s="7">
        <f>COUNTIFS(CSV!$A:$A,$A294,CSV!$Q:$Q,"&gt;1.5")/$B294</f>
        <v>0</v>
      </c>
      <c r="J294" s="7">
        <f>COUNTIFS(CSV!$B:$B,$A294,CSV!$Q:$Q,"&gt;1.5")/$C294</f>
        <v>0.66666666666666663</v>
      </c>
      <c r="K294" s="12">
        <f>(COUNTIFS(CSV!$A:$A,$A294,CSV!$M:$M,"&gt;0.5") +COUNTIFS(CSV!$B:$B,$A294,CSV!$O:$O,"&gt;0.5"))/$D294</f>
        <v>1</v>
      </c>
      <c r="L294" s="7">
        <f>COUNTIFS(CSV!$A:$A,$A294,CSV!$M:$M,"&gt;0.5")/$B294</f>
        <v>1</v>
      </c>
      <c r="M294" s="7">
        <f>COUNTIFS(CSV!$B:$B,$A294,CSV!$O:$O,"&gt;0.5")/$C294</f>
        <v>1</v>
      </c>
      <c r="N294" s="12">
        <f>(COUNTIFS(CSV!$A:$A,$A294,CSV!$M:$M,"&gt;1.5") +COUNTIFS(CSV!$B:$B,$A294,CSV!$O:$O,"&gt;1.5"))/$D294</f>
        <v>0</v>
      </c>
      <c r="O294" s="7">
        <f>COUNTIFS(CSV!$A:$A,$A294,CSV!$M:$M,"&gt;1.5")/$B294</f>
        <v>0</v>
      </c>
      <c r="P294" s="7">
        <f>COUNTIFS(CSV!$B:$B,$A294,CSV!$O:$O,"&gt;1.5")/$C294</f>
        <v>0</v>
      </c>
      <c r="Q294" s="12">
        <f>(COUNTIFS(CSV!$A:$A,$A294,CSV!$N:$N,"&gt;0.5") +COUNTIFS(CSV!$B:$B,$A294,CSV!$P:$P,"&gt;0.5"))/$D294</f>
        <v>0.33333333333333331</v>
      </c>
      <c r="R294" s="7">
        <f>COUNTIFS(CSV!$A:$A,$A294,CSV!$N:$N,"&gt;0.5")/$B294</f>
        <v>0</v>
      </c>
      <c r="S294" s="7">
        <f>COUNTIFS(CSV!$B:$B,$A294,CSV!$P:$P,"&gt;0.5")/$C294</f>
        <v>0.66666666666666663</v>
      </c>
      <c r="T294" s="12">
        <f>(COUNTIFS(CSV!$A:$A,$A294,CSV!$N:$N,"&gt;1.5") +COUNTIFS(CSV!$B:$B,$A294,CSV!$P:$P,"&gt;1.5"))/$D294</f>
        <v>0.16666666666666666</v>
      </c>
      <c r="U294" s="7">
        <f>COUNTIFS(CSV!$A:$A,$A294,CSV!$N:$N,"&gt;1.5")/$B294</f>
        <v>0</v>
      </c>
      <c r="V294" s="7">
        <f>COUNTIFS(CSV!$B:$B,$A294,CSV!$P:$P,"&gt;1.5")/$C294</f>
        <v>0.33333333333333331</v>
      </c>
    </row>
    <row r="295" spans="1:22" x14ac:dyDescent="0.3">
      <c r="A295" t="s">
        <v>395</v>
      </c>
      <c r="B295" s="9">
        <f>COUNTIF(CSV!A:A,A295)</f>
        <v>2</v>
      </c>
      <c r="C295" s="4">
        <f>COUNTIF(CSV!B:B,A295)</f>
        <v>4</v>
      </c>
      <c r="D295" s="4">
        <f t="shared" si="9"/>
        <v>6</v>
      </c>
      <c r="E295" s="12">
        <f>(COUNTIFS(CSV!$A:$A,$A295,CSV!$Q:$Q,"&gt;0.5") +COUNTIFS(CSV!$B:$B,$A295,CSV!$Q:$Q,"&gt;0.5"))/$D295</f>
        <v>0.66666666666666663</v>
      </c>
      <c r="F295" s="7">
        <f>COUNTIFS(CSV!$A:$A,$A295,CSV!$Q:$Q,"&gt;0.5")/$B295</f>
        <v>0.5</v>
      </c>
      <c r="G295" s="7">
        <f>COUNTIFS(CSV!$B:$B,$A295,CSV!$Q:$Q,"&gt;0.5")/$C295</f>
        <v>0.75</v>
      </c>
      <c r="H295" s="12">
        <f>(COUNTIFS(CSV!$A:$A,$A295,CSV!$Q:$Q,"&gt;1.5") +COUNTIFS(CSV!$B:$B,$A295,CSV!$Q:$Q,"&gt;1.5"))/$D295</f>
        <v>0.5</v>
      </c>
      <c r="I295" s="7">
        <f>COUNTIFS(CSV!$A:$A,$A295,CSV!$Q:$Q,"&gt;1.5")/$B295</f>
        <v>0.5</v>
      </c>
      <c r="J295" s="7">
        <f>COUNTIFS(CSV!$B:$B,$A295,CSV!$Q:$Q,"&gt;1.5")/$C295</f>
        <v>0.5</v>
      </c>
      <c r="K295" s="12">
        <f>(COUNTIFS(CSV!$A:$A,$A295,CSV!$M:$M,"&gt;0.5") +COUNTIFS(CSV!$B:$B,$A295,CSV!$O:$O,"&gt;0.5"))/$D295</f>
        <v>0.16666666666666666</v>
      </c>
      <c r="L295" s="7">
        <f>COUNTIFS(CSV!$A:$A,$A295,CSV!$M:$M,"&gt;0.5")/$B295</f>
        <v>0</v>
      </c>
      <c r="M295" s="7">
        <f>COUNTIFS(CSV!$B:$B,$A295,CSV!$O:$O,"&gt;0.5")/$C295</f>
        <v>0.25</v>
      </c>
      <c r="N295" s="12">
        <f>(COUNTIFS(CSV!$A:$A,$A295,CSV!$M:$M,"&gt;1.5") +COUNTIFS(CSV!$B:$B,$A295,CSV!$O:$O,"&gt;1.5"))/$D295</f>
        <v>0</v>
      </c>
      <c r="O295" s="7">
        <f>COUNTIFS(CSV!$A:$A,$A295,CSV!$M:$M,"&gt;1.5")/$B295</f>
        <v>0</v>
      </c>
      <c r="P295" s="7">
        <f>COUNTIFS(CSV!$B:$B,$A295,CSV!$O:$O,"&gt;1.5")/$C295</f>
        <v>0</v>
      </c>
      <c r="Q295" s="12">
        <f>(COUNTIFS(CSV!$A:$A,$A295,CSV!$N:$N,"&gt;0.5") +COUNTIFS(CSV!$B:$B,$A295,CSV!$P:$P,"&gt;0.5"))/$D295</f>
        <v>0.66666666666666663</v>
      </c>
      <c r="R295" s="7">
        <f>COUNTIFS(CSV!$A:$A,$A295,CSV!$N:$N,"&gt;0.5")/$B295</f>
        <v>0.5</v>
      </c>
      <c r="S295" s="7">
        <f>COUNTIFS(CSV!$B:$B,$A295,CSV!$P:$P,"&gt;0.5")/$C295</f>
        <v>0.75</v>
      </c>
      <c r="T295" s="12">
        <f>(COUNTIFS(CSV!$A:$A,$A295,CSV!$N:$N,"&gt;1.5") +COUNTIFS(CSV!$B:$B,$A295,CSV!$P:$P,"&gt;1.5"))/$D295</f>
        <v>0.33333333333333331</v>
      </c>
      <c r="U295" s="7">
        <f>COUNTIFS(CSV!$A:$A,$A295,CSV!$N:$N,"&gt;1.5")/$B295</f>
        <v>0.5</v>
      </c>
      <c r="V295" s="7">
        <f>COUNTIFS(CSV!$B:$B,$A295,CSV!$P:$P,"&gt;1.5")/$C295</f>
        <v>0.25</v>
      </c>
    </row>
    <row r="296" spans="1:22" x14ac:dyDescent="0.3">
      <c r="A296" t="s">
        <v>397</v>
      </c>
      <c r="B296" s="9">
        <f>COUNTIF(CSV!A:A,A296)</f>
        <v>2</v>
      </c>
      <c r="C296" s="4">
        <f>COUNTIF(CSV!B:B,A296)</f>
        <v>2</v>
      </c>
      <c r="D296" s="4">
        <f t="shared" si="9"/>
        <v>4</v>
      </c>
      <c r="E296" s="12">
        <f>(COUNTIFS(CSV!$A:$A,$A296,CSV!$Q:$Q,"&gt;0.5") +COUNTIFS(CSV!$B:$B,$A296,CSV!$Q:$Q,"&gt;0.5"))/$D296</f>
        <v>0.75</v>
      </c>
      <c r="F296" s="7">
        <f>COUNTIFS(CSV!$A:$A,$A296,CSV!$Q:$Q,"&gt;0.5")/$B296</f>
        <v>0.5</v>
      </c>
      <c r="G296" s="7">
        <f>COUNTIFS(CSV!$B:$B,$A296,CSV!$Q:$Q,"&gt;0.5")/$C296</f>
        <v>1</v>
      </c>
      <c r="H296" s="12">
        <f>(COUNTIFS(CSV!$A:$A,$A296,CSV!$Q:$Q,"&gt;1.5") +COUNTIFS(CSV!$B:$B,$A296,CSV!$Q:$Q,"&gt;1.5"))/$D296</f>
        <v>0.75</v>
      </c>
      <c r="I296" s="7">
        <f>COUNTIFS(CSV!$A:$A,$A296,CSV!$Q:$Q,"&gt;1.5")/$B296</f>
        <v>0.5</v>
      </c>
      <c r="J296" s="7">
        <f>COUNTIFS(CSV!$B:$B,$A296,CSV!$Q:$Q,"&gt;1.5")/$C296</f>
        <v>1</v>
      </c>
      <c r="K296" s="12">
        <f>(COUNTIFS(CSV!$A:$A,$A296,CSV!$M:$M,"&gt;0.5") +COUNTIFS(CSV!$B:$B,$A296,CSV!$O:$O,"&gt;0.5"))/$D296</f>
        <v>0.75</v>
      </c>
      <c r="L296" s="7">
        <f>COUNTIFS(CSV!$A:$A,$A296,CSV!$M:$M,"&gt;0.5")/$B296</f>
        <v>0.5</v>
      </c>
      <c r="M296" s="7">
        <f>COUNTIFS(CSV!$B:$B,$A296,CSV!$O:$O,"&gt;0.5")/$C296</f>
        <v>1</v>
      </c>
      <c r="N296" s="12">
        <f>(COUNTIFS(CSV!$A:$A,$A296,CSV!$M:$M,"&gt;1.5") +COUNTIFS(CSV!$B:$B,$A296,CSV!$O:$O,"&gt;1.5"))/$D296</f>
        <v>0.25</v>
      </c>
      <c r="O296" s="7">
        <f>COUNTIFS(CSV!$A:$A,$A296,CSV!$M:$M,"&gt;1.5")/$B296</f>
        <v>0.5</v>
      </c>
      <c r="P296" s="7">
        <f>COUNTIFS(CSV!$B:$B,$A296,CSV!$O:$O,"&gt;1.5")/$C296</f>
        <v>0</v>
      </c>
      <c r="Q296" s="12">
        <f>(COUNTIFS(CSV!$A:$A,$A296,CSV!$N:$N,"&gt;0.5") +COUNTIFS(CSV!$B:$B,$A296,CSV!$P:$P,"&gt;0.5"))/$D296</f>
        <v>0.75</v>
      </c>
      <c r="R296" s="7">
        <f>COUNTIFS(CSV!$A:$A,$A296,CSV!$N:$N,"&gt;0.5")/$B296</f>
        <v>0.5</v>
      </c>
      <c r="S296" s="7">
        <f>COUNTIFS(CSV!$B:$B,$A296,CSV!$P:$P,"&gt;0.5")/$C296</f>
        <v>1</v>
      </c>
      <c r="T296" s="12">
        <f>(COUNTIFS(CSV!$A:$A,$A296,CSV!$N:$N,"&gt;1.5") +COUNTIFS(CSV!$B:$B,$A296,CSV!$P:$P,"&gt;1.5"))/$D296</f>
        <v>0</v>
      </c>
      <c r="U296" s="7">
        <f>COUNTIFS(CSV!$A:$A,$A296,CSV!$N:$N,"&gt;1.5")/$B296</f>
        <v>0</v>
      </c>
      <c r="V296" s="7">
        <f>COUNTIFS(CSV!$B:$B,$A296,CSV!$P:$P,"&gt;1.5")/$C296</f>
        <v>0</v>
      </c>
    </row>
    <row r="297" spans="1:22" x14ac:dyDescent="0.3">
      <c r="A297" t="s">
        <v>386</v>
      </c>
      <c r="B297" s="9">
        <f>COUNTIF(CSV!A:A,A297)</f>
        <v>2</v>
      </c>
      <c r="C297" s="4">
        <f>COUNTIF(CSV!B:B,A297)</f>
        <v>0</v>
      </c>
      <c r="D297" s="4">
        <f t="shared" si="9"/>
        <v>2</v>
      </c>
      <c r="E297" s="12">
        <f>(COUNTIFS(CSV!$A:$A,$A297,CSV!$Q:$Q,"&gt;0.5") +COUNTIFS(CSV!$B:$B,$A297,CSV!$Q:$Q,"&gt;0.5"))/$D297</f>
        <v>0.5</v>
      </c>
      <c r="F297" s="7">
        <f>COUNTIFS(CSV!$A:$A,$A297,CSV!$Q:$Q,"&gt;0.5")/$B297</f>
        <v>0.5</v>
      </c>
      <c r="G297" s="7" t="e">
        <f>COUNTIFS(CSV!$B:$B,$A297,CSV!$Q:$Q,"&gt;0.5")/$C297</f>
        <v>#DIV/0!</v>
      </c>
      <c r="H297" s="12">
        <f>(COUNTIFS(CSV!$A:$A,$A297,CSV!$Q:$Q,"&gt;1.5") +COUNTIFS(CSV!$B:$B,$A297,CSV!$Q:$Q,"&gt;1.5"))/$D297</f>
        <v>0.5</v>
      </c>
      <c r="I297" s="7">
        <f>COUNTIFS(CSV!$A:$A,$A297,CSV!$Q:$Q,"&gt;1.5")/$B297</f>
        <v>0.5</v>
      </c>
      <c r="J297" s="7" t="e">
        <f>COUNTIFS(CSV!$B:$B,$A297,CSV!$Q:$Q,"&gt;1.5")/$C297</f>
        <v>#DIV/0!</v>
      </c>
      <c r="K297" s="12">
        <f>(COUNTIFS(CSV!$A:$A,$A297,CSV!$M:$M,"&gt;0.5") +COUNTIFS(CSV!$B:$B,$A297,CSV!$O:$O,"&gt;0.5"))/$D297</f>
        <v>0.5</v>
      </c>
      <c r="L297" s="7">
        <f>COUNTIFS(CSV!$A:$A,$A297,CSV!$M:$M,"&gt;0.5")/$B297</f>
        <v>0.5</v>
      </c>
      <c r="M297" s="7" t="e">
        <f>COUNTIFS(CSV!$B:$B,$A297,CSV!$O:$O,"&gt;0.5")/$C297</f>
        <v>#DIV/0!</v>
      </c>
      <c r="N297" s="12">
        <f>(COUNTIFS(CSV!$A:$A,$A297,CSV!$M:$M,"&gt;1.5") +COUNTIFS(CSV!$B:$B,$A297,CSV!$O:$O,"&gt;1.5"))/$D297</f>
        <v>0</v>
      </c>
      <c r="O297" s="7">
        <f>COUNTIFS(CSV!$A:$A,$A297,CSV!$M:$M,"&gt;1.5")/$B297</f>
        <v>0</v>
      </c>
      <c r="P297" s="7" t="e">
        <f>COUNTIFS(CSV!$B:$B,$A297,CSV!$O:$O,"&gt;1.5")/$C297</f>
        <v>#DIV/0!</v>
      </c>
      <c r="Q297" s="12">
        <f>(COUNTIFS(CSV!$A:$A,$A297,CSV!$N:$N,"&gt;0.5") +COUNTIFS(CSV!$B:$B,$A297,CSV!$P:$P,"&gt;0.5"))/$D297</f>
        <v>0.5</v>
      </c>
      <c r="R297" s="7">
        <f>COUNTIFS(CSV!$A:$A,$A297,CSV!$N:$N,"&gt;0.5")/$B297</f>
        <v>0.5</v>
      </c>
      <c r="S297" s="7" t="e">
        <f>COUNTIFS(CSV!$B:$B,$A297,CSV!$P:$P,"&gt;0.5")/$C297</f>
        <v>#DIV/0!</v>
      </c>
      <c r="T297" s="12">
        <f>(COUNTIFS(CSV!$A:$A,$A297,CSV!$N:$N,"&gt;1.5") +COUNTIFS(CSV!$B:$B,$A297,CSV!$P:$P,"&gt;1.5"))/$D297</f>
        <v>0</v>
      </c>
      <c r="U297" s="7">
        <f>COUNTIFS(CSV!$A:$A,$A297,CSV!$N:$N,"&gt;1.5")/$B297</f>
        <v>0</v>
      </c>
      <c r="V297" s="7" t="e">
        <f>COUNTIFS(CSV!$B:$B,$A297,CSV!$P:$P,"&gt;1.5")/$C297</f>
        <v>#DIV/0!</v>
      </c>
    </row>
    <row r="298" spans="1:22" x14ac:dyDescent="0.3">
      <c r="A298" t="s">
        <v>388</v>
      </c>
      <c r="B298" s="9">
        <f>COUNTIF(CSV!A:A,A298)</f>
        <v>4</v>
      </c>
      <c r="C298" s="4">
        <f>COUNTIF(CSV!B:B,A298)</f>
        <v>2</v>
      </c>
      <c r="D298" s="4">
        <f t="shared" si="9"/>
        <v>6</v>
      </c>
      <c r="E298" s="12">
        <f>(COUNTIFS(CSV!$A:$A,$A298,CSV!$Q:$Q,"&gt;0.5") +COUNTIFS(CSV!$B:$B,$A298,CSV!$Q:$Q,"&gt;0.5"))/$D298</f>
        <v>0.66666666666666663</v>
      </c>
      <c r="F298" s="7">
        <f>COUNTIFS(CSV!$A:$A,$A298,CSV!$Q:$Q,"&gt;0.5")/$B298</f>
        <v>0.75</v>
      </c>
      <c r="G298" s="7">
        <f>COUNTIFS(CSV!$B:$B,$A298,CSV!$Q:$Q,"&gt;0.5")/$C298</f>
        <v>0.5</v>
      </c>
      <c r="H298" s="12">
        <f>(COUNTIFS(CSV!$A:$A,$A298,CSV!$Q:$Q,"&gt;1.5") +COUNTIFS(CSV!$B:$B,$A298,CSV!$Q:$Q,"&gt;1.5"))/$D298</f>
        <v>0.33333333333333331</v>
      </c>
      <c r="I298" s="7">
        <f>COUNTIFS(CSV!$A:$A,$A298,CSV!$Q:$Q,"&gt;1.5")/$B298</f>
        <v>0.25</v>
      </c>
      <c r="J298" s="7">
        <f>COUNTIFS(CSV!$B:$B,$A298,CSV!$Q:$Q,"&gt;1.5")/$C298</f>
        <v>0.5</v>
      </c>
      <c r="K298" s="12">
        <f>(COUNTIFS(CSV!$A:$A,$A298,CSV!$M:$M,"&gt;0.5") +COUNTIFS(CSV!$B:$B,$A298,CSV!$O:$O,"&gt;0.5"))/$D298</f>
        <v>0.66666666666666663</v>
      </c>
      <c r="L298" s="7">
        <f>COUNTIFS(CSV!$A:$A,$A298,CSV!$M:$M,"&gt;0.5")/$B298</f>
        <v>0.75</v>
      </c>
      <c r="M298" s="7">
        <f>COUNTIFS(CSV!$B:$B,$A298,CSV!$O:$O,"&gt;0.5")/$C298</f>
        <v>0.5</v>
      </c>
      <c r="N298" s="12">
        <f>(COUNTIFS(CSV!$A:$A,$A298,CSV!$M:$M,"&gt;1.5") +COUNTIFS(CSV!$B:$B,$A298,CSV!$O:$O,"&gt;1.5"))/$D298</f>
        <v>0.33333333333333331</v>
      </c>
      <c r="O298" s="7">
        <f>COUNTIFS(CSV!$A:$A,$A298,CSV!$M:$M,"&gt;1.5")/$B298</f>
        <v>0.25</v>
      </c>
      <c r="P298" s="7">
        <f>COUNTIFS(CSV!$B:$B,$A298,CSV!$O:$O,"&gt;1.5")/$C298</f>
        <v>0.5</v>
      </c>
      <c r="Q298" s="12">
        <f>(COUNTIFS(CSV!$A:$A,$A298,CSV!$N:$N,"&gt;0.5") +COUNTIFS(CSV!$B:$B,$A298,CSV!$P:$P,"&gt;0.5"))/$D298</f>
        <v>0</v>
      </c>
      <c r="R298" s="7">
        <f>COUNTIFS(CSV!$A:$A,$A298,CSV!$N:$N,"&gt;0.5")/$B298</f>
        <v>0</v>
      </c>
      <c r="S298" s="7">
        <f>COUNTIFS(CSV!$B:$B,$A298,CSV!$P:$P,"&gt;0.5")/$C298</f>
        <v>0</v>
      </c>
      <c r="T298" s="12">
        <f>(COUNTIFS(CSV!$A:$A,$A298,CSV!$N:$N,"&gt;1.5") +COUNTIFS(CSV!$B:$B,$A298,CSV!$P:$P,"&gt;1.5"))/$D298</f>
        <v>0</v>
      </c>
      <c r="U298" s="7">
        <f>COUNTIFS(CSV!$A:$A,$A298,CSV!$N:$N,"&gt;1.5")/$B298</f>
        <v>0</v>
      </c>
      <c r="V298" s="7">
        <f>COUNTIFS(CSV!$B:$B,$A298,CSV!$P:$P,"&gt;1.5")/$C298</f>
        <v>0</v>
      </c>
    </row>
    <row r="299" spans="1:22" x14ac:dyDescent="0.3">
      <c r="A299" t="s">
        <v>387</v>
      </c>
      <c r="B299" s="9">
        <f>COUNTIF(CSV!A:A,A299)</f>
        <v>2</v>
      </c>
      <c r="C299" s="4">
        <f>COUNTIF(CSV!B:B,A299)</f>
        <v>2</v>
      </c>
      <c r="D299" s="4">
        <f t="shared" si="9"/>
        <v>4</v>
      </c>
      <c r="E299" s="12">
        <f>(COUNTIFS(CSV!$A:$A,$A299,CSV!$Q:$Q,"&gt;0.5") +COUNTIFS(CSV!$B:$B,$A299,CSV!$Q:$Q,"&gt;0.5"))/$D299</f>
        <v>0.75</v>
      </c>
      <c r="F299" s="7">
        <f>COUNTIFS(CSV!$A:$A,$A299,CSV!$Q:$Q,"&gt;0.5")/$B299</f>
        <v>0.5</v>
      </c>
      <c r="G299" s="7">
        <f>COUNTIFS(CSV!$B:$B,$A299,CSV!$Q:$Q,"&gt;0.5")/$C299</f>
        <v>1</v>
      </c>
      <c r="H299" s="12">
        <f>(COUNTIFS(CSV!$A:$A,$A299,CSV!$Q:$Q,"&gt;1.5") +COUNTIFS(CSV!$B:$B,$A299,CSV!$Q:$Q,"&gt;1.5"))/$D299</f>
        <v>0.75</v>
      </c>
      <c r="I299" s="7">
        <f>COUNTIFS(CSV!$A:$A,$A299,CSV!$Q:$Q,"&gt;1.5")/$B299</f>
        <v>0.5</v>
      </c>
      <c r="J299" s="7">
        <f>COUNTIFS(CSV!$B:$B,$A299,CSV!$Q:$Q,"&gt;1.5")/$C299</f>
        <v>1</v>
      </c>
      <c r="K299" s="12">
        <f>(COUNTIFS(CSV!$A:$A,$A299,CSV!$M:$M,"&gt;0.5") +COUNTIFS(CSV!$B:$B,$A299,CSV!$O:$O,"&gt;0.5"))/$D299</f>
        <v>0.5</v>
      </c>
      <c r="L299" s="7">
        <f>COUNTIFS(CSV!$A:$A,$A299,CSV!$M:$M,"&gt;0.5")/$B299</f>
        <v>0</v>
      </c>
      <c r="M299" s="7">
        <f>COUNTIFS(CSV!$B:$B,$A299,CSV!$O:$O,"&gt;0.5")/$C299</f>
        <v>1</v>
      </c>
      <c r="N299" s="12">
        <f>(COUNTIFS(CSV!$A:$A,$A299,CSV!$M:$M,"&gt;1.5") +COUNTIFS(CSV!$B:$B,$A299,CSV!$O:$O,"&gt;1.5"))/$D299</f>
        <v>0.5</v>
      </c>
      <c r="O299" s="7">
        <f>COUNTIFS(CSV!$A:$A,$A299,CSV!$M:$M,"&gt;1.5")/$B299</f>
        <v>0</v>
      </c>
      <c r="P299" s="7">
        <f>COUNTIFS(CSV!$B:$B,$A299,CSV!$O:$O,"&gt;1.5")/$C299</f>
        <v>1</v>
      </c>
      <c r="Q299" s="12">
        <f>(COUNTIFS(CSV!$A:$A,$A299,CSV!$N:$N,"&gt;0.5") +COUNTIFS(CSV!$B:$B,$A299,CSV!$P:$P,"&gt;0.5"))/$D299</f>
        <v>0.5</v>
      </c>
      <c r="R299" s="7">
        <f>COUNTIFS(CSV!$A:$A,$A299,CSV!$N:$N,"&gt;0.5")/$B299</f>
        <v>0.5</v>
      </c>
      <c r="S299" s="7">
        <f>COUNTIFS(CSV!$B:$B,$A299,CSV!$P:$P,"&gt;0.5")/$C299</f>
        <v>0.5</v>
      </c>
      <c r="T299" s="12">
        <f>(COUNTIFS(CSV!$A:$A,$A299,CSV!$N:$N,"&gt;1.5") +COUNTIFS(CSV!$B:$B,$A299,CSV!$P:$P,"&gt;1.5"))/$D299</f>
        <v>0.25</v>
      </c>
      <c r="U299" s="7">
        <f>COUNTIFS(CSV!$A:$A,$A299,CSV!$N:$N,"&gt;1.5")/$B299</f>
        <v>0.5</v>
      </c>
      <c r="V299" s="7">
        <f>COUNTIFS(CSV!$B:$B,$A299,CSV!$P:$P,"&gt;1.5")/$C299</f>
        <v>0</v>
      </c>
    </row>
    <row r="300" spans="1:22" x14ac:dyDescent="0.3">
      <c r="A300" t="s">
        <v>390</v>
      </c>
      <c r="B300" s="9">
        <f>COUNTIF(CSV!A:A,A300)</f>
        <v>3</v>
      </c>
      <c r="C300" s="4">
        <f>COUNTIF(CSV!B:B,A300)</f>
        <v>2</v>
      </c>
      <c r="D300" s="4">
        <f t="shared" si="9"/>
        <v>5</v>
      </c>
      <c r="E300" s="12">
        <f>(COUNTIFS(CSV!$A:$A,$A300,CSV!$Q:$Q,"&gt;0.5") +COUNTIFS(CSV!$B:$B,$A300,CSV!$Q:$Q,"&gt;0.5"))/$D300</f>
        <v>0.8</v>
      </c>
      <c r="F300" s="7">
        <f>COUNTIFS(CSV!$A:$A,$A300,CSV!$Q:$Q,"&gt;0.5")/$B300</f>
        <v>1</v>
      </c>
      <c r="G300" s="7">
        <f>COUNTIFS(CSV!$B:$B,$A300,CSV!$Q:$Q,"&gt;0.5")/$C300</f>
        <v>0.5</v>
      </c>
      <c r="H300" s="12">
        <f>(COUNTIFS(CSV!$A:$A,$A300,CSV!$Q:$Q,"&gt;1.5") +COUNTIFS(CSV!$B:$B,$A300,CSV!$Q:$Q,"&gt;1.5"))/$D300</f>
        <v>0.8</v>
      </c>
      <c r="I300" s="7">
        <f>COUNTIFS(CSV!$A:$A,$A300,CSV!$Q:$Q,"&gt;1.5")/$B300</f>
        <v>1</v>
      </c>
      <c r="J300" s="7">
        <f>COUNTIFS(CSV!$B:$B,$A300,CSV!$Q:$Q,"&gt;1.5")/$C300</f>
        <v>0.5</v>
      </c>
      <c r="K300" s="12">
        <f>(COUNTIFS(CSV!$A:$A,$A300,CSV!$M:$M,"&gt;0.5") +COUNTIFS(CSV!$B:$B,$A300,CSV!$O:$O,"&gt;0.5"))/$D300</f>
        <v>0.8</v>
      </c>
      <c r="L300" s="7">
        <f>COUNTIFS(CSV!$A:$A,$A300,CSV!$M:$M,"&gt;0.5")/$B300</f>
        <v>1</v>
      </c>
      <c r="M300" s="7">
        <f>COUNTIFS(CSV!$B:$B,$A300,CSV!$O:$O,"&gt;0.5")/$C300</f>
        <v>0.5</v>
      </c>
      <c r="N300" s="12">
        <f>(COUNTIFS(CSV!$A:$A,$A300,CSV!$M:$M,"&gt;1.5") +COUNTIFS(CSV!$B:$B,$A300,CSV!$O:$O,"&gt;1.5"))/$D300</f>
        <v>0.6</v>
      </c>
      <c r="O300" s="7">
        <f>COUNTIFS(CSV!$A:$A,$A300,CSV!$M:$M,"&gt;1.5")/$B300</f>
        <v>0.66666666666666663</v>
      </c>
      <c r="P300" s="7">
        <f>COUNTIFS(CSV!$B:$B,$A300,CSV!$O:$O,"&gt;1.5")/$C300</f>
        <v>0.5</v>
      </c>
      <c r="Q300" s="12">
        <f>(COUNTIFS(CSV!$A:$A,$A300,CSV!$N:$N,"&gt;0.5") +COUNTIFS(CSV!$B:$B,$A300,CSV!$P:$P,"&gt;0.5"))/$D300</f>
        <v>0.6</v>
      </c>
      <c r="R300" s="7">
        <f>COUNTIFS(CSV!$A:$A,$A300,CSV!$N:$N,"&gt;0.5")/$B300</f>
        <v>0.66666666666666663</v>
      </c>
      <c r="S300" s="7">
        <f>COUNTIFS(CSV!$B:$B,$A300,CSV!$P:$P,"&gt;0.5")/$C300</f>
        <v>0.5</v>
      </c>
      <c r="T300" s="12">
        <f>(COUNTIFS(CSV!$A:$A,$A300,CSV!$N:$N,"&gt;1.5") +COUNTIFS(CSV!$B:$B,$A300,CSV!$P:$P,"&gt;1.5"))/$D300</f>
        <v>0</v>
      </c>
      <c r="U300" s="7">
        <f>COUNTIFS(CSV!$A:$A,$A300,CSV!$N:$N,"&gt;1.5")/$B300</f>
        <v>0</v>
      </c>
      <c r="V300" s="7">
        <f>COUNTIFS(CSV!$B:$B,$A300,CSV!$P:$P,"&gt;1.5")/$C300</f>
        <v>0</v>
      </c>
    </row>
    <row r="301" spans="1:22" x14ac:dyDescent="0.3">
      <c r="A301" t="s">
        <v>383</v>
      </c>
      <c r="B301" s="9">
        <f>COUNTIF(CSV!A:A,A301)</f>
        <v>1</v>
      </c>
      <c r="C301" s="4">
        <f>COUNTIF(CSV!B:B,A301)</f>
        <v>3</v>
      </c>
      <c r="D301" s="4">
        <f t="shared" si="9"/>
        <v>4</v>
      </c>
      <c r="E301" s="12">
        <f>(COUNTIFS(CSV!$A:$A,$A301,CSV!$Q:$Q,"&gt;0.5") +COUNTIFS(CSV!$B:$B,$A301,CSV!$Q:$Q,"&gt;0.5"))/$D301</f>
        <v>1</v>
      </c>
      <c r="F301" s="7">
        <f>COUNTIFS(CSV!$A:$A,$A301,CSV!$Q:$Q,"&gt;0.5")/$B301</f>
        <v>1</v>
      </c>
      <c r="G301" s="7">
        <f>COUNTIFS(CSV!$B:$B,$A301,CSV!$Q:$Q,"&gt;0.5")/$C301</f>
        <v>1</v>
      </c>
      <c r="H301" s="12">
        <f>(COUNTIFS(CSV!$A:$A,$A301,CSV!$Q:$Q,"&gt;1.5") +COUNTIFS(CSV!$B:$B,$A301,CSV!$Q:$Q,"&gt;1.5"))/$D301</f>
        <v>1</v>
      </c>
      <c r="I301" s="7">
        <f>COUNTIFS(CSV!$A:$A,$A301,CSV!$Q:$Q,"&gt;1.5")/$B301</f>
        <v>1</v>
      </c>
      <c r="J301" s="7">
        <f>COUNTIFS(CSV!$B:$B,$A301,CSV!$Q:$Q,"&gt;1.5")/$C301</f>
        <v>1</v>
      </c>
      <c r="K301" s="12">
        <f>(COUNTIFS(CSV!$A:$A,$A301,CSV!$M:$M,"&gt;0.5") +COUNTIFS(CSV!$B:$B,$A301,CSV!$O:$O,"&gt;0.5"))/$D301</f>
        <v>0.5</v>
      </c>
      <c r="L301" s="7">
        <f>COUNTIFS(CSV!$A:$A,$A301,CSV!$M:$M,"&gt;0.5")/$B301</f>
        <v>1</v>
      </c>
      <c r="M301" s="7">
        <f>COUNTIFS(CSV!$B:$B,$A301,CSV!$O:$O,"&gt;0.5")/$C301</f>
        <v>0.33333333333333331</v>
      </c>
      <c r="N301" s="12">
        <f>(COUNTIFS(CSV!$A:$A,$A301,CSV!$M:$M,"&gt;1.5") +COUNTIFS(CSV!$B:$B,$A301,CSV!$O:$O,"&gt;1.5"))/$D301</f>
        <v>0</v>
      </c>
      <c r="O301" s="7">
        <f>COUNTIFS(CSV!$A:$A,$A301,CSV!$M:$M,"&gt;1.5")/$B301</f>
        <v>0</v>
      </c>
      <c r="P301" s="7">
        <f>COUNTIFS(CSV!$B:$B,$A301,CSV!$O:$O,"&gt;1.5")/$C301</f>
        <v>0</v>
      </c>
      <c r="Q301" s="12">
        <f>(COUNTIFS(CSV!$A:$A,$A301,CSV!$N:$N,"&gt;0.5") +COUNTIFS(CSV!$B:$B,$A301,CSV!$P:$P,"&gt;0.5"))/$D301</f>
        <v>1</v>
      </c>
      <c r="R301" s="7">
        <f>COUNTIFS(CSV!$A:$A,$A301,CSV!$N:$N,"&gt;0.5")/$B301</f>
        <v>1</v>
      </c>
      <c r="S301" s="7">
        <f>COUNTIFS(CSV!$B:$B,$A301,CSV!$P:$P,"&gt;0.5")/$C301</f>
        <v>1</v>
      </c>
      <c r="T301" s="12">
        <f>(COUNTIFS(CSV!$A:$A,$A301,CSV!$N:$N,"&gt;1.5") +COUNTIFS(CSV!$B:$B,$A301,CSV!$P:$P,"&gt;1.5"))/$D301</f>
        <v>0.5</v>
      </c>
      <c r="U301" s="7">
        <f>COUNTIFS(CSV!$A:$A,$A301,CSV!$N:$N,"&gt;1.5")/$B301</f>
        <v>0</v>
      </c>
      <c r="V301" s="7">
        <f>COUNTIFS(CSV!$B:$B,$A301,CSV!$P:$P,"&gt;1.5")/$C301</f>
        <v>0.66666666666666663</v>
      </c>
    </row>
    <row r="302" spans="1:22" x14ac:dyDescent="0.3">
      <c r="A302" t="s">
        <v>392</v>
      </c>
      <c r="B302" s="9">
        <f>COUNTIF(CSV!A:A,A302)</f>
        <v>1</v>
      </c>
      <c r="C302" s="4">
        <f>COUNTIF(CSV!B:B,A302)</f>
        <v>1</v>
      </c>
      <c r="D302" s="4">
        <f t="shared" si="9"/>
        <v>2</v>
      </c>
      <c r="E302" s="12">
        <f>(COUNTIFS(CSV!$A:$A,$A302,CSV!$Q:$Q,"&gt;0.5") +COUNTIFS(CSV!$B:$B,$A302,CSV!$Q:$Q,"&gt;0.5"))/$D302</f>
        <v>1</v>
      </c>
      <c r="F302" s="7">
        <f>COUNTIFS(CSV!$A:$A,$A302,CSV!$Q:$Q,"&gt;0.5")/$B302</f>
        <v>1</v>
      </c>
      <c r="G302" s="7">
        <f>COUNTIFS(CSV!$B:$B,$A302,CSV!$Q:$Q,"&gt;0.5")/$C302</f>
        <v>1</v>
      </c>
      <c r="H302" s="12">
        <f>(COUNTIFS(CSV!$A:$A,$A302,CSV!$Q:$Q,"&gt;1.5") +COUNTIFS(CSV!$B:$B,$A302,CSV!$Q:$Q,"&gt;1.5"))/$D302</f>
        <v>1</v>
      </c>
      <c r="I302" s="7">
        <f>COUNTIFS(CSV!$A:$A,$A302,CSV!$Q:$Q,"&gt;1.5")/$B302</f>
        <v>1</v>
      </c>
      <c r="J302" s="7">
        <f>COUNTIFS(CSV!$B:$B,$A302,CSV!$Q:$Q,"&gt;1.5")/$C302</f>
        <v>1</v>
      </c>
      <c r="K302" s="12">
        <f>(COUNTIFS(CSV!$A:$A,$A302,CSV!$M:$M,"&gt;0.5") +COUNTIFS(CSV!$B:$B,$A302,CSV!$O:$O,"&gt;0.5"))/$D302</f>
        <v>0.5</v>
      </c>
      <c r="L302" s="7">
        <f>COUNTIFS(CSV!$A:$A,$A302,CSV!$M:$M,"&gt;0.5")/$B302</f>
        <v>1</v>
      </c>
      <c r="M302" s="7">
        <f>COUNTIFS(CSV!$B:$B,$A302,CSV!$O:$O,"&gt;0.5")/$C302</f>
        <v>0</v>
      </c>
      <c r="N302" s="12">
        <f>(COUNTIFS(CSV!$A:$A,$A302,CSV!$M:$M,"&gt;1.5") +COUNTIFS(CSV!$B:$B,$A302,CSV!$O:$O,"&gt;1.5"))/$D302</f>
        <v>0.5</v>
      </c>
      <c r="O302" s="7">
        <f>COUNTIFS(CSV!$A:$A,$A302,CSV!$M:$M,"&gt;1.5")/$B302</f>
        <v>1</v>
      </c>
      <c r="P302" s="7">
        <f>COUNTIFS(CSV!$B:$B,$A302,CSV!$O:$O,"&gt;1.5")/$C302</f>
        <v>0</v>
      </c>
      <c r="Q302" s="12">
        <f>(COUNTIFS(CSV!$A:$A,$A302,CSV!$N:$N,"&gt;0.5") +COUNTIFS(CSV!$B:$B,$A302,CSV!$P:$P,"&gt;0.5"))/$D302</f>
        <v>1</v>
      </c>
      <c r="R302" s="7">
        <f>COUNTIFS(CSV!$A:$A,$A302,CSV!$N:$N,"&gt;0.5")/$B302</f>
        <v>1</v>
      </c>
      <c r="S302" s="7">
        <f>COUNTIFS(CSV!$B:$B,$A302,CSV!$P:$P,"&gt;0.5")/$C302</f>
        <v>1</v>
      </c>
      <c r="T302" s="12">
        <f>(COUNTIFS(CSV!$A:$A,$A302,CSV!$N:$N,"&gt;1.5") +COUNTIFS(CSV!$B:$B,$A302,CSV!$P:$P,"&gt;1.5"))/$D302</f>
        <v>0.5</v>
      </c>
      <c r="U302" s="7">
        <f>COUNTIFS(CSV!$A:$A,$A302,CSV!$N:$N,"&gt;1.5")/$B302</f>
        <v>0</v>
      </c>
      <c r="V302" s="7">
        <f>COUNTIFS(CSV!$B:$B,$A302,CSV!$P:$P,"&gt;1.5")/$C302</f>
        <v>1</v>
      </c>
    </row>
    <row r="303" spans="1:22" x14ac:dyDescent="0.3">
      <c r="A303" t="s">
        <v>389</v>
      </c>
      <c r="B303" s="9">
        <f>COUNTIF(CSV!A:A,A303)</f>
        <v>2</v>
      </c>
      <c r="C303" s="4">
        <f>COUNTIF(CSV!B:B,A303)</f>
        <v>2</v>
      </c>
      <c r="D303" s="4">
        <f t="shared" si="9"/>
        <v>4</v>
      </c>
      <c r="E303" s="12">
        <f>(COUNTIFS(CSV!$A:$A,$A303,CSV!$Q:$Q,"&gt;0.5") +COUNTIFS(CSV!$B:$B,$A303,CSV!$Q:$Q,"&gt;0.5"))/$D303</f>
        <v>1</v>
      </c>
      <c r="F303" s="7">
        <f>COUNTIFS(CSV!$A:$A,$A303,CSV!$Q:$Q,"&gt;0.5")/$B303</f>
        <v>1</v>
      </c>
      <c r="G303" s="7">
        <f>COUNTIFS(CSV!$B:$B,$A303,CSV!$Q:$Q,"&gt;0.5")/$C303</f>
        <v>1</v>
      </c>
      <c r="H303" s="12">
        <f>(COUNTIFS(CSV!$A:$A,$A303,CSV!$Q:$Q,"&gt;1.5") +COUNTIFS(CSV!$B:$B,$A303,CSV!$Q:$Q,"&gt;1.5"))/$D303</f>
        <v>0.75</v>
      </c>
      <c r="I303" s="7">
        <f>COUNTIFS(CSV!$A:$A,$A303,CSV!$Q:$Q,"&gt;1.5")/$B303</f>
        <v>0.5</v>
      </c>
      <c r="J303" s="7">
        <f>COUNTIFS(CSV!$B:$B,$A303,CSV!$Q:$Q,"&gt;1.5")/$C303</f>
        <v>1</v>
      </c>
      <c r="K303" s="12">
        <f>(COUNTIFS(CSV!$A:$A,$A303,CSV!$M:$M,"&gt;0.5") +COUNTIFS(CSV!$B:$B,$A303,CSV!$O:$O,"&gt;0.5"))/$D303</f>
        <v>0.75</v>
      </c>
      <c r="L303" s="7">
        <f>COUNTIFS(CSV!$A:$A,$A303,CSV!$M:$M,"&gt;0.5")/$B303</f>
        <v>1</v>
      </c>
      <c r="M303" s="7">
        <f>COUNTIFS(CSV!$B:$B,$A303,CSV!$O:$O,"&gt;0.5")/$C303</f>
        <v>0.5</v>
      </c>
      <c r="N303" s="12">
        <f>(COUNTIFS(CSV!$A:$A,$A303,CSV!$M:$M,"&gt;1.5") +COUNTIFS(CSV!$B:$B,$A303,CSV!$O:$O,"&gt;1.5"))/$D303</f>
        <v>0</v>
      </c>
      <c r="O303" s="7">
        <f>COUNTIFS(CSV!$A:$A,$A303,CSV!$M:$M,"&gt;1.5")/$B303</f>
        <v>0</v>
      </c>
      <c r="P303" s="7">
        <f>COUNTIFS(CSV!$B:$B,$A303,CSV!$O:$O,"&gt;1.5")/$C303</f>
        <v>0</v>
      </c>
      <c r="Q303" s="12">
        <f>(COUNTIFS(CSV!$A:$A,$A303,CSV!$N:$N,"&gt;0.5") +COUNTIFS(CSV!$B:$B,$A303,CSV!$P:$P,"&gt;0.5"))/$D303</f>
        <v>0.75</v>
      </c>
      <c r="R303" s="7">
        <f>COUNTIFS(CSV!$A:$A,$A303,CSV!$N:$N,"&gt;0.5")/$B303</f>
        <v>0.5</v>
      </c>
      <c r="S303" s="7">
        <f>COUNTIFS(CSV!$B:$B,$A303,CSV!$P:$P,"&gt;0.5")/$C303</f>
        <v>1</v>
      </c>
      <c r="T303" s="12">
        <f>(COUNTIFS(CSV!$A:$A,$A303,CSV!$N:$N,"&gt;1.5") +COUNTIFS(CSV!$B:$B,$A303,CSV!$P:$P,"&gt;1.5"))/$D303</f>
        <v>0.5</v>
      </c>
      <c r="U303" s="7">
        <f>COUNTIFS(CSV!$A:$A,$A303,CSV!$N:$N,"&gt;1.5")/$B303</f>
        <v>0</v>
      </c>
      <c r="V303" s="7">
        <f>COUNTIFS(CSV!$B:$B,$A303,CSV!$P:$P,"&gt;1.5")/$C303</f>
        <v>1</v>
      </c>
    </row>
    <row r="304" spans="1:22" x14ac:dyDescent="0.3">
      <c r="A304" t="s">
        <v>394</v>
      </c>
      <c r="B304" s="9">
        <f>COUNTIF(CSV!A:A,A304)</f>
        <v>3</v>
      </c>
      <c r="C304" s="4">
        <f>COUNTIF(CSV!B:B,A304)</f>
        <v>2</v>
      </c>
      <c r="D304" s="4">
        <f t="shared" si="9"/>
        <v>5</v>
      </c>
      <c r="E304" s="12">
        <f>(COUNTIFS(CSV!$A:$A,$A304,CSV!$Q:$Q,"&gt;0.5") +COUNTIFS(CSV!$B:$B,$A304,CSV!$Q:$Q,"&gt;0.5"))/$D304</f>
        <v>0.6</v>
      </c>
      <c r="F304" s="7">
        <f>COUNTIFS(CSV!$A:$A,$A304,CSV!$Q:$Q,"&gt;0.5")/$B304</f>
        <v>0.66666666666666663</v>
      </c>
      <c r="G304" s="7">
        <f>COUNTIFS(CSV!$B:$B,$A304,CSV!$Q:$Q,"&gt;0.5")/$C304</f>
        <v>0.5</v>
      </c>
      <c r="H304" s="12">
        <f>(COUNTIFS(CSV!$A:$A,$A304,CSV!$Q:$Q,"&gt;1.5") +COUNTIFS(CSV!$B:$B,$A304,CSV!$Q:$Q,"&gt;1.5"))/$D304</f>
        <v>0.4</v>
      </c>
      <c r="I304" s="7">
        <f>COUNTIFS(CSV!$A:$A,$A304,CSV!$Q:$Q,"&gt;1.5")/$B304</f>
        <v>0.33333333333333331</v>
      </c>
      <c r="J304" s="7">
        <f>COUNTIFS(CSV!$B:$B,$A304,CSV!$Q:$Q,"&gt;1.5")/$C304</f>
        <v>0.5</v>
      </c>
      <c r="K304" s="12">
        <f>(COUNTIFS(CSV!$A:$A,$A304,CSV!$M:$M,"&gt;0.5") +COUNTIFS(CSV!$B:$B,$A304,CSV!$O:$O,"&gt;0.5"))/$D304</f>
        <v>0.6</v>
      </c>
      <c r="L304" s="7">
        <f>COUNTIFS(CSV!$A:$A,$A304,CSV!$M:$M,"&gt;0.5")/$B304</f>
        <v>0.66666666666666663</v>
      </c>
      <c r="M304" s="7">
        <f>COUNTIFS(CSV!$B:$B,$A304,CSV!$O:$O,"&gt;0.5")/$C304</f>
        <v>0.5</v>
      </c>
      <c r="N304" s="12">
        <f>(COUNTIFS(CSV!$A:$A,$A304,CSV!$M:$M,"&gt;1.5") +COUNTIFS(CSV!$B:$B,$A304,CSV!$O:$O,"&gt;1.5"))/$D304</f>
        <v>0.4</v>
      </c>
      <c r="O304" s="7">
        <f>COUNTIFS(CSV!$A:$A,$A304,CSV!$M:$M,"&gt;1.5")/$B304</f>
        <v>0.33333333333333331</v>
      </c>
      <c r="P304" s="7">
        <f>COUNTIFS(CSV!$B:$B,$A304,CSV!$O:$O,"&gt;1.5")/$C304</f>
        <v>0.5</v>
      </c>
      <c r="Q304" s="12">
        <f>(COUNTIFS(CSV!$A:$A,$A304,CSV!$N:$N,"&gt;0.5") +COUNTIFS(CSV!$B:$B,$A304,CSV!$P:$P,"&gt;0.5"))/$D304</f>
        <v>0</v>
      </c>
      <c r="R304" s="7">
        <f>COUNTIFS(CSV!$A:$A,$A304,CSV!$N:$N,"&gt;0.5")/$B304</f>
        <v>0</v>
      </c>
      <c r="S304" s="7">
        <f>COUNTIFS(CSV!$B:$B,$A304,CSV!$P:$P,"&gt;0.5")/$C304</f>
        <v>0</v>
      </c>
      <c r="T304" s="12">
        <f>(COUNTIFS(CSV!$A:$A,$A304,CSV!$N:$N,"&gt;1.5") +COUNTIFS(CSV!$B:$B,$A304,CSV!$P:$P,"&gt;1.5"))/$D304</f>
        <v>0</v>
      </c>
      <c r="U304" s="7">
        <f>COUNTIFS(CSV!$A:$A,$A304,CSV!$N:$N,"&gt;1.5")/$B304</f>
        <v>0</v>
      </c>
      <c r="V304" s="7">
        <f>COUNTIFS(CSV!$B:$B,$A304,CSV!$P:$P,"&gt;1.5")/$C304</f>
        <v>0</v>
      </c>
    </row>
    <row r="305" spans="1:22" x14ac:dyDescent="0.3">
      <c r="A305" t="s">
        <v>393</v>
      </c>
      <c r="B305" s="9">
        <f>COUNTIF(CSV!A:A,A305)</f>
        <v>2</v>
      </c>
      <c r="C305" s="4">
        <f>COUNTIF(CSV!B:B,A305)</f>
        <v>1</v>
      </c>
      <c r="D305" s="4">
        <f t="shared" si="9"/>
        <v>3</v>
      </c>
      <c r="E305" s="12">
        <f>(COUNTIFS(CSV!$A:$A,$A305,CSV!$Q:$Q,"&gt;0.5") +COUNTIFS(CSV!$B:$B,$A305,CSV!$Q:$Q,"&gt;0.5"))/$D305</f>
        <v>0.33333333333333331</v>
      </c>
      <c r="F305" s="7">
        <f>COUNTIFS(CSV!$A:$A,$A305,CSV!$Q:$Q,"&gt;0.5")/$B305</f>
        <v>0.5</v>
      </c>
      <c r="G305" s="7">
        <f>COUNTIFS(CSV!$B:$B,$A305,CSV!$Q:$Q,"&gt;0.5")/$C305</f>
        <v>0</v>
      </c>
      <c r="H305" s="12">
        <f>(COUNTIFS(CSV!$A:$A,$A305,CSV!$Q:$Q,"&gt;1.5") +COUNTIFS(CSV!$B:$B,$A305,CSV!$Q:$Q,"&gt;1.5"))/$D305</f>
        <v>0</v>
      </c>
      <c r="I305" s="7">
        <f>COUNTIFS(CSV!$A:$A,$A305,CSV!$Q:$Q,"&gt;1.5")/$B305</f>
        <v>0</v>
      </c>
      <c r="J305" s="7">
        <f>COUNTIFS(CSV!$B:$B,$A305,CSV!$Q:$Q,"&gt;1.5")/$C305</f>
        <v>0</v>
      </c>
      <c r="K305" s="12">
        <f>(COUNTIFS(CSV!$A:$A,$A305,CSV!$M:$M,"&gt;0.5") +COUNTIFS(CSV!$B:$B,$A305,CSV!$O:$O,"&gt;0.5"))/$D305</f>
        <v>0</v>
      </c>
      <c r="L305" s="7">
        <f>COUNTIFS(CSV!$A:$A,$A305,CSV!$M:$M,"&gt;0.5")/$B305</f>
        <v>0</v>
      </c>
      <c r="M305" s="7">
        <f>COUNTIFS(CSV!$B:$B,$A305,CSV!$O:$O,"&gt;0.5")/$C305</f>
        <v>0</v>
      </c>
      <c r="N305" s="12">
        <f>(COUNTIFS(CSV!$A:$A,$A305,CSV!$M:$M,"&gt;1.5") +COUNTIFS(CSV!$B:$B,$A305,CSV!$O:$O,"&gt;1.5"))/$D305</f>
        <v>0</v>
      </c>
      <c r="O305" s="7">
        <f>COUNTIFS(CSV!$A:$A,$A305,CSV!$M:$M,"&gt;1.5")/$B305</f>
        <v>0</v>
      </c>
      <c r="P305" s="7">
        <f>COUNTIFS(CSV!$B:$B,$A305,CSV!$O:$O,"&gt;1.5")/$C305</f>
        <v>0</v>
      </c>
      <c r="Q305" s="12">
        <f>(COUNTIFS(CSV!$A:$A,$A305,CSV!$N:$N,"&gt;0.5") +COUNTIFS(CSV!$B:$B,$A305,CSV!$P:$P,"&gt;0.5"))/$D305</f>
        <v>0.33333333333333331</v>
      </c>
      <c r="R305" s="7">
        <f>COUNTIFS(CSV!$A:$A,$A305,CSV!$N:$N,"&gt;0.5")/$B305</f>
        <v>0.5</v>
      </c>
      <c r="S305" s="7">
        <f>COUNTIFS(CSV!$B:$B,$A305,CSV!$P:$P,"&gt;0.5")/$C305</f>
        <v>0</v>
      </c>
      <c r="T305" s="12">
        <f>(COUNTIFS(CSV!$A:$A,$A305,CSV!$N:$N,"&gt;1.5") +COUNTIFS(CSV!$B:$B,$A305,CSV!$P:$P,"&gt;1.5"))/$D305</f>
        <v>0</v>
      </c>
      <c r="U305" s="7">
        <f>COUNTIFS(CSV!$A:$A,$A305,CSV!$N:$N,"&gt;1.5")/$B305</f>
        <v>0</v>
      </c>
      <c r="V305" s="7">
        <f>COUNTIFS(CSV!$B:$B,$A305,CSV!$P:$P,"&gt;1.5")/$C305</f>
        <v>0</v>
      </c>
    </row>
    <row r="306" spans="1:22" x14ac:dyDescent="0.3">
      <c r="A306" t="s">
        <v>396</v>
      </c>
      <c r="B306" s="9">
        <f>COUNTIF(CSV!A:A,A306)</f>
        <v>2</v>
      </c>
      <c r="C306" s="4">
        <f>COUNTIF(CSV!B:B,A306)</f>
        <v>5</v>
      </c>
      <c r="D306" s="4">
        <f t="shared" si="9"/>
        <v>7</v>
      </c>
      <c r="E306" s="12">
        <f>(COUNTIFS(CSV!$A:$A,$A306,CSV!$Q:$Q,"&gt;0.5") +COUNTIFS(CSV!$B:$B,$A306,CSV!$Q:$Q,"&gt;0.5"))/$D306</f>
        <v>0.7142857142857143</v>
      </c>
      <c r="F306" s="7">
        <f>COUNTIFS(CSV!$A:$A,$A306,CSV!$Q:$Q,"&gt;0.5")/$B306</f>
        <v>0</v>
      </c>
      <c r="G306" s="7">
        <f>COUNTIFS(CSV!$B:$B,$A306,CSV!$Q:$Q,"&gt;0.5")/$C306</f>
        <v>1</v>
      </c>
      <c r="H306" s="12">
        <f>(COUNTIFS(CSV!$A:$A,$A306,CSV!$Q:$Q,"&gt;1.5") +COUNTIFS(CSV!$B:$B,$A306,CSV!$Q:$Q,"&gt;1.5"))/$D306</f>
        <v>0.2857142857142857</v>
      </c>
      <c r="I306" s="7">
        <f>COUNTIFS(CSV!$A:$A,$A306,CSV!$Q:$Q,"&gt;1.5")/$B306</f>
        <v>0</v>
      </c>
      <c r="J306" s="7">
        <f>COUNTIFS(CSV!$B:$B,$A306,CSV!$Q:$Q,"&gt;1.5")/$C306</f>
        <v>0.4</v>
      </c>
      <c r="K306" s="12">
        <f>(COUNTIFS(CSV!$A:$A,$A306,CSV!$M:$M,"&gt;0.5") +COUNTIFS(CSV!$B:$B,$A306,CSV!$O:$O,"&gt;0.5"))/$D306</f>
        <v>0.2857142857142857</v>
      </c>
      <c r="L306" s="7">
        <f>COUNTIFS(CSV!$A:$A,$A306,CSV!$M:$M,"&gt;0.5")/$B306</f>
        <v>0</v>
      </c>
      <c r="M306" s="7">
        <f>COUNTIFS(CSV!$B:$B,$A306,CSV!$O:$O,"&gt;0.5")/$C306</f>
        <v>0.4</v>
      </c>
      <c r="N306" s="12">
        <f>(COUNTIFS(CSV!$A:$A,$A306,CSV!$M:$M,"&gt;1.5") +COUNTIFS(CSV!$B:$B,$A306,CSV!$O:$O,"&gt;1.5"))/$D306</f>
        <v>0.2857142857142857</v>
      </c>
      <c r="O306" s="7">
        <f>COUNTIFS(CSV!$A:$A,$A306,CSV!$M:$M,"&gt;1.5")/$B306</f>
        <v>0</v>
      </c>
      <c r="P306" s="7">
        <f>COUNTIFS(CSV!$B:$B,$A306,CSV!$O:$O,"&gt;1.5")/$C306</f>
        <v>0.4</v>
      </c>
      <c r="Q306" s="12">
        <f>(COUNTIFS(CSV!$A:$A,$A306,CSV!$N:$N,"&gt;0.5") +COUNTIFS(CSV!$B:$B,$A306,CSV!$P:$P,"&gt;0.5"))/$D306</f>
        <v>0.5714285714285714</v>
      </c>
      <c r="R306" s="7">
        <f>COUNTIFS(CSV!$A:$A,$A306,CSV!$N:$N,"&gt;0.5")/$B306</f>
        <v>0</v>
      </c>
      <c r="S306" s="7">
        <f>COUNTIFS(CSV!$B:$B,$A306,CSV!$P:$P,"&gt;0.5")/$C306</f>
        <v>0.8</v>
      </c>
      <c r="T306" s="12">
        <f>(COUNTIFS(CSV!$A:$A,$A306,CSV!$N:$N,"&gt;1.5") +COUNTIFS(CSV!$B:$B,$A306,CSV!$P:$P,"&gt;1.5"))/$D306</f>
        <v>0.14285714285714285</v>
      </c>
      <c r="U306" s="7">
        <f>COUNTIFS(CSV!$A:$A,$A306,CSV!$N:$N,"&gt;1.5")/$B306</f>
        <v>0</v>
      </c>
      <c r="V306" s="7">
        <f>COUNTIFS(CSV!$B:$B,$A306,CSV!$P:$P,"&gt;1.5")/$C306</f>
        <v>0.2</v>
      </c>
    </row>
    <row r="307" spans="1:22" x14ac:dyDescent="0.3">
      <c r="A307" t="s">
        <v>398</v>
      </c>
      <c r="B307" s="9">
        <f>COUNTIF(CSV!A:A,A307)</f>
        <v>2</v>
      </c>
      <c r="C307" s="4">
        <f>COUNTIF(CSV!B:B,A307)</f>
        <v>3</v>
      </c>
      <c r="D307" s="4">
        <f t="shared" si="9"/>
        <v>5</v>
      </c>
      <c r="E307" s="12">
        <f>(COUNTIFS(CSV!$A:$A,$A307,CSV!$Q:$Q,"&gt;0.5") +COUNTIFS(CSV!$B:$B,$A307,CSV!$Q:$Q,"&gt;0.5"))/$D307</f>
        <v>0.6</v>
      </c>
      <c r="F307" s="7">
        <f>COUNTIFS(CSV!$A:$A,$A307,CSV!$Q:$Q,"&gt;0.5")/$B307</f>
        <v>0.5</v>
      </c>
      <c r="G307" s="7">
        <f>COUNTIFS(CSV!$B:$B,$A307,CSV!$Q:$Q,"&gt;0.5")/$C307</f>
        <v>0.66666666666666663</v>
      </c>
      <c r="H307" s="12">
        <f>(COUNTIFS(CSV!$A:$A,$A307,CSV!$Q:$Q,"&gt;1.5") +COUNTIFS(CSV!$B:$B,$A307,CSV!$Q:$Q,"&gt;1.5"))/$D307</f>
        <v>0.2</v>
      </c>
      <c r="I307" s="7">
        <f>COUNTIFS(CSV!$A:$A,$A307,CSV!$Q:$Q,"&gt;1.5")/$B307</f>
        <v>0.5</v>
      </c>
      <c r="J307" s="7">
        <f>COUNTIFS(CSV!$B:$B,$A307,CSV!$Q:$Q,"&gt;1.5")/$C307</f>
        <v>0</v>
      </c>
      <c r="K307" s="12">
        <f>(COUNTIFS(CSV!$A:$A,$A307,CSV!$M:$M,"&gt;0.5") +COUNTIFS(CSV!$B:$B,$A307,CSV!$O:$O,"&gt;0.5"))/$D307</f>
        <v>0.2</v>
      </c>
      <c r="L307" s="7">
        <f>COUNTIFS(CSV!$A:$A,$A307,CSV!$M:$M,"&gt;0.5")/$B307</f>
        <v>0</v>
      </c>
      <c r="M307" s="7">
        <f>COUNTIFS(CSV!$B:$B,$A307,CSV!$O:$O,"&gt;0.5")/$C307</f>
        <v>0.33333333333333331</v>
      </c>
      <c r="N307" s="12">
        <f>(COUNTIFS(CSV!$A:$A,$A307,CSV!$M:$M,"&gt;1.5") +COUNTIFS(CSV!$B:$B,$A307,CSV!$O:$O,"&gt;1.5"))/$D307</f>
        <v>0</v>
      </c>
      <c r="O307" s="7">
        <f>COUNTIFS(CSV!$A:$A,$A307,CSV!$M:$M,"&gt;1.5")/$B307</f>
        <v>0</v>
      </c>
      <c r="P307" s="7">
        <f>COUNTIFS(CSV!$B:$B,$A307,CSV!$O:$O,"&gt;1.5")/$C307</f>
        <v>0</v>
      </c>
      <c r="Q307" s="12">
        <f>(COUNTIFS(CSV!$A:$A,$A307,CSV!$N:$N,"&gt;0.5") +COUNTIFS(CSV!$B:$B,$A307,CSV!$P:$P,"&gt;0.5"))/$D307</f>
        <v>0.4</v>
      </c>
      <c r="R307" s="7">
        <f>COUNTIFS(CSV!$A:$A,$A307,CSV!$N:$N,"&gt;0.5")/$B307</f>
        <v>0.5</v>
      </c>
      <c r="S307" s="7">
        <f>COUNTIFS(CSV!$B:$B,$A307,CSV!$P:$P,"&gt;0.5")/$C307</f>
        <v>0.33333333333333331</v>
      </c>
      <c r="T307" s="12">
        <f>(COUNTIFS(CSV!$A:$A,$A307,CSV!$N:$N,"&gt;1.5") +COUNTIFS(CSV!$B:$B,$A307,CSV!$P:$P,"&gt;1.5"))/$D307</f>
        <v>0.2</v>
      </c>
      <c r="U307" s="7">
        <f>COUNTIFS(CSV!$A:$A,$A307,CSV!$N:$N,"&gt;1.5")/$B307</f>
        <v>0.5</v>
      </c>
      <c r="V307" s="7">
        <f>COUNTIFS(CSV!$B:$B,$A307,CSV!$P:$P,"&gt;1.5")/$C307</f>
        <v>0</v>
      </c>
    </row>
    <row r="308" spans="1:22" x14ac:dyDescent="0.3">
      <c r="A308" t="s">
        <v>381</v>
      </c>
      <c r="B308" s="9">
        <f>COUNTIF(CSV!A:A,A308)</f>
        <v>2</v>
      </c>
      <c r="C308" s="4">
        <f>COUNTIF(CSV!B:B,A308)</f>
        <v>4</v>
      </c>
      <c r="D308" s="4">
        <f t="shared" si="9"/>
        <v>6</v>
      </c>
      <c r="E308" s="12">
        <f>(COUNTIFS(CSV!$A:$A,$A308,CSV!$Q:$Q,"&gt;0.5") +COUNTIFS(CSV!$B:$B,$A308,CSV!$Q:$Q,"&gt;0.5"))/$D308</f>
        <v>0.83333333333333337</v>
      </c>
      <c r="F308" s="7">
        <f>COUNTIFS(CSV!$A:$A,$A308,CSV!$Q:$Q,"&gt;0.5")/$B308</f>
        <v>1</v>
      </c>
      <c r="G308" s="7">
        <f>COUNTIFS(CSV!$B:$B,$A308,CSV!$Q:$Q,"&gt;0.5")/$C308</f>
        <v>0.75</v>
      </c>
      <c r="H308" s="12">
        <f>(COUNTIFS(CSV!$A:$A,$A308,CSV!$Q:$Q,"&gt;1.5") +COUNTIFS(CSV!$B:$B,$A308,CSV!$Q:$Q,"&gt;1.5"))/$D308</f>
        <v>0.16666666666666666</v>
      </c>
      <c r="I308" s="7">
        <f>COUNTIFS(CSV!$A:$A,$A308,CSV!$Q:$Q,"&gt;1.5")/$B308</f>
        <v>0</v>
      </c>
      <c r="J308" s="7">
        <f>COUNTIFS(CSV!$B:$B,$A308,CSV!$Q:$Q,"&gt;1.5")/$C308</f>
        <v>0.25</v>
      </c>
      <c r="K308" s="12">
        <f>(COUNTIFS(CSV!$A:$A,$A308,CSV!$M:$M,"&gt;0.5") +COUNTIFS(CSV!$B:$B,$A308,CSV!$O:$O,"&gt;0.5"))/$D308</f>
        <v>0.33333333333333331</v>
      </c>
      <c r="L308" s="7">
        <f>COUNTIFS(CSV!$A:$A,$A308,CSV!$M:$M,"&gt;0.5")/$B308</f>
        <v>0.5</v>
      </c>
      <c r="M308" s="7">
        <f>COUNTIFS(CSV!$B:$B,$A308,CSV!$O:$O,"&gt;0.5")/$C308</f>
        <v>0.25</v>
      </c>
      <c r="N308" s="12">
        <f>(COUNTIFS(CSV!$A:$A,$A308,CSV!$M:$M,"&gt;1.5") +COUNTIFS(CSV!$B:$B,$A308,CSV!$O:$O,"&gt;1.5"))/$D308</f>
        <v>0</v>
      </c>
      <c r="O308" s="7">
        <f>COUNTIFS(CSV!$A:$A,$A308,CSV!$M:$M,"&gt;1.5")/$B308</f>
        <v>0</v>
      </c>
      <c r="P308" s="7">
        <f>COUNTIFS(CSV!$B:$B,$A308,CSV!$O:$O,"&gt;1.5")/$C308</f>
        <v>0</v>
      </c>
      <c r="Q308" s="12">
        <f>(COUNTIFS(CSV!$A:$A,$A308,CSV!$N:$N,"&gt;0.5") +COUNTIFS(CSV!$B:$B,$A308,CSV!$P:$P,"&gt;0.5"))/$D308</f>
        <v>0.66666666666666663</v>
      </c>
      <c r="R308" s="7">
        <f>COUNTIFS(CSV!$A:$A,$A308,CSV!$N:$N,"&gt;0.5")/$B308</f>
        <v>0.5</v>
      </c>
      <c r="S308" s="7">
        <f>COUNTIFS(CSV!$B:$B,$A308,CSV!$P:$P,"&gt;0.5")/$C308</f>
        <v>0.75</v>
      </c>
      <c r="T308" s="12">
        <f>(COUNTIFS(CSV!$A:$A,$A308,CSV!$N:$N,"&gt;1.5") +COUNTIFS(CSV!$B:$B,$A308,CSV!$P:$P,"&gt;1.5"))/$D308</f>
        <v>0.16666666666666666</v>
      </c>
      <c r="U308" s="7">
        <f>COUNTIFS(CSV!$A:$A,$A308,CSV!$N:$N,"&gt;1.5")/$B308</f>
        <v>0</v>
      </c>
      <c r="V308" s="7">
        <f>COUNTIFS(CSV!$B:$B,$A308,CSV!$P:$P,"&gt;1.5")/$C308</f>
        <v>0.25</v>
      </c>
    </row>
    <row r="309" spans="1:22" x14ac:dyDescent="0.3">
      <c r="A309" t="s">
        <v>410</v>
      </c>
      <c r="B309" s="9">
        <f>COUNTIF(CSV!A:A,A309)</f>
        <v>0</v>
      </c>
      <c r="C309" s="4">
        <f>COUNTIF(CSV!B:B,A309)</f>
        <v>2</v>
      </c>
      <c r="D309" s="4">
        <f t="shared" si="9"/>
        <v>2</v>
      </c>
      <c r="E309" s="12">
        <f>(COUNTIFS(CSV!$A:$A,$A309,CSV!$Q:$Q,"&gt;0.5") +COUNTIFS(CSV!$B:$B,$A309,CSV!$Q:$Q,"&gt;0.5"))/$D309</f>
        <v>1</v>
      </c>
      <c r="F309" s="7" t="e">
        <f>COUNTIFS(CSV!$A:$A,$A309,CSV!$Q:$Q,"&gt;0.5")/$B309</f>
        <v>#DIV/0!</v>
      </c>
      <c r="G309" s="7">
        <f>COUNTIFS(CSV!$B:$B,$A309,CSV!$Q:$Q,"&gt;0.5")/$C309</f>
        <v>1</v>
      </c>
      <c r="H309" s="12">
        <f>(COUNTIFS(CSV!$A:$A,$A309,CSV!$Q:$Q,"&gt;1.5") +COUNTIFS(CSV!$B:$B,$A309,CSV!$Q:$Q,"&gt;1.5"))/$D309</f>
        <v>0</v>
      </c>
      <c r="I309" s="7" t="e">
        <f>COUNTIFS(CSV!$A:$A,$A309,CSV!$Q:$Q,"&gt;1.5")/$B309</f>
        <v>#DIV/0!</v>
      </c>
      <c r="J309" s="7">
        <f>COUNTIFS(CSV!$B:$B,$A309,CSV!$Q:$Q,"&gt;1.5")/$C309</f>
        <v>0</v>
      </c>
      <c r="K309" s="12">
        <f>(COUNTIFS(CSV!$A:$A,$A309,CSV!$M:$M,"&gt;0.5") +COUNTIFS(CSV!$B:$B,$A309,CSV!$O:$O,"&gt;0.5"))/$D309</f>
        <v>0</v>
      </c>
      <c r="L309" s="7" t="e">
        <f>COUNTIFS(CSV!$A:$A,$A309,CSV!$M:$M,"&gt;0.5")/$B309</f>
        <v>#DIV/0!</v>
      </c>
      <c r="M309" s="7">
        <f>COUNTIFS(CSV!$B:$B,$A309,CSV!$O:$O,"&gt;0.5")/$C309</f>
        <v>0</v>
      </c>
      <c r="N309" s="12">
        <f>(COUNTIFS(CSV!$A:$A,$A309,CSV!$M:$M,"&gt;1.5") +COUNTIFS(CSV!$B:$B,$A309,CSV!$O:$O,"&gt;1.5"))/$D309</f>
        <v>0</v>
      </c>
      <c r="O309" s="7" t="e">
        <f>COUNTIFS(CSV!$A:$A,$A309,CSV!$M:$M,"&gt;1.5")/$B309</f>
        <v>#DIV/0!</v>
      </c>
      <c r="P309" s="7">
        <f>COUNTIFS(CSV!$B:$B,$A309,CSV!$O:$O,"&gt;1.5")/$C309</f>
        <v>0</v>
      </c>
      <c r="Q309" s="12">
        <f>(COUNTIFS(CSV!$A:$A,$A309,CSV!$N:$N,"&gt;0.5") +COUNTIFS(CSV!$B:$B,$A309,CSV!$P:$P,"&gt;0.5"))/$D309</f>
        <v>1</v>
      </c>
      <c r="R309" s="7" t="e">
        <f>COUNTIFS(CSV!$A:$A,$A309,CSV!$N:$N,"&gt;0.5")/$B309</f>
        <v>#DIV/0!</v>
      </c>
      <c r="S309" s="7">
        <f>COUNTIFS(CSV!$B:$B,$A309,CSV!$P:$P,"&gt;0.5")/$C309</f>
        <v>1</v>
      </c>
      <c r="T309" s="12">
        <f>(COUNTIFS(CSV!$A:$A,$A309,CSV!$N:$N,"&gt;1.5") +COUNTIFS(CSV!$B:$B,$A309,CSV!$P:$P,"&gt;1.5"))/$D309</f>
        <v>0</v>
      </c>
      <c r="U309" s="7" t="e">
        <f>COUNTIFS(CSV!$A:$A,$A309,CSV!$N:$N,"&gt;1.5")/$B309</f>
        <v>#DIV/0!</v>
      </c>
      <c r="V309" s="7">
        <f>COUNTIFS(CSV!$B:$B,$A309,CSV!$P:$P,"&gt;1.5")/$C309</f>
        <v>0</v>
      </c>
    </row>
    <row r="310" spans="1:22" x14ac:dyDescent="0.3">
      <c r="A310" t="s">
        <v>403</v>
      </c>
      <c r="B310" s="9">
        <f>COUNTIF(CSV!A:A,A310)</f>
        <v>2</v>
      </c>
      <c r="C310" s="4">
        <f>COUNTIF(CSV!B:B,A310)</f>
        <v>1</v>
      </c>
      <c r="D310" s="4">
        <f t="shared" si="9"/>
        <v>3</v>
      </c>
      <c r="E310" s="12">
        <f>(COUNTIFS(CSV!$A:$A,$A310,CSV!$Q:$Q,"&gt;0.5") +COUNTIFS(CSV!$B:$B,$A310,CSV!$Q:$Q,"&gt;0.5"))/$D310</f>
        <v>0.66666666666666663</v>
      </c>
      <c r="F310" s="7">
        <f>COUNTIFS(CSV!$A:$A,$A310,CSV!$Q:$Q,"&gt;0.5")/$B310</f>
        <v>0.5</v>
      </c>
      <c r="G310" s="7">
        <f>COUNTIFS(CSV!$B:$B,$A310,CSV!$Q:$Q,"&gt;0.5")/$C310</f>
        <v>1</v>
      </c>
      <c r="H310" s="12">
        <f>(COUNTIFS(CSV!$A:$A,$A310,CSV!$Q:$Q,"&gt;1.5") +COUNTIFS(CSV!$B:$B,$A310,CSV!$Q:$Q,"&gt;1.5"))/$D310</f>
        <v>0.33333333333333331</v>
      </c>
      <c r="I310" s="7">
        <f>COUNTIFS(CSV!$A:$A,$A310,CSV!$Q:$Q,"&gt;1.5")/$B310</f>
        <v>0.5</v>
      </c>
      <c r="J310" s="7">
        <f>COUNTIFS(CSV!$B:$B,$A310,CSV!$Q:$Q,"&gt;1.5")/$C310</f>
        <v>0</v>
      </c>
      <c r="K310" s="12">
        <f>(COUNTIFS(CSV!$A:$A,$A310,CSV!$M:$M,"&gt;0.5") +COUNTIFS(CSV!$B:$B,$A310,CSV!$O:$O,"&gt;0.5"))/$D310</f>
        <v>0.33333333333333331</v>
      </c>
      <c r="L310" s="7">
        <f>COUNTIFS(CSV!$A:$A,$A310,CSV!$M:$M,"&gt;0.5")/$B310</f>
        <v>0.5</v>
      </c>
      <c r="M310" s="7">
        <f>COUNTIFS(CSV!$B:$B,$A310,CSV!$O:$O,"&gt;0.5")/$C310</f>
        <v>0</v>
      </c>
      <c r="N310" s="12">
        <f>(COUNTIFS(CSV!$A:$A,$A310,CSV!$M:$M,"&gt;1.5") +COUNTIFS(CSV!$B:$B,$A310,CSV!$O:$O,"&gt;1.5"))/$D310</f>
        <v>0.33333333333333331</v>
      </c>
      <c r="O310" s="7">
        <f>COUNTIFS(CSV!$A:$A,$A310,CSV!$M:$M,"&gt;1.5")/$B310</f>
        <v>0.5</v>
      </c>
      <c r="P310" s="7">
        <f>COUNTIFS(CSV!$B:$B,$A310,CSV!$O:$O,"&gt;1.5")/$C310</f>
        <v>0</v>
      </c>
      <c r="Q310" s="12">
        <f>(COUNTIFS(CSV!$A:$A,$A310,CSV!$N:$N,"&gt;0.5") +COUNTIFS(CSV!$B:$B,$A310,CSV!$P:$P,"&gt;0.5"))/$D310</f>
        <v>0.66666666666666663</v>
      </c>
      <c r="R310" s="7">
        <f>COUNTIFS(CSV!$A:$A,$A310,CSV!$N:$N,"&gt;0.5")/$B310</f>
        <v>0.5</v>
      </c>
      <c r="S310" s="7">
        <f>COUNTIFS(CSV!$B:$B,$A310,CSV!$P:$P,"&gt;0.5")/$C310</f>
        <v>1</v>
      </c>
      <c r="T310" s="12">
        <f>(COUNTIFS(CSV!$A:$A,$A310,CSV!$N:$N,"&gt;1.5") +COUNTIFS(CSV!$B:$B,$A310,CSV!$P:$P,"&gt;1.5"))/$D310</f>
        <v>0</v>
      </c>
      <c r="U310" s="7">
        <f>COUNTIFS(CSV!$A:$A,$A310,CSV!$N:$N,"&gt;1.5")/$B310</f>
        <v>0</v>
      </c>
      <c r="V310" s="7">
        <f>COUNTIFS(CSV!$B:$B,$A310,CSV!$P:$P,"&gt;1.5")/$C310</f>
        <v>0</v>
      </c>
    </row>
    <row r="311" spans="1:22" x14ac:dyDescent="0.3">
      <c r="A311" t="s">
        <v>412</v>
      </c>
      <c r="B311" s="9">
        <f>COUNTIF(CSV!A:A,A311)</f>
        <v>0</v>
      </c>
      <c r="C311" s="4">
        <f>COUNTIF(CSV!B:B,A311)</f>
        <v>0</v>
      </c>
      <c r="D311" s="4">
        <f t="shared" si="9"/>
        <v>0</v>
      </c>
      <c r="E311" s="12" t="e">
        <f>(COUNTIFS(CSV!$A:$A,$A311,CSV!$Q:$Q,"&gt;0.5") +COUNTIFS(CSV!$B:$B,$A311,CSV!$Q:$Q,"&gt;0.5"))/$D311</f>
        <v>#DIV/0!</v>
      </c>
      <c r="F311" s="7" t="e">
        <f>COUNTIFS(CSV!$A:$A,$A311,CSV!$Q:$Q,"&gt;0.5")/$B311</f>
        <v>#DIV/0!</v>
      </c>
      <c r="G311" s="7" t="e">
        <f>COUNTIFS(CSV!$B:$B,$A311,CSV!$Q:$Q,"&gt;0.5")/$C311</f>
        <v>#DIV/0!</v>
      </c>
      <c r="H311" s="12" t="e">
        <f>(COUNTIFS(CSV!$A:$A,$A311,CSV!$Q:$Q,"&gt;1.5") +COUNTIFS(CSV!$B:$B,$A311,CSV!$Q:$Q,"&gt;1.5"))/$D311</f>
        <v>#DIV/0!</v>
      </c>
      <c r="I311" s="7" t="e">
        <f>COUNTIFS(CSV!$A:$A,$A311,CSV!$Q:$Q,"&gt;1.5")/$B311</f>
        <v>#DIV/0!</v>
      </c>
      <c r="J311" s="7" t="e">
        <f>COUNTIFS(CSV!$B:$B,$A311,CSV!$Q:$Q,"&gt;1.5")/$C311</f>
        <v>#DIV/0!</v>
      </c>
      <c r="K311" s="12" t="e">
        <f>(COUNTIFS(CSV!$A:$A,$A311,CSV!$M:$M,"&gt;0.5") +COUNTIFS(CSV!$B:$B,$A311,CSV!$O:$O,"&gt;0.5"))/$D311</f>
        <v>#DIV/0!</v>
      </c>
      <c r="L311" s="7" t="e">
        <f>COUNTIFS(CSV!$A:$A,$A311,CSV!$M:$M,"&gt;0.5")/$B311</f>
        <v>#DIV/0!</v>
      </c>
      <c r="M311" s="7" t="e">
        <f>COUNTIFS(CSV!$B:$B,$A311,CSV!$O:$O,"&gt;0.5")/$C311</f>
        <v>#DIV/0!</v>
      </c>
      <c r="N311" s="12" t="e">
        <f>(COUNTIFS(CSV!$A:$A,$A311,CSV!$M:$M,"&gt;1.5") +COUNTIFS(CSV!$B:$B,$A311,CSV!$O:$O,"&gt;1.5"))/$D311</f>
        <v>#DIV/0!</v>
      </c>
      <c r="O311" s="7" t="e">
        <f>COUNTIFS(CSV!$A:$A,$A311,CSV!$M:$M,"&gt;1.5")/$B311</f>
        <v>#DIV/0!</v>
      </c>
      <c r="P311" s="7" t="e">
        <f>COUNTIFS(CSV!$B:$B,$A311,CSV!$O:$O,"&gt;1.5")/$C311</f>
        <v>#DIV/0!</v>
      </c>
      <c r="Q311" s="12" t="e">
        <f>(COUNTIFS(CSV!$A:$A,$A311,CSV!$N:$N,"&gt;0.5") +COUNTIFS(CSV!$B:$B,$A311,CSV!$P:$P,"&gt;0.5"))/$D311</f>
        <v>#DIV/0!</v>
      </c>
      <c r="R311" s="7" t="e">
        <f>COUNTIFS(CSV!$A:$A,$A311,CSV!$N:$N,"&gt;0.5")/$B311</f>
        <v>#DIV/0!</v>
      </c>
      <c r="S311" s="7" t="e">
        <f>COUNTIFS(CSV!$B:$B,$A311,CSV!$P:$P,"&gt;0.5")/$C311</f>
        <v>#DIV/0!</v>
      </c>
      <c r="T311" s="12" t="e">
        <f>(COUNTIFS(CSV!$A:$A,$A311,CSV!$N:$N,"&gt;1.5") +COUNTIFS(CSV!$B:$B,$A311,CSV!$P:$P,"&gt;1.5"))/$D311</f>
        <v>#DIV/0!</v>
      </c>
      <c r="U311" s="7" t="e">
        <f>COUNTIFS(CSV!$A:$A,$A311,CSV!$N:$N,"&gt;1.5")/$B311</f>
        <v>#DIV/0!</v>
      </c>
      <c r="V311" s="7" t="e">
        <f>COUNTIFS(CSV!$B:$B,$A311,CSV!$P:$P,"&gt;1.5")/$C311</f>
        <v>#DIV/0!</v>
      </c>
    </row>
    <row r="312" spans="1:22" x14ac:dyDescent="0.3">
      <c r="A312" t="s">
        <v>416</v>
      </c>
      <c r="B312" s="9">
        <f>COUNTIF(CSV!A:A,A312)</f>
        <v>0</v>
      </c>
      <c r="C312" s="4">
        <f>COUNTIF(CSV!B:B,A312)</f>
        <v>0</v>
      </c>
      <c r="D312" s="4">
        <f t="shared" si="9"/>
        <v>0</v>
      </c>
      <c r="E312" s="12" t="e">
        <f>(COUNTIFS(CSV!$A:$A,$A312,CSV!$Q:$Q,"&gt;0.5") +COUNTIFS(CSV!$B:$B,$A312,CSV!$Q:$Q,"&gt;0.5"))/$D312</f>
        <v>#DIV/0!</v>
      </c>
      <c r="F312" s="7" t="e">
        <f>COUNTIFS(CSV!$A:$A,$A312,CSV!$Q:$Q,"&gt;0.5")/$B312</f>
        <v>#DIV/0!</v>
      </c>
      <c r="G312" s="7" t="e">
        <f>COUNTIFS(CSV!$B:$B,$A312,CSV!$Q:$Q,"&gt;0.5")/$C312</f>
        <v>#DIV/0!</v>
      </c>
      <c r="H312" s="12" t="e">
        <f>(COUNTIFS(CSV!$A:$A,$A312,CSV!$Q:$Q,"&gt;1.5") +COUNTIFS(CSV!$B:$B,$A312,CSV!$Q:$Q,"&gt;1.5"))/$D312</f>
        <v>#DIV/0!</v>
      </c>
      <c r="I312" s="7" t="e">
        <f>COUNTIFS(CSV!$A:$A,$A312,CSV!$Q:$Q,"&gt;1.5")/$B312</f>
        <v>#DIV/0!</v>
      </c>
      <c r="J312" s="7" t="e">
        <f>COUNTIFS(CSV!$B:$B,$A312,CSV!$Q:$Q,"&gt;1.5")/$C312</f>
        <v>#DIV/0!</v>
      </c>
      <c r="K312" s="12" t="e">
        <f>(COUNTIFS(CSV!$A:$A,$A312,CSV!$M:$M,"&gt;0.5") +COUNTIFS(CSV!$B:$B,$A312,CSV!$O:$O,"&gt;0.5"))/$D312</f>
        <v>#DIV/0!</v>
      </c>
      <c r="L312" s="7" t="e">
        <f>COUNTIFS(CSV!$A:$A,$A312,CSV!$M:$M,"&gt;0.5")/$B312</f>
        <v>#DIV/0!</v>
      </c>
      <c r="M312" s="7" t="e">
        <f>COUNTIFS(CSV!$B:$B,$A312,CSV!$O:$O,"&gt;0.5")/$C312</f>
        <v>#DIV/0!</v>
      </c>
      <c r="N312" s="12" t="e">
        <f>(COUNTIFS(CSV!$A:$A,$A312,CSV!$M:$M,"&gt;1.5") +COUNTIFS(CSV!$B:$B,$A312,CSV!$O:$O,"&gt;1.5"))/$D312</f>
        <v>#DIV/0!</v>
      </c>
      <c r="O312" s="7" t="e">
        <f>COUNTIFS(CSV!$A:$A,$A312,CSV!$M:$M,"&gt;1.5")/$B312</f>
        <v>#DIV/0!</v>
      </c>
      <c r="P312" s="7" t="e">
        <f>COUNTIFS(CSV!$B:$B,$A312,CSV!$O:$O,"&gt;1.5")/$C312</f>
        <v>#DIV/0!</v>
      </c>
      <c r="Q312" s="12" t="e">
        <f>(COUNTIFS(CSV!$A:$A,$A312,CSV!$N:$N,"&gt;0.5") +COUNTIFS(CSV!$B:$B,$A312,CSV!$P:$P,"&gt;0.5"))/$D312</f>
        <v>#DIV/0!</v>
      </c>
      <c r="R312" s="7" t="e">
        <f>COUNTIFS(CSV!$A:$A,$A312,CSV!$N:$N,"&gt;0.5")/$B312</f>
        <v>#DIV/0!</v>
      </c>
      <c r="S312" s="7" t="e">
        <f>COUNTIFS(CSV!$B:$B,$A312,CSV!$P:$P,"&gt;0.5")/$C312</f>
        <v>#DIV/0!</v>
      </c>
      <c r="T312" s="12" t="e">
        <f>(COUNTIFS(CSV!$A:$A,$A312,CSV!$N:$N,"&gt;1.5") +COUNTIFS(CSV!$B:$B,$A312,CSV!$P:$P,"&gt;1.5"))/$D312</f>
        <v>#DIV/0!</v>
      </c>
      <c r="U312" s="7" t="e">
        <f>COUNTIFS(CSV!$A:$A,$A312,CSV!$N:$N,"&gt;1.5")/$B312</f>
        <v>#DIV/0!</v>
      </c>
      <c r="V312" s="7" t="e">
        <f>COUNTIFS(CSV!$B:$B,$A312,CSV!$P:$P,"&gt;1.5")/$C312</f>
        <v>#DIV/0!</v>
      </c>
    </row>
    <row r="313" spans="1:22" x14ac:dyDescent="0.3">
      <c r="A313" t="s">
        <v>405</v>
      </c>
      <c r="B313" s="9">
        <f>COUNTIF(CSV!A:A,A313)</f>
        <v>3</v>
      </c>
      <c r="C313" s="4">
        <f>COUNTIF(CSV!B:B,A313)</f>
        <v>1</v>
      </c>
      <c r="D313" s="4">
        <f t="shared" si="9"/>
        <v>4</v>
      </c>
      <c r="E313" s="12">
        <f>(COUNTIFS(CSV!$A:$A,$A313,CSV!$Q:$Q,"&gt;0.5") +COUNTIFS(CSV!$B:$B,$A313,CSV!$Q:$Q,"&gt;0.5"))/$D313</f>
        <v>0.75</v>
      </c>
      <c r="F313" s="7">
        <f>COUNTIFS(CSV!$A:$A,$A313,CSV!$Q:$Q,"&gt;0.5")/$B313</f>
        <v>1</v>
      </c>
      <c r="G313" s="7">
        <f>COUNTIFS(CSV!$B:$B,$A313,CSV!$Q:$Q,"&gt;0.5")/$C313</f>
        <v>0</v>
      </c>
      <c r="H313" s="12">
        <f>(COUNTIFS(CSV!$A:$A,$A313,CSV!$Q:$Q,"&gt;1.5") +COUNTIFS(CSV!$B:$B,$A313,CSV!$Q:$Q,"&gt;1.5"))/$D313</f>
        <v>0.75</v>
      </c>
      <c r="I313" s="7">
        <f>COUNTIFS(CSV!$A:$A,$A313,CSV!$Q:$Q,"&gt;1.5")/$B313</f>
        <v>1</v>
      </c>
      <c r="J313" s="7">
        <f>COUNTIFS(CSV!$B:$B,$A313,CSV!$Q:$Q,"&gt;1.5")/$C313</f>
        <v>0</v>
      </c>
      <c r="K313" s="12">
        <f>(COUNTIFS(CSV!$A:$A,$A313,CSV!$M:$M,"&gt;0.5") +COUNTIFS(CSV!$B:$B,$A313,CSV!$O:$O,"&gt;0.5"))/$D313</f>
        <v>0.5</v>
      </c>
      <c r="L313" s="7">
        <f>COUNTIFS(CSV!$A:$A,$A313,CSV!$M:$M,"&gt;0.5")/$B313</f>
        <v>0.66666666666666663</v>
      </c>
      <c r="M313" s="7">
        <f>COUNTIFS(CSV!$B:$B,$A313,CSV!$O:$O,"&gt;0.5")/$C313</f>
        <v>0</v>
      </c>
      <c r="N313" s="12">
        <f>(COUNTIFS(CSV!$A:$A,$A313,CSV!$M:$M,"&gt;1.5") +COUNTIFS(CSV!$B:$B,$A313,CSV!$O:$O,"&gt;1.5"))/$D313</f>
        <v>0.25</v>
      </c>
      <c r="O313" s="7">
        <f>COUNTIFS(CSV!$A:$A,$A313,CSV!$M:$M,"&gt;1.5")/$B313</f>
        <v>0.33333333333333331</v>
      </c>
      <c r="P313" s="7">
        <f>COUNTIFS(CSV!$B:$B,$A313,CSV!$O:$O,"&gt;1.5")/$C313</f>
        <v>0</v>
      </c>
      <c r="Q313" s="12">
        <f>(COUNTIFS(CSV!$A:$A,$A313,CSV!$N:$N,"&gt;0.5") +COUNTIFS(CSV!$B:$B,$A313,CSV!$P:$P,"&gt;0.5"))/$D313</f>
        <v>0.5</v>
      </c>
      <c r="R313" s="7">
        <f>COUNTIFS(CSV!$A:$A,$A313,CSV!$N:$N,"&gt;0.5")/$B313</f>
        <v>0.66666666666666663</v>
      </c>
      <c r="S313" s="7">
        <f>COUNTIFS(CSV!$B:$B,$A313,CSV!$P:$P,"&gt;0.5")/$C313</f>
        <v>0</v>
      </c>
      <c r="T313" s="12">
        <f>(COUNTIFS(CSV!$A:$A,$A313,CSV!$N:$N,"&gt;1.5") +COUNTIFS(CSV!$B:$B,$A313,CSV!$P:$P,"&gt;1.5"))/$D313</f>
        <v>0.25</v>
      </c>
      <c r="U313" s="7">
        <f>COUNTIFS(CSV!$A:$A,$A313,CSV!$N:$N,"&gt;1.5")/$B313</f>
        <v>0.33333333333333331</v>
      </c>
      <c r="V313" s="7">
        <f>COUNTIFS(CSV!$B:$B,$A313,CSV!$P:$P,"&gt;1.5")/$C313</f>
        <v>0</v>
      </c>
    </row>
    <row r="314" spans="1:22" x14ac:dyDescent="0.3">
      <c r="A314" t="s">
        <v>400</v>
      </c>
      <c r="B314" s="9">
        <f>COUNTIF(CSV!A:A,A314)</f>
        <v>1</v>
      </c>
      <c r="C314" s="4">
        <f>COUNTIF(CSV!B:B,A314)</f>
        <v>0</v>
      </c>
      <c r="D314" s="4">
        <f t="shared" si="9"/>
        <v>1</v>
      </c>
      <c r="E314" s="12">
        <f>(COUNTIFS(CSV!$A:$A,$A314,CSV!$Q:$Q,"&gt;0.5") +COUNTIFS(CSV!$B:$B,$A314,CSV!$Q:$Q,"&gt;0.5"))/$D314</f>
        <v>1</v>
      </c>
      <c r="F314" s="7">
        <f>COUNTIFS(CSV!$A:$A,$A314,CSV!$Q:$Q,"&gt;0.5")/$B314</f>
        <v>1</v>
      </c>
      <c r="G314" s="7" t="e">
        <f>COUNTIFS(CSV!$B:$B,$A314,CSV!$Q:$Q,"&gt;0.5")/$C314</f>
        <v>#DIV/0!</v>
      </c>
      <c r="H314" s="12">
        <f>(COUNTIFS(CSV!$A:$A,$A314,CSV!$Q:$Q,"&gt;1.5") +COUNTIFS(CSV!$B:$B,$A314,CSV!$Q:$Q,"&gt;1.5"))/$D314</f>
        <v>1</v>
      </c>
      <c r="I314" s="7">
        <f>COUNTIFS(CSV!$A:$A,$A314,CSV!$Q:$Q,"&gt;1.5")/$B314</f>
        <v>1</v>
      </c>
      <c r="J314" s="7" t="e">
        <f>COUNTIFS(CSV!$B:$B,$A314,CSV!$Q:$Q,"&gt;1.5")/$C314</f>
        <v>#DIV/0!</v>
      </c>
      <c r="K314" s="12">
        <f>(COUNTIFS(CSV!$A:$A,$A314,CSV!$M:$M,"&gt;0.5") +COUNTIFS(CSV!$B:$B,$A314,CSV!$O:$O,"&gt;0.5"))/$D314</f>
        <v>1</v>
      </c>
      <c r="L314" s="7">
        <f>COUNTIFS(CSV!$A:$A,$A314,CSV!$M:$M,"&gt;0.5")/$B314</f>
        <v>1</v>
      </c>
      <c r="M314" s="7" t="e">
        <f>COUNTIFS(CSV!$B:$B,$A314,CSV!$O:$O,"&gt;0.5")/$C314</f>
        <v>#DIV/0!</v>
      </c>
      <c r="N314" s="12">
        <f>(COUNTIFS(CSV!$A:$A,$A314,CSV!$M:$M,"&gt;1.5") +COUNTIFS(CSV!$B:$B,$A314,CSV!$O:$O,"&gt;1.5"))/$D314</f>
        <v>1</v>
      </c>
      <c r="O314" s="7">
        <f>COUNTIFS(CSV!$A:$A,$A314,CSV!$M:$M,"&gt;1.5")/$B314</f>
        <v>1</v>
      </c>
      <c r="P314" s="7" t="e">
        <f>COUNTIFS(CSV!$B:$B,$A314,CSV!$O:$O,"&gt;1.5")/$C314</f>
        <v>#DIV/0!</v>
      </c>
      <c r="Q314" s="12">
        <f>(COUNTIFS(CSV!$A:$A,$A314,CSV!$N:$N,"&gt;0.5") +COUNTIFS(CSV!$B:$B,$A314,CSV!$P:$P,"&gt;0.5"))/$D314</f>
        <v>0</v>
      </c>
      <c r="R314" s="7">
        <f>COUNTIFS(CSV!$A:$A,$A314,CSV!$N:$N,"&gt;0.5")/$B314</f>
        <v>0</v>
      </c>
      <c r="S314" s="7" t="e">
        <f>COUNTIFS(CSV!$B:$B,$A314,CSV!$P:$P,"&gt;0.5")/$C314</f>
        <v>#DIV/0!</v>
      </c>
      <c r="T314" s="12">
        <f>(COUNTIFS(CSV!$A:$A,$A314,CSV!$N:$N,"&gt;1.5") +COUNTIFS(CSV!$B:$B,$A314,CSV!$P:$P,"&gt;1.5"))/$D314</f>
        <v>0</v>
      </c>
      <c r="U314" s="7">
        <f>COUNTIFS(CSV!$A:$A,$A314,CSV!$N:$N,"&gt;1.5")/$B314</f>
        <v>0</v>
      </c>
      <c r="V314" s="7" t="e">
        <f>COUNTIFS(CSV!$B:$B,$A314,CSV!$P:$P,"&gt;1.5")/$C314</f>
        <v>#DIV/0!</v>
      </c>
    </row>
    <row r="315" spans="1:22" x14ac:dyDescent="0.3">
      <c r="A315" t="s">
        <v>401</v>
      </c>
      <c r="B315" s="9">
        <f>COUNTIF(CSV!A:A,A315)</f>
        <v>0</v>
      </c>
      <c r="C315" s="4">
        <f>COUNTIF(CSV!B:B,A315)</f>
        <v>0</v>
      </c>
      <c r="D315" s="4">
        <f t="shared" si="9"/>
        <v>0</v>
      </c>
      <c r="E315" s="12" t="e">
        <f>(COUNTIFS(CSV!$A:$A,$A315,CSV!$Q:$Q,"&gt;0.5") +COUNTIFS(CSV!$B:$B,$A315,CSV!$Q:$Q,"&gt;0.5"))/$D315</f>
        <v>#DIV/0!</v>
      </c>
      <c r="F315" s="7" t="e">
        <f>COUNTIFS(CSV!$A:$A,$A315,CSV!$Q:$Q,"&gt;0.5")/$B315</f>
        <v>#DIV/0!</v>
      </c>
      <c r="G315" s="7" t="e">
        <f>COUNTIFS(CSV!$B:$B,$A315,CSV!$Q:$Q,"&gt;0.5")/$C315</f>
        <v>#DIV/0!</v>
      </c>
      <c r="H315" s="12" t="e">
        <f>(COUNTIFS(CSV!$A:$A,$A315,CSV!$Q:$Q,"&gt;1.5") +COUNTIFS(CSV!$B:$B,$A315,CSV!$Q:$Q,"&gt;1.5"))/$D315</f>
        <v>#DIV/0!</v>
      </c>
      <c r="I315" s="7" t="e">
        <f>COUNTIFS(CSV!$A:$A,$A315,CSV!$Q:$Q,"&gt;1.5")/$B315</f>
        <v>#DIV/0!</v>
      </c>
      <c r="J315" s="7" t="e">
        <f>COUNTIFS(CSV!$B:$B,$A315,CSV!$Q:$Q,"&gt;1.5")/$C315</f>
        <v>#DIV/0!</v>
      </c>
      <c r="K315" s="12" t="e">
        <f>(COUNTIFS(CSV!$A:$A,$A315,CSV!$M:$M,"&gt;0.5") +COUNTIFS(CSV!$B:$B,$A315,CSV!$O:$O,"&gt;0.5"))/$D315</f>
        <v>#DIV/0!</v>
      </c>
      <c r="L315" s="7" t="e">
        <f>COUNTIFS(CSV!$A:$A,$A315,CSV!$M:$M,"&gt;0.5")/$B315</f>
        <v>#DIV/0!</v>
      </c>
      <c r="M315" s="7" t="e">
        <f>COUNTIFS(CSV!$B:$B,$A315,CSV!$O:$O,"&gt;0.5")/$C315</f>
        <v>#DIV/0!</v>
      </c>
      <c r="N315" s="12" t="e">
        <f>(COUNTIFS(CSV!$A:$A,$A315,CSV!$M:$M,"&gt;1.5") +COUNTIFS(CSV!$B:$B,$A315,CSV!$O:$O,"&gt;1.5"))/$D315</f>
        <v>#DIV/0!</v>
      </c>
      <c r="O315" s="7" t="e">
        <f>COUNTIFS(CSV!$A:$A,$A315,CSV!$M:$M,"&gt;1.5")/$B315</f>
        <v>#DIV/0!</v>
      </c>
      <c r="P315" s="7" t="e">
        <f>COUNTIFS(CSV!$B:$B,$A315,CSV!$O:$O,"&gt;1.5")/$C315</f>
        <v>#DIV/0!</v>
      </c>
      <c r="Q315" s="12" t="e">
        <f>(COUNTIFS(CSV!$A:$A,$A315,CSV!$N:$N,"&gt;0.5") +COUNTIFS(CSV!$B:$B,$A315,CSV!$P:$P,"&gt;0.5"))/$D315</f>
        <v>#DIV/0!</v>
      </c>
      <c r="R315" s="7" t="e">
        <f>COUNTIFS(CSV!$A:$A,$A315,CSV!$N:$N,"&gt;0.5")/$B315</f>
        <v>#DIV/0!</v>
      </c>
      <c r="S315" s="7" t="e">
        <f>COUNTIFS(CSV!$B:$B,$A315,CSV!$P:$P,"&gt;0.5")/$C315</f>
        <v>#DIV/0!</v>
      </c>
      <c r="T315" s="12" t="e">
        <f>(COUNTIFS(CSV!$A:$A,$A315,CSV!$N:$N,"&gt;1.5") +COUNTIFS(CSV!$B:$B,$A315,CSV!$P:$P,"&gt;1.5"))/$D315</f>
        <v>#DIV/0!</v>
      </c>
      <c r="U315" s="7" t="e">
        <f>COUNTIFS(CSV!$A:$A,$A315,CSV!$N:$N,"&gt;1.5")/$B315</f>
        <v>#DIV/0!</v>
      </c>
      <c r="V315" s="7" t="e">
        <f>COUNTIFS(CSV!$B:$B,$A315,CSV!$P:$P,"&gt;1.5")/$C315</f>
        <v>#DIV/0!</v>
      </c>
    </row>
    <row r="316" spans="1:22" x14ac:dyDescent="0.3">
      <c r="A316" t="s">
        <v>402</v>
      </c>
      <c r="B316" s="9">
        <f>COUNTIF(CSV!A:A,A316)</f>
        <v>0</v>
      </c>
      <c r="C316" s="4">
        <f>COUNTIF(CSV!B:B,A316)</f>
        <v>1</v>
      </c>
      <c r="D316" s="4">
        <f t="shared" si="9"/>
        <v>1</v>
      </c>
      <c r="E316" s="12">
        <f>(COUNTIFS(CSV!$A:$A,$A316,CSV!$Q:$Q,"&gt;0.5") +COUNTIFS(CSV!$B:$B,$A316,CSV!$Q:$Q,"&gt;0.5"))/$D316</f>
        <v>0</v>
      </c>
      <c r="F316" s="7" t="e">
        <f>COUNTIFS(CSV!$A:$A,$A316,CSV!$Q:$Q,"&gt;0.5")/$B316</f>
        <v>#DIV/0!</v>
      </c>
      <c r="G316" s="7">
        <f>COUNTIFS(CSV!$B:$B,$A316,CSV!$Q:$Q,"&gt;0.5")/$C316</f>
        <v>0</v>
      </c>
      <c r="H316" s="12">
        <f>(COUNTIFS(CSV!$A:$A,$A316,CSV!$Q:$Q,"&gt;1.5") +COUNTIFS(CSV!$B:$B,$A316,CSV!$Q:$Q,"&gt;1.5"))/$D316</f>
        <v>0</v>
      </c>
      <c r="I316" s="7" t="e">
        <f>COUNTIFS(CSV!$A:$A,$A316,CSV!$Q:$Q,"&gt;1.5")/$B316</f>
        <v>#DIV/0!</v>
      </c>
      <c r="J316" s="7">
        <f>COUNTIFS(CSV!$B:$B,$A316,CSV!$Q:$Q,"&gt;1.5")/$C316</f>
        <v>0</v>
      </c>
      <c r="K316" s="12">
        <f>(COUNTIFS(CSV!$A:$A,$A316,CSV!$M:$M,"&gt;0.5") +COUNTIFS(CSV!$B:$B,$A316,CSV!$O:$O,"&gt;0.5"))/$D316</f>
        <v>0</v>
      </c>
      <c r="L316" s="7" t="e">
        <f>COUNTIFS(CSV!$A:$A,$A316,CSV!$M:$M,"&gt;0.5")/$B316</f>
        <v>#DIV/0!</v>
      </c>
      <c r="M316" s="7">
        <f>COUNTIFS(CSV!$B:$B,$A316,CSV!$O:$O,"&gt;0.5")/$C316</f>
        <v>0</v>
      </c>
      <c r="N316" s="12">
        <f>(COUNTIFS(CSV!$A:$A,$A316,CSV!$M:$M,"&gt;1.5") +COUNTIFS(CSV!$B:$B,$A316,CSV!$O:$O,"&gt;1.5"))/$D316</f>
        <v>0</v>
      </c>
      <c r="O316" s="7" t="e">
        <f>COUNTIFS(CSV!$A:$A,$A316,CSV!$M:$M,"&gt;1.5")/$B316</f>
        <v>#DIV/0!</v>
      </c>
      <c r="P316" s="7">
        <f>COUNTIFS(CSV!$B:$B,$A316,CSV!$O:$O,"&gt;1.5")/$C316</f>
        <v>0</v>
      </c>
      <c r="Q316" s="12">
        <f>(COUNTIFS(CSV!$A:$A,$A316,CSV!$N:$N,"&gt;0.5") +COUNTIFS(CSV!$B:$B,$A316,CSV!$P:$P,"&gt;0.5"))/$D316</f>
        <v>0</v>
      </c>
      <c r="R316" s="7" t="e">
        <f>COUNTIFS(CSV!$A:$A,$A316,CSV!$N:$N,"&gt;0.5")/$B316</f>
        <v>#DIV/0!</v>
      </c>
      <c r="S316" s="7">
        <f>COUNTIFS(CSV!$B:$B,$A316,CSV!$P:$P,"&gt;0.5")/$C316</f>
        <v>0</v>
      </c>
      <c r="T316" s="12">
        <f>(COUNTIFS(CSV!$A:$A,$A316,CSV!$N:$N,"&gt;1.5") +COUNTIFS(CSV!$B:$B,$A316,CSV!$P:$P,"&gt;1.5"))/$D316</f>
        <v>0</v>
      </c>
      <c r="U316" s="7" t="e">
        <f>COUNTIFS(CSV!$A:$A,$A316,CSV!$N:$N,"&gt;1.5")/$B316</f>
        <v>#DIV/0!</v>
      </c>
      <c r="V316" s="7">
        <f>COUNTIFS(CSV!$B:$B,$A316,CSV!$P:$P,"&gt;1.5")/$C316</f>
        <v>0</v>
      </c>
    </row>
    <row r="317" spans="1:22" x14ac:dyDescent="0.3">
      <c r="A317" t="s">
        <v>414</v>
      </c>
      <c r="B317" s="9">
        <f>COUNTIF(CSV!A:A,A317)</f>
        <v>1</v>
      </c>
      <c r="C317" s="4">
        <f>COUNTIF(CSV!B:B,A317)</f>
        <v>2</v>
      </c>
      <c r="D317" s="4">
        <f t="shared" ref="D317:D370" si="10">B317+C317</f>
        <v>3</v>
      </c>
      <c r="E317" s="12">
        <f>(COUNTIFS(CSV!$A:$A,$A317,CSV!$Q:$Q,"&gt;0.5") +COUNTIFS(CSV!$B:$B,$A317,CSV!$Q:$Q,"&gt;0.5"))/$D317</f>
        <v>0.66666666666666663</v>
      </c>
      <c r="F317" s="7">
        <f>COUNTIFS(CSV!$A:$A,$A317,CSV!$Q:$Q,"&gt;0.5")/$B317</f>
        <v>1</v>
      </c>
      <c r="G317" s="7">
        <f>COUNTIFS(CSV!$B:$B,$A317,CSV!$Q:$Q,"&gt;0.5")/$C317</f>
        <v>0.5</v>
      </c>
      <c r="H317" s="12">
        <f>(COUNTIFS(CSV!$A:$A,$A317,CSV!$Q:$Q,"&gt;1.5") +COUNTIFS(CSV!$B:$B,$A317,CSV!$Q:$Q,"&gt;1.5"))/$D317</f>
        <v>0.33333333333333331</v>
      </c>
      <c r="I317" s="7">
        <f>COUNTIFS(CSV!$A:$A,$A317,CSV!$Q:$Q,"&gt;1.5")/$B317</f>
        <v>1</v>
      </c>
      <c r="J317" s="7">
        <f>COUNTIFS(CSV!$B:$B,$A317,CSV!$Q:$Q,"&gt;1.5")/$C317</f>
        <v>0</v>
      </c>
      <c r="K317" s="12">
        <f>(COUNTIFS(CSV!$A:$A,$A317,CSV!$M:$M,"&gt;0.5") +COUNTIFS(CSV!$B:$B,$A317,CSV!$O:$O,"&gt;0.5"))/$D317</f>
        <v>0.33333333333333331</v>
      </c>
      <c r="L317" s="7">
        <f>COUNTIFS(CSV!$A:$A,$A317,CSV!$M:$M,"&gt;0.5")/$B317</f>
        <v>1</v>
      </c>
      <c r="M317" s="7">
        <f>COUNTIFS(CSV!$B:$B,$A317,CSV!$O:$O,"&gt;0.5")/$C317</f>
        <v>0</v>
      </c>
      <c r="N317" s="12">
        <f>(COUNTIFS(CSV!$A:$A,$A317,CSV!$M:$M,"&gt;1.5") +COUNTIFS(CSV!$B:$B,$A317,CSV!$O:$O,"&gt;1.5"))/$D317</f>
        <v>0.33333333333333331</v>
      </c>
      <c r="O317" s="7">
        <f>COUNTIFS(CSV!$A:$A,$A317,CSV!$M:$M,"&gt;1.5")/$B317</f>
        <v>1</v>
      </c>
      <c r="P317" s="7">
        <f>COUNTIFS(CSV!$B:$B,$A317,CSV!$O:$O,"&gt;1.5")/$C317</f>
        <v>0</v>
      </c>
      <c r="Q317" s="12">
        <f>(COUNTIFS(CSV!$A:$A,$A317,CSV!$N:$N,"&gt;0.5") +COUNTIFS(CSV!$B:$B,$A317,CSV!$P:$P,"&gt;0.5"))/$D317</f>
        <v>0.66666666666666663</v>
      </c>
      <c r="R317" s="7">
        <f>COUNTIFS(CSV!$A:$A,$A317,CSV!$N:$N,"&gt;0.5")/$B317</f>
        <v>1</v>
      </c>
      <c r="S317" s="7">
        <f>COUNTIFS(CSV!$B:$B,$A317,CSV!$P:$P,"&gt;0.5")/$C317</f>
        <v>0.5</v>
      </c>
      <c r="T317" s="12">
        <f>(COUNTIFS(CSV!$A:$A,$A317,CSV!$N:$N,"&gt;1.5") +COUNTIFS(CSV!$B:$B,$A317,CSV!$P:$P,"&gt;1.5"))/$D317</f>
        <v>0</v>
      </c>
      <c r="U317" s="7">
        <f>COUNTIFS(CSV!$A:$A,$A317,CSV!$N:$N,"&gt;1.5")/$B317</f>
        <v>0</v>
      </c>
      <c r="V317" s="7">
        <f>COUNTIFS(CSV!$B:$B,$A317,CSV!$P:$P,"&gt;1.5")/$C317</f>
        <v>0</v>
      </c>
    </row>
    <row r="318" spans="1:22" x14ac:dyDescent="0.3">
      <c r="A318" t="s">
        <v>407</v>
      </c>
      <c r="B318" s="9">
        <f>COUNTIF(CSV!A:A,A318)</f>
        <v>2</v>
      </c>
      <c r="C318" s="4">
        <f>COUNTIF(CSV!B:B,A318)</f>
        <v>0</v>
      </c>
      <c r="D318" s="4">
        <f t="shared" si="10"/>
        <v>2</v>
      </c>
      <c r="E318" s="12">
        <f>(COUNTIFS(CSV!$A:$A,$A318,CSV!$Q:$Q,"&gt;0.5") +COUNTIFS(CSV!$B:$B,$A318,CSV!$Q:$Q,"&gt;0.5"))/$D318</f>
        <v>1</v>
      </c>
      <c r="F318" s="7">
        <f>COUNTIFS(CSV!$A:$A,$A318,CSV!$Q:$Q,"&gt;0.5")/$B318</f>
        <v>1</v>
      </c>
      <c r="G318" s="7" t="e">
        <f>COUNTIFS(CSV!$B:$B,$A318,CSV!$Q:$Q,"&gt;0.5")/$C318</f>
        <v>#DIV/0!</v>
      </c>
      <c r="H318" s="12">
        <f>(COUNTIFS(CSV!$A:$A,$A318,CSV!$Q:$Q,"&gt;1.5") +COUNTIFS(CSV!$B:$B,$A318,CSV!$Q:$Q,"&gt;1.5"))/$D318</f>
        <v>0</v>
      </c>
      <c r="I318" s="7">
        <f>COUNTIFS(CSV!$A:$A,$A318,CSV!$Q:$Q,"&gt;1.5")/$B318</f>
        <v>0</v>
      </c>
      <c r="J318" s="7" t="e">
        <f>COUNTIFS(CSV!$B:$B,$A318,CSV!$Q:$Q,"&gt;1.5")/$C318</f>
        <v>#DIV/0!</v>
      </c>
      <c r="K318" s="12">
        <f>(COUNTIFS(CSV!$A:$A,$A318,CSV!$M:$M,"&gt;0.5") +COUNTIFS(CSV!$B:$B,$A318,CSV!$O:$O,"&gt;0.5"))/$D318</f>
        <v>1</v>
      </c>
      <c r="L318" s="7">
        <f>COUNTIFS(CSV!$A:$A,$A318,CSV!$M:$M,"&gt;0.5")/$B318</f>
        <v>1</v>
      </c>
      <c r="M318" s="7" t="e">
        <f>COUNTIFS(CSV!$B:$B,$A318,CSV!$O:$O,"&gt;0.5")/$C318</f>
        <v>#DIV/0!</v>
      </c>
      <c r="N318" s="12">
        <f>(COUNTIFS(CSV!$A:$A,$A318,CSV!$M:$M,"&gt;1.5") +COUNTIFS(CSV!$B:$B,$A318,CSV!$O:$O,"&gt;1.5"))/$D318</f>
        <v>0</v>
      </c>
      <c r="O318" s="7">
        <f>COUNTIFS(CSV!$A:$A,$A318,CSV!$M:$M,"&gt;1.5")/$B318</f>
        <v>0</v>
      </c>
      <c r="P318" s="7" t="e">
        <f>COUNTIFS(CSV!$B:$B,$A318,CSV!$O:$O,"&gt;1.5")/$C318</f>
        <v>#DIV/0!</v>
      </c>
      <c r="Q318" s="12">
        <f>(COUNTIFS(CSV!$A:$A,$A318,CSV!$N:$N,"&gt;0.5") +COUNTIFS(CSV!$B:$B,$A318,CSV!$P:$P,"&gt;0.5"))/$D318</f>
        <v>0</v>
      </c>
      <c r="R318" s="7">
        <f>COUNTIFS(CSV!$A:$A,$A318,CSV!$N:$N,"&gt;0.5")/$B318</f>
        <v>0</v>
      </c>
      <c r="S318" s="7" t="e">
        <f>COUNTIFS(CSV!$B:$B,$A318,CSV!$P:$P,"&gt;0.5")/$C318</f>
        <v>#DIV/0!</v>
      </c>
      <c r="T318" s="12">
        <f>(COUNTIFS(CSV!$A:$A,$A318,CSV!$N:$N,"&gt;1.5") +COUNTIFS(CSV!$B:$B,$A318,CSV!$P:$P,"&gt;1.5"))/$D318</f>
        <v>0</v>
      </c>
      <c r="U318" s="7">
        <f>COUNTIFS(CSV!$A:$A,$A318,CSV!$N:$N,"&gt;1.5")/$B318</f>
        <v>0</v>
      </c>
      <c r="V318" s="7" t="e">
        <f>COUNTIFS(CSV!$B:$B,$A318,CSV!$P:$P,"&gt;1.5")/$C318</f>
        <v>#DIV/0!</v>
      </c>
    </row>
    <row r="319" spans="1:22" x14ac:dyDescent="0.3">
      <c r="A319" t="s">
        <v>404</v>
      </c>
      <c r="B319" s="9">
        <f>COUNTIF(CSV!A:A,A319)</f>
        <v>1</v>
      </c>
      <c r="C319" s="4">
        <f>COUNTIF(CSV!B:B,A319)</f>
        <v>2</v>
      </c>
      <c r="D319" s="4">
        <f t="shared" si="10"/>
        <v>3</v>
      </c>
      <c r="E319" s="12">
        <f>(COUNTIFS(CSV!$A:$A,$A319,CSV!$Q:$Q,"&gt;0.5") +COUNTIFS(CSV!$B:$B,$A319,CSV!$Q:$Q,"&gt;0.5"))/$D319</f>
        <v>0.66666666666666663</v>
      </c>
      <c r="F319" s="7">
        <f>COUNTIFS(CSV!$A:$A,$A319,CSV!$Q:$Q,"&gt;0.5")/$B319</f>
        <v>0</v>
      </c>
      <c r="G319" s="7">
        <f>COUNTIFS(CSV!$B:$B,$A319,CSV!$Q:$Q,"&gt;0.5")/$C319</f>
        <v>1</v>
      </c>
      <c r="H319" s="12">
        <f>(COUNTIFS(CSV!$A:$A,$A319,CSV!$Q:$Q,"&gt;1.5") +COUNTIFS(CSV!$B:$B,$A319,CSV!$Q:$Q,"&gt;1.5"))/$D319</f>
        <v>0.33333333333333331</v>
      </c>
      <c r="I319" s="7">
        <f>COUNTIFS(CSV!$A:$A,$A319,CSV!$Q:$Q,"&gt;1.5")/$B319</f>
        <v>0</v>
      </c>
      <c r="J319" s="7">
        <f>COUNTIFS(CSV!$B:$B,$A319,CSV!$Q:$Q,"&gt;1.5")/$C319</f>
        <v>0.5</v>
      </c>
      <c r="K319" s="12">
        <f>(COUNTIFS(CSV!$A:$A,$A319,CSV!$M:$M,"&gt;0.5") +COUNTIFS(CSV!$B:$B,$A319,CSV!$O:$O,"&gt;0.5"))/$D319</f>
        <v>0.66666666666666663</v>
      </c>
      <c r="L319" s="7">
        <f>COUNTIFS(CSV!$A:$A,$A319,CSV!$M:$M,"&gt;0.5")/$B319</f>
        <v>0</v>
      </c>
      <c r="M319" s="7">
        <f>COUNTIFS(CSV!$B:$B,$A319,CSV!$O:$O,"&gt;0.5")/$C319</f>
        <v>1</v>
      </c>
      <c r="N319" s="12">
        <f>(COUNTIFS(CSV!$A:$A,$A319,CSV!$M:$M,"&gt;1.5") +COUNTIFS(CSV!$B:$B,$A319,CSV!$O:$O,"&gt;1.5"))/$D319</f>
        <v>0.33333333333333331</v>
      </c>
      <c r="O319" s="7">
        <f>COUNTIFS(CSV!$A:$A,$A319,CSV!$M:$M,"&gt;1.5")/$B319</f>
        <v>0</v>
      </c>
      <c r="P319" s="7">
        <f>COUNTIFS(CSV!$B:$B,$A319,CSV!$O:$O,"&gt;1.5")/$C319</f>
        <v>0.5</v>
      </c>
      <c r="Q319" s="12">
        <f>(COUNTIFS(CSV!$A:$A,$A319,CSV!$N:$N,"&gt;0.5") +COUNTIFS(CSV!$B:$B,$A319,CSV!$P:$P,"&gt;0.5"))/$D319</f>
        <v>0</v>
      </c>
      <c r="R319" s="7">
        <f>COUNTIFS(CSV!$A:$A,$A319,CSV!$N:$N,"&gt;0.5")/$B319</f>
        <v>0</v>
      </c>
      <c r="S319" s="7">
        <f>COUNTIFS(CSV!$B:$B,$A319,CSV!$P:$P,"&gt;0.5")/$C319</f>
        <v>0</v>
      </c>
      <c r="T319" s="12">
        <f>(COUNTIFS(CSV!$A:$A,$A319,CSV!$N:$N,"&gt;1.5") +COUNTIFS(CSV!$B:$B,$A319,CSV!$P:$P,"&gt;1.5"))/$D319</f>
        <v>0</v>
      </c>
      <c r="U319" s="7">
        <f>COUNTIFS(CSV!$A:$A,$A319,CSV!$N:$N,"&gt;1.5")/$B319</f>
        <v>0</v>
      </c>
      <c r="V319" s="7">
        <f>COUNTIFS(CSV!$B:$B,$A319,CSV!$P:$P,"&gt;1.5")/$C319</f>
        <v>0</v>
      </c>
    </row>
    <row r="320" spans="1:22" x14ac:dyDescent="0.3">
      <c r="A320" t="s">
        <v>413</v>
      </c>
      <c r="B320" s="9">
        <f>COUNTIF(CSV!A:A,A320)</f>
        <v>1</v>
      </c>
      <c r="C320" s="4">
        <f>COUNTIF(CSV!B:B,A320)</f>
        <v>3</v>
      </c>
      <c r="D320" s="4">
        <f t="shared" si="10"/>
        <v>4</v>
      </c>
      <c r="E320" s="12">
        <f>(COUNTIFS(CSV!$A:$A,$A320,CSV!$Q:$Q,"&gt;0.5") +COUNTIFS(CSV!$B:$B,$A320,CSV!$Q:$Q,"&gt;0.5"))/$D320</f>
        <v>0.75</v>
      </c>
      <c r="F320" s="7">
        <f>COUNTIFS(CSV!$A:$A,$A320,CSV!$Q:$Q,"&gt;0.5")/$B320</f>
        <v>1</v>
      </c>
      <c r="G320" s="7">
        <f>COUNTIFS(CSV!$B:$B,$A320,CSV!$Q:$Q,"&gt;0.5")/$C320</f>
        <v>0.66666666666666663</v>
      </c>
      <c r="H320" s="12">
        <f>(COUNTIFS(CSV!$A:$A,$A320,CSV!$Q:$Q,"&gt;1.5") +COUNTIFS(CSV!$B:$B,$A320,CSV!$Q:$Q,"&gt;1.5"))/$D320</f>
        <v>0.5</v>
      </c>
      <c r="I320" s="7">
        <f>COUNTIFS(CSV!$A:$A,$A320,CSV!$Q:$Q,"&gt;1.5")/$B320</f>
        <v>0</v>
      </c>
      <c r="J320" s="7">
        <f>COUNTIFS(CSV!$B:$B,$A320,CSV!$Q:$Q,"&gt;1.5")/$C320</f>
        <v>0.66666666666666663</v>
      </c>
      <c r="K320" s="12">
        <f>(COUNTIFS(CSV!$A:$A,$A320,CSV!$M:$M,"&gt;0.5") +COUNTIFS(CSV!$B:$B,$A320,CSV!$O:$O,"&gt;0.5"))/$D320</f>
        <v>0.75</v>
      </c>
      <c r="L320" s="7">
        <f>COUNTIFS(CSV!$A:$A,$A320,CSV!$M:$M,"&gt;0.5")/$B320</f>
        <v>1</v>
      </c>
      <c r="M320" s="7">
        <f>COUNTIFS(CSV!$B:$B,$A320,CSV!$O:$O,"&gt;0.5")/$C320</f>
        <v>0.66666666666666663</v>
      </c>
      <c r="N320" s="12">
        <f>(COUNTIFS(CSV!$A:$A,$A320,CSV!$M:$M,"&gt;1.5") +COUNTIFS(CSV!$B:$B,$A320,CSV!$O:$O,"&gt;1.5"))/$D320</f>
        <v>0.25</v>
      </c>
      <c r="O320" s="7">
        <f>COUNTIFS(CSV!$A:$A,$A320,CSV!$M:$M,"&gt;1.5")/$B320</f>
        <v>0</v>
      </c>
      <c r="P320" s="7">
        <f>COUNTIFS(CSV!$B:$B,$A320,CSV!$O:$O,"&gt;1.5")/$C320</f>
        <v>0.33333333333333331</v>
      </c>
      <c r="Q320" s="12">
        <f>(COUNTIFS(CSV!$A:$A,$A320,CSV!$N:$N,"&gt;0.5") +COUNTIFS(CSV!$B:$B,$A320,CSV!$P:$P,"&gt;0.5"))/$D320</f>
        <v>0.5</v>
      </c>
      <c r="R320" s="7">
        <f>COUNTIFS(CSV!$A:$A,$A320,CSV!$N:$N,"&gt;0.5")/$B320</f>
        <v>0</v>
      </c>
      <c r="S320" s="7">
        <f>COUNTIFS(CSV!$B:$B,$A320,CSV!$P:$P,"&gt;0.5")/$C320</f>
        <v>0.66666666666666663</v>
      </c>
      <c r="T320" s="12">
        <f>(COUNTIFS(CSV!$A:$A,$A320,CSV!$N:$N,"&gt;1.5") +COUNTIFS(CSV!$B:$B,$A320,CSV!$P:$P,"&gt;1.5"))/$D320</f>
        <v>0.25</v>
      </c>
      <c r="U320" s="7">
        <f>COUNTIFS(CSV!$A:$A,$A320,CSV!$N:$N,"&gt;1.5")/$B320</f>
        <v>0</v>
      </c>
      <c r="V320" s="7">
        <f>COUNTIFS(CSV!$B:$B,$A320,CSV!$P:$P,"&gt;1.5")/$C320</f>
        <v>0.33333333333333331</v>
      </c>
    </row>
    <row r="321" spans="1:22" x14ac:dyDescent="0.3">
      <c r="A321" t="s">
        <v>408</v>
      </c>
      <c r="B321" s="9">
        <f>COUNTIF(CSV!A:A,A321)</f>
        <v>2</v>
      </c>
      <c r="C321" s="4">
        <f>COUNTIF(CSV!B:B,A321)</f>
        <v>2</v>
      </c>
      <c r="D321" s="4">
        <f t="shared" si="10"/>
        <v>4</v>
      </c>
      <c r="E321" s="12">
        <f>(COUNTIFS(CSV!$A:$A,$A321,CSV!$Q:$Q,"&gt;0.5") +COUNTIFS(CSV!$B:$B,$A321,CSV!$Q:$Q,"&gt;0.5"))/$D321</f>
        <v>0.5</v>
      </c>
      <c r="F321" s="7">
        <f>COUNTIFS(CSV!$A:$A,$A321,CSV!$Q:$Q,"&gt;0.5")/$B321</f>
        <v>0.5</v>
      </c>
      <c r="G321" s="7">
        <f>COUNTIFS(CSV!$B:$B,$A321,CSV!$Q:$Q,"&gt;0.5")/$C321</f>
        <v>0.5</v>
      </c>
      <c r="H321" s="12">
        <f>(COUNTIFS(CSV!$A:$A,$A321,CSV!$Q:$Q,"&gt;1.5") +COUNTIFS(CSV!$B:$B,$A321,CSV!$Q:$Q,"&gt;1.5"))/$D321</f>
        <v>0.25</v>
      </c>
      <c r="I321" s="7">
        <f>COUNTIFS(CSV!$A:$A,$A321,CSV!$Q:$Q,"&gt;1.5")/$B321</f>
        <v>0</v>
      </c>
      <c r="J321" s="7">
        <f>COUNTIFS(CSV!$B:$B,$A321,CSV!$Q:$Q,"&gt;1.5")/$C321</f>
        <v>0.5</v>
      </c>
      <c r="K321" s="12">
        <f>(COUNTIFS(CSV!$A:$A,$A321,CSV!$M:$M,"&gt;0.5") +COUNTIFS(CSV!$B:$B,$A321,CSV!$O:$O,"&gt;0.5"))/$D321</f>
        <v>0.25</v>
      </c>
      <c r="L321" s="7">
        <f>COUNTIFS(CSV!$A:$A,$A321,CSV!$M:$M,"&gt;0.5")/$B321</f>
        <v>0.5</v>
      </c>
      <c r="M321" s="7">
        <f>COUNTIFS(CSV!$B:$B,$A321,CSV!$O:$O,"&gt;0.5")/$C321</f>
        <v>0</v>
      </c>
      <c r="N321" s="12">
        <f>(COUNTIFS(CSV!$A:$A,$A321,CSV!$M:$M,"&gt;1.5") +COUNTIFS(CSV!$B:$B,$A321,CSV!$O:$O,"&gt;1.5"))/$D321</f>
        <v>0</v>
      </c>
      <c r="O321" s="7">
        <f>COUNTIFS(CSV!$A:$A,$A321,CSV!$M:$M,"&gt;1.5")/$B321</f>
        <v>0</v>
      </c>
      <c r="P321" s="7">
        <f>COUNTIFS(CSV!$B:$B,$A321,CSV!$O:$O,"&gt;1.5")/$C321</f>
        <v>0</v>
      </c>
      <c r="Q321" s="12">
        <f>(COUNTIFS(CSV!$A:$A,$A321,CSV!$N:$N,"&gt;0.5") +COUNTIFS(CSV!$B:$B,$A321,CSV!$P:$P,"&gt;0.5"))/$D321</f>
        <v>0.25</v>
      </c>
      <c r="R321" s="7">
        <f>COUNTIFS(CSV!$A:$A,$A321,CSV!$N:$N,"&gt;0.5")/$B321</f>
        <v>0</v>
      </c>
      <c r="S321" s="7">
        <f>COUNTIFS(CSV!$B:$B,$A321,CSV!$P:$P,"&gt;0.5")/$C321</f>
        <v>0.5</v>
      </c>
      <c r="T321" s="12">
        <f>(COUNTIFS(CSV!$A:$A,$A321,CSV!$N:$N,"&gt;1.5") +COUNTIFS(CSV!$B:$B,$A321,CSV!$P:$P,"&gt;1.5"))/$D321</f>
        <v>0.25</v>
      </c>
      <c r="U321" s="7">
        <f>COUNTIFS(CSV!$A:$A,$A321,CSV!$N:$N,"&gt;1.5")/$B321</f>
        <v>0</v>
      </c>
      <c r="V321" s="7">
        <f>COUNTIFS(CSV!$B:$B,$A321,CSV!$P:$P,"&gt;1.5")/$C321</f>
        <v>0.5</v>
      </c>
    </row>
    <row r="322" spans="1:22" x14ac:dyDescent="0.3">
      <c r="A322" t="s">
        <v>415</v>
      </c>
      <c r="B322" s="9">
        <f>COUNTIF(CSV!A:A,A322)</f>
        <v>0</v>
      </c>
      <c r="C322" s="4">
        <f>COUNTIF(CSV!B:B,A322)</f>
        <v>2</v>
      </c>
      <c r="D322" s="4">
        <f t="shared" si="10"/>
        <v>2</v>
      </c>
      <c r="E322" s="12">
        <f>(COUNTIFS(CSV!$A:$A,$A322,CSV!$Q:$Q,"&gt;0.5") +COUNTIFS(CSV!$B:$B,$A322,CSV!$Q:$Q,"&gt;0.5"))/$D322</f>
        <v>1</v>
      </c>
      <c r="F322" s="7" t="e">
        <f>COUNTIFS(CSV!$A:$A,$A322,CSV!$Q:$Q,"&gt;0.5")/$B322</f>
        <v>#DIV/0!</v>
      </c>
      <c r="G322" s="7">
        <f>COUNTIFS(CSV!$B:$B,$A322,CSV!$Q:$Q,"&gt;0.5")/$C322</f>
        <v>1</v>
      </c>
      <c r="H322" s="12">
        <f>(COUNTIFS(CSV!$A:$A,$A322,CSV!$Q:$Q,"&gt;1.5") +COUNTIFS(CSV!$B:$B,$A322,CSV!$Q:$Q,"&gt;1.5"))/$D322</f>
        <v>0.5</v>
      </c>
      <c r="I322" s="7" t="e">
        <f>COUNTIFS(CSV!$A:$A,$A322,CSV!$Q:$Q,"&gt;1.5")/$B322</f>
        <v>#DIV/0!</v>
      </c>
      <c r="J322" s="7">
        <f>COUNTIFS(CSV!$B:$B,$A322,CSV!$Q:$Q,"&gt;1.5")/$C322</f>
        <v>0.5</v>
      </c>
      <c r="K322" s="12">
        <f>(COUNTIFS(CSV!$A:$A,$A322,CSV!$M:$M,"&gt;0.5") +COUNTIFS(CSV!$B:$B,$A322,CSV!$O:$O,"&gt;0.5"))/$D322</f>
        <v>0</v>
      </c>
      <c r="L322" s="7" t="e">
        <f>COUNTIFS(CSV!$A:$A,$A322,CSV!$M:$M,"&gt;0.5")/$B322</f>
        <v>#DIV/0!</v>
      </c>
      <c r="M322" s="7">
        <f>COUNTIFS(CSV!$B:$B,$A322,CSV!$O:$O,"&gt;0.5")/$C322</f>
        <v>0</v>
      </c>
      <c r="N322" s="12">
        <f>(COUNTIFS(CSV!$A:$A,$A322,CSV!$M:$M,"&gt;1.5") +COUNTIFS(CSV!$B:$B,$A322,CSV!$O:$O,"&gt;1.5"))/$D322</f>
        <v>0</v>
      </c>
      <c r="O322" s="7" t="e">
        <f>COUNTIFS(CSV!$A:$A,$A322,CSV!$M:$M,"&gt;1.5")/$B322</f>
        <v>#DIV/0!</v>
      </c>
      <c r="P322" s="7">
        <f>COUNTIFS(CSV!$B:$B,$A322,CSV!$O:$O,"&gt;1.5")/$C322</f>
        <v>0</v>
      </c>
      <c r="Q322" s="12">
        <f>(COUNTIFS(CSV!$A:$A,$A322,CSV!$N:$N,"&gt;0.5") +COUNTIFS(CSV!$B:$B,$A322,CSV!$P:$P,"&gt;0.5"))/$D322</f>
        <v>1</v>
      </c>
      <c r="R322" s="7" t="e">
        <f>COUNTIFS(CSV!$A:$A,$A322,CSV!$N:$N,"&gt;0.5")/$B322</f>
        <v>#DIV/0!</v>
      </c>
      <c r="S322" s="7">
        <f>COUNTIFS(CSV!$B:$B,$A322,CSV!$P:$P,"&gt;0.5")/$C322</f>
        <v>1</v>
      </c>
      <c r="T322" s="12">
        <f>(COUNTIFS(CSV!$A:$A,$A322,CSV!$N:$N,"&gt;1.5") +COUNTIFS(CSV!$B:$B,$A322,CSV!$P:$P,"&gt;1.5"))/$D322</f>
        <v>0.5</v>
      </c>
      <c r="U322" s="7" t="e">
        <f>COUNTIFS(CSV!$A:$A,$A322,CSV!$N:$N,"&gt;1.5")/$B322</f>
        <v>#DIV/0!</v>
      </c>
      <c r="V322" s="7">
        <f>COUNTIFS(CSV!$B:$B,$A322,CSV!$P:$P,"&gt;1.5")/$C322</f>
        <v>0.5</v>
      </c>
    </row>
    <row r="323" spans="1:22" x14ac:dyDescent="0.3">
      <c r="A323" t="s">
        <v>406</v>
      </c>
      <c r="B323" s="9">
        <f>COUNTIF(CSV!A:A,A323)</f>
        <v>1</v>
      </c>
      <c r="C323" s="4">
        <f>COUNTIF(CSV!B:B,A323)</f>
        <v>1</v>
      </c>
      <c r="D323" s="4">
        <f t="shared" si="10"/>
        <v>2</v>
      </c>
      <c r="E323" s="12">
        <f>(COUNTIFS(CSV!$A:$A,$A323,CSV!$Q:$Q,"&gt;0.5") +COUNTIFS(CSV!$B:$B,$A323,CSV!$Q:$Q,"&gt;0.5"))/$D323</f>
        <v>0.5</v>
      </c>
      <c r="F323" s="7">
        <f>COUNTIFS(CSV!$A:$A,$A323,CSV!$Q:$Q,"&gt;0.5")/$B323</f>
        <v>0</v>
      </c>
      <c r="G323" s="7">
        <f>COUNTIFS(CSV!$B:$B,$A323,CSV!$Q:$Q,"&gt;0.5")/$C323</f>
        <v>1</v>
      </c>
      <c r="H323" s="12">
        <f>(COUNTIFS(CSV!$A:$A,$A323,CSV!$Q:$Q,"&gt;1.5") +COUNTIFS(CSV!$B:$B,$A323,CSV!$Q:$Q,"&gt;1.5"))/$D323</f>
        <v>0.5</v>
      </c>
      <c r="I323" s="7">
        <f>COUNTIFS(CSV!$A:$A,$A323,CSV!$Q:$Q,"&gt;1.5")/$B323</f>
        <v>0</v>
      </c>
      <c r="J323" s="7">
        <f>COUNTIFS(CSV!$B:$B,$A323,CSV!$Q:$Q,"&gt;1.5")/$C323</f>
        <v>1</v>
      </c>
      <c r="K323" s="12">
        <f>(COUNTIFS(CSV!$A:$A,$A323,CSV!$M:$M,"&gt;0.5") +COUNTIFS(CSV!$B:$B,$A323,CSV!$O:$O,"&gt;0.5"))/$D323</f>
        <v>0.5</v>
      </c>
      <c r="L323" s="7">
        <f>COUNTIFS(CSV!$A:$A,$A323,CSV!$M:$M,"&gt;0.5")/$B323</f>
        <v>0</v>
      </c>
      <c r="M323" s="7">
        <f>COUNTIFS(CSV!$B:$B,$A323,CSV!$O:$O,"&gt;0.5")/$C323</f>
        <v>1</v>
      </c>
      <c r="N323" s="12">
        <f>(COUNTIFS(CSV!$A:$A,$A323,CSV!$M:$M,"&gt;1.5") +COUNTIFS(CSV!$B:$B,$A323,CSV!$O:$O,"&gt;1.5"))/$D323</f>
        <v>0</v>
      </c>
      <c r="O323" s="7">
        <f>COUNTIFS(CSV!$A:$A,$A323,CSV!$M:$M,"&gt;1.5")/$B323</f>
        <v>0</v>
      </c>
      <c r="P323" s="7">
        <f>COUNTIFS(CSV!$B:$B,$A323,CSV!$O:$O,"&gt;1.5")/$C323</f>
        <v>0</v>
      </c>
      <c r="Q323" s="12">
        <f>(COUNTIFS(CSV!$A:$A,$A323,CSV!$N:$N,"&gt;0.5") +COUNTIFS(CSV!$B:$B,$A323,CSV!$P:$P,"&gt;0.5"))/$D323</f>
        <v>0.5</v>
      </c>
      <c r="R323" s="7">
        <f>COUNTIFS(CSV!$A:$A,$A323,CSV!$N:$N,"&gt;0.5")/$B323</f>
        <v>0</v>
      </c>
      <c r="S323" s="7">
        <f>COUNTIFS(CSV!$B:$B,$A323,CSV!$P:$P,"&gt;0.5")/$C323</f>
        <v>1</v>
      </c>
      <c r="T323" s="12">
        <f>(COUNTIFS(CSV!$A:$A,$A323,CSV!$N:$N,"&gt;1.5") +COUNTIFS(CSV!$B:$B,$A323,CSV!$P:$P,"&gt;1.5"))/$D323</f>
        <v>0</v>
      </c>
      <c r="U323" s="7">
        <f>COUNTIFS(CSV!$A:$A,$A323,CSV!$N:$N,"&gt;1.5")/$B323</f>
        <v>0</v>
      </c>
      <c r="V323" s="7">
        <f>COUNTIFS(CSV!$B:$B,$A323,CSV!$P:$P,"&gt;1.5")/$C323</f>
        <v>0</v>
      </c>
    </row>
    <row r="324" spans="1:22" x14ac:dyDescent="0.3">
      <c r="A324" t="s">
        <v>411</v>
      </c>
      <c r="B324" s="9">
        <f>COUNTIF(CSV!A:A,A324)</f>
        <v>2</v>
      </c>
      <c r="C324" s="4">
        <f>COUNTIF(CSV!B:B,A324)</f>
        <v>1</v>
      </c>
      <c r="D324" s="4">
        <f t="shared" si="10"/>
        <v>3</v>
      </c>
      <c r="E324" s="12">
        <f>(COUNTIFS(CSV!$A:$A,$A324,CSV!$Q:$Q,"&gt;0.5") +COUNTIFS(CSV!$B:$B,$A324,CSV!$Q:$Q,"&gt;0.5"))/$D324</f>
        <v>1</v>
      </c>
      <c r="F324" s="7">
        <f>COUNTIFS(CSV!$A:$A,$A324,CSV!$Q:$Q,"&gt;0.5")/$B324</f>
        <v>1</v>
      </c>
      <c r="G324" s="7">
        <f>COUNTIFS(CSV!$B:$B,$A324,CSV!$Q:$Q,"&gt;0.5")/$C324</f>
        <v>1</v>
      </c>
      <c r="H324" s="12">
        <f>(COUNTIFS(CSV!$A:$A,$A324,CSV!$Q:$Q,"&gt;1.5") +COUNTIFS(CSV!$B:$B,$A324,CSV!$Q:$Q,"&gt;1.5"))/$D324</f>
        <v>0.33333333333333331</v>
      </c>
      <c r="I324" s="7">
        <f>COUNTIFS(CSV!$A:$A,$A324,CSV!$Q:$Q,"&gt;1.5")/$B324</f>
        <v>0</v>
      </c>
      <c r="J324" s="7">
        <f>COUNTIFS(CSV!$B:$B,$A324,CSV!$Q:$Q,"&gt;1.5")/$C324</f>
        <v>1</v>
      </c>
      <c r="K324" s="12">
        <f>(COUNTIFS(CSV!$A:$A,$A324,CSV!$M:$M,"&gt;0.5") +COUNTIFS(CSV!$B:$B,$A324,CSV!$O:$O,"&gt;0.5"))/$D324</f>
        <v>1</v>
      </c>
      <c r="L324" s="7">
        <f>COUNTIFS(CSV!$A:$A,$A324,CSV!$M:$M,"&gt;0.5")/$B324</f>
        <v>1</v>
      </c>
      <c r="M324" s="7">
        <f>COUNTIFS(CSV!$B:$B,$A324,CSV!$O:$O,"&gt;0.5")/$C324</f>
        <v>1</v>
      </c>
      <c r="N324" s="12">
        <f>(COUNTIFS(CSV!$A:$A,$A324,CSV!$M:$M,"&gt;1.5") +COUNTIFS(CSV!$B:$B,$A324,CSV!$O:$O,"&gt;1.5"))/$D324</f>
        <v>0</v>
      </c>
      <c r="O324" s="7">
        <f>COUNTIFS(CSV!$A:$A,$A324,CSV!$M:$M,"&gt;1.5")/$B324</f>
        <v>0</v>
      </c>
      <c r="P324" s="7">
        <f>COUNTIFS(CSV!$B:$B,$A324,CSV!$O:$O,"&gt;1.5")/$C324</f>
        <v>0</v>
      </c>
      <c r="Q324" s="12">
        <f>(COUNTIFS(CSV!$A:$A,$A324,CSV!$N:$N,"&gt;0.5") +COUNTIFS(CSV!$B:$B,$A324,CSV!$P:$P,"&gt;0.5"))/$D324</f>
        <v>0.33333333333333331</v>
      </c>
      <c r="R324" s="7">
        <f>COUNTIFS(CSV!$A:$A,$A324,CSV!$N:$N,"&gt;0.5")/$B324</f>
        <v>0</v>
      </c>
      <c r="S324" s="7">
        <f>COUNTIFS(CSV!$B:$B,$A324,CSV!$P:$P,"&gt;0.5")/$C324</f>
        <v>1</v>
      </c>
      <c r="T324" s="12">
        <f>(COUNTIFS(CSV!$A:$A,$A324,CSV!$N:$N,"&gt;1.5") +COUNTIFS(CSV!$B:$B,$A324,CSV!$P:$P,"&gt;1.5"))/$D324</f>
        <v>0.33333333333333331</v>
      </c>
      <c r="U324" s="7">
        <f>COUNTIFS(CSV!$A:$A,$A324,CSV!$N:$N,"&gt;1.5")/$B324</f>
        <v>0</v>
      </c>
      <c r="V324" s="7">
        <f>COUNTIFS(CSV!$B:$B,$A324,CSV!$P:$P,"&gt;1.5")/$C324</f>
        <v>1</v>
      </c>
    </row>
    <row r="325" spans="1:22" x14ac:dyDescent="0.3">
      <c r="A325" t="s">
        <v>409</v>
      </c>
      <c r="B325" s="9">
        <f>COUNTIF(CSV!A:A,A325)</f>
        <v>1</v>
      </c>
      <c r="C325" s="4">
        <f>COUNTIF(CSV!B:B,A325)</f>
        <v>0</v>
      </c>
      <c r="D325" s="4">
        <f t="shared" si="10"/>
        <v>1</v>
      </c>
      <c r="E325" s="12">
        <f>(COUNTIFS(CSV!$A:$A,$A325,CSV!$Q:$Q,"&gt;0.5") +COUNTIFS(CSV!$B:$B,$A325,CSV!$Q:$Q,"&gt;0.5"))/$D325</f>
        <v>1</v>
      </c>
      <c r="F325" s="7">
        <f>COUNTIFS(CSV!$A:$A,$A325,CSV!$Q:$Q,"&gt;0.5")/$B325</f>
        <v>1</v>
      </c>
      <c r="G325" s="7" t="e">
        <f>COUNTIFS(CSV!$B:$B,$A325,CSV!$Q:$Q,"&gt;0.5")/$C325</f>
        <v>#DIV/0!</v>
      </c>
      <c r="H325" s="12">
        <f>(COUNTIFS(CSV!$A:$A,$A325,CSV!$Q:$Q,"&gt;1.5") +COUNTIFS(CSV!$B:$B,$A325,CSV!$Q:$Q,"&gt;1.5"))/$D325</f>
        <v>1</v>
      </c>
      <c r="I325" s="7">
        <f>COUNTIFS(CSV!$A:$A,$A325,CSV!$Q:$Q,"&gt;1.5")/$B325</f>
        <v>1</v>
      </c>
      <c r="J325" s="7" t="e">
        <f>COUNTIFS(CSV!$B:$B,$A325,CSV!$Q:$Q,"&gt;1.5")/$C325</f>
        <v>#DIV/0!</v>
      </c>
      <c r="K325" s="12">
        <f>(COUNTIFS(CSV!$A:$A,$A325,CSV!$M:$M,"&gt;0.5") +COUNTIFS(CSV!$B:$B,$A325,CSV!$O:$O,"&gt;0.5"))/$D325</f>
        <v>1</v>
      </c>
      <c r="L325" s="7">
        <f>COUNTIFS(CSV!$A:$A,$A325,CSV!$M:$M,"&gt;0.5")/$B325</f>
        <v>1</v>
      </c>
      <c r="M325" s="7" t="e">
        <f>COUNTIFS(CSV!$B:$B,$A325,CSV!$O:$O,"&gt;0.5")/$C325</f>
        <v>#DIV/0!</v>
      </c>
      <c r="N325" s="12">
        <f>(COUNTIFS(CSV!$A:$A,$A325,CSV!$M:$M,"&gt;1.5") +COUNTIFS(CSV!$B:$B,$A325,CSV!$O:$O,"&gt;1.5"))/$D325</f>
        <v>0</v>
      </c>
      <c r="O325" s="7">
        <f>COUNTIFS(CSV!$A:$A,$A325,CSV!$M:$M,"&gt;1.5")/$B325</f>
        <v>0</v>
      </c>
      <c r="P325" s="7" t="e">
        <f>COUNTIFS(CSV!$B:$B,$A325,CSV!$O:$O,"&gt;1.5")/$C325</f>
        <v>#DIV/0!</v>
      </c>
      <c r="Q325" s="12">
        <f>(COUNTIFS(CSV!$A:$A,$A325,CSV!$N:$N,"&gt;0.5") +COUNTIFS(CSV!$B:$B,$A325,CSV!$P:$P,"&gt;0.5"))/$D325</f>
        <v>1</v>
      </c>
      <c r="R325" s="7">
        <f>COUNTIFS(CSV!$A:$A,$A325,CSV!$N:$N,"&gt;0.5")/$B325</f>
        <v>1</v>
      </c>
      <c r="S325" s="7" t="e">
        <f>COUNTIFS(CSV!$B:$B,$A325,CSV!$P:$P,"&gt;0.5")/$C325</f>
        <v>#DIV/0!</v>
      </c>
      <c r="T325" s="12">
        <f>(COUNTIFS(CSV!$A:$A,$A325,CSV!$N:$N,"&gt;1.5") +COUNTIFS(CSV!$B:$B,$A325,CSV!$P:$P,"&gt;1.5"))/$D325</f>
        <v>1</v>
      </c>
      <c r="U325" s="7">
        <f>COUNTIFS(CSV!$A:$A,$A325,CSV!$N:$N,"&gt;1.5")/$B325</f>
        <v>1</v>
      </c>
      <c r="V325" s="7" t="e">
        <f>COUNTIFS(CSV!$B:$B,$A325,CSV!$P:$P,"&gt;1.5")/$C325</f>
        <v>#DIV/0!</v>
      </c>
    </row>
    <row r="326" spans="1:22" x14ac:dyDescent="0.3">
      <c r="A326" t="s">
        <v>448</v>
      </c>
      <c r="B326" s="9">
        <f>COUNTIF(CSV!A:A,A326)</f>
        <v>3</v>
      </c>
      <c r="C326" s="4">
        <f>COUNTIF(CSV!B:B,A326)</f>
        <v>2</v>
      </c>
      <c r="D326" s="4">
        <f t="shared" si="10"/>
        <v>5</v>
      </c>
      <c r="E326" s="12">
        <f>(COUNTIFS(CSV!$A:$A,$A326,CSV!$Q:$Q,"&gt;0.5") +COUNTIFS(CSV!$B:$B,$A326,CSV!$Q:$Q,"&gt;0.5"))/$D326</f>
        <v>0.8</v>
      </c>
      <c r="F326" s="7">
        <f>COUNTIFS(CSV!$A:$A,$A326,CSV!$Q:$Q,"&gt;0.5")/$B326</f>
        <v>0.66666666666666663</v>
      </c>
      <c r="G326" s="7">
        <f>COUNTIFS(CSV!$B:$B,$A326,CSV!$Q:$Q,"&gt;0.5")/$C326</f>
        <v>1</v>
      </c>
      <c r="H326" s="12">
        <f>(COUNTIFS(CSV!$A:$A,$A326,CSV!$Q:$Q,"&gt;1.5") +COUNTIFS(CSV!$B:$B,$A326,CSV!$Q:$Q,"&gt;1.5"))/$D326</f>
        <v>0</v>
      </c>
      <c r="I326" s="7">
        <f>COUNTIFS(CSV!$A:$A,$A326,CSV!$Q:$Q,"&gt;1.5")/$B326</f>
        <v>0</v>
      </c>
      <c r="J326" s="7">
        <f>COUNTIFS(CSV!$B:$B,$A326,CSV!$Q:$Q,"&gt;1.5")/$C326</f>
        <v>0</v>
      </c>
      <c r="K326" s="12">
        <f>(COUNTIFS(CSV!$A:$A,$A326,CSV!$M:$M,"&gt;0.5") +COUNTIFS(CSV!$B:$B,$A326,CSV!$O:$O,"&gt;0.5"))/$D326</f>
        <v>0.2</v>
      </c>
      <c r="L326" s="7">
        <f>COUNTIFS(CSV!$A:$A,$A326,CSV!$M:$M,"&gt;0.5")/$B326</f>
        <v>0.33333333333333331</v>
      </c>
      <c r="M326" s="7">
        <f>COUNTIFS(CSV!$B:$B,$A326,CSV!$O:$O,"&gt;0.5")/$C326</f>
        <v>0</v>
      </c>
      <c r="N326" s="12">
        <f>(COUNTIFS(CSV!$A:$A,$A326,CSV!$M:$M,"&gt;1.5") +COUNTIFS(CSV!$B:$B,$A326,CSV!$O:$O,"&gt;1.5"))/$D326</f>
        <v>0</v>
      </c>
      <c r="O326" s="7">
        <f>COUNTIFS(CSV!$A:$A,$A326,CSV!$M:$M,"&gt;1.5")/$B326</f>
        <v>0</v>
      </c>
      <c r="P326" s="7">
        <f>COUNTIFS(CSV!$B:$B,$A326,CSV!$O:$O,"&gt;1.5")/$C326</f>
        <v>0</v>
      </c>
      <c r="Q326" s="12">
        <f>(COUNTIFS(CSV!$A:$A,$A326,CSV!$N:$N,"&gt;0.5") +COUNTIFS(CSV!$B:$B,$A326,CSV!$P:$P,"&gt;0.5"))/$D326</f>
        <v>0.6</v>
      </c>
      <c r="R326" s="7">
        <f>COUNTIFS(CSV!$A:$A,$A326,CSV!$N:$N,"&gt;0.5")/$B326</f>
        <v>0.33333333333333331</v>
      </c>
      <c r="S326" s="7">
        <f>COUNTIFS(CSV!$B:$B,$A326,CSV!$P:$P,"&gt;0.5")/$C326</f>
        <v>1</v>
      </c>
      <c r="T326" s="12">
        <f>(COUNTIFS(CSV!$A:$A,$A326,CSV!$N:$N,"&gt;1.5") +COUNTIFS(CSV!$B:$B,$A326,CSV!$P:$P,"&gt;1.5"))/$D326</f>
        <v>0</v>
      </c>
      <c r="U326" s="7">
        <f>COUNTIFS(CSV!$A:$A,$A326,CSV!$N:$N,"&gt;1.5")/$B326</f>
        <v>0</v>
      </c>
      <c r="V326" s="7">
        <f>COUNTIFS(CSV!$B:$B,$A326,CSV!$P:$P,"&gt;1.5")/$C326</f>
        <v>0</v>
      </c>
    </row>
    <row r="327" spans="1:22" x14ac:dyDescent="0.3">
      <c r="A327" t="s">
        <v>426</v>
      </c>
      <c r="B327" s="9">
        <f>COUNTIF(CSV!A:A,A327)</f>
        <v>0</v>
      </c>
      <c r="C327" s="4">
        <f>COUNTIF(CSV!B:B,A327)</f>
        <v>0</v>
      </c>
      <c r="D327" s="4">
        <f t="shared" si="10"/>
        <v>0</v>
      </c>
      <c r="E327" s="12" t="e">
        <f>(COUNTIFS(CSV!$A:$A,$A327,CSV!$Q:$Q,"&gt;0.5") +COUNTIFS(CSV!$B:$B,$A327,CSV!$Q:$Q,"&gt;0.5"))/$D327</f>
        <v>#DIV/0!</v>
      </c>
      <c r="F327" s="7" t="e">
        <f>COUNTIFS(CSV!$A:$A,$A327,CSV!$Q:$Q,"&gt;0.5")/$B327</f>
        <v>#DIV/0!</v>
      </c>
      <c r="G327" s="7" t="e">
        <f>COUNTIFS(CSV!$B:$B,$A327,CSV!$Q:$Q,"&gt;0.5")/$C327</f>
        <v>#DIV/0!</v>
      </c>
      <c r="H327" s="12" t="e">
        <f>(COUNTIFS(CSV!$A:$A,$A327,CSV!$Q:$Q,"&gt;1.5") +COUNTIFS(CSV!$B:$B,$A327,CSV!$Q:$Q,"&gt;1.5"))/$D327</f>
        <v>#DIV/0!</v>
      </c>
      <c r="I327" s="7" t="e">
        <f>COUNTIFS(CSV!$A:$A,$A327,CSV!$Q:$Q,"&gt;1.5")/$B327</f>
        <v>#DIV/0!</v>
      </c>
      <c r="J327" s="7" t="e">
        <f>COUNTIFS(CSV!$B:$B,$A327,CSV!$Q:$Q,"&gt;1.5")/$C327</f>
        <v>#DIV/0!</v>
      </c>
      <c r="K327" s="12" t="e">
        <f>(COUNTIFS(CSV!$A:$A,$A327,CSV!$M:$M,"&gt;0.5") +COUNTIFS(CSV!$B:$B,$A327,CSV!$O:$O,"&gt;0.5"))/$D327</f>
        <v>#DIV/0!</v>
      </c>
      <c r="L327" s="7" t="e">
        <f>COUNTIFS(CSV!$A:$A,$A327,CSV!$M:$M,"&gt;0.5")/$B327</f>
        <v>#DIV/0!</v>
      </c>
      <c r="M327" s="7" t="e">
        <f>COUNTIFS(CSV!$B:$B,$A327,CSV!$O:$O,"&gt;0.5")/$C327</f>
        <v>#DIV/0!</v>
      </c>
      <c r="N327" s="12" t="e">
        <f>(COUNTIFS(CSV!$A:$A,$A327,CSV!$M:$M,"&gt;1.5") +COUNTIFS(CSV!$B:$B,$A327,CSV!$O:$O,"&gt;1.5"))/$D327</f>
        <v>#DIV/0!</v>
      </c>
      <c r="O327" s="7" t="e">
        <f>COUNTIFS(CSV!$A:$A,$A327,CSV!$M:$M,"&gt;1.5")/$B327</f>
        <v>#DIV/0!</v>
      </c>
      <c r="P327" s="7" t="e">
        <f>COUNTIFS(CSV!$B:$B,$A327,CSV!$O:$O,"&gt;1.5")/$C327</f>
        <v>#DIV/0!</v>
      </c>
      <c r="Q327" s="12" t="e">
        <f>(COUNTIFS(CSV!$A:$A,$A327,CSV!$N:$N,"&gt;0.5") +COUNTIFS(CSV!$B:$B,$A327,CSV!$P:$P,"&gt;0.5"))/$D327</f>
        <v>#DIV/0!</v>
      </c>
      <c r="R327" s="7" t="e">
        <f>COUNTIFS(CSV!$A:$A,$A327,CSV!$N:$N,"&gt;0.5")/$B327</f>
        <v>#DIV/0!</v>
      </c>
      <c r="S327" s="7" t="e">
        <f>COUNTIFS(CSV!$B:$B,$A327,CSV!$P:$P,"&gt;0.5")/$C327</f>
        <v>#DIV/0!</v>
      </c>
      <c r="T327" s="12" t="e">
        <f>(COUNTIFS(CSV!$A:$A,$A327,CSV!$N:$N,"&gt;1.5") +COUNTIFS(CSV!$B:$B,$A327,CSV!$P:$P,"&gt;1.5"))/$D327</f>
        <v>#DIV/0!</v>
      </c>
      <c r="U327" s="7" t="e">
        <f>COUNTIFS(CSV!$A:$A,$A327,CSV!$N:$N,"&gt;1.5")/$B327</f>
        <v>#DIV/0!</v>
      </c>
      <c r="V327" s="7" t="e">
        <f>COUNTIFS(CSV!$B:$B,$A327,CSV!$P:$P,"&gt;1.5")/$C327</f>
        <v>#DIV/0!</v>
      </c>
    </row>
    <row r="328" spans="1:22" x14ac:dyDescent="0.3">
      <c r="A328" t="s">
        <v>428</v>
      </c>
      <c r="B328" s="9">
        <f>COUNTIF(CSV!A:A,A328)</f>
        <v>0</v>
      </c>
      <c r="C328" s="4">
        <f>COUNTIF(CSV!B:B,A328)</f>
        <v>0</v>
      </c>
      <c r="D328" s="4">
        <f t="shared" si="10"/>
        <v>0</v>
      </c>
      <c r="E328" s="12" t="e">
        <f>(COUNTIFS(CSV!$A:$A,$A328,CSV!$Q:$Q,"&gt;0.5") +COUNTIFS(CSV!$B:$B,$A328,CSV!$Q:$Q,"&gt;0.5"))/$D328</f>
        <v>#DIV/0!</v>
      </c>
      <c r="F328" s="7" t="e">
        <f>COUNTIFS(CSV!$A:$A,$A328,CSV!$Q:$Q,"&gt;0.5")/$B328</f>
        <v>#DIV/0!</v>
      </c>
      <c r="G328" s="7" t="e">
        <f>COUNTIFS(CSV!$B:$B,$A328,CSV!$Q:$Q,"&gt;0.5")/$C328</f>
        <v>#DIV/0!</v>
      </c>
      <c r="H328" s="12" t="e">
        <f>(COUNTIFS(CSV!$A:$A,$A328,CSV!$Q:$Q,"&gt;1.5") +COUNTIFS(CSV!$B:$B,$A328,CSV!$Q:$Q,"&gt;1.5"))/$D328</f>
        <v>#DIV/0!</v>
      </c>
      <c r="I328" s="7" t="e">
        <f>COUNTIFS(CSV!$A:$A,$A328,CSV!$Q:$Q,"&gt;1.5")/$B328</f>
        <v>#DIV/0!</v>
      </c>
      <c r="J328" s="7" t="e">
        <f>COUNTIFS(CSV!$B:$B,$A328,CSV!$Q:$Q,"&gt;1.5")/$C328</f>
        <v>#DIV/0!</v>
      </c>
      <c r="K328" s="12" t="e">
        <f>(COUNTIFS(CSV!$A:$A,$A328,CSV!$M:$M,"&gt;0.5") +COUNTIFS(CSV!$B:$B,$A328,CSV!$O:$O,"&gt;0.5"))/$D328</f>
        <v>#DIV/0!</v>
      </c>
      <c r="L328" s="7" t="e">
        <f>COUNTIFS(CSV!$A:$A,$A328,CSV!$M:$M,"&gt;0.5")/$B328</f>
        <v>#DIV/0!</v>
      </c>
      <c r="M328" s="7" t="e">
        <f>COUNTIFS(CSV!$B:$B,$A328,CSV!$O:$O,"&gt;0.5")/$C328</f>
        <v>#DIV/0!</v>
      </c>
      <c r="N328" s="12" t="e">
        <f>(COUNTIFS(CSV!$A:$A,$A328,CSV!$M:$M,"&gt;1.5") +COUNTIFS(CSV!$B:$B,$A328,CSV!$O:$O,"&gt;1.5"))/$D328</f>
        <v>#DIV/0!</v>
      </c>
      <c r="O328" s="7" t="e">
        <f>COUNTIFS(CSV!$A:$A,$A328,CSV!$M:$M,"&gt;1.5")/$B328</f>
        <v>#DIV/0!</v>
      </c>
      <c r="P328" s="7" t="e">
        <f>COUNTIFS(CSV!$B:$B,$A328,CSV!$O:$O,"&gt;1.5")/$C328</f>
        <v>#DIV/0!</v>
      </c>
      <c r="Q328" s="12" t="e">
        <f>(COUNTIFS(CSV!$A:$A,$A328,CSV!$N:$N,"&gt;0.5") +COUNTIFS(CSV!$B:$B,$A328,CSV!$P:$P,"&gt;0.5"))/$D328</f>
        <v>#DIV/0!</v>
      </c>
      <c r="R328" s="7" t="e">
        <f>COUNTIFS(CSV!$A:$A,$A328,CSV!$N:$N,"&gt;0.5")/$B328</f>
        <v>#DIV/0!</v>
      </c>
      <c r="S328" s="7" t="e">
        <f>COUNTIFS(CSV!$B:$B,$A328,CSV!$P:$P,"&gt;0.5")/$C328</f>
        <v>#DIV/0!</v>
      </c>
      <c r="T328" s="12" t="e">
        <f>(COUNTIFS(CSV!$A:$A,$A328,CSV!$N:$N,"&gt;1.5") +COUNTIFS(CSV!$B:$B,$A328,CSV!$P:$P,"&gt;1.5"))/$D328</f>
        <v>#DIV/0!</v>
      </c>
      <c r="U328" s="7" t="e">
        <f>COUNTIFS(CSV!$A:$A,$A328,CSV!$N:$N,"&gt;1.5")/$B328</f>
        <v>#DIV/0!</v>
      </c>
      <c r="V328" s="7" t="e">
        <f>COUNTIFS(CSV!$B:$B,$A328,CSV!$P:$P,"&gt;1.5")/$C328</f>
        <v>#DIV/0!</v>
      </c>
    </row>
    <row r="329" spans="1:22" x14ac:dyDescent="0.3">
      <c r="A329" t="s">
        <v>425</v>
      </c>
      <c r="B329" s="9">
        <f>COUNTIF(CSV!A:A,A329)</f>
        <v>0</v>
      </c>
      <c r="C329" s="4">
        <f>COUNTIF(CSV!B:B,A329)</f>
        <v>0</v>
      </c>
      <c r="D329" s="4">
        <f t="shared" si="10"/>
        <v>0</v>
      </c>
      <c r="E329" s="12" t="e">
        <f>(COUNTIFS(CSV!$A:$A,$A329,CSV!$Q:$Q,"&gt;0.5") +COUNTIFS(CSV!$B:$B,$A329,CSV!$Q:$Q,"&gt;0.5"))/$D329</f>
        <v>#DIV/0!</v>
      </c>
      <c r="F329" s="7" t="e">
        <f>COUNTIFS(CSV!$A:$A,$A329,CSV!$Q:$Q,"&gt;0.5")/$B329</f>
        <v>#DIV/0!</v>
      </c>
      <c r="G329" s="7" t="e">
        <f>COUNTIFS(CSV!$B:$B,$A329,CSV!$Q:$Q,"&gt;0.5")/$C329</f>
        <v>#DIV/0!</v>
      </c>
      <c r="H329" s="12" t="e">
        <f>(COUNTIFS(CSV!$A:$A,$A329,CSV!$Q:$Q,"&gt;1.5") +COUNTIFS(CSV!$B:$B,$A329,CSV!$Q:$Q,"&gt;1.5"))/$D329</f>
        <v>#DIV/0!</v>
      </c>
      <c r="I329" s="7" t="e">
        <f>COUNTIFS(CSV!$A:$A,$A329,CSV!$Q:$Q,"&gt;1.5")/$B329</f>
        <v>#DIV/0!</v>
      </c>
      <c r="J329" s="7" t="e">
        <f>COUNTIFS(CSV!$B:$B,$A329,CSV!$Q:$Q,"&gt;1.5")/$C329</f>
        <v>#DIV/0!</v>
      </c>
      <c r="K329" s="12" t="e">
        <f>(COUNTIFS(CSV!$A:$A,$A329,CSV!$M:$M,"&gt;0.5") +COUNTIFS(CSV!$B:$B,$A329,CSV!$O:$O,"&gt;0.5"))/$D329</f>
        <v>#DIV/0!</v>
      </c>
      <c r="L329" s="7" t="e">
        <f>COUNTIFS(CSV!$A:$A,$A329,CSV!$M:$M,"&gt;0.5")/$B329</f>
        <v>#DIV/0!</v>
      </c>
      <c r="M329" s="7" t="e">
        <f>COUNTIFS(CSV!$B:$B,$A329,CSV!$O:$O,"&gt;0.5")/$C329</f>
        <v>#DIV/0!</v>
      </c>
      <c r="N329" s="12" t="e">
        <f>(COUNTIFS(CSV!$A:$A,$A329,CSV!$M:$M,"&gt;1.5") +COUNTIFS(CSV!$B:$B,$A329,CSV!$O:$O,"&gt;1.5"))/$D329</f>
        <v>#DIV/0!</v>
      </c>
      <c r="O329" s="7" t="e">
        <f>COUNTIFS(CSV!$A:$A,$A329,CSV!$M:$M,"&gt;1.5")/$B329</f>
        <v>#DIV/0!</v>
      </c>
      <c r="P329" s="7" t="e">
        <f>COUNTIFS(CSV!$B:$B,$A329,CSV!$O:$O,"&gt;1.5")/$C329</f>
        <v>#DIV/0!</v>
      </c>
      <c r="Q329" s="12" t="e">
        <f>(COUNTIFS(CSV!$A:$A,$A329,CSV!$N:$N,"&gt;0.5") +COUNTIFS(CSV!$B:$B,$A329,CSV!$P:$P,"&gt;0.5"))/$D329</f>
        <v>#DIV/0!</v>
      </c>
      <c r="R329" s="7" t="e">
        <f>COUNTIFS(CSV!$A:$A,$A329,CSV!$N:$N,"&gt;0.5")/$B329</f>
        <v>#DIV/0!</v>
      </c>
      <c r="S329" s="7" t="e">
        <f>COUNTIFS(CSV!$B:$B,$A329,CSV!$P:$P,"&gt;0.5")/$C329</f>
        <v>#DIV/0!</v>
      </c>
      <c r="T329" s="12" t="e">
        <f>(COUNTIFS(CSV!$A:$A,$A329,CSV!$N:$N,"&gt;1.5") +COUNTIFS(CSV!$B:$B,$A329,CSV!$P:$P,"&gt;1.5"))/$D329</f>
        <v>#DIV/0!</v>
      </c>
      <c r="U329" s="7" t="e">
        <f>COUNTIFS(CSV!$A:$A,$A329,CSV!$N:$N,"&gt;1.5")/$B329</f>
        <v>#DIV/0!</v>
      </c>
      <c r="V329" s="7" t="e">
        <f>COUNTIFS(CSV!$B:$B,$A329,CSV!$P:$P,"&gt;1.5")/$C329</f>
        <v>#DIV/0!</v>
      </c>
    </row>
    <row r="330" spans="1:22" x14ac:dyDescent="0.3">
      <c r="A330" t="s">
        <v>430</v>
      </c>
      <c r="B330" s="9">
        <f>COUNTIF(CSV!A:A,A330)</f>
        <v>0</v>
      </c>
      <c r="C330" s="4">
        <f>COUNTIF(CSV!B:B,A330)</f>
        <v>0</v>
      </c>
      <c r="D330" s="4">
        <f t="shared" si="10"/>
        <v>0</v>
      </c>
      <c r="E330" s="12" t="e">
        <f>(COUNTIFS(CSV!$A:$A,$A330,CSV!$Q:$Q,"&gt;0.5") +COUNTIFS(CSV!$B:$B,$A330,CSV!$Q:$Q,"&gt;0.5"))/$D330</f>
        <v>#DIV/0!</v>
      </c>
      <c r="F330" s="7" t="e">
        <f>COUNTIFS(CSV!$A:$A,$A330,CSV!$Q:$Q,"&gt;0.5")/$B330</f>
        <v>#DIV/0!</v>
      </c>
      <c r="G330" s="7" t="e">
        <f>COUNTIFS(CSV!$B:$B,$A330,CSV!$Q:$Q,"&gt;0.5")/$C330</f>
        <v>#DIV/0!</v>
      </c>
      <c r="H330" s="12" t="e">
        <f>(COUNTIFS(CSV!$A:$A,$A330,CSV!$Q:$Q,"&gt;1.5") +COUNTIFS(CSV!$B:$B,$A330,CSV!$Q:$Q,"&gt;1.5"))/$D330</f>
        <v>#DIV/0!</v>
      </c>
      <c r="I330" s="7" t="e">
        <f>COUNTIFS(CSV!$A:$A,$A330,CSV!$Q:$Q,"&gt;1.5")/$B330</f>
        <v>#DIV/0!</v>
      </c>
      <c r="J330" s="7" t="e">
        <f>COUNTIFS(CSV!$B:$B,$A330,CSV!$Q:$Q,"&gt;1.5")/$C330</f>
        <v>#DIV/0!</v>
      </c>
      <c r="K330" s="12" t="e">
        <f>(COUNTIFS(CSV!$A:$A,$A330,CSV!$M:$M,"&gt;0.5") +COUNTIFS(CSV!$B:$B,$A330,CSV!$O:$O,"&gt;0.5"))/$D330</f>
        <v>#DIV/0!</v>
      </c>
      <c r="L330" s="7" t="e">
        <f>COUNTIFS(CSV!$A:$A,$A330,CSV!$M:$M,"&gt;0.5")/$B330</f>
        <v>#DIV/0!</v>
      </c>
      <c r="M330" s="7" t="e">
        <f>COUNTIFS(CSV!$B:$B,$A330,CSV!$O:$O,"&gt;0.5")/$C330</f>
        <v>#DIV/0!</v>
      </c>
      <c r="N330" s="12" t="e">
        <f>(COUNTIFS(CSV!$A:$A,$A330,CSV!$M:$M,"&gt;1.5") +COUNTIFS(CSV!$B:$B,$A330,CSV!$O:$O,"&gt;1.5"))/$D330</f>
        <v>#DIV/0!</v>
      </c>
      <c r="O330" s="7" t="e">
        <f>COUNTIFS(CSV!$A:$A,$A330,CSV!$M:$M,"&gt;1.5")/$B330</f>
        <v>#DIV/0!</v>
      </c>
      <c r="P330" s="7" t="e">
        <f>COUNTIFS(CSV!$B:$B,$A330,CSV!$O:$O,"&gt;1.5")/$C330</f>
        <v>#DIV/0!</v>
      </c>
      <c r="Q330" s="12" t="e">
        <f>(COUNTIFS(CSV!$A:$A,$A330,CSV!$N:$N,"&gt;0.5") +COUNTIFS(CSV!$B:$B,$A330,CSV!$P:$P,"&gt;0.5"))/$D330</f>
        <v>#DIV/0!</v>
      </c>
      <c r="R330" s="7" t="e">
        <f>COUNTIFS(CSV!$A:$A,$A330,CSV!$N:$N,"&gt;0.5")/$B330</f>
        <v>#DIV/0!</v>
      </c>
      <c r="S330" s="7" t="e">
        <f>COUNTIFS(CSV!$B:$B,$A330,CSV!$P:$P,"&gt;0.5")/$C330</f>
        <v>#DIV/0!</v>
      </c>
      <c r="T330" s="12" t="e">
        <f>(COUNTIFS(CSV!$A:$A,$A330,CSV!$N:$N,"&gt;1.5") +COUNTIFS(CSV!$B:$B,$A330,CSV!$P:$P,"&gt;1.5"))/$D330</f>
        <v>#DIV/0!</v>
      </c>
      <c r="U330" s="7" t="e">
        <f>COUNTIFS(CSV!$A:$A,$A330,CSV!$N:$N,"&gt;1.5")/$B330</f>
        <v>#DIV/0!</v>
      </c>
      <c r="V330" s="7" t="e">
        <f>COUNTIFS(CSV!$B:$B,$A330,CSV!$P:$P,"&gt;1.5")/$C330</f>
        <v>#DIV/0!</v>
      </c>
    </row>
    <row r="331" spans="1:22" x14ac:dyDescent="0.3">
      <c r="A331" t="s">
        <v>431</v>
      </c>
      <c r="B331" s="9">
        <f>COUNTIF(CSV!A:A,A331)</f>
        <v>0</v>
      </c>
      <c r="C331" s="4">
        <f>COUNTIF(CSV!B:B,A331)</f>
        <v>0</v>
      </c>
      <c r="D331" s="4">
        <f t="shared" si="10"/>
        <v>0</v>
      </c>
      <c r="E331" s="12" t="e">
        <f>(COUNTIFS(CSV!$A:$A,$A331,CSV!$Q:$Q,"&gt;0.5") +COUNTIFS(CSV!$B:$B,$A331,CSV!$Q:$Q,"&gt;0.5"))/$D331</f>
        <v>#DIV/0!</v>
      </c>
      <c r="F331" s="7" t="e">
        <f>COUNTIFS(CSV!$A:$A,$A331,CSV!$Q:$Q,"&gt;0.5")/$B331</f>
        <v>#DIV/0!</v>
      </c>
      <c r="G331" s="7" t="e">
        <f>COUNTIFS(CSV!$B:$B,$A331,CSV!$Q:$Q,"&gt;0.5")/$C331</f>
        <v>#DIV/0!</v>
      </c>
      <c r="H331" s="12" t="e">
        <f>(COUNTIFS(CSV!$A:$A,$A331,CSV!$Q:$Q,"&gt;1.5") +COUNTIFS(CSV!$B:$B,$A331,CSV!$Q:$Q,"&gt;1.5"))/$D331</f>
        <v>#DIV/0!</v>
      </c>
      <c r="I331" s="7" t="e">
        <f>COUNTIFS(CSV!$A:$A,$A331,CSV!$Q:$Q,"&gt;1.5")/$B331</f>
        <v>#DIV/0!</v>
      </c>
      <c r="J331" s="7" t="e">
        <f>COUNTIFS(CSV!$B:$B,$A331,CSV!$Q:$Q,"&gt;1.5")/$C331</f>
        <v>#DIV/0!</v>
      </c>
      <c r="K331" s="12" t="e">
        <f>(COUNTIFS(CSV!$A:$A,$A331,CSV!$M:$M,"&gt;0.5") +COUNTIFS(CSV!$B:$B,$A331,CSV!$O:$O,"&gt;0.5"))/$D331</f>
        <v>#DIV/0!</v>
      </c>
      <c r="L331" s="7" t="e">
        <f>COUNTIFS(CSV!$A:$A,$A331,CSV!$M:$M,"&gt;0.5")/$B331</f>
        <v>#DIV/0!</v>
      </c>
      <c r="M331" s="7" t="e">
        <f>COUNTIFS(CSV!$B:$B,$A331,CSV!$O:$O,"&gt;0.5")/$C331</f>
        <v>#DIV/0!</v>
      </c>
      <c r="N331" s="12" t="e">
        <f>(COUNTIFS(CSV!$A:$A,$A331,CSV!$M:$M,"&gt;1.5") +COUNTIFS(CSV!$B:$B,$A331,CSV!$O:$O,"&gt;1.5"))/$D331</f>
        <v>#DIV/0!</v>
      </c>
      <c r="O331" s="7" t="e">
        <f>COUNTIFS(CSV!$A:$A,$A331,CSV!$M:$M,"&gt;1.5")/$B331</f>
        <v>#DIV/0!</v>
      </c>
      <c r="P331" s="7" t="e">
        <f>COUNTIFS(CSV!$B:$B,$A331,CSV!$O:$O,"&gt;1.5")/$C331</f>
        <v>#DIV/0!</v>
      </c>
      <c r="Q331" s="12" t="e">
        <f>(COUNTIFS(CSV!$A:$A,$A331,CSV!$N:$N,"&gt;0.5") +COUNTIFS(CSV!$B:$B,$A331,CSV!$P:$P,"&gt;0.5"))/$D331</f>
        <v>#DIV/0!</v>
      </c>
      <c r="R331" s="7" t="e">
        <f>COUNTIFS(CSV!$A:$A,$A331,CSV!$N:$N,"&gt;0.5")/$B331</f>
        <v>#DIV/0!</v>
      </c>
      <c r="S331" s="7" t="e">
        <f>COUNTIFS(CSV!$B:$B,$A331,CSV!$P:$P,"&gt;0.5")/$C331</f>
        <v>#DIV/0!</v>
      </c>
      <c r="T331" s="12" t="e">
        <f>(COUNTIFS(CSV!$A:$A,$A331,CSV!$N:$N,"&gt;1.5") +COUNTIFS(CSV!$B:$B,$A331,CSV!$P:$P,"&gt;1.5"))/$D331</f>
        <v>#DIV/0!</v>
      </c>
      <c r="U331" s="7" t="e">
        <f>COUNTIFS(CSV!$A:$A,$A331,CSV!$N:$N,"&gt;1.5")/$B331</f>
        <v>#DIV/0!</v>
      </c>
      <c r="V331" s="7" t="e">
        <f>COUNTIFS(CSV!$B:$B,$A331,CSV!$P:$P,"&gt;1.5")/$C331</f>
        <v>#DIV/0!</v>
      </c>
    </row>
    <row r="332" spans="1:22" x14ac:dyDescent="0.3">
      <c r="A332" t="s">
        <v>449</v>
      </c>
      <c r="B332" s="9">
        <f>COUNTIF(CSV!A:A,A332)</f>
        <v>0</v>
      </c>
      <c r="C332" s="4">
        <f>COUNTIF(CSV!B:B,A332)</f>
        <v>1</v>
      </c>
      <c r="D332" s="4">
        <f t="shared" si="10"/>
        <v>1</v>
      </c>
      <c r="E332" s="12">
        <f>(COUNTIFS(CSV!$A:$A,$A332,CSV!$Q:$Q,"&gt;0.5") +COUNTIFS(CSV!$B:$B,$A332,CSV!$Q:$Q,"&gt;0.5"))/$D332</f>
        <v>1</v>
      </c>
      <c r="F332" s="7" t="e">
        <f>COUNTIFS(CSV!$A:$A,$A332,CSV!$Q:$Q,"&gt;0.5")/$B332</f>
        <v>#DIV/0!</v>
      </c>
      <c r="G332" s="7">
        <f>COUNTIFS(CSV!$B:$B,$A332,CSV!$Q:$Q,"&gt;0.5")/$C332</f>
        <v>1</v>
      </c>
      <c r="H332" s="12">
        <f>(COUNTIFS(CSV!$A:$A,$A332,CSV!$Q:$Q,"&gt;1.5") +COUNTIFS(CSV!$B:$B,$A332,CSV!$Q:$Q,"&gt;1.5"))/$D332</f>
        <v>1</v>
      </c>
      <c r="I332" s="7" t="e">
        <f>COUNTIFS(CSV!$A:$A,$A332,CSV!$Q:$Q,"&gt;1.5")/$B332</f>
        <v>#DIV/0!</v>
      </c>
      <c r="J332" s="7">
        <f>COUNTIFS(CSV!$B:$B,$A332,CSV!$Q:$Q,"&gt;1.5")/$C332</f>
        <v>1</v>
      </c>
      <c r="K332" s="12">
        <f>(COUNTIFS(CSV!$A:$A,$A332,CSV!$M:$M,"&gt;0.5") +COUNTIFS(CSV!$B:$B,$A332,CSV!$O:$O,"&gt;0.5"))/$D332</f>
        <v>1</v>
      </c>
      <c r="L332" s="7" t="e">
        <f>COUNTIFS(CSV!$A:$A,$A332,CSV!$M:$M,"&gt;0.5")/$B332</f>
        <v>#DIV/0!</v>
      </c>
      <c r="M332" s="7">
        <f>COUNTIFS(CSV!$B:$B,$A332,CSV!$O:$O,"&gt;0.5")/$C332</f>
        <v>1</v>
      </c>
      <c r="N332" s="12">
        <f>(COUNTIFS(CSV!$A:$A,$A332,CSV!$M:$M,"&gt;1.5") +COUNTIFS(CSV!$B:$B,$A332,CSV!$O:$O,"&gt;1.5"))/$D332</f>
        <v>0</v>
      </c>
      <c r="O332" s="7" t="e">
        <f>COUNTIFS(CSV!$A:$A,$A332,CSV!$M:$M,"&gt;1.5")/$B332</f>
        <v>#DIV/0!</v>
      </c>
      <c r="P332" s="7">
        <f>COUNTIFS(CSV!$B:$B,$A332,CSV!$O:$O,"&gt;1.5")/$C332</f>
        <v>0</v>
      </c>
      <c r="Q332" s="12">
        <f>(COUNTIFS(CSV!$A:$A,$A332,CSV!$N:$N,"&gt;0.5") +COUNTIFS(CSV!$B:$B,$A332,CSV!$P:$P,"&gt;0.5"))/$D332</f>
        <v>1</v>
      </c>
      <c r="R332" s="7" t="e">
        <f>COUNTIFS(CSV!$A:$A,$A332,CSV!$N:$N,"&gt;0.5")/$B332</f>
        <v>#DIV/0!</v>
      </c>
      <c r="S332" s="7">
        <f>COUNTIFS(CSV!$B:$B,$A332,CSV!$P:$P,"&gt;0.5")/$C332</f>
        <v>1</v>
      </c>
      <c r="T332" s="12">
        <f>(COUNTIFS(CSV!$A:$A,$A332,CSV!$N:$N,"&gt;1.5") +COUNTIFS(CSV!$B:$B,$A332,CSV!$P:$P,"&gt;1.5"))/$D332</f>
        <v>1</v>
      </c>
      <c r="U332" s="7" t="e">
        <f>COUNTIFS(CSV!$A:$A,$A332,CSV!$N:$N,"&gt;1.5")/$B332</f>
        <v>#DIV/0!</v>
      </c>
      <c r="V332" s="7">
        <f>COUNTIFS(CSV!$B:$B,$A332,CSV!$P:$P,"&gt;1.5")/$C332</f>
        <v>1</v>
      </c>
    </row>
    <row r="333" spans="1:22" x14ac:dyDescent="0.3">
      <c r="A333" t="s">
        <v>433</v>
      </c>
      <c r="B333" s="9">
        <f>COUNTIF(CSV!A:A,A333)</f>
        <v>0</v>
      </c>
      <c r="C333" s="4">
        <f>COUNTIF(CSV!B:B,A333)</f>
        <v>0</v>
      </c>
      <c r="D333" s="4">
        <f t="shared" si="10"/>
        <v>0</v>
      </c>
      <c r="E333" s="12" t="e">
        <f>(COUNTIFS(CSV!$A:$A,$A333,CSV!$Q:$Q,"&gt;0.5") +COUNTIFS(CSV!$B:$B,$A333,CSV!$Q:$Q,"&gt;0.5"))/$D333</f>
        <v>#DIV/0!</v>
      </c>
      <c r="F333" s="7" t="e">
        <f>COUNTIFS(CSV!$A:$A,$A333,CSV!$Q:$Q,"&gt;0.5")/$B333</f>
        <v>#DIV/0!</v>
      </c>
      <c r="G333" s="7" t="e">
        <f>COUNTIFS(CSV!$B:$B,$A333,CSV!$Q:$Q,"&gt;0.5")/$C333</f>
        <v>#DIV/0!</v>
      </c>
      <c r="H333" s="12" t="e">
        <f>(COUNTIFS(CSV!$A:$A,$A333,CSV!$Q:$Q,"&gt;1.5") +COUNTIFS(CSV!$B:$B,$A333,CSV!$Q:$Q,"&gt;1.5"))/$D333</f>
        <v>#DIV/0!</v>
      </c>
      <c r="I333" s="7" t="e">
        <f>COUNTIFS(CSV!$A:$A,$A333,CSV!$Q:$Q,"&gt;1.5")/$B333</f>
        <v>#DIV/0!</v>
      </c>
      <c r="J333" s="7" t="e">
        <f>COUNTIFS(CSV!$B:$B,$A333,CSV!$Q:$Q,"&gt;1.5")/$C333</f>
        <v>#DIV/0!</v>
      </c>
      <c r="K333" s="12" t="e">
        <f>(COUNTIFS(CSV!$A:$A,$A333,CSV!$M:$M,"&gt;0.5") +COUNTIFS(CSV!$B:$B,$A333,CSV!$O:$O,"&gt;0.5"))/$D333</f>
        <v>#DIV/0!</v>
      </c>
      <c r="L333" s="7" t="e">
        <f>COUNTIFS(CSV!$A:$A,$A333,CSV!$M:$M,"&gt;0.5")/$B333</f>
        <v>#DIV/0!</v>
      </c>
      <c r="M333" s="7" t="e">
        <f>COUNTIFS(CSV!$B:$B,$A333,CSV!$O:$O,"&gt;0.5")/$C333</f>
        <v>#DIV/0!</v>
      </c>
      <c r="N333" s="12" t="e">
        <f>(COUNTIFS(CSV!$A:$A,$A333,CSV!$M:$M,"&gt;1.5") +COUNTIFS(CSV!$B:$B,$A333,CSV!$O:$O,"&gt;1.5"))/$D333</f>
        <v>#DIV/0!</v>
      </c>
      <c r="O333" s="7" t="e">
        <f>COUNTIFS(CSV!$A:$A,$A333,CSV!$M:$M,"&gt;1.5")/$B333</f>
        <v>#DIV/0!</v>
      </c>
      <c r="P333" s="7" t="e">
        <f>COUNTIFS(CSV!$B:$B,$A333,CSV!$O:$O,"&gt;1.5")/$C333</f>
        <v>#DIV/0!</v>
      </c>
      <c r="Q333" s="12" t="e">
        <f>(COUNTIFS(CSV!$A:$A,$A333,CSV!$N:$N,"&gt;0.5") +COUNTIFS(CSV!$B:$B,$A333,CSV!$P:$P,"&gt;0.5"))/$D333</f>
        <v>#DIV/0!</v>
      </c>
      <c r="R333" s="7" t="e">
        <f>COUNTIFS(CSV!$A:$A,$A333,CSV!$N:$N,"&gt;0.5")/$B333</f>
        <v>#DIV/0!</v>
      </c>
      <c r="S333" s="7" t="e">
        <f>COUNTIFS(CSV!$B:$B,$A333,CSV!$P:$P,"&gt;0.5")/$C333</f>
        <v>#DIV/0!</v>
      </c>
      <c r="T333" s="12" t="e">
        <f>(COUNTIFS(CSV!$A:$A,$A333,CSV!$N:$N,"&gt;1.5") +COUNTIFS(CSV!$B:$B,$A333,CSV!$P:$P,"&gt;1.5"))/$D333</f>
        <v>#DIV/0!</v>
      </c>
      <c r="U333" s="7" t="e">
        <f>COUNTIFS(CSV!$A:$A,$A333,CSV!$N:$N,"&gt;1.5")/$B333</f>
        <v>#DIV/0!</v>
      </c>
      <c r="V333" s="7" t="e">
        <f>COUNTIFS(CSV!$B:$B,$A333,CSV!$P:$P,"&gt;1.5")/$C333</f>
        <v>#DIV/0!</v>
      </c>
    </row>
    <row r="334" spans="1:22" x14ac:dyDescent="0.3">
      <c r="A334" t="s">
        <v>417</v>
      </c>
      <c r="B334" s="9">
        <f>COUNTIF(CSV!A:A,A334)</f>
        <v>0</v>
      </c>
      <c r="C334" s="4">
        <f>COUNTIF(CSV!B:B,A334)</f>
        <v>0</v>
      </c>
      <c r="D334" s="4">
        <f t="shared" si="10"/>
        <v>0</v>
      </c>
      <c r="E334" s="12" t="e">
        <f>(COUNTIFS(CSV!$A:$A,$A334,CSV!$Q:$Q,"&gt;0.5") +COUNTIFS(CSV!$B:$B,$A334,CSV!$Q:$Q,"&gt;0.5"))/$D334</f>
        <v>#DIV/0!</v>
      </c>
      <c r="F334" s="7" t="e">
        <f>COUNTIFS(CSV!$A:$A,$A334,CSV!$Q:$Q,"&gt;0.5")/$B334</f>
        <v>#DIV/0!</v>
      </c>
      <c r="G334" s="7" t="e">
        <f>COUNTIFS(CSV!$B:$B,$A334,CSV!$Q:$Q,"&gt;0.5")/$C334</f>
        <v>#DIV/0!</v>
      </c>
      <c r="H334" s="12" t="e">
        <f>(COUNTIFS(CSV!$A:$A,$A334,CSV!$Q:$Q,"&gt;1.5") +COUNTIFS(CSV!$B:$B,$A334,CSV!$Q:$Q,"&gt;1.5"))/$D334</f>
        <v>#DIV/0!</v>
      </c>
      <c r="I334" s="7" t="e">
        <f>COUNTIFS(CSV!$A:$A,$A334,CSV!$Q:$Q,"&gt;1.5")/$B334</f>
        <v>#DIV/0!</v>
      </c>
      <c r="J334" s="7" t="e">
        <f>COUNTIFS(CSV!$B:$B,$A334,CSV!$Q:$Q,"&gt;1.5")/$C334</f>
        <v>#DIV/0!</v>
      </c>
      <c r="K334" s="12" t="e">
        <f>(COUNTIFS(CSV!$A:$A,$A334,CSV!$M:$M,"&gt;0.5") +COUNTIFS(CSV!$B:$B,$A334,CSV!$O:$O,"&gt;0.5"))/$D334</f>
        <v>#DIV/0!</v>
      </c>
      <c r="L334" s="7" t="e">
        <f>COUNTIFS(CSV!$A:$A,$A334,CSV!$M:$M,"&gt;0.5")/$B334</f>
        <v>#DIV/0!</v>
      </c>
      <c r="M334" s="7" t="e">
        <f>COUNTIFS(CSV!$B:$B,$A334,CSV!$O:$O,"&gt;0.5")/$C334</f>
        <v>#DIV/0!</v>
      </c>
      <c r="N334" s="12" t="e">
        <f>(COUNTIFS(CSV!$A:$A,$A334,CSV!$M:$M,"&gt;1.5") +COUNTIFS(CSV!$B:$B,$A334,CSV!$O:$O,"&gt;1.5"))/$D334</f>
        <v>#DIV/0!</v>
      </c>
      <c r="O334" s="7" t="e">
        <f>COUNTIFS(CSV!$A:$A,$A334,CSV!$M:$M,"&gt;1.5")/$B334</f>
        <v>#DIV/0!</v>
      </c>
      <c r="P334" s="7" t="e">
        <f>COUNTIFS(CSV!$B:$B,$A334,CSV!$O:$O,"&gt;1.5")/$C334</f>
        <v>#DIV/0!</v>
      </c>
      <c r="Q334" s="12" t="e">
        <f>(COUNTIFS(CSV!$A:$A,$A334,CSV!$N:$N,"&gt;0.5") +COUNTIFS(CSV!$B:$B,$A334,CSV!$P:$P,"&gt;0.5"))/$D334</f>
        <v>#DIV/0!</v>
      </c>
      <c r="R334" s="7" t="e">
        <f>COUNTIFS(CSV!$A:$A,$A334,CSV!$N:$N,"&gt;0.5")/$B334</f>
        <v>#DIV/0!</v>
      </c>
      <c r="S334" s="7" t="e">
        <f>COUNTIFS(CSV!$B:$B,$A334,CSV!$P:$P,"&gt;0.5")/$C334</f>
        <v>#DIV/0!</v>
      </c>
      <c r="T334" s="12" t="e">
        <f>(COUNTIFS(CSV!$A:$A,$A334,CSV!$N:$N,"&gt;1.5") +COUNTIFS(CSV!$B:$B,$A334,CSV!$P:$P,"&gt;1.5"))/$D334</f>
        <v>#DIV/0!</v>
      </c>
      <c r="U334" s="7" t="e">
        <f>COUNTIFS(CSV!$A:$A,$A334,CSV!$N:$N,"&gt;1.5")/$B334</f>
        <v>#DIV/0!</v>
      </c>
      <c r="V334" s="7" t="e">
        <f>COUNTIFS(CSV!$B:$B,$A334,CSV!$P:$P,"&gt;1.5")/$C334</f>
        <v>#DIV/0!</v>
      </c>
    </row>
    <row r="335" spans="1:22" x14ac:dyDescent="0.3">
      <c r="A335" t="s">
        <v>450</v>
      </c>
      <c r="B335" s="9">
        <f>COUNTIF(CSV!A:A,A335)</f>
        <v>0</v>
      </c>
      <c r="C335" s="4">
        <f>COUNTIF(CSV!B:B,A335)</f>
        <v>0</v>
      </c>
      <c r="D335" s="4">
        <f t="shared" si="10"/>
        <v>0</v>
      </c>
      <c r="E335" s="12" t="e">
        <f>(COUNTIFS(CSV!$A:$A,$A335,CSV!$Q:$Q,"&gt;0.5") +COUNTIFS(CSV!$B:$B,$A335,CSV!$Q:$Q,"&gt;0.5"))/$D335</f>
        <v>#DIV/0!</v>
      </c>
      <c r="F335" s="7" t="e">
        <f>COUNTIFS(CSV!$A:$A,$A335,CSV!$Q:$Q,"&gt;0.5")/$B335</f>
        <v>#DIV/0!</v>
      </c>
      <c r="G335" s="7" t="e">
        <f>COUNTIFS(CSV!$B:$B,$A335,CSV!$Q:$Q,"&gt;0.5")/$C335</f>
        <v>#DIV/0!</v>
      </c>
      <c r="H335" s="12" t="e">
        <f>(COUNTIFS(CSV!$A:$A,$A335,CSV!$Q:$Q,"&gt;1.5") +COUNTIFS(CSV!$B:$B,$A335,CSV!$Q:$Q,"&gt;1.5"))/$D335</f>
        <v>#DIV/0!</v>
      </c>
      <c r="I335" s="7" t="e">
        <f>COUNTIFS(CSV!$A:$A,$A335,CSV!$Q:$Q,"&gt;1.5")/$B335</f>
        <v>#DIV/0!</v>
      </c>
      <c r="J335" s="7" t="e">
        <f>COUNTIFS(CSV!$B:$B,$A335,CSV!$Q:$Q,"&gt;1.5")/$C335</f>
        <v>#DIV/0!</v>
      </c>
      <c r="K335" s="12" t="e">
        <f>(COUNTIFS(CSV!$A:$A,$A335,CSV!$M:$M,"&gt;0.5") +COUNTIFS(CSV!$B:$B,$A335,CSV!$O:$O,"&gt;0.5"))/$D335</f>
        <v>#DIV/0!</v>
      </c>
      <c r="L335" s="7" t="e">
        <f>COUNTIFS(CSV!$A:$A,$A335,CSV!$M:$M,"&gt;0.5")/$B335</f>
        <v>#DIV/0!</v>
      </c>
      <c r="M335" s="7" t="e">
        <f>COUNTIFS(CSV!$B:$B,$A335,CSV!$O:$O,"&gt;0.5")/$C335</f>
        <v>#DIV/0!</v>
      </c>
      <c r="N335" s="12" t="e">
        <f>(COUNTIFS(CSV!$A:$A,$A335,CSV!$M:$M,"&gt;1.5") +COUNTIFS(CSV!$B:$B,$A335,CSV!$O:$O,"&gt;1.5"))/$D335</f>
        <v>#DIV/0!</v>
      </c>
      <c r="O335" s="7" t="e">
        <f>COUNTIFS(CSV!$A:$A,$A335,CSV!$M:$M,"&gt;1.5")/$B335</f>
        <v>#DIV/0!</v>
      </c>
      <c r="P335" s="7" t="e">
        <f>COUNTIFS(CSV!$B:$B,$A335,CSV!$O:$O,"&gt;1.5")/$C335</f>
        <v>#DIV/0!</v>
      </c>
      <c r="Q335" s="12" t="e">
        <f>(COUNTIFS(CSV!$A:$A,$A335,CSV!$N:$N,"&gt;0.5") +COUNTIFS(CSV!$B:$B,$A335,CSV!$P:$P,"&gt;0.5"))/$D335</f>
        <v>#DIV/0!</v>
      </c>
      <c r="R335" s="7" t="e">
        <f>COUNTIFS(CSV!$A:$A,$A335,CSV!$N:$N,"&gt;0.5")/$B335</f>
        <v>#DIV/0!</v>
      </c>
      <c r="S335" s="7" t="e">
        <f>COUNTIFS(CSV!$B:$B,$A335,CSV!$P:$P,"&gt;0.5")/$C335</f>
        <v>#DIV/0!</v>
      </c>
      <c r="T335" s="12" t="e">
        <f>(COUNTIFS(CSV!$A:$A,$A335,CSV!$N:$N,"&gt;1.5") +COUNTIFS(CSV!$B:$B,$A335,CSV!$P:$P,"&gt;1.5"))/$D335</f>
        <v>#DIV/0!</v>
      </c>
      <c r="U335" s="7" t="e">
        <f>COUNTIFS(CSV!$A:$A,$A335,CSV!$N:$N,"&gt;1.5")/$B335</f>
        <v>#DIV/0!</v>
      </c>
      <c r="V335" s="7" t="e">
        <f>COUNTIFS(CSV!$B:$B,$A335,CSV!$P:$P,"&gt;1.5")/$C335</f>
        <v>#DIV/0!</v>
      </c>
    </row>
    <row r="336" spans="1:22" x14ac:dyDescent="0.3">
      <c r="A336" t="s">
        <v>427</v>
      </c>
      <c r="B336" s="9">
        <f>COUNTIF(CSV!A:A,A336)</f>
        <v>0</v>
      </c>
      <c r="C336" s="4">
        <f>COUNTIF(CSV!B:B,A336)</f>
        <v>0</v>
      </c>
      <c r="D336" s="4">
        <f t="shared" si="10"/>
        <v>0</v>
      </c>
      <c r="E336" s="12" t="e">
        <f>(COUNTIFS(CSV!$A:$A,$A336,CSV!$Q:$Q,"&gt;0.5") +COUNTIFS(CSV!$B:$B,$A336,CSV!$Q:$Q,"&gt;0.5"))/$D336</f>
        <v>#DIV/0!</v>
      </c>
      <c r="F336" s="7" t="e">
        <f>COUNTIFS(CSV!$A:$A,$A336,CSV!$Q:$Q,"&gt;0.5")/$B336</f>
        <v>#DIV/0!</v>
      </c>
      <c r="G336" s="7" t="e">
        <f>COUNTIFS(CSV!$B:$B,$A336,CSV!$Q:$Q,"&gt;0.5")/$C336</f>
        <v>#DIV/0!</v>
      </c>
      <c r="H336" s="12" t="e">
        <f>(COUNTIFS(CSV!$A:$A,$A336,CSV!$Q:$Q,"&gt;1.5") +COUNTIFS(CSV!$B:$B,$A336,CSV!$Q:$Q,"&gt;1.5"))/$D336</f>
        <v>#DIV/0!</v>
      </c>
      <c r="I336" s="7" t="e">
        <f>COUNTIFS(CSV!$A:$A,$A336,CSV!$Q:$Q,"&gt;1.5")/$B336</f>
        <v>#DIV/0!</v>
      </c>
      <c r="J336" s="7" t="e">
        <f>COUNTIFS(CSV!$B:$B,$A336,CSV!$Q:$Q,"&gt;1.5")/$C336</f>
        <v>#DIV/0!</v>
      </c>
      <c r="K336" s="12" t="e">
        <f>(COUNTIFS(CSV!$A:$A,$A336,CSV!$M:$M,"&gt;0.5") +COUNTIFS(CSV!$B:$B,$A336,CSV!$O:$O,"&gt;0.5"))/$D336</f>
        <v>#DIV/0!</v>
      </c>
      <c r="L336" s="7" t="e">
        <f>COUNTIFS(CSV!$A:$A,$A336,CSV!$M:$M,"&gt;0.5")/$B336</f>
        <v>#DIV/0!</v>
      </c>
      <c r="M336" s="7" t="e">
        <f>COUNTIFS(CSV!$B:$B,$A336,CSV!$O:$O,"&gt;0.5")/$C336</f>
        <v>#DIV/0!</v>
      </c>
      <c r="N336" s="12" t="e">
        <f>(COUNTIFS(CSV!$A:$A,$A336,CSV!$M:$M,"&gt;1.5") +COUNTIFS(CSV!$B:$B,$A336,CSV!$O:$O,"&gt;1.5"))/$D336</f>
        <v>#DIV/0!</v>
      </c>
      <c r="O336" s="7" t="e">
        <f>COUNTIFS(CSV!$A:$A,$A336,CSV!$M:$M,"&gt;1.5")/$B336</f>
        <v>#DIV/0!</v>
      </c>
      <c r="P336" s="7" t="e">
        <f>COUNTIFS(CSV!$B:$B,$A336,CSV!$O:$O,"&gt;1.5")/$C336</f>
        <v>#DIV/0!</v>
      </c>
      <c r="Q336" s="12" t="e">
        <f>(COUNTIFS(CSV!$A:$A,$A336,CSV!$N:$N,"&gt;0.5") +COUNTIFS(CSV!$B:$B,$A336,CSV!$P:$P,"&gt;0.5"))/$D336</f>
        <v>#DIV/0!</v>
      </c>
      <c r="R336" s="7" t="e">
        <f>COUNTIFS(CSV!$A:$A,$A336,CSV!$N:$N,"&gt;0.5")/$B336</f>
        <v>#DIV/0!</v>
      </c>
      <c r="S336" s="7" t="e">
        <f>COUNTIFS(CSV!$B:$B,$A336,CSV!$P:$P,"&gt;0.5")/$C336</f>
        <v>#DIV/0!</v>
      </c>
      <c r="T336" s="12" t="e">
        <f>(COUNTIFS(CSV!$A:$A,$A336,CSV!$N:$N,"&gt;1.5") +COUNTIFS(CSV!$B:$B,$A336,CSV!$P:$P,"&gt;1.5"))/$D336</f>
        <v>#DIV/0!</v>
      </c>
      <c r="U336" s="7" t="e">
        <f>COUNTIFS(CSV!$A:$A,$A336,CSV!$N:$N,"&gt;1.5")/$B336</f>
        <v>#DIV/0!</v>
      </c>
      <c r="V336" s="7" t="e">
        <f>COUNTIFS(CSV!$B:$B,$A336,CSV!$P:$P,"&gt;1.5")/$C336</f>
        <v>#DIV/0!</v>
      </c>
    </row>
    <row r="337" spans="1:22" x14ac:dyDescent="0.3">
      <c r="A337" t="s">
        <v>435</v>
      </c>
      <c r="B337" s="9">
        <f>COUNTIF(CSV!A:A,A337)</f>
        <v>0</v>
      </c>
      <c r="C337" s="4">
        <f>COUNTIF(CSV!B:B,A337)</f>
        <v>0</v>
      </c>
      <c r="D337" s="4">
        <f t="shared" si="10"/>
        <v>0</v>
      </c>
      <c r="E337" s="12" t="e">
        <f>(COUNTIFS(CSV!$A:$A,$A337,CSV!$Q:$Q,"&gt;0.5") +COUNTIFS(CSV!$B:$B,$A337,CSV!$Q:$Q,"&gt;0.5"))/$D337</f>
        <v>#DIV/0!</v>
      </c>
      <c r="F337" s="7" t="e">
        <f>COUNTIFS(CSV!$A:$A,$A337,CSV!$Q:$Q,"&gt;0.5")/$B337</f>
        <v>#DIV/0!</v>
      </c>
      <c r="G337" s="7" t="e">
        <f>COUNTIFS(CSV!$B:$B,$A337,CSV!$Q:$Q,"&gt;0.5")/$C337</f>
        <v>#DIV/0!</v>
      </c>
      <c r="H337" s="12" t="e">
        <f>(COUNTIFS(CSV!$A:$A,$A337,CSV!$Q:$Q,"&gt;1.5") +COUNTIFS(CSV!$B:$B,$A337,CSV!$Q:$Q,"&gt;1.5"))/$D337</f>
        <v>#DIV/0!</v>
      </c>
      <c r="I337" s="7" t="e">
        <f>COUNTIFS(CSV!$A:$A,$A337,CSV!$Q:$Q,"&gt;1.5")/$B337</f>
        <v>#DIV/0!</v>
      </c>
      <c r="J337" s="7" t="e">
        <f>COUNTIFS(CSV!$B:$B,$A337,CSV!$Q:$Q,"&gt;1.5")/$C337</f>
        <v>#DIV/0!</v>
      </c>
      <c r="K337" s="12" t="e">
        <f>(COUNTIFS(CSV!$A:$A,$A337,CSV!$M:$M,"&gt;0.5") +COUNTIFS(CSV!$B:$B,$A337,CSV!$O:$O,"&gt;0.5"))/$D337</f>
        <v>#DIV/0!</v>
      </c>
      <c r="L337" s="7" t="e">
        <f>COUNTIFS(CSV!$A:$A,$A337,CSV!$M:$M,"&gt;0.5")/$B337</f>
        <v>#DIV/0!</v>
      </c>
      <c r="M337" s="7" t="e">
        <f>COUNTIFS(CSV!$B:$B,$A337,CSV!$O:$O,"&gt;0.5")/$C337</f>
        <v>#DIV/0!</v>
      </c>
      <c r="N337" s="12" t="e">
        <f>(COUNTIFS(CSV!$A:$A,$A337,CSV!$M:$M,"&gt;1.5") +COUNTIFS(CSV!$B:$B,$A337,CSV!$O:$O,"&gt;1.5"))/$D337</f>
        <v>#DIV/0!</v>
      </c>
      <c r="O337" s="7" t="e">
        <f>COUNTIFS(CSV!$A:$A,$A337,CSV!$M:$M,"&gt;1.5")/$B337</f>
        <v>#DIV/0!</v>
      </c>
      <c r="P337" s="7" t="e">
        <f>COUNTIFS(CSV!$B:$B,$A337,CSV!$O:$O,"&gt;1.5")/$C337</f>
        <v>#DIV/0!</v>
      </c>
      <c r="Q337" s="12" t="e">
        <f>(COUNTIFS(CSV!$A:$A,$A337,CSV!$N:$N,"&gt;0.5") +COUNTIFS(CSV!$B:$B,$A337,CSV!$P:$P,"&gt;0.5"))/$D337</f>
        <v>#DIV/0!</v>
      </c>
      <c r="R337" s="7" t="e">
        <f>COUNTIFS(CSV!$A:$A,$A337,CSV!$N:$N,"&gt;0.5")/$B337</f>
        <v>#DIV/0!</v>
      </c>
      <c r="S337" s="7" t="e">
        <f>COUNTIFS(CSV!$B:$B,$A337,CSV!$P:$P,"&gt;0.5")/$C337</f>
        <v>#DIV/0!</v>
      </c>
      <c r="T337" s="12" t="e">
        <f>(COUNTIFS(CSV!$A:$A,$A337,CSV!$N:$N,"&gt;1.5") +COUNTIFS(CSV!$B:$B,$A337,CSV!$P:$P,"&gt;1.5"))/$D337</f>
        <v>#DIV/0!</v>
      </c>
      <c r="U337" s="7" t="e">
        <f>COUNTIFS(CSV!$A:$A,$A337,CSV!$N:$N,"&gt;1.5")/$B337</f>
        <v>#DIV/0!</v>
      </c>
      <c r="V337" s="7" t="e">
        <f>COUNTIFS(CSV!$B:$B,$A337,CSV!$P:$P,"&gt;1.5")/$C337</f>
        <v>#DIV/0!</v>
      </c>
    </row>
    <row r="338" spans="1:22" x14ac:dyDescent="0.3">
      <c r="A338" t="s">
        <v>436</v>
      </c>
      <c r="B338" s="9">
        <f>COUNTIF(CSV!A:A,A338)</f>
        <v>0</v>
      </c>
      <c r="C338" s="4">
        <f>COUNTIF(CSV!B:B,A338)</f>
        <v>0</v>
      </c>
      <c r="D338" s="4">
        <f t="shared" si="10"/>
        <v>0</v>
      </c>
      <c r="E338" s="12" t="e">
        <f>(COUNTIFS(CSV!$A:$A,$A338,CSV!$Q:$Q,"&gt;0.5") +COUNTIFS(CSV!$B:$B,$A338,CSV!$Q:$Q,"&gt;0.5"))/$D338</f>
        <v>#DIV/0!</v>
      </c>
      <c r="F338" s="7" t="e">
        <f>COUNTIFS(CSV!$A:$A,$A338,CSV!$Q:$Q,"&gt;0.5")/$B338</f>
        <v>#DIV/0!</v>
      </c>
      <c r="G338" s="7" t="e">
        <f>COUNTIFS(CSV!$B:$B,$A338,CSV!$Q:$Q,"&gt;0.5")/$C338</f>
        <v>#DIV/0!</v>
      </c>
      <c r="H338" s="12" t="e">
        <f>(COUNTIFS(CSV!$A:$A,$A338,CSV!$Q:$Q,"&gt;1.5") +COUNTIFS(CSV!$B:$B,$A338,CSV!$Q:$Q,"&gt;1.5"))/$D338</f>
        <v>#DIV/0!</v>
      </c>
      <c r="I338" s="7" t="e">
        <f>COUNTIFS(CSV!$A:$A,$A338,CSV!$Q:$Q,"&gt;1.5")/$B338</f>
        <v>#DIV/0!</v>
      </c>
      <c r="J338" s="7" t="e">
        <f>COUNTIFS(CSV!$B:$B,$A338,CSV!$Q:$Q,"&gt;1.5")/$C338</f>
        <v>#DIV/0!</v>
      </c>
      <c r="K338" s="12" t="e">
        <f>(COUNTIFS(CSV!$A:$A,$A338,CSV!$M:$M,"&gt;0.5") +COUNTIFS(CSV!$B:$B,$A338,CSV!$O:$O,"&gt;0.5"))/$D338</f>
        <v>#DIV/0!</v>
      </c>
      <c r="L338" s="7" t="e">
        <f>COUNTIFS(CSV!$A:$A,$A338,CSV!$M:$M,"&gt;0.5")/$B338</f>
        <v>#DIV/0!</v>
      </c>
      <c r="M338" s="7" t="e">
        <f>COUNTIFS(CSV!$B:$B,$A338,CSV!$O:$O,"&gt;0.5")/$C338</f>
        <v>#DIV/0!</v>
      </c>
      <c r="N338" s="12" t="e">
        <f>(COUNTIFS(CSV!$A:$A,$A338,CSV!$M:$M,"&gt;1.5") +COUNTIFS(CSV!$B:$B,$A338,CSV!$O:$O,"&gt;1.5"))/$D338</f>
        <v>#DIV/0!</v>
      </c>
      <c r="O338" s="7" t="e">
        <f>COUNTIFS(CSV!$A:$A,$A338,CSV!$M:$M,"&gt;1.5")/$B338</f>
        <v>#DIV/0!</v>
      </c>
      <c r="P338" s="7" t="e">
        <f>COUNTIFS(CSV!$B:$B,$A338,CSV!$O:$O,"&gt;1.5")/$C338</f>
        <v>#DIV/0!</v>
      </c>
      <c r="Q338" s="12" t="e">
        <f>(COUNTIFS(CSV!$A:$A,$A338,CSV!$N:$N,"&gt;0.5") +COUNTIFS(CSV!$B:$B,$A338,CSV!$P:$P,"&gt;0.5"))/$D338</f>
        <v>#DIV/0!</v>
      </c>
      <c r="R338" s="7" t="e">
        <f>COUNTIFS(CSV!$A:$A,$A338,CSV!$N:$N,"&gt;0.5")/$B338</f>
        <v>#DIV/0!</v>
      </c>
      <c r="S338" s="7" t="e">
        <f>COUNTIFS(CSV!$B:$B,$A338,CSV!$P:$P,"&gt;0.5")/$C338</f>
        <v>#DIV/0!</v>
      </c>
      <c r="T338" s="12" t="e">
        <f>(COUNTIFS(CSV!$A:$A,$A338,CSV!$N:$N,"&gt;1.5") +COUNTIFS(CSV!$B:$B,$A338,CSV!$P:$P,"&gt;1.5"))/$D338</f>
        <v>#DIV/0!</v>
      </c>
      <c r="U338" s="7" t="e">
        <f>COUNTIFS(CSV!$A:$A,$A338,CSV!$N:$N,"&gt;1.5")/$B338</f>
        <v>#DIV/0!</v>
      </c>
      <c r="V338" s="7" t="e">
        <f>COUNTIFS(CSV!$B:$B,$A338,CSV!$P:$P,"&gt;1.5")/$C338</f>
        <v>#DIV/0!</v>
      </c>
    </row>
    <row r="339" spans="1:22" x14ac:dyDescent="0.3">
      <c r="A339" t="s">
        <v>432</v>
      </c>
      <c r="B339" s="9">
        <f>COUNTIF(CSV!A:A,A339)</f>
        <v>0</v>
      </c>
      <c r="C339" s="4">
        <f>COUNTIF(CSV!B:B,A339)</f>
        <v>0</v>
      </c>
      <c r="D339" s="4">
        <f t="shared" si="10"/>
        <v>0</v>
      </c>
      <c r="E339" s="12" t="e">
        <f>(COUNTIFS(CSV!$A:$A,$A339,CSV!$Q:$Q,"&gt;0.5") +COUNTIFS(CSV!$B:$B,$A339,CSV!$Q:$Q,"&gt;0.5"))/$D339</f>
        <v>#DIV/0!</v>
      </c>
      <c r="F339" s="7" t="e">
        <f>COUNTIFS(CSV!$A:$A,$A339,CSV!$Q:$Q,"&gt;0.5")/$B339</f>
        <v>#DIV/0!</v>
      </c>
      <c r="G339" s="7" t="e">
        <f>COUNTIFS(CSV!$B:$B,$A339,CSV!$Q:$Q,"&gt;0.5")/$C339</f>
        <v>#DIV/0!</v>
      </c>
      <c r="H339" s="12" t="e">
        <f>(COUNTIFS(CSV!$A:$A,$A339,CSV!$Q:$Q,"&gt;1.5") +COUNTIFS(CSV!$B:$B,$A339,CSV!$Q:$Q,"&gt;1.5"))/$D339</f>
        <v>#DIV/0!</v>
      </c>
      <c r="I339" s="7" t="e">
        <f>COUNTIFS(CSV!$A:$A,$A339,CSV!$Q:$Q,"&gt;1.5")/$B339</f>
        <v>#DIV/0!</v>
      </c>
      <c r="J339" s="7" t="e">
        <f>COUNTIFS(CSV!$B:$B,$A339,CSV!$Q:$Q,"&gt;1.5")/$C339</f>
        <v>#DIV/0!</v>
      </c>
      <c r="K339" s="12" t="e">
        <f>(COUNTIFS(CSV!$A:$A,$A339,CSV!$M:$M,"&gt;0.5") +COUNTIFS(CSV!$B:$B,$A339,CSV!$O:$O,"&gt;0.5"))/$D339</f>
        <v>#DIV/0!</v>
      </c>
      <c r="L339" s="7" t="e">
        <f>COUNTIFS(CSV!$A:$A,$A339,CSV!$M:$M,"&gt;0.5")/$B339</f>
        <v>#DIV/0!</v>
      </c>
      <c r="M339" s="7" t="e">
        <f>COUNTIFS(CSV!$B:$B,$A339,CSV!$O:$O,"&gt;0.5")/$C339</f>
        <v>#DIV/0!</v>
      </c>
      <c r="N339" s="12" t="e">
        <f>(COUNTIFS(CSV!$A:$A,$A339,CSV!$M:$M,"&gt;1.5") +COUNTIFS(CSV!$B:$B,$A339,CSV!$O:$O,"&gt;1.5"))/$D339</f>
        <v>#DIV/0!</v>
      </c>
      <c r="O339" s="7" t="e">
        <f>COUNTIFS(CSV!$A:$A,$A339,CSV!$M:$M,"&gt;1.5")/$B339</f>
        <v>#DIV/0!</v>
      </c>
      <c r="P339" s="7" t="e">
        <f>COUNTIFS(CSV!$B:$B,$A339,CSV!$O:$O,"&gt;1.5")/$C339</f>
        <v>#DIV/0!</v>
      </c>
      <c r="Q339" s="12" t="e">
        <f>(COUNTIFS(CSV!$A:$A,$A339,CSV!$N:$N,"&gt;0.5") +COUNTIFS(CSV!$B:$B,$A339,CSV!$P:$P,"&gt;0.5"))/$D339</f>
        <v>#DIV/0!</v>
      </c>
      <c r="R339" s="7" t="e">
        <f>COUNTIFS(CSV!$A:$A,$A339,CSV!$N:$N,"&gt;0.5")/$B339</f>
        <v>#DIV/0!</v>
      </c>
      <c r="S339" s="7" t="e">
        <f>COUNTIFS(CSV!$B:$B,$A339,CSV!$P:$P,"&gt;0.5")/$C339</f>
        <v>#DIV/0!</v>
      </c>
      <c r="T339" s="12" t="e">
        <f>(COUNTIFS(CSV!$A:$A,$A339,CSV!$N:$N,"&gt;1.5") +COUNTIFS(CSV!$B:$B,$A339,CSV!$P:$P,"&gt;1.5"))/$D339</f>
        <v>#DIV/0!</v>
      </c>
      <c r="U339" s="7" t="e">
        <f>COUNTIFS(CSV!$A:$A,$A339,CSV!$N:$N,"&gt;1.5")/$B339</f>
        <v>#DIV/0!</v>
      </c>
      <c r="V339" s="7" t="e">
        <f>COUNTIFS(CSV!$B:$B,$A339,CSV!$P:$P,"&gt;1.5")/$C339</f>
        <v>#DIV/0!</v>
      </c>
    </row>
    <row r="340" spans="1:22" x14ac:dyDescent="0.3">
      <c r="A340" t="s">
        <v>418</v>
      </c>
      <c r="B340" s="9">
        <f>COUNTIF(CSV!A:A,A340)</f>
        <v>0</v>
      </c>
      <c r="C340" s="4">
        <f>COUNTIF(CSV!B:B,A340)</f>
        <v>0</v>
      </c>
      <c r="D340" s="4">
        <f t="shared" si="10"/>
        <v>0</v>
      </c>
      <c r="E340" s="12" t="e">
        <f>(COUNTIFS(CSV!$A:$A,$A340,CSV!$Q:$Q,"&gt;0.5") +COUNTIFS(CSV!$B:$B,$A340,CSV!$Q:$Q,"&gt;0.5"))/$D340</f>
        <v>#DIV/0!</v>
      </c>
      <c r="F340" s="7" t="e">
        <f>COUNTIFS(CSV!$A:$A,$A340,CSV!$Q:$Q,"&gt;0.5")/$B340</f>
        <v>#DIV/0!</v>
      </c>
      <c r="G340" s="7" t="e">
        <f>COUNTIFS(CSV!$B:$B,$A340,CSV!$Q:$Q,"&gt;0.5")/$C340</f>
        <v>#DIV/0!</v>
      </c>
      <c r="H340" s="12" t="e">
        <f>(COUNTIFS(CSV!$A:$A,$A340,CSV!$Q:$Q,"&gt;1.5") +COUNTIFS(CSV!$B:$B,$A340,CSV!$Q:$Q,"&gt;1.5"))/$D340</f>
        <v>#DIV/0!</v>
      </c>
      <c r="I340" s="7" t="e">
        <f>COUNTIFS(CSV!$A:$A,$A340,CSV!$Q:$Q,"&gt;1.5")/$B340</f>
        <v>#DIV/0!</v>
      </c>
      <c r="J340" s="7" t="e">
        <f>COUNTIFS(CSV!$B:$B,$A340,CSV!$Q:$Q,"&gt;1.5")/$C340</f>
        <v>#DIV/0!</v>
      </c>
      <c r="K340" s="12" t="e">
        <f>(COUNTIFS(CSV!$A:$A,$A340,CSV!$M:$M,"&gt;0.5") +COUNTIFS(CSV!$B:$B,$A340,CSV!$O:$O,"&gt;0.5"))/$D340</f>
        <v>#DIV/0!</v>
      </c>
      <c r="L340" s="7" t="e">
        <f>COUNTIFS(CSV!$A:$A,$A340,CSV!$M:$M,"&gt;0.5")/$B340</f>
        <v>#DIV/0!</v>
      </c>
      <c r="M340" s="7" t="e">
        <f>COUNTIFS(CSV!$B:$B,$A340,CSV!$O:$O,"&gt;0.5")/$C340</f>
        <v>#DIV/0!</v>
      </c>
      <c r="N340" s="12" t="e">
        <f>(COUNTIFS(CSV!$A:$A,$A340,CSV!$M:$M,"&gt;1.5") +COUNTIFS(CSV!$B:$B,$A340,CSV!$O:$O,"&gt;1.5"))/$D340</f>
        <v>#DIV/0!</v>
      </c>
      <c r="O340" s="7" t="e">
        <f>COUNTIFS(CSV!$A:$A,$A340,CSV!$M:$M,"&gt;1.5")/$B340</f>
        <v>#DIV/0!</v>
      </c>
      <c r="P340" s="7" t="e">
        <f>COUNTIFS(CSV!$B:$B,$A340,CSV!$O:$O,"&gt;1.5")/$C340</f>
        <v>#DIV/0!</v>
      </c>
      <c r="Q340" s="12" t="e">
        <f>(COUNTIFS(CSV!$A:$A,$A340,CSV!$N:$N,"&gt;0.5") +COUNTIFS(CSV!$B:$B,$A340,CSV!$P:$P,"&gt;0.5"))/$D340</f>
        <v>#DIV/0!</v>
      </c>
      <c r="R340" s="7" t="e">
        <f>COUNTIFS(CSV!$A:$A,$A340,CSV!$N:$N,"&gt;0.5")/$B340</f>
        <v>#DIV/0!</v>
      </c>
      <c r="S340" s="7" t="e">
        <f>COUNTIFS(CSV!$B:$B,$A340,CSV!$P:$P,"&gt;0.5")/$C340</f>
        <v>#DIV/0!</v>
      </c>
      <c r="T340" s="12" t="e">
        <f>(COUNTIFS(CSV!$A:$A,$A340,CSV!$N:$N,"&gt;1.5") +COUNTIFS(CSV!$B:$B,$A340,CSV!$P:$P,"&gt;1.5"))/$D340</f>
        <v>#DIV/0!</v>
      </c>
      <c r="U340" s="7" t="e">
        <f>COUNTIFS(CSV!$A:$A,$A340,CSV!$N:$N,"&gt;1.5")/$B340</f>
        <v>#DIV/0!</v>
      </c>
      <c r="V340" s="7" t="e">
        <f>COUNTIFS(CSV!$B:$B,$A340,CSV!$P:$P,"&gt;1.5")/$C340</f>
        <v>#DIV/0!</v>
      </c>
    </row>
    <row r="341" spans="1:22" x14ac:dyDescent="0.3">
      <c r="A341" t="s">
        <v>434</v>
      </c>
      <c r="B341" s="9">
        <f>COUNTIF(CSV!A:A,A341)</f>
        <v>0</v>
      </c>
      <c r="C341" s="4">
        <f>COUNTIF(CSV!B:B,A341)</f>
        <v>0</v>
      </c>
      <c r="D341" s="4">
        <f t="shared" si="10"/>
        <v>0</v>
      </c>
      <c r="E341" s="12" t="e">
        <f>(COUNTIFS(CSV!$A:$A,$A341,CSV!$Q:$Q,"&gt;0.5") +COUNTIFS(CSV!$B:$B,$A341,CSV!$Q:$Q,"&gt;0.5"))/$D341</f>
        <v>#DIV/0!</v>
      </c>
      <c r="F341" s="7" t="e">
        <f>COUNTIFS(CSV!$A:$A,$A341,CSV!$Q:$Q,"&gt;0.5")/$B341</f>
        <v>#DIV/0!</v>
      </c>
      <c r="G341" s="7" t="e">
        <f>COUNTIFS(CSV!$B:$B,$A341,CSV!$Q:$Q,"&gt;0.5")/$C341</f>
        <v>#DIV/0!</v>
      </c>
      <c r="H341" s="12" t="e">
        <f>(COUNTIFS(CSV!$A:$A,$A341,CSV!$Q:$Q,"&gt;1.5") +COUNTIFS(CSV!$B:$B,$A341,CSV!$Q:$Q,"&gt;1.5"))/$D341</f>
        <v>#DIV/0!</v>
      </c>
      <c r="I341" s="7" t="e">
        <f>COUNTIFS(CSV!$A:$A,$A341,CSV!$Q:$Q,"&gt;1.5")/$B341</f>
        <v>#DIV/0!</v>
      </c>
      <c r="J341" s="7" t="e">
        <f>COUNTIFS(CSV!$B:$B,$A341,CSV!$Q:$Q,"&gt;1.5")/$C341</f>
        <v>#DIV/0!</v>
      </c>
      <c r="K341" s="12" t="e">
        <f>(COUNTIFS(CSV!$A:$A,$A341,CSV!$M:$M,"&gt;0.5") +COUNTIFS(CSV!$B:$B,$A341,CSV!$O:$O,"&gt;0.5"))/$D341</f>
        <v>#DIV/0!</v>
      </c>
      <c r="L341" s="7" t="e">
        <f>COUNTIFS(CSV!$A:$A,$A341,CSV!$M:$M,"&gt;0.5")/$B341</f>
        <v>#DIV/0!</v>
      </c>
      <c r="M341" s="7" t="e">
        <f>COUNTIFS(CSV!$B:$B,$A341,CSV!$O:$O,"&gt;0.5")/$C341</f>
        <v>#DIV/0!</v>
      </c>
      <c r="N341" s="12" t="e">
        <f>(COUNTIFS(CSV!$A:$A,$A341,CSV!$M:$M,"&gt;1.5") +COUNTIFS(CSV!$B:$B,$A341,CSV!$O:$O,"&gt;1.5"))/$D341</f>
        <v>#DIV/0!</v>
      </c>
      <c r="O341" s="7" t="e">
        <f>COUNTIFS(CSV!$A:$A,$A341,CSV!$M:$M,"&gt;1.5")/$B341</f>
        <v>#DIV/0!</v>
      </c>
      <c r="P341" s="7" t="e">
        <f>COUNTIFS(CSV!$B:$B,$A341,CSV!$O:$O,"&gt;1.5")/$C341</f>
        <v>#DIV/0!</v>
      </c>
      <c r="Q341" s="12" t="e">
        <f>(COUNTIFS(CSV!$A:$A,$A341,CSV!$N:$N,"&gt;0.5") +COUNTIFS(CSV!$B:$B,$A341,CSV!$P:$P,"&gt;0.5"))/$D341</f>
        <v>#DIV/0!</v>
      </c>
      <c r="R341" s="7" t="e">
        <f>COUNTIFS(CSV!$A:$A,$A341,CSV!$N:$N,"&gt;0.5")/$B341</f>
        <v>#DIV/0!</v>
      </c>
      <c r="S341" s="7" t="e">
        <f>COUNTIFS(CSV!$B:$B,$A341,CSV!$P:$P,"&gt;0.5")/$C341</f>
        <v>#DIV/0!</v>
      </c>
      <c r="T341" s="12" t="e">
        <f>(COUNTIFS(CSV!$A:$A,$A341,CSV!$N:$N,"&gt;1.5") +COUNTIFS(CSV!$B:$B,$A341,CSV!$P:$P,"&gt;1.5"))/$D341</f>
        <v>#DIV/0!</v>
      </c>
      <c r="U341" s="7" t="e">
        <f>COUNTIFS(CSV!$A:$A,$A341,CSV!$N:$N,"&gt;1.5")/$B341</f>
        <v>#DIV/0!</v>
      </c>
      <c r="V341" s="7" t="e">
        <f>COUNTIFS(CSV!$B:$B,$A341,CSV!$P:$P,"&gt;1.5")/$C341</f>
        <v>#DIV/0!</v>
      </c>
    </row>
    <row r="342" spans="1:22" x14ac:dyDescent="0.3">
      <c r="A342" t="s">
        <v>421</v>
      </c>
      <c r="B342" s="9">
        <f>COUNTIF(CSV!A:A,A342)</f>
        <v>0</v>
      </c>
      <c r="C342" s="4">
        <f>COUNTIF(CSV!B:B,A342)</f>
        <v>0</v>
      </c>
      <c r="D342" s="4">
        <f t="shared" si="10"/>
        <v>0</v>
      </c>
      <c r="E342" s="12" t="e">
        <f>(COUNTIFS(CSV!$A:$A,$A342,CSV!$Q:$Q,"&gt;0.5") +COUNTIFS(CSV!$B:$B,$A342,CSV!$Q:$Q,"&gt;0.5"))/$D342</f>
        <v>#DIV/0!</v>
      </c>
      <c r="F342" s="7" t="e">
        <f>COUNTIFS(CSV!$A:$A,$A342,CSV!$Q:$Q,"&gt;0.5")/$B342</f>
        <v>#DIV/0!</v>
      </c>
      <c r="G342" s="7" t="e">
        <f>COUNTIFS(CSV!$B:$B,$A342,CSV!$Q:$Q,"&gt;0.5")/$C342</f>
        <v>#DIV/0!</v>
      </c>
      <c r="H342" s="12" t="e">
        <f>(COUNTIFS(CSV!$A:$A,$A342,CSV!$Q:$Q,"&gt;1.5") +COUNTIFS(CSV!$B:$B,$A342,CSV!$Q:$Q,"&gt;1.5"))/$D342</f>
        <v>#DIV/0!</v>
      </c>
      <c r="I342" s="7" t="e">
        <f>COUNTIFS(CSV!$A:$A,$A342,CSV!$Q:$Q,"&gt;1.5")/$B342</f>
        <v>#DIV/0!</v>
      </c>
      <c r="J342" s="7" t="e">
        <f>COUNTIFS(CSV!$B:$B,$A342,CSV!$Q:$Q,"&gt;1.5")/$C342</f>
        <v>#DIV/0!</v>
      </c>
      <c r="K342" s="12" t="e">
        <f>(COUNTIFS(CSV!$A:$A,$A342,CSV!$M:$M,"&gt;0.5") +COUNTIFS(CSV!$B:$B,$A342,CSV!$O:$O,"&gt;0.5"))/$D342</f>
        <v>#DIV/0!</v>
      </c>
      <c r="L342" s="7" t="e">
        <f>COUNTIFS(CSV!$A:$A,$A342,CSV!$M:$M,"&gt;0.5")/$B342</f>
        <v>#DIV/0!</v>
      </c>
      <c r="M342" s="7" t="e">
        <f>COUNTIFS(CSV!$B:$B,$A342,CSV!$O:$O,"&gt;0.5")/$C342</f>
        <v>#DIV/0!</v>
      </c>
      <c r="N342" s="12" t="e">
        <f>(COUNTIFS(CSV!$A:$A,$A342,CSV!$M:$M,"&gt;1.5") +COUNTIFS(CSV!$B:$B,$A342,CSV!$O:$O,"&gt;1.5"))/$D342</f>
        <v>#DIV/0!</v>
      </c>
      <c r="O342" s="7" t="e">
        <f>COUNTIFS(CSV!$A:$A,$A342,CSV!$M:$M,"&gt;1.5")/$B342</f>
        <v>#DIV/0!</v>
      </c>
      <c r="P342" s="7" t="e">
        <f>COUNTIFS(CSV!$B:$B,$A342,CSV!$O:$O,"&gt;1.5")/$C342</f>
        <v>#DIV/0!</v>
      </c>
      <c r="Q342" s="12" t="e">
        <f>(COUNTIFS(CSV!$A:$A,$A342,CSV!$N:$N,"&gt;0.5") +COUNTIFS(CSV!$B:$B,$A342,CSV!$P:$P,"&gt;0.5"))/$D342</f>
        <v>#DIV/0!</v>
      </c>
      <c r="R342" s="7" t="e">
        <f>COUNTIFS(CSV!$A:$A,$A342,CSV!$N:$N,"&gt;0.5")/$B342</f>
        <v>#DIV/0!</v>
      </c>
      <c r="S342" s="7" t="e">
        <f>COUNTIFS(CSV!$B:$B,$A342,CSV!$P:$P,"&gt;0.5")/$C342</f>
        <v>#DIV/0!</v>
      </c>
      <c r="T342" s="12" t="e">
        <f>(COUNTIFS(CSV!$A:$A,$A342,CSV!$N:$N,"&gt;1.5") +COUNTIFS(CSV!$B:$B,$A342,CSV!$P:$P,"&gt;1.5"))/$D342</f>
        <v>#DIV/0!</v>
      </c>
      <c r="U342" s="7" t="e">
        <f>COUNTIFS(CSV!$A:$A,$A342,CSV!$N:$N,"&gt;1.5")/$B342</f>
        <v>#DIV/0!</v>
      </c>
      <c r="V342" s="7" t="e">
        <f>COUNTIFS(CSV!$B:$B,$A342,CSV!$P:$P,"&gt;1.5")/$C342</f>
        <v>#DIV/0!</v>
      </c>
    </row>
    <row r="343" spans="1:22" x14ac:dyDescent="0.3">
      <c r="A343" t="s">
        <v>419</v>
      </c>
      <c r="B343" s="9">
        <f>COUNTIF(CSV!A:A,A343)</f>
        <v>0</v>
      </c>
      <c r="C343" s="4">
        <f>COUNTIF(CSV!B:B,A343)</f>
        <v>0</v>
      </c>
      <c r="D343" s="4">
        <f t="shared" si="10"/>
        <v>0</v>
      </c>
      <c r="E343" s="12" t="e">
        <f>(COUNTIFS(CSV!$A:$A,$A343,CSV!$Q:$Q,"&gt;0.5") +COUNTIFS(CSV!$B:$B,$A343,CSV!$Q:$Q,"&gt;0.5"))/$D343</f>
        <v>#DIV/0!</v>
      </c>
      <c r="F343" s="7" t="e">
        <f>COUNTIFS(CSV!$A:$A,$A343,CSV!$Q:$Q,"&gt;0.5")/$B343</f>
        <v>#DIV/0!</v>
      </c>
      <c r="G343" s="7" t="e">
        <f>COUNTIFS(CSV!$B:$B,$A343,CSV!$Q:$Q,"&gt;0.5")/$C343</f>
        <v>#DIV/0!</v>
      </c>
      <c r="H343" s="12" t="e">
        <f>(COUNTIFS(CSV!$A:$A,$A343,CSV!$Q:$Q,"&gt;1.5") +COUNTIFS(CSV!$B:$B,$A343,CSV!$Q:$Q,"&gt;1.5"))/$D343</f>
        <v>#DIV/0!</v>
      </c>
      <c r="I343" s="7" t="e">
        <f>COUNTIFS(CSV!$A:$A,$A343,CSV!$Q:$Q,"&gt;1.5")/$B343</f>
        <v>#DIV/0!</v>
      </c>
      <c r="J343" s="7" t="e">
        <f>COUNTIFS(CSV!$B:$B,$A343,CSV!$Q:$Q,"&gt;1.5")/$C343</f>
        <v>#DIV/0!</v>
      </c>
      <c r="K343" s="12" t="e">
        <f>(COUNTIFS(CSV!$A:$A,$A343,CSV!$M:$M,"&gt;0.5") +COUNTIFS(CSV!$B:$B,$A343,CSV!$O:$O,"&gt;0.5"))/$D343</f>
        <v>#DIV/0!</v>
      </c>
      <c r="L343" s="7" t="e">
        <f>COUNTIFS(CSV!$A:$A,$A343,CSV!$M:$M,"&gt;0.5")/$B343</f>
        <v>#DIV/0!</v>
      </c>
      <c r="M343" s="7" t="e">
        <f>COUNTIFS(CSV!$B:$B,$A343,CSV!$O:$O,"&gt;0.5")/$C343</f>
        <v>#DIV/0!</v>
      </c>
      <c r="N343" s="12" t="e">
        <f>(COUNTIFS(CSV!$A:$A,$A343,CSV!$M:$M,"&gt;1.5") +COUNTIFS(CSV!$B:$B,$A343,CSV!$O:$O,"&gt;1.5"))/$D343</f>
        <v>#DIV/0!</v>
      </c>
      <c r="O343" s="7" t="e">
        <f>COUNTIFS(CSV!$A:$A,$A343,CSV!$M:$M,"&gt;1.5")/$B343</f>
        <v>#DIV/0!</v>
      </c>
      <c r="P343" s="7" t="e">
        <f>COUNTIFS(CSV!$B:$B,$A343,CSV!$O:$O,"&gt;1.5")/$C343</f>
        <v>#DIV/0!</v>
      </c>
      <c r="Q343" s="12" t="e">
        <f>(COUNTIFS(CSV!$A:$A,$A343,CSV!$N:$N,"&gt;0.5") +COUNTIFS(CSV!$B:$B,$A343,CSV!$P:$P,"&gt;0.5"))/$D343</f>
        <v>#DIV/0!</v>
      </c>
      <c r="R343" s="7" t="e">
        <f>COUNTIFS(CSV!$A:$A,$A343,CSV!$N:$N,"&gt;0.5")/$B343</f>
        <v>#DIV/0!</v>
      </c>
      <c r="S343" s="7" t="e">
        <f>COUNTIFS(CSV!$B:$B,$A343,CSV!$P:$P,"&gt;0.5")/$C343</f>
        <v>#DIV/0!</v>
      </c>
      <c r="T343" s="12" t="e">
        <f>(COUNTIFS(CSV!$A:$A,$A343,CSV!$N:$N,"&gt;1.5") +COUNTIFS(CSV!$B:$B,$A343,CSV!$P:$P,"&gt;1.5"))/$D343</f>
        <v>#DIV/0!</v>
      </c>
      <c r="U343" s="7" t="e">
        <f>COUNTIFS(CSV!$A:$A,$A343,CSV!$N:$N,"&gt;1.5")/$B343</f>
        <v>#DIV/0!</v>
      </c>
      <c r="V343" s="7" t="e">
        <f>COUNTIFS(CSV!$B:$B,$A343,CSV!$P:$P,"&gt;1.5")/$C343</f>
        <v>#DIV/0!</v>
      </c>
    </row>
    <row r="344" spans="1:22" x14ac:dyDescent="0.3">
      <c r="A344" t="s">
        <v>422</v>
      </c>
      <c r="B344" s="9">
        <f>COUNTIF(CSV!A:A,A344)</f>
        <v>0</v>
      </c>
      <c r="C344" s="4">
        <f>COUNTIF(CSV!B:B,A344)</f>
        <v>0</v>
      </c>
      <c r="D344" s="4">
        <f t="shared" si="10"/>
        <v>0</v>
      </c>
      <c r="E344" s="12" t="e">
        <f>(COUNTIFS(CSV!$A:$A,$A344,CSV!$Q:$Q,"&gt;0.5") +COUNTIFS(CSV!$B:$B,$A344,CSV!$Q:$Q,"&gt;0.5"))/$D344</f>
        <v>#DIV/0!</v>
      </c>
      <c r="F344" s="7" t="e">
        <f>COUNTIFS(CSV!$A:$A,$A344,CSV!$Q:$Q,"&gt;0.5")/$B344</f>
        <v>#DIV/0!</v>
      </c>
      <c r="G344" s="7" t="e">
        <f>COUNTIFS(CSV!$B:$B,$A344,CSV!$Q:$Q,"&gt;0.5")/$C344</f>
        <v>#DIV/0!</v>
      </c>
      <c r="H344" s="12" t="e">
        <f>(COUNTIFS(CSV!$A:$A,$A344,CSV!$Q:$Q,"&gt;1.5") +COUNTIFS(CSV!$B:$B,$A344,CSV!$Q:$Q,"&gt;1.5"))/$D344</f>
        <v>#DIV/0!</v>
      </c>
      <c r="I344" s="7" t="e">
        <f>COUNTIFS(CSV!$A:$A,$A344,CSV!$Q:$Q,"&gt;1.5")/$B344</f>
        <v>#DIV/0!</v>
      </c>
      <c r="J344" s="7" t="e">
        <f>COUNTIFS(CSV!$B:$B,$A344,CSV!$Q:$Q,"&gt;1.5")/$C344</f>
        <v>#DIV/0!</v>
      </c>
      <c r="K344" s="12" t="e">
        <f>(COUNTIFS(CSV!$A:$A,$A344,CSV!$M:$M,"&gt;0.5") +COUNTIFS(CSV!$B:$B,$A344,CSV!$O:$O,"&gt;0.5"))/$D344</f>
        <v>#DIV/0!</v>
      </c>
      <c r="L344" s="7" t="e">
        <f>COUNTIFS(CSV!$A:$A,$A344,CSV!$M:$M,"&gt;0.5")/$B344</f>
        <v>#DIV/0!</v>
      </c>
      <c r="M344" s="7" t="e">
        <f>COUNTIFS(CSV!$B:$B,$A344,CSV!$O:$O,"&gt;0.5")/$C344</f>
        <v>#DIV/0!</v>
      </c>
      <c r="N344" s="12" t="e">
        <f>(COUNTIFS(CSV!$A:$A,$A344,CSV!$M:$M,"&gt;1.5") +COUNTIFS(CSV!$B:$B,$A344,CSV!$O:$O,"&gt;1.5"))/$D344</f>
        <v>#DIV/0!</v>
      </c>
      <c r="O344" s="7" t="e">
        <f>COUNTIFS(CSV!$A:$A,$A344,CSV!$M:$M,"&gt;1.5")/$B344</f>
        <v>#DIV/0!</v>
      </c>
      <c r="P344" s="7" t="e">
        <f>COUNTIFS(CSV!$B:$B,$A344,CSV!$O:$O,"&gt;1.5")/$C344</f>
        <v>#DIV/0!</v>
      </c>
      <c r="Q344" s="12" t="e">
        <f>(COUNTIFS(CSV!$A:$A,$A344,CSV!$N:$N,"&gt;0.5") +COUNTIFS(CSV!$B:$B,$A344,CSV!$P:$P,"&gt;0.5"))/$D344</f>
        <v>#DIV/0!</v>
      </c>
      <c r="R344" s="7" t="e">
        <f>COUNTIFS(CSV!$A:$A,$A344,CSV!$N:$N,"&gt;0.5")/$B344</f>
        <v>#DIV/0!</v>
      </c>
      <c r="S344" s="7" t="e">
        <f>COUNTIFS(CSV!$B:$B,$A344,CSV!$P:$P,"&gt;0.5")/$C344</f>
        <v>#DIV/0!</v>
      </c>
      <c r="T344" s="12" t="e">
        <f>(COUNTIFS(CSV!$A:$A,$A344,CSV!$N:$N,"&gt;1.5") +COUNTIFS(CSV!$B:$B,$A344,CSV!$P:$P,"&gt;1.5"))/$D344</f>
        <v>#DIV/0!</v>
      </c>
      <c r="U344" s="7" t="e">
        <f>COUNTIFS(CSV!$A:$A,$A344,CSV!$N:$N,"&gt;1.5")/$B344</f>
        <v>#DIV/0!</v>
      </c>
      <c r="V344" s="7" t="e">
        <f>COUNTIFS(CSV!$B:$B,$A344,CSV!$P:$P,"&gt;1.5")/$C344</f>
        <v>#DIV/0!</v>
      </c>
    </row>
    <row r="345" spans="1:22" x14ac:dyDescent="0.3">
      <c r="A345" t="s">
        <v>424</v>
      </c>
      <c r="B345" s="9">
        <f>COUNTIF(CSV!A:A,A345)</f>
        <v>0</v>
      </c>
      <c r="C345" s="4">
        <f>COUNTIF(CSV!B:B,A345)</f>
        <v>0</v>
      </c>
      <c r="D345" s="4">
        <f t="shared" si="10"/>
        <v>0</v>
      </c>
      <c r="E345" s="12" t="e">
        <f>(COUNTIFS(CSV!$A:$A,$A345,CSV!$Q:$Q,"&gt;0.5") +COUNTIFS(CSV!$B:$B,$A345,CSV!$Q:$Q,"&gt;0.5"))/$D345</f>
        <v>#DIV/0!</v>
      </c>
      <c r="F345" s="7" t="e">
        <f>COUNTIFS(CSV!$A:$A,$A345,CSV!$Q:$Q,"&gt;0.5")/$B345</f>
        <v>#DIV/0!</v>
      </c>
      <c r="G345" s="7" t="e">
        <f>COUNTIFS(CSV!$B:$B,$A345,CSV!$Q:$Q,"&gt;0.5")/$C345</f>
        <v>#DIV/0!</v>
      </c>
      <c r="H345" s="12" t="e">
        <f>(COUNTIFS(CSV!$A:$A,$A345,CSV!$Q:$Q,"&gt;1.5") +COUNTIFS(CSV!$B:$B,$A345,CSV!$Q:$Q,"&gt;1.5"))/$D345</f>
        <v>#DIV/0!</v>
      </c>
      <c r="I345" s="7" t="e">
        <f>COUNTIFS(CSV!$A:$A,$A345,CSV!$Q:$Q,"&gt;1.5")/$B345</f>
        <v>#DIV/0!</v>
      </c>
      <c r="J345" s="7" t="e">
        <f>COUNTIFS(CSV!$B:$B,$A345,CSV!$Q:$Q,"&gt;1.5")/$C345</f>
        <v>#DIV/0!</v>
      </c>
      <c r="K345" s="12" t="e">
        <f>(COUNTIFS(CSV!$A:$A,$A345,CSV!$M:$M,"&gt;0.5") +COUNTIFS(CSV!$B:$B,$A345,CSV!$O:$O,"&gt;0.5"))/$D345</f>
        <v>#DIV/0!</v>
      </c>
      <c r="L345" s="7" t="e">
        <f>COUNTIFS(CSV!$A:$A,$A345,CSV!$M:$M,"&gt;0.5")/$B345</f>
        <v>#DIV/0!</v>
      </c>
      <c r="M345" s="7" t="e">
        <f>COUNTIFS(CSV!$B:$B,$A345,CSV!$O:$O,"&gt;0.5")/$C345</f>
        <v>#DIV/0!</v>
      </c>
      <c r="N345" s="12" t="e">
        <f>(COUNTIFS(CSV!$A:$A,$A345,CSV!$M:$M,"&gt;1.5") +COUNTIFS(CSV!$B:$B,$A345,CSV!$O:$O,"&gt;1.5"))/$D345</f>
        <v>#DIV/0!</v>
      </c>
      <c r="O345" s="7" t="e">
        <f>COUNTIFS(CSV!$A:$A,$A345,CSV!$M:$M,"&gt;1.5")/$B345</f>
        <v>#DIV/0!</v>
      </c>
      <c r="P345" s="7" t="e">
        <f>COUNTIFS(CSV!$B:$B,$A345,CSV!$O:$O,"&gt;1.5")/$C345</f>
        <v>#DIV/0!</v>
      </c>
      <c r="Q345" s="12" t="e">
        <f>(COUNTIFS(CSV!$A:$A,$A345,CSV!$N:$N,"&gt;0.5") +COUNTIFS(CSV!$B:$B,$A345,CSV!$P:$P,"&gt;0.5"))/$D345</f>
        <v>#DIV/0!</v>
      </c>
      <c r="R345" s="7" t="e">
        <f>COUNTIFS(CSV!$A:$A,$A345,CSV!$N:$N,"&gt;0.5")/$B345</f>
        <v>#DIV/0!</v>
      </c>
      <c r="S345" s="7" t="e">
        <f>COUNTIFS(CSV!$B:$B,$A345,CSV!$P:$P,"&gt;0.5")/$C345</f>
        <v>#DIV/0!</v>
      </c>
      <c r="T345" s="12" t="e">
        <f>(COUNTIFS(CSV!$A:$A,$A345,CSV!$N:$N,"&gt;1.5") +COUNTIFS(CSV!$B:$B,$A345,CSV!$P:$P,"&gt;1.5"))/$D345</f>
        <v>#DIV/0!</v>
      </c>
      <c r="U345" s="7" t="e">
        <f>COUNTIFS(CSV!$A:$A,$A345,CSV!$N:$N,"&gt;1.5")/$B345</f>
        <v>#DIV/0!</v>
      </c>
      <c r="V345" s="7" t="e">
        <f>COUNTIFS(CSV!$B:$B,$A345,CSV!$P:$P,"&gt;1.5")/$C345</f>
        <v>#DIV/0!</v>
      </c>
    </row>
    <row r="346" spans="1:22" x14ac:dyDescent="0.3">
      <c r="A346" t="s">
        <v>420</v>
      </c>
      <c r="B346" s="9">
        <f>COUNTIF(CSV!A:A,A346)</f>
        <v>0</v>
      </c>
      <c r="C346" s="4">
        <f>COUNTIF(CSV!B:B,A346)</f>
        <v>0</v>
      </c>
      <c r="D346" s="4">
        <f t="shared" si="10"/>
        <v>0</v>
      </c>
      <c r="E346" s="12" t="e">
        <f>(COUNTIFS(CSV!$A:$A,$A346,CSV!$Q:$Q,"&gt;0.5") +COUNTIFS(CSV!$B:$B,$A346,CSV!$Q:$Q,"&gt;0.5"))/$D346</f>
        <v>#DIV/0!</v>
      </c>
      <c r="F346" s="7" t="e">
        <f>COUNTIFS(CSV!$A:$A,$A346,CSV!$Q:$Q,"&gt;0.5")/$B346</f>
        <v>#DIV/0!</v>
      </c>
      <c r="G346" s="7" t="e">
        <f>COUNTIFS(CSV!$B:$B,$A346,CSV!$Q:$Q,"&gt;0.5")/$C346</f>
        <v>#DIV/0!</v>
      </c>
      <c r="H346" s="12" t="e">
        <f>(COUNTIFS(CSV!$A:$A,$A346,CSV!$Q:$Q,"&gt;1.5") +COUNTIFS(CSV!$B:$B,$A346,CSV!$Q:$Q,"&gt;1.5"))/$D346</f>
        <v>#DIV/0!</v>
      </c>
      <c r="I346" s="7" t="e">
        <f>COUNTIFS(CSV!$A:$A,$A346,CSV!$Q:$Q,"&gt;1.5")/$B346</f>
        <v>#DIV/0!</v>
      </c>
      <c r="J346" s="7" t="e">
        <f>COUNTIFS(CSV!$B:$B,$A346,CSV!$Q:$Q,"&gt;1.5")/$C346</f>
        <v>#DIV/0!</v>
      </c>
      <c r="K346" s="12" t="e">
        <f>(COUNTIFS(CSV!$A:$A,$A346,CSV!$M:$M,"&gt;0.5") +COUNTIFS(CSV!$B:$B,$A346,CSV!$O:$O,"&gt;0.5"))/$D346</f>
        <v>#DIV/0!</v>
      </c>
      <c r="L346" s="7" t="e">
        <f>COUNTIFS(CSV!$A:$A,$A346,CSV!$M:$M,"&gt;0.5")/$B346</f>
        <v>#DIV/0!</v>
      </c>
      <c r="M346" s="7" t="e">
        <f>COUNTIFS(CSV!$B:$B,$A346,CSV!$O:$O,"&gt;0.5")/$C346</f>
        <v>#DIV/0!</v>
      </c>
      <c r="N346" s="12" t="e">
        <f>(COUNTIFS(CSV!$A:$A,$A346,CSV!$M:$M,"&gt;1.5") +COUNTIFS(CSV!$B:$B,$A346,CSV!$O:$O,"&gt;1.5"))/$D346</f>
        <v>#DIV/0!</v>
      </c>
      <c r="O346" s="7" t="e">
        <f>COUNTIFS(CSV!$A:$A,$A346,CSV!$M:$M,"&gt;1.5")/$B346</f>
        <v>#DIV/0!</v>
      </c>
      <c r="P346" s="7" t="e">
        <f>COUNTIFS(CSV!$B:$B,$A346,CSV!$O:$O,"&gt;1.5")/$C346</f>
        <v>#DIV/0!</v>
      </c>
      <c r="Q346" s="12" t="e">
        <f>(COUNTIFS(CSV!$A:$A,$A346,CSV!$N:$N,"&gt;0.5") +COUNTIFS(CSV!$B:$B,$A346,CSV!$P:$P,"&gt;0.5"))/$D346</f>
        <v>#DIV/0!</v>
      </c>
      <c r="R346" s="7" t="e">
        <f>COUNTIFS(CSV!$A:$A,$A346,CSV!$N:$N,"&gt;0.5")/$B346</f>
        <v>#DIV/0!</v>
      </c>
      <c r="S346" s="7" t="e">
        <f>COUNTIFS(CSV!$B:$B,$A346,CSV!$P:$P,"&gt;0.5")/$C346</f>
        <v>#DIV/0!</v>
      </c>
      <c r="T346" s="12" t="e">
        <f>(COUNTIFS(CSV!$A:$A,$A346,CSV!$N:$N,"&gt;1.5") +COUNTIFS(CSV!$B:$B,$A346,CSV!$P:$P,"&gt;1.5"))/$D346</f>
        <v>#DIV/0!</v>
      </c>
      <c r="U346" s="7" t="e">
        <f>COUNTIFS(CSV!$A:$A,$A346,CSV!$N:$N,"&gt;1.5")/$B346</f>
        <v>#DIV/0!</v>
      </c>
      <c r="V346" s="7" t="e">
        <f>COUNTIFS(CSV!$B:$B,$A346,CSV!$P:$P,"&gt;1.5")/$C346</f>
        <v>#DIV/0!</v>
      </c>
    </row>
    <row r="347" spans="1:22" x14ac:dyDescent="0.3">
      <c r="A347" t="s">
        <v>429</v>
      </c>
      <c r="B347" s="9">
        <f>COUNTIF(CSV!A:A,A347)</f>
        <v>0</v>
      </c>
      <c r="C347" s="4">
        <f>COUNTIF(CSV!B:B,A347)</f>
        <v>0</v>
      </c>
      <c r="D347" s="4">
        <f t="shared" si="10"/>
        <v>0</v>
      </c>
      <c r="E347" s="12" t="e">
        <f>(COUNTIFS(CSV!$A:$A,$A347,CSV!$Q:$Q,"&gt;0.5") +COUNTIFS(CSV!$B:$B,$A347,CSV!$Q:$Q,"&gt;0.5"))/$D347</f>
        <v>#DIV/0!</v>
      </c>
      <c r="F347" s="7" t="e">
        <f>COUNTIFS(CSV!$A:$A,$A347,CSV!$Q:$Q,"&gt;0.5")/$B347</f>
        <v>#DIV/0!</v>
      </c>
      <c r="G347" s="7" t="e">
        <f>COUNTIFS(CSV!$B:$B,$A347,CSV!$Q:$Q,"&gt;0.5")/$C347</f>
        <v>#DIV/0!</v>
      </c>
      <c r="H347" s="12" t="e">
        <f>(COUNTIFS(CSV!$A:$A,$A347,CSV!$Q:$Q,"&gt;1.5") +COUNTIFS(CSV!$B:$B,$A347,CSV!$Q:$Q,"&gt;1.5"))/$D347</f>
        <v>#DIV/0!</v>
      </c>
      <c r="I347" s="7" t="e">
        <f>COUNTIFS(CSV!$A:$A,$A347,CSV!$Q:$Q,"&gt;1.5")/$B347</f>
        <v>#DIV/0!</v>
      </c>
      <c r="J347" s="7" t="e">
        <f>COUNTIFS(CSV!$B:$B,$A347,CSV!$Q:$Q,"&gt;1.5")/$C347</f>
        <v>#DIV/0!</v>
      </c>
      <c r="K347" s="12" t="e">
        <f>(COUNTIFS(CSV!$A:$A,$A347,CSV!$M:$M,"&gt;0.5") +COUNTIFS(CSV!$B:$B,$A347,CSV!$O:$O,"&gt;0.5"))/$D347</f>
        <v>#DIV/0!</v>
      </c>
      <c r="L347" s="7" t="e">
        <f>COUNTIFS(CSV!$A:$A,$A347,CSV!$M:$M,"&gt;0.5")/$B347</f>
        <v>#DIV/0!</v>
      </c>
      <c r="M347" s="7" t="e">
        <f>COUNTIFS(CSV!$B:$B,$A347,CSV!$O:$O,"&gt;0.5")/$C347</f>
        <v>#DIV/0!</v>
      </c>
      <c r="N347" s="12" t="e">
        <f>(COUNTIFS(CSV!$A:$A,$A347,CSV!$M:$M,"&gt;1.5") +COUNTIFS(CSV!$B:$B,$A347,CSV!$O:$O,"&gt;1.5"))/$D347</f>
        <v>#DIV/0!</v>
      </c>
      <c r="O347" s="7" t="e">
        <f>COUNTIFS(CSV!$A:$A,$A347,CSV!$M:$M,"&gt;1.5")/$B347</f>
        <v>#DIV/0!</v>
      </c>
      <c r="P347" s="7" t="e">
        <f>COUNTIFS(CSV!$B:$B,$A347,CSV!$O:$O,"&gt;1.5")/$C347</f>
        <v>#DIV/0!</v>
      </c>
      <c r="Q347" s="12" t="e">
        <f>(COUNTIFS(CSV!$A:$A,$A347,CSV!$N:$N,"&gt;0.5") +COUNTIFS(CSV!$B:$B,$A347,CSV!$P:$P,"&gt;0.5"))/$D347</f>
        <v>#DIV/0!</v>
      </c>
      <c r="R347" s="7" t="e">
        <f>COUNTIFS(CSV!$A:$A,$A347,CSV!$N:$N,"&gt;0.5")/$B347</f>
        <v>#DIV/0!</v>
      </c>
      <c r="S347" s="7" t="e">
        <f>COUNTIFS(CSV!$B:$B,$A347,CSV!$P:$P,"&gt;0.5")/$C347</f>
        <v>#DIV/0!</v>
      </c>
      <c r="T347" s="12" t="e">
        <f>(COUNTIFS(CSV!$A:$A,$A347,CSV!$N:$N,"&gt;1.5") +COUNTIFS(CSV!$B:$B,$A347,CSV!$P:$P,"&gt;1.5"))/$D347</f>
        <v>#DIV/0!</v>
      </c>
      <c r="U347" s="7" t="e">
        <f>COUNTIFS(CSV!$A:$A,$A347,CSV!$N:$N,"&gt;1.5")/$B347</f>
        <v>#DIV/0!</v>
      </c>
      <c r="V347" s="7" t="e">
        <f>COUNTIFS(CSV!$B:$B,$A347,CSV!$P:$P,"&gt;1.5")/$C347</f>
        <v>#DIV/0!</v>
      </c>
    </row>
    <row r="348" spans="1:22" x14ac:dyDescent="0.3">
      <c r="A348" t="s">
        <v>423</v>
      </c>
      <c r="B348" s="9">
        <f>COUNTIF(CSV!A:A,A348)</f>
        <v>1</v>
      </c>
      <c r="C348" s="4">
        <f>COUNTIF(CSV!B:B,A348)</f>
        <v>0</v>
      </c>
      <c r="D348" s="4">
        <f t="shared" si="10"/>
        <v>1</v>
      </c>
      <c r="E348" s="12">
        <f>(COUNTIFS(CSV!$A:$A,$A348,CSV!$Q:$Q,"&gt;0.5") +COUNTIFS(CSV!$B:$B,$A348,CSV!$Q:$Q,"&gt;0.5"))/$D348</f>
        <v>1</v>
      </c>
      <c r="F348" s="7">
        <f>COUNTIFS(CSV!$A:$A,$A348,CSV!$Q:$Q,"&gt;0.5")/$B348</f>
        <v>1</v>
      </c>
      <c r="G348" s="7" t="e">
        <f>COUNTIFS(CSV!$B:$B,$A348,CSV!$Q:$Q,"&gt;0.5")/$C348</f>
        <v>#DIV/0!</v>
      </c>
      <c r="H348" s="12">
        <f>(COUNTIFS(CSV!$A:$A,$A348,CSV!$Q:$Q,"&gt;1.5") +COUNTIFS(CSV!$B:$B,$A348,CSV!$Q:$Q,"&gt;1.5"))/$D348</f>
        <v>1</v>
      </c>
      <c r="I348" s="7">
        <f>COUNTIFS(CSV!$A:$A,$A348,CSV!$Q:$Q,"&gt;1.5")/$B348</f>
        <v>1</v>
      </c>
      <c r="J348" s="7" t="e">
        <f>COUNTIFS(CSV!$B:$B,$A348,CSV!$Q:$Q,"&gt;1.5")/$C348</f>
        <v>#DIV/0!</v>
      </c>
      <c r="K348" s="12">
        <f>(COUNTIFS(CSV!$A:$A,$A348,CSV!$M:$M,"&gt;0.5") +COUNTIFS(CSV!$B:$B,$A348,CSV!$O:$O,"&gt;0.5"))/$D348</f>
        <v>1</v>
      </c>
      <c r="L348" s="7">
        <f>COUNTIFS(CSV!$A:$A,$A348,CSV!$M:$M,"&gt;0.5")/$B348</f>
        <v>1</v>
      </c>
      <c r="M348" s="7" t="e">
        <f>COUNTIFS(CSV!$B:$B,$A348,CSV!$O:$O,"&gt;0.5")/$C348</f>
        <v>#DIV/0!</v>
      </c>
      <c r="N348" s="12">
        <f>(COUNTIFS(CSV!$A:$A,$A348,CSV!$M:$M,"&gt;1.5") +COUNTIFS(CSV!$B:$B,$A348,CSV!$O:$O,"&gt;1.5"))/$D348</f>
        <v>1</v>
      </c>
      <c r="O348" s="7">
        <f>COUNTIFS(CSV!$A:$A,$A348,CSV!$M:$M,"&gt;1.5")/$B348</f>
        <v>1</v>
      </c>
      <c r="P348" s="7" t="e">
        <f>COUNTIFS(CSV!$B:$B,$A348,CSV!$O:$O,"&gt;1.5")/$C348</f>
        <v>#DIV/0!</v>
      </c>
      <c r="Q348" s="12">
        <f>(COUNTIFS(CSV!$A:$A,$A348,CSV!$N:$N,"&gt;0.5") +COUNTIFS(CSV!$B:$B,$A348,CSV!$P:$P,"&gt;0.5"))/$D348</f>
        <v>1</v>
      </c>
      <c r="R348" s="7">
        <f>COUNTIFS(CSV!$A:$A,$A348,CSV!$N:$N,"&gt;0.5")/$B348</f>
        <v>1</v>
      </c>
      <c r="S348" s="7" t="e">
        <f>COUNTIFS(CSV!$B:$B,$A348,CSV!$P:$P,"&gt;0.5")/$C348</f>
        <v>#DIV/0!</v>
      </c>
      <c r="T348" s="12">
        <f>(COUNTIFS(CSV!$A:$A,$A348,CSV!$N:$N,"&gt;1.5") +COUNTIFS(CSV!$B:$B,$A348,CSV!$P:$P,"&gt;1.5"))/$D348</f>
        <v>0</v>
      </c>
      <c r="U348" s="7">
        <f>COUNTIFS(CSV!$A:$A,$A348,CSV!$N:$N,"&gt;1.5")/$B348</f>
        <v>0</v>
      </c>
      <c r="V348" s="7" t="e">
        <f>COUNTIFS(CSV!$B:$B,$A348,CSV!$P:$P,"&gt;1.5")/$C348</f>
        <v>#DIV/0!</v>
      </c>
    </row>
    <row r="349" spans="1:22" x14ac:dyDescent="0.3">
      <c r="A349" t="s">
        <v>447</v>
      </c>
      <c r="B349" s="9">
        <f>COUNTIF(CSV!A:A,A349)</f>
        <v>0</v>
      </c>
      <c r="C349" s="4">
        <f>COUNTIF(CSV!B:B,A349)</f>
        <v>0</v>
      </c>
      <c r="D349" s="4">
        <f t="shared" si="10"/>
        <v>0</v>
      </c>
      <c r="E349" s="12" t="e">
        <f>(COUNTIFS(CSV!$A:$A,$A349,CSV!$Q:$Q,"&gt;0.5") +COUNTIFS(CSV!$B:$B,$A349,CSV!$Q:$Q,"&gt;0.5"))/$D349</f>
        <v>#DIV/0!</v>
      </c>
      <c r="F349" s="7" t="e">
        <f>COUNTIFS(CSV!$A:$A,$A349,CSV!$Q:$Q,"&gt;0.5")/$B349</f>
        <v>#DIV/0!</v>
      </c>
      <c r="G349" s="7" t="e">
        <f>COUNTIFS(CSV!$B:$B,$A349,CSV!$Q:$Q,"&gt;0.5")/$C349</f>
        <v>#DIV/0!</v>
      </c>
      <c r="H349" s="12" t="e">
        <f>(COUNTIFS(CSV!$A:$A,$A349,CSV!$Q:$Q,"&gt;1.5") +COUNTIFS(CSV!$B:$B,$A349,CSV!$Q:$Q,"&gt;1.5"))/$D349</f>
        <v>#DIV/0!</v>
      </c>
      <c r="I349" s="7" t="e">
        <f>COUNTIFS(CSV!$A:$A,$A349,CSV!$Q:$Q,"&gt;1.5")/$B349</f>
        <v>#DIV/0!</v>
      </c>
      <c r="J349" s="7" t="e">
        <f>COUNTIFS(CSV!$B:$B,$A349,CSV!$Q:$Q,"&gt;1.5")/$C349</f>
        <v>#DIV/0!</v>
      </c>
      <c r="K349" s="12" t="e">
        <f>(COUNTIFS(CSV!$A:$A,$A349,CSV!$M:$M,"&gt;0.5") +COUNTIFS(CSV!$B:$B,$A349,CSV!$O:$O,"&gt;0.5"))/$D349</f>
        <v>#DIV/0!</v>
      </c>
      <c r="L349" s="7" t="e">
        <f>COUNTIFS(CSV!$A:$A,$A349,CSV!$M:$M,"&gt;0.5")/$B349</f>
        <v>#DIV/0!</v>
      </c>
      <c r="M349" s="7" t="e">
        <f>COUNTIFS(CSV!$B:$B,$A349,CSV!$O:$O,"&gt;0.5")/$C349</f>
        <v>#DIV/0!</v>
      </c>
      <c r="N349" s="12" t="e">
        <f>(COUNTIFS(CSV!$A:$A,$A349,CSV!$M:$M,"&gt;1.5") +COUNTIFS(CSV!$B:$B,$A349,CSV!$O:$O,"&gt;1.5"))/$D349</f>
        <v>#DIV/0!</v>
      </c>
      <c r="O349" s="7" t="e">
        <f>COUNTIFS(CSV!$A:$A,$A349,CSV!$M:$M,"&gt;1.5")/$B349</f>
        <v>#DIV/0!</v>
      </c>
      <c r="P349" s="7" t="e">
        <f>COUNTIFS(CSV!$B:$B,$A349,CSV!$O:$O,"&gt;1.5")/$C349</f>
        <v>#DIV/0!</v>
      </c>
      <c r="Q349" s="12" t="e">
        <f>(COUNTIFS(CSV!$A:$A,$A349,CSV!$N:$N,"&gt;0.5") +COUNTIFS(CSV!$B:$B,$A349,CSV!$P:$P,"&gt;0.5"))/$D349</f>
        <v>#DIV/0!</v>
      </c>
      <c r="R349" s="7" t="e">
        <f>COUNTIFS(CSV!$A:$A,$A349,CSV!$N:$N,"&gt;0.5")/$B349</f>
        <v>#DIV/0!</v>
      </c>
      <c r="S349" s="7" t="e">
        <f>COUNTIFS(CSV!$B:$B,$A349,CSV!$P:$P,"&gt;0.5")/$C349</f>
        <v>#DIV/0!</v>
      </c>
      <c r="T349" s="12" t="e">
        <f>(COUNTIFS(CSV!$A:$A,$A349,CSV!$N:$N,"&gt;1.5") +COUNTIFS(CSV!$B:$B,$A349,CSV!$P:$P,"&gt;1.5"))/$D349</f>
        <v>#DIV/0!</v>
      </c>
      <c r="U349" s="7" t="e">
        <f>COUNTIFS(CSV!$A:$A,$A349,CSV!$N:$N,"&gt;1.5")/$B349</f>
        <v>#DIV/0!</v>
      </c>
      <c r="V349" s="7" t="e">
        <f>COUNTIFS(CSV!$B:$B,$A349,CSV!$P:$P,"&gt;1.5")/$C349</f>
        <v>#DIV/0!</v>
      </c>
    </row>
    <row r="350" spans="1:22" x14ac:dyDescent="0.3">
      <c r="A350" t="s">
        <v>437</v>
      </c>
      <c r="B350" s="9">
        <f>COUNTIF(CSV!A:A,A350)</f>
        <v>0</v>
      </c>
      <c r="C350" s="4">
        <f>COUNTIF(CSV!B:B,A350)</f>
        <v>0</v>
      </c>
      <c r="D350" s="4">
        <f t="shared" si="10"/>
        <v>0</v>
      </c>
      <c r="E350" s="12" t="e">
        <f>(COUNTIFS(CSV!$A:$A,$A350,CSV!$Q:$Q,"&gt;0.5") +COUNTIFS(CSV!$B:$B,$A350,CSV!$Q:$Q,"&gt;0.5"))/$D350</f>
        <v>#DIV/0!</v>
      </c>
      <c r="F350" s="7" t="e">
        <f>COUNTIFS(CSV!$A:$A,$A350,CSV!$Q:$Q,"&gt;0.5")/$B350</f>
        <v>#DIV/0!</v>
      </c>
      <c r="G350" s="7" t="e">
        <f>COUNTIFS(CSV!$B:$B,$A350,CSV!$Q:$Q,"&gt;0.5")/$C350</f>
        <v>#DIV/0!</v>
      </c>
      <c r="H350" s="12" t="e">
        <f>(COUNTIFS(CSV!$A:$A,$A350,CSV!$Q:$Q,"&gt;1.5") +COUNTIFS(CSV!$B:$B,$A350,CSV!$Q:$Q,"&gt;1.5"))/$D350</f>
        <v>#DIV/0!</v>
      </c>
      <c r="I350" s="7" t="e">
        <f>COUNTIFS(CSV!$A:$A,$A350,CSV!$Q:$Q,"&gt;1.5")/$B350</f>
        <v>#DIV/0!</v>
      </c>
      <c r="J350" s="7" t="e">
        <f>COUNTIFS(CSV!$B:$B,$A350,CSV!$Q:$Q,"&gt;1.5")/$C350</f>
        <v>#DIV/0!</v>
      </c>
      <c r="K350" s="12" t="e">
        <f>(COUNTIFS(CSV!$A:$A,$A350,CSV!$M:$M,"&gt;0.5") +COUNTIFS(CSV!$B:$B,$A350,CSV!$O:$O,"&gt;0.5"))/$D350</f>
        <v>#DIV/0!</v>
      </c>
      <c r="L350" s="7" t="e">
        <f>COUNTIFS(CSV!$A:$A,$A350,CSV!$M:$M,"&gt;0.5")/$B350</f>
        <v>#DIV/0!</v>
      </c>
      <c r="M350" s="7" t="e">
        <f>COUNTIFS(CSV!$B:$B,$A350,CSV!$O:$O,"&gt;0.5")/$C350</f>
        <v>#DIV/0!</v>
      </c>
      <c r="N350" s="12" t="e">
        <f>(COUNTIFS(CSV!$A:$A,$A350,CSV!$M:$M,"&gt;1.5") +COUNTIFS(CSV!$B:$B,$A350,CSV!$O:$O,"&gt;1.5"))/$D350</f>
        <v>#DIV/0!</v>
      </c>
      <c r="O350" s="7" t="e">
        <f>COUNTIFS(CSV!$A:$A,$A350,CSV!$M:$M,"&gt;1.5")/$B350</f>
        <v>#DIV/0!</v>
      </c>
      <c r="P350" s="7" t="e">
        <f>COUNTIFS(CSV!$B:$B,$A350,CSV!$O:$O,"&gt;1.5")/$C350</f>
        <v>#DIV/0!</v>
      </c>
      <c r="Q350" s="12" t="e">
        <f>(COUNTIFS(CSV!$A:$A,$A350,CSV!$N:$N,"&gt;0.5") +COUNTIFS(CSV!$B:$B,$A350,CSV!$P:$P,"&gt;0.5"))/$D350</f>
        <v>#DIV/0!</v>
      </c>
      <c r="R350" s="7" t="e">
        <f>COUNTIFS(CSV!$A:$A,$A350,CSV!$N:$N,"&gt;0.5")/$B350</f>
        <v>#DIV/0!</v>
      </c>
      <c r="S350" s="7" t="e">
        <f>COUNTIFS(CSV!$B:$B,$A350,CSV!$P:$P,"&gt;0.5")/$C350</f>
        <v>#DIV/0!</v>
      </c>
      <c r="T350" s="12" t="e">
        <f>(COUNTIFS(CSV!$A:$A,$A350,CSV!$N:$N,"&gt;1.5") +COUNTIFS(CSV!$B:$B,$A350,CSV!$P:$P,"&gt;1.5"))/$D350</f>
        <v>#DIV/0!</v>
      </c>
      <c r="U350" s="7" t="e">
        <f>COUNTIFS(CSV!$A:$A,$A350,CSV!$N:$N,"&gt;1.5")/$B350</f>
        <v>#DIV/0!</v>
      </c>
      <c r="V350" s="7" t="e">
        <f>COUNTIFS(CSV!$B:$B,$A350,CSV!$P:$P,"&gt;1.5")/$C350</f>
        <v>#DIV/0!</v>
      </c>
    </row>
    <row r="351" spans="1:22" x14ac:dyDescent="0.3">
      <c r="A351" t="s">
        <v>446</v>
      </c>
      <c r="B351" s="9">
        <f>COUNTIF(CSV!A:A,A351)</f>
        <v>0</v>
      </c>
      <c r="C351" s="4">
        <f>COUNTIF(CSV!B:B,A351)</f>
        <v>0</v>
      </c>
      <c r="D351" s="4">
        <f t="shared" si="10"/>
        <v>0</v>
      </c>
      <c r="E351" s="12" t="e">
        <f>(COUNTIFS(CSV!$A:$A,$A351,CSV!$Q:$Q,"&gt;0.5") +COUNTIFS(CSV!$B:$B,$A351,CSV!$Q:$Q,"&gt;0.5"))/$D351</f>
        <v>#DIV/0!</v>
      </c>
      <c r="F351" s="7" t="e">
        <f>COUNTIFS(CSV!$A:$A,$A351,CSV!$Q:$Q,"&gt;0.5")/$B351</f>
        <v>#DIV/0!</v>
      </c>
      <c r="G351" s="7" t="e">
        <f>COUNTIFS(CSV!$B:$B,$A351,CSV!$Q:$Q,"&gt;0.5")/$C351</f>
        <v>#DIV/0!</v>
      </c>
      <c r="H351" s="12" t="e">
        <f>(COUNTIFS(CSV!$A:$A,$A351,CSV!$Q:$Q,"&gt;1.5") +COUNTIFS(CSV!$B:$B,$A351,CSV!$Q:$Q,"&gt;1.5"))/$D351</f>
        <v>#DIV/0!</v>
      </c>
      <c r="I351" s="7" t="e">
        <f>COUNTIFS(CSV!$A:$A,$A351,CSV!$Q:$Q,"&gt;1.5")/$B351</f>
        <v>#DIV/0!</v>
      </c>
      <c r="J351" s="7" t="e">
        <f>COUNTIFS(CSV!$B:$B,$A351,CSV!$Q:$Q,"&gt;1.5")/$C351</f>
        <v>#DIV/0!</v>
      </c>
      <c r="K351" s="12" t="e">
        <f>(COUNTIFS(CSV!$A:$A,$A351,CSV!$M:$M,"&gt;0.5") +COUNTIFS(CSV!$B:$B,$A351,CSV!$O:$O,"&gt;0.5"))/$D351</f>
        <v>#DIV/0!</v>
      </c>
      <c r="L351" s="7" t="e">
        <f>COUNTIFS(CSV!$A:$A,$A351,CSV!$M:$M,"&gt;0.5")/$B351</f>
        <v>#DIV/0!</v>
      </c>
      <c r="M351" s="7" t="e">
        <f>COUNTIFS(CSV!$B:$B,$A351,CSV!$O:$O,"&gt;0.5")/$C351</f>
        <v>#DIV/0!</v>
      </c>
      <c r="N351" s="12" t="e">
        <f>(COUNTIFS(CSV!$A:$A,$A351,CSV!$M:$M,"&gt;1.5") +COUNTIFS(CSV!$B:$B,$A351,CSV!$O:$O,"&gt;1.5"))/$D351</f>
        <v>#DIV/0!</v>
      </c>
      <c r="O351" s="7" t="e">
        <f>COUNTIFS(CSV!$A:$A,$A351,CSV!$M:$M,"&gt;1.5")/$B351</f>
        <v>#DIV/0!</v>
      </c>
      <c r="P351" s="7" t="e">
        <f>COUNTIFS(CSV!$B:$B,$A351,CSV!$O:$O,"&gt;1.5")/$C351</f>
        <v>#DIV/0!</v>
      </c>
      <c r="Q351" s="12" t="e">
        <f>(COUNTIFS(CSV!$A:$A,$A351,CSV!$N:$N,"&gt;0.5") +COUNTIFS(CSV!$B:$B,$A351,CSV!$P:$P,"&gt;0.5"))/$D351</f>
        <v>#DIV/0!</v>
      </c>
      <c r="R351" s="7" t="e">
        <f>COUNTIFS(CSV!$A:$A,$A351,CSV!$N:$N,"&gt;0.5")/$B351</f>
        <v>#DIV/0!</v>
      </c>
      <c r="S351" s="7" t="e">
        <f>COUNTIFS(CSV!$B:$B,$A351,CSV!$P:$P,"&gt;0.5")/$C351</f>
        <v>#DIV/0!</v>
      </c>
      <c r="T351" s="12" t="e">
        <f>(COUNTIFS(CSV!$A:$A,$A351,CSV!$N:$N,"&gt;1.5") +COUNTIFS(CSV!$B:$B,$A351,CSV!$P:$P,"&gt;1.5"))/$D351</f>
        <v>#DIV/0!</v>
      </c>
      <c r="U351" s="7" t="e">
        <f>COUNTIFS(CSV!$A:$A,$A351,CSV!$N:$N,"&gt;1.5")/$B351</f>
        <v>#DIV/0!</v>
      </c>
      <c r="V351" s="7" t="e">
        <f>COUNTIFS(CSV!$B:$B,$A351,CSV!$P:$P,"&gt;1.5")/$C351</f>
        <v>#DIV/0!</v>
      </c>
    </row>
    <row r="352" spans="1:22" x14ac:dyDescent="0.3">
      <c r="A352" t="s">
        <v>451</v>
      </c>
      <c r="B352" s="9">
        <f>COUNTIF(CSV!A:A,A352)</f>
        <v>0</v>
      </c>
      <c r="C352" s="4">
        <f>COUNTIF(CSV!B:B,A352)</f>
        <v>0</v>
      </c>
      <c r="D352" s="4">
        <f t="shared" si="10"/>
        <v>0</v>
      </c>
      <c r="E352" s="12" t="e">
        <f>(COUNTIFS(CSV!$A:$A,$A352,CSV!$Q:$Q,"&gt;0.5") +COUNTIFS(CSV!$B:$B,$A352,CSV!$Q:$Q,"&gt;0.5"))/$D352</f>
        <v>#DIV/0!</v>
      </c>
      <c r="F352" s="7" t="e">
        <f>COUNTIFS(CSV!$A:$A,$A352,CSV!$Q:$Q,"&gt;0.5")/$B352</f>
        <v>#DIV/0!</v>
      </c>
      <c r="G352" s="7" t="e">
        <f>COUNTIFS(CSV!$B:$B,$A352,CSV!$Q:$Q,"&gt;0.5")/$C352</f>
        <v>#DIV/0!</v>
      </c>
      <c r="H352" s="12" t="e">
        <f>(COUNTIFS(CSV!$A:$A,$A352,CSV!$Q:$Q,"&gt;1.5") +COUNTIFS(CSV!$B:$B,$A352,CSV!$Q:$Q,"&gt;1.5"))/$D352</f>
        <v>#DIV/0!</v>
      </c>
      <c r="I352" s="7" t="e">
        <f>COUNTIFS(CSV!$A:$A,$A352,CSV!$Q:$Q,"&gt;1.5")/$B352</f>
        <v>#DIV/0!</v>
      </c>
      <c r="J352" s="7" t="e">
        <f>COUNTIFS(CSV!$B:$B,$A352,CSV!$Q:$Q,"&gt;1.5")/$C352</f>
        <v>#DIV/0!</v>
      </c>
      <c r="K352" s="12" t="e">
        <f>(COUNTIFS(CSV!$A:$A,$A352,CSV!$M:$M,"&gt;0.5") +COUNTIFS(CSV!$B:$B,$A352,CSV!$O:$O,"&gt;0.5"))/$D352</f>
        <v>#DIV/0!</v>
      </c>
      <c r="L352" s="7" t="e">
        <f>COUNTIFS(CSV!$A:$A,$A352,CSV!$M:$M,"&gt;0.5")/$B352</f>
        <v>#DIV/0!</v>
      </c>
      <c r="M352" s="7" t="e">
        <f>COUNTIFS(CSV!$B:$B,$A352,CSV!$O:$O,"&gt;0.5")/$C352</f>
        <v>#DIV/0!</v>
      </c>
      <c r="N352" s="12" t="e">
        <f>(COUNTIFS(CSV!$A:$A,$A352,CSV!$M:$M,"&gt;1.5") +COUNTIFS(CSV!$B:$B,$A352,CSV!$O:$O,"&gt;1.5"))/$D352</f>
        <v>#DIV/0!</v>
      </c>
      <c r="O352" s="7" t="e">
        <f>COUNTIFS(CSV!$A:$A,$A352,CSV!$M:$M,"&gt;1.5")/$B352</f>
        <v>#DIV/0!</v>
      </c>
      <c r="P352" s="7" t="e">
        <f>COUNTIFS(CSV!$B:$B,$A352,CSV!$O:$O,"&gt;1.5")/$C352</f>
        <v>#DIV/0!</v>
      </c>
      <c r="Q352" s="12" t="e">
        <f>(COUNTIFS(CSV!$A:$A,$A352,CSV!$N:$N,"&gt;0.5") +COUNTIFS(CSV!$B:$B,$A352,CSV!$P:$P,"&gt;0.5"))/$D352</f>
        <v>#DIV/0!</v>
      </c>
      <c r="R352" s="7" t="e">
        <f>COUNTIFS(CSV!$A:$A,$A352,CSV!$N:$N,"&gt;0.5")/$B352</f>
        <v>#DIV/0!</v>
      </c>
      <c r="S352" s="7" t="e">
        <f>COUNTIFS(CSV!$B:$B,$A352,CSV!$P:$P,"&gt;0.5")/$C352</f>
        <v>#DIV/0!</v>
      </c>
      <c r="T352" s="12" t="e">
        <f>(COUNTIFS(CSV!$A:$A,$A352,CSV!$N:$N,"&gt;1.5") +COUNTIFS(CSV!$B:$B,$A352,CSV!$P:$P,"&gt;1.5"))/$D352</f>
        <v>#DIV/0!</v>
      </c>
      <c r="U352" s="7" t="e">
        <f>COUNTIFS(CSV!$A:$A,$A352,CSV!$N:$N,"&gt;1.5")/$B352</f>
        <v>#DIV/0!</v>
      </c>
      <c r="V352" s="7" t="e">
        <f>COUNTIFS(CSV!$B:$B,$A352,CSV!$P:$P,"&gt;1.5")/$C352</f>
        <v>#DIV/0!</v>
      </c>
    </row>
    <row r="353" spans="1:22" x14ac:dyDescent="0.3">
      <c r="A353" t="s">
        <v>439</v>
      </c>
      <c r="B353" s="9">
        <f>COUNTIF(CSV!A:A,A353)</f>
        <v>0</v>
      </c>
      <c r="C353" s="4">
        <f>COUNTIF(CSV!B:B,A353)</f>
        <v>0</v>
      </c>
      <c r="D353" s="4">
        <f t="shared" si="10"/>
        <v>0</v>
      </c>
      <c r="E353" s="12" t="e">
        <f>(COUNTIFS(CSV!$A:$A,$A353,CSV!$Q:$Q,"&gt;0.5") +COUNTIFS(CSV!$B:$B,$A353,CSV!$Q:$Q,"&gt;0.5"))/$D353</f>
        <v>#DIV/0!</v>
      </c>
      <c r="F353" s="7" t="e">
        <f>COUNTIFS(CSV!$A:$A,$A353,CSV!$Q:$Q,"&gt;0.5")/$B353</f>
        <v>#DIV/0!</v>
      </c>
      <c r="G353" s="7" t="e">
        <f>COUNTIFS(CSV!$B:$B,$A353,CSV!$Q:$Q,"&gt;0.5")/$C353</f>
        <v>#DIV/0!</v>
      </c>
      <c r="H353" s="12" t="e">
        <f>(COUNTIFS(CSV!$A:$A,$A353,CSV!$Q:$Q,"&gt;1.5") +COUNTIFS(CSV!$B:$B,$A353,CSV!$Q:$Q,"&gt;1.5"))/$D353</f>
        <v>#DIV/0!</v>
      </c>
      <c r="I353" s="7" t="e">
        <f>COUNTIFS(CSV!$A:$A,$A353,CSV!$Q:$Q,"&gt;1.5")/$B353</f>
        <v>#DIV/0!</v>
      </c>
      <c r="J353" s="7" t="e">
        <f>COUNTIFS(CSV!$B:$B,$A353,CSV!$Q:$Q,"&gt;1.5")/$C353</f>
        <v>#DIV/0!</v>
      </c>
      <c r="K353" s="12" t="e">
        <f>(COUNTIFS(CSV!$A:$A,$A353,CSV!$M:$M,"&gt;0.5") +COUNTIFS(CSV!$B:$B,$A353,CSV!$O:$O,"&gt;0.5"))/$D353</f>
        <v>#DIV/0!</v>
      </c>
      <c r="L353" s="7" t="e">
        <f>COUNTIFS(CSV!$A:$A,$A353,CSV!$M:$M,"&gt;0.5")/$B353</f>
        <v>#DIV/0!</v>
      </c>
      <c r="M353" s="7" t="e">
        <f>COUNTIFS(CSV!$B:$B,$A353,CSV!$O:$O,"&gt;0.5")/$C353</f>
        <v>#DIV/0!</v>
      </c>
      <c r="N353" s="12" t="e">
        <f>(COUNTIFS(CSV!$A:$A,$A353,CSV!$M:$M,"&gt;1.5") +COUNTIFS(CSV!$B:$B,$A353,CSV!$O:$O,"&gt;1.5"))/$D353</f>
        <v>#DIV/0!</v>
      </c>
      <c r="O353" s="7" t="e">
        <f>COUNTIFS(CSV!$A:$A,$A353,CSV!$M:$M,"&gt;1.5")/$B353</f>
        <v>#DIV/0!</v>
      </c>
      <c r="P353" s="7" t="e">
        <f>COUNTIFS(CSV!$B:$B,$A353,CSV!$O:$O,"&gt;1.5")/$C353</f>
        <v>#DIV/0!</v>
      </c>
      <c r="Q353" s="12" t="e">
        <f>(COUNTIFS(CSV!$A:$A,$A353,CSV!$N:$N,"&gt;0.5") +COUNTIFS(CSV!$B:$B,$A353,CSV!$P:$P,"&gt;0.5"))/$D353</f>
        <v>#DIV/0!</v>
      </c>
      <c r="R353" s="7" t="e">
        <f>COUNTIFS(CSV!$A:$A,$A353,CSV!$N:$N,"&gt;0.5")/$B353</f>
        <v>#DIV/0!</v>
      </c>
      <c r="S353" s="7" t="e">
        <f>COUNTIFS(CSV!$B:$B,$A353,CSV!$P:$P,"&gt;0.5")/$C353</f>
        <v>#DIV/0!</v>
      </c>
      <c r="T353" s="12" t="e">
        <f>(COUNTIFS(CSV!$A:$A,$A353,CSV!$N:$N,"&gt;1.5") +COUNTIFS(CSV!$B:$B,$A353,CSV!$P:$P,"&gt;1.5"))/$D353</f>
        <v>#DIV/0!</v>
      </c>
      <c r="U353" s="7" t="e">
        <f>COUNTIFS(CSV!$A:$A,$A353,CSV!$N:$N,"&gt;1.5")/$B353</f>
        <v>#DIV/0!</v>
      </c>
      <c r="V353" s="7" t="e">
        <f>COUNTIFS(CSV!$B:$B,$A353,CSV!$P:$P,"&gt;1.5")/$C353</f>
        <v>#DIV/0!</v>
      </c>
    </row>
    <row r="354" spans="1:22" x14ac:dyDescent="0.3">
      <c r="A354" t="s">
        <v>440</v>
      </c>
      <c r="B354" s="9">
        <f>COUNTIF(CSV!A:A,A354)</f>
        <v>0</v>
      </c>
      <c r="C354" s="4">
        <f>COUNTIF(CSV!B:B,A354)</f>
        <v>0</v>
      </c>
      <c r="D354" s="4">
        <f t="shared" si="10"/>
        <v>0</v>
      </c>
      <c r="E354" s="12" t="e">
        <f>(COUNTIFS(CSV!$A:$A,$A354,CSV!$Q:$Q,"&gt;0.5") +COUNTIFS(CSV!$B:$B,$A354,CSV!$Q:$Q,"&gt;0.5"))/$D354</f>
        <v>#DIV/0!</v>
      </c>
      <c r="F354" s="7" t="e">
        <f>COUNTIFS(CSV!$A:$A,$A354,CSV!$Q:$Q,"&gt;0.5")/$B354</f>
        <v>#DIV/0!</v>
      </c>
      <c r="G354" s="7" t="e">
        <f>COUNTIFS(CSV!$B:$B,$A354,CSV!$Q:$Q,"&gt;0.5")/$C354</f>
        <v>#DIV/0!</v>
      </c>
      <c r="H354" s="12" t="e">
        <f>(COUNTIFS(CSV!$A:$A,$A354,CSV!$Q:$Q,"&gt;1.5") +COUNTIFS(CSV!$B:$B,$A354,CSV!$Q:$Q,"&gt;1.5"))/$D354</f>
        <v>#DIV/0!</v>
      </c>
      <c r="I354" s="7" t="e">
        <f>COUNTIFS(CSV!$A:$A,$A354,CSV!$Q:$Q,"&gt;1.5")/$B354</f>
        <v>#DIV/0!</v>
      </c>
      <c r="J354" s="7" t="e">
        <f>COUNTIFS(CSV!$B:$B,$A354,CSV!$Q:$Q,"&gt;1.5")/$C354</f>
        <v>#DIV/0!</v>
      </c>
      <c r="K354" s="12" t="e">
        <f>(COUNTIFS(CSV!$A:$A,$A354,CSV!$M:$M,"&gt;0.5") +COUNTIFS(CSV!$B:$B,$A354,CSV!$O:$O,"&gt;0.5"))/$D354</f>
        <v>#DIV/0!</v>
      </c>
      <c r="L354" s="7" t="e">
        <f>COUNTIFS(CSV!$A:$A,$A354,CSV!$M:$M,"&gt;0.5")/$B354</f>
        <v>#DIV/0!</v>
      </c>
      <c r="M354" s="7" t="e">
        <f>COUNTIFS(CSV!$B:$B,$A354,CSV!$O:$O,"&gt;0.5")/$C354</f>
        <v>#DIV/0!</v>
      </c>
      <c r="N354" s="12" t="e">
        <f>(COUNTIFS(CSV!$A:$A,$A354,CSV!$M:$M,"&gt;1.5") +COUNTIFS(CSV!$B:$B,$A354,CSV!$O:$O,"&gt;1.5"))/$D354</f>
        <v>#DIV/0!</v>
      </c>
      <c r="O354" s="7" t="e">
        <f>COUNTIFS(CSV!$A:$A,$A354,CSV!$M:$M,"&gt;1.5")/$B354</f>
        <v>#DIV/0!</v>
      </c>
      <c r="P354" s="7" t="e">
        <f>COUNTIFS(CSV!$B:$B,$A354,CSV!$O:$O,"&gt;1.5")/$C354</f>
        <v>#DIV/0!</v>
      </c>
      <c r="Q354" s="12" t="e">
        <f>(COUNTIFS(CSV!$A:$A,$A354,CSV!$N:$N,"&gt;0.5") +COUNTIFS(CSV!$B:$B,$A354,CSV!$P:$P,"&gt;0.5"))/$D354</f>
        <v>#DIV/0!</v>
      </c>
      <c r="R354" s="7" t="e">
        <f>COUNTIFS(CSV!$A:$A,$A354,CSV!$N:$N,"&gt;0.5")/$B354</f>
        <v>#DIV/0!</v>
      </c>
      <c r="S354" s="7" t="e">
        <f>COUNTIFS(CSV!$B:$B,$A354,CSV!$P:$P,"&gt;0.5")/$C354</f>
        <v>#DIV/0!</v>
      </c>
      <c r="T354" s="12" t="e">
        <f>(COUNTIFS(CSV!$A:$A,$A354,CSV!$N:$N,"&gt;1.5") +COUNTIFS(CSV!$B:$B,$A354,CSV!$P:$P,"&gt;1.5"))/$D354</f>
        <v>#DIV/0!</v>
      </c>
      <c r="U354" s="7" t="e">
        <f>COUNTIFS(CSV!$A:$A,$A354,CSV!$N:$N,"&gt;1.5")/$B354</f>
        <v>#DIV/0!</v>
      </c>
      <c r="V354" s="7" t="e">
        <f>COUNTIFS(CSV!$B:$B,$A354,CSV!$P:$P,"&gt;1.5")/$C354</f>
        <v>#DIV/0!</v>
      </c>
    </row>
    <row r="355" spans="1:22" x14ac:dyDescent="0.3">
      <c r="A355" t="s">
        <v>444</v>
      </c>
      <c r="B355" s="9">
        <f>COUNTIF(CSV!A:A,A355)</f>
        <v>0</v>
      </c>
      <c r="C355" s="4">
        <f>COUNTIF(CSV!B:B,A355)</f>
        <v>0</v>
      </c>
      <c r="D355" s="4">
        <f t="shared" si="10"/>
        <v>0</v>
      </c>
      <c r="E355" s="12" t="e">
        <f>(COUNTIFS(CSV!$A:$A,$A355,CSV!$Q:$Q,"&gt;0.5") +COUNTIFS(CSV!$B:$B,$A355,CSV!$Q:$Q,"&gt;0.5"))/$D355</f>
        <v>#DIV/0!</v>
      </c>
      <c r="F355" s="7" t="e">
        <f>COUNTIFS(CSV!$A:$A,$A355,CSV!$Q:$Q,"&gt;0.5")/$B355</f>
        <v>#DIV/0!</v>
      </c>
      <c r="G355" s="7" t="e">
        <f>COUNTIFS(CSV!$B:$B,$A355,CSV!$Q:$Q,"&gt;0.5")/$C355</f>
        <v>#DIV/0!</v>
      </c>
      <c r="H355" s="12" t="e">
        <f>(COUNTIFS(CSV!$A:$A,$A355,CSV!$Q:$Q,"&gt;1.5") +COUNTIFS(CSV!$B:$B,$A355,CSV!$Q:$Q,"&gt;1.5"))/$D355</f>
        <v>#DIV/0!</v>
      </c>
      <c r="I355" s="7" t="e">
        <f>COUNTIFS(CSV!$A:$A,$A355,CSV!$Q:$Q,"&gt;1.5")/$B355</f>
        <v>#DIV/0!</v>
      </c>
      <c r="J355" s="7" t="e">
        <f>COUNTIFS(CSV!$B:$B,$A355,CSV!$Q:$Q,"&gt;1.5")/$C355</f>
        <v>#DIV/0!</v>
      </c>
      <c r="K355" s="12" t="e">
        <f>(COUNTIFS(CSV!$A:$A,$A355,CSV!$M:$M,"&gt;0.5") +COUNTIFS(CSV!$B:$B,$A355,CSV!$O:$O,"&gt;0.5"))/$D355</f>
        <v>#DIV/0!</v>
      </c>
      <c r="L355" s="7" t="e">
        <f>COUNTIFS(CSV!$A:$A,$A355,CSV!$M:$M,"&gt;0.5")/$B355</f>
        <v>#DIV/0!</v>
      </c>
      <c r="M355" s="7" t="e">
        <f>COUNTIFS(CSV!$B:$B,$A355,CSV!$O:$O,"&gt;0.5")/$C355</f>
        <v>#DIV/0!</v>
      </c>
      <c r="N355" s="12" t="e">
        <f>(COUNTIFS(CSV!$A:$A,$A355,CSV!$M:$M,"&gt;1.5") +COUNTIFS(CSV!$B:$B,$A355,CSV!$O:$O,"&gt;1.5"))/$D355</f>
        <v>#DIV/0!</v>
      </c>
      <c r="O355" s="7" t="e">
        <f>COUNTIFS(CSV!$A:$A,$A355,CSV!$M:$M,"&gt;1.5")/$B355</f>
        <v>#DIV/0!</v>
      </c>
      <c r="P355" s="7" t="e">
        <f>COUNTIFS(CSV!$B:$B,$A355,CSV!$O:$O,"&gt;1.5")/$C355</f>
        <v>#DIV/0!</v>
      </c>
      <c r="Q355" s="12" t="e">
        <f>(COUNTIFS(CSV!$A:$A,$A355,CSV!$N:$N,"&gt;0.5") +COUNTIFS(CSV!$B:$B,$A355,CSV!$P:$P,"&gt;0.5"))/$D355</f>
        <v>#DIV/0!</v>
      </c>
      <c r="R355" s="7" t="e">
        <f>COUNTIFS(CSV!$A:$A,$A355,CSV!$N:$N,"&gt;0.5")/$B355</f>
        <v>#DIV/0!</v>
      </c>
      <c r="S355" s="7" t="e">
        <f>COUNTIFS(CSV!$B:$B,$A355,CSV!$P:$P,"&gt;0.5")/$C355</f>
        <v>#DIV/0!</v>
      </c>
      <c r="T355" s="12" t="e">
        <f>(COUNTIFS(CSV!$A:$A,$A355,CSV!$N:$N,"&gt;1.5") +COUNTIFS(CSV!$B:$B,$A355,CSV!$P:$P,"&gt;1.5"))/$D355</f>
        <v>#DIV/0!</v>
      </c>
      <c r="U355" s="7" t="e">
        <f>COUNTIFS(CSV!$A:$A,$A355,CSV!$N:$N,"&gt;1.5")/$B355</f>
        <v>#DIV/0!</v>
      </c>
      <c r="V355" s="7" t="e">
        <f>COUNTIFS(CSV!$B:$B,$A355,CSV!$P:$P,"&gt;1.5")/$C355</f>
        <v>#DIV/0!</v>
      </c>
    </row>
    <row r="356" spans="1:22" x14ac:dyDescent="0.3">
      <c r="A356" t="s">
        <v>438</v>
      </c>
      <c r="B356" s="9">
        <f>COUNTIF(CSV!A:A,A356)</f>
        <v>0</v>
      </c>
      <c r="C356" s="4">
        <f>COUNTIF(CSV!B:B,A356)</f>
        <v>0</v>
      </c>
      <c r="D356" s="4">
        <f t="shared" si="10"/>
        <v>0</v>
      </c>
      <c r="E356" s="12" t="e">
        <f>(COUNTIFS(CSV!$A:$A,$A356,CSV!$Q:$Q,"&gt;0.5") +COUNTIFS(CSV!$B:$B,$A356,CSV!$Q:$Q,"&gt;0.5"))/$D356</f>
        <v>#DIV/0!</v>
      </c>
      <c r="F356" s="7" t="e">
        <f>COUNTIFS(CSV!$A:$A,$A356,CSV!$Q:$Q,"&gt;0.5")/$B356</f>
        <v>#DIV/0!</v>
      </c>
      <c r="G356" s="7" t="e">
        <f>COUNTIFS(CSV!$B:$B,$A356,CSV!$Q:$Q,"&gt;0.5")/$C356</f>
        <v>#DIV/0!</v>
      </c>
      <c r="H356" s="12" t="e">
        <f>(COUNTIFS(CSV!$A:$A,$A356,CSV!$Q:$Q,"&gt;1.5") +COUNTIFS(CSV!$B:$B,$A356,CSV!$Q:$Q,"&gt;1.5"))/$D356</f>
        <v>#DIV/0!</v>
      </c>
      <c r="I356" s="7" t="e">
        <f>COUNTIFS(CSV!$A:$A,$A356,CSV!$Q:$Q,"&gt;1.5")/$B356</f>
        <v>#DIV/0!</v>
      </c>
      <c r="J356" s="7" t="e">
        <f>COUNTIFS(CSV!$B:$B,$A356,CSV!$Q:$Q,"&gt;1.5")/$C356</f>
        <v>#DIV/0!</v>
      </c>
      <c r="K356" s="12" t="e">
        <f>(COUNTIFS(CSV!$A:$A,$A356,CSV!$M:$M,"&gt;0.5") +COUNTIFS(CSV!$B:$B,$A356,CSV!$O:$O,"&gt;0.5"))/$D356</f>
        <v>#DIV/0!</v>
      </c>
      <c r="L356" s="7" t="e">
        <f>COUNTIFS(CSV!$A:$A,$A356,CSV!$M:$M,"&gt;0.5")/$B356</f>
        <v>#DIV/0!</v>
      </c>
      <c r="M356" s="7" t="e">
        <f>COUNTIFS(CSV!$B:$B,$A356,CSV!$O:$O,"&gt;0.5")/$C356</f>
        <v>#DIV/0!</v>
      </c>
      <c r="N356" s="12" t="e">
        <f>(COUNTIFS(CSV!$A:$A,$A356,CSV!$M:$M,"&gt;1.5") +COUNTIFS(CSV!$B:$B,$A356,CSV!$O:$O,"&gt;1.5"))/$D356</f>
        <v>#DIV/0!</v>
      </c>
      <c r="O356" s="7" t="e">
        <f>COUNTIFS(CSV!$A:$A,$A356,CSV!$M:$M,"&gt;1.5")/$B356</f>
        <v>#DIV/0!</v>
      </c>
      <c r="P356" s="7" t="e">
        <f>COUNTIFS(CSV!$B:$B,$A356,CSV!$O:$O,"&gt;1.5")/$C356</f>
        <v>#DIV/0!</v>
      </c>
      <c r="Q356" s="12" t="e">
        <f>(COUNTIFS(CSV!$A:$A,$A356,CSV!$N:$N,"&gt;0.5") +COUNTIFS(CSV!$B:$B,$A356,CSV!$P:$P,"&gt;0.5"))/$D356</f>
        <v>#DIV/0!</v>
      </c>
      <c r="R356" s="7" t="e">
        <f>COUNTIFS(CSV!$A:$A,$A356,CSV!$N:$N,"&gt;0.5")/$B356</f>
        <v>#DIV/0!</v>
      </c>
      <c r="S356" s="7" t="e">
        <f>COUNTIFS(CSV!$B:$B,$A356,CSV!$P:$P,"&gt;0.5")/$C356</f>
        <v>#DIV/0!</v>
      </c>
      <c r="T356" s="12" t="e">
        <f>(COUNTIFS(CSV!$A:$A,$A356,CSV!$N:$N,"&gt;1.5") +COUNTIFS(CSV!$B:$B,$A356,CSV!$P:$P,"&gt;1.5"))/$D356</f>
        <v>#DIV/0!</v>
      </c>
      <c r="U356" s="7" t="e">
        <f>COUNTIFS(CSV!$A:$A,$A356,CSV!$N:$N,"&gt;1.5")/$B356</f>
        <v>#DIV/0!</v>
      </c>
      <c r="V356" s="7" t="e">
        <f>COUNTIFS(CSV!$B:$B,$A356,CSV!$P:$P,"&gt;1.5")/$C356</f>
        <v>#DIV/0!</v>
      </c>
    </row>
    <row r="357" spans="1:22" x14ac:dyDescent="0.3">
      <c r="A357" t="s">
        <v>441</v>
      </c>
      <c r="B357" s="9">
        <f>COUNTIF(CSV!A:A,A357)</f>
        <v>0</v>
      </c>
      <c r="C357" s="4">
        <f>COUNTIF(CSV!B:B,A357)</f>
        <v>0</v>
      </c>
      <c r="D357" s="4">
        <f t="shared" si="10"/>
        <v>0</v>
      </c>
      <c r="E357" s="12" t="e">
        <f>(COUNTIFS(CSV!$A:$A,$A357,CSV!$Q:$Q,"&gt;0.5") +COUNTIFS(CSV!$B:$B,$A357,CSV!$Q:$Q,"&gt;0.5"))/$D357</f>
        <v>#DIV/0!</v>
      </c>
      <c r="F357" s="7" t="e">
        <f>COUNTIFS(CSV!$A:$A,$A357,CSV!$Q:$Q,"&gt;0.5")/$B357</f>
        <v>#DIV/0!</v>
      </c>
      <c r="G357" s="7" t="e">
        <f>COUNTIFS(CSV!$B:$B,$A357,CSV!$Q:$Q,"&gt;0.5")/$C357</f>
        <v>#DIV/0!</v>
      </c>
      <c r="H357" s="12" t="e">
        <f>(COUNTIFS(CSV!$A:$A,$A357,CSV!$Q:$Q,"&gt;1.5") +COUNTIFS(CSV!$B:$B,$A357,CSV!$Q:$Q,"&gt;1.5"))/$D357</f>
        <v>#DIV/0!</v>
      </c>
      <c r="I357" s="7" t="e">
        <f>COUNTIFS(CSV!$A:$A,$A357,CSV!$Q:$Q,"&gt;1.5")/$B357</f>
        <v>#DIV/0!</v>
      </c>
      <c r="J357" s="7" t="e">
        <f>COUNTIFS(CSV!$B:$B,$A357,CSV!$Q:$Q,"&gt;1.5")/$C357</f>
        <v>#DIV/0!</v>
      </c>
      <c r="K357" s="12" t="e">
        <f>(COUNTIFS(CSV!$A:$A,$A357,CSV!$M:$M,"&gt;0.5") +COUNTIFS(CSV!$B:$B,$A357,CSV!$O:$O,"&gt;0.5"))/$D357</f>
        <v>#DIV/0!</v>
      </c>
      <c r="L357" s="7" t="e">
        <f>COUNTIFS(CSV!$A:$A,$A357,CSV!$M:$M,"&gt;0.5")/$B357</f>
        <v>#DIV/0!</v>
      </c>
      <c r="M357" s="7" t="e">
        <f>COUNTIFS(CSV!$B:$B,$A357,CSV!$O:$O,"&gt;0.5")/$C357</f>
        <v>#DIV/0!</v>
      </c>
      <c r="N357" s="12" t="e">
        <f>(COUNTIFS(CSV!$A:$A,$A357,CSV!$M:$M,"&gt;1.5") +COUNTIFS(CSV!$B:$B,$A357,CSV!$O:$O,"&gt;1.5"))/$D357</f>
        <v>#DIV/0!</v>
      </c>
      <c r="O357" s="7" t="e">
        <f>COUNTIFS(CSV!$A:$A,$A357,CSV!$M:$M,"&gt;1.5")/$B357</f>
        <v>#DIV/0!</v>
      </c>
      <c r="P357" s="7" t="e">
        <f>COUNTIFS(CSV!$B:$B,$A357,CSV!$O:$O,"&gt;1.5")/$C357</f>
        <v>#DIV/0!</v>
      </c>
      <c r="Q357" s="12" t="e">
        <f>(COUNTIFS(CSV!$A:$A,$A357,CSV!$N:$N,"&gt;0.5") +COUNTIFS(CSV!$B:$B,$A357,CSV!$P:$P,"&gt;0.5"))/$D357</f>
        <v>#DIV/0!</v>
      </c>
      <c r="R357" s="7" t="e">
        <f>COUNTIFS(CSV!$A:$A,$A357,CSV!$N:$N,"&gt;0.5")/$B357</f>
        <v>#DIV/0!</v>
      </c>
      <c r="S357" s="7" t="e">
        <f>COUNTIFS(CSV!$B:$B,$A357,CSV!$P:$P,"&gt;0.5")/$C357</f>
        <v>#DIV/0!</v>
      </c>
      <c r="T357" s="12" t="e">
        <f>(COUNTIFS(CSV!$A:$A,$A357,CSV!$N:$N,"&gt;1.5") +COUNTIFS(CSV!$B:$B,$A357,CSV!$P:$P,"&gt;1.5"))/$D357</f>
        <v>#DIV/0!</v>
      </c>
      <c r="U357" s="7" t="e">
        <f>COUNTIFS(CSV!$A:$A,$A357,CSV!$N:$N,"&gt;1.5")/$B357</f>
        <v>#DIV/0!</v>
      </c>
      <c r="V357" s="7" t="e">
        <f>COUNTIFS(CSV!$B:$B,$A357,CSV!$P:$P,"&gt;1.5")/$C357</f>
        <v>#DIV/0!</v>
      </c>
    </row>
    <row r="358" spans="1:22" x14ac:dyDescent="0.3">
      <c r="A358" t="s">
        <v>442</v>
      </c>
      <c r="B358" s="9">
        <f>COUNTIF(CSV!A:A,A358)</f>
        <v>0</v>
      </c>
      <c r="C358" s="4">
        <f>COUNTIF(CSV!B:B,A358)</f>
        <v>0</v>
      </c>
      <c r="D358" s="4">
        <f t="shared" si="10"/>
        <v>0</v>
      </c>
      <c r="E358" s="12" t="e">
        <f>(COUNTIFS(CSV!$A:$A,$A358,CSV!$Q:$Q,"&gt;0.5") +COUNTIFS(CSV!$B:$B,$A358,CSV!$Q:$Q,"&gt;0.5"))/$D358</f>
        <v>#DIV/0!</v>
      </c>
      <c r="F358" s="7" t="e">
        <f>COUNTIFS(CSV!$A:$A,$A358,CSV!$Q:$Q,"&gt;0.5")/$B358</f>
        <v>#DIV/0!</v>
      </c>
      <c r="G358" s="7" t="e">
        <f>COUNTIFS(CSV!$B:$B,$A358,CSV!$Q:$Q,"&gt;0.5")/$C358</f>
        <v>#DIV/0!</v>
      </c>
      <c r="H358" s="12" t="e">
        <f>(COUNTIFS(CSV!$A:$A,$A358,CSV!$Q:$Q,"&gt;1.5") +COUNTIFS(CSV!$B:$B,$A358,CSV!$Q:$Q,"&gt;1.5"))/$D358</f>
        <v>#DIV/0!</v>
      </c>
      <c r="I358" s="7" t="e">
        <f>COUNTIFS(CSV!$A:$A,$A358,CSV!$Q:$Q,"&gt;1.5")/$B358</f>
        <v>#DIV/0!</v>
      </c>
      <c r="J358" s="7" t="e">
        <f>COUNTIFS(CSV!$B:$B,$A358,CSV!$Q:$Q,"&gt;1.5")/$C358</f>
        <v>#DIV/0!</v>
      </c>
      <c r="K358" s="12" t="e">
        <f>(COUNTIFS(CSV!$A:$A,$A358,CSV!$M:$M,"&gt;0.5") +COUNTIFS(CSV!$B:$B,$A358,CSV!$O:$O,"&gt;0.5"))/$D358</f>
        <v>#DIV/0!</v>
      </c>
      <c r="L358" s="7" t="e">
        <f>COUNTIFS(CSV!$A:$A,$A358,CSV!$M:$M,"&gt;0.5")/$B358</f>
        <v>#DIV/0!</v>
      </c>
      <c r="M358" s="7" t="e">
        <f>COUNTIFS(CSV!$B:$B,$A358,CSV!$O:$O,"&gt;0.5")/$C358</f>
        <v>#DIV/0!</v>
      </c>
      <c r="N358" s="12" t="e">
        <f>(COUNTIFS(CSV!$A:$A,$A358,CSV!$M:$M,"&gt;1.5") +COUNTIFS(CSV!$B:$B,$A358,CSV!$O:$O,"&gt;1.5"))/$D358</f>
        <v>#DIV/0!</v>
      </c>
      <c r="O358" s="7" t="e">
        <f>COUNTIFS(CSV!$A:$A,$A358,CSV!$M:$M,"&gt;1.5")/$B358</f>
        <v>#DIV/0!</v>
      </c>
      <c r="P358" s="7" t="e">
        <f>COUNTIFS(CSV!$B:$B,$A358,CSV!$O:$O,"&gt;1.5")/$C358</f>
        <v>#DIV/0!</v>
      </c>
      <c r="Q358" s="12" t="e">
        <f>(COUNTIFS(CSV!$A:$A,$A358,CSV!$N:$N,"&gt;0.5") +COUNTIFS(CSV!$B:$B,$A358,CSV!$P:$P,"&gt;0.5"))/$D358</f>
        <v>#DIV/0!</v>
      </c>
      <c r="R358" s="7" t="e">
        <f>COUNTIFS(CSV!$A:$A,$A358,CSV!$N:$N,"&gt;0.5")/$B358</f>
        <v>#DIV/0!</v>
      </c>
      <c r="S358" s="7" t="e">
        <f>COUNTIFS(CSV!$B:$B,$A358,CSV!$P:$P,"&gt;0.5")/$C358</f>
        <v>#DIV/0!</v>
      </c>
      <c r="T358" s="12" t="e">
        <f>(COUNTIFS(CSV!$A:$A,$A358,CSV!$N:$N,"&gt;1.5") +COUNTIFS(CSV!$B:$B,$A358,CSV!$P:$P,"&gt;1.5"))/$D358</f>
        <v>#DIV/0!</v>
      </c>
      <c r="U358" s="7" t="e">
        <f>COUNTIFS(CSV!$A:$A,$A358,CSV!$N:$N,"&gt;1.5")/$B358</f>
        <v>#DIV/0!</v>
      </c>
      <c r="V358" s="7" t="e">
        <f>COUNTIFS(CSV!$B:$B,$A358,CSV!$P:$P,"&gt;1.5")/$C358</f>
        <v>#DIV/0!</v>
      </c>
    </row>
    <row r="359" spans="1:22" x14ac:dyDescent="0.3">
      <c r="A359" t="s">
        <v>445</v>
      </c>
      <c r="B359" s="9">
        <f>COUNTIF(CSV!A:A,A359)</f>
        <v>0</v>
      </c>
      <c r="C359" s="4">
        <f>COUNTIF(CSV!B:B,A359)</f>
        <v>0</v>
      </c>
      <c r="D359" s="4">
        <f t="shared" si="10"/>
        <v>0</v>
      </c>
      <c r="E359" s="12" t="e">
        <f>(COUNTIFS(CSV!$A:$A,$A359,CSV!$Q:$Q,"&gt;0.5") +COUNTIFS(CSV!$B:$B,$A359,CSV!$Q:$Q,"&gt;0.5"))/$D359</f>
        <v>#DIV/0!</v>
      </c>
      <c r="F359" s="7" t="e">
        <f>COUNTIFS(CSV!$A:$A,$A359,CSV!$Q:$Q,"&gt;0.5")/$B359</f>
        <v>#DIV/0!</v>
      </c>
      <c r="G359" s="7" t="e">
        <f>COUNTIFS(CSV!$B:$B,$A359,CSV!$Q:$Q,"&gt;0.5")/$C359</f>
        <v>#DIV/0!</v>
      </c>
      <c r="H359" s="12" t="e">
        <f>(COUNTIFS(CSV!$A:$A,$A359,CSV!$Q:$Q,"&gt;1.5") +COUNTIFS(CSV!$B:$B,$A359,CSV!$Q:$Q,"&gt;1.5"))/$D359</f>
        <v>#DIV/0!</v>
      </c>
      <c r="I359" s="7" t="e">
        <f>COUNTIFS(CSV!$A:$A,$A359,CSV!$Q:$Q,"&gt;1.5")/$B359</f>
        <v>#DIV/0!</v>
      </c>
      <c r="J359" s="7" t="e">
        <f>COUNTIFS(CSV!$B:$B,$A359,CSV!$Q:$Q,"&gt;1.5")/$C359</f>
        <v>#DIV/0!</v>
      </c>
      <c r="K359" s="12" t="e">
        <f>(COUNTIFS(CSV!$A:$A,$A359,CSV!$M:$M,"&gt;0.5") +COUNTIFS(CSV!$B:$B,$A359,CSV!$O:$O,"&gt;0.5"))/$D359</f>
        <v>#DIV/0!</v>
      </c>
      <c r="L359" s="7" t="e">
        <f>COUNTIFS(CSV!$A:$A,$A359,CSV!$M:$M,"&gt;0.5")/$B359</f>
        <v>#DIV/0!</v>
      </c>
      <c r="M359" s="7" t="e">
        <f>COUNTIFS(CSV!$B:$B,$A359,CSV!$O:$O,"&gt;0.5")/$C359</f>
        <v>#DIV/0!</v>
      </c>
      <c r="N359" s="12" t="e">
        <f>(COUNTIFS(CSV!$A:$A,$A359,CSV!$M:$M,"&gt;1.5") +COUNTIFS(CSV!$B:$B,$A359,CSV!$O:$O,"&gt;1.5"))/$D359</f>
        <v>#DIV/0!</v>
      </c>
      <c r="O359" s="7" t="e">
        <f>COUNTIFS(CSV!$A:$A,$A359,CSV!$M:$M,"&gt;1.5")/$B359</f>
        <v>#DIV/0!</v>
      </c>
      <c r="P359" s="7" t="e">
        <f>COUNTIFS(CSV!$B:$B,$A359,CSV!$O:$O,"&gt;1.5")/$C359</f>
        <v>#DIV/0!</v>
      </c>
      <c r="Q359" s="12" t="e">
        <f>(COUNTIFS(CSV!$A:$A,$A359,CSV!$N:$N,"&gt;0.5") +COUNTIFS(CSV!$B:$B,$A359,CSV!$P:$P,"&gt;0.5"))/$D359</f>
        <v>#DIV/0!</v>
      </c>
      <c r="R359" s="7" t="e">
        <f>COUNTIFS(CSV!$A:$A,$A359,CSV!$N:$N,"&gt;0.5")/$B359</f>
        <v>#DIV/0!</v>
      </c>
      <c r="S359" s="7" t="e">
        <f>COUNTIFS(CSV!$B:$B,$A359,CSV!$P:$P,"&gt;0.5")/$C359</f>
        <v>#DIV/0!</v>
      </c>
      <c r="T359" s="12" t="e">
        <f>(COUNTIFS(CSV!$A:$A,$A359,CSV!$N:$N,"&gt;1.5") +COUNTIFS(CSV!$B:$B,$A359,CSV!$P:$P,"&gt;1.5"))/$D359</f>
        <v>#DIV/0!</v>
      </c>
      <c r="U359" s="7" t="e">
        <f>COUNTIFS(CSV!$A:$A,$A359,CSV!$N:$N,"&gt;1.5")/$B359</f>
        <v>#DIV/0!</v>
      </c>
      <c r="V359" s="7" t="e">
        <f>COUNTIFS(CSV!$B:$B,$A359,CSV!$P:$P,"&gt;1.5")/$C359</f>
        <v>#DIV/0!</v>
      </c>
    </row>
    <row r="360" spans="1:22" x14ac:dyDescent="0.3">
      <c r="A360" t="s">
        <v>443</v>
      </c>
      <c r="B360" s="9">
        <f>COUNTIF(CSV!A:A,A360)</f>
        <v>0</v>
      </c>
      <c r="C360" s="4">
        <f>COUNTIF(CSV!B:B,A360)</f>
        <v>0</v>
      </c>
      <c r="D360" s="4">
        <f t="shared" si="10"/>
        <v>0</v>
      </c>
      <c r="E360" s="12" t="e">
        <f>(COUNTIFS(CSV!$A:$A,$A360,CSV!$Q:$Q,"&gt;0.5") +COUNTIFS(CSV!$B:$B,$A360,CSV!$Q:$Q,"&gt;0.5"))/$D360</f>
        <v>#DIV/0!</v>
      </c>
      <c r="F360" s="7" t="e">
        <f>COUNTIFS(CSV!$A:$A,$A360,CSV!$Q:$Q,"&gt;0.5")/$B360</f>
        <v>#DIV/0!</v>
      </c>
      <c r="G360" s="7" t="e">
        <f>COUNTIFS(CSV!$B:$B,$A360,CSV!$Q:$Q,"&gt;0.5")/$C360</f>
        <v>#DIV/0!</v>
      </c>
      <c r="H360" s="12" t="e">
        <f>(COUNTIFS(CSV!$A:$A,$A360,CSV!$Q:$Q,"&gt;1.5") +COUNTIFS(CSV!$B:$B,$A360,CSV!$Q:$Q,"&gt;1.5"))/$D360</f>
        <v>#DIV/0!</v>
      </c>
      <c r="I360" s="7" t="e">
        <f>COUNTIFS(CSV!$A:$A,$A360,CSV!$Q:$Q,"&gt;1.5")/$B360</f>
        <v>#DIV/0!</v>
      </c>
      <c r="J360" s="7" t="e">
        <f>COUNTIFS(CSV!$B:$B,$A360,CSV!$Q:$Q,"&gt;1.5")/$C360</f>
        <v>#DIV/0!</v>
      </c>
      <c r="K360" s="12" t="e">
        <f>(COUNTIFS(CSV!$A:$A,$A360,CSV!$M:$M,"&gt;0.5") +COUNTIFS(CSV!$B:$B,$A360,CSV!$O:$O,"&gt;0.5"))/$D360</f>
        <v>#DIV/0!</v>
      </c>
      <c r="L360" s="7" t="e">
        <f>COUNTIFS(CSV!$A:$A,$A360,CSV!$M:$M,"&gt;0.5")/$B360</f>
        <v>#DIV/0!</v>
      </c>
      <c r="M360" s="7" t="e">
        <f>COUNTIFS(CSV!$B:$B,$A360,CSV!$O:$O,"&gt;0.5")/$C360</f>
        <v>#DIV/0!</v>
      </c>
      <c r="N360" s="12" t="e">
        <f>(COUNTIFS(CSV!$A:$A,$A360,CSV!$M:$M,"&gt;1.5") +COUNTIFS(CSV!$B:$B,$A360,CSV!$O:$O,"&gt;1.5"))/$D360</f>
        <v>#DIV/0!</v>
      </c>
      <c r="O360" s="7" t="e">
        <f>COUNTIFS(CSV!$A:$A,$A360,CSV!$M:$M,"&gt;1.5")/$B360</f>
        <v>#DIV/0!</v>
      </c>
      <c r="P360" s="7" t="e">
        <f>COUNTIFS(CSV!$B:$B,$A360,CSV!$O:$O,"&gt;1.5")/$C360</f>
        <v>#DIV/0!</v>
      </c>
      <c r="Q360" s="12" t="e">
        <f>(COUNTIFS(CSV!$A:$A,$A360,CSV!$N:$N,"&gt;0.5") +COUNTIFS(CSV!$B:$B,$A360,CSV!$P:$P,"&gt;0.5"))/$D360</f>
        <v>#DIV/0!</v>
      </c>
      <c r="R360" s="7" t="e">
        <f>COUNTIFS(CSV!$A:$A,$A360,CSV!$N:$N,"&gt;0.5")/$B360</f>
        <v>#DIV/0!</v>
      </c>
      <c r="S360" s="7" t="e">
        <f>COUNTIFS(CSV!$B:$B,$A360,CSV!$P:$P,"&gt;0.5")/$C360</f>
        <v>#DIV/0!</v>
      </c>
      <c r="T360" s="12" t="e">
        <f>(COUNTIFS(CSV!$A:$A,$A360,CSV!$N:$N,"&gt;1.5") +COUNTIFS(CSV!$B:$B,$A360,CSV!$P:$P,"&gt;1.5"))/$D360</f>
        <v>#DIV/0!</v>
      </c>
      <c r="U360" s="7" t="e">
        <f>COUNTIFS(CSV!$A:$A,$A360,CSV!$N:$N,"&gt;1.5")/$B360</f>
        <v>#DIV/0!</v>
      </c>
      <c r="V360" s="7" t="e">
        <f>COUNTIFS(CSV!$B:$B,$A360,CSV!$P:$P,"&gt;1.5")/$C360</f>
        <v>#DIV/0!</v>
      </c>
    </row>
    <row r="361" spans="1:22" x14ac:dyDescent="0.3">
      <c r="A361" t="s">
        <v>458</v>
      </c>
      <c r="B361" s="9">
        <f>COUNTIF(CSV!A:A,A361)</f>
        <v>0</v>
      </c>
      <c r="C361" s="4">
        <f>COUNTIF(CSV!B:B,A361)</f>
        <v>0</v>
      </c>
      <c r="D361" s="4">
        <f t="shared" si="10"/>
        <v>0</v>
      </c>
      <c r="E361" s="12" t="e">
        <f>(COUNTIFS(CSV!$A:$A,$A361,CSV!$Q:$Q,"&gt;0.5") +COUNTIFS(CSV!$B:$B,$A361,CSV!$Q:$Q,"&gt;0.5"))/$D361</f>
        <v>#DIV/0!</v>
      </c>
      <c r="F361" s="7" t="e">
        <f>COUNTIFS(CSV!$A:$A,$A361,CSV!$Q:$Q,"&gt;0.5")/$B361</f>
        <v>#DIV/0!</v>
      </c>
      <c r="G361" s="7" t="e">
        <f>COUNTIFS(CSV!$B:$B,$A361,CSV!$Q:$Q,"&gt;0.5")/$C361</f>
        <v>#DIV/0!</v>
      </c>
      <c r="H361" s="12" t="e">
        <f>(COUNTIFS(CSV!$A:$A,$A361,CSV!$Q:$Q,"&gt;1.5") +COUNTIFS(CSV!$B:$B,$A361,CSV!$Q:$Q,"&gt;1.5"))/$D361</f>
        <v>#DIV/0!</v>
      </c>
      <c r="I361" s="7" t="e">
        <f>COUNTIFS(CSV!$A:$A,$A361,CSV!$Q:$Q,"&gt;1.5")/$B361</f>
        <v>#DIV/0!</v>
      </c>
      <c r="J361" s="7" t="e">
        <f>COUNTIFS(CSV!$B:$B,$A361,CSV!$Q:$Q,"&gt;1.5")/$C361</f>
        <v>#DIV/0!</v>
      </c>
      <c r="K361" s="12" t="e">
        <f>(COUNTIFS(CSV!$A:$A,$A361,CSV!$M:$M,"&gt;0.5") +COUNTIFS(CSV!$B:$B,$A361,CSV!$O:$O,"&gt;0.5"))/$D361</f>
        <v>#DIV/0!</v>
      </c>
      <c r="L361" s="7" t="e">
        <f>COUNTIFS(CSV!$A:$A,$A361,CSV!$M:$M,"&gt;0.5")/$B361</f>
        <v>#DIV/0!</v>
      </c>
      <c r="M361" s="7" t="e">
        <f>COUNTIFS(CSV!$B:$B,$A361,CSV!$O:$O,"&gt;0.5")/$C361</f>
        <v>#DIV/0!</v>
      </c>
      <c r="N361" s="12" t="e">
        <f>(COUNTIFS(CSV!$A:$A,$A361,CSV!$M:$M,"&gt;1.5") +COUNTIFS(CSV!$B:$B,$A361,CSV!$O:$O,"&gt;1.5"))/$D361</f>
        <v>#DIV/0!</v>
      </c>
      <c r="O361" s="7" t="e">
        <f>COUNTIFS(CSV!$A:$A,$A361,CSV!$M:$M,"&gt;1.5")/$B361</f>
        <v>#DIV/0!</v>
      </c>
      <c r="P361" s="7" t="e">
        <f>COUNTIFS(CSV!$B:$B,$A361,CSV!$O:$O,"&gt;1.5")/$C361</f>
        <v>#DIV/0!</v>
      </c>
      <c r="Q361" s="12" t="e">
        <f>(COUNTIFS(CSV!$A:$A,$A361,CSV!$N:$N,"&gt;0.5") +COUNTIFS(CSV!$B:$B,$A361,CSV!$P:$P,"&gt;0.5"))/$D361</f>
        <v>#DIV/0!</v>
      </c>
      <c r="R361" s="7" t="e">
        <f>COUNTIFS(CSV!$A:$A,$A361,CSV!$N:$N,"&gt;0.5")/$B361</f>
        <v>#DIV/0!</v>
      </c>
      <c r="S361" s="7" t="e">
        <f>COUNTIFS(CSV!$B:$B,$A361,CSV!$P:$P,"&gt;0.5")/$C361</f>
        <v>#DIV/0!</v>
      </c>
      <c r="T361" s="12" t="e">
        <f>(COUNTIFS(CSV!$A:$A,$A361,CSV!$N:$N,"&gt;1.5") +COUNTIFS(CSV!$B:$B,$A361,CSV!$P:$P,"&gt;1.5"))/$D361</f>
        <v>#DIV/0!</v>
      </c>
      <c r="U361" s="7" t="e">
        <f>COUNTIFS(CSV!$A:$A,$A361,CSV!$N:$N,"&gt;1.5")/$B361</f>
        <v>#DIV/0!</v>
      </c>
      <c r="V361" s="7" t="e">
        <f>COUNTIFS(CSV!$B:$B,$A361,CSV!$P:$P,"&gt;1.5")/$C361</f>
        <v>#DIV/0!</v>
      </c>
    </row>
    <row r="362" spans="1:22" x14ac:dyDescent="0.3">
      <c r="A362" t="s">
        <v>455</v>
      </c>
      <c r="B362" s="9">
        <f>COUNTIF(CSV!A:A,A362)</f>
        <v>0</v>
      </c>
      <c r="C362" s="4">
        <f>COUNTIF(CSV!B:B,A362)</f>
        <v>0</v>
      </c>
      <c r="D362" s="4">
        <f t="shared" si="10"/>
        <v>0</v>
      </c>
      <c r="E362" s="12" t="e">
        <f>(COUNTIFS(CSV!$A:$A,$A362,CSV!$Q:$Q,"&gt;0.5") +COUNTIFS(CSV!$B:$B,$A362,CSV!$Q:$Q,"&gt;0.5"))/$D362</f>
        <v>#DIV/0!</v>
      </c>
      <c r="F362" s="7" t="e">
        <f>COUNTIFS(CSV!$A:$A,$A362,CSV!$Q:$Q,"&gt;0.5")/$B362</f>
        <v>#DIV/0!</v>
      </c>
      <c r="G362" s="7" t="e">
        <f>COUNTIFS(CSV!$B:$B,$A362,CSV!$Q:$Q,"&gt;0.5")/$C362</f>
        <v>#DIV/0!</v>
      </c>
      <c r="H362" s="12" t="e">
        <f>(COUNTIFS(CSV!$A:$A,$A362,CSV!$Q:$Q,"&gt;1.5") +COUNTIFS(CSV!$B:$B,$A362,CSV!$Q:$Q,"&gt;1.5"))/$D362</f>
        <v>#DIV/0!</v>
      </c>
      <c r="I362" s="7" t="e">
        <f>COUNTIFS(CSV!$A:$A,$A362,CSV!$Q:$Q,"&gt;1.5")/$B362</f>
        <v>#DIV/0!</v>
      </c>
      <c r="J362" s="7" t="e">
        <f>COUNTIFS(CSV!$B:$B,$A362,CSV!$Q:$Q,"&gt;1.5")/$C362</f>
        <v>#DIV/0!</v>
      </c>
      <c r="K362" s="12" t="e">
        <f>(COUNTIFS(CSV!$A:$A,$A362,CSV!$M:$M,"&gt;0.5") +COUNTIFS(CSV!$B:$B,$A362,CSV!$O:$O,"&gt;0.5"))/$D362</f>
        <v>#DIV/0!</v>
      </c>
      <c r="L362" s="7" t="e">
        <f>COUNTIFS(CSV!$A:$A,$A362,CSV!$M:$M,"&gt;0.5")/$B362</f>
        <v>#DIV/0!</v>
      </c>
      <c r="M362" s="7" t="e">
        <f>COUNTIFS(CSV!$B:$B,$A362,CSV!$O:$O,"&gt;0.5")/$C362</f>
        <v>#DIV/0!</v>
      </c>
      <c r="N362" s="12" t="e">
        <f>(COUNTIFS(CSV!$A:$A,$A362,CSV!$M:$M,"&gt;1.5") +COUNTIFS(CSV!$B:$B,$A362,CSV!$O:$O,"&gt;1.5"))/$D362</f>
        <v>#DIV/0!</v>
      </c>
      <c r="O362" s="7" t="e">
        <f>COUNTIFS(CSV!$A:$A,$A362,CSV!$M:$M,"&gt;1.5")/$B362</f>
        <v>#DIV/0!</v>
      </c>
      <c r="P362" s="7" t="e">
        <f>COUNTIFS(CSV!$B:$B,$A362,CSV!$O:$O,"&gt;1.5")/$C362</f>
        <v>#DIV/0!</v>
      </c>
      <c r="Q362" s="12" t="e">
        <f>(COUNTIFS(CSV!$A:$A,$A362,CSV!$N:$N,"&gt;0.5") +COUNTIFS(CSV!$B:$B,$A362,CSV!$P:$P,"&gt;0.5"))/$D362</f>
        <v>#DIV/0!</v>
      </c>
      <c r="R362" s="7" t="e">
        <f>COUNTIFS(CSV!$A:$A,$A362,CSV!$N:$N,"&gt;0.5")/$B362</f>
        <v>#DIV/0!</v>
      </c>
      <c r="S362" s="7" t="e">
        <f>COUNTIFS(CSV!$B:$B,$A362,CSV!$P:$P,"&gt;0.5")/$C362</f>
        <v>#DIV/0!</v>
      </c>
      <c r="T362" s="12" t="e">
        <f>(COUNTIFS(CSV!$A:$A,$A362,CSV!$N:$N,"&gt;1.5") +COUNTIFS(CSV!$B:$B,$A362,CSV!$P:$P,"&gt;1.5"))/$D362</f>
        <v>#DIV/0!</v>
      </c>
      <c r="U362" s="7" t="e">
        <f>COUNTIFS(CSV!$A:$A,$A362,CSV!$N:$N,"&gt;1.5")/$B362</f>
        <v>#DIV/0!</v>
      </c>
      <c r="V362" s="7" t="e">
        <f>COUNTIFS(CSV!$B:$B,$A362,CSV!$P:$P,"&gt;1.5")/$C362</f>
        <v>#DIV/0!</v>
      </c>
    </row>
    <row r="363" spans="1:22" x14ac:dyDescent="0.3">
      <c r="A363" t="s">
        <v>454</v>
      </c>
      <c r="B363" s="9">
        <f>COUNTIF(CSV!A:A,A363)</f>
        <v>0</v>
      </c>
      <c r="C363" s="4">
        <f>COUNTIF(CSV!B:B,A363)</f>
        <v>0</v>
      </c>
      <c r="D363" s="4">
        <f t="shared" si="10"/>
        <v>0</v>
      </c>
      <c r="E363" s="12" t="e">
        <f>(COUNTIFS(CSV!$A:$A,$A363,CSV!$Q:$Q,"&gt;0.5") +COUNTIFS(CSV!$B:$B,$A363,CSV!$Q:$Q,"&gt;0.5"))/$D363</f>
        <v>#DIV/0!</v>
      </c>
      <c r="F363" s="7" t="e">
        <f>COUNTIFS(CSV!$A:$A,$A363,CSV!$Q:$Q,"&gt;0.5")/$B363</f>
        <v>#DIV/0!</v>
      </c>
      <c r="G363" s="7" t="e">
        <f>COUNTIFS(CSV!$B:$B,$A363,CSV!$Q:$Q,"&gt;0.5")/$C363</f>
        <v>#DIV/0!</v>
      </c>
      <c r="H363" s="12" t="e">
        <f>(COUNTIFS(CSV!$A:$A,$A363,CSV!$Q:$Q,"&gt;1.5") +COUNTIFS(CSV!$B:$B,$A363,CSV!$Q:$Q,"&gt;1.5"))/$D363</f>
        <v>#DIV/0!</v>
      </c>
      <c r="I363" s="7" t="e">
        <f>COUNTIFS(CSV!$A:$A,$A363,CSV!$Q:$Q,"&gt;1.5")/$B363</f>
        <v>#DIV/0!</v>
      </c>
      <c r="J363" s="7" t="e">
        <f>COUNTIFS(CSV!$B:$B,$A363,CSV!$Q:$Q,"&gt;1.5")/$C363</f>
        <v>#DIV/0!</v>
      </c>
      <c r="K363" s="12" t="e">
        <f>(COUNTIFS(CSV!$A:$A,$A363,CSV!$M:$M,"&gt;0.5") +COUNTIFS(CSV!$B:$B,$A363,CSV!$O:$O,"&gt;0.5"))/$D363</f>
        <v>#DIV/0!</v>
      </c>
      <c r="L363" s="7" t="e">
        <f>COUNTIFS(CSV!$A:$A,$A363,CSV!$M:$M,"&gt;0.5")/$B363</f>
        <v>#DIV/0!</v>
      </c>
      <c r="M363" s="7" t="e">
        <f>COUNTIFS(CSV!$B:$B,$A363,CSV!$O:$O,"&gt;0.5")/$C363</f>
        <v>#DIV/0!</v>
      </c>
      <c r="N363" s="12" t="e">
        <f>(COUNTIFS(CSV!$A:$A,$A363,CSV!$M:$M,"&gt;1.5") +COUNTIFS(CSV!$B:$B,$A363,CSV!$O:$O,"&gt;1.5"))/$D363</f>
        <v>#DIV/0!</v>
      </c>
      <c r="O363" s="7" t="e">
        <f>COUNTIFS(CSV!$A:$A,$A363,CSV!$M:$M,"&gt;1.5")/$B363</f>
        <v>#DIV/0!</v>
      </c>
      <c r="P363" s="7" t="e">
        <f>COUNTIFS(CSV!$B:$B,$A363,CSV!$O:$O,"&gt;1.5")/$C363</f>
        <v>#DIV/0!</v>
      </c>
      <c r="Q363" s="12" t="e">
        <f>(COUNTIFS(CSV!$A:$A,$A363,CSV!$N:$N,"&gt;0.5") +COUNTIFS(CSV!$B:$B,$A363,CSV!$P:$P,"&gt;0.5"))/$D363</f>
        <v>#DIV/0!</v>
      </c>
      <c r="R363" s="7" t="e">
        <f>COUNTIFS(CSV!$A:$A,$A363,CSV!$N:$N,"&gt;0.5")/$B363</f>
        <v>#DIV/0!</v>
      </c>
      <c r="S363" s="7" t="e">
        <f>COUNTIFS(CSV!$B:$B,$A363,CSV!$P:$P,"&gt;0.5")/$C363</f>
        <v>#DIV/0!</v>
      </c>
      <c r="T363" s="12" t="e">
        <f>(COUNTIFS(CSV!$A:$A,$A363,CSV!$N:$N,"&gt;1.5") +COUNTIFS(CSV!$B:$B,$A363,CSV!$P:$P,"&gt;1.5"))/$D363</f>
        <v>#DIV/0!</v>
      </c>
      <c r="U363" s="7" t="e">
        <f>COUNTIFS(CSV!$A:$A,$A363,CSV!$N:$N,"&gt;1.5")/$B363</f>
        <v>#DIV/0!</v>
      </c>
      <c r="V363" s="7" t="e">
        <f>COUNTIFS(CSV!$B:$B,$A363,CSV!$P:$P,"&gt;1.5")/$C363</f>
        <v>#DIV/0!</v>
      </c>
    </row>
    <row r="364" spans="1:22" x14ac:dyDescent="0.3">
      <c r="A364" t="s">
        <v>461</v>
      </c>
      <c r="B364" s="9">
        <f>COUNTIF(CSV!A:A,A364)</f>
        <v>0</v>
      </c>
      <c r="C364" s="4">
        <f>COUNTIF(CSV!B:B,A364)</f>
        <v>0</v>
      </c>
      <c r="D364" s="4">
        <f t="shared" si="10"/>
        <v>0</v>
      </c>
      <c r="E364" s="12" t="e">
        <f>(COUNTIFS(CSV!$A:$A,$A364,CSV!$Q:$Q,"&gt;0.5") +COUNTIFS(CSV!$B:$B,$A364,CSV!$Q:$Q,"&gt;0.5"))/$D364</f>
        <v>#DIV/0!</v>
      </c>
      <c r="F364" s="7" t="e">
        <f>COUNTIFS(CSV!$A:$A,$A364,CSV!$Q:$Q,"&gt;0.5")/$B364</f>
        <v>#DIV/0!</v>
      </c>
      <c r="G364" s="7" t="e">
        <f>COUNTIFS(CSV!$B:$B,$A364,CSV!$Q:$Q,"&gt;0.5")/$C364</f>
        <v>#DIV/0!</v>
      </c>
      <c r="H364" s="12" t="e">
        <f>(COUNTIFS(CSV!$A:$A,$A364,CSV!$Q:$Q,"&gt;1.5") +COUNTIFS(CSV!$B:$B,$A364,CSV!$Q:$Q,"&gt;1.5"))/$D364</f>
        <v>#DIV/0!</v>
      </c>
      <c r="I364" s="7" t="e">
        <f>COUNTIFS(CSV!$A:$A,$A364,CSV!$Q:$Q,"&gt;1.5")/$B364</f>
        <v>#DIV/0!</v>
      </c>
      <c r="J364" s="7" t="e">
        <f>COUNTIFS(CSV!$B:$B,$A364,CSV!$Q:$Q,"&gt;1.5")/$C364</f>
        <v>#DIV/0!</v>
      </c>
      <c r="K364" s="12" t="e">
        <f>(COUNTIFS(CSV!$A:$A,$A364,CSV!$M:$M,"&gt;0.5") +COUNTIFS(CSV!$B:$B,$A364,CSV!$O:$O,"&gt;0.5"))/$D364</f>
        <v>#DIV/0!</v>
      </c>
      <c r="L364" s="7" t="e">
        <f>COUNTIFS(CSV!$A:$A,$A364,CSV!$M:$M,"&gt;0.5")/$B364</f>
        <v>#DIV/0!</v>
      </c>
      <c r="M364" s="7" t="e">
        <f>COUNTIFS(CSV!$B:$B,$A364,CSV!$O:$O,"&gt;0.5")/$C364</f>
        <v>#DIV/0!</v>
      </c>
      <c r="N364" s="12" t="e">
        <f>(COUNTIFS(CSV!$A:$A,$A364,CSV!$M:$M,"&gt;1.5") +COUNTIFS(CSV!$B:$B,$A364,CSV!$O:$O,"&gt;1.5"))/$D364</f>
        <v>#DIV/0!</v>
      </c>
      <c r="O364" s="7" t="e">
        <f>COUNTIFS(CSV!$A:$A,$A364,CSV!$M:$M,"&gt;1.5")/$B364</f>
        <v>#DIV/0!</v>
      </c>
      <c r="P364" s="7" t="e">
        <f>COUNTIFS(CSV!$B:$B,$A364,CSV!$O:$O,"&gt;1.5")/$C364</f>
        <v>#DIV/0!</v>
      </c>
      <c r="Q364" s="12" t="e">
        <f>(COUNTIFS(CSV!$A:$A,$A364,CSV!$N:$N,"&gt;0.5") +COUNTIFS(CSV!$B:$B,$A364,CSV!$P:$P,"&gt;0.5"))/$D364</f>
        <v>#DIV/0!</v>
      </c>
      <c r="R364" s="7" t="e">
        <f>COUNTIFS(CSV!$A:$A,$A364,CSV!$N:$N,"&gt;0.5")/$B364</f>
        <v>#DIV/0!</v>
      </c>
      <c r="S364" s="7" t="e">
        <f>COUNTIFS(CSV!$B:$B,$A364,CSV!$P:$P,"&gt;0.5")/$C364</f>
        <v>#DIV/0!</v>
      </c>
      <c r="T364" s="12" t="e">
        <f>(COUNTIFS(CSV!$A:$A,$A364,CSV!$N:$N,"&gt;1.5") +COUNTIFS(CSV!$B:$B,$A364,CSV!$P:$P,"&gt;1.5"))/$D364</f>
        <v>#DIV/0!</v>
      </c>
      <c r="U364" s="7" t="e">
        <f>COUNTIFS(CSV!$A:$A,$A364,CSV!$N:$N,"&gt;1.5")/$B364</f>
        <v>#DIV/0!</v>
      </c>
      <c r="V364" s="7" t="e">
        <f>COUNTIFS(CSV!$B:$B,$A364,CSV!$P:$P,"&gt;1.5")/$C364</f>
        <v>#DIV/0!</v>
      </c>
    </row>
    <row r="365" spans="1:22" x14ac:dyDescent="0.3">
      <c r="A365" t="s">
        <v>459</v>
      </c>
      <c r="B365" s="9">
        <f>COUNTIF(CSV!A:A,A365)</f>
        <v>0</v>
      </c>
      <c r="C365" s="4">
        <f>COUNTIF(CSV!B:B,A365)</f>
        <v>0</v>
      </c>
      <c r="D365" s="4">
        <f t="shared" si="10"/>
        <v>0</v>
      </c>
      <c r="E365" s="12" t="e">
        <f>(COUNTIFS(CSV!$A:$A,$A365,CSV!$Q:$Q,"&gt;0.5") +COUNTIFS(CSV!$B:$B,$A365,CSV!$Q:$Q,"&gt;0.5"))/$D365</f>
        <v>#DIV/0!</v>
      </c>
      <c r="F365" s="7" t="e">
        <f>COUNTIFS(CSV!$A:$A,$A365,CSV!$Q:$Q,"&gt;0.5")/$B365</f>
        <v>#DIV/0!</v>
      </c>
      <c r="G365" s="7" t="e">
        <f>COUNTIFS(CSV!$B:$B,$A365,CSV!$Q:$Q,"&gt;0.5")/$C365</f>
        <v>#DIV/0!</v>
      </c>
      <c r="H365" s="12" t="e">
        <f>(COUNTIFS(CSV!$A:$A,$A365,CSV!$Q:$Q,"&gt;1.5") +COUNTIFS(CSV!$B:$B,$A365,CSV!$Q:$Q,"&gt;1.5"))/$D365</f>
        <v>#DIV/0!</v>
      </c>
      <c r="I365" s="7" t="e">
        <f>COUNTIFS(CSV!$A:$A,$A365,CSV!$Q:$Q,"&gt;1.5")/$B365</f>
        <v>#DIV/0!</v>
      </c>
      <c r="J365" s="7" t="e">
        <f>COUNTIFS(CSV!$B:$B,$A365,CSV!$Q:$Q,"&gt;1.5")/$C365</f>
        <v>#DIV/0!</v>
      </c>
      <c r="K365" s="12" t="e">
        <f>(COUNTIFS(CSV!$A:$A,$A365,CSV!$M:$M,"&gt;0.5") +COUNTIFS(CSV!$B:$B,$A365,CSV!$O:$O,"&gt;0.5"))/$D365</f>
        <v>#DIV/0!</v>
      </c>
      <c r="L365" s="7" t="e">
        <f>COUNTIFS(CSV!$A:$A,$A365,CSV!$M:$M,"&gt;0.5")/$B365</f>
        <v>#DIV/0!</v>
      </c>
      <c r="M365" s="7" t="e">
        <f>COUNTIFS(CSV!$B:$B,$A365,CSV!$O:$O,"&gt;0.5")/$C365</f>
        <v>#DIV/0!</v>
      </c>
      <c r="N365" s="12" t="e">
        <f>(COUNTIFS(CSV!$A:$A,$A365,CSV!$M:$M,"&gt;1.5") +COUNTIFS(CSV!$B:$B,$A365,CSV!$O:$O,"&gt;1.5"))/$D365</f>
        <v>#DIV/0!</v>
      </c>
      <c r="O365" s="7" t="e">
        <f>COUNTIFS(CSV!$A:$A,$A365,CSV!$M:$M,"&gt;1.5")/$B365</f>
        <v>#DIV/0!</v>
      </c>
      <c r="P365" s="7" t="e">
        <f>COUNTIFS(CSV!$B:$B,$A365,CSV!$O:$O,"&gt;1.5")/$C365</f>
        <v>#DIV/0!</v>
      </c>
      <c r="Q365" s="12" t="e">
        <f>(COUNTIFS(CSV!$A:$A,$A365,CSV!$N:$N,"&gt;0.5") +COUNTIFS(CSV!$B:$B,$A365,CSV!$P:$P,"&gt;0.5"))/$D365</f>
        <v>#DIV/0!</v>
      </c>
      <c r="R365" s="7" t="e">
        <f>COUNTIFS(CSV!$A:$A,$A365,CSV!$N:$N,"&gt;0.5")/$B365</f>
        <v>#DIV/0!</v>
      </c>
      <c r="S365" s="7" t="e">
        <f>COUNTIFS(CSV!$B:$B,$A365,CSV!$P:$P,"&gt;0.5")/$C365</f>
        <v>#DIV/0!</v>
      </c>
      <c r="T365" s="12" t="e">
        <f>(COUNTIFS(CSV!$A:$A,$A365,CSV!$N:$N,"&gt;1.5") +COUNTIFS(CSV!$B:$B,$A365,CSV!$P:$P,"&gt;1.5"))/$D365</f>
        <v>#DIV/0!</v>
      </c>
      <c r="U365" s="7" t="e">
        <f>COUNTIFS(CSV!$A:$A,$A365,CSV!$N:$N,"&gt;1.5")/$B365</f>
        <v>#DIV/0!</v>
      </c>
      <c r="V365" s="7" t="e">
        <f>COUNTIFS(CSV!$B:$B,$A365,CSV!$P:$P,"&gt;1.5")/$C365</f>
        <v>#DIV/0!</v>
      </c>
    </row>
    <row r="366" spans="1:22" x14ac:dyDescent="0.3">
      <c r="A366" t="s">
        <v>452</v>
      </c>
      <c r="B366" s="9">
        <f>COUNTIF(CSV!A:A,A366)</f>
        <v>0</v>
      </c>
      <c r="C366" s="4">
        <f>COUNTIF(CSV!B:B,A366)</f>
        <v>0</v>
      </c>
      <c r="D366" s="4">
        <f t="shared" si="10"/>
        <v>0</v>
      </c>
      <c r="E366" s="12" t="e">
        <f>(COUNTIFS(CSV!$A:$A,$A366,CSV!$Q:$Q,"&gt;0.5") +COUNTIFS(CSV!$B:$B,$A366,CSV!$Q:$Q,"&gt;0.5"))/$D366</f>
        <v>#DIV/0!</v>
      </c>
      <c r="F366" s="7" t="e">
        <f>COUNTIFS(CSV!$A:$A,$A366,CSV!$Q:$Q,"&gt;0.5")/$B366</f>
        <v>#DIV/0!</v>
      </c>
      <c r="G366" s="7" t="e">
        <f>COUNTIFS(CSV!$B:$B,$A366,CSV!$Q:$Q,"&gt;0.5")/$C366</f>
        <v>#DIV/0!</v>
      </c>
      <c r="H366" s="12" t="e">
        <f>(COUNTIFS(CSV!$A:$A,$A366,CSV!$Q:$Q,"&gt;1.5") +COUNTIFS(CSV!$B:$B,$A366,CSV!$Q:$Q,"&gt;1.5"))/$D366</f>
        <v>#DIV/0!</v>
      </c>
      <c r="I366" s="7" t="e">
        <f>COUNTIFS(CSV!$A:$A,$A366,CSV!$Q:$Q,"&gt;1.5")/$B366</f>
        <v>#DIV/0!</v>
      </c>
      <c r="J366" s="7" t="e">
        <f>COUNTIFS(CSV!$B:$B,$A366,CSV!$Q:$Q,"&gt;1.5")/$C366</f>
        <v>#DIV/0!</v>
      </c>
      <c r="K366" s="12" t="e">
        <f>(COUNTIFS(CSV!$A:$A,$A366,CSV!$M:$M,"&gt;0.5") +COUNTIFS(CSV!$B:$B,$A366,CSV!$O:$O,"&gt;0.5"))/$D366</f>
        <v>#DIV/0!</v>
      </c>
      <c r="L366" s="7" t="e">
        <f>COUNTIFS(CSV!$A:$A,$A366,CSV!$M:$M,"&gt;0.5")/$B366</f>
        <v>#DIV/0!</v>
      </c>
      <c r="M366" s="7" t="e">
        <f>COUNTIFS(CSV!$B:$B,$A366,CSV!$O:$O,"&gt;0.5")/$C366</f>
        <v>#DIV/0!</v>
      </c>
      <c r="N366" s="12" t="e">
        <f>(COUNTIFS(CSV!$A:$A,$A366,CSV!$M:$M,"&gt;1.5") +COUNTIFS(CSV!$B:$B,$A366,CSV!$O:$O,"&gt;1.5"))/$D366</f>
        <v>#DIV/0!</v>
      </c>
      <c r="O366" s="7" t="e">
        <f>COUNTIFS(CSV!$A:$A,$A366,CSV!$M:$M,"&gt;1.5")/$B366</f>
        <v>#DIV/0!</v>
      </c>
      <c r="P366" s="7" t="e">
        <f>COUNTIFS(CSV!$B:$B,$A366,CSV!$O:$O,"&gt;1.5")/$C366</f>
        <v>#DIV/0!</v>
      </c>
      <c r="Q366" s="12" t="e">
        <f>(COUNTIFS(CSV!$A:$A,$A366,CSV!$N:$N,"&gt;0.5") +COUNTIFS(CSV!$B:$B,$A366,CSV!$P:$P,"&gt;0.5"))/$D366</f>
        <v>#DIV/0!</v>
      </c>
      <c r="R366" s="7" t="e">
        <f>COUNTIFS(CSV!$A:$A,$A366,CSV!$N:$N,"&gt;0.5")/$B366</f>
        <v>#DIV/0!</v>
      </c>
      <c r="S366" s="7" t="e">
        <f>COUNTIFS(CSV!$B:$B,$A366,CSV!$P:$P,"&gt;0.5")/$C366</f>
        <v>#DIV/0!</v>
      </c>
      <c r="T366" s="12" t="e">
        <f>(COUNTIFS(CSV!$A:$A,$A366,CSV!$N:$N,"&gt;1.5") +COUNTIFS(CSV!$B:$B,$A366,CSV!$P:$P,"&gt;1.5"))/$D366</f>
        <v>#DIV/0!</v>
      </c>
      <c r="U366" s="7" t="e">
        <f>COUNTIFS(CSV!$A:$A,$A366,CSV!$N:$N,"&gt;1.5")/$B366</f>
        <v>#DIV/0!</v>
      </c>
      <c r="V366" s="7" t="e">
        <f>COUNTIFS(CSV!$B:$B,$A366,CSV!$P:$P,"&gt;1.5")/$C366</f>
        <v>#DIV/0!</v>
      </c>
    </row>
    <row r="367" spans="1:22" x14ac:dyDescent="0.3">
      <c r="A367" t="s">
        <v>460</v>
      </c>
      <c r="B367" s="9">
        <f>COUNTIF(CSV!A:A,A367)</f>
        <v>0</v>
      </c>
      <c r="C367" s="4">
        <f>COUNTIF(CSV!B:B,A367)</f>
        <v>0</v>
      </c>
      <c r="D367" s="4">
        <f t="shared" si="10"/>
        <v>0</v>
      </c>
      <c r="E367" s="12" t="e">
        <f>(COUNTIFS(CSV!$A:$A,$A367,CSV!$Q:$Q,"&gt;0.5") +COUNTIFS(CSV!$B:$B,$A367,CSV!$Q:$Q,"&gt;0.5"))/$D367</f>
        <v>#DIV/0!</v>
      </c>
      <c r="F367" s="7" t="e">
        <f>COUNTIFS(CSV!$A:$A,$A367,CSV!$Q:$Q,"&gt;0.5")/$B367</f>
        <v>#DIV/0!</v>
      </c>
      <c r="G367" s="7" t="e">
        <f>COUNTIFS(CSV!$B:$B,$A367,CSV!$Q:$Q,"&gt;0.5")/$C367</f>
        <v>#DIV/0!</v>
      </c>
      <c r="H367" s="12" t="e">
        <f>(COUNTIFS(CSV!$A:$A,$A367,CSV!$Q:$Q,"&gt;1.5") +COUNTIFS(CSV!$B:$B,$A367,CSV!$Q:$Q,"&gt;1.5"))/$D367</f>
        <v>#DIV/0!</v>
      </c>
      <c r="I367" s="7" t="e">
        <f>COUNTIFS(CSV!$A:$A,$A367,CSV!$Q:$Q,"&gt;1.5")/$B367</f>
        <v>#DIV/0!</v>
      </c>
      <c r="J367" s="7" t="e">
        <f>COUNTIFS(CSV!$B:$B,$A367,CSV!$Q:$Q,"&gt;1.5")/$C367</f>
        <v>#DIV/0!</v>
      </c>
      <c r="K367" s="12" t="e">
        <f>(COUNTIFS(CSV!$A:$A,$A367,CSV!$M:$M,"&gt;0.5") +COUNTIFS(CSV!$B:$B,$A367,CSV!$O:$O,"&gt;0.5"))/$D367</f>
        <v>#DIV/0!</v>
      </c>
      <c r="L367" s="7" t="e">
        <f>COUNTIFS(CSV!$A:$A,$A367,CSV!$M:$M,"&gt;0.5")/$B367</f>
        <v>#DIV/0!</v>
      </c>
      <c r="M367" s="7" t="e">
        <f>COUNTIFS(CSV!$B:$B,$A367,CSV!$O:$O,"&gt;0.5")/$C367</f>
        <v>#DIV/0!</v>
      </c>
      <c r="N367" s="12" t="e">
        <f>(COUNTIFS(CSV!$A:$A,$A367,CSV!$M:$M,"&gt;1.5") +COUNTIFS(CSV!$B:$B,$A367,CSV!$O:$O,"&gt;1.5"))/$D367</f>
        <v>#DIV/0!</v>
      </c>
      <c r="O367" s="7" t="e">
        <f>COUNTIFS(CSV!$A:$A,$A367,CSV!$M:$M,"&gt;1.5")/$B367</f>
        <v>#DIV/0!</v>
      </c>
      <c r="P367" s="7" t="e">
        <f>COUNTIFS(CSV!$B:$B,$A367,CSV!$O:$O,"&gt;1.5")/$C367</f>
        <v>#DIV/0!</v>
      </c>
      <c r="Q367" s="12" t="e">
        <f>(COUNTIFS(CSV!$A:$A,$A367,CSV!$N:$N,"&gt;0.5") +COUNTIFS(CSV!$B:$B,$A367,CSV!$P:$P,"&gt;0.5"))/$D367</f>
        <v>#DIV/0!</v>
      </c>
      <c r="R367" s="7" t="e">
        <f>COUNTIFS(CSV!$A:$A,$A367,CSV!$N:$N,"&gt;0.5")/$B367</f>
        <v>#DIV/0!</v>
      </c>
      <c r="S367" s="7" t="e">
        <f>COUNTIFS(CSV!$B:$B,$A367,CSV!$P:$P,"&gt;0.5")/$C367</f>
        <v>#DIV/0!</v>
      </c>
      <c r="T367" s="12" t="e">
        <f>(COUNTIFS(CSV!$A:$A,$A367,CSV!$N:$N,"&gt;1.5") +COUNTIFS(CSV!$B:$B,$A367,CSV!$P:$P,"&gt;1.5"))/$D367</f>
        <v>#DIV/0!</v>
      </c>
      <c r="U367" s="7" t="e">
        <f>COUNTIFS(CSV!$A:$A,$A367,CSV!$N:$N,"&gt;1.5")/$B367</f>
        <v>#DIV/0!</v>
      </c>
      <c r="V367" s="7" t="e">
        <f>COUNTIFS(CSV!$B:$B,$A367,CSV!$P:$P,"&gt;1.5")/$C367</f>
        <v>#DIV/0!</v>
      </c>
    </row>
    <row r="368" spans="1:22" x14ac:dyDescent="0.3">
      <c r="A368" t="s">
        <v>456</v>
      </c>
      <c r="B368" s="9">
        <f>COUNTIF(CSV!A:A,A368)</f>
        <v>0</v>
      </c>
      <c r="C368" s="4">
        <f>COUNTIF(CSV!B:B,A368)</f>
        <v>0</v>
      </c>
      <c r="D368" s="4">
        <f t="shared" si="10"/>
        <v>0</v>
      </c>
      <c r="E368" s="12" t="e">
        <f>(COUNTIFS(CSV!$A:$A,$A368,CSV!$Q:$Q,"&gt;0.5") +COUNTIFS(CSV!$B:$B,$A368,CSV!$Q:$Q,"&gt;0.5"))/$D368</f>
        <v>#DIV/0!</v>
      </c>
      <c r="F368" s="7" t="e">
        <f>COUNTIFS(CSV!$A:$A,$A368,CSV!$Q:$Q,"&gt;0.5")/$B368</f>
        <v>#DIV/0!</v>
      </c>
      <c r="G368" s="7" t="e">
        <f>COUNTIFS(CSV!$B:$B,$A368,CSV!$Q:$Q,"&gt;0.5")/$C368</f>
        <v>#DIV/0!</v>
      </c>
      <c r="H368" s="12" t="e">
        <f>(COUNTIFS(CSV!$A:$A,$A368,CSV!$Q:$Q,"&gt;1.5") +COUNTIFS(CSV!$B:$B,$A368,CSV!$Q:$Q,"&gt;1.5"))/$D368</f>
        <v>#DIV/0!</v>
      </c>
      <c r="I368" s="7" t="e">
        <f>COUNTIFS(CSV!$A:$A,$A368,CSV!$Q:$Q,"&gt;1.5")/$B368</f>
        <v>#DIV/0!</v>
      </c>
      <c r="J368" s="7" t="e">
        <f>COUNTIFS(CSV!$B:$B,$A368,CSV!$Q:$Q,"&gt;1.5")/$C368</f>
        <v>#DIV/0!</v>
      </c>
      <c r="K368" s="12" t="e">
        <f>(COUNTIFS(CSV!$A:$A,$A368,CSV!$M:$M,"&gt;0.5") +COUNTIFS(CSV!$B:$B,$A368,CSV!$O:$O,"&gt;0.5"))/$D368</f>
        <v>#DIV/0!</v>
      </c>
      <c r="L368" s="7" t="e">
        <f>COUNTIFS(CSV!$A:$A,$A368,CSV!$M:$M,"&gt;0.5")/$B368</f>
        <v>#DIV/0!</v>
      </c>
      <c r="M368" s="7" t="e">
        <f>COUNTIFS(CSV!$B:$B,$A368,CSV!$O:$O,"&gt;0.5")/$C368</f>
        <v>#DIV/0!</v>
      </c>
      <c r="N368" s="12" t="e">
        <f>(COUNTIFS(CSV!$A:$A,$A368,CSV!$M:$M,"&gt;1.5") +COUNTIFS(CSV!$B:$B,$A368,CSV!$O:$O,"&gt;1.5"))/$D368</f>
        <v>#DIV/0!</v>
      </c>
      <c r="O368" s="7" t="e">
        <f>COUNTIFS(CSV!$A:$A,$A368,CSV!$M:$M,"&gt;1.5")/$B368</f>
        <v>#DIV/0!</v>
      </c>
      <c r="P368" s="7" t="e">
        <f>COUNTIFS(CSV!$B:$B,$A368,CSV!$O:$O,"&gt;1.5")/$C368</f>
        <v>#DIV/0!</v>
      </c>
      <c r="Q368" s="12" t="e">
        <f>(COUNTIFS(CSV!$A:$A,$A368,CSV!$N:$N,"&gt;0.5") +COUNTIFS(CSV!$B:$B,$A368,CSV!$P:$P,"&gt;0.5"))/$D368</f>
        <v>#DIV/0!</v>
      </c>
      <c r="R368" s="7" t="e">
        <f>COUNTIFS(CSV!$A:$A,$A368,CSV!$N:$N,"&gt;0.5")/$B368</f>
        <v>#DIV/0!</v>
      </c>
      <c r="S368" s="7" t="e">
        <f>COUNTIFS(CSV!$B:$B,$A368,CSV!$P:$P,"&gt;0.5")/$C368</f>
        <v>#DIV/0!</v>
      </c>
      <c r="T368" s="12" t="e">
        <f>(COUNTIFS(CSV!$A:$A,$A368,CSV!$N:$N,"&gt;1.5") +COUNTIFS(CSV!$B:$B,$A368,CSV!$P:$P,"&gt;1.5"))/$D368</f>
        <v>#DIV/0!</v>
      </c>
      <c r="U368" s="7" t="e">
        <f>COUNTIFS(CSV!$A:$A,$A368,CSV!$N:$N,"&gt;1.5")/$B368</f>
        <v>#DIV/0!</v>
      </c>
      <c r="V368" s="7" t="e">
        <f>COUNTIFS(CSV!$B:$B,$A368,CSV!$P:$P,"&gt;1.5")/$C368</f>
        <v>#DIV/0!</v>
      </c>
    </row>
    <row r="369" spans="1:22" x14ac:dyDescent="0.3">
      <c r="A369" t="s">
        <v>453</v>
      </c>
      <c r="B369" s="9">
        <f>COUNTIF(CSV!A:A,A369)</f>
        <v>0</v>
      </c>
      <c r="C369" s="4">
        <f>COUNTIF(CSV!B:B,A369)</f>
        <v>0</v>
      </c>
      <c r="D369" s="4">
        <f t="shared" si="10"/>
        <v>0</v>
      </c>
      <c r="E369" s="12" t="e">
        <f>(COUNTIFS(CSV!$A:$A,$A369,CSV!$Q:$Q,"&gt;0.5") +COUNTIFS(CSV!$B:$B,$A369,CSV!$Q:$Q,"&gt;0.5"))/$D369</f>
        <v>#DIV/0!</v>
      </c>
      <c r="F369" s="7" t="e">
        <f>COUNTIFS(CSV!$A:$A,$A369,CSV!$Q:$Q,"&gt;0.5")/$B369</f>
        <v>#DIV/0!</v>
      </c>
      <c r="G369" s="7" t="e">
        <f>COUNTIFS(CSV!$B:$B,$A369,CSV!$Q:$Q,"&gt;0.5")/$C369</f>
        <v>#DIV/0!</v>
      </c>
      <c r="H369" s="12" t="e">
        <f>(COUNTIFS(CSV!$A:$A,$A369,CSV!$Q:$Q,"&gt;1.5") +COUNTIFS(CSV!$B:$B,$A369,CSV!$Q:$Q,"&gt;1.5"))/$D369</f>
        <v>#DIV/0!</v>
      </c>
      <c r="I369" s="7" t="e">
        <f>COUNTIFS(CSV!$A:$A,$A369,CSV!$Q:$Q,"&gt;1.5")/$B369</f>
        <v>#DIV/0!</v>
      </c>
      <c r="J369" s="7" t="e">
        <f>COUNTIFS(CSV!$B:$B,$A369,CSV!$Q:$Q,"&gt;1.5")/$C369</f>
        <v>#DIV/0!</v>
      </c>
      <c r="K369" s="12" t="e">
        <f>(COUNTIFS(CSV!$A:$A,$A369,CSV!$M:$M,"&gt;0.5") +COUNTIFS(CSV!$B:$B,$A369,CSV!$O:$O,"&gt;0.5"))/$D369</f>
        <v>#DIV/0!</v>
      </c>
      <c r="L369" s="7" t="e">
        <f>COUNTIFS(CSV!$A:$A,$A369,CSV!$M:$M,"&gt;0.5")/$B369</f>
        <v>#DIV/0!</v>
      </c>
      <c r="M369" s="7" t="e">
        <f>COUNTIFS(CSV!$B:$B,$A369,CSV!$O:$O,"&gt;0.5")/$C369</f>
        <v>#DIV/0!</v>
      </c>
      <c r="N369" s="12" t="e">
        <f>(COUNTIFS(CSV!$A:$A,$A369,CSV!$M:$M,"&gt;1.5") +COUNTIFS(CSV!$B:$B,$A369,CSV!$O:$O,"&gt;1.5"))/$D369</f>
        <v>#DIV/0!</v>
      </c>
      <c r="O369" s="7" t="e">
        <f>COUNTIFS(CSV!$A:$A,$A369,CSV!$M:$M,"&gt;1.5")/$B369</f>
        <v>#DIV/0!</v>
      </c>
      <c r="P369" s="7" t="e">
        <f>COUNTIFS(CSV!$B:$B,$A369,CSV!$O:$O,"&gt;1.5")/$C369</f>
        <v>#DIV/0!</v>
      </c>
      <c r="Q369" s="12" t="e">
        <f>(COUNTIFS(CSV!$A:$A,$A369,CSV!$N:$N,"&gt;0.5") +COUNTIFS(CSV!$B:$B,$A369,CSV!$P:$P,"&gt;0.5"))/$D369</f>
        <v>#DIV/0!</v>
      </c>
      <c r="R369" s="7" t="e">
        <f>COUNTIFS(CSV!$A:$A,$A369,CSV!$N:$N,"&gt;0.5")/$B369</f>
        <v>#DIV/0!</v>
      </c>
      <c r="S369" s="7" t="e">
        <f>COUNTIFS(CSV!$B:$B,$A369,CSV!$P:$P,"&gt;0.5")/$C369</f>
        <v>#DIV/0!</v>
      </c>
      <c r="T369" s="12" t="e">
        <f>(COUNTIFS(CSV!$A:$A,$A369,CSV!$N:$N,"&gt;1.5") +COUNTIFS(CSV!$B:$B,$A369,CSV!$P:$P,"&gt;1.5"))/$D369</f>
        <v>#DIV/0!</v>
      </c>
      <c r="U369" s="7" t="e">
        <f>COUNTIFS(CSV!$A:$A,$A369,CSV!$N:$N,"&gt;1.5")/$B369</f>
        <v>#DIV/0!</v>
      </c>
      <c r="V369" s="7" t="e">
        <f>COUNTIFS(CSV!$B:$B,$A369,CSV!$P:$P,"&gt;1.5")/$C369</f>
        <v>#DIV/0!</v>
      </c>
    </row>
    <row r="370" spans="1:22" x14ac:dyDescent="0.3">
      <c r="A370" t="s">
        <v>457</v>
      </c>
      <c r="B370" s="9">
        <f>COUNTIF(CSV!A:A,A370)</f>
        <v>0</v>
      </c>
      <c r="C370" s="4">
        <f>COUNTIF(CSV!B:B,A370)</f>
        <v>0</v>
      </c>
      <c r="D370" s="4">
        <f t="shared" si="10"/>
        <v>0</v>
      </c>
      <c r="E370" s="12" t="e">
        <f>(COUNTIFS(CSV!$A:$A,$A370,CSV!$Q:$Q,"&gt;0.5") +COUNTIFS(CSV!$B:$B,$A370,CSV!$Q:$Q,"&gt;0.5"))/$D370</f>
        <v>#DIV/0!</v>
      </c>
      <c r="F370" s="7" t="e">
        <f>COUNTIFS(CSV!$A:$A,$A370,CSV!$Q:$Q,"&gt;0.5")/$B370</f>
        <v>#DIV/0!</v>
      </c>
      <c r="G370" s="7" t="e">
        <f>COUNTIFS(CSV!$B:$B,$A370,CSV!$Q:$Q,"&gt;0.5")/$C370</f>
        <v>#DIV/0!</v>
      </c>
      <c r="H370" s="12" t="e">
        <f>(COUNTIFS(CSV!$A:$A,$A370,CSV!$Q:$Q,"&gt;1.5") +COUNTIFS(CSV!$B:$B,$A370,CSV!$Q:$Q,"&gt;1.5"))/$D370</f>
        <v>#DIV/0!</v>
      </c>
      <c r="I370" s="7" t="e">
        <f>COUNTIFS(CSV!$A:$A,$A370,CSV!$Q:$Q,"&gt;1.5")/$B370</f>
        <v>#DIV/0!</v>
      </c>
      <c r="J370" s="7" t="e">
        <f>COUNTIFS(CSV!$B:$B,$A370,CSV!$Q:$Q,"&gt;1.5")/$C370</f>
        <v>#DIV/0!</v>
      </c>
      <c r="K370" s="12" t="e">
        <f>(COUNTIFS(CSV!$A:$A,$A370,CSV!$M:$M,"&gt;0.5") +COUNTIFS(CSV!$B:$B,$A370,CSV!$O:$O,"&gt;0.5"))/$D370</f>
        <v>#DIV/0!</v>
      </c>
      <c r="L370" s="7" t="e">
        <f>COUNTIFS(CSV!$A:$A,$A370,CSV!$M:$M,"&gt;0.5")/$B370</f>
        <v>#DIV/0!</v>
      </c>
      <c r="M370" s="7" t="e">
        <f>COUNTIFS(CSV!$B:$B,$A370,CSV!$O:$O,"&gt;0.5")/$C370</f>
        <v>#DIV/0!</v>
      </c>
      <c r="N370" s="12" t="e">
        <f>(COUNTIFS(CSV!$A:$A,$A370,CSV!$M:$M,"&gt;1.5") +COUNTIFS(CSV!$B:$B,$A370,CSV!$O:$O,"&gt;1.5"))/$D370</f>
        <v>#DIV/0!</v>
      </c>
      <c r="O370" s="7" t="e">
        <f>COUNTIFS(CSV!$A:$A,$A370,CSV!$M:$M,"&gt;1.5")/$B370</f>
        <v>#DIV/0!</v>
      </c>
      <c r="P370" s="7" t="e">
        <f>COUNTIFS(CSV!$B:$B,$A370,CSV!$O:$O,"&gt;1.5")/$C370</f>
        <v>#DIV/0!</v>
      </c>
      <c r="Q370" s="12" t="e">
        <f>(COUNTIFS(CSV!$A:$A,$A370,CSV!$N:$N,"&gt;0.5") +COUNTIFS(CSV!$B:$B,$A370,CSV!$P:$P,"&gt;0.5"))/$D370</f>
        <v>#DIV/0!</v>
      </c>
      <c r="R370" s="7" t="e">
        <f>COUNTIFS(CSV!$A:$A,$A370,CSV!$N:$N,"&gt;0.5")/$B370</f>
        <v>#DIV/0!</v>
      </c>
      <c r="S370" s="7" t="e">
        <f>COUNTIFS(CSV!$B:$B,$A370,CSV!$P:$P,"&gt;0.5")/$C370</f>
        <v>#DIV/0!</v>
      </c>
      <c r="T370" s="12" t="e">
        <f>(COUNTIFS(CSV!$A:$A,$A370,CSV!$N:$N,"&gt;1.5") +COUNTIFS(CSV!$B:$B,$A370,CSV!$P:$P,"&gt;1.5"))/$D370</f>
        <v>#DIV/0!</v>
      </c>
      <c r="U370" s="7" t="e">
        <f>COUNTIFS(CSV!$A:$A,$A370,CSV!$N:$N,"&gt;1.5")/$B370</f>
        <v>#DIV/0!</v>
      </c>
      <c r="V370" s="7" t="e">
        <f>COUNTIFS(CSV!$B:$B,$A370,CSV!$P:$P,"&gt;1.5")/$C370</f>
        <v>#DIV/0!</v>
      </c>
    </row>
    <row r="371" spans="1:22" x14ac:dyDescent="0.3">
      <c r="A371" t="s">
        <v>464</v>
      </c>
      <c r="B371" s="9">
        <f>COUNTIF(CSV!A:A,A371)</f>
        <v>0</v>
      </c>
      <c r="C371" s="4">
        <f>COUNTIF(CSV!B:B,A371)</f>
        <v>0</v>
      </c>
      <c r="D371" s="4">
        <f t="shared" ref="D371:D380" si="11">B371+C371</f>
        <v>0</v>
      </c>
      <c r="E371" s="12" t="e">
        <f>(COUNTIFS(CSV!$A:$A,$A371,CSV!$Q:$Q,"&gt;0.5") +COUNTIFS(CSV!$B:$B,$A371,CSV!$Q:$Q,"&gt;0.5"))/$D371</f>
        <v>#DIV/0!</v>
      </c>
      <c r="F371" s="7" t="e">
        <f>COUNTIFS(CSV!$A:$A,$A371,CSV!$Q:$Q,"&gt;0.5")/$B371</f>
        <v>#DIV/0!</v>
      </c>
      <c r="G371" s="7" t="e">
        <f>COUNTIFS(CSV!$B:$B,$A371,CSV!$Q:$Q,"&gt;0.5")/$C371</f>
        <v>#DIV/0!</v>
      </c>
      <c r="H371" s="12" t="e">
        <f>(COUNTIFS(CSV!$A:$A,$A371,CSV!$Q:$Q,"&gt;1.5") +COUNTIFS(CSV!$B:$B,$A371,CSV!$Q:$Q,"&gt;1.5"))/$D371</f>
        <v>#DIV/0!</v>
      </c>
      <c r="I371" s="7" t="e">
        <f>COUNTIFS(CSV!$A:$A,$A371,CSV!$Q:$Q,"&gt;1.5")/$B371</f>
        <v>#DIV/0!</v>
      </c>
      <c r="J371" s="7" t="e">
        <f>COUNTIFS(CSV!$B:$B,$A371,CSV!$Q:$Q,"&gt;1.5")/$C371</f>
        <v>#DIV/0!</v>
      </c>
      <c r="K371" s="12" t="e">
        <f>(COUNTIFS(CSV!$A:$A,$A371,CSV!$M:$M,"&gt;0.5") +COUNTIFS(CSV!$B:$B,$A371,CSV!$O:$O,"&gt;0.5"))/$D371</f>
        <v>#DIV/0!</v>
      </c>
      <c r="L371" s="7" t="e">
        <f>COUNTIFS(CSV!$A:$A,$A371,CSV!$M:$M,"&gt;0.5")/$B371</f>
        <v>#DIV/0!</v>
      </c>
      <c r="M371" s="7" t="e">
        <f>COUNTIFS(CSV!$B:$B,$A371,CSV!$O:$O,"&gt;0.5")/$C371</f>
        <v>#DIV/0!</v>
      </c>
      <c r="N371" s="12" t="e">
        <f>(COUNTIFS(CSV!$A:$A,$A371,CSV!$M:$M,"&gt;1.5") +COUNTIFS(CSV!$B:$B,$A371,CSV!$O:$O,"&gt;1.5"))/$D371</f>
        <v>#DIV/0!</v>
      </c>
      <c r="O371" s="7" t="e">
        <f>COUNTIFS(CSV!$A:$A,$A371,CSV!$M:$M,"&gt;1.5")/$B371</f>
        <v>#DIV/0!</v>
      </c>
      <c r="P371" s="7" t="e">
        <f>COUNTIFS(CSV!$B:$B,$A371,CSV!$O:$O,"&gt;1.5")/$C371</f>
        <v>#DIV/0!</v>
      </c>
      <c r="Q371" s="12" t="e">
        <f>(COUNTIFS(CSV!$A:$A,$A371,CSV!$N:$N,"&gt;0.5") +COUNTIFS(CSV!$B:$B,$A371,CSV!$P:$P,"&gt;0.5"))/$D371</f>
        <v>#DIV/0!</v>
      </c>
      <c r="R371" s="7" t="e">
        <f>COUNTIFS(CSV!$A:$A,$A371,CSV!$N:$N,"&gt;0.5")/$B371</f>
        <v>#DIV/0!</v>
      </c>
      <c r="S371" s="7" t="e">
        <f>COUNTIFS(CSV!$B:$B,$A371,CSV!$P:$P,"&gt;0.5")/$C371</f>
        <v>#DIV/0!</v>
      </c>
      <c r="T371" s="12" t="e">
        <f>(COUNTIFS(CSV!$A:$A,$A371,CSV!$N:$N,"&gt;1.5") +COUNTIFS(CSV!$B:$B,$A371,CSV!$P:$P,"&gt;1.5"))/$D371</f>
        <v>#DIV/0!</v>
      </c>
      <c r="U371" s="7" t="e">
        <f>COUNTIFS(CSV!$A:$A,$A371,CSV!$N:$N,"&gt;1.5")/$B371</f>
        <v>#DIV/0!</v>
      </c>
      <c r="V371" s="7" t="e">
        <f>COUNTIFS(CSV!$B:$B,$A371,CSV!$P:$P,"&gt;1.5")/$C371</f>
        <v>#DIV/0!</v>
      </c>
    </row>
    <row r="372" spans="1:22" x14ac:dyDescent="0.3">
      <c r="A372" t="s">
        <v>471</v>
      </c>
      <c r="B372" s="9">
        <f>COUNTIF(CSV!A:A,A372)</f>
        <v>0</v>
      </c>
      <c r="C372" s="4">
        <f>COUNTIF(CSV!B:B,A372)</f>
        <v>0</v>
      </c>
      <c r="D372" s="4">
        <f t="shared" si="11"/>
        <v>0</v>
      </c>
      <c r="E372" s="12" t="e">
        <f>(COUNTIFS(CSV!$A:$A,$A372,CSV!$Q:$Q,"&gt;0.5") +COUNTIFS(CSV!$B:$B,$A372,CSV!$Q:$Q,"&gt;0.5"))/$D372</f>
        <v>#DIV/0!</v>
      </c>
      <c r="F372" s="7" t="e">
        <f>COUNTIFS(CSV!$A:$A,$A372,CSV!$Q:$Q,"&gt;0.5")/$B372</f>
        <v>#DIV/0!</v>
      </c>
      <c r="G372" s="7" t="e">
        <f>COUNTIFS(CSV!$B:$B,$A372,CSV!$Q:$Q,"&gt;0.5")/$C372</f>
        <v>#DIV/0!</v>
      </c>
      <c r="H372" s="12" t="e">
        <f>(COUNTIFS(CSV!$A:$A,$A372,CSV!$Q:$Q,"&gt;1.5") +COUNTIFS(CSV!$B:$B,$A372,CSV!$Q:$Q,"&gt;1.5"))/$D372</f>
        <v>#DIV/0!</v>
      </c>
      <c r="I372" s="7" t="e">
        <f>COUNTIFS(CSV!$A:$A,$A372,CSV!$Q:$Q,"&gt;1.5")/$B372</f>
        <v>#DIV/0!</v>
      </c>
      <c r="J372" s="7" t="e">
        <f>COUNTIFS(CSV!$B:$B,$A372,CSV!$Q:$Q,"&gt;1.5")/$C372</f>
        <v>#DIV/0!</v>
      </c>
      <c r="K372" s="12" t="e">
        <f>(COUNTIFS(CSV!$A:$A,$A372,CSV!$M:$M,"&gt;0.5") +COUNTIFS(CSV!$B:$B,$A372,CSV!$O:$O,"&gt;0.5"))/$D372</f>
        <v>#DIV/0!</v>
      </c>
      <c r="L372" s="7" t="e">
        <f>COUNTIFS(CSV!$A:$A,$A372,CSV!$M:$M,"&gt;0.5")/$B372</f>
        <v>#DIV/0!</v>
      </c>
      <c r="M372" s="7" t="e">
        <f>COUNTIFS(CSV!$B:$B,$A372,CSV!$O:$O,"&gt;0.5")/$C372</f>
        <v>#DIV/0!</v>
      </c>
      <c r="N372" s="12" t="e">
        <f>(COUNTIFS(CSV!$A:$A,$A372,CSV!$M:$M,"&gt;1.5") +COUNTIFS(CSV!$B:$B,$A372,CSV!$O:$O,"&gt;1.5"))/$D372</f>
        <v>#DIV/0!</v>
      </c>
      <c r="O372" s="7" t="e">
        <f>COUNTIFS(CSV!$A:$A,$A372,CSV!$M:$M,"&gt;1.5")/$B372</f>
        <v>#DIV/0!</v>
      </c>
      <c r="P372" s="7" t="e">
        <f>COUNTIFS(CSV!$B:$B,$A372,CSV!$O:$O,"&gt;1.5")/$C372</f>
        <v>#DIV/0!</v>
      </c>
      <c r="Q372" s="12" t="e">
        <f>(COUNTIFS(CSV!$A:$A,$A372,CSV!$N:$N,"&gt;0.5") +COUNTIFS(CSV!$B:$B,$A372,CSV!$P:$P,"&gt;0.5"))/$D372</f>
        <v>#DIV/0!</v>
      </c>
      <c r="R372" s="7" t="e">
        <f>COUNTIFS(CSV!$A:$A,$A372,CSV!$N:$N,"&gt;0.5")/$B372</f>
        <v>#DIV/0!</v>
      </c>
      <c r="S372" s="7" t="e">
        <f>COUNTIFS(CSV!$B:$B,$A372,CSV!$P:$P,"&gt;0.5")/$C372</f>
        <v>#DIV/0!</v>
      </c>
      <c r="T372" s="12" t="e">
        <f>(COUNTIFS(CSV!$A:$A,$A372,CSV!$N:$N,"&gt;1.5") +COUNTIFS(CSV!$B:$B,$A372,CSV!$P:$P,"&gt;1.5"))/$D372</f>
        <v>#DIV/0!</v>
      </c>
      <c r="U372" s="7" t="e">
        <f>COUNTIFS(CSV!$A:$A,$A372,CSV!$N:$N,"&gt;1.5")/$B372</f>
        <v>#DIV/0!</v>
      </c>
      <c r="V372" s="7" t="e">
        <f>COUNTIFS(CSV!$B:$B,$A372,CSV!$P:$P,"&gt;1.5")/$C372</f>
        <v>#DIV/0!</v>
      </c>
    </row>
    <row r="373" spans="1:22" x14ac:dyDescent="0.3">
      <c r="A373" t="s">
        <v>472</v>
      </c>
      <c r="B373" s="9">
        <f>COUNTIF(CSV!A:A,A373)</f>
        <v>0</v>
      </c>
      <c r="C373" s="4">
        <f>COUNTIF(CSV!B:B,A373)</f>
        <v>0</v>
      </c>
      <c r="D373" s="4">
        <f t="shared" si="11"/>
        <v>0</v>
      </c>
      <c r="E373" s="12" t="e">
        <f>(COUNTIFS(CSV!$A:$A,$A373,CSV!$Q:$Q,"&gt;0.5") +COUNTIFS(CSV!$B:$B,$A373,CSV!$Q:$Q,"&gt;0.5"))/$D373</f>
        <v>#DIV/0!</v>
      </c>
      <c r="F373" s="7" t="e">
        <f>COUNTIFS(CSV!$A:$A,$A373,CSV!$Q:$Q,"&gt;0.5")/$B373</f>
        <v>#DIV/0!</v>
      </c>
      <c r="G373" s="7" t="e">
        <f>COUNTIFS(CSV!$B:$B,$A373,CSV!$Q:$Q,"&gt;0.5")/$C373</f>
        <v>#DIV/0!</v>
      </c>
      <c r="H373" s="12" t="e">
        <f>(COUNTIFS(CSV!$A:$A,$A373,CSV!$Q:$Q,"&gt;1.5") +COUNTIFS(CSV!$B:$B,$A373,CSV!$Q:$Q,"&gt;1.5"))/$D373</f>
        <v>#DIV/0!</v>
      </c>
      <c r="I373" s="7" t="e">
        <f>COUNTIFS(CSV!$A:$A,$A373,CSV!$Q:$Q,"&gt;1.5")/$B373</f>
        <v>#DIV/0!</v>
      </c>
      <c r="J373" s="7" t="e">
        <f>COUNTIFS(CSV!$B:$B,$A373,CSV!$Q:$Q,"&gt;1.5")/$C373</f>
        <v>#DIV/0!</v>
      </c>
      <c r="K373" s="12" t="e">
        <f>(COUNTIFS(CSV!$A:$A,$A373,CSV!$M:$M,"&gt;0.5") +COUNTIFS(CSV!$B:$B,$A373,CSV!$O:$O,"&gt;0.5"))/$D373</f>
        <v>#DIV/0!</v>
      </c>
      <c r="L373" s="7" t="e">
        <f>COUNTIFS(CSV!$A:$A,$A373,CSV!$M:$M,"&gt;0.5")/$B373</f>
        <v>#DIV/0!</v>
      </c>
      <c r="M373" s="7" t="e">
        <f>COUNTIFS(CSV!$B:$B,$A373,CSV!$O:$O,"&gt;0.5")/$C373</f>
        <v>#DIV/0!</v>
      </c>
      <c r="N373" s="12" t="e">
        <f>(COUNTIFS(CSV!$A:$A,$A373,CSV!$M:$M,"&gt;1.5") +COUNTIFS(CSV!$B:$B,$A373,CSV!$O:$O,"&gt;1.5"))/$D373</f>
        <v>#DIV/0!</v>
      </c>
      <c r="O373" s="7" t="e">
        <f>COUNTIFS(CSV!$A:$A,$A373,CSV!$M:$M,"&gt;1.5")/$B373</f>
        <v>#DIV/0!</v>
      </c>
      <c r="P373" s="7" t="e">
        <f>COUNTIFS(CSV!$B:$B,$A373,CSV!$O:$O,"&gt;1.5")/$C373</f>
        <v>#DIV/0!</v>
      </c>
      <c r="Q373" s="12" t="e">
        <f>(COUNTIFS(CSV!$A:$A,$A373,CSV!$N:$N,"&gt;0.5") +COUNTIFS(CSV!$B:$B,$A373,CSV!$P:$P,"&gt;0.5"))/$D373</f>
        <v>#DIV/0!</v>
      </c>
      <c r="R373" s="7" t="e">
        <f>COUNTIFS(CSV!$A:$A,$A373,CSV!$N:$N,"&gt;0.5")/$B373</f>
        <v>#DIV/0!</v>
      </c>
      <c r="S373" s="7" t="e">
        <f>COUNTIFS(CSV!$B:$B,$A373,CSV!$P:$P,"&gt;0.5")/$C373</f>
        <v>#DIV/0!</v>
      </c>
      <c r="T373" s="12" t="e">
        <f>(COUNTIFS(CSV!$A:$A,$A373,CSV!$N:$N,"&gt;1.5") +COUNTIFS(CSV!$B:$B,$A373,CSV!$P:$P,"&gt;1.5"))/$D373</f>
        <v>#DIV/0!</v>
      </c>
      <c r="U373" s="7" t="e">
        <f>COUNTIFS(CSV!$A:$A,$A373,CSV!$N:$N,"&gt;1.5")/$B373</f>
        <v>#DIV/0!</v>
      </c>
      <c r="V373" s="7" t="e">
        <f>COUNTIFS(CSV!$B:$B,$A373,CSV!$P:$P,"&gt;1.5")/$C373</f>
        <v>#DIV/0!</v>
      </c>
    </row>
    <row r="374" spans="1:22" x14ac:dyDescent="0.3">
      <c r="A374" t="s">
        <v>467</v>
      </c>
      <c r="B374" s="9">
        <f>COUNTIF(CSV!A:A,A374)</f>
        <v>0</v>
      </c>
      <c r="C374" s="4">
        <f>COUNTIF(CSV!B:B,A374)</f>
        <v>0</v>
      </c>
      <c r="D374" s="4">
        <f t="shared" si="11"/>
        <v>0</v>
      </c>
      <c r="E374" s="12" t="e">
        <f>(COUNTIFS(CSV!$A:$A,$A374,CSV!$Q:$Q,"&gt;0.5") +COUNTIFS(CSV!$B:$B,$A374,CSV!$Q:$Q,"&gt;0.5"))/$D374</f>
        <v>#DIV/0!</v>
      </c>
      <c r="F374" s="7" t="e">
        <f>COUNTIFS(CSV!$A:$A,$A374,CSV!$Q:$Q,"&gt;0.5")/$B374</f>
        <v>#DIV/0!</v>
      </c>
      <c r="G374" s="7" t="e">
        <f>COUNTIFS(CSV!$B:$B,$A374,CSV!$Q:$Q,"&gt;0.5")/$C374</f>
        <v>#DIV/0!</v>
      </c>
      <c r="H374" s="12" t="e">
        <f>(COUNTIFS(CSV!$A:$A,$A374,CSV!$Q:$Q,"&gt;1.5") +COUNTIFS(CSV!$B:$B,$A374,CSV!$Q:$Q,"&gt;1.5"))/$D374</f>
        <v>#DIV/0!</v>
      </c>
      <c r="I374" s="7" t="e">
        <f>COUNTIFS(CSV!$A:$A,$A374,CSV!$Q:$Q,"&gt;1.5")/$B374</f>
        <v>#DIV/0!</v>
      </c>
      <c r="J374" s="7" t="e">
        <f>COUNTIFS(CSV!$B:$B,$A374,CSV!$Q:$Q,"&gt;1.5")/$C374</f>
        <v>#DIV/0!</v>
      </c>
      <c r="K374" s="12" t="e">
        <f>(COUNTIFS(CSV!$A:$A,$A374,CSV!$M:$M,"&gt;0.5") +COUNTIFS(CSV!$B:$B,$A374,CSV!$O:$O,"&gt;0.5"))/$D374</f>
        <v>#DIV/0!</v>
      </c>
      <c r="L374" s="7" t="e">
        <f>COUNTIFS(CSV!$A:$A,$A374,CSV!$M:$M,"&gt;0.5")/$B374</f>
        <v>#DIV/0!</v>
      </c>
      <c r="M374" s="7" t="e">
        <f>COUNTIFS(CSV!$B:$B,$A374,CSV!$O:$O,"&gt;0.5")/$C374</f>
        <v>#DIV/0!</v>
      </c>
      <c r="N374" s="12" t="e">
        <f>(COUNTIFS(CSV!$A:$A,$A374,CSV!$M:$M,"&gt;1.5") +COUNTIFS(CSV!$B:$B,$A374,CSV!$O:$O,"&gt;1.5"))/$D374</f>
        <v>#DIV/0!</v>
      </c>
      <c r="O374" s="7" t="e">
        <f>COUNTIFS(CSV!$A:$A,$A374,CSV!$M:$M,"&gt;1.5")/$B374</f>
        <v>#DIV/0!</v>
      </c>
      <c r="P374" s="7" t="e">
        <f>COUNTIFS(CSV!$B:$B,$A374,CSV!$O:$O,"&gt;1.5")/$C374</f>
        <v>#DIV/0!</v>
      </c>
      <c r="Q374" s="12" t="e">
        <f>(COUNTIFS(CSV!$A:$A,$A374,CSV!$N:$N,"&gt;0.5") +COUNTIFS(CSV!$B:$B,$A374,CSV!$P:$P,"&gt;0.5"))/$D374</f>
        <v>#DIV/0!</v>
      </c>
      <c r="R374" s="7" t="e">
        <f>COUNTIFS(CSV!$A:$A,$A374,CSV!$N:$N,"&gt;0.5")/$B374</f>
        <v>#DIV/0!</v>
      </c>
      <c r="S374" s="7" t="e">
        <f>COUNTIFS(CSV!$B:$B,$A374,CSV!$P:$P,"&gt;0.5")/$C374</f>
        <v>#DIV/0!</v>
      </c>
      <c r="T374" s="12" t="e">
        <f>(COUNTIFS(CSV!$A:$A,$A374,CSV!$N:$N,"&gt;1.5") +COUNTIFS(CSV!$B:$B,$A374,CSV!$P:$P,"&gt;1.5"))/$D374</f>
        <v>#DIV/0!</v>
      </c>
      <c r="U374" s="7" t="e">
        <f>COUNTIFS(CSV!$A:$A,$A374,CSV!$N:$N,"&gt;1.5")/$B374</f>
        <v>#DIV/0!</v>
      </c>
      <c r="V374" s="7" t="e">
        <f>COUNTIFS(CSV!$B:$B,$A374,CSV!$P:$P,"&gt;1.5")/$C374</f>
        <v>#DIV/0!</v>
      </c>
    </row>
    <row r="375" spans="1:22" x14ac:dyDescent="0.3">
      <c r="A375" t="s">
        <v>469</v>
      </c>
      <c r="B375" s="9">
        <f>COUNTIF(CSV!A:A,A375)</f>
        <v>0</v>
      </c>
      <c r="C375" s="4">
        <f>COUNTIF(CSV!B:B,A375)</f>
        <v>0</v>
      </c>
      <c r="D375" s="4">
        <f t="shared" si="11"/>
        <v>0</v>
      </c>
      <c r="E375" s="12" t="e">
        <f>(COUNTIFS(CSV!$A:$A,$A375,CSV!$Q:$Q,"&gt;0.5") +COUNTIFS(CSV!$B:$B,$A375,CSV!$Q:$Q,"&gt;0.5"))/$D375</f>
        <v>#DIV/0!</v>
      </c>
      <c r="F375" s="7" t="e">
        <f>COUNTIFS(CSV!$A:$A,$A375,CSV!$Q:$Q,"&gt;0.5")/$B375</f>
        <v>#DIV/0!</v>
      </c>
      <c r="G375" s="7" t="e">
        <f>COUNTIFS(CSV!$B:$B,$A375,CSV!$Q:$Q,"&gt;0.5")/$C375</f>
        <v>#DIV/0!</v>
      </c>
      <c r="H375" s="12" t="e">
        <f>(COUNTIFS(CSV!$A:$A,$A375,CSV!$Q:$Q,"&gt;1.5") +COUNTIFS(CSV!$B:$B,$A375,CSV!$Q:$Q,"&gt;1.5"))/$D375</f>
        <v>#DIV/0!</v>
      </c>
      <c r="I375" s="7" t="e">
        <f>COUNTIFS(CSV!$A:$A,$A375,CSV!$Q:$Q,"&gt;1.5")/$B375</f>
        <v>#DIV/0!</v>
      </c>
      <c r="J375" s="7" t="e">
        <f>COUNTIFS(CSV!$B:$B,$A375,CSV!$Q:$Q,"&gt;1.5")/$C375</f>
        <v>#DIV/0!</v>
      </c>
      <c r="K375" s="12" t="e">
        <f>(COUNTIFS(CSV!$A:$A,$A375,CSV!$M:$M,"&gt;0.5") +COUNTIFS(CSV!$B:$B,$A375,CSV!$O:$O,"&gt;0.5"))/$D375</f>
        <v>#DIV/0!</v>
      </c>
      <c r="L375" s="7" t="e">
        <f>COUNTIFS(CSV!$A:$A,$A375,CSV!$M:$M,"&gt;0.5")/$B375</f>
        <v>#DIV/0!</v>
      </c>
      <c r="M375" s="7" t="e">
        <f>COUNTIFS(CSV!$B:$B,$A375,CSV!$O:$O,"&gt;0.5")/$C375</f>
        <v>#DIV/0!</v>
      </c>
      <c r="N375" s="12" t="e">
        <f>(COUNTIFS(CSV!$A:$A,$A375,CSV!$M:$M,"&gt;1.5") +COUNTIFS(CSV!$B:$B,$A375,CSV!$O:$O,"&gt;1.5"))/$D375</f>
        <v>#DIV/0!</v>
      </c>
      <c r="O375" s="7" t="e">
        <f>COUNTIFS(CSV!$A:$A,$A375,CSV!$M:$M,"&gt;1.5")/$B375</f>
        <v>#DIV/0!</v>
      </c>
      <c r="P375" s="7" t="e">
        <f>COUNTIFS(CSV!$B:$B,$A375,CSV!$O:$O,"&gt;1.5")/$C375</f>
        <v>#DIV/0!</v>
      </c>
      <c r="Q375" s="12" t="e">
        <f>(COUNTIFS(CSV!$A:$A,$A375,CSV!$N:$N,"&gt;0.5") +COUNTIFS(CSV!$B:$B,$A375,CSV!$P:$P,"&gt;0.5"))/$D375</f>
        <v>#DIV/0!</v>
      </c>
      <c r="R375" s="7" t="e">
        <f>COUNTIFS(CSV!$A:$A,$A375,CSV!$N:$N,"&gt;0.5")/$B375</f>
        <v>#DIV/0!</v>
      </c>
      <c r="S375" s="7" t="e">
        <f>COUNTIFS(CSV!$B:$B,$A375,CSV!$P:$P,"&gt;0.5")/$C375</f>
        <v>#DIV/0!</v>
      </c>
      <c r="T375" s="12" t="e">
        <f>(COUNTIFS(CSV!$A:$A,$A375,CSV!$N:$N,"&gt;1.5") +COUNTIFS(CSV!$B:$B,$A375,CSV!$P:$P,"&gt;1.5"))/$D375</f>
        <v>#DIV/0!</v>
      </c>
      <c r="U375" s="7" t="e">
        <f>COUNTIFS(CSV!$A:$A,$A375,CSV!$N:$N,"&gt;1.5")/$B375</f>
        <v>#DIV/0!</v>
      </c>
      <c r="V375" s="7" t="e">
        <f>COUNTIFS(CSV!$B:$B,$A375,CSV!$P:$P,"&gt;1.5")/$C375</f>
        <v>#DIV/0!</v>
      </c>
    </row>
    <row r="376" spans="1:22" x14ac:dyDescent="0.3">
      <c r="A376" t="s">
        <v>466</v>
      </c>
      <c r="B376" s="9">
        <f>COUNTIF(CSV!A:A,A376)</f>
        <v>0</v>
      </c>
      <c r="C376" s="4">
        <f>COUNTIF(CSV!B:B,A376)</f>
        <v>0</v>
      </c>
      <c r="D376" s="4">
        <f t="shared" si="11"/>
        <v>0</v>
      </c>
      <c r="E376" s="12" t="e">
        <f>(COUNTIFS(CSV!$A:$A,$A376,CSV!$Q:$Q,"&gt;0.5") +COUNTIFS(CSV!$B:$B,$A376,CSV!$Q:$Q,"&gt;0.5"))/$D376</f>
        <v>#DIV/0!</v>
      </c>
      <c r="F376" s="7" t="e">
        <f>COUNTIFS(CSV!$A:$A,$A376,CSV!$Q:$Q,"&gt;0.5")/$B376</f>
        <v>#DIV/0!</v>
      </c>
      <c r="G376" s="7" t="e">
        <f>COUNTIFS(CSV!$B:$B,$A376,CSV!$Q:$Q,"&gt;0.5")/$C376</f>
        <v>#DIV/0!</v>
      </c>
      <c r="H376" s="12" t="e">
        <f>(COUNTIFS(CSV!$A:$A,$A376,CSV!$Q:$Q,"&gt;1.5") +COUNTIFS(CSV!$B:$B,$A376,CSV!$Q:$Q,"&gt;1.5"))/$D376</f>
        <v>#DIV/0!</v>
      </c>
      <c r="I376" s="7" t="e">
        <f>COUNTIFS(CSV!$A:$A,$A376,CSV!$Q:$Q,"&gt;1.5")/$B376</f>
        <v>#DIV/0!</v>
      </c>
      <c r="J376" s="7" t="e">
        <f>COUNTIFS(CSV!$B:$B,$A376,CSV!$Q:$Q,"&gt;1.5")/$C376</f>
        <v>#DIV/0!</v>
      </c>
      <c r="K376" s="12" t="e">
        <f>(COUNTIFS(CSV!$A:$A,$A376,CSV!$M:$M,"&gt;0.5") +COUNTIFS(CSV!$B:$B,$A376,CSV!$O:$O,"&gt;0.5"))/$D376</f>
        <v>#DIV/0!</v>
      </c>
      <c r="L376" s="7" t="e">
        <f>COUNTIFS(CSV!$A:$A,$A376,CSV!$M:$M,"&gt;0.5")/$B376</f>
        <v>#DIV/0!</v>
      </c>
      <c r="M376" s="7" t="e">
        <f>COUNTIFS(CSV!$B:$B,$A376,CSV!$O:$O,"&gt;0.5")/$C376</f>
        <v>#DIV/0!</v>
      </c>
      <c r="N376" s="12" t="e">
        <f>(COUNTIFS(CSV!$A:$A,$A376,CSV!$M:$M,"&gt;1.5") +COUNTIFS(CSV!$B:$B,$A376,CSV!$O:$O,"&gt;1.5"))/$D376</f>
        <v>#DIV/0!</v>
      </c>
      <c r="O376" s="7" t="e">
        <f>COUNTIFS(CSV!$A:$A,$A376,CSV!$M:$M,"&gt;1.5")/$B376</f>
        <v>#DIV/0!</v>
      </c>
      <c r="P376" s="7" t="e">
        <f>COUNTIFS(CSV!$B:$B,$A376,CSV!$O:$O,"&gt;1.5")/$C376</f>
        <v>#DIV/0!</v>
      </c>
      <c r="Q376" s="12" t="e">
        <f>(COUNTIFS(CSV!$A:$A,$A376,CSV!$N:$N,"&gt;0.5") +COUNTIFS(CSV!$B:$B,$A376,CSV!$P:$P,"&gt;0.5"))/$D376</f>
        <v>#DIV/0!</v>
      </c>
      <c r="R376" s="7" t="e">
        <f>COUNTIFS(CSV!$A:$A,$A376,CSV!$N:$N,"&gt;0.5")/$B376</f>
        <v>#DIV/0!</v>
      </c>
      <c r="S376" s="7" t="e">
        <f>COUNTIFS(CSV!$B:$B,$A376,CSV!$P:$P,"&gt;0.5")/$C376</f>
        <v>#DIV/0!</v>
      </c>
      <c r="T376" s="12" t="e">
        <f>(COUNTIFS(CSV!$A:$A,$A376,CSV!$N:$N,"&gt;1.5") +COUNTIFS(CSV!$B:$B,$A376,CSV!$P:$P,"&gt;1.5"))/$D376</f>
        <v>#DIV/0!</v>
      </c>
      <c r="U376" s="7" t="e">
        <f>COUNTIFS(CSV!$A:$A,$A376,CSV!$N:$N,"&gt;1.5")/$B376</f>
        <v>#DIV/0!</v>
      </c>
      <c r="V376" s="7" t="e">
        <f>COUNTIFS(CSV!$B:$B,$A376,CSV!$P:$P,"&gt;1.5")/$C376</f>
        <v>#DIV/0!</v>
      </c>
    </row>
    <row r="377" spans="1:22" x14ac:dyDescent="0.3">
      <c r="A377" t="s">
        <v>468</v>
      </c>
      <c r="B377" s="9">
        <f>COUNTIF(CSV!A:A,A377)</f>
        <v>0</v>
      </c>
      <c r="C377" s="4">
        <f>COUNTIF(CSV!B:B,A377)</f>
        <v>0</v>
      </c>
      <c r="D377" s="4">
        <f t="shared" si="11"/>
        <v>0</v>
      </c>
      <c r="E377" s="12" t="e">
        <f>(COUNTIFS(CSV!$A:$A,$A377,CSV!$Q:$Q,"&gt;0.5") +COUNTIFS(CSV!$B:$B,$A377,CSV!$Q:$Q,"&gt;0.5"))/$D377</f>
        <v>#DIV/0!</v>
      </c>
      <c r="F377" s="7" t="e">
        <f>COUNTIFS(CSV!$A:$A,$A377,CSV!$Q:$Q,"&gt;0.5")/$B377</f>
        <v>#DIV/0!</v>
      </c>
      <c r="G377" s="7" t="e">
        <f>COUNTIFS(CSV!$B:$B,$A377,CSV!$Q:$Q,"&gt;0.5")/$C377</f>
        <v>#DIV/0!</v>
      </c>
      <c r="H377" s="12" t="e">
        <f>(COUNTIFS(CSV!$A:$A,$A377,CSV!$Q:$Q,"&gt;1.5") +COUNTIFS(CSV!$B:$B,$A377,CSV!$Q:$Q,"&gt;1.5"))/$D377</f>
        <v>#DIV/0!</v>
      </c>
      <c r="I377" s="7" t="e">
        <f>COUNTIFS(CSV!$A:$A,$A377,CSV!$Q:$Q,"&gt;1.5")/$B377</f>
        <v>#DIV/0!</v>
      </c>
      <c r="J377" s="7" t="e">
        <f>COUNTIFS(CSV!$B:$B,$A377,CSV!$Q:$Q,"&gt;1.5")/$C377</f>
        <v>#DIV/0!</v>
      </c>
      <c r="K377" s="12" t="e">
        <f>(COUNTIFS(CSV!$A:$A,$A377,CSV!$M:$M,"&gt;0.5") +COUNTIFS(CSV!$B:$B,$A377,CSV!$O:$O,"&gt;0.5"))/$D377</f>
        <v>#DIV/0!</v>
      </c>
      <c r="L377" s="7" t="e">
        <f>COUNTIFS(CSV!$A:$A,$A377,CSV!$M:$M,"&gt;0.5")/$B377</f>
        <v>#DIV/0!</v>
      </c>
      <c r="M377" s="7" t="e">
        <f>COUNTIFS(CSV!$B:$B,$A377,CSV!$O:$O,"&gt;0.5")/$C377</f>
        <v>#DIV/0!</v>
      </c>
      <c r="N377" s="12" t="e">
        <f>(COUNTIFS(CSV!$A:$A,$A377,CSV!$M:$M,"&gt;1.5") +COUNTIFS(CSV!$B:$B,$A377,CSV!$O:$O,"&gt;1.5"))/$D377</f>
        <v>#DIV/0!</v>
      </c>
      <c r="O377" s="7" t="e">
        <f>COUNTIFS(CSV!$A:$A,$A377,CSV!$M:$M,"&gt;1.5")/$B377</f>
        <v>#DIV/0!</v>
      </c>
      <c r="P377" s="7" t="e">
        <f>COUNTIFS(CSV!$B:$B,$A377,CSV!$O:$O,"&gt;1.5")/$C377</f>
        <v>#DIV/0!</v>
      </c>
      <c r="Q377" s="12" t="e">
        <f>(COUNTIFS(CSV!$A:$A,$A377,CSV!$N:$N,"&gt;0.5") +COUNTIFS(CSV!$B:$B,$A377,CSV!$P:$P,"&gt;0.5"))/$D377</f>
        <v>#DIV/0!</v>
      </c>
      <c r="R377" s="7" t="e">
        <f>COUNTIFS(CSV!$A:$A,$A377,CSV!$N:$N,"&gt;0.5")/$B377</f>
        <v>#DIV/0!</v>
      </c>
      <c r="S377" s="7" t="e">
        <f>COUNTIFS(CSV!$B:$B,$A377,CSV!$P:$P,"&gt;0.5")/$C377</f>
        <v>#DIV/0!</v>
      </c>
      <c r="T377" s="12" t="e">
        <f>(COUNTIFS(CSV!$A:$A,$A377,CSV!$N:$N,"&gt;1.5") +COUNTIFS(CSV!$B:$B,$A377,CSV!$P:$P,"&gt;1.5"))/$D377</f>
        <v>#DIV/0!</v>
      </c>
      <c r="U377" s="7" t="e">
        <f>COUNTIFS(CSV!$A:$A,$A377,CSV!$N:$N,"&gt;1.5")/$B377</f>
        <v>#DIV/0!</v>
      </c>
      <c r="V377" s="7" t="e">
        <f>COUNTIFS(CSV!$B:$B,$A377,CSV!$P:$P,"&gt;1.5")/$C377</f>
        <v>#DIV/0!</v>
      </c>
    </row>
    <row r="378" spans="1:22" x14ac:dyDescent="0.3">
      <c r="A378" t="s">
        <v>465</v>
      </c>
      <c r="B378" s="9">
        <f>COUNTIF(CSV!A:A,A378)</f>
        <v>0</v>
      </c>
      <c r="C378" s="4">
        <f>COUNTIF(CSV!B:B,A378)</f>
        <v>0</v>
      </c>
      <c r="D378" s="4">
        <f t="shared" si="11"/>
        <v>0</v>
      </c>
      <c r="E378" s="12" t="e">
        <f>(COUNTIFS(CSV!$A:$A,$A378,CSV!$Q:$Q,"&gt;0.5") +COUNTIFS(CSV!$B:$B,$A378,CSV!$Q:$Q,"&gt;0.5"))/$D378</f>
        <v>#DIV/0!</v>
      </c>
      <c r="F378" s="7" t="e">
        <f>COUNTIFS(CSV!$A:$A,$A378,CSV!$Q:$Q,"&gt;0.5")/$B378</f>
        <v>#DIV/0!</v>
      </c>
      <c r="G378" s="7" t="e">
        <f>COUNTIFS(CSV!$B:$B,$A378,CSV!$Q:$Q,"&gt;0.5")/$C378</f>
        <v>#DIV/0!</v>
      </c>
      <c r="H378" s="12" t="e">
        <f>(COUNTIFS(CSV!$A:$A,$A378,CSV!$Q:$Q,"&gt;1.5") +COUNTIFS(CSV!$B:$B,$A378,CSV!$Q:$Q,"&gt;1.5"))/$D378</f>
        <v>#DIV/0!</v>
      </c>
      <c r="I378" s="7" t="e">
        <f>COUNTIFS(CSV!$A:$A,$A378,CSV!$Q:$Q,"&gt;1.5")/$B378</f>
        <v>#DIV/0!</v>
      </c>
      <c r="J378" s="7" t="e">
        <f>COUNTIFS(CSV!$B:$B,$A378,CSV!$Q:$Q,"&gt;1.5")/$C378</f>
        <v>#DIV/0!</v>
      </c>
      <c r="K378" s="12" t="e">
        <f>(COUNTIFS(CSV!$A:$A,$A378,CSV!$M:$M,"&gt;0.5") +COUNTIFS(CSV!$B:$B,$A378,CSV!$O:$O,"&gt;0.5"))/$D378</f>
        <v>#DIV/0!</v>
      </c>
      <c r="L378" s="7" t="e">
        <f>COUNTIFS(CSV!$A:$A,$A378,CSV!$M:$M,"&gt;0.5")/$B378</f>
        <v>#DIV/0!</v>
      </c>
      <c r="M378" s="7" t="e">
        <f>COUNTIFS(CSV!$B:$B,$A378,CSV!$O:$O,"&gt;0.5")/$C378</f>
        <v>#DIV/0!</v>
      </c>
      <c r="N378" s="12" t="e">
        <f>(COUNTIFS(CSV!$A:$A,$A378,CSV!$M:$M,"&gt;1.5") +COUNTIFS(CSV!$B:$B,$A378,CSV!$O:$O,"&gt;1.5"))/$D378</f>
        <v>#DIV/0!</v>
      </c>
      <c r="O378" s="7" t="e">
        <f>COUNTIFS(CSV!$A:$A,$A378,CSV!$M:$M,"&gt;1.5")/$B378</f>
        <v>#DIV/0!</v>
      </c>
      <c r="P378" s="7" t="e">
        <f>COUNTIFS(CSV!$B:$B,$A378,CSV!$O:$O,"&gt;1.5")/$C378</f>
        <v>#DIV/0!</v>
      </c>
      <c r="Q378" s="12" t="e">
        <f>(COUNTIFS(CSV!$A:$A,$A378,CSV!$N:$N,"&gt;0.5") +COUNTIFS(CSV!$B:$B,$A378,CSV!$P:$P,"&gt;0.5"))/$D378</f>
        <v>#DIV/0!</v>
      </c>
      <c r="R378" s="7" t="e">
        <f>COUNTIFS(CSV!$A:$A,$A378,CSV!$N:$N,"&gt;0.5")/$B378</f>
        <v>#DIV/0!</v>
      </c>
      <c r="S378" s="7" t="e">
        <f>COUNTIFS(CSV!$B:$B,$A378,CSV!$P:$P,"&gt;0.5")/$C378</f>
        <v>#DIV/0!</v>
      </c>
      <c r="T378" s="12" t="e">
        <f>(COUNTIFS(CSV!$A:$A,$A378,CSV!$N:$N,"&gt;1.5") +COUNTIFS(CSV!$B:$B,$A378,CSV!$P:$P,"&gt;1.5"))/$D378</f>
        <v>#DIV/0!</v>
      </c>
      <c r="U378" s="7" t="e">
        <f>COUNTIFS(CSV!$A:$A,$A378,CSV!$N:$N,"&gt;1.5")/$B378</f>
        <v>#DIV/0!</v>
      </c>
      <c r="V378" s="7" t="e">
        <f>COUNTIFS(CSV!$B:$B,$A378,CSV!$P:$P,"&gt;1.5")/$C378</f>
        <v>#DIV/0!</v>
      </c>
    </row>
    <row r="379" spans="1:22" x14ac:dyDescent="0.3">
      <c r="A379" t="s">
        <v>470</v>
      </c>
      <c r="B379" s="9">
        <f>COUNTIF(CSV!A:A,A379)</f>
        <v>0</v>
      </c>
      <c r="C379" s="4">
        <f>COUNTIF(CSV!B:B,A379)</f>
        <v>0</v>
      </c>
      <c r="D379" s="4">
        <f t="shared" si="11"/>
        <v>0</v>
      </c>
      <c r="E379" s="12" t="e">
        <f>(COUNTIFS(CSV!$A:$A,$A379,CSV!$Q:$Q,"&gt;0.5") +COUNTIFS(CSV!$B:$B,$A379,CSV!$Q:$Q,"&gt;0.5"))/$D379</f>
        <v>#DIV/0!</v>
      </c>
      <c r="F379" s="7" t="e">
        <f>COUNTIFS(CSV!$A:$A,$A379,CSV!$Q:$Q,"&gt;0.5")/$B379</f>
        <v>#DIV/0!</v>
      </c>
      <c r="G379" s="7" t="e">
        <f>COUNTIFS(CSV!$B:$B,$A379,CSV!$Q:$Q,"&gt;0.5")/$C379</f>
        <v>#DIV/0!</v>
      </c>
      <c r="H379" s="12" t="e">
        <f>(COUNTIFS(CSV!$A:$A,$A379,CSV!$Q:$Q,"&gt;1.5") +COUNTIFS(CSV!$B:$B,$A379,CSV!$Q:$Q,"&gt;1.5"))/$D379</f>
        <v>#DIV/0!</v>
      </c>
      <c r="I379" s="7" t="e">
        <f>COUNTIFS(CSV!$A:$A,$A379,CSV!$Q:$Q,"&gt;1.5")/$B379</f>
        <v>#DIV/0!</v>
      </c>
      <c r="J379" s="7" t="e">
        <f>COUNTIFS(CSV!$B:$B,$A379,CSV!$Q:$Q,"&gt;1.5")/$C379</f>
        <v>#DIV/0!</v>
      </c>
      <c r="K379" s="12" t="e">
        <f>(COUNTIFS(CSV!$A:$A,$A379,CSV!$M:$M,"&gt;0.5") +COUNTIFS(CSV!$B:$B,$A379,CSV!$O:$O,"&gt;0.5"))/$D379</f>
        <v>#DIV/0!</v>
      </c>
      <c r="L379" s="7" t="e">
        <f>COUNTIFS(CSV!$A:$A,$A379,CSV!$M:$M,"&gt;0.5")/$B379</f>
        <v>#DIV/0!</v>
      </c>
      <c r="M379" s="7" t="e">
        <f>COUNTIFS(CSV!$B:$B,$A379,CSV!$O:$O,"&gt;0.5")/$C379</f>
        <v>#DIV/0!</v>
      </c>
      <c r="N379" s="12" t="e">
        <f>(COUNTIFS(CSV!$A:$A,$A379,CSV!$M:$M,"&gt;1.5") +COUNTIFS(CSV!$B:$B,$A379,CSV!$O:$O,"&gt;1.5"))/$D379</f>
        <v>#DIV/0!</v>
      </c>
      <c r="O379" s="7" t="e">
        <f>COUNTIFS(CSV!$A:$A,$A379,CSV!$M:$M,"&gt;1.5")/$B379</f>
        <v>#DIV/0!</v>
      </c>
      <c r="P379" s="7" t="e">
        <f>COUNTIFS(CSV!$B:$B,$A379,CSV!$O:$O,"&gt;1.5")/$C379</f>
        <v>#DIV/0!</v>
      </c>
      <c r="Q379" s="12" t="e">
        <f>(COUNTIFS(CSV!$A:$A,$A379,CSV!$N:$N,"&gt;0.5") +COUNTIFS(CSV!$B:$B,$A379,CSV!$P:$P,"&gt;0.5"))/$D379</f>
        <v>#DIV/0!</v>
      </c>
      <c r="R379" s="7" t="e">
        <f>COUNTIFS(CSV!$A:$A,$A379,CSV!$N:$N,"&gt;0.5")/$B379</f>
        <v>#DIV/0!</v>
      </c>
      <c r="S379" s="7" t="e">
        <f>COUNTIFS(CSV!$B:$B,$A379,CSV!$P:$P,"&gt;0.5")/$C379</f>
        <v>#DIV/0!</v>
      </c>
      <c r="T379" s="12" t="e">
        <f>(COUNTIFS(CSV!$A:$A,$A379,CSV!$N:$N,"&gt;1.5") +COUNTIFS(CSV!$B:$B,$A379,CSV!$P:$P,"&gt;1.5"))/$D379</f>
        <v>#DIV/0!</v>
      </c>
      <c r="U379" s="7" t="e">
        <f>COUNTIFS(CSV!$A:$A,$A379,CSV!$N:$N,"&gt;1.5")/$B379</f>
        <v>#DIV/0!</v>
      </c>
      <c r="V379" s="7" t="e">
        <f>COUNTIFS(CSV!$B:$B,$A379,CSV!$P:$P,"&gt;1.5")/$C379</f>
        <v>#DIV/0!</v>
      </c>
    </row>
    <row r="380" spans="1:22" x14ac:dyDescent="0.3">
      <c r="A380" t="s">
        <v>473</v>
      </c>
      <c r="B380" s="9">
        <f>COUNTIF(CSV!A:A,A380)</f>
        <v>0</v>
      </c>
      <c r="C380" s="4">
        <f>COUNTIF(CSV!B:B,A380)</f>
        <v>0</v>
      </c>
      <c r="D380" s="4">
        <f t="shared" si="11"/>
        <v>0</v>
      </c>
      <c r="E380" s="12" t="e">
        <f>(COUNTIFS(CSV!$A:$A,$A380,CSV!$Q:$Q,"&gt;0.5") +COUNTIFS(CSV!$B:$B,$A380,CSV!$Q:$Q,"&gt;0.5"))/$D380</f>
        <v>#DIV/0!</v>
      </c>
      <c r="F380" s="7" t="e">
        <f>COUNTIFS(CSV!$A:$A,$A380,CSV!$Q:$Q,"&gt;0.5")/$B380</f>
        <v>#DIV/0!</v>
      </c>
      <c r="G380" s="7" t="e">
        <f>COUNTIFS(CSV!$B:$B,$A380,CSV!$Q:$Q,"&gt;0.5")/$C380</f>
        <v>#DIV/0!</v>
      </c>
      <c r="H380" s="12" t="e">
        <f>(COUNTIFS(CSV!$A:$A,$A380,CSV!$Q:$Q,"&gt;1.5") +COUNTIFS(CSV!$B:$B,$A380,CSV!$Q:$Q,"&gt;1.5"))/$D380</f>
        <v>#DIV/0!</v>
      </c>
      <c r="I380" s="7" t="e">
        <f>COUNTIFS(CSV!$A:$A,$A380,CSV!$Q:$Q,"&gt;1.5")/$B380</f>
        <v>#DIV/0!</v>
      </c>
      <c r="J380" s="7" t="e">
        <f>COUNTIFS(CSV!$B:$B,$A380,CSV!$Q:$Q,"&gt;1.5")/$C380</f>
        <v>#DIV/0!</v>
      </c>
      <c r="K380" s="12" t="e">
        <f>(COUNTIFS(CSV!$A:$A,$A380,CSV!$M:$M,"&gt;0.5") +COUNTIFS(CSV!$B:$B,$A380,CSV!$O:$O,"&gt;0.5"))/$D380</f>
        <v>#DIV/0!</v>
      </c>
      <c r="L380" s="7" t="e">
        <f>COUNTIFS(CSV!$A:$A,$A380,CSV!$M:$M,"&gt;0.5")/$B380</f>
        <v>#DIV/0!</v>
      </c>
      <c r="M380" s="7" t="e">
        <f>COUNTIFS(CSV!$B:$B,$A380,CSV!$O:$O,"&gt;0.5")/$C380</f>
        <v>#DIV/0!</v>
      </c>
      <c r="N380" s="12" t="e">
        <f>(COUNTIFS(CSV!$A:$A,$A380,CSV!$M:$M,"&gt;1.5") +COUNTIFS(CSV!$B:$B,$A380,CSV!$O:$O,"&gt;1.5"))/$D380</f>
        <v>#DIV/0!</v>
      </c>
      <c r="O380" s="7" t="e">
        <f>COUNTIFS(CSV!$A:$A,$A380,CSV!$M:$M,"&gt;1.5")/$B380</f>
        <v>#DIV/0!</v>
      </c>
      <c r="P380" s="7" t="e">
        <f>COUNTIFS(CSV!$B:$B,$A380,CSV!$O:$O,"&gt;1.5")/$C380</f>
        <v>#DIV/0!</v>
      </c>
      <c r="Q380" s="12" t="e">
        <f>(COUNTIFS(CSV!$A:$A,$A380,CSV!$N:$N,"&gt;0.5") +COUNTIFS(CSV!$B:$B,$A380,CSV!$P:$P,"&gt;0.5"))/$D380</f>
        <v>#DIV/0!</v>
      </c>
      <c r="R380" s="7" t="e">
        <f>COUNTIFS(CSV!$A:$A,$A380,CSV!$N:$N,"&gt;0.5")/$B380</f>
        <v>#DIV/0!</v>
      </c>
      <c r="S380" s="7" t="e">
        <f>COUNTIFS(CSV!$B:$B,$A380,CSV!$P:$P,"&gt;0.5")/$C380</f>
        <v>#DIV/0!</v>
      </c>
      <c r="T380" s="12" t="e">
        <f>(COUNTIFS(CSV!$A:$A,$A380,CSV!$N:$N,"&gt;1.5") +COUNTIFS(CSV!$B:$B,$A380,CSV!$P:$P,"&gt;1.5"))/$D380</f>
        <v>#DIV/0!</v>
      </c>
      <c r="U380" s="7" t="e">
        <f>COUNTIFS(CSV!$A:$A,$A380,CSV!$N:$N,"&gt;1.5")/$B380</f>
        <v>#DIV/0!</v>
      </c>
      <c r="V380" s="7" t="e">
        <f>COUNTIFS(CSV!$B:$B,$A380,CSV!$P:$P,"&gt;1.5")/$C380</f>
        <v>#DIV/0!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V380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014F-1922-4029-A3B3-A4F9C870F608}">
  <sheetPr filterMode="1"/>
  <dimension ref="A1:AA216"/>
  <sheetViews>
    <sheetView workbookViewId="0">
      <selection activeCell="A2" sqref="A2:XFD5"/>
    </sheetView>
  </sheetViews>
  <sheetFormatPr defaultColWidth="6" defaultRowHeight="13.8" x14ac:dyDescent="0.3"/>
  <cols>
    <col min="1" max="12" width="7.109375" style="49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7" width="6.77734375" style="49" bestFit="1" customWidth="1"/>
    <col min="18" max="18" width="6" style="49"/>
    <col min="19" max="19" width="6.5546875" style="49" customWidth="1"/>
    <col min="20" max="20" width="10.88671875" style="49" customWidth="1"/>
    <col min="21" max="21" width="6.44140625" style="49" customWidth="1"/>
    <col min="22" max="24" width="6" style="49"/>
    <col min="25" max="25" width="6.77734375" style="49" bestFit="1" customWidth="1"/>
    <col min="26" max="16384" width="6" style="49"/>
  </cols>
  <sheetData>
    <row r="1" spans="1:27" s="52" customFormat="1" ht="55.2" customHeight="1" thickTop="1" thickBot="1" x14ac:dyDescent="0.35">
      <c r="A1" s="55" t="s">
        <v>81</v>
      </c>
      <c r="B1" s="55" t="s">
        <v>25</v>
      </c>
      <c r="C1" s="55" t="s">
        <v>82</v>
      </c>
      <c r="D1" s="55" t="s">
        <v>25</v>
      </c>
      <c r="E1" s="55" t="s">
        <v>83</v>
      </c>
      <c r="F1" s="55" t="s">
        <v>25</v>
      </c>
      <c r="G1" s="55" t="s">
        <v>84</v>
      </c>
      <c r="H1" s="55" t="s">
        <v>25</v>
      </c>
      <c r="I1" s="55" t="s">
        <v>85</v>
      </c>
      <c r="J1" s="55" t="s">
        <v>25</v>
      </c>
      <c r="K1" s="55" t="s">
        <v>86</v>
      </c>
      <c r="L1" s="55" t="s">
        <v>25</v>
      </c>
      <c r="M1" s="55" t="s">
        <v>0</v>
      </c>
      <c r="N1" s="55" t="s">
        <v>243</v>
      </c>
      <c r="O1" s="55" t="s">
        <v>1</v>
      </c>
      <c r="P1" s="55" t="s">
        <v>81</v>
      </c>
      <c r="Q1" s="55" t="s">
        <v>30</v>
      </c>
      <c r="R1" s="55" t="s">
        <v>82</v>
      </c>
      <c r="S1" s="55" t="s">
        <v>30</v>
      </c>
      <c r="T1" s="55" t="s">
        <v>83</v>
      </c>
      <c r="U1" s="55" t="s">
        <v>30</v>
      </c>
      <c r="V1" s="55" t="s">
        <v>84</v>
      </c>
      <c r="W1" s="55" t="s">
        <v>30</v>
      </c>
      <c r="X1" s="55" t="s">
        <v>85</v>
      </c>
      <c r="Y1" s="55" t="s">
        <v>30</v>
      </c>
      <c r="Z1" s="55" t="s">
        <v>86</v>
      </c>
      <c r="AA1" s="55" t="s">
        <v>30</v>
      </c>
    </row>
    <row r="2" spans="1:27" ht="14.4" hidden="1" thickTop="1" x14ac:dyDescent="0.3">
      <c r="A2" s="57">
        <f>VLOOKUP($M2,PercentSHGoalStats!$A$3:$AE$998,5,FALSE)</f>
        <v>0.76</v>
      </c>
      <c r="B2" s="57">
        <f>VLOOKUP($M2,PercentSHGoalStats!$A$3:$AE$998,6,FALSE)</f>
        <v>0.7</v>
      </c>
      <c r="C2" s="57">
        <f>VLOOKUP($M2,PercentSHGoalStats!$A$3:$AE$998,8,FALSE)</f>
        <v>0.4</v>
      </c>
      <c r="D2" s="57">
        <f>VLOOKUP($M2,PercentSHGoalStats!$A$3:$AE$998,9,FALSE)</f>
        <v>0.3</v>
      </c>
      <c r="E2" s="57">
        <f>VLOOKUP($M2,PercentSHGoalStats!$A$3:$AE$998,11,FALSE)</f>
        <v>0.4</v>
      </c>
      <c r="F2" s="57">
        <f>VLOOKUP($M2,PercentSHGoalStats!$A$3:$AE$998,12,FALSE)</f>
        <v>0.4</v>
      </c>
      <c r="G2" s="57">
        <f>VLOOKUP($M2,PercentSHGoalStats!$A$3:$AE$998,14,FALSE)</f>
        <v>0.08</v>
      </c>
      <c r="H2" s="57">
        <f>VLOOKUP($M2,PercentSHGoalStats!$A$3:$AE$998,15,FALSE)</f>
        <v>0.1</v>
      </c>
      <c r="I2" s="57">
        <f>VLOOKUP($M2,PercentSHGoalStats!$A$3:$AE$998,17,FALSE)</f>
        <v>0.64</v>
      </c>
      <c r="J2" s="57">
        <f>VLOOKUP($M2,PercentSHGoalStats!$A$3:$AE$998,18,FALSE)</f>
        <v>0.6</v>
      </c>
      <c r="K2" s="57">
        <f>VLOOKUP($M2,PercentSHGoalStats!$A$3:$AE$998,20,FALSE)</f>
        <v>0.24</v>
      </c>
      <c r="L2" s="57">
        <f>VLOOKUP($M2,PercentSHGoalStats!$A$3:$AE$998,21,FALSE)</f>
        <v>0.1</v>
      </c>
      <c r="M2" s="53" t="str">
        <f>Fixtures!A2</f>
        <v>Maidstone United</v>
      </c>
      <c r="N2" s="54">
        <f>Fixtures!D2</f>
        <v>43484</v>
      </c>
      <c r="O2" s="53" t="str">
        <f>Fixtures!B2</f>
        <v>Dagenham &amp; Redbridge</v>
      </c>
      <c r="P2" s="57">
        <f>VLOOKUP($O2,PercentSHGoalStats!$A$3:$AE$998,5,FALSE)</f>
        <v>0.84</v>
      </c>
      <c r="Q2" s="57">
        <f>VLOOKUP($O2,PercentSHGoalStats!$A$3:$AE$998,7,FALSE)</f>
        <v>0.8</v>
      </c>
      <c r="R2" s="57">
        <f>VLOOKUP($O2,PercentSHGoalStats!$A$3:$AE$998,8,FALSE)</f>
        <v>0.28000000000000003</v>
      </c>
      <c r="S2" s="57">
        <f>VLOOKUP($O2,PercentSHGoalStats!$A$3:$AE$998,10,FALSE)</f>
        <v>0</v>
      </c>
      <c r="T2" s="57">
        <f>VLOOKUP($O2,PercentSHGoalStats!$A$3:$AE$998,11,FALSE)</f>
        <v>0.48</v>
      </c>
      <c r="U2" s="57">
        <f>VLOOKUP($O2,PercentSHGoalStats!$A$3:$AE$998,13,FALSE)</f>
        <v>0.3</v>
      </c>
      <c r="V2" s="57">
        <f>VLOOKUP($O2,PercentSHGoalStats!$A$3:$AE$998,14,FALSE)</f>
        <v>0.12</v>
      </c>
      <c r="W2" s="57">
        <f>VLOOKUP($O2,PercentSHGoalStats!$A$3:$AE$998,16,FALSE)</f>
        <v>0</v>
      </c>
      <c r="X2" s="57">
        <f>VLOOKUP($O2,PercentSHGoalStats!$A$3:$AE$998,17,FALSE)</f>
        <v>0.6</v>
      </c>
      <c r="Y2" s="57">
        <f>VLOOKUP($O2,PercentSHGoalStats!$A$3:$AE$998,19,FALSE)</f>
        <v>0.5</v>
      </c>
      <c r="Z2" s="57">
        <f>VLOOKUP($O2,PercentSHGoalStats!$A$3:$AE$998,20,FALSE)</f>
        <v>0.04</v>
      </c>
      <c r="AA2" s="57">
        <f>VLOOKUP($O2,PercentSHGoalStats!$A$3:$AE$998,22,FALSE)</f>
        <v>0</v>
      </c>
    </row>
    <row r="3" spans="1:27" ht="14.4" hidden="1" thickTop="1" x14ac:dyDescent="0.3">
      <c r="A3" s="57" t="e">
        <f>VLOOKUP($M3,PercentSHGoalStats!$A$3:$AE$998,5,FALSE)</f>
        <v>#N/A</v>
      </c>
      <c r="B3" s="57" t="e">
        <f>VLOOKUP($M3,PercentSHGoalStats!$A$3:$AE$998,6,FALSE)</f>
        <v>#N/A</v>
      </c>
      <c r="C3" s="57" t="e">
        <f>VLOOKUP($M3,PercentSHGoalStats!$A$3:$AE$998,8,FALSE)</f>
        <v>#N/A</v>
      </c>
      <c r="D3" s="57" t="e">
        <f>VLOOKUP($M3,PercentSHGoalStats!$A$3:$AE$998,9,FALSE)</f>
        <v>#N/A</v>
      </c>
      <c r="E3" s="57" t="e">
        <f>VLOOKUP($M3,PercentSHGoalStats!$A$3:$AE$998,11,FALSE)</f>
        <v>#N/A</v>
      </c>
      <c r="F3" s="57" t="e">
        <f>VLOOKUP($M3,PercentSHGoalStats!$A$3:$AE$998,12,FALSE)</f>
        <v>#N/A</v>
      </c>
      <c r="G3" s="57" t="e">
        <f>VLOOKUP($M3,PercentSHGoalStats!$A$3:$AE$998,14,FALSE)</f>
        <v>#N/A</v>
      </c>
      <c r="H3" s="57" t="e">
        <f>VLOOKUP($M3,PercentSHGoalStats!$A$3:$AE$998,15,FALSE)</f>
        <v>#N/A</v>
      </c>
      <c r="I3" s="57" t="e">
        <f>VLOOKUP($M3,PercentSHGoalStats!$A$3:$AE$998,17,FALSE)</f>
        <v>#N/A</v>
      </c>
      <c r="J3" s="57" t="e">
        <f>VLOOKUP($M3,PercentSHGoalStats!$A$3:$AE$998,18,FALSE)</f>
        <v>#N/A</v>
      </c>
      <c r="K3" s="57" t="e">
        <f>VLOOKUP($M3,PercentSHGoalStats!$A$3:$AE$998,20,FALSE)</f>
        <v>#N/A</v>
      </c>
      <c r="L3" s="57" t="e">
        <f>VLOOKUP($M3,PercentSHGoalStats!$A$3:$AE$998,21,FALSE)</f>
        <v>#N/A</v>
      </c>
      <c r="M3" s="53" t="str">
        <f>Fixtures!A3</f>
        <v>Apollon Smirnis</v>
      </c>
      <c r="N3" s="54">
        <f>Fixtures!D3</f>
        <v>43484</v>
      </c>
      <c r="O3" s="53" t="str">
        <f>Fixtures!B3</f>
        <v>Levadiakos</v>
      </c>
      <c r="P3" s="57" t="e">
        <f>VLOOKUP($O3,PercentSHGoalStats!$A$3:$AE$998,5,FALSE)</f>
        <v>#N/A</v>
      </c>
      <c r="Q3" s="57" t="e">
        <f>VLOOKUP($O3,PercentSHGoalStats!$A$3:$AE$998,7,FALSE)</f>
        <v>#N/A</v>
      </c>
      <c r="R3" s="57" t="e">
        <f>VLOOKUP($O3,PercentSHGoalStats!$A$3:$AE$998,8,FALSE)</f>
        <v>#N/A</v>
      </c>
      <c r="S3" s="57" t="e">
        <f>VLOOKUP($O3,PercentSHGoalStats!$A$3:$AE$998,10,FALSE)</f>
        <v>#N/A</v>
      </c>
      <c r="T3" s="57" t="e">
        <f>VLOOKUP($O3,PercentSHGoalStats!$A$3:$AE$998,11,FALSE)</f>
        <v>#N/A</v>
      </c>
      <c r="U3" s="57" t="e">
        <f>VLOOKUP($O3,PercentSHGoalStats!$A$3:$AE$998,13,FALSE)</f>
        <v>#N/A</v>
      </c>
      <c r="V3" s="57" t="e">
        <f>VLOOKUP($O3,PercentSHGoalStats!$A$3:$AE$998,14,FALSE)</f>
        <v>#N/A</v>
      </c>
      <c r="W3" s="57" t="e">
        <f>VLOOKUP($O3,PercentSHGoalStats!$A$3:$AE$998,16,FALSE)</f>
        <v>#N/A</v>
      </c>
      <c r="X3" s="57" t="e">
        <f>VLOOKUP($O3,PercentSHGoalStats!$A$3:$AE$998,17,FALSE)</f>
        <v>#N/A</v>
      </c>
      <c r="Y3" s="57" t="e">
        <f>VLOOKUP($O3,PercentSHGoalStats!$A$3:$AE$998,19,FALSE)</f>
        <v>#N/A</v>
      </c>
      <c r="Z3" s="57" t="e">
        <f>VLOOKUP($O3,PercentSHGoalStats!$A$3:$AE$998,20,FALSE)</f>
        <v>#N/A</v>
      </c>
      <c r="AA3" s="57" t="e">
        <f>VLOOKUP($O3,PercentSHGoalStats!$A$3:$AE$998,22,FALSE)</f>
        <v>#N/A</v>
      </c>
    </row>
    <row r="4" spans="1:27" ht="14.4" hidden="1" thickTop="1" x14ac:dyDescent="0.3">
      <c r="A4" s="57" t="e">
        <f>VLOOKUP($M4,PercentSHGoalStats!$A$3:$AE$998,5,FALSE)</f>
        <v>#N/A</v>
      </c>
      <c r="B4" s="57" t="e">
        <f>VLOOKUP($M4,PercentSHGoalStats!$A$3:$AE$998,6,FALSE)</f>
        <v>#N/A</v>
      </c>
      <c r="C4" s="57" t="e">
        <f>VLOOKUP($M4,PercentSHGoalStats!$A$3:$AE$998,8,FALSE)</f>
        <v>#N/A</v>
      </c>
      <c r="D4" s="57" t="e">
        <f>VLOOKUP($M4,PercentSHGoalStats!$A$3:$AE$998,9,FALSE)</f>
        <v>#N/A</v>
      </c>
      <c r="E4" s="57" t="e">
        <f>VLOOKUP($M4,PercentSHGoalStats!$A$3:$AE$998,11,FALSE)</f>
        <v>#N/A</v>
      </c>
      <c r="F4" s="57" t="e">
        <f>VLOOKUP($M4,PercentSHGoalStats!$A$3:$AE$998,12,FALSE)</f>
        <v>#N/A</v>
      </c>
      <c r="G4" s="57" t="e">
        <f>VLOOKUP($M4,PercentSHGoalStats!$A$3:$AE$998,14,FALSE)</f>
        <v>#N/A</v>
      </c>
      <c r="H4" s="57" t="e">
        <f>VLOOKUP($M4,PercentSHGoalStats!$A$3:$AE$998,15,FALSE)</f>
        <v>#N/A</v>
      </c>
      <c r="I4" s="57" t="e">
        <f>VLOOKUP($M4,PercentSHGoalStats!$A$3:$AE$998,17,FALSE)</f>
        <v>#N/A</v>
      </c>
      <c r="J4" s="57" t="e">
        <f>VLOOKUP($M4,PercentSHGoalStats!$A$3:$AE$998,18,FALSE)</f>
        <v>#N/A</v>
      </c>
      <c r="K4" s="57" t="e">
        <f>VLOOKUP($M4,PercentSHGoalStats!$A$3:$AE$998,20,FALSE)</f>
        <v>#N/A</v>
      </c>
      <c r="L4" s="57" t="e">
        <f>VLOOKUP($M4,PercentSHGoalStats!$A$3:$AE$998,21,FALSE)</f>
        <v>#N/A</v>
      </c>
      <c r="M4" s="53" t="str">
        <f>Fixtures!A4</f>
        <v>PAS Giannina</v>
      </c>
      <c r="N4" s="54">
        <f>Fixtures!D4</f>
        <v>43484</v>
      </c>
      <c r="O4" s="53" t="str">
        <f>Fixtures!B4</f>
        <v>Olympiakos Piraeus</v>
      </c>
      <c r="P4" s="57" t="e">
        <f>VLOOKUP($O4,PercentSHGoalStats!$A$3:$AE$998,5,FALSE)</f>
        <v>#N/A</v>
      </c>
      <c r="Q4" s="57" t="e">
        <f>VLOOKUP($O4,PercentSHGoalStats!$A$3:$AE$998,7,FALSE)</f>
        <v>#N/A</v>
      </c>
      <c r="R4" s="57" t="e">
        <f>VLOOKUP($O4,PercentSHGoalStats!$A$3:$AE$998,8,FALSE)</f>
        <v>#N/A</v>
      </c>
      <c r="S4" s="57" t="e">
        <f>VLOOKUP($O4,PercentSHGoalStats!$A$3:$AE$998,10,FALSE)</f>
        <v>#N/A</v>
      </c>
      <c r="T4" s="57" t="e">
        <f>VLOOKUP($O4,PercentSHGoalStats!$A$3:$AE$998,11,FALSE)</f>
        <v>#N/A</v>
      </c>
      <c r="U4" s="57" t="e">
        <f>VLOOKUP($O4,PercentSHGoalStats!$A$3:$AE$998,13,FALSE)</f>
        <v>#N/A</v>
      </c>
      <c r="V4" s="57" t="e">
        <f>VLOOKUP($O4,PercentSHGoalStats!$A$3:$AE$998,14,FALSE)</f>
        <v>#N/A</v>
      </c>
      <c r="W4" s="57" t="e">
        <f>VLOOKUP($O4,PercentSHGoalStats!$A$3:$AE$998,16,FALSE)</f>
        <v>#N/A</v>
      </c>
      <c r="X4" s="57" t="e">
        <f>VLOOKUP($O4,PercentSHGoalStats!$A$3:$AE$998,17,FALSE)</f>
        <v>#N/A</v>
      </c>
      <c r="Y4" s="57" t="e">
        <f>VLOOKUP($O4,PercentSHGoalStats!$A$3:$AE$998,19,FALSE)</f>
        <v>#N/A</v>
      </c>
      <c r="Z4" s="57" t="e">
        <f>VLOOKUP($O4,PercentSHGoalStats!$A$3:$AE$998,20,FALSE)</f>
        <v>#N/A</v>
      </c>
      <c r="AA4" s="57" t="e">
        <f>VLOOKUP($O4,PercentSHGoalStats!$A$3:$AE$998,22,FALSE)</f>
        <v>#N/A</v>
      </c>
    </row>
    <row r="5" spans="1:27" ht="14.4" hidden="1" thickTop="1" x14ac:dyDescent="0.3">
      <c r="A5" s="57">
        <f>VLOOKUP($M5,PercentSHGoalStats!$A$3:$AE$998,5,FALSE)</f>
        <v>0.81818181818181823</v>
      </c>
      <c r="B5" s="57">
        <f>VLOOKUP($M5,PercentSHGoalStats!$A$3:$AE$998,6,FALSE)</f>
        <v>0.9</v>
      </c>
      <c r="C5" s="57">
        <f>VLOOKUP($M5,PercentSHGoalStats!$A$3:$AE$998,8,FALSE)</f>
        <v>0.45454545454545453</v>
      </c>
      <c r="D5" s="57">
        <f>VLOOKUP($M5,PercentSHGoalStats!$A$3:$AE$998,9,FALSE)</f>
        <v>0.4</v>
      </c>
      <c r="E5" s="57">
        <f>VLOOKUP($M5,PercentSHGoalStats!$A$3:$AE$998,11,FALSE)</f>
        <v>0.40909090909090912</v>
      </c>
      <c r="F5" s="57">
        <f>VLOOKUP($M5,PercentSHGoalStats!$A$3:$AE$998,12,FALSE)</f>
        <v>0.5</v>
      </c>
      <c r="G5" s="57">
        <f>VLOOKUP($M5,PercentSHGoalStats!$A$3:$AE$998,14,FALSE)</f>
        <v>0</v>
      </c>
      <c r="H5" s="57">
        <f>VLOOKUP($M5,PercentSHGoalStats!$A$3:$AE$998,15,FALSE)</f>
        <v>0</v>
      </c>
      <c r="I5" s="57">
        <f>VLOOKUP($M5,PercentSHGoalStats!$A$3:$AE$998,17,FALSE)</f>
        <v>0.68181818181818177</v>
      </c>
      <c r="J5" s="57">
        <f>VLOOKUP($M5,PercentSHGoalStats!$A$3:$AE$998,18,FALSE)</f>
        <v>0.6</v>
      </c>
      <c r="K5" s="57">
        <f>VLOOKUP($M5,PercentSHGoalStats!$A$3:$AE$998,20,FALSE)</f>
        <v>0.31818181818181818</v>
      </c>
      <c r="L5" s="57">
        <f>VLOOKUP($M5,PercentSHGoalStats!$A$3:$AE$998,21,FALSE)</f>
        <v>0.2</v>
      </c>
      <c r="M5" s="53" t="str">
        <f>Fixtures!A5</f>
        <v>Fulham</v>
      </c>
      <c r="N5" s="54">
        <f>Fixtures!D5</f>
        <v>43485</v>
      </c>
      <c r="O5" s="53" t="str">
        <f>Fixtures!B5</f>
        <v>Tottenham Hotspur</v>
      </c>
      <c r="P5" s="57">
        <f>VLOOKUP($O5,PercentSHGoalStats!$A$3:$AE$998,5,FALSE)</f>
        <v>0.68181818181818177</v>
      </c>
      <c r="Q5" s="57">
        <f>VLOOKUP($O5,PercentSHGoalStats!$A$3:$AE$998,7,FALSE)</f>
        <v>0.66666666666666663</v>
      </c>
      <c r="R5" s="57">
        <f>VLOOKUP($O5,PercentSHGoalStats!$A$3:$AE$998,8,FALSE)</f>
        <v>0.54545454545454541</v>
      </c>
      <c r="S5" s="57">
        <f>VLOOKUP($O5,PercentSHGoalStats!$A$3:$AE$998,10,FALSE)</f>
        <v>0.5</v>
      </c>
      <c r="T5" s="57">
        <f>VLOOKUP($O5,PercentSHGoalStats!$A$3:$AE$998,11,FALSE)</f>
        <v>0.59090909090909094</v>
      </c>
      <c r="U5" s="57">
        <f>VLOOKUP($O5,PercentSHGoalStats!$A$3:$AE$998,13,FALSE)</f>
        <v>0.58333333333333337</v>
      </c>
      <c r="V5" s="57">
        <f>VLOOKUP($O5,PercentSHGoalStats!$A$3:$AE$998,14,FALSE)</f>
        <v>0.22727272727272727</v>
      </c>
      <c r="W5" s="57">
        <f>VLOOKUP($O5,PercentSHGoalStats!$A$3:$AE$998,16,FALSE)</f>
        <v>0.16666666666666666</v>
      </c>
      <c r="X5" s="57">
        <f>VLOOKUP($O5,PercentSHGoalStats!$A$3:$AE$998,17,FALSE)</f>
        <v>0.45454545454545453</v>
      </c>
      <c r="Y5" s="57">
        <f>VLOOKUP($O5,PercentSHGoalStats!$A$3:$AE$998,19,FALSE)</f>
        <v>0.41666666666666669</v>
      </c>
      <c r="Z5" s="57">
        <f>VLOOKUP($O5,PercentSHGoalStats!$A$3:$AE$998,20,FALSE)</f>
        <v>0.18181818181818182</v>
      </c>
      <c r="AA5" s="57">
        <f>VLOOKUP($O5,PercentSHGoalStats!$A$3:$AE$998,22,FALSE)</f>
        <v>0.25</v>
      </c>
    </row>
    <row r="6" spans="1:27" ht="14.4" hidden="1" thickTop="1" x14ac:dyDescent="0.3">
      <c r="A6" s="57">
        <f>VLOOKUP($M6,PercentSHGoalStats!$A$3:$AE$998,5,FALSE)</f>
        <v>0.63636363636363635</v>
      </c>
      <c r="B6" s="57">
        <f>VLOOKUP($M6,PercentSHGoalStats!$A$3:$AE$998,6,FALSE)</f>
        <v>0.54545454545454541</v>
      </c>
      <c r="C6" s="57">
        <f>VLOOKUP($M6,PercentSHGoalStats!$A$3:$AE$998,8,FALSE)</f>
        <v>0.18181818181818182</v>
      </c>
      <c r="D6" s="57">
        <f>VLOOKUP($M6,PercentSHGoalStats!$A$3:$AE$998,9,FALSE)</f>
        <v>9.0909090909090912E-2</v>
      </c>
      <c r="E6" s="57">
        <f>VLOOKUP($M6,PercentSHGoalStats!$A$3:$AE$998,11,FALSE)</f>
        <v>0.18181818181818182</v>
      </c>
      <c r="F6" s="57">
        <f>VLOOKUP($M6,PercentSHGoalStats!$A$3:$AE$998,12,FALSE)</f>
        <v>9.0909090909090912E-2</v>
      </c>
      <c r="G6" s="57">
        <f>VLOOKUP($M6,PercentSHGoalStats!$A$3:$AE$998,14,FALSE)</f>
        <v>0</v>
      </c>
      <c r="H6" s="57">
        <f>VLOOKUP($M6,PercentSHGoalStats!$A$3:$AE$998,15,FALSE)</f>
        <v>0</v>
      </c>
      <c r="I6" s="57">
        <f>VLOOKUP($M6,PercentSHGoalStats!$A$3:$AE$998,17,FALSE)</f>
        <v>0.54545454545454541</v>
      </c>
      <c r="J6" s="57">
        <f>VLOOKUP($M6,PercentSHGoalStats!$A$3:$AE$998,18,FALSE)</f>
        <v>0.54545454545454541</v>
      </c>
      <c r="K6" s="57">
        <f>VLOOKUP($M6,PercentSHGoalStats!$A$3:$AE$998,20,FALSE)</f>
        <v>0.13636363636363635</v>
      </c>
      <c r="L6" s="57">
        <f>VLOOKUP($M6,PercentSHGoalStats!$A$3:$AE$998,21,FALSE)</f>
        <v>0</v>
      </c>
      <c r="M6" s="53" t="str">
        <f>Fixtures!A6</f>
        <v>Huddersfield Town</v>
      </c>
      <c r="N6" s="54">
        <f>Fixtures!D6</f>
        <v>43485</v>
      </c>
      <c r="O6" s="53" t="str">
        <f>Fixtures!B6</f>
        <v>Manchester City</v>
      </c>
      <c r="P6" s="57">
        <f>VLOOKUP($O6,PercentSHGoalStats!$A$3:$AE$998,5,FALSE)</f>
        <v>0.86363636363636365</v>
      </c>
      <c r="Q6" s="57">
        <f>VLOOKUP($O6,PercentSHGoalStats!$A$3:$AE$998,7,FALSE)</f>
        <v>0.7</v>
      </c>
      <c r="R6" s="57">
        <f>VLOOKUP($O6,PercentSHGoalStats!$A$3:$AE$998,8,FALSE)</f>
        <v>0.5</v>
      </c>
      <c r="S6" s="57">
        <f>VLOOKUP($O6,PercentSHGoalStats!$A$3:$AE$998,10,FALSE)</f>
        <v>0.3</v>
      </c>
      <c r="T6" s="57">
        <f>VLOOKUP($O6,PercentSHGoalStats!$A$3:$AE$998,11,FALSE)</f>
        <v>0.77272727272727271</v>
      </c>
      <c r="U6" s="57">
        <f>VLOOKUP($O6,PercentSHGoalStats!$A$3:$AE$998,13,FALSE)</f>
        <v>0.5</v>
      </c>
      <c r="V6" s="57">
        <f>VLOOKUP($O6,PercentSHGoalStats!$A$3:$AE$998,14,FALSE)</f>
        <v>0.31818181818181818</v>
      </c>
      <c r="W6" s="57">
        <f>VLOOKUP($O6,PercentSHGoalStats!$A$3:$AE$998,16,FALSE)</f>
        <v>0.1</v>
      </c>
      <c r="X6" s="57">
        <f>VLOOKUP($O6,PercentSHGoalStats!$A$3:$AE$998,17,FALSE)</f>
        <v>0.36363636363636365</v>
      </c>
      <c r="Y6" s="57">
        <f>VLOOKUP($O6,PercentSHGoalStats!$A$3:$AE$998,19,FALSE)</f>
        <v>0.4</v>
      </c>
      <c r="Z6" s="57">
        <f>VLOOKUP($O6,PercentSHGoalStats!$A$3:$AE$998,20,FALSE)</f>
        <v>0</v>
      </c>
      <c r="AA6" s="57">
        <f>VLOOKUP($O6,PercentSHGoalStats!$A$3:$AE$998,22,FALSE)</f>
        <v>0</v>
      </c>
    </row>
    <row r="7" spans="1:27" ht="14.4" hidden="1" thickTop="1" x14ac:dyDescent="0.3">
      <c r="A7" s="57">
        <f>VLOOKUP($M7,PercentSHGoalStats!$A$3:$AE$998,5,FALSE)</f>
        <v>0.78947368421052633</v>
      </c>
      <c r="B7" s="57">
        <f>VLOOKUP($M7,PercentSHGoalStats!$A$3:$AE$998,6,FALSE)</f>
        <v>0.66666666666666663</v>
      </c>
      <c r="C7" s="57">
        <f>VLOOKUP($M7,PercentSHGoalStats!$A$3:$AE$998,8,FALSE)</f>
        <v>0.47368421052631576</v>
      </c>
      <c r="D7" s="57">
        <f>VLOOKUP($M7,PercentSHGoalStats!$A$3:$AE$998,9,FALSE)</f>
        <v>0.44444444444444442</v>
      </c>
      <c r="E7" s="57">
        <f>VLOOKUP($M7,PercentSHGoalStats!$A$3:$AE$998,11,FALSE)</f>
        <v>0.26315789473684209</v>
      </c>
      <c r="F7" s="57">
        <f>VLOOKUP($M7,PercentSHGoalStats!$A$3:$AE$998,12,FALSE)</f>
        <v>0.22222222222222221</v>
      </c>
      <c r="G7" s="57">
        <f>VLOOKUP($M7,PercentSHGoalStats!$A$3:$AE$998,14,FALSE)</f>
        <v>0.15789473684210525</v>
      </c>
      <c r="H7" s="57">
        <f>VLOOKUP($M7,PercentSHGoalStats!$A$3:$AE$998,15,FALSE)</f>
        <v>0.1111111111111111</v>
      </c>
      <c r="I7" s="57">
        <f>VLOOKUP($M7,PercentSHGoalStats!$A$3:$AE$998,17,FALSE)</f>
        <v>0.68421052631578949</v>
      </c>
      <c r="J7" s="57">
        <f>VLOOKUP($M7,PercentSHGoalStats!$A$3:$AE$998,18,FALSE)</f>
        <v>0.66666666666666663</v>
      </c>
      <c r="K7" s="57">
        <f>VLOOKUP($M7,PercentSHGoalStats!$A$3:$AE$998,20,FALSE)</f>
        <v>0.36842105263157893</v>
      </c>
      <c r="L7" s="57">
        <f>VLOOKUP($M7,PercentSHGoalStats!$A$3:$AE$998,21,FALSE)</f>
        <v>0.33333333333333331</v>
      </c>
      <c r="M7" s="53" t="str">
        <f>Fixtures!A7</f>
        <v>Frosinone</v>
      </c>
      <c r="N7" s="54">
        <f>Fixtures!D7</f>
        <v>43485</v>
      </c>
      <c r="O7" s="53" t="str">
        <f>Fixtures!B7</f>
        <v>Atalanta</v>
      </c>
      <c r="P7" s="57">
        <f>VLOOKUP($O7,PercentSHGoalStats!$A$3:$AE$998,5,FALSE)</f>
        <v>0.84210526315789469</v>
      </c>
      <c r="Q7" s="57">
        <f>VLOOKUP($O7,PercentSHGoalStats!$A$3:$AE$998,7,FALSE)</f>
        <v>1</v>
      </c>
      <c r="R7" s="57">
        <f>VLOOKUP($O7,PercentSHGoalStats!$A$3:$AE$998,8,FALSE)</f>
        <v>0.78947368421052633</v>
      </c>
      <c r="S7" s="57">
        <f>VLOOKUP($O7,PercentSHGoalStats!$A$3:$AE$998,10,FALSE)</f>
        <v>1</v>
      </c>
      <c r="T7" s="57">
        <f>VLOOKUP($O7,PercentSHGoalStats!$A$3:$AE$998,11,FALSE)</f>
        <v>0.57894736842105265</v>
      </c>
      <c r="U7" s="57">
        <f>VLOOKUP($O7,PercentSHGoalStats!$A$3:$AE$998,13,FALSE)</f>
        <v>0.6</v>
      </c>
      <c r="V7" s="57">
        <f>VLOOKUP($O7,PercentSHGoalStats!$A$3:$AE$998,14,FALSE)</f>
        <v>0.42105263157894735</v>
      </c>
      <c r="W7" s="57">
        <f>VLOOKUP($O7,PercentSHGoalStats!$A$3:$AE$998,16,FALSE)</f>
        <v>0.5</v>
      </c>
      <c r="X7" s="57">
        <f>VLOOKUP($O7,PercentSHGoalStats!$A$3:$AE$998,17,FALSE)</f>
        <v>0.63157894736842102</v>
      </c>
      <c r="Y7" s="57">
        <f>VLOOKUP($O7,PercentSHGoalStats!$A$3:$AE$998,19,FALSE)</f>
        <v>0.8</v>
      </c>
      <c r="Z7" s="57">
        <f>VLOOKUP($O7,PercentSHGoalStats!$A$3:$AE$998,20,FALSE)</f>
        <v>0.31578947368421051</v>
      </c>
      <c r="AA7" s="57">
        <f>VLOOKUP($O7,PercentSHGoalStats!$A$3:$AE$998,22,FALSE)</f>
        <v>0.6</v>
      </c>
    </row>
    <row r="8" spans="1:27" ht="14.4" hidden="1" thickTop="1" x14ac:dyDescent="0.3">
      <c r="A8" s="57">
        <f>VLOOKUP($M8,PercentSHGoalStats!$A$3:$AE$998,5,FALSE)</f>
        <v>0.78947368421052633</v>
      </c>
      <c r="B8" s="57">
        <f>VLOOKUP($M8,PercentSHGoalStats!$A$3:$AE$998,6,FALSE)</f>
        <v>0.77777777777777779</v>
      </c>
      <c r="C8" s="57">
        <f>VLOOKUP($M8,PercentSHGoalStats!$A$3:$AE$998,8,FALSE)</f>
        <v>0.31578947368421051</v>
      </c>
      <c r="D8" s="57">
        <f>VLOOKUP($M8,PercentSHGoalStats!$A$3:$AE$998,9,FALSE)</f>
        <v>0.55555555555555558</v>
      </c>
      <c r="E8" s="57">
        <f>VLOOKUP($M8,PercentSHGoalStats!$A$3:$AE$998,11,FALSE)</f>
        <v>0.36842105263157893</v>
      </c>
      <c r="F8" s="57">
        <f>VLOOKUP($M8,PercentSHGoalStats!$A$3:$AE$998,12,FALSE)</f>
        <v>0.55555555555555558</v>
      </c>
      <c r="G8" s="57">
        <f>VLOOKUP($M8,PercentSHGoalStats!$A$3:$AE$998,14,FALSE)</f>
        <v>5.2631578947368418E-2</v>
      </c>
      <c r="H8" s="57">
        <f>VLOOKUP($M8,PercentSHGoalStats!$A$3:$AE$998,15,FALSE)</f>
        <v>0.1111111111111111</v>
      </c>
      <c r="I8" s="57">
        <f>VLOOKUP($M8,PercentSHGoalStats!$A$3:$AE$998,17,FALSE)</f>
        <v>0.52631578947368418</v>
      </c>
      <c r="J8" s="57">
        <f>VLOOKUP($M8,PercentSHGoalStats!$A$3:$AE$998,18,FALSE)</f>
        <v>0.44444444444444442</v>
      </c>
      <c r="K8" s="57">
        <f>VLOOKUP($M8,PercentSHGoalStats!$A$3:$AE$998,20,FALSE)</f>
        <v>0.21052631578947367</v>
      </c>
      <c r="L8" s="57">
        <f>VLOOKUP($M8,PercentSHGoalStats!$A$3:$AE$998,21,FALSE)</f>
        <v>0.33333333333333331</v>
      </c>
      <c r="M8" s="53" t="str">
        <f>Fixtures!A8</f>
        <v>SPAL</v>
      </c>
      <c r="N8" s="54">
        <f>Fixtures!D8</f>
        <v>43485</v>
      </c>
      <c r="O8" s="53" t="str">
        <f>Fixtures!B8</f>
        <v>Bologna</v>
      </c>
      <c r="P8" s="57">
        <f>VLOOKUP($O8,PercentSHGoalStats!$A$3:$AE$998,5,FALSE)</f>
        <v>0.73684210526315785</v>
      </c>
      <c r="Q8" s="57">
        <f>VLOOKUP($O8,PercentSHGoalStats!$A$3:$AE$998,7,FALSE)</f>
        <v>0.7</v>
      </c>
      <c r="R8" s="57">
        <f>VLOOKUP($O8,PercentSHGoalStats!$A$3:$AE$998,8,FALSE)</f>
        <v>0.26315789473684209</v>
      </c>
      <c r="S8" s="57">
        <f>VLOOKUP($O8,PercentSHGoalStats!$A$3:$AE$998,10,FALSE)</f>
        <v>0.2</v>
      </c>
      <c r="T8" s="57">
        <f>VLOOKUP($O8,PercentSHGoalStats!$A$3:$AE$998,11,FALSE)</f>
        <v>0.31578947368421051</v>
      </c>
      <c r="U8" s="57">
        <f>VLOOKUP($O8,PercentSHGoalStats!$A$3:$AE$998,13,FALSE)</f>
        <v>0.3</v>
      </c>
      <c r="V8" s="57">
        <f>VLOOKUP($O8,PercentSHGoalStats!$A$3:$AE$998,14,FALSE)</f>
        <v>5.2631578947368418E-2</v>
      </c>
      <c r="W8" s="57">
        <f>VLOOKUP($O8,PercentSHGoalStats!$A$3:$AE$998,16,FALSE)</f>
        <v>0</v>
      </c>
      <c r="X8" s="57">
        <f>VLOOKUP($O8,PercentSHGoalStats!$A$3:$AE$998,17,FALSE)</f>
        <v>0.57894736842105265</v>
      </c>
      <c r="Y8" s="57">
        <f>VLOOKUP($O8,PercentSHGoalStats!$A$3:$AE$998,19,FALSE)</f>
        <v>0.6</v>
      </c>
      <c r="Z8" s="57">
        <f>VLOOKUP($O8,PercentSHGoalStats!$A$3:$AE$998,20,FALSE)</f>
        <v>0.15789473684210525</v>
      </c>
      <c r="AA8" s="57">
        <f>VLOOKUP($O8,PercentSHGoalStats!$A$3:$AE$998,22,FALSE)</f>
        <v>0.1</v>
      </c>
    </row>
    <row r="9" spans="1:27" ht="14.4" hidden="1" thickTop="1" x14ac:dyDescent="0.3">
      <c r="A9" s="57">
        <f>VLOOKUP($M9,PercentSHGoalStats!$A$3:$AE$998,5,FALSE)</f>
        <v>0.78947368421052633</v>
      </c>
      <c r="B9" s="57">
        <f>VLOOKUP($M9,PercentSHGoalStats!$A$3:$AE$998,6,FALSE)</f>
        <v>0.66666666666666663</v>
      </c>
      <c r="C9" s="57">
        <f>VLOOKUP($M9,PercentSHGoalStats!$A$3:$AE$998,8,FALSE)</f>
        <v>0.31578947368421051</v>
      </c>
      <c r="D9" s="57">
        <f>VLOOKUP($M9,PercentSHGoalStats!$A$3:$AE$998,9,FALSE)</f>
        <v>0.33333333333333331</v>
      </c>
      <c r="E9" s="57">
        <f>VLOOKUP($M9,PercentSHGoalStats!$A$3:$AE$998,11,FALSE)</f>
        <v>0.42105263157894735</v>
      </c>
      <c r="F9" s="57">
        <f>VLOOKUP($M9,PercentSHGoalStats!$A$3:$AE$998,12,FALSE)</f>
        <v>0.44444444444444442</v>
      </c>
      <c r="G9" s="57">
        <f>VLOOKUP($M9,PercentSHGoalStats!$A$3:$AE$998,14,FALSE)</f>
        <v>0.10526315789473684</v>
      </c>
      <c r="H9" s="57">
        <f>VLOOKUP($M9,PercentSHGoalStats!$A$3:$AE$998,15,FALSE)</f>
        <v>0.1111111111111111</v>
      </c>
      <c r="I9" s="57">
        <f>VLOOKUP($M9,PercentSHGoalStats!$A$3:$AE$998,17,FALSE)</f>
        <v>0.63157894736842102</v>
      </c>
      <c r="J9" s="57">
        <f>VLOOKUP($M9,PercentSHGoalStats!$A$3:$AE$998,18,FALSE)</f>
        <v>0.44444444444444442</v>
      </c>
      <c r="K9" s="57">
        <f>VLOOKUP($M9,PercentSHGoalStats!$A$3:$AE$998,20,FALSE)</f>
        <v>5.2631578947368418E-2</v>
      </c>
      <c r="L9" s="57">
        <f>VLOOKUP($M9,PercentSHGoalStats!$A$3:$AE$998,21,FALSE)</f>
        <v>0.1111111111111111</v>
      </c>
      <c r="M9" s="53" t="str">
        <f>Fixtures!A9</f>
        <v>Cagliari</v>
      </c>
      <c r="N9" s="54">
        <f>Fixtures!D9</f>
        <v>43485</v>
      </c>
      <c r="O9" s="53" t="str">
        <f>Fixtures!B9</f>
        <v>Empoli</v>
      </c>
      <c r="P9" s="57">
        <f>VLOOKUP($O9,PercentSHGoalStats!$A$3:$AE$998,5,FALSE)</f>
        <v>0.89473684210526316</v>
      </c>
      <c r="Q9" s="57">
        <f>VLOOKUP($O9,PercentSHGoalStats!$A$3:$AE$998,7,FALSE)</f>
        <v>0.77777777777777779</v>
      </c>
      <c r="R9" s="57">
        <f>VLOOKUP($O9,PercentSHGoalStats!$A$3:$AE$998,8,FALSE)</f>
        <v>0.47368421052631576</v>
      </c>
      <c r="S9" s="57">
        <f>VLOOKUP($O9,PercentSHGoalStats!$A$3:$AE$998,10,FALSE)</f>
        <v>0.55555555555555558</v>
      </c>
      <c r="T9" s="57">
        <f>VLOOKUP($O9,PercentSHGoalStats!$A$3:$AE$998,11,FALSE)</f>
        <v>0.47368421052631576</v>
      </c>
      <c r="U9" s="57">
        <f>VLOOKUP($O9,PercentSHGoalStats!$A$3:$AE$998,13,FALSE)</f>
        <v>0.33333333333333331</v>
      </c>
      <c r="V9" s="57">
        <f>VLOOKUP($O9,PercentSHGoalStats!$A$3:$AE$998,14,FALSE)</f>
        <v>0.10526315789473684</v>
      </c>
      <c r="W9" s="57">
        <f>VLOOKUP($O9,PercentSHGoalStats!$A$3:$AE$998,16,FALSE)</f>
        <v>0.1111111111111111</v>
      </c>
      <c r="X9" s="57">
        <f>VLOOKUP($O9,PercentSHGoalStats!$A$3:$AE$998,17,FALSE)</f>
        <v>0.63157894736842102</v>
      </c>
      <c r="Y9" s="57">
        <f>VLOOKUP($O9,PercentSHGoalStats!$A$3:$AE$998,19,FALSE)</f>
        <v>0.66666666666666663</v>
      </c>
      <c r="Z9" s="57">
        <f>VLOOKUP($O9,PercentSHGoalStats!$A$3:$AE$998,20,FALSE)</f>
        <v>0.36842105263157893</v>
      </c>
      <c r="AA9" s="57">
        <f>VLOOKUP($O9,PercentSHGoalStats!$A$3:$AE$998,22,FALSE)</f>
        <v>0.55555555555555558</v>
      </c>
    </row>
    <row r="10" spans="1:27" ht="14.4" hidden="1" thickTop="1" x14ac:dyDescent="0.3">
      <c r="A10" s="57">
        <f>VLOOKUP($M10,PercentSHGoalStats!$A$3:$AE$998,5,FALSE)</f>
        <v>0.89473684210526316</v>
      </c>
      <c r="B10" s="57">
        <f>VLOOKUP($M10,PercentSHGoalStats!$A$3:$AE$998,6,FALSE)</f>
        <v>0.8</v>
      </c>
      <c r="C10" s="57">
        <f>VLOOKUP($M10,PercentSHGoalStats!$A$3:$AE$998,8,FALSE)</f>
        <v>0.52631578947368418</v>
      </c>
      <c r="D10" s="57">
        <f>VLOOKUP($M10,PercentSHGoalStats!$A$3:$AE$998,9,FALSE)</f>
        <v>0.5</v>
      </c>
      <c r="E10" s="57">
        <f>VLOOKUP($M10,PercentSHGoalStats!$A$3:$AE$998,11,FALSE)</f>
        <v>0.73684210526315785</v>
      </c>
      <c r="F10" s="57">
        <f>VLOOKUP($M10,PercentSHGoalStats!$A$3:$AE$998,12,FALSE)</f>
        <v>0.8</v>
      </c>
      <c r="G10" s="57">
        <f>VLOOKUP($M10,PercentSHGoalStats!$A$3:$AE$998,14,FALSE)</f>
        <v>0.36842105263157893</v>
      </c>
      <c r="H10" s="57">
        <f>VLOOKUP($M10,PercentSHGoalStats!$A$3:$AE$998,15,FALSE)</f>
        <v>0.5</v>
      </c>
      <c r="I10" s="57">
        <f>VLOOKUP($M10,PercentSHGoalStats!$A$3:$AE$998,17,FALSE)</f>
        <v>0.42105263157894735</v>
      </c>
      <c r="J10" s="57">
        <f>VLOOKUP($M10,PercentSHGoalStats!$A$3:$AE$998,18,FALSE)</f>
        <v>0.3</v>
      </c>
      <c r="K10" s="57">
        <f>VLOOKUP($M10,PercentSHGoalStats!$A$3:$AE$998,20,FALSE)</f>
        <v>5.2631578947368418E-2</v>
      </c>
      <c r="L10" s="57">
        <f>VLOOKUP($M10,PercentSHGoalStats!$A$3:$AE$998,21,FALSE)</f>
        <v>0</v>
      </c>
      <c r="M10" s="53" t="str">
        <f>Fixtures!A10</f>
        <v>Napoli</v>
      </c>
      <c r="N10" s="54">
        <f>Fixtures!D10</f>
        <v>43485</v>
      </c>
      <c r="O10" s="53" t="str">
        <f>Fixtures!B10</f>
        <v>Lazio</v>
      </c>
      <c r="P10" s="57">
        <f>VLOOKUP($O10,PercentSHGoalStats!$A$3:$AE$998,5,FALSE)</f>
        <v>0.84210526315789469</v>
      </c>
      <c r="Q10" s="57">
        <f>VLOOKUP($O10,PercentSHGoalStats!$A$3:$AE$998,7,FALSE)</f>
        <v>0.77777777777777779</v>
      </c>
      <c r="R10" s="57">
        <f>VLOOKUP($O10,PercentSHGoalStats!$A$3:$AE$998,8,FALSE)</f>
        <v>0.42105263157894735</v>
      </c>
      <c r="S10" s="57">
        <f>VLOOKUP($O10,PercentSHGoalStats!$A$3:$AE$998,10,FALSE)</f>
        <v>0.33333333333333331</v>
      </c>
      <c r="T10" s="57">
        <f>VLOOKUP($O10,PercentSHGoalStats!$A$3:$AE$998,11,FALSE)</f>
        <v>0.68421052631578949</v>
      </c>
      <c r="U10" s="57">
        <f>VLOOKUP($O10,PercentSHGoalStats!$A$3:$AE$998,13,FALSE)</f>
        <v>0.66666666666666663</v>
      </c>
      <c r="V10" s="57">
        <f>VLOOKUP($O10,PercentSHGoalStats!$A$3:$AE$998,14,FALSE)</f>
        <v>0.26315789473684209</v>
      </c>
      <c r="W10" s="57">
        <f>VLOOKUP($O10,PercentSHGoalStats!$A$3:$AE$998,16,FALSE)</f>
        <v>0.22222222222222221</v>
      </c>
      <c r="X10" s="57">
        <f>VLOOKUP($O10,PercentSHGoalStats!$A$3:$AE$998,17,FALSE)</f>
        <v>0.47368421052631576</v>
      </c>
      <c r="Y10" s="57">
        <f>VLOOKUP($O10,PercentSHGoalStats!$A$3:$AE$998,19,FALSE)</f>
        <v>0.33333333333333331</v>
      </c>
      <c r="Z10" s="57">
        <f>VLOOKUP($O10,PercentSHGoalStats!$A$3:$AE$998,20,FALSE)</f>
        <v>5.2631578947368418E-2</v>
      </c>
      <c r="AA10" s="57">
        <f>VLOOKUP($O10,PercentSHGoalStats!$A$3:$AE$998,22,FALSE)</f>
        <v>0.1111111111111111</v>
      </c>
    </row>
    <row r="11" spans="1:27" ht="14.4" hidden="1" thickTop="1" x14ac:dyDescent="0.3">
      <c r="A11" s="57">
        <f>VLOOKUP($M11,PercentSHGoalStats!$A$3:$AE$998,5,FALSE)</f>
        <v>0.73684210526315785</v>
      </c>
      <c r="B11" s="57">
        <f>VLOOKUP($M11,PercentSHGoalStats!$A$3:$AE$998,6,FALSE)</f>
        <v>0.88888888888888884</v>
      </c>
      <c r="C11" s="57">
        <f>VLOOKUP($M11,PercentSHGoalStats!$A$3:$AE$998,8,FALSE)</f>
        <v>0.42105263157894735</v>
      </c>
      <c r="D11" s="57">
        <f>VLOOKUP($M11,PercentSHGoalStats!$A$3:$AE$998,9,FALSE)</f>
        <v>0.55555555555555558</v>
      </c>
      <c r="E11" s="57">
        <f>VLOOKUP($M11,PercentSHGoalStats!$A$3:$AE$998,11,FALSE)</f>
        <v>0.52631578947368418</v>
      </c>
      <c r="F11" s="57">
        <f>VLOOKUP($M11,PercentSHGoalStats!$A$3:$AE$998,12,FALSE)</f>
        <v>0.66666666666666663</v>
      </c>
      <c r="G11" s="57">
        <f>VLOOKUP($M11,PercentSHGoalStats!$A$3:$AE$998,14,FALSE)</f>
        <v>0.21052631578947367</v>
      </c>
      <c r="H11" s="57">
        <f>VLOOKUP($M11,PercentSHGoalStats!$A$3:$AE$998,15,FALSE)</f>
        <v>0.33333333333333331</v>
      </c>
      <c r="I11" s="57">
        <f>VLOOKUP($M11,PercentSHGoalStats!$A$3:$AE$998,17,FALSE)</f>
        <v>0.47368421052631576</v>
      </c>
      <c r="J11" s="57">
        <f>VLOOKUP($M11,PercentSHGoalStats!$A$3:$AE$998,18,FALSE)</f>
        <v>0.44444444444444442</v>
      </c>
      <c r="K11" s="57">
        <f>VLOOKUP($M11,PercentSHGoalStats!$A$3:$AE$998,20,FALSE)</f>
        <v>0.10526315789473684</v>
      </c>
      <c r="L11" s="57">
        <f>VLOOKUP($M11,PercentSHGoalStats!$A$3:$AE$998,21,FALSE)</f>
        <v>0.1111111111111111</v>
      </c>
      <c r="M11" s="53" t="str">
        <f>Fixtures!A11</f>
        <v>Fiorentina</v>
      </c>
      <c r="N11" s="54">
        <f>Fixtures!D11</f>
        <v>43485</v>
      </c>
      <c r="O11" s="53" t="str">
        <f>Fixtures!B11</f>
        <v>Sampdoria</v>
      </c>
      <c r="P11" s="57">
        <f>VLOOKUP($O11,PercentSHGoalStats!$A$3:$AE$998,5,FALSE)</f>
        <v>0.78947368421052633</v>
      </c>
      <c r="Q11" s="57">
        <f>VLOOKUP($O11,PercentSHGoalStats!$A$3:$AE$998,7,FALSE)</f>
        <v>0.7</v>
      </c>
      <c r="R11" s="57">
        <f>VLOOKUP($O11,PercentSHGoalStats!$A$3:$AE$998,8,FALSE)</f>
        <v>0.36842105263157893</v>
      </c>
      <c r="S11" s="57">
        <f>VLOOKUP($O11,PercentSHGoalStats!$A$3:$AE$998,10,FALSE)</f>
        <v>0.4</v>
      </c>
      <c r="T11" s="57">
        <f>VLOOKUP($O11,PercentSHGoalStats!$A$3:$AE$998,11,FALSE)</f>
        <v>0.63157894736842102</v>
      </c>
      <c r="U11" s="57">
        <f>VLOOKUP($O11,PercentSHGoalStats!$A$3:$AE$998,13,FALSE)</f>
        <v>0.5</v>
      </c>
      <c r="V11" s="57">
        <f>VLOOKUP($O11,PercentSHGoalStats!$A$3:$AE$998,14,FALSE)</f>
        <v>0.21052631578947367</v>
      </c>
      <c r="W11" s="57">
        <f>VLOOKUP($O11,PercentSHGoalStats!$A$3:$AE$998,16,FALSE)</f>
        <v>0.2</v>
      </c>
      <c r="X11" s="57">
        <f>VLOOKUP($O11,PercentSHGoalStats!$A$3:$AE$998,17,FALSE)</f>
        <v>0.36842105263157893</v>
      </c>
      <c r="Y11" s="57">
        <f>VLOOKUP($O11,PercentSHGoalStats!$A$3:$AE$998,19,FALSE)</f>
        <v>0.5</v>
      </c>
      <c r="Z11" s="57">
        <f>VLOOKUP($O11,PercentSHGoalStats!$A$3:$AE$998,20,FALSE)</f>
        <v>0.15789473684210525</v>
      </c>
      <c r="AA11" s="57">
        <f>VLOOKUP($O11,PercentSHGoalStats!$A$3:$AE$998,22,FALSE)</f>
        <v>0.2</v>
      </c>
    </row>
    <row r="12" spans="1:27" ht="14.4" hidden="1" thickTop="1" x14ac:dyDescent="0.3">
      <c r="A12" s="57">
        <f>VLOOKUP($M12,PercentSHGoalStats!$A$3:$AE$998,5,FALSE)</f>
        <v>0.76470588235294112</v>
      </c>
      <c r="B12" s="57">
        <f>VLOOKUP($M12,PercentSHGoalStats!$A$3:$AE$998,6,FALSE)</f>
        <v>0.875</v>
      </c>
      <c r="C12" s="57">
        <f>VLOOKUP($M12,PercentSHGoalStats!$A$3:$AE$998,8,FALSE)</f>
        <v>0.52941176470588236</v>
      </c>
      <c r="D12" s="57">
        <f>VLOOKUP($M12,PercentSHGoalStats!$A$3:$AE$998,9,FALSE)</f>
        <v>0.625</v>
      </c>
      <c r="E12" s="57">
        <f>VLOOKUP($M12,PercentSHGoalStats!$A$3:$AE$998,11,FALSE)</f>
        <v>0.52941176470588236</v>
      </c>
      <c r="F12" s="57">
        <f>VLOOKUP($M12,PercentSHGoalStats!$A$3:$AE$998,12,FALSE)</f>
        <v>0.5</v>
      </c>
      <c r="G12" s="57">
        <f>VLOOKUP($M12,PercentSHGoalStats!$A$3:$AE$998,14,FALSE)</f>
        <v>0.17647058823529413</v>
      </c>
      <c r="H12" s="57">
        <f>VLOOKUP($M12,PercentSHGoalStats!$A$3:$AE$998,15,FALSE)</f>
        <v>0.25</v>
      </c>
      <c r="I12" s="57">
        <f>VLOOKUP($M12,PercentSHGoalStats!$A$3:$AE$998,17,FALSE)</f>
        <v>0.58823529411764708</v>
      </c>
      <c r="J12" s="57">
        <f>VLOOKUP($M12,PercentSHGoalStats!$A$3:$AE$998,18,FALSE)</f>
        <v>0.625</v>
      </c>
      <c r="K12" s="57">
        <f>VLOOKUP($M12,PercentSHGoalStats!$A$3:$AE$998,20,FALSE)</f>
        <v>0.29411764705882354</v>
      </c>
      <c r="L12" s="57">
        <f>VLOOKUP($M12,PercentSHGoalStats!$A$3:$AE$998,21,FALSE)</f>
        <v>0.25</v>
      </c>
      <c r="M12" s="53" t="str">
        <f>Fixtures!A12</f>
        <v>Willem II</v>
      </c>
      <c r="N12" s="54">
        <f>Fixtures!D12</f>
        <v>43485</v>
      </c>
      <c r="O12" s="53" t="str">
        <f>Fixtures!B12</f>
        <v>NAC Breda</v>
      </c>
      <c r="P12" s="57">
        <f>VLOOKUP($O12,PercentSHGoalStats!$A$3:$AE$998,5,FALSE)</f>
        <v>0.88235294117647056</v>
      </c>
      <c r="Q12" s="57">
        <f>VLOOKUP($O12,PercentSHGoalStats!$A$3:$AE$998,7,FALSE)</f>
        <v>0.75</v>
      </c>
      <c r="R12" s="57">
        <f>VLOOKUP($O12,PercentSHGoalStats!$A$3:$AE$998,8,FALSE)</f>
        <v>0.70588235294117652</v>
      </c>
      <c r="S12" s="57">
        <f>VLOOKUP($O12,PercentSHGoalStats!$A$3:$AE$998,10,FALSE)</f>
        <v>0.625</v>
      </c>
      <c r="T12" s="57">
        <f>VLOOKUP($O12,PercentSHGoalStats!$A$3:$AE$998,11,FALSE)</f>
        <v>0.52941176470588236</v>
      </c>
      <c r="U12" s="57">
        <f>VLOOKUP($O12,PercentSHGoalStats!$A$3:$AE$998,13,FALSE)</f>
        <v>0.375</v>
      </c>
      <c r="V12" s="57">
        <f>VLOOKUP($O12,PercentSHGoalStats!$A$3:$AE$998,14,FALSE)</f>
        <v>0.11764705882352941</v>
      </c>
      <c r="W12" s="57">
        <f>VLOOKUP($O12,PercentSHGoalStats!$A$3:$AE$998,16,FALSE)</f>
        <v>0</v>
      </c>
      <c r="X12" s="57">
        <f>VLOOKUP($O12,PercentSHGoalStats!$A$3:$AE$998,17,FALSE)</f>
        <v>0.70588235294117652</v>
      </c>
      <c r="Y12" s="57">
        <f>VLOOKUP($O12,PercentSHGoalStats!$A$3:$AE$998,19,FALSE)</f>
        <v>0.75</v>
      </c>
      <c r="Z12" s="57">
        <f>VLOOKUP($O12,PercentSHGoalStats!$A$3:$AE$998,20,FALSE)</f>
        <v>0.41176470588235292</v>
      </c>
      <c r="AA12" s="57">
        <f>VLOOKUP($O12,PercentSHGoalStats!$A$3:$AE$998,22,FALSE)</f>
        <v>0.5</v>
      </c>
    </row>
    <row r="13" spans="1:27" ht="14.4" hidden="1" thickTop="1" x14ac:dyDescent="0.3">
      <c r="A13" s="57">
        <f>VLOOKUP($M13,PercentSHGoalStats!$A$3:$AE$998,5,FALSE)</f>
        <v>0.88235294117647056</v>
      </c>
      <c r="B13" s="57">
        <f>VLOOKUP($M13,PercentSHGoalStats!$A$3:$AE$998,6,FALSE)</f>
        <v>0.88888888888888884</v>
      </c>
      <c r="C13" s="57">
        <f>VLOOKUP($M13,PercentSHGoalStats!$A$3:$AE$998,8,FALSE)</f>
        <v>0.58823529411764708</v>
      </c>
      <c r="D13" s="57">
        <f>VLOOKUP($M13,PercentSHGoalStats!$A$3:$AE$998,9,FALSE)</f>
        <v>0.44444444444444442</v>
      </c>
      <c r="E13" s="57">
        <f>VLOOKUP($M13,PercentSHGoalStats!$A$3:$AE$998,11,FALSE)</f>
        <v>0.41176470588235292</v>
      </c>
      <c r="F13" s="57">
        <f>VLOOKUP($M13,PercentSHGoalStats!$A$3:$AE$998,12,FALSE)</f>
        <v>0.55555555555555558</v>
      </c>
      <c r="G13" s="57">
        <f>VLOOKUP($M13,PercentSHGoalStats!$A$3:$AE$998,14,FALSE)</f>
        <v>5.8823529411764705E-2</v>
      </c>
      <c r="H13" s="57">
        <f>VLOOKUP($M13,PercentSHGoalStats!$A$3:$AE$998,15,FALSE)</f>
        <v>0.1111111111111111</v>
      </c>
      <c r="I13" s="57">
        <f>VLOOKUP($M13,PercentSHGoalStats!$A$3:$AE$998,17,FALSE)</f>
        <v>0.70588235294117652</v>
      </c>
      <c r="J13" s="57">
        <f>VLOOKUP($M13,PercentSHGoalStats!$A$3:$AE$998,18,FALSE)</f>
        <v>0.55555555555555558</v>
      </c>
      <c r="K13" s="57">
        <f>VLOOKUP($M13,PercentSHGoalStats!$A$3:$AE$998,20,FALSE)</f>
        <v>0.35294117647058826</v>
      </c>
      <c r="L13" s="57">
        <f>VLOOKUP($M13,PercentSHGoalStats!$A$3:$AE$998,21,FALSE)</f>
        <v>0.1111111111111111</v>
      </c>
      <c r="M13" s="53" t="str">
        <f>Fixtures!A13</f>
        <v>De Graafschap</v>
      </c>
      <c r="N13" s="54">
        <f>Fixtures!D13</f>
        <v>43485</v>
      </c>
      <c r="O13" s="53" t="str">
        <f>Fixtures!B13</f>
        <v>Fortuna Sittard</v>
      </c>
      <c r="P13" s="57">
        <f>VLOOKUP($O13,PercentSHGoalStats!$A$3:$AE$998,5,FALSE)</f>
        <v>0.94117647058823528</v>
      </c>
      <c r="Q13" s="57">
        <f>VLOOKUP($O13,PercentSHGoalStats!$A$3:$AE$998,7,FALSE)</f>
        <v>1</v>
      </c>
      <c r="R13" s="57">
        <f>VLOOKUP($O13,PercentSHGoalStats!$A$3:$AE$998,8,FALSE)</f>
        <v>0.76470588235294112</v>
      </c>
      <c r="S13" s="57">
        <f>VLOOKUP($O13,PercentSHGoalStats!$A$3:$AE$998,10,FALSE)</f>
        <v>0.75</v>
      </c>
      <c r="T13" s="57">
        <f>VLOOKUP($O13,PercentSHGoalStats!$A$3:$AE$998,11,FALSE)</f>
        <v>0.76470588235294112</v>
      </c>
      <c r="U13" s="57">
        <f>VLOOKUP($O13,PercentSHGoalStats!$A$3:$AE$998,13,FALSE)</f>
        <v>0.875</v>
      </c>
      <c r="V13" s="57">
        <f>VLOOKUP($O13,PercentSHGoalStats!$A$3:$AE$998,14,FALSE)</f>
        <v>0.35294117647058826</v>
      </c>
      <c r="W13" s="57">
        <f>VLOOKUP($O13,PercentSHGoalStats!$A$3:$AE$998,16,FALSE)</f>
        <v>0.375</v>
      </c>
      <c r="X13" s="57">
        <f>VLOOKUP($O13,PercentSHGoalStats!$A$3:$AE$998,17,FALSE)</f>
        <v>0.70588235294117652</v>
      </c>
      <c r="Y13" s="57">
        <f>VLOOKUP($O13,PercentSHGoalStats!$A$3:$AE$998,19,FALSE)</f>
        <v>0.75</v>
      </c>
      <c r="Z13" s="57">
        <f>VLOOKUP($O13,PercentSHGoalStats!$A$3:$AE$998,20,FALSE)</f>
        <v>0.29411764705882354</v>
      </c>
      <c r="AA13" s="57">
        <f>VLOOKUP($O13,PercentSHGoalStats!$A$3:$AE$998,22,FALSE)</f>
        <v>0.25</v>
      </c>
    </row>
    <row r="14" spans="1:27" ht="14.4" hidden="1" thickTop="1" x14ac:dyDescent="0.3">
      <c r="A14" s="57">
        <f>VLOOKUP($M14,PercentSHGoalStats!$A$3:$AE$998,5,FALSE)</f>
        <v>0.94117647058823528</v>
      </c>
      <c r="B14" s="57">
        <f>VLOOKUP($M14,PercentSHGoalStats!$A$3:$AE$998,6,FALSE)</f>
        <v>0.88888888888888884</v>
      </c>
      <c r="C14" s="57">
        <f>VLOOKUP($M14,PercentSHGoalStats!$A$3:$AE$998,8,FALSE)</f>
        <v>0.52941176470588236</v>
      </c>
      <c r="D14" s="57">
        <f>VLOOKUP($M14,PercentSHGoalStats!$A$3:$AE$998,9,FALSE)</f>
        <v>0.55555555555555558</v>
      </c>
      <c r="E14" s="57">
        <f>VLOOKUP($M14,PercentSHGoalStats!$A$3:$AE$998,11,FALSE)</f>
        <v>0.6470588235294118</v>
      </c>
      <c r="F14" s="57">
        <f>VLOOKUP($M14,PercentSHGoalStats!$A$3:$AE$998,12,FALSE)</f>
        <v>0.66666666666666663</v>
      </c>
      <c r="G14" s="57">
        <f>VLOOKUP($M14,PercentSHGoalStats!$A$3:$AE$998,14,FALSE)</f>
        <v>0.23529411764705882</v>
      </c>
      <c r="H14" s="57">
        <f>VLOOKUP($M14,PercentSHGoalStats!$A$3:$AE$998,15,FALSE)</f>
        <v>0.22222222222222221</v>
      </c>
      <c r="I14" s="57">
        <f>VLOOKUP($M14,PercentSHGoalStats!$A$3:$AE$998,17,FALSE)</f>
        <v>0.58823529411764708</v>
      </c>
      <c r="J14" s="57">
        <f>VLOOKUP($M14,PercentSHGoalStats!$A$3:$AE$998,18,FALSE)</f>
        <v>0.66666666666666663</v>
      </c>
      <c r="K14" s="57">
        <f>VLOOKUP($M14,PercentSHGoalStats!$A$3:$AE$998,20,FALSE)</f>
        <v>0.29411764705882354</v>
      </c>
      <c r="L14" s="57">
        <f>VLOOKUP($M14,PercentSHGoalStats!$A$3:$AE$998,21,FALSE)</f>
        <v>0.33333333333333331</v>
      </c>
      <c r="M14" s="53" t="str">
        <f>Fixtures!A14</f>
        <v>Emmen</v>
      </c>
      <c r="N14" s="54">
        <f>Fixtures!D14</f>
        <v>43485</v>
      </c>
      <c r="O14" s="53" t="str">
        <f>Fixtures!B14</f>
        <v>PSV</v>
      </c>
      <c r="P14" s="57">
        <f>VLOOKUP($O14,PercentSHGoalStats!$A$3:$AE$998,5,FALSE)</f>
        <v>0.94117647058823528</v>
      </c>
      <c r="Q14" s="57">
        <f>VLOOKUP($O14,PercentSHGoalStats!$A$3:$AE$998,7,FALSE)</f>
        <v>1</v>
      </c>
      <c r="R14" s="57">
        <f>VLOOKUP($O14,PercentSHGoalStats!$A$3:$AE$998,8,FALSE)</f>
        <v>0.76470588235294112</v>
      </c>
      <c r="S14" s="57">
        <f>VLOOKUP($O14,PercentSHGoalStats!$A$3:$AE$998,10,FALSE)</f>
        <v>0.75</v>
      </c>
      <c r="T14" s="57">
        <f>VLOOKUP($O14,PercentSHGoalStats!$A$3:$AE$998,11,FALSE)</f>
        <v>0.94117647058823528</v>
      </c>
      <c r="U14" s="57">
        <f>VLOOKUP($O14,PercentSHGoalStats!$A$3:$AE$998,13,FALSE)</f>
        <v>1</v>
      </c>
      <c r="V14" s="57">
        <f>VLOOKUP($O14,PercentSHGoalStats!$A$3:$AE$998,14,FALSE)</f>
        <v>0.6470588235294118</v>
      </c>
      <c r="W14" s="57">
        <f>VLOOKUP($O14,PercentSHGoalStats!$A$3:$AE$998,16,FALSE)</f>
        <v>0.5</v>
      </c>
      <c r="X14" s="57">
        <f>VLOOKUP($O14,PercentSHGoalStats!$A$3:$AE$998,17,FALSE)</f>
        <v>0.17647058823529413</v>
      </c>
      <c r="Y14" s="57">
        <f>VLOOKUP($O14,PercentSHGoalStats!$A$3:$AE$998,19,FALSE)</f>
        <v>0.25</v>
      </c>
      <c r="Z14" s="57">
        <f>VLOOKUP($O14,PercentSHGoalStats!$A$3:$AE$998,20,FALSE)</f>
        <v>0</v>
      </c>
      <c r="AA14" s="57">
        <f>VLOOKUP($O14,PercentSHGoalStats!$A$3:$AE$998,22,FALSE)</f>
        <v>0</v>
      </c>
    </row>
    <row r="15" spans="1:27" ht="14.4" hidden="1" thickTop="1" x14ac:dyDescent="0.3">
      <c r="A15" s="57">
        <f>VLOOKUP($M15,PercentSHGoalStats!$A$3:$AE$998,5,FALSE)</f>
        <v>0.88235294117647056</v>
      </c>
      <c r="B15" s="57">
        <f>VLOOKUP($M15,PercentSHGoalStats!$A$3:$AE$998,6,FALSE)</f>
        <v>0.875</v>
      </c>
      <c r="C15" s="57">
        <f>VLOOKUP($M15,PercentSHGoalStats!$A$3:$AE$998,8,FALSE)</f>
        <v>0.70588235294117652</v>
      </c>
      <c r="D15" s="57">
        <f>VLOOKUP($M15,PercentSHGoalStats!$A$3:$AE$998,9,FALSE)</f>
        <v>0.75</v>
      </c>
      <c r="E15" s="57">
        <f>VLOOKUP($M15,PercentSHGoalStats!$A$3:$AE$998,11,FALSE)</f>
        <v>0.88235294117647056</v>
      </c>
      <c r="F15" s="57">
        <f>VLOOKUP($M15,PercentSHGoalStats!$A$3:$AE$998,12,FALSE)</f>
        <v>0.875</v>
      </c>
      <c r="G15" s="57">
        <f>VLOOKUP($M15,PercentSHGoalStats!$A$3:$AE$998,14,FALSE)</f>
        <v>0.6470588235294118</v>
      </c>
      <c r="H15" s="57">
        <f>VLOOKUP($M15,PercentSHGoalStats!$A$3:$AE$998,15,FALSE)</f>
        <v>0.625</v>
      </c>
      <c r="I15" s="57">
        <f>VLOOKUP($M15,PercentSHGoalStats!$A$3:$AE$998,17,FALSE)</f>
        <v>0.17647058823529413</v>
      </c>
      <c r="J15" s="57">
        <f>VLOOKUP($M15,PercentSHGoalStats!$A$3:$AE$998,18,FALSE)</f>
        <v>0.125</v>
      </c>
      <c r="K15" s="57">
        <f>VLOOKUP($M15,PercentSHGoalStats!$A$3:$AE$998,20,FALSE)</f>
        <v>0</v>
      </c>
      <c r="L15" s="57">
        <f>VLOOKUP($M15,PercentSHGoalStats!$A$3:$AE$998,21,FALSE)</f>
        <v>0</v>
      </c>
      <c r="M15" s="53" t="str">
        <f>Fixtures!A15</f>
        <v>Ajax</v>
      </c>
      <c r="N15" s="54">
        <f>Fixtures!D15</f>
        <v>43485</v>
      </c>
      <c r="O15" s="53" t="str">
        <f>Fixtures!B15</f>
        <v>Heerenveen</v>
      </c>
      <c r="P15" s="57">
        <f>VLOOKUP($O15,PercentSHGoalStats!$A$3:$AE$998,5,FALSE)</f>
        <v>0.88235294117647056</v>
      </c>
      <c r="Q15" s="57">
        <f>VLOOKUP($O15,PercentSHGoalStats!$A$3:$AE$998,7,FALSE)</f>
        <v>0.88888888888888884</v>
      </c>
      <c r="R15" s="57">
        <f>VLOOKUP($O15,PercentSHGoalStats!$A$3:$AE$998,8,FALSE)</f>
        <v>0.58823529411764708</v>
      </c>
      <c r="S15" s="57">
        <f>VLOOKUP($O15,PercentSHGoalStats!$A$3:$AE$998,10,FALSE)</f>
        <v>0.55555555555555558</v>
      </c>
      <c r="T15" s="57">
        <f>VLOOKUP($O15,PercentSHGoalStats!$A$3:$AE$998,11,FALSE)</f>
        <v>0.47058823529411764</v>
      </c>
      <c r="U15" s="57">
        <f>VLOOKUP($O15,PercentSHGoalStats!$A$3:$AE$998,13,FALSE)</f>
        <v>0.44444444444444442</v>
      </c>
      <c r="V15" s="57">
        <f>VLOOKUP($O15,PercentSHGoalStats!$A$3:$AE$998,14,FALSE)</f>
        <v>0.41176470588235292</v>
      </c>
      <c r="W15" s="57">
        <f>VLOOKUP($O15,PercentSHGoalStats!$A$3:$AE$998,16,FALSE)</f>
        <v>0.33333333333333331</v>
      </c>
      <c r="X15" s="57">
        <f>VLOOKUP($O15,PercentSHGoalStats!$A$3:$AE$998,17,FALSE)</f>
        <v>0.70588235294117652</v>
      </c>
      <c r="Y15" s="57">
        <f>VLOOKUP($O15,PercentSHGoalStats!$A$3:$AE$998,19,FALSE)</f>
        <v>0.66666666666666663</v>
      </c>
      <c r="Z15" s="57">
        <f>VLOOKUP($O15,PercentSHGoalStats!$A$3:$AE$998,20,FALSE)</f>
        <v>0.29411764705882354</v>
      </c>
      <c r="AA15" s="57">
        <f>VLOOKUP($O15,PercentSHGoalStats!$A$3:$AE$998,22,FALSE)</f>
        <v>0.22222222222222221</v>
      </c>
    </row>
    <row r="16" spans="1:27" ht="14.4" hidden="1" thickTop="1" x14ac:dyDescent="0.3">
      <c r="A16" s="57">
        <f>VLOOKUP($M16,PercentSHGoalStats!$A$3:$AE$998,5,FALSE)</f>
        <v>0.84210526315789469</v>
      </c>
      <c r="B16" s="57">
        <f>VLOOKUP($M16,PercentSHGoalStats!$A$3:$AE$998,6,FALSE)</f>
        <v>0.9</v>
      </c>
      <c r="C16" s="57">
        <f>VLOOKUP($M16,PercentSHGoalStats!$A$3:$AE$998,8,FALSE)</f>
        <v>0.63157894736842102</v>
      </c>
      <c r="D16" s="57">
        <f>VLOOKUP($M16,PercentSHGoalStats!$A$3:$AE$998,9,FALSE)</f>
        <v>0.7</v>
      </c>
      <c r="E16" s="57">
        <f>VLOOKUP($M16,PercentSHGoalStats!$A$3:$AE$998,11,FALSE)</f>
        <v>0.78947368421052633</v>
      </c>
      <c r="F16" s="57">
        <f>VLOOKUP($M16,PercentSHGoalStats!$A$3:$AE$998,12,FALSE)</f>
        <v>0.9</v>
      </c>
      <c r="G16" s="57">
        <f>VLOOKUP($M16,PercentSHGoalStats!$A$3:$AE$998,14,FALSE)</f>
        <v>0.47368421052631576</v>
      </c>
      <c r="H16" s="57">
        <f>VLOOKUP($M16,PercentSHGoalStats!$A$3:$AE$998,15,FALSE)</f>
        <v>0.6</v>
      </c>
      <c r="I16" s="57">
        <f>VLOOKUP($M16,PercentSHGoalStats!$A$3:$AE$998,17,FALSE)</f>
        <v>0.36842105263157893</v>
      </c>
      <c r="J16" s="57">
        <f>VLOOKUP($M16,PercentSHGoalStats!$A$3:$AE$998,18,FALSE)</f>
        <v>0.4</v>
      </c>
      <c r="K16" s="57">
        <f>VLOOKUP($M16,PercentSHGoalStats!$A$3:$AE$998,20,FALSE)</f>
        <v>0.15789473684210525</v>
      </c>
      <c r="L16" s="57">
        <f>VLOOKUP($M16,PercentSHGoalStats!$A$3:$AE$998,21,FALSE)</f>
        <v>0.2</v>
      </c>
      <c r="M16" s="53" t="str">
        <f>Fixtures!A16</f>
        <v>Barcelona</v>
      </c>
      <c r="N16" s="54">
        <f>Fixtures!D16</f>
        <v>43485</v>
      </c>
      <c r="O16" s="53" t="str">
        <f>Fixtures!B16</f>
        <v>Leganés</v>
      </c>
      <c r="P16" s="57">
        <f>VLOOKUP($O16,PercentSHGoalStats!$A$3:$AE$998,5,FALSE)</f>
        <v>0.73684210526315785</v>
      </c>
      <c r="Q16" s="57">
        <f>VLOOKUP($O16,PercentSHGoalStats!$A$3:$AE$998,7,FALSE)</f>
        <v>0.7</v>
      </c>
      <c r="R16" s="57">
        <f>VLOOKUP($O16,PercentSHGoalStats!$A$3:$AE$998,8,FALSE)</f>
        <v>0.31578947368421051</v>
      </c>
      <c r="S16" s="57">
        <f>VLOOKUP($O16,PercentSHGoalStats!$A$3:$AE$998,10,FALSE)</f>
        <v>0.3</v>
      </c>
      <c r="T16" s="57">
        <f>VLOOKUP($O16,PercentSHGoalStats!$A$3:$AE$998,11,FALSE)</f>
        <v>0.36842105263157893</v>
      </c>
      <c r="U16" s="57">
        <f>VLOOKUP($O16,PercentSHGoalStats!$A$3:$AE$998,13,FALSE)</f>
        <v>0.2</v>
      </c>
      <c r="V16" s="57">
        <f>VLOOKUP($O16,PercentSHGoalStats!$A$3:$AE$998,14,FALSE)</f>
        <v>0.15789473684210525</v>
      </c>
      <c r="W16" s="57">
        <f>VLOOKUP($O16,PercentSHGoalStats!$A$3:$AE$998,16,FALSE)</f>
        <v>0.1</v>
      </c>
      <c r="X16" s="57">
        <f>VLOOKUP($O16,PercentSHGoalStats!$A$3:$AE$998,17,FALSE)</f>
        <v>0.52631578947368418</v>
      </c>
      <c r="Y16" s="57">
        <f>VLOOKUP($O16,PercentSHGoalStats!$A$3:$AE$998,19,FALSE)</f>
        <v>0.7</v>
      </c>
      <c r="Z16" s="57">
        <f>VLOOKUP($O16,PercentSHGoalStats!$A$3:$AE$998,20,FALSE)</f>
        <v>0.10526315789473684</v>
      </c>
      <c r="AA16" s="57">
        <f>VLOOKUP($O16,PercentSHGoalStats!$A$3:$AE$998,22,FALSE)</f>
        <v>0.2</v>
      </c>
    </row>
    <row r="17" spans="1:27" ht="14.4" hidden="1" thickTop="1" x14ac:dyDescent="0.3">
      <c r="A17" s="57">
        <f>VLOOKUP($M17,PercentSHGoalStats!$A$3:$AE$998,5,FALSE)</f>
        <v>0.78947368421052633</v>
      </c>
      <c r="B17" s="57">
        <f>VLOOKUP($M17,PercentSHGoalStats!$A$3:$AE$998,6,FALSE)</f>
        <v>0.8</v>
      </c>
      <c r="C17" s="57">
        <f>VLOOKUP($M17,PercentSHGoalStats!$A$3:$AE$998,8,FALSE)</f>
        <v>0.52631578947368418</v>
      </c>
      <c r="D17" s="57">
        <f>VLOOKUP($M17,PercentSHGoalStats!$A$3:$AE$998,9,FALSE)</f>
        <v>0.5</v>
      </c>
      <c r="E17" s="57">
        <f>VLOOKUP($M17,PercentSHGoalStats!$A$3:$AE$998,11,FALSE)</f>
        <v>0.57894736842105265</v>
      </c>
      <c r="F17" s="57">
        <f>VLOOKUP($M17,PercentSHGoalStats!$A$3:$AE$998,12,FALSE)</f>
        <v>0.6</v>
      </c>
      <c r="G17" s="57">
        <f>VLOOKUP($M17,PercentSHGoalStats!$A$3:$AE$998,14,FALSE)</f>
        <v>0.26315789473684209</v>
      </c>
      <c r="H17" s="57">
        <f>VLOOKUP($M17,PercentSHGoalStats!$A$3:$AE$998,15,FALSE)</f>
        <v>0.3</v>
      </c>
      <c r="I17" s="57">
        <f>VLOOKUP($M17,PercentSHGoalStats!$A$3:$AE$998,17,FALSE)</f>
        <v>0.47368421052631576</v>
      </c>
      <c r="J17" s="57">
        <f>VLOOKUP($M17,PercentSHGoalStats!$A$3:$AE$998,18,FALSE)</f>
        <v>0.4</v>
      </c>
      <c r="K17" s="57">
        <f>VLOOKUP($M17,PercentSHGoalStats!$A$3:$AE$998,20,FALSE)</f>
        <v>0.31578947368421051</v>
      </c>
      <c r="L17" s="57">
        <f>VLOOKUP($M17,PercentSHGoalStats!$A$3:$AE$998,21,FALSE)</f>
        <v>0.2</v>
      </c>
      <c r="M17" s="53" t="str">
        <f>Fixtures!A17</f>
        <v>Real Betis</v>
      </c>
      <c r="N17" s="54">
        <f>Fixtures!D17</f>
        <v>43485</v>
      </c>
      <c r="O17" s="53" t="str">
        <f>Fixtures!B17</f>
        <v>Girona</v>
      </c>
      <c r="P17" s="57">
        <f>VLOOKUP($O17,PercentSHGoalStats!$A$3:$AE$998,5,FALSE)</f>
        <v>0.84210526315789469</v>
      </c>
      <c r="Q17" s="57">
        <f>VLOOKUP($O17,PercentSHGoalStats!$A$3:$AE$998,7,FALSE)</f>
        <v>0.88888888888888884</v>
      </c>
      <c r="R17" s="57">
        <f>VLOOKUP($O17,PercentSHGoalStats!$A$3:$AE$998,8,FALSE)</f>
        <v>0.36842105263157893</v>
      </c>
      <c r="S17" s="57">
        <f>VLOOKUP($O17,PercentSHGoalStats!$A$3:$AE$998,10,FALSE)</f>
        <v>0.44444444444444442</v>
      </c>
      <c r="T17" s="57">
        <f>VLOOKUP($O17,PercentSHGoalStats!$A$3:$AE$998,11,FALSE)</f>
        <v>0.36842105263157893</v>
      </c>
      <c r="U17" s="57">
        <f>VLOOKUP($O17,PercentSHGoalStats!$A$3:$AE$998,13,FALSE)</f>
        <v>0.55555555555555558</v>
      </c>
      <c r="V17" s="57">
        <f>VLOOKUP($O17,PercentSHGoalStats!$A$3:$AE$998,14,FALSE)</f>
        <v>0</v>
      </c>
      <c r="W17" s="57">
        <f>VLOOKUP($O17,PercentSHGoalStats!$A$3:$AE$998,16,FALSE)</f>
        <v>0</v>
      </c>
      <c r="X17" s="57">
        <f>VLOOKUP($O17,PercentSHGoalStats!$A$3:$AE$998,17,FALSE)</f>
        <v>0.73684210526315785</v>
      </c>
      <c r="Y17" s="57">
        <f>VLOOKUP($O17,PercentSHGoalStats!$A$3:$AE$998,19,FALSE)</f>
        <v>0.66666666666666663</v>
      </c>
      <c r="Z17" s="57">
        <f>VLOOKUP($O17,PercentSHGoalStats!$A$3:$AE$998,20,FALSE)</f>
        <v>0.15789473684210525</v>
      </c>
      <c r="AA17" s="57">
        <f>VLOOKUP($O17,PercentSHGoalStats!$A$3:$AE$998,22,FALSE)</f>
        <v>0.22222222222222221</v>
      </c>
    </row>
    <row r="18" spans="1:27" ht="14.4" hidden="1" thickTop="1" x14ac:dyDescent="0.3">
      <c r="A18" s="57">
        <f>VLOOKUP($M18,PercentSHGoalStats!$A$3:$AE$998,5,FALSE)</f>
        <v>0.94736842105263153</v>
      </c>
      <c r="B18" s="57">
        <f>VLOOKUP($M18,PercentSHGoalStats!$A$3:$AE$998,6,FALSE)</f>
        <v>0.88888888888888884</v>
      </c>
      <c r="C18" s="57">
        <f>VLOOKUP($M18,PercentSHGoalStats!$A$3:$AE$998,8,FALSE)</f>
        <v>0.57894736842105265</v>
      </c>
      <c r="D18" s="57">
        <f>VLOOKUP($M18,PercentSHGoalStats!$A$3:$AE$998,9,FALSE)</f>
        <v>0.55555555555555558</v>
      </c>
      <c r="E18" s="57">
        <f>VLOOKUP($M18,PercentSHGoalStats!$A$3:$AE$998,11,FALSE)</f>
        <v>0.63157894736842102</v>
      </c>
      <c r="F18" s="57">
        <f>VLOOKUP($M18,PercentSHGoalStats!$A$3:$AE$998,12,FALSE)</f>
        <v>0.55555555555555558</v>
      </c>
      <c r="G18" s="57">
        <f>VLOOKUP($M18,PercentSHGoalStats!$A$3:$AE$998,14,FALSE)</f>
        <v>0.21052631578947367</v>
      </c>
      <c r="H18" s="57">
        <f>VLOOKUP($M18,PercentSHGoalStats!$A$3:$AE$998,15,FALSE)</f>
        <v>0.22222222222222221</v>
      </c>
      <c r="I18" s="57">
        <f>VLOOKUP($M18,PercentSHGoalStats!$A$3:$AE$998,17,FALSE)</f>
        <v>0.68421052631578949</v>
      </c>
      <c r="J18" s="57">
        <f>VLOOKUP($M18,PercentSHGoalStats!$A$3:$AE$998,18,FALSE)</f>
        <v>0.55555555555555558</v>
      </c>
      <c r="K18" s="57">
        <f>VLOOKUP($M18,PercentSHGoalStats!$A$3:$AE$998,20,FALSE)</f>
        <v>0.26315789473684209</v>
      </c>
      <c r="L18" s="57">
        <f>VLOOKUP($M18,PercentSHGoalStats!$A$3:$AE$998,21,FALSE)</f>
        <v>0.33333333333333331</v>
      </c>
      <c r="M18" s="53" t="str">
        <f>Fixtures!A18</f>
        <v>Levante</v>
      </c>
      <c r="N18" s="54">
        <f>Fixtures!D18</f>
        <v>43485</v>
      </c>
      <c r="O18" s="53" t="str">
        <f>Fixtures!B18</f>
        <v>Real Valladolid</v>
      </c>
      <c r="P18" s="57">
        <f>VLOOKUP($O18,PercentSHGoalStats!$A$3:$AE$998,5,FALSE)</f>
        <v>0.63157894736842102</v>
      </c>
      <c r="Q18" s="57">
        <f>VLOOKUP($O18,PercentSHGoalStats!$A$3:$AE$998,7,FALSE)</f>
        <v>0.6</v>
      </c>
      <c r="R18" s="57">
        <f>VLOOKUP($O18,PercentSHGoalStats!$A$3:$AE$998,8,FALSE)</f>
        <v>0.36842105263157893</v>
      </c>
      <c r="S18" s="57">
        <f>VLOOKUP($O18,PercentSHGoalStats!$A$3:$AE$998,10,FALSE)</f>
        <v>0.4</v>
      </c>
      <c r="T18" s="57">
        <f>VLOOKUP($O18,PercentSHGoalStats!$A$3:$AE$998,11,FALSE)</f>
        <v>0.47368421052631576</v>
      </c>
      <c r="U18" s="57">
        <f>VLOOKUP($O18,PercentSHGoalStats!$A$3:$AE$998,13,FALSE)</f>
        <v>0.5</v>
      </c>
      <c r="V18" s="57">
        <f>VLOOKUP($O18,PercentSHGoalStats!$A$3:$AE$998,14,FALSE)</f>
        <v>0.21052631578947367</v>
      </c>
      <c r="W18" s="57">
        <f>VLOOKUP($O18,PercentSHGoalStats!$A$3:$AE$998,16,FALSE)</f>
        <v>0.1</v>
      </c>
      <c r="X18" s="57">
        <f>VLOOKUP($O18,PercentSHGoalStats!$A$3:$AE$998,17,FALSE)</f>
        <v>0.47368421052631576</v>
      </c>
      <c r="Y18" s="57">
        <f>VLOOKUP($O18,PercentSHGoalStats!$A$3:$AE$998,19,FALSE)</f>
        <v>0.4</v>
      </c>
      <c r="Z18" s="57">
        <f>VLOOKUP($O18,PercentSHGoalStats!$A$3:$AE$998,20,FALSE)</f>
        <v>0.10526315789473684</v>
      </c>
      <c r="AA18" s="57">
        <f>VLOOKUP($O18,PercentSHGoalStats!$A$3:$AE$998,22,FALSE)</f>
        <v>0.1</v>
      </c>
    </row>
    <row r="19" spans="1:27" ht="14.4" hidden="1" thickTop="1" x14ac:dyDescent="0.3">
      <c r="A19" s="57">
        <f>VLOOKUP($M19,PercentSHGoalStats!$A$3:$AE$998,5,FALSE)</f>
        <v>0.78947368421052633</v>
      </c>
      <c r="B19" s="57">
        <f>VLOOKUP($M19,PercentSHGoalStats!$A$3:$AE$998,6,FALSE)</f>
        <v>1</v>
      </c>
      <c r="C19" s="57">
        <f>VLOOKUP($M19,PercentSHGoalStats!$A$3:$AE$998,8,FALSE)</f>
        <v>0.47368421052631576</v>
      </c>
      <c r="D19" s="57">
        <f>VLOOKUP($M19,PercentSHGoalStats!$A$3:$AE$998,9,FALSE)</f>
        <v>0.7</v>
      </c>
      <c r="E19" s="57">
        <f>VLOOKUP($M19,PercentSHGoalStats!$A$3:$AE$998,11,FALSE)</f>
        <v>0.47368421052631576</v>
      </c>
      <c r="F19" s="57">
        <f>VLOOKUP($M19,PercentSHGoalStats!$A$3:$AE$998,12,FALSE)</f>
        <v>0.8</v>
      </c>
      <c r="G19" s="57">
        <f>VLOOKUP($M19,PercentSHGoalStats!$A$3:$AE$998,14,FALSE)</f>
        <v>5.2631578947368418E-2</v>
      </c>
      <c r="H19" s="57">
        <f>VLOOKUP($M19,PercentSHGoalStats!$A$3:$AE$998,15,FALSE)</f>
        <v>0.1</v>
      </c>
      <c r="I19" s="57">
        <f>VLOOKUP($M19,PercentSHGoalStats!$A$3:$AE$998,17,FALSE)</f>
        <v>0.57894736842105265</v>
      </c>
      <c r="J19" s="57">
        <f>VLOOKUP($M19,PercentSHGoalStats!$A$3:$AE$998,18,FALSE)</f>
        <v>0.7</v>
      </c>
      <c r="K19" s="57">
        <f>VLOOKUP($M19,PercentSHGoalStats!$A$3:$AE$998,20,FALSE)</f>
        <v>0.26315789473684209</v>
      </c>
      <c r="L19" s="57">
        <f>VLOOKUP($M19,PercentSHGoalStats!$A$3:$AE$998,21,FALSE)</f>
        <v>0.3</v>
      </c>
      <c r="M19" s="53" t="str">
        <f>Fixtures!A19</f>
        <v>Rayo Vallecano</v>
      </c>
      <c r="N19" s="54">
        <f>Fixtures!D19</f>
        <v>43485</v>
      </c>
      <c r="O19" s="53" t="str">
        <f>Fixtures!B19</f>
        <v>Real Sociedad</v>
      </c>
      <c r="P19" s="57">
        <f>VLOOKUP($O19,PercentSHGoalStats!$A$3:$AE$998,5,FALSE)</f>
        <v>0.68421052631578949</v>
      </c>
      <c r="Q19" s="57">
        <f>VLOOKUP($O19,PercentSHGoalStats!$A$3:$AE$998,7,FALSE)</f>
        <v>0.8</v>
      </c>
      <c r="R19" s="57">
        <f>VLOOKUP($O19,PercentSHGoalStats!$A$3:$AE$998,8,FALSE)</f>
        <v>0.31578947368421051</v>
      </c>
      <c r="S19" s="57">
        <f>VLOOKUP($O19,PercentSHGoalStats!$A$3:$AE$998,10,FALSE)</f>
        <v>0.3</v>
      </c>
      <c r="T19" s="57">
        <f>VLOOKUP($O19,PercentSHGoalStats!$A$3:$AE$998,11,FALSE)</f>
        <v>0.47368421052631576</v>
      </c>
      <c r="U19" s="57">
        <f>VLOOKUP($O19,PercentSHGoalStats!$A$3:$AE$998,13,FALSE)</f>
        <v>0.5</v>
      </c>
      <c r="V19" s="57">
        <f>VLOOKUP($O19,PercentSHGoalStats!$A$3:$AE$998,14,FALSE)</f>
        <v>0.10526315789473684</v>
      </c>
      <c r="W19" s="57">
        <f>VLOOKUP($O19,PercentSHGoalStats!$A$3:$AE$998,16,FALSE)</f>
        <v>0.2</v>
      </c>
      <c r="X19" s="57">
        <f>VLOOKUP($O19,PercentSHGoalStats!$A$3:$AE$998,17,FALSE)</f>
        <v>0.31578947368421051</v>
      </c>
      <c r="Y19" s="57">
        <f>VLOOKUP($O19,PercentSHGoalStats!$A$3:$AE$998,19,FALSE)</f>
        <v>0.3</v>
      </c>
      <c r="Z19" s="57">
        <f>VLOOKUP($O19,PercentSHGoalStats!$A$3:$AE$998,20,FALSE)</f>
        <v>0.10526315789473684</v>
      </c>
      <c r="AA19" s="57">
        <f>VLOOKUP($O19,PercentSHGoalStats!$A$3:$AE$998,22,FALSE)</f>
        <v>0.1</v>
      </c>
    </row>
    <row r="20" spans="1:27" ht="14.4" hidden="1" thickTop="1" x14ac:dyDescent="0.3">
      <c r="A20" s="57">
        <f>VLOOKUP($M20,PercentSHGoalStats!$A$3:$AE$998,5,FALSE)</f>
        <v>0.84210526315789469</v>
      </c>
      <c r="B20" s="57">
        <f>VLOOKUP($M20,PercentSHGoalStats!$A$3:$AE$998,6,FALSE)</f>
        <v>0.9</v>
      </c>
      <c r="C20" s="57">
        <f>VLOOKUP($M20,PercentSHGoalStats!$A$3:$AE$998,8,FALSE)</f>
        <v>0.52631578947368418</v>
      </c>
      <c r="D20" s="57">
        <f>VLOOKUP($M20,PercentSHGoalStats!$A$3:$AE$998,9,FALSE)</f>
        <v>0.5</v>
      </c>
      <c r="E20" s="57">
        <f>VLOOKUP($M20,PercentSHGoalStats!$A$3:$AE$998,11,FALSE)</f>
        <v>0.52631578947368418</v>
      </c>
      <c r="F20" s="57">
        <f>VLOOKUP($M20,PercentSHGoalStats!$A$3:$AE$998,12,FALSE)</f>
        <v>0.6</v>
      </c>
      <c r="G20" s="57">
        <f>VLOOKUP($M20,PercentSHGoalStats!$A$3:$AE$998,14,FALSE)</f>
        <v>0.21052631578947367</v>
      </c>
      <c r="H20" s="57">
        <f>VLOOKUP($M20,PercentSHGoalStats!$A$3:$AE$998,15,FALSE)</f>
        <v>0.2</v>
      </c>
      <c r="I20" s="57">
        <f>VLOOKUP($M20,PercentSHGoalStats!$A$3:$AE$998,17,FALSE)</f>
        <v>0.68421052631578949</v>
      </c>
      <c r="J20" s="57">
        <f>VLOOKUP($M20,PercentSHGoalStats!$A$3:$AE$998,18,FALSE)</f>
        <v>0.8</v>
      </c>
      <c r="K20" s="57">
        <f>VLOOKUP($M20,PercentSHGoalStats!$A$3:$AE$998,20,FALSE)</f>
        <v>0.21052631578947367</v>
      </c>
      <c r="L20" s="57">
        <f>VLOOKUP($M20,PercentSHGoalStats!$A$3:$AE$998,21,FALSE)</f>
        <v>0.2</v>
      </c>
      <c r="M20" s="53" t="str">
        <f>Fixtures!A20</f>
        <v>Villarreal</v>
      </c>
      <c r="N20" s="54">
        <f>Fixtures!D20</f>
        <v>43485</v>
      </c>
      <c r="O20" s="53" t="str">
        <f>Fixtures!B20</f>
        <v>Athletic Club</v>
      </c>
      <c r="P20" s="57">
        <f>VLOOKUP($O20,PercentSHGoalStats!$A$3:$AE$998,5,FALSE)</f>
        <v>0.78947368421052633</v>
      </c>
      <c r="Q20" s="57">
        <f>VLOOKUP($O20,PercentSHGoalStats!$A$3:$AE$998,7,FALSE)</f>
        <v>0.66666666666666663</v>
      </c>
      <c r="R20" s="57">
        <f>VLOOKUP($O20,PercentSHGoalStats!$A$3:$AE$998,8,FALSE)</f>
        <v>0.36842105263157893</v>
      </c>
      <c r="S20" s="57">
        <f>VLOOKUP($O20,PercentSHGoalStats!$A$3:$AE$998,10,FALSE)</f>
        <v>0.33333333333333331</v>
      </c>
      <c r="T20" s="57">
        <f>VLOOKUP($O20,PercentSHGoalStats!$A$3:$AE$998,11,FALSE)</f>
        <v>0.42105263157894735</v>
      </c>
      <c r="U20" s="57">
        <f>VLOOKUP($O20,PercentSHGoalStats!$A$3:$AE$998,13,FALSE)</f>
        <v>0.33333333333333331</v>
      </c>
      <c r="V20" s="57">
        <f>VLOOKUP($O20,PercentSHGoalStats!$A$3:$AE$998,14,FALSE)</f>
        <v>5.2631578947368418E-2</v>
      </c>
      <c r="W20" s="57">
        <f>VLOOKUP($O20,PercentSHGoalStats!$A$3:$AE$998,16,FALSE)</f>
        <v>0</v>
      </c>
      <c r="X20" s="57">
        <f>VLOOKUP($O20,PercentSHGoalStats!$A$3:$AE$998,17,FALSE)</f>
        <v>0.52631578947368418</v>
      </c>
      <c r="Y20" s="57">
        <f>VLOOKUP($O20,PercentSHGoalStats!$A$3:$AE$998,19,FALSE)</f>
        <v>0.44444444444444442</v>
      </c>
      <c r="Z20" s="57">
        <f>VLOOKUP($O20,PercentSHGoalStats!$A$3:$AE$998,20,FALSE)</f>
        <v>0.31578947368421051</v>
      </c>
      <c r="AA20" s="57">
        <f>VLOOKUP($O20,PercentSHGoalStats!$A$3:$AE$998,22,FALSE)</f>
        <v>0.33333333333333331</v>
      </c>
    </row>
    <row r="21" spans="1:27" ht="14.4" hidden="1" thickTop="1" x14ac:dyDescent="0.3">
      <c r="A21" s="57">
        <f>VLOOKUP($M21,PercentSHGoalStats!$A$3:$AE$998,5,FALSE)</f>
        <v>0.68421052631578949</v>
      </c>
      <c r="B21" s="57">
        <f>VLOOKUP($M21,PercentSHGoalStats!$A$3:$AE$998,6,FALSE)</f>
        <v>0.8</v>
      </c>
      <c r="C21" s="57">
        <f>VLOOKUP($M21,PercentSHGoalStats!$A$3:$AE$998,8,FALSE)</f>
        <v>0.36842105263157893</v>
      </c>
      <c r="D21" s="57">
        <f>VLOOKUP($M21,PercentSHGoalStats!$A$3:$AE$998,9,FALSE)</f>
        <v>0.5</v>
      </c>
      <c r="E21" s="57">
        <f>VLOOKUP($M21,PercentSHGoalStats!$A$3:$AE$998,11,FALSE)</f>
        <v>0.42105263157894735</v>
      </c>
      <c r="F21" s="57">
        <f>VLOOKUP($M21,PercentSHGoalStats!$A$3:$AE$998,12,FALSE)</f>
        <v>0.7</v>
      </c>
      <c r="G21" s="57">
        <f>VLOOKUP($M21,PercentSHGoalStats!$A$3:$AE$998,14,FALSE)</f>
        <v>0.10526315789473684</v>
      </c>
      <c r="H21" s="57">
        <f>VLOOKUP($M21,PercentSHGoalStats!$A$3:$AE$998,15,FALSE)</f>
        <v>0.2</v>
      </c>
      <c r="I21" s="57">
        <f>VLOOKUP($M21,PercentSHGoalStats!$A$3:$AE$998,17,FALSE)</f>
        <v>0.52631578947368418</v>
      </c>
      <c r="J21" s="57">
        <f>VLOOKUP($M21,PercentSHGoalStats!$A$3:$AE$998,18,FALSE)</f>
        <v>0.5</v>
      </c>
      <c r="K21" s="57">
        <f>VLOOKUP($M21,PercentSHGoalStats!$A$3:$AE$998,20,FALSE)</f>
        <v>0.21052631578947367</v>
      </c>
      <c r="L21" s="57">
        <f>VLOOKUP($M21,PercentSHGoalStats!$A$3:$AE$998,21,FALSE)</f>
        <v>0.2</v>
      </c>
      <c r="M21" s="53" t="str">
        <f>Fixtures!A21</f>
        <v>Angers SCO</v>
      </c>
      <c r="N21" s="54">
        <f>Fixtures!D21</f>
        <v>43485</v>
      </c>
      <c r="O21" s="53" t="str">
        <f>Fixtures!B21</f>
        <v>Nantes</v>
      </c>
      <c r="P21" s="57">
        <f>VLOOKUP($O21,PercentSHGoalStats!$A$3:$AE$998,5,FALSE)</f>
        <v>0.8</v>
      </c>
      <c r="Q21" s="57">
        <f>VLOOKUP($O21,PercentSHGoalStats!$A$3:$AE$998,7,FALSE)</f>
        <v>0.8</v>
      </c>
      <c r="R21" s="57">
        <f>VLOOKUP($O21,PercentSHGoalStats!$A$3:$AE$998,8,FALSE)</f>
        <v>0.45</v>
      </c>
      <c r="S21" s="57">
        <f>VLOOKUP($O21,PercentSHGoalStats!$A$3:$AE$998,10,FALSE)</f>
        <v>0.4</v>
      </c>
      <c r="T21" s="57">
        <f>VLOOKUP($O21,PercentSHGoalStats!$A$3:$AE$998,11,FALSE)</f>
        <v>0.6</v>
      </c>
      <c r="U21" s="57">
        <f>VLOOKUP($O21,PercentSHGoalStats!$A$3:$AE$998,13,FALSE)</f>
        <v>0.4</v>
      </c>
      <c r="V21" s="57">
        <f>VLOOKUP($O21,PercentSHGoalStats!$A$3:$AE$998,14,FALSE)</f>
        <v>0.15</v>
      </c>
      <c r="W21" s="57">
        <f>VLOOKUP($O21,PercentSHGoalStats!$A$3:$AE$998,16,FALSE)</f>
        <v>0</v>
      </c>
      <c r="X21" s="57">
        <f>VLOOKUP($O21,PercentSHGoalStats!$A$3:$AE$998,17,FALSE)</f>
        <v>0.45</v>
      </c>
      <c r="Y21" s="57">
        <f>VLOOKUP($O21,PercentSHGoalStats!$A$3:$AE$998,19,FALSE)</f>
        <v>0.7</v>
      </c>
      <c r="Z21" s="57">
        <f>VLOOKUP($O21,PercentSHGoalStats!$A$3:$AE$998,20,FALSE)</f>
        <v>0.1</v>
      </c>
      <c r="AA21" s="57">
        <f>VLOOKUP($O21,PercentSHGoalStats!$A$3:$AE$998,22,FALSE)</f>
        <v>0.1</v>
      </c>
    </row>
    <row r="22" spans="1:27" ht="14.4" hidden="1" thickTop="1" x14ac:dyDescent="0.3">
      <c r="A22" s="57">
        <f>VLOOKUP($M22,PercentSHGoalStats!$A$3:$AE$998,5,FALSE)</f>
        <v>0.63157894736842102</v>
      </c>
      <c r="B22" s="57">
        <f>VLOOKUP($M22,PercentSHGoalStats!$A$3:$AE$998,6,FALSE)</f>
        <v>0.7</v>
      </c>
      <c r="C22" s="57">
        <f>VLOOKUP($M22,PercentSHGoalStats!$A$3:$AE$998,8,FALSE)</f>
        <v>0.42105263157894735</v>
      </c>
      <c r="D22" s="57">
        <f>VLOOKUP($M22,PercentSHGoalStats!$A$3:$AE$998,9,FALSE)</f>
        <v>0.5</v>
      </c>
      <c r="E22" s="57">
        <f>VLOOKUP($M22,PercentSHGoalStats!$A$3:$AE$998,11,FALSE)</f>
        <v>0.42105263157894735</v>
      </c>
      <c r="F22" s="57">
        <f>VLOOKUP($M22,PercentSHGoalStats!$A$3:$AE$998,12,FALSE)</f>
        <v>0.4</v>
      </c>
      <c r="G22" s="57">
        <f>VLOOKUP($M22,PercentSHGoalStats!$A$3:$AE$998,14,FALSE)</f>
        <v>0.26315789473684209</v>
      </c>
      <c r="H22" s="57">
        <f>VLOOKUP($M22,PercentSHGoalStats!$A$3:$AE$998,15,FALSE)</f>
        <v>0.4</v>
      </c>
      <c r="I22" s="57">
        <f>VLOOKUP($M22,PercentSHGoalStats!$A$3:$AE$998,17,FALSE)</f>
        <v>0.57894736842105265</v>
      </c>
      <c r="J22" s="57">
        <f>VLOOKUP($M22,PercentSHGoalStats!$A$3:$AE$998,18,FALSE)</f>
        <v>0.7</v>
      </c>
      <c r="K22" s="57">
        <f>VLOOKUP($M22,PercentSHGoalStats!$A$3:$AE$998,20,FALSE)</f>
        <v>5.2631578947368418E-2</v>
      </c>
      <c r="L22" s="57">
        <f>VLOOKUP($M22,PercentSHGoalStats!$A$3:$AE$998,21,FALSE)</f>
        <v>0.1</v>
      </c>
      <c r="M22" s="53" t="str">
        <f>Fixtures!A22</f>
        <v>Bordeaux</v>
      </c>
      <c r="N22" s="54">
        <f>Fixtures!D22</f>
        <v>43485</v>
      </c>
      <c r="O22" s="53" t="str">
        <f>Fixtures!B22</f>
        <v>Dijon</v>
      </c>
      <c r="P22" s="57">
        <f>VLOOKUP($O22,PercentSHGoalStats!$A$3:$AE$998,5,FALSE)</f>
        <v>0.73684210526315785</v>
      </c>
      <c r="Q22" s="57">
        <f>VLOOKUP($O22,PercentSHGoalStats!$A$3:$AE$998,7,FALSE)</f>
        <v>0.8</v>
      </c>
      <c r="R22" s="57">
        <f>VLOOKUP($O22,PercentSHGoalStats!$A$3:$AE$998,8,FALSE)</f>
        <v>0.52631578947368418</v>
      </c>
      <c r="S22" s="57">
        <f>VLOOKUP($O22,PercentSHGoalStats!$A$3:$AE$998,10,FALSE)</f>
        <v>0.7</v>
      </c>
      <c r="T22" s="57">
        <f>VLOOKUP($O22,PercentSHGoalStats!$A$3:$AE$998,11,FALSE)</f>
        <v>0.42105263157894735</v>
      </c>
      <c r="U22" s="57">
        <f>VLOOKUP($O22,PercentSHGoalStats!$A$3:$AE$998,13,FALSE)</f>
        <v>0.4</v>
      </c>
      <c r="V22" s="57">
        <f>VLOOKUP($O22,PercentSHGoalStats!$A$3:$AE$998,14,FALSE)</f>
        <v>0.10526315789473684</v>
      </c>
      <c r="W22" s="57">
        <f>VLOOKUP($O22,PercentSHGoalStats!$A$3:$AE$998,16,FALSE)</f>
        <v>0.2</v>
      </c>
      <c r="X22" s="57">
        <f>VLOOKUP($O22,PercentSHGoalStats!$A$3:$AE$998,17,FALSE)</f>
        <v>0.52631578947368418</v>
      </c>
      <c r="Y22" s="57">
        <f>VLOOKUP($O22,PercentSHGoalStats!$A$3:$AE$998,19,FALSE)</f>
        <v>0.6</v>
      </c>
      <c r="Z22" s="57">
        <f>VLOOKUP($O22,PercentSHGoalStats!$A$3:$AE$998,20,FALSE)</f>
        <v>0.26315789473684209</v>
      </c>
      <c r="AA22" s="57">
        <f>VLOOKUP($O22,PercentSHGoalStats!$A$3:$AE$998,22,FALSE)</f>
        <v>0.4</v>
      </c>
    </row>
    <row r="23" spans="1:27" ht="14.4" hidden="1" thickTop="1" x14ac:dyDescent="0.3">
      <c r="A23" s="57">
        <f>VLOOKUP($M23,PercentSHGoalStats!$A$3:$AE$998,5,FALSE)</f>
        <v>0.84210526315789469</v>
      </c>
      <c r="B23" s="57">
        <f>VLOOKUP($M23,PercentSHGoalStats!$A$3:$AE$998,6,FALSE)</f>
        <v>0.88888888888888884</v>
      </c>
      <c r="C23" s="57">
        <f>VLOOKUP($M23,PercentSHGoalStats!$A$3:$AE$998,8,FALSE)</f>
        <v>0.42105263157894735</v>
      </c>
      <c r="D23" s="57">
        <f>VLOOKUP($M23,PercentSHGoalStats!$A$3:$AE$998,9,FALSE)</f>
        <v>0.66666666666666663</v>
      </c>
      <c r="E23" s="57">
        <f>VLOOKUP($M23,PercentSHGoalStats!$A$3:$AE$998,11,FALSE)</f>
        <v>0.52631578947368418</v>
      </c>
      <c r="F23" s="57">
        <f>VLOOKUP($M23,PercentSHGoalStats!$A$3:$AE$998,12,FALSE)</f>
        <v>0.77777777777777779</v>
      </c>
      <c r="G23" s="57">
        <f>VLOOKUP($M23,PercentSHGoalStats!$A$3:$AE$998,14,FALSE)</f>
        <v>5.2631578947368418E-2</v>
      </c>
      <c r="H23" s="57">
        <f>VLOOKUP($M23,PercentSHGoalStats!$A$3:$AE$998,15,FALSE)</f>
        <v>0.1111111111111111</v>
      </c>
      <c r="I23" s="57">
        <f>VLOOKUP($M23,PercentSHGoalStats!$A$3:$AE$998,17,FALSE)</f>
        <v>0.68421052631578949</v>
      </c>
      <c r="J23" s="57">
        <f>VLOOKUP($M23,PercentSHGoalStats!$A$3:$AE$998,18,FALSE)</f>
        <v>0.77777777777777779</v>
      </c>
      <c r="K23" s="57">
        <f>VLOOKUP($M23,PercentSHGoalStats!$A$3:$AE$998,20,FALSE)</f>
        <v>0.10526315789473684</v>
      </c>
      <c r="L23" s="57">
        <f>VLOOKUP($M23,PercentSHGoalStats!$A$3:$AE$998,21,FALSE)</f>
        <v>0.1111111111111111</v>
      </c>
      <c r="M23" s="53" t="str">
        <f>Fixtures!A23</f>
        <v>Caen</v>
      </c>
      <c r="N23" s="54">
        <f>Fixtures!D23</f>
        <v>43485</v>
      </c>
      <c r="O23" s="53" t="str">
        <f>Fixtures!B23</f>
        <v>Olympique Marseille</v>
      </c>
      <c r="P23" s="57">
        <f>VLOOKUP($O23,PercentSHGoalStats!$A$3:$AE$998,5,FALSE)</f>
        <v>0.78947368421052633</v>
      </c>
      <c r="Q23" s="57">
        <f>VLOOKUP($O23,PercentSHGoalStats!$A$3:$AE$998,7,FALSE)</f>
        <v>0.9</v>
      </c>
      <c r="R23" s="57">
        <f>VLOOKUP($O23,PercentSHGoalStats!$A$3:$AE$998,8,FALSE)</f>
        <v>0.63157894736842102</v>
      </c>
      <c r="S23" s="57">
        <f>VLOOKUP($O23,PercentSHGoalStats!$A$3:$AE$998,10,FALSE)</f>
        <v>0.7</v>
      </c>
      <c r="T23" s="57">
        <f>VLOOKUP($O23,PercentSHGoalStats!$A$3:$AE$998,11,FALSE)</f>
        <v>0.52631578947368418</v>
      </c>
      <c r="U23" s="57">
        <f>VLOOKUP($O23,PercentSHGoalStats!$A$3:$AE$998,13,FALSE)</f>
        <v>0.5</v>
      </c>
      <c r="V23" s="57">
        <f>VLOOKUP($O23,PercentSHGoalStats!$A$3:$AE$998,14,FALSE)</f>
        <v>0.26315789473684209</v>
      </c>
      <c r="W23" s="57">
        <f>VLOOKUP($O23,PercentSHGoalStats!$A$3:$AE$998,16,FALSE)</f>
        <v>0.2</v>
      </c>
      <c r="X23" s="57">
        <f>VLOOKUP($O23,PercentSHGoalStats!$A$3:$AE$998,17,FALSE)</f>
        <v>0.47368421052631576</v>
      </c>
      <c r="Y23" s="57">
        <f>VLOOKUP($O23,PercentSHGoalStats!$A$3:$AE$998,19,FALSE)</f>
        <v>0.7</v>
      </c>
      <c r="Z23" s="57">
        <f>VLOOKUP($O23,PercentSHGoalStats!$A$3:$AE$998,20,FALSE)</f>
        <v>0.36842105263157893</v>
      </c>
      <c r="AA23" s="57">
        <f>VLOOKUP($O23,PercentSHGoalStats!$A$3:$AE$998,22,FALSE)</f>
        <v>0.6</v>
      </c>
    </row>
    <row r="24" spans="1:27" ht="14.4" hidden="1" thickTop="1" x14ac:dyDescent="0.3">
      <c r="A24" s="57">
        <f>VLOOKUP($M24,PercentSHGoalStats!$A$3:$AE$998,5,FALSE)</f>
        <v>0.75</v>
      </c>
      <c r="B24" s="57">
        <f>VLOOKUP($M24,PercentSHGoalStats!$A$3:$AE$998,6,FALSE)</f>
        <v>0.77777777777777779</v>
      </c>
      <c r="C24" s="57">
        <f>VLOOKUP($M24,PercentSHGoalStats!$A$3:$AE$998,8,FALSE)</f>
        <v>0.65</v>
      </c>
      <c r="D24" s="57">
        <f>VLOOKUP($M24,PercentSHGoalStats!$A$3:$AE$998,9,FALSE)</f>
        <v>0.55555555555555558</v>
      </c>
      <c r="E24" s="57">
        <f>VLOOKUP($M24,PercentSHGoalStats!$A$3:$AE$998,11,FALSE)</f>
        <v>0.5</v>
      </c>
      <c r="F24" s="57">
        <f>VLOOKUP($M24,PercentSHGoalStats!$A$3:$AE$998,12,FALSE)</f>
        <v>0.44444444444444442</v>
      </c>
      <c r="G24" s="57">
        <f>VLOOKUP($M24,PercentSHGoalStats!$A$3:$AE$998,14,FALSE)</f>
        <v>0.15</v>
      </c>
      <c r="H24" s="57">
        <f>VLOOKUP($M24,PercentSHGoalStats!$A$3:$AE$998,15,FALSE)</f>
        <v>0.22222222222222221</v>
      </c>
      <c r="I24" s="57">
        <f>VLOOKUP($M24,PercentSHGoalStats!$A$3:$AE$998,17,FALSE)</f>
        <v>0.6</v>
      </c>
      <c r="J24" s="57">
        <f>VLOOKUP($M24,PercentSHGoalStats!$A$3:$AE$998,18,FALSE)</f>
        <v>0.44444444444444442</v>
      </c>
      <c r="K24" s="57">
        <f>VLOOKUP($M24,PercentSHGoalStats!$A$3:$AE$998,20,FALSE)</f>
        <v>0.3</v>
      </c>
      <c r="L24" s="57">
        <f>VLOOKUP($M24,PercentSHGoalStats!$A$3:$AE$998,21,FALSE)</f>
        <v>0.22222222222222221</v>
      </c>
      <c r="M24" s="53" t="str">
        <f>Fixtures!A24</f>
        <v>Rennes</v>
      </c>
      <c r="N24" s="54">
        <f>Fixtures!D24</f>
        <v>43485</v>
      </c>
      <c r="O24" s="53" t="str">
        <f>Fixtures!B24</f>
        <v>Montpellier</v>
      </c>
      <c r="P24" s="57">
        <f>VLOOKUP($O24,PercentSHGoalStats!$A$3:$AE$998,5,FALSE)</f>
        <v>0.84210526315789469</v>
      </c>
      <c r="Q24" s="57">
        <f>VLOOKUP($O24,PercentSHGoalStats!$A$3:$AE$998,7,FALSE)</f>
        <v>1</v>
      </c>
      <c r="R24" s="57">
        <f>VLOOKUP($O24,PercentSHGoalStats!$A$3:$AE$998,8,FALSE)</f>
        <v>0.52631578947368418</v>
      </c>
      <c r="S24" s="57">
        <f>VLOOKUP($O24,PercentSHGoalStats!$A$3:$AE$998,10,FALSE)</f>
        <v>0.55555555555555558</v>
      </c>
      <c r="T24" s="57">
        <f>VLOOKUP($O24,PercentSHGoalStats!$A$3:$AE$998,11,FALSE)</f>
        <v>0.63157894736842102</v>
      </c>
      <c r="U24" s="57">
        <f>VLOOKUP($O24,PercentSHGoalStats!$A$3:$AE$998,13,FALSE)</f>
        <v>0.66666666666666663</v>
      </c>
      <c r="V24" s="57">
        <f>VLOOKUP($O24,PercentSHGoalStats!$A$3:$AE$998,14,FALSE)</f>
        <v>0.15789473684210525</v>
      </c>
      <c r="W24" s="57">
        <f>VLOOKUP($O24,PercentSHGoalStats!$A$3:$AE$998,16,FALSE)</f>
        <v>0.22222222222222221</v>
      </c>
      <c r="X24" s="57">
        <f>VLOOKUP($O24,PercentSHGoalStats!$A$3:$AE$998,17,FALSE)</f>
        <v>0.52631578947368418</v>
      </c>
      <c r="Y24" s="57">
        <f>VLOOKUP($O24,PercentSHGoalStats!$A$3:$AE$998,19,FALSE)</f>
        <v>0.66666666666666663</v>
      </c>
      <c r="Z24" s="57">
        <f>VLOOKUP($O24,PercentSHGoalStats!$A$3:$AE$998,20,FALSE)</f>
        <v>0.10526315789473684</v>
      </c>
      <c r="AA24" s="57">
        <f>VLOOKUP($O24,PercentSHGoalStats!$A$3:$AE$998,22,FALSE)</f>
        <v>0.1111111111111111</v>
      </c>
    </row>
    <row r="25" spans="1:27" ht="14.4" hidden="1" thickTop="1" x14ac:dyDescent="0.3">
      <c r="A25" s="57">
        <f>VLOOKUP($M25,PercentSHGoalStats!$A$3:$AE$998,5,FALSE)</f>
        <v>0.75</v>
      </c>
      <c r="B25" s="57">
        <f>VLOOKUP($M25,PercentSHGoalStats!$A$3:$AE$998,6,FALSE)</f>
        <v>0.7</v>
      </c>
      <c r="C25" s="57">
        <f>VLOOKUP($M25,PercentSHGoalStats!$A$3:$AE$998,8,FALSE)</f>
        <v>0.6</v>
      </c>
      <c r="D25" s="57">
        <f>VLOOKUP($M25,PercentSHGoalStats!$A$3:$AE$998,9,FALSE)</f>
        <v>0.6</v>
      </c>
      <c r="E25" s="57">
        <f>VLOOKUP($M25,PercentSHGoalStats!$A$3:$AE$998,11,FALSE)</f>
        <v>0.55000000000000004</v>
      </c>
      <c r="F25" s="57">
        <f>VLOOKUP($M25,PercentSHGoalStats!$A$3:$AE$998,12,FALSE)</f>
        <v>0.7</v>
      </c>
      <c r="G25" s="57">
        <f>VLOOKUP($M25,PercentSHGoalStats!$A$3:$AE$998,14,FALSE)</f>
        <v>0.3</v>
      </c>
      <c r="H25" s="57">
        <f>VLOOKUP($M25,PercentSHGoalStats!$A$3:$AE$998,15,FALSE)</f>
        <v>0.5</v>
      </c>
      <c r="I25" s="57">
        <f>VLOOKUP($M25,PercentSHGoalStats!$A$3:$AE$998,17,FALSE)</f>
        <v>0.5</v>
      </c>
      <c r="J25" s="57">
        <f>VLOOKUP($M25,PercentSHGoalStats!$A$3:$AE$998,18,FALSE)</f>
        <v>0.2</v>
      </c>
      <c r="K25" s="57">
        <f>VLOOKUP($M25,PercentSHGoalStats!$A$3:$AE$998,20,FALSE)</f>
        <v>0.2</v>
      </c>
      <c r="L25" s="57">
        <f>VLOOKUP($M25,PercentSHGoalStats!$A$3:$AE$998,21,FALSE)</f>
        <v>0</v>
      </c>
      <c r="M25" s="53" t="str">
        <f>Fixtures!A25</f>
        <v>Saint-Étienne</v>
      </c>
      <c r="N25" s="54">
        <f>Fixtures!D25</f>
        <v>43485</v>
      </c>
      <c r="O25" s="53" t="str">
        <f>Fixtures!B25</f>
        <v>Olympique Lyonnais</v>
      </c>
      <c r="P25" s="57">
        <f>VLOOKUP($O25,PercentSHGoalStats!$A$3:$AE$998,5,FALSE)</f>
        <v>0.85</v>
      </c>
      <c r="Q25" s="57">
        <f>VLOOKUP($O25,PercentSHGoalStats!$A$3:$AE$998,7,FALSE)</f>
        <v>0.77777777777777779</v>
      </c>
      <c r="R25" s="57">
        <f>VLOOKUP($O25,PercentSHGoalStats!$A$3:$AE$998,8,FALSE)</f>
        <v>0.4</v>
      </c>
      <c r="S25" s="57">
        <f>VLOOKUP($O25,PercentSHGoalStats!$A$3:$AE$998,10,FALSE)</f>
        <v>0.77777777777777779</v>
      </c>
      <c r="T25" s="57">
        <f>VLOOKUP($O25,PercentSHGoalStats!$A$3:$AE$998,11,FALSE)</f>
        <v>0.65</v>
      </c>
      <c r="U25" s="57">
        <f>VLOOKUP($O25,PercentSHGoalStats!$A$3:$AE$998,13,FALSE)</f>
        <v>0.66666666666666663</v>
      </c>
      <c r="V25" s="57">
        <f>VLOOKUP($O25,PercentSHGoalStats!$A$3:$AE$998,14,FALSE)</f>
        <v>0.25</v>
      </c>
      <c r="W25" s="57">
        <f>VLOOKUP($O25,PercentSHGoalStats!$A$3:$AE$998,16,FALSE)</f>
        <v>0.44444444444444442</v>
      </c>
      <c r="X25" s="57">
        <f>VLOOKUP($O25,PercentSHGoalStats!$A$3:$AE$998,17,FALSE)</f>
        <v>0.5</v>
      </c>
      <c r="Y25" s="57">
        <f>VLOOKUP($O25,PercentSHGoalStats!$A$3:$AE$998,19,FALSE)</f>
        <v>0.66666666666666663</v>
      </c>
      <c r="Z25" s="57">
        <f>VLOOKUP($O25,PercentSHGoalStats!$A$3:$AE$998,20,FALSE)</f>
        <v>0.1</v>
      </c>
      <c r="AA25" s="57">
        <f>VLOOKUP($O25,PercentSHGoalStats!$A$3:$AE$998,22,FALSE)</f>
        <v>0.22222222222222221</v>
      </c>
    </row>
    <row r="26" spans="1:27" ht="14.4" hidden="1" thickTop="1" x14ac:dyDescent="0.3">
      <c r="A26" s="57">
        <f>VLOOKUP($M26,PercentSHGoalStats!$A$3:$AE$998,5,FALSE)</f>
        <v>0.8125</v>
      </c>
      <c r="B26" s="57">
        <f>VLOOKUP($M26,PercentSHGoalStats!$A$3:$AE$998,6,FALSE)</f>
        <v>0.75</v>
      </c>
      <c r="C26" s="57">
        <f>VLOOKUP($M26,PercentSHGoalStats!$A$3:$AE$998,8,FALSE)</f>
        <v>0.5625</v>
      </c>
      <c r="D26" s="57">
        <f>VLOOKUP($M26,PercentSHGoalStats!$A$3:$AE$998,9,FALSE)</f>
        <v>0.375</v>
      </c>
      <c r="E26" s="57">
        <f>VLOOKUP($M26,PercentSHGoalStats!$A$3:$AE$998,11,FALSE)</f>
        <v>0.5</v>
      </c>
      <c r="F26" s="57">
        <f>VLOOKUP($M26,PercentSHGoalStats!$A$3:$AE$998,12,FALSE)</f>
        <v>0.375</v>
      </c>
      <c r="G26" s="57">
        <f>VLOOKUP($M26,PercentSHGoalStats!$A$3:$AE$998,14,FALSE)</f>
        <v>0.25</v>
      </c>
      <c r="H26" s="57">
        <f>VLOOKUP($M26,PercentSHGoalStats!$A$3:$AE$998,15,FALSE)</f>
        <v>0.25</v>
      </c>
      <c r="I26" s="57">
        <f>VLOOKUP($M26,PercentSHGoalStats!$A$3:$AE$998,17,FALSE)</f>
        <v>0.75</v>
      </c>
      <c r="J26" s="57">
        <f>VLOOKUP($M26,PercentSHGoalStats!$A$3:$AE$998,18,FALSE)</f>
        <v>0.75</v>
      </c>
      <c r="K26" s="57">
        <f>VLOOKUP($M26,PercentSHGoalStats!$A$3:$AE$998,20,FALSE)</f>
        <v>6.25E-2</v>
      </c>
      <c r="L26" s="57">
        <f>VLOOKUP($M26,PercentSHGoalStats!$A$3:$AE$998,21,FALSE)</f>
        <v>0</v>
      </c>
      <c r="M26" s="53" t="str">
        <f>Fixtures!A26</f>
        <v>Schalke 04</v>
      </c>
      <c r="N26" s="54">
        <f>Fixtures!D26</f>
        <v>43485</v>
      </c>
      <c r="O26" s="53" t="str">
        <f>Fixtures!B26</f>
        <v>Wolfsburg</v>
      </c>
      <c r="P26" s="57">
        <f>VLOOKUP($O26,PercentSHGoalStats!$A$3:$AE$998,5,FALSE)</f>
        <v>0.82352941176470584</v>
      </c>
      <c r="Q26" s="57">
        <f>VLOOKUP($O26,PercentSHGoalStats!$A$3:$AE$998,7,FALSE)</f>
        <v>0.875</v>
      </c>
      <c r="R26" s="57">
        <f>VLOOKUP($O26,PercentSHGoalStats!$A$3:$AE$998,8,FALSE)</f>
        <v>0.6470588235294118</v>
      </c>
      <c r="S26" s="57">
        <f>VLOOKUP($O26,PercentSHGoalStats!$A$3:$AE$998,10,FALSE)</f>
        <v>0.75</v>
      </c>
      <c r="T26" s="57">
        <f>VLOOKUP($O26,PercentSHGoalStats!$A$3:$AE$998,11,FALSE)</f>
        <v>0.70588235294117652</v>
      </c>
      <c r="U26" s="57">
        <f>VLOOKUP($O26,PercentSHGoalStats!$A$3:$AE$998,13,FALSE)</f>
        <v>0.75</v>
      </c>
      <c r="V26" s="57">
        <f>VLOOKUP($O26,PercentSHGoalStats!$A$3:$AE$998,14,FALSE)</f>
        <v>0.23529411764705882</v>
      </c>
      <c r="W26" s="57">
        <f>VLOOKUP($O26,PercentSHGoalStats!$A$3:$AE$998,16,FALSE)</f>
        <v>0.375</v>
      </c>
      <c r="X26" s="57">
        <f>VLOOKUP($O26,PercentSHGoalStats!$A$3:$AE$998,17,FALSE)</f>
        <v>0.58823529411764708</v>
      </c>
      <c r="Y26" s="57">
        <f>VLOOKUP($O26,PercentSHGoalStats!$A$3:$AE$998,19,FALSE)</f>
        <v>0.5</v>
      </c>
      <c r="Z26" s="57">
        <f>VLOOKUP($O26,PercentSHGoalStats!$A$3:$AE$998,20,FALSE)</f>
        <v>0.17647058823529413</v>
      </c>
      <c r="AA26" s="57">
        <f>VLOOKUP($O26,PercentSHGoalStats!$A$3:$AE$998,22,FALSE)</f>
        <v>0.125</v>
      </c>
    </row>
    <row r="27" spans="1:27" ht="14.4" hidden="1" thickTop="1" x14ac:dyDescent="0.3">
      <c r="A27" s="57">
        <f>VLOOKUP($M27,PercentSHGoalStats!$A$3:$AE$998,5,FALSE)</f>
        <v>0.88235294117647056</v>
      </c>
      <c r="B27" s="57">
        <f>VLOOKUP($M27,PercentSHGoalStats!$A$3:$AE$998,6,FALSE)</f>
        <v>0.88888888888888884</v>
      </c>
      <c r="C27" s="57">
        <f>VLOOKUP($M27,PercentSHGoalStats!$A$3:$AE$998,8,FALSE)</f>
        <v>0.6470588235294118</v>
      </c>
      <c r="D27" s="57">
        <f>VLOOKUP($M27,PercentSHGoalStats!$A$3:$AE$998,9,FALSE)</f>
        <v>0.66666666666666663</v>
      </c>
      <c r="E27" s="57">
        <f>VLOOKUP($M27,PercentSHGoalStats!$A$3:$AE$998,11,FALSE)</f>
        <v>0.47058823529411764</v>
      </c>
      <c r="F27" s="57">
        <f>VLOOKUP($M27,PercentSHGoalStats!$A$3:$AE$998,12,FALSE)</f>
        <v>0.55555555555555558</v>
      </c>
      <c r="G27" s="57">
        <f>VLOOKUP($M27,PercentSHGoalStats!$A$3:$AE$998,14,FALSE)</f>
        <v>0.17647058823529413</v>
      </c>
      <c r="H27" s="57">
        <f>VLOOKUP($M27,PercentSHGoalStats!$A$3:$AE$998,15,FALSE)</f>
        <v>0.22222222222222221</v>
      </c>
      <c r="I27" s="57">
        <f>VLOOKUP($M27,PercentSHGoalStats!$A$3:$AE$998,17,FALSE)</f>
        <v>0.58823529411764708</v>
      </c>
      <c r="J27" s="57">
        <f>VLOOKUP($M27,PercentSHGoalStats!$A$3:$AE$998,18,FALSE)</f>
        <v>0.44444444444444442</v>
      </c>
      <c r="K27" s="57">
        <f>VLOOKUP($M27,PercentSHGoalStats!$A$3:$AE$998,20,FALSE)</f>
        <v>0.41176470588235292</v>
      </c>
      <c r="L27" s="57">
        <f>VLOOKUP($M27,PercentSHGoalStats!$A$3:$AE$998,21,FALSE)</f>
        <v>0.33333333333333331</v>
      </c>
      <c r="M27" s="53" t="str">
        <f>Fixtures!A27</f>
        <v>Nürnberg</v>
      </c>
      <c r="N27" s="54">
        <f>Fixtures!D27</f>
        <v>43485</v>
      </c>
      <c r="O27" s="53" t="str">
        <f>Fixtures!B27</f>
        <v>Hertha BSC</v>
      </c>
      <c r="P27" s="57">
        <f>VLOOKUP($O27,PercentSHGoalStats!$A$3:$AE$998,5,FALSE)</f>
        <v>0.6</v>
      </c>
      <c r="Q27" s="57">
        <f>VLOOKUP($O27,PercentSHGoalStats!$A$3:$AE$998,7,FALSE)</f>
        <v>0.875</v>
      </c>
      <c r="R27" s="57">
        <f>VLOOKUP($O27,PercentSHGoalStats!$A$3:$AE$998,8,FALSE)</f>
        <v>0.4</v>
      </c>
      <c r="S27" s="57">
        <f>VLOOKUP($O27,PercentSHGoalStats!$A$3:$AE$998,10,FALSE)</f>
        <v>0.5</v>
      </c>
      <c r="T27" s="57">
        <f>VLOOKUP($O27,PercentSHGoalStats!$A$3:$AE$998,11,FALSE)</f>
        <v>0.53333333333333333</v>
      </c>
      <c r="U27" s="57">
        <f>VLOOKUP($O27,PercentSHGoalStats!$A$3:$AE$998,13,FALSE)</f>
        <v>0.75</v>
      </c>
      <c r="V27" s="57">
        <f>VLOOKUP($O27,PercentSHGoalStats!$A$3:$AE$998,14,FALSE)</f>
        <v>0.2</v>
      </c>
      <c r="W27" s="57">
        <f>VLOOKUP($O27,PercentSHGoalStats!$A$3:$AE$998,16,FALSE)</f>
        <v>0.125</v>
      </c>
      <c r="X27" s="57">
        <f>VLOOKUP($O27,PercentSHGoalStats!$A$3:$AE$998,17,FALSE)</f>
        <v>0.46666666666666667</v>
      </c>
      <c r="Y27" s="57">
        <f>VLOOKUP($O27,PercentSHGoalStats!$A$3:$AE$998,19,FALSE)</f>
        <v>0.625</v>
      </c>
      <c r="Z27" s="57">
        <f>VLOOKUP($O27,PercentSHGoalStats!$A$3:$AE$998,20,FALSE)</f>
        <v>0.13333333333333333</v>
      </c>
      <c r="AA27" s="57">
        <f>VLOOKUP($O27,PercentSHGoalStats!$A$3:$AE$998,22,FALSE)</f>
        <v>0.25</v>
      </c>
    </row>
    <row r="28" spans="1:27" ht="14.4" hidden="1" thickTop="1" x14ac:dyDescent="0.3">
      <c r="A28" s="57">
        <f>VLOOKUP($M28,PercentSHGoalStats!$A$3:$AE$998,5,FALSE)</f>
        <v>0.6</v>
      </c>
      <c r="B28" s="57">
        <f>VLOOKUP($M28,PercentSHGoalStats!$A$3:$AE$998,6,FALSE)</f>
        <v>0.66666666666666663</v>
      </c>
      <c r="C28" s="57">
        <f>VLOOKUP($M28,PercentSHGoalStats!$A$3:$AE$998,8,FALSE)</f>
        <v>0.26666666666666666</v>
      </c>
      <c r="D28" s="57">
        <f>VLOOKUP($M28,PercentSHGoalStats!$A$3:$AE$998,9,FALSE)</f>
        <v>0.16666666666666666</v>
      </c>
      <c r="E28" s="57">
        <f>VLOOKUP($M28,PercentSHGoalStats!$A$3:$AE$998,11,FALSE)</f>
        <v>0.33333333333333331</v>
      </c>
      <c r="F28" s="57">
        <f>VLOOKUP($M28,PercentSHGoalStats!$A$3:$AE$998,12,FALSE)</f>
        <v>0.33333333333333331</v>
      </c>
      <c r="G28" s="57">
        <f>VLOOKUP($M28,PercentSHGoalStats!$A$3:$AE$998,14,FALSE)</f>
        <v>6.6666666666666666E-2</v>
      </c>
      <c r="H28" s="57">
        <f>VLOOKUP($M28,PercentSHGoalStats!$A$3:$AE$998,15,FALSE)</f>
        <v>0</v>
      </c>
      <c r="I28" s="57">
        <f>VLOOKUP($M28,PercentSHGoalStats!$A$3:$AE$998,17,FALSE)</f>
        <v>0.4</v>
      </c>
      <c r="J28" s="57">
        <f>VLOOKUP($M28,PercentSHGoalStats!$A$3:$AE$998,18,FALSE)</f>
        <v>0.5</v>
      </c>
      <c r="K28" s="57">
        <f>VLOOKUP($M28,PercentSHGoalStats!$A$3:$AE$998,20,FALSE)</f>
        <v>0.13333333333333333</v>
      </c>
      <c r="L28" s="57">
        <f>VLOOKUP($M28,PercentSHGoalStats!$A$3:$AE$998,21,FALSE)</f>
        <v>0</v>
      </c>
      <c r="M28" s="53" t="str">
        <f>Fixtures!A28</f>
        <v>Boavista</v>
      </c>
      <c r="N28" s="54">
        <f>Fixtures!D28</f>
        <v>43485</v>
      </c>
      <c r="O28" s="53" t="str">
        <f>Fixtures!B28</f>
        <v>Portimonense</v>
      </c>
      <c r="P28" s="57">
        <f>VLOOKUP($O28,PercentSHGoalStats!$A$3:$AE$998,5,FALSE)</f>
        <v>0.7857142857142857</v>
      </c>
      <c r="Q28" s="57">
        <f>VLOOKUP($O28,PercentSHGoalStats!$A$3:$AE$998,7,FALSE)</f>
        <v>0.7142857142857143</v>
      </c>
      <c r="R28" s="57">
        <f>VLOOKUP($O28,PercentSHGoalStats!$A$3:$AE$998,8,FALSE)</f>
        <v>0.5</v>
      </c>
      <c r="S28" s="57">
        <f>VLOOKUP($O28,PercentSHGoalStats!$A$3:$AE$998,10,FALSE)</f>
        <v>0.42857142857142855</v>
      </c>
      <c r="T28" s="57">
        <f>VLOOKUP($O28,PercentSHGoalStats!$A$3:$AE$998,11,FALSE)</f>
        <v>0.35714285714285715</v>
      </c>
      <c r="U28" s="57">
        <f>VLOOKUP($O28,PercentSHGoalStats!$A$3:$AE$998,13,FALSE)</f>
        <v>0.2857142857142857</v>
      </c>
      <c r="V28" s="57">
        <f>VLOOKUP($O28,PercentSHGoalStats!$A$3:$AE$998,14,FALSE)</f>
        <v>0.14285714285714285</v>
      </c>
      <c r="W28" s="57">
        <f>VLOOKUP($O28,PercentSHGoalStats!$A$3:$AE$998,16,FALSE)</f>
        <v>0</v>
      </c>
      <c r="X28" s="57">
        <f>VLOOKUP($O28,PercentSHGoalStats!$A$3:$AE$998,17,FALSE)</f>
        <v>0.7142857142857143</v>
      </c>
      <c r="Y28" s="57">
        <f>VLOOKUP($O28,PercentSHGoalStats!$A$3:$AE$998,19,FALSE)</f>
        <v>0.5714285714285714</v>
      </c>
      <c r="Z28" s="57">
        <f>VLOOKUP($O28,PercentSHGoalStats!$A$3:$AE$998,20,FALSE)</f>
        <v>0.2857142857142857</v>
      </c>
      <c r="AA28" s="57">
        <f>VLOOKUP($O28,PercentSHGoalStats!$A$3:$AE$998,22,FALSE)</f>
        <v>0.2857142857142857</v>
      </c>
    </row>
    <row r="29" spans="1:27" ht="14.4" hidden="1" thickTop="1" x14ac:dyDescent="0.3">
      <c r="A29" s="57">
        <f>VLOOKUP($M29,PercentSHGoalStats!$A$3:$AE$998,5,FALSE)</f>
        <v>0.7857142857142857</v>
      </c>
      <c r="B29" s="57">
        <f>VLOOKUP($M29,PercentSHGoalStats!$A$3:$AE$998,6,FALSE)</f>
        <v>0.625</v>
      </c>
      <c r="C29" s="57">
        <f>VLOOKUP($M29,PercentSHGoalStats!$A$3:$AE$998,8,FALSE)</f>
        <v>0.42857142857142855</v>
      </c>
      <c r="D29" s="57">
        <f>VLOOKUP($M29,PercentSHGoalStats!$A$3:$AE$998,9,FALSE)</f>
        <v>0.375</v>
      </c>
      <c r="E29" s="57">
        <f>VLOOKUP($M29,PercentSHGoalStats!$A$3:$AE$998,11,FALSE)</f>
        <v>0.42857142857142855</v>
      </c>
      <c r="F29" s="57">
        <f>VLOOKUP($M29,PercentSHGoalStats!$A$3:$AE$998,12,FALSE)</f>
        <v>0.5</v>
      </c>
      <c r="G29" s="57">
        <f>VLOOKUP($M29,PercentSHGoalStats!$A$3:$AE$998,14,FALSE)</f>
        <v>7.1428571428571425E-2</v>
      </c>
      <c r="H29" s="57">
        <f>VLOOKUP($M29,PercentSHGoalStats!$A$3:$AE$998,15,FALSE)</f>
        <v>0.125</v>
      </c>
      <c r="I29" s="57">
        <f>VLOOKUP($M29,PercentSHGoalStats!$A$3:$AE$998,17,FALSE)</f>
        <v>0.6428571428571429</v>
      </c>
      <c r="J29" s="57">
        <f>VLOOKUP($M29,PercentSHGoalStats!$A$3:$AE$998,18,FALSE)</f>
        <v>0.375</v>
      </c>
      <c r="K29" s="57">
        <f>VLOOKUP($M29,PercentSHGoalStats!$A$3:$AE$998,20,FALSE)</f>
        <v>0.21428571428571427</v>
      </c>
      <c r="L29" s="57">
        <f>VLOOKUP($M29,PercentSHGoalStats!$A$3:$AE$998,21,FALSE)</f>
        <v>0.125</v>
      </c>
      <c r="M29" s="53" t="str">
        <f>Fixtures!A29</f>
        <v>Desportivo Aves</v>
      </c>
      <c r="N29" s="54">
        <f>Fixtures!D29</f>
        <v>43485</v>
      </c>
      <c r="O29" s="53" t="str">
        <f>Fixtures!B29</f>
        <v>Vitória Setúbal</v>
      </c>
      <c r="P29" s="57">
        <f>VLOOKUP($O29,PercentSHGoalStats!$A$3:$AE$998,5,FALSE)</f>
        <v>0.75</v>
      </c>
      <c r="Q29" s="57">
        <f>VLOOKUP($O29,PercentSHGoalStats!$A$3:$AE$998,7,FALSE)</f>
        <v>0.75</v>
      </c>
      <c r="R29" s="57">
        <f>VLOOKUP($O29,PercentSHGoalStats!$A$3:$AE$998,8,FALSE)</f>
        <v>0.25</v>
      </c>
      <c r="S29" s="57">
        <f>VLOOKUP($O29,PercentSHGoalStats!$A$3:$AE$998,10,FALSE)</f>
        <v>0.25</v>
      </c>
      <c r="T29" s="57">
        <f>VLOOKUP($O29,PercentSHGoalStats!$A$3:$AE$998,11,FALSE)</f>
        <v>0.5</v>
      </c>
      <c r="U29" s="57">
        <f>VLOOKUP($O29,PercentSHGoalStats!$A$3:$AE$998,13,FALSE)</f>
        <v>0.5</v>
      </c>
      <c r="V29" s="57">
        <f>VLOOKUP($O29,PercentSHGoalStats!$A$3:$AE$998,14,FALSE)</f>
        <v>6.25E-2</v>
      </c>
      <c r="W29" s="57">
        <f>VLOOKUP($O29,PercentSHGoalStats!$A$3:$AE$998,16,FALSE)</f>
        <v>0</v>
      </c>
      <c r="X29" s="57">
        <f>VLOOKUP($O29,PercentSHGoalStats!$A$3:$AE$998,17,FALSE)</f>
        <v>0.4375</v>
      </c>
      <c r="Y29" s="57">
        <f>VLOOKUP($O29,PercentSHGoalStats!$A$3:$AE$998,19,FALSE)</f>
        <v>0.5</v>
      </c>
      <c r="Z29" s="57">
        <f>VLOOKUP($O29,PercentSHGoalStats!$A$3:$AE$998,20,FALSE)</f>
        <v>0</v>
      </c>
      <c r="AA29" s="57">
        <f>VLOOKUP($O29,PercentSHGoalStats!$A$3:$AE$998,22,FALSE)</f>
        <v>0</v>
      </c>
    </row>
    <row r="30" spans="1:27" ht="14.4" hidden="1" thickTop="1" x14ac:dyDescent="0.3">
      <c r="A30" s="57">
        <f>VLOOKUP($M30,PercentSHGoalStats!$A$3:$AE$998,5,FALSE)</f>
        <v>0.8571428571428571</v>
      </c>
      <c r="B30" s="57">
        <f>VLOOKUP($M30,PercentSHGoalStats!$A$3:$AE$998,6,FALSE)</f>
        <v>1</v>
      </c>
      <c r="C30" s="57">
        <f>VLOOKUP($M30,PercentSHGoalStats!$A$3:$AE$998,8,FALSE)</f>
        <v>0.42857142857142855</v>
      </c>
      <c r="D30" s="57">
        <f>VLOOKUP($M30,PercentSHGoalStats!$A$3:$AE$998,9,FALSE)</f>
        <v>0.5</v>
      </c>
      <c r="E30" s="57">
        <f>VLOOKUP($M30,PercentSHGoalStats!$A$3:$AE$998,11,FALSE)</f>
        <v>0.42857142857142855</v>
      </c>
      <c r="F30" s="57">
        <f>VLOOKUP($M30,PercentSHGoalStats!$A$3:$AE$998,12,FALSE)</f>
        <v>0.5</v>
      </c>
      <c r="G30" s="57">
        <f>VLOOKUP($M30,PercentSHGoalStats!$A$3:$AE$998,14,FALSE)</f>
        <v>0.14285714285714285</v>
      </c>
      <c r="H30" s="57">
        <f>VLOOKUP($M30,PercentSHGoalStats!$A$3:$AE$998,15,FALSE)</f>
        <v>0.125</v>
      </c>
      <c r="I30" s="57">
        <f>VLOOKUP($M30,PercentSHGoalStats!$A$3:$AE$998,17,FALSE)</f>
        <v>0.6428571428571429</v>
      </c>
      <c r="J30" s="57">
        <f>VLOOKUP($M30,PercentSHGoalStats!$A$3:$AE$998,18,FALSE)</f>
        <v>0.75</v>
      </c>
      <c r="K30" s="57">
        <f>VLOOKUP($M30,PercentSHGoalStats!$A$3:$AE$998,20,FALSE)</f>
        <v>0.21428571428571427</v>
      </c>
      <c r="L30" s="57">
        <f>VLOOKUP($M30,PercentSHGoalStats!$A$3:$AE$998,21,FALSE)</f>
        <v>0.25</v>
      </c>
      <c r="M30" s="53" t="str">
        <f>Fixtures!A30</f>
        <v>Rio Ave</v>
      </c>
      <c r="N30" s="54">
        <f>Fixtures!D30</f>
        <v>43485</v>
      </c>
      <c r="O30" s="53" t="str">
        <f>Fixtures!B30</f>
        <v>Feirense</v>
      </c>
      <c r="P30" s="57">
        <f>VLOOKUP($O30,PercentSHGoalStats!$A$3:$AE$998,5,FALSE)</f>
        <v>0.7857142857142857</v>
      </c>
      <c r="Q30" s="57">
        <f>VLOOKUP($O30,PercentSHGoalStats!$A$3:$AE$998,7,FALSE)</f>
        <v>0.875</v>
      </c>
      <c r="R30" s="57">
        <f>VLOOKUP($O30,PercentSHGoalStats!$A$3:$AE$998,8,FALSE)</f>
        <v>0.2857142857142857</v>
      </c>
      <c r="S30" s="57">
        <f>VLOOKUP($O30,PercentSHGoalStats!$A$3:$AE$998,10,FALSE)</f>
        <v>0.25</v>
      </c>
      <c r="T30" s="57">
        <f>VLOOKUP($O30,PercentSHGoalStats!$A$3:$AE$998,11,FALSE)</f>
        <v>0.2857142857142857</v>
      </c>
      <c r="U30" s="57">
        <f>VLOOKUP($O30,PercentSHGoalStats!$A$3:$AE$998,13,FALSE)</f>
        <v>0.125</v>
      </c>
      <c r="V30" s="57">
        <f>VLOOKUP($O30,PercentSHGoalStats!$A$3:$AE$998,14,FALSE)</f>
        <v>7.1428571428571425E-2</v>
      </c>
      <c r="W30" s="57">
        <f>VLOOKUP($O30,PercentSHGoalStats!$A$3:$AE$998,16,FALSE)</f>
        <v>0</v>
      </c>
      <c r="X30" s="57">
        <f>VLOOKUP($O30,PercentSHGoalStats!$A$3:$AE$998,17,FALSE)</f>
        <v>0.6428571428571429</v>
      </c>
      <c r="Y30" s="57">
        <f>VLOOKUP($O30,PercentSHGoalStats!$A$3:$AE$998,19,FALSE)</f>
        <v>0.75</v>
      </c>
      <c r="Z30" s="57">
        <f>VLOOKUP($O30,PercentSHGoalStats!$A$3:$AE$998,20,FALSE)</f>
        <v>0.21428571428571427</v>
      </c>
      <c r="AA30" s="57">
        <f>VLOOKUP($O30,PercentSHGoalStats!$A$3:$AE$998,22,FALSE)</f>
        <v>0.25</v>
      </c>
    </row>
    <row r="31" spans="1:27" ht="14.4" hidden="1" thickTop="1" x14ac:dyDescent="0.3">
      <c r="A31" s="57">
        <f>VLOOKUP($M31,PercentSHGoalStats!$A$3:$AE$998,5,FALSE)</f>
        <v>0.8571428571428571</v>
      </c>
      <c r="B31" s="57">
        <f>VLOOKUP($M31,PercentSHGoalStats!$A$3:$AE$998,6,FALSE)</f>
        <v>0.75</v>
      </c>
      <c r="C31" s="57">
        <f>VLOOKUP($M31,PercentSHGoalStats!$A$3:$AE$998,8,FALSE)</f>
        <v>0.14285714285714285</v>
      </c>
      <c r="D31" s="57">
        <f>VLOOKUP($M31,PercentSHGoalStats!$A$3:$AE$998,9,FALSE)</f>
        <v>0.25</v>
      </c>
      <c r="E31" s="57">
        <f>VLOOKUP($M31,PercentSHGoalStats!$A$3:$AE$998,11,FALSE)</f>
        <v>0.14285714285714285</v>
      </c>
      <c r="F31" s="57">
        <f>VLOOKUP($M31,PercentSHGoalStats!$A$3:$AE$998,12,FALSE)</f>
        <v>0.25</v>
      </c>
      <c r="G31" s="57">
        <f>VLOOKUP($M31,PercentSHGoalStats!$A$3:$AE$998,14,FALSE)</f>
        <v>0.14285714285714285</v>
      </c>
      <c r="H31" s="57">
        <f>VLOOKUP($M31,PercentSHGoalStats!$A$3:$AE$998,15,FALSE)</f>
        <v>0.25</v>
      </c>
      <c r="I31" s="57">
        <f>VLOOKUP($M31,PercentSHGoalStats!$A$3:$AE$998,17,FALSE)</f>
        <v>0.7142857142857143</v>
      </c>
      <c r="J31" s="57">
        <f>VLOOKUP($M31,PercentSHGoalStats!$A$3:$AE$998,18,FALSE)</f>
        <v>0.5</v>
      </c>
      <c r="K31" s="57">
        <f>VLOOKUP($M31,PercentSHGoalStats!$A$3:$AE$998,20,FALSE)</f>
        <v>0</v>
      </c>
      <c r="L31" s="57">
        <f>VLOOKUP($M31,PercentSHGoalStats!$A$3:$AE$998,21,FALSE)</f>
        <v>0</v>
      </c>
      <c r="M31" s="53" t="str">
        <f>Fixtures!A31</f>
        <v>Cosenza</v>
      </c>
      <c r="N31" s="54">
        <f>Fixtures!D31</f>
        <v>43485</v>
      </c>
      <c r="O31" s="53" t="str">
        <f>Fixtures!B31</f>
        <v>Ascoli</v>
      </c>
      <c r="P31" s="57">
        <f>VLOOKUP($O31,PercentSHGoalStats!$A$3:$AE$998,5,FALSE)</f>
        <v>0.8</v>
      </c>
      <c r="Q31" s="57">
        <f>VLOOKUP($O31,PercentSHGoalStats!$A$3:$AE$998,7,FALSE)</f>
        <v>0.5</v>
      </c>
      <c r="R31" s="57">
        <f>VLOOKUP($O31,PercentSHGoalStats!$A$3:$AE$998,8,FALSE)</f>
        <v>0.2</v>
      </c>
      <c r="S31" s="57">
        <f>VLOOKUP($O31,PercentSHGoalStats!$A$3:$AE$998,10,FALSE)</f>
        <v>0</v>
      </c>
      <c r="T31" s="57">
        <f>VLOOKUP($O31,PercentSHGoalStats!$A$3:$AE$998,11,FALSE)</f>
        <v>0.6</v>
      </c>
      <c r="U31" s="57">
        <f>VLOOKUP($O31,PercentSHGoalStats!$A$3:$AE$998,13,FALSE)</f>
        <v>0</v>
      </c>
      <c r="V31" s="57">
        <f>VLOOKUP($O31,PercentSHGoalStats!$A$3:$AE$998,14,FALSE)</f>
        <v>0.2</v>
      </c>
      <c r="W31" s="57">
        <f>VLOOKUP($O31,PercentSHGoalStats!$A$3:$AE$998,16,FALSE)</f>
        <v>0</v>
      </c>
      <c r="X31" s="57">
        <f>VLOOKUP($O31,PercentSHGoalStats!$A$3:$AE$998,17,FALSE)</f>
        <v>0.4</v>
      </c>
      <c r="Y31" s="57">
        <f>VLOOKUP($O31,PercentSHGoalStats!$A$3:$AE$998,19,FALSE)</f>
        <v>0.5</v>
      </c>
      <c r="Z31" s="57">
        <f>VLOOKUP($O31,PercentSHGoalStats!$A$3:$AE$998,20,FALSE)</f>
        <v>0</v>
      </c>
      <c r="AA31" s="57">
        <f>VLOOKUP($O31,PercentSHGoalStats!$A$3:$AE$998,22,FALSE)</f>
        <v>0</v>
      </c>
    </row>
    <row r="32" spans="1:27" ht="14.4" hidden="1" thickTop="1" x14ac:dyDescent="0.3">
      <c r="A32" s="57">
        <f>VLOOKUP($M32,PercentSHGoalStats!$A$3:$AE$998,5,FALSE)</f>
        <v>1</v>
      </c>
      <c r="B32" s="57">
        <f>VLOOKUP($M32,PercentSHGoalStats!$A$3:$AE$998,6,FALSE)</f>
        <v>1</v>
      </c>
      <c r="C32" s="57">
        <f>VLOOKUP($M32,PercentSHGoalStats!$A$3:$AE$998,8,FALSE)</f>
        <v>0.44444444444444442</v>
      </c>
      <c r="D32" s="57">
        <f>VLOOKUP($M32,PercentSHGoalStats!$A$3:$AE$998,9,FALSE)</f>
        <v>0.5</v>
      </c>
      <c r="E32" s="57">
        <f>VLOOKUP($M32,PercentSHGoalStats!$A$3:$AE$998,11,FALSE)</f>
        <v>0.88888888888888884</v>
      </c>
      <c r="F32" s="57">
        <f>VLOOKUP($M32,PercentSHGoalStats!$A$3:$AE$998,12,FALSE)</f>
        <v>0.75</v>
      </c>
      <c r="G32" s="57">
        <f>VLOOKUP($M32,PercentSHGoalStats!$A$3:$AE$998,14,FALSE)</f>
        <v>0.22222222222222221</v>
      </c>
      <c r="H32" s="57">
        <f>VLOOKUP($M32,PercentSHGoalStats!$A$3:$AE$998,15,FALSE)</f>
        <v>0.25</v>
      </c>
      <c r="I32" s="57">
        <f>VLOOKUP($M32,PercentSHGoalStats!$A$3:$AE$998,17,FALSE)</f>
        <v>0.33333333333333331</v>
      </c>
      <c r="J32" s="57">
        <f>VLOOKUP($M32,PercentSHGoalStats!$A$3:$AE$998,18,FALSE)</f>
        <v>0.5</v>
      </c>
      <c r="K32" s="57">
        <f>VLOOKUP($M32,PercentSHGoalStats!$A$3:$AE$998,20,FALSE)</f>
        <v>0</v>
      </c>
      <c r="L32" s="57">
        <f>VLOOKUP($M32,PercentSHGoalStats!$A$3:$AE$998,21,FALSE)</f>
        <v>0</v>
      </c>
      <c r="M32" s="53" t="str">
        <f>Fixtures!A32</f>
        <v>Pescara</v>
      </c>
      <c r="N32" s="54">
        <f>Fixtures!D32</f>
        <v>43485</v>
      </c>
      <c r="O32" s="53" t="str">
        <f>Fixtures!B32</f>
        <v>Cremonese</v>
      </c>
      <c r="P32" s="57">
        <f>VLOOKUP($O32,PercentSHGoalStats!$A$3:$AE$998,5,FALSE)</f>
        <v>0.875</v>
      </c>
      <c r="Q32" s="57">
        <f>VLOOKUP($O32,PercentSHGoalStats!$A$3:$AE$998,7,FALSE)</f>
        <v>1</v>
      </c>
      <c r="R32" s="57">
        <f>VLOOKUP($O32,PercentSHGoalStats!$A$3:$AE$998,8,FALSE)</f>
        <v>0</v>
      </c>
      <c r="S32" s="57">
        <f>VLOOKUP($O32,PercentSHGoalStats!$A$3:$AE$998,10,FALSE)</f>
        <v>0</v>
      </c>
      <c r="T32" s="57">
        <f>VLOOKUP($O32,PercentSHGoalStats!$A$3:$AE$998,11,FALSE)</f>
        <v>0.625</v>
      </c>
      <c r="U32" s="57">
        <f>VLOOKUP($O32,PercentSHGoalStats!$A$3:$AE$998,13,FALSE)</f>
        <v>1</v>
      </c>
      <c r="V32" s="57">
        <f>VLOOKUP($O32,PercentSHGoalStats!$A$3:$AE$998,14,FALSE)</f>
        <v>0</v>
      </c>
      <c r="W32" s="57">
        <f>VLOOKUP($O32,PercentSHGoalStats!$A$3:$AE$998,16,FALSE)</f>
        <v>0</v>
      </c>
      <c r="X32" s="57">
        <f>VLOOKUP($O32,PercentSHGoalStats!$A$3:$AE$998,17,FALSE)</f>
        <v>0.25</v>
      </c>
      <c r="Y32" s="57">
        <f>VLOOKUP($O32,PercentSHGoalStats!$A$3:$AE$998,19,FALSE)</f>
        <v>0</v>
      </c>
      <c r="Z32" s="57">
        <f>VLOOKUP($O32,PercentSHGoalStats!$A$3:$AE$998,20,FALSE)</f>
        <v>0</v>
      </c>
      <c r="AA32" s="57">
        <f>VLOOKUP($O32,PercentSHGoalStats!$A$3:$AE$998,22,FALSE)</f>
        <v>0</v>
      </c>
    </row>
    <row r="33" spans="1:27" ht="14.4" hidden="1" thickTop="1" x14ac:dyDescent="0.3">
      <c r="A33" s="57">
        <f>VLOOKUP($M33,PercentSHGoalStats!$A$3:$AE$998,5,FALSE)</f>
        <v>0.75</v>
      </c>
      <c r="B33" s="57">
        <f>VLOOKUP($M33,PercentSHGoalStats!$A$3:$AE$998,6,FALSE)</f>
        <v>0.66666666666666663</v>
      </c>
      <c r="C33" s="57">
        <f>VLOOKUP($M33,PercentSHGoalStats!$A$3:$AE$998,8,FALSE)</f>
        <v>0.5</v>
      </c>
      <c r="D33" s="57">
        <f>VLOOKUP($M33,PercentSHGoalStats!$A$3:$AE$998,9,FALSE)</f>
        <v>0.33333333333333331</v>
      </c>
      <c r="E33" s="57">
        <f>VLOOKUP($M33,PercentSHGoalStats!$A$3:$AE$998,11,FALSE)</f>
        <v>0</v>
      </c>
      <c r="F33" s="57">
        <f>VLOOKUP($M33,PercentSHGoalStats!$A$3:$AE$998,12,FALSE)</f>
        <v>0</v>
      </c>
      <c r="G33" s="57">
        <f>VLOOKUP($M33,PercentSHGoalStats!$A$3:$AE$998,14,FALSE)</f>
        <v>0</v>
      </c>
      <c r="H33" s="57">
        <f>VLOOKUP($M33,PercentSHGoalStats!$A$3:$AE$998,15,FALSE)</f>
        <v>0</v>
      </c>
      <c r="I33" s="57">
        <f>VLOOKUP($M33,PercentSHGoalStats!$A$3:$AE$998,17,FALSE)</f>
        <v>0.75</v>
      </c>
      <c r="J33" s="57">
        <f>VLOOKUP($M33,PercentSHGoalStats!$A$3:$AE$998,18,FALSE)</f>
        <v>0.66666666666666663</v>
      </c>
      <c r="K33" s="57">
        <f>VLOOKUP($M33,PercentSHGoalStats!$A$3:$AE$998,20,FALSE)</f>
        <v>0.5</v>
      </c>
      <c r="L33" s="57">
        <f>VLOOKUP($M33,PercentSHGoalStats!$A$3:$AE$998,21,FALSE)</f>
        <v>0.33333333333333331</v>
      </c>
      <c r="M33" s="53" t="str">
        <f>Fixtures!A33</f>
        <v>Calcio Padova</v>
      </c>
      <c r="N33" s="54">
        <f>Fixtures!D33</f>
        <v>43485</v>
      </c>
      <c r="O33" s="53" t="str">
        <f>Fixtures!B33</f>
        <v>Hellas Verona</v>
      </c>
      <c r="P33" s="57">
        <f>VLOOKUP($O33,PercentSHGoalStats!$A$3:$AE$998,5,FALSE)</f>
        <v>0.8</v>
      </c>
      <c r="Q33" s="57">
        <f>VLOOKUP($O33,PercentSHGoalStats!$A$3:$AE$998,7,FALSE)</f>
        <v>0.83333333333333337</v>
      </c>
      <c r="R33" s="57">
        <f>VLOOKUP($O33,PercentSHGoalStats!$A$3:$AE$998,8,FALSE)</f>
        <v>0.2</v>
      </c>
      <c r="S33" s="57">
        <f>VLOOKUP($O33,PercentSHGoalStats!$A$3:$AE$998,10,FALSE)</f>
        <v>0.16666666666666666</v>
      </c>
      <c r="T33" s="57">
        <f>VLOOKUP($O33,PercentSHGoalStats!$A$3:$AE$998,11,FALSE)</f>
        <v>0.5</v>
      </c>
      <c r="U33" s="57">
        <f>VLOOKUP($O33,PercentSHGoalStats!$A$3:$AE$998,13,FALSE)</f>
        <v>0.33333333333333331</v>
      </c>
      <c r="V33" s="57">
        <f>VLOOKUP($O33,PercentSHGoalStats!$A$3:$AE$998,14,FALSE)</f>
        <v>0.1</v>
      </c>
      <c r="W33" s="57">
        <f>VLOOKUP($O33,PercentSHGoalStats!$A$3:$AE$998,16,FALSE)</f>
        <v>0</v>
      </c>
      <c r="X33" s="57">
        <f>VLOOKUP($O33,PercentSHGoalStats!$A$3:$AE$998,17,FALSE)</f>
        <v>0.5</v>
      </c>
      <c r="Y33" s="57">
        <f>VLOOKUP($O33,PercentSHGoalStats!$A$3:$AE$998,19,FALSE)</f>
        <v>0.66666666666666663</v>
      </c>
      <c r="Z33" s="57">
        <f>VLOOKUP($O33,PercentSHGoalStats!$A$3:$AE$998,20,FALSE)</f>
        <v>0</v>
      </c>
      <c r="AA33" s="57">
        <f>VLOOKUP($O33,PercentSHGoalStats!$A$3:$AE$998,22,FALSE)</f>
        <v>0</v>
      </c>
    </row>
    <row r="34" spans="1:27" ht="14.4" hidden="1" thickTop="1" x14ac:dyDescent="0.3">
      <c r="A34" s="57">
        <f>VLOOKUP($M34,PercentSHGoalStats!$A$3:$AE$998,5,FALSE)</f>
        <v>1</v>
      </c>
      <c r="B34" s="57">
        <f>VLOOKUP($M34,PercentSHGoalStats!$A$3:$AE$998,6,FALSE)</f>
        <v>1</v>
      </c>
      <c r="C34" s="57">
        <f>VLOOKUP($M34,PercentSHGoalStats!$A$3:$AE$998,8,FALSE)</f>
        <v>0</v>
      </c>
      <c r="D34" s="57">
        <f>VLOOKUP($M34,PercentSHGoalStats!$A$3:$AE$998,9,FALSE)</f>
        <v>0</v>
      </c>
      <c r="E34" s="57">
        <f>VLOOKUP($M34,PercentSHGoalStats!$A$3:$AE$998,11,FALSE)</f>
        <v>1</v>
      </c>
      <c r="F34" s="57">
        <f>VLOOKUP($M34,PercentSHGoalStats!$A$3:$AE$998,12,FALSE)</f>
        <v>1</v>
      </c>
      <c r="G34" s="57">
        <f>VLOOKUP($M34,PercentSHGoalStats!$A$3:$AE$998,14,FALSE)</f>
        <v>0</v>
      </c>
      <c r="H34" s="57">
        <f>VLOOKUP($M34,PercentSHGoalStats!$A$3:$AE$998,15,FALSE)</f>
        <v>0</v>
      </c>
      <c r="I34" s="57">
        <f>VLOOKUP($M34,PercentSHGoalStats!$A$3:$AE$998,17,FALSE)</f>
        <v>0</v>
      </c>
      <c r="J34" s="57">
        <f>VLOOKUP($M34,PercentSHGoalStats!$A$3:$AE$998,18,FALSE)</f>
        <v>0</v>
      </c>
      <c r="K34" s="57">
        <f>VLOOKUP($M34,PercentSHGoalStats!$A$3:$AE$998,20,FALSE)</f>
        <v>0</v>
      </c>
      <c r="L34" s="57">
        <f>VLOOKUP($M34,PercentSHGoalStats!$A$3:$AE$998,21,FALSE)</f>
        <v>0</v>
      </c>
      <c r="M34" s="53" t="str">
        <f>Fixtures!A34</f>
        <v>Mafra</v>
      </c>
      <c r="N34" s="54">
        <f>Fixtures!D34</f>
        <v>43485</v>
      </c>
      <c r="O34" s="53" t="str">
        <f>Fixtures!B34</f>
        <v>Varzim</v>
      </c>
      <c r="P34" s="57">
        <f>VLOOKUP($O34,PercentSHGoalStats!$A$3:$AE$998,5,FALSE)</f>
        <v>1</v>
      </c>
      <c r="Q34" s="57" t="e">
        <f>VLOOKUP($O34,PercentSHGoalStats!$A$3:$AE$998,7,FALSE)</f>
        <v>#DIV/0!</v>
      </c>
      <c r="R34" s="57">
        <f>VLOOKUP($O34,PercentSHGoalStats!$A$3:$AE$998,8,FALSE)</f>
        <v>1</v>
      </c>
      <c r="S34" s="57" t="e">
        <f>VLOOKUP($O34,PercentSHGoalStats!$A$3:$AE$998,10,FALSE)</f>
        <v>#DIV/0!</v>
      </c>
      <c r="T34" s="57">
        <f>VLOOKUP($O34,PercentSHGoalStats!$A$3:$AE$998,11,FALSE)</f>
        <v>1</v>
      </c>
      <c r="U34" s="57" t="e">
        <f>VLOOKUP($O34,PercentSHGoalStats!$A$3:$AE$998,13,FALSE)</f>
        <v>#DIV/0!</v>
      </c>
      <c r="V34" s="57">
        <f>VLOOKUP($O34,PercentSHGoalStats!$A$3:$AE$998,14,FALSE)</f>
        <v>0</v>
      </c>
      <c r="W34" s="57" t="e">
        <f>VLOOKUP($O34,PercentSHGoalStats!$A$3:$AE$998,16,FALSE)</f>
        <v>#DIV/0!</v>
      </c>
      <c r="X34" s="57">
        <f>VLOOKUP($O34,PercentSHGoalStats!$A$3:$AE$998,17,FALSE)</f>
        <v>1</v>
      </c>
      <c r="Y34" s="57" t="e">
        <f>VLOOKUP($O34,PercentSHGoalStats!$A$3:$AE$998,19,FALSE)</f>
        <v>#DIV/0!</v>
      </c>
      <c r="Z34" s="57">
        <f>VLOOKUP($O34,PercentSHGoalStats!$A$3:$AE$998,20,FALSE)</f>
        <v>1</v>
      </c>
      <c r="AA34" s="57" t="e">
        <f>VLOOKUP($O34,PercentSHGoalStats!$A$3:$AE$998,22,FALSE)</f>
        <v>#DIV/0!</v>
      </c>
    </row>
    <row r="35" spans="1:27" ht="14.4" hidden="1" thickTop="1" x14ac:dyDescent="0.3">
      <c r="A35" s="57" t="e">
        <f>VLOOKUP($M35,PercentSHGoalStats!$A$3:$AE$998,5,FALSE)</f>
        <v>#DIV/0!</v>
      </c>
      <c r="B35" s="57" t="e">
        <f>VLOOKUP($M35,PercentSHGoalStats!$A$3:$AE$998,6,FALSE)</f>
        <v>#DIV/0!</v>
      </c>
      <c r="C35" s="57" t="e">
        <f>VLOOKUP($M35,PercentSHGoalStats!$A$3:$AE$998,8,FALSE)</f>
        <v>#DIV/0!</v>
      </c>
      <c r="D35" s="57" t="e">
        <f>VLOOKUP($M35,PercentSHGoalStats!$A$3:$AE$998,9,FALSE)</f>
        <v>#DIV/0!</v>
      </c>
      <c r="E35" s="57" t="e">
        <f>VLOOKUP($M35,PercentSHGoalStats!$A$3:$AE$998,11,FALSE)</f>
        <v>#DIV/0!</v>
      </c>
      <c r="F35" s="57" t="e">
        <f>VLOOKUP($M35,PercentSHGoalStats!$A$3:$AE$998,12,FALSE)</f>
        <v>#DIV/0!</v>
      </c>
      <c r="G35" s="57" t="e">
        <f>VLOOKUP($M35,PercentSHGoalStats!$A$3:$AE$998,14,FALSE)</f>
        <v>#DIV/0!</v>
      </c>
      <c r="H35" s="57" t="e">
        <f>VLOOKUP($M35,PercentSHGoalStats!$A$3:$AE$998,15,FALSE)</f>
        <v>#DIV/0!</v>
      </c>
      <c r="I35" s="57" t="e">
        <f>VLOOKUP($M35,PercentSHGoalStats!$A$3:$AE$998,17,FALSE)</f>
        <v>#DIV/0!</v>
      </c>
      <c r="J35" s="57" t="e">
        <f>VLOOKUP($M35,PercentSHGoalStats!$A$3:$AE$998,18,FALSE)</f>
        <v>#DIV/0!</v>
      </c>
      <c r="K35" s="57" t="e">
        <f>VLOOKUP($M35,PercentSHGoalStats!$A$3:$AE$998,20,FALSE)</f>
        <v>#DIV/0!</v>
      </c>
      <c r="L35" s="57" t="e">
        <f>VLOOKUP($M35,PercentSHGoalStats!$A$3:$AE$998,21,FALSE)</f>
        <v>#DIV/0!</v>
      </c>
      <c r="M35" s="53" t="str">
        <f>Fixtures!A35</f>
        <v>Arouca</v>
      </c>
      <c r="N35" s="54">
        <f>Fixtures!D35</f>
        <v>43485</v>
      </c>
      <c r="O35" s="53" t="str">
        <f>Fixtures!B35</f>
        <v>Penafiel</v>
      </c>
      <c r="P35" s="57">
        <f>VLOOKUP($O35,PercentSHGoalStats!$A$3:$AE$998,5,FALSE)</f>
        <v>0.75</v>
      </c>
      <c r="Q35" s="57">
        <f>VLOOKUP($O35,PercentSHGoalStats!$A$3:$AE$998,7,FALSE)</f>
        <v>0.66666666666666663</v>
      </c>
      <c r="R35" s="57">
        <f>VLOOKUP($O35,PercentSHGoalStats!$A$3:$AE$998,8,FALSE)</f>
        <v>0.5</v>
      </c>
      <c r="S35" s="57">
        <f>VLOOKUP($O35,PercentSHGoalStats!$A$3:$AE$998,10,FALSE)</f>
        <v>0.66666666666666663</v>
      </c>
      <c r="T35" s="57">
        <f>VLOOKUP($O35,PercentSHGoalStats!$A$3:$AE$998,11,FALSE)</f>
        <v>0.75</v>
      </c>
      <c r="U35" s="57">
        <f>VLOOKUP($O35,PercentSHGoalStats!$A$3:$AE$998,13,FALSE)</f>
        <v>0.66666666666666663</v>
      </c>
      <c r="V35" s="57">
        <f>VLOOKUP($O35,PercentSHGoalStats!$A$3:$AE$998,14,FALSE)</f>
        <v>0.25</v>
      </c>
      <c r="W35" s="57">
        <f>VLOOKUP($O35,PercentSHGoalStats!$A$3:$AE$998,16,FALSE)</f>
        <v>0.33333333333333331</v>
      </c>
      <c r="X35" s="57">
        <f>VLOOKUP($O35,PercentSHGoalStats!$A$3:$AE$998,17,FALSE)</f>
        <v>0.5</v>
      </c>
      <c r="Y35" s="57">
        <f>VLOOKUP($O35,PercentSHGoalStats!$A$3:$AE$998,19,FALSE)</f>
        <v>0.66666666666666663</v>
      </c>
      <c r="Z35" s="57">
        <f>VLOOKUP($O35,PercentSHGoalStats!$A$3:$AE$998,20,FALSE)</f>
        <v>0.25</v>
      </c>
      <c r="AA35" s="57">
        <f>VLOOKUP($O35,PercentSHGoalStats!$A$3:$AE$998,22,FALSE)</f>
        <v>0.33333333333333331</v>
      </c>
    </row>
    <row r="36" spans="1:27" ht="14.4" hidden="1" thickTop="1" x14ac:dyDescent="0.3">
      <c r="A36" s="57">
        <f>VLOOKUP($M36,PercentSHGoalStats!$A$3:$AE$998,5,FALSE)</f>
        <v>1</v>
      </c>
      <c r="B36" s="57" t="e">
        <f>VLOOKUP($M36,PercentSHGoalStats!$A$3:$AE$998,6,FALSE)</f>
        <v>#DIV/0!</v>
      </c>
      <c r="C36" s="57">
        <f>VLOOKUP($M36,PercentSHGoalStats!$A$3:$AE$998,8,FALSE)</f>
        <v>0</v>
      </c>
      <c r="D36" s="57" t="e">
        <f>VLOOKUP($M36,PercentSHGoalStats!$A$3:$AE$998,9,FALSE)</f>
        <v>#DIV/0!</v>
      </c>
      <c r="E36" s="57">
        <f>VLOOKUP($M36,PercentSHGoalStats!$A$3:$AE$998,11,FALSE)</f>
        <v>0</v>
      </c>
      <c r="F36" s="57" t="e">
        <f>VLOOKUP($M36,PercentSHGoalStats!$A$3:$AE$998,12,FALSE)</f>
        <v>#DIV/0!</v>
      </c>
      <c r="G36" s="57">
        <f>VLOOKUP($M36,PercentSHGoalStats!$A$3:$AE$998,14,FALSE)</f>
        <v>0</v>
      </c>
      <c r="H36" s="57" t="e">
        <f>VLOOKUP($M36,PercentSHGoalStats!$A$3:$AE$998,15,FALSE)</f>
        <v>#DIV/0!</v>
      </c>
      <c r="I36" s="57">
        <f>VLOOKUP($M36,PercentSHGoalStats!$A$3:$AE$998,17,FALSE)</f>
        <v>1</v>
      </c>
      <c r="J36" s="57" t="e">
        <f>VLOOKUP($M36,PercentSHGoalStats!$A$3:$AE$998,18,FALSE)</f>
        <v>#DIV/0!</v>
      </c>
      <c r="K36" s="57">
        <f>VLOOKUP($M36,PercentSHGoalStats!$A$3:$AE$998,20,FALSE)</f>
        <v>0</v>
      </c>
      <c r="L36" s="57" t="e">
        <f>VLOOKUP($M36,PercentSHGoalStats!$A$3:$AE$998,21,FALSE)</f>
        <v>#DIV/0!</v>
      </c>
      <c r="M36" s="53" t="str">
        <f>Fixtures!A36</f>
        <v>Académica</v>
      </c>
      <c r="N36" s="54">
        <f>Fixtures!D36</f>
        <v>43485</v>
      </c>
      <c r="O36" s="53" t="str">
        <f>Fixtures!B36</f>
        <v>UD Oliveirense</v>
      </c>
      <c r="P36" s="57">
        <f>VLOOKUP($O36,PercentSHGoalStats!$A$3:$AE$998,5,FALSE)</f>
        <v>1</v>
      </c>
      <c r="Q36" s="57">
        <f>VLOOKUP($O36,PercentSHGoalStats!$A$3:$AE$998,7,FALSE)</f>
        <v>1</v>
      </c>
      <c r="R36" s="57">
        <f>VLOOKUP($O36,PercentSHGoalStats!$A$3:$AE$998,8,FALSE)</f>
        <v>0.33333333333333331</v>
      </c>
      <c r="S36" s="57">
        <f>VLOOKUP($O36,PercentSHGoalStats!$A$3:$AE$998,10,FALSE)</f>
        <v>1</v>
      </c>
      <c r="T36" s="57">
        <f>VLOOKUP($O36,PercentSHGoalStats!$A$3:$AE$998,11,FALSE)</f>
        <v>1</v>
      </c>
      <c r="U36" s="57">
        <f>VLOOKUP($O36,PercentSHGoalStats!$A$3:$AE$998,13,FALSE)</f>
        <v>1</v>
      </c>
      <c r="V36" s="57">
        <f>VLOOKUP($O36,PercentSHGoalStats!$A$3:$AE$998,14,FALSE)</f>
        <v>0</v>
      </c>
      <c r="W36" s="57">
        <f>VLOOKUP($O36,PercentSHGoalStats!$A$3:$AE$998,16,FALSE)</f>
        <v>0</v>
      </c>
      <c r="X36" s="57">
        <f>VLOOKUP($O36,PercentSHGoalStats!$A$3:$AE$998,17,FALSE)</f>
        <v>0.33333333333333331</v>
      </c>
      <c r="Y36" s="57">
        <f>VLOOKUP($O36,PercentSHGoalStats!$A$3:$AE$998,19,FALSE)</f>
        <v>1</v>
      </c>
      <c r="Z36" s="57">
        <f>VLOOKUP($O36,PercentSHGoalStats!$A$3:$AE$998,20,FALSE)</f>
        <v>0.33333333333333331</v>
      </c>
      <c r="AA36" s="57">
        <f>VLOOKUP($O36,PercentSHGoalStats!$A$3:$AE$998,22,FALSE)</f>
        <v>1</v>
      </c>
    </row>
    <row r="37" spans="1:27" ht="14.4" hidden="1" thickTop="1" x14ac:dyDescent="0.3">
      <c r="A37" s="57">
        <f>VLOOKUP($M37,PercentSHGoalStats!$A$3:$AE$998,5,FALSE)</f>
        <v>0.66666666666666663</v>
      </c>
      <c r="B37" s="57">
        <f>VLOOKUP($M37,PercentSHGoalStats!$A$3:$AE$998,6,FALSE)</f>
        <v>1</v>
      </c>
      <c r="C37" s="57">
        <f>VLOOKUP($M37,PercentSHGoalStats!$A$3:$AE$998,8,FALSE)</f>
        <v>0.33333333333333331</v>
      </c>
      <c r="D37" s="57">
        <f>VLOOKUP($M37,PercentSHGoalStats!$A$3:$AE$998,9,FALSE)</f>
        <v>1</v>
      </c>
      <c r="E37" s="57">
        <f>VLOOKUP($M37,PercentSHGoalStats!$A$3:$AE$998,11,FALSE)</f>
        <v>0.33333333333333331</v>
      </c>
      <c r="F37" s="57">
        <f>VLOOKUP($M37,PercentSHGoalStats!$A$3:$AE$998,12,FALSE)</f>
        <v>1</v>
      </c>
      <c r="G37" s="57">
        <f>VLOOKUP($M37,PercentSHGoalStats!$A$3:$AE$998,14,FALSE)</f>
        <v>0.33333333333333331</v>
      </c>
      <c r="H37" s="57">
        <f>VLOOKUP($M37,PercentSHGoalStats!$A$3:$AE$998,15,FALSE)</f>
        <v>1</v>
      </c>
      <c r="I37" s="57">
        <f>VLOOKUP($M37,PercentSHGoalStats!$A$3:$AE$998,17,FALSE)</f>
        <v>0.66666666666666663</v>
      </c>
      <c r="J37" s="57">
        <f>VLOOKUP($M37,PercentSHGoalStats!$A$3:$AE$998,18,FALSE)</f>
        <v>1</v>
      </c>
      <c r="K37" s="57">
        <f>VLOOKUP($M37,PercentSHGoalStats!$A$3:$AE$998,20,FALSE)</f>
        <v>0</v>
      </c>
      <c r="L37" s="57">
        <f>VLOOKUP($M37,PercentSHGoalStats!$A$3:$AE$998,21,FALSE)</f>
        <v>0</v>
      </c>
      <c r="M37" s="53" t="str">
        <f>Fixtures!A37</f>
        <v>Leixões</v>
      </c>
      <c r="N37" s="54">
        <f>Fixtures!D37</f>
        <v>43485</v>
      </c>
      <c r="O37" s="53" t="str">
        <f>Fixtures!B37</f>
        <v>Benfica II</v>
      </c>
      <c r="P37" s="57" t="e">
        <f>VLOOKUP($O37,PercentSHGoalStats!$A$3:$AE$998,5,FALSE)</f>
        <v>#DIV/0!</v>
      </c>
      <c r="Q37" s="57" t="e">
        <f>VLOOKUP($O37,PercentSHGoalStats!$A$3:$AE$998,7,FALSE)</f>
        <v>#DIV/0!</v>
      </c>
      <c r="R37" s="57" t="e">
        <f>VLOOKUP($O37,PercentSHGoalStats!$A$3:$AE$998,8,FALSE)</f>
        <v>#DIV/0!</v>
      </c>
      <c r="S37" s="57" t="e">
        <f>VLOOKUP($O37,PercentSHGoalStats!$A$3:$AE$998,10,FALSE)</f>
        <v>#DIV/0!</v>
      </c>
      <c r="T37" s="57" t="e">
        <f>VLOOKUP($O37,PercentSHGoalStats!$A$3:$AE$998,11,FALSE)</f>
        <v>#DIV/0!</v>
      </c>
      <c r="U37" s="57" t="e">
        <f>VLOOKUP($O37,PercentSHGoalStats!$A$3:$AE$998,13,FALSE)</f>
        <v>#DIV/0!</v>
      </c>
      <c r="V37" s="57" t="e">
        <f>VLOOKUP($O37,PercentSHGoalStats!$A$3:$AE$998,14,FALSE)</f>
        <v>#DIV/0!</v>
      </c>
      <c r="W37" s="57" t="e">
        <f>VLOOKUP($O37,PercentSHGoalStats!$A$3:$AE$998,16,FALSE)</f>
        <v>#DIV/0!</v>
      </c>
      <c r="X37" s="57" t="e">
        <f>VLOOKUP($O37,PercentSHGoalStats!$A$3:$AE$998,17,FALSE)</f>
        <v>#DIV/0!</v>
      </c>
      <c r="Y37" s="57" t="e">
        <f>VLOOKUP($O37,PercentSHGoalStats!$A$3:$AE$998,19,FALSE)</f>
        <v>#DIV/0!</v>
      </c>
      <c r="Z37" s="57" t="e">
        <f>VLOOKUP($O37,PercentSHGoalStats!$A$3:$AE$998,20,FALSE)</f>
        <v>#DIV/0!</v>
      </c>
      <c r="AA37" s="57" t="e">
        <f>VLOOKUP($O37,PercentSHGoalStats!$A$3:$AE$998,22,FALSE)</f>
        <v>#DIV/0!</v>
      </c>
    </row>
    <row r="38" spans="1:27" ht="14.4" hidden="1" thickTop="1" x14ac:dyDescent="0.3">
      <c r="A38" s="57">
        <f>VLOOKUP($M38,PercentSHGoalStats!$A$3:$AE$998,5,FALSE)</f>
        <v>0.66666666666666663</v>
      </c>
      <c r="B38" s="57">
        <f>VLOOKUP($M38,PercentSHGoalStats!$A$3:$AE$998,6,FALSE)</f>
        <v>0.5</v>
      </c>
      <c r="C38" s="57">
        <f>VLOOKUP($M38,PercentSHGoalStats!$A$3:$AE$998,8,FALSE)</f>
        <v>0.33333333333333331</v>
      </c>
      <c r="D38" s="57">
        <f>VLOOKUP($M38,PercentSHGoalStats!$A$3:$AE$998,9,FALSE)</f>
        <v>0.5</v>
      </c>
      <c r="E38" s="57">
        <f>VLOOKUP($M38,PercentSHGoalStats!$A$3:$AE$998,11,FALSE)</f>
        <v>0.33333333333333331</v>
      </c>
      <c r="F38" s="57">
        <f>VLOOKUP($M38,PercentSHGoalStats!$A$3:$AE$998,12,FALSE)</f>
        <v>0.5</v>
      </c>
      <c r="G38" s="57">
        <f>VLOOKUP($M38,PercentSHGoalStats!$A$3:$AE$998,14,FALSE)</f>
        <v>0.33333333333333331</v>
      </c>
      <c r="H38" s="57">
        <f>VLOOKUP($M38,PercentSHGoalStats!$A$3:$AE$998,15,FALSE)</f>
        <v>0.5</v>
      </c>
      <c r="I38" s="57">
        <f>VLOOKUP($M38,PercentSHGoalStats!$A$3:$AE$998,17,FALSE)</f>
        <v>0.66666666666666663</v>
      </c>
      <c r="J38" s="57">
        <f>VLOOKUP($M38,PercentSHGoalStats!$A$3:$AE$998,18,FALSE)</f>
        <v>0.5</v>
      </c>
      <c r="K38" s="57">
        <f>VLOOKUP($M38,PercentSHGoalStats!$A$3:$AE$998,20,FALSE)</f>
        <v>0</v>
      </c>
      <c r="L38" s="57">
        <f>VLOOKUP($M38,PercentSHGoalStats!$A$3:$AE$998,21,FALSE)</f>
        <v>0</v>
      </c>
      <c r="M38" s="53" t="str">
        <f>Fixtures!A38</f>
        <v>Academico Viseu</v>
      </c>
      <c r="N38" s="54">
        <f>Fixtures!D38</f>
        <v>43485</v>
      </c>
      <c r="O38" s="53" t="str">
        <f>Fixtures!B38</f>
        <v>Sporting Covilhã</v>
      </c>
      <c r="P38" s="57">
        <f>VLOOKUP($O38,PercentSHGoalStats!$A$3:$AE$998,5,FALSE)</f>
        <v>0.5</v>
      </c>
      <c r="Q38" s="57">
        <f>VLOOKUP($O38,PercentSHGoalStats!$A$3:$AE$998,7,FALSE)</f>
        <v>1</v>
      </c>
      <c r="R38" s="57">
        <f>VLOOKUP($O38,PercentSHGoalStats!$A$3:$AE$998,8,FALSE)</f>
        <v>0.5</v>
      </c>
      <c r="S38" s="57">
        <f>VLOOKUP($O38,PercentSHGoalStats!$A$3:$AE$998,10,FALSE)</f>
        <v>1</v>
      </c>
      <c r="T38" s="57">
        <f>VLOOKUP($O38,PercentSHGoalStats!$A$3:$AE$998,11,FALSE)</f>
        <v>0.5</v>
      </c>
      <c r="U38" s="57">
        <f>VLOOKUP($O38,PercentSHGoalStats!$A$3:$AE$998,13,FALSE)</f>
        <v>1</v>
      </c>
      <c r="V38" s="57">
        <f>VLOOKUP($O38,PercentSHGoalStats!$A$3:$AE$998,14,FALSE)</f>
        <v>0</v>
      </c>
      <c r="W38" s="57">
        <f>VLOOKUP($O38,PercentSHGoalStats!$A$3:$AE$998,16,FALSE)</f>
        <v>0</v>
      </c>
      <c r="X38" s="57">
        <f>VLOOKUP($O38,PercentSHGoalStats!$A$3:$AE$998,17,FALSE)</f>
        <v>0.5</v>
      </c>
      <c r="Y38" s="57">
        <f>VLOOKUP($O38,PercentSHGoalStats!$A$3:$AE$998,19,FALSE)</f>
        <v>1</v>
      </c>
      <c r="Z38" s="57">
        <f>VLOOKUP($O38,PercentSHGoalStats!$A$3:$AE$998,20,FALSE)</f>
        <v>0</v>
      </c>
      <c r="AA38" s="57">
        <f>VLOOKUP($O38,PercentSHGoalStats!$A$3:$AE$998,22,FALSE)</f>
        <v>0</v>
      </c>
    </row>
    <row r="39" spans="1:27" ht="14.4" hidden="1" thickTop="1" x14ac:dyDescent="0.3">
      <c r="A39" s="57" t="e">
        <f>VLOOKUP($M39,PercentSHGoalStats!$A$3:$AE$998,5,FALSE)</f>
        <v>#DIV/0!</v>
      </c>
      <c r="B39" s="57" t="e">
        <f>VLOOKUP($M39,PercentSHGoalStats!$A$3:$AE$998,6,FALSE)</f>
        <v>#DIV/0!</v>
      </c>
      <c r="C39" s="57" t="e">
        <f>VLOOKUP($M39,PercentSHGoalStats!$A$3:$AE$998,8,FALSE)</f>
        <v>#DIV/0!</v>
      </c>
      <c r="D39" s="57" t="e">
        <f>VLOOKUP($M39,PercentSHGoalStats!$A$3:$AE$998,9,FALSE)</f>
        <v>#DIV/0!</v>
      </c>
      <c r="E39" s="57" t="e">
        <f>VLOOKUP($M39,PercentSHGoalStats!$A$3:$AE$998,11,FALSE)</f>
        <v>#DIV/0!</v>
      </c>
      <c r="F39" s="57" t="e">
        <f>VLOOKUP($M39,PercentSHGoalStats!$A$3:$AE$998,12,FALSE)</f>
        <v>#DIV/0!</v>
      </c>
      <c r="G39" s="57" t="e">
        <f>VLOOKUP($M39,PercentSHGoalStats!$A$3:$AE$998,14,FALSE)</f>
        <v>#DIV/0!</v>
      </c>
      <c r="H39" s="57" t="e">
        <f>VLOOKUP($M39,PercentSHGoalStats!$A$3:$AE$998,15,FALSE)</f>
        <v>#DIV/0!</v>
      </c>
      <c r="I39" s="57" t="e">
        <f>VLOOKUP($M39,PercentSHGoalStats!$A$3:$AE$998,17,FALSE)</f>
        <v>#DIV/0!</v>
      </c>
      <c r="J39" s="57" t="e">
        <f>VLOOKUP($M39,PercentSHGoalStats!$A$3:$AE$998,18,FALSE)</f>
        <v>#DIV/0!</v>
      </c>
      <c r="K39" s="57" t="e">
        <f>VLOOKUP($M39,PercentSHGoalStats!$A$3:$AE$998,20,FALSE)</f>
        <v>#DIV/0!</v>
      </c>
      <c r="L39" s="57" t="e">
        <f>VLOOKUP($M39,PercentSHGoalStats!$A$3:$AE$998,21,FALSE)</f>
        <v>#DIV/0!</v>
      </c>
      <c r="M39" s="53" t="str">
        <f>Fixtures!A39</f>
        <v>Extremadura UD</v>
      </c>
      <c r="N39" s="54">
        <f>Fixtures!D39</f>
        <v>43485</v>
      </c>
      <c r="O39" s="53" t="str">
        <f>Fixtures!B39</f>
        <v>Real Oviedo</v>
      </c>
      <c r="P39" s="57" t="e">
        <f>VLOOKUP($O39,PercentSHGoalStats!$A$3:$AE$998,5,FALSE)</f>
        <v>#DIV/0!</v>
      </c>
      <c r="Q39" s="57" t="e">
        <f>VLOOKUP($O39,PercentSHGoalStats!$A$3:$AE$998,7,FALSE)</f>
        <v>#DIV/0!</v>
      </c>
      <c r="R39" s="57" t="e">
        <f>VLOOKUP($O39,PercentSHGoalStats!$A$3:$AE$998,8,FALSE)</f>
        <v>#DIV/0!</v>
      </c>
      <c r="S39" s="57" t="e">
        <f>VLOOKUP($O39,PercentSHGoalStats!$A$3:$AE$998,10,FALSE)</f>
        <v>#DIV/0!</v>
      </c>
      <c r="T39" s="57" t="e">
        <f>VLOOKUP($O39,PercentSHGoalStats!$A$3:$AE$998,11,FALSE)</f>
        <v>#DIV/0!</v>
      </c>
      <c r="U39" s="57" t="e">
        <f>VLOOKUP($O39,PercentSHGoalStats!$A$3:$AE$998,13,FALSE)</f>
        <v>#DIV/0!</v>
      </c>
      <c r="V39" s="57" t="e">
        <f>VLOOKUP($O39,PercentSHGoalStats!$A$3:$AE$998,14,FALSE)</f>
        <v>#DIV/0!</v>
      </c>
      <c r="W39" s="57" t="e">
        <f>VLOOKUP($O39,PercentSHGoalStats!$A$3:$AE$998,16,FALSE)</f>
        <v>#DIV/0!</v>
      </c>
      <c r="X39" s="57" t="e">
        <f>VLOOKUP($O39,PercentSHGoalStats!$A$3:$AE$998,17,FALSE)</f>
        <v>#DIV/0!</v>
      </c>
      <c r="Y39" s="57" t="e">
        <f>VLOOKUP($O39,PercentSHGoalStats!$A$3:$AE$998,19,FALSE)</f>
        <v>#DIV/0!</v>
      </c>
      <c r="Z39" s="57" t="e">
        <f>VLOOKUP($O39,PercentSHGoalStats!$A$3:$AE$998,20,FALSE)</f>
        <v>#DIV/0!</v>
      </c>
      <c r="AA39" s="57" t="e">
        <f>VLOOKUP($O39,PercentSHGoalStats!$A$3:$AE$998,22,FALSE)</f>
        <v>#DIV/0!</v>
      </c>
    </row>
    <row r="40" spans="1:27" ht="14.4" hidden="1" thickTop="1" x14ac:dyDescent="0.3">
      <c r="A40" s="57">
        <f>VLOOKUP($M40,PercentSHGoalStats!$A$3:$AE$998,5,FALSE)</f>
        <v>1</v>
      </c>
      <c r="B40" s="57" t="e">
        <f>VLOOKUP($M40,PercentSHGoalStats!$A$3:$AE$998,6,FALSE)</f>
        <v>#DIV/0!</v>
      </c>
      <c r="C40" s="57">
        <f>VLOOKUP($M40,PercentSHGoalStats!$A$3:$AE$998,8,FALSE)</f>
        <v>1</v>
      </c>
      <c r="D40" s="57" t="e">
        <f>VLOOKUP($M40,PercentSHGoalStats!$A$3:$AE$998,9,FALSE)</f>
        <v>#DIV/0!</v>
      </c>
      <c r="E40" s="57">
        <f>VLOOKUP($M40,PercentSHGoalStats!$A$3:$AE$998,11,FALSE)</f>
        <v>1</v>
      </c>
      <c r="F40" s="57" t="e">
        <f>VLOOKUP($M40,PercentSHGoalStats!$A$3:$AE$998,12,FALSE)</f>
        <v>#DIV/0!</v>
      </c>
      <c r="G40" s="57">
        <f>VLOOKUP($M40,PercentSHGoalStats!$A$3:$AE$998,14,FALSE)</f>
        <v>0</v>
      </c>
      <c r="H40" s="57" t="e">
        <f>VLOOKUP($M40,PercentSHGoalStats!$A$3:$AE$998,15,FALSE)</f>
        <v>#DIV/0!</v>
      </c>
      <c r="I40" s="57">
        <f>VLOOKUP($M40,PercentSHGoalStats!$A$3:$AE$998,17,FALSE)</f>
        <v>1</v>
      </c>
      <c r="J40" s="57" t="e">
        <f>VLOOKUP($M40,PercentSHGoalStats!$A$3:$AE$998,18,FALSE)</f>
        <v>#DIV/0!</v>
      </c>
      <c r="K40" s="57">
        <f>VLOOKUP($M40,PercentSHGoalStats!$A$3:$AE$998,20,FALSE)</f>
        <v>1</v>
      </c>
      <c r="L40" s="57" t="e">
        <f>VLOOKUP($M40,PercentSHGoalStats!$A$3:$AE$998,21,FALSE)</f>
        <v>#DIV/0!</v>
      </c>
      <c r="M40" s="53" t="str">
        <f>Fixtures!A40</f>
        <v>Deportivo La Coruña</v>
      </c>
      <c r="N40" s="54">
        <f>Fixtures!D40</f>
        <v>43485</v>
      </c>
      <c r="O40" s="53" t="str">
        <f>Fixtures!B40</f>
        <v>Albacete</v>
      </c>
      <c r="P40" s="57" t="e">
        <f>VLOOKUP($O40,PercentSHGoalStats!$A$3:$AE$998,5,FALSE)</f>
        <v>#DIV/0!</v>
      </c>
      <c r="Q40" s="57" t="e">
        <f>VLOOKUP($O40,PercentSHGoalStats!$A$3:$AE$998,7,FALSE)</f>
        <v>#DIV/0!</v>
      </c>
      <c r="R40" s="57" t="e">
        <f>VLOOKUP($O40,PercentSHGoalStats!$A$3:$AE$998,8,FALSE)</f>
        <v>#DIV/0!</v>
      </c>
      <c r="S40" s="57" t="e">
        <f>VLOOKUP($O40,PercentSHGoalStats!$A$3:$AE$998,10,FALSE)</f>
        <v>#DIV/0!</v>
      </c>
      <c r="T40" s="57" t="e">
        <f>VLOOKUP($O40,PercentSHGoalStats!$A$3:$AE$998,11,FALSE)</f>
        <v>#DIV/0!</v>
      </c>
      <c r="U40" s="57" t="e">
        <f>VLOOKUP($O40,PercentSHGoalStats!$A$3:$AE$998,13,FALSE)</f>
        <v>#DIV/0!</v>
      </c>
      <c r="V40" s="57" t="e">
        <f>VLOOKUP($O40,PercentSHGoalStats!$A$3:$AE$998,14,FALSE)</f>
        <v>#DIV/0!</v>
      </c>
      <c r="W40" s="57" t="e">
        <f>VLOOKUP($O40,PercentSHGoalStats!$A$3:$AE$998,16,FALSE)</f>
        <v>#DIV/0!</v>
      </c>
      <c r="X40" s="57" t="e">
        <f>VLOOKUP($O40,PercentSHGoalStats!$A$3:$AE$998,17,FALSE)</f>
        <v>#DIV/0!</v>
      </c>
      <c r="Y40" s="57" t="e">
        <f>VLOOKUP($O40,PercentSHGoalStats!$A$3:$AE$998,19,FALSE)</f>
        <v>#DIV/0!</v>
      </c>
      <c r="Z40" s="57" t="e">
        <f>VLOOKUP($O40,PercentSHGoalStats!$A$3:$AE$998,20,FALSE)</f>
        <v>#DIV/0!</v>
      </c>
      <c r="AA40" s="57" t="e">
        <f>VLOOKUP($O40,PercentSHGoalStats!$A$3:$AE$998,22,FALSE)</f>
        <v>#DIV/0!</v>
      </c>
    </row>
    <row r="41" spans="1:27" ht="14.4" hidden="1" thickTop="1" x14ac:dyDescent="0.3">
      <c r="A41" s="57" t="e">
        <f>VLOOKUP($M41,PercentSHGoalStats!$A$3:$AE$998,5,FALSE)</f>
        <v>#DIV/0!</v>
      </c>
      <c r="B41" s="57" t="e">
        <f>VLOOKUP($M41,PercentSHGoalStats!$A$3:$AE$998,6,FALSE)</f>
        <v>#DIV/0!</v>
      </c>
      <c r="C41" s="57" t="e">
        <f>VLOOKUP($M41,PercentSHGoalStats!$A$3:$AE$998,8,FALSE)</f>
        <v>#DIV/0!</v>
      </c>
      <c r="D41" s="57" t="e">
        <f>VLOOKUP($M41,PercentSHGoalStats!$A$3:$AE$998,9,FALSE)</f>
        <v>#DIV/0!</v>
      </c>
      <c r="E41" s="57" t="e">
        <f>VLOOKUP($M41,PercentSHGoalStats!$A$3:$AE$998,11,FALSE)</f>
        <v>#DIV/0!</v>
      </c>
      <c r="F41" s="57" t="e">
        <f>VLOOKUP($M41,PercentSHGoalStats!$A$3:$AE$998,12,FALSE)</f>
        <v>#DIV/0!</v>
      </c>
      <c r="G41" s="57" t="e">
        <f>VLOOKUP($M41,PercentSHGoalStats!$A$3:$AE$998,14,FALSE)</f>
        <v>#DIV/0!</v>
      </c>
      <c r="H41" s="57" t="e">
        <f>VLOOKUP($M41,PercentSHGoalStats!$A$3:$AE$998,15,FALSE)</f>
        <v>#DIV/0!</v>
      </c>
      <c r="I41" s="57" t="e">
        <f>VLOOKUP($M41,PercentSHGoalStats!$A$3:$AE$998,17,FALSE)</f>
        <v>#DIV/0!</v>
      </c>
      <c r="J41" s="57" t="e">
        <f>VLOOKUP($M41,PercentSHGoalStats!$A$3:$AE$998,18,FALSE)</f>
        <v>#DIV/0!</v>
      </c>
      <c r="K41" s="57" t="e">
        <f>VLOOKUP($M41,PercentSHGoalStats!$A$3:$AE$998,20,FALSE)</f>
        <v>#DIV/0!</v>
      </c>
      <c r="L41" s="57" t="e">
        <f>VLOOKUP($M41,PercentSHGoalStats!$A$3:$AE$998,21,FALSE)</f>
        <v>#DIV/0!</v>
      </c>
      <c r="M41" s="53" t="str">
        <f>Fixtures!A41</f>
        <v>Sporting Gijón</v>
      </c>
      <c r="N41" s="54">
        <f>Fixtures!D41</f>
        <v>43485</v>
      </c>
      <c r="O41" s="53" t="str">
        <f>Fixtures!B41</f>
        <v>Alcorcón</v>
      </c>
      <c r="P41" s="57" t="e">
        <f>VLOOKUP($O41,PercentSHGoalStats!$A$3:$AE$998,5,FALSE)</f>
        <v>#DIV/0!</v>
      </c>
      <c r="Q41" s="57" t="e">
        <f>VLOOKUP($O41,PercentSHGoalStats!$A$3:$AE$998,7,FALSE)</f>
        <v>#DIV/0!</v>
      </c>
      <c r="R41" s="57" t="e">
        <f>VLOOKUP($O41,PercentSHGoalStats!$A$3:$AE$998,8,FALSE)</f>
        <v>#DIV/0!</v>
      </c>
      <c r="S41" s="57" t="e">
        <f>VLOOKUP($O41,PercentSHGoalStats!$A$3:$AE$998,10,FALSE)</f>
        <v>#DIV/0!</v>
      </c>
      <c r="T41" s="57" t="e">
        <f>VLOOKUP($O41,PercentSHGoalStats!$A$3:$AE$998,11,FALSE)</f>
        <v>#DIV/0!</v>
      </c>
      <c r="U41" s="57" t="e">
        <f>VLOOKUP($O41,PercentSHGoalStats!$A$3:$AE$998,13,FALSE)</f>
        <v>#DIV/0!</v>
      </c>
      <c r="V41" s="57" t="e">
        <f>VLOOKUP($O41,PercentSHGoalStats!$A$3:$AE$998,14,FALSE)</f>
        <v>#DIV/0!</v>
      </c>
      <c r="W41" s="57" t="e">
        <f>VLOOKUP($O41,PercentSHGoalStats!$A$3:$AE$998,16,FALSE)</f>
        <v>#DIV/0!</v>
      </c>
      <c r="X41" s="57" t="e">
        <f>VLOOKUP($O41,PercentSHGoalStats!$A$3:$AE$998,17,FALSE)</f>
        <v>#DIV/0!</v>
      </c>
      <c r="Y41" s="57" t="e">
        <f>VLOOKUP($O41,PercentSHGoalStats!$A$3:$AE$998,19,FALSE)</f>
        <v>#DIV/0!</v>
      </c>
      <c r="Z41" s="57" t="e">
        <f>VLOOKUP($O41,PercentSHGoalStats!$A$3:$AE$998,20,FALSE)</f>
        <v>#DIV/0!</v>
      </c>
      <c r="AA41" s="57" t="e">
        <f>VLOOKUP($O41,PercentSHGoalStats!$A$3:$AE$998,22,FALSE)</f>
        <v>#DIV/0!</v>
      </c>
    </row>
    <row r="42" spans="1:27" ht="14.4" hidden="1" thickTop="1" x14ac:dyDescent="0.3">
      <c r="A42" s="57" t="e">
        <f>VLOOKUP($M42,PercentSHGoalStats!$A$3:$AE$998,5,FALSE)</f>
        <v>#DIV/0!</v>
      </c>
      <c r="B42" s="57" t="e">
        <f>VLOOKUP($M42,PercentSHGoalStats!$A$3:$AE$998,6,FALSE)</f>
        <v>#DIV/0!</v>
      </c>
      <c r="C42" s="57" t="e">
        <f>VLOOKUP($M42,PercentSHGoalStats!$A$3:$AE$998,8,FALSE)</f>
        <v>#DIV/0!</v>
      </c>
      <c r="D42" s="57" t="e">
        <f>VLOOKUP($M42,PercentSHGoalStats!$A$3:$AE$998,9,FALSE)</f>
        <v>#DIV/0!</v>
      </c>
      <c r="E42" s="57" t="e">
        <f>VLOOKUP($M42,PercentSHGoalStats!$A$3:$AE$998,11,FALSE)</f>
        <v>#DIV/0!</v>
      </c>
      <c r="F42" s="57" t="e">
        <f>VLOOKUP($M42,PercentSHGoalStats!$A$3:$AE$998,12,FALSE)</f>
        <v>#DIV/0!</v>
      </c>
      <c r="G42" s="57" t="e">
        <f>VLOOKUP($M42,PercentSHGoalStats!$A$3:$AE$998,14,FALSE)</f>
        <v>#DIV/0!</v>
      </c>
      <c r="H42" s="57" t="e">
        <f>VLOOKUP($M42,PercentSHGoalStats!$A$3:$AE$998,15,FALSE)</f>
        <v>#DIV/0!</v>
      </c>
      <c r="I42" s="57" t="e">
        <f>VLOOKUP($M42,PercentSHGoalStats!$A$3:$AE$998,17,FALSE)</f>
        <v>#DIV/0!</v>
      </c>
      <c r="J42" s="57" t="e">
        <f>VLOOKUP($M42,PercentSHGoalStats!$A$3:$AE$998,18,FALSE)</f>
        <v>#DIV/0!</v>
      </c>
      <c r="K42" s="57" t="e">
        <f>VLOOKUP($M42,PercentSHGoalStats!$A$3:$AE$998,20,FALSE)</f>
        <v>#DIV/0!</v>
      </c>
      <c r="L42" s="57" t="e">
        <f>VLOOKUP($M42,PercentSHGoalStats!$A$3:$AE$998,21,FALSE)</f>
        <v>#DIV/0!</v>
      </c>
      <c r="M42" s="53" t="str">
        <f>Fixtures!A42</f>
        <v>Osasuna</v>
      </c>
      <c r="N42" s="54">
        <f>Fixtures!D42</f>
        <v>43485</v>
      </c>
      <c r="O42" s="53" t="str">
        <f>Fixtures!B42</f>
        <v>Mallorca</v>
      </c>
      <c r="P42" s="57" t="e">
        <f>VLOOKUP($O42,PercentSHGoalStats!$A$3:$AE$998,5,FALSE)</f>
        <v>#DIV/0!</v>
      </c>
      <c r="Q42" s="57" t="e">
        <f>VLOOKUP($O42,PercentSHGoalStats!$A$3:$AE$998,7,FALSE)</f>
        <v>#DIV/0!</v>
      </c>
      <c r="R42" s="57" t="e">
        <f>VLOOKUP($O42,PercentSHGoalStats!$A$3:$AE$998,8,FALSE)</f>
        <v>#DIV/0!</v>
      </c>
      <c r="S42" s="57" t="e">
        <f>VLOOKUP($O42,PercentSHGoalStats!$A$3:$AE$998,10,FALSE)</f>
        <v>#DIV/0!</v>
      </c>
      <c r="T42" s="57" t="e">
        <f>VLOOKUP($O42,PercentSHGoalStats!$A$3:$AE$998,11,FALSE)</f>
        <v>#DIV/0!</v>
      </c>
      <c r="U42" s="57" t="e">
        <f>VLOOKUP($O42,PercentSHGoalStats!$A$3:$AE$998,13,FALSE)</f>
        <v>#DIV/0!</v>
      </c>
      <c r="V42" s="57" t="e">
        <f>VLOOKUP($O42,PercentSHGoalStats!$A$3:$AE$998,14,FALSE)</f>
        <v>#DIV/0!</v>
      </c>
      <c r="W42" s="57" t="e">
        <f>VLOOKUP($O42,PercentSHGoalStats!$A$3:$AE$998,16,FALSE)</f>
        <v>#DIV/0!</v>
      </c>
      <c r="X42" s="57" t="e">
        <f>VLOOKUP($O42,PercentSHGoalStats!$A$3:$AE$998,17,FALSE)</f>
        <v>#DIV/0!</v>
      </c>
      <c r="Y42" s="57" t="e">
        <f>VLOOKUP($O42,PercentSHGoalStats!$A$3:$AE$998,19,FALSE)</f>
        <v>#DIV/0!</v>
      </c>
      <c r="Z42" s="57" t="e">
        <f>VLOOKUP($O42,PercentSHGoalStats!$A$3:$AE$998,20,FALSE)</f>
        <v>#DIV/0!</v>
      </c>
      <c r="AA42" s="57" t="e">
        <f>VLOOKUP($O42,PercentSHGoalStats!$A$3:$AE$998,22,FALSE)</f>
        <v>#DIV/0!</v>
      </c>
    </row>
    <row r="43" spans="1:27" ht="14.4" hidden="1" thickTop="1" x14ac:dyDescent="0.3">
      <c r="A43" s="57">
        <f>VLOOKUP($M43,PercentSHGoalStats!$A$3:$AE$998,5,FALSE)</f>
        <v>1</v>
      </c>
      <c r="B43" s="57">
        <f>VLOOKUP($M43,PercentSHGoalStats!$A$3:$AE$998,6,FALSE)</f>
        <v>1</v>
      </c>
      <c r="C43" s="57">
        <f>VLOOKUP($M43,PercentSHGoalStats!$A$3:$AE$998,8,FALSE)</f>
        <v>1</v>
      </c>
      <c r="D43" s="57">
        <f>VLOOKUP($M43,PercentSHGoalStats!$A$3:$AE$998,9,FALSE)</f>
        <v>1</v>
      </c>
      <c r="E43" s="57">
        <f>VLOOKUP($M43,PercentSHGoalStats!$A$3:$AE$998,11,FALSE)</f>
        <v>1</v>
      </c>
      <c r="F43" s="57">
        <f>VLOOKUP($M43,PercentSHGoalStats!$A$3:$AE$998,12,FALSE)</f>
        <v>1</v>
      </c>
      <c r="G43" s="57">
        <f>VLOOKUP($M43,PercentSHGoalStats!$A$3:$AE$998,14,FALSE)</f>
        <v>1</v>
      </c>
      <c r="H43" s="57">
        <f>VLOOKUP($M43,PercentSHGoalStats!$A$3:$AE$998,15,FALSE)</f>
        <v>1</v>
      </c>
      <c r="I43" s="57">
        <f>VLOOKUP($M43,PercentSHGoalStats!$A$3:$AE$998,17,FALSE)</f>
        <v>1</v>
      </c>
      <c r="J43" s="57">
        <f>VLOOKUP($M43,PercentSHGoalStats!$A$3:$AE$998,18,FALSE)</f>
        <v>1</v>
      </c>
      <c r="K43" s="57">
        <f>VLOOKUP($M43,PercentSHGoalStats!$A$3:$AE$998,20,FALSE)</f>
        <v>0</v>
      </c>
      <c r="L43" s="57">
        <f>VLOOKUP($M43,PercentSHGoalStats!$A$3:$AE$998,21,FALSE)</f>
        <v>0</v>
      </c>
      <c r="M43" s="53" t="str">
        <f>Fixtures!A43</f>
        <v>Tenerife</v>
      </c>
      <c r="N43" s="54">
        <f>Fixtures!D43</f>
        <v>43485</v>
      </c>
      <c r="O43" s="53" t="str">
        <f>Fixtures!B43</f>
        <v>Gimnàstic Tarragona</v>
      </c>
      <c r="P43" s="57" t="e">
        <f>VLOOKUP($O43,PercentSHGoalStats!$A$3:$AE$998,5,FALSE)</f>
        <v>#DIV/0!</v>
      </c>
      <c r="Q43" s="57" t="e">
        <f>VLOOKUP($O43,PercentSHGoalStats!$A$3:$AE$998,7,FALSE)</f>
        <v>#DIV/0!</v>
      </c>
      <c r="R43" s="57" t="e">
        <f>VLOOKUP($O43,PercentSHGoalStats!$A$3:$AE$998,8,FALSE)</f>
        <v>#DIV/0!</v>
      </c>
      <c r="S43" s="57" t="e">
        <f>VLOOKUP($O43,PercentSHGoalStats!$A$3:$AE$998,10,FALSE)</f>
        <v>#DIV/0!</v>
      </c>
      <c r="T43" s="57" t="e">
        <f>VLOOKUP($O43,PercentSHGoalStats!$A$3:$AE$998,11,FALSE)</f>
        <v>#DIV/0!</v>
      </c>
      <c r="U43" s="57" t="e">
        <f>VLOOKUP($O43,PercentSHGoalStats!$A$3:$AE$998,13,FALSE)</f>
        <v>#DIV/0!</v>
      </c>
      <c r="V43" s="57" t="e">
        <f>VLOOKUP($O43,PercentSHGoalStats!$A$3:$AE$998,14,FALSE)</f>
        <v>#DIV/0!</v>
      </c>
      <c r="W43" s="57" t="e">
        <f>VLOOKUP($O43,PercentSHGoalStats!$A$3:$AE$998,16,FALSE)</f>
        <v>#DIV/0!</v>
      </c>
      <c r="X43" s="57" t="e">
        <f>VLOOKUP($O43,PercentSHGoalStats!$A$3:$AE$998,17,FALSE)</f>
        <v>#DIV/0!</v>
      </c>
      <c r="Y43" s="57" t="e">
        <f>VLOOKUP($O43,PercentSHGoalStats!$A$3:$AE$998,19,FALSE)</f>
        <v>#DIV/0!</v>
      </c>
      <c r="Z43" s="57" t="e">
        <f>VLOOKUP($O43,PercentSHGoalStats!$A$3:$AE$998,20,FALSE)</f>
        <v>#DIV/0!</v>
      </c>
      <c r="AA43" s="57" t="e">
        <f>VLOOKUP($O43,PercentSHGoalStats!$A$3:$AE$998,22,FALSE)</f>
        <v>#DIV/0!</v>
      </c>
    </row>
    <row r="44" spans="1:27" ht="14.4" hidden="1" thickTop="1" x14ac:dyDescent="0.3">
      <c r="A44" s="57" t="e">
        <f>VLOOKUP($M44,PercentSHGoalStats!$A$3:$AE$998,5,FALSE)</f>
        <v>#DIV/0!</v>
      </c>
      <c r="B44" s="57" t="e">
        <f>VLOOKUP($M44,PercentSHGoalStats!$A$3:$AE$998,6,FALSE)</f>
        <v>#DIV/0!</v>
      </c>
      <c r="C44" s="57" t="e">
        <f>VLOOKUP($M44,PercentSHGoalStats!$A$3:$AE$998,8,FALSE)</f>
        <v>#DIV/0!</v>
      </c>
      <c r="D44" s="57" t="e">
        <f>VLOOKUP($M44,PercentSHGoalStats!$A$3:$AE$998,9,FALSE)</f>
        <v>#DIV/0!</v>
      </c>
      <c r="E44" s="57" t="e">
        <f>VLOOKUP($M44,PercentSHGoalStats!$A$3:$AE$998,11,FALSE)</f>
        <v>#DIV/0!</v>
      </c>
      <c r="F44" s="57" t="e">
        <f>VLOOKUP($M44,PercentSHGoalStats!$A$3:$AE$998,12,FALSE)</f>
        <v>#DIV/0!</v>
      </c>
      <c r="G44" s="57" t="e">
        <f>VLOOKUP($M44,PercentSHGoalStats!$A$3:$AE$998,14,FALSE)</f>
        <v>#DIV/0!</v>
      </c>
      <c r="H44" s="57" t="e">
        <f>VLOOKUP($M44,PercentSHGoalStats!$A$3:$AE$998,15,FALSE)</f>
        <v>#DIV/0!</v>
      </c>
      <c r="I44" s="57" t="e">
        <f>VLOOKUP($M44,PercentSHGoalStats!$A$3:$AE$998,17,FALSE)</f>
        <v>#DIV/0!</v>
      </c>
      <c r="J44" s="57" t="e">
        <f>VLOOKUP($M44,PercentSHGoalStats!$A$3:$AE$998,18,FALSE)</f>
        <v>#DIV/0!</v>
      </c>
      <c r="K44" s="57" t="e">
        <f>VLOOKUP($M44,PercentSHGoalStats!$A$3:$AE$998,20,FALSE)</f>
        <v>#DIV/0!</v>
      </c>
      <c r="L44" s="57" t="e">
        <f>VLOOKUP($M44,PercentSHGoalStats!$A$3:$AE$998,21,FALSE)</f>
        <v>#DIV/0!</v>
      </c>
      <c r="M44" s="53" t="str">
        <f>Fixtures!A44</f>
        <v>Melbourne Victory</v>
      </c>
      <c r="N44" s="54">
        <f>Fixtures!D44</f>
        <v>43485</v>
      </c>
      <c r="O44" s="53" t="str">
        <f>Fixtures!B44</f>
        <v>Wellington Phoenix</v>
      </c>
      <c r="P44" s="57" t="e">
        <f>VLOOKUP($O44,PercentSHGoalStats!$A$3:$AE$998,5,FALSE)</f>
        <v>#DIV/0!</v>
      </c>
      <c r="Q44" s="57" t="e">
        <f>VLOOKUP($O44,PercentSHGoalStats!$A$3:$AE$998,7,FALSE)</f>
        <v>#DIV/0!</v>
      </c>
      <c r="R44" s="57" t="e">
        <f>VLOOKUP($O44,PercentSHGoalStats!$A$3:$AE$998,8,FALSE)</f>
        <v>#DIV/0!</v>
      </c>
      <c r="S44" s="57" t="e">
        <f>VLOOKUP($O44,PercentSHGoalStats!$A$3:$AE$998,10,FALSE)</f>
        <v>#DIV/0!</v>
      </c>
      <c r="T44" s="57" t="e">
        <f>VLOOKUP($O44,PercentSHGoalStats!$A$3:$AE$998,11,FALSE)</f>
        <v>#DIV/0!</v>
      </c>
      <c r="U44" s="57" t="e">
        <f>VLOOKUP($O44,PercentSHGoalStats!$A$3:$AE$998,13,FALSE)</f>
        <v>#DIV/0!</v>
      </c>
      <c r="V44" s="57" t="e">
        <f>VLOOKUP($O44,PercentSHGoalStats!$A$3:$AE$998,14,FALSE)</f>
        <v>#DIV/0!</v>
      </c>
      <c r="W44" s="57" t="e">
        <f>VLOOKUP($O44,PercentSHGoalStats!$A$3:$AE$998,16,FALSE)</f>
        <v>#DIV/0!</v>
      </c>
      <c r="X44" s="57" t="e">
        <f>VLOOKUP($O44,PercentSHGoalStats!$A$3:$AE$998,17,FALSE)</f>
        <v>#DIV/0!</v>
      </c>
      <c r="Y44" s="57" t="e">
        <f>VLOOKUP($O44,PercentSHGoalStats!$A$3:$AE$998,19,FALSE)</f>
        <v>#DIV/0!</v>
      </c>
      <c r="Z44" s="57" t="e">
        <f>VLOOKUP($O44,PercentSHGoalStats!$A$3:$AE$998,20,FALSE)</f>
        <v>#DIV/0!</v>
      </c>
      <c r="AA44" s="57" t="e">
        <f>VLOOKUP($O44,PercentSHGoalStats!$A$3:$AE$998,22,FALSE)</f>
        <v>#DIV/0!</v>
      </c>
    </row>
    <row r="45" spans="1:27" ht="14.4" hidden="1" thickTop="1" x14ac:dyDescent="0.3">
      <c r="A45" s="57" t="e">
        <f>VLOOKUP($M45,PercentSHGoalStats!$A$3:$AE$998,5,FALSE)</f>
        <v>#DIV/0!</v>
      </c>
      <c r="B45" s="57" t="e">
        <f>VLOOKUP($M45,PercentSHGoalStats!$A$3:$AE$998,6,FALSE)</f>
        <v>#DIV/0!</v>
      </c>
      <c r="C45" s="57" t="e">
        <f>VLOOKUP($M45,PercentSHGoalStats!$A$3:$AE$998,8,FALSE)</f>
        <v>#DIV/0!</v>
      </c>
      <c r="D45" s="57" t="e">
        <f>VLOOKUP($M45,PercentSHGoalStats!$A$3:$AE$998,9,FALSE)</f>
        <v>#DIV/0!</v>
      </c>
      <c r="E45" s="57" t="e">
        <f>VLOOKUP($M45,PercentSHGoalStats!$A$3:$AE$998,11,FALSE)</f>
        <v>#DIV/0!</v>
      </c>
      <c r="F45" s="57" t="e">
        <f>VLOOKUP($M45,PercentSHGoalStats!$A$3:$AE$998,12,FALSE)</f>
        <v>#DIV/0!</v>
      </c>
      <c r="G45" s="57" t="e">
        <f>VLOOKUP($M45,PercentSHGoalStats!$A$3:$AE$998,14,FALSE)</f>
        <v>#DIV/0!</v>
      </c>
      <c r="H45" s="57" t="e">
        <f>VLOOKUP($M45,PercentSHGoalStats!$A$3:$AE$998,15,FALSE)</f>
        <v>#DIV/0!</v>
      </c>
      <c r="I45" s="57" t="e">
        <f>VLOOKUP($M45,PercentSHGoalStats!$A$3:$AE$998,17,FALSE)</f>
        <v>#DIV/0!</v>
      </c>
      <c r="J45" s="57" t="e">
        <f>VLOOKUP($M45,PercentSHGoalStats!$A$3:$AE$998,18,FALSE)</f>
        <v>#DIV/0!</v>
      </c>
      <c r="K45" s="57" t="e">
        <f>VLOOKUP($M45,PercentSHGoalStats!$A$3:$AE$998,20,FALSE)</f>
        <v>#DIV/0!</v>
      </c>
      <c r="L45" s="57" t="e">
        <f>VLOOKUP($M45,PercentSHGoalStats!$A$3:$AE$998,21,FALSE)</f>
        <v>#DIV/0!</v>
      </c>
      <c r="M45" s="53" t="str">
        <f>Fixtures!A45</f>
        <v>Central Coast Mariners</v>
      </c>
      <c r="N45" s="54">
        <f>Fixtures!D45</f>
        <v>43485</v>
      </c>
      <c r="O45" s="53" t="str">
        <f>Fixtures!B45</f>
        <v>Brisbane Roar</v>
      </c>
      <c r="P45" s="57" t="e">
        <f>VLOOKUP($O45,PercentSHGoalStats!$A$3:$AE$998,5,FALSE)</f>
        <v>#DIV/0!</v>
      </c>
      <c r="Q45" s="57" t="e">
        <f>VLOOKUP($O45,PercentSHGoalStats!$A$3:$AE$998,7,FALSE)</f>
        <v>#DIV/0!</v>
      </c>
      <c r="R45" s="57" t="e">
        <f>VLOOKUP($O45,PercentSHGoalStats!$A$3:$AE$998,8,FALSE)</f>
        <v>#DIV/0!</v>
      </c>
      <c r="S45" s="57" t="e">
        <f>VLOOKUP($O45,PercentSHGoalStats!$A$3:$AE$998,10,FALSE)</f>
        <v>#DIV/0!</v>
      </c>
      <c r="T45" s="57" t="e">
        <f>VLOOKUP($O45,PercentSHGoalStats!$A$3:$AE$998,11,FALSE)</f>
        <v>#DIV/0!</v>
      </c>
      <c r="U45" s="57" t="e">
        <f>VLOOKUP($O45,PercentSHGoalStats!$A$3:$AE$998,13,FALSE)</f>
        <v>#DIV/0!</v>
      </c>
      <c r="V45" s="57" t="e">
        <f>VLOOKUP($O45,PercentSHGoalStats!$A$3:$AE$998,14,FALSE)</f>
        <v>#DIV/0!</v>
      </c>
      <c r="W45" s="57" t="e">
        <f>VLOOKUP($O45,PercentSHGoalStats!$A$3:$AE$998,16,FALSE)</f>
        <v>#DIV/0!</v>
      </c>
      <c r="X45" s="57" t="e">
        <f>VLOOKUP($O45,PercentSHGoalStats!$A$3:$AE$998,17,FALSE)</f>
        <v>#DIV/0!</v>
      </c>
      <c r="Y45" s="57" t="e">
        <f>VLOOKUP($O45,PercentSHGoalStats!$A$3:$AE$998,19,FALSE)</f>
        <v>#DIV/0!</v>
      </c>
      <c r="Z45" s="57" t="e">
        <f>VLOOKUP($O45,PercentSHGoalStats!$A$3:$AE$998,20,FALSE)</f>
        <v>#DIV/0!</v>
      </c>
      <c r="AA45" s="57" t="e">
        <f>VLOOKUP($O45,PercentSHGoalStats!$A$3:$AE$998,22,FALSE)</f>
        <v>#DIV/0!</v>
      </c>
    </row>
    <row r="46" spans="1:27" ht="14.4" hidden="1" thickTop="1" x14ac:dyDescent="0.3">
      <c r="A46" s="57" t="e">
        <f>VLOOKUP($M46,PercentSHGoalStats!$A$3:$AE$998,5,FALSE)</f>
        <v>#N/A</v>
      </c>
      <c r="B46" s="57" t="e">
        <f>VLOOKUP($M46,PercentSHGoalStats!$A$3:$AE$998,6,FALSE)</f>
        <v>#N/A</v>
      </c>
      <c r="C46" s="57" t="e">
        <f>VLOOKUP($M46,PercentSHGoalStats!$A$3:$AE$998,8,FALSE)</f>
        <v>#N/A</v>
      </c>
      <c r="D46" s="57" t="e">
        <f>VLOOKUP($M46,PercentSHGoalStats!$A$3:$AE$998,9,FALSE)</f>
        <v>#N/A</v>
      </c>
      <c r="E46" s="57" t="e">
        <f>VLOOKUP($M46,PercentSHGoalStats!$A$3:$AE$998,11,FALSE)</f>
        <v>#N/A</v>
      </c>
      <c r="F46" s="57" t="e">
        <f>VLOOKUP($M46,PercentSHGoalStats!$A$3:$AE$998,12,FALSE)</f>
        <v>#N/A</v>
      </c>
      <c r="G46" s="57" t="e">
        <f>VLOOKUP($M46,PercentSHGoalStats!$A$3:$AE$998,14,FALSE)</f>
        <v>#N/A</v>
      </c>
      <c r="H46" s="57" t="e">
        <f>VLOOKUP($M46,PercentSHGoalStats!$A$3:$AE$998,15,FALSE)</f>
        <v>#N/A</v>
      </c>
      <c r="I46" s="57" t="e">
        <f>VLOOKUP($M46,PercentSHGoalStats!$A$3:$AE$998,17,FALSE)</f>
        <v>#N/A</v>
      </c>
      <c r="J46" s="57" t="e">
        <f>VLOOKUP($M46,PercentSHGoalStats!$A$3:$AE$998,18,FALSE)</f>
        <v>#N/A</v>
      </c>
      <c r="K46" s="57" t="e">
        <f>VLOOKUP($M46,PercentSHGoalStats!$A$3:$AE$998,20,FALSE)</f>
        <v>#N/A</v>
      </c>
      <c r="L46" s="57" t="e">
        <f>VLOOKUP($M46,PercentSHGoalStats!$A$3:$AE$998,21,FALSE)</f>
        <v>#N/A</v>
      </c>
      <c r="M46" s="53" t="str">
        <f>Fixtures!A46</f>
        <v>AEK Athens</v>
      </c>
      <c r="N46" s="54">
        <f>Fixtures!D46</f>
        <v>43485</v>
      </c>
      <c r="O46" s="53" t="str">
        <f>Fixtures!B46</f>
        <v>Asteras Tripolis</v>
      </c>
      <c r="P46" s="57" t="e">
        <f>VLOOKUP($O46,PercentSHGoalStats!$A$3:$AE$998,5,FALSE)</f>
        <v>#N/A</v>
      </c>
      <c r="Q46" s="57" t="e">
        <f>VLOOKUP($O46,PercentSHGoalStats!$A$3:$AE$998,7,FALSE)</f>
        <v>#N/A</v>
      </c>
      <c r="R46" s="57" t="e">
        <f>VLOOKUP($O46,PercentSHGoalStats!$A$3:$AE$998,8,FALSE)</f>
        <v>#N/A</v>
      </c>
      <c r="S46" s="57" t="e">
        <f>VLOOKUP($O46,PercentSHGoalStats!$A$3:$AE$998,10,FALSE)</f>
        <v>#N/A</v>
      </c>
      <c r="T46" s="57" t="e">
        <f>VLOOKUP($O46,PercentSHGoalStats!$A$3:$AE$998,11,FALSE)</f>
        <v>#N/A</v>
      </c>
      <c r="U46" s="57" t="e">
        <f>VLOOKUP($O46,PercentSHGoalStats!$A$3:$AE$998,13,FALSE)</f>
        <v>#N/A</v>
      </c>
      <c r="V46" s="57" t="e">
        <f>VLOOKUP($O46,PercentSHGoalStats!$A$3:$AE$998,14,FALSE)</f>
        <v>#N/A</v>
      </c>
      <c r="W46" s="57" t="e">
        <f>VLOOKUP($O46,PercentSHGoalStats!$A$3:$AE$998,16,FALSE)</f>
        <v>#N/A</v>
      </c>
      <c r="X46" s="57" t="e">
        <f>VLOOKUP($O46,PercentSHGoalStats!$A$3:$AE$998,17,FALSE)</f>
        <v>#N/A</v>
      </c>
      <c r="Y46" s="57" t="e">
        <f>VLOOKUP($O46,PercentSHGoalStats!$A$3:$AE$998,19,FALSE)</f>
        <v>#N/A</v>
      </c>
      <c r="Z46" s="57" t="e">
        <f>VLOOKUP($O46,PercentSHGoalStats!$A$3:$AE$998,20,FALSE)</f>
        <v>#N/A</v>
      </c>
      <c r="AA46" s="57" t="e">
        <f>VLOOKUP($O46,PercentSHGoalStats!$A$3:$AE$998,22,FALSE)</f>
        <v>#N/A</v>
      </c>
    </row>
    <row r="47" spans="1:27" ht="14.4" hidden="1" thickTop="1" x14ac:dyDescent="0.3">
      <c r="A47" s="57" t="e">
        <f>VLOOKUP($M47,PercentSHGoalStats!$A$3:$AE$998,5,FALSE)</f>
        <v>#N/A</v>
      </c>
      <c r="B47" s="57" t="e">
        <f>VLOOKUP($M47,PercentSHGoalStats!$A$3:$AE$998,6,FALSE)</f>
        <v>#N/A</v>
      </c>
      <c r="C47" s="57" t="e">
        <f>VLOOKUP($M47,PercentSHGoalStats!$A$3:$AE$998,8,FALSE)</f>
        <v>#N/A</v>
      </c>
      <c r="D47" s="57" t="e">
        <f>VLOOKUP($M47,PercentSHGoalStats!$A$3:$AE$998,9,FALSE)</f>
        <v>#N/A</v>
      </c>
      <c r="E47" s="57" t="e">
        <f>VLOOKUP($M47,PercentSHGoalStats!$A$3:$AE$998,11,FALSE)</f>
        <v>#N/A</v>
      </c>
      <c r="F47" s="57" t="e">
        <f>VLOOKUP($M47,PercentSHGoalStats!$A$3:$AE$998,12,FALSE)</f>
        <v>#N/A</v>
      </c>
      <c r="G47" s="57" t="e">
        <f>VLOOKUP($M47,PercentSHGoalStats!$A$3:$AE$998,14,FALSE)</f>
        <v>#N/A</v>
      </c>
      <c r="H47" s="57" t="e">
        <f>VLOOKUP($M47,PercentSHGoalStats!$A$3:$AE$998,15,FALSE)</f>
        <v>#N/A</v>
      </c>
      <c r="I47" s="57" t="e">
        <f>VLOOKUP($M47,PercentSHGoalStats!$A$3:$AE$998,17,FALSE)</f>
        <v>#N/A</v>
      </c>
      <c r="J47" s="57" t="e">
        <f>VLOOKUP($M47,PercentSHGoalStats!$A$3:$AE$998,18,FALSE)</f>
        <v>#N/A</v>
      </c>
      <c r="K47" s="57" t="e">
        <f>VLOOKUP($M47,PercentSHGoalStats!$A$3:$AE$998,20,FALSE)</f>
        <v>#N/A</v>
      </c>
      <c r="L47" s="57" t="e">
        <f>VLOOKUP($M47,PercentSHGoalStats!$A$3:$AE$998,21,FALSE)</f>
        <v>#N/A</v>
      </c>
      <c r="M47" s="53" t="str">
        <f>Fixtures!A47</f>
        <v>Larissa</v>
      </c>
      <c r="N47" s="54">
        <f>Fixtures!D47</f>
        <v>43485</v>
      </c>
      <c r="O47" s="53" t="str">
        <f>Fixtures!B47</f>
        <v>Aris</v>
      </c>
      <c r="P47" s="57" t="e">
        <f>VLOOKUP($O47,PercentSHGoalStats!$A$3:$AE$998,5,FALSE)</f>
        <v>#N/A</v>
      </c>
      <c r="Q47" s="57" t="e">
        <f>VLOOKUP($O47,PercentSHGoalStats!$A$3:$AE$998,7,FALSE)</f>
        <v>#N/A</v>
      </c>
      <c r="R47" s="57" t="e">
        <f>VLOOKUP($O47,PercentSHGoalStats!$A$3:$AE$998,8,FALSE)</f>
        <v>#N/A</v>
      </c>
      <c r="S47" s="57" t="e">
        <f>VLOOKUP($O47,PercentSHGoalStats!$A$3:$AE$998,10,FALSE)</f>
        <v>#N/A</v>
      </c>
      <c r="T47" s="57" t="e">
        <f>VLOOKUP($O47,PercentSHGoalStats!$A$3:$AE$998,11,FALSE)</f>
        <v>#N/A</v>
      </c>
      <c r="U47" s="57" t="e">
        <f>VLOOKUP($O47,PercentSHGoalStats!$A$3:$AE$998,13,FALSE)</f>
        <v>#N/A</v>
      </c>
      <c r="V47" s="57" t="e">
        <f>VLOOKUP($O47,PercentSHGoalStats!$A$3:$AE$998,14,FALSE)</f>
        <v>#N/A</v>
      </c>
      <c r="W47" s="57" t="e">
        <f>VLOOKUP($O47,PercentSHGoalStats!$A$3:$AE$998,16,FALSE)</f>
        <v>#N/A</v>
      </c>
      <c r="X47" s="57" t="e">
        <f>VLOOKUP($O47,PercentSHGoalStats!$A$3:$AE$998,17,FALSE)</f>
        <v>#N/A</v>
      </c>
      <c r="Y47" s="57" t="e">
        <f>VLOOKUP($O47,PercentSHGoalStats!$A$3:$AE$998,19,FALSE)</f>
        <v>#N/A</v>
      </c>
      <c r="Z47" s="57" t="e">
        <f>VLOOKUP($O47,PercentSHGoalStats!$A$3:$AE$998,20,FALSE)</f>
        <v>#N/A</v>
      </c>
      <c r="AA47" s="57" t="e">
        <f>VLOOKUP($O47,PercentSHGoalStats!$A$3:$AE$998,22,FALSE)</f>
        <v>#N/A</v>
      </c>
    </row>
    <row r="48" spans="1:27" ht="14.4" hidden="1" thickTop="1" x14ac:dyDescent="0.3">
      <c r="A48" s="57" t="e">
        <f>VLOOKUP($M48,PercentSHGoalStats!$A$3:$AE$998,5,FALSE)</f>
        <v>#N/A</v>
      </c>
      <c r="B48" s="57" t="e">
        <f>VLOOKUP($M48,PercentSHGoalStats!$A$3:$AE$998,6,FALSE)</f>
        <v>#N/A</v>
      </c>
      <c r="C48" s="57" t="e">
        <f>VLOOKUP($M48,PercentSHGoalStats!$A$3:$AE$998,8,FALSE)</f>
        <v>#N/A</v>
      </c>
      <c r="D48" s="57" t="e">
        <f>VLOOKUP($M48,PercentSHGoalStats!$A$3:$AE$998,9,FALSE)</f>
        <v>#N/A</v>
      </c>
      <c r="E48" s="57" t="e">
        <f>VLOOKUP($M48,PercentSHGoalStats!$A$3:$AE$998,11,FALSE)</f>
        <v>#N/A</v>
      </c>
      <c r="F48" s="57" t="e">
        <f>VLOOKUP($M48,PercentSHGoalStats!$A$3:$AE$998,12,FALSE)</f>
        <v>#N/A</v>
      </c>
      <c r="G48" s="57" t="e">
        <f>VLOOKUP($M48,PercentSHGoalStats!$A$3:$AE$998,14,FALSE)</f>
        <v>#N/A</v>
      </c>
      <c r="H48" s="57" t="e">
        <f>VLOOKUP($M48,PercentSHGoalStats!$A$3:$AE$998,15,FALSE)</f>
        <v>#N/A</v>
      </c>
      <c r="I48" s="57" t="e">
        <f>VLOOKUP($M48,PercentSHGoalStats!$A$3:$AE$998,17,FALSE)</f>
        <v>#N/A</v>
      </c>
      <c r="J48" s="57" t="e">
        <f>VLOOKUP($M48,PercentSHGoalStats!$A$3:$AE$998,18,FALSE)</f>
        <v>#N/A</v>
      </c>
      <c r="K48" s="57" t="e">
        <f>VLOOKUP($M48,PercentSHGoalStats!$A$3:$AE$998,20,FALSE)</f>
        <v>#N/A</v>
      </c>
      <c r="L48" s="57" t="e">
        <f>VLOOKUP($M48,PercentSHGoalStats!$A$3:$AE$998,21,FALSE)</f>
        <v>#N/A</v>
      </c>
      <c r="M48" s="53" t="str">
        <f>Fixtures!A48</f>
        <v>Xanthi</v>
      </c>
      <c r="N48" s="54">
        <f>Fixtures!D48</f>
        <v>43485</v>
      </c>
      <c r="O48" s="53" t="str">
        <f>Fixtures!B48</f>
        <v>Atromitos</v>
      </c>
      <c r="P48" s="57" t="e">
        <f>VLOOKUP($O48,PercentSHGoalStats!$A$3:$AE$998,5,FALSE)</f>
        <v>#N/A</v>
      </c>
      <c r="Q48" s="57" t="e">
        <f>VLOOKUP($O48,PercentSHGoalStats!$A$3:$AE$998,7,FALSE)</f>
        <v>#N/A</v>
      </c>
      <c r="R48" s="57" t="e">
        <f>VLOOKUP($O48,PercentSHGoalStats!$A$3:$AE$998,8,FALSE)</f>
        <v>#N/A</v>
      </c>
      <c r="S48" s="57" t="e">
        <f>VLOOKUP($O48,PercentSHGoalStats!$A$3:$AE$998,10,FALSE)</f>
        <v>#N/A</v>
      </c>
      <c r="T48" s="57" t="e">
        <f>VLOOKUP($O48,PercentSHGoalStats!$A$3:$AE$998,11,FALSE)</f>
        <v>#N/A</v>
      </c>
      <c r="U48" s="57" t="e">
        <f>VLOOKUP($O48,PercentSHGoalStats!$A$3:$AE$998,13,FALSE)</f>
        <v>#N/A</v>
      </c>
      <c r="V48" s="57" t="e">
        <f>VLOOKUP($O48,PercentSHGoalStats!$A$3:$AE$998,14,FALSE)</f>
        <v>#N/A</v>
      </c>
      <c r="W48" s="57" t="e">
        <f>VLOOKUP($O48,PercentSHGoalStats!$A$3:$AE$998,16,FALSE)</f>
        <v>#N/A</v>
      </c>
      <c r="X48" s="57" t="e">
        <f>VLOOKUP($O48,PercentSHGoalStats!$A$3:$AE$998,17,FALSE)</f>
        <v>#N/A</v>
      </c>
      <c r="Y48" s="57" t="e">
        <f>VLOOKUP($O48,PercentSHGoalStats!$A$3:$AE$998,19,FALSE)</f>
        <v>#N/A</v>
      </c>
      <c r="Z48" s="57" t="e">
        <f>VLOOKUP($O48,PercentSHGoalStats!$A$3:$AE$998,20,FALSE)</f>
        <v>#N/A</v>
      </c>
      <c r="AA48" s="57" t="e">
        <f>VLOOKUP($O48,PercentSHGoalStats!$A$3:$AE$998,22,FALSE)</f>
        <v>#N/A</v>
      </c>
    </row>
    <row r="49" spans="1:27" ht="14.4" hidden="1" thickTop="1" x14ac:dyDescent="0.3">
      <c r="A49" s="57" t="e">
        <f>VLOOKUP($M49,PercentSHGoalStats!$A$3:$AE$998,5,FALSE)</f>
        <v>#N/A</v>
      </c>
      <c r="B49" s="57" t="e">
        <f>VLOOKUP($M49,PercentSHGoalStats!$A$3:$AE$998,6,FALSE)</f>
        <v>#N/A</v>
      </c>
      <c r="C49" s="57" t="e">
        <f>VLOOKUP($M49,PercentSHGoalStats!$A$3:$AE$998,8,FALSE)</f>
        <v>#N/A</v>
      </c>
      <c r="D49" s="57" t="e">
        <f>VLOOKUP($M49,PercentSHGoalStats!$A$3:$AE$998,9,FALSE)</f>
        <v>#N/A</v>
      </c>
      <c r="E49" s="57" t="e">
        <f>VLOOKUP($M49,PercentSHGoalStats!$A$3:$AE$998,11,FALSE)</f>
        <v>#N/A</v>
      </c>
      <c r="F49" s="57" t="e">
        <f>VLOOKUP($M49,PercentSHGoalStats!$A$3:$AE$998,12,FALSE)</f>
        <v>#N/A</v>
      </c>
      <c r="G49" s="57" t="e">
        <f>VLOOKUP($M49,PercentSHGoalStats!$A$3:$AE$998,14,FALSE)</f>
        <v>#N/A</v>
      </c>
      <c r="H49" s="57" t="e">
        <f>VLOOKUP($M49,PercentSHGoalStats!$A$3:$AE$998,15,FALSE)</f>
        <v>#N/A</v>
      </c>
      <c r="I49" s="57" t="e">
        <f>VLOOKUP($M49,PercentSHGoalStats!$A$3:$AE$998,17,FALSE)</f>
        <v>#N/A</v>
      </c>
      <c r="J49" s="57" t="e">
        <f>VLOOKUP($M49,PercentSHGoalStats!$A$3:$AE$998,18,FALSE)</f>
        <v>#N/A</v>
      </c>
      <c r="K49" s="57" t="e">
        <f>VLOOKUP($M49,PercentSHGoalStats!$A$3:$AE$998,20,FALSE)</f>
        <v>#N/A</v>
      </c>
      <c r="L49" s="57" t="e">
        <f>VLOOKUP($M49,PercentSHGoalStats!$A$3:$AE$998,21,FALSE)</f>
        <v>#N/A</v>
      </c>
      <c r="M49" s="53" t="str">
        <f>Fixtures!A49</f>
        <v>OFI</v>
      </c>
      <c r="N49" s="54">
        <f>Fixtures!D49</f>
        <v>43485</v>
      </c>
      <c r="O49" s="53" t="str">
        <f>Fixtures!B49</f>
        <v>Panaitolikos</v>
      </c>
      <c r="P49" s="57" t="e">
        <f>VLOOKUP($O49,PercentSHGoalStats!$A$3:$AE$998,5,FALSE)</f>
        <v>#N/A</v>
      </c>
      <c r="Q49" s="57" t="e">
        <f>VLOOKUP($O49,PercentSHGoalStats!$A$3:$AE$998,7,FALSE)</f>
        <v>#N/A</v>
      </c>
      <c r="R49" s="57" t="e">
        <f>VLOOKUP($O49,PercentSHGoalStats!$A$3:$AE$998,8,FALSE)</f>
        <v>#N/A</v>
      </c>
      <c r="S49" s="57" t="e">
        <f>VLOOKUP($O49,PercentSHGoalStats!$A$3:$AE$998,10,FALSE)</f>
        <v>#N/A</v>
      </c>
      <c r="T49" s="57" t="e">
        <f>VLOOKUP($O49,PercentSHGoalStats!$A$3:$AE$998,11,FALSE)</f>
        <v>#N/A</v>
      </c>
      <c r="U49" s="57" t="e">
        <f>VLOOKUP($O49,PercentSHGoalStats!$A$3:$AE$998,13,FALSE)</f>
        <v>#N/A</v>
      </c>
      <c r="V49" s="57" t="e">
        <f>VLOOKUP($O49,PercentSHGoalStats!$A$3:$AE$998,14,FALSE)</f>
        <v>#N/A</v>
      </c>
      <c r="W49" s="57" t="e">
        <f>VLOOKUP($O49,PercentSHGoalStats!$A$3:$AE$998,16,FALSE)</f>
        <v>#N/A</v>
      </c>
      <c r="X49" s="57" t="e">
        <f>VLOOKUP($O49,PercentSHGoalStats!$A$3:$AE$998,17,FALSE)</f>
        <v>#N/A</v>
      </c>
      <c r="Y49" s="57" t="e">
        <f>VLOOKUP($O49,PercentSHGoalStats!$A$3:$AE$998,19,FALSE)</f>
        <v>#N/A</v>
      </c>
      <c r="Z49" s="57" t="e">
        <f>VLOOKUP($O49,PercentSHGoalStats!$A$3:$AE$998,20,FALSE)</f>
        <v>#N/A</v>
      </c>
      <c r="AA49" s="57" t="e">
        <f>VLOOKUP($O49,PercentSHGoalStats!$A$3:$AE$998,22,FALSE)</f>
        <v>#N/A</v>
      </c>
    </row>
    <row r="50" spans="1:27" ht="14.4" hidden="1" thickTop="1" x14ac:dyDescent="0.3">
      <c r="A50" s="57" t="e">
        <f>VLOOKUP($M50,PercentSHGoalStats!$A$3:$AE$998,5,FALSE)</f>
        <v>#N/A</v>
      </c>
      <c r="B50" s="57" t="e">
        <f>VLOOKUP($M50,PercentSHGoalStats!$A$3:$AE$998,6,FALSE)</f>
        <v>#N/A</v>
      </c>
      <c r="C50" s="57" t="e">
        <f>VLOOKUP($M50,PercentSHGoalStats!$A$3:$AE$998,8,FALSE)</f>
        <v>#N/A</v>
      </c>
      <c r="D50" s="57" t="e">
        <f>VLOOKUP($M50,PercentSHGoalStats!$A$3:$AE$998,9,FALSE)</f>
        <v>#N/A</v>
      </c>
      <c r="E50" s="57" t="e">
        <f>VLOOKUP($M50,PercentSHGoalStats!$A$3:$AE$998,11,FALSE)</f>
        <v>#N/A</v>
      </c>
      <c r="F50" s="57" t="e">
        <f>VLOOKUP($M50,PercentSHGoalStats!$A$3:$AE$998,12,FALSE)</f>
        <v>#N/A</v>
      </c>
      <c r="G50" s="57" t="e">
        <f>VLOOKUP($M50,PercentSHGoalStats!$A$3:$AE$998,14,FALSE)</f>
        <v>#N/A</v>
      </c>
      <c r="H50" s="57" t="e">
        <f>VLOOKUP($M50,PercentSHGoalStats!$A$3:$AE$998,15,FALSE)</f>
        <v>#N/A</v>
      </c>
      <c r="I50" s="57" t="e">
        <f>VLOOKUP($M50,PercentSHGoalStats!$A$3:$AE$998,17,FALSE)</f>
        <v>#N/A</v>
      </c>
      <c r="J50" s="57" t="e">
        <f>VLOOKUP($M50,PercentSHGoalStats!$A$3:$AE$998,18,FALSE)</f>
        <v>#N/A</v>
      </c>
      <c r="K50" s="57" t="e">
        <f>VLOOKUP($M50,PercentSHGoalStats!$A$3:$AE$998,20,FALSE)</f>
        <v>#N/A</v>
      </c>
      <c r="L50" s="57" t="e">
        <f>VLOOKUP($M50,PercentSHGoalStats!$A$3:$AE$998,21,FALSE)</f>
        <v>#N/A</v>
      </c>
      <c r="M50" s="53" t="str">
        <f>Fixtures!A50</f>
        <v>Gent</v>
      </c>
      <c r="N50" s="54">
        <f>Fixtures!D50</f>
        <v>43485</v>
      </c>
      <c r="O50" s="53" t="str">
        <f>Fixtures!B50</f>
        <v>Anderlecht</v>
      </c>
      <c r="P50" s="57" t="e">
        <f>VLOOKUP($O50,PercentSHGoalStats!$A$3:$AE$998,5,FALSE)</f>
        <v>#N/A</v>
      </c>
      <c r="Q50" s="57" t="e">
        <f>VLOOKUP($O50,PercentSHGoalStats!$A$3:$AE$998,7,FALSE)</f>
        <v>#N/A</v>
      </c>
      <c r="R50" s="57" t="e">
        <f>VLOOKUP($O50,PercentSHGoalStats!$A$3:$AE$998,8,FALSE)</f>
        <v>#N/A</v>
      </c>
      <c r="S50" s="57" t="e">
        <f>VLOOKUP($O50,PercentSHGoalStats!$A$3:$AE$998,10,FALSE)</f>
        <v>#N/A</v>
      </c>
      <c r="T50" s="57" t="e">
        <f>VLOOKUP($O50,PercentSHGoalStats!$A$3:$AE$998,11,FALSE)</f>
        <v>#N/A</v>
      </c>
      <c r="U50" s="57" t="e">
        <f>VLOOKUP($O50,PercentSHGoalStats!$A$3:$AE$998,13,FALSE)</f>
        <v>#N/A</v>
      </c>
      <c r="V50" s="57" t="e">
        <f>VLOOKUP($O50,PercentSHGoalStats!$A$3:$AE$998,14,FALSE)</f>
        <v>#N/A</v>
      </c>
      <c r="W50" s="57" t="e">
        <f>VLOOKUP($O50,PercentSHGoalStats!$A$3:$AE$998,16,FALSE)</f>
        <v>#N/A</v>
      </c>
      <c r="X50" s="57" t="e">
        <f>VLOOKUP($O50,PercentSHGoalStats!$A$3:$AE$998,17,FALSE)</f>
        <v>#N/A</v>
      </c>
      <c r="Y50" s="57" t="e">
        <f>VLOOKUP($O50,PercentSHGoalStats!$A$3:$AE$998,19,FALSE)</f>
        <v>#N/A</v>
      </c>
      <c r="Z50" s="57" t="e">
        <f>VLOOKUP($O50,PercentSHGoalStats!$A$3:$AE$998,20,FALSE)</f>
        <v>#N/A</v>
      </c>
      <c r="AA50" s="57" t="e">
        <f>VLOOKUP($O50,PercentSHGoalStats!$A$3:$AE$998,22,FALSE)</f>
        <v>#N/A</v>
      </c>
    </row>
    <row r="51" spans="1:27" ht="14.4" hidden="1" thickTop="1" x14ac:dyDescent="0.3">
      <c r="A51" s="57" t="e">
        <f>VLOOKUP($M51,PercentSHGoalStats!$A$3:$AE$998,5,FALSE)</f>
        <v>#N/A</v>
      </c>
      <c r="B51" s="57" t="e">
        <f>VLOOKUP($M51,PercentSHGoalStats!$A$3:$AE$998,6,FALSE)</f>
        <v>#N/A</v>
      </c>
      <c r="C51" s="57" t="e">
        <f>VLOOKUP($M51,PercentSHGoalStats!$A$3:$AE$998,8,FALSE)</f>
        <v>#N/A</v>
      </c>
      <c r="D51" s="57" t="e">
        <f>VLOOKUP($M51,PercentSHGoalStats!$A$3:$AE$998,9,FALSE)</f>
        <v>#N/A</v>
      </c>
      <c r="E51" s="57" t="e">
        <f>VLOOKUP($M51,PercentSHGoalStats!$A$3:$AE$998,11,FALSE)</f>
        <v>#N/A</v>
      </c>
      <c r="F51" s="57" t="e">
        <f>VLOOKUP($M51,PercentSHGoalStats!$A$3:$AE$998,12,FALSE)</f>
        <v>#N/A</v>
      </c>
      <c r="G51" s="57" t="e">
        <f>VLOOKUP($M51,PercentSHGoalStats!$A$3:$AE$998,14,FALSE)</f>
        <v>#N/A</v>
      </c>
      <c r="H51" s="57" t="e">
        <f>VLOOKUP($M51,PercentSHGoalStats!$A$3:$AE$998,15,FALSE)</f>
        <v>#N/A</v>
      </c>
      <c r="I51" s="57" t="e">
        <f>VLOOKUP($M51,PercentSHGoalStats!$A$3:$AE$998,17,FALSE)</f>
        <v>#N/A</v>
      </c>
      <c r="J51" s="57" t="e">
        <f>VLOOKUP($M51,PercentSHGoalStats!$A$3:$AE$998,18,FALSE)</f>
        <v>#N/A</v>
      </c>
      <c r="K51" s="57" t="e">
        <f>VLOOKUP($M51,PercentSHGoalStats!$A$3:$AE$998,20,FALSE)</f>
        <v>#N/A</v>
      </c>
      <c r="L51" s="57" t="e">
        <f>VLOOKUP($M51,PercentSHGoalStats!$A$3:$AE$998,21,FALSE)</f>
        <v>#N/A</v>
      </c>
      <c r="M51" s="53" t="str">
        <f>Fixtures!A51</f>
        <v>Royal Excel Mouscron</v>
      </c>
      <c r="N51" s="54">
        <f>Fixtures!D51</f>
        <v>43485</v>
      </c>
      <c r="O51" s="53" t="str">
        <f>Fixtures!B51</f>
        <v>KV Oostende</v>
      </c>
      <c r="P51" s="57" t="e">
        <f>VLOOKUP($O51,PercentSHGoalStats!$A$3:$AE$998,5,FALSE)</f>
        <v>#N/A</v>
      </c>
      <c r="Q51" s="57" t="e">
        <f>VLOOKUP($O51,PercentSHGoalStats!$A$3:$AE$998,7,FALSE)</f>
        <v>#N/A</v>
      </c>
      <c r="R51" s="57" t="e">
        <f>VLOOKUP($O51,PercentSHGoalStats!$A$3:$AE$998,8,FALSE)</f>
        <v>#N/A</v>
      </c>
      <c r="S51" s="57" t="e">
        <f>VLOOKUP($O51,PercentSHGoalStats!$A$3:$AE$998,10,FALSE)</f>
        <v>#N/A</v>
      </c>
      <c r="T51" s="57" t="e">
        <f>VLOOKUP($O51,PercentSHGoalStats!$A$3:$AE$998,11,FALSE)</f>
        <v>#N/A</v>
      </c>
      <c r="U51" s="57" t="e">
        <f>VLOOKUP($O51,PercentSHGoalStats!$A$3:$AE$998,13,FALSE)</f>
        <v>#N/A</v>
      </c>
      <c r="V51" s="57" t="e">
        <f>VLOOKUP($O51,PercentSHGoalStats!$A$3:$AE$998,14,FALSE)</f>
        <v>#N/A</v>
      </c>
      <c r="W51" s="57" t="e">
        <f>VLOOKUP($O51,PercentSHGoalStats!$A$3:$AE$998,16,FALSE)</f>
        <v>#N/A</v>
      </c>
      <c r="X51" s="57" t="e">
        <f>VLOOKUP($O51,PercentSHGoalStats!$A$3:$AE$998,17,FALSE)</f>
        <v>#N/A</v>
      </c>
      <c r="Y51" s="57" t="e">
        <f>VLOOKUP($O51,PercentSHGoalStats!$A$3:$AE$998,19,FALSE)</f>
        <v>#N/A</v>
      </c>
      <c r="Z51" s="57" t="e">
        <f>VLOOKUP($O51,PercentSHGoalStats!$A$3:$AE$998,20,FALSE)</f>
        <v>#N/A</v>
      </c>
      <c r="AA51" s="57" t="e">
        <f>VLOOKUP($O51,PercentSHGoalStats!$A$3:$AE$998,22,FALSE)</f>
        <v>#N/A</v>
      </c>
    </row>
    <row r="52" spans="1:27" ht="14.4" hidden="1" thickTop="1" x14ac:dyDescent="0.3">
      <c r="A52" s="57">
        <f>VLOOKUP($M52,PercentSHGoalStats!$A$3:$AE$998,5,FALSE)</f>
        <v>0.84210526315789469</v>
      </c>
      <c r="B52" s="57">
        <f>VLOOKUP($M52,PercentSHGoalStats!$A$3:$AE$998,6,FALSE)</f>
        <v>0.8</v>
      </c>
      <c r="C52" s="57">
        <f>VLOOKUP($M52,PercentSHGoalStats!$A$3:$AE$998,8,FALSE)</f>
        <v>0.36842105263157893</v>
      </c>
      <c r="D52" s="57">
        <f>VLOOKUP($M52,PercentSHGoalStats!$A$3:$AE$998,9,FALSE)</f>
        <v>0.2</v>
      </c>
      <c r="E52" s="57">
        <f>VLOOKUP($M52,PercentSHGoalStats!$A$3:$AE$998,11,FALSE)</f>
        <v>0.78947368421052633</v>
      </c>
      <c r="F52" s="57">
        <f>VLOOKUP($M52,PercentSHGoalStats!$A$3:$AE$998,12,FALSE)</f>
        <v>0.7</v>
      </c>
      <c r="G52" s="57">
        <f>VLOOKUP($M52,PercentSHGoalStats!$A$3:$AE$998,14,FALSE)</f>
        <v>0.31578947368421051</v>
      </c>
      <c r="H52" s="57">
        <f>VLOOKUP($M52,PercentSHGoalStats!$A$3:$AE$998,15,FALSE)</f>
        <v>0.2</v>
      </c>
      <c r="I52" s="57">
        <f>VLOOKUP($M52,PercentSHGoalStats!$A$3:$AE$998,17,FALSE)</f>
        <v>0.21052631578947367</v>
      </c>
      <c r="J52" s="57">
        <f>VLOOKUP($M52,PercentSHGoalStats!$A$3:$AE$998,18,FALSE)</f>
        <v>0.2</v>
      </c>
      <c r="K52" s="57">
        <f>VLOOKUP($M52,PercentSHGoalStats!$A$3:$AE$998,20,FALSE)</f>
        <v>0</v>
      </c>
      <c r="L52" s="57">
        <f>VLOOKUP($M52,PercentSHGoalStats!$A$3:$AE$998,21,FALSE)</f>
        <v>0</v>
      </c>
      <c r="M52" s="53" t="str">
        <f>Fixtures!A52</f>
        <v>Juventus</v>
      </c>
      <c r="N52" s="54">
        <f>Fixtures!D52</f>
        <v>43486</v>
      </c>
      <c r="O52" s="53" t="str">
        <f>Fixtures!B52</f>
        <v>Chievo</v>
      </c>
      <c r="P52" s="57">
        <f>VLOOKUP($O52,PercentSHGoalStats!$A$3:$AE$998,5,FALSE)</f>
        <v>0.84210526315789469</v>
      </c>
      <c r="Q52" s="57">
        <f>VLOOKUP($O52,PercentSHGoalStats!$A$3:$AE$998,7,FALSE)</f>
        <v>0.77777777777777779</v>
      </c>
      <c r="R52" s="57">
        <f>VLOOKUP($O52,PercentSHGoalStats!$A$3:$AE$998,8,FALSE)</f>
        <v>0.47368421052631576</v>
      </c>
      <c r="S52" s="57">
        <f>VLOOKUP($O52,PercentSHGoalStats!$A$3:$AE$998,10,FALSE)</f>
        <v>0.66666666666666663</v>
      </c>
      <c r="T52" s="57">
        <f>VLOOKUP($O52,PercentSHGoalStats!$A$3:$AE$998,11,FALSE)</f>
        <v>0.47368421052631576</v>
      </c>
      <c r="U52" s="57">
        <f>VLOOKUP($O52,PercentSHGoalStats!$A$3:$AE$998,13,FALSE)</f>
        <v>0.55555555555555558</v>
      </c>
      <c r="V52" s="57">
        <f>VLOOKUP($O52,PercentSHGoalStats!$A$3:$AE$998,14,FALSE)</f>
        <v>5.2631578947368418E-2</v>
      </c>
      <c r="W52" s="57">
        <f>VLOOKUP($O52,PercentSHGoalStats!$A$3:$AE$998,16,FALSE)</f>
        <v>0.1111111111111111</v>
      </c>
      <c r="X52" s="57">
        <f>VLOOKUP($O52,PercentSHGoalStats!$A$3:$AE$998,17,FALSE)</f>
        <v>0.68421052631578949</v>
      </c>
      <c r="Y52" s="57">
        <f>VLOOKUP($O52,PercentSHGoalStats!$A$3:$AE$998,19,FALSE)</f>
        <v>0.66666666666666663</v>
      </c>
      <c r="Z52" s="57">
        <f>VLOOKUP($O52,PercentSHGoalStats!$A$3:$AE$998,20,FALSE)</f>
        <v>0.26315789473684209</v>
      </c>
      <c r="AA52" s="57">
        <f>VLOOKUP($O52,PercentSHGoalStats!$A$3:$AE$998,22,FALSE)</f>
        <v>0.22222222222222221</v>
      </c>
    </row>
    <row r="53" spans="1:27" ht="14.4" hidden="1" thickTop="1" x14ac:dyDescent="0.3">
      <c r="A53" s="57">
        <f>VLOOKUP($M53,PercentSHGoalStats!$A$3:$AE$998,5,FALSE)</f>
        <v>0.63157894736842102</v>
      </c>
      <c r="B53" s="57">
        <f>VLOOKUP($M53,PercentSHGoalStats!$A$3:$AE$998,6,FALSE)</f>
        <v>0.6</v>
      </c>
      <c r="C53" s="57">
        <f>VLOOKUP($M53,PercentSHGoalStats!$A$3:$AE$998,8,FALSE)</f>
        <v>0.36842105263157893</v>
      </c>
      <c r="D53" s="57">
        <f>VLOOKUP($M53,PercentSHGoalStats!$A$3:$AE$998,9,FALSE)</f>
        <v>0.3</v>
      </c>
      <c r="E53" s="57">
        <f>VLOOKUP($M53,PercentSHGoalStats!$A$3:$AE$998,11,FALSE)</f>
        <v>0.42105263157894735</v>
      </c>
      <c r="F53" s="57">
        <f>VLOOKUP($M53,PercentSHGoalStats!$A$3:$AE$998,12,FALSE)</f>
        <v>0.4</v>
      </c>
      <c r="G53" s="57">
        <f>VLOOKUP($M53,PercentSHGoalStats!$A$3:$AE$998,14,FALSE)</f>
        <v>0.10526315789473684</v>
      </c>
      <c r="H53" s="57">
        <f>VLOOKUP($M53,PercentSHGoalStats!$A$3:$AE$998,15,FALSE)</f>
        <v>0.1</v>
      </c>
      <c r="I53" s="57">
        <f>VLOOKUP($M53,PercentSHGoalStats!$A$3:$AE$998,17,FALSE)</f>
        <v>0.47368421052631576</v>
      </c>
      <c r="J53" s="57">
        <f>VLOOKUP($M53,PercentSHGoalStats!$A$3:$AE$998,18,FALSE)</f>
        <v>0.4</v>
      </c>
      <c r="K53" s="57">
        <f>VLOOKUP($M53,PercentSHGoalStats!$A$3:$AE$998,20,FALSE)</f>
        <v>0.21052631578947367</v>
      </c>
      <c r="L53" s="57">
        <f>VLOOKUP($M53,PercentSHGoalStats!$A$3:$AE$998,21,FALSE)</f>
        <v>0.2</v>
      </c>
      <c r="M53" s="53" t="str">
        <f>Fixtures!A53</f>
        <v>Genoa</v>
      </c>
      <c r="N53" s="54">
        <f>Fixtures!D53</f>
        <v>43486</v>
      </c>
      <c r="O53" s="53" t="str">
        <f>Fixtures!B53</f>
        <v>Milan</v>
      </c>
      <c r="P53" s="57">
        <f>VLOOKUP($O53,PercentSHGoalStats!$A$3:$AE$998,5,FALSE)</f>
        <v>0.84210526315789469</v>
      </c>
      <c r="Q53" s="57">
        <f>VLOOKUP($O53,PercentSHGoalStats!$A$3:$AE$998,7,FALSE)</f>
        <v>0.77777777777777779</v>
      </c>
      <c r="R53" s="57">
        <f>VLOOKUP($O53,PercentSHGoalStats!$A$3:$AE$998,8,FALSE)</f>
        <v>0.42105263157894735</v>
      </c>
      <c r="S53" s="57">
        <f>VLOOKUP($O53,PercentSHGoalStats!$A$3:$AE$998,10,FALSE)</f>
        <v>0.33333333333333331</v>
      </c>
      <c r="T53" s="57">
        <f>VLOOKUP($O53,PercentSHGoalStats!$A$3:$AE$998,11,FALSE)</f>
        <v>0.63157894736842102</v>
      </c>
      <c r="U53" s="57">
        <f>VLOOKUP($O53,PercentSHGoalStats!$A$3:$AE$998,13,FALSE)</f>
        <v>0.55555555555555558</v>
      </c>
      <c r="V53" s="57">
        <f>VLOOKUP($O53,PercentSHGoalStats!$A$3:$AE$998,14,FALSE)</f>
        <v>0.10526315789473684</v>
      </c>
      <c r="W53" s="57">
        <f>VLOOKUP($O53,PercentSHGoalStats!$A$3:$AE$998,16,FALSE)</f>
        <v>0.1111111111111111</v>
      </c>
      <c r="X53" s="57">
        <f>VLOOKUP($O53,PercentSHGoalStats!$A$3:$AE$998,17,FALSE)</f>
        <v>0.63157894736842102</v>
      </c>
      <c r="Y53" s="57">
        <f>VLOOKUP($O53,PercentSHGoalStats!$A$3:$AE$998,19,FALSE)</f>
        <v>0.55555555555555558</v>
      </c>
      <c r="Z53" s="57">
        <f>VLOOKUP($O53,PercentSHGoalStats!$A$3:$AE$998,20,FALSE)</f>
        <v>0.10526315789473684</v>
      </c>
      <c r="AA53" s="57">
        <f>VLOOKUP($O53,PercentSHGoalStats!$A$3:$AE$998,22,FALSE)</f>
        <v>0.1111111111111111</v>
      </c>
    </row>
    <row r="54" spans="1:27" ht="14.4" hidden="1" thickTop="1" x14ac:dyDescent="0.3">
      <c r="A54" s="57">
        <f>VLOOKUP($M54,PercentSHGoalStats!$A$3:$AE$998,5,FALSE)</f>
        <v>0.70370370370370372</v>
      </c>
      <c r="B54" s="57">
        <f>VLOOKUP($M54,PercentSHGoalStats!$A$3:$AE$998,6,FALSE)</f>
        <v>0.53846153846153844</v>
      </c>
      <c r="C54" s="57">
        <f>VLOOKUP($M54,PercentSHGoalStats!$A$3:$AE$998,8,FALSE)</f>
        <v>0.25925925925925924</v>
      </c>
      <c r="D54" s="57">
        <f>VLOOKUP($M54,PercentSHGoalStats!$A$3:$AE$998,9,FALSE)</f>
        <v>0.23076923076923078</v>
      </c>
      <c r="E54" s="57">
        <f>VLOOKUP($M54,PercentSHGoalStats!$A$3:$AE$998,11,FALSE)</f>
        <v>0.33333333333333331</v>
      </c>
      <c r="F54" s="57">
        <f>VLOOKUP($M54,PercentSHGoalStats!$A$3:$AE$998,12,FALSE)</f>
        <v>0.30769230769230771</v>
      </c>
      <c r="G54" s="57">
        <f>VLOOKUP($M54,PercentSHGoalStats!$A$3:$AE$998,14,FALSE)</f>
        <v>7.407407407407407E-2</v>
      </c>
      <c r="H54" s="57">
        <f>VLOOKUP($M54,PercentSHGoalStats!$A$3:$AE$998,15,FALSE)</f>
        <v>7.6923076923076927E-2</v>
      </c>
      <c r="I54" s="57">
        <f>VLOOKUP($M54,PercentSHGoalStats!$A$3:$AE$998,17,FALSE)</f>
        <v>0.55555555555555558</v>
      </c>
      <c r="J54" s="57">
        <f>VLOOKUP($M54,PercentSHGoalStats!$A$3:$AE$998,18,FALSE)</f>
        <v>0.38461538461538464</v>
      </c>
      <c r="K54" s="57">
        <f>VLOOKUP($M54,PercentSHGoalStats!$A$3:$AE$998,20,FALSE)</f>
        <v>0.18518518518518517</v>
      </c>
      <c r="L54" s="57">
        <f>VLOOKUP($M54,PercentSHGoalStats!$A$3:$AE$998,21,FALSE)</f>
        <v>0.15384615384615385</v>
      </c>
      <c r="M54" s="53" t="str">
        <f>Fixtures!A54</f>
        <v>Bolton Wanderers</v>
      </c>
      <c r="N54" s="54">
        <f>Fixtures!D54</f>
        <v>43486</v>
      </c>
      <c r="O54" s="53" t="str">
        <f>Fixtures!B54</f>
        <v>West Bromwich Albion</v>
      </c>
      <c r="P54" s="57">
        <f>VLOOKUP($O54,PercentSHGoalStats!$A$3:$AE$998,5,FALSE)</f>
        <v>0.88888888888888884</v>
      </c>
      <c r="Q54" s="57">
        <f>VLOOKUP($O54,PercentSHGoalStats!$A$3:$AE$998,7,FALSE)</f>
        <v>0.76923076923076927</v>
      </c>
      <c r="R54" s="57">
        <f>VLOOKUP($O54,PercentSHGoalStats!$A$3:$AE$998,8,FALSE)</f>
        <v>0.55555555555555558</v>
      </c>
      <c r="S54" s="57">
        <f>VLOOKUP($O54,PercentSHGoalStats!$A$3:$AE$998,10,FALSE)</f>
        <v>0.46153846153846156</v>
      </c>
      <c r="T54" s="57">
        <f>VLOOKUP($O54,PercentSHGoalStats!$A$3:$AE$998,11,FALSE)</f>
        <v>0.70370370370370372</v>
      </c>
      <c r="U54" s="57">
        <f>VLOOKUP($O54,PercentSHGoalStats!$A$3:$AE$998,13,FALSE)</f>
        <v>0.61538461538461542</v>
      </c>
      <c r="V54" s="57">
        <f>VLOOKUP($O54,PercentSHGoalStats!$A$3:$AE$998,14,FALSE)</f>
        <v>0.25925925925925924</v>
      </c>
      <c r="W54" s="57">
        <f>VLOOKUP($O54,PercentSHGoalStats!$A$3:$AE$998,16,FALSE)</f>
        <v>0.23076923076923078</v>
      </c>
      <c r="X54" s="57">
        <f>VLOOKUP($O54,PercentSHGoalStats!$A$3:$AE$998,17,FALSE)</f>
        <v>0.59259259259259256</v>
      </c>
      <c r="Y54" s="57">
        <f>VLOOKUP($O54,PercentSHGoalStats!$A$3:$AE$998,19,FALSE)</f>
        <v>0.53846153846153844</v>
      </c>
      <c r="Z54" s="57">
        <f>VLOOKUP($O54,PercentSHGoalStats!$A$3:$AE$998,20,FALSE)</f>
        <v>0.18518518518518517</v>
      </c>
      <c r="AA54" s="57">
        <f>VLOOKUP($O54,PercentSHGoalStats!$A$3:$AE$998,22,FALSE)</f>
        <v>0.23076923076923078</v>
      </c>
    </row>
    <row r="55" spans="1:27" ht="14.4" hidden="1" thickTop="1" x14ac:dyDescent="0.3">
      <c r="A55" s="57">
        <f>VLOOKUP($M55,PercentSHGoalStats!$A$3:$AE$998,5,FALSE)</f>
        <v>0.84210526315789469</v>
      </c>
      <c r="B55" s="57">
        <f>VLOOKUP($M55,PercentSHGoalStats!$A$3:$AE$998,6,FALSE)</f>
        <v>0.8</v>
      </c>
      <c r="C55" s="57">
        <f>VLOOKUP($M55,PercentSHGoalStats!$A$3:$AE$998,8,FALSE)</f>
        <v>0.36842105263157893</v>
      </c>
      <c r="D55" s="57">
        <f>VLOOKUP($M55,PercentSHGoalStats!$A$3:$AE$998,9,FALSE)</f>
        <v>0.4</v>
      </c>
      <c r="E55" s="57">
        <f>VLOOKUP($M55,PercentSHGoalStats!$A$3:$AE$998,11,FALSE)</f>
        <v>0.57894736842105265</v>
      </c>
      <c r="F55" s="57">
        <f>VLOOKUP($M55,PercentSHGoalStats!$A$3:$AE$998,12,FALSE)</f>
        <v>0.8</v>
      </c>
      <c r="G55" s="57">
        <f>VLOOKUP($M55,PercentSHGoalStats!$A$3:$AE$998,14,FALSE)</f>
        <v>0.15789473684210525</v>
      </c>
      <c r="H55" s="57">
        <f>VLOOKUP($M55,PercentSHGoalStats!$A$3:$AE$998,15,FALSE)</f>
        <v>0.3</v>
      </c>
      <c r="I55" s="57">
        <f>VLOOKUP($M55,PercentSHGoalStats!$A$3:$AE$998,17,FALSE)</f>
        <v>0.42105263157894735</v>
      </c>
      <c r="J55" s="57">
        <f>VLOOKUP($M55,PercentSHGoalStats!$A$3:$AE$998,18,FALSE)</f>
        <v>0.2</v>
      </c>
      <c r="K55" s="57">
        <f>VLOOKUP($M55,PercentSHGoalStats!$A$3:$AE$998,20,FALSE)</f>
        <v>0.21052631578947367</v>
      </c>
      <c r="L55" s="57">
        <f>VLOOKUP($M55,PercentSHGoalStats!$A$3:$AE$998,21,FALSE)</f>
        <v>0.2</v>
      </c>
      <c r="M55" s="53" t="str">
        <f>Fixtures!A55</f>
        <v>Eibar</v>
      </c>
      <c r="N55" s="54">
        <f>Fixtures!D55</f>
        <v>43486</v>
      </c>
      <c r="O55" s="53" t="str">
        <f>Fixtures!B55</f>
        <v>Espanyol</v>
      </c>
      <c r="P55" s="57">
        <f>VLOOKUP($O55,PercentSHGoalStats!$A$3:$AE$998,5,FALSE)</f>
        <v>0.84210526315789469</v>
      </c>
      <c r="Q55" s="57">
        <f>VLOOKUP($O55,PercentSHGoalStats!$A$3:$AE$998,7,FALSE)</f>
        <v>0.9</v>
      </c>
      <c r="R55" s="57">
        <f>VLOOKUP($O55,PercentSHGoalStats!$A$3:$AE$998,8,FALSE)</f>
        <v>0.36842105263157893</v>
      </c>
      <c r="S55" s="57">
        <f>VLOOKUP($O55,PercentSHGoalStats!$A$3:$AE$998,10,FALSE)</f>
        <v>0.3</v>
      </c>
      <c r="T55" s="57">
        <f>VLOOKUP($O55,PercentSHGoalStats!$A$3:$AE$998,11,FALSE)</f>
        <v>0.31578947368421051</v>
      </c>
      <c r="U55" s="57">
        <f>VLOOKUP($O55,PercentSHGoalStats!$A$3:$AE$998,13,FALSE)</f>
        <v>0.1</v>
      </c>
      <c r="V55" s="57">
        <f>VLOOKUP($O55,PercentSHGoalStats!$A$3:$AE$998,14,FALSE)</f>
        <v>0.10526315789473684</v>
      </c>
      <c r="W55" s="57">
        <f>VLOOKUP($O55,PercentSHGoalStats!$A$3:$AE$998,16,FALSE)</f>
        <v>0</v>
      </c>
      <c r="X55" s="57">
        <f>VLOOKUP($O55,PercentSHGoalStats!$A$3:$AE$998,17,FALSE)</f>
        <v>0.57894736842105265</v>
      </c>
      <c r="Y55" s="57">
        <f>VLOOKUP($O55,PercentSHGoalStats!$A$3:$AE$998,19,FALSE)</f>
        <v>0.8</v>
      </c>
      <c r="Z55" s="57">
        <f>VLOOKUP($O55,PercentSHGoalStats!$A$3:$AE$998,20,FALSE)</f>
        <v>0.21052631578947367</v>
      </c>
      <c r="AA55" s="57">
        <f>VLOOKUP($O55,PercentSHGoalStats!$A$3:$AE$998,22,FALSE)</f>
        <v>0.3</v>
      </c>
    </row>
    <row r="56" spans="1:27" ht="14.4" hidden="1" thickTop="1" x14ac:dyDescent="0.3">
      <c r="A56" s="57">
        <f>VLOOKUP($M56,PercentSHGoalStats!$A$3:$AE$998,5,FALSE)</f>
        <v>1</v>
      </c>
      <c r="B56" s="57">
        <f>VLOOKUP($M56,PercentSHGoalStats!$A$3:$AE$998,6,FALSE)</f>
        <v>1</v>
      </c>
      <c r="C56" s="57">
        <f>VLOOKUP($M56,PercentSHGoalStats!$A$3:$AE$998,8,FALSE)</f>
        <v>0.69230769230769229</v>
      </c>
      <c r="D56" s="57">
        <f>VLOOKUP($M56,PercentSHGoalStats!$A$3:$AE$998,9,FALSE)</f>
        <v>0.42857142857142855</v>
      </c>
      <c r="E56" s="57">
        <f>VLOOKUP($M56,PercentSHGoalStats!$A$3:$AE$998,11,FALSE)</f>
        <v>0.61538461538461542</v>
      </c>
      <c r="F56" s="57">
        <f>VLOOKUP($M56,PercentSHGoalStats!$A$3:$AE$998,12,FALSE)</f>
        <v>0.5714285714285714</v>
      </c>
      <c r="G56" s="57">
        <f>VLOOKUP($M56,PercentSHGoalStats!$A$3:$AE$998,14,FALSE)</f>
        <v>0.15384615384615385</v>
      </c>
      <c r="H56" s="57">
        <f>VLOOKUP($M56,PercentSHGoalStats!$A$3:$AE$998,15,FALSE)</f>
        <v>0.14285714285714285</v>
      </c>
      <c r="I56" s="57">
        <f>VLOOKUP($M56,PercentSHGoalStats!$A$3:$AE$998,17,FALSE)</f>
        <v>0.76923076923076927</v>
      </c>
      <c r="J56" s="57">
        <f>VLOOKUP($M56,PercentSHGoalStats!$A$3:$AE$998,18,FALSE)</f>
        <v>0.7142857142857143</v>
      </c>
      <c r="K56" s="57">
        <f>VLOOKUP($M56,PercentSHGoalStats!$A$3:$AE$998,20,FALSE)</f>
        <v>0.38461538461538464</v>
      </c>
      <c r="L56" s="57">
        <f>VLOOKUP($M56,PercentSHGoalStats!$A$3:$AE$998,21,FALSE)</f>
        <v>0.14285714285714285</v>
      </c>
      <c r="M56" s="53" t="str">
        <f>Fixtures!A56</f>
        <v>PSV II</v>
      </c>
      <c r="N56" s="54">
        <f>Fixtures!D56</f>
        <v>43486</v>
      </c>
      <c r="O56" s="53" t="str">
        <f>Fixtures!B56</f>
        <v>MVV</v>
      </c>
      <c r="P56" s="57">
        <f>VLOOKUP($O56,PercentSHGoalStats!$A$3:$AE$998,5,FALSE)</f>
        <v>0.7857142857142857</v>
      </c>
      <c r="Q56" s="57">
        <f>VLOOKUP($O56,PercentSHGoalStats!$A$3:$AE$998,7,FALSE)</f>
        <v>0.7142857142857143</v>
      </c>
      <c r="R56" s="57">
        <f>VLOOKUP($O56,PercentSHGoalStats!$A$3:$AE$998,8,FALSE)</f>
        <v>0.35714285714285715</v>
      </c>
      <c r="S56" s="57">
        <f>VLOOKUP($O56,PercentSHGoalStats!$A$3:$AE$998,10,FALSE)</f>
        <v>0.42857142857142855</v>
      </c>
      <c r="T56" s="57">
        <f>VLOOKUP($O56,PercentSHGoalStats!$A$3:$AE$998,11,FALSE)</f>
        <v>0.35714285714285715</v>
      </c>
      <c r="U56" s="57">
        <f>VLOOKUP($O56,PercentSHGoalStats!$A$3:$AE$998,13,FALSE)</f>
        <v>0.5714285714285714</v>
      </c>
      <c r="V56" s="57">
        <f>VLOOKUP($O56,PercentSHGoalStats!$A$3:$AE$998,14,FALSE)</f>
        <v>0.14285714285714285</v>
      </c>
      <c r="W56" s="57">
        <f>VLOOKUP($O56,PercentSHGoalStats!$A$3:$AE$998,16,FALSE)</f>
        <v>0.14285714285714285</v>
      </c>
      <c r="X56" s="57">
        <f>VLOOKUP($O56,PercentSHGoalStats!$A$3:$AE$998,17,FALSE)</f>
        <v>0.7142857142857143</v>
      </c>
      <c r="Y56" s="57">
        <f>VLOOKUP($O56,PercentSHGoalStats!$A$3:$AE$998,19,FALSE)</f>
        <v>0.5714285714285714</v>
      </c>
      <c r="Z56" s="57">
        <f>VLOOKUP($O56,PercentSHGoalStats!$A$3:$AE$998,20,FALSE)</f>
        <v>0.21428571428571427</v>
      </c>
      <c r="AA56" s="57">
        <f>VLOOKUP($O56,PercentSHGoalStats!$A$3:$AE$998,22,FALSE)</f>
        <v>0.2857142857142857</v>
      </c>
    </row>
    <row r="57" spans="1:27" ht="14.4" hidden="1" thickTop="1" x14ac:dyDescent="0.3">
      <c r="A57" s="57">
        <f>VLOOKUP($M57,PercentSHGoalStats!$A$3:$AE$998,5,FALSE)</f>
        <v>0.7142857142857143</v>
      </c>
      <c r="B57" s="57">
        <f>VLOOKUP($M57,PercentSHGoalStats!$A$3:$AE$998,6,FALSE)</f>
        <v>1</v>
      </c>
      <c r="C57" s="57">
        <f>VLOOKUP($M57,PercentSHGoalStats!$A$3:$AE$998,8,FALSE)</f>
        <v>0.14285714285714285</v>
      </c>
      <c r="D57" s="57">
        <f>VLOOKUP($M57,PercentSHGoalStats!$A$3:$AE$998,9,FALSE)</f>
        <v>0</v>
      </c>
      <c r="E57" s="57">
        <f>VLOOKUP($M57,PercentSHGoalStats!$A$3:$AE$998,11,FALSE)</f>
        <v>0.2857142857142857</v>
      </c>
      <c r="F57" s="57">
        <f>VLOOKUP($M57,PercentSHGoalStats!$A$3:$AE$998,12,FALSE)</f>
        <v>0.33333333333333331</v>
      </c>
      <c r="G57" s="57">
        <f>VLOOKUP($M57,PercentSHGoalStats!$A$3:$AE$998,14,FALSE)</f>
        <v>0</v>
      </c>
      <c r="H57" s="57">
        <f>VLOOKUP($M57,PercentSHGoalStats!$A$3:$AE$998,15,FALSE)</f>
        <v>0</v>
      </c>
      <c r="I57" s="57">
        <f>VLOOKUP($M57,PercentSHGoalStats!$A$3:$AE$998,17,FALSE)</f>
        <v>0.5714285714285714</v>
      </c>
      <c r="J57" s="57">
        <f>VLOOKUP($M57,PercentSHGoalStats!$A$3:$AE$998,18,FALSE)</f>
        <v>0.66666666666666663</v>
      </c>
      <c r="K57" s="57">
        <f>VLOOKUP($M57,PercentSHGoalStats!$A$3:$AE$998,20,FALSE)</f>
        <v>0.14285714285714285</v>
      </c>
      <c r="L57" s="57">
        <f>VLOOKUP($M57,PercentSHGoalStats!$A$3:$AE$998,21,FALSE)</f>
        <v>0</v>
      </c>
      <c r="M57" s="53" t="str">
        <f>Fixtures!A57</f>
        <v>Spezia</v>
      </c>
      <c r="N57" s="54">
        <f>Fixtures!D57</f>
        <v>43486</v>
      </c>
      <c r="O57" s="53" t="str">
        <f>Fixtures!B57</f>
        <v>Venezia</v>
      </c>
      <c r="P57" s="57">
        <f>VLOOKUP($O57,PercentSHGoalStats!$A$3:$AE$998,5,FALSE)</f>
        <v>0.75</v>
      </c>
      <c r="Q57" s="57">
        <f>VLOOKUP($O57,PercentSHGoalStats!$A$3:$AE$998,7,FALSE)</f>
        <v>0.75</v>
      </c>
      <c r="R57" s="57">
        <f>VLOOKUP($O57,PercentSHGoalStats!$A$3:$AE$998,8,FALSE)</f>
        <v>0.375</v>
      </c>
      <c r="S57" s="57">
        <f>VLOOKUP($O57,PercentSHGoalStats!$A$3:$AE$998,10,FALSE)</f>
        <v>0.5</v>
      </c>
      <c r="T57" s="57">
        <f>VLOOKUP($O57,PercentSHGoalStats!$A$3:$AE$998,11,FALSE)</f>
        <v>0.75</v>
      </c>
      <c r="U57" s="57">
        <f>VLOOKUP($O57,PercentSHGoalStats!$A$3:$AE$998,13,FALSE)</f>
        <v>0.75</v>
      </c>
      <c r="V57" s="57">
        <f>VLOOKUP($O57,PercentSHGoalStats!$A$3:$AE$998,14,FALSE)</f>
        <v>0.125</v>
      </c>
      <c r="W57" s="57">
        <f>VLOOKUP($O57,PercentSHGoalStats!$A$3:$AE$998,16,FALSE)</f>
        <v>0</v>
      </c>
      <c r="X57" s="57">
        <f>VLOOKUP($O57,PercentSHGoalStats!$A$3:$AE$998,17,FALSE)</f>
        <v>0.375</v>
      </c>
      <c r="Y57" s="57">
        <f>VLOOKUP($O57,PercentSHGoalStats!$A$3:$AE$998,19,FALSE)</f>
        <v>0.5</v>
      </c>
      <c r="Z57" s="57">
        <f>VLOOKUP($O57,PercentSHGoalStats!$A$3:$AE$998,20,FALSE)</f>
        <v>0.125</v>
      </c>
      <c r="AA57" s="57">
        <f>VLOOKUP($O57,PercentSHGoalStats!$A$3:$AE$998,22,FALSE)</f>
        <v>0.25</v>
      </c>
    </row>
    <row r="58" spans="1:27" ht="14.4" hidden="1" thickTop="1" x14ac:dyDescent="0.3">
      <c r="A58" s="57">
        <f>VLOOKUP($M58,PercentSHGoalStats!$A$3:$AE$998,5,FALSE)</f>
        <v>0.5</v>
      </c>
      <c r="B58" s="57">
        <f>VLOOKUP($M58,PercentSHGoalStats!$A$3:$AE$998,6,FALSE)</f>
        <v>0.5</v>
      </c>
      <c r="C58" s="57">
        <f>VLOOKUP($M58,PercentSHGoalStats!$A$3:$AE$998,8,FALSE)</f>
        <v>0.5</v>
      </c>
      <c r="D58" s="57">
        <f>VLOOKUP($M58,PercentSHGoalStats!$A$3:$AE$998,9,FALSE)</f>
        <v>0.5</v>
      </c>
      <c r="E58" s="57">
        <f>VLOOKUP($M58,PercentSHGoalStats!$A$3:$AE$998,11,FALSE)</f>
        <v>0.5</v>
      </c>
      <c r="F58" s="57">
        <f>VLOOKUP($M58,PercentSHGoalStats!$A$3:$AE$998,12,FALSE)</f>
        <v>0.5</v>
      </c>
      <c r="G58" s="57">
        <f>VLOOKUP($M58,PercentSHGoalStats!$A$3:$AE$998,14,FALSE)</f>
        <v>0</v>
      </c>
      <c r="H58" s="57">
        <f>VLOOKUP($M58,PercentSHGoalStats!$A$3:$AE$998,15,FALSE)</f>
        <v>0</v>
      </c>
      <c r="I58" s="57">
        <f>VLOOKUP($M58,PercentSHGoalStats!$A$3:$AE$998,17,FALSE)</f>
        <v>0.5</v>
      </c>
      <c r="J58" s="57">
        <f>VLOOKUP($M58,PercentSHGoalStats!$A$3:$AE$998,18,FALSE)</f>
        <v>0.5</v>
      </c>
      <c r="K58" s="57">
        <f>VLOOKUP($M58,PercentSHGoalStats!$A$3:$AE$998,20,FALSE)</f>
        <v>0</v>
      </c>
      <c r="L58" s="57">
        <f>VLOOKUP($M58,PercentSHGoalStats!$A$3:$AE$998,21,FALSE)</f>
        <v>0</v>
      </c>
      <c r="M58" s="53" t="str">
        <f>Fixtures!A58</f>
        <v>Le Havre</v>
      </c>
      <c r="N58" s="54">
        <f>Fixtures!D58</f>
        <v>43486</v>
      </c>
      <c r="O58" s="53" t="str">
        <f>Fixtures!B58</f>
        <v>Red Star</v>
      </c>
      <c r="P58" s="57">
        <f>VLOOKUP($O58,PercentSHGoalStats!$A$3:$AE$998,5,FALSE)</f>
        <v>0.33333333333333331</v>
      </c>
      <c r="Q58" s="57">
        <f>VLOOKUP($O58,PercentSHGoalStats!$A$3:$AE$998,7,FALSE)</f>
        <v>0</v>
      </c>
      <c r="R58" s="57">
        <f>VLOOKUP($O58,PercentSHGoalStats!$A$3:$AE$998,8,FALSE)</f>
        <v>0</v>
      </c>
      <c r="S58" s="57">
        <f>VLOOKUP($O58,PercentSHGoalStats!$A$3:$AE$998,10,FALSE)</f>
        <v>0</v>
      </c>
      <c r="T58" s="57">
        <f>VLOOKUP($O58,PercentSHGoalStats!$A$3:$AE$998,11,FALSE)</f>
        <v>0</v>
      </c>
      <c r="U58" s="57">
        <f>VLOOKUP($O58,PercentSHGoalStats!$A$3:$AE$998,13,FALSE)</f>
        <v>0</v>
      </c>
      <c r="V58" s="57">
        <f>VLOOKUP($O58,PercentSHGoalStats!$A$3:$AE$998,14,FALSE)</f>
        <v>0</v>
      </c>
      <c r="W58" s="57">
        <f>VLOOKUP($O58,PercentSHGoalStats!$A$3:$AE$998,16,FALSE)</f>
        <v>0</v>
      </c>
      <c r="X58" s="57">
        <f>VLOOKUP($O58,PercentSHGoalStats!$A$3:$AE$998,17,FALSE)</f>
        <v>0.33333333333333331</v>
      </c>
      <c r="Y58" s="57">
        <f>VLOOKUP($O58,PercentSHGoalStats!$A$3:$AE$998,19,FALSE)</f>
        <v>0</v>
      </c>
      <c r="Z58" s="57">
        <f>VLOOKUP($O58,PercentSHGoalStats!$A$3:$AE$998,20,FALSE)</f>
        <v>0</v>
      </c>
      <c r="AA58" s="57">
        <f>VLOOKUP($O58,PercentSHGoalStats!$A$3:$AE$998,22,FALSE)</f>
        <v>0</v>
      </c>
    </row>
    <row r="59" spans="1:27" ht="14.4" hidden="1" thickTop="1" x14ac:dyDescent="0.3">
      <c r="A59" s="57">
        <f>VLOOKUP($M59,PercentSHGoalStats!$A$3:$AE$998,5,FALSE)</f>
        <v>0.6</v>
      </c>
      <c r="B59" s="57">
        <f>VLOOKUP($M59,PercentSHGoalStats!$A$3:$AE$998,6,FALSE)</f>
        <v>0.66666666666666663</v>
      </c>
      <c r="C59" s="57">
        <f>VLOOKUP($M59,PercentSHGoalStats!$A$3:$AE$998,8,FALSE)</f>
        <v>0.4</v>
      </c>
      <c r="D59" s="57">
        <f>VLOOKUP($M59,PercentSHGoalStats!$A$3:$AE$998,9,FALSE)</f>
        <v>0.33333333333333331</v>
      </c>
      <c r="E59" s="57">
        <f>VLOOKUP($M59,PercentSHGoalStats!$A$3:$AE$998,11,FALSE)</f>
        <v>0.6</v>
      </c>
      <c r="F59" s="57">
        <f>VLOOKUP($M59,PercentSHGoalStats!$A$3:$AE$998,12,FALSE)</f>
        <v>0.66666666666666663</v>
      </c>
      <c r="G59" s="57">
        <f>VLOOKUP($M59,PercentSHGoalStats!$A$3:$AE$998,14,FALSE)</f>
        <v>0.4</v>
      </c>
      <c r="H59" s="57">
        <f>VLOOKUP($M59,PercentSHGoalStats!$A$3:$AE$998,15,FALSE)</f>
        <v>0.33333333333333331</v>
      </c>
      <c r="I59" s="57">
        <f>VLOOKUP($M59,PercentSHGoalStats!$A$3:$AE$998,17,FALSE)</f>
        <v>0</v>
      </c>
      <c r="J59" s="57">
        <f>VLOOKUP($M59,PercentSHGoalStats!$A$3:$AE$998,18,FALSE)</f>
        <v>0</v>
      </c>
      <c r="K59" s="57">
        <f>VLOOKUP($M59,PercentSHGoalStats!$A$3:$AE$998,20,FALSE)</f>
        <v>0</v>
      </c>
      <c r="L59" s="57">
        <f>VLOOKUP($M59,PercentSHGoalStats!$A$3:$AE$998,21,FALSE)</f>
        <v>0</v>
      </c>
      <c r="M59" s="53" t="str">
        <f>Fixtures!A59</f>
        <v>Paris</v>
      </c>
      <c r="N59" s="54">
        <f>Fixtures!D59</f>
        <v>43486</v>
      </c>
      <c r="O59" s="53" t="str">
        <f>Fixtures!B59</f>
        <v>Brest</v>
      </c>
      <c r="P59" s="57">
        <f>VLOOKUP($O59,PercentSHGoalStats!$A$3:$AE$998,5,FALSE)</f>
        <v>0.75</v>
      </c>
      <c r="Q59" s="57">
        <f>VLOOKUP($O59,PercentSHGoalStats!$A$3:$AE$998,7,FALSE)</f>
        <v>0.5</v>
      </c>
      <c r="R59" s="57">
        <f>VLOOKUP($O59,PercentSHGoalStats!$A$3:$AE$998,8,FALSE)</f>
        <v>0.25</v>
      </c>
      <c r="S59" s="57">
        <f>VLOOKUP($O59,PercentSHGoalStats!$A$3:$AE$998,10,FALSE)</f>
        <v>0</v>
      </c>
      <c r="T59" s="57">
        <f>VLOOKUP($O59,PercentSHGoalStats!$A$3:$AE$998,11,FALSE)</f>
        <v>0.5</v>
      </c>
      <c r="U59" s="57">
        <f>VLOOKUP($O59,PercentSHGoalStats!$A$3:$AE$998,13,FALSE)</f>
        <v>0</v>
      </c>
      <c r="V59" s="57">
        <f>VLOOKUP($O59,PercentSHGoalStats!$A$3:$AE$998,14,FALSE)</f>
        <v>0.25</v>
      </c>
      <c r="W59" s="57">
        <f>VLOOKUP($O59,PercentSHGoalStats!$A$3:$AE$998,16,FALSE)</f>
        <v>0</v>
      </c>
      <c r="X59" s="57">
        <f>VLOOKUP($O59,PercentSHGoalStats!$A$3:$AE$998,17,FALSE)</f>
        <v>0.25</v>
      </c>
      <c r="Y59" s="57">
        <f>VLOOKUP($O59,PercentSHGoalStats!$A$3:$AE$998,19,FALSE)</f>
        <v>0.5</v>
      </c>
      <c r="Z59" s="57">
        <f>VLOOKUP($O59,PercentSHGoalStats!$A$3:$AE$998,20,FALSE)</f>
        <v>0</v>
      </c>
      <c r="AA59" s="57">
        <f>VLOOKUP($O59,PercentSHGoalStats!$A$3:$AE$998,22,FALSE)</f>
        <v>0</v>
      </c>
    </row>
    <row r="60" spans="1:27" ht="14.4" hidden="1" thickTop="1" x14ac:dyDescent="0.3">
      <c r="A60" s="57" t="e">
        <f>VLOOKUP($M60,PercentSHGoalStats!$A$3:$AE$998,5,FALSE)</f>
        <v>#DIV/0!</v>
      </c>
      <c r="B60" s="57" t="e">
        <f>VLOOKUP($M60,PercentSHGoalStats!$A$3:$AE$998,6,FALSE)</f>
        <v>#DIV/0!</v>
      </c>
      <c r="C60" s="57" t="e">
        <f>VLOOKUP($M60,PercentSHGoalStats!$A$3:$AE$998,8,FALSE)</f>
        <v>#DIV/0!</v>
      </c>
      <c r="D60" s="57" t="e">
        <f>VLOOKUP($M60,PercentSHGoalStats!$A$3:$AE$998,9,FALSE)</f>
        <v>#DIV/0!</v>
      </c>
      <c r="E60" s="57" t="e">
        <f>VLOOKUP($M60,PercentSHGoalStats!$A$3:$AE$998,11,FALSE)</f>
        <v>#DIV/0!</v>
      </c>
      <c r="F60" s="57" t="e">
        <f>VLOOKUP($M60,PercentSHGoalStats!$A$3:$AE$998,12,FALSE)</f>
        <v>#DIV/0!</v>
      </c>
      <c r="G60" s="57" t="e">
        <f>VLOOKUP($M60,PercentSHGoalStats!$A$3:$AE$998,14,FALSE)</f>
        <v>#DIV/0!</v>
      </c>
      <c r="H60" s="57" t="e">
        <f>VLOOKUP($M60,PercentSHGoalStats!$A$3:$AE$998,15,FALSE)</f>
        <v>#DIV/0!</v>
      </c>
      <c r="I60" s="57" t="e">
        <f>VLOOKUP($M60,PercentSHGoalStats!$A$3:$AE$998,17,FALSE)</f>
        <v>#DIV/0!</v>
      </c>
      <c r="J60" s="57" t="e">
        <f>VLOOKUP($M60,PercentSHGoalStats!$A$3:$AE$998,18,FALSE)</f>
        <v>#DIV/0!</v>
      </c>
      <c r="K60" s="57" t="e">
        <f>VLOOKUP($M60,PercentSHGoalStats!$A$3:$AE$998,20,FALSE)</f>
        <v>#DIV/0!</v>
      </c>
      <c r="L60" s="57" t="e">
        <f>VLOOKUP($M60,PercentSHGoalStats!$A$3:$AE$998,21,FALSE)</f>
        <v>#DIV/0!</v>
      </c>
      <c r="M60" s="53" t="str">
        <f>Fixtures!A60</f>
        <v>Granada</v>
      </c>
      <c r="N60" s="54">
        <f>Fixtures!D60</f>
        <v>43486</v>
      </c>
      <c r="O60" s="53" t="str">
        <f>Fixtures!B60</f>
        <v>Elche</v>
      </c>
      <c r="P60" s="57" t="e">
        <f>VLOOKUP($O60,PercentSHGoalStats!$A$3:$AE$998,5,FALSE)</f>
        <v>#DIV/0!</v>
      </c>
      <c r="Q60" s="57" t="e">
        <f>VLOOKUP($O60,PercentSHGoalStats!$A$3:$AE$998,7,FALSE)</f>
        <v>#DIV/0!</v>
      </c>
      <c r="R60" s="57" t="e">
        <f>VLOOKUP($O60,PercentSHGoalStats!$A$3:$AE$998,8,FALSE)</f>
        <v>#DIV/0!</v>
      </c>
      <c r="S60" s="57" t="e">
        <f>VLOOKUP($O60,PercentSHGoalStats!$A$3:$AE$998,10,FALSE)</f>
        <v>#DIV/0!</v>
      </c>
      <c r="T60" s="57" t="e">
        <f>VLOOKUP($O60,PercentSHGoalStats!$A$3:$AE$998,11,FALSE)</f>
        <v>#DIV/0!</v>
      </c>
      <c r="U60" s="57" t="e">
        <f>VLOOKUP($O60,PercentSHGoalStats!$A$3:$AE$998,13,FALSE)</f>
        <v>#DIV/0!</v>
      </c>
      <c r="V60" s="57" t="e">
        <f>VLOOKUP($O60,PercentSHGoalStats!$A$3:$AE$998,14,FALSE)</f>
        <v>#DIV/0!</v>
      </c>
      <c r="W60" s="57" t="e">
        <f>VLOOKUP($O60,PercentSHGoalStats!$A$3:$AE$998,16,FALSE)</f>
        <v>#DIV/0!</v>
      </c>
      <c r="X60" s="57" t="e">
        <f>VLOOKUP($O60,PercentSHGoalStats!$A$3:$AE$998,17,FALSE)</f>
        <v>#DIV/0!</v>
      </c>
      <c r="Y60" s="57" t="e">
        <f>VLOOKUP($O60,PercentSHGoalStats!$A$3:$AE$998,19,FALSE)</f>
        <v>#DIV/0!</v>
      </c>
      <c r="Z60" s="57" t="e">
        <f>VLOOKUP($O60,PercentSHGoalStats!$A$3:$AE$998,20,FALSE)</f>
        <v>#DIV/0!</v>
      </c>
      <c r="AA60" s="57" t="e">
        <f>VLOOKUP($O60,PercentSHGoalStats!$A$3:$AE$998,22,FALSE)</f>
        <v>#DIV/0!</v>
      </c>
    </row>
    <row r="61" spans="1:27" ht="14.4" hidden="1" thickTop="1" x14ac:dyDescent="0.3">
      <c r="A61" s="57" t="e">
        <f>VLOOKUP($M61,PercentSHGoalStats!$A$3:$AE$998,5,FALSE)</f>
        <v>#N/A</v>
      </c>
      <c r="B61" s="57" t="e">
        <f>VLOOKUP($M61,PercentSHGoalStats!$A$3:$AE$998,6,FALSE)</f>
        <v>#N/A</v>
      </c>
      <c r="C61" s="57" t="e">
        <f>VLOOKUP($M61,PercentSHGoalStats!$A$3:$AE$998,8,FALSE)</f>
        <v>#N/A</v>
      </c>
      <c r="D61" s="57" t="e">
        <f>VLOOKUP($M61,PercentSHGoalStats!$A$3:$AE$998,9,FALSE)</f>
        <v>#N/A</v>
      </c>
      <c r="E61" s="57" t="e">
        <f>VLOOKUP($M61,PercentSHGoalStats!$A$3:$AE$998,11,FALSE)</f>
        <v>#N/A</v>
      </c>
      <c r="F61" s="57" t="e">
        <f>VLOOKUP($M61,PercentSHGoalStats!$A$3:$AE$998,12,FALSE)</f>
        <v>#N/A</v>
      </c>
      <c r="G61" s="57" t="e">
        <f>VLOOKUP($M61,PercentSHGoalStats!$A$3:$AE$998,14,FALSE)</f>
        <v>#N/A</v>
      </c>
      <c r="H61" s="57" t="e">
        <f>VLOOKUP($M61,PercentSHGoalStats!$A$3:$AE$998,15,FALSE)</f>
        <v>#N/A</v>
      </c>
      <c r="I61" s="57" t="e">
        <f>VLOOKUP($M61,PercentSHGoalStats!$A$3:$AE$998,17,FALSE)</f>
        <v>#N/A</v>
      </c>
      <c r="J61" s="57" t="e">
        <f>VLOOKUP($M61,PercentSHGoalStats!$A$3:$AE$998,18,FALSE)</f>
        <v>#N/A</v>
      </c>
      <c r="K61" s="57" t="e">
        <f>VLOOKUP($M61,PercentSHGoalStats!$A$3:$AE$998,20,FALSE)</f>
        <v>#N/A</v>
      </c>
      <c r="L61" s="57" t="e">
        <f>VLOOKUP($M61,PercentSHGoalStats!$A$3:$AE$998,21,FALSE)</f>
        <v>#N/A</v>
      </c>
      <c r="M61" s="53" t="str">
        <f>Fixtures!A61</f>
        <v>Lamia</v>
      </c>
      <c r="N61" s="54">
        <f>Fixtures!D61</f>
        <v>43486</v>
      </c>
      <c r="O61" s="53" t="str">
        <f>Fixtures!B61</f>
        <v>Panathinaikos</v>
      </c>
      <c r="P61" s="57" t="e">
        <f>VLOOKUP($O61,PercentSHGoalStats!$A$3:$AE$998,5,FALSE)</f>
        <v>#N/A</v>
      </c>
      <c r="Q61" s="57" t="e">
        <f>VLOOKUP($O61,PercentSHGoalStats!$A$3:$AE$998,7,FALSE)</f>
        <v>#N/A</v>
      </c>
      <c r="R61" s="57" t="e">
        <f>VLOOKUP($O61,PercentSHGoalStats!$A$3:$AE$998,8,FALSE)</f>
        <v>#N/A</v>
      </c>
      <c r="S61" s="57" t="e">
        <f>VLOOKUP($O61,PercentSHGoalStats!$A$3:$AE$998,10,FALSE)</f>
        <v>#N/A</v>
      </c>
      <c r="T61" s="57" t="e">
        <f>VLOOKUP($O61,PercentSHGoalStats!$A$3:$AE$998,11,FALSE)</f>
        <v>#N/A</v>
      </c>
      <c r="U61" s="57" t="e">
        <f>VLOOKUP($O61,PercentSHGoalStats!$A$3:$AE$998,13,FALSE)</f>
        <v>#N/A</v>
      </c>
      <c r="V61" s="57" t="e">
        <f>VLOOKUP($O61,PercentSHGoalStats!$A$3:$AE$998,14,FALSE)</f>
        <v>#N/A</v>
      </c>
      <c r="W61" s="57" t="e">
        <f>VLOOKUP($O61,PercentSHGoalStats!$A$3:$AE$998,16,FALSE)</f>
        <v>#N/A</v>
      </c>
      <c r="X61" s="57" t="e">
        <f>VLOOKUP($O61,PercentSHGoalStats!$A$3:$AE$998,17,FALSE)</f>
        <v>#N/A</v>
      </c>
      <c r="Y61" s="57" t="e">
        <f>VLOOKUP($O61,PercentSHGoalStats!$A$3:$AE$998,19,FALSE)</f>
        <v>#N/A</v>
      </c>
      <c r="Z61" s="57" t="e">
        <f>VLOOKUP($O61,PercentSHGoalStats!$A$3:$AE$998,20,FALSE)</f>
        <v>#N/A</v>
      </c>
      <c r="AA61" s="57" t="e">
        <f>VLOOKUP($O61,PercentSHGoalStats!$A$3:$AE$998,22,FALSE)</f>
        <v>#N/A</v>
      </c>
    </row>
    <row r="62" spans="1:27" ht="14.4" hidden="1" thickTop="1" x14ac:dyDescent="0.3">
      <c r="A62" s="57">
        <f>VLOOKUP($M62,PercentSHGoalStats!$A$3:$AE$998,5,FALSE)</f>
        <v>0.66666666666666663</v>
      </c>
      <c r="B62" s="57">
        <f>VLOOKUP($M62,PercentSHGoalStats!$A$3:$AE$998,6,FALSE)</f>
        <v>0.5714285714285714</v>
      </c>
      <c r="C62" s="57">
        <f>VLOOKUP($M62,PercentSHGoalStats!$A$3:$AE$998,8,FALSE)</f>
        <v>0.40740740740740738</v>
      </c>
      <c r="D62" s="57">
        <f>VLOOKUP($M62,PercentSHGoalStats!$A$3:$AE$998,9,FALSE)</f>
        <v>0.35714285714285715</v>
      </c>
      <c r="E62" s="57">
        <f>VLOOKUP($M62,PercentSHGoalStats!$A$3:$AE$998,11,FALSE)</f>
        <v>0.48148148148148145</v>
      </c>
      <c r="F62" s="57">
        <f>VLOOKUP($M62,PercentSHGoalStats!$A$3:$AE$998,12,FALSE)</f>
        <v>0.42857142857142855</v>
      </c>
      <c r="G62" s="57">
        <f>VLOOKUP($M62,PercentSHGoalStats!$A$3:$AE$998,14,FALSE)</f>
        <v>0.1111111111111111</v>
      </c>
      <c r="H62" s="57">
        <f>VLOOKUP($M62,PercentSHGoalStats!$A$3:$AE$998,15,FALSE)</f>
        <v>7.1428571428571425E-2</v>
      </c>
      <c r="I62" s="57">
        <f>VLOOKUP($M62,PercentSHGoalStats!$A$3:$AE$998,17,FALSE)</f>
        <v>0.44444444444444442</v>
      </c>
      <c r="J62" s="57">
        <f>VLOOKUP($M62,PercentSHGoalStats!$A$3:$AE$998,18,FALSE)</f>
        <v>0.42857142857142855</v>
      </c>
      <c r="K62" s="57">
        <f>VLOOKUP($M62,PercentSHGoalStats!$A$3:$AE$998,20,FALSE)</f>
        <v>0.18518518518518517</v>
      </c>
      <c r="L62" s="57">
        <f>VLOOKUP($M62,PercentSHGoalStats!$A$3:$AE$998,21,FALSE)</f>
        <v>0.21428571428571427</v>
      </c>
      <c r="M62" s="53" t="str">
        <f>Fixtures!A62</f>
        <v>Yeovil Town</v>
      </c>
      <c r="N62" s="54">
        <f>Fixtures!D62</f>
        <v>43487</v>
      </c>
      <c r="O62" s="53" t="str">
        <f>Fixtures!B62</f>
        <v>Lincoln City</v>
      </c>
      <c r="P62" s="57">
        <f>VLOOKUP($O62,PercentSHGoalStats!$A$3:$AE$998,5,FALSE)</f>
        <v>0.77777777777777779</v>
      </c>
      <c r="Q62" s="57">
        <f>VLOOKUP($O62,PercentSHGoalStats!$A$3:$AE$998,7,FALSE)</f>
        <v>0.84615384615384615</v>
      </c>
      <c r="R62" s="57">
        <f>VLOOKUP($O62,PercentSHGoalStats!$A$3:$AE$998,8,FALSE)</f>
        <v>0.48148148148148145</v>
      </c>
      <c r="S62" s="57">
        <f>VLOOKUP($O62,PercentSHGoalStats!$A$3:$AE$998,10,FALSE)</f>
        <v>0.53846153846153844</v>
      </c>
      <c r="T62" s="57">
        <f>VLOOKUP($O62,PercentSHGoalStats!$A$3:$AE$998,11,FALSE)</f>
        <v>0.66666666666666663</v>
      </c>
      <c r="U62" s="57">
        <f>VLOOKUP($O62,PercentSHGoalStats!$A$3:$AE$998,13,FALSE)</f>
        <v>0.69230769230769229</v>
      </c>
      <c r="V62" s="57">
        <f>VLOOKUP($O62,PercentSHGoalStats!$A$3:$AE$998,14,FALSE)</f>
        <v>0.22222222222222221</v>
      </c>
      <c r="W62" s="57">
        <f>VLOOKUP($O62,PercentSHGoalStats!$A$3:$AE$998,16,FALSE)</f>
        <v>0.23076923076923078</v>
      </c>
      <c r="X62" s="57">
        <f>VLOOKUP($O62,PercentSHGoalStats!$A$3:$AE$998,17,FALSE)</f>
        <v>0.40740740740740738</v>
      </c>
      <c r="Y62" s="57">
        <f>VLOOKUP($O62,PercentSHGoalStats!$A$3:$AE$998,19,FALSE)</f>
        <v>0.46153846153846156</v>
      </c>
      <c r="Z62" s="57">
        <f>VLOOKUP($O62,PercentSHGoalStats!$A$3:$AE$998,20,FALSE)</f>
        <v>0.1111111111111111</v>
      </c>
      <c r="AA62" s="57">
        <f>VLOOKUP($O62,PercentSHGoalStats!$A$3:$AE$998,22,FALSE)</f>
        <v>0.23076923076923078</v>
      </c>
    </row>
    <row r="63" spans="1:27" ht="14.4" hidden="1" thickTop="1" x14ac:dyDescent="0.3">
      <c r="A63" s="57">
        <f>VLOOKUP($M63,PercentSHGoalStats!$A$3:$AE$998,5,FALSE)</f>
        <v>0.77777777777777779</v>
      </c>
      <c r="B63" s="57">
        <f>VLOOKUP($M63,PercentSHGoalStats!$A$3:$AE$998,6,FALSE)</f>
        <v>0.61538461538461542</v>
      </c>
      <c r="C63" s="57">
        <f>VLOOKUP($M63,PercentSHGoalStats!$A$3:$AE$998,8,FALSE)</f>
        <v>0.48148148148148145</v>
      </c>
      <c r="D63" s="57">
        <f>VLOOKUP($M63,PercentSHGoalStats!$A$3:$AE$998,9,FALSE)</f>
        <v>0.23076923076923078</v>
      </c>
      <c r="E63" s="57">
        <f>VLOOKUP($M63,PercentSHGoalStats!$A$3:$AE$998,11,FALSE)</f>
        <v>0.51851851851851849</v>
      </c>
      <c r="F63" s="57">
        <f>VLOOKUP($M63,PercentSHGoalStats!$A$3:$AE$998,12,FALSE)</f>
        <v>0.30769230769230771</v>
      </c>
      <c r="G63" s="57">
        <f>VLOOKUP($M63,PercentSHGoalStats!$A$3:$AE$998,14,FALSE)</f>
        <v>0.25925925925925924</v>
      </c>
      <c r="H63" s="57">
        <f>VLOOKUP($M63,PercentSHGoalStats!$A$3:$AE$998,15,FALSE)</f>
        <v>0</v>
      </c>
      <c r="I63" s="57">
        <f>VLOOKUP($M63,PercentSHGoalStats!$A$3:$AE$998,17,FALSE)</f>
        <v>0.55555555555555558</v>
      </c>
      <c r="J63" s="57">
        <f>VLOOKUP($M63,PercentSHGoalStats!$A$3:$AE$998,18,FALSE)</f>
        <v>0.46153846153846156</v>
      </c>
      <c r="K63" s="57">
        <f>VLOOKUP($M63,PercentSHGoalStats!$A$3:$AE$998,20,FALSE)</f>
        <v>0.1111111111111111</v>
      </c>
      <c r="L63" s="57">
        <f>VLOOKUP($M63,PercentSHGoalStats!$A$3:$AE$998,21,FALSE)</f>
        <v>7.6923076923076927E-2</v>
      </c>
      <c r="M63" s="53" t="str">
        <f>Fixtures!A63</f>
        <v>Forest Green Rovers</v>
      </c>
      <c r="N63" s="54">
        <f>Fixtures!D63</f>
        <v>43487</v>
      </c>
      <c r="O63" s="53" t="str">
        <f>Fixtures!B63</f>
        <v>Grimsby Town</v>
      </c>
      <c r="P63" s="57">
        <f>VLOOKUP($O63,PercentSHGoalStats!$A$3:$AE$998,5,FALSE)</f>
        <v>0.7857142857142857</v>
      </c>
      <c r="Q63" s="57">
        <f>VLOOKUP($O63,PercentSHGoalStats!$A$3:$AE$998,7,FALSE)</f>
        <v>0.7857142857142857</v>
      </c>
      <c r="R63" s="57">
        <f>VLOOKUP($O63,PercentSHGoalStats!$A$3:$AE$998,8,FALSE)</f>
        <v>0.39285714285714285</v>
      </c>
      <c r="S63" s="57">
        <f>VLOOKUP($O63,PercentSHGoalStats!$A$3:$AE$998,10,FALSE)</f>
        <v>0.42857142857142855</v>
      </c>
      <c r="T63" s="57">
        <f>VLOOKUP($O63,PercentSHGoalStats!$A$3:$AE$998,11,FALSE)</f>
        <v>0.39285714285714285</v>
      </c>
      <c r="U63" s="57">
        <f>VLOOKUP($O63,PercentSHGoalStats!$A$3:$AE$998,13,FALSE)</f>
        <v>0.35714285714285715</v>
      </c>
      <c r="V63" s="57">
        <f>VLOOKUP($O63,PercentSHGoalStats!$A$3:$AE$998,14,FALSE)</f>
        <v>7.1428571428571425E-2</v>
      </c>
      <c r="W63" s="57">
        <f>VLOOKUP($O63,PercentSHGoalStats!$A$3:$AE$998,16,FALSE)</f>
        <v>0</v>
      </c>
      <c r="X63" s="57">
        <f>VLOOKUP($O63,PercentSHGoalStats!$A$3:$AE$998,17,FALSE)</f>
        <v>0.5357142857142857</v>
      </c>
      <c r="Y63" s="57">
        <f>VLOOKUP($O63,PercentSHGoalStats!$A$3:$AE$998,19,FALSE)</f>
        <v>0.6428571428571429</v>
      </c>
      <c r="Z63" s="57">
        <f>VLOOKUP($O63,PercentSHGoalStats!$A$3:$AE$998,20,FALSE)</f>
        <v>0.21428571428571427</v>
      </c>
      <c r="AA63" s="57">
        <f>VLOOKUP($O63,PercentSHGoalStats!$A$3:$AE$998,22,FALSE)</f>
        <v>0.21428571428571427</v>
      </c>
    </row>
    <row r="64" spans="1:27" ht="14.4" hidden="1" thickTop="1" x14ac:dyDescent="0.3">
      <c r="A64" s="57">
        <f>VLOOKUP($M64,PercentSHGoalStats!$A$3:$AE$998,5,FALSE)</f>
        <v>0.8214285714285714</v>
      </c>
      <c r="B64" s="57">
        <f>VLOOKUP($M64,PercentSHGoalStats!$A$3:$AE$998,6,FALSE)</f>
        <v>0.7142857142857143</v>
      </c>
      <c r="C64" s="57">
        <f>VLOOKUP($M64,PercentSHGoalStats!$A$3:$AE$998,8,FALSE)</f>
        <v>0.39285714285714285</v>
      </c>
      <c r="D64" s="57">
        <f>VLOOKUP($M64,PercentSHGoalStats!$A$3:$AE$998,9,FALSE)</f>
        <v>0.42857142857142855</v>
      </c>
      <c r="E64" s="57">
        <f>VLOOKUP($M64,PercentSHGoalStats!$A$3:$AE$998,11,FALSE)</f>
        <v>0.39285714285714285</v>
      </c>
      <c r="F64" s="57">
        <f>VLOOKUP($M64,PercentSHGoalStats!$A$3:$AE$998,12,FALSE)</f>
        <v>0.42857142857142855</v>
      </c>
      <c r="G64" s="57">
        <f>VLOOKUP($M64,PercentSHGoalStats!$A$3:$AE$998,14,FALSE)</f>
        <v>3.5714285714285712E-2</v>
      </c>
      <c r="H64" s="57">
        <f>VLOOKUP($M64,PercentSHGoalStats!$A$3:$AE$998,15,FALSE)</f>
        <v>7.1428571428571425E-2</v>
      </c>
      <c r="I64" s="57">
        <f>VLOOKUP($M64,PercentSHGoalStats!$A$3:$AE$998,17,FALSE)</f>
        <v>0.6071428571428571</v>
      </c>
      <c r="J64" s="57">
        <f>VLOOKUP($M64,PercentSHGoalStats!$A$3:$AE$998,18,FALSE)</f>
        <v>0.42857142857142855</v>
      </c>
      <c r="K64" s="57">
        <f>VLOOKUP($M64,PercentSHGoalStats!$A$3:$AE$998,20,FALSE)</f>
        <v>0.25</v>
      </c>
      <c r="L64" s="57">
        <f>VLOOKUP($M64,PercentSHGoalStats!$A$3:$AE$998,21,FALSE)</f>
        <v>0.35714285714285715</v>
      </c>
      <c r="M64" s="53" t="str">
        <f>Fixtures!A64</f>
        <v>AFC Wimbledon</v>
      </c>
      <c r="N64" s="54">
        <f>Fixtures!D64</f>
        <v>43487</v>
      </c>
      <c r="O64" s="53" t="str">
        <f>Fixtures!B64</f>
        <v>Fleetwood Town</v>
      </c>
      <c r="P64" s="57">
        <f>VLOOKUP($O64,PercentSHGoalStats!$A$3:$AE$998,5,FALSE)</f>
        <v>0.8571428571428571</v>
      </c>
      <c r="Q64" s="57">
        <f>VLOOKUP($O64,PercentSHGoalStats!$A$3:$AE$998,7,FALSE)</f>
        <v>0.7857142857142857</v>
      </c>
      <c r="R64" s="57">
        <f>VLOOKUP($O64,PercentSHGoalStats!$A$3:$AE$998,8,FALSE)</f>
        <v>0.25</v>
      </c>
      <c r="S64" s="57">
        <f>VLOOKUP($O64,PercentSHGoalStats!$A$3:$AE$998,10,FALSE)</f>
        <v>7.1428571428571425E-2</v>
      </c>
      <c r="T64" s="57">
        <f>VLOOKUP($O64,PercentSHGoalStats!$A$3:$AE$998,11,FALSE)</f>
        <v>0.35714285714285715</v>
      </c>
      <c r="U64" s="57">
        <f>VLOOKUP($O64,PercentSHGoalStats!$A$3:$AE$998,13,FALSE)</f>
        <v>0.2857142857142857</v>
      </c>
      <c r="V64" s="57">
        <f>VLOOKUP($O64,PercentSHGoalStats!$A$3:$AE$998,14,FALSE)</f>
        <v>7.1428571428571425E-2</v>
      </c>
      <c r="W64" s="57">
        <f>VLOOKUP($O64,PercentSHGoalStats!$A$3:$AE$998,16,FALSE)</f>
        <v>0</v>
      </c>
      <c r="X64" s="57">
        <f>VLOOKUP($O64,PercentSHGoalStats!$A$3:$AE$998,17,FALSE)</f>
        <v>0.6071428571428571</v>
      </c>
      <c r="Y64" s="57">
        <f>VLOOKUP($O64,PercentSHGoalStats!$A$3:$AE$998,19,FALSE)</f>
        <v>0.5714285714285714</v>
      </c>
      <c r="Z64" s="57">
        <f>VLOOKUP($O64,PercentSHGoalStats!$A$3:$AE$998,20,FALSE)</f>
        <v>0.14285714285714285</v>
      </c>
      <c r="AA64" s="57">
        <f>VLOOKUP($O64,PercentSHGoalStats!$A$3:$AE$998,22,FALSE)</f>
        <v>7.1428571428571425E-2</v>
      </c>
    </row>
    <row r="65" spans="1:27" ht="14.4" hidden="1" thickTop="1" x14ac:dyDescent="0.3">
      <c r="A65" s="57">
        <f>VLOOKUP($M65,PercentSHGoalStats!$A$3:$AE$998,5,FALSE)</f>
        <v>0.8214285714285714</v>
      </c>
      <c r="B65" s="57">
        <f>VLOOKUP($M65,PercentSHGoalStats!$A$3:$AE$998,6,FALSE)</f>
        <v>0.8571428571428571</v>
      </c>
      <c r="C65" s="57">
        <f>VLOOKUP($M65,PercentSHGoalStats!$A$3:$AE$998,8,FALSE)</f>
        <v>0.4642857142857143</v>
      </c>
      <c r="D65" s="57">
        <f>VLOOKUP($M65,PercentSHGoalStats!$A$3:$AE$998,9,FALSE)</f>
        <v>0.5714285714285714</v>
      </c>
      <c r="E65" s="57">
        <f>VLOOKUP($M65,PercentSHGoalStats!$A$3:$AE$998,11,FALSE)</f>
        <v>0.4642857142857143</v>
      </c>
      <c r="F65" s="57">
        <f>VLOOKUP($M65,PercentSHGoalStats!$A$3:$AE$998,12,FALSE)</f>
        <v>0.5714285714285714</v>
      </c>
      <c r="G65" s="57">
        <f>VLOOKUP($M65,PercentSHGoalStats!$A$3:$AE$998,14,FALSE)</f>
        <v>0.21428571428571427</v>
      </c>
      <c r="H65" s="57">
        <f>VLOOKUP($M65,PercentSHGoalStats!$A$3:$AE$998,15,FALSE)</f>
        <v>0.21428571428571427</v>
      </c>
      <c r="I65" s="57">
        <f>VLOOKUP($M65,PercentSHGoalStats!$A$3:$AE$998,17,FALSE)</f>
        <v>0.7142857142857143</v>
      </c>
      <c r="J65" s="57">
        <f>VLOOKUP($M65,PercentSHGoalStats!$A$3:$AE$998,18,FALSE)</f>
        <v>0.7142857142857143</v>
      </c>
      <c r="K65" s="57">
        <f>VLOOKUP($M65,PercentSHGoalStats!$A$3:$AE$998,20,FALSE)</f>
        <v>0.21428571428571427</v>
      </c>
      <c r="L65" s="57">
        <f>VLOOKUP($M65,PercentSHGoalStats!$A$3:$AE$998,21,FALSE)</f>
        <v>0.2857142857142857</v>
      </c>
      <c r="M65" s="53" t="str">
        <f>Fixtures!A65</f>
        <v>Plymouth Argyle</v>
      </c>
      <c r="N65" s="54">
        <f>Fixtures!D65</f>
        <v>43487</v>
      </c>
      <c r="O65" s="53" t="str">
        <f>Fixtures!B65</f>
        <v>Walsall</v>
      </c>
      <c r="P65" s="57">
        <f>VLOOKUP($O65,PercentSHGoalStats!$A$3:$AE$998,5,FALSE)</f>
        <v>0.8571428571428571</v>
      </c>
      <c r="Q65" s="57">
        <f>VLOOKUP($O65,PercentSHGoalStats!$A$3:$AE$998,7,FALSE)</f>
        <v>0.9285714285714286</v>
      </c>
      <c r="R65" s="57">
        <f>VLOOKUP($O65,PercentSHGoalStats!$A$3:$AE$998,8,FALSE)</f>
        <v>0.5</v>
      </c>
      <c r="S65" s="57">
        <f>VLOOKUP($O65,PercentSHGoalStats!$A$3:$AE$998,10,FALSE)</f>
        <v>0.5</v>
      </c>
      <c r="T65" s="57">
        <f>VLOOKUP($O65,PercentSHGoalStats!$A$3:$AE$998,11,FALSE)</f>
        <v>0.5357142857142857</v>
      </c>
      <c r="U65" s="57">
        <f>VLOOKUP($O65,PercentSHGoalStats!$A$3:$AE$998,13,FALSE)</f>
        <v>0.5714285714285714</v>
      </c>
      <c r="V65" s="57">
        <f>VLOOKUP($O65,PercentSHGoalStats!$A$3:$AE$998,14,FALSE)</f>
        <v>0.14285714285714285</v>
      </c>
      <c r="W65" s="57">
        <f>VLOOKUP($O65,PercentSHGoalStats!$A$3:$AE$998,16,FALSE)</f>
        <v>7.1428571428571425E-2</v>
      </c>
      <c r="X65" s="57">
        <f>VLOOKUP($O65,PercentSHGoalStats!$A$3:$AE$998,17,FALSE)</f>
        <v>0.6785714285714286</v>
      </c>
      <c r="Y65" s="57">
        <f>VLOOKUP($O65,PercentSHGoalStats!$A$3:$AE$998,19,FALSE)</f>
        <v>0.7142857142857143</v>
      </c>
      <c r="Z65" s="57">
        <f>VLOOKUP($O65,PercentSHGoalStats!$A$3:$AE$998,20,FALSE)</f>
        <v>0.21428571428571427</v>
      </c>
      <c r="AA65" s="57">
        <f>VLOOKUP($O65,PercentSHGoalStats!$A$3:$AE$998,22,FALSE)</f>
        <v>0.14285714285714285</v>
      </c>
    </row>
    <row r="66" spans="1:27" ht="14.4" hidden="1" thickTop="1" x14ac:dyDescent="0.3">
      <c r="A66" s="57" t="e">
        <f>VLOOKUP($M66,PercentSHGoalStats!$A$3:$AE$998,5,FALSE)</f>
        <v>#DIV/0!</v>
      </c>
      <c r="B66" s="57" t="e">
        <f>VLOOKUP($M66,PercentSHGoalStats!$A$3:$AE$998,6,FALSE)</f>
        <v>#DIV/0!</v>
      </c>
      <c r="C66" s="57" t="e">
        <f>VLOOKUP($M66,PercentSHGoalStats!$A$3:$AE$998,8,FALSE)</f>
        <v>#DIV/0!</v>
      </c>
      <c r="D66" s="57" t="e">
        <f>VLOOKUP($M66,PercentSHGoalStats!$A$3:$AE$998,9,FALSE)</f>
        <v>#DIV/0!</v>
      </c>
      <c r="E66" s="57" t="e">
        <f>VLOOKUP($M66,PercentSHGoalStats!$A$3:$AE$998,11,FALSE)</f>
        <v>#DIV/0!</v>
      </c>
      <c r="F66" s="57" t="e">
        <f>VLOOKUP($M66,PercentSHGoalStats!$A$3:$AE$998,12,FALSE)</f>
        <v>#DIV/0!</v>
      </c>
      <c r="G66" s="57" t="e">
        <f>VLOOKUP($M66,PercentSHGoalStats!$A$3:$AE$998,14,FALSE)</f>
        <v>#DIV/0!</v>
      </c>
      <c r="H66" s="57" t="e">
        <f>VLOOKUP($M66,PercentSHGoalStats!$A$3:$AE$998,15,FALSE)</f>
        <v>#DIV/0!</v>
      </c>
      <c r="I66" s="57" t="e">
        <f>VLOOKUP($M66,PercentSHGoalStats!$A$3:$AE$998,17,FALSE)</f>
        <v>#DIV/0!</v>
      </c>
      <c r="J66" s="57" t="e">
        <f>VLOOKUP($M66,PercentSHGoalStats!$A$3:$AE$998,18,FALSE)</f>
        <v>#DIV/0!</v>
      </c>
      <c r="K66" s="57" t="e">
        <f>VLOOKUP($M66,PercentSHGoalStats!$A$3:$AE$998,20,FALSE)</f>
        <v>#DIV/0!</v>
      </c>
      <c r="L66" s="57" t="e">
        <f>VLOOKUP($M66,PercentSHGoalStats!$A$3:$AE$998,21,FALSE)</f>
        <v>#DIV/0!</v>
      </c>
      <c r="M66" s="53" t="str">
        <f>Fixtures!A66</f>
        <v>Melbourne City</v>
      </c>
      <c r="N66" s="54">
        <f>Fixtures!D66</f>
        <v>43487</v>
      </c>
      <c r="O66" s="53" t="str">
        <f>Fixtures!B66</f>
        <v>Western Sydney Wanderers</v>
      </c>
      <c r="P66" s="57" t="e">
        <f>VLOOKUP($O66,PercentSHGoalStats!$A$3:$AE$998,5,FALSE)</f>
        <v>#DIV/0!</v>
      </c>
      <c r="Q66" s="57" t="e">
        <f>VLOOKUP($O66,PercentSHGoalStats!$A$3:$AE$998,7,FALSE)</f>
        <v>#DIV/0!</v>
      </c>
      <c r="R66" s="57" t="e">
        <f>VLOOKUP($O66,PercentSHGoalStats!$A$3:$AE$998,8,FALSE)</f>
        <v>#DIV/0!</v>
      </c>
      <c r="S66" s="57" t="e">
        <f>VLOOKUP($O66,PercentSHGoalStats!$A$3:$AE$998,10,FALSE)</f>
        <v>#DIV/0!</v>
      </c>
      <c r="T66" s="57" t="e">
        <f>VLOOKUP($O66,PercentSHGoalStats!$A$3:$AE$998,11,FALSE)</f>
        <v>#DIV/0!</v>
      </c>
      <c r="U66" s="57" t="e">
        <f>VLOOKUP($O66,PercentSHGoalStats!$A$3:$AE$998,13,FALSE)</f>
        <v>#DIV/0!</v>
      </c>
      <c r="V66" s="57" t="e">
        <f>VLOOKUP($O66,PercentSHGoalStats!$A$3:$AE$998,14,FALSE)</f>
        <v>#DIV/0!</v>
      </c>
      <c r="W66" s="57" t="e">
        <f>VLOOKUP($O66,PercentSHGoalStats!$A$3:$AE$998,16,FALSE)</f>
        <v>#DIV/0!</v>
      </c>
      <c r="X66" s="57" t="e">
        <f>VLOOKUP($O66,PercentSHGoalStats!$A$3:$AE$998,17,FALSE)</f>
        <v>#DIV/0!</v>
      </c>
      <c r="Y66" s="57" t="e">
        <f>VLOOKUP($O66,PercentSHGoalStats!$A$3:$AE$998,19,FALSE)</f>
        <v>#DIV/0!</v>
      </c>
      <c r="Z66" s="57" t="e">
        <f>VLOOKUP($O66,PercentSHGoalStats!$A$3:$AE$998,20,FALSE)</f>
        <v>#DIV/0!</v>
      </c>
      <c r="AA66" s="57" t="e">
        <f>VLOOKUP($O66,PercentSHGoalStats!$A$3:$AE$998,22,FALSE)</f>
        <v>#DIV/0!</v>
      </c>
    </row>
    <row r="67" spans="1:27" ht="14.4" hidden="1" thickTop="1" x14ac:dyDescent="0.3">
      <c r="A67" s="57">
        <f>VLOOKUP($M67,PercentSHGoalStats!$A$3:$AE$998,5,FALSE)</f>
        <v>0.8</v>
      </c>
      <c r="B67" s="57">
        <f>VLOOKUP($M67,PercentSHGoalStats!$A$3:$AE$998,6,FALSE)</f>
        <v>0.7</v>
      </c>
      <c r="C67" s="57">
        <f>VLOOKUP($M67,PercentSHGoalStats!$A$3:$AE$998,8,FALSE)</f>
        <v>0.45</v>
      </c>
      <c r="D67" s="57">
        <f>VLOOKUP($M67,PercentSHGoalStats!$A$3:$AE$998,9,FALSE)</f>
        <v>0.4</v>
      </c>
      <c r="E67" s="57">
        <f>VLOOKUP($M67,PercentSHGoalStats!$A$3:$AE$998,11,FALSE)</f>
        <v>0.55000000000000004</v>
      </c>
      <c r="F67" s="57">
        <f>VLOOKUP($M67,PercentSHGoalStats!$A$3:$AE$998,12,FALSE)</f>
        <v>0.6</v>
      </c>
      <c r="G67" s="57">
        <f>VLOOKUP($M67,PercentSHGoalStats!$A$3:$AE$998,14,FALSE)</f>
        <v>0.3</v>
      </c>
      <c r="H67" s="57">
        <f>VLOOKUP($M67,PercentSHGoalStats!$A$3:$AE$998,15,FALSE)</f>
        <v>0.4</v>
      </c>
      <c r="I67" s="57">
        <f>VLOOKUP($M67,PercentSHGoalStats!$A$3:$AE$998,17,FALSE)</f>
        <v>0.55000000000000004</v>
      </c>
      <c r="J67" s="57">
        <f>VLOOKUP($M67,PercentSHGoalStats!$A$3:$AE$998,18,FALSE)</f>
        <v>0.4</v>
      </c>
      <c r="K67" s="57">
        <f>VLOOKUP($M67,PercentSHGoalStats!$A$3:$AE$998,20,FALSE)</f>
        <v>0.2</v>
      </c>
      <c r="L67" s="57">
        <f>VLOOKUP($M67,PercentSHGoalStats!$A$3:$AE$998,21,FALSE)</f>
        <v>0.1</v>
      </c>
      <c r="M67" s="53" t="str">
        <f>Fixtures!A67</f>
        <v>Nîmes</v>
      </c>
      <c r="N67" s="54">
        <f>Fixtures!D67</f>
        <v>43488</v>
      </c>
      <c r="O67" s="53" t="str">
        <f>Fixtures!B67</f>
        <v>Angers SCO</v>
      </c>
      <c r="P67" s="57">
        <f>VLOOKUP($O67,PercentSHGoalStats!$A$3:$AE$998,5,FALSE)</f>
        <v>0.68421052631578949</v>
      </c>
      <c r="Q67" s="57">
        <f>VLOOKUP($O67,PercentSHGoalStats!$A$3:$AE$998,7,FALSE)</f>
        <v>0.55555555555555558</v>
      </c>
      <c r="R67" s="57">
        <f>VLOOKUP($O67,PercentSHGoalStats!$A$3:$AE$998,8,FALSE)</f>
        <v>0.36842105263157893</v>
      </c>
      <c r="S67" s="57">
        <f>VLOOKUP($O67,PercentSHGoalStats!$A$3:$AE$998,10,FALSE)</f>
        <v>0.22222222222222221</v>
      </c>
      <c r="T67" s="57">
        <f>VLOOKUP($O67,PercentSHGoalStats!$A$3:$AE$998,11,FALSE)</f>
        <v>0.42105263157894735</v>
      </c>
      <c r="U67" s="57">
        <f>VLOOKUP($O67,PercentSHGoalStats!$A$3:$AE$998,13,FALSE)</f>
        <v>0.1111111111111111</v>
      </c>
      <c r="V67" s="57">
        <f>VLOOKUP($O67,PercentSHGoalStats!$A$3:$AE$998,14,FALSE)</f>
        <v>0.10526315789473684</v>
      </c>
      <c r="W67" s="57">
        <f>VLOOKUP($O67,PercentSHGoalStats!$A$3:$AE$998,16,FALSE)</f>
        <v>0</v>
      </c>
      <c r="X67" s="57">
        <f>VLOOKUP($O67,PercentSHGoalStats!$A$3:$AE$998,17,FALSE)</f>
        <v>0.52631578947368418</v>
      </c>
      <c r="Y67" s="57">
        <f>VLOOKUP($O67,PercentSHGoalStats!$A$3:$AE$998,19,FALSE)</f>
        <v>0.55555555555555558</v>
      </c>
      <c r="Z67" s="57">
        <f>VLOOKUP($O67,PercentSHGoalStats!$A$3:$AE$998,20,FALSE)</f>
        <v>0.21052631578947367</v>
      </c>
      <c r="AA67" s="57">
        <f>VLOOKUP($O67,PercentSHGoalStats!$A$3:$AE$998,22,FALSE)</f>
        <v>0.22222222222222221</v>
      </c>
    </row>
    <row r="68" spans="1:27" ht="14.4" hidden="1" thickTop="1" x14ac:dyDescent="0.3">
      <c r="A68" s="57" t="e">
        <f>VLOOKUP($M68,PercentSHGoalStats!$A$3:$AE$998,5,FALSE)</f>
        <v>#DIV/0!</v>
      </c>
      <c r="B68" s="57" t="e">
        <f>VLOOKUP($M68,PercentSHGoalStats!$A$3:$AE$998,6,FALSE)</f>
        <v>#DIV/0!</v>
      </c>
      <c r="C68" s="57" t="e">
        <f>VLOOKUP($M68,PercentSHGoalStats!$A$3:$AE$998,8,FALSE)</f>
        <v>#DIV/0!</v>
      </c>
      <c r="D68" s="57" t="e">
        <f>VLOOKUP($M68,PercentSHGoalStats!$A$3:$AE$998,9,FALSE)</f>
        <v>#DIV/0!</v>
      </c>
      <c r="E68" s="57" t="e">
        <f>VLOOKUP($M68,PercentSHGoalStats!$A$3:$AE$998,11,FALSE)</f>
        <v>#DIV/0!</v>
      </c>
      <c r="F68" s="57" t="e">
        <f>VLOOKUP($M68,PercentSHGoalStats!$A$3:$AE$998,12,FALSE)</f>
        <v>#DIV/0!</v>
      </c>
      <c r="G68" s="57" t="e">
        <f>VLOOKUP($M68,PercentSHGoalStats!$A$3:$AE$998,14,FALSE)</f>
        <v>#DIV/0!</v>
      </c>
      <c r="H68" s="57" t="e">
        <f>VLOOKUP($M68,PercentSHGoalStats!$A$3:$AE$998,15,FALSE)</f>
        <v>#DIV/0!</v>
      </c>
      <c r="I68" s="57" t="e">
        <f>VLOOKUP($M68,PercentSHGoalStats!$A$3:$AE$998,17,FALSE)</f>
        <v>#DIV/0!</v>
      </c>
      <c r="J68" s="57" t="e">
        <f>VLOOKUP($M68,PercentSHGoalStats!$A$3:$AE$998,18,FALSE)</f>
        <v>#DIV/0!</v>
      </c>
      <c r="K68" s="57" t="e">
        <f>VLOOKUP($M68,PercentSHGoalStats!$A$3:$AE$998,20,FALSE)</f>
        <v>#DIV/0!</v>
      </c>
      <c r="L68" s="57" t="e">
        <f>VLOOKUP($M68,PercentSHGoalStats!$A$3:$AE$998,21,FALSE)</f>
        <v>#DIV/0!</v>
      </c>
      <c r="M68" s="53" t="str">
        <f>Fixtures!A68</f>
        <v>Kilmarnock</v>
      </c>
      <c r="N68" s="54">
        <f>Fixtures!D68</f>
        <v>43488</v>
      </c>
      <c r="O68" s="53" t="str">
        <f>Fixtures!B68</f>
        <v>Rangers</v>
      </c>
      <c r="P68" s="57" t="e">
        <f>VLOOKUP($O68,PercentSHGoalStats!$A$3:$AE$998,5,FALSE)</f>
        <v>#DIV/0!</v>
      </c>
      <c r="Q68" s="57" t="e">
        <f>VLOOKUP($O68,PercentSHGoalStats!$A$3:$AE$998,7,FALSE)</f>
        <v>#DIV/0!</v>
      </c>
      <c r="R68" s="57" t="e">
        <f>VLOOKUP($O68,PercentSHGoalStats!$A$3:$AE$998,8,FALSE)</f>
        <v>#DIV/0!</v>
      </c>
      <c r="S68" s="57" t="e">
        <f>VLOOKUP($O68,PercentSHGoalStats!$A$3:$AE$998,10,FALSE)</f>
        <v>#DIV/0!</v>
      </c>
      <c r="T68" s="57" t="e">
        <f>VLOOKUP($O68,PercentSHGoalStats!$A$3:$AE$998,11,FALSE)</f>
        <v>#DIV/0!</v>
      </c>
      <c r="U68" s="57" t="e">
        <f>VLOOKUP($O68,PercentSHGoalStats!$A$3:$AE$998,13,FALSE)</f>
        <v>#DIV/0!</v>
      </c>
      <c r="V68" s="57" t="e">
        <f>VLOOKUP($O68,PercentSHGoalStats!$A$3:$AE$998,14,FALSE)</f>
        <v>#DIV/0!</v>
      </c>
      <c r="W68" s="57" t="e">
        <f>VLOOKUP($O68,PercentSHGoalStats!$A$3:$AE$998,16,FALSE)</f>
        <v>#DIV/0!</v>
      </c>
      <c r="X68" s="57" t="e">
        <f>VLOOKUP($O68,PercentSHGoalStats!$A$3:$AE$998,17,FALSE)</f>
        <v>#DIV/0!</v>
      </c>
      <c r="Y68" s="57" t="e">
        <f>VLOOKUP($O68,PercentSHGoalStats!$A$3:$AE$998,19,FALSE)</f>
        <v>#DIV/0!</v>
      </c>
      <c r="Z68" s="57" t="e">
        <f>VLOOKUP($O68,PercentSHGoalStats!$A$3:$AE$998,20,FALSE)</f>
        <v>#DIV/0!</v>
      </c>
      <c r="AA68" s="57" t="e">
        <f>VLOOKUP($O68,PercentSHGoalStats!$A$3:$AE$998,22,FALSE)</f>
        <v>#DIV/0!</v>
      </c>
    </row>
    <row r="69" spans="1:27" ht="14.4" hidden="1" thickTop="1" x14ac:dyDescent="0.3">
      <c r="A69" s="57" t="e">
        <f>VLOOKUP($M69,PercentSHGoalStats!$A$3:$AE$998,5,FALSE)</f>
        <v>#DIV/0!</v>
      </c>
      <c r="B69" s="57" t="e">
        <f>VLOOKUP($M69,PercentSHGoalStats!$A$3:$AE$998,6,FALSE)</f>
        <v>#DIV/0!</v>
      </c>
      <c r="C69" s="57" t="e">
        <f>VLOOKUP($M69,PercentSHGoalStats!$A$3:$AE$998,8,FALSE)</f>
        <v>#DIV/0!</v>
      </c>
      <c r="D69" s="57" t="e">
        <f>VLOOKUP($M69,PercentSHGoalStats!$A$3:$AE$998,9,FALSE)</f>
        <v>#DIV/0!</v>
      </c>
      <c r="E69" s="57" t="e">
        <f>VLOOKUP($M69,PercentSHGoalStats!$A$3:$AE$998,11,FALSE)</f>
        <v>#DIV/0!</v>
      </c>
      <c r="F69" s="57" t="e">
        <f>VLOOKUP($M69,PercentSHGoalStats!$A$3:$AE$998,12,FALSE)</f>
        <v>#DIV/0!</v>
      </c>
      <c r="G69" s="57" t="e">
        <f>VLOOKUP($M69,PercentSHGoalStats!$A$3:$AE$998,14,FALSE)</f>
        <v>#DIV/0!</v>
      </c>
      <c r="H69" s="57" t="e">
        <f>VLOOKUP($M69,PercentSHGoalStats!$A$3:$AE$998,15,FALSE)</f>
        <v>#DIV/0!</v>
      </c>
      <c r="I69" s="57" t="e">
        <f>VLOOKUP($M69,PercentSHGoalStats!$A$3:$AE$998,17,FALSE)</f>
        <v>#DIV/0!</v>
      </c>
      <c r="J69" s="57" t="e">
        <f>VLOOKUP($M69,PercentSHGoalStats!$A$3:$AE$998,18,FALSE)</f>
        <v>#DIV/0!</v>
      </c>
      <c r="K69" s="57" t="e">
        <f>VLOOKUP($M69,PercentSHGoalStats!$A$3:$AE$998,20,FALSE)</f>
        <v>#DIV/0!</v>
      </c>
      <c r="L69" s="57" t="e">
        <f>VLOOKUP($M69,PercentSHGoalStats!$A$3:$AE$998,21,FALSE)</f>
        <v>#DIV/0!</v>
      </c>
      <c r="M69" s="53" t="str">
        <f>Fixtures!A69</f>
        <v>Hearts</v>
      </c>
      <c r="N69" s="54">
        <f>Fixtures!D69</f>
        <v>43488</v>
      </c>
      <c r="O69" s="53" t="str">
        <f>Fixtures!B69</f>
        <v>Dundee</v>
      </c>
      <c r="P69" s="57" t="e">
        <f>VLOOKUP($O69,PercentSHGoalStats!$A$3:$AE$998,5,FALSE)</f>
        <v>#DIV/0!</v>
      </c>
      <c r="Q69" s="57" t="e">
        <f>VLOOKUP($O69,PercentSHGoalStats!$A$3:$AE$998,7,FALSE)</f>
        <v>#DIV/0!</v>
      </c>
      <c r="R69" s="57" t="e">
        <f>VLOOKUP($O69,PercentSHGoalStats!$A$3:$AE$998,8,FALSE)</f>
        <v>#DIV/0!</v>
      </c>
      <c r="S69" s="57" t="e">
        <f>VLOOKUP($O69,PercentSHGoalStats!$A$3:$AE$998,10,FALSE)</f>
        <v>#DIV/0!</v>
      </c>
      <c r="T69" s="57" t="e">
        <f>VLOOKUP($O69,PercentSHGoalStats!$A$3:$AE$998,11,FALSE)</f>
        <v>#DIV/0!</v>
      </c>
      <c r="U69" s="57" t="e">
        <f>VLOOKUP($O69,PercentSHGoalStats!$A$3:$AE$998,13,FALSE)</f>
        <v>#DIV/0!</v>
      </c>
      <c r="V69" s="57" t="e">
        <f>VLOOKUP($O69,PercentSHGoalStats!$A$3:$AE$998,14,FALSE)</f>
        <v>#DIV/0!</v>
      </c>
      <c r="W69" s="57" t="e">
        <f>VLOOKUP($O69,PercentSHGoalStats!$A$3:$AE$998,16,FALSE)</f>
        <v>#DIV/0!</v>
      </c>
      <c r="X69" s="57" t="e">
        <f>VLOOKUP($O69,PercentSHGoalStats!$A$3:$AE$998,17,FALSE)</f>
        <v>#DIV/0!</v>
      </c>
      <c r="Y69" s="57" t="e">
        <f>VLOOKUP($O69,PercentSHGoalStats!$A$3:$AE$998,19,FALSE)</f>
        <v>#DIV/0!</v>
      </c>
      <c r="Z69" s="57" t="e">
        <f>VLOOKUP($O69,PercentSHGoalStats!$A$3:$AE$998,20,FALSE)</f>
        <v>#DIV/0!</v>
      </c>
      <c r="AA69" s="57" t="e">
        <f>VLOOKUP($O69,PercentSHGoalStats!$A$3:$AE$998,22,FALSE)</f>
        <v>#DIV/0!</v>
      </c>
    </row>
    <row r="70" spans="1:27" ht="14.4" hidden="1" thickTop="1" x14ac:dyDescent="0.3">
      <c r="A70" s="57" t="e">
        <f>VLOOKUP($M70,PercentSHGoalStats!$A$3:$AE$998,5,FALSE)</f>
        <v>#DIV/0!</v>
      </c>
      <c r="B70" s="57" t="e">
        <f>VLOOKUP($M70,PercentSHGoalStats!$A$3:$AE$998,6,FALSE)</f>
        <v>#DIV/0!</v>
      </c>
      <c r="C70" s="57" t="e">
        <f>VLOOKUP($M70,PercentSHGoalStats!$A$3:$AE$998,8,FALSE)</f>
        <v>#DIV/0!</v>
      </c>
      <c r="D70" s="57" t="e">
        <f>VLOOKUP($M70,PercentSHGoalStats!$A$3:$AE$998,9,FALSE)</f>
        <v>#DIV/0!</v>
      </c>
      <c r="E70" s="57" t="e">
        <f>VLOOKUP($M70,PercentSHGoalStats!$A$3:$AE$998,11,FALSE)</f>
        <v>#DIV/0!</v>
      </c>
      <c r="F70" s="57" t="e">
        <f>VLOOKUP($M70,PercentSHGoalStats!$A$3:$AE$998,12,FALSE)</f>
        <v>#DIV/0!</v>
      </c>
      <c r="G70" s="57" t="e">
        <f>VLOOKUP($M70,PercentSHGoalStats!$A$3:$AE$998,14,FALSE)</f>
        <v>#DIV/0!</v>
      </c>
      <c r="H70" s="57" t="e">
        <f>VLOOKUP($M70,PercentSHGoalStats!$A$3:$AE$998,15,FALSE)</f>
        <v>#DIV/0!</v>
      </c>
      <c r="I70" s="57" t="e">
        <f>VLOOKUP($M70,PercentSHGoalStats!$A$3:$AE$998,17,FALSE)</f>
        <v>#DIV/0!</v>
      </c>
      <c r="J70" s="57" t="e">
        <f>VLOOKUP($M70,PercentSHGoalStats!$A$3:$AE$998,18,FALSE)</f>
        <v>#DIV/0!</v>
      </c>
      <c r="K70" s="57" t="e">
        <f>VLOOKUP($M70,PercentSHGoalStats!$A$3:$AE$998,20,FALSE)</f>
        <v>#DIV/0!</v>
      </c>
      <c r="L70" s="57" t="e">
        <f>VLOOKUP($M70,PercentSHGoalStats!$A$3:$AE$998,21,FALSE)</f>
        <v>#DIV/0!</v>
      </c>
      <c r="M70" s="53" t="str">
        <f>Fixtures!A70</f>
        <v>Celtic</v>
      </c>
      <c r="N70" s="54">
        <f>Fixtures!D70</f>
        <v>43488</v>
      </c>
      <c r="O70" s="53" t="str">
        <f>Fixtures!B70</f>
        <v>St. Mirren</v>
      </c>
      <c r="P70" s="57" t="e">
        <f>VLOOKUP($O70,PercentSHGoalStats!$A$3:$AE$998,5,FALSE)</f>
        <v>#DIV/0!</v>
      </c>
      <c r="Q70" s="57" t="e">
        <f>VLOOKUP($O70,PercentSHGoalStats!$A$3:$AE$998,7,FALSE)</f>
        <v>#DIV/0!</v>
      </c>
      <c r="R70" s="57" t="e">
        <f>VLOOKUP($O70,PercentSHGoalStats!$A$3:$AE$998,8,FALSE)</f>
        <v>#DIV/0!</v>
      </c>
      <c r="S70" s="57" t="e">
        <f>VLOOKUP($O70,PercentSHGoalStats!$A$3:$AE$998,10,FALSE)</f>
        <v>#DIV/0!</v>
      </c>
      <c r="T70" s="57" t="e">
        <f>VLOOKUP($O70,PercentSHGoalStats!$A$3:$AE$998,11,FALSE)</f>
        <v>#DIV/0!</v>
      </c>
      <c r="U70" s="57" t="e">
        <f>VLOOKUP($O70,PercentSHGoalStats!$A$3:$AE$998,13,FALSE)</f>
        <v>#DIV/0!</v>
      </c>
      <c r="V70" s="57" t="e">
        <f>VLOOKUP($O70,PercentSHGoalStats!$A$3:$AE$998,14,FALSE)</f>
        <v>#DIV/0!</v>
      </c>
      <c r="W70" s="57" t="e">
        <f>VLOOKUP($O70,PercentSHGoalStats!$A$3:$AE$998,16,FALSE)</f>
        <v>#DIV/0!</v>
      </c>
      <c r="X70" s="57" t="e">
        <f>VLOOKUP($O70,PercentSHGoalStats!$A$3:$AE$998,17,FALSE)</f>
        <v>#DIV/0!</v>
      </c>
      <c r="Y70" s="57" t="e">
        <f>VLOOKUP($O70,PercentSHGoalStats!$A$3:$AE$998,19,FALSE)</f>
        <v>#DIV/0!</v>
      </c>
      <c r="Z70" s="57" t="e">
        <f>VLOOKUP($O70,PercentSHGoalStats!$A$3:$AE$998,20,FALSE)</f>
        <v>#DIV/0!</v>
      </c>
      <c r="AA70" s="57" t="e">
        <f>VLOOKUP($O70,PercentSHGoalStats!$A$3:$AE$998,22,FALSE)</f>
        <v>#DIV/0!</v>
      </c>
    </row>
    <row r="71" spans="1:27" ht="14.4" hidden="1" thickTop="1" x14ac:dyDescent="0.3">
      <c r="A71" s="57" t="e">
        <f>VLOOKUP($M71,PercentSHGoalStats!$A$3:$AE$998,5,FALSE)</f>
        <v>#DIV/0!</v>
      </c>
      <c r="B71" s="57" t="e">
        <f>VLOOKUP($M71,PercentSHGoalStats!$A$3:$AE$998,6,FALSE)</f>
        <v>#DIV/0!</v>
      </c>
      <c r="C71" s="57" t="e">
        <f>VLOOKUP($M71,PercentSHGoalStats!$A$3:$AE$998,8,FALSE)</f>
        <v>#DIV/0!</v>
      </c>
      <c r="D71" s="57" t="e">
        <f>VLOOKUP($M71,PercentSHGoalStats!$A$3:$AE$998,9,FALSE)</f>
        <v>#DIV/0!</v>
      </c>
      <c r="E71" s="57" t="e">
        <f>VLOOKUP($M71,PercentSHGoalStats!$A$3:$AE$998,11,FALSE)</f>
        <v>#DIV/0!</v>
      </c>
      <c r="F71" s="57" t="e">
        <f>VLOOKUP($M71,PercentSHGoalStats!$A$3:$AE$998,12,FALSE)</f>
        <v>#DIV/0!</v>
      </c>
      <c r="G71" s="57" t="e">
        <f>VLOOKUP($M71,PercentSHGoalStats!$A$3:$AE$998,14,FALSE)</f>
        <v>#DIV/0!</v>
      </c>
      <c r="H71" s="57" t="e">
        <f>VLOOKUP($M71,PercentSHGoalStats!$A$3:$AE$998,15,FALSE)</f>
        <v>#DIV/0!</v>
      </c>
      <c r="I71" s="57" t="e">
        <f>VLOOKUP($M71,PercentSHGoalStats!$A$3:$AE$998,17,FALSE)</f>
        <v>#DIV/0!</v>
      </c>
      <c r="J71" s="57" t="e">
        <f>VLOOKUP($M71,PercentSHGoalStats!$A$3:$AE$998,18,FALSE)</f>
        <v>#DIV/0!</v>
      </c>
      <c r="K71" s="57" t="e">
        <f>VLOOKUP($M71,PercentSHGoalStats!$A$3:$AE$998,20,FALSE)</f>
        <v>#DIV/0!</v>
      </c>
      <c r="L71" s="57" t="e">
        <f>VLOOKUP($M71,PercentSHGoalStats!$A$3:$AE$998,21,FALSE)</f>
        <v>#DIV/0!</v>
      </c>
      <c r="M71" s="53" t="str">
        <f>Fixtures!A71</f>
        <v>Hamilton Academical</v>
      </c>
      <c r="N71" s="54">
        <f>Fixtures!D71</f>
        <v>43488</v>
      </c>
      <c r="O71" s="53" t="str">
        <f>Fixtures!B71</f>
        <v>Aberdeen</v>
      </c>
      <c r="P71" s="57" t="e">
        <f>VLOOKUP($O71,PercentSHGoalStats!$A$3:$AE$998,5,FALSE)</f>
        <v>#DIV/0!</v>
      </c>
      <c r="Q71" s="57" t="e">
        <f>VLOOKUP($O71,PercentSHGoalStats!$A$3:$AE$998,7,FALSE)</f>
        <v>#DIV/0!</v>
      </c>
      <c r="R71" s="57" t="e">
        <f>VLOOKUP($O71,PercentSHGoalStats!$A$3:$AE$998,8,FALSE)</f>
        <v>#DIV/0!</v>
      </c>
      <c r="S71" s="57" t="e">
        <f>VLOOKUP($O71,PercentSHGoalStats!$A$3:$AE$998,10,FALSE)</f>
        <v>#DIV/0!</v>
      </c>
      <c r="T71" s="57" t="e">
        <f>VLOOKUP($O71,PercentSHGoalStats!$A$3:$AE$998,11,FALSE)</f>
        <v>#DIV/0!</v>
      </c>
      <c r="U71" s="57" t="e">
        <f>VLOOKUP($O71,PercentSHGoalStats!$A$3:$AE$998,13,FALSE)</f>
        <v>#DIV/0!</v>
      </c>
      <c r="V71" s="57" t="e">
        <f>VLOOKUP($O71,PercentSHGoalStats!$A$3:$AE$998,14,FALSE)</f>
        <v>#DIV/0!</v>
      </c>
      <c r="W71" s="57" t="e">
        <f>VLOOKUP($O71,PercentSHGoalStats!$A$3:$AE$998,16,FALSE)</f>
        <v>#DIV/0!</v>
      </c>
      <c r="X71" s="57" t="e">
        <f>VLOOKUP($O71,PercentSHGoalStats!$A$3:$AE$998,17,FALSE)</f>
        <v>#DIV/0!</v>
      </c>
      <c r="Y71" s="57" t="e">
        <f>VLOOKUP($O71,PercentSHGoalStats!$A$3:$AE$998,19,FALSE)</f>
        <v>#DIV/0!</v>
      </c>
      <c r="Z71" s="57" t="e">
        <f>VLOOKUP($O71,PercentSHGoalStats!$A$3:$AE$998,20,FALSE)</f>
        <v>#DIV/0!</v>
      </c>
      <c r="AA71" s="57" t="e">
        <f>VLOOKUP($O71,PercentSHGoalStats!$A$3:$AE$998,22,FALSE)</f>
        <v>#DIV/0!</v>
      </c>
    </row>
    <row r="72" spans="1:27" ht="14.4" hidden="1" thickTop="1" x14ac:dyDescent="0.3">
      <c r="A72" s="57" t="e">
        <f>VLOOKUP($M72,PercentSHGoalStats!$A$3:$AE$998,5,FALSE)</f>
        <v>#DIV/0!</v>
      </c>
      <c r="B72" s="57" t="e">
        <f>VLOOKUP($M72,PercentSHGoalStats!$A$3:$AE$998,6,FALSE)</f>
        <v>#DIV/0!</v>
      </c>
      <c r="C72" s="57" t="e">
        <f>VLOOKUP($M72,PercentSHGoalStats!$A$3:$AE$998,8,FALSE)</f>
        <v>#DIV/0!</v>
      </c>
      <c r="D72" s="57" t="e">
        <f>VLOOKUP($M72,PercentSHGoalStats!$A$3:$AE$998,9,FALSE)</f>
        <v>#DIV/0!</v>
      </c>
      <c r="E72" s="57" t="e">
        <f>VLOOKUP($M72,PercentSHGoalStats!$A$3:$AE$998,11,FALSE)</f>
        <v>#DIV/0!</v>
      </c>
      <c r="F72" s="57" t="e">
        <f>VLOOKUP($M72,PercentSHGoalStats!$A$3:$AE$998,12,FALSE)</f>
        <v>#DIV/0!</v>
      </c>
      <c r="G72" s="57" t="e">
        <f>VLOOKUP($M72,PercentSHGoalStats!$A$3:$AE$998,14,FALSE)</f>
        <v>#DIV/0!</v>
      </c>
      <c r="H72" s="57" t="e">
        <f>VLOOKUP($M72,PercentSHGoalStats!$A$3:$AE$998,15,FALSE)</f>
        <v>#DIV/0!</v>
      </c>
      <c r="I72" s="57" t="e">
        <f>VLOOKUP($M72,PercentSHGoalStats!$A$3:$AE$998,17,FALSE)</f>
        <v>#DIV/0!</v>
      </c>
      <c r="J72" s="57" t="e">
        <f>VLOOKUP($M72,PercentSHGoalStats!$A$3:$AE$998,18,FALSE)</f>
        <v>#DIV/0!</v>
      </c>
      <c r="K72" s="57" t="e">
        <f>VLOOKUP($M72,PercentSHGoalStats!$A$3:$AE$998,20,FALSE)</f>
        <v>#DIV/0!</v>
      </c>
      <c r="L72" s="57" t="e">
        <f>VLOOKUP($M72,PercentSHGoalStats!$A$3:$AE$998,21,FALSE)</f>
        <v>#DIV/0!</v>
      </c>
      <c r="M72" s="53" t="str">
        <f>Fixtures!A72</f>
        <v>St. Johnstone</v>
      </c>
      <c r="N72" s="54">
        <f>Fixtures!D72</f>
        <v>43488</v>
      </c>
      <c r="O72" s="53" t="str">
        <f>Fixtures!B72</f>
        <v>Livingston</v>
      </c>
      <c r="P72" s="57" t="e">
        <f>VLOOKUP($O72,PercentSHGoalStats!$A$3:$AE$998,5,FALSE)</f>
        <v>#DIV/0!</v>
      </c>
      <c r="Q72" s="57" t="e">
        <f>VLOOKUP($O72,PercentSHGoalStats!$A$3:$AE$998,7,FALSE)</f>
        <v>#DIV/0!</v>
      </c>
      <c r="R72" s="57" t="e">
        <f>VLOOKUP($O72,PercentSHGoalStats!$A$3:$AE$998,8,FALSE)</f>
        <v>#DIV/0!</v>
      </c>
      <c r="S72" s="57" t="e">
        <f>VLOOKUP($O72,PercentSHGoalStats!$A$3:$AE$998,10,FALSE)</f>
        <v>#DIV/0!</v>
      </c>
      <c r="T72" s="57" t="e">
        <f>VLOOKUP($O72,PercentSHGoalStats!$A$3:$AE$998,11,FALSE)</f>
        <v>#DIV/0!</v>
      </c>
      <c r="U72" s="57" t="e">
        <f>VLOOKUP($O72,PercentSHGoalStats!$A$3:$AE$998,13,FALSE)</f>
        <v>#DIV/0!</v>
      </c>
      <c r="V72" s="57" t="e">
        <f>VLOOKUP($O72,PercentSHGoalStats!$A$3:$AE$998,14,FALSE)</f>
        <v>#DIV/0!</v>
      </c>
      <c r="W72" s="57" t="e">
        <f>VLOOKUP($O72,PercentSHGoalStats!$A$3:$AE$998,16,FALSE)</f>
        <v>#DIV/0!</v>
      </c>
      <c r="X72" s="57" t="e">
        <f>VLOOKUP($O72,PercentSHGoalStats!$A$3:$AE$998,17,FALSE)</f>
        <v>#DIV/0!</v>
      </c>
      <c r="Y72" s="57" t="e">
        <f>VLOOKUP($O72,PercentSHGoalStats!$A$3:$AE$998,19,FALSE)</f>
        <v>#DIV/0!</v>
      </c>
      <c r="Z72" s="57" t="e">
        <f>VLOOKUP($O72,PercentSHGoalStats!$A$3:$AE$998,20,FALSE)</f>
        <v>#DIV/0!</v>
      </c>
      <c r="AA72" s="57" t="e">
        <f>VLOOKUP($O72,PercentSHGoalStats!$A$3:$AE$998,22,FALSE)</f>
        <v>#DIV/0!</v>
      </c>
    </row>
    <row r="73" spans="1:27" ht="14.4" hidden="1" thickTop="1" x14ac:dyDescent="0.3">
      <c r="A73" s="57" t="e">
        <f>VLOOKUP($M73,PercentSHGoalStats!$A$3:$AE$998,5,FALSE)</f>
        <v>#DIV/0!</v>
      </c>
      <c r="B73" s="57" t="e">
        <f>VLOOKUP($M73,PercentSHGoalStats!$A$3:$AE$998,6,FALSE)</f>
        <v>#DIV/0!</v>
      </c>
      <c r="C73" s="57" t="e">
        <f>VLOOKUP($M73,PercentSHGoalStats!$A$3:$AE$998,8,FALSE)</f>
        <v>#DIV/0!</v>
      </c>
      <c r="D73" s="57" t="e">
        <f>VLOOKUP($M73,PercentSHGoalStats!$A$3:$AE$998,9,FALSE)</f>
        <v>#DIV/0!</v>
      </c>
      <c r="E73" s="57" t="e">
        <f>VLOOKUP($M73,PercentSHGoalStats!$A$3:$AE$998,11,FALSE)</f>
        <v>#DIV/0!</v>
      </c>
      <c r="F73" s="57" t="e">
        <f>VLOOKUP($M73,PercentSHGoalStats!$A$3:$AE$998,12,FALSE)</f>
        <v>#DIV/0!</v>
      </c>
      <c r="G73" s="57" t="e">
        <f>VLOOKUP($M73,PercentSHGoalStats!$A$3:$AE$998,14,FALSE)</f>
        <v>#DIV/0!</v>
      </c>
      <c r="H73" s="57" t="e">
        <f>VLOOKUP($M73,PercentSHGoalStats!$A$3:$AE$998,15,FALSE)</f>
        <v>#DIV/0!</v>
      </c>
      <c r="I73" s="57" t="e">
        <f>VLOOKUP($M73,PercentSHGoalStats!$A$3:$AE$998,17,FALSE)</f>
        <v>#DIV/0!</v>
      </c>
      <c r="J73" s="57" t="e">
        <f>VLOOKUP($M73,PercentSHGoalStats!$A$3:$AE$998,18,FALSE)</f>
        <v>#DIV/0!</v>
      </c>
      <c r="K73" s="57" t="e">
        <f>VLOOKUP($M73,PercentSHGoalStats!$A$3:$AE$998,20,FALSE)</f>
        <v>#DIV/0!</v>
      </c>
      <c r="L73" s="57" t="e">
        <f>VLOOKUP($M73,PercentSHGoalStats!$A$3:$AE$998,21,FALSE)</f>
        <v>#DIV/0!</v>
      </c>
      <c r="M73" s="53" t="str">
        <f>Fixtures!A73</f>
        <v>Motherwell</v>
      </c>
      <c r="N73" s="54">
        <f>Fixtures!D73</f>
        <v>43488</v>
      </c>
      <c r="O73" s="53" t="str">
        <f>Fixtures!B73</f>
        <v>Hibernian</v>
      </c>
      <c r="P73" s="57" t="e">
        <f>VLOOKUP($O73,PercentSHGoalStats!$A$3:$AE$998,5,FALSE)</f>
        <v>#DIV/0!</v>
      </c>
      <c r="Q73" s="57" t="e">
        <f>VLOOKUP($O73,PercentSHGoalStats!$A$3:$AE$998,7,FALSE)</f>
        <v>#DIV/0!</v>
      </c>
      <c r="R73" s="57" t="e">
        <f>VLOOKUP($O73,PercentSHGoalStats!$A$3:$AE$998,8,FALSE)</f>
        <v>#DIV/0!</v>
      </c>
      <c r="S73" s="57" t="e">
        <f>VLOOKUP($O73,PercentSHGoalStats!$A$3:$AE$998,10,FALSE)</f>
        <v>#DIV/0!</v>
      </c>
      <c r="T73" s="57" t="e">
        <f>VLOOKUP($O73,PercentSHGoalStats!$A$3:$AE$998,11,FALSE)</f>
        <v>#DIV/0!</v>
      </c>
      <c r="U73" s="57" t="e">
        <f>VLOOKUP($O73,PercentSHGoalStats!$A$3:$AE$998,13,FALSE)</f>
        <v>#DIV/0!</v>
      </c>
      <c r="V73" s="57" t="e">
        <f>VLOOKUP($O73,PercentSHGoalStats!$A$3:$AE$998,14,FALSE)</f>
        <v>#DIV/0!</v>
      </c>
      <c r="W73" s="57" t="e">
        <f>VLOOKUP($O73,PercentSHGoalStats!$A$3:$AE$998,16,FALSE)</f>
        <v>#DIV/0!</v>
      </c>
      <c r="X73" s="57" t="e">
        <f>VLOOKUP($O73,PercentSHGoalStats!$A$3:$AE$998,17,FALSE)</f>
        <v>#DIV/0!</v>
      </c>
      <c r="Y73" s="57" t="e">
        <f>VLOOKUP($O73,PercentSHGoalStats!$A$3:$AE$998,19,FALSE)</f>
        <v>#DIV/0!</v>
      </c>
      <c r="Z73" s="57" t="e">
        <f>VLOOKUP($O73,PercentSHGoalStats!$A$3:$AE$998,20,FALSE)</f>
        <v>#DIV/0!</v>
      </c>
      <c r="AA73" s="57" t="e">
        <f>VLOOKUP($O73,PercentSHGoalStats!$A$3:$AE$998,22,FALSE)</f>
        <v>#DIV/0!</v>
      </c>
    </row>
    <row r="74" spans="1:27" ht="14.4" hidden="1" thickTop="1" x14ac:dyDescent="0.3">
      <c r="A74" s="57" t="e">
        <f>VLOOKUP($M74,PercentSHGoalStats!$A$3:$AE$998,5,FALSE)</f>
        <v>#DIV/0!</v>
      </c>
      <c r="B74" s="57" t="e">
        <f>VLOOKUP($M74,PercentSHGoalStats!$A$3:$AE$998,6,FALSE)</f>
        <v>#DIV/0!</v>
      </c>
      <c r="C74" s="57" t="e">
        <f>VLOOKUP($M74,PercentSHGoalStats!$A$3:$AE$998,8,FALSE)</f>
        <v>#DIV/0!</v>
      </c>
      <c r="D74" s="57" t="e">
        <f>VLOOKUP($M74,PercentSHGoalStats!$A$3:$AE$998,9,FALSE)</f>
        <v>#DIV/0!</v>
      </c>
      <c r="E74" s="57" t="e">
        <f>VLOOKUP($M74,PercentSHGoalStats!$A$3:$AE$998,11,FALSE)</f>
        <v>#DIV/0!</v>
      </c>
      <c r="F74" s="57" t="e">
        <f>VLOOKUP($M74,PercentSHGoalStats!$A$3:$AE$998,12,FALSE)</f>
        <v>#DIV/0!</v>
      </c>
      <c r="G74" s="57" t="e">
        <f>VLOOKUP($M74,PercentSHGoalStats!$A$3:$AE$998,14,FALSE)</f>
        <v>#DIV/0!</v>
      </c>
      <c r="H74" s="57" t="e">
        <f>VLOOKUP($M74,PercentSHGoalStats!$A$3:$AE$998,15,FALSE)</f>
        <v>#DIV/0!</v>
      </c>
      <c r="I74" s="57" t="e">
        <f>VLOOKUP($M74,PercentSHGoalStats!$A$3:$AE$998,17,FALSE)</f>
        <v>#DIV/0!</v>
      </c>
      <c r="J74" s="57" t="e">
        <f>VLOOKUP($M74,PercentSHGoalStats!$A$3:$AE$998,18,FALSE)</f>
        <v>#DIV/0!</v>
      </c>
      <c r="K74" s="57" t="e">
        <f>VLOOKUP($M74,PercentSHGoalStats!$A$3:$AE$998,20,FALSE)</f>
        <v>#DIV/0!</v>
      </c>
      <c r="L74" s="57" t="e">
        <f>VLOOKUP($M74,PercentSHGoalStats!$A$3:$AE$998,21,FALSE)</f>
        <v>#DIV/0!</v>
      </c>
      <c r="M74" s="53" t="str">
        <f>Fixtures!A74</f>
        <v>Newcastle Jets</v>
      </c>
      <c r="N74" s="54">
        <f>Fixtures!D74</f>
        <v>43488</v>
      </c>
      <c r="O74" s="53" t="str">
        <f>Fixtures!B74</f>
        <v>Central Coast Mariners</v>
      </c>
      <c r="P74" s="57" t="e">
        <f>VLOOKUP($O74,PercentSHGoalStats!$A$3:$AE$998,5,FALSE)</f>
        <v>#DIV/0!</v>
      </c>
      <c r="Q74" s="57" t="e">
        <f>VLOOKUP($O74,PercentSHGoalStats!$A$3:$AE$998,7,FALSE)</f>
        <v>#DIV/0!</v>
      </c>
      <c r="R74" s="57" t="e">
        <f>VLOOKUP($O74,PercentSHGoalStats!$A$3:$AE$998,8,FALSE)</f>
        <v>#DIV/0!</v>
      </c>
      <c r="S74" s="57" t="e">
        <f>VLOOKUP($O74,PercentSHGoalStats!$A$3:$AE$998,10,FALSE)</f>
        <v>#DIV/0!</v>
      </c>
      <c r="T74" s="57" t="e">
        <f>VLOOKUP($O74,PercentSHGoalStats!$A$3:$AE$998,11,FALSE)</f>
        <v>#DIV/0!</v>
      </c>
      <c r="U74" s="57" t="e">
        <f>VLOOKUP($O74,PercentSHGoalStats!$A$3:$AE$998,13,FALSE)</f>
        <v>#DIV/0!</v>
      </c>
      <c r="V74" s="57" t="e">
        <f>VLOOKUP($O74,PercentSHGoalStats!$A$3:$AE$998,14,FALSE)</f>
        <v>#DIV/0!</v>
      </c>
      <c r="W74" s="57" t="e">
        <f>VLOOKUP($O74,PercentSHGoalStats!$A$3:$AE$998,16,FALSE)</f>
        <v>#DIV/0!</v>
      </c>
      <c r="X74" s="57" t="e">
        <f>VLOOKUP($O74,PercentSHGoalStats!$A$3:$AE$998,17,FALSE)</f>
        <v>#DIV/0!</v>
      </c>
      <c r="Y74" s="57" t="e">
        <f>VLOOKUP($O74,PercentSHGoalStats!$A$3:$AE$998,19,FALSE)</f>
        <v>#DIV/0!</v>
      </c>
      <c r="Z74" s="57" t="e">
        <f>VLOOKUP($O74,PercentSHGoalStats!$A$3:$AE$998,20,FALSE)</f>
        <v>#DIV/0!</v>
      </c>
      <c r="AA74" s="57" t="e">
        <f>VLOOKUP($O74,PercentSHGoalStats!$A$3:$AE$998,22,FALSE)</f>
        <v>#DIV/0!</v>
      </c>
    </row>
    <row r="75" spans="1:27" ht="14.4" hidden="1" thickTop="1" x14ac:dyDescent="0.3">
      <c r="A75" s="57" t="e">
        <f>VLOOKUP($M75,PercentSHGoalStats!$A$3:$AE$998,5,FALSE)</f>
        <v>#DIV/0!</v>
      </c>
      <c r="B75" s="57" t="e">
        <f>VLOOKUP($M75,PercentSHGoalStats!$A$3:$AE$998,6,FALSE)</f>
        <v>#DIV/0!</v>
      </c>
      <c r="C75" s="57" t="e">
        <f>VLOOKUP($M75,PercentSHGoalStats!$A$3:$AE$998,8,FALSE)</f>
        <v>#DIV/0!</v>
      </c>
      <c r="D75" s="57" t="e">
        <f>VLOOKUP($M75,PercentSHGoalStats!$A$3:$AE$998,9,FALSE)</f>
        <v>#DIV/0!</v>
      </c>
      <c r="E75" s="57" t="e">
        <f>VLOOKUP($M75,PercentSHGoalStats!$A$3:$AE$998,11,FALSE)</f>
        <v>#DIV/0!</v>
      </c>
      <c r="F75" s="57" t="e">
        <f>VLOOKUP($M75,PercentSHGoalStats!$A$3:$AE$998,12,FALSE)</f>
        <v>#DIV/0!</v>
      </c>
      <c r="G75" s="57" t="e">
        <f>VLOOKUP($M75,PercentSHGoalStats!$A$3:$AE$998,14,FALSE)</f>
        <v>#DIV/0!</v>
      </c>
      <c r="H75" s="57" t="e">
        <f>VLOOKUP($M75,PercentSHGoalStats!$A$3:$AE$998,15,FALSE)</f>
        <v>#DIV/0!</v>
      </c>
      <c r="I75" s="57" t="e">
        <f>VLOOKUP($M75,PercentSHGoalStats!$A$3:$AE$998,17,FALSE)</f>
        <v>#DIV/0!</v>
      </c>
      <c r="J75" s="57" t="e">
        <f>VLOOKUP($M75,PercentSHGoalStats!$A$3:$AE$998,18,FALSE)</f>
        <v>#DIV/0!</v>
      </c>
      <c r="K75" s="57" t="e">
        <f>VLOOKUP($M75,PercentSHGoalStats!$A$3:$AE$998,20,FALSE)</f>
        <v>#DIV/0!</v>
      </c>
      <c r="L75" s="57" t="e">
        <f>VLOOKUP($M75,PercentSHGoalStats!$A$3:$AE$998,21,FALSE)</f>
        <v>#DIV/0!</v>
      </c>
      <c r="M75" s="53" t="str">
        <f>Fixtures!A75</f>
        <v>Wellington Phoenix</v>
      </c>
      <c r="N75" s="54">
        <f>Fixtures!D75</f>
        <v>43488</v>
      </c>
      <c r="O75" s="53" t="str">
        <f>Fixtures!B75</f>
        <v>Sydney</v>
      </c>
      <c r="P75" s="57" t="e">
        <f>VLOOKUP($O75,PercentSHGoalStats!$A$3:$AE$998,5,FALSE)</f>
        <v>#DIV/0!</v>
      </c>
      <c r="Q75" s="57" t="e">
        <f>VLOOKUP($O75,PercentSHGoalStats!$A$3:$AE$998,7,FALSE)</f>
        <v>#DIV/0!</v>
      </c>
      <c r="R75" s="57" t="e">
        <f>VLOOKUP($O75,PercentSHGoalStats!$A$3:$AE$998,8,FALSE)</f>
        <v>#DIV/0!</v>
      </c>
      <c r="S75" s="57" t="e">
        <f>VLOOKUP($O75,PercentSHGoalStats!$A$3:$AE$998,10,FALSE)</f>
        <v>#DIV/0!</v>
      </c>
      <c r="T75" s="57" t="e">
        <f>VLOOKUP($O75,PercentSHGoalStats!$A$3:$AE$998,11,FALSE)</f>
        <v>#DIV/0!</v>
      </c>
      <c r="U75" s="57" t="e">
        <f>VLOOKUP($O75,PercentSHGoalStats!$A$3:$AE$998,13,FALSE)</f>
        <v>#DIV/0!</v>
      </c>
      <c r="V75" s="57" t="e">
        <f>VLOOKUP($O75,PercentSHGoalStats!$A$3:$AE$998,14,FALSE)</f>
        <v>#DIV/0!</v>
      </c>
      <c r="W75" s="57" t="e">
        <f>VLOOKUP($O75,PercentSHGoalStats!$A$3:$AE$998,16,FALSE)</f>
        <v>#DIV/0!</v>
      </c>
      <c r="X75" s="57" t="e">
        <f>VLOOKUP($O75,PercentSHGoalStats!$A$3:$AE$998,17,FALSE)</f>
        <v>#DIV/0!</v>
      </c>
      <c r="Y75" s="57" t="e">
        <f>VLOOKUP($O75,PercentSHGoalStats!$A$3:$AE$998,19,FALSE)</f>
        <v>#DIV/0!</v>
      </c>
      <c r="Z75" s="57" t="e">
        <f>VLOOKUP($O75,PercentSHGoalStats!$A$3:$AE$998,20,FALSE)</f>
        <v>#DIV/0!</v>
      </c>
      <c r="AA75" s="57" t="e">
        <f>VLOOKUP($O75,PercentSHGoalStats!$A$3:$AE$998,22,FALSE)</f>
        <v>#DIV/0!</v>
      </c>
    </row>
    <row r="76" spans="1:27" ht="14.4" hidden="1" thickTop="1" x14ac:dyDescent="0.3">
      <c r="A76" s="57" t="e">
        <f>VLOOKUP($M76,PercentSHGoalStats!$A$3:$AE$998,5,FALSE)</f>
        <v>#DIV/0!</v>
      </c>
      <c r="B76" s="57" t="e">
        <f>VLOOKUP($M76,PercentSHGoalStats!$A$3:$AE$998,6,FALSE)</f>
        <v>#DIV/0!</v>
      </c>
      <c r="C76" s="57" t="e">
        <f>VLOOKUP($M76,PercentSHGoalStats!$A$3:$AE$998,8,FALSE)</f>
        <v>#DIV/0!</v>
      </c>
      <c r="D76" s="57" t="e">
        <f>VLOOKUP($M76,PercentSHGoalStats!$A$3:$AE$998,9,FALSE)</f>
        <v>#DIV/0!</v>
      </c>
      <c r="E76" s="57" t="e">
        <f>VLOOKUP($M76,PercentSHGoalStats!$A$3:$AE$998,11,FALSE)</f>
        <v>#DIV/0!</v>
      </c>
      <c r="F76" s="57" t="e">
        <f>VLOOKUP($M76,PercentSHGoalStats!$A$3:$AE$998,12,FALSE)</f>
        <v>#DIV/0!</v>
      </c>
      <c r="G76" s="57" t="e">
        <f>VLOOKUP($M76,PercentSHGoalStats!$A$3:$AE$998,14,FALSE)</f>
        <v>#DIV/0!</v>
      </c>
      <c r="H76" s="57" t="e">
        <f>VLOOKUP($M76,PercentSHGoalStats!$A$3:$AE$998,15,FALSE)</f>
        <v>#DIV/0!</v>
      </c>
      <c r="I76" s="57" t="e">
        <f>VLOOKUP($M76,PercentSHGoalStats!$A$3:$AE$998,17,FALSE)</f>
        <v>#DIV/0!</v>
      </c>
      <c r="J76" s="57" t="e">
        <f>VLOOKUP($M76,PercentSHGoalStats!$A$3:$AE$998,18,FALSE)</f>
        <v>#DIV/0!</v>
      </c>
      <c r="K76" s="57" t="e">
        <f>VLOOKUP($M76,PercentSHGoalStats!$A$3:$AE$998,20,FALSE)</f>
        <v>#DIV/0!</v>
      </c>
      <c r="L76" s="57" t="e">
        <f>VLOOKUP($M76,PercentSHGoalStats!$A$3:$AE$998,21,FALSE)</f>
        <v>#DIV/0!</v>
      </c>
      <c r="M76" s="53" t="str">
        <f>Fixtures!A76</f>
        <v>Perth Glory</v>
      </c>
      <c r="N76" s="54">
        <f>Fixtures!D76</f>
        <v>43488</v>
      </c>
      <c r="O76" s="53" t="str">
        <f>Fixtures!B76</f>
        <v>Adelaide United</v>
      </c>
      <c r="P76" s="57" t="e">
        <f>VLOOKUP($O76,PercentSHGoalStats!$A$3:$AE$998,5,FALSE)</f>
        <v>#DIV/0!</v>
      </c>
      <c r="Q76" s="57" t="e">
        <f>VLOOKUP($O76,PercentSHGoalStats!$A$3:$AE$998,7,FALSE)</f>
        <v>#DIV/0!</v>
      </c>
      <c r="R76" s="57" t="e">
        <f>VLOOKUP($O76,PercentSHGoalStats!$A$3:$AE$998,8,FALSE)</f>
        <v>#DIV/0!</v>
      </c>
      <c r="S76" s="57" t="e">
        <f>VLOOKUP($O76,PercentSHGoalStats!$A$3:$AE$998,10,FALSE)</f>
        <v>#DIV/0!</v>
      </c>
      <c r="T76" s="57" t="e">
        <f>VLOOKUP($O76,PercentSHGoalStats!$A$3:$AE$998,11,FALSE)</f>
        <v>#DIV/0!</v>
      </c>
      <c r="U76" s="57" t="e">
        <f>VLOOKUP($O76,PercentSHGoalStats!$A$3:$AE$998,13,FALSE)</f>
        <v>#DIV/0!</v>
      </c>
      <c r="V76" s="57" t="e">
        <f>VLOOKUP($O76,PercentSHGoalStats!$A$3:$AE$998,14,FALSE)</f>
        <v>#DIV/0!</v>
      </c>
      <c r="W76" s="57" t="e">
        <f>VLOOKUP($O76,PercentSHGoalStats!$A$3:$AE$998,16,FALSE)</f>
        <v>#DIV/0!</v>
      </c>
      <c r="X76" s="57" t="e">
        <f>VLOOKUP($O76,PercentSHGoalStats!$A$3:$AE$998,17,FALSE)</f>
        <v>#DIV/0!</v>
      </c>
      <c r="Y76" s="57" t="e">
        <f>VLOOKUP($O76,PercentSHGoalStats!$A$3:$AE$998,19,FALSE)</f>
        <v>#DIV/0!</v>
      </c>
      <c r="Z76" s="57" t="e">
        <f>VLOOKUP($O76,PercentSHGoalStats!$A$3:$AE$998,20,FALSE)</f>
        <v>#DIV/0!</v>
      </c>
      <c r="AA76" s="57" t="e">
        <f>VLOOKUP($O76,PercentSHGoalStats!$A$3:$AE$998,22,FALSE)</f>
        <v>#DIV/0!</v>
      </c>
    </row>
    <row r="77" spans="1:27" ht="14.4" hidden="1" thickTop="1" x14ac:dyDescent="0.3">
      <c r="A77" s="57">
        <f>VLOOKUP($M77,PercentSHGoalStats!$A$3:$AE$998,5,FALSE)</f>
        <v>0.88235294117647056</v>
      </c>
      <c r="B77" s="57">
        <f>VLOOKUP($M77,PercentSHGoalStats!$A$3:$AE$998,6,FALSE)</f>
        <v>1</v>
      </c>
      <c r="C77" s="57">
        <f>VLOOKUP($M77,PercentSHGoalStats!$A$3:$AE$998,8,FALSE)</f>
        <v>0.70588235294117652</v>
      </c>
      <c r="D77" s="57">
        <f>VLOOKUP($M77,PercentSHGoalStats!$A$3:$AE$998,9,FALSE)</f>
        <v>0.77777777777777779</v>
      </c>
      <c r="E77" s="57">
        <f>VLOOKUP($M77,PercentSHGoalStats!$A$3:$AE$998,11,FALSE)</f>
        <v>0.52941176470588236</v>
      </c>
      <c r="F77" s="57">
        <f>VLOOKUP($M77,PercentSHGoalStats!$A$3:$AE$998,12,FALSE)</f>
        <v>0.66666666666666663</v>
      </c>
      <c r="G77" s="57">
        <f>VLOOKUP($M77,PercentSHGoalStats!$A$3:$AE$998,14,FALSE)</f>
        <v>0.11764705882352941</v>
      </c>
      <c r="H77" s="57">
        <f>VLOOKUP($M77,PercentSHGoalStats!$A$3:$AE$998,15,FALSE)</f>
        <v>0.22222222222222221</v>
      </c>
      <c r="I77" s="57">
        <f>VLOOKUP($M77,PercentSHGoalStats!$A$3:$AE$998,17,FALSE)</f>
        <v>0.70588235294117652</v>
      </c>
      <c r="J77" s="57">
        <f>VLOOKUP($M77,PercentSHGoalStats!$A$3:$AE$998,18,FALSE)</f>
        <v>0.66666666666666663</v>
      </c>
      <c r="K77" s="57">
        <f>VLOOKUP($M77,PercentSHGoalStats!$A$3:$AE$998,20,FALSE)</f>
        <v>0.41176470588235292</v>
      </c>
      <c r="L77" s="57">
        <f>VLOOKUP($M77,PercentSHGoalStats!$A$3:$AE$998,21,FALSE)</f>
        <v>0.33333333333333331</v>
      </c>
      <c r="M77" s="53" t="str">
        <f>Fixtures!A77</f>
        <v>NAC Breda</v>
      </c>
      <c r="N77" s="54">
        <f>Fixtures!D77</f>
        <v>43490</v>
      </c>
      <c r="O77" s="53" t="str">
        <f>Fixtures!B77</f>
        <v>ADO Den Haag</v>
      </c>
      <c r="P77" s="57">
        <f>VLOOKUP($O77,PercentSHGoalStats!$A$3:$AE$998,5,FALSE)</f>
        <v>0.77777777777777779</v>
      </c>
      <c r="Q77" s="57">
        <f>VLOOKUP($O77,PercentSHGoalStats!$A$3:$AE$998,7,FALSE)</f>
        <v>0.88888888888888884</v>
      </c>
      <c r="R77" s="57">
        <f>VLOOKUP($O77,PercentSHGoalStats!$A$3:$AE$998,8,FALSE)</f>
        <v>0.44444444444444442</v>
      </c>
      <c r="S77" s="57">
        <f>VLOOKUP($O77,PercentSHGoalStats!$A$3:$AE$998,10,FALSE)</f>
        <v>0.44444444444444442</v>
      </c>
      <c r="T77" s="57">
        <f>VLOOKUP($O77,PercentSHGoalStats!$A$3:$AE$998,11,FALSE)</f>
        <v>0.44444444444444442</v>
      </c>
      <c r="U77" s="57">
        <f>VLOOKUP($O77,PercentSHGoalStats!$A$3:$AE$998,13,FALSE)</f>
        <v>0.44444444444444442</v>
      </c>
      <c r="V77" s="57">
        <f>VLOOKUP($O77,PercentSHGoalStats!$A$3:$AE$998,14,FALSE)</f>
        <v>0.1111111111111111</v>
      </c>
      <c r="W77" s="57">
        <f>VLOOKUP($O77,PercentSHGoalStats!$A$3:$AE$998,16,FALSE)</f>
        <v>0.22222222222222221</v>
      </c>
      <c r="X77" s="57">
        <f>VLOOKUP($O77,PercentSHGoalStats!$A$3:$AE$998,17,FALSE)</f>
        <v>0.55555555555555558</v>
      </c>
      <c r="Y77" s="57">
        <f>VLOOKUP($O77,PercentSHGoalStats!$A$3:$AE$998,19,FALSE)</f>
        <v>0.55555555555555558</v>
      </c>
      <c r="Z77" s="57">
        <f>VLOOKUP($O77,PercentSHGoalStats!$A$3:$AE$998,20,FALSE)</f>
        <v>0.27777777777777779</v>
      </c>
      <c r="AA77" s="57">
        <f>VLOOKUP($O77,PercentSHGoalStats!$A$3:$AE$998,22,FALSE)</f>
        <v>0.33333333333333331</v>
      </c>
    </row>
    <row r="78" spans="1:27" ht="14.4" hidden="1" thickTop="1" x14ac:dyDescent="0.3">
      <c r="A78" s="57">
        <f>VLOOKUP($M78,PercentSHGoalStats!$A$3:$AE$998,5,FALSE)</f>
        <v>0.78947368421052633</v>
      </c>
      <c r="B78" s="57">
        <f>VLOOKUP($M78,PercentSHGoalStats!$A$3:$AE$998,6,FALSE)</f>
        <v>0.66666666666666663</v>
      </c>
      <c r="C78" s="57">
        <f>VLOOKUP($M78,PercentSHGoalStats!$A$3:$AE$998,8,FALSE)</f>
        <v>0.63157894736842102</v>
      </c>
      <c r="D78" s="57">
        <f>VLOOKUP($M78,PercentSHGoalStats!$A$3:$AE$998,9,FALSE)</f>
        <v>0.55555555555555558</v>
      </c>
      <c r="E78" s="57">
        <f>VLOOKUP($M78,PercentSHGoalStats!$A$3:$AE$998,11,FALSE)</f>
        <v>0.52631578947368418</v>
      </c>
      <c r="F78" s="57">
        <f>VLOOKUP($M78,PercentSHGoalStats!$A$3:$AE$998,12,FALSE)</f>
        <v>0.55555555555555558</v>
      </c>
      <c r="G78" s="57">
        <f>VLOOKUP($M78,PercentSHGoalStats!$A$3:$AE$998,14,FALSE)</f>
        <v>0.26315789473684209</v>
      </c>
      <c r="H78" s="57">
        <f>VLOOKUP($M78,PercentSHGoalStats!$A$3:$AE$998,15,FALSE)</f>
        <v>0.33333333333333331</v>
      </c>
      <c r="I78" s="57">
        <f>VLOOKUP($M78,PercentSHGoalStats!$A$3:$AE$998,17,FALSE)</f>
        <v>0.47368421052631576</v>
      </c>
      <c r="J78" s="57">
        <f>VLOOKUP($M78,PercentSHGoalStats!$A$3:$AE$998,18,FALSE)</f>
        <v>0.22222222222222221</v>
      </c>
      <c r="K78" s="57">
        <f>VLOOKUP($M78,PercentSHGoalStats!$A$3:$AE$998,20,FALSE)</f>
        <v>0.36842105263157893</v>
      </c>
      <c r="L78" s="57">
        <f>VLOOKUP($M78,PercentSHGoalStats!$A$3:$AE$998,21,FALSE)</f>
        <v>0.1111111111111111</v>
      </c>
      <c r="M78" s="53" t="str">
        <f>Fixtures!A78</f>
        <v>Olympique Marseille</v>
      </c>
      <c r="N78" s="54">
        <f>Fixtures!D78</f>
        <v>43490</v>
      </c>
      <c r="O78" s="53" t="str">
        <f>Fixtures!B78</f>
        <v>Lille</v>
      </c>
      <c r="P78" s="57">
        <f>VLOOKUP($O78,PercentSHGoalStats!$A$3:$AE$998,5,FALSE)</f>
        <v>0.80952380952380953</v>
      </c>
      <c r="Q78" s="57">
        <f>VLOOKUP($O78,PercentSHGoalStats!$A$3:$AE$998,7,FALSE)</f>
        <v>0.7</v>
      </c>
      <c r="R78" s="57">
        <f>VLOOKUP($O78,PercentSHGoalStats!$A$3:$AE$998,8,FALSE)</f>
        <v>0.52380952380952384</v>
      </c>
      <c r="S78" s="57">
        <f>VLOOKUP($O78,PercentSHGoalStats!$A$3:$AE$998,10,FALSE)</f>
        <v>0.4</v>
      </c>
      <c r="T78" s="57">
        <f>VLOOKUP($O78,PercentSHGoalStats!$A$3:$AE$998,11,FALSE)</f>
        <v>0.5714285714285714</v>
      </c>
      <c r="U78" s="57">
        <f>VLOOKUP($O78,PercentSHGoalStats!$A$3:$AE$998,13,FALSE)</f>
        <v>0.4</v>
      </c>
      <c r="V78" s="57">
        <f>VLOOKUP($O78,PercentSHGoalStats!$A$3:$AE$998,14,FALSE)</f>
        <v>0.19047619047619047</v>
      </c>
      <c r="W78" s="57">
        <f>VLOOKUP($O78,PercentSHGoalStats!$A$3:$AE$998,16,FALSE)</f>
        <v>0.1</v>
      </c>
      <c r="X78" s="57">
        <f>VLOOKUP($O78,PercentSHGoalStats!$A$3:$AE$998,17,FALSE)</f>
        <v>0.52380952380952384</v>
      </c>
      <c r="Y78" s="57">
        <f>VLOOKUP($O78,PercentSHGoalStats!$A$3:$AE$998,19,FALSE)</f>
        <v>0.7</v>
      </c>
      <c r="Z78" s="57">
        <f>VLOOKUP($O78,PercentSHGoalStats!$A$3:$AE$998,20,FALSE)</f>
        <v>0.23809523809523808</v>
      </c>
      <c r="AA78" s="57">
        <f>VLOOKUP($O78,PercentSHGoalStats!$A$3:$AE$998,22,FALSE)</f>
        <v>0.3</v>
      </c>
    </row>
    <row r="79" spans="1:27" ht="14.4" hidden="1" thickTop="1" x14ac:dyDescent="0.3">
      <c r="A79" s="57">
        <f>VLOOKUP($M79,PercentSHGoalStats!$A$3:$AE$998,5,FALSE)</f>
        <v>0.6</v>
      </c>
      <c r="B79" s="57">
        <f>VLOOKUP($M79,PercentSHGoalStats!$A$3:$AE$998,6,FALSE)</f>
        <v>0.2857142857142857</v>
      </c>
      <c r="C79" s="57">
        <f>VLOOKUP($M79,PercentSHGoalStats!$A$3:$AE$998,8,FALSE)</f>
        <v>0.4</v>
      </c>
      <c r="D79" s="57">
        <f>VLOOKUP($M79,PercentSHGoalStats!$A$3:$AE$998,9,FALSE)</f>
        <v>0.2857142857142857</v>
      </c>
      <c r="E79" s="57">
        <f>VLOOKUP($M79,PercentSHGoalStats!$A$3:$AE$998,11,FALSE)</f>
        <v>0.53333333333333333</v>
      </c>
      <c r="F79" s="57">
        <f>VLOOKUP($M79,PercentSHGoalStats!$A$3:$AE$998,12,FALSE)</f>
        <v>0.2857142857142857</v>
      </c>
      <c r="G79" s="57">
        <f>VLOOKUP($M79,PercentSHGoalStats!$A$3:$AE$998,14,FALSE)</f>
        <v>0.2</v>
      </c>
      <c r="H79" s="57">
        <f>VLOOKUP($M79,PercentSHGoalStats!$A$3:$AE$998,15,FALSE)</f>
        <v>0.2857142857142857</v>
      </c>
      <c r="I79" s="57">
        <f>VLOOKUP($M79,PercentSHGoalStats!$A$3:$AE$998,17,FALSE)</f>
        <v>0.46666666666666667</v>
      </c>
      <c r="J79" s="57">
        <f>VLOOKUP($M79,PercentSHGoalStats!$A$3:$AE$998,18,FALSE)</f>
        <v>0.2857142857142857</v>
      </c>
      <c r="K79" s="57">
        <f>VLOOKUP($M79,PercentSHGoalStats!$A$3:$AE$998,20,FALSE)</f>
        <v>0.13333333333333333</v>
      </c>
      <c r="L79" s="57">
        <f>VLOOKUP($M79,PercentSHGoalStats!$A$3:$AE$998,21,FALSE)</f>
        <v>0</v>
      </c>
      <c r="M79" s="53" t="str">
        <f>Fixtures!A79</f>
        <v>Hertha BSC</v>
      </c>
      <c r="N79" s="54">
        <f>Fixtures!D79</f>
        <v>43490</v>
      </c>
      <c r="O79" s="53" t="str">
        <f>Fixtures!B79</f>
        <v>Schalke 04</v>
      </c>
      <c r="P79" s="57">
        <f>VLOOKUP($O79,PercentSHGoalStats!$A$3:$AE$998,5,FALSE)</f>
        <v>0.8125</v>
      </c>
      <c r="Q79" s="57">
        <f>VLOOKUP($O79,PercentSHGoalStats!$A$3:$AE$998,7,FALSE)</f>
        <v>0.875</v>
      </c>
      <c r="R79" s="57">
        <f>VLOOKUP($O79,PercentSHGoalStats!$A$3:$AE$998,8,FALSE)</f>
        <v>0.5625</v>
      </c>
      <c r="S79" s="57">
        <f>VLOOKUP($O79,PercentSHGoalStats!$A$3:$AE$998,10,FALSE)</f>
        <v>0.75</v>
      </c>
      <c r="T79" s="57">
        <f>VLOOKUP($O79,PercentSHGoalStats!$A$3:$AE$998,11,FALSE)</f>
        <v>0.5</v>
      </c>
      <c r="U79" s="57">
        <f>VLOOKUP($O79,PercentSHGoalStats!$A$3:$AE$998,13,FALSE)</f>
        <v>0.625</v>
      </c>
      <c r="V79" s="57">
        <f>VLOOKUP($O79,PercentSHGoalStats!$A$3:$AE$998,14,FALSE)</f>
        <v>0.25</v>
      </c>
      <c r="W79" s="57">
        <f>VLOOKUP($O79,PercentSHGoalStats!$A$3:$AE$998,16,FALSE)</f>
        <v>0.25</v>
      </c>
      <c r="X79" s="57">
        <f>VLOOKUP($O79,PercentSHGoalStats!$A$3:$AE$998,17,FALSE)</f>
        <v>0.75</v>
      </c>
      <c r="Y79" s="57">
        <f>VLOOKUP($O79,PercentSHGoalStats!$A$3:$AE$998,19,FALSE)</f>
        <v>0.75</v>
      </c>
      <c r="Z79" s="57">
        <f>VLOOKUP($O79,PercentSHGoalStats!$A$3:$AE$998,20,FALSE)</f>
        <v>6.25E-2</v>
      </c>
      <c r="AA79" s="57">
        <f>VLOOKUP($O79,PercentSHGoalStats!$A$3:$AE$998,22,FALSE)</f>
        <v>0.125</v>
      </c>
    </row>
    <row r="80" spans="1:27" ht="14.4" hidden="1" thickTop="1" x14ac:dyDescent="0.3">
      <c r="A80" s="57">
        <f>VLOOKUP($M80,PercentSHGoalStats!$A$3:$AE$998,5,FALSE)</f>
        <v>1</v>
      </c>
      <c r="B80" s="57">
        <f>VLOOKUP($M80,PercentSHGoalStats!$A$3:$AE$998,6,FALSE)</f>
        <v>1</v>
      </c>
      <c r="C80" s="57">
        <f>VLOOKUP($M80,PercentSHGoalStats!$A$3:$AE$998,8,FALSE)</f>
        <v>0.53846153846153844</v>
      </c>
      <c r="D80" s="57">
        <f>VLOOKUP($M80,PercentSHGoalStats!$A$3:$AE$998,9,FALSE)</f>
        <v>0.33333333333333331</v>
      </c>
      <c r="E80" s="57">
        <f>VLOOKUP($M80,PercentSHGoalStats!$A$3:$AE$998,11,FALSE)</f>
        <v>0.69230769230769229</v>
      </c>
      <c r="F80" s="57">
        <f>VLOOKUP($M80,PercentSHGoalStats!$A$3:$AE$998,12,FALSE)</f>
        <v>0.5</v>
      </c>
      <c r="G80" s="57">
        <f>VLOOKUP($M80,PercentSHGoalStats!$A$3:$AE$998,14,FALSE)</f>
        <v>0.15384615384615385</v>
      </c>
      <c r="H80" s="57">
        <f>VLOOKUP($M80,PercentSHGoalStats!$A$3:$AE$998,15,FALSE)</f>
        <v>0</v>
      </c>
      <c r="I80" s="57">
        <f>VLOOKUP($M80,PercentSHGoalStats!$A$3:$AE$998,17,FALSE)</f>
        <v>0.69230769230769229</v>
      </c>
      <c r="J80" s="57">
        <f>VLOOKUP($M80,PercentSHGoalStats!$A$3:$AE$998,18,FALSE)</f>
        <v>0.83333333333333337</v>
      </c>
      <c r="K80" s="57">
        <f>VLOOKUP($M80,PercentSHGoalStats!$A$3:$AE$998,20,FALSE)</f>
        <v>0.15384615384615385</v>
      </c>
      <c r="L80" s="57">
        <f>VLOOKUP($M80,PercentSHGoalStats!$A$3:$AE$998,21,FALSE)</f>
        <v>0</v>
      </c>
      <c r="M80" s="53" t="str">
        <f>Fixtures!A80</f>
        <v>Cambuur</v>
      </c>
      <c r="N80" s="54">
        <f>Fixtures!D80</f>
        <v>43490</v>
      </c>
      <c r="O80" s="53" t="str">
        <f>Fixtures!B80</f>
        <v>Go Ahead Eagles</v>
      </c>
      <c r="P80" s="57">
        <f>VLOOKUP($O80,PercentSHGoalStats!$A$3:$AE$998,5,FALSE)</f>
        <v>0.9285714285714286</v>
      </c>
      <c r="Q80" s="57">
        <f>VLOOKUP($O80,PercentSHGoalStats!$A$3:$AE$998,7,FALSE)</f>
        <v>1</v>
      </c>
      <c r="R80" s="57">
        <f>VLOOKUP($O80,PercentSHGoalStats!$A$3:$AE$998,8,FALSE)</f>
        <v>0.42857142857142855</v>
      </c>
      <c r="S80" s="57">
        <f>VLOOKUP($O80,PercentSHGoalStats!$A$3:$AE$998,10,FALSE)</f>
        <v>0.33333333333333331</v>
      </c>
      <c r="T80" s="57">
        <f>VLOOKUP($O80,PercentSHGoalStats!$A$3:$AE$998,11,FALSE)</f>
        <v>0.8571428571428571</v>
      </c>
      <c r="U80" s="57">
        <f>VLOOKUP($O80,PercentSHGoalStats!$A$3:$AE$998,13,FALSE)</f>
        <v>0.83333333333333337</v>
      </c>
      <c r="V80" s="57">
        <f>VLOOKUP($O80,PercentSHGoalStats!$A$3:$AE$998,14,FALSE)</f>
        <v>0.21428571428571427</v>
      </c>
      <c r="W80" s="57">
        <f>VLOOKUP($O80,PercentSHGoalStats!$A$3:$AE$998,16,FALSE)</f>
        <v>0</v>
      </c>
      <c r="X80" s="57">
        <f>VLOOKUP($O80,PercentSHGoalStats!$A$3:$AE$998,17,FALSE)</f>
        <v>0.2857142857142857</v>
      </c>
      <c r="Y80" s="57">
        <f>VLOOKUP($O80,PercentSHGoalStats!$A$3:$AE$998,19,FALSE)</f>
        <v>0.5</v>
      </c>
      <c r="Z80" s="57">
        <f>VLOOKUP($O80,PercentSHGoalStats!$A$3:$AE$998,20,FALSE)</f>
        <v>0.21428571428571427</v>
      </c>
      <c r="AA80" s="57">
        <f>VLOOKUP($O80,PercentSHGoalStats!$A$3:$AE$998,22,FALSE)</f>
        <v>0.33333333333333331</v>
      </c>
    </row>
    <row r="81" spans="1:27" ht="14.4" hidden="1" thickTop="1" x14ac:dyDescent="0.3">
      <c r="A81" s="57">
        <f>VLOOKUP($M81,PercentSHGoalStats!$A$3:$AE$998,5,FALSE)</f>
        <v>0.82352941176470584</v>
      </c>
      <c r="B81" s="57">
        <f>VLOOKUP($M81,PercentSHGoalStats!$A$3:$AE$998,6,FALSE)</f>
        <v>0.83333333333333337</v>
      </c>
      <c r="C81" s="57">
        <f>VLOOKUP($M81,PercentSHGoalStats!$A$3:$AE$998,8,FALSE)</f>
        <v>0.58823529411764708</v>
      </c>
      <c r="D81" s="57">
        <f>VLOOKUP($M81,PercentSHGoalStats!$A$3:$AE$998,9,FALSE)</f>
        <v>0.5</v>
      </c>
      <c r="E81" s="57">
        <f>VLOOKUP($M81,PercentSHGoalStats!$A$3:$AE$998,11,FALSE)</f>
        <v>0.6470588235294118</v>
      </c>
      <c r="F81" s="57">
        <f>VLOOKUP($M81,PercentSHGoalStats!$A$3:$AE$998,12,FALSE)</f>
        <v>0.66666666666666663</v>
      </c>
      <c r="G81" s="57">
        <f>VLOOKUP($M81,PercentSHGoalStats!$A$3:$AE$998,14,FALSE)</f>
        <v>0.17647058823529413</v>
      </c>
      <c r="H81" s="57">
        <f>VLOOKUP($M81,PercentSHGoalStats!$A$3:$AE$998,15,FALSE)</f>
        <v>0.16666666666666666</v>
      </c>
      <c r="I81" s="57">
        <f>VLOOKUP($M81,PercentSHGoalStats!$A$3:$AE$998,17,FALSE)</f>
        <v>0.47058823529411764</v>
      </c>
      <c r="J81" s="57">
        <f>VLOOKUP($M81,PercentSHGoalStats!$A$3:$AE$998,18,FALSE)</f>
        <v>0.5</v>
      </c>
      <c r="K81" s="57">
        <f>VLOOKUP($M81,PercentSHGoalStats!$A$3:$AE$998,20,FALSE)</f>
        <v>0.41176470588235292</v>
      </c>
      <c r="L81" s="57">
        <f>VLOOKUP($M81,PercentSHGoalStats!$A$3:$AE$998,21,FALSE)</f>
        <v>0.33333333333333331</v>
      </c>
      <c r="M81" s="53" t="str">
        <f>Fixtures!A81</f>
        <v>Dordrecht</v>
      </c>
      <c r="N81" s="54">
        <f>Fixtures!D81</f>
        <v>43490</v>
      </c>
      <c r="O81" s="53" t="str">
        <f>Fixtures!B81</f>
        <v>PSV II</v>
      </c>
      <c r="P81" s="57">
        <f>VLOOKUP($O81,PercentSHGoalStats!$A$3:$AE$998,5,FALSE)</f>
        <v>1</v>
      </c>
      <c r="Q81" s="57">
        <f>VLOOKUP($O81,PercentSHGoalStats!$A$3:$AE$998,7,FALSE)</f>
        <v>1</v>
      </c>
      <c r="R81" s="57">
        <f>VLOOKUP($O81,PercentSHGoalStats!$A$3:$AE$998,8,FALSE)</f>
        <v>0.69230769230769229</v>
      </c>
      <c r="S81" s="57">
        <f>VLOOKUP($O81,PercentSHGoalStats!$A$3:$AE$998,10,FALSE)</f>
        <v>1</v>
      </c>
      <c r="T81" s="57">
        <f>VLOOKUP($O81,PercentSHGoalStats!$A$3:$AE$998,11,FALSE)</f>
        <v>0.61538461538461542</v>
      </c>
      <c r="U81" s="57">
        <f>VLOOKUP($O81,PercentSHGoalStats!$A$3:$AE$998,13,FALSE)</f>
        <v>0.66666666666666663</v>
      </c>
      <c r="V81" s="57">
        <f>VLOOKUP($O81,PercentSHGoalStats!$A$3:$AE$998,14,FALSE)</f>
        <v>0.15384615384615385</v>
      </c>
      <c r="W81" s="57">
        <f>VLOOKUP($O81,PercentSHGoalStats!$A$3:$AE$998,16,FALSE)</f>
        <v>0.16666666666666666</v>
      </c>
      <c r="X81" s="57">
        <f>VLOOKUP($O81,PercentSHGoalStats!$A$3:$AE$998,17,FALSE)</f>
        <v>0.76923076923076927</v>
      </c>
      <c r="Y81" s="57">
        <f>VLOOKUP($O81,PercentSHGoalStats!$A$3:$AE$998,19,FALSE)</f>
        <v>0.83333333333333337</v>
      </c>
      <c r="Z81" s="57">
        <f>VLOOKUP($O81,PercentSHGoalStats!$A$3:$AE$998,20,FALSE)</f>
        <v>0.38461538461538464</v>
      </c>
      <c r="AA81" s="57">
        <f>VLOOKUP($O81,PercentSHGoalStats!$A$3:$AE$998,22,FALSE)</f>
        <v>0.66666666666666663</v>
      </c>
    </row>
    <row r="82" spans="1:27" ht="14.4" hidden="1" thickTop="1" x14ac:dyDescent="0.3">
      <c r="A82" s="57">
        <f>VLOOKUP($M82,PercentSHGoalStats!$A$3:$AE$998,5,FALSE)</f>
        <v>0.7857142857142857</v>
      </c>
      <c r="B82" s="57">
        <f>VLOOKUP($M82,PercentSHGoalStats!$A$3:$AE$998,6,FALSE)</f>
        <v>0.8571428571428571</v>
      </c>
      <c r="C82" s="57">
        <f>VLOOKUP($M82,PercentSHGoalStats!$A$3:$AE$998,8,FALSE)</f>
        <v>0.35714285714285715</v>
      </c>
      <c r="D82" s="57">
        <f>VLOOKUP($M82,PercentSHGoalStats!$A$3:$AE$998,9,FALSE)</f>
        <v>0.2857142857142857</v>
      </c>
      <c r="E82" s="57">
        <f>VLOOKUP($M82,PercentSHGoalStats!$A$3:$AE$998,11,FALSE)</f>
        <v>0.35714285714285715</v>
      </c>
      <c r="F82" s="57">
        <f>VLOOKUP($M82,PercentSHGoalStats!$A$3:$AE$998,12,FALSE)</f>
        <v>0.14285714285714285</v>
      </c>
      <c r="G82" s="57">
        <f>VLOOKUP($M82,PercentSHGoalStats!$A$3:$AE$998,14,FALSE)</f>
        <v>0.14285714285714285</v>
      </c>
      <c r="H82" s="57">
        <f>VLOOKUP($M82,PercentSHGoalStats!$A$3:$AE$998,15,FALSE)</f>
        <v>0.14285714285714285</v>
      </c>
      <c r="I82" s="57">
        <f>VLOOKUP($M82,PercentSHGoalStats!$A$3:$AE$998,17,FALSE)</f>
        <v>0.7142857142857143</v>
      </c>
      <c r="J82" s="57">
        <f>VLOOKUP($M82,PercentSHGoalStats!$A$3:$AE$998,18,FALSE)</f>
        <v>0.8571428571428571</v>
      </c>
      <c r="K82" s="57">
        <f>VLOOKUP($M82,PercentSHGoalStats!$A$3:$AE$998,20,FALSE)</f>
        <v>0.21428571428571427</v>
      </c>
      <c r="L82" s="57">
        <f>VLOOKUP($M82,PercentSHGoalStats!$A$3:$AE$998,21,FALSE)</f>
        <v>0.14285714285714285</v>
      </c>
      <c r="M82" s="53" t="str">
        <f>Fixtures!A82</f>
        <v>MVV</v>
      </c>
      <c r="N82" s="54">
        <f>Fixtures!D82</f>
        <v>43490</v>
      </c>
      <c r="O82" s="53" t="str">
        <f>Fixtures!B82</f>
        <v>Helmond Sport</v>
      </c>
      <c r="P82" s="57">
        <f>VLOOKUP($O82,PercentSHGoalStats!$A$3:$AE$998,5,FALSE)</f>
        <v>0.84615384615384615</v>
      </c>
      <c r="Q82" s="57">
        <f>VLOOKUP($O82,PercentSHGoalStats!$A$3:$AE$998,7,FALSE)</f>
        <v>0.6</v>
      </c>
      <c r="R82" s="57">
        <f>VLOOKUP($O82,PercentSHGoalStats!$A$3:$AE$998,8,FALSE)</f>
        <v>0.46153846153846156</v>
      </c>
      <c r="S82" s="57">
        <f>VLOOKUP($O82,PercentSHGoalStats!$A$3:$AE$998,10,FALSE)</f>
        <v>0.4</v>
      </c>
      <c r="T82" s="57">
        <f>VLOOKUP($O82,PercentSHGoalStats!$A$3:$AE$998,11,FALSE)</f>
        <v>0.53846153846153844</v>
      </c>
      <c r="U82" s="57">
        <f>VLOOKUP($O82,PercentSHGoalStats!$A$3:$AE$998,13,FALSE)</f>
        <v>0.4</v>
      </c>
      <c r="V82" s="57">
        <f>VLOOKUP($O82,PercentSHGoalStats!$A$3:$AE$998,14,FALSE)</f>
        <v>0.23076923076923078</v>
      </c>
      <c r="W82" s="57">
        <f>VLOOKUP($O82,PercentSHGoalStats!$A$3:$AE$998,16,FALSE)</f>
        <v>0</v>
      </c>
      <c r="X82" s="57">
        <f>VLOOKUP($O82,PercentSHGoalStats!$A$3:$AE$998,17,FALSE)</f>
        <v>0.69230769230769229</v>
      </c>
      <c r="Y82" s="57">
        <f>VLOOKUP($O82,PercentSHGoalStats!$A$3:$AE$998,19,FALSE)</f>
        <v>0.6</v>
      </c>
      <c r="Z82" s="57">
        <f>VLOOKUP($O82,PercentSHGoalStats!$A$3:$AE$998,20,FALSE)</f>
        <v>7.6923076923076927E-2</v>
      </c>
      <c r="AA82" s="57">
        <f>VLOOKUP($O82,PercentSHGoalStats!$A$3:$AE$998,22,FALSE)</f>
        <v>0</v>
      </c>
    </row>
    <row r="83" spans="1:27" ht="14.4" hidden="1" thickTop="1" x14ac:dyDescent="0.3">
      <c r="A83" s="57">
        <f>VLOOKUP($M83,PercentSHGoalStats!$A$3:$AE$998,5,FALSE)</f>
        <v>0.73333333333333328</v>
      </c>
      <c r="B83" s="57">
        <f>VLOOKUP($M83,PercentSHGoalStats!$A$3:$AE$998,6,FALSE)</f>
        <v>0.7142857142857143</v>
      </c>
      <c r="C83" s="57">
        <f>VLOOKUP($M83,PercentSHGoalStats!$A$3:$AE$998,8,FALSE)</f>
        <v>0.46666666666666667</v>
      </c>
      <c r="D83" s="57">
        <f>VLOOKUP($M83,PercentSHGoalStats!$A$3:$AE$998,9,FALSE)</f>
        <v>0.5714285714285714</v>
      </c>
      <c r="E83" s="57">
        <f>VLOOKUP($M83,PercentSHGoalStats!$A$3:$AE$998,11,FALSE)</f>
        <v>0.33333333333333331</v>
      </c>
      <c r="F83" s="57">
        <f>VLOOKUP($M83,PercentSHGoalStats!$A$3:$AE$998,12,FALSE)</f>
        <v>0.2857142857142857</v>
      </c>
      <c r="G83" s="57">
        <f>VLOOKUP($M83,PercentSHGoalStats!$A$3:$AE$998,14,FALSE)</f>
        <v>0.13333333333333333</v>
      </c>
      <c r="H83" s="57">
        <f>VLOOKUP($M83,PercentSHGoalStats!$A$3:$AE$998,15,FALSE)</f>
        <v>0.14285714285714285</v>
      </c>
      <c r="I83" s="57">
        <f>VLOOKUP($M83,PercentSHGoalStats!$A$3:$AE$998,17,FALSE)</f>
        <v>0.53333333333333333</v>
      </c>
      <c r="J83" s="57">
        <f>VLOOKUP($M83,PercentSHGoalStats!$A$3:$AE$998,18,FALSE)</f>
        <v>0.7142857142857143</v>
      </c>
      <c r="K83" s="57">
        <f>VLOOKUP($M83,PercentSHGoalStats!$A$3:$AE$998,20,FALSE)</f>
        <v>0.33333333333333331</v>
      </c>
      <c r="L83" s="57">
        <f>VLOOKUP($M83,PercentSHGoalStats!$A$3:$AE$998,21,FALSE)</f>
        <v>0.42857142857142855</v>
      </c>
      <c r="M83" s="53" t="str">
        <f>Fixtures!A83</f>
        <v>Eindhoven</v>
      </c>
      <c r="N83" s="54">
        <f>Fixtures!D83</f>
        <v>43490</v>
      </c>
      <c r="O83" s="53" t="str">
        <f>Fixtures!B83</f>
        <v>Den Bosch</v>
      </c>
      <c r="P83" s="57">
        <f>VLOOKUP($O83,PercentSHGoalStats!$A$3:$AE$998,5,FALSE)</f>
        <v>0.875</v>
      </c>
      <c r="Q83" s="57">
        <f>VLOOKUP($O83,PercentSHGoalStats!$A$3:$AE$998,7,FALSE)</f>
        <v>1</v>
      </c>
      <c r="R83" s="57">
        <f>VLOOKUP($O83,PercentSHGoalStats!$A$3:$AE$998,8,FALSE)</f>
        <v>0.5625</v>
      </c>
      <c r="S83" s="57">
        <f>VLOOKUP($O83,PercentSHGoalStats!$A$3:$AE$998,10,FALSE)</f>
        <v>0.33333333333333331</v>
      </c>
      <c r="T83" s="57">
        <f>VLOOKUP($O83,PercentSHGoalStats!$A$3:$AE$998,11,FALSE)</f>
        <v>0.75</v>
      </c>
      <c r="U83" s="57">
        <f>VLOOKUP($O83,PercentSHGoalStats!$A$3:$AE$998,13,FALSE)</f>
        <v>1</v>
      </c>
      <c r="V83" s="57">
        <f>VLOOKUP($O83,PercentSHGoalStats!$A$3:$AE$998,14,FALSE)</f>
        <v>0.375</v>
      </c>
      <c r="W83" s="57">
        <f>VLOOKUP($O83,PercentSHGoalStats!$A$3:$AE$998,16,FALSE)</f>
        <v>0.33333333333333331</v>
      </c>
      <c r="X83" s="57">
        <f>VLOOKUP($O83,PercentSHGoalStats!$A$3:$AE$998,17,FALSE)</f>
        <v>0.4375</v>
      </c>
      <c r="Y83" s="57">
        <f>VLOOKUP($O83,PercentSHGoalStats!$A$3:$AE$998,19,FALSE)</f>
        <v>0.16666666666666666</v>
      </c>
      <c r="Z83" s="57">
        <f>VLOOKUP($O83,PercentSHGoalStats!$A$3:$AE$998,20,FALSE)</f>
        <v>0.125</v>
      </c>
      <c r="AA83" s="57">
        <f>VLOOKUP($O83,PercentSHGoalStats!$A$3:$AE$998,22,FALSE)</f>
        <v>0</v>
      </c>
    </row>
    <row r="84" spans="1:27" ht="14.4" hidden="1" thickTop="1" x14ac:dyDescent="0.3">
      <c r="A84" s="57">
        <f>VLOOKUP($M84,PercentSHGoalStats!$A$3:$AE$998,5,FALSE)</f>
        <v>0.9285714285714286</v>
      </c>
      <c r="B84" s="57">
        <f>VLOOKUP($M84,PercentSHGoalStats!$A$3:$AE$998,6,FALSE)</f>
        <v>0.8571428571428571</v>
      </c>
      <c r="C84" s="57">
        <f>VLOOKUP($M84,PercentSHGoalStats!$A$3:$AE$998,8,FALSE)</f>
        <v>0.5714285714285714</v>
      </c>
      <c r="D84" s="57">
        <f>VLOOKUP($M84,PercentSHGoalStats!$A$3:$AE$998,9,FALSE)</f>
        <v>0.5714285714285714</v>
      </c>
      <c r="E84" s="57">
        <f>VLOOKUP($M84,PercentSHGoalStats!$A$3:$AE$998,11,FALSE)</f>
        <v>0.7142857142857143</v>
      </c>
      <c r="F84" s="57">
        <f>VLOOKUP($M84,PercentSHGoalStats!$A$3:$AE$998,12,FALSE)</f>
        <v>0.5714285714285714</v>
      </c>
      <c r="G84" s="57">
        <f>VLOOKUP($M84,PercentSHGoalStats!$A$3:$AE$998,14,FALSE)</f>
        <v>0.21428571428571427</v>
      </c>
      <c r="H84" s="57">
        <f>VLOOKUP($M84,PercentSHGoalStats!$A$3:$AE$998,15,FALSE)</f>
        <v>0</v>
      </c>
      <c r="I84" s="57">
        <f>VLOOKUP($M84,PercentSHGoalStats!$A$3:$AE$998,17,FALSE)</f>
        <v>0.5714285714285714</v>
      </c>
      <c r="J84" s="57">
        <f>VLOOKUP($M84,PercentSHGoalStats!$A$3:$AE$998,18,FALSE)</f>
        <v>0.5714285714285714</v>
      </c>
      <c r="K84" s="57">
        <f>VLOOKUP($M84,PercentSHGoalStats!$A$3:$AE$998,20,FALSE)</f>
        <v>0.21428571428571427</v>
      </c>
      <c r="L84" s="57">
        <f>VLOOKUP($M84,PercentSHGoalStats!$A$3:$AE$998,21,FALSE)</f>
        <v>0.42857142857142855</v>
      </c>
      <c r="M84" s="53" t="str">
        <f>Fixtures!A84</f>
        <v>Roda JC</v>
      </c>
      <c r="N84" s="54">
        <f>Fixtures!D84</f>
        <v>43490</v>
      </c>
      <c r="O84" s="53" t="str">
        <f>Fixtures!B84</f>
        <v>AZ II</v>
      </c>
      <c r="P84" s="57">
        <f>VLOOKUP($O84,PercentSHGoalStats!$A$3:$AE$998,5,FALSE)</f>
        <v>1</v>
      </c>
      <c r="Q84" s="57">
        <f>VLOOKUP($O84,PercentSHGoalStats!$A$3:$AE$998,7,FALSE)</f>
        <v>1</v>
      </c>
      <c r="R84" s="57">
        <f>VLOOKUP($O84,PercentSHGoalStats!$A$3:$AE$998,8,FALSE)</f>
        <v>0.69230769230769229</v>
      </c>
      <c r="S84" s="57">
        <f>VLOOKUP($O84,PercentSHGoalStats!$A$3:$AE$998,10,FALSE)</f>
        <v>0.7142857142857143</v>
      </c>
      <c r="T84" s="57">
        <f>VLOOKUP($O84,PercentSHGoalStats!$A$3:$AE$998,11,FALSE)</f>
        <v>0.69230769230769229</v>
      </c>
      <c r="U84" s="57">
        <f>VLOOKUP($O84,PercentSHGoalStats!$A$3:$AE$998,13,FALSE)</f>
        <v>0.7142857142857143</v>
      </c>
      <c r="V84" s="57">
        <f>VLOOKUP($O84,PercentSHGoalStats!$A$3:$AE$998,14,FALSE)</f>
        <v>7.6923076923076927E-2</v>
      </c>
      <c r="W84" s="57">
        <f>VLOOKUP($O84,PercentSHGoalStats!$A$3:$AE$998,16,FALSE)</f>
        <v>0</v>
      </c>
      <c r="X84" s="57">
        <f>VLOOKUP($O84,PercentSHGoalStats!$A$3:$AE$998,17,FALSE)</f>
        <v>0.76923076923076927</v>
      </c>
      <c r="Y84" s="57">
        <f>VLOOKUP($O84,PercentSHGoalStats!$A$3:$AE$998,19,FALSE)</f>
        <v>0.7142857142857143</v>
      </c>
      <c r="Z84" s="57">
        <f>VLOOKUP($O84,PercentSHGoalStats!$A$3:$AE$998,20,FALSE)</f>
        <v>0.23076923076923078</v>
      </c>
      <c r="AA84" s="57">
        <f>VLOOKUP($O84,PercentSHGoalStats!$A$3:$AE$998,22,FALSE)</f>
        <v>0.42857142857142855</v>
      </c>
    </row>
    <row r="85" spans="1:27" ht="14.4" hidden="1" thickTop="1" x14ac:dyDescent="0.3">
      <c r="A85" s="57">
        <f>VLOOKUP($M85,PercentSHGoalStats!$A$3:$AE$998,5,FALSE)</f>
        <v>0.5714285714285714</v>
      </c>
      <c r="B85" s="57">
        <f>VLOOKUP($M85,PercentSHGoalStats!$A$3:$AE$998,6,FALSE)</f>
        <v>0.7142857142857143</v>
      </c>
      <c r="C85" s="57">
        <f>VLOOKUP($M85,PercentSHGoalStats!$A$3:$AE$998,8,FALSE)</f>
        <v>0.5714285714285714</v>
      </c>
      <c r="D85" s="57">
        <f>VLOOKUP($M85,PercentSHGoalStats!$A$3:$AE$998,9,FALSE)</f>
        <v>0.7142857142857143</v>
      </c>
      <c r="E85" s="57">
        <f>VLOOKUP($M85,PercentSHGoalStats!$A$3:$AE$998,11,FALSE)</f>
        <v>0.35714285714285715</v>
      </c>
      <c r="F85" s="57">
        <f>VLOOKUP($M85,PercentSHGoalStats!$A$3:$AE$998,12,FALSE)</f>
        <v>0.42857142857142855</v>
      </c>
      <c r="G85" s="57">
        <f>VLOOKUP($M85,PercentSHGoalStats!$A$3:$AE$998,14,FALSE)</f>
        <v>0.21428571428571427</v>
      </c>
      <c r="H85" s="57">
        <f>VLOOKUP($M85,PercentSHGoalStats!$A$3:$AE$998,15,FALSE)</f>
        <v>0.14285714285714285</v>
      </c>
      <c r="I85" s="57">
        <f>VLOOKUP($M85,PercentSHGoalStats!$A$3:$AE$998,17,FALSE)</f>
        <v>0.42857142857142855</v>
      </c>
      <c r="J85" s="57">
        <f>VLOOKUP($M85,PercentSHGoalStats!$A$3:$AE$998,18,FALSE)</f>
        <v>0.5714285714285714</v>
      </c>
      <c r="K85" s="57">
        <f>VLOOKUP($M85,PercentSHGoalStats!$A$3:$AE$998,20,FALSE)</f>
        <v>0.2857142857142857</v>
      </c>
      <c r="L85" s="57">
        <f>VLOOKUP($M85,PercentSHGoalStats!$A$3:$AE$998,21,FALSE)</f>
        <v>0.42857142857142855</v>
      </c>
      <c r="M85" s="53" t="str">
        <f>Fixtures!A85</f>
        <v>TOP Oss</v>
      </c>
      <c r="N85" s="54">
        <f>Fixtures!D85</f>
        <v>43490</v>
      </c>
      <c r="O85" s="53" t="str">
        <f>Fixtures!B85</f>
        <v>NEC</v>
      </c>
      <c r="P85" s="57">
        <f>VLOOKUP($O85,PercentSHGoalStats!$A$3:$AE$998,5,FALSE)</f>
        <v>0.76923076923076927</v>
      </c>
      <c r="Q85" s="57">
        <f>VLOOKUP($O85,PercentSHGoalStats!$A$3:$AE$998,7,FALSE)</f>
        <v>0.83333333333333337</v>
      </c>
      <c r="R85" s="57">
        <f>VLOOKUP($O85,PercentSHGoalStats!$A$3:$AE$998,8,FALSE)</f>
        <v>0.61538461538461542</v>
      </c>
      <c r="S85" s="57">
        <f>VLOOKUP($O85,PercentSHGoalStats!$A$3:$AE$998,10,FALSE)</f>
        <v>0.66666666666666663</v>
      </c>
      <c r="T85" s="57">
        <f>VLOOKUP($O85,PercentSHGoalStats!$A$3:$AE$998,11,FALSE)</f>
        <v>0.69230769230769229</v>
      </c>
      <c r="U85" s="57">
        <f>VLOOKUP($O85,PercentSHGoalStats!$A$3:$AE$998,13,FALSE)</f>
        <v>0.83333333333333337</v>
      </c>
      <c r="V85" s="57">
        <f>VLOOKUP($O85,PercentSHGoalStats!$A$3:$AE$998,14,FALSE)</f>
        <v>0.30769230769230771</v>
      </c>
      <c r="W85" s="57">
        <f>VLOOKUP($O85,PercentSHGoalStats!$A$3:$AE$998,16,FALSE)</f>
        <v>0.33333333333333331</v>
      </c>
      <c r="X85" s="57">
        <f>VLOOKUP($O85,PercentSHGoalStats!$A$3:$AE$998,17,FALSE)</f>
        <v>0.53846153846153844</v>
      </c>
      <c r="Y85" s="57">
        <f>VLOOKUP($O85,PercentSHGoalStats!$A$3:$AE$998,19,FALSE)</f>
        <v>0.66666666666666663</v>
      </c>
      <c r="Z85" s="57">
        <f>VLOOKUP($O85,PercentSHGoalStats!$A$3:$AE$998,20,FALSE)</f>
        <v>0.30769230769230771</v>
      </c>
      <c r="AA85" s="57">
        <f>VLOOKUP($O85,PercentSHGoalStats!$A$3:$AE$998,22,FALSE)</f>
        <v>0.33333333333333331</v>
      </c>
    </row>
    <row r="86" spans="1:27" ht="14.4" hidden="1" thickTop="1" x14ac:dyDescent="0.3">
      <c r="A86" s="57">
        <f>VLOOKUP($M86,PercentSHGoalStats!$A$3:$AE$998,5,FALSE)</f>
        <v>0.73333333333333328</v>
      </c>
      <c r="B86" s="57">
        <f>VLOOKUP($M86,PercentSHGoalStats!$A$3:$AE$998,6,FALSE)</f>
        <v>0.8571428571428571</v>
      </c>
      <c r="C86" s="57">
        <f>VLOOKUP($M86,PercentSHGoalStats!$A$3:$AE$998,8,FALSE)</f>
        <v>0.46666666666666667</v>
      </c>
      <c r="D86" s="57">
        <f>VLOOKUP($M86,PercentSHGoalStats!$A$3:$AE$998,9,FALSE)</f>
        <v>0.5714285714285714</v>
      </c>
      <c r="E86" s="57">
        <f>VLOOKUP($M86,PercentSHGoalStats!$A$3:$AE$998,11,FALSE)</f>
        <v>0.46666666666666667</v>
      </c>
      <c r="F86" s="57">
        <f>VLOOKUP($M86,PercentSHGoalStats!$A$3:$AE$998,12,FALSE)</f>
        <v>0.5714285714285714</v>
      </c>
      <c r="G86" s="57">
        <f>VLOOKUP($M86,PercentSHGoalStats!$A$3:$AE$998,14,FALSE)</f>
        <v>0.26666666666666666</v>
      </c>
      <c r="H86" s="57">
        <f>VLOOKUP($M86,PercentSHGoalStats!$A$3:$AE$998,15,FALSE)</f>
        <v>0.2857142857142857</v>
      </c>
      <c r="I86" s="57">
        <f>VLOOKUP($M86,PercentSHGoalStats!$A$3:$AE$998,17,FALSE)</f>
        <v>0.46666666666666667</v>
      </c>
      <c r="J86" s="57">
        <f>VLOOKUP($M86,PercentSHGoalStats!$A$3:$AE$998,18,FALSE)</f>
        <v>0.5714285714285714</v>
      </c>
      <c r="K86" s="57">
        <f>VLOOKUP($M86,PercentSHGoalStats!$A$3:$AE$998,20,FALSE)</f>
        <v>0.13333333333333333</v>
      </c>
      <c r="L86" s="57">
        <f>VLOOKUP($M86,PercentSHGoalStats!$A$3:$AE$998,21,FALSE)</f>
        <v>0.14285714285714285</v>
      </c>
      <c r="M86" s="53" t="str">
        <f>Fixtures!A86</f>
        <v>Telstar</v>
      </c>
      <c r="N86" s="54">
        <f>Fixtures!D86</f>
        <v>43490</v>
      </c>
      <c r="O86" s="53" t="str">
        <f>Fixtures!B86</f>
        <v>Sparta Rotterdam</v>
      </c>
      <c r="P86" s="57">
        <f>VLOOKUP($O86,PercentSHGoalStats!$A$3:$AE$998,5,FALSE)</f>
        <v>0.7857142857142857</v>
      </c>
      <c r="Q86" s="57">
        <f>VLOOKUP($O86,PercentSHGoalStats!$A$3:$AE$998,7,FALSE)</f>
        <v>0.5</v>
      </c>
      <c r="R86" s="57">
        <f>VLOOKUP($O86,PercentSHGoalStats!$A$3:$AE$998,8,FALSE)</f>
        <v>0.5714285714285714</v>
      </c>
      <c r="S86" s="57">
        <f>VLOOKUP($O86,PercentSHGoalStats!$A$3:$AE$998,10,FALSE)</f>
        <v>0.33333333333333331</v>
      </c>
      <c r="T86" s="57">
        <f>VLOOKUP($O86,PercentSHGoalStats!$A$3:$AE$998,11,FALSE)</f>
        <v>0.6428571428571429</v>
      </c>
      <c r="U86" s="57">
        <f>VLOOKUP($O86,PercentSHGoalStats!$A$3:$AE$998,13,FALSE)</f>
        <v>0.33333333333333331</v>
      </c>
      <c r="V86" s="57">
        <f>VLOOKUP($O86,PercentSHGoalStats!$A$3:$AE$998,14,FALSE)</f>
        <v>0.42857142857142855</v>
      </c>
      <c r="W86" s="57">
        <f>VLOOKUP($O86,PercentSHGoalStats!$A$3:$AE$998,16,FALSE)</f>
        <v>0.16666666666666666</v>
      </c>
      <c r="X86" s="57">
        <f>VLOOKUP($O86,PercentSHGoalStats!$A$3:$AE$998,17,FALSE)</f>
        <v>0.2857142857142857</v>
      </c>
      <c r="Y86" s="57">
        <f>VLOOKUP($O86,PercentSHGoalStats!$A$3:$AE$998,19,FALSE)</f>
        <v>0.33333333333333331</v>
      </c>
      <c r="Z86" s="57">
        <f>VLOOKUP($O86,PercentSHGoalStats!$A$3:$AE$998,20,FALSE)</f>
        <v>0.14285714285714285</v>
      </c>
      <c r="AA86" s="57">
        <f>VLOOKUP($O86,PercentSHGoalStats!$A$3:$AE$998,22,FALSE)</f>
        <v>0.16666666666666666</v>
      </c>
    </row>
    <row r="87" spans="1:27" ht="14.4" hidden="1" thickTop="1" x14ac:dyDescent="0.3">
      <c r="A87" s="57">
        <f>VLOOKUP($M87,PercentSHGoalStats!$A$3:$AE$998,5,FALSE)</f>
        <v>0.77777777777777779</v>
      </c>
      <c r="B87" s="57">
        <f>VLOOKUP($M87,PercentSHGoalStats!$A$3:$AE$998,6,FALSE)</f>
        <v>0.8</v>
      </c>
      <c r="C87" s="57">
        <f>VLOOKUP($M87,PercentSHGoalStats!$A$3:$AE$998,8,FALSE)</f>
        <v>0.44444444444444442</v>
      </c>
      <c r="D87" s="57">
        <f>VLOOKUP($M87,PercentSHGoalStats!$A$3:$AE$998,9,FALSE)</f>
        <v>0.6</v>
      </c>
      <c r="E87" s="57">
        <f>VLOOKUP($M87,PercentSHGoalStats!$A$3:$AE$998,11,FALSE)</f>
        <v>0.55555555555555558</v>
      </c>
      <c r="F87" s="57">
        <f>VLOOKUP($M87,PercentSHGoalStats!$A$3:$AE$998,12,FALSE)</f>
        <v>0.8</v>
      </c>
      <c r="G87" s="57">
        <f>VLOOKUP($M87,PercentSHGoalStats!$A$3:$AE$998,14,FALSE)</f>
        <v>0.22222222222222221</v>
      </c>
      <c r="H87" s="57">
        <f>VLOOKUP($M87,PercentSHGoalStats!$A$3:$AE$998,15,FALSE)</f>
        <v>0.4</v>
      </c>
      <c r="I87" s="57">
        <f>VLOOKUP($M87,PercentSHGoalStats!$A$3:$AE$998,17,FALSE)</f>
        <v>0.44444444444444442</v>
      </c>
      <c r="J87" s="57">
        <f>VLOOKUP($M87,PercentSHGoalStats!$A$3:$AE$998,18,FALSE)</f>
        <v>0.4</v>
      </c>
      <c r="K87" s="57">
        <f>VLOOKUP($M87,PercentSHGoalStats!$A$3:$AE$998,20,FALSE)</f>
        <v>0.33333333333333331</v>
      </c>
      <c r="L87" s="57">
        <f>VLOOKUP($M87,PercentSHGoalStats!$A$3:$AE$998,21,FALSE)</f>
        <v>0.4</v>
      </c>
      <c r="M87" s="53" t="str">
        <f>Fixtures!A87</f>
        <v>Foggia</v>
      </c>
      <c r="N87" s="54">
        <f>Fixtures!D87</f>
        <v>43490</v>
      </c>
      <c r="O87" s="53" t="str">
        <f>Fixtures!B87</f>
        <v>Crotone</v>
      </c>
      <c r="P87" s="57">
        <f>VLOOKUP($O87,PercentSHGoalStats!$A$3:$AE$998,5,FALSE)</f>
        <v>0.8571428571428571</v>
      </c>
      <c r="Q87" s="57">
        <f>VLOOKUP($O87,PercentSHGoalStats!$A$3:$AE$998,7,FALSE)</f>
        <v>1</v>
      </c>
      <c r="R87" s="57">
        <f>VLOOKUP($O87,PercentSHGoalStats!$A$3:$AE$998,8,FALSE)</f>
        <v>0.5714285714285714</v>
      </c>
      <c r="S87" s="57">
        <f>VLOOKUP($O87,PercentSHGoalStats!$A$3:$AE$998,10,FALSE)</f>
        <v>0.5</v>
      </c>
      <c r="T87" s="57">
        <f>VLOOKUP($O87,PercentSHGoalStats!$A$3:$AE$998,11,FALSE)</f>
        <v>0.5714285714285714</v>
      </c>
      <c r="U87" s="57">
        <f>VLOOKUP($O87,PercentSHGoalStats!$A$3:$AE$998,13,FALSE)</f>
        <v>0.5</v>
      </c>
      <c r="V87" s="57">
        <f>VLOOKUP($O87,PercentSHGoalStats!$A$3:$AE$998,14,FALSE)</f>
        <v>0</v>
      </c>
      <c r="W87" s="57">
        <f>VLOOKUP($O87,PercentSHGoalStats!$A$3:$AE$998,16,FALSE)</f>
        <v>0</v>
      </c>
      <c r="X87" s="57">
        <f>VLOOKUP($O87,PercentSHGoalStats!$A$3:$AE$998,17,FALSE)</f>
        <v>0.7142857142857143</v>
      </c>
      <c r="Y87" s="57">
        <f>VLOOKUP($O87,PercentSHGoalStats!$A$3:$AE$998,19,FALSE)</f>
        <v>0.75</v>
      </c>
      <c r="Z87" s="57">
        <f>VLOOKUP($O87,PercentSHGoalStats!$A$3:$AE$998,20,FALSE)</f>
        <v>0.14285714285714285</v>
      </c>
      <c r="AA87" s="57">
        <f>VLOOKUP($O87,PercentSHGoalStats!$A$3:$AE$998,22,FALSE)</f>
        <v>0.25</v>
      </c>
    </row>
    <row r="88" spans="1:27" ht="14.4" hidden="1" thickTop="1" x14ac:dyDescent="0.3">
      <c r="A88" s="57">
        <f>VLOOKUP($M88,PercentSHGoalStats!$A$3:$AE$998,5,FALSE)</f>
        <v>0.6</v>
      </c>
      <c r="B88" s="57">
        <f>VLOOKUP($M88,PercentSHGoalStats!$A$3:$AE$998,6,FALSE)</f>
        <v>0.5</v>
      </c>
      <c r="C88" s="57">
        <f>VLOOKUP($M88,PercentSHGoalStats!$A$3:$AE$998,8,FALSE)</f>
        <v>0.2</v>
      </c>
      <c r="D88" s="57">
        <f>VLOOKUP($M88,PercentSHGoalStats!$A$3:$AE$998,9,FALSE)</f>
        <v>0.5</v>
      </c>
      <c r="E88" s="57">
        <f>VLOOKUP($M88,PercentSHGoalStats!$A$3:$AE$998,11,FALSE)</f>
        <v>0.2</v>
      </c>
      <c r="F88" s="57">
        <f>VLOOKUP($M88,PercentSHGoalStats!$A$3:$AE$998,12,FALSE)</f>
        <v>0.5</v>
      </c>
      <c r="G88" s="57">
        <f>VLOOKUP($M88,PercentSHGoalStats!$A$3:$AE$998,14,FALSE)</f>
        <v>0.2</v>
      </c>
      <c r="H88" s="57">
        <f>VLOOKUP($M88,PercentSHGoalStats!$A$3:$AE$998,15,FALSE)</f>
        <v>0.5</v>
      </c>
      <c r="I88" s="57">
        <f>VLOOKUP($M88,PercentSHGoalStats!$A$3:$AE$998,17,FALSE)</f>
        <v>0.6</v>
      </c>
      <c r="J88" s="57">
        <f>VLOOKUP($M88,PercentSHGoalStats!$A$3:$AE$998,18,FALSE)</f>
        <v>0.5</v>
      </c>
      <c r="K88" s="57">
        <f>VLOOKUP($M88,PercentSHGoalStats!$A$3:$AE$998,20,FALSE)</f>
        <v>0.2</v>
      </c>
      <c r="L88" s="57">
        <f>VLOOKUP($M88,PercentSHGoalStats!$A$3:$AE$998,21,FALSE)</f>
        <v>0.5</v>
      </c>
      <c r="M88" s="53" t="str">
        <f>Fixtures!A88</f>
        <v>Ajaccio</v>
      </c>
      <c r="N88" s="54">
        <f>Fixtures!D88</f>
        <v>43490</v>
      </c>
      <c r="O88" s="53" t="str">
        <f>Fixtures!B88</f>
        <v>Metz</v>
      </c>
      <c r="P88" s="57">
        <f>VLOOKUP($O88,PercentSHGoalStats!$A$3:$AE$998,5,FALSE)</f>
        <v>0.8</v>
      </c>
      <c r="Q88" s="57">
        <f>VLOOKUP($O88,PercentSHGoalStats!$A$3:$AE$998,7,FALSE)</f>
        <v>0.5</v>
      </c>
      <c r="R88" s="57">
        <f>VLOOKUP($O88,PercentSHGoalStats!$A$3:$AE$998,8,FALSE)</f>
        <v>0.8</v>
      </c>
      <c r="S88" s="57">
        <f>VLOOKUP($O88,PercentSHGoalStats!$A$3:$AE$998,10,FALSE)</f>
        <v>0.5</v>
      </c>
      <c r="T88" s="57">
        <f>VLOOKUP($O88,PercentSHGoalStats!$A$3:$AE$998,11,FALSE)</f>
        <v>0.8</v>
      </c>
      <c r="U88" s="57">
        <f>VLOOKUP($O88,PercentSHGoalStats!$A$3:$AE$998,13,FALSE)</f>
        <v>0.5</v>
      </c>
      <c r="V88" s="57">
        <f>VLOOKUP($O88,PercentSHGoalStats!$A$3:$AE$998,14,FALSE)</f>
        <v>0.6</v>
      </c>
      <c r="W88" s="57">
        <f>VLOOKUP($O88,PercentSHGoalStats!$A$3:$AE$998,16,FALSE)</f>
        <v>0.5</v>
      </c>
      <c r="X88" s="57">
        <f>VLOOKUP($O88,PercentSHGoalStats!$A$3:$AE$998,17,FALSE)</f>
        <v>0.6</v>
      </c>
      <c r="Y88" s="57">
        <f>VLOOKUP($O88,PercentSHGoalStats!$A$3:$AE$998,19,FALSE)</f>
        <v>0.5</v>
      </c>
      <c r="Z88" s="57">
        <f>VLOOKUP($O88,PercentSHGoalStats!$A$3:$AE$998,20,FALSE)</f>
        <v>0</v>
      </c>
      <c r="AA88" s="57">
        <f>VLOOKUP($O88,PercentSHGoalStats!$A$3:$AE$998,22,FALSE)</f>
        <v>0</v>
      </c>
    </row>
    <row r="89" spans="1:27" ht="14.4" hidden="1" thickTop="1" x14ac:dyDescent="0.3">
      <c r="A89" s="57">
        <f>VLOOKUP($M89,PercentSHGoalStats!$A$3:$AE$998,5,FALSE)</f>
        <v>1</v>
      </c>
      <c r="B89" s="57">
        <f>VLOOKUP($M89,PercentSHGoalStats!$A$3:$AE$998,6,FALSE)</f>
        <v>1</v>
      </c>
      <c r="C89" s="57">
        <f>VLOOKUP($M89,PercentSHGoalStats!$A$3:$AE$998,8,FALSE)</f>
        <v>1</v>
      </c>
      <c r="D89" s="57">
        <f>VLOOKUP($M89,PercentSHGoalStats!$A$3:$AE$998,9,FALSE)</f>
        <v>1</v>
      </c>
      <c r="E89" s="57">
        <f>VLOOKUP($M89,PercentSHGoalStats!$A$3:$AE$998,11,FALSE)</f>
        <v>0.5</v>
      </c>
      <c r="F89" s="57">
        <f>VLOOKUP($M89,PercentSHGoalStats!$A$3:$AE$998,12,FALSE)</f>
        <v>1</v>
      </c>
      <c r="G89" s="57">
        <f>VLOOKUP($M89,PercentSHGoalStats!$A$3:$AE$998,14,FALSE)</f>
        <v>0</v>
      </c>
      <c r="H89" s="57">
        <f>VLOOKUP($M89,PercentSHGoalStats!$A$3:$AE$998,15,FALSE)</f>
        <v>0</v>
      </c>
      <c r="I89" s="57">
        <f>VLOOKUP($M89,PercentSHGoalStats!$A$3:$AE$998,17,FALSE)</f>
        <v>1</v>
      </c>
      <c r="J89" s="57">
        <f>VLOOKUP($M89,PercentSHGoalStats!$A$3:$AE$998,18,FALSE)</f>
        <v>1</v>
      </c>
      <c r="K89" s="57">
        <f>VLOOKUP($M89,PercentSHGoalStats!$A$3:$AE$998,20,FALSE)</f>
        <v>0.5</v>
      </c>
      <c r="L89" s="57">
        <f>VLOOKUP($M89,PercentSHGoalStats!$A$3:$AE$998,21,FALSE)</f>
        <v>0</v>
      </c>
      <c r="M89" s="53" t="str">
        <f>Fixtures!A89</f>
        <v>Nancy</v>
      </c>
      <c r="N89" s="54">
        <f>Fixtures!D89</f>
        <v>43490</v>
      </c>
      <c r="O89" s="53" t="str">
        <f>Fixtures!B89</f>
        <v>Auxerre</v>
      </c>
      <c r="P89" s="57">
        <f>VLOOKUP($O89,PercentSHGoalStats!$A$3:$AE$998,5,FALSE)</f>
        <v>0.8</v>
      </c>
      <c r="Q89" s="57">
        <f>VLOOKUP($O89,PercentSHGoalStats!$A$3:$AE$998,7,FALSE)</f>
        <v>0.5</v>
      </c>
      <c r="R89" s="57">
        <f>VLOOKUP($O89,PercentSHGoalStats!$A$3:$AE$998,8,FALSE)</f>
        <v>0.6</v>
      </c>
      <c r="S89" s="57">
        <f>VLOOKUP($O89,PercentSHGoalStats!$A$3:$AE$998,10,FALSE)</f>
        <v>0</v>
      </c>
      <c r="T89" s="57">
        <f>VLOOKUP($O89,PercentSHGoalStats!$A$3:$AE$998,11,FALSE)</f>
        <v>0.4</v>
      </c>
      <c r="U89" s="57">
        <f>VLOOKUP($O89,PercentSHGoalStats!$A$3:$AE$998,13,FALSE)</f>
        <v>0</v>
      </c>
      <c r="V89" s="57">
        <f>VLOOKUP($O89,PercentSHGoalStats!$A$3:$AE$998,14,FALSE)</f>
        <v>0.2</v>
      </c>
      <c r="W89" s="57">
        <f>VLOOKUP($O89,PercentSHGoalStats!$A$3:$AE$998,16,FALSE)</f>
        <v>0</v>
      </c>
      <c r="X89" s="57">
        <f>VLOOKUP($O89,PercentSHGoalStats!$A$3:$AE$998,17,FALSE)</f>
        <v>0.6</v>
      </c>
      <c r="Y89" s="57">
        <f>VLOOKUP($O89,PercentSHGoalStats!$A$3:$AE$998,19,FALSE)</f>
        <v>0.5</v>
      </c>
      <c r="Z89" s="57">
        <f>VLOOKUP($O89,PercentSHGoalStats!$A$3:$AE$998,20,FALSE)</f>
        <v>0.2</v>
      </c>
      <c r="AA89" s="57">
        <f>VLOOKUP($O89,PercentSHGoalStats!$A$3:$AE$998,22,FALSE)</f>
        <v>0</v>
      </c>
    </row>
    <row r="90" spans="1:27" ht="14.4" hidden="1" thickTop="1" x14ac:dyDescent="0.3">
      <c r="A90" s="57">
        <f>VLOOKUP($M90,PercentSHGoalStats!$A$3:$AE$998,5,FALSE)</f>
        <v>0.33333333333333331</v>
      </c>
      <c r="B90" s="57">
        <f>VLOOKUP($M90,PercentSHGoalStats!$A$3:$AE$998,6,FALSE)</f>
        <v>0.5</v>
      </c>
      <c r="C90" s="57">
        <f>VLOOKUP($M90,PercentSHGoalStats!$A$3:$AE$998,8,FALSE)</f>
        <v>0</v>
      </c>
      <c r="D90" s="57">
        <f>VLOOKUP($M90,PercentSHGoalStats!$A$3:$AE$998,9,FALSE)</f>
        <v>0</v>
      </c>
      <c r="E90" s="57">
        <f>VLOOKUP($M90,PercentSHGoalStats!$A$3:$AE$998,11,FALSE)</f>
        <v>0</v>
      </c>
      <c r="F90" s="57">
        <f>VLOOKUP($M90,PercentSHGoalStats!$A$3:$AE$998,12,FALSE)</f>
        <v>0</v>
      </c>
      <c r="G90" s="57">
        <f>VLOOKUP($M90,PercentSHGoalStats!$A$3:$AE$998,14,FALSE)</f>
        <v>0</v>
      </c>
      <c r="H90" s="57">
        <f>VLOOKUP($M90,PercentSHGoalStats!$A$3:$AE$998,15,FALSE)</f>
        <v>0</v>
      </c>
      <c r="I90" s="57">
        <f>VLOOKUP($M90,PercentSHGoalStats!$A$3:$AE$998,17,FALSE)</f>
        <v>0.33333333333333331</v>
      </c>
      <c r="J90" s="57">
        <f>VLOOKUP($M90,PercentSHGoalStats!$A$3:$AE$998,18,FALSE)</f>
        <v>0.5</v>
      </c>
      <c r="K90" s="57">
        <f>VLOOKUP($M90,PercentSHGoalStats!$A$3:$AE$998,20,FALSE)</f>
        <v>0</v>
      </c>
      <c r="L90" s="57">
        <f>VLOOKUP($M90,PercentSHGoalStats!$A$3:$AE$998,21,FALSE)</f>
        <v>0</v>
      </c>
      <c r="M90" s="53" t="str">
        <f>Fixtures!A90</f>
        <v>Red Star</v>
      </c>
      <c r="N90" s="54">
        <f>Fixtures!D90</f>
        <v>43490</v>
      </c>
      <c r="O90" s="53" t="str">
        <f>Fixtures!B90</f>
        <v>Châteauroux</v>
      </c>
      <c r="P90" s="57">
        <f>VLOOKUP($O90,PercentSHGoalStats!$A$3:$AE$998,5,FALSE)</f>
        <v>0.8</v>
      </c>
      <c r="Q90" s="57">
        <f>VLOOKUP($O90,PercentSHGoalStats!$A$3:$AE$998,7,FALSE)</f>
        <v>0</v>
      </c>
      <c r="R90" s="57">
        <f>VLOOKUP($O90,PercentSHGoalStats!$A$3:$AE$998,8,FALSE)</f>
        <v>0.2</v>
      </c>
      <c r="S90" s="57">
        <f>VLOOKUP($O90,PercentSHGoalStats!$A$3:$AE$998,10,FALSE)</f>
        <v>0</v>
      </c>
      <c r="T90" s="57">
        <f>VLOOKUP($O90,PercentSHGoalStats!$A$3:$AE$998,11,FALSE)</f>
        <v>0.8</v>
      </c>
      <c r="U90" s="57">
        <f>VLOOKUP($O90,PercentSHGoalStats!$A$3:$AE$998,13,FALSE)</f>
        <v>0</v>
      </c>
      <c r="V90" s="57">
        <f>VLOOKUP($O90,PercentSHGoalStats!$A$3:$AE$998,14,FALSE)</f>
        <v>0</v>
      </c>
      <c r="W90" s="57">
        <f>VLOOKUP($O90,PercentSHGoalStats!$A$3:$AE$998,16,FALSE)</f>
        <v>0</v>
      </c>
      <c r="X90" s="57">
        <f>VLOOKUP($O90,PercentSHGoalStats!$A$3:$AE$998,17,FALSE)</f>
        <v>0.2</v>
      </c>
      <c r="Y90" s="57">
        <f>VLOOKUP($O90,PercentSHGoalStats!$A$3:$AE$998,19,FALSE)</f>
        <v>0</v>
      </c>
      <c r="Z90" s="57">
        <f>VLOOKUP($O90,PercentSHGoalStats!$A$3:$AE$998,20,FALSE)</f>
        <v>0.2</v>
      </c>
      <c r="AA90" s="57">
        <f>VLOOKUP($O90,PercentSHGoalStats!$A$3:$AE$998,22,FALSE)</f>
        <v>0</v>
      </c>
    </row>
    <row r="91" spans="1:27" ht="14.4" hidden="1" thickTop="1" x14ac:dyDescent="0.3">
      <c r="A91" s="57">
        <f>VLOOKUP($M91,PercentSHGoalStats!$A$3:$AE$998,5,FALSE)</f>
        <v>0.83333333333333337</v>
      </c>
      <c r="B91" s="57">
        <f>VLOOKUP($M91,PercentSHGoalStats!$A$3:$AE$998,6,FALSE)</f>
        <v>1</v>
      </c>
      <c r="C91" s="57">
        <f>VLOOKUP($M91,PercentSHGoalStats!$A$3:$AE$998,8,FALSE)</f>
        <v>0.16666666666666666</v>
      </c>
      <c r="D91" s="57">
        <f>VLOOKUP($M91,PercentSHGoalStats!$A$3:$AE$998,9,FALSE)</f>
        <v>0</v>
      </c>
      <c r="E91" s="57">
        <f>VLOOKUP($M91,PercentSHGoalStats!$A$3:$AE$998,11,FALSE)</f>
        <v>0.33333333333333331</v>
      </c>
      <c r="F91" s="57">
        <f>VLOOKUP($M91,PercentSHGoalStats!$A$3:$AE$998,12,FALSE)</f>
        <v>0.5</v>
      </c>
      <c r="G91" s="57">
        <f>VLOOKUP($M91,PercentSHGoalStats!$A$3:$AE$998,14,FALSE)</f>
        <v>0</v>
      </c>
      <c r="H91" s="57">
        <f>VLOOKUP($M91,PercentSHGoalStats!$A$3:$AE$998,15,FALSE)</f>
        <v>0</v>
      </c>
      <c r="I91" s="57">
        <f>VLOOKUP($M91,PercentSHGoalStats!$A$3:$AE$998,17,FALSE)</f>
        <v>0.66666666666666663</v>
      </c>
      <c r="J91" s="57">
        <f>VLOOKUP($M91,PercentSHGoalStats!$A$3:$AE$998,18,FALSE)</f>
        <v>0.5</v>
      </c>
      <c r="K91" s="57">
        <f>VLOOKUP($M91,PercentSHGoalStats!$A$3:$AE$998,20,FALSE)</f>
        <v>0.16666666666666666</v>
      </c>
      <c r="L91" s="57">
        <f>VLOOKUP($M91,PercentSHGoalStats!$A$3:$AE$998,21,FALSE)</f>
        <v>0</v>
      </c>
      <c r="M91" s="53" t="str">
        <f>Fixtures!A91</f>
        <v>Valenciennes</v>
      </c>
      <c r="N91" s="54">
        <f>Fixtures!D91</f>
        <v>43490</v>
      </c>
      <c r="O91" s="53" t="str">
        <f>Fixtures!B91</f>
        <v>Lorient</v>
      </c>
      <c r="P91" s="57">
        <f>VLOOKUP($O91,PercentSHGoalStats!$A$3:$AE$998,5,FALSE)</f>
        <v>0.75</v>
      </c>
      <c r="Q91" s="57">
        <f>VLOOKUP($O91,PercentSHGoalStats!$A$3:$AE$998,7,FALSE)</f>
        <v>1</v>
      </c>
      <c r="R91" s="57">
        <f>VLOOKUP($O91,PercentSHGoalStats!$A$3:$AE$998,8,FALSE)</f>
        <v>0.75</v>
      </c>
      <c r="S91" s="57">
        <f>VLOOKUP($O91,PercentSHGoalStats!$A$3:$AE$998,10,FALSE)</f>
        <v>1</v>
      </c>
      <c r="T91" s="57">
        <f>VLOOKUP($O91,PercentSHGoalStats!$A$3:$AE$998,11,FALSE)</f>
        <v>0.5</v>
      </c>
      <c r="U91" s="57">
        <f>VLOOKUP($O91,PercentSHGoalStats!$A$3:$AE$998,13,FALSE)</f>
        <v>1</v>
      </c>
      <c r="V91" s="57">
        <f>VLOOKUP($O91,PercentSHGoalStats!$A$3:$AE$998,14,FALSE)</f>
        <v>0.5</v>
      </c>
      <c r="W91" s="57">
        <f>VLOOKUP($O91,PercentSHGoalStats!$A$3:$AE$998,16,FALSE)</f>
        <v>1</v>
      </c>
      <c r="X91" s="57">
        <f>VLOOKUP($O91,PercentSHGoalStats!$A$3:$AE$998,17,FALSE)</f>
        <v>0.5</v>
      </c>
      <c r="Y91" s="57">
        <f>VLOOKUP($O91,PercentSHGoalStats!$A$3:$AE$998,19,FALSE)</f>
        <v>0.5</v>
      </c>
      <c r="Z91" s="57">
        <f>VLOOKUP($O91,PercentSHGoalStats!$A$3:$AE$998,20,FALSE)</f>
        <v>0.25</v>
      </c>
      <c r="AA91" s="57">
        <f>VLOOKUP($O91,PercentSHGoalStats!$A$3:$AE$998,22,FALSE)</f>
        <v>0</v>
      </c>
    </row>
    <row r="92" spans="1:27" ht="14.4" hidden="1" thickTop="1" x14ac:dyDescent="0.3">
      <c r="A92" s="57" t="e">
        <f>VLOOKUP($M92,PercentSHGoalStats!$A$3:$AE$998,5,FALSE)</f>
        <v>#DIV/0!</v>
      </c>
      <c r="B92" s="57" t="e">
        <f>VLOOKUP($M92,PercentSHGoalStats!$A$3:$AE$998,6,FALSE)</f>
        <v>#DIV/0!</v>
      </c>
      <c r="C92" s="57" t="e">
        <f>VLOOKUP($M92,PercentSHGoalStats!$A$3:$AE$998,8,FALSE)</f>
        <v>#DIV/0!</v>
      </c>
      <c r="D92" s="57" t="e">
        <f>VLOOKUP($M92,PercentSHGoalStats!$A$3:$AE$998,9,FALSE)</f>
        <v>#DIV/0!</v>
      </c>
      <c r="E92" s="57" t="e">
        <f>VLOOKUP($M92,PercentSHGoalStats!$A$3:$AE$998,11,FALSE)</f>
        <v>#DIV/0!</v>
      </c>
      <c r="F92" s="57" t="e">
        <f>VLOOKUP($M92,PercentSHGoalStats!$A$3:$AE$998,12,FALSE)</f>
        <v>#DIV/0!</v>
      </c>
      <c r="G92" s="57" t="e">
        <f>VLOOKUP($M92,PercentSHGoalStats!$A$3:$AE$998,14,FALSE)</f>
        <v>#DIV/0!</v>
      </c>
      <c r="H92" s="57" t="e">
        <f>VLOOKUP($M92,PercentSHGoalStats!$A$3:$AE$998,15,FALSE)</f>
        <v>#DIV/0!</v>
      </c>
      <c r="I92" s="57" t="e">
        <f>VLOOKUP($M92,PercentSHGoalStats!$A$3:$AE$998,17,FALSE)</f>
        <v>#DIV/0!</v>
      </c>
      <c r="J92" s="57" t="e">
        <f>VLOOKUP($M92,PercentSHGoalStats!$A$3:$AE$998,18,FALSE)</f>
        <v>#DIV/0!</v>
      </c>
      <c r="K92" s="57" t="e">
        <f>VLOOKUP($M92,PercentSHGoalStats!$A$3:$AE$998,20,FALSE)</f>
        <v>#DIV/0!</v>
      </c>
      <c r="L92" s="57" t="e">
        <f>VLOOKUP($M92,PercentSHGoalStats!$A$3:$AE$998,21,FALSE)</f>
        <v>#DIV/0!</v>
      </c>
      <c r="M92" s="53" t="str">
        <f>Fixtures!A92</f>
        <v>Real Zaragoza</v>
      </c>
      <c r="N92" s="54">
        <f>Fixtures!D92</f>
        <v>43490</v>
      </c>
      <c r="O92" s="53" t="str">
        <f>Fixtures!B92</f>
        <v>Real Oviedo</v>
      </c>
      <c r="P92" s="57" t="e">
        <f>VLOOKUP($O92,PercentSHGoalStats!$A$3:$AE$998,5,FALSE)</f>
        <v>#DIV/0!</v>
      </c>
      <c r="Q92" s="57" t="e">
        <f>VLOOKUP($O92,PercentSHGoalStats!$A$3:$AE$998,7,FALSE)</f>
        <v>#DIV/0!</v>
      </c>
      <c r="R92" s="57" t="e">
        <f>VLOOKUP($O92,PercentSHGoalStats!$A$3:$AE$998,8,FALSE)</f>
        <v>#DIV/0!</v>
      </c>
      <c r="S92" s="57" t="e">
        <f>VLOOKUP($O92,PercentSHGoalStats!$A$3:$AE$998,10,FALSE)</f>
        <v>#DIV/0!</v>
      </c>
      <c r="T92" s="57" t="e">
        <f>VLOOKUP($O92,PercentSHGoalStats!$A$3:$AE$998,11,FALSE)</f>
        <v>#DIV/0!</v>
      </c>
      <c r="U92" s="57" t="e">
        <f>VLOOKUP($O92,PercentSHGoalStats!$A$3:$AE$998,13,FALSE)</f>
        <v>#DIV/0!</v>
      </c>
      <c r="V92" s="57" t="e">
        <f>VLOOKUP($O92,PercentSHGoalStats!$A$3:$AE$998,14,FALSE)</f>
        <v>#DIV/0!</v>
      </c>
      <c r="W92" s="57" t="e">
        <f>VLOOKUP($O92,PercentSHGoalStats!$A$3:$AE$998,16,FALSE)</f>
        <v>#DIV/0!</v>
      </c>
      <c r="X92" s="57" t="e">
        <f>VLOOKUP($O92,PercentSHGoalStats!$A$3:$AE$998,17,FALSE)</f>
        <v>#DIV/0!</v>
      </c>
      <c r="Y92" s="57" t="e">
        <f>VLOOKUP($O92,PercentSHGoalStats!$A$3:$AE$998,19,FALSE)</f>
        <v>#DIV/0!</v>
      </c>
      <c r="Z92" s="57" t="e">
        <f>VLOOKUP($O92,PercentSHGoalStats!$A$3:$AE$998,20,FALSE)</f>
        <v>#DIV/0!</v>
      </c>
      <c r="AA92" s="57" t="e">
        <f>VLOOKUP($O92,PercentSHGoalStats!$A$3:$AE$998,22,FALSE)</f>
        <v>#DIV/0!</v>
      </c>
    </row>
    <row r="93" spans="1:27" ht="14.4" hidden="1" thickTop="1" x14ac:dyDescent="0.3">
      <c r="A93" s="57" t="e">
        <f>VLOOKUP($M93,PercentSHGoalStats!$A$3:$AE$998,5,FALSE)</f>
        <v>#DIV/0!</v>
      </c>
      <c r="B93" s="57" t="e">
        <f>VLOOKUP($M93,PercentSHGoalStats!$A$3:$AE$998,6,FALSE)</f>
        <v>#DIV/0!</v>
      </c>
      <c r="C93" s="57" t="e">
        <f>VLOOKUP($M93,PercentSHGoalStats!$A$3:$AE$998,8,FALSE)</f>
        <v>#DIV/0!</v>
      </c>
      <c r="D93" s="57" t="e">
        <f>VLOOKUP($M93,PercentSHGoalStats!$A$3:$AE$998,9,FALSE)</f>
        <v>#DIV/0!</v>
      </c>
      <c r="E93" s="57" t="e">
        <f>VLOOKUP($M93,PercentSHGoalStats!$A$3:$AE$998,11,FALSE)</f>
        <v>#DIV/0!</v>
      </c>
      <c r="F93" s="57" t="e">
        <f>VLOOKUP($M93,PercentSHGoalStats!$A$3:$AE$998,12,FALSE)</f>
        <v>#DIV/0!</v>
      </c>
      <c r="G93" s="57" t="e">
        <f>VLOOKUP($M93,PercentSHGoalStats!$A$3:$AE$998,14,FALSE)</f>
        <v>#DIV/0!</v>
      </c>
      <c r="H93" s="57" t="e">
        <f>VLOOKUP($M93,PercentSHGoalStats!$A$3:$AE$998,15,FALSE)</f>
        <v>#DIV/0!</v>
      </c>
      <c r="I93" s="57" t="e">
        <f>VLOOKUP($M93,PercentSHGoalStats!$A$3:$AE$998,17,FALSE)</f>
        <v>#DIV/0!</v>
      </c>
      <c r="J93" s="57" t="e">
        <f>VLOOKUP($M93,PercentSHGoalStats!$A$3:$AE$998,18,FALSE)</f>
        <v>#DIV/0!</v>
      </c>
      <c r="K93" s="57" t="e">
        <f>VLOOKUP($M93,PercentSHGoalStats!$A$3:$AE$998,20,FALSE)</f>
        <v>#DIV/0!</v>
      </c>
      <c r="L93" s="57" t="e">
        <f>VLOOKUP($M93,PercentSHGoalStats!$A$3:$AE$998,21,FALSE)</f>
        <v>#DIV/0!</v>
      </c>
      <c r="M93" s="53" t="str">
        <f>Fixtures!A93</f>
        <v>Ayr United</v>
      </c>
      <c r="N93" s="54">
        <f>Fixtures!D93</f>
        <v>43490</v>
      </c>
      <c r="O93" s="53" t="str">
        <f>Fixtures!B93</f>
        <v>Dundee United</v>
      </c>
      <c r="P93" s="57" t="e">
        <f>VLOOKUP($O93,PercentSHGoalStats!$A$3:$AE$998,5,FALSE)</f>
        <v>#DIV/0!</v>
      </c>
      <c r="Q93" s="57" t="e">
        <f>VLOOKUP($O93,PercentSHGoalStats!$A$3:$AE$998,7,FALSE)</f>
        <v>#DIV/0!</v>
      </c>
      <c r="R93" s="57" t="e">
        <f>VLOOKUP($O93,PercentSHGoalStats!$A$3:$AE$998,8,FALSE)</f>
        <v>#DIV/0!</v>
      </c>
      <c r="S93" s="57" t="e">
        <f>VLOOKUP($O93,PercentSHGoalStats!$A$3:$AE$998,10,FALSE)</f>
        <v>#DIV/0!</v>
      </c>
      <c r="T93" s="57" t="e">
        <f>VLOOKUP($O93,PercentSHGoalStats!$A$3:$AE$998,11,FALSE)</f>
        <v>#DIV/0!</v>
      </c>
      <c r="U93" s="57" t="e">
        <f>VLOOKUP($O93,PercentSHGoalStats!$A$3:$AE$998,13,FALSE)</f>
        <v>#DIV/0!</v>
      </c>
      <c r="V93" s="57" t="e">
        <f>VLOOKUP($O93,PercentSHGoalStats!$A$3:$AE$998,14,FALSE)</f>
        <v>#DIV/0!</v>
      </c>
      <c r="W93" s="57" t="e">
        <f>VLOOKUP($O93,PercentSHGoalStats!$A$3:$AE$998,16,FALSE)</f>
        <v>#DIV/0!</v>
      </c>
      <c r="X93" s="57" t="e">
        <f>VLOOKUP($O93,PercentSHGoalStats!$A$3:$AE$998,17,FALSE)</f>
        <v>#DIV/0!</v>
      </c>
      <c r="Y93" s="57" t="e">
        <f>VLOOKUP($O93,PercentSHGoalStats!$A$3:$AE$998,19,FALSE)</f>
        <v>#DIV/0!</v>
      </c>
      <c r="Z93" s="57" t="e">
        <f>VLOOKUP($O93,PercentSHGoalStats!$A$3:$AE$998,20,FALSE)</f>
        <v>#DIV/0!</v>
      </c>
      <c r="AA93" s="57" t="e">
        <f>VLOOKUP($O93,PercentSHGoalStats!$A$3:$AE$998,22,FALSE)</f>
        <v>#DIV/0!</v>
      </c>
    </row>
    <row r="94" spans="1:27" ht="14.4" hidden="1" thickTop="1" x14ac:dyDescent="0.3">
      <c r="A94" s="57" t="e">
        <f>VLOOKUP($M94,PercentSHGoalStats!$A$3:$AE$998,5,FALSE)</f>
        <v>#DIV/0!</v>
      </c>
      <c r="B94" s="57" t="e">
        <f>VLOOKUP($M94,PercentSHGoalStats!$A$3:$AE$998,6,FALSE)</f>
        <v>#DIV/0!</v>
      </c>
      <c r="C94" s="57" t="e">
        <f>VLOOKUP($M94,PercentSHGoalStats!$A$3:$AE$998,8,FALSE)</f>
        <v>#DIV/0!</v>
      </c>
      <c r="D94" s="57" t="e">
        <f>VLOOKUP($M94,PercentSHGoalStats!$A$3:$AE$998,9,FALSE)</f>
        <v>#DIV/0!</v>
      </c>
      <c r="E94" s="57" t="e">
        <f>VLOOKUP($M94,PercentSHGoalStats!$A$3:$AE$998,11,FALSE)</f>
        <v>#DIV/0!</v>
      </c>
      <c r="F94" s="57" t="e">
        <f>VLOOKUP($M94,PercentSHGoalStats!$A$3:$AE$998,12,FALSE)</f>
        <v>#DIV/0!</v>
      </c>
      <c r="G94" s="57" t="e">
        <f>VLOOKUP($M94,PercentSHGoalStats!$A$3:$AE$998,14,FALSE)</f>
        <v>#DIV/0!</v>
      </c>
      <c r="H94" s="57" t="e">
        <f>VLOOKUP($M94,PercentSHGoalStats!$A$3:$AE$998,15,FALSE)</f>
        <v>#DIV/0!</v>
      </c>
      <c r="I94" s="57" t="e">
        <f>VLOOKUP($M94,PercentSHGoalStats!$A$3:$AE$998,17,FALSE)</f>
        <v>#DIV/0!</v>
      </c>
      <c r="J94" s="57" t="e">
        <f>VLOOKUP($M94,PercentSHGoalStats!$A$3:$AE$998,18,FALSE)</f>
        <v>#DIV/0!</v>
      </c>
      <c r="K94" s="57" t="e">
        <f>VLOOKUP($M94,PercentSHGoalStats!$A$3:$AE$998,20,FALSE)</f>
        <v>#DIV/0!</v>
      </c>
      <c r="L94" s="57" t="e">
        <f>VLOOKUP($M94,PercentSHGoalStats!$A$3:$AE$998,21,FALSE)</f>
        <v>#DIV/0!</v>
      </c>
      <c r="M94" s="53" t="str">
        <f>Fixtures!A94</f>
        <v>Brisbane Roar</v>
      </c>
      <c r="N94" s="54">
        <f>Fixtures!D94</f>
        <v>43490</v>
      </c>
      <c r="O94" s="53" t="str">
        <f>Fixtures!B94</f>
        <v>Western Sydney Wanderers</v>
      </c>
      <c r="P94" s="57" t="e">
        <f>VLOOKUP($O94,PercentSHGoalStats!$A$3:$AE$998,5,FALSE)</f>
        <v>#DIV/0!</v>
      </c>
      <c r="Q94" s="57" t="e">
        <f>VLOOKUP($O94,PercentSHGoalStats!$A$3:$AE$998,7,FALSE)</f>
        <v>#DIV/0!</v>
      </c>
      <c r="R94" s="57" t="e">
        <f>VLOOKUP($O94,PercentSHGoalStats!$A$3:$AE$998,8,FALSE)</f>
        <v>#DIV/0!</v>
      </c>
      <c r="S94" s="57" t="e">
        <f>VLOOKUP($O94,PercentSHGoalStats!$A$3:$AE$998,10,FALSE)</f>
        <v>#DIV/0!</v>
      </c>
      <c r="T94" s="57" t="e">
        <f>VLOOKUP($O94,PercentSHGoalStats!$A$3:$AE$998,11,FALSE)</f>
        <v>#DIV/0!</v>
      </c>
      <c r="U94" s="57" t="e">
        <f>VLOOKUP($O94,PercentSHGoalStats!$A$3:$AE$998,13,FALSE)</f>
        <v>#DIV/0!</v>
      </c>
      <c r="V94" s="57" t="e">
        <f>VLOOKUP($O94,PercentSHGoalStats!$A$3:$AE$998,14,FALSE)</f>
        <v>#DIV/0!</v>
      </c>
      <c r="W94" s="57" t="e">
        <f>VLOOKUP($O94,PercentSHGoalStats!$A$3:$AE$998,16,FALSE)</f>
        <v>#DIV/0!</v>
      </c>
      <c r="X94" s="57" t="e">
        <f>VLOOKUP($O94,PercentSHGoalStats!$A$3:$AE$998,17,FALSE)</f>
        <v>#DIV/0!</v>
      </c>
      <c r="Y94" s="57" t="e">
        <f>VLOOKUP($O94,PercentSHGoalStats!$A$3:$AE$998,19,FALSE)</f>
        <v>#DIV/0!</v>
      </c>
      <c r="Z94" s="57" t="e">
        <f>VLOOKUP($O94,PercentSHGoalStats!$A$3:$AE$998,20,FALSE)</f>
        <v>#DIV/0!</v>
      </c>
      <c r="AA94" s="57" t="e">
        <f>VLOOKUP($O94,PercentSHGoalStats!$A$3:$AE$998,22,FALSE)</f>
        <v>#DIV/0!</v>
      </c>
    </row>
    <row r="95" spans="1:27" ht="14.4" hidden="1" thickTop="1" x14ac:dyDescent="0.3">
      <c r="A95" s="57" t="e">
        <f>VLOOKUP($M95,PercentSHGoalStats!$A$3:$AE$998,5,FALSE)</f>
        <v>#N/A</v>
      </c>
      <c r="B95" s="57" t="e">
        <f>VLOOKUP($M95,PercentSHGoalStats!$A$3:$AE$998,6,FALSE)</f>
        <v>#N/A</v>
      </c>
      <c r="C95" s="57" t="e">
        <f>VLOOKUP($M95,PercentSHGoalStats!$A$3:$AE$998,8,FALSE)</f>
        <v>#N/A</v>
      </c>
      <c r="D95" s="57" t="e">
        <f>VLOOKUP($M95,PercentSHGoalStats!$A$3:$AE$998,9,FALSE)</f>
        <v>#N/A</v>
      </c>
      <c r="E95" s="57" t="e">
        <f>VLOOKUP($M95,PercentSHGoalStats!$A$3:$AE$998,11,FALSE)</f>
        <v>#N/A</v>
      </c>
      <c r="F95" s="57" t="e">
        <f>VLOOKUP($M95,PercentSHGoalStats!$A$3:$AE$998,12,FALSE)</f>
        <v>#N/A</v>
      </c>
      <c r="G95" s="57" t="e">
        <f>VLOOKUP($M95,PercentSHGoalStats!$A$3:$AE$998,14,FALSE)</f>
        <v>#N/A</v>
      </c>
      <c r="H95" s="57" t="e">
        <f>VLOOKUP($M95,PercentSHGoalStats!$A$3:$AE$998,15,FALSE)</f>
        <v>#N/A</v>
      </c>
      <c r="I95" s="57" t="e">
        <f>VLOOKUP($M95,PercentSHGoalStats!$A$3:$AE$998,17,FALSE)</f>
        <v>#N/A</v>
      </c>
      <c r="J95" s="57" t="e">
        <f>VLOOKUP($M95,PercentSHGoalStats!$A$3:$AE$998,18,FALSE)</f>
        <v>#N/A</v>
      </c>
      <c r="K95" s="57" t="e">
        <f>VLOOKUP($M95,PercentSHGoalStats!$A$3:$AE$998,20,FALSE)</f>
        <v>#N/A</v>
      </c>
      <c r="L95" s="57" t="e">
        <f>VLOOKUP($M95,PercentSHGoalStats!$A$3:$AE$998,21,FALSE)</f>
        <v>#N/A</v>
      </c>
      <c r="M95" s="53" t="str">
        <f>Fixtures!A95</f>
        <v>Antwerp</v>
      </c>
      <c r="N95" s="54">
        <f>Fixtures!D95</f>
        <v>43490</v>
      </c>
      <c r="O95" s="53" t="str">
        <f>Fixtures!B95</f>
        <v>Standard Liège</v>
      </c>
      <c r="P95" s="57" t="e">
        <f>VLOOKUP($O95,PercentSHGoalStats!$A$3:$AE$998,5,FALSE)</f>
        <v>#N/A</v>
      </c>
      <c r="Q95" s="57" t="e">
        <f>VLOOKUP($O95,PercentSHGoalStats!$A$3:$AE$998,7,FALSE)</f>
        <v>#N/A</v>
      </c>
      <c r="R95" s="57" t="e">
        <f>VLOOKUP($O95,PercentSHGoalStats!$A$3:$AE$998,8,FALSE)</f>
        <v>#N/A</v>
      </c>
      <c r="S95" s="57" t="e">
        <f>VLOOKUP($O95,PercentSHGoalStats!$A$3:$AE$998,10,FALSE)</f>
        <v>#N/A</v>
      </c>
      <c r="T95" s="57" t="e">
        <f>VLOOKUP($O95,PercentSHGoalStats!$A$3:$AE$998,11,FALSE)</f>
        <v>#N/A</v>
      </c>
      <c r="U95" s="57" t="e">
        <f>VLOOKUP($O95,PercentSHGoalStats!$A$3:$AE$998,13,FALSE)</f>
        <v>#N/A</v>
      </c>
      <c r="V95" s="57" t="e">
        <f>VLOOKUP($O95,PercentSHGoalStats!$A$3:$AE$998,14,FALSE)</f>
        <v>#N/A</v>
      </c>
      <c r="W95" s="57" t="e">
        <f>VLOOKUP($O95,PercentSHGoalStats!$A$3:$AE$998,16,FALSE)</f>
        <v>#N/A</v>
      </c>
      <c r="X95" s="57" t="e">
        <f>VLOOKUP($O95,PercentSHGoalStats!$A$3:$AE$998,17,FALSE)</f>
        <v>#N/A</v>
      </c>
      <c r="Y95" s="57" t="e">
        <f>VLOOKUP($O95,PercentSHGoalStats!$A$3:$AE$998,19,FALSE)</f>
        <v>#N/A</v>
      </c>
      <c r="Z95" s="57" t="e">
        <f>VLOOKUP($O95,PercentSHGoalStats!$A$3:$AE$998,20,FALSE)</f>
        <v>#N/A</v>
      </c>
      <c r="AA95" s="57" t="e">
        <f>VLOOKUP($O95,PercentSHGoalStats!$A$3:$AE$998,22,FALSE)</f>
        <v>#N/A</v>
      </c>
    </row>
    <row r="96" spans="1:27" ht="14.4" hidden="1" thickTop="1" x14ac:dyDescent="0.3">
      <c r="A96" s="57">
        <f>VLOOKUP($M96,PercentSHGoalStats!$A$3:$AE$998,5,FALSE)</f>
        <v>0.7</v>
      </c>
      <c r="B96" s="57">
        <f>VLOOKUP($M96,PercentSHGoalStats!$A$3:$AE$998,6,FALSE)</f>
        <v>0.7</v>
      </c>
      <c r="C96" s="57">
        <f>VLOOKUP($M96,PercentSHGoalStats!$A$3:$AE$998,8,FALSE)</f>
        <v>0.55000000000000004</v>
      </c>
      <c r="D96" s="57">
        <f>VLOOKUP($M96,PercentSHGoalStats!$A$3:$AE$998,9,FALSE)</f>
        <v>0.7</v>
      </c>
      <c r="E96" s="57">
        <f>VLOOKUP($M96,PercentSHGoalStats!$A$3:$AE$998,11,FALSE)</f>
        <v>0.65</v>
      </c>
      <c r="F96" s="57">
        <f>VLOOKUP($M96,PercentSHGoalStats!$A$3:$AE$998,12,FALSE)</f>
        <v>0.7</v>
      </c>
      <c r="G96" s="57">
        <f>VLOOKUP($M96,PercentSHGoalStats!$A$3:$AE$998,14,FALSE)</f>
        <v>0.25</v>
      </c>
      <c r="H96" s="57">
        <f>VLOOKUP($M96,PercentSHGoalStats!$A$3:$AE$998,15,FALSE)</f>
        <v>0.3</v>
      </c>
      <c r="I96" s="57">
        <f>VLOOKUP($M96,PercentSHGoalStats!$A$3:$AE$998,17,FALSE)</f>
        <v>0.5</v>
      </c>
      <c r="J96" s="57">
        <f>VLOOKUP($M96,PercentSHGoalStats!$A$3:$AE$998,18,FALSE)</f>
        <v>0.6</v>
      </c>
      <c r="K96" s="57">
        <f>VLOOKUP($M96,PercentSHGoalStats!$A$3:$AE$998,20,FALSE)</f>
        <v>0.25</v>
      </c>
      <c r="L96" s="57">
        <f>VLOOKUP($M96,PercentSHGoalStats!$A$3:$AE$998,21,FALSE)</f>
        <v>0.4</v>
      </c>
      <c r="M96" s="53" t="str">
        <f>Fixtures!A96</f>
        <v>Sassuolo</v>
      </c>
      <c r="N96" s="54">
        <f>Fixtures!D96</f>
        <v>43491</v>
      </c>
      <c r="O96" s="53" t="str">
        <f>Fixtures!B96</f>
        <v>Cagliari</v>
      </c>
      <c r="P96" s="57">
        <f>VLOOKUP($O96,PercentSHGoalStats!$A$3:$AE$998,5,FALSE)</f>
        <v>0.78947368421052633</v>
      </c>
      <c r="Q96" s="57">
        <f>VLOOKUP($O96,PercentSHGoalStats!$A$3:$AE$998,7,FALSE)</f>
        <v>0.9</v>
      </c>
      <c r="R96" s="57">
        <f>VLOOKUP($O96,PercentSHGoalStats!$A$3:$AE$998,8,FALSE)</f>
        <v>0.31578947368421051</v>
      </c>
      <c r="S96" s="57">
        <f>VLOOKUP($O96,PercentSHGoalStats!$A$3:$AE$998,10,FALSE)</f>
        <v>0.3</v>
      </c>
      <c r="T96" s="57">
        <f>VLOOKUP($O96,PercentSHGoalStats!$A$3:$AE$998,11,FALSE)</f>
        <v>0.42105263157894735</v>
      </c>
      <c r="U96" s="57">
        <f>VLOOKUP($O96,PercentSHGoalStats!$A$3:$AE$998,13,FALSE)</f>
        <v>0.4</v>
      </c>
      <c r="V96" s="57">
        <f>VLOOKUP($O96,PercentSHGoalStats!$A$3:$AE$998,14,FALSE)</f>
        <v>0.10526315789473684</v>
      </c>
      <c r="W96" s="57">
        <f>VLOOKUP($O96,PercentSHGoalStats!$A$3:$AE$998,16,FALSE)</f>
        <v>0.1</v>
      </c>
      <c r="X96" s="57">
        <f>VLOOKUP($O96,PercentSHGoalStats!$A$3:$AE$998,17,FALSE)</f>
        <v>0.63157894736842102</v>
      </c>
      <c r="Y96" s="57">
        <f>VLOOKUP($O96,PercentSHGoalStats!$A$3:$AE$998,19,FALSE)</f>
        <v>0.8</v>
      </c>
      <c r="Z96" s="57">
        <f>VLOOKUP($O96,PercentSHGoalStats!$A$3:$AE$998,20,FALSE)</f>
        <v>5.2631578947368418E-2</v>
      </c>
      <c r="AA96" s="57">
        <f>VLOOKUP($O96,PercentSHGoalStats!$A$3:$AE$998,22,FALSE)</f>
        <v>0</v>
      </c>
    </row>
    <row r="97" spans="1:27" ht="14.4" hidden="1" thickTop="1" x14ac:dyDescent="0.3">
      <c r="A97" s="57">
        <f>VLOOKUP($M97,PercentSHGoalStats!$A$3:$AE$998,5,FALSE)</f>
        <v>0.84210526315789469</v>
      </c>
      <c r="B97" s="57">
        <f>VLOOKUP($M97,PercentSHGoalStats!$A$3:$AE$998,6,FALSE)</f>
        <v>0.9</v>
      </c>
      <c r="C97" s="57">
        <f>VLOOKUP($M97,PercentSHGoalStats!$A$3:$AE$998,8,FALSE)</f>
        <v>0.42105263157894735</v>
      </c>
      <c r="D97" s="57">
        <f>VLOOKUP($M97,PercentSHGoalStats!$A$3:$AE$998,9,FALSE)</f>
        <v>0.5</v>
      </c>
      <c r="E97" s="57">
        <f>VLOOKUP($M97,PercentSHGoalStats!$A$3:$AE$998,11,FALSE)</f>
        <v>0.63157894736842102</v>
      </c>
      <c r="F97" s="57">
        <f>VLOOKUP($M97,PercentSHGoalStats!$A$3:$AE$998,12,FALSE)</f>
        <v>0.7</v>
      </c>
      <c r="G97" s="57">
        <f>VLOOKUP($M97,PercentSHGoalStats!$A$3:$AE$998,14,FALSE)</f>
        <v>0.10526315789473684</v>
      </c>
      <c r="H97" s="57">
        <f>VLOOKUP($M97,PercentSHGoalStats!$A$3:$AE$998,15,FALSE)</f>
        <v>0.1</v>
      </c>
      <c r="I97" s="57">
        <f>VLOOKUP($M97,PercentSHGoalStats!$A$3:$AE$998,17,FALSE)</f>
        <v>0.63157894736842102</v>
      </c>
      <c r="J97" s="57">
        <f>VLOOKUP($M97,PercentSHGoalStats!$A$3:$AE$998,18,FALSE)</f>
        <v>0.7</v>
      </c>
      <c r="K97" s="57">
        <f>VLOOKUP($M97,PercentSHGoalStats!$A$3:$AE$998,20,FALSE)</f>
        <v>0.10526315789473684</v>
      </c>
      <c r="L97" s="57">
        <f>VLOOKUP($M97,PercentSHGoalStats!$A$3:$AE$998,21,FALSE)</f>
        <v>0.1</v>
      </c>
      <c r="M97" s="53" t="str">
        <f>Fixtures!A97</f>
        <v>Milan</v>
      </c>
      <c r="N97" s="54">
        <f>Fixtures!D97</f>
        <v>43491</v>
      </c>
      <c r="O97" s="53" t="str">
        <f>Fixtures!B97</f>
        <v>Napoli</v>
      </c>
      <c r="P97" s="57">
        <f>VLOOKUP($O97,PercentSHGoalStats!$A$3:$AE$998,5,FALSE)</f>
        <v>0.89473684210526316</v>
      </c>
      <c r="Q97" s="57">
        <f>VLOOKUP($O97,PercentSHGoalStats!$A$3:$AE$998,7,FALSE)</f>
        <v>1</v>
      </c>
      <c r="R97" s="57">
        <f>VLOOKUP($O97,PercentSHGoalStats!$A$3:$AE$998,8,FALSE)</f>
        <v>0.52631578947368418</v>
      </c>
      <c r="S97" s="57">
        <f>VLOOKUP($O97,PercentSHGoalStats!$A$3:$AE$998,10,FALSE)</f>
        <v>0.55555555555555558</v>
      </c>
      <c r="T97" s="57">
        <f>VLOOKUP($O97,PercentSHGoalStats!$A$3:$AE$998,11,FALSE)</f>
        <v>0.73684210526315785</v>
      </c>
      <c r="U97" s="57">
        <f>VLOOKUP($O97,PercentSHGoalStats!$A$3:$AE$998,13,FALSE)</f>
        <v>0.66666666666666663</v>
      </c>
      <c r="V97" s="57">
        <f>VLOOKUP($O97,PercentSHGoalStats!$A$3:$AE$998,14,FALSE)</f>
        <v>0.36842105263157893</v>
      </c>
      <c r="W97" s="57">
        <f>VLOOKUP($O97,PercentSHGoalStats!$A$3:$AE$998,16,FALSE)</f>
        <v>0.22222222222222221</v>
      </c>
      <c r="X97" s="57">
        <f>VLOOKUP($O97,PercentSHGoalStats!$A$3:$AE$998,17,FALSE)</f>
        <v>0.42105263157894735</v>
      </c>
      <c r="Y97" s="57">
        <f>VLOOKUP($O97,PercentSHGoalStats!$A$3:$AE$998,19,FALSE)</f>
        <v>0.55555555555555558</v>
      </c>
      <c r="Z97" s="57">
        <f>VLOOKUP($O97,PercentSHGoalStats!$A$3:$AE$998,20,FALSE)</f>
        <v>5.2631578947368418E-2</v>
      </c>
      <c r="AA97" s="57">
        <f>VLOOKUP($O97,PercentSHGoalStats!$A$3:$AE$998,22,FALSE)</f>
        <v>0.1111111111111111</v>
      </c>
    </row>
    <row r="98" spans="1:27" ht="14.4" hidden="1" thickTop="1" x14ac:dyDescent="0.3">
      <c r="A98" s="57">
        <f>VLOOKUP($M98,PercentSHGoalStats!$A$3:$AE$998,5,FALSE)</f>
        <v>0.78947368421052633</v>
      </c>
      <c r="B98" s="57">
        <f>VLOOKUP($M98,PercentSHGoalStats!$A$3:$AE$998,6,FALSE)</f>
        <v>0.88888888888888884</v>
      </c>
      <c r="C98" s="57">
        <f>VLOOKUP($M98,PercentSHGoalStats!$A$3:$AE$998,8,FALSE)</f>
        <v>0.36842105263157893</v>
      </c>
      <c r="D98" s="57">
        <f>VLOOKUP($M98,PercentSHGoalStats!$A$3:$AE$998,9,FALSE)</f>
        <v>0.33333333333333331</v>
      </c>
      <c r="E98" s="57">
        <f>VLOOKUP($M98,PercentSHGoalStats!$A$3:$AE$998,11,FALSE)</f>
        <v>0.63157894736842102</v>
      </c>
      <c r="F98" s="57">
        <f>VLOOKUP($M98,PercentSHGoalStats!$A$3:$AE$998,12,FALSE)</f>
        <v>0.77777777777777779</v>
      </c>
      <c r="G98" s="57">
        <f>VLOOKUP($M98,PercentSHGoalStats!$A$3:$AE$998,14,FALSE)</f>
        <v>0.21052631578947367</v>
      </c>
      <c r="H98" s="57">
        <f>VLOOKUP($M98,PercentSHGoalStats!$A$3:$AE$998,15,FALSE)</f>
        <v>0.22222222222222221</v>
      </c>
      <c r="I98" s="57">
        <f>VLOOKUP($M98,PercentSHGoalStats!$A$3:$AE$998,17,FALSE)</f>
        <v>0.36842105263157893</v>
      </c>
      <c r="J98" s="57">
        <f>VLOOKUP($M98,PercentSHGoalStats!$A$3:$AE$998,18,FALSE)</f>
        <v>0.22222222222222221</v>
      </c>
      <c r="K98" s="57">
        <f>VLOOKUP($M98,PercentSHGoalStats!$A$3:$AE$998,20,FALSE)</f>
        <v>0.15789473684210525</v>
      </c>
      <c r="L98" s="57">
        <f>VLOOKUP($M98,PercentSHGoalStats!$A$3:$AE$998,21,FALSE)</f>
        <v>0.1111111111111111</v>
      </c>
      <c r="M98" s="53" t="str">
        <f>Fixtures!A98</f>
        <v>Sampdoria</v>
      </c>
      <c r="N98" s="54">
        <f>Fixtures!D98</f>
        <v>43491</v>
      </c>
      <c r="O98" s="53" t="str">
        <f>Fixtures!B98</f>
        <v>Udinese</v>
      </c>
      <c r="P98" s="57">
        <f>VLOOKUP($O98,PercentSHGoalStats!$A$3:$AE$998,5,FALSE)</f>
        <v>0.8</v>
      </c>
      <c r="Q98" s="57">
        <f>VLOOKUP($O98,PercentSHGoalStats!$A$3:$AE$998,7,FALSE)</f>
        <v>0.77777777777777779</v>
      </c>
      <c r="R98" s="57">
        <f>VLOOKUP($O98,PercentSHGoalStats!$A$3:$AE$998,8,FALSE)</f>
        <v>0.4</v>
      </c>
      <c r="S98" s="57">
        <f>VLOOKUP($O98,PercentSHGoalStats!$A$3:$AE$998,10,FALSE)</f>
        <v>0.44444444444444442</v>
      </c>
      <c r="T98" s="57">
        <f>VLOOKUP($O98,PercentSHGoalStats!$A$3:$AE$998,11,FALSE)</f>
        <v>0.4</v>
      </c>
      <c r="U98" s="57">
        <f>VLOOKUP($O98,PercentSHGoalStats!$A$3:$AE$998,13,FALSE)</f>
        <v>0.44444444444444442</v>
      </c>
      <c r="V98" s="57">
        <f>VLOOKUP($O98,PercentSHGoalStats!$A$3:$AE$998,14,FALSE)</f>
        <v>0.15</v>
      </c>
      <c r="W98" s="57">
        <f>VLOOKUP($O98,PercentSHGoalStats!$A$3:$AE$998,16,FALSE)</f>
        <v>0.33333333333333331</v>
      </c>
      <c r="X98" s="57">
        <f>VLOOKUP($O98,PercentSHGoalStats!$A$3:$AE$998,17,FALSE)</f>
        <v>0.65</v>
      </c>
      <c r="Y98" s="57">
        <f>VLOOKUP($O98,PercentSHGoalStats!$A$3:$AE$998,19,FALSE)</f>
        <v>0.66666666666666663</v>
      </c>
      <c r="Z98" s="57">
        <f>VLOOKUP($O98,PercentSHGoalStats!$A$3:$AE$998,20,FALSE)</f>
        <v>0.15</v>
      </c>
      <c r="AA98" s="57">
        <f>VLOOKUP($O98,PercentSHGoalStats!$A$3:$AE$998,22,FALSE)</f>
        <v>0</v>
      </c>
    </row>
    <row r="99" spans="1:27" ht="14.4" hidden="1" thickTop="1" x14ac:dyDescent="0.3">
      <c r="A99" s="57">
        <f>VLOOKUP($M99,PercentSHGoalStats!$A$3:$AE$998,5,FALSE)</f>
        <v>1</v>
      </c>
      <c r="B99" s="57">
        <f>VLOOKUP($M99,PercentSHGoalStats!$A$3:$AE$998,6,FALSE)</f>
        <v>1</v>
      </c>
      <c r="C99" s="57">
        <f>VLOOKUP($M99,PercentSHGoalStats!$A$3:$AE$998,8,FALSE)</f>
        <v>0.66666666666666663</v>
      </c>
      <c r="D99" s="57">
        <f>VLOOKUP($M99,PercentSHGoalStats!$A$3:$AE$998,9,FALSE)</f>
        <v>0.75</v>
      </c>
      <c r="E99" s="57">
        <f>VLOOKUP($M99,PercentSHGoalStats!$A$3:$AE$998,11,FALSE)</f>
        <v>0.55555555555555558</v>
      </c>
      <c r="F99" s="57">
        <f>VLOOKUP($M99,PercentSHGoalStats!$A$3:$AE$998,12,FALSE)</f>
        <v>0.625</v>
      </c>
      <c r="G99" s="57">
        <f>VLOOKUP($M99,PercentSHGoalStats!$A$3:$AE$998,14,FALSE)</f>
        <v>0.27777777777777779</v>
      </c>
      <c r="H99" s="57">
        <f>VLOOKUP($M99,PercentSHGoalStats!$A$3:$AE$998,15,FALSE)</f>
        <v>0.5</v>
      </c>
      <c r="I99" s="57">
        <f>VLOOKUP($M99,PercentSHGoalStats!$A$3:$AE$998,17,FALSE)</f>
        <v>0.72222222222222221</v>
      </c>
      <c r="J99" s="57">
        <f>VLOOKUP($M99,PercentSHGoalStats!$A$3:$AE$998,18,FALSE)</f>
        <v>0.625</v>
      </c>
      <c r="K99" s="57">
        <f>VLOOKUP($M99,PercentSHGoalStats!$A$3:$AE$998,20,FALSE)</f>
        <v>0.33333333333333331</v>
      </c>
      <c r="L99" s="57">
        <f>VLOOKUP($M99,PercentSHGoalStats!$A$3:$AE$998,21,FALSE)</f>
        <v>0.25</v>
      </c>
      <c r="M99" s="53" t="str">
        <f>Fixtures!A99</f>
        <v>Heracles</v>
      </c>
      <c r="N99" s="54">
        <f>Fixtures!D99</f>
        <v>43491</v>
      </c>
      <c r="O99" s="53" t="str">
        <f>Fixtures!B99</f>
        <v>PEC Zwolle</v>
      </c>
      <c r="P99" s="57">
        <f>VLOOKUP($O99,PercentSHGoalStats!$A$3:$AE$998,5,FALSE)</f>
        <v>0.77777777777777779</v>
      </c>
      <c r="Q99" s="57">
        <f>VLOOKUP($O99,PercentSHGoalStats!$A$3:$AE$998,7,FALSE)</f>
        <v>0.75</v>
      </c>
      <c r="R99" s="57">
        <f>VLOOKUP($O99,PercentSHGoalStats!$A$3:$AE$998,8,FALSE)</f>
        <v>0.33333333333333331</v>
      </c>
      <c r="S99" s="57">
        <f>VLOOKUP($O99,PercentSHGoalStats!$A$3:$AE$998,10,FALSE)</f>
        <v>0.25</v>
      </c>
      <c r="T99" s="57">
        <f>VLOOKUP($O99,PercentSHGoalStats!$A$3:$AE$998,11,FALSE)</f>
        <v>0.5</v>
      </c>
      <c r="U99" s="57">
        <f>VLOOKUP($O99,PercentSHGoalStats!$A$3:$AE$998,13,FALSE)</f>
        <v>0.375</v>
      </c>
      <c r="V99" s="57">
        <f>VLOOKUP($O99,PercentSHGoalStats!$A$3:$AE$998,14,FALSE)</f>
        <v>0.1111111111111111</v>
      </c>
      <c r="W99" s="57">
        <f>VLOOKUP($O99,PercentSHGoalStats!$A$3:$AE$998,16,FALSE)</f>
        <v>0</v>
      </c>
      <c r="X99" s="57">
        <f>VLOOKUP($O99,PercentSHGoalStats!$A$3:$AE$998,17,FALSE)</f>
        <v>0.44444444444444442</v>
      </c>
      <c r="Y99" s="57">
        <f>VLOOKUP($O99,PercentSHGoalStats!$A$3:$AE$998,19,FALSE)</f>
        <v>0.5</v>
      </c>
      <c r="Z99" s="57">
        <f>VLOOKUP($O99,PercentSHGoalStats!$A$3:$AE$998,20,FALSE)</f>
        <v>0.1111111111111111</v>
      </c>
      <c r="AA99" s="57">
        <f>VLOOKUP($O99,PercentSHGoalStats!$A$3:$AE$998,22,FALSE)</f>
        <v>0.125</v>
      </c>
    </row>
    <row r="100" spans="1:27" ht="14.4" hidden="1" thickTop="1" x14ac:dyDescent="0.3">
      <c r="A100" s="57">
        <f>VLOOKUP($M100,PercentSHGoalStats!$A$3:$AE$998,5,FALSE)</f>
        <v>0.94444444444444442</v>
      </c>
      <c r="B100" s="57">
        <f>VLOOKUP($M100,PercentSHGoalStats!$A$3:$AE$998,6,FALSE)</f>
        <v>0.88888888888888884</v>
      </c>
      <c r="C100" s="57">
        <f>VLOOKUP($M100,PercentSHGoalStats!$A$3:$AE$998,8,FALSE)</f>
        <v>0.61111111111111116</v>
      </c>
      <c r="D100" s="57">
        <f>VLOOKUP($M100,PercentSHGoalStats!$A$3:$AE$998,9,FALSE)</f>
        <v>0.55555555555555558</v>
      </c>
      <c r="E100" s="57">
        <f>VLOOKUP($M100,PercentSHGoalStats!$A$3:$AE$998,11,FALSE)</f>
        <v>0.5</v>
      </c>
      <c r="F100" s="57">
        <f>VLOOKUP($M100,PercentSHGoalStats!$A$3:$AE$998,12,FALSE)</f>
        <v>0.55555555555555558</v>
      </c>
      <c r="G100" s="57">
        <f>VLOOKUP($M100,PercentSHGoalStats!$A$3:$AE$998,14,FALSE)</f>
        <v>0.16666666666666666</v>
      </c>
      <c r="H100" s="57">
        <f>VLOOKUP($M100,PercentSHGoalStats!$A$3:$AE$998,15,FALSE)</f>
        <v>0.1111111111111111</v>
      </c>
      <c r="I100" s="57">
        <f>VLOOKUP($M100,PercentSHGoalStats!$A$3:$AE$998,17,FALSE)</f>
        <v>0.83333333333333337</v>
      </c>
      <c r="J100" s="57">
        <f>VLOOKUP($M100,PercentSHGoalStats!$A$3:$AE$998,18,FALSE)</f>
        <v>0.77777777777777779</v>
      </c>
      <c r="K100" s="57">
        <f>VLOOKUP($M100,PercentSHGoalStats!$A$3:$AE$998,20,FALSE)</f>
        <v>0.5</v>
      </c>
      <c r="L100" s="57">
        <f>VLOOKUP($M100,PercentSHGoalStats!$A$3:$AE$998,21,FALSE)</f>
        <v>0.55555555555555558</v>
      </c>
      <c r="M100" s="53" t="str">
        <f>Fixtures!A100</f>
        <v>Excelsior</v>
      </c>
      <c r="N100" s="54">
        <f>Fixtures!D100</f>
        <v>43491</v>
      </c>
      <c r="O100" s="53" t="str">
        <f>Fixtures!B100</f>
        <v>De Graafschap</v>
      </c>
      <c r="P100" s="57">
        <f>VLOOKUP($O100,PercentSHGoalStats!$A$3:$AE$998,5,FALSE)</f>
        <v>0.88235294117647056</v>
      </c>
      <c r="Q100" s="57">
        <f>VLOOKUP($O100,PercentSHGoalStats!$A$3:$AE$998,7,FALSE)</f>
        <v>0.875</v>
      </c>
      <c r="R100" s="57">
        <f>VLOOKUP($O100,PercentSHGoalStats!$A$3:$AE$998,8,FALSE)</f>
        <v>0.58823529411764708</v>
      </c>
      <c r="S100" s="57">
        <f>VLOOKUP($O100,PercentSHGoalStats!$A$3:$AE$998,10,FALSE)</f>
        <v>0.75</v>
      </c>
      <c r="T100" s="57">
        <f>VLOOKUP($O100,PercentSHGoalStats!$A$3:$AE$998,11,FALSE)</f>
        <v>0.41176470588235292</v>
      </c>
      <c r="U100" s="57">
        <f>VLOOKUP($O100,PercentSHGoalStats!$A$3:$AE$998,13,FALSE)</f>
        <v>0.25</v>
      </c>
      <c r="V100" s="57">
        <f>VLOOKUP($O100,PercentSHGoalStats!$A$3:$AE$998,14,FALSE)</f>
        <v>5.8823529411764705E-2</v>
      </c>
      <c r="W100" s="57">
        <f>VLOOKUP($O100,PercentSHGoalStats!$A$3:$AE$998,16,FALSE)</f>
        <v>0</v>
      </c>
      <c r="X100" s="57">
        <f>VLOOKUP($O100,PercentSHGoalStats!$A$3:$AE$998,17,FALSE)</f>
        <v>0.70588235294117652</v>
      </c>
      <c r="Y100" s="57">
        <f>VLOOKUP($O100,PercentSHGoalStats!$A$3:$AE$998,19,FALSE)</f>
        <v>0.875</v>
      </c>
      <c r="Z100" s="57">
        <f>VLOOKUP($O100,PercentSHGoalStats!$A$3:$AE$998,20,FALSE)</f>
        <v>0.35294117647058826</v>
      </c>
      <c r="AA100" s="57">
        <f>VLOOKUP($O100,PercentSHGoalStats!$A$3:$AE$998,22,FALSE)</f>
        <v>0.625</v>
      </c>
    </row>
    <row r="101" spans="1:27" ht="14.4" hidden="1" thickTop="1" x14ac:dyDescent="0.3">
      <c r="A101" s="57">
        <f>VLOOKUP($M101,PercentSHGoalStats!$A$3:$AE$998,5,FALSE)</f>
        <v>0.83333333333333337</v>
      </c>
      <c r="B101" s="57">
        <f>VLOOKUP($M101,PercentSHGoalStats!$A$3:$AE$998,6,FALSE)</f>
        <v>0.875</v>
      </c>
      <c r="C101" s="57">
        <f>VLOOKUP($M101,PercentSHGoalStats!$A$3:$AE$998,8,FALSE)</f>
        <v>0.33333333333333331</v>
      </c>
      <c r="D101" s="57">
        <f>VLOOKUP($M101,PercentSHGoalStats!$A$3:$AE$998,9,FALSE)</f>
        <v>0.125</v>
      </c>
      <c r="E101" s="57">
        <f>VLOOKUP($M101,PercentSHGoalStats!$A$3:$AE$998,11,FALSE)</f>
        <v>0.61111111111111116</v>
      </c>
      <c r="F101" s="57">
        <f>VLOOKUP($M101,PercentSHGoalStats!$A$3:$AE$998,12,FALSE)</f>
        <v>0.75</v>
      </c>
      <c r="G101" s="57">
        <f>VLOOKUP($M101,PercentSHGoalStats!$A$3:$AE$998,14,FALSE)</f>
        <v>5.5555555555555552E-2</v>
      </c>
      <c r="H101" s="57">
        <f>VLOOKUP($M101,PercentSHGoalStats!$A$3:$AE$998,15,FALSE)</f>
        <v>0</v>
      </c>
      <c r="I101" s="57">
        <f>VLOOKUP($M101,PercentSHGoalStats!$A$3:$AE$998,17,FALSE)</f>
        <v>0.5</v>
      </c>
      <c r="J101" s="57">
        <f>VLOOKUP($M101,PercentSHGoalStats!$A$3:$AE$998,18,FALSE)</f>
        <v>0.25</v>
      </c>
      <c r="K101" s="57">
        <f>VLOOKUP($M101,PercentSHGoalStats!$A$3:$AE$998,20,FALSE)</f>
        <v>0.16666666666666666</v>
      </c>
      <c r="L101" s="57">
        <f>VLOOKUP($M101,PercentSHGoalStats!$A$3:$AE$998,21,FALSE)</f>
        <v>0</v>
      </c>
      <c r="M101" s="53" t="str">
        <f>Fixtures!A101</f>
        <v>VVV</v>
      </c>
      <c r="N101" s="54">
        <f>Fixtures!D101</f>
        <v>43491</v>
      </c>
      <c r="O101" s="53" t="str">
        <f>Fixtures!B101</f>
        <v>Emmen</v>
      </c>
      <c r="P101" s="57">
        <f>VLOOKUP($O101,PercentSHGoalStats!$A$3:$AE$998,5,FALSE)</f>
        <v>0.94117647058823528</v>
      </c>
      <c r="Q101" s="57">
        <f>VLOOKUP($O101,PercentSHGoalStats!$A$3:$AE$998,7,FALSE)</f>
        <v>1</v>
      </c>
      <c r="R101" s="57">
        <f>VLOOKUP($O101,PercentSHGoalStats!$A$3:$AE$998,8,FALSE)</f>
        <v>0.52941176470588236</v>
      </c>
      <c r="S101" s="57">
        <f>VLOOKUP($O101,PercentSHGoalStats!$A$3:$AE$998,10,FALSE)</f>
        <v>0.5</v>
      </c>
      <c r="T101" s="57">
        <f>VLOOKUP($O101,PercentSHGoalStats!$A$3:$AE$998,11,FALSE)</f>
        <v>0.6470588235294118</v>
      </c>
      <c r="U101" s="57">
        <f>VLOOKUP($O101,PercentSHGoalStats!$A$3:$AE$998,13,FALSE)</f>
        <v>0.625</v>
      </c>
      <c r="V101" s="57">
        <f>VLOOKUP($O101,PercentSHGoalStats!$A$3:$AE$998,14,FALSE)</f>
        <v>0.23529411764705882</v>
      </c>
      <c r="W101" s="57">
        <f>VLOOKUP($O101,PercentSHGoalStats!$A$3:$AE$998,16,FALSE)</f>
        <v>0.25</v>
      </c>
      <c r="X101" s="57">
        <f>VLOOKUP($O101,PercentSHGoalStats!$A$3:$AE$998,17,FALSE)</f>
        <v>0.58823529411764708</v>
      </c>
      <c r="Y101" s="57">
        <f>VLOOKUP($O101,PercentSHGoalStats!$A$3:$AE$998,19,FALSE)</f>
        <v>0.5</v>
      </c>
      <c r="Z101" s="57">
        <f>VLOOKUP($O101,PercentSHGoalStats!$A$3:$AE$998,20,FALSE)</f>
        <v>0.29411764705882354</v>
      </c>
      <c r="AA101" s="57">
        <f>VLOOKUP($O101,PercentSHGoalStats!$A$3:$AE$998,22,FALSE)</f>
        <v>0.25</v>
      </c>
    </row>
    <row r="102" spans="1:27" ht="14.4" hidden="1" thickTop="1" x14ac:dyDescent="0.3">
      <c r="A102" s="57">
        <f>VLOOKUP($M102,PercentSHGoalStats!$A$3:$AE$998,5,FALSE)</f>
        <v>0.94117647058823528</v>
      </c>
      <c r="B102" s="57">
        <f>VLOOKUP($M102,PercentSHGoalStats!$A$3:$AE$998,6,FALSE)</f>
        <v>0.88888888888888884</v>
      </c>
      <c r="C102" s="57">
        <f>VLOOKUP($M102,PercentSHGoalStats!$A$3:$AE$998,8,FALSE)</f>
        <v>0.76470588235294112</v>
      </c>
      <c r="D102" s="57">
        <f>VLOOKUP($M102,PercentSHGoalStats!$A$3:$AE$998,9,FALSE)</f>
        <v>0.77777777777777779</v>
      </c>
      <c r="E102" s="57">
        <f>VLOOKUP($M102,PercentSHGoalStats!$A$3:$AE$998,11,FALSE)</f>
        <v>0.94117647058823528</v>
      </c>
      <c r="F102" s="57">
        <f>VLOOKUP($M102,PercentSHGoalStats!$A$3:$AE$998,12,FALSE)</f>
        <v>0.88888888888888884</v>
      </c>
      <c r="G102" s="57">
        <f>VLOOKUP($M102,PercentSHGoalStats!$A$3:$AE$998,14,FALSE)</f>
        <v>0.6470588235294118</v>
      </c>
      <c r="H102" s="57">
        <f>VLOOKUP($M102,PercentSHGoalStats!$A$3:$AE$998,15,FALSE)</f>
        <v>0.77777777777777779</v>
      </c>
      <c r="I102" s="57">
        <f>VLOOKUP($M102,PercentSHGoalStats!$A$3:$AE$998,17,FALSE)</f>
        <v>0.17647058823529413</v>
      </c>
      <c r="J102" s="57">
        <f>VLOOKUP($M102,PercentSHGoalStats!$A$3:$AE$998,18,FALSE)</f>
        <v>0.1111111111111111</v>
      </c>
      <c r="K102" s="57">
        <f>VLOOKUP($M102,PercentSHGoalStats!$A$3:$AE$998,20,FALSE)</f>
        <v>0</v>
      </c>
      <c r="L102" s="57">
        <f>VLOOKUP($M102,PercentSHGoalStats!$A$3:$AE$998,21,FALSE)</f>
        <v>0</v>
      </c>
      <c r="M102" s="53" t="str">
        <f>Fixtures!A102</f>
        <v>PSV</v>
      </c>
      <c r="N102" s="54">
        <f>Fixtures!D102</f>
        <v>43491</v>
      </c>
      <c r="O102" s="53" t="str">
        <f>Fixtures!B102</f>
        <v>Groningen</v>
      </c>
      <c r="P102" s="57">
        <f>VLOOKUP($O102,PercentSHGoalStats!$A$3:$AE$998,5,FALSE)</f>
        <v>0.61111111111111116</v>
      </c>
      <c r="Q102" s="57">
        <f>VLOOKUP($O102,PercentSHGoalStats!$A$3:$AE$998,7,FALSE)</f>
        <v>0.44444444444444442</v>
      </c>
      <c r="R102" s="57">
        <f>VLOOKUP($O102,PercentSHGoalStats!$A$3:$AE$998,8,FALSE)</f>
        <v>0.44444444444444442</v>
      </c>
      <c r="S102" s="57">
        <f>VLOOKUP($O102,PercentSHGoalStats!$A$3:$AE$998,10,FALSE)</f>
        <v>0.44444444444444442</v>
      </c>
      <c r="T102" s="57">
        <f>VLOOKUP($O102,PercentSHGoalStats!$A$3:$AE$998,11,FALSE)</f>
        <v>0.27777777777777779</v>
      </c>
      <c r="U102" s="57">
        <f>VLOOKUP($O102,PercentSHGoalStats!$A$3:$AE$998,13,FALSE)</f>
        <v>0.1111111111111111</v>
      </c>
      <c r="V102" s="57">
        <f>VLOOKUP($O102,PercentSHGoalStats!$A$3:$AE$998,14,FALSE)</f>
        <v>0.16666666666666666</v>
      </c>
      <c r="W102" s="57">
        <f>VLOOKUP($O102,PercentSHGoalStats!$A$3:$AE$998,16,FALSE)</f>
        <v>0.1111111111111111</v>
      </c>
      <c r="X102" s="57">
        <f>VLOOKUP($O102,PercentSHGoalStats!$A$3:$AE$998,17,FALSE)</f>
        <v>0.5</v>
      </c>
      <c r="Y102" s="57">
        <f>VLOOKUP($O102,PercentSHGoalStats!$A$3:$AE$998,19,FALSE)</f>
        <v>0.44444444444444442</v>
      </c>
      <c r="Z102" s="57">
        <f>VLOOKUP($O102,PercentSHGoalStats!$A$3:$AE$998,20,FALSE)</f>
        <v>0.27777777777777779</v>
      </c>
      <c r="AA102" s="57">
        <f>VLOOKUP($O102,PercentSHGoalStats!$A$3:$AE$998,22,FALSE)</f>
        <v>0.33333333333333331</v>
      </c>
    </row>
    <row r="103" spans="1:27" ht="14.4" hidden="1" thickTop="1" x14ac:dyDescent="0.3">
      <c r="A103" s="57">
        <f>VLOOKUP($M103,PercentSHGoalStats!$A$3:$AE$998,5,FALSE)</f>
        <v>0.89655172413793105</v>
      </c>
      <c r="B103" s="57">
        <f>VLOOKUP($M103,PercentSHGoalStats!$A$3:$AE$998,6,FALSE)</f>
        <v>1</v>
      </c>
      <c r="C103" s="57">
        <f>VLOOKUP($M103,PercentSHGoalStats!$A$3:$AE$998,8,FALSE)</f>
        <v>0.55172413793103448</v>
      </c>
      <c r="D103" s="57">
        <f>VLOOKUP($M103,PercentSHGoalStats!$A$3:$AE$998,9,FALSE)</f>
        <v>0.6428571428571429</v>
      </c>
      <c r="E103" s="57">
        <f>VLOOKUP($M103,PercentSHGoalStats!$A$3:$AE$998,11,FALSE)</f>
        <v>0.68965517241379315</v>
      </c>
      <c r="F103" s="57">
        <f>VLOOKUP($M103,PercentSHGoalStats!$A$3:$AE$998,12,FALSE)</f>
        <v>0.8571428571428571</v>
      </c>
      <c r="G103" s="57">
        <f>VLOOKUP($M103,PercentSHGoalStats!$A$3:$AE$998,14,FALSE)</f>
        <v>0.37931034482758619</v>
      </c>
      <c r="H103" s="57">
        <f>VLOOKUP($M103,PercentSHGoalStats!$A$3:$AE$998,15,FALSE)</f>
        <v>0.5714285714285714</v>
      </c>
      <c r="I103" s="57">
        <f>VLOOKUP($M103,PercentSHGoalStats!$A$3:$AE$998,17,FALSE)</f>
        <v>0.51724137931034486</v>
      </c>
      <c r="J103" s="57">
        <f>VLOOKUP($M103,PercentSHGoalStats!$A$3:$AE$998,18,FALSE)</f>
        <v>0.42857142857142855</v>
      </c>
      <c r="K103" s="57">
        <f>VLOOKUP($M103,PercentSHGoalStats!$A$3:$AE$998,20,FALSE)</f>
        <v>0.10344827586206896</v>
      </c>
      <c r="L103" s="57">
        <f>VLOOKUP($M103,PercentSHGoalStats!$A$3:$AE$998,21,FALSE)</f>
        <v>0</v>
      </c>
      <c r="M103" s="53" t="str">
        <f>Fixtures!A103</f>
        <v>Bury</v>
      </c>
      <c r="N103" s="54">
        <f>Fixtures!D103</f>
        <v>43491</v>
      </c>
      <c r="O103" s="53" t="str">
        <f>Fixtures!B103</f>
        <v>Lincoln City</v>
      </c>
      <c r="P103" s="57">
        <f>VLOOKUP($O103,PercentSHGoalStats!$A$3:$AE$998,5,FALSE)</f>
        <v>0.77777777777777779</v>
      </c>
      <c r="Q103" s="57">
        <f>VLOOKUP($O103,PercentSHGoalStats!$A$3:$AE$998,7,FALSE)</f>
        <v>0.84615384615384615</v>
      </c>
      <c r="R103" s="57">
        <f>VLOOKUP($O103,PercentSHGoalStats!$A$3:$AE$998,8,FALSE)</f>
        <v>0.48148148148148145</v>
      </c>
      <c r="S103" s="57">
        <f>VLOOKUP($O103,PercentSHGoalStats!$A$3:$AE$998,10,FALSE)</f>
        <v>0.53846153846153844</v>
      </c>
      <c r="T103" s="57">
        <f>VLOOKUP($O103,PercentSHGoalStats!$A$3:$AE$998,11,FALSE)</f>
        <v>0.66666666666666663</v>
      </c>
      <c r="U103" s="57">
        <f>VLOOKUP($O103,PercentSHGoalStats!$A$3:$AE$998,13,FALSE)</f>
        <v>0.69230769230769229</v>
      </c>
      <c r="V103" s="57">
        <f>VLOOKUP($O103,PercentSHGoalStats!$A$3:$AE$998,14,FALSE)</f>
        <v>0.22222222222222221</v>
      </c>
      <c r="W103" s="57">
        <f>VLOOKUP($O103,PercentSHGoalStats!$A$3:$AE$998,16,FALSE)</f>
        <v>0.23076923076923078</v>
      </c>
      <c r="X103" s="57">
        <f>VLOOKUP($O103,PercentSHGoalStats!$A$3:$AE$998,17,FALSE)</f>
        <v>0.40740740740740738</v>
      </c>
      <c r="Y103" s="57">
        <f>VLOOKUP($O103,PercentSHGoalStats!$A$3:$AE$998,19,FALSE)</f>
        <v>0.46153846153846156</v>
      </c>
      <c r="Z103" s="57">
        <f>VLOOKUP($O103,PercentSHGoalStats!$A$3:$AE$998,20,FALSE)</f>
        <v>0.1111111111111111</v>
      </c>
      <c r="AA103" s="57">
        <f>VLOOKUP($O103,PercentSHGoalStats!$A$3:$AE$998,22,FALSE)</f>
        <v>0.23076923076923078</v>
      </c>
    </row>
    <row r="104" spans="1:27" ht="14.4" hidden="1" thickTop="1" x14ac:dyDescent="0.3">
      <c r="A104" s="57">
        <f>VLOOKUP($M104,PercentSHGoalStats!$A$3:$AE$998,5,FALSE)</f>
        <v>0.7857142857142857</v>
      </c>
      <c r="B104" s="57">
        <f>VLOOKUP($M104,PercentSHGoalStats!$A$3:$AE$998,6,FALSE)</f>
        <v>0.76923076923076927</v>
      </c>
      <c r="C104" s="57">
        <f>VLOOKUP($M104,PercentSHGoalStats!$A$3:$AE$998,8,FALSE)</f>
        <v>0.5357142857142857</v>
      </c>
      <c r="D104" s="57">
        <f>VLOOKUP($M104,PercentSHGoalStats!$A$3:$AE$998,9,FALSE)</f>
        <v>0.46153846153846156</v>
      </c>
      <c r="E104" s="57">
        <f>VLOOKUP($M104,PercentSHGoalStats!$A$3:$AE$998,11,FALSE)</f>
        <v>0.39285714285714285</v>
      </c>
      <c r="F104" s="57">
        <f>VLOOKUP($M104,PercentSHGoalStats!$A$3:$AE$998,12,FALSE)</f>
        <v>0.38461538461538464</v>
      </c>
      <c r="G104" s="57">
        <f>VLOOKUP($M104,PercentSHGoalStats!$A$3:$AE$998,14,FALSE)</f>
        <v>0.14285714285714285</v>
      </c>
      <c r="H104" s="57">
        <f>VLOOKUP($M104,PercentSHGoalStats!$A$3:$AE$998,15,FALSE)</f>
        <v>7.6923076923076927E-2</v>
      </c>
      <c r="I104" s="57">
        <f>VLOOKUP($M104,PercentSHGoalStats!$A$3:$AE$998,17,FALSE)</f>
        <v>0.6428571428571429</v>
      </c>
      <c r="J104" s="57">
        <f>VLOOKUP($M104,PercentSHGoalStats!$A$3:$AE$998,18,FALSE)</f>
        <v>0.69230769230769229</v>
      </c>
      <c r="K104" s="57">
        <f>VLOOKUP($M104,PercentSHGoalStats!$A$3:$AE$998,20,FALSE)</f>
        <v>0.2857142857142857</v>
      </c>
      <c r="L104" s="57">
        <f>VLOOKUP($M104,PercentSHGoalStats!$A$3:$AE$998,21,FALSE)</f>
        <v>0.23076923076923078</v>
      </c>
      <c r="M104" s="53" t="str">
        <f>Fixtures!A104</f>
        <v>Cheltenham Town</v>
      </c>
      <c r="N104" s="54">
        <f>Fixtures!D104</f>
        <v>43491</v>
      </c>
      <c r="O104" s="53" t="str">
        <f>Fixtures!B104</f>
        <v>Macclesfield Town</v>
      </c>
      <c r="P104" s="57">
        <f>VLOOKUP($O104,PercentSHGoalStats!$A$3:$AE$998,5,FALSE)</f>
        <v>0.82758620689655171</v>
      </c>
      <c r="Q104" s="57">
        <f>VLOOKUP($O104,PercentSHGoalStats!$A$3:$AE$998,7,FALSE)</f>
        <v>0.7857142857142857</v>
      </c>
      <c r="R104" s="57">
        <f>VLOOKUP($O104,PercentSHGoalStats!$A$3:$AE$998,8,FALSE)</f>
        <v>0.31034482758620691</v>
      </c>
      <c r="S104" s="57">
        <f>VLOOKUP($O104,PercentSHGoalStats!$A$3:$AE$998,10,FALSE)</f>
        <v>0.42857142857142855</v>
      </c>
      <c r="T104" s="57">
        <f>VLOOKUP($O104,PercentSHGoalStats!$A$3:$AE$998,11,FALSE)</f>
        <v>0.44827586206896552</v>
      </c>
      <c r="U104" s="57">
        <f>VLOOKUP($O104,PercentSHGoalStats!$A$3:$AE$998,13,FALSE)</f>
        <v>0.42857142857142855</v>
      </c>
      <c r="V104" s="57">
        <f>VLOOKUP($O104,PercentSHGoalStats!$A$3:$AE$998,14,FALSE)</f>
        <v>6.8965517241379309E-2</v>
      </c>
      <c r="W104" s="57">
        <f>VLOOKUP($O104,PercentSHGoalStats!$A$3:$AE$998,16,FALSE)</f>
        <v>7.1428571428571425E-2</v>
      </c>
      <c r="X104" s="57">
        <f>VLOOKUP($O104,PercentSHGoalStats!$A$3:$AE$998,17,FALSE)</f>
        <v>0.65517241379310343</v>
      </c>
      <c r="Y104" s="57">
        <f>VLOOKUP($O104,PercentSHGoalStats!$A$3:$AE$998,19,FALSE)</f>
        <v>0.7142857142857143</v>
      </c>
      <c r="Z104" s="57">
        <f>VLOOKUP($O104,PercentSHGoalStats!$A$3:$AE$998,20,FALSE)</f>
        <v>0.17241379310344829</v>
      </c>
      <c r="AA104" s="57">
        <f>VLOOKUP($O104,PercentSHGoalStats!$A$3:$AE$998,22,FALSE)</f>
        <v>0.35714285714285715</v>
      </c>
    </row>
    <row r="105" spans="1:27" ht="14.4" hidden="1" thickTop="1" x14ac:dyDescent="0.3">
      <c r="A105" s="57">
        <f>VLOOKUP($M105,PercentSHGoalStats!$A$3:$AE$998,5,FALSE)</f>
        <v>0.65517241379310343</v>
      </c>
      <c r="B105" s="57">
        <f>VLOOKUP($M105,PercentSHGoalStats!$A$3:$AE$998,6,FALSE)</f>
        <v>0.7142857142857143</v>
      </c>
      <c r="C105" s="57">
        <f>VLOOKUP($M105,PercentSHGoalStats!$A$3:$AE$998,8,FALSE)</f>
        <v>0.31034482758620691</v>
      </c>
      <c r="D105" s="57">
        <f>VLOOKUP($M105,PercentSHGoalStats!$A$3:$AE$998,9,FALSE)</f>
        <v>0.35714285714285715</v>
      </c>
      <c r="E105" s="57">
        <f>VLOOKUP($M105,PercentSHGoalStats!$A$3:$AE$998,11,FALSE)</f>
        <v>0.31034482758620691</v>
      </c>
      <c r="F105" s="57">
        <f>VLOOKUP($M105,PercentSHGoalStats!$A$3:$AE$998,12,FALSE)</f>
        <v>0.5</v>
      </c>
      <c r="G105" s="57">
        <f>VLOOKUP($M105,PercentSHGoalStats!$A$3:$AE$998,14,FALSE)</f>
        <v>0.17241379310344829</v>
      </c>
      <c r="H105" s="57">
        <f>VLOOKUP($M105,PercentSHGoalStats!$A$3:$AE$998,15,FALSE)</f>
        <v>0.35714285714285715</v>
      </c>
      <c r="I105" s="57">
        <f>VLOOKUP($M105,PercentSHGoalStats!$A$3:$AE$998,17,FALSE)</f>
        <v>0.48275862068965519</v>
      </c>
      <c r="J105" s="57">
        <f>VLOOKUP($M105,PercentSHGoalStats!$A$3:$AE$998,18,FALSE)</f>
        <v>0.42857142857142855</v>
      </c>
      <c r="K105" s="57">
        <f>VLOOKUP($M105,PercentSHGoalStats!$A$3:$AE$998,20,FALSE)</f>
        <v>0.17241379310344829</v>
      </c>
      <c r="L105" s="57">
        <f>VLOOKUP($M105,PercentSHGoalStats!$A$3:$AE$998,21,FALSE)</f>
        <v>7.1428571428571425E-2</v>
      </c>
      <c r="M105" s="53" t="str">
        <f>Fixtures!A105</f>
        <v>Crewe Alexandra</v>
      </c>
      <c r="N105" s="54">
        <f>Fixtures!D105</f>
        <v>43491</v>
      </c>
      <c r="O105" s="53" t="str">
        <f>Fixtures!B105</f>
        <v>Colchester United</v>
      </c>
      <c r="P105" s="57">
        <f>VLOOKUP($O105,PercentSHGoalStats!$A$3:$AE$998,5,FALSE)</f>
        <v>0.68965517241379315</v>
      </c>
      <c r="Q105" s="57">
        <f>VLOOKUP($O105,PercentSHGoalStats!$A$3:$AE$998,7,FALSE)</f>
        <v>0.7142857142857143</v>
      </c>
      <c r="R105" s="57">
        <f>VLOOKUP($O105,PercentSHGoalStats!$A$3:$AE$998,8,FALSE)</f>
        <v>0.48275862068965519</v>
      </c>
      <c r="S105" s="57">
        <f>VLOOKUP($O105,PercentSHGoalStats!$A$3:$AE$998,10,FALSE)</f>
        <v>0.5</v>
      </c>
      <c r="T105" s="57">
        <f>VLOOKUP($O105,PercentSHGoalStats!$A$3:$AE$998,11,FALSE)</f>
        <v>0.48275862068965519</v>
      </c>
      <c r="U105" s="57">
        <f>VLOOKUP($O105,PercentSHGoalStats!$A$3:$AE$998,13,FALSE)</f>
        <v>0.35714285714285715</v>
      </c>
      <c r="V105" s="57">
        <f>VLOOKUP($O105,PercentSHGoalStats!$A$3:$AE$998,14,FALSE)</f>
        <v>0.13793103448275862</v>
      </c>
      <c r="W105" s="57">
        <f>VLOOKUP($O105,PercentSHGoalStats!$A$3:$AE$998,16,FALSE)</f>
        <v>7.1428571428571425E-2</v>
      </c>
      <c r="X105" s="57">
        <f>VLOOKUP($O105,PercentSHGoalStats!$A$3:$AE$998,17,FALSE)</f>
        <v>0.44827586206896552</v>
      </c>
      <c r="Y105" s="57">
        <f>VLOOKUP($O105,PercentSHGoalStats!$A$3:$AE$998,19,FALSE)</f>
        <v>0.5714285714285714</v>
      </c>
      <c r="Z105" s="57">
        <f>VLOOKUP($O105,PercentSHGoalStats!$A$3:$AE$998,20,FALSE)</f>
        <v>0.2413793103448276</v>
      </c>
      <c r="AA105" s="57">
        <f>VLOOKUP($O105,PercentSHGoalStats!$A$3:$AE$998,22,FALSE)</f>
        <v>0.35714285714285715</v>
      </c>
    </row>
    <row r="106" spans="1:27" ht="14.4" hidden="1" thickTop="1" x14ac:dyDescent="0.3">
      <c r="A106" s="57">
        <f>VLOOKUP($M106,PercentSHGoalStats!$A$3:$AE$998,5,FALSE)</f>
        <v>0.8214285714285714</v>
      </c>
      <c r="B106" s="57">
        <f>VLOOKUP($M106,PercentSHGoalStats!$A$3:$AE$998,6,FALSE)</f>
        <v>0.7857142857142857</v>
      </c>
      <c r="C106" s="57">
        <f>VLOOKUP($M106,PercentSHGoalStats!$A$3:$AE$998,8,FALSE)</f>
        <v>0.39285714285714285</v>
      </c>
      <c r="D106" s="57">
        <f>VLOOKUP($M106,PercentSHGoalStats!$A$3:$AE$998,9,FALSE)</f>
        <v>0.35714285714285715</v>
      </c>
      <c r="E106" s="57">
        <f>VLOOKUP($M106,PercentSHGoalStats!$A$3:$AE$998,11,FALSE)</f>
        <v>0.5357142857142857</v>
      </c>
      <c r="F106" s="57">
        <f>VLOOKUP($M106,PercentSHGoalStats!$A$3:$AE$998,12,FALSE)</f>
        <v>0.5</v>
      </c>
      <c r="G106" s="57">
        <f>VLOOKUP($M106,PercentSHGoalStats!$A$3:$AE$998,14,FALSE)</f>
        <v>0.10714285714285714</v>
      </c>
      <c r="H106" s="57">
        <f>VLOOKUP($M106,PercentSHGoalStats!$A$3:$AE$998,15,FALSE)</f>
        <v>0.14285714285714285</v>
      </c>
      <c r="I106" s="57">
        <f>VLOOKUP($M106,PercentSHGoalStats!$A$3:$AE$998,17,FALSE)</f>
        <v>0.6071428571428571</v>
      </c>
      <c r="J106" s="57">
        <f>VLOOKUP($M106,PercentSHGoalStats!$A$3:$AE$998,18,FALSE)</f>
        <v>0.5</v>
      </c>
      <c r="K106" s="57">
        <f>VLOOKUP($M106,PercentSHGoalStats!$A$3:$AE$998,20,FALSE)</f>
        <v>7.1428571428571425E-2</v>
      </c>
      <c r="L106" s="57">
        <f>VLOOKUP($M106,PercentSHGoalStats!$A$3:$AE$998,21,FALSE)</f>
        <v>7.1428571428571425E-2</v>
      </c>
      <c r="M106" s="53" t="str">
        <f>Fixtures!A106</f>
        <v>Exeter City</v>
      </c>
      <c r="N106" s="54">
        <f>Fixtures!D106</f>
        <v>43491</v>
      </c>
      <c r="O106" s="53" t="str">
        <f>Fixtures!B106</f>
        <v>Cambridge United</v>
      </c>
      <c r="P106" s="57">
        <f>VLOOKUP($O106,PercentSHGoalStats!$A$3:$AE$998,5,FALSE)</f>
        <v>0.72413793103448276</v>
      </c>
      <c r="Q106" s="57">
        <f>VLOOKUP($O106,PercentSHGoalStats!$A$3:$AE$998,7,FALSE)</f>
        <v>0.7142857142857143</v>
      </c>
      <c r="R106" s="57">
        <f>VLOOKUP($O106,PercentSHGoalStats!$A$3:$AE$998,8,FALSE)</f>
        <v>0.37931034482758619</v>
      </c>
      <c r="S106" s="57">
        <f>VLOOKUP($O106,PercentSHGoalStats!$A$3:$AE$998,10,FALSE)</f>
        <v>0.5</v>
      </c>
      <c r="T106" s="57">
        <f>VLOOKUP($O106,PercentSHGoalStats!$A$3:$AE$998,11,FALSE)</f>
        <v>0.27586206896551724</v>
      </c>
      <c r="U106" s="57">
        <f>VLOOKUP($O106,PercentSHGoalStats!$A$3:$AE$998,13,FALSE)</f>
        <v>7.1428571428571425E-2</v>
      </c>
      <c r="V106" s="57">
        <f>VLOOKUP($O106,PercentSHGoalStats!$A$3:$AE$998,14,FALSE)</f>
        <v>0.10344827586206896</v>
      </c>
      <c r="W106" s="57">
        <f>VLOOKUP($O106,PercentSHGoalStats!$A$3:$AE$998,16,FALSE)</f>
        <v>7.1428571428571425E-2</v>
      </c>
      <c r="X106" s="57">
        <f>VLOOKUP($O106,PercentSHGoalStats!$A$3:$AE$998,17,FALSE)</f>
        <v>0.55172413793103448</v>
      </c>
      <c r="Y106" s="57">
        <f>VLOOKUP($O106,PercentSHGoalStats!$A$3:$AE$998,19,FALSE)</f>
        <v>0.7142857142857143</v>
      </c>
      <c r="Z106" s="57">
        <f>VLOOKUP($O106,PercentSHGoalStats!$A$3:$AE$998,20,FALSE)</f>
        <v>0.31034482758620691</v>
      </c>
      <c r="AA106" s="57">
        <f>VLOOKUP($O106,PercentSHGoalStats!$A$3:$AE$998,22,FALSE)</f>
        <v>0.5</v>
      </c>
    </row>
    <row r="107" spans="1:27" ht="14.4" hidden="1" thickTop="1" x14ac:dyDescent="0.3">
      <c r="A107" s="57">
        <f>VLOOKUP($M107,PercentSHGoalStats!$A$3:$AE$998,5,FALSE)</f>
        <v>0.7857142857142857</v>
      </c>
      <c r="B107" s="57">
        <f>VLOOKUP($M107,PercentSHGoalStats!$A$3:$AE$998,6,FALSE)</f>
        <v>0.7857142857142857</v>
      </c>
      <c r="C107" s="57">
        <f>VLOOKUP($M107,PercentSHGoalStats!$A$3:$AE$998,8,FALSE)</f>
        <v>0.39285714285714285</v>
      </c>
      <c r="D107" s="57">
        <f>VLOOKUP($M107,PercentSHGoalStats!$A$3:$AE$998,9,FALSE)</f>
        <v>0.35714285714285715</v>
      </c>
      <c r="E107" s="57">
        <f>VLOOKUP($M107,PercentSHGoalStats!$A$3:$AE$998,11,FALSE)</f>
        <v>0.39285714285714285</v>
      </c>
      <c r="F107" s="57">
        <f>VLOOKUP($M107,PercentSHGoalStats!$A$3:$AE$998,12,FALSE)</f>
        <v>0.42857142857142855</v>
      </c>
      <c r="G107" s="57">
        <f>VLOOKUP($M107,PercentSHGoalStats!$A$3:$AE$998,14,FALSE)</f>
        <v>7.1428571428571425E-2</v>
      </c>
      <c r="H107" s="57">
        <f>VLOOKUP($M107,PercentSHGoalStats!$A$3:$AE$998,15,FALSE)</f>
        <v>0.14285714285714285</v>
      </c>
      <c r="I107" s="57">
        <f>VLOOKUP($M107,PercentSHGoalStats!$A$3:$AE$998,17,FALSE)</f>
        <v>0.5357142857142857</v>
      </c>
      <c r="J107" s="57">
        <f>VLOOKUP($M107,PercentSHGoalStats!$A$3:$AE$998,18,FALSE)</f>
        <v>0.42857142857142855</v>
      </c>
      <c r="K107" s="57">
        <f>VLOOKUP($M107,PercentSHGoalStats!$A$3:$AE$998,20,FALSE)</f>
        <v>0.21428571428571427</v>
      </c>
      <c r="L107" s="57">
        <f>VLOOKUP($M107,PercentSHGoalStats!$A$3:$AE$998,21,FALSE)</f>
        <v>0.21428571428571427</v>
      </c>
      <c r="M107" s="53" t="str">
        <f>Fixtures!A107</f>
        <v>Grimsby Town</v>
      </c>
      <c r="N107" s="54">
        <f>Fixtures!D107</f>
        <v>43491</v>
      </c>
      <c r="O107" s="53" t="str">
        <f>Fixtures!B107</f>
        <v>Milton Keynes Dons</v>
      </c>
      <c r="P107" s="57">
        <f>VLOOKUP($O107,PercentSHGoalStats!$A$3:$AE$998,5,FALSE)</f>
        <v>0.66666666666666663</v>
      </c>
      <c r="Q107" s="57">
        <f>VLOOKUP($O107,PercentSHGoalStats!$A$3:$AE$998,7,FALSE)</f>
        <v>0.61538461538461542</v>
      </c>
      <c r="R107" s="57">
        <f>VLOOKUP($O107,PercentSHGoalStats!$A$3:$AE$998,8,FALSE)</f>
        <v>0.37037037037037035</v>
      </c>
      <c r="S107" s="57">
        <f>VLOOKUP($O107,PercentSHGoalStats!$A$3:$AE$998,10,FALSE)</f>
        <v>0.30769230769230771</v>
      </c>
      <c r="T107" s="57">
        <f>VLOOKUP($O107,PercentSHGoalStats!$A$3:$AE$998,11,FALSE)</f>
        <v>0.51851851851851849</v>
      </c>
      <c r="U107" s="57">
        <f>VLOOKUP($O107,PercentSHGoalStats!$A$3:$AE$998,13,FALSE)</f>
        <v>0.38461538461538464</v>
      </c>
      <c r="V107" s="57">
        <f>VLOOKUP($O107,PercentSHGoalStats!$A$3:$AE$998,14,FALSE)</f>
        <v>0.22222222222222221</v>
      </c>
      <c r="W107" s="57">
        <f>VLOOKUP($O107,PercentSHGoalStats!$A$3:$AE$998,16,FALSE)</f>
        <v>0</v>
      </c>
      <c r="X107" s="57">
        <f>VLOOKUP($O107,PercentSHGoalStats!$A$3:$AE$998,17,FALSE)</f>
        <v>0.29629629629629628</v>
      </c>
      <c r="Y107" s="57">
        <f>VLOOKUP($O107,PercentSHGoalStats!$A$3:$AE$998,19,FALSE)</f>
        <v>0.53846153846153844</v>
      </c>
      <c r="Z107" s="57">
        <f>VLOOKUP($O107,PercentSHGoalStats!$A$3:$AE$998,20,FALSE)</f>
        <v>0.14814814814814814</v>
      </c>
      <c r="AA107" s="57">
        <f>VLOOKUP($O107,PercentSHGoalStats!$A$3:$AE$998,22,FALSE)</f>
        <v>0.30769230769230771</v>
      </c>
    </row>
    <row r="108" spans="1:27" ht="14.4" hidden="1" thickTop="1" x14ac:dyDescent="0.3">
      <c r="A108" s="57">
        <f>VLOOKUP($M108,PercentSHGoalStats!$A$3:$AE$998,5,FALSE)</f>
        <v>0.6428571428571429</v>
      </c>
      <c r="B108" s="57">
        <f>VLOOKUP($M108,PercentSHGoalStats!$A$3:$AE$998,6,FALSE)</f>
        <v>0.6428571428571429</v>
      </c>
      <c r="C108" s="57">
        <f>VLOOKUP($M108,PercentSHGoalStats!$A$3:$AE$998,8,FALSE)</f>
        <v>0.39285714285714285</v>
      </c>
      <c r="D108" s="57">
        <f>VLOOKUP($M108,PercentSHGoalStats!$A$3:$AE$998,9,FALSE)</f>
        <v>0.42857142857142855</v>
      </c>
      <c r="E108" s="57">
        <f>VLOOKUP($M108,PercentSHGoalStats!$A$3:$AE$998,11,FALSE)</f>
        <v>0.5714285714285714</v>
      </c>
      <c r="F108" s="57">
        <f>VLOOKUP($M108,PercentSHGoalStats!$A$3:$AE$998,12,FALSE)</f>
        <v>0.6428571428571429</v>
      </c>
      <c r="G108" s="57">
        <f>VLOOKUP($M108,PercentSHGoalStats!$A$3:$AE$998,14,FALSE)</f>
        <v>0.25</v>
      </c>
      <c r="H108" s="57">
        <f>VLOOKUP($M108,PercentSHGoalStats!$A$3:$AE$998,15,FALSE)</f>
        <v>0.2857142857142857</v>
      </c>
      <c r="I108" s="57">
        <f>VLOOKUP($M108,PercentSHGoalStats!$A$3:$AE$998,17,FALSE)</f>
        <v>0.2857142857142857</v>
      </c>
      <c r="J108" s="57">
        <f>VLOOKUP($M108,PercentSHGoalStats!$A$3:$AE$998,18,FALSE)</f>
        <v>0.21428571428571427</v>
      </c>
      <c r="K108" s="57">
        <f>VLOOKUP($M108,PercentSHGoalStats!$A$3:$AE$998,20,FALSE)</f>
        <v>3.5714285714285712E-2</v>
      </c>
      <c r="L108" s="57">
        <f>VLOOKUP($M108,PercentSHGoalStats!$A$3:$AE$998,21,FALSE)</f>
        <v>0</v>
      </c>
      <c r="M108" s="53" t="str">
        <f>Fixtures!A108</f>
        <v>Mansfield Town</v>
      </c>
      <c r="N108" s="54">
        <f>Fixtures!D108</f>
        <v>43491</v>
      </c>
      <c r="O108" s="53" t="str">
        <f>Fixtures!B108</f>
        <v>Tranmere Rovers</v>
      </c>
      <c r="P108" s="57">
        <f>VLOOKUP($O108,PercentSHGoalStats!$A$3:$AE$998,5,FALSE)</f>
        <v>0.75</v>
      </c>
      <c r="Q108" s="57">
        <f>VLOOKUP($O108,PercentSHGoalStats!$A$3:$AE$998,7,FALSE)</f>
        <v>0.7857142857142857</v>
      </c>
      <c r="R108" s="57">
        <f>VLOOKUP($O108,PercentSHGoalStats!$A$3:$AE$998,8,FALSE)</f>
        <v>0.39285714285714285</v>
      </c>
      <c r="S108" s="57">
        <f>VLOOKUP($O108,PercentSHGoalStats!$A$3:$AE$998,10,FALSE)</f>
        <v>0.7142857142857143</v>
      </c>
      <c r="T108" s="57">
        <f>VLOOKUP($O108,PercentSHGoalStats!$A$3:$AE$998,11,FALSE)</f>
        <v>0.6428571428571429</v>
      </c>
      <c r="U108" s="57">
        <f>VLOOKUP($O108,PercentSHGoalStats!$A$3:$AE$998,13,FALSE)</f>
        <v>0.7142857142857143</v>
      </c>
      <c r="V108" s="57">
        <f>VLOOKUP($O108,PercentSHGoalStats!$A$3:$AE$998,14,FALSE)</f>
        <v>0.14285714285714285</v>
      </c>
      <c r="W108" s="57">
        <f>VLOOKUP($O108,PercentSHGoalStats!$A$3:$AE$998,16,FALSE)</f>
        <v>0.21428571428571427</v>
      </c>
      <c r="X108" s="57">
        <f>VLOOKUP($O108,PercentSHGoalStats!$A$3:$AE$998,17,FALSE)</f>
        <v>0.39285714285714285</v>
      </c>
      <c r="Y108" s="57">
        <f>VLOOKUP($O108,PercentSHGoalStats!$A$3:$AE$998,19,FALSE)</f>
        <v>0.5714285714285714</v>
      </c>
      <c r="Z108" s="57">
        <f>VLOOKUP($O108,PercentSHGoalStats!$A$3:$AE$998,20,FALSE)</f>
        <v>0.17857142857142858</v>
      </c>
      <c r="AA108" s="57">
        <f>VLOOKUP($O108,PercentSHGoalStats!$A$3:$AE$998,22,FALSE)</f>
        <v>0.35714285714285715</v>
      </c>
    </row>
    <row r="109" spans="1:27" ht="14.4" hidden="1" thickTop="1" x14ac:dyDescent="0.3">
      <c r="A109" s="57">
        <f>VLOOKUP($M109,PercentSHGoalStats!$A$3:$AE$998,5,FALSE)</f>
        <v>0.8214285714285714</v>
      </c>
      <c r="B109" s="57">
        <f>VLOOKUP($M109,PercentSHGoalStats!$A$3:$AE$998,6,FALSE)</f>
        <v>0.8571428571428571</v>
      </c>
      <c r="C109" s="57">
        <f>VLOOKUP($M109,PercentSHGoalStats!$A$3:$AE$998,8,FALSE)</f>
        <v>0.5</v>
      </c>
      <c r="D109" s="57">
        <f>VLOOKUP($M109,PercentSHGoalStats!$A$3:$AE$998,9,FALSE)</f>
        <v>0.5</v>
      </c>
      <c r="E109" s="57">
        <f>VLOOKUP($M109,PercentSHGoalStats!$A$3:$AE$998,11,FALSE)</f>
        <v>0.6071428571428571</v>
      </c>
      <c r="F109" s="57">
        <f>VLOOKUP($M109,PercentSHGoalStats!$A$3:$AE$998,12,FALSE)</f>
        <v>0.5714285714285714</v>
      </c>
      <c r="G109" s="57">
        <f>VLOOKUP($M109,PercentSHGoalStats!$A$3:$AE$998,14,FALSE)</f>
        <v>0.17857142857142858</v>
      </c>
      <c r="H109" s="57">
        <f>VLOOKUP($M109,PercentSHGoalStats!$A$3:$AE$998,15,FALSE)</f>
        <v>0.2857142857142857</v>
      </c>
      <c r="I109" s="57">
        <f>VLOOKUP($M109,PercentSHGoalStats!$A$3:$AE$998,17,FALSE)</f>
        <v>0.6071428571428571</v>
      </c>
      <c r="J109" s="57">
        <f>VLOOKUP($M109,PercentSHGoalStats!$A$3:$AE$998,18,FALSE)</f>
        <v>0.6428571428571429</v>
      </c>
      <c r="K109" s="57">
        <f>VLOOKUP($M109,PercentSHGoalStats!$A$3:$AE$998,20,FALSE)</f>
        <v>0.14285714285714285</v>
      </c>
      <c r="L109" s="57">
        <f>VLOOKUP($M109,PercentSHGoalStats!$A$3:$AE$998,21,FALSE)</f>
        <v>0.14285714285714285</v>
      </c>
      <c r="M109" s="53" t="str">
        <f>Fixtures!A109</f>
        <v>Northampton Town</v>
      </c>
      <c r="N109" s="54">
        <f>Fixtures!D109</f>
        <v>43491</v>
      </c>
      <c r="O109" s="53" t="str">
        <f>Fixtures!B109</f>
        <v>Morecambe</v>
      </c>
      <c r="P109" s="57">
        <f>VLOOKUP($O109,PercentSHGoalStats!$A$3:$AE$998,5,FALSE)</f>
        <v>0.68965517241379315</v>
      </c>
      <c r="Q109" s="57">
        <f>VLOOKUP($O109,PercentSHGoalStats!$A$3:$AE$998,7,FALSE)</f>
        <v>0.7142857142857143</v>
      </c>
      <c r="R109" s="57">
        <f>VLOOKUP($O109,PercentSHGoalStats!$A$3:$AE$998,8,FALSE)</f>
        <v>0.48275862068965519</v>
      </c>
      <c r="S109" s="57">
        <f>VLOOKUP($O109,PercentSHGoalStats!$A$3:$AE$998,10,FALSE)</f>
        <v>0.42857142857142855</v>
      </c>
      <c r="T109" s="57">
        <f>VLOOKUP($O109,PercentSHGoalStats!$A$3:$AE$998,11,FALSE)</f>
        <v>0.48275862068965519</v>
      </c>
      <c r="U109" s="57">
        <f>VLOOKUP($O109,PercentSHGoalStats!$A$3:$AE$998,13,FALSE)</f>
        <v>0.5</v>
      </c>
      <c r="V109" s="57">
        <f>VLOOKUP($O109,PercentSHGoalStats!$A$3:$AE$998,14,FALSE)</f>
        <v>0.17241379310344829</v>
      </c>
      <c r="W109" s="57">
        <f>VLOOKUP($O109,PercentSHGoalStats!$A$3:$AE$998,16,FALSE)</f>
        <v>7.1428571428571425E-2</v>
      </c>
      <c r="X109" s="57">
        <f>VLOOKUP($O109,PercentSHGoalStats!$A$3:$AE$998,17,FALSE)</f>
        <v>0.48275862068965519</v>
      </c>
      <c r="Y109" s="57">
        <f>VLOOKUP($O109,PercentSHGoalStats!$A$3:$AE$998,19,FALSE)</f>
        <v>0.35714285714285715</v>
      </c>
      <c r="Z109" s="57">
        <f>VLOOKUP($O109,PercentSHGoalStats!$A$3:$AE$998,20,FALSE)</f>
        <v>0.17241379310344829</v>
      </c>
      <c r="AA109" s="57">
        <f>VLOOKUP($O109,PercentSHGoalStats!$A$3:$AE$998,22,FALSE)</f>
        <v>0.21428571428571427</v>
      </c>
    </row>
    <row r="110" spans="1:27" ht="14.4" hidden="1" thickTop="1" x14ac:dyDescent="0.3">
      <c r="A110" s="57">
        <f>VLOOKUP($M110,PercentSHGoalStats!$A$3:$AE$998,5,FALSE)</f>
        <v>0.6785714285714286</v>
      </c>
      <c r="B110" s="57">
        <f>VLOOKUP($M110,PercentSHGoalStats!$A$3:$AE$998,6,FALSE)</f>
        <v>0.7857142857142857</v>
      </c>
      <c r="C110" s="57">
        <f>VLOOKUP($M110,PercentSHGoalStats!$A$3:$AE$998,8,FALSE)</f>
        <v>0.32142857142857145</v>
      </c>
      <c r="D110" s="57">
        <f>VLOOKUP($M110,PercentSHGoalStats!$A$3:$AE$998,9,FALSE)</f>
        <v>0.42857142857142855</v>
      </c>
      <c r="E110" s="57">
        <f>VLOOKUP($M110,PercentSHGoalStats!$A$3:$AE$998,11,FALSE)</f>
        <v>0.4642857142857143</v>
      </c>
      <c r="F110" s="57">
        <f>VLOOKUP($M110,PercentSHGoalStats!$A$3:$AE$998,12,FALSE)</f>
        <v>0.5</v>
      </c>
      <c r="G110" s="57">
        <f>VLOOKUP($M110,PercentSHGoalStats!$A$3:$AE$998,14,FALSE)</f>
        <v>0.10714285714285714</v>
      </c>
      <c r="H110" s="57">
        <f>VLOOKUP($M110,PercentSHGoalStats!$A$3:$AE$998,15,FALSE)</f>
        <v>0.14285714285714285</v>
      </c>
      <c r="I110" s="57">
        <f>VLOOKUP($M110,PercentSHGoalStats!$A$3:$AE$998,17,FALSE)</f>
        <v>0.42857142857142855</v>
      </c>
      <c r="J110" s="57">
        <f>VLOOKUP($M110,PercentSHGoalStats!$A$3:$AE$998,18,FALSE)</f>
        <v>0.5714285714285714</v>
      </c>
      <c r="K110" s="57">
        <f>VLOOKUP($M110,PercentSHGoalStats!$A$3:$AE$998,20,FALSE)</f>
        <v>7.1428571428571425E-2</v>
      </c>
      <c r="L110" s="57">
        <f>VLOOKUP($M110,PercentSHGoalStats!$A$3:$AE$998,21,FALSE)</f>
        <v>0.14285714285714285</v>
      </c>
      <c r="M110" s="53" t="str">
        <f>Fixtures!A110</f>
        <v>Port Vale</v>
      </c>
      <c r="N110" s="54">
        <f>Fixtures!D110</f>
        <v>43491</v>
      </c>
      <c r="O110" s="53" t="str">
        <f>Fixtures!B110</f>
        <v>Carlisle United</v>
      </c>
      <c r="P110" s="57">
        <f>VLOOKUP($O110,PercentSHGoalStats!$A$3:$AE$998,5,FALSE)</f>
        <v>0.86206896551724133</v>
      </c>
      <c r="Q110" s="57">
        <f>VLOOKUP($O110,PercentSHGoalStats!$A$3:$AE$998,7,FALSE)</f>
        <v>0.8571428571428571</v>
      </c>
      <c r="R110" s="57">
        <f>VLOOKUP($O110,PercentSHGoalStats!$A$3:$AE$998,8,FALSE)</f>
        <v>0.51724137931034486</v>
      </c>
      <c r="S110" s="57">
        <f>VLOOKUP($O110,PercentSHGoalStats!$A$3:$AE$998,10,FALSE)</f>
        <v>0.42857142857142855</v>
      </c>
      <c r="T110" s="57">
        <f>VLOOKUP($O110,PercentSHGoalStats!$A$3:$AE$998,11,FALSE)</f>
        <v>0.62068965517241381</v>
      </c>
      <c r="U110" s="57">
        <f>VLOOKUP($O110,PercentSHGoalStats!$A$3:$AE$998,13,FALSE)</f>
        <v>0.5714285714285714</v>
      </c>
      <c r="V110" s="57">
        <f>VLOOKUP($O110,PercentSHGoalStats!$A$3:$AE$998,14,FALSE)</f>
        <v>0.17241379310344829</v>
      </c>
      <c r="W110" s="57">
        <f>VLOOKUP($O110,PercentSHGoalStats!$A$3:$AE$998,16,FALSE)</f>
        <v>0.14285714285714285</v>
      </c>
      <c r="X110" s="57">
        <f>VLOOKUP($O110,PercentSHGoalStats!$A$3:$AE$998,17,FALSE)</f>
        <v>0.51724137931034486</v>
      </c>
      <c r="Y110" s="57">
        <f>VLOOKUP($O110,PercentSHGoalStats!$A$3:$AE$998,19,FALSE)</f>
        <v>0.5</v>
      </c>
      <c r="Z110" s="57">
        <f>VLOOKUP($O110,PercentSHGoalStats!$A$3:$AE$998,20,FALSE)</f>
        <v>0.17241379310344829</v>
      </c>
      <c r="AA110" s="57">
        <f>VLOOKUP($O110,PercentSHGoalStats!$A$3:$AE$998,22,FALSE)</f>
        <v>0.21428571428571427</v>
      </c>
    </row>
    <row r="111" spans="1:27" ht="14.4" hidden="1" thickTop="1" x14ac:dyDescent="0.3">
      <c r="A111" s="57">
        <f>VLOOKUP($M111,PercentSHGoalStats!$A$3:$AE$998,5,FALSE)</f>
        <v>0.58620689655172409</v>
      </c>
      <c r="B111" s="57">
        <f>VLOOKUP($M111,PercentSHGoalStats!$A$3:$AE$998,6,FALSE)</f>
        <v>0.5714285714285714</v>
      </c>
      <c r="C111" s="57">
        <f>VLOOKUP($M111,PercentSHGoalStats!$A$3:$AE$998,8,FALSE)</f>
        <v>0.27586206896551724</v>
      </c>
      <c r="D111" s="57">
        <f>VLOOKUP($M111,PercentSHGoalStats!$A$3:$AE$998,9,FALSE)</f>
        <v>0.2857142857142857</v>
      </c>
      <c r="E111" s="57">
        <f>VLOOKUP($M111,PercentSHGoalStats!$A$3:$AE$998,11,FALSE)</f>
        <v>0.37931034482758619</v>
      </c>
      <c r="F111" s="57">
        <f>VLOOKUP($M111,PercentSHGoalStats!$A$3:$AE$998,12,FALSE)</f>
        <v>0.35714285714285715</v>
      </c>
      <c r="G111" s="57">
        <f>VLOOKUP($M111,PercentSHGoalStats!$A$3:$AE$998,14,FALSE)</f>
        <v>0.13793103448275862</v>
      </c>
      <c r="H111" s="57">
        <f>VLOOKUP($M111,PercentSHGoalStats!$A$3:$AE$998,15,FALSE)</f>
        <v>0.21428571428571427</v>
      </c>
      <c r="I111" s="57">
        <f>VLOOKUP($M111,PercentSHGoalStats!$A$3:$AE$998,17,FALSE)</f>
        <v>0.37931034482758619</v>
      </c>
      <c r="J111" s="57">
        <f>VLOOKUP($M111,PercentSHGoalStats!$A$3:$AE$998,18,FALSE)</f>
        <v>0.35714285714285715</v>
      </c>
      <c r="K111" s="57">
        <f>VLOOKUP($M111,PercentSHGoalStats!$A$3:$AE$998,20,FALSE)</f>
        <v>6.8965517241379309E-2</v>
      </c>
      <c r="L111" s="57">
        <f>VLOOKUP($M111,PercentSHGoalStats!$A$3:$AE$998,21,FALSE)</f>
        <v>7.1428571428571425E-2</v>
      </c>
      <c r="M111" s="53" t="str">
        <f>Fixtures!A111</f>
        <v>Stevenage</v>
      </c>
      <c r="N111" s="54">
        <f>Fixtures!D111</f>
        <v>43491</v>
      </c>
      <c r="O111" s="53" t="str">
        <f>Fixtures!B111</f>
        <v>Forest Green Rovers</v>
      </c>
      <c r="P111" s="57">
        <f>VLOOKUP($O111,PercentSHGoalStats!$A$3:$AE$998,5,FALSE)</f>
        <v>0.77777777777777779</v>
      </c>
      <c r="Q111" s="57">
        <f>VLOOKUP($O111,PercentSHGoalStats!$A$3:$AE$998,7,FALSE)</f>
        <v>0.9285714285714286</v>
      </c>
      <c r="R111" s="57">
        <f>VLOOKUP($O111,PercentSHGoalStats!$A$3:$AE$998,8,FALSE)</f>
        <v>0.48148148148148145</v>
      </c>
      <c r="S111" s="57">
        <f>VLOOKUP($O111,PercentSHGoalStats!$A$3:$AE$998,10,FALSE)</f>
        <v>0.7142857142857143</v>
      </c>
      <c r="T111" s="57">
        <f>VLOOKUP($O111,PercentSHGoalStats!$A$3:$AE$998,11,FALSE)</f>
        <v>0.51851851851851849</v>
      </c>
      <c r="U111" s="57">
        <f>VLOOKUP($O111,PercentSHGoalStats!$A$3:$AE$998,13,FALSE)</f>
        <v>0.7142857142857143</v>
      </c>
      <c r="V111" s="57">
        <f>VLOOKUP($O111,PercentSHGoalStats!$A$3:$AE$998,14,FALSE)</f>
        <v>0.25925925925925924</v>
      </c>
      <c r="W111" s="57">
        <f>VLOOKUP($O111,PercentSHGoalStats!$A$3:$AE$998,16,FALSE)</f>
        <v>0.5</v>
      </c>
      <c r="X111" s="57">
        <f>VLOOKUP($O111,PercentSHGoalStats!$A$3:$AE$998,17,FALSE)</f>
        <v>0.55555555555555558</v>
      </c>
      <c r="Y111" s="57">
        <f>VLOOKUP($O111,PercentSHGoalStats!$A$3:$AE$998,19,FALSE)</f>
        <v>0.6428571428571429</v>
      </c>
      <c r="Z111" s="57">
        <f>VLOOKUP($O111,PercentSHGoalStats!$A$3:$AE$998,20,FALSE)</f>
        <v>0.1111111111111111</v>
      </c>
      <c r="AA111" s="57">
        <f>VLOOKUP($O111,PercentSHGoalStats!$A$3:$AE$998,22,FALSE)</f>
        <v>0.14285714285714285</v>
      </c>
    </row>
    <row r="112" spans="1:27" ht="14.4" hidden="1" thickTop="1" x14ac:dyDescent="0.3">
      <c r="A112" s="57">
        <f>VLOOKUP($M112,PercentSHGoalStats!$A$3:$AE$998,5,FALSE)</f>
        <v>0.65517241379310343</v>
      </c>
      <c r="B112" s="57">
        <f>VLOOKUP($M112,PercentSHGoalStats!$A$3:$AE$998,6,FALSE)</f>
        <v>0.7142857142857143</v>
      </c>
      <c r="C112" s="57">
        <f>VLOOKUP($M112,PercentSHGoalStats!$A$3:$AE$998,8,FALSE)</f>
        <v>0.37931034482758619</v>
      </c>
      <c r="D112" s="57">
        <f>VLOOKUP($M112,PercentSHGoalStats!$A$3:$AE$998,9,FALSE)</f>
        <v>0.5</v>
      </c>
      <c r="E112" s="57">
        <f>VLOOKUP($M112,PercentSHGoalStats!$A$3:$AE$998,11,FALSE)</f>
        <v>0.37931034482758619</v>
      </c>
      <c r="F112" s="57">
        <f>VLOOKUP($M112,PercentSHGoalStats!$A$3:$AE$998,12,FALSE)</f>
        <v>0.5</v>
      </c>
      <c r="G112" s="57">
        <f>VLOOKUP($M112,PercentSHGoalStats!$A$3:$AE$998,14,FALSE)</f>
        <v>0.17241379310344829</v>
      </c>
      <c r="H112" s="57">
        <f>VLOOKUP($M112,PercentSHGoalStats!$A$3:$AE$998,15,FALSE)</f>
        <v>0.21428571428571427</v>
      </c>
      <c r="I112" s="57">
        <f>VLOOKUP($M112,PercentSHGoalStats!$A$3:$AE$998,17,FALSE)</f>
        <v>0.41379310344827586</v>
      </c>
      <c r="J112" s="57">
        <f>VLOOKUP($M112,PercentSHGoalStats!$A$3:$AE$998,18,FALSE)</f>
        <v>0.5</v>
      </c>
      <c r="K112" s="57">
        <f>VLOOKUP($M112,PercentSHGoalStats!$A$3:$AE$998,20,FALSE)</f>
        <v>0.13793103448275862</v>
      </c>
      <c r="L112" s="57">
        <f>VLOOKUP($M112,PercentSHGoalStats!$A$3:$AE$998,21,FALSE)</f>
        <v>0.14285714285714285</v>
      </c>
      <c r="M112" s="53" t="str">
        <f>Fixtures!A112</f>
        <v>Swindon Town</v>
      </c>
      <c r="N112" s="54">
        <f>Fixtures!D112</f>
        <v>43491</v>
      </c>
      <c r="O112" s="53" t="str">
        <f>Fixtures!B112</f>
        <v>Crawley Town</v>
      </c>
      <c r="P112" s="57">
        <f>VLOOKUP($O112,PercentSHGoalStats!$A$3:$AE$998,5,FALSE)</f>
        <v>0.7931034482758621</v>
      </c>
      <c r="Q112" s="57">
        <f>VLOOKUP($O112,PercentSHGoalStats!$A$3:$AE$998,7,FALSE)</f>
        <v>0.7142857142857143</v>
      </c>
      <c r="R112" s="57">
        <f>VLOOKUP($O112,PercentSHGoalStats!$A$3:$AE$998,8,FALSE)</f>
        <v>0.44827586206896552</v>
      </c>
      <c r="S112" s="57">
        <f>VLOOKUP($O112,PercentSHGoalStats!$A$3:$AE$998,10,FALSE)</f>
        <v>0.21428571428571427</v>
      </c>
      <c r="T112" s="57">
        <f>VLOOKUP($O112,PercentSHGoalStats!$A$3:$AE$998,11,FALSE)</f>
        <v>0.44827586206896552</v>
      </c>
      <c r="U112" s="57">
        <f>VLOOKUP($O112,PercentSHGoalStats!$A$3:$AE$998,13,FALSE)</f>
        <v>0.21428571428571427</v>
      </c>
      <c r="V112" s="57">
        <f>VLOOKUP($O112,PercentSHGoalStats!$A$3:$AE$998,14,FALSE)</f>
        <v>0.27586206896551724</v>
      </c>
      <c r="W112" s="57">
        <f>VLOOKUP($O112,PercentSHGoalStats!$A$3:$AE$998,16,FALSE)</f>
        <v>0</v>
      </c>
      <c r="X112" s="57">
        <f>VLOOKUP($O112,PercentSHGoalStats!$A$3:$AE$998,17,FALSE)</f>
        <v>0.55172413793103448</v>
      </c>
      <c r="Y112" s="57">
        <f>VLOOKUP($O112,PercentSHGoalStats!$A$3:$AE$998,19,FALSE)</f>
        <v>0.6428571428571429</v>
      </c>
      <c r="Z112" s="57">
        <f>VLOOKUP($O112,PercentSHGoalStats!$A$3:$AE$998,20,FALSE)</f>
        <v>0.13793103448275862</v>
      </c>
      <c r="AA112" s="57">
        <f>VLOOKUP($O112,PercentSHGoalStats!$A$3:$AE$998,22,FALSE)</f>
        <v>0.14285714285714285</v>
      </c>
    </row>
    <row r="113" spans="1:27" ht="14.4" hidden="1" thickTop="1" x14ac:dyDescent="0.3">
      <c r="A113" s="57">
        <f>VLOOKUP($M113,PercentSHGoalStats!$A$3:$AE$998,5,FALSE)</f>
        <v>0.8571428571428571</v>
      </c>
      <c r="B113" s="57">
        <f>VLOOKUP($M113,PercentSHGoalStats!$A$3:$AE$998,6,FALSE)</f>
        <v>0.9285714285714286</v>
      </c>
      <c r="C113" s="57">
        <f>VLOOKUP($M113,PercentSHGoalStats!$A$3:$AE$998,8,FALSE)</f>
        <v>0.6428571428571429</v>
      </c>
      <c r="D113" s="57">
        <f>VLOOKUP($M113,PercentSHGoalStats!$A$3:$AE$998,9,FALSE)</f>
        <v>0.7142857142857143</v>
      </c>
      <c r="E113" s="57">
        <f>VLOOKUP($M113,PercentSHGoalStats!$A$3:$AE$998,11,FALSE)</f>
        <v>0.6785714285714286</v>
      </c>
      <c r="F113" s="57">
        <f>VLOOKUP($M113,PercentSHGoalStats!$A$3:$AE$998,12,FALSE)</f>
        <v>0.8571428571428571</v>
      </c>
      <c r="G113" s="57">
        <f>VLOOKUP($M113,PercentSHGoalStats!$A$3:$AE$998,14,FALSE)</f>
        <v>0.25</v>
      </c>
      <c r="H113" s="57">
        <f>VLOOKUP($M113,PercentSHGoalStats!$A$3:$AE$998,15,FALSE)</f>
        <v>0.2857142857142857</v>
      </c>
      <c r="I113" s="57">
        <f>VLOOKUP($M113,PercentSHGoalStats!$A$3:$AE$998,17,FALSE)</f>
        <v>0.6071428571428571</v>
      </c>
      <c r="J113" s="57">
        <f>VLOOKUP($M113,PercentSHGoalStats!$A$3:$AE$998,18,FALSE)</f>
        <v>0.7142857142857143</v>
      </c>
      <c r="K113" s="57">
        <f>VLOOKUP($M113,PercentSHGoalStats!$A$3:$AE$998,20,FALSE)</f>
        <v>0.25</v>
      </c>
      <c r="L113" s="57">
        <f>VLOOKUP($M113,PercentSHGoalStats!$A$3:$AE$998,21,FALSE)</f>
        <v>0.35714285714285715</v>
      </c>
      <c r="M113" s="53" t="str">
        <f>Fixtures!A113</f>
        <v>Aston Villa</v>
      </c>
      <c r="N113" s="54">
        <f>Fixtures!D113</f>
        <v>43491</v>
      </c>
      <c r="O113" s="53" t="str">
        <f>Fixtures!B113</f>
        <v>Ipswich Town</v>
      </c>
      <c r="P113" s="57">
        <f>VLOOKUP($O113,PercentSHGoalStats!$A$3:$AE$998,5,FALSE)</f>
        <v>0.7857142857142857</v>
      </c>
      <c r="Q113" s="57">
        <f>VLOOKUP($O113,PercentSHGoalStats!$A$3:$AE$998,7,FALSE)</f>
        <v>0.9285714285714286</v>
      </c>
      <c r="R113" s="57">
        <f>VLOOKUP($O113,PercentSHGoalStats!$A$3:$AE$998,8,FALSE)</f>
        <v>0.32142857142857145</v>
      </c>
      <c r="S113" s="57">
        <f>VLOOKUP($O113,PercentSHGoalStats!$A$3:$AE$998,10,FALSE)</f>
        <v>0.35714285714285715</v>
      </c>
      <c r="T113" s="57">
        <f>VLOOKUP($O113,PercentSHGoalStats!$A$3:$AE$998,11,FALSE)</f>
        <v>0.2857142857142857</v>
      </c>
      <c r="U113" s="57">
        <f>VLOOKUP($O113,PercentSHGoalStats!$A$3:$AE$998,13,FALSE)</f>
        <v>7.1428571428571425E-2</v>
      </c>
      <c r="V113" s="57">
        <f>VLOOKUP($O113,PercentSHGoalStats!$A$3:$AE$998,14,FALSE)</f>
        <v>0</v>
      </c>
      <c r="W113" s="57">
        <f>VLOOKUP($O113,PercentSHGoalStats!$A$3:$AE$998,16,FALSE)</f>
        <v>0</v>
      </c>
      <c r="X113" s="57">
        <f>VLOOKUP($O113,PercentSHGoalStats!$A$3:$AE$998,17,FALSE)</f>
        <v>0.6785714285714286</v>
      </c>
      <c r="Y113" s="57">
        <f>VLOOKUP($O113,PercentSHGoalStats!$A$3:$AE$998,19,FALSE)</f>
        <v>0.9285714285714286</v>
      </c>
      <c r="Z113" s="57">
        <f>VLOOKUP($O113,PercentSHGoalStats!$A$3:$AE$998,20,FALSE)</f>
        <v>0.21428571428571427</v>
      </c>
      <c r="AA113" s="57">
        <f>VLOOKUP($O113,PercentSHGoalStats!$A$3:$AE$998,22,FALSE)</f>
        <v>0.2857142857142857</v>
      </c>
    </row>
    <row r="114" spans="1:27" ht="14.4" hidden="1" thickTop="1" x14ac:dyDescent="0.3">
      <c r="A114" s="57">
        <f>VLOOKUP($M114,PercentSHGoalStats!$A$3:$AE$998,5,FALSE)</f>
        <v>0.8571428571428571</v>
      </c>
      <c r="B114" s="57">
        <f>VLOOKUP($M114,PercentSHGoalStats!$A$3:$AE$998,6,FALSE)</f>
        <v>0.9285714285714286</v>
      </c>
      <c r="C114" s="57">
        <f>VLOOKUP($M114,PercentSHGoalStats!$A$3:$AE$998,8,FALSE)</f>
        <v>0.6071428571428571</v>
      </c>
      <c r="D114" s="57">
        <f>VLOOKUP($M114,PercentSHGoalStats!$A$3:$AE$998,9,FALSE)</f>
        <v>0.6428571428571429</v>
      </c>
      <c r="E114" s="57">
        <f>VLOOKUP($M114,PercentSHGoalStats!$A$3:$AE$998,11,FALSE)</f>
        <v>0.6071428571428571</v>
      </c>
      <c r="F114" s="57">
        <f>VLOOKUP($M114,PercentSHGoalStats!$A$3:$AE$998,12,FALSE)</f>
        <v>0.7857142857142857</v>
      </c>
      <c r="G114" s="57">
        <f>VLOOKUP($M114,PercentSHGoalStats!$A$3:$AE$998,14,FALSE)</f>
        <v>0.25</v>
      </c>
      <c r="H114" s="57">
        <f>VLOOKUP($M114,PercentSHGoalStats!$A$3:$AE$998,15,FALSE)</f>
        <v>0.35714285714285715</v>
      </c>
      <c r="I114" s="57">
        <f>VLOOKUP($M114,PercentSHGoalStats!$A$3:$AE$998,17,FALSE)</f>
        <v>0.6071428571428571</v>
      </c>
      <c r="J114" s="57">
        <f>VLOOKUP($M114,PercentSHGoalStats!$A$3:$AE$998,18,FALSE)</f>
        <v>0.5714285714285714</v>
      </c>
      <c r="K114" s="57">
        <f>VLOOKUP($M114,PercentSHGoalStats!$A$3:$AE$998,20,FALSE)</f>
        <v>0.39285714285714285</v>
      </c>
      <c r="L114" s="57">
        <f>VLOOKUP($M114,PercentSHGoalStats!$A$3:$AE$998,21,FALSE)</f>
        <v>0.2857142857142857</v>
      </c>
      <c r="M114" s="53" t="str">
        <f>Fixtures!A114</f>
        <v>Blackburn Rovers</v>
      </c>
      <c r="N114" s="54">
        <f>Fixtures!D114</f>
        <v>43491</v>
      </c>
      <c r="O114" s="53" t="str">
        <f>Fixtures!B114</f>
        <v>Hull City</v>
      </c>
      <c r="P114" s="57">
        <f>VLOOKUP($O114,PercentSHGoalStats!$A$3:$AE$998,5,FALSE)</f>
        <v>0.7857142857142857</v>
      </c>
      <c r="Q114" s="57">
        <f>VLOOKUP($O114,PercentSHGoalStats!$A$3:$AE$998,7,FALSE)</f>
        <v>0.8571428571428571</v>
      </c>
      <c r="R114" s="57">
        <f>VLOOKUP($O114,PercentSHGoalStats!$A$3:$AE$998,8,FALSE)</f>
        <v>0.5</v>
      </c>
      <c r="S114" s="57">
        <f>VLOOKUP($O114,PercentSHGoalStats!$A$3:$AE$998,10,FALSE)</f>
        <v>0.42857142857142855</v>
      </c>
      <c r="T114" s="57">
        <f>VLOOKUP($O114,PercentSHGoalStats!$A$3:$AE$998,11,FALSE)</f>
        <v>0.4642857142857143</v>
      </c>
      <c r="U114" s="57">
        <f>VLOOKUP($O114,PercentSHGoalStats!$A$3:$AE$998,13,FALSE)</f>
        <v>0.42857142857142855</v>
      </c>
      <c r="V114" s="57">
        <f>VLOOKUP($O114,PercentSHGoalStats!$A$3:$AE$998,14,FALSE)</f>
        <v>0.14285714285714285</v>
      </c>
      <c r="W114" s="57">
        <f>VLOOKUP($O114,PercentSHGoalStats!$A$3:$AE$998,16,FALSE)</f>
        <v>7.1428571428571425E-2</v>
      </c>
      <c r="X114" s="57">
        <f>VLOOKUP($O114,PercentSHGoalStats!$A$3:$AE$998,17,FALSE)</f>
        <v>0.6428571428571429</v>
      </c>
      <c r="Y114" s="57">
        <f>VLOOKUP($O114,PercentSHGoalStats!$A$3:$AE$998,19,FALSE)</f>
        <v>0.7857142857142857</v>
      </c>
      <c r="Z114" s="57">
        <f>VLOOKUP($O114,PercentSHGoalStats!$A$3:$AE$998,20,FALSE)</f>
        <v>0.10714285714285714</v>
      </c>
      <c r="AA114" s="57">
        <f>VLOOKUP($O114,PercentSHGoalStats!$A$3:$AE$998,22,FALSE)</f>
        <v>7.1428571428571425E-2</v>
      </c>
    </row>
    <row r="115" spans="1:27" ht="14.4" hidden="1" thickTop="1" x14ac:dyDescent="0.3">
      <c r="A115" s="57">
        <f>VLOOKUP($M115,PercentSHGoalStats!$A$3:$AE$998,5,FALSE)</f>
        <v>0.8571428571428571</v>
      </c>
      <c r="B115" s="57">
        <f>VLOOKUP($M115,PercentSHGoalStats!$A$3:$AE$998,6,FALSE)</f>
        <v>0.7857142857142857</v>
      </c>
      <c r="C115" s="57">
        <f>VLOOKUP($M115,PercentSHGoalStats!$A$3:$AE$998,8,FALSE)</f>
        <v>0.5357142857142857</v>
      </c>
      <c r="D115" s="57">
        <f>VLOOKUP($M115,PercentSHGoalStats!$A$3:$AE$998,9,FALSE)</f>
        <v>0.5714285714285714</v>
      </c>
      <c r="E115" s="57">
        <f>VLOOKUP($M115,PercentSHGoalStats!$A$3:$AE$998,11,FALSE)</f>
        <v>0.7857142857142857</v>
      </c>
      <c r="F115" s="57">
        <f>VLOOKUP($M115,PercentSHGoalStats!$A$3:$AE$998,12,FALSE)</f>
        <v>0.7142857142857143</v>
      </c>
      <c r="G115" s="57">
        <f>VLOOKUP($M115,PercentSHGoalStats!$A$3:$AE$998,14,FALSE)</f>
        <v>0.35714285714285715</v>
      </c>
      <c r="H115" s="57">
        <f>VLOOKUP($M115,PercentSHGoalStats!$A$3:$AE$998,15,FALSE)</f>
        <v>0.5</v>
      </c>
      <c r="I115" s="57">
        <f>VLOOKUP($M115,PercentSHGoalStats!$A$3:$AE$998,17,FALSE)</f>
        <v>0.42857142857142855</v>
      </c>
      <c r="J115" s="57">
        <f>VLOOKUP($M115,PercentSHGoalStats!$A$3:$AE$998,18,FALSE)</f>
        <v>0.42857142857142855</v>
      </c>
      <c r="K115" s="57">
        <f>VLOOKUP($M115,PercentSHGoalStats!$A$3:$AE$998,20,FALSE)</f>
        <v>0.21428571428571427</v>
      </c>
      <c r="L115" s="57">
        <f>VLOOKUP($M115,PercentSHGoalStats!$A$3:$AE$998,21,FALSE)</f>
        <v>0.35714285714285715</v>
      </c>
      <c r="M115" s="53" t="str">
        <f>Fixtures!A115</f>
        <v>Norwich City</v>
      </c>
      <c r="N115" s="54">
        <f>Fixtures!D115</f>
        <v>43491</v>
      </c>
      <c r="O115" s="53" t="str">
        <f>Fixtures!B115</f>
        <v>Sheffield United</v>
      </c>
      <c r="P115" s="57">
        <f>VLOOKUP($O115,PercentSHGoalStats!$A$3:$AE$998,5,FALSE)</f>
        <v>0.8571428571428571</v>
      </c>
      <c r="Q115" s="57">
        <f>VLOOKUP($O115,PercentSHGoalStats!$A$3:$AE$998,7,FALSE)</f>
        <v>0.9285714285714286</v>
      </c>
      <c r="R115" s="57">
        <f>VLOOKUP($O115,PercentSHGoalStats!$A$3:$AE$998,8,FALSE)</f>
        <v>0.4642857142857143</v>
      </c>
      <c r="S115" s="57">
        <f>VLOOKUP($O115,PercentSHGoalStats!$A$3:$AE$998,10,FALSE)</f>
        <v>0.42857142857142855</v>
      </c>
      <c r="T115" s="57">
        <f>VLOOKUP($O115,PercentSHGoalStats!$A$3:$AE$998,11,FALSE)</f>
        <v>0.6428571428571429</v>
      </c>
      <c r="U115" s="57">
        <f>VLOOKUP($O115,PercentSHGoalStats!$A$3:$AE$998,13,FALSE)</f>
        <v>0.6428571428571429</v>
      </c>
      <c r="V115" s="57">
        <f>VLOOKUP($O115,PercentSHGoalStats!$A$3:$AE$998,14,FALSE)</f>
        <v>0.2857142857142857</v>
      </c>
      <c r="W115" s="57">
        <f>VLOOKUP($O115,PercentSHGoalStats!$A$3:$AE$998,16,FALSE)</f>
        <v>0.2857142857142857</v>
      </c>
      <c r="X115" s="57">
        <f>VLOOKUP($O115,PercentSHGoalStats!$A$3:$AE$998,17,FALSE)</f>
        <v>0.5357142857142857</v>
      </c>
      <c r="Y115" s="57">
        <f>VLOOKUP($O115,PercentSHGoalStats!$A$3:$AE$998,19,FALSE)</f>
        <v>0.5</v>
      </c>
      <c r="Z115" s="57">
        <f>VLOOKUP($O115,PercentSHGoalStats!$A$3:$AE$998,20,FALSE)</f>
        <v>0.14285714285714285</v>
      </c>
      <c r="AA115" s="57">
        <f>VLOOKUP($O115,PercentSHGoalStats!$A$3:$AE$998,22,FALSE)</f>
        <v>0.14285714285714285</v>
      </c>
    </row>
    <row r="116" spans="1:27" ht="14.4" hidden="1" thickTop="1" x14ac:dyDescent="0.3">
      <c r="A116" s="57">
        <f>VLOOKUP($M116,PercentSHGoalStats!$A$3:$AE$998,5,FALSE)</f>
        <v>0.7857142857142857</v>
      </c>
      <c r="B116" s="57">
        <f>VLOOKUP($M116,PercentSHGoalStats!$A$3:$AE$998,6,FALSE)</f>
        <v>0.7857142857142857</v>
      </c>
      <c r="C116" s="57">
        <f>VLOOKUP($M116,PercentSHGoalStats!$A$3:$AE$998,8,FALSE)</f>
        <v>0.4642857142857143</v>
      </c>
      <c r="D116" s="57">
        <f>VLOOKUP($M116,PercentSHGoalStats!$A$3:$AE$998,9,FALSE)</f>
        <v>0.42857142857142855</v>
      </c>
      <c r="E116" s="57">
        <f>VLOOKUP($M116,PercentSHGoalStats!$A$3:$AE$998,11,FALSE)</f>
        <v>0.6071428571428571</v>
      </c>
      <c r="F116" s="57">
        <f>VLOOKUP($M116,PercentSHGoalStats!$A$3:$AE$998,12,FALSE)</f>
        <v>0.5714285714285714</v>
      </c>
      <c r="G116" s="57">
        <f>VLOOKUP($M116,PercentSHGoalStats!$A$3:$AE$998,14,FALSE)</f>
        <v>0.2857142857142857</v>
      </c>
      <c r="H116" s="57">
        <f>VLOOKUP($M116,PercentSHGoalStats!$A$3:$AE$998,15,FALSE)</f>
        <v>0.14285714285714285</v>
      </c>
      <c r="I116" s="57">
        <f>VLOOKUP($M116,PercentSHGoalStats!$A$3:$AE$998,17,FALSE)</f>
        <v>0.5</v>
      </c>
      <c r="J116" s="57">
        <f>VLOOKUP($M116,PercentSHGoalStats!$A$3:$AE$998,18,FALSE)</f>
        <v>0.5714285714285714</v>
      </c>
      <c r="K116" s="57">
        <f>VLOOKUP($M116,PercentSHGoalStats!$A$3:$AE$998,20,FALSE)</f>
        <v>0.21428571428571427</v>
      </c>
      <c r="L116" s="57">
        <f>VLOOKUP($M116,PercentSHGoalStats!$A$3:$AE$998,21,FALSE)</f>
        <v>0.21428571428571427</v>
      </c>
      <c r="M116" s="53" t="str">
        <f>Fixtures!A116</f>
        <v>Nottingham Forest</v>
      </c>
      <c r="N116" s="54">
        <f>Fixtures!D116</f>
        <v>43491</v>
      </c>
      <c r="O116" s="53" t="str">
        <f>Fixtures!B116</f>
        <v>Wigan Athletic</v>
      </c>
      <c r="P116" s="57">
        <f>VLOOKUP($O116,PercentSHGoalStats!$A$3:$AE$998,5,FALSE)</f>
        <v>0.75</v>
      </c>
      <c r="Q116" s="57">
        <f>VLOOKUP($O116,PercentSHGoalStats!$A$3:$AE$998,7,FALSE)</f>
        <v>0.7857142857142857</v>
      </c>
      <c r="R116" s="57">
        <f>VLOOKUP($O116,PercentSHGoalStats!$A$3:$AE$998,8,FALSE)</f>
        <v>0.32142857142857145</v>
      </c>
      <c r="S116" s="57">
        <f>VLOOKUP($O116,PercentSHGoalStats!$A$3:$AE$998,10,FALSE)</f>
        <v>0.35714285714285715</v>
      </c>
      <c r="T116" s="57">
        <f>VLOOKUP($O116,PercentSHGoalStats!$A$3:$AE$998,11,FALSE)</f>
        <v>0.32142857142857145</v>
      </c>
      <c r="U116" s="57">
        <f>VLOOKUP($O116,PercentSHGoalStats!$A$3:$AE$998,13,FALSE)</f>
        <v>0.21428571428571427</v>
      </c>
      <c r="V116" s="57">
        <f>VLOOKUP($O116,PercentSHGoalStats!$A$3:$AE$998,14,FALSE)</f>
        <v>7.1428571428571425E-2</v>
      </c>
      <c r="W116" s="57">
        <f>VLOOKUP($O116,PercentSHGoalStats!$A$3:$AE$998,16,FALSE)</f>
        <v>0</v>
      </c>
      <c r="X116" s="57">
        <f>VLOOKUP($O116,PercentSHGoalStats!$A$3:$AE$998,17,FALSE)</f>
        <v>0.5714285714285714</v>
      </c>
      <c r="Y116" s="57">
        <f>VLOOKUP($O116,PercentSHGoalStats!$A$3:$AE$998,19,FALSE)</f>
        <v>0.7142857142857143</v>
      </c>
      <c r="Z116" s="57">
        <f>VLOOKUP($O116,PercentSHGoalStats!$A$3:$AE$998,20,FALSE)</f>
        <v>0.21428571428571427</v>
      </c>
      <c r="AA116" s="57">
        <f>VLOOKUP($O116,PercentSHGoalStats!$A$3:$AE$998,22,FALSE)</f>
        <v>0.35714285714285715</v>
      </c>
    </row>
    <row r="117" spans="1:27" ht="14.4" hidden="1" thickTop="1" x14ac:dyDescent="0.3">
      <c r="A117" s="57">
        <f>VLOOKUP($M117,PercentSHGoalStats!$A$3:$AE$998,5,FALSE)</f>
        <v>0.8571428571428571</v>
      </c>
      <c r="B117" s="57">
        <f>VLOOKUP($M117,PercentSHGoalStats!$A$3:$AE$998,6,FALSE)</f>
        <v>0.8571428571428571</v>
      </c>
      <c r="C117" s="57">
        <f>VLOOKUP($M117,PercentSHGoalStats!$A$3:$AE$998,8,FALSE)</f>
        <v>0.4642857142857143</v>
      </c>
      <c r="D117" s="57">
        <f>VLOOKUP($M117,PercentSHGoalStats!$A$3:$AE$998,9,FALSE)</f>
        <v>0.5</v>
      </c>
      <c r="E117" s="57">
        <f>VLOOKUP($M117,PercentSHGoalStats!$A$3:$AE$998,11,FALSE)</f>
        <v>0.5357142857142857</v>
      </c>
      <c r="F117" s="57">
        <f>VLOOKUP($M117,PercentSHGoalStats!$A$3:$AE$998,12,FALSE)</f>
        <v>0.7142857142857143</v>
      </c>
      <c r="G117" s="57">
        <f>VLOOKUP($M117,PercentSHGoalStats!$A$3:$AE$998,14,FALSE)</f>
        <v>0.14285714285714285</v>
      </c>
      <c r="H117" s="57">
        <f>VLOOKUP($M117,PercentSHGoalStats!$A$3:$AE$998,15,FALSE)</f>
        <v>0.21428571428571427</v>
      </c>
      <c r="I117" s="57">
        <f>VLOOKUP($M117,PercentSHGoalStats!$A$3:$AE$998,17,FALSE)</f>
        <v>0.6785714285714286</v>
      </c>
      <c r="J117" s="57">
        <f>VLOOKUP($M117,PercentSHGoalStats!$A$3:$AE$998,18,FALSE)</f>
        <v>0.5714285714285714</v>
      </c>
      <c r="K117" s="57">
        <f>VLOOKUP($M117,PercentSHGoalStats!$A$3:$AE$998,20,FALSE)</f>
        <v>0.17857142857142858</v>
      </c>
      <c r="L117" s="57">
        <f>VLOOKUP($M117,PercentSHGoalStats!$A$3:$AE$998,21,FALSE)</f>
        <v>0.14285714285714285</v>
      </c>
      <c r="M117" s="53" t="str">
        <f>Fixtures!A117</f>
        <v>Rotherham United</v>
      </c>
      <c r="N117" s="54">
        <f>Fixtures!D117</f>
        <v>43491</v>
      </c>
      <c r="O117" s="53" t="str">
        <f>Fixtures!B117</f>
        <v>Leeds United</v>
      </c>
      <c r="P117" s="57">
        <f>VLOOKUP($O117,PercentSHGoalStats!$A$3:$AE$998,5,FALSE)</f>
        <v>0.9642857142857143</v>
      </c>
      <c r="Q117" s="57">
        <f>VLOOKUP($O117,PercentSHGoalStats!$A$3:$AE$998,7,FALSE)</f>
        <v>1</v>
      </c>
      <c r="R117" s="57">
        <f>VLOOKUP($O117,PercentSHGoalStats!$A$3:$AE$998,8,FALSE)</f>
        <v>0.4642857142857143</v>
      </c>
      <c r="S117" s="57">
        <f>VLOOKUP($O117,PercentSHGoalStats!$A$3:$AE$998,10,FALSE)</f>
        <v>0.5</v>
      </c>
      <c r="T117" s="57">
        <f>VLOOKUP($O117,PercentSHGoalStats!$A$3:$AE$998,11,FALSE)</f>
        <v>0.8928571428571429</v>
      </c>
      <c r="U117" s="57">
        <f>VLOOKUP($O117,PercentSHGoalStats!$A$3:$AE$998,13,FALSE)</f>
        <v>0.9285714285714286</v>
      </c>
      <c r="V117" s="57">
        <f>VLOOKUP($O117,PercentSHGoalStats!$A$3:$AE$998,14,FALSE)</f>
        <v>0.25</v>
      </c>
      <c r="W117" s="57">
        <f>VLOOKUP($O117,PercentSHGoalStats!$A$3:$AE$998,16,FALSE)</f>
        <v>0.21428571428571427</v>
      </c>
      <c r="X117" s="57">
        <f>VLOOKUP($O117,PercentSHGoalStats!$A$3:$AE$998,17,FALSE)</f>
        <v>0.35714285714285715</v>
      </c>
      <c r="Y117" s="57">
        <f>VLOOKUP($O117,PercentSHGoalStats!$A$3:$AE$998,19,FALSE)</f>
        <v>0.42857142857142855</v>
      </c>
      <c r="Z117" s="57">
        <f>VLOOKUP($O117,PercentSHGoalStats!$A$3:$AE$998,20,FALSE)</f>
        <v>0.14285714285714285</v>
      </c>
      <c r="AA117" s="57">
        <f>VLOOKUP($O117,PercentSHGoalStats!$A$3:$AE$998,22,FALSE)</f>
        <v>0.21428571428571427</v>
      </c>
    </row>
    <row r="118" spans="1:27" ht="14.4" hidden="1" thickTop="1" x14ac:dyDescent="0.3">
      <c r="A118" s="57">
        <f>VLOOKUP($M118,PercentSHGoalStats!$A$3:$AE$998,5,FALSE)</f>
        <v>0.8214285714285714</v>
      </c>
      <c r="B118" s="57">
        <f>VLOOKUP($M118,PercentSHGoalStats!$A$3:$AE$998,6,FALSE)</f>
        <v>0.9285714285714286</v>
      </c>
      <c r="C118" s="57">
        <f>VLOOKUP($M118,PercentSHGoalStats!$A$3:$AE$998,8,FALSE)</f>
        <v>0.35714285714285715</v>
      </c>
      <c r="D118" s="57">
        <f>VLOOKUP($M118,PercentSHGoalStats!$A$3:$AE$998,9,FALSE)</f>
        <v>0.2857142857142857</v>
      </c>
      <c r="E118" s="57">
        <f>VLOOKUP($M118,PercentSHGoalStats!$A$3:$AE$998,11,FALSE)</f>
        <v>0.5714285714285714</v>
      </c>
      <c r="F118" s="57">
        <f>VLOOKUP($M118,PercentSHGoalStats!$A$3:$AE$998,12,FALSE)</f>
        <v>0.6428571428571429</v>
      </c>
      <c r="G118" s="57">
        <f>VLOOKUP($M118,PercentSHGoalStats!$A$3:$AE$998,14,FALSE)</f>
        <v>0.17857142857142858</v>
      </c>
      <c r="H118" s="57">
        <f>VLOOKUP($M118,PercentSHGoalStats!$A$3:$AE$998,15,FALSE)</f>
        <v>0.14285714285714285</v>
      </c>
      <c r="I118" s="57">
        <f>VLOOKUP($M118,PercentSHGoalStats!$A$3:$AE$998,17,FALSE)</f>
        <v>0.6071428571428571</v>
      </c>
      <c r="J118" s="57">
        <f>VLOOKUP($M118,PercentSHGoalStats!$A$3:$AE$998,18,FALSE)</f>
        <v>0.5714285714285714</v>
      </c>
      <c r="K118" s="57">
        <f>VLOOKUP($M118,PercentSHGoalStats!$A$3:$AE$998,20,FALSE)</f>
        <v>7.1428571428571425E-2</v>
      </c>
      <c r="L118" s="57">
        <f>VLOOKUP($M118,PercentSHGoalStats!$A$3:$AE$998,21,FALSE)</f>
        <v>0</v>
      </c>
      <c r="M118" s="53" t="str">
        <f>Fixtures!A118</f>
        <v>Stoke City</v>
      </c>
      <c r="N118" s="54">
        <f>Fixtures!D118</f>
        <v>43491</v>
      </c>
      <c r="O118" s="53" t="str">
        <f>Fixtures!B118</f>
        <v>Preston North End</v>
      </c>
      <c r="P118" s="57">
        <f>VLOOKUP($O118,PercentSHGoalStats!$A$3:$AE$998,5,FALSE)</f>
        <v>0.8928571428571429</v>
      </c>
      <c r="Q118" s="57">
        <f>VLOOKUP($O118,PercentSHGoalStats!$A$3:$AE$998,7,FALSE)</f>
        <v>0.8571428571428571</v>
      </c>
      <c r="R118" s="57">
        <f>VLOOKUP($O118,PercentSHGoalStats!$A$3:$AE$998,8,FALSE)</f>
        <v>0.5714285714285714</v>
      </c>
      <c r="S118" s="57">
        <f>VLOOKUP($O118,PercentSHGoalStats!$A$3:$AE$998,10,FALSE)</f>
        <v>0.5714285714285714</v>
      </c>
      <c r="T118" s="57">
        <f>VLOOKUP($O118,PercentSHGoalStats!$A$3:$AE$998,11,FALSE)</f>
        <v>0.6071428571428571</v>
      </c>
      <c r="U118" s="57">
        <f>VLOOKUP($O118,PercentSHGoalStats!$A$3:$AE$998,13,FALSE)</f>
        <v>0.5</v>
      </c>
      <c r="V118" s="57">
        <f>VLOOKUP($O118,PercentSHGoalStats!$A$3:$AE$998,14,FALSE)</f>
        <v>0.21428571428571427</v>
      </c>
      <c r="W118" s="57">
        <f>VLOOKUP($O118,PercentSHGoalStats!$A$3:$AE$998,16,FALSE)</f>
        <v>0.21428571428571427</v>
      </c>
      <c r="X118" s="57">
        <f>VLOOKUP($O118,PercentSHGoalStats!$A$3:$AE$998,17,FALSE)</f>
        <v>0.7142857142857143</v>
      </c>
      <c r="Y118" s="57">
        <f>VLOOKUP($O118,PercentSHGoalStats!$A$3:$AE$998,19,FALSE)</f>
        <v>0.7142857142857143</v>
      </c>
      <c r="Z118" s="57">
        <f>VLOOKUP($O118,PercentSHGoalStats!$A$3:$AE$998,20,FALSE)</f>
        <v>0.2857142857142857</v>
      </c>
      <c r="AA118" s="57">
        <f>VLOOKUP($O118,PercentSHGoalStats!$A$3:$AE$998,22,FALSE)</f>
        <v>0.2857142857142857</v>
      </c>
    </row>
    <row r="119" spans="1:27" ht="14.4" hidden="1" thickTop="1" x14ac:dyDescent="0.3">
      <c r="A119" s="57">
        <f>VLOOKUP($M119,PercentSHGoalStats!$A$3:$AE$998,5,FALSE)</f>
        <v>0.85185185185185186</v>
      </c>
      <c r="B119" s="57">
        <f>VLOOKUP($M119,PercentSHGoalStats!$A$3:$AE$998,6,FALSE)</f>
        <v>0.76923076923076927</v>
      </c>
      <c r="C119" s="57">
        <f>VLOOKUP($M119,PercentSHGoalStats!$A$3:$AE$998,8,FALSE)</f>
        <v>0.37037037037037035</v>
      </c>
      <c r="D119" s="57">
        <f>VLOOKUP($M119,PercentSHGoalStats!$A$3:$AE$998,9,FALSE)</f>
        <v>0.30769230769230771</v>
      </c>
      <c r="E119" s="57">
        <f>VLOOKUP($M119,PercentSHGoalStats!$A$3:$AE$998,11,FALSE)</f>
        <v>0.66666666666666663</v>
      </c>
      <c r="F119" s="57">
        <f>VLOOKUP($M119,PercentSHGoalStats!$A$3:$AE$998,12,FALSE)</f>
        <v>0.61538461538461542</v>
      </c>
      <c r="G119" s="57">
        <f>VLOOKUP($M119,PercentSHGoalStats!$A$3:$AE$998,14,FALSE)</f>
        <v>0.18518518518518517</v>
      </c>
      <c r="H119" s="57">
        <f>VLOOKUP($M119,PercentSHGoalStats!$A$3:$AE$998,15,FALSE)</f>
        <v>7.6923076923076927E-2</v>
      </c>
      <c r="I119" s="57">
        <f>VLOOKUP($M119,PercentSHGoalStats!$A$3:$AE$998,17,FALSE)</f>
        <v>0.40740740740740738</v>
      </c>
      <c r="J119" s="57">
        <f>VLOOKUP($M119,PercentSHGoalStats!$A$3:$AE$998,18,FALSE)</f>
        <v>0.38461538461538464</v>
      </c>
      <c r="K119" s="57">
        <f>VLOOKUP($M119,PercentSHGoalStats!$A$3:$AE$998,20,FALSE)</f>
        <v>0</v>
      </c>
      <c r="L119" s="57">
        <f>VLOOKUP($M119,PercentSHGoalStats!$A$3:$AE$998,21,FALSE)</f>
        <v>0</v>
      </c>
      <c r="M119" s="53" t="str">
        <f>Fixtures!A119</f>
        <v>Barnsley</v>
      </c>
      <c r="N119" s="54">
        <f>Fixtures!D119</f>
        <v>43491</v>
      </c>
      <c r="O119" s="53" t="str">
        <f>Fixtures!B119</f>
        <v>Rochdale</v>
      </c>
      <c r="P119" s="57">
        <f>VLOOKUP($O119,PercentSHGoalStats!$A$3:$AE$998,5,FALSE)</f>
        <v>0.89655172413793105</v>
      </c>
      <c r="Q119" s="57">
        <f>VLOOKUP($O119,PercentSHGoalStats!$A$3:$AE$998,7,FALSE)</f>
        <v>1</v>
      </c>
      <c r="R119" s="57">
        <f>VLOOKUP($O119,PercentSHGoalStats!$A$3:$AE$998,8,FALSE)</f>
        <v>0.58620689655172409</v>
      </c>
      <c r="S119" s="57">
        <f>VLOOKUP($O119,PercentSHGoalStats!$A$3:$AE$998,10,FALSE)</f>
        <v>0.7142857142857143</v>
      </c>
      <c r="T119" s="57">
        <f>VLOOKUP($O119,PercentSHGoalStats!$A$3:$AE$998,11,FALSE)</f>
        <v>0.58620689655172409</v>
      </c>
      <c r="U119" s="57">
        <f>VLOOKUP($O119,PercentSHGoalStats!$A$3:$AE$998,13,FALSE)</f>
        <v>0.7142857142857143</v>
      </c>
      <c r="V119" s="57">
        <f>VLOOKUP($O119,PercentSHGoalStats!$A$3:$AE$998,14,FALSE)</f>
        <v>0.13793103448275862</v>
      </c>
      <c r="W119" s="57">
        <f>VLOOKUP($O119,PercentSHGoalStats!$A$3:$AE$998,16,FALSE)</f>
        <v>0.21428571428571427</v>
      </c>
      <c r="X119" s="57">
        <f>VLOOKUP($O119,PercentSHGoalStats!$A$3:$AE$998,17,FALSE)</f>
        <v>0.65517241379310343</v>
      </c>
      <c r="Y119" s="57">
        <f>VLOOKUP($O119,PercentSHGoalStats!$A$3:$AE$998,19,FALSE)</f>
        <v>0.7857142857142857</v>
      </c>
      <c r="Z119" s="57">
        <f>VLOOKUP($O119,PercentSHGoalStats!$A$3:$AE$998,20,FALSE)</f>
        <v>0.34482758620689657</v>
      </c>
      <c r="AA119" s="57">
        <f>VLOOKUP($O119,PercentSHGoalStats!$A$3:$AE$998,22,FALSE)</f>
        <v>0.2857142857142857</v>
      </c>
    </row>
    <row r="120" spans="1:27" ht="14.4" hidden="1" thickTop="1" x14ac:dyDescent="0.3">
      <c r="A120" s="57">
        <f>VLOOKUP($M120,PercentSHGoalStats!$A$3:$AE$998,5,FALSE)</f>
        <v>0.8571428571428571</v>
      </c>
      <c r="B120" s="57">
        <f>VLOOKUP($M120,PercentSHGoalStats!$A$3:$AE$998,6,FALSE)</f>
        <v>0.8571428571428571</v>
      </c>
      <c r="C120" s="57">
        <f>VLOOKUP($M120,PercentSHGoalStats!$A$3:$AE$998,8,FALSE)</f>
        <v>0.42857142857142855</v>
      </c>
      <c r="D120" s="57">
        <f>VLOOKUP($M120,PercentSHGoalStats!$A$3:$AE$998,9,FALSE)</f>
        <v>0.35714285714285715</v>
      </c>
      <c r="E120" s="57">
        <f>VLOOKUP($M120,PercentSHGoalStats!$A$3:$AE$998,11,FALSE)</f>
        <v>0.5</v>
      </c>
      <c r="F120" s="57">
        <f>VLOOKUP($M120,PercentSHGoalStats!$A$3:$AE$998,12,FALSE)</f>
        <v>0.5714285714285714</v>
      </c>
      <c r="G120" s="57">
        <f>VLOOKUP($M120,PercentSHGoalStats!$A$3:$AE$998,14,FALSE)</f>
        <v>0.14285714285714285</v>
      </c>
      <c r="H120" s="57">
        <f>VLOOKUP($M120,PercentSHGoalStats!$A$3:$AE$998,15,FALSE)</f>
        <v>0.14285714285714285</v>
      </c>
      <c r="I120" s="57">
        <f>VLOOKUP($M120,PercentSHGoalStats!$A$3:$AE$998,17,FALSE)</f>
        <v>0.5714285714285714</v>
      </c>
      <c r="J120" s="57">
        <f>VLOOKUP($M120,PercentSHGoalStats!$A$3:$AE$998,18,FALSE)</f>
        <v>0.5</v>
      </c>
      <c r="K120" s="57">
        <f>VLOOKUP($M120,PercentSHGoalStats!$A$3:$AE$998,20,FALSE)</f>
        <v>0.17857142857142858</v>
      </c>
      <c r="L120" s="57">
        <f>VLOOKUP($M120,PercentSHGoalStats!$A$3:$AE$998,21,FALSE)</f>
        <v>7.1428571428571425E-2</v>
      </c>
      <c r="M120" s="53" t="str">
        <f>Fixtures!A120</f>
        <v>Burton Albion</v>
      </c>
      <c r="N120" s="54">
        <f>Fixtures!D120</f>
        <v>43491</v>
      </c>
      <c r="O120" s="53" t="str">
        <f>Fixtures!B120</f>
        <v>Bradford City</v>
      </c>
      <c r="P120" s="57">
        <f>VLOOKUP($O120,PercentSHGoalStats!$A$3:$AE$998,5,FALSE)</f>
        <v>0.7142857142857143</v>
      </c>
      <c r="Q120" s="57">
        <f>VLOOKUP($O120,PercentSHGoalStats!$A$3:$AE$998,7,FALSE)</f>
        <v>0.7857142857142857</v>
      </c>
      <c r="R120" s="57">
        <f>VLOOKUP($O120,PercentSHGoalStats!$A$3:$AE$998,8,FALSE)</f>
        <v>0.4642857142857143</v>
      </c>
      <c r="S120" s="57">
        <f>VLOOKUP($O120,PercentSHGoalStats!$A$3:$AE$998,10,FALSE)</f>
        <v>0.5</v>
      </c>
      <c r="T120" s="57">
        <f>VLOOKUP($O120,PercentSHGoalStats!$A$3:$AE$998,11,FALSE)</f>
        <v>0.35714285714285715</v>
      </c>
      <c r="U120" s="57">
        <f>VLOOKUP($O120,PercentSHGoalStats!$A$3:$AE$998,13,FALSE)</f>
        <v>0.35714285714285715</v>
      </c>
      <c r="V120" s="57">
        <f>VLOOKUP($O120,PercentSHGoalStats!$A$3:$AE$998,14,FALSE)</f>
        <v>0.14285714285714285</v>
      </c>
      <c r="W120" s="57">
        <f>VLOOKUP($O120,PercentSHGoalStats!$A$3:$AE$998,16,FALSE)</f>
        <v>0.14285714285714285</v>
      </c>
      <c r="X120" s="57">
        <f>VLOOKUP($O120,PercentSHGoalStats!$A$3:$AE$998,17,FALSE)</f>
        <v>0.6071428571428571</v>
      </c>
      <c r="Y120" s="57">
        <f>VLOOKUP($O120,PercentSHGoalStats!$A$3:$AE$998,19,FALSE)</f>
        <v>0.7142857142857143</v>
      </c>
      <c r="Z120" s="57">
        <f>VLOOKUP($O120,PercentSHGoalStats!$A$3:$AE$998,20,FALSE)</f>
        <v>0.2857142857142857</v>
      </c>
      <c r="AA120" s="57">
        <f>VLOOKUP($O120,PercentSHGoalStats!$A$3:$AE$998,22,FALSE)</f>
        <v>0.35714285714285715</v>
      </c>
    </row>
    <row r="121" spans="1:27" ht="14.4" hidden="1" thickTop="1" x14ac:dyDescent="0.3">
      <c r="A121" s="57">
        <f>VLOOKUP($M121,PercentSHGoalStats!$A$3:$AE$998,5,FALSE)</f>
        <v>0.86206896551724133</v>
      </c>
      <c r="B121" s="57">
        <f>VLOOKUP($M121,PercentSHGoalStats!$A$3:$AE$998,6,FALSE)</f>
        <v>0.8571428571428571</v>
      </c>
      <c r="C121" s="57">
        <f>VLOOKUP($M121,PercentSHGoalStats!$A$3:$AE$998,8,FALSE)</f>
        <v>0.55172413793103448</v>
      </c>
      <c r="D121" s="57">
        <f>VLOOKUP($M121,PercentSHGoalStats!$A$3:$AE$998,9,FALSE)</f>
        <v>0.42857142857142855</v>
      </c>
      <c r="E121" s="57">
        <f>VLOOKUP($M121,PercentSHGoalStats!$A$3:$AE$998,11,FALSE)</f>
        <v>0.62068965517241381</v>
      </c>
      <c r="F121" s="57">
        <f>VLOOKUP($M121,PercentSHGoalStats!$A$3:$AE$998,12,FALSE)</f>
        <v>0.7142857142857143</v>
      </c>
      <c r="G121" s="57">
        <f>VLOOKUP($M121,PercentSHGoalStats!$A$3:$AE$998,14,FALSE)</f>
        <v>0.10344827586206896</v>
      </c>
      <c r="H121" s="57">
        <f>VLOOKUP($M121,PercentSHGoalStats!$A$3:$AE$998,15,FALSE)</f>
        <v>0</v>
      </c>
      <c r="I121" s="57">
        <f>VLOOKUP($M121,PercentSHGoalStats!$A$3:$AE$998,17,FALSE)</f>
        <v>0.65517241379310343</v>
      </c>
      <c r="J121" s="57">
        <f>VLOOKUP($M121,PercentSHGoalStats!$A$3:$AE$998,18,FALSE)</f>
        <v>0.5714285714285714</v>
      </c>
      <c r="K121" s="57">
        <f>VLOOKUP($M121,PercentSHGoalStats!$A$3:$AE$998,20,FALSE)</f>
        <v>0.2413793103448276</v>
      </c>
      <c r="L121" s="57">
        <f>VLOOKUP($M121,PercentSHGoalStats!$A$3:$AE$998,21,FALSE)</f>
        <v>7.1428571428571425E-2</v>
      </c>
      <c r="M121" s="53" t="str">
        <f>Fixtures!A121</f>
        <v>Coventry City</v>
      </c>
      <c r="N121" s="54">
        <f>Fixtures!D121</f>
        <v>43491</v>
      </c>
      <c r="O121" s="53" t="str">
        <f>Fixtures!B121</f>
        <v>Blackpool</v>
      </c>
      <c r="P121" s="57">
        <f>VLOOKUP($O121,PercentSHGoalStats!$A$3:$AE$998,5,FALSE)</f>
        <v>0.62962962962962965</v>
      </c>
      <c r="Q121" s="57">
        <f>VLOOKUP($O121,PercentSHGoalStats!$A$3:$AE$998,7,FALSE)</f>
        <v>0.53846153846153844</v>
      </c>
      <c r="R121" s="57">
        <f>VLOOKUP($O121,PercentSHGoalStats!$A$3:$AE$998,8,FALSE)</f>
        <v>0.37037037037037035</v>
      </c>
      <c r="S121" s="57">
        <f>VLOOKUP($O121,PercentSHGoalStats!$A$3:$AE$998,10,FALSE)</f>
        <v>0.23076923076923078</v>
      </c>
      <c r="T121" s="57">
        <f>VLOOKUP($O121,PercentSHGoalStats!$A$3:$AE$998,11,FALSE)</f>
        <v>0.44444444444444442</v>
      </c>
      <c r="U121" s="57">
        <f>VLOOKUP($O121,PercentSHGoalStats!$A$3:$AE$998,13,FALSE)</f>
        <v>0.38461538461538464</v>
      </c>
      <c r="V121" s="57">
        <f>VLOOKUP($O121,PercentSHGoalStats!$A$3:$AE$998,14,FALSE)</f>
        <v>0.14814814814814814</v>
      </c>
      <c r="W121" s="57">
        <f>VLOOKUP($O121,PercentSHGoalStats!$A$3:$AE$998,16,FALSE)</f>
        <v>7.6923076923076927E-2</v>
      </c>
      <c r="X121" s="57">
        <f>VLOOKUP($O121,PercentSHGoalStats!$A$3:$AE$998,17,FALSE)</f>
        <v>0.44444444444444442</v>
      </c>
      <c r="Y121" s="57">
        <f>VLOOKUP($O121,PercentSHGoalStats!$A$3:$AE$998,19,FALSE)</f>
        <v>0.38461538461538464</v>
      </c>
      <c r="Z121" s="57">
        <f>VLOOKUP($O121,PercentSHGoalStats!$A$3:$AE$998,20,FALSE)</f>
        <v>7.407407407407407E-2</v>
      </c>
      <c r="AA121" s="57">
        <f>VLOOKUP($O121,PercentSHGoalStats!$A$3:$AE$998,22,FALSE)</f>
        <v>0</v>
      </c>
    </row>
    <row r="122" spans="1:27" ht="14.4" hidden="1" thickTop="1" x14ac:dyDescent="0.3">
      <c r="A122" s="57">
        <f>VLOOKUP($M122,PercentSHGoalStats!$A$3:$AE$998,5,FALSE)</f>
        <v>0.8571428571428571</v>
      </c>
      <c r="B122" s="57">
        <f>VLOOKUP($M122,PercentSHGoalStats!$A$3:$AE$998,6,FALSE)</f>
        <v>0.9285714285714286</v>
      </c>
      <c r="C122" s="57">
        <f>VLOOKUP($M122,PercentSHGoalStats!$A$3:$AE$998,8,FALSE)</f>
        <v>0.25</v>
      </c>
      <c r="D122" s="57">
        <f>VLOOKUP($M122,PercentSHGoalStats!$A$3:$AE$998,9,FALSE)</f>
        <v>0.42857142857142855</v>
      </c>
      <c r="E122" s="57">
        <f>VLOOKUP($M122,PercentSHGoalStats!$A$3:$AE$998,11,FALSE)</f>
        <v>0.35714285714285715</v>
      </c>
      <c r="F122" s="57">
        <f>VLOOKUP($M122,PercentSHGoalStats!$A$3:$AE$998,12,FALSE)</f>
        <v>0.42857142857142855</v>
      </c>
      <c r="G122" s="57">
        <f>VLOOKUP($M122,PercentSHGoalStats!$A$3:$AE$998,14,FALSE)</f>
        <v>7.1428571428571425E-2</v>
      </c>
      <c r="H122" s="57">
        <f>VLOOKUP($M122,PercentSHGoalStats!$A$3:$AE$998,15,FALSE)</f>
        <v>0.14285714285714285</v>
      </c>
      <c r="I122" s="57">
        <f>VLOOKUP($M122,PercentSHGoalStats!$A$3:$AE$998,17,FALSE)</f>
        <v>0.6071428571428571</v>
      </c>
      <c r="J122" s="57">
        <f>VLOOKUP($M122,PercentSHGoalStats!$A$3:$AE$998,18,FALSE)</f>
        <v>0.6428571428571429</v>
      </c>
      <c r="K122" s="57">
        <f>VLOOKUP($M122,PercentSHGoalStats!$A$3:$AE$998,20,FALSE)</f>
        <v>0.14285714285714285</v>
      </c>
      <c r="L122" s="57">
        <f>VLOOKUP($M122,PercentSHGoalStats!$A$3:$AE$998,21,FALSE)</f>
        <v>0.21428571428571427</v>
      </c>
      <c r="M122" s="53" t="str">
        <f>Fixtures!A122</f>
        <v>Fleetwood Town</v>
      </c>
      <c r="N122" s="54">
        <f>Fixtures!D122</f>
        <v>43491</v>
      </c>
      <c r="O122" s="53" t="str">
        <f>Fixtures!B122</f>
        <v>Scunthorpe United</v>
      </c>
      <c r="P122" s="57">
        <f>VLOOKUP($O122,PercentSHGoalStats!$A$3:$AE$998,5,FALSE)</f>
        <v>0.82758620689655171</v>
      </c>
      <c r="Q122" s="57">
        <f>VLOOKUP($O122,PercentSHGoalStats!$A$3:$AE$998,7,FALSE)</f>
        <v>0.7142857142857143</v>
      </c>
      <c r="R122" s="57">
        <f>VLOOKUP($O122,PercentSHGoalStats!$A$3:$AE$998,8,FALSE)</f>
        <v>0.55172413793103448</v>
      </c>
      <c r="S122" s="57">
        <f>VLOOKUP($O122,PercentSHGoalStats!$A$3:$AE$998,10,FALSE)</f>
        <v>0.42857142857142855</v>
      </c>
      <c r="T122" s="57">
        <f>VLOOKUP($O122,PercentSHGoalStats!$A$3:$AE$998,11,FALSE)</f>
        <v>0.58620689655172409</v>
      </c>
      <c r="U122" s="57">
        <f>VLOOKUP($O122,PercentSHGoalStats!$A$3:$AE$998,13,FALSE)</f>
        <v>0.5</v>
      </c>
      <c r="V122" s="57">
        <f>VLOOKUP($O122,PercentSHGoalStats!$A$3:$AE$998,14,FALSE)</f>
        <v>0.13793103448275862</v>
      </c>
      <c r="W122" s="57">
        <f>VLOOKUP($O122,PercentSHGoalStats!$A$3:$AE$998,16,FALSE)</f>
        <v>7.1428571428571425E-2</v>
      </c>
      <c r="X122" s="57">
        <f>VLOOKUP($O122,PercentSHGoalStats!$A$3:$AE$998,17,FALSE)</f>
        <v>0.68965517241379315</v>
      </c>
      <c r="Y122" s="57">
        <f>VLOOKUP($O122,PercentSHGoalStats!$A$3:$AE$998,19,FALSE)</f>
        <v>0.5714285714285714</v>
      </c>
      <c r="Z122" s="57">
        <f>VLOOKUP($O122,PercentSHGoalStats!$A$3:$AE$998,20,FALSE)</f>
        <v>0.27586206896551724</v>
      </c>
      <c r="AA122" s="57">
        <f>VLOOKUP($O122,PercentSHGoalStats!$A$3:$AE$998,22,FALSE)</f>
        <v>0.14285714285714285</v>
      </c>
    </row>
    <row r="123" spans="1:27" ht="14.4" hidden="1" thickTop="1" x14ac:dyDescent="0.3">
      <c r="A123" s="57">
        <f>VLOOKUP($M123,PercentSHGoalStats!$A$3:$AE$998,5,FALSE)</f>
        <v>0.9642857142857143</v>
      </c>
      <c r="B123" s="57">
        <f>VLOOKUP($M123,PercentSHGoalStats!$A$3:$AE$998,6,FALSE)</f>
        <v>0.9285714285714286</v>
      </c>
      <c r="C123" s="57">
        <f>VLOOKUP($M123,PercentSHGoalStats!$A$3:$AE$998,8,FALSE)</f>
        <v>0.5357142857142857</v>
      </c>
      <c r="D123" s="57">
        <f>VLOOKUP($M123,PercentSHGoalStats!$A$3:$AE$998,9,FALSE)</f>
        <v>0.35714285714285715</v>
      </c>
      <c r="E123" s="57">
        <f>VLOOKUP($M123,PercentSHGoalStats!$A$3:$AE$998,11,FALSE)</f>
        <v>0.7142857142857143</v>
      </c>
      <c r="F123" s="57">
        <f>VLOOKUP($M123,PercentSHGoalStats!$A$3:$AE$998,12,FALSE)</f>
        <v>0.6428571428571429</v>
      </c>
      <c r="G123" s="57">
        <f>VLOOKUP($M123,PercentSHGoalStats!$A$3:$AE$998,14,FALSE)</f>
        <v>0.21428571428571427</v>
      </c>
      <c r="H123" s="57">
        <f>VLOOKUP($M123,PercentSHGoalStats!$A$3:$AE$998,15,FALSE)</f>
        <v>0</v>
      </c>
      <c r="I123" s="57">
        <f>VLOOKUP($M123,PercentSHGoalStats!$A$3:$AE$998,17,FALSE)</f>
        <v>0.6428571428571429</v>
      </c>
      <c r="J123" s="57">
        <f>VLOOKUP($M123,PercentSHGoalStats!$A$3:$AE$998,18,FALSE)</f>
        <v>0.5714285714285714</v>
      </c>
      <c r="K123" s="57">
        <f>VLOOKUP($M123,PercentSHGoalStats!$A$3:$AE$998,20,FALSE)</f>
        <v>0.21428571428571427</v>
      </c>
      <c r="L123" s="57">
        <f>VLOOKUP($M123,PercentSHGoalStats!$A$3:$AE$998,21,FALSE)</f>
        <v>0.21428571428571427</v>
      </c>
      <c r="M123" s="53" t="str">
        <f>Fixtures!A123</f>
        <v>Peterborough United</v>
      </c>
      <c r="N123" s="54">
        <f>Fixtures!D123</f>
        <v>43491</v>
      </c>
      <c r="O123" s="53" t="str">
        <f>Fixtures!B123</f>
        <v>Charlton Athletic</v>
      </c>
      <c r="P123" s="57">
        <f>VLOOKUP($O123,PercentSHGoalStats!$A$3:$AE$998,5,FALSE)</f>
        <v>0.86206896551724133</v>
      </c>
      <c r="Q123" s="57">
        <f>VLOOKUP($O123,PercentSHGoalStats!$A$3:$AE$998,7,FALSE)</f>
        <v>0.9285714285714286</v>
      </c>
      <c r="R123" s="57">
        <f>VLOOKUP($O123,PercentSHGoalStats!$A$3:$AE$998,8,FALSE)</f>
        <v>0.37931034482758619</v>
      </c>
      <c r="S123" s="57">
        <f>VLOOKUP($O123,PercentSHGoalStats!$A$3:$AE$998,10,FALSE)</f>
        <v>0.5</v>
      </c>
      <c r="T123" s="57">
        <f>VLOOKUP($O123,PercentSHGoalStats!$A$3:$AE$998,11,FALSE)</f>
        <v>0.62068965517241381</v>
      </c>
      <c r="U123" s="57">
        <f>VLOOKUP($O123,PercentSHGoalStats!$A$3:$AE$998,13,FALSE)</f>
        <v>0.7142857142857143</v>
      </c>
      <c r="V123" s="57">
        <f>VLOOKUP($O123,PercentSHGoalStats!$A$3:$AE$998,14,FALSE)</f>
        <v>0.17241379310344829</v>
      </c>
      <c r="W123" s="57">
        <f>VLOOKUP($O123,PercentSHGoalStats!$A$3:$AE$998,16,FALSE)</f>
        <v>0.14285714285714285</v>
      </c>
      <c r="X123" s="57">
        <f>VLOOKUP($O123,PercentSHGoalStats!$A$3:$AE$998,17,FALSE)</f>
        <v>0.48275862068965519</v>
      </c>
      <c r="Y123" s="57">
        <f>VLOOKUP($O123,PercentSHGoalStats!$A$3:$AE$998,19,FALSE)</f>
        <v>0.5714285714285714</v>
      </c>
      <c r="Z123" s="57">
        <f>VLOOKUP($O123,PercentSHGoalStats!$A$3:$AE$998,20,FALSE)</f>
        <v>0.13793103448275862</v>
      </c>
      <c r="AA123" s="57">
        <f>VLOOKUP($O123,PercentSHGoalStats!$A$3:$AE$998,22,FALSE)</f>
        <v>0.21428571428571427</v>
      </c>
    </row>
    <row r="124" spans="1:27" ht="14.4" hidden="1" thickTop="1" x14ac:dyDescent="0.3">
      <c r="A124" s="57">
        <f>VLOOKUP($M124,PercentSHGoalStats!$A$3:$AE$998,5,FALSE)</f>
        <v>0.7857142857142857</v>
      </c>
      <c r="B124" s="57">
        <f>VLOOKUP($M124,PercentSHGoalStats!$A$3:$AE$998,6,FALSE)</f>
        <v>0.9285714285714286</v>
      </c>
      <c r="C124" s="57">
        <f>VLOOKUP($M124,PercentSHGoalStats!$A$3:$AE$998,8,FALSE)</f>
        <v>0.5</v>
      </c>
      <c r="D124" s="57">
        <f>VLOOKUP($M124,PercentSHGoalStats!$A$3:$AE$998,9,FALSE)</f>
        <v>0.6428571428571429</v>
      </c>
      <c r="E124" s="57">
        <f>VLOOKUP($M124,PercentSHGoalStats!$A$3:$AE$998,11,FALSE)</f>
        <v>0.6428571428571429</v>
      </c>
      <c r="F124" s="57">
        <f>VLOOKUP($M124,PercentSHGoalStats!$A$3:$AE$998,12,FALSE)</f>
        <v>0.9285714285714286</v>
      </c>
      <c r="G124" s="57">
        <f>VLOOKUP($M124,PercentSHGoalStats!$A$3:$AE$998,14,FALSE)</f>
        <v>0.32142857142857145</v>
      </c>
      <c r="H124" s="57">
        <f>VLOOKUP($M124,PercentSHGoalStats!$A$3:$AE$998,15,FALSE)</f>
        <v>0.35714285714285715</v>
      </c>
      <c r="I124" s="57">
        <f>VLOOKUP($M124,PercentSHGoalStats!$A$3:$AE$998,17,FALSE)</f>
        <v>0.42857142857142855</v>
      </c>
      <c r="J124" s="57">
        <f>VLOOKUP($M124,PercentSHGoalStats!$A$3:$AE$998,18,FALSE)</f>
        <v>0.5</v>
      </c>
      <c r="K124" s="57">
        <f>VLOOKUP($M124,PercentSHGoalStats!$A$3:$AE$998,20,FALSE)</f>
        <v>0.21428571428571427</v>
      </c>
      <c r="L124" s="57">
        <f>VLOOKUP($M124,PercentSHGoalStats!$A$3:$AE$998,21,FALSE)</f>
        <v>0.2857142857142857</v>
      </c>
      <c r="M124" s="53" t="str">
        <f>Fixtures!A124</f>
        <v>Southend United</v>
      </c>
      <c r="N124" s="54">
        <f>Fixtures!D124</f>
        <v>43491</v>
      </c>
      <c r="O124" s="53" t="str">
        <f>Fixtures!B124</f>
        <v>Luton Town</v>
      </c>
      <c r="P124" s="57">
        <f>VLOOKUP($O124,PercentSHGoalStats!$A$3:$AE$998,5,FALSE)</f>
        <v>0.8214285714285714</v>
      </c>
      <c r="Q124" s="57">
        <f>VLOOKUP($O124,PercentSHGoalStats!$A$3:$AE$998,7,FALSE)</f>
        <v>0.7857142857142857</v>
      </c>
      <c r="R124" s="57">
        <f>VLOOKUP($O124,PercentSHGoalStats!$A$3:$AE$998,8,FALSE)</f>
        <v>0.42857142857142855</v>
      </c>
      <c r="S124" s="57">
        <f>VLOOKUP($O124,PercentSHGoalStats!$A$3:$AE$998,10,FALSE)</f>
        <v>0.42857142857142855</v>
      </c>
      <c r="T124" s="57">
        <f>VLOOKUP($O124,PercentSHGoalStats!$A$3:$AE$998,11,FALSE)</f>
        <v>0.7857142857142857</v>
      </c>
      <c r="U124" s="57">
        <f>VLOOKUP($O124,PercentSHGoalStats!$A$3:$AE$998,13,FALSE)</f>
        <v>0.7142857142857143</v>
      </c>
      <c r="V124" s="57">
        <f>VLOOKUP($O124,PercentSHGoalStats!$A$3:$AE$998,14,FALSE)</f>
        <v>0.2857142857142857</v>
      </c>
      <c r="W124" s="57">
        <f>VLOOKUP($O124,PercentSHGoalStats!$A$3:$AE$998,16,FALSE)</f>
        <v>0.2857142857142857</v>
      </c>
      <c r="X124" s="57">
        <f>VLOOKUP($O124,PercentSHGoalStats!$A$3:$AE$998,17,FALSE)</f>
        <v>0.35714285714285715</v>
      </c>
      <c r="Y124" s="57">
        <f>VLOOKUP($O124,PercentSHGoalStats!$A$3:$AE$998,19,FALSE)</f>
        <v>0.42857142857142855</v>
      </c>
      <c r="Z124" s="57">
        <f>VLOOKUP($O124,PercentSHGoalStats!$A$3:$AE$998,20,FALSE)</f>
        <v>0</v>
      </c>
      <c r="AA124" s="57">
        <f>VLOOKUP($O124,PercentSHGoalStats!$A$3:$AE$998,22,FALSE)</f>
        <v>0</v>
      </c>
    </row>
    <row r="125" spans="1:27" ht="14.4" hidden="1" thickTop="1" x14ac:dyDescent="0.3">
      <c r="A125" s="57">
        <f>VLOOKUP($M125,PercentSHGoalStats!$A$3:$AE$998,5,FALSE)</f>
        <v>0.8571428571428571</v>
      </c>
      <c r="B125" s="57">
        <f>VLOOKUP($M125,PercentSHGoalStats!$A$3:$AE$998,6,FALSE)</f>
        <v>0.8571428571428571</v>
      </c>
      <c r="C125" s="57">
        <f>VLOOKUP($M125,PercentSHGoalStats!$A$3:$AE$998,8,FALSE)</f>
        <v>0.5</v>
      </c>
      <c r="D125" s="57">
        <f>VLOOKUP($M125,PercentSHGoalStats!$A$3:$AE$998,9,FALSE)</f>
        <v>0.42857142857142855</v>
      </c>
      <c r="E125" s="57">
        <f>VLOOKUP($M125,PercentSHGoalStats!$A$3:$AE$998,11,FALSE)</f>
        <v>0.6428571428571429</v>
      </c>
      <c r="F125" s="57">
        <f>VLOOKUP($M125,PercentSHGoalStats!$A$3:$AE$998,12,FALSE)</f>
        <v>0.6428571428571429</v>
      </c>
      <c r="G125" s="57">
        <f>VLOOKUP($M125,PercentSHGoalStats!$A$3:$AE$998,14,FALSE)</f>
        <v>0.21428571428571427</v>
      </c>
      <c r="H125" s="57">
        <f>VLOOKUP($M125,PercentSHGoalStats!$A$3:$AE$998,15,FALSE)</f>
        <v>0.2857142857142857</v>
      </c>
      <c r="I125" s="57">
        <f>VLOOKUP($M125,PercentSHGoalStats!$A$3:$AE$998,17,FALSE)</f>
        <v>0.5357142857142857</v>
      </c>
      <c r="J125" s="57">
        <f>VLOOKUP($M125,PercentSHGoalStats!$A$3:$AE$998,18,FALSE)</f>
        <v>0.5</v>
      </c>
      <c r="K125" s="57">
        <f>VLOOKUP($M125,PercentSHGoalStats!$A$3:$AE$998,20,FALSE)</f>
        <v>0.25</v>
      </c>
      <c r="L125" s="57">
        <f>VLOOKUP($M125,PercentSHGoalStats!$A$3:$AE$998,21,FALSE)</f>
        <v>0.14285714285714285</v>
      </c>
      <c r="M125" s="53" t="str">
        <f>Fixtures!A125</f>
        <v>Wycombe Wanderers</v>
      </c>
      <c r="N125" s="54">
        <f>Fixtures!D125</f>
        <v>43491</v>
      </c>
      <c r="O125" s="53" t="str">
        <f>Fixtures!B125</f>
        <v>Plymouth Argyle</v>
      </c>
      <c r="P125" s="57">
        <f>VLOOKUP($O125,PercentSHGoalStats!$A$3:$AE$998,5,FALSE)</f>
        <v>0.8214285714285714</v>
      </c>
      <c r="Q125" s="57">
        <f>VLOOKUP($O125,PercentSHGoalStats!$A$3:$AE$998,7,FALSE)</f>
        <v>0.7857142857142857</v>
      </c>
      <c r="R125" s="57">
        <f>VLOOKUP($O125,PercentSHGoalStats!$A$3:$AE$998,8,FALSE)</f>
        <v>0.4642857142857143</v>
      </c>
      <c r="S125" s="57">
        <f>VLOOKUP($O125,PercentSHGoalStats!$A$3:$AE$998,10,FALSE)</f>
        <v>0.35714285714285715</v>
      </c>
      <c r="T125" s="57">
        <f>VLOOKUP($O125,PercentSHGoalStats!$A$3:$AE$998,11,FALSE)</f>
        <v>0.4642857142857143</v>
      </c>
      <c r="U125" s="57">
        <f>VLOOKUP($O125,PercentSHGoalStats!$A$3:$AE$998,13,FALSE)</f>
        <v>0.35714285714285715</v>
      </c>
      <c r="V125" s="57">
        <f>VLOOKUP($O125,PercentSHGoalStats!$A$3:$AE$998,14,FALSE)</f>
        <v>0.21428571428571427</v>
      </c>
      <c r="W125" s="57">
        <f>VLOOKUP($O125,PercentSHGoalStats!$A$3:$AE$998,16,FALSE)</f>
        <v>0.21428571428571427</v>
      </c>
      <c r="X125" s="57">
        <f>VLOOKUP($O125,PercentSHGoalStats!$A$3:$AE$998,17,FALSE)</f>
        <v>0.7142857142857143</v>
      </c>
      <c r="Y125" s="57">
        <f>VLOOKUP($O125,PercentSHGoalStats!$A$3:$AE$998,19,FALSE)</f>
        <v>0.7142857142857143</v>
      </c>
      <c r="Z125" s="57">
        <f>VLOOKUP($O125,PercentSHGoalStats!$A$3:$AE$998,20,FALSE)</f>
        <v>0.21428571428571427</v>
      </c>
      <c r="AA125" s="57">
        <f>VLOOKUP($O125,PercentSHGoalStats!$A$3:$AE$998,22,FALSE)</f>
        <v>0.14285714285714285</v>
      </c>
    </row>
    <row r="126" spans="1:27" ht="14.4" hidden="1" thickTop="1" x14ac:dyDescent="0.3">
      <c r="A126" s="57">
        <f>VLOOKUP($M126,PercentSHGoalStats!$A$3:$AE$998,5,FALSE)</f>
        <v>0.85</v>
      </c>
      <c r="B126" s="57">
        <f>VLOOKUP($M126,PercentSHGoalStats!$A$3:$AE$998,6,FALSE)</f>
        <v>0.9</v>
      </c>
      <c r="C126" s="57">
        <f>VLOOKUP($M126,PercentSHGoalStats!$A$3:$AE$998,8,FALSE)</f>
        <v>0.45</v>
      </c>
      <c r="D126" s="57">
        <f>VLOOKUP($M126,PercentSHGoalStats!$A$3:$AE$998,9,FALSE)</f>
        <v>0.4</v>
      </c>
      <c r="E126" s="57">
        <f>VLOOKUP($M126,PercentSHGoalStats!$A$3:$AE$998,11,FALSE)</f>
        <v>0.75</v>
      </c>
      <c r="F126" s="57">
        <f>VLOOKUP($M126,PercentSHGoalStats!$A$3:$AE$998,12,FALSE)</f>
        <v>0.9</v>
      </c>
      <c r="G126" s="57">
        <f>VLOOKUP($M126,PercentSHGoalStats!$A$3:$AE$998,14,FALSE)</f>
        <v>0.15</v>
      </c>
      <c r="H126" s="57">
        <f>VLOOKUP($M126,PercentSHGoalStats!$A$3:$AE$998,15,FALSE)</f>
        <v>0.2</v>
      </c>
      <c r="I126" s="57">
        <f>VLOOKUP($M126,PercentSHGoalStats!$A$3:$AE$998,17,FALSE)</f>
        <v>0.4</v>
      </c>
      <c r="J126" s="57">
        <f>VLOOKUP($M126,PercentSHGoalStats!$A$3:$AE$998,18,FALSE)</f>
        <v>0.3</v>
      </c>
      <c r="K126" s="57">
        <f>VLOOKUP($M126,PercentSHGoalStats!$A$3:$AE$998,20,FALSE)</f>
        <v>0.1</v>
      </c>
      <c r="L126" s="57">
        <f>VLOOKUP($M126,PercentSHGoalStats!$A$3:$AE$998,21,FALSE)</f>
        <v>0</v>
      </c>
      <c r="M126" s="53" t="str">
        <f>Fixtures!A126</f>
        <v>Atlético Madrid</v>
      </c>
      <c r="N126" s="54">
        <f>Fixtures!D126</f>
        <v>43491</v>
      </c>
      <c r="O126" s="53" t="str">
        <f>Fixtures!B126</f>
        <v>Getafe</v>
      </c>
      <c r="P126" s="57">
        <f>VLOOKUP($O126,PercentSHGoalStats!$A$3:$AE$998,5,FALSE)</f>
        <v>0.8</v>
      </c>
      <c r="Q126" s="57">
        <f>VLOOKUP($O126,PercentSHGoalStats!$A$3:$AE$998,7,FALSE)</f>
        <v>0.9</v>
      </c>
      <c r="R126" s="57">
        <f>VLOOKUP($O126,PercentSHGoalStats!$A$3:$AE$998,8,FALSE)</f>
        <v>0.45</v>
      </c>
      <c r="S126" s="57">
        <f>VLOOKUP($O126,PercentSHGoalStats!$A$3:$AE$998,10,FALSE)</f>
        <v>0.6</v>
      </c>
      <c r="T126" s="57">
        <f>VLOOKUP($O126,PercentSHGoalStats!$A$3:$AE$998,11,FALSE)</f>
        <v>0.55000000000000004</v>
      </c>
      <c r="U126" s="57">
        <f>VLOOKUP($O126,PercentSHGoalStats!$A$3:$AE$998,13,FALSE)</f>
        <v>0.7</v>
      </c>
      <c r="V126" s="57">
        <f>VLOOKUP($O126,PercentSHGoalStats!$A$3:$AE$998,14,FALSE)</f>
        <v>0.25</v>
      </c>
      <c r="W126" s="57">
        <f>VLOOKUP($O126,PercentSHGoalStats!$A$3:$AE$998,16,FALSE)</f>
        <v>0.2</v>
      </c>
      <c r="X126" s="57">
        <f>VLOOKUP($O126,PercentSHGoalStats!$A$3:$AE$998,17,FALSE)</f>
        <v>0.55000000000000004</v>
      </c>
      <c r="Y126" s="57">
        <f>VLOOKUP($O126,PercentSHGoalStats!$A$3:$AE$998,19,FALSE)</f>
        <v>0.8</v>
      </c>
      <c r="Z126" s="57">
        <f>VLOOKUP($O126,PercentSHGoalStats!$A$3:$AE$998,20,FALSE)</f>
        <v>0</v>
      </c>
      <c r="AA126" s="57">
        <f>VLOOKUP($O126,PercentSHGoalStats!$A$3:$AE$998,22,FALSE)</f>
        <v>0</v>
      </c>
    </row>
    <row r="127" spans="1:27" ht="14.4" hidden="1" thickTop="1" x14ac:dyDescent="0.3">
      <c r="A127" s="57">
        <f>VLOOKUP($M127,PercentSHGoalStats!$A$3:$AE$998,5,FALSE)</f>
        <v>0.7</v>
      </c>
      <c r="B127" s="57">
        <f>VLOOKUP($M127,PercentSHGoalStats!$A$3:$AE$998,6,FALSE)</f>
        <v>0.8</v>
      </c>
      <c r="C127" s="57">
        <f>VLOOKUP($M127,PercentSHGoalStats!$A$3:$AE$998,8,FALSE)</f>
        <v>0.35</v>
      </c>
      <c r="D127" s="57">
        <f>VLOOKUP($M127,PercentSHGoalStats!$A$3:$AE$998,9,FALSE)</f>
        <v>0.5</v>
      </c>
      <c r="E127" s="57">
        <f>VLOOKUP($M127,PercentSHGoalStats!$A$3:$AE$998,11,FALSE)</f>
        <v>0.45</v>
      </c>
      <c r="F127" s="57">
        <f>VLOOKUP($M127,PercentSHGoalStats!$A$3:$AE$998,12,FALSE)</f>
        <v>0.6</v>
      </c>
      <c r="G127" s="57">
        <f>VLOOKUP($M127,PercentSHGoalStats!$A$3:$AE$998,14,FALSE)</f>
        <v>0.1</v>
      </c>
      <c r="H127" s="57">
        <f>VLOOKUP($M127,PercentSHGoalStats!$A$3:$AE$998,15,FALSE)</f>
        <v>0.1</v>
      </c>
      <c r="I127" s="57">
        <f>VLOOKUP($M127,PercentSHGoalStats!$A$3:$AE$998,17,FALSE)</f>
        <v>0.45</v>
      </c>
      <c r="J127" s="57">
        <f>VLOOKUP($M127,PercentSHGoalStats!$A$3:$AE$998,18,FALSE)</f>
        <v>0.6</v>
      </c>
      <c r="K127" s="57">
        <f>VLOOKUP($M127,PercentSHGoalStats!$A$3:$AE$998,20,FALSE)</f>
        <v>0.05</v>
      </c>
      <c r="L127" s="57">
        <f>VLOOKUP($M127,PercentSHGoalStats!$A$3:$AE$998,21,FALSE)</f>
        <v>0</v>
      </c>
      <c r="M127" s="53" t="str">
        <f>Fixtures!A127</f>
        <v>Valencia</v>
      </c>
      <c r="N127" s="54">
        <f>Fixtures!D127</f>
        <v>43491</v>
      </c>
      <c r="O127" s="53" t="str">
        <f>Fixtures!B127</f>
        <v>Villarreal</v>
      </c>
      <c r="P127" s="57">
        <f>VLOOKUP($O127,PercentSHGoalStats!$A$3:$AE$998,5,FALSE)</f>
        <v>0.84210526315789469</v>
      </c>
      <c r="Q127" s="57">
        <f>VLOOKUP($O127,PercentSHGoalStats!$A$3:$AE$998,7,FALSE)</f>
        <v>0.77777777777777779</v>
      </c>
      <c r="R127" s="57">
        <f>VLOOKUP($O127,PercentSHGoalStats!$A$3:$AE$998,8,FALSE)</f>
        <v>0.52631578947368418</v>
      </c>
      <c r="S127" s="57">
        <f>VLOOKUP($O127,PercentSHGoalStats!$A$3:$AE$998,10,FALSE)</f>
        <v>0.55555555555555558</v>
      </c>
      <c r="T127" s="57">
        <f>VLOOKUP($O127,PercentSHGoalStats!$A$3:$AE$998,11,FALSE)</f>
        <v>0.52631578947368418</v>
      </c>
      <c r="U127" s="57">
        <f>VLOOKUP($O127,PercentSHGoalStats!$A$3:$AE$998,13,FALSE)</f>
        <v>0.44444444444444442</v>
      </c>
      <c r="V127" s="57">
        <f>VLOOKUP($O127,PercentSHGoalStats!$A$3:$AE$998,14,FALSE)</f>
        <v>0.21052631578947367</v>
      </c>
      <c r="W127" s="57">
        <f>VLOOKUP($O127,PercentSHGoalStats!$A$3:$AE$998,16,FALSE)</f>
        <v>0.22222222222222221</v>
      </c>
      <c r="X127" s="57">
        <f>VLOOKUP($O127,PercentSHGoalStats!$A$3:$AE$998,17,FALSE)</f>
        <v>0.68421052631578949</v>
      </c>
      <c r="Y127" s="57">
        <f>VLOOKUP($O127,PercentSHGoalStats!$A$3:$AE$998,19,FALSE)</f>
        <v>0.55555555555555558</v>
      </c>
      <c r="Z127" s="57">
        <f>VLOOKUP($O127,PercentSHGoalStats!$A$3:$AE$998,20,FALSE)</f>
        <v>0.21052631578947367</v>
      </c>
      <c r="AA127" s="57">
        <f>VLOOKUP($O127,PercentSHGoalStats!$A$3:$AE$998,22,FALSE)</f>
        <v>0.22222222222222221</v>
      </c>
    </row>
    <row r="128" spans="1:27" ht="14.4" hidden="1" thickTop="1" x14ac:dyDescent="0.3">
      <c r="A128" s="57">
        <f>VLOOKUP($M128,PercentSHGoalStats!$A$3:$AE$998,5,FALSE)</f>
        <v>0.73684210526315785</v>
      </c>
      <c r="B128" s="57">
        <f>VLOOKUP($M128,PercentSHGoalStats!$A$3:$AE$998,6,FALSE)</f>
        <v>0.77777777777777779</v>
      </c>
      <c r="C128" s="57">
        <f>VLOOKUP($M128,PercentSHGoalStats!$A$3:$AE$998,8,FALSE)</f>
        <v>0.31578947368421051</v>
      </c>
      <c r="D128" s="57">
        <f>VLOOKUP($M128,PercentSHGoalStats!$A$3:$AE$998,9,FALSE)</f>
        <v>0.33333333333333331</v>
      </c>
      <c r="E128" s="57">
        <f>VLOOKUP($M128,PercentSHGoalStats!$A$3:$AE$998,11,FALSE)</f>
        <v>0.36842105263157893</v>
      </c>
      <c r="F128" s="57">
        <f>VLOOKUP($M128,PercentSHGoalStats!$A$3:$AE$998,12,FALSE)</f>
        <v>0.55555555555555558</v>
      </c>
      <c r="G128" s="57">
        <f>VLOOKUP($M128,PercentSHGoalStats!$A$3:$AE$998,14,FALSE)</f>
        <v>0.15789473684210525</v>
      </c>
      <c r="H128" s="57">
        <f>VLOOKUP($M128,PercentSHGoalStats!$A$3:$AE$998,15,FALSE)</f>
        <v>0.22222222222222221</v>
      </c>
      <c r="I128" s="57">
        <f>VLOOKUP($M128,PercentSHGoalStats!$A$3:$AE$998,17,FALSE)</f>
        <v>0.52631578947368418</v>
      </c>
      <c r="J128" s="57">
        <f>VLOOKUP($M128,PercentSHGoalStats!$A$3:$AE$998,18,FALSE)</f>
        <v>0.33333333333333331</v>
      </c>
      <c r="K128" s="57">
        <f>VLOOKUP($M128,PercentSHGoalStats!$A$3:$AE$998,20,FALSE)</f>
        <v>0.10526315789473684</v>
      </c>
      <c r="L128" s="57">
        <f>VLOOKUP($M128,PercentSHGoalStats!$A$3:$AE$998,21,FALSE)</f>
        <v>0</v>
      </c>
      <c r="M128" s="53" t="str">
        <f>Fixtures!A128</f>
        <v>Leganés</v>
      </c>
      <c r="N128" s="54">
        <f>Fixtures!D128</f>
        <v>43491</v>
      </c>
      <c r="O128" s="53" t="str">
        <f>Fixtures!B128</f>
        <v>Eibar</v>
      </c>
      <c r="P128" s="57">
        <f>VLOOKUP($O128,PercentSHGoalStats!$A$3:$AE$998,5,FALSE)</f>
        <v>0.84210526315789469</v>
      </c>
      <c r="Q128" s="57">
        <f>VLOOKUP($O128,PercentSHGoalStats!$A$3:$AE$998,7,FALSE)</f>
        <v>0.88888888888888884</v>
      </c>
      <c r="R128" s="57">
        <f>VLOOKUP($O128,PercentSHGoalStats!$A$3:$AE$998,8,FALSE)</f>
        <v>0.36842105263157893</v>
      </c>
      <c r="S128" s="57">
        <f>VLOOKUP($O128,PercentSHGoalStats!$A$3:$AE$998,10,FALSE)</f>
        <v>0.33333333333333331</v>
      </c>
      <c r="T128" s="57">
        <f>VLOOKUP($O128,PercentSHGoalStats!$A$3:$AE$998,11,FALSE)</f>
        <v>0.57894736842105265</v>
      </c>
      <c r="U128" s="57">
        <f>VLOOKUP($O128,PercentSHGoalStats!$A$3:$AE$998,13,FALSE)</f>
        <v>0.33333333333333331</v>
      </c>
      <c r="V128" s="57">
        <f>VLOOKUP($O128,PercentSHGoalStats!$A$3:$AE$998,14,FALSE)</f>
        <v>0.15789473684210525</v>
      </c>
      <c r="W128" s="57">
        <f>VLOOKUP($O128,PercentSHGoalStats!$A$3:$AE$998,16,FALSE)</f>
        <v>0</v>
      </c>
      <c r="X128" s="57">
        <f>VLOOKUP($O128,PercentSHGoalStats!$A$3:$AE$998,17,FALSE)</f>
        <v>0.42105263157894735</v>
      </c>
      <c r="Y128" s="57">
        <f>VLOOKUP($O128,PercentSHGoalStats!$A$3:$AE$998,19,FALSE)</f>
        <v>0.66666666666666663</v>
      </c>
      <c r="Z128" s="57">
        <f>VLOOKUP($O128,PercentSHGoalStats!$A$3:$AE$998,20,FALSE)</f>
        <v>0.21052631578947367</v>
      </c>
      <c r="AA128" s="57">
        <f>VLOOKUP($O128,PercentSHGoalStats!$A$3:$AE$998,22,FALSE)</f>
        <v>0.22222222222222221</v>
      </c>
    </row>
    <row r="129" spans="1:27" ht="14.4" hidden="1" thickTop="1" x14ac:dyDescent="0.3">
      <c r="A129" s="57">
        <f>VLOOKUP($M129,PercentSHGoalStats!$A$3:$AE$998,5,FALSE)</f>
        <v>0.7</v>
      </c>
      <c r="B129" s="57">
        <f>VLOOKUP($M129,PercentSHGoalStats!$A$3:$AE$998,6,FALSE)</f>
        <v>0.44444444444444442</v>
      </c>
      <c r="C129" s="57">
        <f>VLOOKUP($M129,PercentSHGoalStats!$A$3:$AE$998,8,FALSE)</f>
        <v>0.5</v>
      </c>
      <c r="D129" s="57">
        <f>VLOOKUP($M129,PercentSHGoalStats!$A$3:$AE$998,9,FALSE)</f>
        <v>0.44444444444444442</v>
      </c>
      <c r="E129" s="57">
        <f>VLOOKUP($M129,PercentSHGoalStats!$A$3:$AE$998,11,FALSE)</f>
        <v>0.55000000000000004</v>
      </c>
      <c r="F129" s="57">
        <f>VLOOKUP($M129,PercentSHGoalStats!$A$3:$AE$998,12,FALSE)</f>
        <v>0.44444444444444442</v>
      </c>
      <c r="G129" s="57">
        <f>VLOOKUP($M129,PercentSHGoalStats!$A$3:$AE$998,14,FALSE)</f>
        <v>0.3</v>
      </c>
      <c r="H129" s="57">
        <f>VLOOKUP($M129,PercentSHGoalStats!$A$3:$AE$998,15,FALSE)</f>
        <v>0.33333333333333331</v>
      </c>
      <c r="I129" s="57">
        <f>VLOOKUP($M129,PercentSHGoalStats!$A$3:$AE$998,17,FALSE)</f>
        <v>0.5</v>
      </c>
      <c r="J129" s="57">
        <f>VLOOKUP($M129,PercentSHGoalStats!$A$3:$AE$998,18,FALSE)</f>
        <v>0.22222222222222221</v>
      </c>
      <c r="K129" s="57">
        <f>VLOOKUP($M129,PercentSHGoalStats!$A$3:$AE$998,20,FALSE)</f>
        <v>0.1</v>
      </c>
      <c r="L129" s="57">
        <f>VLOOKUP($M129,PercentSHGoalStats!$A$3:$AE$998,21,FALSE)</f>
        <v>0</v>
      </c>
      <c r="M129" s="53" t="str">
        <f>Fixtures!A129</f>
        <v>Sevilla</v>
      </c>
      <c r="N129" s="54">
        <f>Fixtures!D129</f>
        <v>43491</v>
      </c>
      <c r="O129" s="53" t="str">
        <f>Fixtures!B129</f>
        <v>Levante</v>
      </c>
      <c r="P129" s="57">
        <f>VLOOKUP($O129,PercentSHGoalStats!$A$3:$AE$998,5,FALSE)</f>
        <v>0.94736842105263153</v>
      </c>
      <c r="Q129" s="57">
        <f>VLOOKUP($O129,PercentSHGoalStats!$A$3:$AE$998,7,FALSE)</f>
        <v>1</v>
      </c>
      <c r="R129" s="57">
        <f>VLOOKUP($O129,PercentSHGoalStats!$A$3:$AE$998,8,FALSE)</f>
        <v>0.57894736842105265</v>
      </c>
      <c r="S129" s="57">
        <f>VLOOKUP($O129,PercentSHGoalStats!$A$3:$AE$998,10,FALSE)</f>
        <v>0.6</v>
      </c>
      <c r="T129" s="57">
        <f>VLOOKUP($O129,PercentSHGoalStats!$A$3:$AE$998,11,FALSE)</f>
        <v>0.63157894736842102</v>
      </c>
      <c r="U129" s="57">
        <f>VLOOKUP($O129,PercentSHGoalStats!$A$3:$AE$998,13,FALSE)</f>
        <v>0.7</v>
      </c>
      <c r="V129" s="57">
        <f>VLOOKUP($O129,PercentSHGoalStats!$A$3:$AE$998,14,FALSE)</f>
        <v>0.21052631578947367</v>
      </c>
      <c r="W129" s="57">
        <f>VLOOKUP($O129,PercentSHGoalStats!$A$3:$AE$998,16,FALSE)</f>
        <v>0.2</v>
      </c>
      <c r="X129" s="57">
        <f>VLOOKUP($O129,PercentSHGoalStats!$A$3:$AE$998,17,FALSE)</f>
        <v>0.68421052631578949</v>
      </c>
      <c r="Y129" s="57">
        <f>VLOOKUP($O129,PercentSHGoalStats!$A$3:$AE$998,19,FALSE)</f>
        <v>0.8</v>
      </c>
      <c r="Z129" s="57">
        <f>VLOOKUP($O129,PercentSHGoalStats!$A$3:$AE$998,20,FALSE)</f>
        <v>0.26315789473684209</v>
      </c>
      <c r="AA129" s="57">
        <f>VLOOKUP($O129,PercentSHGoalStats!$A$3:$AE$998,22,FALSE)</f>
        <v>0.2</v>
      </c>
    </row>
    <row r="130" spans="1:27" ht="14.4" hidden="1" thickTop="1" x14ac:dyDescent="0.3">
      <c r="A130" s="57">
        <f>VLOOKUP($M130,PercentSHGoalStats!$A$3:$AE$998,5,FALSE)</f>
        <v>0.73684210526315785</v>
      </c>
      <c r="B130" s="57">
        <f>VLOOKUP($M130,PercentSHGoalStats!$A$3:$AE$998,6,FALSE)</f>
        <v>0.66666666666666663</v>
      </c>
      <c r="C130" s="57">
        <f>VLOOKUP($M130,PercentSHGoalStats!$A$3:$AE$998,8,FALSE)</f>
        <v>0.52631578947368418</v>
      </c>
      <c r="D130" s="57">
        <f>VLOOKUP($M130,PercentSHGoalStats!$A$3:$AE$998,9,FALSE)</f>
        <v>0.33333333333333331</v>
      </c>
      <c r="E130" s="57">
        <f>VLOOKUP($M130,PercentSHGoalStats!$A$3:$AE$998,11,FALSE)</f>
        <v>0.42105263157894735</v>
      </c>
      <c r="F130" s="57">
        <f>VLOOKUP($M130,PercentSHGoalStats!$A$3:$AE$998,12,FALSE)</f>
        <v>0.44444444444444442</v>
      </c>
      <c r="G130" s="57">
        <f>VLOOKUP($M130,PercentSHGoalStats!$A$3:$AE$998,14,FALSE)</f>
        <v>0.10526315789473684</v>
      </c>
      <c r="H130" s="57">
        <f>VLOOKUP($M130,PercentSHGoalStats!$A$3:$AE$998,15,FALSE)</f>
        <v>0</v>
      </c>
      <c r="I130" s="57">
        <f>VLOOKUP($M130,PercentSHGoalStats!$A$3:$AE$998,17,FALSE)</f>
        <v>0.52631578947368418</v>
      </c>
      <c r="J130" s="57">
        <f>VLOOKUP($M130,PercentSHGoalStats!$A$3:$AE$998,18,FALSE)</f>
        <v>0.44444444444444442</v>
      </c>
      <c r="K130" s="57">
        <f>VLOOKUP($M130,PercentSHGoalStats!$A$3:$AE$998,20,FALSE)</f>
        <v>0.26315789473684209</v>
      </c>
      <c r="L130" s="57">
        <f>VLOOKUP($M130,PercentSHGoalStats!$A$3:$AE$998,21,FALSE)</f>
        <v>0.1111111111111111</v>
      </c>
      <c r="M130" s="53" t="str">
        <f>Fixtures!A130</f>
        <v>Dijon</v>
      </c>
      <c r="N130" s="54">
        <f>Fixtures!D130</f>
        <v>43491</v>
      </c>
      <c r="O130" s="53" t="str">
        <f>Fixtures!B130</f>
        <v>Monaco</v>
      </c>
      <c r="P130" s="57">
        <f>VLOOKUP($O130,PercentSHGoalStats!$A$3:$AE$998,5,FALSE)</f>
        <v>0.76190476190476186</v>
      </c>
      <c r="Q130" s="57">
        <f>VLOOKUP($O130,PercentSHGoalStats!$A$3:$AE$998,7,FALSE)</f>
        <v>0.8</v>
      </c>
      <c r="R130" s="57">
        <f>VLOOKUP($O130,PercentSHGoalStats!$A$3:$AE$998,8,FALSE)</f>
        <v>0.52380952380952384</v>
      </c>
      <c r="S130" s="57">
        <f>VLOOKUP($O130,PercentSHGoalStats!$A$3:$AE$998,10,FALSE)</f>
        <v>0.4</v>
      </c>
      <c r="T130" s="57">
        <f>VLOOKUP($O130,PercentSHGoalStats!$A$3:$AE$998,11,FALSE)</f>
        <v>0.47619047619047616</v>
      </c>
      <c r="U130" s="57">
        <f>VLOOKUP($O130,PercentSHGoalStats!$A$3:$AE$998,13,FALSE)</f>
        <v>0.6</v>
      </c>
      <c r="V130" s="57">
        <f>VLOOKUP($O130,PercentSHGoalStats!$A$3:$AE$998,14,FALSE)</f>
        <v>9.5238095238095233E-2</v>
      </c>
      <c r="W130" s="57">
        <f>VLOOKUP($O130,PercentSHGoalStats!$A$3:$AE$998,16,FALSE)</f>
        <v>0.1</v>
      </c>
      <c r="X130" s="57">
        <f>VLOOKUP($O130,PercentSHGoalStats!$A$3:$AE$998,17,FALSE)</f>
        <v>0.61904761904761907</v>
      </c>
      <c r="Y130" s="57">
        <f>VLOOKUP($O130,PercentSHGoalStats!$A$3:$AE$998,19,FALSE)</f>
        <v>0.6</v>
      </c>
      <c r="Z130" s="57">
        <f>VLOOKUP($O130,PercentSHGoalStats!$A$3:$AE$998,20,FALSE)</f>
        <v>0.2857142857142857</v>
      </c>
      <c r="AA130" s="57">
        <f>VLOOKUP($O130,PercentSHGoalStats!$A$3:$AE$998,22,FALSE)</f>
        <v>0.1</v>
      </c>
    </row>
    <row r="131" spans="1:27" ht="14.4" hidden="1" thickTop="1" x14ac:dyDescent="0.3">
      <c r="A131" s="57">
        <f>VLOOKUP($M131,PercentSHGoalStats!$A$3:$AE$998,5,FALSE)</f>
        <v>0.75</v>
      </c>
      <c r="B131" s="57">
        <f>VLOOKUP($M131,PercentSHGoalStats!$A$3:$AE$998,6,FALSE)</f>
        <v>0.7</v>
      </c>
      <c r="C131" s="57">
        <f>VLOOKUP($M131,PercentSHGoalStats!$A$3:$AE$998,8,FALSE)</f>
        <v>0.6</v>
      </c>
      <c r="D131" s="57">
        <f>VLOOKUP($M131,PercentSHGoalStats!$A$3:$AE$998,9,FALSE)</f>
        <v>0.5</v>
      </c>
      <c r="E131" s="57">
        <f>VLOOKUP($M131,PercentSHGoalStats!$A$3:$AE$998,11,FALSE)</f>
        <v>0.45</v>
      </c>
      <c r="F131" s="57">
        <f>VLOOKUP($M131,PercentSHGoalStats!$A$3:$AE$998,12,FALSE)</f>
        <v>0.5</v>
      </c>
      <c r="G131" s="57">
        <f>VLOOKUP($M131,PercentSHGoalStats!$A$3:$AE$998,14,FALSE)</f>
        <v>0.05</v>
      </c>
      <c r="H131" s="57">
        <f>VLOOKUP($M131,PercentSHGoalStats!$A$3:$AE$998,15,FALSE)</f>
        <v>0</v>
      </c>
      <c r="I131" s="57">
        <f>VLOOKUP($M131,PercentSHGoalStats!$A$3:$AE$998,17,FALSE)</f>
        <v>0.65</v>
      </c>
      <c r="J131" s="57">
        <f>VLOOKUP($M131,PercentSHGoalStats!$A$3:$AE$998,18,FALSE)</f>
        <v>0.6</v>
      </c>
      <c r="K131" s="57">
        <f>VLOOKUP($M131,PercentSHGoalStats!$A$3:$AE$998,20,FALSE)</f>
        <v>0.35</v>
      </c>
      <c r="L131" s="57">
        <f>VLOOKUP($M131,PercentSHGoalStats!$A$3:$AE$998,21,FALSE)</f>
        <v>0.4</v>
      </c>
      <c r="M131" s="53" t="str">
        <f>Fixtures!A131</f>
        <v>Guingamp</v>
      </c>
      <c r="N131" s="54">
        <f>Fixtures!D131</f>
        <v>43491</v>
      </c>
      <c r="O131" s="53" t="str">
        <f>Fixtures!B131</f>
        <v>Reims</v>
      </c>
      <c r="P131" s="57">
        <f>VLOOKUP($O131,PercentSHGoalStats!$A$3:$AE$998,5,FALSE)</f>
        <v>0.52380952380952384</v>
      </c>
      <c r="Q131" s="57">
        <f>VLOOKUP($O131,PercentSHGoalStats!$A$3:$AE$998,7,FALSE)</f>
        <v>0.5</v>
      </c>
      <c r="R131" s="57">
        <f>VLOOKUP($O131,PercentSHGoalStats!$A$3:$AE$998,8,FALSE)</f>
        <v>0.19047619047619047</v>
      </c>
      <c r="S131" s="57">
        <f>VLOOKUP($O131,PercentSHGoalStats!$A$3:$AE$998,10,FALSE)</f>
        <v>0.2</v>
      </c>
      <c r="T131" s="57">
        <f>VLOOKUP($O131,PercentSHGoalStats!$A$3:$AE$998,11,FALSE)</f>
        <v>0.33333333333333331</v>
      </c>
      <c r="U131" s="57">
        <f>VLOOKUP($O131,PercentSHGoalStats!$A$3:$AE$998,13,FALSE)</f>
        <v>0.3</v>
      </c>
      <c r="V131" s="57">
        <f>VLOOKUP($O131,PercentSHGoalStats!$A$3:$AE$998,14,FALSE)</f>
        <v>0</v>
      </c>
      <c r="W131" s="57">
        <f>VLOOKUP($O131,PercentSHGoalStats!$A$3:$AE$998,16,FALSE)</f>
        <v>0</v>
      </c>
      <c r="X131" s="57">
        <f>VLOOKUP($O131,PercentSHGoalStats!$A$3:$AE$998,17,FALSE)</f>
        <v>0.38095238095238093</v>
      </c>
      <c r="Y131" s="57">
        <f>VLOOKUP($O131,PercentSHGoalStats!$A$3:$AE$998,19,FALSE)</f>
        <v>0.4</v>
      </c>
      <c r="Z131" s="57">
        <f>VLOOKUP($O131,PercentSHGoalStats!$A$3:$AE$998,20,FALSE)</f>
        <v>4.7619047619047616E-2</v>
      </c>
      <c r="AA131" s="57">
        <f>VLOOKUP($O131,PercentSHGoalStats!$A$3:$AE$998,22,FALSE)</f>
        <v>0.1</v>
      </c>
    </row>
    <row r="132" spans="1:27" ht="14.4" hidden="1" thickTop="1" x14ac:dyDescent="0.3">
      <c r="A132" s="57">
        <f>VLOOKUP($M132,PercentSHGoalStats!$A$3:$AE$998,5,FALSE)</f>
        <v>0.8</v>
      </c>
      <c r="B132" s="57">
        <f>VLOOKUP($M132,PercentSHGoalStats!$A$3:$AE$998,6,FALSE)</f>
        <v>0.8</v>
      </c>
      <c r="C132" s="57">
        <f>VLOOKUP($M132,PercentSHGoalStats!$A$3:$AE$998,8,FALSE)</f>
        <v>0.45</v>
      </c>
      <c r="D132" s="57">
        <f>VLOOKUP($M132,PercentSHGoalStats!$A$3:$AE$998,9,FALSE)</f>
        <v>0.5</v>
      </c>
      <c r="E132" s="57">
        <f>VLOOKUP($M132,PercentSHGoalStats!$A$3:$AE$998,11,FALSE)</f>
        <v>0.6</v>
      </c>
      <c r="F132" s="57">
        <f>VLOOKUP($M132,PercentSHGoalStats!$A$3:$AE$998,12,FALSE)</f>
        <v>0.8</v>
      </c>
      <c r="G132" s="57">
        <f>VLOOKUP($M132,PercentSHGoalStats!$A$3:$AE$998,14,FALSE)</f>
        <v>0.15</v>
      </c>
      <c r="H132" s="57">
        <f>VLOOKUP($M132,PercentSHGoalStats!$A$3:$AE$998,15,FALSE)</f>
        <v>0.3</v>
      </c>
      <c r="I132" s="57">
        <f>VLOOKUP($M132,PercentSHGoalStats!$A$3:$AE$998,17,FALSE)</f>
        <v>0.45</v>
      </c>
      <c r="J132" s="57">
        <f>VLOOKUP($M132,PercentSHGoalStats!$A$3:$AE$998,18,FALSE)</f>
        <v>0.2</v>
      </c>
      <c r="K132" s="57">
        <f>VLOOKUP($M132,PercentSHGoalStats!$A$3:$AE$998,20,FALSE)</f>
        <v>0.1</v>
      </c>
      <c r="L132" s="57">
        <f>VLOOKUP($M132,PercentSHGoalStats!$A$3:$AE$998,21,FALSE)</f>
        <v>0.1</v>
      </c>
      <c r="M132" s="53" t="str">
        <f>Fixtures!A132</f>
        <v>Nantes</v>
      </c>
      <c r="N132" s="54">
        <f>Fixtures!D132</f>
        <v>43491</v>
      </c>
      <c r="O132" s="53" t="str">
        <f>Fixtures!B132</f>
        <v>Saint-Étienne</v>
      </c>
      <c r="P132" s="57">
        <f>VLOOKUP($O132,PercentSHGoalStats!$A$3:$AE$998,5,FALSE)</f>
        <v>0.75</v>
      </c>
      <c r="Q132" s="57">
        <f>VLOOKUP($O132,PercentSHGoalStats!$A$3:$AE$998,7,FALSE)</f>
        <v>0.8</v>
      </c>
      <c r="R132" s="57">
        <f>VLOOKUP($O132,PercentSHGoalStats!$A$3:$AE$998,8,FALSE)</f>
        <v>0.6</v>
      </c>
      <c r="S132" s="57">
        <f>VLOOKUP($O132,PercentSHGoalStats!$A$3:$AE$998,10,FALSE)</f>
        <v>0.6</v>
      </c>
      <c r="T132" s="57">
        <f>VLOOKUP($O132,PercentSHGoalStats!$A$3:$AE$998,11,FALSE)</f>
        <v>0.55000000000000004</v>
      </c>
      <c r="U132" s="57">
        <f>VLOOKUP($O132,PercentSHGoalStats!$A$3:$AE$998,13,FALSE)</f>
        <v>0.4</v>
      </c>
      <c r="V132" s="57">
        <f>VLOOKUP($O132,PercentSHGoalStats!$A$3:$AE$998,14,FALSE)</f>
        <v>0.3</v>
      </c>
      <c r="W132" s="57">
        <f>VLOOKUP($O132,PercentSHGoalStats!$A$3:$AE$998,16,FALSE)</f>
        <v>0.1</v>
      </c>
      <c r="X132" s="57">
        <f>VLOOKUP($O132,PercentSHGoalStats!$A$3:$AE$998,17,FALSE)</f>
        <v>0.5</v>
      </c>
      <c r="Y132" s="57">
        <f>VLOOKUP($O132,PercentSHGoalStats!$A$3:$AE$998,19,FALSE)</f>
        <v>0.8</v>
      </c>
      <c r="Z132" s="57">
        <f>VLOOKUP($O132,PercentSHGoalStats!$A$3:$AE$998,20,FALSE)</f>
        <v>0.2</v>
      </c>
      <c r="AA132" s="57">
        <f>VLOOKUP($O132,PercentSHGoalStats!$A$3:$AE$998,22,FALSE)</f>
        <v>0.4</v>
      </c>
    </row>
    <row r="133" spans="1:27" ht="14.4" hidden="1" thickTop="1" x14ac:dyDescent="0.3">
      <c r="A133" s="57">
        <f>VLOOKUP($M133,PercentSHGoalStats!$A$3:$AE$998,5,FALSE)</f>
        <v>0.61904761904761907</v>
      </c>
      <c r="B133" s="57">
        <f>VLOOKUP($M133,PercentSHGoalStats!$A$3:$AE$998,6,FALSE)</f>
        <v>0.5</v>
      </c>
      <c r="C133" s="57">
        <f>VLOOKUP($M133,PercentSHGoalStats!$A$3:$AE$998,8,FALSE)</f>
        <v>0.2857142857142857</v>
      </c>
      <c r="D133" s="57">
        <f>VLOOKUP($M133,PercentSHGoalStats!$A$3:$AE$998,9,FALSE)</f>
        <v>0.4</v>
      </c>
      <c r="E133" s="57">
        <f>VLOOKUP($M133,PercentSHGoalStats!$A$3:$AE$998,11,FALSE)</f>
        <v>0.42857142857142855</v>
      </c>
      <c r="F133" s="57">
        <f>VLOOKUP($M133,PercentSHGoalStats!$A$3:$AE$998,12,FALSE)</f>
        <v>0.3</v>
      </c>
      <c r="G133" s="57">
        <f>VLOOKUP($M133,PercentSHGoalStats!$A$3:$AE$998,14,FALSE)</f>
        <v>4.7619047619047616E-2</v>
      </c>
      <c r="H133" s="57">
        <f>VLOOKUP($M133,PercentSHGoalStats!$A$3:$AE$998,15,FALSE)</f>
        <v>0.1</v>
      </c>
      <c r="I133" s="57">
        <f>VLOOKUP($M133,PercentSHGoalStats!$A$3:$AE$998,17,FALSE)</f>
        <v>0.38095238095238093</v>
      </c>
      <c r="J133" s="57">
        <f>VLOOKUP($M133,PercentSHGoalStats!$A$3:$AE$998,18,FALSE)</f>
        <v>0.4</v>
      </c>
      <c r="K133" s="57">
        <f>VLOOKUP($M133,PercentSHGoalStats!$A$3:$AE$998,20,FALSE)</f>
        <v>9.5238095238095233E-2</v>
      </c>
      <c r="L133" s="57">
        <f>VLOOKUP($M133,PercentSHGoalStats!$A$3:$AE$998,21,FALSE)</f>
        <v>0.2</v>
      </c>
      <c r="M133" s="53" t="str">
        <f>Fixtures!A133</f>
        <v>Nice</v>
      </c>
      <c r="N133" s="54">
        <f>Fixtures!D133</f>
        <v>43491</v>
      </c>
      <c r="O133" s="53" t="str">
        <f>Fixtures!B133</f>
        <v>Nîmes</v>
      </c>
      <c r="P133" s="57">
        <f>VLOOKUP($O133,PercentSHGoalStats!$A$3:$AE$998,5,FALSE)</f>
        <v>0.8</v>
      </c>
      <c r="Q133" s="57">
        <f>VLOOKUP($O133,PercentSHGoalStats!$A$3:$AE$998,7,FALSE)</f>
        <v>0.9</v>
      </c>
      <c r="R133" s="57">
        <f>VLOOKUP($O133,PercentSHGoalStats!$A$3:$AE$998,8,FALSE)</f>
        <v>0.45</v>
      </c>
      <c r="S133" s="57">
        <f>VLOOKUP($O133,PercentSHGoalStats!$A$3:$AE$998,10,FALSE)</f>
        <v>0.5</v>
      </c>
      <c r="T133" s="57">
        <f>VLOOKUP($O133,PercentSHGoalStats!$A$3:$AE$998,11,FALSE)</f>
        <v>0.55000000000000004</v>
      </c>
      <c r="U133" s="57">
        <f>VLOOKUP($O133,PercentSHGoalStats!$A$3:$AE$998,13,FALSE)</f>
        <v>0.5</v>
      </c>
      <c r="V133" s="57">
        <f>VLOOKUP($O133,PercentSHGoalStats!$A$3:$AE$998,14,FALSE)</f>
        <v>0.3</v>
      </c>
      <c r="W133" s="57">
        <f>VLOOKUP($O133,PercentSHGoalStats!$A$3:$AE$998,16,FALSE)</f>
        <v>0.2</v>
      </c>
      <c r="X133" s="57">
        <f>VLOOKUP($O133,PercentSHGoalStats!$A$3:$AE$998,17,FALSE)</f>
        <v>0.55000000000000004</v>
      </c>
      <c r="Y133" s="57">
        <f>VLOOKUP($O133,PercentSHGoalStats!$A$3:$AE$998,19,FALSE)</f>
        <v>0.7</v>
      </c>
      <c r="Z133" s="57">
        <f>VLOOKUP($O133,PercentSHGoalStats!$A$3:$AE$998,20,FALSE)</f>
        <v>0.2</v>
      </c>
      <c r="AA133" s="57">
        <f>VLOOKUP($O133,PercentSHGoalStats!$A$3:$AE$998,22,FALSE)</f>
        <v>0.3</v>
      </c>
    </row>
    <row r="134" spans="1:27" ht="14.4" hidden="1" thickTop="1" x14ac:dyDescent="0.3">
      <c r="A134" s="57">
        <f>VLOOKUP($M134,PercentSHGoalStats!$A$3:$AE$998,5,FALSE)</f>
        <v>0.90476190476190477</v>
      </c>
      <c r="B134" s="57">
        <f>VLOOKUP($M134,PercentSHGoalStats!$A$3:$AE$998,6,FALSE)</f>
        <v>0.9</v>
      </c>
      <c r="C134" s="57">
        <f>VLOOKUP($M134,PercentSHGoalStats!$A$3:$AE$998,8,FALSE)</f>
        <v>0.61904761904761907</v>
      </c>
      <c r="D134" s="57">
        <f>VLOOKUP($M134,PercentSHGoalStats!$A$3:$AE$998,9,FALSE)</f>
        <v>0.6</v>
      </c>
      <c r="E134" s="57">
        <f>VLOOKUP($M134,PercentSHGoalStats!$A$3:$AE$998,11,FALSE)</f>
        <v>0.66666666666666663</v>
      </c>
      <c r="F134" s="57">
        <f>VLOOKUP($M134,PercentSHGoalStats!$A$3:$AE$998,12,FALSE)</f>
        <v>0.6</v>
      </c>
      <c r="G134" s="57">
        <f>VLOOKUP($M134,PercentSHGoalStats!$A$3:$AE$998,14,FALSE)</f>
        <v>0.23809523809523808</v>
      </c>
      <c r="H134" s="57">
        <f>VLOOKUP($M134,PercentSHGoalStats!$A$3:$AE$998,15,FALSE)</f>
        <v>0.2</v>
      </c>
      <c r="I134" s="57">
        <f>VLOOKUP($M134,PercentSHGoalStats!$A$3:$AE$998,17,FALSE)</f>
        <v>0.5714285714285714</v>
      </c>
      <c r="J134" s="57">
        <f>VLOOKUP($M134,PercentSHGoalStats!$A$3:$AE$998,18,FALSE)</f>
        <v>0.7</v>
      </c>
      <c r="K134" s="57">
        <f>VLOOKUP($M134,PercentSHGoalStats!$A$3:$AE$998,20,FALSE)</f>
        <v>4.7619047619047616E-2</v>
      </c>
      <c r="L134" s="57">
        <f>VLOOKUP($M134,PercentSHGoalStats!$A$3:$AE$998,21,FALSE)</f>
        <v>0</v>
      </c>
      <c r="M134" s="53" t="str">
        <f>Fixtures!A134</f>
        <v>Strasbourg</v>
      </c>
      <c r="N134" s="54">
        <f>Fixtures!D134</f>
        <v>43491</v>
      </c>
      <c r="O134" s="53" t="str">
        <f>Fixtures!B134</f>
        <v>Bordeaux</v>
      </c>
      <c r="P134" s="57">
        <f>VLOOKUP($O134,PercentSHGoalStats!$A$3:$AE$998,5,FALSE)</f>
        <v>0.63157894736842102</v>
      </c>
      <c r="Q134" s="57">
        <f>VLOOKUP($O134,PercentSHGoalStats!$A$3:$AE$998,7,FALSE)</f>
        <v>0.55555555555555558</v>
      </c>
      <c r="R134" s="57">
        <f>VLOOKUP($O134,PercentSHGoalStats!$A$3:$AE$998,8,FALSE)</f>
        <v>0.42105263157894735</v>
      </c>
      <c r="S134" s="57">
        <f>VLOOKUP($O134,PercentSHGoalStats!$A$3:$AE$998,10,FALSE)</f>
        <v>0.33333333333333331</v>
      </c>
      <c r="T134" s="57">
        <f>VLOOKUP($O134,PercentSHGoalStats!$A$3:$AE$998,11,FALSE)</f>
        <v>0.42105263157894735</v>
      </c>
      <c r="U134" s="57">
        <f>VLOOKUP($O134,PercentSHGoalStats!$A$3:$AE$998,13,FALSE)</f>
        <v>0.44444444444444442</v>
      </c>
      <c r="V134" s="57">
        <f>VLOOKUP($O134,PercentSHGoalStats!$A$3:$AE$998,14,FALSE)</f>
        <v>0.26315789473684209</v>
      </c>
      <c r="W134" s="57">
        <f>VLOOKUP($O134,PercentSHGoalStats!$A$3:$AE$998,16,FALSE)</f>
        <v>0.1111111111111111</v>
      </c>
      <c r="X134" s="57">
        <f>VLOOKUP($O134,PercentSHGoalStats!$A$3:$AE$998,17,FALSE)</f>
        <v>0.57894736842105265</v>
      </c>
      <c r="Y134" s="57">
        <f>VLOOKUP($O134,PercentSHGoalStats!$A$3:$AE$998,19,FALSE)</f>
        <v>0.44444444444444442</v>
      </c>
      <c r="Z134" s="57">
        <f>VLOOKUP($O134,PercentSHGoalStats!$A$3:$AE$998,20,FALSE)</f>
        <v>5.2631578947368418E-2</v>
      </c>
      <c r="AA134" s="57">
        <f>VLOOKUP($O134,PercentSHGoalStats!$A$3:$AE$998,22,FALSE)</f>
        <v>0</v>
      </c>
    </row>
    <row r="135" spans="1:27" ht="14.4" thickTop="1" x14ac:dyDescent="0.3">
      <c r="A135" s="57">
        <f>VLOOKUP($M135,PercentSHGoalStats!$A$3:$AE$998,5,FALSE)</f>
        <v>0.77777777777777779</v>
      </c>
      <c r="B135" s="57">
        <f>VLOOKUP($M135,PercentSHGoalStats!$A$3:$AE$998,6,FALSE)</f>
        <v>0.88888888888888884</v>
      </c>
      <c r="C135" s="57">
        <f>VLOOKUP($M135,PercentSHGoalStats!$A$3:$AE$998,8,FALSE)</f>
        <v>0.5</v>
      </c>
      <c r="D135" s="57">
        <f>VLOOKUP($M135,PercentSHGoalStats!$A$3:$AE$998,9,FALSE)</f>
        <v>0.55555555555555558</v>
      </c>
      <c r="E135" s="57">
        <f>VLOOKUP($M135,PercentSHGoalStats!$A$3:$AE$998,11,FALSE)</f>
        <v>0.77777777777777779</v>
      </c>
      <c r="F135" s="57">
        <f>VLOOKUP($M135,PercentSHGoalStats!$A$3:$AE$998,12,FALSE)</f>
        <v>0.88888888888888884</v>
      </c>
      <c r="G135" s="57">
        <f>VLOOKUP($M135,PercentSHGoalStats!$A$3:$AE$998,14,FALSE)</f>
        <v>0.33333333333333331</v>
      </c>
      <c r="H135" s="57">
        <f>VLOOKUP($M135,PercentSHGoalStats!$A$3:$AE$998,15,FALSE)</f>
        <v>0.44444444444444442</v>
      </c>
      <c r="I135" s="57">
        <f>VLOOKUP($M135,PercentSHGoalStats!$A$3:$AE$998,17,FALSE)</f>
        <v>0.3888888888888889</v>
      </c>
      <c r="J135" s="57">
        <f>VLOOKUP($M135,PercentSHGoalStats!$A$3:$AE$998,18,FALSE)</f>
        <v>0.44444444444444442</v>
      </c>
      <c r="K135" s="57">
        <f>VLOOKUP($M135,PercentSHGoalStats!$A$3:$AE$998,20,FALSE)</f>
        <v>5.5555555555555552E-2</v>
      </c>
      <c r="L135" s="57">
        <f>VLOOKUP($M135,PercentSHGoalStats!$A$3:$AE$998,21,FALSE)</f>
        <v>0.1111111111111111</v>
      </c>
      <c r="M135" s="53" t="str">
        <f>Fixtures!A135</f>
        <v>Borussia Dortmund</v>
      </c>
      <c r="N135" s="54">
        <f>Fixtures!D135</f>
        <v>43491</v>
      </c>
      <c r="O135" s="53" t="str">
        <f>Fixtures!B135</f>
        <v>Hannover 96</v>
      </c>
      <c r="P135" s="57">
        <f>VLOOKUP($O135,PercentSHGoalStats!$A$3:$AE$998,5,FALSE)</f>
        <v>0.82352941176470584</v>
      </c>
      <c r="Q135" s="57">
        <f>VLOOKUP($O135,PercentSHGoalStats!$A$3:$AE$998,7,FALSE)</f>
        <v>0.88888888888888884</v>
      </c>
      <c r="R135" s="57">
        <f>VLOOKUP($O135,PercentSHGoalStats!$A$3:$AE$998,8,FALSE)</f>
        <v>0.6470588235294118</v>
      </c>
      <c r="S135" s="57">
        <f>VLOOKUP($O135,PercentSHGoalStats!$A$3:$AE$998,10,FALSE)</f>
        <v>0.77777777777777779</v>
      </c>
      <c r="T135" s="57">
        <f>VLOOKUP($O135,PercentSHGoalStats!$A$3:$AE$998,11,FALSE)</f>
        <v>0.52941176470588236</v>
      </c>
      <c r="U135" s="57">
        <f>VLOOKUP($O135,PercentSHGoalStats!$A$3:$AE$998,13,FALSE)</f>
        <v>0.55555555555555558</v>
      </c>
      <c r="V135" s="57">
        <f>VLOOKUP($O135,PercentSHGoalStats!$A$3:$AE$998,14,FALSE)</f>
        <v>0</v>
      </c>
      <c r="W135" s="57">
        <f>VLOOKUP($O135,PercentSHGoalStats!$A$3:$AE$998,16,FALSE)</f>
        <v>0</v>
      </c>
      <c r="X135" s="57">
        <f>VLOOKUP($O135,PercentSHGoalStats!$A$3:$AE$998,17,FALSE)</f>
        <v>0.82352941176470584</v>
      </c>
      <c r="Y135" s="57">
        <f>VLOOKUP($O135,PercentSHGoalStats!$A$3:$AE$998,19,FALSE)</f>
        <v>0.88888888888888884</v>
      </c>
      <c r="Z135" s="57">
        <f>VLOOKUP($O135,PercentSHGoalStats!$A$3:$AE$998,20,FALSE)</f>
        <v>0.29411764705882354</v>
      </c>
      <c r="AA135" s="57">
        <f>VLOOKUP($O135,PercentSHGoalStats!$A$3:$AE$998,22,FALSE)</f>
        <v>0.44444444444444442</v>
      </c>
    </row>
    <row r="136" spans="1:27" x14ac:dyDescent="0.3">
      <c r="A136" s="57">
        <f>VLOOKUP($M136,PercentSHGoalStats!$A$3:$AE$998,5,FALSE)</f>
        <v>0.82352941176470584</v>
      </c>
      <c r="B136" s="57">
        <f>VLOOKUP($M136,PercentSHGoalStats!$A$3:$AE$998,6,FALSE)</f>
        <v>1</v>
      </c>
      <c r="C136" s="57">
        <f>VLOOKUP($M136,PercentSHGoalStats!$A$3:$AE$998,8,FALSE)</f>
        <v>0.6470588235294118</v>
      </c>
      <c r="D136" s="57">
        <f>VLOOKUP($M136,PercentSHGoalStats!$A$3:$AE$998,9,FALSE)</f>
        <v>1</v>
      </c>
      <c r="E136" s="57">
        <f>VLOOKUP($M136,PercentSHGoalStats!$A$3:$AE$998,11,FALSE)</f>
        <v>0.70588235294117652</v>
      </c>
      <c r="F136" s="57">
        <f>VLOOKUP($M136,PercentSHGoalStats!$A$3:$AE$998,12,FALSE)</f>
        <v>1</v>
      </c>
      <c r="G136" s="57">
        <f>VLOOKUP($M136,PercentSHGoalStats!$A$3:$AE$998,14,FALSE)</f>
        <v>0.41176470588235292</v>
      </c>
      <c r="H136" s="57">
        <f>VLOOKUP($M136,PercentSHGoalStats!$A$3:$AE$998,15,FALSE)</f>
        <v>0.8571428571428571</v>
      </c>
      <c r="I136" s="57">
        <f>VLOOKUP($M136,PercentSHGoalStats!$A$3:$AE$998,17,FALSE)</f>
        <v>0.41176470588235292</v>
      </c>
      <c r="J136" s="57">
        <f>VLOOKUP($M136,PercentSHGoalStats!$A$3:$AE$998,18,FALSE)</f>
        <v>0.2857142857142857</v>
      </c>
      <c r="K136" s="57">
        <f>VLOOKUP($M136,PercentSHGoalStats!$A$3:$AE$998,20,FALSE)</f>
        <v>0.11764705882352941</v>
      </c>
      <c r="L136" s="57">
        <f>VLOOKUP($M136,PercentSHGoalStats!$A$3:$AE$998,21,FALSE)</f>
        <v>0</v>
      </c>
      <c r="M136" s="53" t="str">
        <f>Fixtures!A136</f>
        <v>Borussia M'gladbach</v>
      </c>
      <c r="N136" s="54">
        <f>Fixtures!D136</f>
        <v>43491</v>
      </c>
      <c r="O136" s="53" t="str">
        <f>Fixtures!B136</f>
        <v>Augsburg</v>
      </c>
      <c r="P136" s="57">
        <f>VLOOKUP($O136,PercentSHGoalStats!$A$3:$AE$998,5,FALSE)</f>
        <v>0.82352941176470584</v>
      </c>
      <c r="Q136" s="57">
        <f>VLOOKUP($O136,PercentSHGoalStats!$A$3:$AE$998,7,FALSE)</f>
        <v>0.77777777777777779</v>
      </c>
      <c r="R136" s="57">
        <f>VLOOKUP($O136,PercentSHGoalStats!$A$3:$AE$998,8,FALSE)</f>
        <v>0.70588235294117652</v>
      </c>
      <c r="S136" s="57">
        <f>VLOOKUP($O136,PercentSHGoalStats!$A$3:$AE$998,10,FALSE)</f>
        <v>0.66666666666666663</v>
      </c>
      <c r="T136" s="57">
        <f>VLOOKUP($O136,PercentSHGoalStats!$A$3:$AE$998,11,FALSE)</f>
        <v>0.70588235294117652</v>
      </c>
      <c r="U136" s="57">
        <f>VLOOKUP($O136,PercentSHGoalStats!$A$3:$AE$998,13,FALSE)</f>
        <v>0.66666666666666663</v>
      </c>
      <c r="V136" s="57">
        <f>VLOOKUP($O136,PercentSHGoalStats!$A$3:$AE$998,14,FALSE)</f>
        <v>0.23529411764705882</v>
      </c>
      <c r="W136" s="57">
        <f>VLOOKUP($O136,PercentSHGoalStats!$A$3:$AE$998,16,FALSE)</f>
        <v>0.22222222222222221</v>
      </c>
      <c r="X136" s="57">
        <f>VLOOKUP($O136,PercentSHGoalStats!$A$3:$AE$998,17,FALSE)</f>
        <v>0.76470588235294112</v>
      </c>
      <c r="Y136" s="57">
        <f>VLOOKUP($O136,PercentSHGoalStats!$A$3:$AE$998,19,FALSE)</f>
        <v>0.66666666666666663</v>
      </c>
      <c r="Z136" s="57">
        <f>VLOOKUP($O136,PercentSHGoalStats!$A$3:$AE$998,20,FALSE)</f>
        <v>0.29411764705882354</v>
      </c>
      <c r="AA136" s="57">
        <f>VLOOKUP($O136,PercentSHGoalStats!$A$3:$AE$998,22,FALSE)</f>
        <v>0.33333333333333331</v>
      </c>
    </row>
    <row r="137" spans="1:27" x14ac:dyDescent="0.3">
      <c r="A137" s="57">
        <f>VLOOKUP($M137,PercentSHGoalStats!$A$3:$AE$998,5,FALSE)</f>
        <v>0.88888888888888884</v>
      </c>
      <c r="B137" s="57">
        <f>VLOOKUP($M137,PercentSHGoalStats!$A$3:$AE$998,6,FALSE)</f>
        <v>1</v>
      </c>
      <c r="C137" s="57">
        <f>VLOOKUP($M137,PercentSHGoalStats!$A$3:$AE$998,8,FALSE)</f>
        <v>0.55555555555555558</v>
      </c>
      <c r="D137" s="57">
        <f>VLOOKUP($M137,PercentSHGoalStats!$A$3:$AE$998,9,FALSE)</f>
        <v>0.55555555555555558</v>
      </c>
      <c r="E137" s="57">
        <f>VLOOKUP($M137,PercentSHGoalStats!$A$3:$AE$998,11,FALSE)</f>
        <v>0.77777777777777779</v>
      </c>
      <c r="F137" s="57">
        <f>VLOOKUP($M137,PercentSHGoalStats!$A$3:$AE$998,12,FALSE)</f>
        <v>0.77777777777777779</v>
      </c>
      <c r="G137" s="57">
        <f>VLOOKUP($M137,PercentSHGoalStats!$A$3:$AE$998,14,FALSE)</f>
        <v>0.16666666666666666</v>
      </c>
      <c r="H137" s="57">
        <f>VLOOKUP($M137,PercentSHGoalStats!$A$3:$AE$998,15,FALSE)</f>
        <v>0.22222222222222221</v>
      </c>
      <c r="I137" s="57">
        <f>VLOOKUP($M137,PercentSHGoalStats!$A$3:$AE$998,17,FALSE)</f>
        <v>0.61111111111111116</v>
      </c>
      <c r="J137" s="57">
        <f>VLOOKUP($M137,PercentSHGoalStats!$A$3:$AE$998,18,FALSE)</f>
        <v>0.66666666666666663</v>
      </c>
      <c r="K137" s="57">
        <f>VLOOKUP($M137,PercentSHGoalStats!$A$3:$AE$998,20,FALSE)</f>
        <v>0.1111111111111111</v>
      </c>
      <c r="L137" s="57">
        <f>VLOOKUP($M137,PercentSHGoalStats!$A$3:$AE$998,21,FALSE)</f>
        <v>0.22222222222222221</v>
      </c>
      <c r="M137" s="53" t="str">
        <f>Fixtures!A137</f>
        <v>Werder Bremen</v>
      </c>
      <c r="N137" s="54">
        <f>Fixtures!D137</f>
        <v>43491</v>
      </c>
      <c r="O137" s="53" t="str">
        <f>Fixtures!B137</f>
        <v>Eintracht Frankfurt</v>
      </c>
      <c r="P137" s="57">
        <f>VLOOKUP($O137,PercentSHGoalStats!$A$3:$AE$998,5,FALSE)</f>
        <v>0.875</v>
      </c>
      <c r="Q137" s="57">
        <f>VLOOKUP($O137,PercentSHGoalStats!$A$3:$AE$998,7,FALSE)</f>
        <v>0.75</v>
      </c>
      <c r="R137" s="57">
        <f>VLOOKUP($O137,PercentSHGoalStats!$A$3:$AE$998,8,FALSE)</f>
        <v>0.6875</v>
      </c>
      <c r="S137" s="57">
        <f>VLOOKUP($O137,PercentSHGoalStats!$A$3:$AE$998,10,FALSE)</f>
        <v>0.625</v>
      </c>
      <c r="T137" s="57">
        <f>VLOOKUP($O137,PercentSHGoalStats!$A$3:$AE$998,11,FALSE)</f>
        <v>0.6875</v>
      </c>
      <c r="U137" s="57">
        <f>VLOOKUP($O137,PercentSHGoalStats!$A$3:$AE$998,13,FALSE)</f>
        <v>0.75</v>
      </c>
      <c r="V137" s="57">
        <f>VLOOKUP($O137,PercentSHGoalStats!$A$3:$AE$998,14,FALSE)</f>
        <v>0.25</v>
      </c>
      <c r="W137" s="57">
        <f>VLOOKUP($O137,PercentSHGoalStats!$A$3:$AE$998,16,FALSE)</f>
        <v>0.125</v>
      </c>
      <c r="X137" s="57">
        <f>VLOOKUP($O137,PercentSHGoalStats!$A$3:$AE$998,17,FALSE)</f>
        <v>0.75</v>
      </c>
      <c r="Y137" s="57">
        <f>VLOOKUP($O137,PercentSHGoalStats!$A$3:$AE$998,19,FALSE)</f>
        <v>0.625</v>
      </c>
      <c r="Z137" s="57">
        <f>VLOOKUP($O137,PercentSHGoalStats!$A$3:$AE$998,20,FALSE)</f>
        <v>0.1875</v>
      </c>
      <c r="AA137" s="57">
        <f>VLOOKUP($O137,PercentSHGoalStats!$A$3:$AE$998,22,FALSE)</f>
        <v>0.25</v>
      </c>
    </row>
    <row r="138" spans="1:27" x14ac:dyDescent="0.3">
      <c r="A138" s="57">
        <f>VLOOKUP($M138,PercentSHGoalStats!$A$3:$AE$998,5,FALSE)</f>
        <v>0.76470588235294112</v>
      </c>
      <c r="B138" s="57">
        <f>VLOOKUP($M138,PercentSHGoalStats!$A$3:$AE$998,6,FALSE)</f>
        <v>0.77777777777777779</v>
      </c>
      <c r="C138" s="57">
        <f>VLOOKUP($M138,PercentSHGoalStats!$A$3:$AE$998,8,FALSE)</f>
        <v>0.41176470588235292</v>
      </c>
      <c r="D138" s="57">
        <f>VLOOKUP($M138,PercentSHGoalStats!$A$3:$AE$998,9,FALSE)</f>
        <v>0.33333333333333331</v>
      </c>
      <c r="E138" s="57">
        <f>VLOOKUP($M138,PercentSHGoalStats!$A$3:$AE$998,11,FALSE)</f>
        <v>0.52941176470588236</v>
      </c>
      <c r="F138" s="57">
        <f>VLOOKUP($M138,PercentSHGoalStats!$A$3:$AE$998,12,FALSE)</f>
        <v>0.55555555555555558</v>
      </c>
      <c r="G138" s="57">
        <f>VLOOKUP($M138,PercentSHGoalStats!$A$3:$AE$998,14,FALSE)</f>
        <v>0.11764705882352941</v>
      </c>
      <c r="H138" s="57">
        <f>VLOOKUP($M138,PercentSHGoalStats!$A$3:$AE$998,15,FALSE)</f>
        <v>0.22222222222222221</v>
      </c>
      <c r="I138" s="57">
        <f>VLOOKUP($M138,PercentSHGoalStats!$A$3:$AE$998,17,FALSE)</f>
        <v>0.52941176470588236</v>
      </c>
      <c r="J138" s="57">
        <f>VLOOKUP($M138,PercentSHGoalStats!$A$3:$AE$998,18,FALSE)</f>
        <v>0.44444444444444442</v>
      </c>
      <c r="K138" s="57">
        <f>VLOOKUP($M138,PercentSHGoalStats!$A$3:$AE$998,20,FALSE)</f>
        <v>0.17647058823529413</v>
      </c>
      <c r="L138" s="57">
        <f>VLOOKUP($M138,PercentSHGoalStats!$A$3:$AE$998,21,FALSE)</f>
        <v>0.1111111111111111</v>
      </c>
      <c r="M138" s="53" t="str">
        <f>Fixtures!A138</f>
        <v>Freiburg</v>
      </c>
      <c r="N138" s="54">
        <f>Fixtures!D138</f>
        <v>43491</v>
      </c>
      <c r="O138" s="53" t="str">
        <f>Fixtures!B138</f>
        <v>Hoffenheim</v>
      </c>
      <c r="P138" s="57">
        <f>VLOOKUP($O138,PercentSHGoalStats!$A$3:$AE$998,5,FALSE)</f>
        <v>0.88235294117647056</v>
      </c>
      <c r="Q138" s="57">
        <f>VLOOKUP($O138,PercentSHGoalStats!$A$3:$AE$998,7,FALSE)</f>
        <v>1</v>
      </c>
      <c r="R138" s="57">
        <f>VLOOKUP($O138,PercentSHGoalStats!$A$3:$AE$998,8,FALSE)</f>
        <v>0.70588235294117652</v>
      </c>
      <c r="S138" s="57">
        <f>VLOOKUP($O138,PercentSHGoalStats!$A$3:$AE$998,10,FALSE)</f>
        <v>0.7142857142857143</v>
      </c>
      <c r="T138" s="57">
        <f>VLOOKUP($O138,PercentSHGoalStats!$A$3:$AE$998,11,FALSE)</f>
        <v>0.76470588235294112</v>
      </c>
      <c r="U138" s="57">
        <f>VLOOKUP($O138,PercentSHGoalStats!$A$3:$AE$998,13,FALSE)</f>
        <v>0.8571428571428571</v>
      </c>
      <c r="V138" s="57">
        <f>VLOOKUP($O138,PercentSHGoalStats!$A$3:$AE$998,14,FALSE)</f>
        <v>0.29411764705882354</v>
      </c>
      <c r="W138" s="57">
        <f>VLOOKUP($O138,PercentSHGoalStats!$A$3:$AE$998,16,FALSE)</f>
        <v>0.2857142857142857</v>
      </c>
      <c r="X138" s="57">
        <f>VLOOKUP($O138,PercentSHGoalStats!$A$3:$AE$998,17,FALSE)</f>
        <v>0.6470588235294118</v>
      </c>
      <c r="Y138" s="57">
        <f>VLOOKUP($O138,PercentSHGoalStats!$A$3:$AE$998,19,FALSE)</f>
        <v>0.7142857142857143</v>
      </c>
      <c r="Z138" s="57">
        <f>VLOOKUP($O138,PercentSHGoalStats!$A$3:$AE$998,20,FALSE)</f>
        <v>0.17647058823529413</v>
      </c>
      <c r="AA138" s="57">
        <f>VLOOKUP($O138,PercentSHGoalStats!$A$3:$AE$998,22,FALSE)</f>
        <v>0.2857142857142857</v>
      </c>
    </row>
    <row r="139" spans="1:27" x14ac:dyDescent="0.3">
      <c r="A139" s="57">
        <f>VLOOKUP($M139,PercentSHGoalStats!$A$3:$AE$998,5,FALSE)</f>
        <v>0.72222222222222221</v>
      </c>
      <c r="B139" s="57">
        <f>VLOOKUP($M139,PercentSHGoalStats!$A$3:$AE$998,6,FALSE)</f>
        <v>0.66666666666666663</v>
      </c>
      <c r="C139" s="57">
        <f>VLOOKUP($M139,PercentSHGoalStats!$A$3:$AE$998,8,FALSE)</f>
        <v>0.44444444444444442</v>
      </c>
      <c r="D139" s="57">
        <f>VLOOKUP($M139,PercentSHGoalStats!$A$3:$AE$998,9,FALSE)</f>
        <v>0.44444444444444442</v>
      </c>
      <c r="E139" s="57">
        <f>VLOOKUP($M139,PercentSHGoalStats!$A$3:$AE$998,11,FALSE)</f>
        <v>0.5</v>
      </c>
      <c r="F139" s="57">
        <f>VLOOKUP($M139,PercentSHGoalStats!$A$3:$AE$998,12,FALSE)</f>
        <v>0.66666666666666663</v>
      </c>
      <c r="G139" s="57">
        <f>VLOOKUP($M139,PercentSHGoalStats!$A$3:$AE$998,14,FALSE)</f>
        <v>5.5555555555555552E-2</v>
      </c>
      <c r="H139" s="57">
        <f>VLOOKUP($M139,PercentSHGoalStats!$A$3:$AE$998,15,FALSE)</f>
        <v>0.1111111111111111</v>
      </c>
      <c r="I139" s="57">
        <f>VLOOKUP($M139,PercentSHGoalStats!$A$3:$AE$998,17,FALSE)</f>
        <v>0.55555555555555558</v>
      </c>
      <c r="J139" s="57">
        <f>VLOOKUP($M139,PercentSHGoalStats!$A$3:$AE$998,18,FALSE)</f>
        <v>0.44444444444444442</v>
      </c>
      <c r="K139" s="57">
        <f>VLOOKUP($M139,PercentSHGoalStats!$A$3:$AE$998,20,FALSE)</f>
        <v>0.22222222222222221</v>
      </c>
      <c r="L139" s="57">
        <f>VLOOKUP($M139,PercentSHGoalStats!$A$3:$AE$998,21,FALSE)</f>
        <v>0.1111111111111111</v>
      </c>
      <c r="M139" s="53" t="str">
        <f>Fixtures!A139</f>
        <v>Mainz 05</v>
      </c>
      <c r="N139" s="54">
        <f>Fixtures!D139</f>
        <v>43491</v>
      </c>
      <c r="O139" s="53" t="str">
        <f>Fixtures!B139</f>
        <v>Nürnberg</v>
      </c>
      <c r="P139" s="57">
        <f>VLOOKUP($O139,PercentSHGoalStats!$A$3:$AE$998,5,FALSE)</f>
        <v>0.88235294117647056</v>
      </c>
      <c r="Q139" s="57">
        <f>VLOOKUP($O139,PercentSHGoalStats!$A$3:$AE$998,7,FALSE)</f>
        <v>0.875</v>
      </c>
      <c r="R139" s="57">
        <f>VLOOKUP($O139,PercentSHGoalStats!$A$3:$AE$998,8,FALSE)</f>
        <v>0.6470588235294118</v>
      </c>
      <c r="S139" s="57">
        <f>VLOOKUP($O139,PercentSHGoalStats!$A$3:$AE$998,10,FALSE)</f>
        <v>0.625</v>
      </c>
      <c r="T139" s="57">
        <f>VLOOKUP($O139,PercentSHGoalStats!$A$3:$AE$998,11,FALSE)</f>
        <v>0.47058823529411764</v>
      </c>
      <c r="U139" s="57">
        <f>VLOOKUP($O139,PercentSHGoalStats!$A$3:$AE$998,13,FALSE)</f>
        <v>0.375</v>
      </c>
      <c r="V139" s="57">
        <f>VLOOKUP($O139,PercentSHGoalStats!$A$3:$AE$998,14,FALSE)</f>
        <v>0.17647058823529413</v>
      </c>
      <c r="W139" s="57">
        <f>VLOOKUP($O139,PercentSHGoalStats!$A$3:$AE$998,16,FALSE)</f>
        <v>0.125</v>
      </c>
      <c r="X139" s="57">
        <f>VLOOKUP($O139,PercentSHGoalStats!$A$3:$AE$998,17,FALSE)</f>
        <v>0.58823529411764708</v>
      </c>
      <c r="Y139" s="57">
        <f>VLOOKUP($O139,PercentSHGoalStats!$A$3:$AE$998,19,FALSE)</f>
        <v>0.75</v>
      </c>
      <c r="Z139" s="57">
        <f>VLOOKUP($O139,PercentSHGoalStats!$A$3:$AE$998,20,FALSE)</f>
        <v>0.41176470588235292</v>
      </c>
      <c r="AA139" s="57">
        <f>VLOOKUP($O139,PercentSHGoalStats!$A$3:$AE$998,22,FALSE)</f>
        <v>0.5</v>
      </c>
    </row>
    <row r="140" spans="1:27" hidden="1" x14ac:dyDescent="0.3">
      <c r="A140" s="57">
        <f>VLOOKUP($M140,PercentSHGoalStats!$A$3:$AE$998,5,FALSE)</f>
        <v>0.82352941176470584</v>
      </c>
      <c r="B140" s="57">
        <f>VLOOKUP($M140,PercentSHGoalStats!$A$3:$AE$998,6,FALSE)</f>
        <v>0.77777777777777779</v>
      </c>
      <c r="C140" s="57">
        <f>VLOOKUP($M140,PercentSHGoalStats!$A$3:$AE$998,8,FALSE)</f>
        <v>0.6470588235294118</v>
      </c>
      <c r="D140" s="57">
        <f>VLOOKUP($M140,PercentSHGoalStats!$A$3:$AE$998,9,FALSE)</f>
        <v>0.55555555555555558</v>
      </c>
      <c r="E140" s="57">
        <f>VLOOKUP($M140,PercentSHGoalStats!$A$3:$AE$998,11,FALSE)</f>
        <v>0.70588235294117652</v>
      </c>
      <c r="F140" s="57">
        <f>VLOOKUP($M140,PercentSHGoalStats!$A$3:$AE$998,12,FALSE)</f>
        <v>0.66666666666666663</v>
      </c>
      <c r="G140" s="57">
        <f>VLOOKUP($M140,PercentSHGoalStats!$A$3:$AE$998,14,FALSE)</f>
        <v>0.23529411764705882</v>
      </c>
      <c r="H140" s="57">
        <f>VLOOKUP($M140,PercentSHGoalStats!$A$3:$AE$998,15,FALSE)</f>
        <v>0.1111111111111111</v>
      </c>
      <c r="I140" s="57">
        <f>VLOOKUP($M140,PercentSHGoalStats!$A$3:$AE$998,17,FALSE)</f>
        <v>0.58823529411764708</v>
      </c>
      <c r="J140" s="57">
        <f>VLOOKUP($M140,PercentSHGoalStats!$A$3:$AE$998,18,FALSE)</f>
        <v>0.66666666666666663</v>
      </c>
      <c r="K140" s="57">
        <f>VLOOKUP($M140,PercentSHGoalStats!$A$3:$AE$998,20,FALSE)</f>
        <v>0.17647058823529413</v>
      </c>
      <c r="L140" s="57">
        <f>VLOOKUP($M140,PercentSHGoalStats!$A$3:$AE$998,21,FALSE)</f>
        <v>0.22222222222222221</v>
      </c>
      <c r="M140" s="53" t="str">
        <f>Fixtures!A140</f>
        <v>Wolfsburg</v>
      </c>
      <c r="N140" s="54">
        <f>Fixtures!D140</f>
        <v>43491</v>
      </c>
      <c r="O140" s="53" t="str">
        <f>Fixtures!B140</f>
        <v>Bayer Leverkusen</v>
      </c>
      <c r="P140" s="57">
        <f>VLOOKUP($O140,PercentSHGoalStats!$A$3:$AE$998,5,FALSE)</f>
        <v>0.8125</v>
      </c>
      <c r="Q140" s="57">
        <f>VLOOKUP($O140,PercentSHGoalStats!$A$3:$AE$998,7,FALSE)</f>
        <v>0.75</v>
      </c>
      <c r="R140" s="57">
        <f>VLOOKUP($O140,PercentSHGoalStats!$A$3:$AE$998,8,FALSE)</f>
        <v>0.5</v>
      </c>
      <c r="S140" s="57">
        <f>VLOOKUP($O140,PercentSHGoalStats!$A$3:$AE$998,10,FALSE)</f>
        <v>0.5</v>
      </c>
      <c r="T140" s="57">
        <f>VLOOKUP($O140,PercentSHGoalStats!$A$3:$AE$998,11,FALSE)</f>
        <v>0.4375</v>
      </c>
      <c r="U140" s="57">
        <f>VLOOKUP($O140,PercentSHGoalStats!$A$3:$AE$998,13,FALSE)</f>
        <v>0.25</v>
      </c>
      <c r="V140" s="57">
        <f>VLOOKUP($O140,PercentSHGoalStats!$A$3:$AE$998,14,FALSE)</f>
        <v>0.1875</v>
      </c>
      <c r="W140" s="57">
        <f>VLOOKUP($O140,PercentSHGoalStats!$A$3:$AE$998,16,FALSE)</f>
        <v>0.25</v>
      </c>
      <c r="X140" s="57">
        <f>VLOOKUP($O140,PercentSHGoalStats!$A$3:$AE$998,17,FALSE)</f>
        <v>0.5625</v>
      </c>
      <c r="Y140" s="57">
        <f>VLOOKUP($O140,PercentSHGoalStats!$A$3:$AE$998,19,FALSE)</f>
        <v>0.75</v>
      </c>
      <c r="Z140" s="57">
        <f>VLOOKUP($O140,PercentSHGoalStats!$A$3:$AE$998,20,FALSE)</f>
        <v>0.3125</v>
      </c>
      <c r="AA140" s="57">
        <f>VLOOKUP($O140,PercentSHGoalStats!$A$3:$AE$998,22,FALSE)</f>
        <v>0.375</v>
      </c>
    </row>
    <row r="141" spans="1:27" hidden="1" x14ac:dyDescent="0.3">
      <c r="A141" s="57">
        <f>VLOOKUP($M141,PercentSHGoalStats!$A$3:$AE$998,5,FALSE)</f>
        <v>0.85185185185185186</v>
      </c>
      <c r="B141" s="57">
        <f>VLOOKUP($M141,PercentSHGoalStats!$A$3:$AE$998,6,FALSE)</f>
        <v>0.8571428571428571</v>
      </c>
      <c r="C141" s="57">
        <f>VLOOKUP($M141,PercentSHGoalStats!$A$3:$AE$998,8,FALSE)</f>
        <v>0.44444444444444442</v>
      </c>
      <c r="D141" s="57">
        <f>VLOOKUP($M141,PercentSHGoalStats!$A$3:$AE$998,9,FALSE)</f>
        <v>0.5</v>
      </c>
      <c r="E141" s="57">
        <f>VLOOKUP($M141,PercentSHGoalStats!$A$3:$AE$998,11,FALSE)</f>
        <v>0.44444444444444442</v>
      </c>
      <c r="F141" s="57">
        <f>VLOOKUP($M141,PercentSHGoalStats!$A$3:$AE$998,12,FALSE)</f>
        <v>0.6428571428571429</v>
      </c>
      <c r="G141" s="57">
        <f>VLOOKUP($M141,PercentSHGoalStats!$A$3:$AE$998,14,FALSE)</f>
        <v>0.14814814814814814</v>
      </c>
      <c r="H141" s="57">
        <f>VLOOKUP($M141,PercentSHGoalStats!$A$3:$AE$998,15,FALSE)</f>
        <v>0.14285714285714285</v>
      </c>
      <c r="I141" s="57">
        <f>VLOOKUP($M141,PercentSHGoalStats!$A$3:$AE$998,17,FALSE)</f>
        <v>0.70370370370370372</v>
      </c>
      <c r="J141" s="57">
        <f>VLOOKUP($M141,PercentSHGoalStats!$A$3:$AE$998,18,FALSE)</f>
        <v>0.5714285714285714</v>
      </c>
      <c r="K141" s="57">
        <f>VLOOKUP($M141,PercentSHGoalStats!$A$3:$AE$998,20,FALSE)</f>
        <v>0.14814814814814814</v>
      </c>
      <c r="L141" s="57">
        <f>VLOOKUP($M141,PercentSHGoalStats!$A$3:$AE$998,21,FALSE)</f>
        <v>0.14285714285714285</v>
      </c>
      <c r="M141" s="53" t="str">
        <f>Fixtures!A141</f>
        <v>Bromley</v>
      </c>
      <c r="N141" s="54">
        <f>Fixtures!D141</f>
        <v>43491</v>
      </c>
      <c r="O141" s="53" t="str">
        <f>Fixtures!B141</f>
        <v>Eastleigh</v>
      </c>
      <c r="P141" s="57">
        <f>VLOOKUP($O141,PercentSHGoalStats!$A$3:$AE$998,5,FALSE)</f>
        <v>0.73076923076923073</v>
      </c>
      <c r="Q141" s="57">
        <f>VLOOKUP($O141,PercentSHGoalStats!$A$3:$AE$998,7,FALSE)</f>
        <v>0.84615384615384615</v>
      </c>
      <c r="R141" s="57">
        <f>VLOOKUP($O141,PercentSHGoalStats!$A$3:$AE$998,8,FALSE)</f>
        <v>0.34615384615384615</v>
      </c>
      <c r="S141" s="57">
        <f>VLOOKUP($O141,PercentSHGoalStats!$A$3:$AE$998,10,FALSE)</f>
        <v>0.38461538461538464</v>
      </c>
      <c r="T141" s="57">
        <f>VLOOKUP($O141,PercentSHGoalStats!$A$3:$AE$998,11,FALSE)</f>
        <v>0.53846153846153844</v>
      </c>
      <c r="U141" s="57">
        <f>VLOOKUP($O141,PercentSHGoalStats!$A$3:$AE$998,13,FALSE)</f>
        <v>0.53846153846153844</v>
      </c>
      <c r="V141" s="57">
        <f>VLOOKUP($O141,PercentSHGoalStats!$A$3:$AE$998,14,FALSE)</f>
        <v>0.11538461538461539</v>
      </c>
      <c r="W141" s="57">
        <f>VLOOKUP($O141,PercentSHGoalStats!$A$3:$AE$998,16,FALSE)</f>
        <v>7.6923076923076927E-2</v>
      </c>
      <c r="X141" s="57">
        <f>VLOOKUP($O141,PercentSHGoalStats!$A$3:$AE$998,17,FALSE)</f>
        <v>0.46153846153846156</v>
      </c>
      <c r="Y141" s="57">
        <f>VLOOKUP($O141,PercentSHGoalStats!$A$3:$AE$998,19,FALSE)</f>
        <v>0.53846153846153844</v>
      </c>
      <c r="Z141" s="57">
        <f>VLOOKUP($O141,PercentSHGoalStats!$A$3:$AE$998,20,FALSE)</f>
        <v>0.15384615384615385</v>
      </c>
      <c r="AA141" s="57">
        <f>VLOOKUP($O141,PercentSHGoalStats!$A$3:$AE$998,22,FALSE)</f>
        <v>0.23076923076923078</v>
      </c>
    </row>
    <row r="142" spans="1:27" hidden="1" x14ac:dyDescent="0.3">
      <c r="A142" s="57">
        <f>VLOOKUP($M142,PercentSHGoalStats!$A$3:$AE$998,5,FALSE)</f>
        <v>0.84</v>
      </c>
      <c r="B142" s="57">
        <f>VLOOKUP($M142,PercentSHGoalStats!$A$3:$AE$998,6,FALSE)</f>
        <v>0.8571428571428571</v>
      </c>
      <c r="C142" s="57">
        <f>VLOOKUP($M142,PercentSHGoalStats!$A$3:$AE$998,8,FALSE)</f>
        <v>0.28000000000000003</v>
      </c>
      <c r="D142" s="57">
        <f>VLOOKUP($M142,PercentSHGoalStats!$A$3:$AE$998,9,FALSE)</f>
        <v>0.21428571428571427</v>
      </c>
      <c r="E142" s="57">
        <f>VLOOKUP($M142,PercentSHGoalStats!$A$3:$AE$998,11,FALSE)</f>
        <v>0.6</v>
      </c>
      <c r="F142" s="57">
        <f>VLOOKUP($M142,PercentSHGoalStats!$A$3:$AE$998,12,FALSE)</f>
        <v>0.5714285714285714</v>
      </c>
      <c r="G142" s="57">
        <f>VLOOKUP($M142,PercentSHGoalStats!$A$3:$AE$998,14,FALSE)</f>
        <v>0.08</v>
      </c>
      <c r="H142" s="57">
        <f>VLOOKUP($M142,PercentSHGoalStats!$A$3:$AE$998,15,FALSE)</f>
        <v>7.1428571428571425E-2</v>
      </c>
      <c r="I142" s="57">
        <f>VLOOKUP($M142,PercentSHGoalStats!$A$3:$AE$998,17,FALSE)</f>
        <v>0.4</v>
      </c>
      <c r="J142" s="57">
        <f>VLOOKUP($M142,PercentSHGoalStats!$A$3:$AE$998,18,FALSE)</f>
        <v>0.35714285714285715</v>
      </c>
      <c r="K142" s="57">
        <f>VLOOKUP($M142,PercentSHGoalStats!$A$3:$AE$998,20,FALSE)</f>
        <v>0.16</v>
      </c>
      <c r="L142" s="57">
        <f>VLOOKUP($M142,PercentSHGoalStats!$A$3:$AE$998,21,FALSE)</f>
        <v>0.14285714285714285</v>
      </c>
      <c r="M142" s="53" t="str">
        <f>Fixtures!A142</f>
        <v>Chesterfield</v>
      </c>
      <c r="N142" s="54">
        <f>Fixtures!D142</f>
        <v>43491</v>
      </c>
      <c r="O142" s="53" t="str">
        <f>Fixtures!B142</f>
        <v>Barrow</v>
      </c>
      <c r="P142" s="57">
        <f>VLOOKUP($O142,PercentSHGoalStats!$A$3:$AE$998,5,FALSE)</f>
        <v>0.70833333333333337</v>
      </c>
      <c r="Q142" s="57">
        <f>VLOOKUP($O142,PercentSHGoalStats!$A$3:$AE$998,7,FALSE)</f>
        <v>0.75</v>
      </c>
      <c r="R142" s="57">
        <f>VLOOKUP($O142,PercentSHGoalStats!$A$3:$AE$998,8,FALSE)</f>
        <v>0.375</v>
      </c>
      <c r="S142" s="57">
        <f>VLOOKUP($O142,PercentSHGoalStats!$A$3:$AE$998,10,FALSE)</f>
        <v>0.5</v>
      </c>
      <c r="T142" s="57">
        <f>VLOOKUP($O142,PercentSHGoalStats!$A$3:$AE$998,11,FALSE)</f>
        <v>0.5</v>
      </c>
      <c r="U142" s="57">
        <f>VLOOKUP($O142,PercentSHGoalStats!$A$3:$AE$998,13,FALSE)</f>
        <v>0.58333333333333337</v>
      </c>
      <c r="V142" s="57">
        <f>VLOOKUP($O142,PercentSHGoalStats!$A$3:$AE$998,14,FALSE)</f>
        <v>0.125</v>
      </c>
      <c r="W142" s="57">
        <f>VLOOKUP($O142,PercentSHGoalStats!$A$3:$AE$998,16,FALSE)</f>
        <v>8.3333333333333329E-2</v>
      </c>
      <c r="X142" s="57">
        <f>VLOOKUP($O142,PercentSHGoalStats!$A$3:$AE$998,17,FALSE)</f>
        <v>0.41666666666666669</v>
      </c>
      <c r="Y142" s="57">
        <f>VLOOKUP($O142,PercentSHGoalStats!$A$3:$AE$998,19,FALSE)</f>
        <v>0.5</v>
      </c>
      <c r="Z142" s="57">
        <f>VLOOKUP($O142,PercentSHGoalStats!$A$3:$AE$998,20,FALSE)</f>
        <v>0.20833333333333334</v>
      </c>
      <c r="AA142" s="57">
        <f>VLOOKUP($O142,PercentSHGoalStats!$A$3:$AE$998,22,FALSE)</f>
        <v>0.25</v>
      </c>
    </row>
    <row r="143" spans="1:27" hidden="1" x14ac:dyDescent="0.3">
      <c r="A143" s="57">
        <f>VLOOKUP($M143,PercentSHGoalStats!$A$3:$AE$998,5,FALSE)</f>
        <v>0.84</v>
      </c>
      <c r="B143" s="57">
        <f>VLOOKUP($M143,PercentSHGoalStats!$A$3:$AE$998,6,FALSE)</f>
        <v>0.8666666666666667</v>
      </c>
      <c r="C143" s="57">
        <f>VLOOKUP($M143,PercentSHGoalStats!$A$3:$AE$998,8,FALSE)</f>
        <v>0.28000000000000003</v>
      </c>
      <c r="D143" s="57">
        <f>VLOOKUP($M143,PercentSHGoalStats!$A$3:$AE$998,9,FALSE)</f>
        <v>0.46666666666666667</v>
      </c>
      <c r="E143" s="57">
        <f>VLOOKUP($M143,PercentSHGoalStats!$A$3:$AE$998,11,FALSE)</f>
        <v>0.48</v>
      </c>
      <c r="F143" s="57">
        <f>VLOOKUP($M143,PercentSHGoalStats!$A$3:$AE$998,12,FALSE)</f>
        <v>0.6</v>
      </c>
      <c r="G143" s="57">
        <f>VLOOKUP($M143,PercentSHGoalStats!$A$3:$AE$998,14,FALSE)</f>
        <v>0.12</v>
      </c>
      <c r="H143" s="57">
        <f>VLOOKUP($M143,PercentSHGoalStats!$A$3:$AE$998,15,FALSE)</f>
        <v>0.2</v>
      </c>
      <c r="I143" s="57">
        <f>VLOOKUP($M143,PercentSHGoalStats!$A$3:$AE$998,17,FALSE)</f>
        <v>0.6</v>
      </c>
      <c r="J143" s="57">
        <f>VLOOKUP($M143,PercentSHGoalStats!$A$3:$AE$998,18,FALSE)</f>
        <v>0.66666666666666663</v>
      </c>
      <c r="K143" s="57">
        <f>VLOOKUP($M143,PercentSHGoalStats!$A$3:$AE$998,20,FALSE)</f>
        <v>0.04</v>
      </c>
      <c r="L143" s="57">
        <f>VLOOKUP($M143,PercentSHGoalStats!$A$3:$AE$998,21,FALSE)</f>
        <v>6.6666666666666666E-2</v>
      </c>
      <c r="M143" s="53" t="str">
        <f>Fixtures!A143</f>
        <v>Dagenham &amp; Redbridge</v>
      </c>
      <c r="N143" s="54">
        <f>Fixtures!D143</f>
        <v>43491</v>
      </c>
      <c r="O143" s="53" t="str">
        <f>Fixtures!B143</f>
        <v>Aldershot Town</v>
      </c>
      <c r="P143" s="57">
        <f>VLOOKUP($O143,PercentSHGoalStats!$A$3:$AE$998,5,FALSE)</f>
        <v>0.73076923076923073</v>
      </c>
      <c r="Q143" s="57">
        <f>VLOOKUP($O143,PercentSHGoalStats!$A$3:$AE$998,7,FALSE)</f>
        <v>0.7857142857142857</v>
      </c>
      <c r="R143" s="57">
        <f>VLOOKUP($O143,PercentSHGoalStats!$A$3:$AE$998,8,FALSE)</f>
        <v>0.38461538461538464</v>
      </c>
      <c r="S143" s="57">
        <f>VLOOKUP($O143,PercentSHGoalStats!$A$3:$AE$998,10,FALSE)</f>
        <v>0.42857142857142855</v>
      </c>
      <c r="T143" s="57">
        <f>VLOOKUP($O143,PercentSHGoalStats!$A$3:$AE$998,11,FALSE)</f>
        <v>0.23076923076923078</v>
      </c>
      <c r="U143" s="57">
        <f>VLOOKUP($O143,PercentSHGoalStats!$A$3:$AE$998,13,FALSE)</f>
        <v>0.21428571428571427</v>
      </c>
      <c r="V143" s="57">
        <f>VLOOKUP($O143,PercentSHGoalStats!$A$3:$AE$998,14,FALSE)</f>
        <v>7.6923076923076927E-2</v>
      </c>
      <c r="W143" s="57">
        <f>VLOOKUP($O143,PercentSHGoalStats!$A$3:$AE$998,16,FALSE)</f>
        <v>7.1428571428571425E-2</v>
      </c>
      <c r="X143" s="57">
        <f>VLOOKUP($O143,PercentSHGoalStats!$A$3:$AE$998,17,FALSE)</f>
        <v>0.61538461538461542</v>
      </c>
      <c r="Y143" s="57">
        <f>VLOOKUP($O143,PercentSHGoalStats!$A$3:$AE$998,19,FALSE)</f>
        <v>0.7142857142857143</v>
      </c>
      <c r="Z143" s="57">
        <f>VLOOKUP($O143,PercentSHGoalStats!$A$3:$AE$998,20,FALSE)</f>
        <v>0.26923076923076922</v>
      </c>
      <c r="AA143" s="57">
        <f>VLOOKUP($O143,PercentSHGoalStats!$A$3:$AE$998,22,FALSE)</f>
        <v>0.35714285714285715</v>
      </c>
    </row>
    <row r="144" spans="1:27" hidden="1" x14ac:dyDescent="0.3">
      <c r="A144" s="57">
        <f>VLOOKUP($M144,PercentSHGoalStats!$A$3:$AE$998,5,FALSE)</f>
        <v>0.70833333333333337</v>
      </c>
      <c r="B144" s="57">
        <f>VLOOKUP($M144,PercentSHGoalStats!$A$3:$AE$998,6,FALSE)</f>
        <v>0.69230769230769229</v>
      </c>
      <c r="C144" s="57">
        <f>VLOOKUP($M144,PercentSHGoalStats!$A$3:$AE$998,8,FALSE)</f>
        <v>0.45833333333333331</v>
      </c>
      <c r="D144" s="57">
        <f>VLOOKUP($M144,PercentSHGoalStats!$A$3:$AE$998,9,FALSE)</f>
        <v>0.30769230769230771</v>
      </c>
      <c r="E144" s="57">
        <f>VLOOKUP($M144,PercentSHGoalStats!$A$3:$AE$998,11,FALSE)</f>
        <v>0.58333333333333337</v>
      </c>
      <c r="F144" s="57">
        <f>VLOOKUP($M144,PercentSHGoalStats!$A$3:$AE$998,12,FALSE)</f>
        <v>0.53846153846153844</v>
      </c>
      <c r="G144" s="57">
        <f>VLOOKUP($M144,PercentSHGoalStats!$A$3:$AE$998,14,FALSE)</f>
        <v>0.125</v>
      </c>
      <c r="H144" s="57">
        <f>VLOOKUP($M144,PercentSHGoalStats!$A$3:$AE$998,15,FALSE)</f>
        <v>7.6923076923076927E-2</v>
      </c>
      <c r="I144" s="57">
        <f>VLOOKUP($M144,PercentSHGoalStats!$A$3:$AE$998,17,FALSE)</f>
        <v>0.5</v>
      </c>
      <c r="J144" s="57">
        <f>VLOOKUP($M144,PercentSHGoalStats!$A$3:$AE$998,18,FALSE)</f>
        <v>0.38461538461538464</v>
      </c>
      <c r="K144" s="57">
        <f>VLOOKUP($M144,PercentSHGoalStats!$A$3:$AE$998,20,FALSE)</f>
        <v>0.125</v>
      </c>
      <c r="L144" s="57">
        <f>VLOOKUP($M144,PercentSHGoalStats!$A$3:$AE$998,21,FALSE)</f>
        <v>7.6923076923076927E-2</v>
      </c>
      <c r="M144" s="53" t="str">
        <f>Fixtures!A144</f>
        <v>Halifax Town</v>
      </c>
      <c r="N144" s="54">
        <f>Fixtures!D144</f>
        <v>43491</v>
      </c>
      <c r="O144" s="53" t="str">
        <f>Fixtures!B144</f>
        <v>Salford City</v>
      </c>
      <c r="P144" s="57">
        <f>VLOOKUP($O144,PercentSHGoalStats!$A$3:$AE$998,5,FALSE)</f>
        <v>0.81481481481481477</v>
      </c>
      <c r="Q144" s="57">
        <f>VLOOKUP($O144,PercentSHGoalStats!$A$3:$AE$998,7,FALSE)</f>
        <v>0.76923076923076927</v>
      </c>
      <c r="R144" s="57">
        <f>VLOOKUP($O144,PercentSHGoalStats!$A$3:$AE$998,8,FALSE)</f>
        <v>0.37037037037037035</v>
      </c>
      <c r="S144" s="57">
        <f>VLOOKUP($O144,PercentSHGoalStats!$A$3:$AE$998,10,FALSE)</f>
        <v>0.23076923076923078</v>
      </c>
      <c r="T144" s="57">
        <f>VLOOKUP($O144,PercentSHGoalStats!$A$3:$AE$998,11,FALSE)</f>
        <v>0.66666666666666663</v>
      </c>
      <c r="U144" s="57">
        <f>VLOOKUP($O144,PercentSHGoalStats!$A$3:$AE$998,13,FALSE)</f>
        <v>0.53846153846153844</v>
      </c>
      <c r="V144" s="57">
        <f>VLOOKUP($O144,PercentSHGoalStats!$A$3:$AE$998,14,FALSE)</f>
        <v>0.18518518518518517</v>
      </c>
      <c r="W144" s="57">
        <f>VLOOKUP($O144,PercentSHGoalStats!$A$3:$AE$998,16,FALSE)</f>
        <v>0.15384615384615385</v>
      </c>
      <c r="X144" s="57">
        <f>VLOOKUP($O144,PercentSHGoalStats!$A$3:$AE$998,17,FALSE)</f>
        <v>0.40740740740740738</v>
      </c>
      <c r="Y144" s="57">
        <f>VLOOKUP($O144,PercentSHGoalStats!$A$3:$AE$998,19,FALSE)</f>
        <v>0.38461538461538464</v>
      </c>
      <c r="Z144" s="57">
        <f>VLOOKUP($O144,PercentSHGoalStats!$A$3:$AE$998,20,FALSE)</f>
        <v>7.407407407407407E-2</v>
      </c>
      <c r="AA144" s="57">
        <f>VLOOKUP($O144,PercentSHGoalStats!$A$3:$AE$998,22,FALSE)</f>
        <v>0.15384615384615385</v>
      </c>
    </row>
    <row r="145" spans="1:27" hidden="1" x14ac:dyDescent="0.3">
      <c r="A145" s="57">
        <f>VLOOKUP($M145,PercentSHGoalStats!$A$3:$AE$998,5,FALSE)</f>
        <v>0.81481481481481477</v>
      </c>
      <c r="B145" s="57">
        <f>VLOOKUP($M145,PercentSHGoalStats!$A$3:$AE$998,6,FALSE)</f>
        <v>0.84615384615384615</v>
      </c>
      <c r="C145" s="57">
        <f>VLOOKUP($M145,PercentSHGoalStats!$A$3:$AE$998,8,FALSE)</f>
        <v>0.33333333333333331</v>
      </c>
      <c r="D145" s="57">
        <f>VLOOKUP($M145,PercentSHGoalStats!$A$3:$AE$998,9,FALSE)</f>
        <v>0.23076923076923078</v>
      </c>
      <c r="E145" s="57">
        <f>VLOOKUP($M145,PercentSHGoalStats!$A$3:$AE$998,11,FALSE)</f>
        <v>0.62962962962962965</v>
      </c>
      <c r="F145" s="57">
        <f>VLOOKUP($M145,PercentSHGoalStats!$A$3:$AE$998,12,FALSE)</f>
        <v>0.61538461538461542</v>
      </c>
      <c r="G145" s="57">
        <f>VLOOKUP($M145,PercentSHGoalStats!$A$3:$AE$998,14,FALSE)</f>
        <v>7.407407407407407E-2</v>
      </c>
      <c r="H145" s="57">
        <f>VLOOKUP($M145,PercentSHGoalStats!$A$3:$AE$998,15,FALSE)</f>
        <v>0</v>
      </c>
      <c r="I145" s="57">
        <f>VLOOKUP($M145,PercentSHGoalStats!$A$3:$AE$998,17,FALSE)</f>
        <v>0.48148148148148145</v>
      </c>
      <c r="J145" s="57">
        <f>VLOOKUP($M145,PercentSHGoalStats!$A$3:$AE$998,18,FALSE)</f>
        <v>0.46153846153846156</v>
      </c>
      <c r="K145" s="57">
        <f>VLOOKUP($M145,PercentSHGoalStats!$A$3:$AE$998,20,FALSE)</f>
        <v>0.1111111111111111</v>
      </c>
      <c r="L145" s="57">
        <f>VLOOKUP($M145,PercentSHGoalStats!$A$3:$AE$998,21,FALSE)</f>
        <v>7.6923076923076927E-2</v>
      </c>
      <c r="M145" s="53" t="str">
        <f>Fixtures!A145</f>
        <v>Gateshead</v>
      </c>
      <c r="N145" s="54">
        <f>Fixtures!D145</f>
        <v>43491</v>
      </c>
      <c r="O145" s="53" t="str">
        <f>Fixtures!B145</f>
        <v>Boreham Wood</v>
      </c>
      <c r="P145" s="57">
        <f>VLOOKUP($O145,PercentSHGoalStats!$A$3:$AE$998,5,FALSE)</f>
        <v>0.79166666666666663</v>
      </c>
      <c r="Q145" s="57">
        <f>VLOOKUP($O145,PercentSHGoalStats!$A$3:$AE$998,7,FALSE)</f>
        <v>0.9</v>
      </c>
      <c r="R145" s="57">
        <f>VLOOKUP($O145,PercentSHGoalStats!$A$3:$AE$998,8,FALSE)</f>
        <v>0.375</v>
      </c>
      <c r="S145" s="57">
        <f>VLOOKUP($O145,PercentSHGoalStats!$A$3:$AE$998,10,FALSE)</f>
        <v>0.4</v>
      </c>
      <c r="T145" s="57">
        <f>VLOOKUP($O145,PercentSHGoalStats!$A$3:$AE$998,11,FALSE)</f>
        <v>0.625</v>
      </c>
      <c r="U145" s="57">
        <f>VLOOKUP($O145,PercentSHGoalStats!$A$3:$AE$998,13,FALSE)</f>
        <v>0.7</v>
      </c>
      <c r="V145" s="57">
        <f>VLOOKUP($O145,PercentSHGoalStats!$A$3:$AE$998,14,FALSE)</f>
        <v>8.3333333333333329E-2</v>
      </c>
      <c r="W145" s="57">
        <f>VLOOKUP($O145,PercentSHGoalStats!$A$3:$AE$998,16,FALSE)</f>
        <v>0</v>
      </c>
      <c r="X145" s="57">
        <f>VLOOKUP($O145,PercentSHGoalStats!$A$3:$AE$998,17,FALSE)</f>
        <v>0.54166666666666663</v>
      </c>
      <c r="Y145" s="57">
        <f>VLOOKUP($O145,PercentSHGoalStats!$A$3:$AE$998,19,FALSE)</f>
        <v>0.6</v>
      </c>
      <c r="Z145" s="57">
        <f>VLOOKUP($O145,PercentSHGoalStats!$A$3:$AE$998,20,FALSE)</f>
        <v>8.3333333333333329E-2</v>
      </c>
      <c r="AA145" s="57">
        <f>VLOOKUP($O145,PercentSHGoalStats!$A$3:$AE$998,22,FALSE)</f>
        <v>0.1</v>
      </c>
    </row>
    <row r="146" spans="1:27" hidden="1" x14ac:dyDescent="0.3">
      <c r="A146" s="57">
        <f>VLOOKUP($M146,PercentSHGoalStats!$A$3:$AE$998,5,FALSE)</f>
        <v>0.7407407407407407</v>
      </c>
      <c r="B146" s="57">
        <f>VLOOKUP($M146,PercentSHGoalStats!$A$3:$AE$998,6,FALSE)</f>
        <v>0.75</v>
      </c>
      <c r="C146" s="57">
        <f>VLOOKUP($M146,PercentSHGoalStats!$A$3:$AE$998,8,FALSE)</f>
        <v>0.40740740740740738</v>
      </c>
      <c r="D146" s="57">
        <f>VLOOKUP($M146,PercentSHGoalStats!$A$3:$AE$998,9,FALSE)</f>
        <v>0.41666666666666669</v>
      </c>
      <c r="E146" s="57">
        <f>VLOOKUP($M146,PercentSHGoalStats!$A$3:$AE$998,11,FALSE)</f>
        <v>0.44444444444444442</v>
      </c>
      <c r="F146" s="57">
        <f>VLOOKUP($M146,PercentSHGoalStats!$A$3:$AE$998,12,FALSE)</f>
        <v>0.41666666666666669</v>
      </c>
      <c r="G146" s="57">
        <f>VLOOKUP($M146,PercentSHGoalStats!$A$3:$AE$998,14,FALSE)</f>
        <v>0.18518518518518517</v>
      </c>
      <c r="H146" s="57">
        <f>VLOOKUP($M146,PercentSHGoalStats!$A$3:$AE$998,15,FALSE)</f>
        <v>0.25</v>
      </c>
      <c r="I146" s="57">
        <f>VLOOKUP($M146,PercentSHGoalStats!$A$3:$AE$998,17,FALSE)</f>
        <v>0.59259259259259256</v>
      </c>
      <c r="J146" s="57">
        <f>VLOOKUP($M146,PercentSHGoalStats!$A$3:$AE$998,18,FALSE)</f>
        <v>0.75</v>
      </c>
      <c r="K146" s="57">
        <f>VLOOKUP($M146,PercentSHGoalStats!$A$3:$AE$998,20,FALSE)</f>
        <v>0.18518518518518517</v>
      </c>
      <c r="L146" s="57">
        <f>VLOOKUP($M146,PercentSHGoalStats!$A$3:$AE$998,21,FALSE)</f>
        <v>0.16666666666666666</v>
      </c>
      <c r="M146" s="53" t="str">
        <f>Fixtures!A146</f>
        <v>Hartlepool United</v>
      </c>
      <c r="N146" s="54">
        <f>Fixtures!D146</f>
        <v>43491</v>
      </c>
      <c r="O146" s="53" t="str">
        <f>Fixtures!B146</f>
        <v>Braintree Town</v>
      </c>
      <c r="P146" s="57">
        <f>VLOOKUP($O146,PercentSHGoalStats!$A$3:$AE$998,5,FALSE)</f>
        <v>0.88888888888888884</v>
      </c>
      <c r="Q146" s="57">
        <f>VLOOKUP($O146,PercentSHGoalStats!$A$3:$AE$998,7,FALSE)</f>
        <v>0.8571428571428571</v>
      </c>
      <c r="R146" s="57">
        <f>VLOOKUP($O146,PercentSHGoalStats!$A$3:$AE$998,8,FALSE)</f>
        <v>0.48148148148148145</v>
      </c>
      <c r="S146" s="57">
        <f>VLOOKUP($O146,PercentSHGoalStats!$A$3:$AE$998,10,FALSE)</f>
        <v>0.42857142857142855</v>
      </c>
      <c r="T146" s="57">
        <f>VLOOKUP($O146,PercentSHGoalStats!$A$3:$AE$998,11,FALSE)</f>
        <v>0.40740740740740738</v>
      </c>
      <c r="U146" s="57">
        <f>VLOOKUP($O146,PercentSHGoalStats!$A$3:$AE$998,13,FALSE)</f>
        <v>0.42857142857142855</v>
      </c>
      <c r="V146" s="57">
        <f>VLOOKUP($O146,PercentSHGoalStats!$A$3:$AE$998,14,FALSE)</f>
        <v>7.407407407407407E-2</v>
      </c>
      <c r="W146" s="57">
        <f>VLOOKUP($O146,PercentSHGoalStats!$A$3:$AE$998,16,FALSE)</f>
        <v>7.1428571428571425E-2</v>
      </c>
      <c r="X146" s="57">
        <f>VLOOKUP($O146,PercentSHGoalStats!$A$3:$AE$998,17,FALSE)</f>
        <v>0.7407407407407407</v>
      </c>
      <c r="Y146" s="57">
        <f>VLOOKUP($O146,PercentSHGoalStats!$A$3:$AE$998,19,FALSE)</f>
        <v>0.7142857142857143</v>
      </c>
      <c r="Z146" s="57">
        <f>VLOOKUP($O146,PercentSHGoalStats!$A$3:$AE$998,20,FALSE)</f>
        <v>0.29629629629629628</v>
      </c>
      <c r="AA146" s="57">
        <f>VLOOKUP($O146,PercentSHGoalStats!$A$3:$AE$998,22,FALSE)</f>
        <v>0.21428571428571427</v>
      </c>
    </row>
    <row r="147" spans="1:27" hidden="1" x14ac:dyDescent="0.3">
      <c r="A147" s="57">
        <f>VLOOKUP($M147,PercentSHGoalStats!$A$3:$AE$998,5,FALSE)</f>
        <v>0.80769230769230771</v>
      </c>
      <c r="B147" s="57">
        <f>VLOOKUP($M147,PercentSHGoalStats!$A$3:$AE$998,6,FALSE)</f>
        <v>0.83333333333333337</v>
      </c>
      <c r="C147" s="57">
        <f>VLOOKUP($M147,PercentSHGoalStats!$A$3:$AE$998,8,FALSE)</f>
        <v>0.61538461538461542</v>
      </c>
      <c r="D147" s="57">
        <f>VLOOKUP($M147,PercentSHGoalStats!$A$3:$AE$998,9,FALSE)</f>
        <v>0.58333333333333337</v>
      </c>
      <c r="E147" s="57">
        <f>VLOOKUP($M147,PercentSHGoalStats!$A$3:$AE$998,11,FALSE)</f>
        <v>0.57692307692307687</v>
      </c>
      <c r="F147" s="57">
        <f>VLOOKUP($M147,PercentSHGoalStats!$A$3:$AE$998,12,FALSE)</f>
        <v>0.66666666666666663</v>
      </c>
      <c r="G147" s="57">
        <f>VLOOKUP($M147,PercentSHGoalStats!$A$3:$AE$998,14,FALSE)</f>
        <v>0.30769230769230771</v>
      </c>
      <c r="H147" s="57">
        <f>VLOOKUP($M147,PercentSHGoalStats!$A$3:$AE$998,15,FALSE)</f>
        <v>0.41666666666666669</v>
      </c>
      <c r="I147" s="57">
        <f>VLOOKUP($M147,PercentSHGoalStats!$A$3:$AE$998,17,FALSE)</f>
        <v>0.65384615384615385</v>
      </c>
      <c r="J147" s="57">
        <f>VLOOKUP($M147,PercentSHGoalStats!$A$3:$AE$998,18,FALSE)</f>
        <v>0.5</v>
      </c>
      <c r="K147" s="57">
        <f>VLOOKUP($M147,PercentSHGoalStats!$A$3:$AE$998,20,FALSE)</f>
        <v>0.26923076923076922</v>
      </c>
      <c r="L147" s="57">
        <f>VLOOKUP($M147,PercentSHGoalStats!$A$3:$AE$998,21,FALSE)</f>
        <v>8.3333333333333329E-2</v>
      </c>
      <c r="M147" s="53" t="str">
        <f>Fixtures!A147</f>
        <v>Havant &amp; Waterlooville</v>
      </c>
      <c r="N147" s="54">
        <f>Fixtures!D147</f>
        <v>43491</v>
      </c>
      <c r="O147" s="53" t="str">
        <f>Fixtures!B147</f>
        <v>Dover Athletic</v>
      </c>
      <c r="P147" s="57">
        <f>VLOOKUP($O147,PercentSHGoalStats!$A$3:$AE$998,5,FALSE)</f>
        <v>0.75</v>
      </c>
      <c r="Q147" s="57">
        <f>VLOOKUP($O147,PercentSHGoalStats!$A$3:$AE$998,7,FALSE)</f>
        <v>0.83333333333333337</v>
      </c>
      <c r="R147" s="57">
        <f>VLOOKUP($O147,PercentSHGoalStats!$A$3:$AE$998,8,FALSE)</f>
        <v>0.41666666666666669</v>
      </c>
      <c r="S147" s="57">
        <f>VLOOKUP($O147,PercentSHGoalStats!$A$3:$AE$998,10,FALSE)</f>
        <v>0.41666666666666669</v>
      </c>
      <c r="T147" s="57">
        <f>VLOOKUP($O147,PercentSHGoalStats!$A$3:$AE$998,11,FALSE)</f>
        <v>0.5</v>
      </c>
      <c r="U147" s="57">
        <f>VLOOKUP($O147,PercentSHGoalStats!$A$3:$AE$998,13,FALSE)</f>
        <v>0.58333333333333337</v>
      </c>
      <c r="V147" s="57">
        <f>VLOOKUP($O147,PercentSHGoalStats!$A$3:$AE$998,14,FALSE)</f>
        <v>0.16666666666666666</v>
      </c>
      <c r="W147" s="57">
        <f>VLOOKUP($O147,PercentSHGoalStats!$A$3:$AE$998,16,FALSE)</f>
        <v>8.3333333333333329E-2</v>
      </c>
      <c r="X147" s="57">
        <f>VLOOKUP($O147,PercentSHGoalStats!$A$3:$AE$998,17,FALSE)</f>
        <v>0.41666666666666669</v>
      </c>
      <c r="Y147" s="57">
        <f>VLOOKUP($O147,PercentSHGoalStats!$A$3:$AE$998,19,FALSE)</f>
        <v>0.5</v>
      </c>
      <c r="Z147" s="57">
        <f>VLOOKUP($O147,PercentSHGoalStats!$A$3:$AE$998,20,FALSE)</f>
        <v>0.20833333333333334</v>
      </c>
      <c r="AA147" s="57">
        <f>VLOOKUP($O147,PercentSHGoalStats!$A$3:$AE$998,22,FALSE)</f>
        <v>0.16666666666666666</v>
      </c>
    </row>
    <row r="148" spans="1:27" hidden="1" x14ac:dyDescent="0.3">
      <c r="A148" s="57">
        <f>VLOOKUP($M148,PercentSHGoalStats!$A$3:$AE$998,5,FALSE)</f>
        <v>0.84</v>
      </c>
      <c r="B148" s="57">
        <f>VLOOKUP($M148,PercentSHGoalStats!$A$3:$AE$998,6,FALSE)</f>
        <v>0.75</v>
      </c>
      <c r="C148" s="57">
        <f>VLOOKUP($M148,PercentSHGoalStats!$A$3:$AE$998,8,FALSE)</f>
        <v>0.4</v>
      </c>
      <c r="D148" s="57">
        <f>VLOOKUP($M148,PercentSHGoalStats!$A$3:$AE$998,9,FALSE)</f>
        <v>0.33333333333333331</v>
      </c>
      <c r="E148" s="57">
        <f>VLOOKUP($M148,PercentSHGoalStats!$A$3:$AE$998,11,FALSE)</f>
        <v>0.64</v>
      </c>
      <c r="F148" s="57">
        <f>VLOOKUP($M148,PercentSHGoalStats!$A$3:$AE$998,12,FALSE)</f>
        <v>0.5</v>
      </c>
      <c r="G148" s="57">
        <f>VLOOKUP($M148,PercentSHGoalStats!$A$3:$AE$998,14,FALSE)</f>
        <v>0.24</v>
      </c>
      <c r="H148" s="57">
        <f>VLOOKUP($M148,PercentSHGoalStats!$A$3:$AE$998,15,FALSE)</f>
        <v>0.33333333333333331</v>
      </c>
      <c r="I148" s="57">
        <f>VLOOKUP($M148,PercentSHGoalStats!$A$3:$AE$998,17,FALSE)</f>
        <v>0.4</v>
      </c>
      <c r="J148" s="57">
        <f>VLOOKUP($M148,PercentSHGoalStats!$A$3:$AE$998,18,FALSE)</f>
        <v>0.33333333333333331</v>
      </c>
      <c r="K148" s="57">
        <f>VLOOKUP($M148,PercentSHGoalStats!$A$3:$AE$998,20,FALSE)</f>
        <v>0.04</v>
      </c>
      <c r="L148" s="57">
        <f>VLOOKUP($M148,PercentSHGoalStats!$A$3:$AE$998,21,FALSE)</f>
        <v>0</v>
      </c>
      <c r="M148" s="53" t="str">
        <f>Fixtures!A148</f>
        <v>Leyton Orient</v>
      </c>
      <c r="N148" s="54">
        <f>Fixtures!D148</f>
        <v>43491</v>
      </c>
      <c r="O148" s="53" t="str">
        <f>Fixtures!B148</f>
        <v>Maidstone United</v>
      </c>
      <c r="P148" s="57">
        <f>VLOOKUP($O148,PercentSHGoalStats!$A$3:$AE$998,5,FALSE)</f>
        <v>0.76</v>
      </c>
      <c r="Q148" s="57">
        <f>VLOOKUP($O148,PercentSHGoalStats!$A$3:$AE$998,7,FALSE)</f>
        <v>0.8</v>
      </c>
      <c r="R148" s="57">
        <f>VLOOKUP($O148,PercentSHGoalStats!$A$3:$AE$998,8,FALSE)</f>
        <v>0.4</v>
      </c>
      <c r="S148" s="57">
        <f>VLOOKUP($O148,PercentSHGoalStats!$A$3:$AE$998,10,FALSE)</f>
        <v>0.46666666666666667</v>
      </c>
      <c r="T148" s="57">
        <f>VLOOKUP($O148,PercentSHGoalStats!$A$3:$AE$998,11,FALSE)</f>
        <v>0.4</v>
      </c>
      <c r="U148" s="57">
        <f>VLOOKUP($O148,PercentSHGoalStats!$A$3:$AE$998,13,FALSE)</f>
        <v>0.4</v>
      </c>
      <c r="V148" s="57">
        <f>VLOOKUP($O148,PercentSHGoalStats!$A$3:$AE$998,14,FALSE)</f>
        <v>0.08</v>
      </c>
      <c r="W148" s="57">
        <f>VLOOKUP($O148,PercentSHGoalStats!$A$3:$AE$998,16,FALSE)</f>
        <v>6.6666666666666666E-2</v>
      </c>
      <c r="X148" s="57">
        <f>VLOOKUP($O148,PercentSHGoalStats!$A$3:$AE$998,17,FALSE)</f>
        <v>0.64</v>
      </c>
      <c r="Y148" s="57">
        <f>VLOOKUP($O148,PercentSHGoalStats!$A$3:$AE$998,19,FALSE)</f>
        <v>0.66666666666666663</v>
      </c>
      <c r="Z148" s="57">
        <f>VLOOKUP($O148,PercentSHGoalStats!$A$3:$AE$998,20,FALSE)</f>
        <v>0.24</v>
      </c>
      <c r="AA148" s="57">
        <f>VLOOKUP($O148,PercentSHGoalStats!$A$3:$AE$998,22,FALSE)</f>
        <v>0.33333333333333331</v>
      </c>
    </row>
    <row r="149" spans="1:27" hidden="1" x14ac:dyDescent="0.3">
      <c r="A149" s="57">
        <f>VLOOKUP($M149,PercentSHGoalStats!$A$3:$AE$998,5,FALSE)</f>
        <v>0.88</v>
      </c>
      <c r="B149" s="57">
        <f>VLOOKUP($M149,PercentSHGoalStats!$A$3:$AE$998,6,FALSE)</f>
        <v>0.76923076923076927</v>
      </c>
      <c r="C149" s="57">
        <f>VLOOKUP($M149,PercentSHGoalStats!$A$3:$AE$998,8,FALSE)</f>
        <v>0.48</v>
      </c>
      <c r="D149" s="57">
        <f>VLOOKUP($M149,PercentSHGoalStats!$A$3:$AE$998,9,FALSE)</f>
        <v>0.30769230769230771</v>
      </c>
      <c r="E149" s="57">
        <f>VLOOKUP($M149,PercentSHGoalStats!$A$3:$AE$998,11,FALSE)</f>
        <v>0.68</v>
      </c>
      <c r="F149" s="57">
        <f>VLOOKUP($M149,PercentSHGoalStats!$A$3:$AE$998,12,FALSE)</f>
        <v>0.61538461538461542</v>
      </c>
      <c r="G149" s="57">
        <f>VLOOKUP($M149,PercentSHGoalStats!$A$3:$AE$998,14,FALSE)</f>
        <v>0.24</v>
      </c>
      <c r="H149" s="57">
        <f>VLOOKUP($M149,PercentSHGoalStats!$A$3:$AE$998,15,FALSE)</f>
        <v>0.15384615384615385</v>
      </c>
      <c r="I149" s="57">
        <f>VLOOKUP($M149,PercentSHGoalStats!$A$3:$AE$998,17,FALSE)</f>
        <v>0.48</v>
      </c>
      <c r="J149" s="57">
        <f>VLOOKUP($M149,PercentSHGoalStats!$A$3:$AE$998,18,FALSE)</f>
        <v>0.46153846153846156</v>
      </c>
      <c r="K149" s="57">
        <f>VLOOKUP($M149,PercentSHGoalStats!$A$3:$AE$998,20,FALSE)</f>
        <v>0.12</v>
      </c>
      <c r="L149" s="57">
        <f>VLOOKUP($M149,PercentSHGoalStats!$A$3:$AE$998,21,FALSE)</f>
        <v>7.6923076923076927E-2</v>
      </c>
      <c r="M149" s="53" t="str">
        <f>Fixtures!A149</f>
        <v>Solihull Moors</v>
      </c>
      <c r="N149" s="54">
        <f>Fixtures!D149</f>
        <v>43491</v>
      </c>
      <c r="O149" s="53" t="str">
        <f>Fixtures!B149</f>
        <v>Fylde</v>
      </c>
      <c r="P149" s="57">
        <f>VLOOKUP($O149,PercentSHGoalStats!$A$3:$AE$998,5,FALSE)</f>
        <v>0.7407407407407407</v>
      </c>
      <c r="Q149" s="57">
        <f>VLOOKUP($O149,PercentSHGoalStats!$A$3:$AE$998,7,FALSE)</f>
        <v>0.61538461538461542</v>
      </c>
      <c r="R149" s="57">
        <f>VLOOKUP($O149,PercentSHGoalStats!$A$3:$AE$998,8,FALSE)</f>
        <v>0.40740740740740738</v>
      </c>
      <c r="S149" s="57">
        <f>VLOOKUP($O149,PercentSHGoalStats!$A$3:$AE$998,10,FALSE)</f>
        <v>0.38461538461538464</v>
      </c>
      <c r="T149" s="57">
        <f>VLOOKUP($O149,PercentSHGoalStats!$A$3:$AE$998,11,FALSE)</f>
        <v>0.51851851851851849</v>
      </c>
      <c r="U149" s="57">
        <f>VLOOKUP($O149,PercentSHGoalStats!$A$3:$AE$998,13,FALSE)</f>
        <v>0.30769230769230771</v>
      </c>
      <c r="V149" s="57">
        <f>VLOOKUP($O149,PercentSHGoalStats!$A$3:$AE$998,14,FALSE)</f>
        <v>0.22222222222222221</v>
      </c>
      <c r="W149" s="57">
        <f>VLOOKUP($O149,PercentSHGoalStats!$A$3:$AE$998,16,FALSE)</f>
        <v>0.15384615384615385</v>
      </c>
      <c r="X149" s="57">
        <f>VLOOKUP($O149,PercentSHGoalStats!$A$3:$AE$998,17,FALSE)</f>
        <v>0.44444444444444442</v>
      </c>
      <c r="Y149" s="57">
        <f>VLOOKUP($O149,PercentSHGoalStats!$A$3:$AE$998,19,FALSE)</f>
        <v>0.53846153846153844</v>
      </c>
      <c r="Z149" s="57">
        <f>VLOOKUP($O149,PercentSHGoalStats!$A$3:$AE$998,20,FALSE)</f>
        <v>7.407407407407407E-2</v>
      </c>
      <c r="AA149" s="57">
        <f>VLOOKUP($O149,PercentSHGoalStats!$A$3:$AE$998,22,FALSE)</f>
        <v>7.6923076923076927E-2</v>
      </c>
    </row>
    <row r="150" spans="1:27" hidden="1" x14ac:dyDescent="0.3">
      <c r="A150" s="57">
        <f>VLOOKUP($M150,PercentSHGoalStats!$A$3:$AE$998,5,FALSE)</f>
        <v>0.76923076923076927</v>
      </c>
      <c r="B150" s="57">
        <f>VLOOKUP($M150,PercentSHGoalStats!$A$3:$AE$998,6,FALSE)</f>
        <v>0.76923076923076927</v>
      </c>
      <c r="C150" s="57">
        <f>VLOOKUP($M150,PercentSHGoalStats!$A$3:$AE$998,8,FALSE)</f>
        <v>0.38461538461538464</v>
      </c>
      <c r="D150" s="57">
        <f>VLOOKUP($M150,PercentSHGoalStats!$A$3:$AE$998,9,FALSE)</f>
        <v>0.23076923076923078</v>
      </c>
      <c r="E150" s="57">
        <f>VLOOKUP($M150,PercentSHGoalStats!$A$3:$AE$998,11,FALSE)</f>
        <v>0.57692307692307687</v>
      </c>
      <c r="F150" s="57">
        <f>VLOOKUP($M150,PercentSHGoalStats!$A$3:$AE$998,12,FALSE)</f>
        <v>0.46153846153846156</v>
      </c>
      <c r="G150" s="57">
        <f>VLOOKUP($M150,PercentSHGoalStats!$A$3:$AE$998,14,FALSE)</f>
        <v>0.11538461538461539</v>
      </c>
      <c r="H150" s="57">
        <f>VLOOKUP($M150,PercentSHGoalStats!$A$3:$AE$998,15,FALSE)</f>
        <v>0</v>
      </c>
      <c r="I150" s="57">
        <f>VLOOKUP($M150,PercentSHGoalStats!$A$3:$AE$998,17,FALSE)</f>
        <v>0.57692307692307687</v>
      </c>
      <c r="J150" s="57">
        <f>VLOOKUP($M150,PercentSHGoalStats!$A$3:$AE$998,18,FALSE)</f>
        <v>0.53846153846153844</v>
      </c>
      <c r="K150" s="57">
        <f>VLOOKUP($M150,PercentSHGoalStats!$A$3:$AE$998,20,FALSE)</f>
        <v>0.15384615384615385</v>
      </c>
      <c r="L150" s="57">
        <f>VLOOKUP($M150,PercentSHGoalStats!$A$3:$AE$998,21,FALSE)</f>
        <v>0</v>
      </c>
      <c r="M150" s="53" t="str">
        <f>Fixtures!A150</f>
        <v>Sutton United</v>
      </c>
      <c r="N150" s="54">
        <f>Fixtures!D150</f>
        <v>43491</v>
      </c>
      <c r="O150" s="53" t="str">
        <f>Fixtures!B150</f>
        <v>Ebbsfleet United</v>
      </c>
      <c r="P150" s="57">
        <f>VLOOKUP($O150,PercentSHGoalStats!$A$3:$AE$998,5,FALSE)</f>
        <v>0.73076923076923073</v>
      </c>
      <c r="Q150" s="57">
        <f>VLOOKUP($O150,PercentSHGoalStats!$A$3:$AE$998,7,FALSE)</f>
        <v>0.7142857142857143</v>
      </c>
      <c r="R150" s="57">
        <f>VLOOKUP($O150,PercentSHGoalStats!$A$3:$AE$998,8,FALSE)</f>
        <v>0.38461538461538464</v>
      </c>
      <c r="S150" s="57">
        <f>VLOOKUP($O150,PercentSHGoalStats!$A$3:$AE$998,10,FALSE)</f>
        <v>0.35714285714285715</v>
      </c>
      <c r="T150" s="57">
        <f>VLOOKUP($O150,PercentSHGoalStats!$A$3:$AE$998,11,FALSE)</f>
        <v>0.57692307692307687</v>
      </c>
      <c r="U150" s="57">
        <f>VLOOKUP($O150,PercentSHGoalStats!$A$3:$AE$998,13,FALSE)</f>
        <v>0.5</v>
      </c>
      <c r="V150" s="57">
        <f>VLOOKUP($O150,PercentSHGoalStats!$A$3:$AE$998,14,FALSE)</f>
        <v>0.19230769230769232</v>
      </c>
      <c r="W150" s="57">
        <f>VLOOKUP($O150,PercentSHGoalStats!$A$3:$AE$998,16,FALSE)</f>
        <v>0.21428571428571427</v>
      </c>
      <c r="X150" s="57">
        <f>VLOOKUP($O150,PercentSHGoalStats!$A$3:$AE$998,17,FALSE)</f>
        <v>0.30769230769230771</v>
      </c>
      <c r="Y150" s="57">
        <f>VLOOKUP($O150,PercentSHGoalStats!$A$3:$AE$998,19,FALSE)</f>
        <v>0.2857142857142857</v>
      </c>
      <c r="Z150" s="57">
        <f>VLOOKUP($O150,PercentSHGoalStats!$A$3:$AE$998,20,FALSE)</f>
        <v>7.6923076923076927E-2</v>
      </c>
      <c r="AA150" s="57">
        <f>VLOOKUP($O150,PercentSHGoalStats!$A$3:$AE$998,22,FALSE)</f>
        <v>7.1428571428571425E-2</v>
      </c>
    </row>
    <row r="151" spans="1:27" hidden="1" x14ac:dyDescent="0.3">
      <c r="A151" s="57">
        <f>VLOOKUP($M151,PercentSHGoalStats!$A$3:$AE$998,5,FALSE)</f>
        <v>0.64</v>
      </c>
      <c r="B151" s="57">
        <f>VLOOKUP($M151,PercentSHGoalStats!$A$3:$AE$998,6,FALSE)</f>
        <v>0.66666666666666663</v>
      </c>
      <c r="C151" s="57">
        <f>VLOOKUP($M151,PercentSHGoalStats!$A$3:$AE$998,8,FALSE)</f>
        <v>0.28000000000000003</v>
      </c>
      <c r="D151" s="57">
        <f>VLOOKUP($M151,PercentSHGoalStats!$A$3:$AE$998,9,FALSE)</f>
        <v>0.41666666666666669</v>
      </c>
      <c r="E151" s="57">
        <f>VLOOKUP($M151,PercentSHGoalStats!$A$3:$AE$998,11,FALSE)</f>
        <v>0.4</v>
      </c>
      <c r="F151" s="57">
        <f>VLOOKUP($M151,PercentSHGoalStats!$A$3:$AE$998,12,FALSE)</f>
        <v>0.5</v>
      </c>
      <c r="G151" s="57">
        <f>VLOOKUP($M151,PercentSHGoalStats!$A$3:$AE$998,14,FALSE)</f>
        <v>0.12</v>
      </c>
      <c r="H151" s="57">
        <f>VLOOKUP($M151,PercentSHGoalStats!$A$3:$AE$998,15,FALSE)</f>
        <v>0.25</v>
      </c>
      <c r="I151" s="57">
        <f>VLOOKUP($M151,PercentSHGoalStats!$A$3:$AE$998,17,FALSE)</f>
        <v>0.44</v>
      </c>
      <c r="J151" s="57">
        <f>VLOOKUP($M151,PercentSHGoalStats!$A$3:$AE$998,18,FALSE)</f>
        <v>0.41666666666666669</v>
      </c>
      <c r="K151" s="57">
        <f>VLOOKUP($M151,PercentSHGoalStats!$A$3:$AE$998,20,FALSE)</f>
        <v>0.08</v>
      </c>
      <c r="L151" s="57">
        <f>VLOOKUP($M151,PercentSHGoalStats!$A$3:$AE$998,21,FALSE)</f>
        <v>0.16666666666666666</v>
      </c>
      <c r="M151" s="53" t="str">
        <f>Fixtures!A151</f>
        <v>Wrexham</v>
      </c>
      <c r="N151" s="54">
        <f>Fixtures!D151</f>
        <v>43491</v>
      </c>
      <c r="O151" s="53" t="str">
        <f>Fixtures!B151</f>
        <v>Maidenhead United</v>
      </c>
      <c r="P151" s="57">
        <f>VLOOKUP($O151,PercentSHGoalStats!$A$3:$AE$998,5,FALSE)</f>
        <v>0.65384615384615385</v>
      </c>
      <c r="Q151" s="57">
        <f>VLOOKUP($O151,PercentSHGoalStats!$A$3:$AE$998,7,FALSE)</f>
        <v>0.53846153846153844</v>
      </c>
      <c r="R151" s="57">
        <f>VLOOKUP($O151,PercentSHGoalStats!$A$3:$AE$998,8,FALSE)</f>
        <v>0.38461538461538464</v>
      </c>
      <c r="S151" s="57">
        <f>VLOOKUP($O151,PercentSHGoalStats!$A$3:$AE$998,10,FALSE)</f>
        <v>0.38461538461538464</v>
      </c>
      <c r="T151" s="57">
        <f>VLOOKUP($O151,PercentSHGoalStats!$A$3:$AE$998,11,FALSE)</f>
        <v>0.38461538461538464</v>
      </c>
      <c r="U151" s="57">
        <f>VLOOKUP($O151,PercentSHGoalStats!$A$3:$AE$998,13,FALSE)</f>
        <v>0.38461538461538464</v>
      </c>
      <c r="V151" s="57">
        <f>VLOOKUP($O151,PercentSHGoalStats!$A$3:$AE$998,14,FALSE)</f>
        <v>0.11538461538461539</v>
      </c>
      <c r="W151" s="57">
        <f>VLOOKUP($O151,PercentSHGoalStats!$A$3:$AE$998,16,FALSE)</f>
        <v>7.6923076923076927E-2</v>
      </c>
      <c r="X151" s="57">
        <f>VLOOKUP($O151,PercentSHGoalStats!$A$3:$AE$998,17,FALSE)</f>
        <v>0.57692307692307687</v>
      </c>
      <c r="Y151" s="57">
        <f>VLOOKUP($O151,PercentSHGoalStats!$A$3:$AE$998,19,FALSE)</f>
        <v>0.46153846153846156</v>
      </c>
      <c r="Z151" s="57">
        <f>VLOOKUP($O151,PercentSHGoalStats!$A$3:$AE$998,20,FALSE)</f>
        <v>0.30769230769230771</v>
      </c>
      <c r="AA151" s="57">
        <f>VLOOKUP($O151,PercentSHGoalStats!$A$3:$AE$998,22,FALSE)</f>
        <v>0.30769230769230771</v>
      </c>
    </row>
    <row r="152" spans="1:27" hidden="1" x14ac:dyDescent="0.3">
      <c r="A152" s="57">
        <f>VLOOKUP($M152,PercentSHGoalStats!$A$3:$AE$998,5,FALSE)</f>
        <v>0.8666666666666667</v>
      </c>
      <c r="B152" s="57">
        <f>VLOOKUP($M152,PercentSHGoalStats!$A$3:$AE$998,6,FALSE)</f>
        <v>0.83333333333333337</v>
      </c>
      <c r="C152" s="57">
        <f>VLOOKUP($M152,PercentSHGoalStats!$A$3:$AE$998,8,FALSE)</f>
        <v>0.66666666666666663</v>
      </c>
      <c r="D152" s="57">
        <f>VLOOKUP($M152,PercentSHGoalStats!$A$3:$AE$998,9,FALSE)</f>
        <v>0.66666666666666663</v>
      </c>
      <c r="E152" s="57">
        <f>VLOOKUP($M152,PercentSHGoalStats!$A$3:$AE$998,11,FALSE)</f>
        <v>0.53333333333333333</v>
      </c>
      <c r="F152" s="57">
        <f>VLOOKUP($M152,PercentSHGoalStats!$A$3:$AE$998,12,FALSE)</f>
        <v>0.5</v>
      </c>
      <c r="G152" s="57">
        <f>VLOOKUP($M152,PercentSHGoalStats!$A$3:$AE$998,14,FALSE)</f>
        <v>0.2</v>
      </c>
      <c r="H152" s="57">
        <f>VLOOKUP($M152,PercentSHGoalStats!$A$3:$AE$998,15,FALSE)</f>
        <v>0</v>
      </c>
      <c r="I152" s="57">
        <f>VLOOKUP($M152,PercentSHGoalStats!$A$3:$AE$998,17,FALSE)</f>
        <v>0.66666666666666663</v>
      </c>
      <c r="J152" s="57">
        <f>VLOOKUP($M152,PercentSHGoalStats!$A$3:$AE$998,18,FALSE)</f>
        <v>0.83333333333333337</v>
      </c>
      <c r="K152" s="57">
        <f>VLOOKUP($M152,PercentSHGoalStats!$A$3:$AE$998,20,FALSE)</f>
        <v>0.33333333333333331</v>
      </c>
      <c r="L152" s="57">
        <f>VLOOKUP($M152,PercentSHGoalStats!$A$3:$AE$998,21,FALSE)</f>
        <v>0.33333333333333331</v>
      </c>
      <c r="M152" s="53" t="str">
        <f>Fixtures!A152</f>
        <v>Almere City</v>
      </c>
      <c r="N152" s="54">
        <f>Fixtures!D152</f>
        <v>43491</v>
      </c>
      <c r="O152" s="53" t="str">
        <f>Fixtures!B152</f>
        <v>Twente</v>
      </c>
      <c r="P152" s="57">
        <f>VLOOKUP($O152,PercentSHGoalStats!$A$3:$AE$998,5,FALSE)</f>
        <v>0.6470588235294118</v>
      </c>
      <c r="Q152" s="57">
        <f>VLOOKUP($O152,PercentSHGoalStats!$A$3:$AE$998,7,FALSE)</f>
        <v>0.77777777777777779</v>
      </c>
      <c r="R152" s="57">
        <f>VLOOKUP($O152,PercentSHGoalStats!$A$3:$AE$998,8,FALSE)</f>
        <v>0.52941176470588236</v>
      </c>
      <c r="S152" s="57">
        <f>VLOOKUP($O152,PercentSHGoalStats!$A$3:$AE$998,10,FALSE)</f>
        <v>0.66666666666666663</v>
      </c>
      <c r="T152" s="57">
        <f>VLOOKUP($O152,PercentSHGoalStats!$A$3:$AE$998,11,FALSE)</f>
        <v>0.6470588235294118</v>
      </c>
      <c r="U152" s="57">
        <f>VLOOKUP($O152,PercentSHGoalStats!$A$3:$AE$998,13,FALSE)</f>
        <v>0.77777777777777779</v>
      </c>
      <c r="V152" s="57">
        <f>VLOOKUP($O152,PercentSHGoalStats!$A$3:$AE$998,14,FALSE)</f>
        <v>0.23529411764705882</v>
      </c>
      <c r="W152" s="57">
        <f>VLOOKUP($O152,PercentSHGoalStats!$A$3:$AE$998,16,FALSE)</f>
        <v>0.33333333333333331</v>
      </c>
      <c r="X152" s="57">
        <f>VLOOKUP($O152,PercentSHGoalStats!$A$3:$AE$998,17,FALSE)</f>
        <v>0.41176470588235292</v>
      </c>
      <c r="Y152" s="57">
        <f>VLOOKUP($O152,PercentSHGoalStats!$A$3:$AE$998,19,FALSE)</f>
        <v>0.55555555555555558</v>
      </c>
      <c r="Z152" s="57">
        <f>VLOOKUP($O152,PercentSHGoalStats!$A$3:$AE$998,20,FALSE)</f>
        <v>0.11764705882352941</v>
      </c>
      <c r="AA152" s="57">
        <f>VLOOKUP($O152,PercentSHGoalStats!$A$3:$AE$998,22,FALSE)</f>
        <v>0.1111111111111111</v>
      </c>
    </row>
    <row r="153" spans="1:27" hidden="1" x14ac:dyDescent="0.3">
      <c r="A153" s="57">
        <f>VLOOKUP($M153,PercentSHGoalStats!$A$3:$AE$998,5,FALSE)</f>
        <v>0.6</v>
      </c>
      <c r="B153" s="57">
        <f>VLOOKUP($M153,PercentSHGoalStats!$A$3:$AE$998,6,FALSE)</f>
        <v>0.6</v>
      </c>
      <c r="C153" s="57">
        <f>VLOOKUP($M153,PercentSHGoalStats!$A$3:$AE$998,8,FALSE)</f>
        <v>0.2</v>
      </c>
      <c r="D153" s="57">
        <f>VLOOKUP($M153,PercentSHGoalStats!$A$3:$AE$998,9,FALSE)</f>
        <v>0.4</v>
      </c>
      <c r="E153" s="57">
        <f>VLOOKUP($M153,PercentSHGoalStats!$A$3:$AE$998,11,FALSE)</f>
        <v>0.4</v>
      </c>
      <c r="F153" s="57">
        <f>VLOOKUP($M153,PercentSHGoalStats!$A$3:$AE$998,12,FALSE)</f>
        <v>0.4</v>
      </c>
      <c r="G153" s="57">
        <f>VLOOKUP($M153,PercentSHGoalStats!$A$3:$AE$998,14,FALSE)</f>
        <v>0.2</v>
      </c>
      <c r="H153" s="57">
        <f>VLOOKUP($M153,PercentSHGoalStats!$A$3:$AE$998,15,FALSE)</f>
        <v>0.4</v>
      </c>
      <c r="I153" s="57">
        <f>VLOOKUP($M153,PercentSHGoalStats!$A$3:$AE$998,17,FALSE)</f>
        <v>0.3</v>
      </c>
      <c r="J153" s="57">
        <f>VLOOKUP($M153,PercentSHGoalStats!$A$3:$AE$998,18,FALSE)</f>
        <v>0.4</v>
      </c>
      <c r="K153" s="57">
        <f>VLOOKUP($M153,PercentSHGoalStats!$A$3:$AE$998,20,FALSE)</f>
        <v>0</v>
      </c>
      <c r="L153" s="57">
        <f>VLOOKUP($M153,PercentSHGoalStats!$A$3:$AE$998,21,FALSE)</f>
        <v>0</v>
      </c>
      <c r="M153" s="53" t="str">
        <f>Fixtures!A153</f>
        <v>Cittadella</v>
      </c>
      <c r="N153" s="54">
        <f>Fixtures!D153</f>
        <v>43491</v>
      </c>
      <c r="O153" s="53" t="str">
        <f>Fixtures!B153</f>
        <v>Carpi</v>
      </c>
      <c r="P153" s="57">
        <f>VLOOKUP($O153,PercentSHGoalStats!$A$3:$AE$998,5,FALSE)</f>
        <v>0.8</v>
      </c>
      <c r="Q153" s="57">
        <f>VLOOKUP($O153,PercentSHGoalStats!$A$3:$AE$998,7,FALSE)</f>
        <v>1</v>
      </c>
      <c r="R153" s="57">
        <f>VLOOKUP($O153,PercentSHGoalStats!$A$3:$AE$998,8,FALSE)</f>
        <v>0.4</v>
      </c>
      <c r="S153" s="57">
        <f>VLOOKUP($O153,PercentSHGoalStats!$A$3:$AE$998,10,FALSE)</f>
        <v>0.6</v>
      </c>
      <c r="T153" s="57">
        <f>VLOOKUP($O153,PercentSHGoalStats!$A$3:$AE$998,11,FALSE)</f>
        <v>0.3</v>
      </c>
      <c r="U153" s="57">
        <f>VLOOKUP($O153,PercentSHGoalStats!$A$3:$AE$998,13,FALSE)</f>
        <v>0.6</v>
      </c>
      <c r="V153" s="57">
        <f>VLOOKUP($O153,PercentSHGoalStats!$A$3:$AE$998,14,FALSE)</f>
        <v>0.1</v>
      </c>
      <c r="W153" s="57">
        <f>VLOOKUP($O153,PercentSHGoalStats!$A$3:$AE$998,16,FALSE)</f>
        <v>0.2</v>
      </c>
      <c r="X153" s="57">
        <f>VLOOKUP($O153,PercentSHGoalStats!$A$3:$AE$998,17,FALSE)</f>
        <v>0.7</v>
      </c>
      <c r="Y153" s="57">
        <f>VLOOKUP($O153,PercentSHGoalStats!$A$3:$AE$998,19,FALSE)</f>
        <v>0.8</v>
      </c>
      <c r="Z153" s="57">
        <f>VLOOKUP($O153,PercentSHGoalStats!$A$3:$AE$998,20,FALSE)</f>
        <v>0.4</v>
      </c>
      <c r="AA153" s="57">
        <f>VLOOKUP($O153,PercentSHGoalStats!$A$3:$AE$998,22,FALSE)</f>
        <v>0.6</v>
      </c>
    </row>
    <row r="154" spans="1:27" hidden="1" x14ac:dyDescent="0.3">
      <c r="A154" s="57">
        <f>VLOOKUP($M154,PercentSHGoalStats!$A$3:$AE$998,5,FALSE)</f>
        <v>0.88888888888888884</v>
      </c>
      <c r="B154" s="57">
        <f>VLOOKUP($M154,PercentSHGoalStats!$A$3:$AE$998,6,FALSE)</f>
        <v>0.8</v>
      </c>
      <c r="C154" s="57">
        <f>VLOOKUP($M154,PercentSHGoalStats!$A$3:$AE$998,8,FALSE)</f>
        <v>0.55555555555555558</v>
      </c>
      <c r="D154" s="57">
        <f>VLOOKUP($M154,PercentSHGoalStats!$A$3:$AE$998,9,FALSE)</f>
        <v>0.4</v>
      </c>
      <c r="E154" s="57">
        <f>VLOOKUP($M154,PercentSHGoalStats!$A$3:$AE$998,11,FALSE)</f>
        <v>0.66666666666666663</v>
      </c>
      <c r="F154" s="57">
        <f>VLOOKUP($M154,PercentSHGoalStats!$A$3:$AE$998,12,FALSE)</f>
        <v>0.6</v>
      </c>
      <c r="G154" s="57">
        <f>VLOOKUP($M154,PercentSHGoalStats!$A$3:$AE$998,14,FALSE)</f>
        <v>0.1111111111111111</v>
      </c>
      <c r="H154" s="57">
        <f>VLOOKUP($M154,PercentSHGoalStats!$A$3:$AE$998,15,FALSE)</f>
        <v>0.2</v>
      </c>
      <c r="I154" s="57">
        <f>VLOOKUP($M154,PercentSHGoalStats!$A$3:$AE$998,17,FALSE)</f>
        <v>0.44444444444444442</v>
      </c>
      <c r="J154" s="57">
        <f>VLOOKUP($M154,PercentSHGoalStats!$A$3:$AE$998,18,FALSE)</f>
        <v>0.2</v>
      </c>
      <c r="K154" s="57">
        <f>VLOOKUP($M154,PercentSHGoalStats!$A$3:$AE$998,20,FALSE)</f>
        <v>0.33333333333333331</v>
      </c>
      <c r="L154" s="57">
        <f>VLOOKUP($M154,PercentSHGoalStats!$A$3:$AE$998,21,FALSE)</f>
        <v>0.2</v>
      </c>
      <c r="M154" s="53" t="str">
        <f>Fixtures!A154</f>
        <v>Salernitana</v>
      </c>
      <c r="N154" s="54">
        <f>Fixtures!D154</f>
        <v>43491</v>
      </c>
      <c r="O154" s="53" t="str">
        <f>Fixtures!B154</f>
        <v>Lecce</v>
      </c>
      <c r="P154" s="57">
        <f>VLOOKUP($O154,PercentSHGoalStats!$A$3:$AE$998,5,FALSE)</f>
        <v>0.75</v>
      </c>
      <c r="Q154" s="57">
        <f>VLOOKUP($O154,PercentSHGoalStats!$A$3:$AE$998,7,FALSE)</f>
        <v>0.8</v>
      </c>
      <c r="R154" s="57">
        <f>VLOOKUP($O154,PercentSHGoalStats!$A$3:$AE$998,8,FALSE)</f>
        <v>0.625</v>
      </c>
      <c r="S154" s="57">
        <f>VLOOKUP($O154,PercentSHGoalStats!$A$3:$AE$998,10,FALSE)</f>
        <v>0.6</v>
      </c>
      <c r="T154" s="57">
        <f>VLOOKUP($O154,PercentSHGoalStats!$A$3:$AE$998,11,FALSE)</f>
        <v>0.75</v>
      </c>
      <c r="U154" s="57">
        <f>VLOOKUP($O154,PercentSHGoalStats!$A$3:$AE$998,13,FALSE)</f>
        <v>0.8</v>
      </c>
      <c r="V154" s="57">
        <f>VLOOKUP($O154,PercentSHGoalStats!$A$3:$AE$998,14,FALSE)</f>
        <v>0.5</v>
      </c>
      <c r="W154" s="57">
        <f>VLOOKUP($O154,PercentSHGoalStats!$A$3:$AE$998,16,FALSE)</f>
        <v>0.6</v>
      </c>
      <c r="X154" s="57">
        <f>VLOOKUP($O154,PercentSHGoalStats!$A$3:$AE$998,17,FALSE)</f>
        <v>0.5</v>
      </c>
      <c r="Y154" s="57">
        <f>VLOOKUP($O154,PercentSHGoalStats!$A$3:$AE$998,19,FALSE)</f>
        <v>0.4</v>
      </c>
      <c r="Z154" s="57">
        <f>VLOOKUP($O154,PercentSHGoalStats!$A$3:$AE$998,20,FALSE)</f>
        <v>0.125</v>
      </c>
      <c r="AA154" s="57">
        <f>VLOOKUP($O154,PercentSHGoalStats!$A$3:$AE$998,22,FALSE)</f>
        <v>0.2</v>
      </c>
    </row>
    <row r="155" spans="1:27" hidden="1" x14ac:dyDescent="0.3">
      <c r="A155" s="57">
        <f>VLOOKUP($M155,PercentSHGoalStats!$A$3:$AE$998,5,FALSE)</f>
        <v>0.875</v>
      </c>
      <c r="B155" s="57">
        <f>VLOOKUP($M155,PercentSHGoalStats!$A$3:$AE$998,6,FALSE)</f>
        <v>0.83333333333333337</v>
      </c>
      <c r="C155" s="57">
        <f>VLOOKUP($M155,PercentSHGoalStats!$A$3:$AE$998,8,FALSE)</f>
        <v>0</v>
      </c>
      <c r="D155" s="57">
        <f>VLOOKUP($M155,PercentSHGoalStats!$A$3:$AE$998,9,FALSE)</f>
        <v>0</v>
      </c>
      <c r="E155" s="57">
        <f>VLOOKUP($M155,PercentSHGoalStats!$A$3:$AE$998,11,FALSE)</f>
        <v>0.625</v>
      </c>
      <c r="F155" s="57">
        <f>VLOOKUP($M155,PercentSHGoalStats!$A$3:$AE$998,12,FALSE)</f>
        <v>0.5</v>
      </c>
      <c r="G155" s="57">
        <f>VLOOKUP($M155,PercentSHGoalStats!$A$3:$AE$998,14,FALSE)</f>
        <v>0</v>
      </c>
      <c r="H155" s="57">
        <f>VLOOKUP($M155,PercentSHGoalStats!$A$3:$AE$998,15,FALSE)</f>
        <v>0</v>
      </c>
      <c r="I155" s="57">
        <f>VLOOKUP($M155,PercentSHGoalStats!$A$3:$AE$998,17,FALSE)</f>
        <v>0.25</v>
      </c>
      <c r="J155" s="57">
        <f>VLOOKUP($M155,PercentSHGoalStats!$A$3:$AE$998,18,FALSE)</f>
        <v>0.33333333333333331</v>
      </c>
      <c r="K155" s="57">
        <f>VLOOKUP($M155,PercentSHGoalStats!$A$3:$AE$998,20,FALSE)</f>
        <v>0</v>
      </c>
      <c r="L155" s="57">
        <f>VLOOKUP($M155,PercentSHGoalStats!$A$3:$AE$998,21,FALSE)</f>
        <v>0</v>
      </c>
      <c r="M155" s="53" t="str">
        <f>Fixtures!A155</f>
        <v>Cremonese</v>
      </c>
      <c r="N155" s="54">
        <f>Fixtures!D155</f>
        <v>43491</v>
      </c>
      <c r="O155" s="53" t="str">
        <f>Fixtures!B155</f>
        <v>Palermo</v>
      </c>
      <c r="P155" s="57">
        <f>VLOOKUP($O155,PercentSHGoalStats!$A$3:$AE$998,5,FALSE)</f>
        <v>0.77777777777777779</v>
      </c>
      <c r="Q155" s="57">
        <f>VLOOKUP($O155,PercentSHGoalStats!$A$3:$AE$998,7,FALSE)</f>
        <v>0.8</v>
      </c>
      <c r="R155" s="57">
        <f>VLOOKUP($O155,PercentSHGoalStats!$A$3:$AE$998,8,FALSE)</f>
        <v>0.44444444444444442</v>
      </c>
      <c r="S155" s="57">
        <f>VLOOKUP($O155,PercentSHGoalStats!$A$3:$AE$998,10,FALSE)</f>
        <v>0.4</v>
      </c>
      <c r="T155" s="57">
        <f>VLOOKUP($O155,PercentSHGoalStats!$A$3:$AE$998,11,FALSE)</f>
        <v>0.66666666666666663</v>
      </c>
      <c r="U155" s="57">
        <f>VLOOKUP($O155,PercentSHGoalStats!$A$3:$AE$998,13,FALSE)</f>
        <v>0.8</v>
      </c>
      <c r="V155" s="57">
        <f>VLOOKUP($O155,PercentSHGoalStats!$A$3:$AE$998,14,FALSE)</f>
        <v>0.33333333333333331</v>
      </c>
      <c r="W155" s="57">
        <f>VLOOKUP($O155,PercentSHGoalStats!$A$3:$AE$998,16,FALSE)</f>
        <v>0.4</v>
      </c>
      <c r="X155" s="57">
        <f>VLOOKUP($O155,PercentSHGoalStats!$A$3:$AE$998,17,FALSE)</f>
        <v>0.33333333333333331</v>
      </c>
      <c r="Y155" s="57">
        <f>VLOOKUP($O155,PercentSHGoalStats!$A$3:$AE$998,19,FALSE)</f>
        <v>0</v>
      </c>
      <c r="Z155" s="57">
        <f>VLOOKUP($O155,PercentSHGoalStats!$A$3:$AE$998,20,FALSE)</f>
        <v>0</v>
      </c>
      <c r="AA155" s="57">
        <f>VLOOKUP($O155,PercentSHGoalStats!$A$3:$AE$998,22,FALSE)</f>
        <v>0</v>
      </c>
    </row>
    <row r="156" spans="1:27" hidden="1" x14ac:dyDescent="0.3">
      <c r="A156" s="57">
        <f>VLOOKUP($M156,PercentSHGoalStats!$A$3:$AE$998,5,FALSE)</f>
        <v>0.8</v>
      </c>
      <c r="B156" s="57">
        <f>VLOOKUP($M156,PercentSHGoalStats!$A$3:$AE$998,6,FALSE)</f>
        <v>1</v>
      </c>
      <c r="C156" s="57">
        <f>VLOOKUP($M156,PercentSHGoalStats!$A$3:$AE$998,8,FALSE)</f>
        <v>0.2</v>
      </c>
      <c r="D156" s="57">
        <f>VLOOKUP($M156,PercentSHGoalStats!$A$3:$AE$998,9,FALSE)</f>
        <v>0.33333333333333331</v>
      </c>
      <c r="E156" s="57">
        <f>VLOOKUP($M156,PercentSHGoalStats!$A$3:$AE$998,11,FALSE)</f>
        <v>0.6</v>
      </c>
      <c r="F156" s="57">
        <f>VLOOKUP($M156,PercentSHGoalStats!$A$3:$AE$998,12,FALSE)</f>
        <v>1</v>
      </c>
      <c r="G156" s="57">
        <f>VLOOKUP($M156,PercentSHGoalStats!$A$3:$AE$998,14,FALSE)</f>
        <v>0.2</v>
      </c>
      <c r="H156" s="57">
        <f>VLOOKUP($M156,PercentSHGoalStats!$A$3:$AE$998,15,FALSE)</f>
        <v>0.33333333333333331</v>
      </c>
      <c r="I156" s="57">
        <f>VLOOKUP($M156,PercentSHGoalStats!$A$3:$AE$998,17,FALSE)</f>
        <v>0.4</v>
      </c>
      <c r="J156" s="57">
        <f>VLOOKUP($M156,PercentSHGoalStats!$A$3:$AE$998,18,FALSE)</f>
        <v>0.33333333333333331</v>
      </c>
      <c r="K156" s="57">
        <f>VLOOKUP($M156,PercentSHGoalStats!$A$3:$AE$998,20,FALSE)</f>
        <v>0</v>
      </c>
      <c r="L156" s="57">
        <f>VLOOKUP($M156,PercentSHGoalStats!$A$3:$AE$998,21,FALSE)</f>
        <v>0</v>
      </c>
      <c r="M156" s="53" t="str">
        <f>Fixtures!A156</f>
        <v>Ascoli</v>
      </c>
      <c r="N156" s="54">
        <f>Fixtures!D156</f>
        <v>43491</v>
      </c>
      <c r="O156" s="53" t="str">
        <f>Fixtures!B156</f>
        <v>Perugia</v>
      </c>
      <c r="P156" s="57">
        <f>VLOOKUP($O156,PercentSHGoalStats!$A$3:$AE$998,5,FALSE)</f>
        <v>0.875</v>
      </c>
      <c r="Q156" s="57">
        <f>VLOOKUP($O156,PercentSHGoalStats!$A$3:$AE$998,7,FALSE)</f>
        <v>0.8</v>
      </c>
      <c r="R156" s="57">
        <f>VLOOKUP($O156,PercentSHGoalStats!$A$3:$AE$998,8,FALSE)</f>
        <v>0.25</v>
      </c>
      <c r="S156" s="57">
        <f>VLOOKUP($O156,PercentSHGoalStats!$A$3:$AE$998,10,FALSE)</f>
        <v>0.2</v>
      </c>
      <c r="T156" s="57">
        <f>VLOOKUP($O156,PercentSHGoalStats!$A$3:$AE$998,11,FALSE)</f>
        <v>0.375</v>
      </c>
      <c r="U156" s="57">
        <f>VLOOKUP($O156,PercentSHGoalStats!$A$3:$AE$998,13,FALSE)</f>
        <v>0.4</v>
      </c>
      <c r="V156" s="57">
        <f>VLOOKUP($O156,PercentSHGoalStats!$A$3:$AE$998,14,FALSE)</f>
        <v>0</v>
      </c>
      <c r="W156" s="57">
        <f>VLOOKUP($O156,PercentSHGoalStats!$A$3:$AE$998,16,FALSE)</f>
        <v>0</v>
      </c>
      <c r="X156" s="57">
        <f>VLOOKUP($O156,PercentSHGoalStats!$A$3:$AE$998,17,FALSE)</f>
        <v>0.75</v>
      </c>
      <c r="Y156" s="57">
        <f>VLOOKUP($O156,PercentSHGoalStats!$A$3:$AE$998,19,FALSE)</f>
        <v>0.6</v>
      </c>
      <c r="Z156" s="57">
        <f>VLOOKUP($O156,PercentSHGoalStats!$A$3:$AE$998,20,FALSE)</f>
        <v>0.125</v>
      </c>
      <c r="AA156" s="57">
        <f>VLOOKUP($O156,PercentSHGoalStats!$A$3:$AE$998,22,FALSE)</f>
        <v>0.2</v>
      </c>
    </row>
    <row r="157" spans="1:27" hidden="1" x14ac:dyDescent="0.3">
      <c r="A157" s="57">
        <f>VLOOKUP($M157,PercentSHGoalStats!$A$3:$AE$998,5,FALSE)</f>
        <v>0.75</v>
      </c>
      <c r="B157" s="57">
        <f>VLOOKUP($M157,PercentSHGoalStats!$A$3:$AE$998,6,FALSE)</f>
        <v>1</v>
      </c>
      <c r="C157" s="57">
        <f>VLOOKUP($M157,PercentSHGoalStats!$A$3:$AE$998,8,FALSE)</f>
        <v>0.25</v>
      </c>
      <c r="D157" s="57">
        <f>VLOOKUP($M157,PercentSHGoalStats!$A$3:$AE$998,9,FALSE)</f>
        <v>0.5</v>
      </c>
      <c r="E157" s="57">
        <f>VLOOKUP($M157,PercentSHGoalStats!$A$3:$AE$998,11,FALSE)</f>
        <v>0.5</v>
      </c>
      <c r="F157" s="57">
        <f>VLOOKUP($M157,PercentSHGoalStats!$A$3:$AE$998,12,FALSE)</f>
        <v>1</v>
      </c>
      <c r="G157" s="57">
        <f>VLOOKUP($M157,PercentSHGoalStats!$A$3:$AE$998,14,FALSE)</f>
        <v>0.25</v>
      </c>
      <c r="H157" s="57">
        <f>VLOOKUP($M157,PercentSHGoalStats!$A$3:$AE$998,15,FALSE)</f>
        <v>0.5</v>
      </c>
      <c r="I157" s="57">
        <f>VLOOKUP($M157,PercentSHGoalStats!$A$3:$AE$998,17,FALSE)</f>
        <v>0.25</v>
      </c>
      <c r="J157" s="57">
        <f>VLOOKUP($M157,PercentSHGoalStats!$A$3:$AE$998,18,FALSE)</f>
        <v>0</v>
      </c>
      <c r="K157" s="57">
        <f>VLOOKUP($M157,PercentSHGoalStats!$A$3:$AE$998,20,FALSE)</f>
        <v>0</v>
      </c>
      <c r="L157" s="57">
        <f>VLOOKUP($M157,PercentSHGoalStats!$A$3:$AE$998,21,FALSE)</f>
        <v>0</v>
      </c>
      <c r="M157" s="53" t="str">
        <f>Fixtures!A157</f>
        <v>Brest</v>
      </c>
      <c r="N157" s="54">
        <f>Fixtures!D157</f>
        <v>43491</v>
      </c>
      <c r="O157" s="53" t="str">
        <f>Fixtures!B157</f>
        <v>Sochaux</v>
      </c>
      <c r="P157" s="57">
        <f>VLOOKUP($O157,PercentSHGoalStats!$A$3:$AE$998,5,FALSE)</f>
        <v>0.7142857142857143</v>
      </c>
      <c r="Q157" s="57">
        <f>VLOOKUP($O157,PercentSHGoalStats!$A$3:$AE$998,7,FALSE)</f>
        <v>1</v>
      </c>
      <c r="R157" s="57">
        <f>VLOOKUP($O157,PercentSHGoalStats!$A$3:$AE$998,8,FALSE)</f>
        <v>0.2857142857142857</v>
      </c>
      <c r="S157" s="57">
        <f>VLOOKUP($O157,PercentSHGoalStats!$A$3:$AE$998,10,FALSE)</f>
        <v>0.4</v>
      </c>
      <c r="T157" s="57">
        <f>VLOOKUP($O157,PercentSHGoalStats!$A$3:$AE$998,11,FALSE)</f>
        <v>0.2857142857142857</v>
      </c>
      <c r="U157" s="57">
        <f>VLOOKUP($O157,PercentSHGoalStats!$A$3:$AE$998,13,FALSE)</f>
        <v>0.4</v>
      </c>
      <c r="V157" s="57">
        <f>VLOOKUP($O157,PercentSHGoalStats!$A$3:$AE$998,14,FALSE)</f>
        <v>0.2857142857142857</v>
      </c>
      <c r="W157" s="57">
        <f>VLOOKUP($O157,PercentSHGoalStats!$A$3:$AE$998,16,FALSE)</f>
        <v>0.4</v>
      </c>
      <c r="X157" s="57">
        <f>VLOOKUP($O157,PercentSHGoalStats!$A$3:$AE$998,17,FALSE)</f>
        <v>0.5714285714285714</v>
      </c>
      <c r="Y157" s="57">
        <f>VLOOKUP($O157,PercentSHGoalStats!$A$3:$AE$998,19,FALSE)</f>
        <v>0.8</v>
      </c>
      <c r="Z157" s="57">
        <f>VLOOKUP($O157,PercentSHGoalStats!$A$3:$AE$998,20,FALSE)</f>
        <v>0.14285714285714285</v>
      </c>
      <c r="AA157" s="57">
        <f>VLOOKUP($O157,PercentSHGoalStats!$A$3:$AE$998,22,FALSE)</f>
        <v>0.2</v>
      </c>
    </row>
    <row r="158" spans="1:27" hidden="1" x14ac:dyDescent="0.3">
      <c r="A158" s="57">
        <f>VLOOKUP($M158,PercentSHGoalStats!$A$3:$AE$998,5,FALSE)</f>
        <v>1</v>
      </c>
      <c r="B158" s="57">
        <f>VLOOKUP($M158,PercentSHGoalStats!$A$3:$AE$998,6,FALSE)</f>
        <v>1</v>
      </c>
      <c r="C158" s="57">
        <f>VLOOKUP($M158,PercentSHGoalStats!$A$3:$AE$998,8,FALSE)</f>
        <v>0.75</v>
      </c>
      <c r="D158" s="57">
        <f>VLOOKUP($M158,PercentSHGoalStats!$A$3:$AE$998,9,FALSE)</f>
        <v>0.5</v>
      </c>
      <c r="E158" s="57">
        <f>VLOOKUP($M158,PercentSHGoalStats!$A$3:$AE$998,11,FALSE)</f>
        <v>0.75</v>
      </c>
      <c r="F158" s="57">
        <f>VLOOKUP($M158,PercentSHGoalStats!$A$3:$AE$998,12,FALSE)</f>
        <v>1</v>
      </c>
      <c r="G158" s="57">
        <f>VLOOKUP($M158,PercentSHGoalStats!$A$3:$AE$998,14,FALSE)</f>
        <v>0</v>
      </c>
      <c r="H158" s="57">
        <f>VLOOKUP($M158,PercentSHGoalStats!$A$3:$AE$998,15,FALSE)</f>
        <v>0</v>
      </c>
      <c r="I158" s="57">
        <f>VLOOKUP($M158,PercentSHGoalStats!$A$3:$AE$998,17,FALSE)</f>
        <v>0.75</v>
      </c>
      <c r="J158" s="57">
        <f>VLOOKUP($M158,PercentSHGoalStats!$A$3:$AE$998,18,FALSE)</f>
        <v>0.5</v>
      </c>
      <c r="K158" s="57">
        <f>VLOOKUP($M158,PercentSHGoalStats!$A$3:$AE$998,20,FALSE)</f>
        <v>0.5</v>
      </c>
      <c r="L158" s="57">
        <f>VLOOKUP($M158,PercentSHGoalStats!$A$3:$AE$998,21,FALSE)</f>
        <v>0</v>
      </c>
      <c r="M158" s="53" t="str">
        <f>Fixtures!A158</f>
        <v>Orléans</v>
      </c>
      <c r="N158" s="54">
        <f>Fixtures!D158</f>
        <v>43491</v>
      </c>
      <c r="O158" s="53" t="str">
        <f>Fixtures!B158</f>
        <v>Niort</v>
      </c>
      <c r="P158" s="57">
        <f>VLOOKUP($O158,PercentSHGoalStats!$A$3:$AE$998,5,FALSE)</f>
        <v>1</v>
      </c>
      <c r="Q158" s="57">
        <f>VLOOKUP($O158,PercentSHGoalStats!$A$3:$AE$998,7,FALSE)</f>
        <v>1</v>
      </c>
      <c r="R158" s="57">
        <f>VLOOKUP($O158,PercentSHGoalStats!$A$3:$AE$998,8,FALSE)</f>
        <v>1</v>
      </c>
      <c r="S158" s="57">
        <f>VLOOKUP($O158,PercentSHGoalStats!$A$3:$AE$998,10,FALSE)</f>
        <v>1</v>
      </c>
      <c r="T158" s="57">
        <f>VLOOKUP($O158,PercentSHGoalStats!$A$3:$AE$998,11,FALSE)</f>
        <v>0.5</v>
      </c>
      <c r="U158" s="57">
        <f>VLOOKUP($O158,PercentSHGoalStats!$A$3:$AE$998,13,FALSE)</f>
        <v>0</v>
      </c>
      <c r="V158" s="57">
        <f>VLOOKUP($O158,PercentSHGoalStats!$A$3:$AE$998,14,FALSE)</f>
        <v>0.5</v>
      </c>
      <c r="W158" s="57">
        <f>VLOOKUP($O158,PercentSHGoalStats!$A$3:$AE$998,16,FALSE)</f>
        <v>0</v>
      </c>
      <c r="X158" s="57">
        <f>VLOOKUP($O158,PercentSHGoalStats!$A$3:$AE$998,17,FALSE)</f>
        <v>1</v>
      </c>
      <c r="Y158" s="57">
        <f>VLOOKUP($O158,PercentSHGoalStats!$A$3:$AE$998,19,FALSE)</f>
        <v>1</v>
      </c>
      <c r="Z158" s="57">
        <f>VLOOKUP($O158,PercentSHGoalStats!$A$3:$AE$998,20,FALSE)</f>
        <v>0.5</v>
      </c>
      <c r="AA158" s="57">
        <f>VLOOKUP($O158,PercentSHGoalStats!$A$3:$AE$998,22,FALSE)</f>
        <v>1</v>
      </c>
    </row>
    <row r="159" spans="1:27" hidden="1" x14ac:dyDescent="0.3">
      <c r="A159" s="57" t="e">
        <f>VLOOKUP($M159,PercentSHGoalStats!$A$3:$AE$998,5,FALSE)</f>
        <v>#DIV/0!</v>
      </c>
      <c r="B159" s="57" t="e">
        <f>VLOOKUP($M159,PercentSHGoalStats!$A$3:$AE$998,6,FALSE)</f>
        <v>#DIV/0!</v>
      </c>
      <c r="C159" s="57" t="e">
        <f>VLOOKUP($M159,PercentSHGoalStats!$A$3:$AE$998,8,FALSE)</f>
        <v>#DIV/0!</v>
      </c>
      <c r="D159" s="57" t="e">
        <f>VLOOKUP($M159,PercentSHGoalStats!$A$3:$AE$998,9,FALSE)</f>
        <v>#DIV/0!</v>
      </c>
      <c r="E159" s="57" t="e">
        <f>VLOOKUP($M159,PercentSHGoalStats!$A$3:$AE$998,11,FALSE)</f>
        <v>#DIV/0!</v>
      </c>
      <c r="F159" s="57" t="e">
        <f>VLOOKUP($M159,PercentSHGoalStats!$A$3:$AE$998,12,FALSE)</f>
        <v>#DIV/0!</v>
      </c>
      <c r="G159" s="57" t="e">
        <f>VLOOKUP($M159,PercentSHGoalStats!$A$3:$AE$998,14,FALSE)</f>
        <v>#DIV/0!</v>
      </c>
      <c r="H159" s="57" t="e">
        <f>VLOOKUP($M159,PercentSHGoalStats!$A$3:$AE$998,15,FALSE)</f>
        <v>#DIV/0!</v>
      </c>
      <c r="I159" s="57" t="e">
        <f>VLOOKUP($M159,PercentSHGoalStats!$A$3:$AE$998,17,FALSE)</f>
        <v>#DIV/0!</v>
      </c>
      <c r="J159" s="57" t="e">
        <f>VLOOKUP($M159,PercentSHGoalStats!$A$3:$AE$998,18,FALSE)</f>
        <v>#DIV/0!</v>
      </c>
      <c r="K159" s="57" t="e">
        <f>VLOOKUP($M159,PercentSHGoalStats!$A$3:$AE$998,20,FALSE)</f>
        <v>#DIV/0!</v>
      </c>
      <c r="L159" s="57" t="e">
        <f>VLOOKUP($M159,PercentSHGoalStats!$A$3:$AE$998,21,FALSE)</f>
        <v>#DIV/0!</v>
      </c>
      <c r="M159" s="53" t="str">
        <f>Fixtures!A159</f>
        <v>Almería</v>
      </c>
      <c r="N159" s="54">
        <f>Fixtures!D159</f>
        <v>43491</v>
      </c>
      <c r="O159" s="53" t="str">
        <f>Fixtures!B159</f>
        <v>Osasuna</v>
      </c>
      <c r="P159" s="57" t="e">
        <f>VLOOKUP($O159,PercentSHGoalStats!$A$3:$AE$998,5,FALSE)</f>
        <v>#DIV/0!</v>
      </c>
      <c r="Q159" s="57" t="e">
        <f>VLOOKUP($O159,PercentSHGoalStats!$A$3:$AE$998,7,FALSE)</f>
        <v>#DIV/0!</v>
      </c>
      <c r="R159" s="57" t="e">
        <f>VLOOKUP($O159,PercentSHGoalStats!$A$3:$AE$998,8,FALSE)</f>
        <v>#DIV/0!</v>
      </c>
      <c r="S159" s="57" t="e">
        <f>VLOOKUP($O159,PercentSHGoalStats!$A$3:$AE$998,10,FALSE)</f>
        <v>#DIV/0!</v>
      </c>
      <c r="T159" s="57" t="e">
        <f>VLOOKUP($O159,PercentSHGoalStats!$A$3:$AE$998,11,FALSE)</f>
        <v>#DIV/0!</v>
      </c>
      <c r="U159" s="57" t="e">
        <f>VLOOKUP($O159,PercentSHGoalStats!$A$3:$AE$998,13,FALSE)</f>
        <v>#DIV/0!</v>
      </c>
      <c r="V159" s="57" t="e">
        <f>VLOOKUP($O159,PercentSHGoalStats!$A$3:$AE$998,14,FALSE)</f>
        <v>#DIV/0!</v>
      </c>
      <c r="W159" s="57" t="e">
        <f>VLOOKUP($O159,PercentSHGoalStats!$A$3:$AE$998,16,FALSE)</f>
        <v>#DIV/0!</v>
      </c>
      <c r="X159" s="57" t="e">
        <f>VLOOKUP($O159,PercentSHGoalStats!$A$3:$AE$998,17,FALSE)</f>
        <v>#DIV/0!</v>
      </c>
      <c r="Y159" s="57" t="e">
        <f>VLOOKUP($O159,PercentSHGoalStats!$A$3:$AE$998,19,FALSE)</f>
        <v>#DIV/0!</v>
      </c>
      <c r="Z159" s="57" t="e">
        <f>VLOOKUP($O159,PercentSHGoalStats!$A$3:$AE$998,20,FALSE)</f>
        <v>#DIV/0!</v>
      </c>
      <c r="AA159" s="57" t="e">
        <f>VLOOKUP($O159,PercentSHGoalStats!$A$3:$AE$998,22,FALSE)</f>
        <v>#DIV/0!</v>
      </c>
    </row>
    <row r="160" spans="1:27" hidden="1" x14ac:dyDescent="0.3">
      <c r="A160" s="57" t="e">
        <f>VLOOKUP($M160,PercentSHGoalStats!$A$3:$AE$998,5,FALSE)</f>
        <v>#DIV/0!</v>
      </c>
      <c r="B160" s="57" t="e">
        <f>VLOOKUP($M160,PercentSHGoalStats!$A$3:$AE$998,6,FALSE)</f>
        <v>#DIV/0!</v>
      </c>
      <c r="C160" s="57" t="e">
        <f>VLOOKUP($M160,PercentSHGoalStats!$A$3:$AE$998,8,FALSE)</f>
        <v>#DIV/0!</v>
      </c>
      <c r="D160" s="57" t="e">
        <f>VLOOKUP($M160,PercentSHGoalStats!$A$3:$AE$998,9,FALSE)</f>
        <v>#DIV/0!</v>
      </c>
      <c r="E160" s="57" t="e">
        <f>VLOOKUP($M160,PercentSHGoalStats!$A$3:$AE$998,11,FALSE)</f>
        <v>#DIV/0!</v>
      </c>
      <c r="F160" s="57" t="e">
        <f>VLOOKUP($M160,PercentSHGoalStats!$A$3:$AE$998,12,FALSE)</f>
        <v>#DIV/0!</v>
      </c>
      <c r="G160" s="57" t="e">
        <f>VLOOKUP($M160,PercentSHGoalStats!$A$3:$AE$998,14,FALSE)</f>
        <v>#DIV/0!</v>
      </c>
      <c r="H160" s="57" t="e">
        <f>VLOOKUP($M160,PercentSHGoalStats!$A$3:$AE$998,15,FALSE)</f>
        <v>#DIV/0!</v>
      </c>
      <c r="I160" s="57" t="e">
        <f>VLOOKUP($M160,PercentSHGoalStats!$A$3:$AE$998,17,FALSE)</f>
        <v>#DIV/0!</v>
      </c>
      <c r="J160" s="57" t="e">
        <f>VLOOKUP($M160,PercentSHGoalStats!$A$3:$AE$998,18,FALSE)</f>
        <v>#DIV/0!</v>
      </c>
      <c r="K160" s="57" t="e">
        <f>VLOOKUP($M160,PercentSHGoalStats!$A$3:$AE$998,20,FALSE)</f>
        <v>#DIV/0!</v>
      </c>
      <c r="L160" s="57" t="e">
        <f>VLOOKUP($M160,PercentSHGoalStats!$A$3:$AE$998,21,FALSE)</f>
        <v>#DIV/0!</v>
      </c>
      <c r="M160" s="53" t="str">
        <f>Fixtures!A160</f>
        <v>Cádiz</v>
      </c>
      <c r="N160" s="54">
        <f>Fixtures!D160</f>
        <v>43491</v>
      </c>
      <c r="O160" s="53" t="str">
        <f>Fixtures!B160</f>
        <v>Mallorca</v>
      </c>
      <c r="P160" s="57" t="e">
        <f>VLOOKUP($O160,PercentSHGoalStats!$A$3:$AE$998,5,FALSE)</f>
        <v>#DIV/0!</v>
      </c>
      <c r="Q160" s="57" t="e">
        <f>VLOOKUP($O160,PercentSHGoalStats!$A$3:$AE$998,7,FALSE)</f>
        <v>#DIV/0!</v>
      </c>
      <c r="R160" s="57" t="e">
        <f>VLOOKUP($O160,PercentSHGoalStats!$A$3:$AE$998,8,FALSE)</f>
        <v>#DIV/0!</v>
      </c>
      <c r="S160" s="57" t="e">
        <f>VLOOKUP($O160,PercentSHGoalStats!$A$3:$AE$998,10,FALSE)</f>
        <v>#DIV/0!</v>
      </c>
      <c r="T160" s="57" t="e">
        <f>VLOOKUP($O160,PercentSHGoalStats!$A$3:$AE$998,11,FALSE)</f>
        <v>#DIV/0!</v>
      </c>
      <c r="U160" s="57" t="e">
        <f>VLOOKUP($O160,PercentSHGoalStats!$A$3:$AE$998,13,FALSE)</f>
        <v>#DIV/0!</v>
      </c>
      <c r="V160" s="57" t="e">
        <f>VLOOKUP($O160,PercentSHGoalStats!$A$3:$AE$998,14,FALSE)</f>
        <v>#DIV/0!</v>
      </c>
      <c r="W160" s="57" t="e">
        <f>VLOOKUP($O160,PercentSHGoalStats!$A$3:$AE$998,16,FALSE)</f>
        <v>#DIV/0!</v>
      </c>
      <c r="X160" s="57" t="e">
        <f>VLOOKUP($O160,PercentSHGoalStats!$A$3:$AE$998,17,FALSE)</f>
        <v>#DIV/0!</v>
      </c>
      <c r="Y160" s="57" t="e">
        <f>VLOOKUP($O160,PercentSHGoalStats!$A$3:$AE$998,19,FALSE)</f>
        <v>#DIV/0!</v>
      </c>
      <c r="Z160" s="57" t="e">
        <f>VLOOKUP($O160,PercentSHGoalStats!$A$3:$AE$998,20,FALSE)</f>
        <v>#DIV/0!</v>
      </c>
      <c r="AA160" s="57" t="e">
        <f>VLOOKUP($O160,PercentSHGoalStats!$A$3:$AE$998,22,FALSE)</f>
        <v>#DIV/0!</v>
      </c>
    </row>
    <row r="161" spans="1:27" hidden="1" x14ac:dyDescent="0.3">
      <c r="A161" s="57" t="e">
        <f>VLOOKUP($M161,PercentSHGoalStats!$A$3:$AE$998,5,FALSE)</f>
        <v>#DIV/0!</v>
      </c>
      <c r="B161" s="57" t="e">
        <f>VLOOKUP($M161,PercentSHGoalStats!$A$3:$AE$998,6,FALSE)</f>
        <v>#DIV/0!</v>
      </c>
      <c r="C161" s="57" t="e">
        <f>VLOOKUP($M161,PercentSHGoalStats!$A$3:$AE$998,8,FALSE)</f>
        <v>#DIV/0!</v>
      </c>
      <c r="D161" s="57" t="e">
        <f>VLOOKUP($M161,PercentSHGoalStats!$A$3:$AE$998,9,FALSE)</f>
        <v>#DIV/0!</v>
      </c>
      <c r="E161" s="57" t="e">
        <f>VLOOKUP($M161,PercentSHGoalStats!$A$3:$AE$998,11,FALSE)</f>
        <v>#DIV/0!</v>
      </c>
      <c r="F161" s="57" t="e">
        <f>VLOOKUP($M161,PercentSHGoalStats!$A$3:$AE$998,12,FALSE)</f>
        <v>#DIV/0!</v>
      </c>
      <c r="G161" s="57" t="e">
        <f>VLOOKUP($M161,PercentSHGoalStats!$A$3:$AE$998,14,FALSE)</f>
        <v>#DIV/0!</v>
      </c>
      <c r="H161" s="57" t="e">
        <f>VLOOKUP($M161,PercentSHGoalStats!$A$3:$AE$998,15,FALSE)</f>
        <v>#DIV/0!</v>
      </c>
      <c r="I161" s="57" t="e">
        <f>VLOOKUP($M161,PercentSHGoalStats!$A$3:$AE$998,17,FALSE)</f>
        <v>#DIV/0!</v>
      </c>
      <c r="J161" s="57" t="e">
        <f>VLOOKUP($M161,PercentSHGoalStats!$A$3:$AE$998,18,FALSE)</f>
        <v>#DIV/0!</v>
      </c>
      <c r="K161" s="57" t="e">
        <f>VLOOKUP($M161,PercentSHGoalStats!$A$3:$AE$998,20,FALSE)</f>
        <v>#DIV/0!</v>
      </c>
      <c r="L161" s="57" t="e">
        <f>VLOOKUP($M161,PercentSHGoalStats!$A$3:$AE$998,21,FALSE)</f>
        <v>#DIV/0!</v>
      </c>
      <c r="M161" s="53" t="str">
        <f>Fixtures!A161</f>
        <v>Elche</v>
      </c>
      <c r="N161" s="54">
        <f>Fixtures!D161</f>
        <v>43491</v>
      </c>
      <c r="O161" s="53" t="str">
        <f>Fixtures!B161</f>
        <v>Numancia</v>
      </c>
      <c r="P161" s="57" t="e">
        <f>VLOOKUP($O161,PercentSHGoalStats!$A$3:$AE$998,5,FALSE)</f>
        <v>#DIV/0!</v>
      </c>
      <c r="Q161" s="57" t="e">
        <f>VLOOKUP($O161,PercentSHGoalStats!$A$3:$AE$998,7,FALSE)</f>
        <v>#DIV/0!</v>
      </c>
      <c r="R161" s="57" t="e">
        <f>VLOOKUP($O161,PercentSHGoalStats!$A$3:$AE$998,8,FALSE)</f>
        <v>#DIV/0!</v>
      </c>
      <c r="S161" s="57" t="e">
        <f>VLOOKUP($O161,PercentSHGoalStats!$A$3:$AE$998,10,FALSE)</f>
        <v>#DIV/0!</v>
      </c>
      <c r="T161" s="57" t="e">
        <f>VLOOKUP($O161,PercentSHGoalStats!$A$3:$AE$998,11,FALSE)</f>
        <v>#DIV/0!</v>
      </c>
      <c r="U161" s="57" t="e">
        <f>VLOOKUP($O161,PercentSHGoalStats!$A$3:$AE$998,13,FALSE)</f>
        <v>#DIV/0!</v>
      </c>
      <c r="V161" s="57" t="e">
        <f>VLOOKUP($O161,PercentSHGoalStats!$A$3:$AE$998,14,FALSE)</f>
        <v>#DIV/0!</v>
      </c>
      <c r="W161" s="57" t="e">
        <f>VLOOKUP($O161,PercentSHGoalStats!$A$3:$AE$998,16,FALSE)</f>
        <v>#DIV/0!</v>
      </c>
      <c r="X161" s="57" t="e">
        <f>VLOOKUP($O161,PercentSHGoalStats!$A$3:$AE$998,17,FALSE)</f>
        <v>#DIV/0!</v>
      </c>
      <c r="Y161" s="57" t="e">
        <f>VLOOKUP($O161,PercentSHGoalStats!$A$3:$AE$998,19,FALSE)</f>
        <v>#DIV/0!</v>
      </c>
      <c r="Z161" s="57" t="e">
        <f>VLOOKUP($O161,PercentSHGoalStats!$A$3:$AE$998,20,FALSE)</f>
        <v>#DIV/0!</v>
      </c>
      <c r="AA161" s="57" t="e">
        <f>VLOOKUP($O161,PercentSHGoalStats!$A$3:$AE$998,22,FALSE)</f>
        <v>#DIV/0!</v>
      </c>
    </row>
    <row r="162" spans="1:27" hidden="1" x14ac:dyDescent="0.3">
      <c r="A162" s="57" t="e">
        <f>VLOOKUP($M162,PercentSHGoalStats!$A$3:$AE$998,5,FALSE)</f>
        <v>#DIV/0!</v>
      </c>
      <c r="B162" s="57" t="e">
        <f>VLOOKUP($M162,PercentSHGoalStats!$A$3:$AE$998,6,FALSE)</f>
        <v>#DIV/0!</v>
      </c>
      <c r="C162" s="57" t="e">
        <f>VLOOKUP($M162,PercentSHGoalStats!$A$3:$AE$998,8,FALSE)</f>
        <v>#DIV/0!</v>
      </c>
      <c r="D162" s="57" t="e">
        <f>VLOOKUP($M162,PercentSHGoalStats!$A$3:$AE$998,9,FALSE)</f>
        <v>#DIV/0!</v>
      </c>
      <c r="E162" s="57" t="e">
        <f>VLOOKUP($M162,PercentSHGoalStats!$A$3:$AE$998,11,FALSE)</f>
        <v>#DIV/0!</v>
      </c>
      <c r="F162" s="57" t="e">
        <f>VLOOKUP($M162,PercentSHGoalStats!$A$3:$AE$998,12,FALSE)</f>
        <v>#DIV/0!</v>
      </c>
      <c r="G162" s="57" t="e">
        <f>VLOOKUP($M162,PercentSHGoalStats!$A$3:$AE$998,14,FALSE)</f>
        <v>#DIV/0!</v>
      </c>
      <c r="H162" s="57" t="e">
        <f>VLOOKUP($M162,PercentSHGoalStats!$A$3:$AE$998,15,FALSE)</f>
        <v>#DIV/0!</v>
      </c>
      <c r="I162" s="57" t="e">
        <f>VLOOKUP($M162,PercentSHGoalStats!$A$3:$AE$998,17,FALSE)</f>
        <v>#DIV/0!</v>
      </c>
      <c r="J162" s="57" t="e">
        <f>VLOOKUP($M162,PercentSHGoalStats!$A$3:$AE$998,18,FALSE)</f>
        <v>#DIV/0!</v>
      </c>
      <c r="K162" s="57" t="e">
        <f>VLOOKUP($M162,PercentSHGoalStats!$A$3:$AE$998,20,FALSE)</f>
        <v>#DIV/0!</v>
      </c>
      <c r="L162" s="57" t="e">
        <f>VLOOKUP($M162,PercentSHGoalStats!$A$3:$AE$998,21,FALSE)</f>
        <v>#DIV/0!</v>
      </c>
      <c r="M162" s="53" t="str">
        <f>Fixtures!A162</f>
        <v>Lugo</v>
      </c>
      <c r="N162" s="54">
        <f>Fixtures!D162</f>
        <v>43491</v>
      </c>
      <c r="O162" s="53" t="str">
        <f>Fixtures!B162</f>
        <v>Rayo Majadahonda</v>
      </c>
      <c r="P162" s="57" t="e">
        <f>VLOOKUP($O162,PercentSHGoalStats!$A$3:$AE$998,5,FALSE)</f>
        <v>#DIV/0!</v>
      </c>
      <c r="Q162" s="57" t="e">
        <f>VLOOKUP($O162,PercentSHGoalStats!$A$3:$AE$998,7,FALSE)</f>
        <v>#DIV/0!</v>
      </c>
      <c r="R162" s="57" t="e">
        <f>VLOOKUP($O162,PercentSHGoalStats!$A$3:$AE$998,8,FALSE)</f>
        <v>#DIV/0!</v>
      </c>
      <c r="S162" s="57" t="e">
        <f>VLOOKUP($O162,PercentSHGoalStats!$A$3:$AE$998,10,FALSE)</f>
        <v>#DIV/0!</v>
      </c>
      <c r="T162" s="57" t="e">
        <f>VLOOKUP($O162,PercentSHGoalStats!$A$3:$AE$998,11,FALSE)</f>
        <v>#DIV/0!</v>
      </c>
      <c r="U162" s="57" t="e">
        <f>VLOOKUP($O162,PercentSHGoalStats!$A$3:$AE$998,13,FALSE)</f>
        <v>#DIV/0!</v>
      </c>
      <c r="V162" s="57" t="e">
        <f>VLOOKUP($O162,PercentSHGoalStats!$A$3:$AE$998,14,FALSE)</f>
        <v>#DIV/0!</v>
      </c>
      <c r="W162" s="57" t="e">
        <f>VLOOKUP($O162,PercentSHGoalStats!$A$3:$AE$998,16,FALSE)</f>
        <v>#DIV/0!</v>
      </c>
      <c r="X162" s="57" t="e">
        <f>VLOOKUP($O162,PercentSHGoalStats!$A$3:$AE$998,17,FALSE)</f>
        <v>#DIV/0!</v>
      </c>
      <c r="Y162" s="57" t="e">
        <f>VLOOKUP($O162,PercentSHGoalStats!$A$3:$AE$998,19,FALSE)</f>
        <v>#DIV/0!</v>
      </c>
      <c r="Z162" s="57" t="e">
        <f>VLOOKUP($O162,PercentSHGoalStats!$A$3:$AE$998,20,FALSE)</f>
        <v>#DIV/0!</v>
      </c>
      <c r="AA162" s="57" t="e">
        <f>VLOOKUP($O162,PercentSHGoalStats!$A$3:$AE$998,22,FALSE)</f>
        <v>#DIV/0!</v>
      </c>
    </row>
    <row r="163" spans="1:27" hidden="1" x14ac:dyDescent="0.3">
      <c r="A163" s="57">
        <f>VLOOKUP($M163,PercentSHGoalStats!$A$3:$AE$998,5,FALSE)</f>
        <v>1</v>
      </c>
      <c r="B163" s="57">
        <f>VLOOKUP($M163,PercentSHGoalStats!$A$3:$AE$998,6,FALSE)</f>
        <v>1</v>
      </c>
      <c r="C163" s="57">
        <f>VLOOKUP($M163,PercentSHGoalStats!$A$3:$AE$998,8,FALSE)</f>
        <v>1</v>
      </c>
      <c r="D163" s="57">
        <f>VLOOKUP($M163,PercentSHGoalStats!$A$3:$AE$998,9,FALSE)</f>
        <v>1</v>
      </c>
      <c r="E163" s="57">
        <f>VLOOKUP($M163,PercentSHGoalStats!$A$3:$AE$998,11,FALSE)</f>
        <v>1</v>
      </c>
      <c r="F163" s="57">
        <f>VLOOKUP($M163,PercentSHGoalStats!$A$3:$AE$998,12,FALSE)</f>
        <v>1</v>
      </c>
      <c r="G163" s="57">
        <f>VLOOKUP($M163,PercentSHGoalStats!$A$3:$AE$998,14,FALSE)</f>
        <v>1</v>
      </c>
      <c r="H163" s="57">
        <f>VLOOKUP($M163,PercentSHGoalStats!$A$3:$AE$998,15,FALSE)</f>
        <v>1</v>
      </c>
      <c r="I163" s="57">
        <f>VLOOKUP($M163,PercentSHGoalStats!$A$3:$AE$998,17,FALSE)</f>
        <v>1</v>
      </c>
      <c r="J163" s="57">
        <f>VLOOKUP($M163,PercentSHGoalStats!$A$3:$AE$998,18,FALSE)</f>
        <v>1</v>
      </c>
      <c r="K163" s="57">
        <f>VLOOKUP($M163,PercentSHGoalStats!$A$3:$AE$998,20,FALSE)</f>
        <v>0</v>
      </c>
      <c r="L163" s="57">
        <f>VLOOKUP($M163,PercentSHGoalStats!$A$3:$AE$998,21,FALSE)</f>
        <v>0</v>
      </c>
      <c r="M163" s="53" t="str">
        <f>Fixtures!A163</f>
        <v>Tenerife</v>
      </c>
      <c r="N163" s="54">
        <f>Fixtures!D163</f>
        <v>43491</v>
      </c>
      <c r="O163" s="53" t="str">
        <f>Fixtures!B163</f>
        <v>Málaga</v>
      </c>
      <c r="P163" s="57" t="e">
        <f>VLOOKUP($O163,PercentSHGoalStats!$A$3:$AE$998,5,FALSE)</f>
        <v>#DIV/0!</v>
      </c>
      <c r="Q163" s="57" t="e">
        <f>VLOOKUP($O163,PercentSHGoalStats!$A$3:$AE$998,7,FALSE)</f>
        <v>#DIV/0!</v>
      </c>
      <c r="R163" s="57" t="e">
        <f>VLOOKUP($O163,PercentSHGoalStats!$A$3:$AE$998,8,FALSE)</f>
        <v>#DIV/0!</v>
      </c>
      <c r="S163" s="57" t="e">
        <f>VLOOKUP($O163,PercentSHGoalStats!$A$3:$AE$998,10,FALSE)</f>
        <v>#DIV/0!</v>
      </c>
      <c r="T163" s="57" t="e">
        <f>VLOOKUP($O163,PercentSHGoalStats!$A$3:$AE$998,11,FALSE)</f>
        <v>#DIV/0!</v>
      </c>
      <c r="U163" s="57" t="e">
        <f>VLOOKUP($O163,PercentSHGoalStats!$A$3:$AE$998,13,FALSE)</f>
        <v>#DIV/0!</v>
      </c>
      <c r="V163" s="57" t="e">
        <f>VLOOKUP($O163,PercentSHGoalStats!$A$3:$AE$998,14,FALSE)</f>
        <v>#DIV/0!</v>
      </c>
      <c r="W163" s="57" t="e">
        <f>VLOOKUP($O163,PercentSHGoalStats!$A$3:$AE$998,16,FALSE)</f>
        <v>#DIV/0!</v>
      </c>
      <c r="X163" s="57" t="e">
        <f>VLOOKUP($O163,PercentSHGoalStats!$A$3:$AE$998,17,FALSE)</f>
        <v>#DIV/0!</v>
      </c>
      <c r="Y163" s="57" t="e">
        <f>VLOOKUP($O163,PercentSHGoalStats!$A$3:$AE$998,19,FALSE)</f>
        <v>#DIV/0!</v>
      </c>
      <c r="Z163" s="57" t="e">
        <f>VLOOKUP($O163,PercentSHGoalStats!$A$3:$AE$998,20,FALSE)</f>
        <v>#DIV/0!</v>
      </c>
      <c r="AA163" s="57" t="e">
        <f>VLOOKUP($O163,PercentSHGoalStats!$A$3:$AE$998,22,FALSE)</f>
        <v>#DIV/0!</v>
      </c>
    </row>
    <row r="164" spans="1:27" hidden="1" x14ac:dyDescent="0.3">
      <c r="A164" s="57" t="e">
        <f>VLOOKUP($M164,PercentSHGoalStats!$A$3:$AE$998,5,FALSE)</f>
        <v>#DIV/0!</v>
      </c>
      <c r="B164" s="57" t="e">
        <f>VLOOKUP($M164,PercentSHGoalStats!$A$3:$AE$998,6,FALSE)</f>
        <v>#DIV/0!</v>
      </c>
      <c r="C164" s="57" t="e">
        <f>VLOOKUP($M164,PercentSHGoalStats!$A$3:$AE$998,8,FALSE)</f>
        <v>#DIV/0!</v>
      </c>
      <c r="D164" s="57" t="e">
        <f>VLOOKUP($M164,PercentSHGoalStats!$A$3:$AE$998,9,FALSE)</f>
        <v>#DIV/0!</v>
      </c>
      <c r="E164" s="57" t="e">
        <f>VLOOKUP($M164,PercentSHGoalStats!$A$3:$AE$998,11,FALSE)</f>
        <v>#DIV/0!</v>
      </c>
      <c r="F164" s="57" t="e">
        <f>VLOOKUP($M164,PercentSHGoalStats!$A$3:$AE$998,12,FALSE)</f>
        <v>#DIV/0!</v>
      </c>
      <c r="G164" s="57" t="e">
        <f>VLOOKUP($M164,PercentSHGoalStats!$A$3:$AE$998,14,FALSE)</f>
        <v>#DIV/0!</v>
      </c>
      <c r="H164" s="57" t="e">
        <f>VLOOKUP($M164,PercentSHGoalStats!$A$3:$AE$998,15,FALSE)</f>
        <v>#DIV/0!</v>
      </c>
      <c r="I164" s="57" t="e">
        <f>VLOOKUP($M164,PercentSHGoalStats!$A$3:$AE$998,17,FALSE)</f>
        <v>#DIV/0!</v>
      </c>
      <c r="J164" s="57" t="e">
        <f>VLOOKUP($M164,PercentSHGoalStats!$A$3:$AE$998,18,FALSE)</f>
        <v>#DIV/0!</v>
      </c>
      <c r="K164" s="57" t="e">
        <f>VLOOKUP($M164,PercentSHGoalStats!$A$3:$AE$998,20,FALSE)</f>
        <v>#DIV/0!</v>
      </c>
      <c r="L164" s="57" t="e">
        <f>VLOOKUP($M164,PercentSHGoalStats!$A$3:$AE$998,21,FALSE)</f>
        <v>#DIV/0!</v>
      </c>
      <c r="M164" s="53" t="str">
        <f>Fixtures!A164</f>
        <v>Hearts</v>
      </c>
      <c r="N164" s="54">
        <f>Fixtures!D164</f>
        <v>43491</v>
      </c>
      <c r="O164" s="53" t="str">
        <f>Fixtures!B164</f>
        <v>St. Johnstone</v>
      </c>
      <c r="P164" s="57" t="e">
        <f>VLOOKUP($O164,PercentSHGoalStats!$A$3:$AE$998,5,FALSE)</f>
        <v>#DIV/0!</v>
      </c>
      <c r="Q164" s="57" t="e">
        <f>VLOOKUP($O164,PercentSHGoalStats!$A$3:$AE$998,7,FALSE)</f>
        <v>#DIV/0!</v>
      </c>
      <c r="R164" s="57" t="e">
        <f>VLOOKUP($O164,PercentSHGoalStats!$A$3:$AE$998,8,FALSE)</f>
        <v>#DIV/0!</v>
      </c>
      <c r="S164" s="57" t="e">
        <f>VLOOKUP($O164,PercentSHGoalStats!$A$3:$AE$998,10,FALSE)</f>
        <v>#DIV/0!</v>
      </c>
      <c r="T164" s="57" t="e">
        <f>VLOOKUP($O164,PercentSHGoalStats!$A$3:$AE$998,11,FALSE)</f>
        <v>#DIV/0!</v>
      </c>
      <c r="U164" s="57" t="e">
        <f>VLOOKUP($O164,PercentSHGoalStats!$A$3:$AE$998,13,FALSE)</f>
        <v>#DIV/0!</v>
      </c>
      <c r="V164" s="57" t="e">
        <f>VLOOKUP($O164,PercentSHGoalStats!$A$3:$AE$998,14,FALSE)</f>
        <v>#DIV/0!</v>
      </c>
      <c r="W164" s="57" t="e">
        <f>VLOOKUP($O164,PercentSHGoalStats!$A$3:$AE$998,16,FALSE)</f>
        <v>#DIV/0!</v>
      </c>
      <c r="X164" s="57" t="e">
        <f>VLOOKUP($O164,PercentSHGoalStats!$A$3:$AE$998,17,FALSE)</f>
        <v>#DIV/0!</v>
      </c>
      <c r="Y164" s="57" t="e">
        <f>VLOOKUP($O164,PercentSHGoalStats!$A$3:$AE$998,19,FALSE)</f>
        <v>#DIV/0!</v>
      </c>
      <c r="Z164" s="57" t="e">
        <f>VLOOKUP($O164,PercentSHGoalStats!$A$3:$AE$998,20,FALSE)</f>
        <v>#DIV/0!</v>
      </c>
      <c r="AA164" s="57" t="e">
        <f>VLOOKUP($O164,PercentSHGoalStats!$A$3:$AE$998,22,FALSE)</f>
        <v>#DIV/0!</v>
      </c>
    </row>
    <row r="165" spans="1:27" hidden="1" x14ac:dyDescent="0.3">
      <c r="A165" s="57" t="e">
        <f>VLOOKUP($M165,PercentSHGoalStats!$A$3:$AE$998,5,FALSE)</f>
        <v>#DIV/0!</v>
      </c>
      <c r="B165" s="57" t="e">
        <f>VLOOKUP($M165,PercentSHGoalStats!$A$3:$AE$998,6,FALSE)</f>
        <v>#DIV/0!</v>
      </c>
      <c r="C165" s="57" t="e">
        <f>VLOOKUP($M165,PercentSHGoalStats!$A$3:$AE$998,8,FALSE)</f>
        <v>#DIV/0!</v>
      </c>
      <c r="D165" s="57" t="e">
        <f>VLOOKUP($M165,PercentSHGoalStats!$A$3:$AE$998,9,FALSE)</f>
        <v>#DIV/0!</v>
      </c>
      <c r="E165" s="57" t="e">
        <f>VLOOKUP($M165,PercentSHGoalStats!$A$3:$AE$998,11,FALSE)</f>
        <v>#DIV/0!</v>
      </c>
      <c r="F165" s="57" t="e">
        <f>VLOOKUP($M165,PercentSHGoalStats!$A$3:$AE$998,12,FALSE)</f>
        <v>#DIV/0!</v>
      </c>
      <c r="G165" s="57" t="e">
        <f>VLOOKUP($M165,PercentSHGoalStats!$A$3:$AE$998,14,FALSE)</f>
        <v>#DIV/0!</v>
      </c>
      <c r="H165" s="57" t="e">
        <f>VLOOKUP($M165,PercentSHGoalStats!$A$3:$AE$998,15,FALSE)</f>
        <v>#DIV/0!</v>
      </c>
      <c r="I165" s="57" t="e">
        <f>VLOOKUP($M165,PercentSHGoalStats!$A$3:$AE$998,17,FALSE)</f>
        <v>#DIV/0!</v>
      </c>
      <c r="J165" s="57" t="e">
        <f>VLOOKUP($M165,PercentSHGoalStats!$A$3:$AE$998,18,FALSE)</f>
        <v>#DIV/0!</v>
      </c>
      <c r="K165" s="57" t="e">
        <f>VLOOKUP($M165,PercentSHGoalStats!$A$3:$AE$998,20,FALSE)</f>
        <v>#DIV/0!</v>
      </c>
      <c r="L165" s="57" t="e">
        <f>VLOOKUP($M165,PercentSHGoalStats!$A$3:$AE$998,21,FALSE)</f>
        <v>#DIV/0!</v>
      </c>
      <c r="M165" s="53" t="str">
        <f>Fixtures!A165</f>
        <v>Aberdeen</v>
      </c>
      <c r="N165" s="54">
        <f>Fixtures!D165</f>
        <v>43491</v>
      </c>
      <c r="O165" s="53" t="str">
        <f>Fixtures!B165</f>
        <v>Kilmarnock</v>
      </c>
      <c r="P165" s="57" t="e">
        <f>VLOOKUP($O165,PercentSHGoalStats!$A$3:$AE$998,5,FALSE)</f>
        <v>#DIV/0!</v>
      </c>
      <c r="Q165" s="57" t="e">
        <f>VLOOKUP($O165,PercentSHGoalStats!$A$3:$AE$998,7,FALSE)</f>
        <v>#DIV/0!</v>
      </c>
      <c r="R165" s="57" t="e">
        <f>VLOOKUP($O165,PercentSHGoalStats!$A$3:$AE$998,8,FALSE)</f>
        <v>#DIV/0!</v>
      </c>
      <c r="S165" s="57" t="e">
        <f>VLOOKUP($O165,PercentSHGoalStats!$A$3:$AE$998,10,FALSE)</f>
        <v>#DIV/0!</v>
      </c>
      <c r="T165" s="57" t="e">
        <f>VLOOKUP($O165,PercentSHGoalStats!$A$3:$AE$998,11,FALSE)</f>
        <v>#DIV/0!</v>
      </c>
      <c r="U165" s="57" t="e">
        <f>VLOOKUP($O165,PercentSHGoalStats!$A$3:$AE$998,13,FALSE)</f>
        <v>#DIV/0!</v>
      </c>
      <c r="V165" s="57" t="e">
        <f>VLOOKUP($O165,PercentSHGoalStats!$A$3:$AE$998,14,FALSE)</f>
        <v>#DIV/0!</v>
      </c>
      <c r="W165" s="57" t="e">
        <f>VLOOKUP($O165,PercentSHGoalStats!$A$3:$AE$998,16,FALSE)</f>
        <v>#DIV/0!</v>
      </c>
      <c r="X165" s="57" t="e">
        <f>VLOOKUP($O165,PercentSHGoalStats!$A$3:$AE$998,17,FALSE)</f>
        <v>#DIV/0!</v>
      </c>
      <c r="Y165" s="57" t="e">
        <f>VLOOKUP($O165,PercentSHGoalStats!$A$3:$AE$998,19,FALSE)</f>
        <v>#DIV/0!</v>
      </c>
      <c r="Z165" s="57" t="e">
        <f>VLOOKUP($O165,PercentSHGoalStats!$A$3:$AE$998,20,FALSE)</f>
        <v>#DIV/0!</v>
      </c>
      <c r="AA165" s="57" t="e">
        <f>VLOOKUP($O165,PercentSHGoalStats!$A$3:$AE$998,22,FALSE)</f>
        <v>#DIV/0!</v>
      </c>
    </row>
    <row r="166" spans="1:27" hidden="1" x14ac:dyDescent="0.3">
      <c r="A166" s="57" t="e">
        <f>VLOOKUP($M166,PercentSHGoalStats!$A$3:$AE$998,5,FALSE)</f>
        <v>#DIV/0!</v>
      </c>
      <c r="B166" s="57" t="e">
        <f>VLOOKUP($M166,PercentSHGoalStats!$A$3:$AE$998,6,FALSE)</f>
        <v>#DIV/0!</v>
      </c>
      <c r="C166" s="57" t="e">
        <f>VLOOKUP($M166,PercentSHGoalStats!$A$3:$AE$998,8,FALSE)</f>
        <v>#DIV/0!</v>
      </c>
      <c r="D166" s="57" t="e">
        <f>VLOOKUP($M166,PercentSHGoalStats!$A$3:$AE$998,9,FALSE)</f>
        <v>#DIV/0!</v>
      </c>
      <c r="E166" s="57" t="e">
        <f>VLOOKUP($M166,PercentSHGoalStats!$A$3:$AE$998,11,FALSE)</f>
        <v>#DIV/0!</v>
      </c>
      <c r="F166" s="57" t="e">
        <f>VLOOKUP($M166,PercentSHGoalStats!$A$3:$AE$998,12,FALSE)</f>
        <v>#DIV/0!</v>
      </c>
      <c r="G166" s="57" t="e">
        <f>VLOOKUP($M166,PercentSHGoalStats!$A$3:$AE$998,14,FALSE)</f>
        <v>#DIV/0!</v>
      </c>
      <c r="H166" s="57" t="e">
        <f>VLOOKUP($M166,PercentSHGoalStats!$A$3:$AE$998,15,FALSE)</f>
        <v>#DIV/0!</v>
      </c>
      <c r="I166" s="57" t="e">
        <f>VLOOKUP($M166,PercentSHGoalStats!$A$3:$AE$998,17,FALSE)</f>
        <v>#DIV/0!</v>
      </c>
      <c r="J166" s="57" t="e">
        <f>VLOOKUP($M166,PercentSHGoalStats!$A$3:$AE$998,18,FALSE)</f>
        <v>#DIV/0!</v>
      </c>
      <c r="K166" s="57" t="e">
        <f>VLOOKUP($M166,PercentSHGoalStats!$A$3:$AE$998,20,FALSE)</f>
        <v>#DIV/0!</v>
      </c>
      <c r="L166" s="57" t="e">
        <f>VLOOKUP($M166,PercentSHGoalStats!$A$3:$AE$998,21,FALSE)</f>
        <v>#DIV/0!</v>
      </c>
      <c r="M166" s="53" t="str">
        <f>Fixtures!A166</f>
        <v>Celtic</v>
      </c>
      <c r="N166" s="54">
        <f>Fixtures!D166</f>
        <v>43491</v>
      </c>
      <c r="O166" s="53" t="str">
        <f>Fixtures!B166</f>
        <v>Hamilton Academical</v>
      </c>
      <c r="P166" s="57" t="e">
        <f>VLOOKUP($O166,PercentSHGoalStats!$A$3:$AE$998,5,FALSE)</f>
        <v>#DIV/0!</v>
      </c>
      <c r="Q166" s="57" t="e">
        <f>VLOOKUP($O166,PercentSHGoalStats!$A$3:$AE$998,7,FALSE)</f>
        <v>#DIV/0!</v>
      </c>
      <c r="R166" s="57" t="e">
        <f>VLOOKUP($O166,PercentSHGoalStats!$A$3:$AE$998,8,FALSE)</f>
        <v>#DIV/0!</v>
      </c>
      <c r="S166" s="57" t="e">
        <f>VLOOKUP($O166,PercentSHGoalStats!$A$3:$AE$998,10,FALSE)</f>
        <v>#DIV/0!</v>
      </c>
      <c r="T166" s="57" t="e">
        <f>VLOOKUP($O166,PercentSHGoalStats!$A$3:$AE$998,11,FALSE)</f>
        <v>#DIV/0!</v>
      </c>
      <c r="U166" s="57" t="e">
        <f>VLOOKUP($O166,PercentSHGoalStats!$A$3:$AE$998,13,FALSE)</f>
        <v>#DIV/0!</v>
      </c>
      <c r="V166" s="57" t="e">
        <f>VLOOKUP($O166,PercentSHGoalStats!$A$3:$AE$998,14,FALSE)</f>
        <v>#DIV/0!</v>
      </c>
      <c r="W166" s="57" t="e">
        <f>VLOOKUP($O166,PercentSHGoalStats!$A$3:$AE$998,16,FALSE)</f>
        <v>#DIV/0!</v>
      </c>
      <c r="X166" s="57" t="e">
        <f>VLOOKUP($O166,PercentSHGoalStats!$A$3:$AE$998,17,FALSE)</f>
        <v>#DIV/0!</v>
      </c>
      <c r="Y166" s="57" t="e">
        <f>VLOOKUP($O166,PercentSHGoalStats!$A$3:$AE$998,19,FALSE)</f>
        <v>#DIV/0!</v>
      </c>
      <c r="Z166" s="57" t="e">
        <f>VLOOKUP($O166,PercentSHGoalStats!$A$3:$AE$998,20,FALSE)</f>
        <v>#DIV/0!</v>
      </c>
      <c r="AA166" s="57" t="e">
        <f>VLOOKUP($O166,PercentSHGoalStats!$A$3:$AE$998,22,FALSE)</f>
        <v>#DIV/0!</v>
      </c>
    </row>
    <row r="167" spans="1:27" hidden="1" x14ac:dyDescent="0.3">
      <c r="A167" s="57" t="e">
        <f>VLOOKUP($M167,PercentSHGoalStats!$A$3:$AE$998,5,FALSE)</f>
        <v>#DIV/0!</v>
      </c>
      <c r="B167" s="57" t="e">
        <f>VLOOKUP($M167,PercentSHGoalStats!$A$3:$AE$998,6,FALSE)</f>
        <v>#DIV/0!</v>
      </c>
      <c r="C167" s="57" t="e">
        <f>VLOOKUP($M167,PercentSHGoalStats!$A$3:$AE$998,8,FALSE)</f>
        <v>#DIV/0!</v>
      </c>
      <c r="D167" s="57" t="e">
        <f>VLOOKUP($M167,PercentSHGoalStats!$A$3:$AE$998,9,FALSE)</f>
        <v>#DIV/0!</v>
      </c>
      <c r="E167" s="57" t="e">
        <f>VLOOKUP($M167,PercentSHGoalStats!$A$3:$AE$998,11,FALSE)</f>
        <v>#DIV/0!</v>
      </c>
      <c r="F167" s="57" t="e">
        <f>VLOOKUP($M167,PercentSHGoalStats!$A$3:$AE$998,12,FALSE)</f>
        <v>#DIV/0!</v>
      </c>
      <c r="G167" s="57" t="e">
        <f>VLOOKUP($M167,PercentSHGoalStats!$A$3:$AE$998,14,FALSE)</f>
        <v>#DIV/0!</v>
      </c>
      <c r="H167" s="57" t="e">
        <f>VLOOKUP($M167,PercentSHGoalStats!$A$3:$AE$998,15,FALSE)</f>
        <v>#DIV/0!</v>
      </c>
      <c r="I167" s="57" t="e">
        <f>VLOOKUP($M167,PercentSHGoalStats!$A$3:$AE$998,17,FALSE)</f>
        <v>#DIV/0!</v>
      </c>
      <c r="J167" s="57" t="e">
        <f>VLOOKUP($M167,PercentSHGoalStats!$A$3:$AE$998,18,FALSE)</f>
        <v>#DIV/0!</v>
      </c>
      <c r="K167" s="57" t="e">
        <f>VLOOKUP($M167,PercentSHGoalStats!$A$3:$AE$998,20,FALSE)</f>
        <v>#DIV/0!</v>
      </c>
      <c r="L167" s="57" t="e">
        <f>VLOOKUP($M167,PercentSHGoalStats!$A$3:$AE$998,21,FALSE)</f>
        <v>#DIV/0!</v>
      </c>
      <c r="M167" s="53" t="str">
        <f>Fixtures!A167</f>
        <v>Dundee</v>
      </c>
      <c r="N167" s="54">
        <f>Fixtures!D167</f>
        <v>43491</v>
      </c>
      <c r="O167" s="53" t="str">
        <f>Fixtures!B167</f>
        <v>Motherwell</v>
      </c>
      <c r="P167" s="57" t="e">
        <f>VLOOKUP($O167,PercentSHGoalStats!$A$3:$AE$998,5,FALSE)</f>
        <v>#DIV/0!</v>
      </c>
      <c r="Q167" s="57" t="e">
        <f>VLOOKUP($O167,PercentSHGoalStats!$A$3:$AE$998,7,FALSE)</f>
        <v>#DIV/0!</v>
      </c>
      <c r="R167" s="57" t="e">
        <f>VLOOKUP($O167,PercentSHGoalStats!$A$3:$AE$998,8,FALSE)</f>
        <v>#DIV/0!</v>
      </c>
      <c r="S167" s="57" t="e">
        <f>VLOOKUP($O167,PercentSHGoalStats!$A$3:$AE$998,10,FALSE)</f>
        <v>#DIV/0!</v>
      </c>
      <c r="T167" s="57" t="e">
        <f>VLOOKUP($O167,PercentSHGoalStats!$A$3:$AE$998,11,FALSE)</f>
        <v>#DIV/0!</v>
      </c>
      <c r="U167" s="57" t="e">
        <f>VLOOKUP($O167,PercentSHGoalStats!$A$3:$AE$998,13,FALSE)</f>
        <v>#DIV/0!</v>
      </c>
      <c r="V167" s="57" t="e">
        <f>VLOOKUP($O167,PercentSHGoalStats!$A$3:$AE$998,14,FALSE)</f>
        <v>#DIV/0!</v>
      </c>
      <c r="W167" s="57" t="e">
        <f>VLOOKUP($O167,PercentSHGoalStats!$A$3:$AE$998,16,FALSE)</f>
        <v>#DIV/0!</v>
      </c>
      <c r="X167" s="57" t="e">
        <f>VLOOKUP($O167,PercentSHGoalStats!$A$3:$AE$998,17,FALSE)</f>
        <v>#DIV/0!</v>
      </c>
      <c r="Y167" s="57" t="e">
        <f>VLOOKUP($O167,PercentSHGoalStats!$A$3:$AE$998,19,FALSE)</f>
        <v>#DIV/0!</v>
      </c>
      <c r="Z167" s="57" t="e">
        <f>VLOOKUP($O167,PercentSHGoalStats!$A$3:$AE$998,20,FALSE)</f>
        <v>#DIV/0!</v>
      </c>
      <c r="AA167" s="57" t="e">
        <f>VLOOKUP($O167,PercentSHGoalStats!$A$3:$AE$998,22,FALSE)</f>
        <v>#DIV/0!</v>
      </c>
    </row>
    <row r="168" spans="1:27" hidden="1" x14ac:dyDescent="0.3">
      <c r="A168" s="57" t="e">
        <f>VLOOKUP($M168,PercentSHGoalStats!$A$3:$AE$998,5,FALSE)</f>
        <v>#DIV/0!</v>
      </c>
      <c r="B168" s="57" t="e">
        <f>VLOOKUP($M168,PercentSHGoalStats!$A$3:$AE$998,6,FALSE)</f>
        <v>#DIV/0!</v>
      </c>
      <c r="C168" s="57" t="e">
        <f>VLOOKUP($M168,PercentSHGoalStats!$A$3:$AE$998,8,FALSE)</f>
        <v>#DIV/0!</v>
      </c>
      <c r="D168" s="57" t="e">
        <f>VLOOKUP($M168,PercentSHGoalStats!$A$3:$AE$998,9,FALSE)</f>
        <v>#DIV/0!</v>
      </c>
      <c r="E168" s="57" t="e">
        <f>VLOOKUP($M168,PercentSHGoalStats!$A$3:$AE$998,11,FALSE)</f>
        <v>#DIV/0!</v>
      </c>
      <c r="F168" s="57" t="e">
        <f>VLOOKUP($M168,PercentSHGoalStats!$A$3:$AE$998,12,FALSE)</f>
        <v>#DIV/0!</v>
      </c>
      <c r="G168" s="57" t="e">
        <f>VLOOKUP($M168,PercentSHGoalStats!$A$3:$AE$998,14,FALSE)</f>
        <v>#DIV/0!</v>
      </c>
      <c r="H168" s="57" t="e">
        <f>VLOOKUP($M168,PercentSHGoalStats!$A$3:$AE$998,15,FALSE)</f>
        <v>#DIV/0!</v>
      </c>
      <c r="I168" s="57" t="e">
        <f>VLOOKUP($M168,PercentSHGoalStats!$A$3:$AE$998,17,FALSE)</f>
        <v>#DIV/0!</v>
      </c>
      <c r="J168" s="57" t="e">
        <f>VLOOKUP($M168,PercentSHGoalStats!$A$3:$AE$998,18,FALSE)</f>
        <v>#DIV/0!</v>
      </c>
      <c r="K168" s="57" t="e">
        <f>VLOOKUP($M168,PercentSHGoalStats!$A$3:$AE$998,20,FALSE)</f>
        <v>#DIV/0!</v>
      </c>
      <c r="L168" s="57" t="e">
        <f>VLOOKUP($M168,PercentSHGoalStats!$A$3:$AE$998,21,FALSE)</f>
        <v>#DIV/0!</v>
      </c>
      <c r="M168" s="53" t="str">
        <f>Fixtures!A168</f>
        <v>Falkirk</v>
      </c>
      <c r="N168" s="54">
        <f>Fixtures!D168</f>
        <v>43491</v>
      </c>
      <c r="O168" s="53" t="str">
        <f>Fixtures!B168</f>
        <v>Inverness CT</v>
      </c>
      <c r="P168" s="57" t="e">
        <f>VLOOKUP($O168,PercentSHGoalStats!$A$3:$AE$998,5,FALSE)</f>
        <v>#DIV/0!</v>
      </c>
      <c r="Q168" s="57" t="e">
        <f>VLOOKUP($O168,PercentSHGoalStats!$A$3:$AE$998,7,FALSE)</f>
        <v>#DIV/0!</v>
      </c>
      <c r="R168" s="57" t="e">
        <f>VLOOKUP($O168,PercentSHGoalStats!$A$3:$AE$998,8,FALSE)</f>
        <v>#DIV/0!</v>
      </c>
      <c r="S168" s="57" t="e">
        <f>VLOOKUP($O168,PercentSHGoalStats!$A$3:$AE$998,10,FALSE)</f>
        <v>#DIV/0!</v>
      </c>
      <c r="T168" s="57" t="e">
        <f>VLOOKUP($O168,PercentSHGoalStats!$A$3:$AE$998,11,FALSE)</f>
        <v>#DIV/0!</v>
      </c>
      <c r="U168" s="57" t="e">
        <f>VLOOKUP($O168,PercentSHGoalStats!$A$3:$AE$998,13,FALSE)</f>
        <v>#DIV/0!</v>
      </c>
      <c r="V168" s="57" t="e">
        <f>VLOOKUP($O168,PercentSHGoalStats!$A$3:$AE$998,14,FALSE)</f>
        <v>#DIV/0!</v>
      </c>
      <c r="W168" s="57" t="e">
        <f>VLOOKUP($O168,PercentSHGoalStats!$A$3:$AE$998,16,FALSE)</f>
        <v>#DIV/0!</v>
      </c>
      <c r="X168" s="57" t="e">
        <f>VLOOKUP($O168,PercentSHGoalStats!$A$3:$AE$998,17,FALSE)</f>
        <v>#DIV/0!</v>
      </c>
      <c r="Y168" s="57" t="e">
        <f>VLOOKUP($O168,PercentSHGoalStats!$A$3:$AE$998,19,FALSE)</f>
        <v>#DIV/0!</v>
      </c>
      <c r="Z168" s="57" t="e">
        <f>VLOOKUP($O168,PercentSHGoalStats!$A$3:$AE$998,20,FALSE)</f>
        <v>#DIV/0!</v>
      </c>
      <c r="AA168" s="57" t="e">
        <f>VLOOKUP($O168,PercentSHGoalStats!$A$3:$AE$998,22,FALSE)</f>
        <v>#DIV/0!</v>
      </c>
    </row>
    <row r="169" spans="1:27" hidden="1" x14ac:dyDescent="0.3">
      <c r="A169" s="57" t="e">
        <f>VLOOKUP($M169,PercentSHGoalStats!$A$3:$AE$998,5,FALSE)</f>
        <v>#DIV/0!</v>
      </c>
      <c r="B169" s="57" t="e">
        <f>VLOOKUP($M169,PercentSHGoalStats!$A$3:$AE$998,6,FALSE)</f>
        <v>#DIV/0!</v>
      </c>
      <c r="C169" s="57" t="e">
        <f>VLOOKUP($M169,PercentSHGoalStats!$A$3:$AE$998,8,FALSE)</f>
        <v>#DIV/0!</v>
      </c>
      <c r="D169" s="57" t="e">
        <f>VLOOKUP($M169,PercentSHGoalStats!$A$3:$AE$998,9,FALSE)</f>
        <v>#DIV/0!</v>
      </c>
      <c r="E169" s="57" t="e">
        <f>VLOOKUP($M169,PercentSHGoalStats!$A$3:$AE$998,11,FALSE)</f>
        <v>#DIV/0!</v>
      </c>
      <c r="F169" s="57" t="e">
        <f>VLOOKUP($M169,PercentSHGoalStats!$A$3:$AE$998,12,FALSE)</f>
        <v>#DIV/0!</v>
      </c>
      <c r="G169" s="57" t="e">
        <f>VLOOKUP($M169,PercentSHGoalStats!$A$3:$AE$998,14,FALSE)</f>
        <v>#DIV/0!</v>
      </c>
      <c r="H169" s="57" t="e">
        <f>VLOOKUP($M169,PercentSHGoalStats!$A$3:$AE$998,15,FALSE)</f>
        <v>#DIV/0!</v>
      </c>
      <c r="I169" s="57" t="e">
        <f>VLOOKUP($M169,PercentSHGoalStats!$A$3:$AE$998,17,FALSE)</f>
        <v>#DIV/0!</v>
      </c>
      <c r="J169" s="57" t="e">
        <f>VLOOKUP($M169,PercentSHGoalStats!$A$3:$AE$998,18,FALSE)</f>
        <v>#DIV/0!</v>
      </c>
      <c r="K169" s="57" t="e">
        <f>VLOOKUP($M169,PercentSHGoalStats!$A$3:$AE$998,20,FALSE)</f>
        <v>#DIV/0!</v>
      </c>
      <c r="L169" s="57" t="e">
        <f>VLOOKUP($M169,PercentSHGoalStats!$A$3:$AE$998,21,FALSE)</f>
        <v>#DIV/0!</v>
      </c>
      <c r="M169" s="53" t="str">
        <f>Fixtures!A169</f>
        <v>Partick Thistle</v>
      </c>
      <c r="N169" s="54">
        <f>Fixtures!D169</f>
        <v>43491</v>
      </c>
      <c r="O169" s="53" t="str">
        <f>Fixtures!B169</f>
        <v>Queen of the South</v>
      </c>
      <c r="P169" s="57" t="e">
        <f>VLOOKUP($O169,PercentSHGoalStats!$A$3:$AE$998,5,FALSE)</f>
        <v>#DIV/0!</v>
      </c>
      <c r="Q169" s="57" t="e">
        <f>VLOOKUP($O169,PercentSHGoalStats!$A$3:$AE$998,7,FALSE)</f>
        <v>#DIV/0!</v>
      </c>
      <c r="R169" s="57" t="e">
        <f>VLOOKUP($O169,PercentSHGoalStats!$A$3:$AE$998,8,FALSE)</f>
        <v>#DIV/0!</v>
      </c>
      <c r="S169" s="57" t="e">
        <f>VLOOKUP($O169,PercentSHGoalStats!$A$3:$AE$998,10,FALSE)</f>
        <v>#DIV/0!</v>
      </c>
      <c r="T169" s="57" t="e">
        <f>VLOOKUP($O169,PercentSHGoalStats!$A$3:$AE$998,11,FALSE)</f>
        <v>#DIV/0!</v>
      </c>
      <c r="U169" s="57" t="e">
        <f>VLOOKUP($O169,PercentSHGoalStats!$A$3:$AE$998,13,FALSE)</f>
        <v>#DIV/0!</v>
      </c>
      <c r="V169" s="57" t="e">
        <f>VLOOKUP($O169,PercentSHGoalStats!$A$3:$AE$998,14,FALSE)</f>
        <v>#DIV/0!</v>
      </c>
      <c r="W169" s="57" t="e">
        <f>VLOOKUP($O169,PercentSHGoalStats!$A$3:$AE$998,16,FALSE)</f>
        <v>#DIV/0!</v>
      </c>
      <c r="X169" s="57" t="e">
        <f>VLOOKUP($O169,PercentSHGoalStats!$A$3:$AE$998,17,FALSE)</f>
        <v>#DIV/0!</v>
      </c>
      <c r="Y169" s="57" t="e">
        <f>VLOOKUP($O169,PercentSHGoalStats!$A$3:$AE$998,19,FALSE)</f>
        <v>#DIV/0!</v>
      </c>
      <c r="Z169" s="57" t="e">
        <f>VLOOKUP($O169,PercentSHGoalStats!$A$3:$AE$998,20,FALSE)</f>
        <v>#DIV/0!</v>
      </c>
      <c r="AA169" s="57" t="e">
        <f>VLOOKUP($O169,PercentSHGoalStats!$A$3:$AE$998,22,FALSE)</f>
        <v>#DIV/0!</v>
      </c>
    </row>
    <row r="170" spans="1:27" hidden="1" x14ac:dyDescent="0.3">
      <c r="A170" s="57" t="e">
        <f>VLOOKUP($M170,PercentSHGoalStats!$A$3:$AE$998,5,FALSE)</f>
        <v>#DIV/0!</v>
      </c>
      <c r="B170" s="57" t="e">
        <f>VLOOKUP($M170,PercentSHGoalStats!$A$3:$AE$998,6,FALSE)</f>
        <v>#DIV/0!</v>
      </c>
      <c r="C170" s="57" t="e">
        <f>VLOOKUP($M170,PercentSHGoalStats!$A$3:$AE$998,8,FALSE)</f>
        <v>#DIV/0!</v>
      </c>
      <c r="D170" s="57" t="e">
        <f>VLOOKUP($M170,PercentSHGoalStats!$A$3:$AE$998,9,FALSE)</f>
        <v>#DIV/0!</v>
      </c>
      <c r="E170" s="57" t="e">
        <f>VLOOKUP($M170,PercentSHGoalStats!$A$3:$AE$998,11,FALSE)</f>
        <v>#DIV/0!</v>
      </c>
      <c r="F170" s="57" t="e">
        <f>VLOOKUP($M170,PercentSHGoalStats!$A$3:$AE$998,12,FALSE)</f>
        <v>#DIV/0!</v>
      </c>
      <c r="G170" s="57" t="e">
        <f>VLOOKUP($M170,PercentSHGoalStats!$A$3:$AE$998,14,FALSE)</f>
        <v>#DIV/0!</v>
      </c>
      <c r="H170" s="57" t="e">
        <f>VLOOKUP($M170,PercentSHGoalStats!$A$3:$AE$998,15,FALSE)</f>
        <v>#DIV/0!</v>
      </c>
      <c r="I170" s="57" t="e">
        <f>VLOOKUP($M170,PercentSHGoalStats!$A$3:$AE$998,17,FALSE)</f>
        <v>#DIV/0!</v>
      </c>
      <c r="J170" s="57" t="e">
        <f>VLOOKUP($M170,PercentSHGoalStats!$A$3:$AE$998,18,FALSE)</f>
        <v>#DIV/0!</v>
      </c>
      <c r="K170" s="57" t="e">
        <f>VLOOKUP($M170,PercentSHGoalStats!$A$3:$AE$998,20,FALSE)</f>
        <v>#DIV/0!</v>
      </c>
      <c r="L170" s="57" t="e">
        <f>VLOOKUP($M170,PercentSHGoalStats!$A$3:$AE$998,21,FALSE)</f>
        <v>#DIV/0!</v>
      </c>
      <c r="M170" s="53" t="str">
        <f>Fixtures!A170</f>
        <v>Ross County</v>
      </c>
      <c r="N170" s="54">
        <f>Fixtures!D170</f>
        <v>43491</v>
      </c>
      <c r="O170" s="53" t="str">
        <f>Fixtures!B170</f>
        <v>Alloa Athletic</v>
      </c>
      <c r="P170" s="57" t="e">
        <f>VLOOKUP($O170,PercentSHGoalStats!$A$3:$AE$998,5,FALSE)</f>
        <v>#DIV/0!</v>
      </c>
      <c r="Q170" s="57" t="e">
        <f>VLOOKUP($O170,PercentSHGoalStats!$A$3:$AE$998,7,FALSE)</f>
        <v>#DIV/0!</v>
      </c>
      <c r="R170" s="57" t="e">
        <f>VLOOKUP($O170,PercentSHGoalStats!$A$3:$AE$998,8,FALSE)</f>
        <v>#DIV/0!</v>
      </c>
      <c r="S170" s="57" t="e">
        <f>VLOOKUP($O170,PercentSHGoalStats!$A$3:$AE$998,10,FALSE)</f>
        <v>#DIV/0!</v>
      </c>
      <c r="T170" s="57" t="e">
        <f>VLOOKUP($O170,PercentSHGoalStats!$A$3:$AE$998,11,FALSE)</f>
        <v>#DIV/0!</v>
      </c>
      <c r="U170" s="57" t="e">
        <f>VLOOKUP($O170,PercentSHGoalStats!$A$3:$AE$998,13,FALSE)</f>
        <v>#DIV/0!</v>
      </c>
      <c r="V170" s="57" t="e">
        <f>VLOOKUP($O170,PercentSHGoalStats!$A$3:$AE$998,14,FALSE)</f>
        <v>#DIV/0!</v>
      </c>
      <c r="W170" s="57" t="e">
        <f>VLOOKUP($O170,PercentSHGoalStats!$A$3:$AE$998,16,FALSE)</f>
        <v>#DIV/0!</v>
      </c>
      <c r="X170" s="57" t="e">
        <f>VLOOKUP($O170,PercentSHGoalStats!$A$3:$AE$998,17,FALSE)</f>
        <v>#DIV/0!</v>
      </c>
      <c r="Y170" s="57" t="e">
        <f>VLOOKUP($O170,PercentSHGoalStats!$A$3:$AE$998,19,FALSE)</f>
        <v>#DIV/0!</v>
      </c>
      <c r="Z170" s="57" t="e">
        <f>VLOOKUP($O170,PercentSHGoalStats!$A$3:$AE$998,20,FALSE)</f>
        <v>#DIV/0!</v>
      </c>
      <c r="AA170" s="57" t="e">
        <f>VLOOKUP($O170,PercentSHGoalStats!$A$3:$AE$998,22,FALSE)</f>
        <v>#DIV/0!</v>
      </c>
    </row>
    <row r="171" spans="1:27" hidden="1" x14ac:dyDescent="0.3">
      <c r="A171" s="57" t="e">
        <f>VLOOKUP($M171,PercentSHGoalStats!$A$3:$AE$998,5,FALSE)</f>
        <v>#DIV/0!</v>
      </c>
      <c r="B171" s="57" t="e">
        <f>VLOOKUP($M171,PercentSHGoalStats!$A$3:$AE$998,6,FALSE)</f>
        <v>#DIV/0!</v>
      </c>
      <c r="C171" s="57" t="e">
        <f>VLOOKUP($M171,PercentSHGoalStats!$A$3:$AE$998,8,FALSE)</f>
        <v>#DIV/0!</v>
      </c>
      <c r="D171" s="57" t="e">
        <f>VLOOKUP($M171,PercentSHGoalStats!$A$3:$AE$998,9,FALSE)</f>
        <v>#DIV/0!</v>
      </c>
      <c r="E171" s="57" t="e">
        <f>VLOOKUP($M171,PercentSHGoalStats!$A$3:$AE$998,11,FALSE)</f>
        <v>#DIV/0!</v>
      </c>
      <c r="F171" s="57" t="e">
        <f>VLOOKUP($M171,PercentSHGoalStats!$A$3:$AE$998,12,FALSE)</f>
        <v>#DIV/0!</v>
      </c>
      <c r="G171" s="57" t="e">
        <f>VLOOKUP($M171,PercentSHGoalStats!$A$3:$AE$998,14,FALSE)</f>
        <v>#DIV/0!</v>
      </c>
      <c r="H171" s="57" t="e">
        <f>VLOOKUP($M171,PercentSHGoalStats!$A$3:$AE$998,15,FALSE)</f>
        <v>#DIV/0!</v>
      </c>
      <c r="I171" s="57" t="e">
        <f>VLOOKUP($M171,PercentSHGoalStats!$A$3:$AE$998,17,FALSE)</f>
        <v>#DIV/0!</v>
      </c>
      <c r="J171" s="57" t="e">
        <f>VLOOKUP($M171,PercentSHGoalStats!$A$3:$AE$998,18,FALSE)</f>
        <v>#DIV/0!</v>
      </c>
      <c r="K171" s="57" t="e">
        <f>VLOOKUP($M171,PercentSHGoalStats!$A$3:$AE$998,20,FALSE)</f>
        <v>#DIV/0!</v>
      </c>
      <c r="L171" s="57" t="e">
        <f>VLOOKUP($M171,PercentSHGoalStats!$A$3:$AE$998,21,FALSE)</f>
        <v>#DIV/0!</v>
      </c>
      <c r="M171" s="53" t="str">
        <f>Fixtures!A171</f>
        <v>Greenock Morton</v>
      </c>
      <c r="N171" s="54">
        <f>Fixtures!D171</f>
        <v>43491</v>
      </c>
      <c r="O171" s="53" t="str">
        <f>Fixtures!B171</f>
        <v>Dunfermline Athletic</v>
      </c>
      <c r="P171" s="57" t="e">
        <f>VLOOKUP($O171,PercentSHGoalStats!$A$3:$AE$998,5,FALSE)</f>
        <v>#DIV/0!</v>
      </c>
      <c r="Q171" s="57" t="e">
        <f>VLOOKUP($O171,PercentSHGoalStats!$A$3:$AE$998,7,FALSE)</f>
        <v>#DIV/0!</v>
      </c>
      <c r="R171" s="57" t="e">
        <f>VLOOKUP($O171,PercentSHGoalStats!$A$3:$AE$998,8,FALSE)</f>
        <v>#DIV/0!</v>
      </c>
      <c r="S171" s="57" t="e">
        <f>VLOOKUP($O171,PercentSHGoalStats!$A$3:$AE$998,10,FALSE)</f>
        <v>#DIV/0!</v>
      </c>
      <c r="T171" s="57" t="e">
        <f>VLOOKUP($O171,PercentSHGoalStats!$A$3:$AE$998,11,FALSE)</f>
        <v>#DIV/0!</v>
      </c>
      <c r="U171" s="57" t="e">
        <f>VLOOKUP($O171,PercentSHGoalStats!$A$3:$AE$998,13,FALSE)</f>
        <v>#DIV/0!</v>
      </c>
      <c r="V171" s="57" t="e">
        <f>VLOOKUP($O171,PercentSHGoalStats!$A$3:$AE$998,14,FALSE)</f>
        <v>#DIV/0!</v>
      </c>
      <c r="W171" s="57" t="e">
        <f>VLOOKUP($O171,PercentSHGoalStats!$A$3:$AE$998,16,FALSE)</f>
        <v>#DIV/0!</v>
      </c>
      <c r="X171" s="57" t="e">
        <f>VLOOKUP($O171,PercentSHGoalStats!$A$3:$AE$998,17,FALSE)</f>
        <v>#DIV/0!</v>
      </c>
      <c r="Y171" s="57" t="e">
        <f>VLOOKUP($O171,PercentSHGoalStats!$A$3:$AE$998,19,FALSE)</f>
        <v>#DIV/0!</v>
      </c>
      <c r="Z171" s="57" t="e">
        <f>VLOOKUP($O171,PercentSHGoalStats!$A$3:$AE$998,20,FALSE)</f>
        <v>#DIV/0!</v>
      </c>
      <c r="AA171" s="57" t="e">
        <f>VLOOKUP($O171,PercentSHGoalStats!$A$3:$AE$998,22,FALSE)</f>
        <v>#DIV/0!</v>
      </c>
    </row>
    <row r="172" spans="1:27" hidden="1" x14ac:dyDescent="0.3">
      <c r="A172" s="57" t="e">
        <f>VLOOKUP($M172,PercentSHGoalStats!$A$3:$AE$998,5,FALSE)</f>
        <v>#DIV/0!</v>
      </c>
      <c r="B172" s="57" t="e">
        <f>VLOOKUP($M172,PercentSHGoalStats!$A$3:$AE$998,6,FALSE)</f>
        <v>#DIV/0!</v>
      </c>
      <c r="C172" s="57" t="e">
        <f>VLOOKUP($M172,PercentSHGoalStats!$A$3:$AE$998,8,FALSE)</f>
        <v>#DIV/0!</v>
      </c>
      <c r="D172" s="57" t="e">
        <f>VLOOKUP($M172,PercentSHGoalStats!$A$3:$AE$998,9,FALSE)</f>
        <v>#DIV/0!</v>
      </c>
      <c r="E172" s="57" t="e">
        <f>VLOOKUP($M172,PercentSHGoalStats!$A$3:$AE$998,11,FALSE)</f>
        <v>#DIV/0!</v>
      </c>
      <c r="F172" s="57" t="e">
        <f>VLOOKUP($M172,PercentSHGoalStats!$A$3:$AE$998,12,FALSE)</f>
        <v>#DIV/0!</v>
      </c>
      <c r="G172" s="57" t="e">
        <f>VLOOKUP($M172,PercentSHGoalStats!$A$3:$AE$998,14,FALSE)</f>
        <v>#DIV/0!</v>
      </c>
      <c r="H172" s="57" t="e">
        <f>VLOOKUP($M172,PercentSHGoalStats!$A$3:$AE$998,15,FALSE)</f>
        <v>#DIV/0!</v>
      </c>
      <c r="I172" s="57" t="e">
        <f>VLOOKUP($M172,PercentSHGoalStats!$A$3:$AE$998,17,FALSE)</f>
        <v>#DIV/0!</v>
      </c>
      <c r="J172" s="57" t="e">
        <f>VLOOKUP($M172,PercentSHGoalStats!$A$3:$AE$998,18,FALSE)</f>
        <v>#DIV/0!</v>
      </c>
      <c r="K172" s="57" t="e">
        <f>VLOOKUP($M172,PercentSHGoalStats!$A$3:$AE$998,20,FALSE)</f>
        <v>#DIV/0!</v>
      </c>
      <c r="L172" s="57" t="e">
        <f>VLOOKUP($M172,PercentSHGoalStats!$A$3:$AE$998,21,FALSE)</f>
        <v>#DIV/0!</v>
      </c>
      <c r="M172" s="53" t="str">
        <f>Fixtures!A172</f>
        <v>Wellington Phoenix</v>
      </c>
      <c r="N172" s="54">
        <f>Fixtures!D172</f>
        <v>43491</v>
      </c>
      <c r="O172" s="53" t="str">
        <f>Fixtures!B172</f>
        <v>Melbourne City</v>
      </c>
      <c r="P172" s="57" t="e">
        <f>VLOOKUP($O172,PercentSHGoalStats!$A$3:$AE$998,5,FALSE)</f>
        <v>#DIV/0!</v>
      </c>
      <c r="Q172" s="57" t="e">
        <f>VLOOKUP($O172,PercentSHGoalStats!$A$3:$AE$998,7,FALSE)</f>
        <v>#DIV/0!</v>
      </c>
      <c r="R172" s="57" t="e">
        <f>VLOOKUP($O172,PercentSHGoalStats!$A$3:$AE$998,8,FALSE)</f>
        <v>#DIV/0!</v>
      </c>
      <c r="S172" s="57" t="e">
        <f>VLOOKUP($O172,PercentSHGoalStats!$A$3:$AE$998,10,FALSE)</f>
        <v>#DIV/0!</v>
      </c>
      <c r="T172" s="57" t="e">
        <f>VLOOKUP($O172,PercentSHGoalStats!$A$3:$AE$998,11,FALSE)</f>
        <v>#DIV/0!</v>
      </c>
      <c r="U172" s="57" t="e">
        <f>VLOOKUP($O172,PercentSHGoalStats!$A$3:$AE$998,13,FALSE)</f>
        <v>#DIV/0!</v>
      </c>
      <c r="V172" s="57" t="e">
        <f>VLOOKUP($O172,PercentSHGoalStats!$A$3:$AE$998,14,FALSE)</f>
        <v>#DIV/0!</v>
      </c>
      <c r="W172" s="57" t="e">
        <f>VLOOKUP($O172,PercentSHGoalStats!$A$3:$AE$998,16,FALSE)</f>
        <v>#DIV/0!</v>
      </c>
      <c r="X172" s="57" t="e">
        <f>VLOOKUP($O172,PercentSHGoalStats!$A$3:$AE$998,17,FALSE)</f>
        <v>#DIV/0!</v>
      </c>
      <c r="Y172" s="57" t="e">
        <f>VLOOKUP($O172,PercentSHGoalStats!$A$3:$AE$998,19,FALSE)</f>
        <v>#DIV/0!</v>
      </c>
      <c r="Z172" s="57" t="e">
        <f>VLOOKUP($O172,PercentSHGoalStats!$A$3:$AE$998,20,FALSE)</f>
        <v>#DIV/0!</v>
      </c>
      <c r="AA172" s="57" t="e">
        <f>VLOOKUP($O172,PercentSHGoalStats!$A$3:$AE$998,22,FALSE)</f>
        <v>#DIV/0!</v>
      </c>
    </row>
    <row r="173" spans="1:27" hidden="1" x14ac:dyDescent="0.3">
      <c r="A173" s="57" t="e">
        <f>VLOOKUP($M173,PercentSHGoalStats!$A$3:$AE$998,5,FALSE)</f>
        <v>#DIV/0!</v>
      </c>
      <c r="B173" s="57" t="e">
        <f>VLOOKUP($M173,PercentSHGoalStats!$A$3:$AE$998,6,FALSE)</f>
        <v>#DIV/0!</v>
      </c>
      <c r="C173" s="57" t="e">
        <f>VLOOKUP($M173,PercentSHGoalStats!$A$3:$AE$998,8,FALSE)</f>
        <v>#DIV/0!</v>
      </c>
      <c r="D173" s="57" t="e">
        <f>VLOOKUP($M173,PercentSHGoalStats!$A$3:$AE$998,9,FALSE)</f>
        <v>#DIV/0!</v>
      </c>
      <c r="E173" s="57" t="e">
        <f>VLOOKUP($M173,PercentSHGoalStats!$A$3:$AE$998,11,FALSE)</f>
        <v>#DIV/0!</v>
      </c>
      <c r="F173" s="57" t="e">
        <f>VLOOKUP($M173,PercentSHGoalStats!$A$3:$AE$998,12,FALSE)</f>
        <v>#DIV/0!</v>
      </c>
      <c r="G173" s="57" t="e">
        <f>VLOOKUP($M173,PercentSHGoalStats!$A$3:$AE$998,14,FALSE)</f>
        <v>#DIV/0!</v>
      </c>
      <c r="H173" s="57" t="e">
        <f>VLOOKUP($M173,PercentSHGoalStats!$A$3:$AE$998,15,FALSE)</f>
        <v>#DIV/0!</v>
      </c>
      <c r="I173" s="57" t="e">
        <f>VLOOKUP($M173,PercentSHGoalStats!$A$3:$AE$998,17,FALSE)</f>
        <v>#DIV/0!</v>
      </c>
      <c r="J173" s="57" t="e">
        <f>VLOOKUP($M173,PercentSHGoalStats!$A$3:$AE$998,18,FALSE)</f>
        <v>#DIV/0!</v>
      </c>
      <c r="K173" s="57" t="e">
        <f>VLOOKUP($M173,PercentSHGoalStats!$A$3:$AE$998,20,FALSE)</f>
        <v>#DIV/0!</v>
      </c>
      <c r="L173" s="57" t="e">
        <f>VLOOKUP($M173,PercentSHGoalStats!$A$3:$AE$998,21,FALSE)</f>
        <v>#DIV/0!</v>
      </c>
      <c r="M173" s="53" t="str">
        <f>Fixtures!A173</f>
        <v>Melbourne Victory</v>
      </c>
      <c r="N173" s="54">
        <f>Fixtures!D173</f>
        <v>43491</v>
      </c>
      <c r="O173" s="53" t="str">
        <f>Fixtures!B173</f>
        <v>Sydney</v>
      </c>
      <c r="P173" s="57" t="e">
        <f>VLOOKUP($O173,PercentSHGoalStats!$A$3:$AE$998,5,FALSE)</f>
        <v>#DIV/0!</v>
      </c>
      <c r="Q173" s="57" t="e">
        <f>VLOOKUP($O173,PercentSHGoalStats!$A$3:$AE$998,7,FALSE)</f>
        <v>#DIV/0!</v>
      </c>
      <c r="R173" s="57" t="e">
        <f>VLOOKUP($O173,PercentSHGoalStats!$A$3:$AE$998,8,FALSE)</f>
        <v>#DIV/0!</v>
      </c>
      <c r="S173" s="57" t="e">
        <f>VLOOKUP($O173,PercentSHGoalStats!$A$3:$AE$998,10,FALSE)</f>
        <v>#DIV/0!</v>
      </c>
      <c r="T173" s="57" t="e">
        <f>VLOOKUP($O173,PercentSHGoalStats!$A$3:$AE$998,11,FALSE)</f>
        <v>#DIV/0!</v>
      </c>
      <c r="U173" s="57" t="e">
        <f>VLOOKUP($O173,PercentSHGoalStats!$A$3:$AE$998,13,FALSE)</f>
        <v>#DIV/0!</v>
      </c>
      <c r="V173" s="57" t="e">
        <f>VLOOKUP($O173,PercentSHGoalStats!$A$3:$AE$998,14,FALSE)</f>
        <v>#DIV/0!</v>
      </c>
      <c r="W173" s="57" t="e">
        <f>VLOOKUP($O173,PercentSHGoalStats!$A$3:$AE$998,16,FALSE)</f>
        <v>#DIV/0!</v>
      </c>
      <c r="X173" s="57" t="e">
        <f>VLOOKUP($O173,PercentSHGoalStats!$A$3:$AE$998,17,FALSE)</f>
        <v>#DIV/0!</v>
      </c>
      <c r="Y173" s="57" t="e">
        <f>VLOOKUP($O173,PercentSHGoalStats!$A$3:$AE$998,19,FALSE)</f>
        <v>#DIV/0!</v>
      </c>
      <c r="Z173" s="57" t="e">
        <f>VLOOKUP($O173,PercentSHGoalStats!$A$3:$AE$998,20,FALSE)</f>
        <v>#DIV/0!</v>
      </c>
      <c r="AA173" s="57" t="e">
        <f>VLOOKUP($O173,PercentSHGoalStats!$A$3:$AE$998,22,FALSE)</f>
        <v>#DIV/0!</v>
      </c>
    </row>
    <row r="174" spans="1:27" hidden="1" x14ac:dyDescent="0.3">
      <c r="A174" s="57" t="e">
        <f>VLOOKUP($M174,PercentSHGoalStats!$A$3:$AE$998,5,FALSE)</f>
        <v>#N/A</v>
      </c>
      <c r="B174" s="57" t="e">
        <f>VLOOKUP($M174,PercentSHGoalStats!$A$3:$AE$998,6,FALSE)</f>
        <v>#N/A</v>
      </c>
      <c r="C174" s="57" t="e">
        <f>VLOOKUP($M174,PercentSHGoalStats!$A$3:$AE$998,8,FALSE)</f>
        <v>#N/A</v>
      </c>
      <c r="D174" s="57" t="e">
        <f>VLOOKUP($M174,PercentSHGoalStats!$A$3:$AE$998,9,FALSE)</f>
        <v>#N/A</v>
      </c>
      <c r="E174" s="57" t="e">
        <f>VLOOKUP($M174,PercentSHGoalStats!$A$3:$AE$998,11,FALSE)</f>
        <v>#N/A</v>
      </c>
      <c r="F174" s="57" t="e">
        <f>VLOOKUP($M174,PercentSHGoalStats!$A$3:$AE$998,12,FALSE)</f>
        <v>#N/A</v>
      </c>
      <c r="G174" s="57" t="e">
        <f>VLOOKUP($M174,PercentSHGoalStats!$A$3:$AE$998,14,FALSE)</f>
        <v>#N/A</v>
      </c>
      <c r="H174" s="57" t="e">
        <f>VLOOKUP($M174,PercentSHGoalStats!$A$3:$AE$998,15,FALSE)</f>
        <v>#N/A</v>
      </c>
      <c r="I174" s="57" t="e">
        <f>VLOOKUP($M174,PercentSHGoalStats!$A$3:$AE$998,17,FALSE)</f>
        <v>#N/A</v>
      </c>
      <c r="J174" s="57" t="e">
        <f>VLOOKUP($M174,PercentSHGoalStats!$A$3:$AE$998,18,FALSE)</f>
        <v>#N/A</v>
      </c>
      <c r="K174" s="57" t="e">
        <f>VLOOKUP($M174,PercentSHGoalStats!$A$3:$AE$998,20,FALSE)</f>
        <v>#N/A</v>
      </c>
      <c r="L174" s="57" t="e">
        <f>VLOOKUP($M174,PercentSHGoalStats!$A$3:$AE$998,21,FALSE)</f>
        <v>#N/A</v>
      </c>
      <c r="M174" s="53" t="str">
        <f>Fixtures!A174</f>
        <v>Panaitolikos</v>
      </c>
      <c r="N174" s="54">
        <f>Fixtures!D174</f>
        <v>43491</v>
      </c>
      <c r="O174" s="53" t="str">
        <f>Fixtures!B174</f>
        <v>Xanthi</v>
      </c>
      <c r="P174" s="57" t="e">
        <f>VLOOKUP($O174,PercentSHGoalStats!$A$3:$AE$998,5,FALSE)</f>
        <v>#N/A</v>
      </c>
      <c r="Q174" s="57" t="e">
        <f>VLOOKUP($O174,PercentSHGoalStats!$A$3:$AE$998,7,FALSE)</f>
        <v>#N/A</v>
      </c>
      <c r="R174" s="57" t="e">
        <f>VLOOKUP($O174,PercentSHGoalStats!$A$3:$AE$998,8,FALSE)</f>
        <v>#N/A</v>
      </c>
      <c r="S174" s="57" t="e">
        <f>VLOOKUP($O174,PercentSHGoalStats!$A$3:$AE$998,10,FALSE)</f>
        <v>#N/A</v>
      </c>
      <c r="T174" s="57" t="e">
        <f>VLOOKUP($O174,PercentSHGoalStats!$A$3:$AE$998,11,FALSE)</f>
        <v>#N/A</v>
      </c>
      <c r="U174" s="57" t="e">
        <f>VLOOKUP($O174,PercentSHGoalStats!$A$3:$AE$998,13,FALSE)</f>
        <v>#N/A</v>
      </c>
      <c r="V174" s="57" t="e">
        <f>VLOOKUP($O174,PercentSHGoalStats!$A$3:$AE$998,14,FALSE)</f>
        <v>#N/A</v>
      </c>
      <c r="W174" s="57" t="e">
        <f>VLOOKUP($O174,PercentSHGoalStats!$A$3:$AE$998,16,FALSE)</f>
        <v>#N/A</v>
      </c>
      <c r="X174" s="57" t="e">
        <f>VLOOKUP($O174,PercentSHGoalStats!$A$3:$AE$998,17,FALSE)</f>
        <v>#N/A</v>
      </c>
      <c r="Y174" s="57" t="e">
        <f>VLOOKUP($O174,PercentSHGoalStats!$A$3:$AE$998,19,FALSE)</f>
        <v>#N/A</v>
      </c>
      <c r="Z174" s="57" t="e">
        <f>VLOOKUP($O174,PercentSHGoalStats!$A$3:$AE$998,20,FALSE)</f>
        <v>#N/A</v>
      </c>
      <c r="AA174" s="57" t="e">
        <f>VLOOKUP($O174,PercentSHGoalStats!$A$3:$AE$998,22,FALSE)</f>
        <v>#N/A</v>
      </c>
    </row>
    <row r="175" spans="1:27" hidden="1" x14ac:dyDescent="0.3">
      <c r="A175" s="57" t="e">
        <f>VLOOKUP($M175,PercentSHGoalStats!$A$3:$AE$998,5,FALSE)</f>
        <v>#N/A</v>
      </c>
      <c r="B175" s="57" t="e">
        <f>VLOOKUP($M175,PercentSHGoalStats!$A$3:$AE$998,6,FALSE)</f>
        <v>#N/A</v>
      </c>
      <c r="C175" s="57" t="e">
        <f>VLOOKUP($M175,PercentSHGoalStats!$A$3:$AE$998,8,FALSE)</f>
        <v>#N/A</v>
      </c>
      <c r="D175" s="57" t="e">
        <f>VLOOKUP($M175,PercentSHGoalStats!$A$3:$AE$998,9,FALSE)</f>
        <v>#N/A</v>
      </c>
      <c r="E175" s="57" t="e">
        <f>VLOOKUP($M175,PercentSHGoalStats!$A$3:$AE$998,11,FALSE)</f>
        <v>#N/A</v>
      </c>
      <c r="F175" s="57" t="e">
        <f>VLOOKUP($M175,PercentSHGoalStats!$A$3:$AE$998,12,FALSE)</f>
        <v>#N/A</v>
      </c>
      <c r="G175" s="57" t="e">
        <f>VLOOKUP($M175,PercentSHGoalStats!$A$3:$AE$998,14,FALSE)</f>
        <v>#N/A</v>
      </c>
      <c r="H175" s="57" t="e">
        <f>VLOOKUP($M175,PercentSHGoalStats!$A$3:$AE$998,15,FALSE)</f>
        <v>#N/A</v>
      </c>
      <c r="I175" s="57" t="e">
        <f>VLOOKUP($M175,PercentSHGoalStats!$A$3:$AE$998,17,FALSE)</f>
        <v>#N/A</v>
      </c>
      <c r="J175" s="57" t="e">
        <f>VLOOKUP($M175,PercentSHGoalStats!$A$3:$AE$998,18,FALSE)</f>
        <v>#N/A</v>
      </c>
      <c r="K175" s="57" t="e">
        <f>VLOOKUP($M175,PercentSHGoalStats!$A$3:$AE$998,20,FALSE)</f>
        <v>#N/A</v>
      </c>
      <c r="L175" s="57" t="e">
        <f>VLOOKUP($M175,PercentSHGoalStats!$A$3:$AE$998,21,FALSE)</f>
        <v>#N/A</v>
      </c>
      <c r="M175" s="53" t="str">
        <f>Fixtures!A175</f>
        <v>Panionios</v>
      </c>
      <c r="N175" s="54">
        <f>Fixtures!D175</f>
        <v>43491</v>
      </c>
      <c r="O175" s="53" t="str">
        <f>Fixtures!B175</f>
        <v>AEK Athens</v>
      </c>
      <c r="P175" s="57" t="e">
        <f>VLOOKUP($O175,PercentSHGoalStats!$A$3:$AE$998,5,FALSE)</f>
        <v>#N/A</v>
      </c>
      <c r="Q175" s="57" t="e">
        <f>VLOOKUP($O175,PercentSHGoalStats!$A$3:$AE$998,7,FALSE)</f>
        <v>#N/A</v>
      </c>
      <c r="R175" s="57" t="e">
        <f>VLOOKUP($O175,PercentSHGoalStats!$A$3:$AE$998,8,FALSE)</f>
        <v>#N/A</v>
      </c>
      <c r="S175" s="57" t="e">
        <f>VLOOKUP($O175,PercentSHGoalStats!$A$3:$AE$998,10,FALSE)</f>
        <v>#N/A</v>
      </c>
      <c r="T175" s="57" t="e">
        <f>VLOOKUP($O175,PercentSHGoalStats!$A$3:$AE$998,11,FALSE)</f>
        <v>#N/A</v>
      </c>
      <c r="U175" s="57" t="e">
        <f>VLOOKUP($O175,PercentSHGoalStats!$A$3:$AE$998,13,FALSE)</f>
        <v>#N/A</v>
      </c>
      <c r="V175" s="57" t="e">
        <f>VLOOKUP($O175,PercentSHGoalStats!$A$3:$AE$998,14,FALSE)</f>
        <v>#N/A</v>
      </c>
      <c r="W175" s="57" t="e">
        <f>VLOOKUP($O175,PercentSHGoalStats!$A$3:$AE$998,16,FALSE)</f>
        <v>#N/A</v>
      </c>
      <c r="X175" s="57" t="e">
        <f>VLOOKUP($O175,PercentSHGoalStats!$A$3:$AE$998,17,FALSE)</f>
        <v>#N/A</v>
      </c>
      <c r="Y175" s="57" t="e">
        <f>VLOOKUP($O175,PercentSHGoalStats!$A$3:$AE$998,19,FALSE)</f>
        <v>#N/A</v>
      </c>
      <c r="Z175" s="57" t="e">
        <f>VLOOKUP($O175,PercentSHGoalStats!$A$3:$AE$998,20,FALSE)</f>
        <v>#N/A</v>
      </c>
      <c r="AA175" s="57" t="e">
        <f>VLOOKUP($O175,PercentSHGoalStats!$A$3:$AE$998,22,FALSE)</f>
        <v>#N/A</v>
      </c>
    </row>
    <row r="176" spans="1:27" hidden="1" x14ac:dyDescent="0.3">
      <c r="A176" s="57" t="e">
        <f>VLOOKUP($M176,PercentSHGoalStats!$A$3:$AE$998,5,FALSE)</f>
        <v>#N/A</v>
      </c>
      <c r="B176" s="57" t="e">
        <f>VLOOKUP($M176,PercentSHGoalStats!$A$3:$AE$998,6,FALSE)</f>
        <v>#N/A</v>
      </c>
      <c r="C176" s="57" t="e">
        <f>VLOOKUP($M176,PercentSHGoalStats!$A$3:$AE$998,8,FALSE)</f>
        <v>#N/A</v>
      </c>
      <c r="D176" s="57" t="e">
        <f>VLOOKUP($M176,PercentSHGoalStats!$A$3:$AE$998,9,FALSE)</f>
        <v>#N/A</v>
      </c>
      <c r="E176" s="57" t="e">
        <f>VLOOKUP($M176,PercentSHGoalStats!$A$3:$AE$998,11,FALSE)</f>
        <v>#N/A</v>
      </c>
      <c r="F176" s="57" t="e">
        <f>VLOOKUP($M176,PercentSHGoalStats!$A$3:$AE$998,12,FALSE)</f>
        <v>#N/A</v>
      </c>
      <c r="G176" s="57" t="e">
        <f>VLOOKUP($M176,PercentSHGoalStats!$A$3:$AE$998,14,FALSE)</f>
        <v>#N/A</v>
      </c>
      <c r="H176" s="57" t="e">
        <f>VLOOKUP($M176,PercentSHGoalStats!$A$3:$AE$998,15,FALSE)</f>
        <v>#N/A</v>
      </c>
      <c r="I176" s="57" t="e">
        <f>VLOOKUP($M176,PercentSHGoalStats!$A$3:$AE$998,17,FALSE)</f>
        <v>#N/A</v>
      </c>
      <c r="J176" s="57" t="e">
        <f>VLOOKUP($M176,PercentSHGoalStats!$A$3:$AE$998,18,FALSE)</f>
        <v>#N/A</v>
      </c>
      <c r="K176" s="57" t="e">
        <f>VLOOKUP($M176,PercentSHGoalStats!$A$3:$AE$998,20,FALSE)</f>
        <v>#N/A</v>
      </c>
      <c r="L176" s="57" t="e">
        <f>VLOOKUP($M176,PercentSHGoalStats!$A$3:$AE$998,21,FALSE)</f>
        <v>#N/A</v>
      </c>
      <c r="M176" s="53" t="str">
        <f>Fixtures!A176</f>
        <v>PAS Giannina</v>
      </c>
      <c r="N176" s="54">
        <f>Fixtures!D176</f>
        <v>43491</v>
      </c>
      <c r="O176" s="53" t="str">
        <f>Fixtures!B176</f>
        <v>Apollon Smirnis</v>
      </c>
      <c r="P176" s="57" t="e">
        <f>VLOOKUP($O176,PercentSHGoalStats!$A$3:$AE$998,5,FALSE)</f>
        <v>#N/A</v>
      </c>
      <c r="Q176" s="57" t="e">
        <f>VLOOKUP($O176,PercentSHGoalStats!$A$3:$AE$998,7,FALSE)</f>
        <v>#N/A</v>
      </c>
      <c r="R176" s="57" t="e">
        <f>VLOOKUP($O176,PercentSHGoalStats!$A$3:$AE$998,8,FALSE)</f>
        <v>#N/A</v>
      </c>
      <c r="S176" s="57" t="e">
        <f>VLOOKUP($O176,PercentSHGoalStats!$A$3:$AE$998,10,FALSE)</f>
        <v>#N/A</v>
      </c>
      <c r="T176" s="57" t="e">
        <f>VLOOKUP($O176,PercentSHGoalStats!$A$3:$AE$998,11,FALSE)</f>
        <v>#N/A</v>
      </c>
      <c r="U176" s="57" t="e">
        <f>VLOOKUP($O176,PercentSHGoalStats!$A$3:$AE$998,13,FALSE)</f>
        <v>#N/A</v>
      </c>
      <c r="V176" s="57" t="e">
        <f>VLOOKUP($O176,PercentSHGoalStats!$A$3:$AE$998,14,FALSE)</f>
        <v>#N/A</v>
      </c>
      <c r="W176" s="57" t="e">
        <f>VLOOKUP($O176,PercentSHGoalStats!$A$3:$AE$998,16,FALSE)</f>
        <v>#N/A</v>
      </c>
      <c r="X176" s="57" t="e">
        <f>VLOOKUP($O176,PercentSHGoalStats!$A$3:$AE$998,17,FALSE)</f>
        <v>#N/A</v>
      </c>
      <c r="Y176" s="57" t="e">
        <f>VLOOKUP($O176,PercentSHGoalStats!$A$3:$AE$998,19,FALSE)</f>
        <v>#N/A</v>
      </c>
      <c r="Z176" s="57" t="e">
        <f>VLOOKUP($O176,PercentSHGoalStats!$A$3:$AE$998,20,FALSE)</f>
        <v>#N/A</v>
      </c>
      <c r="AA176" s="57" t="e">
        <f>VLOOKUP($O176,PercentSHGoalStats!$A$3:$AE$998,22,FALSE)</f>
        <v>#N/A</v>
      </c>
    </row>
    <row r="177" spans="1:27" hidden="1" x14ac:dyDescent="0.3">
      <c r="A177" s="57" t="e">
        <f>VLOOKUP($M177,PercentSHGoalStats!$A$3:$AE$998,5,FALSE)</f>
        <v>#N/A</v>
      </c>
      <c r="B177" s="57" t="e">
        <f>VLOOKUP($M177,PercentSHGoalStats!$A$3:$AE$998,6,FALSE)</f>
        <v>#N/A</v>
      </c>
      <c r="C177" s="57" t="e">
        <f>VLOOKUP($M177,PercentSHGoalStats!$A$3:$AE$998,8,FALSE)</f>
        <v>#N/A</v>
      </c>
      <c r="D177" s="57" t="e">
        <f>VLOOKUP($M177,PercentSHGoalStats!$A$3:$AE$998,9,FALSE)</f>
        <v>#N/A</v>
      </c>
      <c r="E177" s="57" t="e">
        <f>VLOOKUP($M177,PercentSHGoalStats!$A$3:$AE$998,11,FALSE)</f>
        <v>#N/A</v>
      </c>
      <c r="F177" s="57" t="e">
        <f>VLOOKUP($M177,PercentSHGoalStats!$A$3:$AE$998,12,FALSE)</f>
        <v>#N/A</v>
      </c>
      <c r="G177" s="57" t="e">
        <f>VLOOKUP($M177,PercentSHGoalStats!$A$3:$AE$998,14,FALSE)</f>
        <v>#N/A</v>
      </c>
      <c r="H177" s="57" t="e">
        <f>VLOOKUP($M177,PercentSHGoalStats!$A$3:$AE$998,15,FALSE)</f>
        <v>#N/A</v>
      </c>
      <c r="I177" s="57" t="e">
        <f>VLOOKUP($M177,PercentSHGoalStats!$A$3:$AE$998,17,FALSE)</f>
        <v>#N/A</v>
      </c>
      <c r="J177" s="57" t="e">
        <f>VLOOKUP($M177,PercentSHGoalStats!$A$3:$AE$998,18,FALSE)</f>
        <v>#N/A</v>
      </c>
      <c r="K177" s="57" t="e">
        <f>VLOOKUP($M177,PercentSHGoalStats!$A$3:$AE$998,20,FALSE)</f>
        <v>#N/A</v>
      </c>
      <c r="L177" s="57" t="e">
        <f>VLOOKUP($M177,PercentSHGoalStats!$A$3:$AE$998,21,FALSE)</f>
        <v>#N/A</v>
      </c>
      <c r="M177" s="53" t="str">
        <f>Fixtures!A177</f>
        <v>Genk</v>
      </c>
      <c r="N177" s="54">
        <f>Fixtures!D177</f>
        <v>43491</v>
      </c>
      <c r="O177" s="53" t="str">
        <f>Fixtures!B177</f>
        <v>Royal Excel Mouscron</v>
      </c>
      <c r="P177" s="57" t="e">
        <f>VLOOKUP($O177,PercentSHGoalStats!$A$3:$AE$998,5,FALSE)</f>
        <v>#N/A</v>
      </c>
      <c r="Q177" s="57" t="e">
        <f>VLOOKUP($O177,PercentSHGoalStats!$A$3:$AE$998,7,FALSE)</f>
        <v>#N/A</v>
      </c>
      <c r="R177" s="57" t="e">
        <f>VLOOKUP($O177,PercentSHGoalStats!$A$3:$AE$998,8,FALSE)</f>
        <v>#N/A</v>
      </c>
      <c r="S177" s="57" t="e">
        <f>VLOOKUP($O177,PercentSHGoalStats!$A$3:$AE$998,10,FALSE)</f>
        <v>#N/A</v>
      </c>
      <c r="T177" s="57" t="e">
        <f>VLOOKUP($O177,PercentSHGoalStats!$A$3:$AE$998,11,FALSE)</f>
        <v>#N/A</v>
      </c>
      <c r="U177" s="57" t="e">
        <f>VLOOKUP($O177,PercentSHGoalStats!$A$3:$AE$998,13,FALSE)</f>
        <v>#N/A</v>
      </c>
      <c r="V177" s="57" t="e">
        <f>VLOOKUP($O177,PercentSHGoalStats!$A$3:$AE$998,14,FALSE)</f>
        <v>#N/A</v>
      </c>
      <c r="W177" s="57" t="e">
        <f>VLOOKUP($O177,PercentSHGoalStats!$A$3:$AE$998,16,FALSE)</f>
        <v>#N/A</v>
      </c>
      <c r="X177" s="57" t="e">
        <f>VLOOKUP($O177,PercentSHGoalStats!$A$3:$AE$998,17,FALSE)</f>
        <v>#N/A</v>
      </c>
      <c r="Y177" s="57" t="e">
        <f>VLOOKUP($O177,PercentSHGoalStats!$A$3:$AE$998,19,FALSE)</f>
        <v>#N/A</v>
      </c>
      <c r="Z177" s="57" t="e">
        <f>VLOOKUP($O177,PercentSHGoalStats!$A$3:$AE$998,20,FALSE)</f>
        <v>#N/A</v>
      </c>
      <c r="AA177" s="57" t="e">
        <f>VLOOKUP($O177,PercentSHGoalStats!$A$3:$AE$998,22,FALSE)</f>
        <v>#N/A</v>
      </c>
    </row>
    <row r="178" spans="1:27" hidden="1" x14ac:dyDescent="0.3">
      <c r="A178" s="57" t="e">
        <f>VLOOKUP($M178,PercentSHGoalStats!$A$3:$AE$998,5,FALSE)</f>
        <v>#N/A</v>
      </c>
      <c r="B178" s="57" t="e">
        <f>VLOOKUP($M178,PercentSHGoalStats!$A$3:$AE$998,6,FALSE)</f>
        <v>#N/A</v>
      </c>
      <c r="C178" s="57" t="e">
        <f>VLOOKUP($M178,PercentSHGoalStats!$A$3:$AE$998,8,FALSE)</f>
        <v>#N/A</v>
      </c>
      <c r="D178" s="57" t="e">
        <f>VLOOKUP($M178,PercentSHGoalStats!$A$3:$AE$998,9,FALSE)</f>
        <v>#N/A</v>
      </c>
      <c r="E178" s="57" t="e">
        <f>VLOOKUP($M178,PercentSHGoalStats!$A$3:$AE$998,11,FALSE)</f>
        <v>#N/A</v>
      </c>
      <c r="F178" s="57" t="e">
        <f>VLOOKUP($M178,PercentSHGoalStats!$A$3:$AE$998,12,FALSE)</f>
        <v>#N/A</v>
      </c>
      <c r="G178" s="57" t="e">
        <f>VLOOKUP($M178,PercentSHGoalStats!$A$3:$AE$998,14,FALSE)</f>
        <v>#N/A</v>
      </c>
      <c r="H178" s="57" t="e">
        <f>VLOOKUP($M178,PercentSHGoalStats!$A$3:$AE$998,15,FALSE)</f>
        <v>#N/A</v>
      </c>
      <c r="I178" s="57" t="e">
        <f>VLOOKUP($M178,PercentSHGoalStats!$A$3:$AE$998,17,FALSE)</f>
        <v>#N/A</v>
      </c>
      <c r="J178" s="57" t="e">
        <f>VLOOKUP($M178,PercentSHGoalStats!$A$3:$AE$998,18,FALSE)</f>
        <v>#N/A</v>
      </c>
      <c r="K178" s="57" t="e">
        <f>VLOOKUP($M178,PercentSHGoalStats!$A$3:$AE$998,20,FALSE)</f>
        <v>#N/A</v>
      </c>
      <c r="L178" s="57" t="e">
        <f>VLOOKUP($M178,PercentSHGoalStats!$A$3:$AE$998,21,FALSE)</f>
        <v>#N/A</v>
      </c>
      <c r="M178" s="53" t="str">
        <f>Fixtures!A178</f>
        <v>Cercle Brugge</v>
      </c>
      <c r="N178" s="54">
        <f>Fixtures!D178</f>
        <v>43491</v>
      </c>
      <c r="O178" s="53" t="str">
        <f>Fixtures!B178</f>
        <v>Sint-Truiden</v>
      </c>
      <c r="P178" s="57" t="e">
        <f>VLOOKUP($O178,PercentSHGoalStats!$A$3:$AE$998,5,FALSE)</f>
        <v>#N/A</v>
      </c>
      <c r="Q178" s="57" t="e">
        <f>VLOOKUP($O178,PercentSHGoalStats!$A$3:$AE$998,7,FALSE)</f>
        <v>#N/A</v>
      </c>
      <c r="R178" s="57" t="e">
        <f>VLOOKUP($O178,PercentSHGoalStats!$A$3:$AE$998,8,FALSE)</f>
        <v>#N/A</v>
      </c>
      <c r="S178" s="57" t="e">
        <f>VLOOKUP($O178,PercentSHGoalStats!$A$3:$AE$998,10,FALSE)</f>
        <v>#N/A</v>
      </c>
      <c r="T178" s="57" t="e">
        <f>VLOOKUP($O178,PercentSHGoalStats!$A$3:$AE$998,11,FALSE)</f>
        <v>#N/A</v>
      </c>
      <c r="U178" s="57" t="e">
        <f>VLOOKUP($O178,PercentSHGoalStats!$A$3:$AE$998,13,FALSE)</f>
        <v>#N/A</v>
      </c>
      <c r="V178" s="57" t="e">
        <f>VLOOKUP($O178,PercentSHGoalStats!$A$3:$AE$998,14,FALSE)</f>
        <v>#N/A</v>
      </c>
      <c r="W178" s="57" t="e">
        <f>VLOOKUP($O178,PercentSHGoalStats!$A$3:$AE$998,16,FALSE)</f>
        <v>#N/A</v>
      </c>
      <c r="X178" s="57" t="e">
        <f>VLOOKUP($O178,PercentSHGoalStats!$A$3:$AE$998,17,FALSE)</f>
        <v>#N/A</v>
      </c>
      <c r="Y178" s="57" t="e">
        <f>VLOOKUP($O178,PercentSHGoalStats!$A$3:$AE$998,19,FALSE)</f>
        <v>#N/A</v>
      </c>
      <c r="Z178" s="57" t="e">
        <f>VLOOKUP($O178,PercentSHGoalStats!$A$3:$AE$998,20,FALSE)</f>
        <v>#N/A</v>
      </c>
      <c r="AA178" s="57" t="e">
        <f>VLOOKUP($O178,PercentSHGoalStats!$A$3:$AE$998,22,FALSE)</f>
        <v>#N/A</v>
      </c>
    </row>
    <row r="179" spans="1:27" hidden="1" x14ac:dyDescent="0.3">
      <c r="A179" s="57" t="e">
        <f>VLOOKUP($M179,PercentSHGoalStats!$A$3:$AE$998,5,FALSE)</f>
        <v>#N/A</v>
      </c>
      <c r="B179" s="57" t="e">
        <f>VLOOKUP($M179,PercentSHGoalStats!$A$3:$AE$998,6,FALSE)</f>
        <v>#N/A</v>
      </c>
      <c r="C179" s="57" t="e">
        <f>VLOOKUP($M179,PercentSHGoalStats!$A$3:$AE$998,8,FALSE)</f>
        <v>#N/A</v>
      </c>
      <c r="D179" s="57" t="e">
        <f>VLOOKUP($M179,PercentSHGoalStats!$A$3:$AE$998,9,FALSE)</f>
        <v>#N/A</v>
      </c>
      <c r="E179" s="57" t="e">
        <f>VLOOKUP($M179,PercentSHGoalStats!$A$3:$AE$998,11,FALSE)</f>
        <v>#N/A</v>
      </c>
      <c r="F179" s="57" t="e">
        <f>VLOOKUP($M179,PercentSHGoalStats!$A$3:$AE$998,12,FALSE)</f>
        <v>#N/A</v>
      </c>
      <c r="G179" s="57" t="e">
        <f>VLOOKUP($M179,PercentSHGoalStats!$A$3:$AE$998,14,FALSE)</f>
        <v>#N/A</v>
      </c>
      <c r="H179" s="57" t="e">
        <f>VLOOKUP($M179,PercentSHGoalStats!$A$3:$AE$998,15,FALSE)</f>
        <v>#N/A</v>
      </c>
      <c r="I179" s="57" t="e">
        <f>VLOOKUP($M179,PercentSHGoalStats!$A$3:$AE$998,17,FALSE)</f>
        <v>#N/A</v>
      </c>
      <c r="J179" s="57" t="e">
        <f>VLOOKUP($M179,PercentSHGoalStats!$A$3:$AE$998,18,FALSE)</f>
        <v>#N/A</v>
      </c>
      <c r="K179" s="57" t="e">
        <f>VLOOKUP($M179,PercentSHGoalStats!$A$3:$AE$998,20,FALSE)</f>
        <v>#N/A</v>
      </c>
      <c r="L179" s="57" t="e">
        <f>VLOOKUP($M179,PercentSHGoalStats!$A$3:$AE$998,21,FALSE)</f>
        <v>#N/A</v>
      </c>
      <c r="M179" s="53" t="str">
        <f>Fixtures!A179</f>
        <v>Lokeren</v>
      </c>
      <c r="N179" s="54">
        <f>Fixtures!D179</f>
        <v>43491</v>
      </c>
      <c r="O179" s="53" t="str">
        <f>Fixtures!B179</f>
        <v>Zulte-Waregem</v>
      </c>
      <c r="P179" s="57" t="e">
        <f>VLOOKUP($O179,PercentSHGoalStats!$A$3:$AE$998,5,FALSE)</f>
        <v>#N/A</v>
      </c>
      <c r="Q179" s="57" t="e">
        <f>VLOOKUP($O179,PercentSHGoalStats!$A$3:$AE$998,7,FALSE)</f>
        <v>#N/A</v>
      </c>
      <c r="R179" s="57" t="e">
        <f>VLOOKUP($O179,PercentSHGoalStats!$A$3:$AE$998,8,FALSE)</f>
        <v>#N/A</v>
      </c>
      <c r="S179" s="57" t="e">
        <f>VLOOKUP($O179,PercentSHGoalStats!$A$3:$AE$998,10,FALSE)</f>
        <v>#N/A</v>
      </c>
      <c r="T179" s="57" t="e">
        <f>VLOOKUP($O179,PercentSHGoalStats!$A$3:$AE$998,11,FALSE)</f>
        <v>#N/A</v>
      </c>
      <c r="U179" s="57" t="e">
        <f>VLOOKUP($O179,PercentSHGoalStats!$A$3:$AE$998,13,FALSE)</f>
        <v>#N/A</v>
      </c>
      <c r="V179" s="57" t="e">
        <f>VLOOKUP($O179,PercentSHGoalStats!$A$3:$AE$998,14,FALSE)</f>
        <v>#N/A</v>
      </c>
      <c r="W179" s="57" t="e">
        <f>VLOOKUP($O179,PercentSHGoalStats!$A$3:$AE$998,16,FALSE)</f>
        <v>#N/A</v>
      </c>
      <c r="X179" s="57" t="e">
        <f>VLOOKUP($O179,PercentSHGoalStats!$A$3:$AE$998,17,FALSE)</f>
        <v>#N/A</v>
      </c>
      <c r="Y179" s="57" t="e">
        <f>VLOOKUP($O179,PercentSHGoalStats!$A$3:$AE$998,19,FALSE)</f>
        <v>#N/A</v>
      </c>
      <c r="Z179" s="57" t="e">
        <f>VLOOKUP($O179,PercentSHGoalStats!$A$3:$AE$998,20,FALSE)</f>
        <v>#N/A</v>
      </c>
      <c r="AA179" s="57" t="e">
        <f>VLOOKUP($O179,PercentSHGoalStats!$A$3:$AE$998,22,FALSE)</f>
        <v>#N/A</v>
      </c>
    </row>
    <row r="180" spans="1:27" hidden="1" x14ac:dyDescent="0.3">
      <c r="A180" s="57" t="e">
        <f>VLOOKUP($M180,PercentSHGoalStats!$A$3:$AE$998,5,FALSE)</f>
        <v>#N/A</v>
      </c>
      <c r="B180" s="57" t="e">
        <f>VLOOKUP($M180,PercentSHGoalStats!$A$3:$AE$998,6,FALSE)</f>
        <v>#N/A</v>
      </c>
      <c r="C180" s="57" t="e">
        <f>VLOOKUP($M180,PercentSHGoalStats!$A$3:$AE$998,8,FALSE)</f>
        <v>#N/A</v>
      </c>
      <c r="D180" s="57" t="e">
        <f>VLOOKUP($M180,PercentSHGoalStats!$A$3:$AE$998,9,FALSE)</f>
        <v>#N/A</v>
      </c>
      <c r="E180" s="57" t="e">
        <f>VLOOKUP($M180,PercentSHGoalStats!$A$3:$AE$998,11,FALSE)</f>
        <v>#N/A</v>
      </c>
      <c r="F180" s="57" t="e">
        <f>VLOOKUP($M180,PercentSHGoalStats!$A$3:$AE$998,12,FALSE)</f>
        <v>#N/A</v>
      </c>
      <c r="G180" s="57" t="e">
        <f>VLOOKUP($M180,PercentSHGoalStats!$A$3:$AE$998,14,FALSE)</f>
        <v>#N/A</v>
      </c>
      <c r="H180" s="57" t="e">
        <f>VLOOKUP($M180,PercentSHGoalStats!$A$3:$AE$998,15,FALSE)</f>
        <v>#N/A</v>
      </c>
      <c r="I180" s="57" t="e">
        <f>VLOOKUP($M180,PercentSHGoalStats!$A$3:$AE$998,17,FALSE)</f>
        <v>#N/A</v>
      </c>
      <c r="J180" s="57" t="e">
        <f>VLOOKUP($M180,PercentSHGoalStats!$A$3:$AE$998,18,FALSE)</f>
        <v>#N/A</v>
      </c>
      <c r="K180" s="57" t="e">
        <f>VLOOKUP($M180,PercentSHGoalStats!$A$3:$AE$998,20,FALSE)</f>
        <v>#N/A</v>
      </c>
      <c r="L180" s="57" t="e">
        <f>VLOOKUP($M180,PercentSHGoalStats!$A$3:$AE$998,21,FALSE)</f>
        <v>#N/A</v>
      </c>
      <c r="M180" s="53" t="str">
        <f>Fixtures!A180</f>
        <v>Sporting Charleroi</v>
      </c>
      <c r="N180" s="54">
        <f>Fixtures!D180</f>
        <v>43491</v>
      </c>
      <c r="O180" s="53" t="str">
        <f>Fixtures!B180</f>
        <v>Waasland-Beveren</v>
      </c>
      <c r="P180" s="57" t="e">
        <f>VLOOKUP($O180,PercentSHGoalStats!$A$3:$AE$998,5,FALSE)</f>
        <v>#N/A</v>
      </c>
      <c r="Q180" s="57" t="e">
        <f>VLOOKUP($O180,PercentSHGoalStats!$A$3:$AE$998,7,FALSE)</f>
        <v>#N/A</v>
      </c>
      <c r="R180" s="57" t="e">
        <f>VLOOKUP($O180,PercentSHGoalStats!$A$3:$AE$998,8,FALSE)</f>
        <v>#N/A</v>
      </c>
      <c r="S180" s="57" t="e">
        <f>VLOOKUP($O180,PercentSHGoalStats!$A$3:$AE$998,10,FALSE)</f>
        <v>#N/A</v>
      </c>
      <c r="T180" s="57" t="e">
        <f>VLOOKUP($O180,PercentSHGoalStats!$A$3:$AE$998,11,FALSE)</f>
        <v>#N/A</v>
      </c>
      <c r="U180" s="57" t="e">
        <f>VLOOKUP($O180,PercentSHGoalStats!$A$3:$AE$998,13,FALSE)</f>
        <v>#N/A</v>
      </c>
      <c r="V180" s="57" t="e">
        <f>VLOOKUP($O180,PercentSHGoalStats!$A$3:$AE$998,14,FALSE)</f>
        <v>#N/A</v>
      </c>
      <c r="W180" s="57" t="e">
        <f>VLOOKUP($O180,PercentSHGoalStats!$A$3:$AE$998,16,FALSE)</f>
        <v>#N/A</v>
      </c>
      <c r="X180" s="57" t="e">
        <f>VLOOKUP($O180,PercentSHGoalStats!$A$3:$AE$998,17,FALSE)</f>
        <v>#N/A</v>
      </c>
      <c r="Y180" s="57" t="e">
        <f>VLOOKUP($O180,PercentSHGoalStats!$A$3:$AE$998,19,FALSE)</f>
        <v>#N/A</v>
      </c>
      <c r="Z180" s="57" t="e">
        <f>VLOOKUP($O180,PercentSHGoalStats!$A$3:$AE$998,20,FALSE)</f>
        <v>#N/A</v>
      </c>
      <c r="AA180" s="57" t="e">
        <f>VLOOKUP($O180,PercentSHGoalStats!$A$3:$AE$998,22,FALSE)</f>
        <v>#N/A</v>
      </c>
    </row>
    <row r="181" spans="1:27" hidden="1" x14ac:dyDescent="0.3">
      <c r="A181" s="57">
        <f>VLOOKUP($M181,PercentSHGoalStats!$A$3:$AE$998,5,FALSE)</f>
        <v>0.84210526315789469</v>
      </c>
      <c r="B181" s="57">
        <f>VLOOKUP($M181,PercentSHGoalStats!$A$3:$AE$998,6,FALSE)</f>
        <v>0.9</v>
      </c>
      <c r="C181" s="57">
        <f>VLOOKUP($M181,PercentSHGoalStats!$A$3:$AE$998,8,FALSE)</f>
        <v>0.47368421052631576</v>
      </c>
      <c r="D181" s="57">
        <f>VLOOKUP($M181,PercentSHGoalStats!$A$3:$AE$998,9,FALSE)</f>
        <v>0.3</v>
      </c>
      <c r="E181" s="57">
        <f>VLOOKUP($M181,PercentSHGoalStats!$A$3:$AE$998,11,FALSE)</f>
        <v>0.47368421052631576</v>
      </c>
      <c r="F181" s="57">
        <f>VLOOKUP($M181,PercentSHGoalStats!$A$3:$AE$998,12,FALSE)</f>
        <v>0.4</v>
      </c>
      <c r="G181" s="57">
        <f>VLOOKUP($M181,PercentSHGoalStats!$A$3:$AE$998,14,FALSE)</f>
        <v>5.2631578947368418E-2</v>
      </c>
      <c r="H181" s="57">
        <f>VLOOKUP($M181,PercentSHGoalStats!$A$3:$AE$998,15,FALSE)</f>
        <v>0</v>
      </c>
      <c r="I181" s="57">
        <f>VLOOKUP($M181,PercentSHGoalStats!$A$3:$AE$998,17,FALSE)</f>
        <v>0.68421052631578949</v>
      </c>
      <c r="J181" s="57">
        <f>VLOOKUP($M181,PercentSHGoalStats!$A$3:$AE$998,18,FALSE)</f>
        <v>0.7</v>
      </c>
      <c r="K181" s="57">
        <f>VLOOKUP($M181,PercentSHGoalStats!$A$3:$AE$998,20,FALSE)</f>
        <v>0.26315789473684209</v>
      </c>
      <c r="L181" s="57">
        <f>VLOOKUP($M181,PercentSHGoalStats!$A$3:$AE$998,21,FALSE)</f>
        <v>0.3</v>
      </c>
      <c r="M181" s="53" t="str">
        <f>Fixtures!A181</f>
        <v>Chievo</v>
      </c>
      <c r="N181" s="54">
        <f>Fixtures!D181</f>
        <v>43492</v>
      </c>
      <c r="O181" s="53" t="str">
        <f>Fixtures!B181</f>
        <v>Fiorentina</v>
      </c>
      <c r="P181" s="57">
        <f>VLOOKUP($O181,PercentSHGoalStats!$A$3:$AE$998,5,FALSE)</f>
        <v>0.73684210526315785</v>
      </c>
      <c r="Q181" s="57">
        <f>VLOOKUP($O181,PercentSHGoalStats!$A$3:$AE$998,7,FALSE)</f>
        <v>0.6</v>
      </c>
      <c r="R181" s="57">
        <f>VLOOKUP($O181,PercentSHGoalStats!$A$3:$AE$998,8,FALSE)</f>
        <v>0.42105263157894735</v>
      </c>
      <c r="S181" s="57">
        <f>VLOOKUP($O181,PercentSHGoalStats!$A$3:$AE$998,10,FALSE)</f>
        <v>0.3</v>
      </c>
      <c r="T181" s="57">
        <f>VLOOKUP($O181,PercentSHGoalStats!$A$3:$AE$998,11,FALSE)</f>
        <v>0.52631578947368418</v>
      </c>
      <c r="U181" s="57">
        <f>VLOOKUP($O181,PercentSHGoalStats!$A$3:$AE$998,13,FALSE)</f>
        <v>0.4</v>
      </c>
      <c r="V181" s="57">
        <f>VLOOKUP($O181,PercentSHGoalStats!$A$3:$AE$998,14,FALSE)</f>
        <v>0.21052631578947367</v>
      </c>
      <c r="W181" s="57">
        <f>VLOOKUP($O181,PercentSHGoalStats!$A$3:$AE$998,16,FALSE)</f>
        <v>0.1</v>
      </c>
      <c r="X181" s="57">
        <f>VLOOKUP($O181,PercentSHGoalStats!$A$3:$AE$998,17,FALSE)</f>
        <v>0.47368421052631576</v>
      </c>
      <c r="Y181" s="57">
        <f>VLOOKUP($O181,PercentSHGoalStats!$A$3:$AE$998,19,FALSE)</f>
        <v>0.5</v>
      </c>
      <c r="Z181" s="57">
        <f>VLOOKUP($O181,PercentSHGoalStats!$A$3:$AE$998,20,FALSE)</f>
        <v>0.10526315789473684</v>
      </c>
      <c r="AA181" s="57">
        <f>VLOOKUP($O181,PercentSHGoalStats!$A$3:$AE$998,22,FALSE)</f>
        <v>0.1</v>
      </c>
    </row>
    <row r="182" spans="1:27" hidden="1" x14ac:dyDescent="0.3">
      <c r="A182" s="57">
        <f>VLOOKUP($M182,PercentSHGoalStats!$A$3:$AE$998,5,FALSE)</f>
        <v>0.73684210526315785</v>
      </c>
      <c r="B182" s="57">
        <f>VLOOKUP($M182,PercentSHGoalStats!$A$3:$AE$998,6,FALSE)</f>
        <v>0.77777777777777779</v>
      </c>
      <c r="C182" s="57">
        <f>VLOOKUP($M182,PercentSHGoalStats!$A$3:$AE$998,8,FALSE)</f>
        <v>0.26315789473684209</v>
      </c>
      <c r="D182" s="57">
        <f>VLOOKUP($M182,PercentSHGoalStats!$A$3:$AE$998,9,FALSE)</f>
        <v>0.33333333333333331</v>
      </c>
      <c r="E182" s="57">
        <f>VLOOKUP($M182,PercentSHGoalStats!$A$3:$AE$998,11,FALSE)</f>
        <v>0.31578947368421051</v>
      </c>
      <c r="F182" s="57">
        <f>VLOOKUP($M182,PercentSHGoalStats!$A$3:$AE$998,12,FALSE)</f>
        <v>0.33333333333333331</v>
      </c>
      <c r="G182" s="57">
        <f>VLOOKUP($M182,PercentSHGoalStats!$A$3:$AE$998,14,FALSE)</f>
        <v>5.2631578947368418E-2</v>
      </c>
      <c r="H182" s="57">
        <f>VLOOKUP($M182,PercentSHGoalStats!$A$3:$AE$998,15,FALSE)</f>
        <v>0.1111111111111111</v>
      </c>
      <c r="I182" s="57">
        <f>VLOOKUP($M182,PercentSHGoalStats!$A$3:$AE$998,17,FALSE)</f>
        <v>0.57894736842105265</v>
      </c>
      <c r="J182" s="57">
        <f>VLOOKUP($M182,PercentSHGoalStats!$A$3:$AE$998,18,FALSE)</f>
        <v>0.55555555555555558</v>
      </c>
      <c r="K182" s="57">
        <f>VLOOKUP($M182,PercentSHGoalStats!$A$3:$AE$998,20,FALSE)</f>
        <v>0.15789473684210525</v>
      </c>
      <c r="L182" s="57">
        <f>VLOOKUP($M182,PercentSHGoalStats!$A$3:$AE$998,21,FALSE)</f>
        <v>0.22222222222222221</v>
      </c>
      <c r="M182" s="53" t="str">
        <f>Fixtures!A182</f>
        <v>Bologna</v>
      </c>
      <c r="N182" s="54">
        <f>Fixtures!D182</f>
        <v>43492</v>
      </c>
      <c r="O182" s="53" t="str">
        <f>Fixtures!B182</f>
        <v>Frosinone</v>
      </c>
      <c r="P182" s="57">
        <f>VLOOKUP($O182,PercentSHGoalStats!$A$3:$AE$998,5,FALSE)</f>
        <v>0.78947368421052633</v>
      </c>
      <c r="Q182" s="57">
        <f>VLOOKUP($O182,PercentSHGoalStats!$A$3:$AE$998,7,FALSE)</f>
        <v>0.9</v>
      </c>
      <c r="R182" s="57">
        <f>VLOOKUP($O182,PercentSHGoalStats!$A$3:$AE$998,8,FALSE)</f>
        <v>0.47368421052631576</v>
      </c>
      <c r="S182" s="57">
        <f>VLOOKUP($O182,PercentSHGoalStats!$A$3:$AE$998,10,FALSE)</f>
        <v>0.5</v>
      </c>
      <c r="T182" s="57">
        <f>VLOOKUP($O182,PercentSHGoalStats!$A$3:$AE$998,11,FALSE)</f>
        <v>0.26315789473684209</v>
      </c>
      <c r="U182" s="57">
        <f>VLOOKUP($O182,PercentSHGoalStats!$A$3:$AE$998,13,FALSE)</f>
        <v>0.3</v>
      </c>
      <c r="V182" s="57">
        <f>VLOOKUP($O182,PercentSHGoalStats!$A$3:$AE$998,14,FALSE)</f>
        <v>0.15789473684210525</v>
      </c>
      <c r="W182" s="57">
        <f>VLOOKUP($O182,PercentSHGoalStats!$A$3:$AE$998,16,FALSE)</f>
        <v>0.2</v>
      </c>
      <c r="X182" s="57">
        <f>VLOOKUP($O182,PercentSHGoalStats!$A$3:$AE$998,17,FALSE)</f>
        <v>0.68421052631578949</v>
      </c>
      <c r="Y182" s="57">
        <f>VLOOKUP($O182,PercentSHGoalStats!$A$3:$AE$998,19,FALSE)</f>
        <v>0.7</v>
      </c>
      <c r="Z182" s="57">
        <f>VLOOKUP($O182,PercentSHGoalStats!$A$3:$AE$998,20,FALSE)</f>
        <v>0.36842105263157893</v>
      </c>
      <c r="AA182" s="57">
        <f>VLOOKUP($O182,PercentSHGoalStats!$A$3:$AE$998,22,FALSE)</f>
        <v>0.4</v>
      </c>
    </row>
    <row r="183" spans="1:27" hidden="1" x14ac:dyDescent="0.3">
      <c r="A183" s="57">
        <f>VLOOKUP($M183,PercentSHGoalStats!$A$3:$AE$998,5,FALSE)</f>
        <v>0.7</v>
      </c>
      <c r="B183" s="57">
        <f>VLOOKUP($M183,PercentSHGoalStats!$A$3:$AE$998,6,FALSE)</f>
        <v>0.66666666666666663</v>
      </c>
      <c r="C183" s="57">
        <f>VLOOKUP($M183,PercentSHGoalStats!$A$3:$AE$998,8,FALSE)</f>
        <v>0.4</v>
      </c>
      <c r="D183" s="57">
        <f>VLOOKUP($M183,PercentSHGoalStats!$A$3:$AE$998,9,FALSE)</f>
        <v>0.33333333333333331</v>
      </c>
      <c r="E183" s="57">
        <f>VLOOKUP($M183,PercentSHGoalStats!$A$3:$AE$998,11,FALSE)</f>
        <v>0.55000000000000004</v>
      </c>
      <c r="F183" s="57">
        <f>VLOOKUP($M183,PercentSHGoalStats!$A$3:$AE$998,12,FALSE)</f>
        <v>0.44444444444444442</v>
      </c>
      <c r="G183" s="57">
        <f>VLOOKUP($M183,PercentSHGoalStats!$A$3:$AE$998,14,FALSE)</f>
        <v>0.25</v>
      </c>
      <c r="H183" s="57">
        <f>VLOOKUP($M183,PercentSHGoalStats!$A$3:$AE$998,15,FALSE)</f>
        <v>0.22222222222222221</v>
      </c>
      <c r="I183" s="57">
        <f>VLOOKUP($M183,PercentSHGoalStats!$A$3:$AE$998,17,FALSE)</f>
        <v>0.45</v>
      </c>
      <c r="J183" s="57">
        <f>VLOOKUP($M183,PercentSHGoalStats!$A$3:$AE$998,18,FALSE)</f>
        <v>0.44444444444444442</v>
      </c>
      <c r="K183" s="57">
        <f>VLOOKUP($M183,PercentSHGoalStats!$A$3:$AE$998,20,FALSE)</f>
        <v>0.1</v>
      </c>
      <c r="L183" s="57">
        <f>VLOOKUP($M183,PercentSHGoalStats!$A$3:$AE$998,21,FALSE)</f>
        <v>0.1111111111111111</v>
      </c>
      <c r="M183" s="53" t="str">
        <f>Fixtures!A183</f>
        <v>Torino</v>
      </c>
      <c r="N183" s="54">
        <f>Fixtures!D183</f>
        <v>43492</v>
      </c>
      <c r="O183" s="53" t="str">
        <f>Fixtures!B183</f>
        <v>Internazionale</v>
      </c>
      <c r="P183" s="57">
        <f>VLOOKUP($O183,PercentSHGoalStats!$A$3:$AE$998,5,FALSE)</f>
        <v>0.9</v>
      </c>
      <c r="Q183" s="57">
        <f>VLOOKUP($O183,PercentSHGoalStats!$A$3:$AE$998,7,FALSE)</f>
        <v>0.9</v>
      </c>
      <c r="R183" s="57">
        <f>VLOOKUP($O183,PercentSHGoalStats!$A$3:$AE$998,8,FALSE)</f>
        <v>0.4</v>
      </c>
      <c r="S183" s="57">
        <f>VLOOKUP($O183,PercentSHGoalStats!$A$3:$AE$998,10,FALSE)</f>
        <v>0.4</v>
      </c>
      <c r="T183" s="57">
        <f>VLOOKUP($O183,PercentSHGoalStats!$A$3:$AE$998,11,FALSE)</f>
        <v>0.7</v>
      </c>
      <c r="U183" s="57">
        <f>VLOOKUP($O183,PercentSHGoalStats!$A$3:$AE$998,13,FALSE)</f>
        <v>0.7</v>
      </c>
      <c r="V183" s="57">
        <f>VLOOKUP($O183,PercentSHGoalStats!$A$3:$AE$998,14,FALSE)</f>
        <v>0.15</v>
      </c>
      <c r="W183" s="57">
        <f>VLOOKUP($O183,PercentSHGoalStats!$A$3:$AE$998,16,FALSE)</f>
        <v>0.1</v>
      </c>
      <c r="X183" s="57">
        <f>VLOOKUP($O183,PercentSHGoalStats!$A$3:$AE$998,17,FALSE)</f>
        <v>0.4</v>
      </c>
      <c r="Y183" s="57">
        <f>VLOOKUP($O183,PercentSHGoalStats!$A$3:$AE$998,19,FALSE)</f>
        <v>0.5</v>
      </c>
      <c r="Z183" s="57">
        <f>VLOOKUP($O183,PercentSHGoalStats!$A$3:$AE$998,20,FALSE)</f>
        <v>0.15</v>
      </c>
      <c r="AA183" s="57">
        <f>VLOOKUP($O183,PercentSHGoalStats!$A$3:$AE$998,22,FALSE)</f>
        <v>0.2</v>
      </c>
    </row>
    <row r="184" spans="1:27" hidden="1" x14ac:dyDescent="0.3">
      <c r="A184" s="57">
        <f>VLOOKUP($M184,PercentSHGoalStats!$A$3:$AE$998,5,FALSE)</f>
        <v>0.84210526315789469</v>
      </c>
      <c r="B184" s="57">
        <f>VLOOKUP($M184,PercentSHGoalStats!$A$3:$AE$998,6,FALSE)</f>
        <v>0.9</v>
      </c>
      <c r="C184" s="57">
        <f>VLOOKUP($M184,PercentSHGoalStats!$A$3:$AE$998,8,FALSE)</f>
        <v>0.42105263157894735</v>
      </c>
      <c r="D184" s="57">
        <f>VLOOKUP($M184,PercentSHGoalStats!$A$3:$AE$998,9,FALSE)</f>
        <v>0.5</v>
      </c>
      <c r="E184" s="57">
        <f>VLOOKUP($M184,PercentSHGoalStats!$A$3:$AE$998,11,FALSE)</f>
        <v>0.68421052631578949</v>
      </c>
      <c r="F184" s="57">
        <f>VLOOKUP($M184,PercentSHGoalStats!$A$3:$AE$998,12,FALSE)</f>
        <v>0.7</v>
      </c>
      <c r="G184" s="57">
        <f>VLOOKUP($M184,PercentSHGoalStats!$A$3:$AE$998,14,FALSE)</f>
        <v>0.26315789473684209</v>
      </c>
      <c r="H184" s="57">
        <f>VLOOKUP($M184,PercentSHGoalStats!$A$3:$AE$998,15,FALSE)</f>
        <v>0.3</v>
      </c>
      <c r="I184" s="57">
        <f>VLOOKUP($M184,PercentSHGoalStats!$A$3:$AE$998,17,FALSE)</f>
        <v>0.47368421052631576</v>
      </c>
      <c r="J184" s="57">
        <f>VLOOKUP($M184,PercentSHGoalStats!$A$3:$AE$998,18,FALSE)</f>
        <v>0.6</v>
      </c>
      <c r="K184" s="57">
        <f>VLOOKUP($M184,PercentSHGoalStats!$A$3:$AE$998,20,FALSE)</f>
        <v>5.2631578947368418E-2</v>
      </c>
      <c r="L184" s="57">
        <f>VLOOKUP($M184,PercentSHGoalStats!$A$3:$AE$998,21,FALSE)</f>
        <v>0</v>
      </c>
      <c r="M184" s="53" t="str">
        <f>Fixtures!A184</f>
        <v>Lazio</v>
      </c>
      <c r="N184" s="54">
        <f>Fixtures!D184</f>
        <v>43492</v>
      </c>
      <c r="O184" s="53" t="str">
        <f>Fixtures!B184</f>
        <v>Juventus</v>
      </c>
      <c r="P184" s="57">
        <f>VLOOKUP($O184,PercentSHGoalStats!$A$3:$AE$998,5,FALSE)</f>
        <v>0.84210526315789469</v>
      </c>
      <c r="Q184" s="57">
        <f>VLOOKUP($O184,PercentSHGoalStats!$A$3:$AE$998,7,FALSE)</f>
        <v>0.88888888888888884</v>
      </c>
      <c r="R184" s="57">
        <f>VLOOKUP($O184,PercentSHGoalStats!$A$3:$AE$998,8,FALSE)</f>
        <v>0.36842105263157893</v>
      </c>
      <c r="S184" s="57">
        <f>VLOOKUP($O184,PercentSHGoalStats!$A$3:$AE$998,10,FALSE)</f>
        <v>0.55555555555555558</v>
      </c>
      <c r="T184" s="57">
        <f>VLOOKUP($O184,PercentSHGoalStats!$A$3:$AE$998,11,FALSE)</f>
        <v>0.78947368421052633</v>
      </c>
      <c r="U184" s="57">
        <f>VLOOKUP($O184,PercentSHGoalStats!$A$3:$AE$998,13,FALSE)</f>
        <v>0.88888888888888884</v>
      </c>
      <c r="V184" s="57">
        <f>VLOOKUP($O184,PercentSHGoalStats!$A$3:$AE$998,14,FALSE)</f>
        <v>0.31578947368421051</v>
      </c>
      <c r="W184" s="57">
        <f>VLOOKUP($O184,PercentSHGoalStats!$A$3:$AE$998,16,FALSE)</f>
        <v>0.44444444444444442</v>
      </c>
      <c r="X184" s="57">
        <f>VLOOKUP($O184,PercentSHGoalStats!$A$3:$AE$998,17,FALSE)</f>
        <v>0.21052631578947367</v>
      </c>
      <c r="Y184" s="57">
        <f>VLOOKUP($O184,PercentSHGoalStats!$A$3:$AE$998,19,FALSE)</f>
        <v>0.22222222222222221</v>
      </c>
      <c r="Z184" s="57">
        <f>VLOOKUP($O184,PercentSHGoalStats!$A$3:$AE$998,20,FALSE)</f>
        <v>0</v>
      </c>
      <c r="AA184" s="57">
        <f>VLOOKUP($O184,PercentSHGoalStats!$A$3:$AE$998,22,FALSE)</f>
        <v>0</v>
      </c>
    </row>
    <row r="185" spans="1:27" hidden="1" x14ac:dyDescent="0.3">
      <c r="A185" s="57">
        <f>VLOOKUP($M185,PercentSHGoalStats!$A$3:$AE$998,5,FALSE)</f>
        <v>0.84210526315789469</v>
      </c>
      <c r="B185" s="57">
        <f>VLOOKUP($M185,PercentSHGoalStats!$A$3:$AE$998,6,FALSE)</f>
        <v>0.66666666666666663</v>
      </c>
      <c r="C185" s="57">
        <f>VLOOKUP($M185,PercentSHGoalStats!$A$3:$AE$998,8,FALSE)</f>
        <v>0.78947368421052633</v>
      </c>
      <c r="D185" s="57">
        <f>VLOOKUP($M185,PercentSHGoalStats!$A$3:$AE$998,9,FALSE)</f>
        <v>0.55555555555555558</v>
      </c>
      <c r="E185" s="57">
        <f>VLOOKUP($M185,PercentSHGoalStats!$A$3:$AE$998,11,FALSE)</f>
        <v>0.57894736842105265</v>
      </c>
      <c r="F185" s="57">
        <f>VLOOKUP($M185,PercentSHGoalStats!$A$3:$AE$998,12,FALSE)</f>
        <v>0.55555555555555558</v>
      </c>
      <c r="G185" s="57">
        <f>VLOOKUP($M185,PercentSHGoalStats!$A$3:$AE$998,14,FALSE)</f>
        <v>0.42105263157894735</v>
      </c>
      <c r="H185" s="57">
        <f>VLOOKUP($M185,PercentSHGoalStats!$A$3:$AE$998,15,FALSE)</f>
        <v>0.33333333333333331</v>
      </c>
      <c r="I185" s="57">
        <f>VLOOKUP($M185,PercentSHGoalStats!$A$3:$AE$998,17,FALSE)</f>
        <v>0.63157894736842102</v>
      </c>
      <c r="J185" s="57">
        <f>VLOOKUP($M185,PercentSHGoalStats!$A$3:$AE$998,18,FALSE)</f>
        <v>0.44444444444444442</v>
      </c>
      <c r="K185" s="57">
        <f>VLOOKUP($M185,PercentSHGoalStats!$A$3:$AE$998,20,FALSE)</f>
        <v>0.31578947368421051</v>
      </c>
      <c r="L185" s="57">
        <f>VLOOKUP($M185,PercentSHGoalStats!$A$3:$AE$998,21,FALSE)</f>
        <v>0</v>
      </c>
      <c r="M185" s="53" t="str">
        <f>Fixtures!A185</f>
        <v>Atalanta</v>
      </c>
      <c r="N185" s="54">
        <f>Fixtures!D185</f>
        <v>43492</v>
      </c>
      <c r="O185" s="53" t="str">
        <f>Fixtures!B185</f>
        <v>Roma</v>
      </c>
      <c r="P185" s="57">
        <f>VLOOKUP($O185,PercentSHGoalStats!$A$3:$AE$998,5,FALSE)</f>
        <v>0.95</v>
      </c>
      <c r="Q185" s="57">
        <f>VLOOKUP($O185,PercentSHGoalStats!$A$3:$AE$998,7,FALSE)</f>
        <v>0.9</v>
      </c>
      <c r="R185" s="57">
        <f>VLOOKUP($O185,PercentSHGoalStats!$A$3:$AE$998,8,FALSE)</f>
        <v>0.5</v>
      </c>
      <c r="S185" s="57">
        <f>VLOOKUP($O185,PercentSHGoalStats!$A$3:$AE$998,10,FALSE)</f>
        <v>0.3</v>
      </c>
      <c r="T185" s="57">
        <f>VLOOKUP($O185,PercentSHGoalStats!$A$3:$AE$998,11,FALSE)</f>
        <v>0.65</v>
      </c>
      <c r="U185" s="57">
        <f>VLOOKUP($O185,PercentSHGoalStats!$A$3:$AE$998,13,FALSE)</f>
        <v>0.5</v>
      </c>
      <c r="V185" s="57">
        <f>VLOOKUP($O185,PercentSHGoalStats!$A$3:$AE$998,14,FALSE)</f>
        <v>0.25</v>
      </c>
      <c r="W185" s="57">
        <f>VLOOKUP($O185,PercentSHGoalStats!$A$3:$AE$998,16,FALSE)</f>
        <v>0.1</v>
      </c>
      <c r="X185" s="57">
        <f>VLOOKUP($O185,PercentSHGoalStats!$A$3:$AE$998,17,FALSE)</f>
        <v>0.6</v>
      </c>
      <c r="Y185" s="57">
        <f>VLOOKUP($O185,PercentSHGoalStats!$A$3:$AE$998,19,FALSE)</f>
        <v>0.5</v>
      </c>
      <c r="Z185" s="57">
        <f>VLOOKUP($O185,PercentSHGoalStats!$A$3:$AE$998,20,FALSE)</f>
        <v>0.15</v>
      </c>
      <c r="AA185" s="57">
        <f>VLOOKUP($O185,PercentSHGoalStats!$A$3:$AE$998,22,FALSE)</f>
        <v>0.1</v>
      </c>
    </row>
    <row r="186" spans="1:27" hidden="1" x14ac:dyDescent="0.3">
      <c r="A186" s="57">
        <f>VLOOKUP($M186,PercentSHGoalStats!$A$3:$AE$998,5,FALSE)</f>
        <v>0.65</v>
      </c>
      <c r="B186" s="57">
        <f>VLOOKUP($M186,PercentSHGoalStats!$A$3:$AE$998,6,FALSE)</f>
        <v>0.6</v>
      </c>
      <c r="C186" s="57">
        <f>VLOOKUP($M186,PercentSHGoalStats!$A$3:$AE$998,8,FALSE)</f>
        <v>0.45</v>
      </c>
      <c r="D186" s="57">
        <f>VLOOKUP($M186,PercentSHGoalStats!$A$3:$AE$998,9,FALSE)</f>
        <v>0.4</v>
      </c>
      <c r="E186" s="57">
        <f>VLOOKUP($M186,PercentSHGoalStats!$A$3:$AE$998,11,FALSE)</f>
        <v>0.3</v>
      </c>
      <c r="F186" s="57">
        <f>VLOOKUP($M186,PercentSHGoalStats!$A$3:$AE$998,12,FALSE)</f>
        <v>0.3</v>
      </c>
      <c r="G186" s="57">
        <f>VLOOKUP($M186,PercentSHGoalStats!$A$3:$AE$998,14,FALSE)</f>
        <v>0</v>
      </c>
      <c r="H186" s="57">
        <f>VLOOKUP($M186,PercentSHGoalStats!$A$3:$AE$998,15,FALSE)</f>
        <v>0</v>
      </c>
      <c r="I186" s="57">
        <f>VLOOKUP($M186,PercentSHGoalStats!$A$3:$AE$998,17,FALSE)</f>
        <v>0.55000000000000004</v>
      </c>
      <c r="J186" s="57">
        <f>VLOOKUP($M186,PercentSHGoalStats!$A$3:$AE$998,18,FALSE)</f>
        <v>0.5</v>
      </c>
      <c r="K186" s="57">
        <f>VLOOKUP($M186,PercentSHGoalStats!$A$3:$AE$998,20,FALSE)</f>
        <v>0.35</v>
      </c>
      <c r="L186" s="57">
        <f>VLOOKUP($M186,PercentSHGoalStats!$A$3:$AE$998,21,FALSE)</f>
        <v>0.3</v>
      </c>
      <c r="M186" s="53" t="str">
        <f>Fixtures!A186</f>
        <v>Parma</v>
      </c>
      <c r="N186" s="54">
        <f>Fixtures!D186</f>
        <v>43492</v>
      </c>
      <c r="O186" s="53" t="str">
        <f>Fixtures!B186</f>
        <v>SPAL</v>
      </c>
      <c r="P186" s="57">
        <f>VLOOKUP($O186,PercentSHGoalStats!$A$3:$AE$998,5,FALSE)</f>
        <v>0.78947368421052633</v>
      </c>
      <c r="Q186" s="57">
        <f>VLOOKUP($O186,PercentSHGoalStats!$A$3:$AE$998,7,FALSE)</f>
        <v>0.8</v>
      </c>
      <c r="R186" s="57">
        <f>VLOOKUP($O186,PercentSHGoalStats!$A$3:$AE$998,8,FALSE)</f>
        <v>0.31578947368421051</v>
      </c>
      <c r="S186" s="57">
        <f>VLOOKUP($O186,PercentSHGoalStats!$A$3:$AE$998,10,FALSE)</f>
        <v>0.1</v>
      </c>
      <c r="T186" s="57">
        <f>VLOOKUP($O186,PercentSHGoalStats!$A$3:$AE$998,11,FALSE)</f>
        <v>0.36842105263157893</v>
      </c>
      <c r="U186" s="57">
        <f>VLOOKUP($O186,PercentSHGoalStats!$A$3:$AE$998,13,FALSE)</f>
        <v>0.2</v>
      </c>
      <c r="V186" s="57">
        <f>VLOOKUP($O186,PercentSHGoalStats!$A$3:$AE$998,14,FALSE)</f>
        <v>5.2631578947368418E-2</v>
      </c>
      <c r="W186" s="57">
        <f>VLOOKUP($O186,PercentSHGoalStats!$A$3:$AE$998,16,FALSE)</f>
        <v>0</v>
      </c>
      <c r="X186" s="57">
        <f>VLOOKUP($O186,PercentSHGoalStats!$A$3:$AE$998,17,FALSE)</f>
        <v>0.52631578947368418</v>
      </c>
      <c r="Y186" s="57">
        <f>VLOOKUP($O186,PercentSHGoalStats!$A$3:$AE$998,19,FALSE)</f>
        <v>0.6</v>
      </c>
      <c r="Z186" s="57">
        <f>VLOOKUP($O186,PercentSHGoalStats!$A$3:$AE$998,20,FALSE)</f>
        <v>0.21052631578947367</v>
      </c>
      <c r="AA186" s="57">
        <f>VLOOKUP($O186,PercentSHGoalStats!$A$3:$AE$998,22,FALSE)</f>
        <v>0.1</v>
      </c>
    </row>
    <row r="187" spans="1:27" hidden="1" x14ac:dyDescent="0.3">
      <c r="A187" s="57">
        <f>VLOOKUP($M187,PercentSHGoalStats!$A$3:$AE$998,5,FALSE)</f>
        <v>0.88235294117647056</v>
      </c>
      <c r="B187" s="57">
        <f>VLOOKUP($M187,PercentSHGoalStats!$A$3:$AE$998,6,FALSE)</f>
        <v>0.875</v>
      </c>
      <c r="C187" s="57">
        <f>VLOOKUP($M187,PercentSHGoalStats!$A$3:$AE$998,8,FALSE)</f>
        <v>0.58823529411764708</v>
      </c>
      <c r="D187" s="57">
        <f>VLOOKUP($M187,PercentSHGoalStats!$A$3:$AE$998,9,FALSE)</f>
        <v>0.625</v>
      </c>
      <c r="E187" s="57">
        <f>VLOOKUP($M187,PercentSHGoalStats!$A$3:$AE$998,11,FALSE)</f>
        <v>0.47058823529411764</v>
      </c>
      <c r="F187" s="57">
        <f>VLOOKUP($M187,PercentSHGoalStats!$A$3:$AE$998,12,FALSE)</f>
        <v>0.5</v>
      </c>
      <c r="G187" s="57">
        <f>VLOOKUP($M187,PercentSHGoalStats!$A$3:$AE$998,14,FALSE)</f>
        <v>0.41176470588235292</v>
      </c>
      <c r="H187" s="57">
        <f>VLOOKUP($M187,PercentSHGoalStats!$A$3:$AE$998,15,FALSE)</f>
        <v>0.5</v>
      </c>
      <c r="I187" s="57">
        <f>VLOOKUP($M187,PercentSHGoalStats!$A$3:$AE$998,17,FALSE)</f>
        <v>0.70588235294117652</v>
      </c>
      <c r="J187" s="57">
        <f>VLOOKUP($M187,PercentSHGoalStats!$A$3:$AE$998,18,FALSE)</f>
        <v>0.75</v>
      </c>
      <c r="K187" s="57">
        <f>VLOOKUP($M187,PercentSHGoalStats!$A$3:$AE$998,20,FALSE)</f>
        <v>0.29411764705882354</v>
      </c>
      <c r="L187" s="57">
        <f>VLOOKUP($M187,PercentSHGoalStats!$A$3:$AE$998,21,FALSE)</f>
        <v>0.375</v>
      </c>
      <c r="M187" s="53" t="str">
        <f>Fixtures!A187</f>
        <v>Heerenveen</v>
      </c>
      <c r="N187" s="54">
        <f>Fixtures!D187</f>
        <v>43492</v>
      </c>
      <c r="O187" s="53" t="str">
        <f>Fixtures!B187</f>
        <v>AZ</v>
      </c>
      <c r="P187" s="57">
        <f>VLOOKUP($O187,PercentSHGoalStats!$A$3:$AE$998,5,FALSE)</f>
        <v>0.83333333333333337</v>
      </c>
      <c r="Q187" s="57">
        <f>VLOOKUP($O187,PercentSHGoalStats!$A$3:$AE$998,7,FALSE)</f>
        <v>1</v>
      </c>
      <c r="R187" s="57">
        <f>VLOOKUP($O187,PercentSHGoalStats!$A$3:$AE$998,8,FALSE)</f>
        <v>0.44444444444444442</v>
      </c>
      <c r="S187" s="57">
        <f>VLOOKUP($O187,PercentSHGoalStats!$A$3:$AE$998,10,FALSE)</f>
        <v>0.55555555555555558</v>
      </c>
      <c r="T187" s="57">
        <f>VLOOKUP($O187,PercentSHGoalStats!$A$3:$AE$998,11,FALSE)</f>
        <v>0.61111111111111116</v>
      </c>
      <c r="U187" s="57">
        <f>VLOOKUP($O187,PercentSHGoalStats!$A$3:$AE$998,13,FALSE)</f>
        <v>0.55555555555555558</v>
      </c>
      <c r="V187" s="57">
        <f>VLOOKUP($O187,PercentSHGoalStats!$A$3:$AE$998,14,FALSE)</f>
        <v>0.16666666666666666</v>
      </c>
      <c r="W187" s="57">
        <f>VLOOKUP($O187,PercentSHGoalStats!$A$3:$AE$998,16,FALSE)</f>
        <v>0.22222222222222221</v>
      </c>
      <c r="X187" s="57">
        <f>VLOOKUP($O187,PercentSHGoalStats!$A$3:$AE$998,17,FALSE)</f>
        <v>0.3888888888888889</v>
      </c>
      <c r="Y187" s="57">
        <f>VLOOKUP($O187,PercentSHGoalStats!$A$3:$AE$998,19,FALSE)</f>
        <v>0.55555555555555558</v>
      </c>
      <c r="Z187" s="57">
        <f>VLOOKUP($O187,PercentSHGoalStats!$A$3:$AE$998,20,FALSE)</f>
        <v>0.22222222222222221</v>
      </c>
      <c r="AA187" s="57">
        <f>VLOOKUP($O187,PercentSHGoalStats!$A$3:$AE$998,22,FALSE)</f>
        <v>0.33333333333333331</v>
      </c>
    </row>
    <row r="188" spans="1:27" hidden="1" x14ac:dyDescent="0.3">
      <c r="A188" s="57">
        <f>VLOOKUP($M188,PercentSHGoalStats!$A$3:$AE$998,5,FALSE)</f>
        <v>0.94117647058823528</v>
      </c>
      <c r="B188" s="57">
        <f>VLOOKUP($M188,PercentSHGoalStats!$A$3:$AE$998,6,FALSE)</f>
        <v>0.88888888888888884</v>
      </c>
      <c r="C188" s="57">
        <f>VLOOKUP($M188,PercentSHGoalStats!$A$3:$AE$998,8,FALSE)</f>
        <v>0.76470588235294112</v>
      </c>
      <c r="D188" s="57">
        <f>VLOOKUP($M188,PercentSHGoalStats!$A$3:$AE$998,9,FALSE)</f>
        <v>0.77777777777777779</v>
      </c>
      <c r="E188" s="57">
        <f>VLOOKUP($M188,PercentSHGoalStats!$A$3:$AE$998,11,FALSE)</f>
        <v>0.76470588235294112</v>
      </c>
      <c r="F188" s="57">
        <f>VLOOKUP($M188,PercentSHGoalStats!$A$3:$AE$998,12,FALSE)</f>
        <v>0.66666666666666663</v>
      </c>
      <c r="G188" s="57">
        <f>VLOOKUP($M188,PercentSHGoalStats!$A$3:$AE$998,14,FALSE)</f>
        <v>0.35294117647058826</v>
      </c>
      <c r="H188" s="57">
        <f>VLOOKUP($M188,PercentSHGoalStats!$A$3:$AE$998,15,FALSE)</f>
        <v>0.33333333333333331</v>
      </c>
      <c r="I188" s="57">
        <f>VLOOKUP($M188,PercentSHGoalStats!$A$3:$AE$998,17,FALSE)</f>
        <v>0.70588235294117652</v>
      </c>
      <c r="J188" s="57">
        <f>VLOOKUP($M188,PercentSHGoalStats!$A$3:$AE$998,18,FALSE)</f>
        <v>0.66666666666666663</v>
      </c>
      <c r="K188" s="57">
        <f>VLOOKUP($M188,PercentSHGoalStats!$A$3:$AE$998,20,FALSE)</f>
        <v>0.29411764705882354</v>
      </c>
      <c r="L188" s="57">
        <f>VLOOKUP($M188,PercentSHGoalStats!$A$3:$AE$998,21,FALSE)</f>
        <v>0.33333333333333331</v>
      </c>
      <c r="M188" s="53" t="str">
        <f>Fixtures!A188</f>
        <v>Fortuna Sittard</v>
      </c>
      <c r="N188" s="54">
        <f>Fixtures!D188</f>
        <v>43492</v>
      </c>
      <c r="O188" s="53" t="str">
        <f>Fixtures!B188</f>
        <v>Vitesse</v>
      </c>
      <c r="P188" s="57">
        <f>VLOOKUP($O188,PercentSHGoalStats!$A$3:$AE$998,5,FALSE)</f>
        <v>0.88888888888888884</v>
      </c>
      <c r="Q188" s="57">
        <f>VLOOKUP($O188,PercentSHGoalStats!$A$3:$AE$998,7,FALSE)</f>
        <v>0.77777777777777779</v>
      </c>
      <c r="R188" s="57">
        <f>VLOOKUP($O188,PercentSHGoalStats!$A$3:$AE$998,8,FALSE)</f>
        <v>0.44444444444444442</v>
      </c>
      <c r="S188" s="57">
        <f>VLOOKUP($O188,PercentSHGoalStats!$A$3:$AE$998,10,FALSE)</f>
        <v>0.33333333333333331</v>
      </c>
      <c r="T188" s="57">
        <f>VLOOKUP($O188,PercentSHGoalStats!$A$3:$AE$998,11,FALSE)</f>
        <v>0.5</v>
      </c>
      <c r="U188" s="57">
        <f>VLOOKUP($O188,PercentSHGoalStats!$A$3:$AE$998,13,FALSE)</f>
        <v>0.33333333333333331</v>
      </c>
      <c r="V188" s="57">
        <f>VLOOKUP($O188,PercentSHGoalStats!$A$3:$AE$998,14,FALSE)</f>
        <v>0.16666666666666666</v>
      </c>
      <c r="W188" s="57">
        <f>VLOOKUP($O188,PercentSHGoalStats!$A$3:$AE$998,16,FALSE)</f>
        <v>0</v>
      </c>
      <c r="X188" s="57">
        <f>VLOOKUP($O188,PercentSHGoalStats!$A$3:$AE$998,17,FALSE)</f>
        <v>0.66666666666666663</v>
      </c>
      <c r="Y188" s="57">
        <f>VLOOKUP($O188,PercentSHGoalStats!$A$3:$AE$998,19,FALSE)</f>
        <v>0.66666666666666663</v>
      </c>
      <c r="Z188" s="57">
        <f>VLOOKUP($O188,PercentSHGoalStats!$A$3:$AE$998,20,FALSE)</f>
        <v>0.1111111111111111</v>
      </c>
      <c r="AA188" s="57">
        <f>VLOOKUP($O188,PercentSHGoalStats!$A$3:$AE$998,22,FALSE)</f>
        <v>0.1111111111111111</v>
      </c>
    </row>
    <row r="189" spans="1:27" hidden="1" x14ac:dyDescent="0.3">
      <c r="A189" s="57">
        <f>VLOOKUP($M189,PercentSHGoalStats!$A$3:$AE$998,5,FALSE)</f>
        <v>0.94444444444444442</v>
      </c>
      <c r="B189" s="57">
        <f>VLOOKUP($M189,PercentSHGoalStats!$A$3:$AE$998,6,FALSE)</f>
        <v>0.88888888888888884</v>
      </c>
      <c r="C189" s="57">
        <f>VLOOKUP($M189,PercentSHGoalStats!$A$3:$AE$998,8,FALSE)</f>
        <v>0.55555555555555558</v>
      </c>
      <c r="D189" s="57">
        <f>VLOOKUP($M189,PercentSHGoalStats!$A$3:$AE$998,9,FALSE)</f>
        <v>0.55555555555555558</v>
      </c>
      <c r="E189" s="57">
        <f>VLOOKUP($M189,PercentSHGoalStats!$A$3:$AE$998,11,FALSE)</f>
        <v>0.5</v>
      </c>
      <c r="F189" s="57">
        <f>VLOOKUP($M189,PercentSHGoalStats!$A$3:$AE$998,12,FALSE)</f>
        <v>0.55555555555555558</v>
      </c>
      <c r="G189" s="57">
        <f>VLOOKUP($M189,PercentSHGoalStats!$A$3:$AE$998,14,FALSE)</f>
        <v>0.16666666666666666</v>
      </c>
      <c r="H189" s="57">
        <f>VLOOKUP($M189,PercentSHGoalStats!$A$3:$AE$998,15,FALSE)</f>
        <v>0.22222222222222221</v>
      </c>
      <c r="I189" s="57">
        <f>VLOOKUP($M189,PercentSHGoalStats!$A$3:$AE$998,17,FALSE)</f>
        <v>0.66666666666666663</v>
      </c>
      <c r="J189" s="57">
        <f>VLOOKUP($M189,PercentSHGoalStats!$A$3:$AE$998,18,FALSE)</f>
        <v>0.55555555555555558</v>
      </c>
      <c r="K189" s="57">
        <f>VLOOKUP($M189,PercentSHGoalStats!$A$3:$AE$998,20,FALSE)</f>
        <v>0.27777777777777779</v>
      </c>
      <c r="L189" s="57">
        <f>VLOOKUP($M189,PercentSHGoalStats!$A$3:$AE$998,21,FALSE)</f>
        <v>0.22222222222222221</v>
      </c>
      <c r="M189" s="53" t="str">
        <f>Fixtures!A189</f>
        <v>Utrecht</v>
      </c>
      <c r="N189" s="54">
        <f>Fixtures!D189</f>
        <v>43492</v>
      </c>
      <c r="O189" s="53" t="str">
        <f>Fixtures!B189</f>
        <v>Willem II</v>
      </c>
      <c r="P189" s="57">
        <f>VLOOKUP($O189,PercentSHGoalStats!$A$3:$AE$998,5,FALSE)</f>
        <v>0.76470588235294112</v>
      </c>
      <c r="Q189" s="57">
        <f>VLOOKUP($O189,PercentSHGoalStats!$A$3:$AE$998,7,FALSE)</f>
        <v>0.66666666666666663</v>
      </c>
      <c r="R189" s="57">
        <f>VLOOKUP($O189,PercentSHGoalStats!$A$3:$AE$998,8,FALSE)</f>
        <v>0.52941176470588236</v>
      </c>
      <c r="S189" s="57">
        <f>VLOOKUP($O189,PercentSHGoalStats!$A$3:$AE$998,10,FALSE)</f>
        <v>0.44444444444444442</v>
      </c>
      <c r="T189" s="57">
        <f>VLOOKUP($O189,PercentSHGoalStats!$A$3:$AE$998,11,FALSE)</f>
        <v>0.52941176470588236</v>
      </c>
      <c r="U189" s="57">
        <f>VLOOKUP($O189,PercentSHGoalStats!$A$3:$AE$998,13,FALSE)</f>
        <v>0.55555555555555558</v>
      </c>
      <c r="V189" s="57">
        <f>VLOOKUP($O189,PercentSHGoalStats!$A$3:$AE$998,14,FALSE)</f>
        <v>0.17647058823529413</v>
      </c>
      <c r="W189" s="57">
        <f>VLOOKUP($O189,PercentSHGoalStats!$A$3:$AE$998,16,FALSE)</f>
        <v>0.1111111111111111</v>
      </c>
      <c r="X189" s="57">
        <f>VLOOKUP($O189,PercentSHGoalStats!$A$3:$AE$998,17,FALSE)</f>
        <v>0.58823529411764708</v>
      </c>
      <c r="Y189" s="57">
        <f>VLOOKUP($O189,PercentSHGoalStats!$A$3:$AE$998,19,FALSE)</f>
        <v>0.55555555555555558</v>
      </c>
      <c r="Z189" s="57">
        <f>VLOOKUP($O189,PercentSHGoalStats!$A$3:$AE$998,20,FALSE)</f>
        <v>0.29411764705882354</v>
      </c>
      <c r="AA189" s="57">
        <f>VLOOKUP($O189,PercentSHGoalStats!$A$3:$AE$998,22,FALSE)</f>
        <v>0.33333333333333331</v>
      </c>
    </row>
    <row r="190" spans="1:27" hidden="1" x14ac:dyDescent="0.3">
      <c r="A190" s="57">
        <f>VLOOKUP($M190,PercentSHGoalStats!$A$3:$AE$998,5,FALSE)</f>
        <v>0.88888888888888884</v>
      </c>
      <c r="B190" s="57">
        <f>VLOOKUP($M190,PercentSHGoalStats!$A$3:$AE$998,6,FALSE)</f>
        <v>0.88888888888888884</v>
      </c>
      <c r="C190" s="57">
        <f>VLOOKUP($M190,PercentSHGoalStats!$A$3:$AE$998,8,FALSE)</f>
        <v>0.61111111111111116</v>
      </c>
      <c r="D190" s="57">
        <f>VLOOKUP($M190,PercentSHGoalStats!$A$3:$AE$998,9,FALSE)</f>
        <v>0.55555555555555558</v>
      </c>
      <c r="E190" s="57">
        <f>VLOOKUP($M190,PercentSHGoalStats!$A$3:$AE$998,11,FALSE)</f>
        <v>0.61111111111111116</v>
      </c>
      <c r="F190" s="57">
        <f>VLOOKUP($M190,PercentSHGoalStats!$A$3:$AE$998,12,FALSE)</f>
        <v>0.66666666666666663</v>
      </c>
      <c r="G190" s="57">
        <f>VLOOKUP($M190,PercentSHGoalStats!$A$3:$AE$998,14,FALSE)</f>
        <v>0.3888888888888889</v>
      </c>
      <c r="H190" s="57">
        <f>VLOOKUP($M190,PercentSHGoalStats!$A$3:$AE$998,15,FALSE)</f>
        <v>0.44444444444444442</v>
      </c>
      <c r="I190" s="57">
        <f>VLOOKUP($M190,PercentSHGoalStats!$A$3:$AE$998,17,FALSE)</f>
        <v>0.61111111111111116</v>
      </c>
      <c r="J190" s="57">
        <f>VLOOKUP($M190,PercentSHGoalStats!$A$3:$AE$998,18,FALSE)</f>
        <v>0.44444444444444442</v>
      </c>
      <c r="K190" s="57">
        <f>VLOOKUP($M190,PercentSHGoalStats!$A$3:$AE$998,20,FALSE)</f>
        <v>0.16666666666666666</v>
      </c>
      <c r="L190" s="57">
        <f>VLOOKUP($M190,PercentSHGoalStats!$A$3:$AE$998,21,FALSE)</f>
        <v>0.1111111111111111</v>
      </c>
      <c r="M190" s="53" t="str">
        <f>Fixtures!A190</f>
        <v>Feyenoord</v>
      </c>
      <c r="N190" s="54">
        <f>Fixtures!D190</f>
        <v>43492</v>
      </c>
      <c r="O190" s="53" t="str">
        <f>Fixtures!B190</f>
        <v>Ajax</v>
      </c>
      <c r="P190" s="57">
        <f>VLOOKUP($O190,PercentSHGoalStats!$A$3:$AE$998,5,FALSE)</f>
        <v>0.88235294117647056</v>
      </c>
      <c r="Q190" s="57">
        <f>VLOOKUP($O190,PercentSHGoalStats!$A$3:$AE$998,7,FALSE)</f>
        <v>0.88888888888888884</v>
      </c>
      <c r="R190" s="57">
        <f>VLOOKUP($O190,PercentSHGoalStats!$A$3:$AE$998,8,FALSE)</f>
        <v>0.70588235294117652</v>
      </c>
      <c r="S190" s="57">
        <f>VLOOKUP($O190,PercentSHGoalStats!$A$3:$AE$998,10,FALSE)</f>
        <v>0.66666666666666663</v>
      </c>
      <c r="T190" s="57">
        <f>VLOOKUP($O190,PercentSHGoalStats!$A$3:$AE$998,11,FALSE)</f>
        <v>0.88235294117647056</v>
      </c>
      <c r="U190" s="57">
        <f>VLOOKUP($O190,PercentSHGoalStats!$A$3:$AE$998,13,FALSE)</f>
        <v>0.88888888888888884</v>
      </c>
      <c r="V190" s="57">
        <f>VLOOKUP($O190,PercentSHGoalStats!$A$3:$AE$998,14,FALSE)</f>
        <v>0.6470588235294118</v>
      </c>
      <c r="W190" s="57">
        <f>VLOOKUP($O190,PercentSHGoalStats!$A$3:$AE$998,16,FALSE)</f>
        <v>0.66666666666666663</v>
      </c>
      <c r="X190" s="57">
        <f>VLOOKUP($O190,PercentSHGoalStats!$A$3:$AE$998,17,FALSE)</f>
        <v>0.17647058823529413</v>
      </c>
      <c r="Y190" s="57">
        <f>VLOOKUP($O190,PercentSHGoalStats!$A$3:$AE$998,19,FALSE)</f>
        <v>0.22222222222222221</v>
      </c>
      <c r="Z190" s="57">
        <f>VLOOKUP($O190,PercentSHGoalStats!$A$3:$AE$998,20,FALSE)</f>
        <v>0</v>
      </c>
      <c r="AA190" s="57">
        <f>VLOOKUP($O190,PercentSHGoalStats!$A$3:$AE$998,22,FALSE)</f>
        <v>0</v>
      </c>
    </row>
    <row r="191" spans="1:27" hidden="1" x14ac:dyDescent="0.3">
      <c r="A191" s="57">
        <f>VLOOKUP($M191,PercentSHGoalStats!$A$3:$AE$998,5,FALSE)</f>
        <v>0.78947368421052633</v>
      </c>
      <c r="B191" s="57">
        <f>VLOOKUP($M191,PercentSHGoalStats!$A$3:$AE$998,6,FALSE)</f>
        <v>0.9</v>
      </c>
      <c r="C191" s="57">
        <f>VLOOKUP($M191,PercentSHGoalStats!$A$3:$AE$998,8,FALSE)</f>
        <v>0.36842105263157893</v>
      </c>
      <c r="D191" s="57">
        <f>VLOOKUP($M191,PercentSHGoalStats!$A$3:$AE$998,9,FALSE)</f>
        <v>0.4</v>
      </c>
      <c r="E191" s="57">
        <f>VLOOKUP($M191,PercentSHGoalStats!$A$3:$AE$998,11,FALSE)</f>
        <v>0.42105263157894735</v>
      </c>
      <c r="F191" s="57">
        <f>VLOOKUP($M191,PercentSHGoalStats!$A$3:$AE$998,12,FALSE)</f>
        <v>0.5</v>
      </c>
      <c r="G191" s="57">
        <f>VLOOKUP($M191,PercentSHGoalStats!$A$3:$AE$998,14,FALSE)</f>
        <v>5.2631578947368418E-2</v>
      </c>
      <c r="H191" s="57">
        <f>VLOOKUP($M191,PercentSHGoalStats!$A$3:$AE$998,15,FALSE)</f>
        <v>0.1</v>
      </c>
      <c r="I191" s="57">
        <f>VLOOKUP($M191,PercentSHGoalStats!$A$3:$AE$998,17,FALSE)</f>
        <v>0.52631578947368418</v>
      </c>
      <c r="J191" s="57">
        <f>VLOOKUP($M191,PercentSHGoalStats!$A$3:$AE$998,18,FALSE)</f>
        <v>0.6</v>
      </c>
      <c r="K191" s="57">
        <f>VLOOKUP($M191,PercentSHGoalStats!$A$3:$AE$998,20,FALSE)</f>
        <v>0.31578947368421051</v>
      </c>
      <c r="L191" s="57">
        <f>VLOOKUP($M191,PercentSHGoalStats!$A$3:$AE$998,21,FALSE)</f>
        <v>0.3</v>
      </c>
      <c r="M191" s="53" t="str">
        <f>Fixtures!A191</f>
        <v>Athletic Club</v>
      </c>
      <c r="N191" s="54">
        <f>Fixtures!D191</f>
        <v>43492</v>
      </c>
      <c r="O191" s="53" t="str">
        <f>Fixtures!B191</f>
        <v>Real Betis</v>
      </c>
      <c r="P191" s="57">
        <f>VLOOKUP($O191,PercentSHGoalStats!$A$3:$AE$998,5,FALSE)</f>
        <v>0.78947368421052633</v>
      </c>
      <c r="Q191" s="57">
        <f>VLOOKUP($O191,PercentSHGoalStats!$A$3:$AE$998,7,FALSE)</f>
        <v>0.77777777777777779</v>
      </c>
      <c r="R191" s="57">
        <f>VLOOKUP($O191,PercentSHGoalStats!$A$3:$AE$998,8,FALSE)</f>
        <v>0.52631578947368418</v>
      </c>
      <c r="S191" s="57">
        <f>VLOOKUP($O191,PercentSHGoalStats!$A$3:$AE$998,10,FALSE)</f>
        <v>0.55555555555555558</v>
      </c>
      <c r="T191" s="57">
        <f>VLOOKUP($O191,PercentSHGoalStats!$A$3:$AE$998,11,FALSE)</f>
        <v>0.57894736842105265</v>
      </c>
      <c r="U191" s="57">
        <f>VLOOKUP($O191,PercentSHGoalStats!$A$3:$AE$998,13,FALSE)</f>
        <v>0.55555555555555558</v>
      </c>
      <c r="V191" s="57">
        <f>VLOOKUP($O191,PercentSHGoalStats!$A$3:$AE$998,14,FALSE)</f>
        <v>0.26315789473684209</v>
      </c>
      <c r="W191" s="57">
        <f>VLOOKUP($O191,PercentSHGoalStats!$A$3:$AE$998,16,FALSE)</f>
        <v>0.22222222222222221</v>
      </c>
      <c r="X191" s="57">
        <f>VLOOKUP($O191,PercentSHGoalStats!$A$3:$AE$998,17,FALSE)</f>
        <v>0.47368421052631576</v>
      </c>
      <c r="Y191" s="57">
        <f>VLOOKUP($O191,PercentSHGoalStats!$A$3:$AE$998,19,FALSE)</f>
        <v>0.55555555555555558</v>
      </c>
      <c r="Z191" s="57">
        <f>VLOOKUP($O191,PercentSHGoalStats!$A$3:$AE$998,20,FALSE)</f>
        <v>0.31578947368421051</v>
      </c>
      <c r="AA191" s="57">
        <f>VLOOKUP($O191,PercentSHGoalStats!$A$3:$AE$998,22,FALSE)</f>
        <v>0.44444444444444442</v>
      </c>
    </row>
    <row r="192" spans="1:27" hidden="1" x14ac:dyDescent="0.3">
      <c r="A192" s="57">
        <f>VLOOKUP($M192,PercentSHGoalStats!$A$3:$AE$998,5,FALSE)</f>
        <v>0.84210526315789469</v>
      </c>
      <c r="B192" s="57">
        <f>VLOOKUP($M192,PercentSHGoalStats!$A$3:$AE$998,6,FALSE)</f>
        <v>0.77777777777777779</v>
      </c>
      <c r="C192" s="57">
        <f>VLOOKUP($M192,PercentSHGoalStats!$A$3:$AE$998,8,FALSE)</f>
        <v>0.36842105263157893</v>
      </c>
      <c r="D192" s="57">
        <f>VLOOKUP($M192,PercentSHGoalStats!$A$3:$AE$998,9,FALSE)</f>
        <v>0.44444444444444442</v>
      </c>
      <c r="E192" s="57">
        <f>VLOOKUP($M192,PercentSHGoalStats!$A$3:$AE$998,11,FALSE)</f>
        <v>0.31578947368421051</v>
      </c>
      <c r="F192" s="57">
        <f>VLOOKUP($M192,PercentSHGoalStats!$A$3:$AE$998,12,FALSE)</f>
        <v>0.55555555555555558</v>
      </c>
      <c r="G192" s="57">
        <f>VLOOKUP($M192,PercentSHGoalStats!$A$3:$AE$998,14,FALSE)</f>
        <v>0.10526315789473684</v>
      </c>
      <c r="H192" s="57">
        <f>VLOOKUP($M192,PercentSHGoalStats!$A$3:$AE$998,15,FALSE)</f>
        <v>0.22222222222222221</v>
      </c>
      <c r="I192" s="57">
        <f>VLOOKUP($M192,PercentSHGoalStats!$A$3:$AE$998,17,FALSE)</f>
        <v>0.57894736842105265</v>
      </c>
      <c r="J192" s="57">
        <f>VLOOKUP($M192,PercentSHGoalStats!$A$3:$AE$998,18,FALSE)</f>
        <v>0.33333333333333331</v>
      </c>
      <c r="K192" s="57">
        <f>VLOOKUP($M192,PercentSHGoalStats!$A$3:$AE$998,20,FALSE)</f>
        <v>0.21052631578947367</v>
      </c>
      <c r="L192" s="57">
        <f>VLOOKUP($M192,PercentSHGoalStats!$A$3:$AE$998,21,FALSE)</f>
        <v>0.1111111111111111</v>
      </c>
      <c r="M192" s="53" t="str">
        <f>Fixtures!A192</f>
        <v>Espanyol</v>
      </c>
      <c r="N192" s="54">
        <f>Fixtures!D192</f>
        <v>43492</v>
      </c>
      <c r="O192" s="53" t="str">
        <f>Fixtures!B192</f>
        <v>Real Madrid</v>
      </c>
      <c r="P192" s="57">
        <f>VLOOKUP($O192,PercentSHGoalStats!$A$3:$AE$998,5,FALSE)</f>
        <v>0.75</v>
      </c>
      <c r="Q192" s="57">
        <f>VLOOKUP($O192,PercentSHGoalStats!$A$3:$AE$998,7,FALSE)</f>
        <v>0.8</v>
      </c>
      <c r="R192" s="57">
        <f>VLOOKUP($O192,PercentSHGoalStats!$A$3:$AE$998,8,FALSE)</f>
        <v>0.4</v>
      </c>
      <c r="S192" s="57">
        <f>VLOOKUP($O192,PercentSHGoalStats!$A$3:$AE$998,10,FALSE)</f>
        <v>0.5</v>
      </c>
      <c r="T192" s="57">
        <f>VLOOKUP($O192,PercentSHGoalStats!$A$3:$AE$998,11,FALSE)</f>
        <v>0.55000000000000004</v>
      </c>
      <c r="U192" s="57">
        <f>VLOOKUP($O192,PercentSHGoalStats!$A$3:$AE$998,13,FALSE)</f>
        <v>0.5</v>
      </c>
      <c r="V192" s="57">
        <f>VLOOKUP($O192,PercentSHGoalStats!$A$3:$AE$998,14,FALSE)</f>
        <v>0.25</v>
      </c>
      <c r="W192" s="57">
        <f>VLOOKUP($O192,PercentSHGoalStats!$A$3:$AE$998,16,FALSE)</f>
        <v>0.2</v>
      </c>
      <c r="X192" s="57">
        <f>VLOOKUP($O192,PercentSHGoalStats!$A$3:$AE$998,17,FALSE)</f>
        <v>0.35</v>
      </c>
      <c r="Y192" s="57">
        <f>VLOOKUP($O192,PercentSHGoalStats!$A$3:$AE$998,19,FALSE)</f>
        <v>0.6</v>
      </c>
      <c r="Z192" s="57">
        <f>VLOOKUP($O192,PercentSHGoalStats!$A$3:$AE$998,20,FALSE)</f>
        <v>0.15</v>
      </c>
      <c r="AA192" s="57">
        <f>VLOOKUP($O192,PercentSHGoalStats!$A$3:$AE$998,22,FALSE)</f>
        <v>0.3</v>
      </c>
    </row>
    <row r="193" spans="1:27" hidden="1" x14ac:dyDescent="0.3">
      <c r="A193" s="57">
        <f>VLOOKUP($M193,PercentSHGoalStats!$A$3:$AE$998,5,FALSE)</f>
        <v>0.84210526315789469</v>
      </c>
      <c r="B193" s="57">
        <f>VLOOKUP($M193,PercentSHGoalStats!$A$3:$AE$998,6,FALSE)</f>
        <v>0.8</v>
      </c>
      <c r="C193" s="57">
        <f>VLOOKUP($M193,PercentSHGoalStats!$A$3:$AE$998,8,FALSE)</f>
        <v>0.36842105263157893</v>
      </c>
      <c r="D193" s="57">
        <f>VLOOKUP($M193,PercentSHGoalStats!$A$3:$AE$998,9,FALSE)</f>
        <v>0.3</v>
      </c>
      <c r="E193" s="57">
        <f>VLOOKUP($M193,PercentSHGoalStats!$A$3:$AE$998,11,FALSE)</f>
        <v>0.36842105263157893</v>
      </c>
      <c r="F193" s="57">
        <f>VLOOKUP($M193,PercentSHGoalStats!$A$3:$AE$998,12,FALSE)</f>
        <v>0.2</v>
      </c>
      <c r="G193" s="57">
        <f>VLOOKUP($M193,PercentSHGoalStats!$A$3:$AE$998,14,FALSE)</f>
        <v>0</v>
      </c>
      <c r="H193" s="57">
        <f>VLOOKUP($M193,PercentSHGoalStats!$A$3:$AE$998,15,FALSE)</f>
        <v>0</v>
      </c>
      <c r="I193" s="57">
        <f>VLOOKUP($M193,PercentSHGoalStats!$A$3:$AE$998,17,FALSE)</f>
        <v>0.73684210526315785</v>
      </c>
      <c r="J193" s="57">
        <f>VLOOKUP($M193,PercentSHGoalStats!$A$3:$AE$998,18,FALSE)</f>
        <v>0.8</v>
      </c>
      <c r="K193" s="57">
        <f>VLOOKUP($M193,PercentSHGoalStats!$A$3:$AE$998,20,FALSE)</f>
        <v>0.15789473684210525</v>
      </c>
      <c r="L193" s="57">
        <f>VLOOKUP($M193,PercentSHGoalStats!$A$3:$AE$998,21,FALSE)</f>
        <v>0.1</v>
      </c>
      <c r="M193" s="53" t="str">
        <f>Fixtures!A193</f>
        <v>Girona</v>
      </c>
      <c r="N193" s="54">
        <f>Fixtures!D193</f>
        <v>43492</v>
      </c>
      <c r="O193" s="53" t="str">
        <f>Fixtures!B193</f>
        <v>Barcelona</v>
      </c>
      <c r="P193" s="57">
        <f>VLOOKUP($O193,PercentSHGoalStats!$A$3:$AE$998,5,FALSE)</f>
        <v>0.84210526315789469</v>
      </c>
      <c r="Q193" s="57">
        <f>VLOOKUP($O193,PercentSHGoalStats!$A$3:$AE$998,7,FALSE)</f>
        <v>0.77777777777777779</v>
      </c>
      <c r="R193" s="57">
        <f>VLOOKUP($O193,PercentSHGoalStats!$A$3:$AE$998,8,FALSE)</f>
        <v>0.63157894736842102</v>
      </c>
      <c r="S193" s="57">
        <f>VLOOKUP($O193,PercentSHGoalStats!$A$3:$AE$998,10,FALSE)</f>
        <v>0.55555555555555558</v>
      </c>
      <c r="T193" s="57">
        <f>VLOOKUP($O193,PercentSHGoalStats!$A$3:$AE$998,11,FALSE)</f>
        <v>0.78947368421052633</v>
      </c>
      <c r="U193" s="57">
        <f>VLOOKUP($O193,PercentSHGoalStats!$A$3:$AE$998,13,FALSE)</f>
        <v>0.66666666666666663</v>
      </c>
      <c r="V193" s="57">
        <f>VLOOKUP($O193,PercentSHGoalStats!$A$3:$AE$998,14,FALSE)</f>
        <v>0.47368421052631576</v>
      </c>
      <c r="W193" s="57">
        <f>VLOOKUP($O193,PercentSHGoalStats!$A$3:$AE$998,16,FALSE)</f>
        <v>0.33333333333333331</v>
      </c>
      <c r="X193" s="57">
        <f>VLOOKUP($O193,PercentSHGoalStats!$A$3:$AE$998,17,FALSE)</f>
        <v>0.36842105263157893</v>
      </c>
      <c r="Y193" s="57">
        <f>VLOOKUP($O193,PercentSHGoalStats!$A$3:$AE$998,19,FALSE)</f>
        <v>0.33333333333333331</v>
      </c>
      <c r="Z193" s="57">
        <f>VLOOKUP($O193,PercentSHGoalStats!$A$3:$AE$998,20,FALSE)</f>
        <v>0.15789473684210525</v>
      </c>
      <c r="AA193" s="57">
        <f>VLOOKUP($O193,PercentSHGoalStats!$A$3:$AE$998,22,FALSE)</f>
        <v>0.1111111111111111</v>
      </c>
    </row>
    <row r="194" spans="1:27" hidden="1" x14ac:dyDescent="0.3">
      <c r="A194" s="57">
        <f>VLOOKUP($M194,PercentSHGoalStats!$A$3:$AE$998,5,FALSE)</f>
        <v>0.63157894736842102</v>
      </c>
      <c r="B194" s="57">
        <f>VLOOKUP($M194,PercentSHGoalStats!$A$3:$AE$998,6,FALSE)</f>
        <v>0.66666666666666663</v>
      </c>
      <c r="C194" s="57">
        <f>VLOOKUP($M194,PercentSHGoalStats!$A$3:$AE$998,8,FALSE)</f>
        <v>0.36842105263157893</v>
      </c>
      <c r="D194" s="57">
        <f>VLOOKUP($M194,PercentSHGoalStats!$A$3:$AE$998,9,FALSE)</f>
        <v>0.33333333333333331</v>
      </c>
      <c r="E194" s="57">
        <f>VLOOKUP($M194,PercentSHGoalStats!$A$3:$AE$998,11,FALSE)</f>
        <v>0.47368421052631576</v>
      </c>
      <c r="F194" s="57">
        <f>VLOOKUP($M194,PercentSHGoalStats!$A$3:$AE$998,12,FALSE)</f>
        <v>0.44444444444444442</v>
      </c>
      <c r="G194" s="57">
        <f>VLOOKUP($M194,PercentSHGoalStats!$A$3:$AE$998,14,FALSE)</f>
        <v>0.21052631578947367</v>
      </c>
      <c r="H194" s="57">
        <f>VLOOKUP($M194,PercentSHGoalStats!$A$3:$AE$998,15,FALSE)</f>
        <v>0.33333333333333331</v>
      </c>
      <c r="I194" s="57">
        <f>VLOOKUP($M194,PercentSHGoalStats!$A$3:$AE$998,17,FALSE)</f>
        <v>0.47368421052631576</v>
      </c>
      <c r="J194" s="57">
        <f>VLOOKUP($M194,PercentSHGoalStats!$A$3:$AE$998,18,FALSE)</f>
        <v>0.55555555555555558</v>
      </c>
      <c r="K194" s="57">
        <f>VLOOKUP($M194,PercentSHGoalStats!$A$3:$AE$998,20,FALSE)</f>
        <v>0.10526315789473684</v>
      </c>
      <c r="L194" s="57">
        <f>VLOOKUP($M194,PercentSHGoalStats!$A$3:$AE$998,21,FALSE)</f>
        <v>0.1111111111111111</v>
      </c>
      <c r="M194" s="53" t="str">
        <f>Fixtures!A194</f>
        <v>Real Valladolid</v>
      </c>
      <c r="N194" s="54">
        <f>Fixtures!D194</f>
        <v>43492</v>
      </c>
      <c r="O194" s="53" t="str">
        <f>Fixtures!B194</f>
        <v>Celta de Vigo</v>
      </c>
      <c r="P194" s="57">
        <f>VLOOKUP($O194,PercentSHGoalStats!$A$3:$AE$998,5,FALSE)</f>
        <v>0.9</v>
      </c>
      <c r="Q194" s="57">
        <f>VLOOKUP($O194,PercentSHGoalStats!$A$3:$AE$998,7,FALSE)</f>
        <v>0.88888888888888884</v>
      </c>
      <c r="R194" s="57">
        <f>VLOOKUP($O194,PercentSHGoalStats!$A$3:$AE$998,8,FALSE)</f>
        <v>0.55000000000000004</v>
      </c>
      <c r="S194" s="57">
        <f>VLOOKUP($O194,PercentSHGoalStats!$A$3:$AE$998,10,FALSE)</f>
        <v>0.66666666666666663</v>
      </c>
      <c r="T194" s="57">
        <f>VLOOKUP($O194,PercentSHGoalStats!$A$3:$AE$998,11,FALSE)</f>
        <v>0.6</v>
      </c>
      <c r="U194" s="57">
        <f>VLOOKUP($O194,PercentSHGoalStats!$A$3:$AE$998,13,FALSE)</f>
        <v>0.66666666666666663</v>
      </c>
      <c r="V194" s="57">
        <f>VLOOKUP($O194,PercentSHGoalStats!$A$3:$AE$998,14,FALSE)</f>
        <v>0.25</v>
      </c>
      <c r="W194" s="57">
        <f>VLOOKUP($O194,PercentSHGoalStats!$A$3:$AE$998,16,FALSE)</f>
        <v>0.22222222222222221</v>
      </c>
      <c r="X194" s="57">
        <f>VLOOKUP($O194,PercentSHGoalStats!$A$3:$AE$998,17,FALSE)</f>
        <v>0.65</v>
      </c>
      <c r="Y194" s="57">
        <f>VLOOKUP($O194,PercentSHGoalStats!$A$3:$AE$998,19,FALSE)</f>
        <v>0.77777777777777779</v>
      </c>
      <c r="Z194" s="57">
        <f>VLOOKUP($O194,PercentSHGoalStats!$A$3:$AE$998,20,FALSE)</f>
        <v>0.3</v>
      </c>
      <c r="AA194" s="57">
        <f>VLOOKUP($O194,PercentSHGoalStats!$A$3:$AE$998,22,FALSE)</f>
        <v>0.33333333333333331</v>
      </c>
    </row>
    <row r="195" spans="1:27" hidden="1" x14ac:dyDescent="0.3">
      <c r="A195" s="57">
        <f>VLOOKUP($M195,PercentSHGoalStats!$A$3:$AE$998,5,FALSE)</f>
        <v>0.68421052631578949</v>
      </c>
      <c r="B195" s="57">
        <f>VLOOKUP($M195,PercentSHGoalStats!$A$3:$AE$998,6,FALSE)</f>
        <v>0.55555555555555558</v>
      </c>
      <c r="C195" s="57">
        <f>VLOOKUP($M195,PercentSHGoalStats!$A$3:$AE$998,8,FALSE)</f>
        <v>0.31578947368421051</v>
      </c>
      <c r="D195" s="57">
        <f>VLOOKUP($M195,PercentSHGoalStats!$A$3:$AE$998,9,FALSE)</f>
        <v>0.33333333333333331</v>
      </c>
      <c r="E195" s="57">
        <f>VLOOKUP($M195,PercentSHGoalStats!$A$3:$AE$998,11,FALSE)</f>
        <v>0.47368421052631576</v>
      </c>
      <c r="F195" s="57">
        <f>VLOOKUP($M195,PercentSHGoalStats!$A$3:$AE$998,12,FALSE)</f>
        <v>0.44444444444444442</v>
      </c>
      <c r="G195" s="57">
        <f>VLOOKUP($M195,PercentSHGoalStats!$A$3:$AE$998,14,FALSE)</f>
        <v>0.10526315789473684</v>
      </c>
      <c r="H195" s="57">
        <f>VLOOKUP($M195,PercentSHGoalStats!$A$3:$AE$998,15,FALSE)</f>
        <v>0</v>
      </c>
      <c r="I195" s="57">
        <f>VLOOKUP($M195,PercentSHGoalStats!$A$3:$AE$998,17,FALSE)</f>
        <v>0.31578947368421051</v>
      </c>
      <c r="J195" s="57">
        <f>VLOOKUP($M195,PercentSHGoalStats!$A$3:$AE$998,18,FALSE)</f>
        <v>0.33333333333333331</v>
      </c>
      <c r="K195" s="57">
        <f>VLOOKUP($M195,PercentSHGoalStats!$A$3:$AE$998,20,FALSE)</f>
        <v>0.10526315789473684</v>
      </c>
      <c r="L195" s="57">
        <f>VLOOKUP($M195,PercentSHGoalStats!$A$3:$AE$998,21,FALSE)</f>
        <v>0.1111111111111111</v>
      </c>
      <c r="M195" s="53" t="str">
        <f>Fixtures!A195</f>
        <v>Real Sociedad</v>
      </c>
      <c r="N195" s="54">
        <f>Fixtures!D195</f>
        <v>43492</v>
      </c>
      <c r="O195" s="53" t="str">
        <f>Fixtures!B195</f>
        <v>Huesca</v>
      </c>
      <c r="P195" s="57">
        <f>VLOOKUP($O195,PercentSHGoalStats!$A$3:$AE$998,5,FALSE)</f>
        <v>0.8</v>
      </c>
      <c r="Q195" s="57">
        <f>VLOOKUP($O195,PercentSHGoalStats!$A$3:$AE$998,7,FALSE)</f>
        <v>0.8</v>
      </c>
      <c r="R195" s="57">
        <f>VLOOKUP($O195,PercentSHGoalStats!$A$3:$AE$998,8,FALSE)</f>
        <v>0.45</v>
      </c>
      <c r="S195" s="57">
        <f>VLOOKUP($O195,PercentSHGoalStats!$A$3:$AE$998,10,FALSE)</f>
        <v>0.4</v>
      </c>
      <c r="T195" s="57">
        <f>VLOOKUP($O195,PercentSHGoalStats!$A$3:$AE$998,11,FALSE)</f>
        <v>0.4</v>
      </c>
      <c r="U195" s="57">
        <f>VLOOKUP($O195,PercentSHGoalStats!$A$3:$AE$998,13,FALSE)</f>
        <v>0.3</v>
      </c>
      <c r="V195" s="57">
        <f>VLOOKUP($O195,PercentSHGoalStats!$A$3:$AE$998,14,FALSE)</f>
        <v>0.1</v>
      </c>
      <c r="W195" s="57">
        <f>VLOOKUP($O195,PercentSHGoalStats!$A$3:$AE$998,16,FALSE)</f>
        <v>0.1</v>
      </c>
      <c r="X195" s="57">
        <f>VLOOKUP($O195,PercentSHGoalStats!$A$3:$AE$998,17,FALSE)</f>
        <v>0.75</v>
      </c>
      <c r="Y195" s="57">
        <f>VLOOKUP($O195,PercentSHGoalStats!$A$3:$AE$998,19,FALSE)</f>
        <v>0.8</v>
      </c>
      <c r="Z195" s="57">
        <f>VLOOKUP($O195,PercentSHGoalStats!$A$3:$AE$998,20,FALSE)</f>
        <v>0.25</v>
      </c>
      <c r="AA195" s="57">
        <f>VLOOKUP($O195,PercentSHGoalStats!$A$3:$AE$998,22,FALSE)</f>
        <v>0.3</v>
      </c>
    </row>
    <row r="196" spans="1:27" hidden="1" x14ac:dyDescent="0.3">
      <c r="A196" s="57">
        <f>VLOOKUP($M196,PercentSHGoalStats!$A$3:$AE$998,5,FALSE)</f>
        <v>0.7142857142857143</v>
      </c>
      <c r="B196" s="57">
        <f>VLOOKUP($M196,PercentSHGoalStats!$A$3:$AE$998,6,FALSE)</f>
        <v>0.8</v>
      </c>
      <c r="C196" s="57">
        <f>VLOOKUP($M196,PercentSHGoalStats!$A$3:$AE$998,8,FALSE)</f>
        <v>0.52380952380952384</v>
      </c>
      <c r="D196" s="57">
        <f>VLOOKUP($M196,PercentSHGoalStats!$A$3:$AE$998,9,FALSE)</f>
        <v>0.7</v>
      </c>
      <c r="E196" s="57">
        <f>VLOOKUP($M196,PercentSHGoalStats!$A$3:$AE$998,11,FALSE)</f>
        <v>0.33333333333333331</v>
      </c>
      <c r="F196" s="57">
        <f>VLOOKUP($M196,PercentSHGoalStats!$A$3:$AE$998,12,FALSE)</f>
        <v>0.5</v>
      </c>
      <c r="G196" s="57">
        <f>VLOOKUP($M196,PercentSHGoalStats!$A$3:$AE$998,14,FALSE)</f>
        <v>0.19047619047619047</v>
      </c>
      <c r="H196" s="57">
        <f>VLOOKUP($M196,PercentSHGoalStats!$A$3:$AE$998,15,FALSE)</f>
        <v>0.3</v>
      </c>
      <c r="I196" s="57">
        <f>VLOOKUP($M196,PercentSHGoalStats!$A$3:$AE$998,17,FALSE)</f>
        <v>0.66666666666666663</v>
      </c>
      <c r="J196" s="57">
        <f>VLOOKUP($M196,PercentSHGoalStats!$A$3:$AE$998,18,FALSE)</f>
        <v>0.8</v>
      </c>
      <c r="K196" s="57">
        <f>VLOOKUP($M196,PercentSHGoalStats!$A$3:$AE$998,20,FALSE)</f>
        <v>0.33333333333333331</v>
      </c>
      <c r="L196" s="57">
        <f>VLOOKUP($M196,PercentSHGoalStats!$A$3:$AE$998,21,FALSE)</f>
        <v>0.4</v>
      </c>
      <c r="M196" s="53" t="str">
        <f>Fixtures!A196</f>
        <v>Amiens SC</v>
      </c>
      <c r="N196" s="54">
        <f>Fixtures!D196</f>
        <v>43492</v>
      </c>
      <c r="O196" s="53" t="str">
        <f>Fixtures!B196</f>
        <v>Olympique Lyonnais</v>
      </c>
      <c r="P196" s="57">
        <f>VLOOKUP($O196,PercentSHGoalStats!$A$3:$AE$998,5,FALSE)</f>
        <v>0.85</v>
      </c>
      <c r="Q196" s="57">
        <f>VLOOKUP($O196,PercentSHGoalStats!$A$3:$AE$998,7,FALSE)</f>
        <v>0.77777777777777779</v>
      </c>
      <c r="R196" s="57">
        <f>VLOOKUP($O196,PercentSHGoalStats!$A$3:$AE$998,8,FALSE)</f>
        <v>0.4</v>
      </c>
      <c r="S196" s="57">
        <f>VLOOKUP($O196,PercentSHGoalStats!$A$3:$AE$998,10,FALSE)</f>
        <v>0.77777777777777779</v>
      </c>
      <c r="T196" s="57">
        <f>VLOOKUP($O196,PercentSHGoalStats!$A$3:$AE$998,11,FALSE)</f>
        <v>0.65</v>
      </c>
      <c r="U196" s="57">
        <f>VLOOKUP($O196,PercentSHGoalStats!$A$3:$AE$998,13,FALSE)</f>
        <v>0.66666666666666663</v>
      </c>
      <c r="V196" s="57">
        <f>VLOOKUP($O196,PercentSHGoalStats!$A$3:$AE$998,14,FALSE)</f>
        <v>0.25</v>
      </c>
      <c r="W196" s="57">
        <f>VLOOKUP($O196,PercentSHGoalStats!$A$3:$AE$998,16,FALSE)</f>
        <v>0.44444444444444442</v>
      </c>
      <c r="X196" s="57">
        <f>VLOOKUP($O196,PercentSHGoalStats!$A$3:$AE$998,17,FALSE)</f>
        <v>0.5</v>
      </c>
      <c r="Y196" s="57">
        <f>VLOOKUP($O196,PercentSHGoalStats!$A$3:$AE$998,19,FALSE)</f>
        <v>0.66666666666666663</v>
      </c>
      <c r="Z196" s="57">
        <f>VLOOKUP($O196,PercentSHGoalStats!$A$3:$AE$998,20,FALSE)</f>
        <v>0.1</v>
      </c>
      <c r="AA196" s="57">
        <f>VLOOKUP($O196,PercentSHGoalStats!$A$3:$AE$998,22,FALSE)</f>
        <v>0.22222222222222221</v>
      </c>
    </row>
    <row r="197" spans="1:27" hidden="1" x14ac:dyDescent="0.3">
      <c r="A197" s="57">
        <f>VLOOKUP($M197,PercentSHGoalStats!$A$3:$AE$998,5,FALSE)</f>
        <v>0.84210526315789469</v>
      </c>
      <c r="B197" s="57">
        <f>VLOOKUP($M197,PercentSHGoalStats!$A$3:$AE$998,6,FALSE)</f>
        <v>0.7</v>
      </c>
      <c r="C197" s="57">
        <f>VLOOKUP($M197,PercentSHGoalStats!$A$3:$AE$998,8,FALSE)</f>
        <v>0.52631578947368418</v>
      </c>
      <c r="D197" s="57">
        <f>VLOOKUP($M197,PercentSHGoalStats!$A$3:$AE$998,9,FALSE)</f>
        <v>0.5</v>
      </c>
      <c r="E197" s="57">
        <f>VLOOKUP($M197,PercentSHGoalStats!$A$3:$AE$998,11,FALSE)</f>
        <v>0.63157894736842102</v>
      </c>
      <c r="F197" s="57">
        <f>VLOOKUP($M197,PercentSHGoalStats!$A$3:$AE$998,12,FALSE)</f>
        <v>0.6</v>
      </c>
      <c r="G197" s="57">
        <f>VLOOKUP($M197,PercentSHGoalStats!$A$3:$AE$998,14,FALSE)</f>
        <v>0.15789473684210525</v>
      </c>
      <c r="H197" s="57">
        <f>VLOOKUP($M197,PercentSHGoalStats!$A$3:$AE$998,15,FALSE)</f>
        <v>0.1</v>
      </c>
      <c r="I197" s="57">
        <f>VLOOKUP($M197,PercentSHGoalStats!$A$3:$AE$998,17,FALSE)</f>
        <v>0.52631578947368418</v>
      </c>
      <c r="J197" s="57">
        <f>VLOOKUP($M197,PercentSHGoalStats!$A$3:$AE$998,18,FALSE)</f>
        <v>0.4</v>
      </c>
      <c r="K197" s="57">
        <f>VLOOKUP($M197,PercentSHGoalStats!$A$3:$AE$998,20,FALSE)</f>
        <v>0.10526315789473684</v>
      </c>
      <c r="L197" s="57">
        <f>VLOOKUP($M197,PercentSHGoalStats!$A$3:$AE$998,21,FALSE)</f>
        <v>0.1</v>
      </c>
      <c r="M197" s="53" t="str">
        <f>Fixtures!A197</f>
        <v>Montpellier</v>
      </c>
      <c r="N197" s="54">
        <f>Fixtures!D197</f>
        <v>43492</v>
      </c>
      <c r="O197" s="53" t="str">
        <f>Fixtures!B197</f>
        <v>Caen</v>
      </c>
      <c r="P197" s="57">
        <f>VLOOKUP($O197,PercentSHGoalStats!$A$3:$AE$998,5,FALSE)</f>
        <v>0.84210526315789469</v>
      </c>
      <c r="Q197" s="57">
        <f>VLOOKUP($O197,PercentSHGoalStats!$A$3:$AE$998,7,FALSE)</f>
        <v>0.8</v>
      </c>
      <c r="R197" s="57">
        <f>VLOOKUP($O197,PercentSHGoalStats!$A$3:$AE$998,8,FALSE)</f>
        <v>0.42105263157894735</v>
      </c>
      <c r="S197" s="57">
        <f>VLOOKUP($O197,PercentSHGoalStats!$A$3:$AE$998,10,FALSE)</f>
        <v>0.2</v>
      </c>
      <c r="T197" s="57">
        <f>VLOOKUP($O197,PercentSHGoalStats!$A$3:$AE$998,11,FALSE)</f>
        <v>0.52631578947368418</v>
      </c>
      <c r="U197" s="57">
        <f>VLOOKUP($O197,PercentSHGoalStats!$A$3:$AE$998,13,FALSE)</f>
        <v>0.3</v>
      </c>
      <c r="V197" s="57">
        <f>VLOOKUP($O197,PercentSHGoalStats!$A$3:$AE$998,14,FALSE)</f>
        <v>5.2631578947368418E-2</v>
      </c>
      <c r="W197" s="57">
        <f>VLOOKUP($O197,PercentSHGoalStats!$A$3:$AE$998,16,FALSE)</f>
        <v>0</v>
      </c>
      <c r="X197" s="57">
        <f>VLOOKUP($O197,PercentSHGoalStats!$A$3:$AE$998,17,FALSE)</f>
        <v>0.68421052631578949</v>
      </c>
      <c r="Y197" s="57">
        <f>VLOOKUP($O197,PercentSHGoalStats!$A$3:$AE$998,19,FALSE)</f>
        <v>0.6</v>
      </c>
      <c r="Z197" s="57">
        <f>VLOOKUP($O197,PercentSHGoalStats!$A$3:$AE$998,20,FALSE)</f>
        <v>0.10526315789473684</v>
      </c>
      <c r="AA197" s="57">
        <f>VLOOKUP($O197,PercentSHGoalStats!$A$3:$AE$998,22,FALSE)</f>
        <v>0.1</v>
      </c>
    </row>
    <row r="198" spans="1:27" hidden="1" x14ac:dyDescent="0.3">
      <c r="A198" s="57">
        <f>VLOOKUP($M198,PercentSHGoalStats!$A$3:$AE$998,5,FALSE)</f>
        <v>0.94736842105263153</v>
      </c>
      <c r="B198" s="57">
        <f>VLOOKUP($M198,PercentSHGoalStats!$A$3:$AE$998,6,FALSE)</f>
        <v>0.9</v>
      </c>
      <c r="C198" s="57">
        <f>VLOOKUP($M198,PercentSHGoalStats!$A$3:$AE$998,8,FALSE)</f>
        <v>0.73684210526315785</v>
      </c>
      <c r="D198" s="57">
        <f>VLOOKUP($M198,PercentSHGoalStats!$A$3:$AE$998,9,FALSE)</f>
        <v>0.6</v>
      </c>
      <c r="E198" s="57">
        <f>VLOOKUP($M198,PercentSHGoalStats!$A$3:$AE$998,11,FALSE)</f>
        <v>0.94736842105263153</v>
      </c>
      <c r="F198" s="57">
        <f>VLOOKUP($M198,PercentSHGoalStats!$A$3:$AE$998,12,FALSE)</f>
        <v>0.9</v>
      </c>
      <c r="G198" s="57">
        <f>VLOOKUP($M198,PercentSHGoalStats!$A$3:$AE$998,14,FALSE)</f>
        <v>0.68421052631578949</v>
      </c>
      <c r="H198" s="57">
        <f>VLOOKUP($M198,PercentSHGoalStats!$A$3:$AE$998,15,FALSE)</f>
        <v>0.6</v>
      </c>
      <c r="I198" s="57">
        <f>VLOOKUP($M198,PercentSHGoalStats!$A$3:$AE$998,17,FALSE)</f>
        <v>0.15789473684210525</v>
      </c>
      <c r="J198" s="57">
        <f>VLOOKUP($M198,PercentSHGoalStats!$A$3:$AE$998,18,FALSE)</f>
        <v>0.1</v>
      </c>
      <c r="K198" s="57">
        <f>VLOOKUP($M198,PercentSHGoalStats!$A$3:$AE$998,20,FALSE)</f>
        <v>0.10526315789473684</v>
      </c>
      <c r="L198" s="57">
        <f>VLOOKUP($M198,PercentSHGoalStats!$A$3:$AE$998,21,FALSE)</f>
        <v>0</v>
      </c>
      <c r="M198" s="53" t="str">
        <f>Fixtures!A198</f>
        <v>PSG</v>
      </c>
      <c r="N198" s="54">
        <f>Fixtures!D198</f>
        <v>43492</v>
      </c>
      <c r="O198" s="53" t="str">
        <f>Fixtures!B198</f>
        <v>Rennes</v>
      </c>
      <c r="P198" s="57">
        <f>VLOOKUP($O198,PercentSHGoalStats!$A$3:$AE$998,5,FALSE)</f>
        <v>0.75</v>
      </c>
      <c r="Q198" s="57">
        <f>VLOOKUP($O198,PercentSHGoalStats!$A$3:$AE$998,7,FALSE)</f>
        <v>0.72727272727272729</v>
      </c>
      <c r="R198" s="57">
        <f>VLOOKUP($O198,PercentSHGoalStats!$A$3:$AE$998,8,FALSE)</f>
        <v>0.65</v>
      </c>
      <c r="S198" s="57">
        <f>VLOOKUP($O198,PercentSHGoalStats!$A$3:$AE$998,10,FALSE)</f>
        <v>0.72727272727272729</v>
      </c>
      <c r="T198" s="57">
        <f>VLOOKUP($O198,PercentSHGoalStats!$A$3:$AE$998,11,FALSE)</f>
        <v>0.5</v>
      </c>
      <c r="U198" s="57">
        <f>VLOOKUP($O198,PercentSHGoalStats!$A$3:$AE$998,13,FALSE)</f>
        <v>0.54545454545454541</v>
      </c>
      <c r="V198" s="57">
        <f>VLOOKUP($O198,PercentSHGoalStats!$A$3:$AE$998,14,FALSE)</f>
        <v>0.15</v>
      </c>
      <c r="W198" s="57">
        <f>VLOOKUP($O198,PercentSHGoalStats!$A$3:$AE$998,16,FALSE)</f>
        <v>9.0909090909090912E-2</v>
      </c>
      <c r="X198" s="57">
        <f>VLOOKUP($O198,PercentSHGoalStats!$A$3:$AE$998,17,FALSE)</f>
        <v>0.6</v>
      </c>
      <c r="Y198" s="57">
        <f>VLOOKUP($O198,PercentSHGoalStats!$A$3:$AE$998,19,FALSE)</f>
        <v>0.72727272727272729</v>
      </c>
      <c r="Z198" s="57">
        <f>VLOOKUP($O198,PercentSHGoalStats!$A$3:$AE$998,20,FALSE)</f>
        <v>0.3</v>
      </c>
      <c r="AA198" s="57">
        <f>VLOOKUP($O198,PercentSHGoalStats!$A$3:$AE$998,22,FALSE)</f>
        <v>0.36363636363636365</v>
      </c>
    </row>
    <row r="199" spans="1:27" hidden="1" x14ac:dyDescent="0.3">
      <c r="A199" s="57">
        <f>VLOOKUP($M199,PercentSHGoalStats!$A$3:$AE$998,5,FALSE)</f>
        <v>0.7142857142857143</v>
      </c>
      <c r="B199" s="57">
        <f>VLOOKUP($M199,PercentSHGoalStats!$A$3:$AE$998,6,FALSE)</f>
        <v>0.9</v>
      </c>
      <c r="C199" s="57">
        <f>VLOOKUP($M199,PercentSHGoalStats!$A$3:$AE$998,8,FALSE)</f>
        <v>0.47619047619047616</v>
      </c>
      <c r="D199" s="57">
        <f>VLOOKUP($M199,PercentSHGoalStats!$A$3:$AE$998,9,FALSE)</f>
        <v>0.5</v>
      </c>
      <c r="E199" s="57">
        <f>VLOOKUP($M199,PercentSHGoalStats!$A$3:$AE$998,11,FALSE)</f>
        <v>0.47619047619047616</v>
      </c>
      <c r="F199" s="57">
        <f>VLOOKUP($M199,PercentSHGoalStats!$A$3:$AE$998,12,FALSE)</f>
        <v>0.7</v>
      </c>
      <c r="G199" s="57">
        <f>VLOOKUP($M199,PercentSHGoalStats!$A$3:$AE$998,14,FALSE)</f>
        <v>0.14285714285714285</v>
      </c>
      <c r="H199" s="57">
        <f>VLOOKUP($M199,PercentSHGoalStats!$A$3:$AE$998,15,FALSE)</f>
        <v>0.2</v>
      </c>
      <c r="I199" s="57">
        <f>VLOOKUP($M199,PercentSHGoalStats!$A$3:$AE$998,17,FALSE)</f>
        <v>0.5714285714285714</v>
      </c>
      <c r="J199" s="57">
        <f>VLOOKUP($M199,PercentSHGoalStats!$A$3:$AE$998,18,FALSE)</f>
        <v>0.7</v>
      </c>
      <c r="K199" s="57">
        <f>VLOOKUP($M199,PercentSHGoalStats!$A$3:$AE$998,20,FALSE)</f>
        <v>0.19047619047619047</v>
      </c>
      <c r="L199" s="57">
        <f>VLOOKUP($M199,PercentSHGoalStats!$A$3:$AE$998,21,FALSE)</f>
        <v>0.2</v>
      </c>
      <c r="M199" s="53" t="str">
        <f>Fixtures!A199</f>
        <v>Toulouse</v>
      </c>
      <c r="N199" s="54">
        <f>Fixtures!D199</f>
        <v>43492</v>
      </c>
      <c r="O199" s="53" t="str">
        <f>Fixtures!B199</f>
        <v>Angers SCO</v>
      </c>
      <c r="P199" s="57">
        <f>VLOOKUP($O199,PercentSHGoalStats!$A$3:$AE$998,5,FALSE)</f>
        <v>0.68421052631578949</v>
      </c>
      <c r="Q199" s="57">
        <f>VLOOKUP($O199,PercentSHGoalStats!$A$3:$AE$998,7,FALSE)</f>
        <v>0.55555555555555558</v>
      </c>
      <c r="R199" s="57">
        <f>VLOOKUP($O199,PercentSHGoalStats!$A$3:$AE$998,8,FALSE)</f>
        <v>0.36842105263157893</v>
      </c>
      <c r="S199" s="57">
        <f>VLOOKUP($O199,PercentSHGoalStats!$A$3:$AE$998,10,FALSE)</f>
        <v>0.22222222222222221</v>
      </c>
      <c r="T199" s="57">
        <f>VLOOKUP($O199,PercentSHGoalStats!$A$3:$AE$998,11,FALSE)</f>
        <v>0.42105263157894735</v>
      </c>
      <c r="U199" s="57">
        <f>VLOOKUP($O199,PercentSHGoalStats!$A$3:$AE$998,13,FALSE)</f>
        <v>0.1111111111111111</v>
      </c>
      <c r="V199" s="57">
        <f>VLOOKUP($O199,PercentSHGoalStats!$A$3:$AE$998,14,FALSE)</f>
        <v>0.10526315789473684</v>
      </c>
      <c r="W199" s="57">
        <f>VLOOKUP($O199,PercentSHGoalStats!$A$3:$AE$998,16,FALSE)</f>
        <v>0</v>
      </c>
      <c r="X199" s="57">
        <f>VLOOKUP($O199,PercentSHGoalStats!$A$3:$AE$998,17,FALSE)</f>
        <v>0.52631578947368418</v>
      </c>
      <c r="Y199" s="57">
        <f>VLOOKUP($O199,PercentSHGoalStats!$A$3:$AE$998,19,FALSE)</f>
        <v>0.55555555555555558</v>
      </c>
      <c r="Z199" s="57">
        <f>VLOOKUP($O199,PercentSHGoalStats!$A$3:$AE$998,20,FALSE)</f>
        <v>0.21052631578947367</v>
      </c>
      <c r="AA199" s="57">
        <f>VLOOKUP($O199,PercentSHGoalStats!$A$3:$AE$998,22,FALSE)</f>
        <v>0.22222222222222221</v>
      </c>
    </row>
    <row r="200" spans="1:27" hidden="1" x14ac:dyDescent="0.3">
      <c r="A200" s="57">
        <f>VLOOKUP($M200,PercentSHGoalStats!$A$3:$AE$998,5,FALSE)</f>
        <v>0.94117647058823528</v>
      </c>
      <c r="B200" s="57">
        <f>VLOOKUP($M200,PercentSHGoalStats!$A$3:$AE$998,6,FALSE)</f>
        <v>1</v>
      </c>
      <c r="C200" s="57">
        <f>VLOOKUP($M200,PercentSHGoalStats!$A$3:$AE$998,8,FALSE)</f>
        <v>0.58823529411764708</v>
      </c>
      <c r="D200" s="57">
        <f>VLOOKUP($M200,PercentSHGoalStats!$A$3:$AE$998,9,FALSE)</f>
        <v>0.5</v>
      </c>
      <c r="E200" s="57">
        <f>VLOOKUP($M200,PercentSHGoalStats!$A$3:$AE$998,11,FALSE)</f>
        <v>0.88235294117647056</v>
      </c>
      <c r="F200" s="57">
        <f>VLOOKUP($M200,PercentSHGoalStats!$A$3:$AE$998,12,FALSE)</f>
        <v>0.875</v>
      </c>
      <c r="G200" s="57">
        <f>VLOOKUP($M200,PercentSHGoalStats!$A$3:$AE$998,14,FALSE)</f>
        <v>0.23529411764705882</v>
      </c>
      <c r="H200" s="57">
        <f>VLOOKUP($M200,PercentSHGoalStats!$A$3:$AE$998,15,FALSE)</f>
        <v>0.125</v>
      </c>
      <c r="I200" s="57">
        <f>VLOOKUP($M200,PercentSHGoalStats!$A$3:$AE$998,17,FALSE)</f>
        <v>0.52941176470588236</v>
      </c>
      <c r="J200" s="57">
        <f>VLOOKUP($M200,PercentSHGoalStats!$A$3:$AE$998,18,FALSE)</f>
        <v>0.625</v>
      </c>
      <c r="K200" s="57">
        <f>VLOOKUP($M200,PercentSHGoalStats!$A$3:$AE$998,20,FALSE)</f>
        <v>0.11764705882352941</v>
      </c>
      <c r="L200" s="57">
        <f>VLOOKUP($M200,PercentSHGoalStats!$A$3:$AE$998,21,FALSE)</f>
        <v>0.125</v>
      </c>
      <c r="M200" s="53" t="str">
        <f>Fixtures!A200</f>
        <v>Bayern München</v>
      </c>
      <c r="N200" s="54">
        <f>Fixtures!D200</f>
        <v>43492</v>
      </c>
      <c r="O200" s="53" t="str">
        <f>Fixtures!B200</f>
        <v>Stuttgart</v>
      </c>
      <c r="P200" s="57">
        <f>VLOOKUP($O200,PercentSHGoalStats!$A$3:$AE$998,5,FALSE)</f>
        <v>0.8125</v>
      </c>
      <c r="Q200" s="57">
        <f>VLOOKUP($O200,PercentSHGoalStats!$A$3:$AE$998,7,FALSE)</f>
        <v>0.88888888888888884</v>
      </c>
      <c r="R200" s="57">
        <f>VLOOKUP($O200,PercentSHGoalStats!$A$3:$AE$998,8,FALSE)</f>
        <v>0.625</v>
      </c>
      <c r="S200" s="57">
        <f>VLOOKUP($O200,PercentSHGoalStats!$A$3:$AE$998,10,FALSE)</f>
        <v>0.66666666666666663</v>
      </c>
      <c r="T200" s="57">
        <f>VLOOKUP($O200,PercentSHGoalStats!$A$3:$AE$998,11,FALSE)</f>
        <v>0.375</v>
      </c>
      <c r="U200" s="57">
        <f>VLOOKUP($O200,PercentSHGoalStats!$A$3:$AE$998,13,FALSE)</f>
        <v>0.33333333333333331</v>
      </c>
      <c r="V200" s="57">
        <f>VLOOKUP($O200,PercentSHGoalStats!$A$3:$AE$998,14,FALSE)</f>
        <v>0.1875</v>
      </c>
      <c r="W200" s="57">
        <f>VLOOKUP($O200,PercentSHGoalStats!$A$3:$AE$998,16,FALSE)</f>
        <v>0.22222222222222221</v>
      </c>
      <c r="X200" s="57">
        <f>VLOOKUP($O200,PercentSHGoalStats!$A$3:$AE$998,17,FALSE)</f>
        <v>0.75</v>
      </c>
      <c r="Y200" s="57">
        <f>VLOOKUP($O200,PercentSHGoalStats!$A$3:$AE$998,19,FALSE)</f>
        <v>0.77777777777777779</v>
      </c>
      <c r="Z200" s="57">
        <f>VLOOKUP($O200,PercentSHGoalStats!$A$3:$AE$998,20,FALSE)</f>
        <v>0.375</v>
      </c>
      <c r="AA200" s="57">
        <f>VLOOKUP($O200,PercentSHGoalStats!$A$3:$AE$998,22,FALSE)</f>
        <v>0.44444444444444442</v>
      </c>
    </row>
    <row r="201" spans="1:27" hidden="1" x14ac:dyDescent="0.3">
      <c r="A201" s="57">
        <f>VLOOKUP($M201,PercentSHGoalStats!$A$3:$AE$998,5,FALSE)</f>
        <v>0.9375</v>
      </c>
      <c r="B201" s="57">
        <f>VLOOKUP($M201,PercentSHGoalStats!$A$3:$AE$998,6,FALSE)</f>
        <v>1</v>
      </c>
      <c r="C201" s="57">
        <f>VLOOKUP($M201,PercentSHGoalStats!$A$3:$AE$998,8,FALSE)</f>
        <v>0.8125</v>
      </c>
      <c r="D201" s="57">
        <f>VLOOKUP($M201,PercentSHGoalStats!$A$3:$AE$998,9,FALSE)</f>
        <v>0.875</v>
      </c>
      <c r="E201" s="57">
        <f>VLOOKUP($M201,PercentSHGoalStats!$A$3:$AE$998,11,FALSE)</f>
        <v>0.5625</v>
      </c>
      <c r="F201" s="57">
        <f>VLOOKUP($M201,PercentSHGoalStats!$A$3:$AE$998,12,FALSE)</f>
        <v>0.5</v>
      </c>
      <c r="G201" s="57">
        <f>VLOOKUP($M201,PercentSHGoalStats!$A$3:$AE$998,14,FALSE)</f>
        <v>0.125</v>
      </c>
      <c r="H201" s="57">
        <f>VLOOKUP($M201,PercentSHGoalStats!$A$3:$AE$998,15,FALSE)</f>
        <v>0.125</v>
      </c>
      <c r="I201" s="57">
        <f>VLOOKUP($M201,PercentSHGoalStats!$A$3:$AE$998,17,FALSE)</f>
        <v>0.875</v>
      </c>
      <c r="J201" s="57">
        <f>VLOOKUP($M201,PercentSHGoalStats!$A$3:$AE$998,18,FALSE)</f>
        <v>1</v>
      </c>
      <c r="K201" s="57">
        <f>VLOOKUP($M201,PercentSHGoalStats!$A$3:$AE$998,20,FALSE)</f>
        <v>0.4375</v>
      </c>
      <c r="L201" s="57">
        <f>VLOOKUP($M201,PercentSHGoalStats!$A$3:$AE$998,21,FALSE)</f>
        <v>0.5</v>
      </c>
      <c r="M201" s="53" t="str">
        <f>Fixtures!A201</f>
        <v>Fortuna Düsseldorf</v>
      </c>
      <c r="N201" s="54">
        <f>Fixtures!D201</f>
        <v>43492</v>
      </c>
      <c r="O201" s="53" t="str">
        <f>Fixtures!B201</f>
        <v>RB Leipzig</v>
      </c>
      <c r="P201" s="57">
        <f>VLOOKUP($O201,PercentSHGoalStats!$A$3:$AE$998,5,FALSE)</f>
        <v>0.76470588235294112</v>
      </c>
      <c r="Q201" s="57">
        <f>VLOOKUP($O201,PercentSHGoalStats!$A$3:$AE$998,7,FALSE)</f>
        <v>0.8571428571428571</v>
      </c>
      <c r="R201" s="57">
        <f>VLOOKUP($O201,PercentSHGoalStats!$A$3:$AE$998,8,FALSE)</f>
        <v>0.41176470588235292</v>
      </c>
      <c r="S201" s="57">
        <f>VLOOKUP($O201,PercentSHGoalStats!$A$3:$AE$998,10,FALSE)</f>
        <v>0.14285714285714285</v>
      </c>
      <c r="T201" s="57">
        <f>VLOOKUP($O201,PercentSHGoalStats!$A$3:$AE$998,11,FALSE)</f>
        <v>0.52941176470588236</v>
      </c>
      <c r="U201" s="57">
        <f>VLOOKUP($O201,PercentSHGoalStats!$A$3:$AE$998,13,FALSE)</f>
        <v>0.2857142857142857</v>
      </c>
      <c r="V201" s="57">
        <f>VLOOKUP($O201,PercentSHGoalStats!$A$3:$AE$998,14,FALSE)</f>
        <v>0.23529411764705882</v>
      </c>
      <c r="W201" s="57">
        <f>VLOOKUP($O201,PercentSHGoalStats!$A$3:$AE$998,16,FALSE)</f>
        <v>0.14285714285714285</v>
      </c>
      <c r="X201" s="57">
        <f>VLOOKUP($O201,PercentSHGoalStats!$A$3:$AE$998,17,FALSE)</f>
        <v>0.47058823529411764</v>
      </c>
      <c r="Y201" s="57">
        <f>VLOOKUP($O201,PercentSHGoalStats!$A$3:$AE$998,19,FALSE)</f>
        <v>0.7142857142857143</v>
      </c>
      <c r="Z201" s="57">
        <f>VLOOKUP($O201,PercentSHGoalStats!$A$3:$AE$998,20,FALSE)</f>
        <v>5.8823529411764705E-2</v>
      </c>
      <c r="AA201" s="57">
        <f>VLOOKUP($O201,PercentSHGoalStats!$A$3:$AE$998,22,FALSE)</f>
        <v>0</v>
      </c>
    </row>
    <row r="202" spans="1:27" hidden="1" x14ac:dyDescent="0.3">
      <c r="A202" s="57">
        <f>VLOOKUP($M202,PercentSHGoalStats!$A$3:$AE$998,5,FALSE)</f>
        <v>0.75</v>
      </c>
      <c r="B202" s="57">
        <f>VLOOKUP($M202,PercentSHGoalStats!$A$3:$AE$998,6,FALSE)</f>
        <v>0.75</v>
      </c>
      <c r="C202" s="57">
        <f>VLOOKUP($M202,PercentSHGoalStats!$A$3:$AE$998,8,FALSE)</f>
        <v>0.375</v>
      </c>
      <c r="D202" s="57">
        <f>VLOOKUP($M202,PercentSHGoalStats!$A$3:$AE$998,9,FALSE)</f>
        <v>0.25</v>
      </c>
      <c r="E202" s="57">
        <f>VLOOKUP($M202,PercentSHGoalStats!$A$3:$AE$998,11,FALSE)</f>
        <v>0.75</v>
      </c>
      <c r="F202" s="57">
        <f>VLOOKUP($M202,PercentSHGoalStats!$A$3:$AE$998,12,FALSE)</f>
        <v>0.75</v>
      </c>
      <c r="G202" s="57">
        <f>VLOOKUP($M202,PercentSHGoalStats!$A$3:$AE$998,14,FALSE)</f>
        <v>0.125</v>
      </c>
      <c r="H202" s="57">
        <f>VLOOKUP($M202,PercentSHGoalStats!$A$3:$AE$998,15,FALSE)</f>
        <v>0.25</v>
      </c>
      <c r="I202" s="57">
        <f>VLOOKUP($M202,PercentSHGoalStats!$A$3:$AE$998,17,FALSE)</f>
        <v>0.375</v>
      </c>
      <c r="J202" s="57">
        <f>VLOOKUP($M202,PercentSHGoalStats!$A$3:$AE$998,18,FALSE)</f>
        <v>0.25</v>
      </c>
      <c r="K202" s="57">
        <f>VLOOKUP($M202,PercentSHGoalStats!$A$3:$AE$998,20,FALSE)</f>
        <v>0.125</v>
      </c>
      <c r="L202" s="57">
        <f>VLOOKUP($M202,PercentSHGoalStats!$A$3:$AE$998,21,FALSE)</f>
        <v>0</v>
      </c>
      <c r="M202" s="53" t="str">
        <f>Fixtures!A202</f>
        <v>Venezia</v>
      </c>
      <c r="N202" s="54">
        <f>Fixtures!D202</f>
        <v>43492</v>
      </c>
      <c r="O202" s="53" t="str">
        <f>Fixtures!B202</f>
        <v>Calcio Padova</v>
      </c>
      <c r="P202" s="57">
        <f>VLOOKUP($O202,PercentSHGoalStats!$A$3:$AE$998,5,FALSE)</f>
        <v>0.75</v>
      </c>
      <c r="Q202" s="57">
        <f>VLOOKUP($O202,PercentSHGoalStats!$A$3:$AE$998,7,FALSE)</f>
        <v>0.8</v>
      </c>
      <c r="R202" s="57">
        <f>VLOOKUP($O202,PercentSHGoalStats!$A$3:$AE$998,8,FALSE)</f>
        <v>0.5</v>
      </c>
      <c r="S202" s="57">
        <f>VLOOKUP($O202,PercentSHGoalStats!$A$3:$AE$998,10,FALSE)</f>
        <v>0.6</v>
      </c>
      <c r="T202" s="57">
        <f>VLOOKUP($O202,PercentSHGoalStats!$A$3:$AE$998,11,FALSE)</f>
        <v>0</v>
      </c>
      <c r="U202" s="57">
        <f>VLOOKUP($O202,PercentSHGoalStats!$A$3:$AE$998,13,FALSE)</f>
        <v>0</v>
      </c>
      <c r="V202" s="57">
        <f>VLOOKUP($O202,PercentSHGoalStats!$A$3:$AE$998,14,FALSE)</f>
        <v>0</v>
      </c>
      <c r="W202" s="57">
        <f>VLOOKUP($O202,PercentSHGoalStats!$A$3:$AE$998,16,FALSE)</f>
        <v>0</v>
      </c>
      <c r="X202" s="57">
        <f>VLOOKUP($O202,PercentSHGoalStats!$A$3:$AE$998,17,FALSE)</f>
        <v>0.75</v>
      </c>
      <c r="Y202" s="57">
        <f>VLOOKUP($O202,PercentSHGoalStats!$A$3:$AE$998,19,FALSE)</f>
        <v>0.8</v>
      </c>
      <c r="Z202" s="57">
        <f>VLOOKUP($O202,PercentSHGoalStats!$A$3:$AE$998,20,FALSE)</f>
        <v>0.5</v>
      </c>
      <c r="AA202" s="57">
        <f>VLOOKUP($O202,PercentSHGoalStats!$A$3:$AE$998,22,FALSE)</f>
        <v>0.6</v>
      </c>
    </row>
    <row r="203" spans="1:27" hidden="1" x14ac:dyDescent="0.3">
      <c r="A203" s="57" t="e">
        <f>VLOOKUP($M203,PercentSHGoalStats!$A$3:$AE$998,5,FALSE)</f>
        <v>#N/A</v>
      </c>
      <c r="B203" s="57" t="e">
        <f>VLOOKUP($M203,PercentSHGoalStats!$A$3:$AE$998,6,FALSE)</f>
        <v>#N/A</v>
      </c>
      <c r="C203" s="57" t="e">
        <f>VLOOKUP($M203,PercentSHGoalStats!$A$3:$AE$998,8,FALSE)</f>
        <v>#N/A</v>
      </c>
      <c r="D203" s="57" t="e">
        <f>VLOOKUP($M203,PercentSHGoalStats!$A$3:$AE$998,9,FALSE)</f>
        <v>#N/A</v>
      </c>
      <c r="E203" s="57" t="e">
        <f>VLOOKUP($M203,PercentSHGoalStats!$A$3:$AE$998,11,FALSE)</f>
        <v>#N/A</v>
      </c>
      <c r="F203" s="57" t="e">
        <f>VLOOKUP($M203,PercentSHGoalStats!$A$3:$AE$998,12,FALSE)</f>
        <v>#N/A</v>
      </c>
      <c r="G203" s="57" t="e">
        <f>VLOOKUP($M203,PercentSHGoalStats!$A$3:$AE$998,14,FALSE)</f>
        <v>#N/A</v>
      </c>
      <c r="H203" s="57" t="e">
        <f>VLOOKUP($M203,PercentSHGoalStats!$A$3:$AE$998,15,FALSE)</f>
        <v>#N/A</v>
      </c>
      <c r="I203" s="57" t="e">
        <f>VLOOKUP($M203,PercentSHGoalStats!$A$3:$AE$998,17,FALSE)</f>
        <v>#N/A</v>
      </c>
      <c r="J203" s="57" t="e">
        <f>VLOOKUP($M203,PercentSHGoalStats!$A$3:$AE$998,18,FALSE)</f>
        <v>#N/A</v>
      </c>
      <c r="K203" s="57" t="e">
        <f>VLOOKUP($M203,PercentSHGoalStats!$A$3:$AE$998,20,FALSE)</f>
        <v>#N/A</v>
      </c>
      <c r="L203" s="57" t="e">
        <f>VLOOKUP($M203,PercentSHGoalStats!$A$3:$AE$998,21,FALSE)</f>
        <v>#N/A</v>
      </c>
      <c r="M203" s="53" t="str">
        <f>Fixtures!A203</f>
        <v>Livorno</v>
      </c>
      <c r="N203" s="54">
        <f>Fixtures!D203</f>
        <v>43492</v>
      </c>
      <c r="O203" s="53" t="str">
        <f>Fixtures!B203</f>
        <v>Pescara</v>
      </c>
      <c r="P203" s="57">
        <f>VLOOKUP($O203,PercentSHGoalStats!$A$3:$AE$998,5,FALSE)</f>
        <v>1</v>
      </c>
      <c r="Q203" s="57">
        <f>VLOOKUP($O203,PercentSHGoalStats!$A$3:$AE$998,7,FALSE)</f>
        <v>1</v>
      </c>
      <c r="R203" s="57">
        <f>VLOOKUP($O203,PercentSHGoalStats!$A$3:$AE$998,8,FALSE)</f>
        <v>0.44444444444444442</v>
      </c>
      <c r="S203" s="57">
        <f>VLOOKUP($O203,PercentSHGoalStats!$A$3:$AE$998,10,FALSE)</f>
        <v>0.4</v>
      </c>
      <c r="T203" s="57">
        <f>VLOOKUP($O203,PercentSHGoalStats!$A$3:$AE$998,11,FALSE)</f>
        <v>0.88888888888888884</v>
      </c>
      <c r="U203" s="57">
        <f>VLOOKUP($O203,PercentSHGoalStats!$A$3:$AE$998,13,FALSE)</f>
        <v>1</v>
      </c>
      <c r="V203" s="57">
        <f>VLOOKUP($O203,PercentSHGoalStats!$A$3:$AE$998,14,FALSE)</f>
        <v>0.22222222222222221</v>
      </c>
      <c r="W203" s="57">
        <f>VLOOKUP($O203,PercentSHGoalStats!$A$3:$AE$998,16,FALSE)</f>
        <v>0.2</v>
      </c>
      <c r="X203" s="57">
        <f>VLOOKUP($O203,PercentSHGoalStats!$A$3:$AE$998,17,FALSE)</f>
        <v>0.33333333333333331</v>
      </c>
      <c r="Y203" s="57">
        <f>VLOOKUP($O203,PercentSHGoalStats!$A$3:$AE$998,19,FALSE)</f>
        <v>0.2</v>
      </c>
      <c r="Z203" s="57">
        <f>VLOOKUP($O203,PercentSHGoalStats!$A$3:$AE$998,20,FALSE)</f>
        <v>0</v>
      </c>
      <c r="AA203" s="57">
        <f>VLOOKUP($O203,PercentSHGoalStats!$A$3:$AE$998,22,FALSE)</f>
        <v>0</v>
      </c>
    </row>
    <row r="204" spans="1:27" hidden="1" x14ac:dyDescent="0.3">
      <c r="A204" s="57">
        <f>VLOOKUP($M204,PercentSHGoalStats!$A$3:$AE$998,5,FALSE)</f>
        <v>0.8571428571428571</v>
      </c>
      <c r="B204" s="57">
        <f>VLOOKUP($M204,PercentSHGoalStats!$A$3:$AE$998,6,FALSE)</f>
        <v>1</v>
      </c>
      <c r="C204" s="57">
        <f>VLOOKUP($M204,PercentSHGoalStats!$A$3:$AE$998,8,FALSE)</f>
        <v>0</v>
      </c>
      <c r="D204" s="57">
        <f>VLOOKUP($M204,PercentSHGoalStats!$A$3:$AE$998,9,FALSE)</f>
        <v>0</v>
      </c>
      <c r="E204" s="57">
        <f>VLOOKUP($M204,PercentSHGoalStats!$A$3:$AE$998,11,FALSE)</f>
        <v>0.42857142857142855</v>
      </c>
      <c r="F204" s="57">
        <f>VLOOKUP($M204,PercentSHGoalStats!$A$3:$AE$998,12,FALSE)</f>
        <v>0.5</v>
      </c>
      <c r="G204" s="57">
        <f>VLOOKUP($M204,PercentSHGoalStats!$A$3:$AE$998,14,FALSE)</f>
        <v>0</v>
      </c>
      <c r="H204" s="57">
        <f>VLOOKUP($M204,PercentSHGoalStats!$A$3:$AE$998,15,FALSE)</f>
        <v>0</v>
      </c>
      <c r="I204" s="57">
        <f>VLOOKUP($M204,PercentSHGoalStats!$A$3:$AE$998,17,FALSE)</f>
        <v>0.42857142857142855</v>
      </c>
      <c r="J204" s="57">
        <f>VLOOKUP($M204,PercentSHGoalStats!$A$3:$AE$998,18,FALSE)</f>
        <v>0.5</v>
      </c>
      <c r="K204" s="57">
        <f>VLOOKUP($M204,PercentSHGoalStats!$A$3:$AE$998,20,FALSE)</f>
        <v>0</v>
      </c>
      <c r="L204" s="57">
        <f>VLOOKUP($M204,PercentSHGoalStats!$A$3:$AE$998,21,FALSE)</f>
        <v>0</v>
      </c>
      <c r="M204" s="53" t="str">
        <f>Fixtures!A204</f>
        <v>Brescia</v>
      </c>
      <c r="N204" s="54">
        <f>Fixtures!D204</f>
        <v>43492</v>
      </c>
      <c r="O204" s="53" t="str">
        <f>Fixtures!B204</f>
        <v>Spezia</v>
      </c>
      <c r="P204" s="57">
        <f>VLOOKUP($O204,PercentSHGoalStats!$A$3:$AE$998,5,FALSE)</f>
        <v>0.7142857142857143</v>
      </c>
      <c r="Q204" s="57">
        <f>VLOOKUP($O204,PercentSHGoalStats!$A$3:$AE$998,7,FALSE)</f>
        <v>0.5</v>
      </c>
      <c r="R204" s="57">
        <f>VLOOKUP($O204,PercentSHGoalStats!$A$3:$AE$998,8,FALSE)</f>
        <v>0.14285714285714285</v>
      </c>
      <c r="S204" s="57">
        <f>VLOOKUP($O204,PercentSHGoalStats!$A$3:$AE$998,10,FALSE)</f>
        <v>0.25</v>
      </c>
      <c r="T204" s="57">
        <f>VLOOKUP($O204,PercentSHGoalStats!$A$3:$AE$998,11,FALSE)</f>
        <v>0.2857142857142857</v>
      </c>
      <c r="U204" s="57">
        <f>VLOOKUP($O204,PercentSHGoalStats!$A$3:$AE$998,13,FALSE)</f>
        <v>0.25</v>
      </c>
      <c r="V204" s="57">
        <f>VLOOKUP($O204,PercentSHGoalStats!$A$3:$AE$998,14,FALSE)</f>
        <v>0</v>
      </c>
      <c r="W204" s="57">
        <f>VLOOKUP($O204,PercentSHGoalStats!$A$3:$AE$998,16,FALSE)</f>
        <v>0</v>
      </c>
      <c r="X204" s="57">
        <f>VLOOKUP($O204,PercentSHGoalStats!$A$3:$AE$998,17,FALSE)</f>
        <v>0.5714285714285714</v>
      </c>
      <c r="Y204" s="57">
        <f>VLOOKUP($O204,PercentSHGoalStats!$A$3:$AE$998,19,FALSE)</f>
        <v>0.5</v>
      </c>
      <c r="Z204" s="57">
        <f>VLOOKUP($O204,PercentSHGoalStats!$A$3:$AE$998,20,FALSE)</f>
        <v>0.14285714285714285</v>
      </c>
      <c r="AA204" s="57">
        <f>VLOOKUP($O204,PercentSHGoalStats!$A$3:$AE$998,22,FALSE)</f>
        <v>0.25</v>
      </c>
    </row>
    <row r="205" spans="1:27" hidden="1" x14ac:dyDescent="0.3">
      <c r="A205" s="57" t="e">
        <f>VLOOKUP($M205,PercentSHGoalStats!$A$3:$AE$998,5,FALSE)</f>
        <v>#DIV/0!</v>
      </c>
      <c r="B205" s="57" t="e">
        <f>VLOOKUP($M205,PercentSHGoalStats!$A$3:$AE$998,6,FALSE)</f>
        <v>#DIV/0!</v>
      </c>
      <c r="C205" s="57" t="e">
        <f>VLOOKUP($M205,PercentSHGoalStats!$A$3:$AE$998,8,FALSE)</f>
        <v>#DIV/0!</v>
      </c>
      <c r="D205" s="57" t="e">
        <f>VLOOKUP($M205,PercentSHGoalStats!$A$3:$AE$998,9,FALSE)</f>
        <v>#DIV/0!</v>
      </c>
      <c r="E205" s="57" t="e">
        <f>VLOOKUP($M205,PercentSHGoalStats!$A$3:$AE$998,11,FALSE)</f>
        <v>#DIV/0!</v>
      </c>
      <c r="F205" s="57" t="e">
        <f>VLOOKUP($M205,PercentSHGoalStats!$A$3:$AE$998,12,FALSE)</f>
        <v>#DIV/0!</v>
      </c>
      <c r="G205" s="57" t="e">
        <f>VLOOKUP($M205,PercentSHGoalStats!$A$3:$AE$998,14,FALSE)</f>
        <v>#DIV/0!</v>
      </c>
      <c r="H205" s="57" t="e">
        <f>VLOOKUP($M205,PercentSHGoalStats!$A$3:$AE$998,15,FALSE)</f>
        <v>#DIV/0!</v>
      </c>
      <c r="I205" s="57" t="e">
        <f>VLOOKUP($M205,PercentSHGoalStats!$A$3:$AE$998,17,FALSE)</f>
        <v>#DIV/0!</v>
      </c>
      <c r="J205" s="57" t="e">
        <f>VLOOKUP($M205,PercentSHGoalStats!$A$3:$AE$998,18,FALSE)</f>
        <v>#DIV/0!</v>
      </c>
      <c r="K205" s="57" t="e">
        <f>VLOOKUP($M205,PercentSHGoalStats!$A$3:$AE$998,20,FALSE)</f>
        <v>#DIV/0!</v>
      </c>
      <c r="L205" s="57" t="e">
        <f>VLOOKUP($M205,PercentSHGoalStats!$A$3:$AE$998,21,FALSE)</f>
        <v>#DIV/0!</v>
      </c>
      <c r="M205" s="53" t="str">
        <f>Fixtures!A205</f>
        <v>Albacete</v>
      </c>
      <c r="N205" s="54">
        <f>Fixtures!D205</f>
        <v>43492</v>
      </c>
      <c r="O205" s="53" t="str">
        <f>Fixtures!B205</f>
        <v>Reus Deportiu</v>
      </c>
      <c r="P205" s="57" t="e">
        <f>VLOOKUP($O205,PercentSHGoalStats!$A$3:$AE$998,5,FALSE)</f>
        <v>#DIV/0!</v>
      </c>
      <c r="Q205" s="57" t="e">
        <f>VLOOKUP($O205,PercentSHGoalStats!$A$3:$AE$998,7,FALSE)</f>
        <v>#DIV/0!</v>
      </c>
      <c r="R205" s="57" t="e">
        <f>VLOOKUP($O205,PercentSHGoalStats!$A$3:$AE$998,8,FALSE)</f>
        <v>#DIV/0!</v>
      </c>
      <c r="S205" s="57" t="e">
        <f>VLOOKUP($O205,PercentSHGoalStats!$A$3:$AE$998,10,FALSE)</f>
        <v>#DIV/0!</v>
      </c>
      <c r="T205" s="57" t="e">
        <f>VLOOKUP($O205,PercentSHGoalStats!$A$3:$AE$998,11,FALSE)</f>
        <v>#DIV/0!</v>
      </c>
      <c r="U205" s="57" t="e">
        <f>VLOOKUP($O205,PercentSHGoalStats!$A$3:$AE$998,13,FALSE)</f>
        <v>#DIV/0!</v>
      </c>
      <c r="V205" s="57" t="e">
        <f>VLOOKUP($O205,PercentSHGoalStats!$A$3:$AE$998,14,FALSE)</f>
        <v>#DIV/0!</v>
      </c>
      <c r="W205" s="57" t="e">
        <f>VLOOKUP($O205,PercentSHGoalStats!$A$3:$AE$998,16,FALSE)</f>
        <v>#DIV/0!</v>
      </c>
      <c r="X205" s="57" t="e">
        <f>VLOOKUP($O205,PercentSHGoalStats!$A$3:$AE$998,17,FALSE)</f>
        <v>#DIV/0!</v>
      </c>
      <c r="Y205" s="57" t="e">
        <f>VLOOKUP($O205,PercentSHGoalStats!$A$3:$AE$998,19,FALSE)</f>
        <v>#DIV/0!</v>
      </c>
      <c r="Z205" s="57" t="e">
        <f>VLOOKUP($O205,PercentSHGoalStats!$A$3:$AE$998,20,FALSE)</f>
        <v>#DIV/0!</v>
      </c>
      <c r="AA205" s="57" t="e">
        <f>VLOOKUP($O205,PercentSHGoalStats!$A$3:$AE$998,22,FALSE)</f>
        <v>#DIV/0!</v>
      </c>
    </row>
    <row r="206" spans="1:27" hidden="1" x14ac:dyDescent="0.3">
      <c r="A206" s="57" t="e">
        <f>VLOOKUP($M206,PercentSHGoalStats!$A$3:$AE$998,5,FALSE)</f>
        <v>#DIV/0!</v>
      </c>
      <c r="B206" s="57" t="e">
        <f>VLOOKUP($M206,PercentSHGoalStats!$A$3:$AE$998,6,FALSE)</f>
        <v>#DIV/0!</v>
      </c>
      <c r="C206" s="57" t="e">
        <f>VLOOKUP($M206,PercentSHGoalStats!$A$3:$AE$998,8,FALSE)</f>
        <v>#DIV/0!</v>
      </c>
      <c r="D206" s="57" t="e">
        <f>VLOOKUP($M206,PercentSHGoalStats!$A$3:$AE$998,9,FALSE)</f>
        <v>#DIV/0!</v>
      </c>
      <c r="E206" s="57" t="e">
        <f>VLOOKUP($M206,PercentSHGoalStats!$A$3:$AE$998,11,FALSE)</f>
        <v>#DIV/0!</v>
      </c>
      <c r="F206" s="57" t="e">
        <f>VLOOKUP($M206,PercentSHGoalStats!$A$3:$AE$998,12,FALSE)</f>
        <v>#DIV/0!</v>
      </c>
      <c r="G206" s="57" t="e">
        <f>VLOOKUP($M206,PercentSHGoalStats!$A$3:$AE$998,14,FALSE)</f>
        <v>#DIV/0!</v>
      </c>
      <c r="H206" s="57" t="e">
        <f>VLOOKUP($M206,PercentSHGoalStats!$A$3:$AE$998,15,FALSE)</f>
        <v>#DIV/0!</v>
      </c>
      <c r="I206" s="57" t="e">
        <f>VLOOKUP($M206,PercentSHGoalStats!$A$3:$AE$998,17,FALSE)</f>
        <v>#DIV/0!</v>
      </c>
      <c r="J206" s="57" t="e">
        <f>VLOOKUP($M206,PercentSHGoalStats!$A$3:$AE$998,18,FALSE)</f>
        <v>#DIV/0!</v>
      </c>
      <c r="K206" s="57" t="e">
        <f>VLOOKUP($M206,PercentSHGoalStats!$A$3:$AE$998,20,FALSE)</f>
        <v>#DIV/0!</v>
      </c>
      <c r="L206" s="57" t="e">
        <f>VLOOKUP($M206,PercentSHGoalStats!$A$3:$AE$998,21,FALSE)</f>
        <v>#DIV/0!</v>
      </c>
      <c r="M206" s="53" t="str">
        <f>Fixtures!A206</f>
        <v>Alcorcón</v>
      </c>
      <c r="N206" s="54">
        <f>Fixtures!D206</f>
        <v>43492</v>
      </c>
      <c r="O206" s="53" t="str">
        <f>Fixtures!B206</f>
        <v>Córdoba</v>
      </c>
      <c r="P206" s="57" t="e">
        <f>VLOOKUP($O206,PercentSHGoalStats!$A$3:$AE$998,5,FALSE)</f>
        <v>#DIV/0!</v>
      </c>
      <c r="Q206" s="57" t="e">
        <f>VLOOKUP($O206,PercentSHGoalStats!$A$3:$AE$998,7,FALSE)</f>
        <v>#DIV/0!</v>
      </c>
      <c r="R206" s="57" t="e">
        <f>VLOOKUP($O206,PercentSHGoalStats!$A$3:$AE$998,8,FALSE)</f>
        <v>#DIV/0!</v>
      </c>
      <c r="S206" s="57" t="e">
        <f>VLOOKUP($O206,PercentSHGoalStats!$A$3:$AE$998,10,FALSE)</f>
        <v>#DIV/0!</v>
      </c>
      <c r="T206" s="57" t="e">
        <f>VLOOKUP($O206,PercentSHGoalStats!$A$3:$AE$998,11,FALSE)</f>
        <v>#DIV/0!</v>
      </c>
      <c r="U206" s="57" t="e">
        <f>VLOOKUP($O206,PercentSHGoalStats!$A$3:$AE$998,13,FALSE)</f>
        <v>#DIV/0!</v>
      </c>
      <c r="V206" s="57" t="e">
        <f>VLOOKUP($O206,PercentSHGoalStats!$A$3:$AE$998,14,FALSE)</f>
        <v>#DIV/0!</v>
      </c>
      <c r="W206" s="57" t="e">
        <f>VLOOKUP($O206,PercentSHGoalStats!$A$3:$AE$998,16,FALSE)</f>
        <v>#DIV/0!</v>
      </c>
      <c r="X206" s="57" t="e">
        <f>VLOOKUP($O206,PercentSHGoalStats!$A$3:$AE$998,17,FALSE)</f>
        <v>#DIV/0!</v>
      </c>
      <c r="Y206" s="57" t="e">
        <f>VLOOKUP($O206,PercentSHGoalStats!$A$3:$AE$998,19,FALSE)</f>
        <v>#DIV/0!</v>
      </c>
      <c r="Z206" s="57" t="e">
        <f>VLOOKUP($O206,PercentSHGoalStats!$A$3:$AE$998,20,FALSE)</f>
        <v>#DIV/0!</v>
      </c>
      <c r="AA206" s="57" t="e">
        <f>VLOOKUP($O206,PercentSHGoalStats!$A$3:$AE$998,22,FALSE)</f>
        <v>#DIV/0!</v>
      </c>
    </row>
    <row r="207" spans="1:27" hidden="1" x14ac:dyDescent="0.3">
      <c r="A207" s="57" t="e">
        <f>VLOOKUP($M207,PercentSHGoalStats!$A$3:$AE$998,5,FALSE)</f>
        <v>#DIV/0!</v>
      </c>
      <c r="B207" s="57" t="e">
        <f>VLOOKUP($M207,PercentSHGoalStats!$A$3:$AE$998,6,FALSE)</f>
        <v>#DIV/0!</v>
      </c>
      <c r="C207" s="57" t="e">
        <f>VLOOKUP($M207,PercentSHGoalStats!$A$3:$AE$998,8,FALSE)</f>
        <v>#DIV/0!</v>
      </c>
      <c r="D207" s="57" t="e">
        <f>VLOOKUP($M207,PercentSHGoalStats!$A$3:$AE$998,9,FALSE)</f>
        <v>#DIV/0!</v>
      </c>
      <c r="E207" s="57" t="e">
        <f>VLOOKUP($M207,PercentSHGoalStats!$A$3:$AE$998,11,FALSE)</f>
        <v>#DIV/0!</v>
      </c>
      <c r="F207" s="57" t="e">
        <f>VLOOKUP($M207,PercentSHGoalStats!$A$3:$AE$998,12,FALSE)</f>
        <v>#DIV/0!</v>
      </c>
      <c r="G207" s="57" t="e">
        <f>VLOOKUP($M207,PercentSHGoalStats!$A$3:$AE$998,14,FALSE)</f>
        <v>#DIV/0!</v>
      </c>
      <c r="H207" s="57" t="e">
        <f>VLOOKUP($M207,PercentSHGoalStats!$A$3:$AE$998,15,FALSE)</f>
        <v>#DIV/0!</v>
      </c>
      <c r="I207" s="57" t="e">
        <f>VLOOKUP($M207,PercentSHGoalStats!$A$3:$AE$998,17,FALSE)</f>
        <v>#DIV/0!</v>
      </c>
      <c r="J207" s="57" t="e">
        <f>VLOOKUP($M207,PercentSHGoalStats!$A$3:$AE$998,18,FALSE)</f>
        <v>#DIV/0!</v>
      </c>
      <c r="K207" s="57" t="e">
        <f>VLOOKUP($M207,PercentSHGoalStats!$A$3:$AE$998,20,FALSE)</f>
        <v>#DIV/0!</v>
      </c>
      <c r="L207" s="57" t="e">
        <f>VLOOKUP($M207,PercentSHGoalStats!$A$3:$AE$998,21,FALSE)</f>
        <v>#DIV/0!</v>
      </c>
      <c r="M207" s="53" t="str">
        <f>Fixtures!A207</f>
        <v>Sporting Gijón</v>
      </c>
      <c r="N207" s="54">
        <f>Fixtures!D207</f>
        <v>43492</v>
      </c>
      <c r="O207" s="53" t="str">
        <f>Fixtures!B207</f>
        <v>Deportivo La Coruña</v>
      </c>
      <c r="P207" s="57">
        <f>VLOOKUP($O207,PercentSHGoalStats!$A$3:$AE$998,5,FALSE)</f>
        <v>1</v>
      </c>
      <c r="Q207" s="57">
        <f>VLOOKUP($O207,PercentSHGoalStats!$A$3:$AE$998,7,FALSE)</f>
        <v>1</v>
      </c>
      <c r="R207" s="57">
        <f>VLOOKUP($O207,PercentSHGoalStats!$A$3:$AE$998,8,FALSE)</f>
        <v>1</v>
      </c>
      <c r="S207" s="57">
        <f>VLOOKUP($O207,PercentSHGoalStats!$A$3:$AE$998,10,FALSE)</f>
        <v>1</v>
      </c>
      <c r="T207" s="57">
        <f>VLOOKUP($O207,PercentSHGoalStats!$A$3:$AE$998,11,FALSE)</f>
        <v>1</v>
      </c>
      <c r="U207" s="57">
        <f>VLOOKUP($O207,PercentSHGoalStats!$A$3:$AE$998,13,FALSE)</f>
        <v>1</v>
      </c>
      <c r="V207" s="57">
        <f>VLOOKUP($O207,PercentSHGoalStats!$A$3:$AE$998,14,FALSE)</f>
        <v>0</v>
      </c>
      <c r="W207" s="57">
        <f>VLOOKUP($O207,PercentSHGoalStats!$A$3:$AE$998,16,FALSE)</f>
        <v>0</v>
      </c>
      <c r="X207" s="57">
        <f>VLOOKUP($O207,PercentSHGoalStats!$A$3:$AE$998,17,FALSE)</f>
        <v>1</v>
      </c>
      <c r="Y207" s="57">
        <f>VLOOKUP($O207,PercentSHGoalStats!$A$3:$AE$998,19,FALSE)</f>
        <v>1</v>
      </c>
      <c r="Z207" s="57">
        <f>VLOOKUP($O207,PercentSHGoalStats!$A$3:$AE$998,20,FALSE)</f>
        <v>1</v>
      </c>
      <c r="AA207" s="57">
        <f>VLOOKUP($O207,PercentSHGoalStats!$A$3:$AE$998,22,FALSE)</f>
        <v>1</v>
      </c>
    </row>
    <row r="208" spans="1:27" hidden="1" x14ac:dyDescent="0.3">
      <c r="A208" s="57" t="e">
        <f>VLOOKUP($M208,PercentSHGoalStats!$A$3:$AE$998,5,FALSE)</f>
        <v>#DIV/0!</v>
      </c>
      <c r="B208" s="57" t="e">
        <f>VLOOKUP($M208,PercentSHGoalStats!$A$3:$AE$998,6,FALSE)</f>
        <v>#DIV/0!</v>
      </c>
      <c r="C208" s="57" t="e">
        <f>VLOOKUP($M208,PercentSHGoalStats!$A$3:$AE$998,8,FALSE)</f>
        <v>#DIV/0!</v>
      </c>
      <c r="D208" s="57" t="e">
        <f>VLOOKUP($M208,PercentSHGoalStats!$A$3:$AE$998,9,FALSE)</f>
        <v>#DIV/0!</v>
      </c>
      <c r="E208" s="57" t="e">
        <f>VLOOKUP($M208,PercentSHGoalStats!$A$3:$AE$998,11,FALSE)</f>
        <v>#DIV/0!</v>
      </c>
      <c r="F208" s="57" t="e">
        <f>VLOOKUP($M208,PercentSHGoalStats!$A$3:$AE$998,12,FALSE)</f>
        <v>#DIV/0!</v>
      </c>
      <c r="G208" s="57" t="e">
        <f>VLOOKUP($M208,PercentSHGoalStats!$A$3:$AE$998,14,FALSE)</f>
        <v>#DIV/0!</v>
      </c>
      <c r="H208" s="57" t="e">
        <f>VLOOKUP($M208,PercentSHGoalStats!$A$3:$AE$998,15,FALSE)</f>
        <v>#DIV/0!</v>
      </c>
      <c r="I208" s="57" t="e">
        <f>VLOOKUP($M208,PercentSHGoalStats!$A$3:$AE$998,17,FALSE)</f>
        <v>#DIV/0!</v>
      </c>
      <c r="J208" s="57" t="e">
        <f>VLOOKUP($M208,PercentSHGoalStats!$A$3:$AE$998,18,FALSE)</f>
        <v>#DIV/0!</v>
      </c>
      <c r="K208" s="57" t="e">
        <f>VLOOKUP($M208,PercentSHGoalStats!$A$3:$AE$998,20,FALSE)</f>
        <v>#DIV/0!</v>
      </c>
      <c r="L208" s="57" t="e">
        <f>VLOOKUP($M208,PercentSHGoalStats!$A$3:$AE$998,21,FALSE)</f>
        <v>#DIV/0!</v>
      </c>
      <c r="M208" s="53" t="str">
        <f>Fixtures!A208</f>
        <v>Granada</v>
      </c>
      <c r="N208" s="54">
        <f>Fixtures!D208</f>
        <v>43492</v>
      </c>
      <c r="O208" s="53" t="str">
        <f>Fixtures!B208</f>
        <v>Extremadura UD</v>
      </c>
      <c r="P208" s="57" t="e">
        <f>VLOOKUP($O208,PercentSHGoalStats!$A$3:$AE$998,5,FALSE)</f>
        <v>#DIV/0!</v>
      </c>
      <c r="Q208" s="57" t="e">
        <f>VLOOKUP($O208,PercentSHGoalStats!$A$3:$AE$998,7,FALSE)</f>
        <v>#DIV/0!</v>
      </c>
      <c r="R208" s="57" t="e">
        <f>VLOOKUP($O208,PercentSHGoalStats!$A$3:$AE$998,8,FALSE)</f>
        <v>#DIV/0!</v>
      </c>
      <c r="S208" s="57" t="e">
        <f>VLOOKUP($O208,PercentSHGoalStats!$A$3:$AE$998,10,FALSE)</f>
        <v>#DIV/0!</v>
      </c>
      <c r="T208" s="57" t="e">
        <f>VLOOKUP($O208,PercentSHGoalStats!$A$3:$AE$998,11,FALSE)</f>
        <v>#DIV/0!</v>
      </c>
      <c r="U208" s="57" t="e">
        <f>VLOOKUP($O208,PercentSHGoalStats!$A$3:$AE$998,13,FALSE)</f>
        <v>#DIV/0!</v>
      </c>
      <c r="V208" s="57" t="e">
        <f>VLOOKUP($O208,PercentSHGoalStats!$A$3:$AE$998,14,FALSE)</f>
        <v>#DIV/0!</v>
      </c>
      <c r="W208" s="57" t="e">
        <f>VLOOKUP($O208,PercentSHGoalStats!$A$3:$AE$998,16,FALSE)</f>
        <v>#DIV/0!</v>
      </c>
      <c r="X208" s="57" t="e">
        <f>VLOOKUP($O208,PercentSHGoalStats!$A$3:$AE$998,17,FALSE)</f>
        <v>#DIV/0!</v>
      </c>
      <c r="Y208" s="57" t="e">
        <f>VLOOKUP($O208,PercentSHGoalStats!$A$3:$AE$998,19,FALSE)</f>
        <v>#DIV/0!</v>
      </c>
      <c r="Z208" s="57" t="e">
        <f>VLOOKUP($O208,PercentSHGoalStats!$A$3:$AE$998,20,FALSE)</f>
        <v>#DIV/0!</v>
      </c>
      <c r="AA208" s="57" t="e">
        <f>VLOOKUP($O208,PercentSHGoalStats!$A$3:$AE$998,22,FALSE)</f>
        <v>#DIV/0!</v>
      </c>
    </row>
    <row r="209" spans="1:27" hidden="1" x14ac:dyDescent="0.3">
      <c r="A209" s="57" t="e">
        <f>VLOOKUP($M209,PercentSHGoalStats!$A$3:$AE$998,5,FALSE)</f>
        <v>#DIV/0!</v>
      </c>
      <c r="B209" s="57" t="e">
        <f>VLOOKUP($M209,PercentSHGoalStats!$A$3:$AE$998,6,FALSE)</f>
        <v>#DIV/0!</v>
      </c>
      <c r="C209" s="57" t="e">
        <f>VLOOKUP($M209,PercentSHGoalStats!$A$3:$AE$998,8,FALSE)</f>
        <v>#DIV/0!</v>
      </c>
      <c r="D209" s="57" t="e">
        <f>VLOOKUP($M209,PercentSHGoalStats!$A$3:$AE$998,9,FALSE)</f>
        <v>#DIV/0!</v>
      </c>
      <c r="E209" s="57" t="e">
        <f>VLOOKUP($M209,PercentSHGoalStats!$A$3:$AE$998,11,FALSE)</f>
        <v>#DIV/0!</v>
      </c>
      <c r="F209" s="57" t="e">
        <f>VLOOKUP($M209,PercentSHGoalStats!$A$3:$AE$998,12,FALSE)</f>
        <v>#DIV/0!</v>
      </c>
      <c r="G209" s="57" t="e">
        <f>VLOOKUP($M209,PercentSHGoalStats!$A$3:$AE$998,14,FALSE)</f>
        <v>#DIV/0!</v>
      </c>
      <c r="H209" s="57" t="e">
        <f>VLOOKUP($M209,PercentSHGoalStats!$A$3:$AE$998,15,FALSE)</f>
        <v>#DIV/0!</v>
      </c>
      <c r="I209" s="57" t="e">
        <f>VLOOKUP($M209,PercentSHGoalStats!$A$3:$AE$998,17,FALSE)</f>
        <v>#DIV/0!</v>
      </c>
      <c r="J209" s="57" t="e">
        <f>VLOOKUP($M209,PercentSHGoalStats!$A$3:$AE$998,18,FALSE)</f>
        <v>#DIV/0!</v>
      </c>
      <c r="K209" s="57" t="e">
        <f>VLOOKUP($M209,PercentSHGoalStats!$A$3:$AE$998,20,FALSE)</f>
        <v>#DIV/0!</v>
      </c>
      <c r="L209" s="57" t="e">
        <f>VLOOKUP($M209,PercentSHGoalStats!$A$3:$AE$998,21,FALSE)</f>
        <v>#DIV/0!</v>
      </c>
      <c r="M209" s="53" t="str">
        <f>Fixtures!A209</f>
        <v>Gimnàstic Tarragona</v>
      </c>
      <c r="N209" s="54">
        <f>Fixtures!D209</f>
        <v>43492</v>
      </c>
      <c r="O209" s="53" t="str">
        <f>Fixtures!B209</f>
        <v>Las Palmas</v>
      </c>
      <c r="P209" s="57" t="e">
        <f>VLOOKUP($O209,PercentSHGoalStats!$A$3:$AE$998,5,FALSE)</f>
        <v>#DIV/0!</v>
      </c>
      <c r="Q209" s="57" t="e">
        <f>VLOOKUP($O209,PercentSHGoalStats!$A$3:$AE$998,7,FALSE)</f>
        <v>#DIV/0!</v>
      </c>
      <c r="R209" s="57" t="e">
        <f>VLOOKUP($O209,PercentSHGoalStats!$A$3:$AE$998,8,FALSE)</f>
        <v>#DIV/0!</v>
      </c>
      <c r="S209" s="57" t="e">
        <f>VLOOKUP($O209,PercentSHGoalStats!$A$3:$AE$998,10,FALSE)</f>
        <v>#DIV/0!</v>
      </c>
      <c r="T209" s="57" t="e">
        <f>VLOOKUP($O209,PercentSHGoalStats!$A$3:$AE$998,11,FALSE)</f>
        <v>#DIV/0!</v>
      </c>
      <c r="U209" s="57" t="e">
        <f>VLOOKUP($O209,PercentSHGoalStats!$A$3:$AE$998,13,FALSE)</f>
        <v>#DIV/0!</v>
      </c>
      <c r="V209" s="57" t="e">
        <f>VLOOKUP($O209,PercentSHGoalStats!$A$3:$AE$998,14,FALSE)</f>
        <v>#DIV/0!</v>
      </c>
      <c r="W209" s="57" t="e">
        <f>VLOOKUP($O209,PercentSHGoalStats!$A$3:$AE$998,16,FALSE)</f>
        <v>#DIV/0!</v>
      </c>
      <c r="X209" s="57" t="e">
        <f>VLOOKUP($O209,PercentSHGoalStats!$A$3:$AE$998,17,FALSE)</f>
        <v>#DIV/0!</v>
      </c>
      <c r="Y209" s="57" t="e">
        <f>VLOOKUP($O209,PercentSHGoalStats!$A$3:$AE$998,19,FALSE)</f>
        <v>#DIV/0!</v>
      </c>
      <c r="Z209" s="57" t="e">
        <f>VLOOKUP($O209,PercentSHGoalStats!$A$3:$AE$998,20,FALSE)</f>
        <v>#DIV/0!</v>
      </c>
      <c r="AA209" s="57" t="e">
        <f>VLOOKUP($O209,PercentSHGoalStats!$A$3:$AE$998,22,FALSE)</f>
        <v>#DIV/0!</v>
      </c>
    </row>
    <row r="210" spans="1:27" hidden="1" x14ac:dyDescent="0.3">
      <c r="A210" s="57" t="e">
        <f>VLOOKUP($M210,PercentSHGoalStats!$A$3:$AE$998,5,FALSE)</f>
        <v>#DIV/0!</v>
      </c>
      <c r="B210" s="57" t="e">
        <f>VLOOKUP($M210,PercentSHGoalStats!$A$3:$AE$998,6,FALSE)</f>
        <v>#DIV/0!</v>
      </c>
      <c r="C210" s="57" t="e">
        <f>VLOOKUP($M210,PercentSHGoalStats!$A$3:$AE$998,8,FALSE)</f>
        <v>#DIV/0!</v>
      </c>
      <c r="D210" s="57" t="e">
        <f>VLOOKUP($M210,PercentSHGoalStats!$A$3:$AE$998,9,FALSE)</f>
        <v>#DIV/0!</v>
      </c>
      <c r="E210" s="57" t="e">
        <f>VLOOKUP($M210,PercentSHGoalStats!$A$3:$AE$998,11,FALSE)</f>
        <v>#DIV/0!</v>
      </c>
      <c r="F210" s="57" t="e">
        <f>VLOOKUP($M210,PercentSHGoalStats!$A$3:$AE$998,12,FALSE)</f>
        <v>#DIV/0!</v>
      </c>
      <c r="G210" s="57" t="e">
        <f>VLOOKUP($M210,PercentSHGoalStats!$A$3:$AE$998,14,FALSE)</f>
        <v>#DIV/0!</v>
      </c>
      <c r="H210" s="57" t="e">
        <f>VLOOKUP($M210,PercentSHGoalStats!$A$3:$AE$998,15,FALSE)</f>
        <v>#DIV/0!</v>
      </c>
      <c r="I210" s="57" t="e">
        <f>VLOOKUP($M210,PercentSHGoalStats!$A$3:$AE$998,17,FALSE)</f>
        <v>#DIV/0!</v>
      </c>
      <c r="J210" s="57" t="e">
        <f>VLOOKUP($M210,PercentSHGoalStats!$A$3:$AE$998,18,FALSE)</f>
        <v>#DIV/0!</v>
      </c>
      <c r="K210" s="57" t="e">
        <f>VLOOKUP($M210,PercentSHGoalStats!$A$3:$AE$998,20,FALSE)</f>
        <v>#DIV/0!</v>
      </c>
      <c r="L210" s="57" t="e">
        <f>VLOOKUP($M210,PercentSHGoalStats!$A$3:$AE$998,21,FALSE)</f>
        <v>#DIV/0!</v>
      </c>
      <c r="M210" s="53" t="str">
        <f>Fixtures!A210</f>
        <v>St. Mirren</v>
      </c>
      <c r="N210" s="54">
        <f>Fixtures!D210</f>
        <v>43492</v>
      </c>
      <c r="O210" s="53" t="str">
        <f>Fixtures!B210</f>
        <v>Hibernian</v>
      </c>
      <c r="P210" s="57" t="e">
        <f>VLOOKUP($O210,PercentSHGoalStats!$A$3:$AE$998,5,FALSE)</f>
        <v>#DIV/0!</v>
      </c>
      <c r="Q210" s="57" t="e">
        <f>VLOOKUP($O210,PercentSHGoalStats!$A$3:$AE$998,7,FALSE)</f>
        <v>#DIV/0!</v>
      </c>
      <c r="R210" s="57" t="e">
        <f>VLOOKUP($O210,PercentSHGoalStats!$A$3:$AE$998,8,FALSE)</f>
        <v>#DIV/0!</v>
      </c>
      <c r="S210" s="57" t="e">
        <f>VLOOKUP($O210,PercentSHGoalStats!$A$3:$AE$998,10,FALSE)</f>
        <v>#DIV/0!</v>
      </c>
      <c r="T210" s="57" t="e">
        <f>VLOOKUP($O210,PercentSHGoalStats!$A$3:$AE$998,11,FALSE)</f>
        <v>#DIV/0!</v>
      </c>
      <c r="U210" s="57" t="e">
        <f>VLOOKUP($O210,PercentSHGoalStats!$A$3:$AE$998,13,FALSE)</f>
        <v>#DIV/0!</v>
      </c>
      <c r="V210" s="57" t="e">
        <f>VLOOKUP($O210,PercentSHGoalStats!$A$3:$AE$998,14,FALSE)</f>
        <v>#DIV/0!</v>
      </c>
      <c r="W210" s="57" t="e">
        <f>VLOOKUP($O210,PercentSHGoalStats!$A$3:$AE$998,16,FALSE)</f>
        <v>#DIV/0!</v>
      </c>
      <c r="X210" s="57" t="e">
        <f>VLOOKUP($O210,PercentSHGoalStats!$A$3:$AE$998,17,FALSE)</f>
        <v>#DIV/0!</v>
      </c>
      <c r="Y210" s="57" t="e">
        <f>VLOOKUP($O210,PercentSHGoalStats!$A$3:$AE$998,19,FALSE)</f>
        <v>#DIV/0!</v>
      </c>
      <c r="Z210" s="57" t="e">
        <f>VLOOKUP($O210,PercentSHGoalStats!$A$3:$AE$998,20,FALSE)</f>
        <v>#DIV/0!</v>
      </c>
      <c r="AA210" s="57" t="e">
        <f>VLOOKUP($O210,PercentSHGoalStats!$A$3:$AE$998,22,FALSE)</f>
        <v>#DIV/0!</v>
      </c>
    </row>
    <row r="211" spans="1:27" hidden="1" x14ac:dyDescent="0.3">
      <c r="A211" s="57" t="e">
        <f>VLOOKUP($M211,PercentSHGoalStats!$A$3:$AE$998,5,FALSE)</f>
        <v>#DIV/0!</v>
      </c>
      <c r="B211" s="57" t="e">
        <f>VLOOKUP($M211,PercentSHGoalStats!$A$3:$AE$998,6,FALSE)</f>
        <v>#DIV/0!</v>
      </c>
      <c r="C211" s="57" t="e">
        <f>VLOOKUP($M211,PercentSHGoalStats!$A$3:$AE$998,8,FALSE)</f>
        <v>#DIV/0!</v>
      </c>
      <c r="D211" s="57" t="e">
        <f>VLOOKUP($M211,PercentSHGoalStats!$A$3:$AE$998,9,FALSE)</f>
        <v>#DIV/0!</v>
      </c>
      <c r="E211" s="57" t="e">
        <f>VLOOKUP($M211,PercentSHGoalStats!$A$3:$AE$998,11,FALSE)</f>
        <v>#DIV/0!</v>
      </c>
      <c r="F211" s="57" t="e">
        <f>VLOOKUP($M211,PercentSHGoalStats!$A$3:$AE$998,12,FALSE)</f>
        <v>#DIV/0!</v>
      </c>
      <c r="G211" s="57" t="e">
        <f>VLOOKUP($M211,PercentSHGoalStats!$A$3:$AE$998,14,FALSE)</f>
        <v>#DIV/0!</v>
      </c>
      <c r="H211" s="57" t="e">
        <f>VLOOKUP($M211,PercentSHGoalStats!$A$3:$AE$998,15,FALSE)</f>
        <v>#DIV/0!</v>
      </c>
      <c r="I211" s="57" t="e">
        <f>VLOOKUP($M211,PercentSHGoalStats!$A$3:$AE$998,17,FALSE)</f>
        <v>#DIV/0!</v>
      </c>
      <c r="J211" s="57" t="e">
        <f>VLOOKUP($M211,PercentSHGoalStats!$A$3:$AE$998,18,FALSE)</f>
        <v>#DIV/0!</v>
      </c>
      <c r="K211" s="57" t="e">
        <f>VLOOKUP($M211,PercentSHGoalStats!$A$3:$AE$998,20,FALSE)</f>
        <v>#DIV/0!</v>
      </c>
      <c r="L211" s="57" t="e">
        <f>VLOOKUP($M211,PercentSHGoalStats!$A$3:$AE$998,21,FALSE)</f>
        <v>#DIV/0!</v>
      </c>
      <c r="M211" s="53" t="str">
        <f>Fixtures!A211</f>
        <v>Livingston</v>
      </c>
      <c r="N211" s="54">
        <f>Fixtures!D211</f>
        <v>43492</v>
      </c>
      <c r="O211" s="53" t="str">
        <f>Fixtures!B211</f>
        <v>Rangers</v>
      </c>
      <c r="P211" s="57" t="e">
        <f>VLOOKUP($O211,PercentSHGoalStats!$A$3:$AE$998,5,FALSE)</f>
        <v>#DIV/0!</v>
      </c>
      <c r="Q211" s="57" t="e">
        <f>VLOOKUP($O211,PercentSHGoalStats!$A$3:$AE$998,7,FALSE)</f>
        <v>#DIV/0!</v>
      </c>
      <c r="R211" s="57" t="e">
        <f>VLOOKUP($O211,PercentSHGoalStats!$A$3:$AE$998,8,FALSE)</f>
        <v>#DIV/0!</v>
      </c>
      <c r="S211" s="57" t="e">
        <f>VLOOKUP($O211,PercentSHGoalStats!$A$3:$AE$998,10,FALSE)</f>
        <v>#DIV/0!</v>
      </c>
      <c r="T211" s="57" t="e">
        <f>VLOOKUP($O211,PercentSHGoalStats!$A$3:$AE$998,11,FALSE)</f>
        <v>#DIV/0!</v>
      </c>
      <c r="U211" s="57" t="e">
        <f>VLOOKUP($O211,PercentSHGoalStats!$A$3:$AE$998,13,FALSE)</f>
        <v>#DIV/0!</v>
      </c>
      <c r="V211" s="57" t="e">
        <f>VLOOKUP($O211,PercentSHGoalStats!$A$3:$AE$998,14,FALSE)</f>
        <v>#DIV/0!</v>
      </c>
      <c r="W211" s="57" t="e">
        <f>VLOOKUP($O211,PercentSHGoalStats!$A$3:$AE$998,16,FALSE)</f>
        <v>#DIV/0!</v>
      </c>
      <c r="X211" s="57" t="e">
        <f>VLOOKUP($O211,PercentSHGoalStats!$A$3:$AE$998,17,FALSE)</f>
        <v>#DIV/0!</v>
      </c>
      <c r="Y211" s="57" t="e">
        <f>VLOOKUP($O211,PercentSHGoalStats!$A$3:$AE$998,19,FALSE)</f>
        <v>#DIV/0!</v>
      </c>
      <c r="Z211" s="57" t="e">
        <f>VLOOKUP($O211,PercentSHGoalStats!$A$3:$AE$998,20,FALSE)</f>
        <v>#DIV/0!</v>
      </c>
      <c r="AA211" s="57" t="e">
        <f>VLOOKUP($O211,PercentSHGoalStats!$A$3:$AE$998,22,FALSE)</f>
        <v>#DIV/0!</v>
      </c>
    </row>
    <row r="212" spans="1:27" hidden="1" x14ac:dyDescent="0.3">
      <c r="A212" s="57" t="e">
        <f>VLOOKUP($M212,PercentSHGoalStats!$A$3:$AE$998,5,FALSE)</f>
        <v>#DIV/0!</v>
      </c>
      <c r="B212" s="57" t="e">
        <f>VLOOKUP($M212,PercentSHGoalStats!$A$3:$AE$998,6,FALSE)</f>
        <v>#DIV/0!</v>
      </c>
      <c r="C212" s="57" t="e">
        <f>VLOOKUP($M212,PercentSHGoalStats!$A$3:$AE$998,8,FALSE)</f>
        <v>#DIV/0!</v>
      </c>
      <c r="D212" s="57" t="e">
        <f>VLOOKUP($M212,PercentSHGoalStats!$A$3:$AE$998,9,FALSE)</f>
        <v>#DIV/0!</v>
      </c>
      <c r="E212" s="57" t="e">
        <f>VLOOKUP($M212,PercentSHGoalStats!$A$3:$AE$998,11,FALSE)</f>
        <v>#DIV/0!</v>
      </c>
      <c r="F212" s="57" t="e">
        <f>VLOOKUP($M212,PercentSHGoalStats!$A$3:$AE$998,12,FALSE)</f>
        <v>#DIV/0!</v>
      </c>
      <c r="G212" s="57" t="e">
        <f>VLOOKUP($M212,PercentSHGoalStats!$A$3:$AE$998,14,FALSE)</f>
        <v>#DIV/0!</v>
      </c>
      <c r="H212" s="57" t="e">
        <f>VLOOKUP($M212,PercentSHGoalStats!$A$3:$AE$998,15,FALSE)</f>
        <v>#DIV/0!</v>
      </c>
      <c r="I212" s="57" t="e">
        <f>VLOOKUP($M212,PercentSHGoalStats!$A$3:$AE$998,17,FALSE)</f>
        <v>#DIV/0!</v>
      </c>
      <c r="J212" s="57" t="e">
        <f>VLOOKUP($M212,PercentSHGoalStats!$A$3:$AE$998,18,FALSE)</f>
        <v>#DIV/0!</v>
      </c>
      <c r="K212" s="57" t="e">
        <f>VLOOKUP($M212,PercentSHGoalStats!$A$3:$AE$998,20,FALSE)</f>
        <v>#DIV/0!</v>
      </c>
      <c r="L212" s="57" t="e">
        <f>VLOOKUP($M212,PercentSHGoalStats!$A$3:$AE$998,21,FALSE)</f>
        <v>#DIV/0!</v>
      </c>
      <c r="M212" s="53" t="str">
        <f>Fixtures!A212</f>
        <v>Perth Glory</v>
      </c>
      <c r="N212" s="54">
        <f>Fixtures!D212</f>
        <v>43492</v>
      </c>
      <c r="O212" s="53" t="str">
        <f>Fixtures!B212</f>
        <v>Newcastle Jets</v>
      </c>
      <c r="P212" s="57" t="e">
        <f>VLOOKUP($O212,PercentSHGoalStats!$A$3:$AE$998,5,FALSE)</f>
        <v>#DIV/0!</v>
      </c>
      <c r="Q212" s="57" t="e">
        <f>VLOOKUP($O212,PercentSHGoalStats!$A$3:$AE$998,7,FALSE)</f>
        <v>#DIV/0!</v>
      </c>
      <c r="R212" s="57" t="e">
        <f>VLOOKUP($O212,PercentSHGoalStats!$A$3:$AE$998,8,FALSE)</f>
        <v>#DIV/0!</v>
      </c>
      <c r="S212" s="57" t="e">
        <f>VLOOKUP($O212,PercentSHGoalStats!$A$3:$AE$998,10,FALSE)</f>
        <v>#DIV/0!</v>
      </c>
      <c r="T212" s="57" t="e">
        <f>VLOOKUP($O212,PercentSHGoalStats!$A$3:$AE$998,11,FALSE)</f>
        <v>#DIV/0!</v>
      </c>
      <c r="U212" s="57" t="e">
        <f>VLOOKUP($O212,PercentSHGoalStats!$A$3:$AE$998,13,FALSE)</f>
        <v>#DIV/0!</v>
      </c>
      <c r="V212" s="57" t="e">
        <f>VLOOKUP($O212,PercentSHGoalStats!$A$3:$AE$998,14,FALSE)</f>
        <v>#DIV/0!</v>
      </c>
      <c r="W212" s="57" t="e">
        <f>VLOOKUP($O212,PercentSHGoalStats!$A$3:$AE$998,16,FALSE)</f>
        <v>#DIV/0!</v>
      </c>
      <c r="X212" s="57" t="e">
        <f>VLOOKUP($O212,PercentSHGoalStats!$A$3:$AE$998,17,FALSE)</f>
        <v>#DIV/0!</v>
      </c>
      <c r="Y212" s="57" t="e">
        <f>VLOOKUP($O212,PercentSHGoalStats!$A$3:$AE$998,19,FALSE)</f>
        <v>#DIV/0!</v>
      </c>
      <c r="Z212" s="57" t="e">
        <f>VLOOKUP($O212,PercentSHGoalStats!$A$3:$AE$998,20,FALSE)</f>
        <v>#DIV/0!</v>
      </c>
      <c r="AA212" s="57" t="e">
        <f>VLOOKUP($O212,PercentSHGoalStats!$A$3:$AE$998,22,FALSE)</f>
        <v>#DIV/0!</v>
      </c>
    </row>
    <row r="213" spans="1:27" hidden="1" x14ac:dyDescent="0.3">
      <c r="A213" s="57" t="e">
        <f>VLOOKUP($M213,PercentSHGoalStats!$A$3:$AE$998,5,FALSE)</f>
        <v>#DIV/0!</v>
      </c>
      <c r="B213" s="57" t="e">
        <f>VLOOKUP($M213,PercentSHGoalStats!$A$3:$AE$998,6,FALSE)</f>
        <v>#DIV/0!</v>
      </c>
      <c r="C213" s="57" t="e">
        <f>VLOOKUP($M213,PercentSHGoalStats!$A$3:$AE$998,8,FALSE)</f>
        <v>#DIV/0!</v>
      </c>
      <c r="D213" s="57" t="e">
        <f>VLOOKUP($M213,PercentSHGoalStats!$A$3:$AE$998,9,FALSE)</f>
        <v>#DIV/0!</v>
      </c>
      <c r="E213" s="57" t="e">
        <f>VLOOKUP($M213,PercentSHGoalStats!$A$3:$AE$998,11,FALSE)</f>
        <v>#DIV/0!</v>
      </c>
      <c r="F213" s="57" t="e">
        <f>VLOOKUP($M213,PercentSHGoalStats!$A$3:$AE$998,12,FALSE)</f>
        <v>#DIV/0!</v>
      </c>
      <c r="G213" s="57" t="e">
        <f>VLOOKUP($M213,PercentSHGoalStats!$A$3:$AE$998,14,FALSE)</f>
        <v>#DIV/0!</v>
      </c>
      <c r="H213" s="57" t="e">
        <f>VLOOKUP($M213,PercentSHGoalStats!$A$3:$AE$998,15,FALSE)</f>
        <v>#DIV/0!</v>
      </c>
      <c r="I213" s="57" t="e">
        <f>VLOOKUP($M213,PercentSHGoalStats!$A$3:$AE$998,17,FALSE)</f>
        <v>#DIV/0!</v>
      </c>
      <c r="J213" s="57" t="e">
        <f>VLOOKUP($M213,PercentSHGoalStats!$A$3:$AE$998,18,FALSE)</f>
        <v>#DIV/0!</v>
      </c>
      <c r="K213" s="57" t="e">
        <f>VLOOKUP($M213,PercentSHGoalStats!$A$3:$AE$998,20,FALSE)</f>
        <v>#DIV/0!</v>
      </c>
      <c r="L213" s="57" t="e">
        <f>VLOOKUP($M213,PercentSHGoalStats!$A$3:$AE$998,21,FALSE)</f>
        <v>#DIV/0!</v>
      </c>
      <c r="M213" s="53" t="str">
        <f>Fixtures!A213</f>
        <v>Adelaide United</v>
      </c>
      <c r="N213" s="54">
        <f>Fixtures!D213</f>
        <v>43492</v>
      </c>
      <c r="O213" s="53" t="str">
        <f>Fixtures!B213</f>
        <v>Central Coast Mariners</v>
      </c>
      <c r="P213" s="57" t="e">
        <f>VLOOKUP($O213,PercentSHGoalStats!$A$3:$AE$998,5,FALSE)</f>
        <v>#DIV/0!</v>
      </c>
      <c r="Q213" s="57" t="e">
        <f>VLOOKUP($O213,PercentSHGoalStats!$A$3:$AE$998,7,FALSE)</f>
        <v>#DIV/0!</v>
      </c>
      <c r="R213" s="57" t="e">
        <f>VLOOKUP($O213,PercentSHGoalStats!$A$3:$AE$998,8,FALSE)</f>
        <v>#DIV/0!</v>
      </c>
      <c r="S213" s="57" t="e">
        <f>VLOOKUP($O213,PercentSHGoalStats!$A$3:$AE$998,10,FALSE)</f>
        <v>#DIV/0!</v>
      </c>
      <c r="T213" s="57" t="e">
        <f>VLOOKUP($O213,PercentSHGoalStats!$A$3:$AE$998,11,FALSE)</f>
        <v>#DIV/0!</v>
      </c>
      <c r="U213" s="57" t="e">
        <f>VLOOKUP($O213,PercentSHGoalStats!$A$3:$AE$998,13,FALSE)</f>
        <v>#DIV/0!</v>
      </c>
      <c r="V213" s="57" t="e">
        <f>VLOOKUP($O213,PercentSHGoalStats!$A$3:$AE$998,14,FALSE)</f>
        <v>#DIV/0!</v>
      </c>
      <c r="W213" s="57" t="e">
        <f>VLOOKUP($O213,PercentSHGoalStats!$A$3:$AE$998,16,FALSE)</f>
        <v>#DIV/0!</v>
      </c>
      <c r="X213" s="57" t="e">
        <f>VLOOKUP($O213,PercentSHGoalStats!$A$3:$AE$998,17,FALSE)</f>
        <v>#DIV/0!</v>
      </c>
      <c r="Y213" s="57" t="e">
        <f>VLOOKUP($O213,PercentSHGoalStats!$A$3:$AE$998,19,FALSE)</f>
        <v>#DIV/0!</v>
      </c>
      <c r="Z213" s="57" t="e">
        <f>VLOOKUP($O213,PercentSHGoalStats!$A$3:$AE$998,20,FALSE)</f>
        <v>#DIV/0!</v>
      </c>
      <c r="AA213" s="57" t="e">
        <f>VLOOKUP($O213,PercentSHGoalStats!$A$3:$AE$998,22,FALSE)</f>
        <v>#DIV/0!</v>
      </c>
    </row>
    <row r="214" spans="1:27" hidden="1" x14ac:dyDescent="0.3">
      <c r="A214" s="57" t="e">
        <f>VLOOKUP($M214,PercentSHGoalStats!$A$3:$AE$998,5,FALSE)</f>
        <v>#N/A</v>
      </c>
      <c r="B214" s="57" t="e">
        <f>VLOOKUP($M214,PercentSHGoalStats!$A$3:$AE$998,6,FALSE)</f>
        <v>#N/A</v>
      </c>
      <c r="C214" s="57" t="e">
        <f>VLOOKUP($M214,PercentSHGoalStats!$A$3:$AE$998,8,FALSE)</f>
        <v>#N/A</v>
      </c>
      <c r="D214" s="57" t="e">
        <f>VLOOKUP($M214,PercentSHGoalStats!$A$3:$AE$998,9,FALSE)</f>
        <v>#N/A</v>
      </c>
      <c r="E214" s="57" t="e">
        <f>VLOOKUP($M214,PercentSHGoalStats!$A$3:$AE$998,11,FALSE)</f>
        <v>#N/A</v>
      </c>
      <c r="F214" s="57" t="e">
        <f>VLOOKUP($M214,PercentSHGoalStats!$A$3:$AE$998,12,FALSE)</f>
        <v>#N/A</v>
      </c>
      <c r="G214" s="57" t="e">
        <f>VLOOKUP($M214,PercentSHGoalStats!$A$3:$AE$998,14,FALSE)</f>
        <v>#N/A</v>
      </c>
      <c r="H214" s="57" t="e">
        <f>VLOOKUP($M214,PercentSHGoalStats!$A$3:$AE$998,15,FALSE)</f>
        <v>#N/A</v>
      </c>
      <c r="I214" s="57" t="e">
        <f>VLOOKUP($M214,PercentSHGoalStats!$A$3:$AE$998,17,FALSE)</f>
        <v>#N/A</v>
      </c>
      <c r="J214" s="57" t="e">
        <f>VLOOKUP($M214,PercentSHGoalStats!$A$3:$AE$998,18,FALSE)</f>
        <v>#N/A</v>
      </c>
      <c r="K214" s="57" t="e">
        <f>VLOOKUP($M214,PercentSHGoalStats!$A$3:$AE$998,20,FALSE)</f>
        <v>#N/A</v>
      </c>
      <c r="L214" s="57" t="e">
        <f>VLOOKUP($M214,PercentSHGoalStats!$A$3:$AE$998,21,FALSE)</f>
        <v>#N/A</v>
      </c>
      <c r="M214" s="53" t="str">
        <f>Fixtures!A214</f>
        <v>Al Fateh</v>
      </c>
      <c r="N214" s="54">
        <f>Fixtures!D214</f>
        <v>43492</v>
      </c>
      <c r="O214" s="53" t="str">
        <f>Fixtures!B214</f>
        <v>Al Quadisiya</v>
      </c>
      <c r="P214" s="57" t="e">
        <f>VLOOKUP($O214,PercentSHGoalStats!$A$3:$AE$998,5,FALSE)</f>
        <v>#N/A</v>
      </c>
      <c r="Q214" s="57" t="e">
        <f>VLOOKUP($O214,PercentSHGoalStats!$A$3:$AE$998,7,FALSE)</f>
        <v>#N/A</v>
      </c>
      <c r="R214" s="57" t="e">
        <f>VLOOKUP($O214,PercentSHGoalStats!$A$3:$AE$998,8,FALSE)</f>
        <v>#N/A</v>
      </c>
      <c r="S214" s="57" t="e">
        <f>VLOOKUP($O214,PercentSHGoalStats!$A$3:$AE$998,10,FALSE)</f>
        <v>#N/A</v>
      </c>
      <c r="T214" s="57" t="e">
        <f>VLOOKUP($O214,PercentSHGoalStats!$A$3:$AE$998,11,FALSE)</f>
        <v>#N/A</v>
      </c>
      <c r="U214" s="57" t="e">
        <f>VLOOKUP($O214,PercentSHGoalStats!$A$3:$AE$998,13,FALSE)</f>
        <v>#N/A</v>
      </c>
      <c r="V214" s="57" t="e">
        <f>VLOOKUP($O214,PercentSHGoalStats!$A$3:$AE$998,14,FALSE)</f>
        <v>#N/A</v>
      </c>
      <c r="W214" s="57" t="e">
        <f>VLOOKUP($O214,PercentSHGoalStats!$A$3:$AE$998,16,FALSE)</f>
        <v>#N/A</v>
      </c>
      <c r="X214" s="57" t="e">
        <f>VLOOKUP($O214,PercentSHGoalStats!$A$3:$AE$998,17,FALSE)</f>
        <v>#N/A</v>
      </c>
      <c r="Y214" s="57" t="e">
        <f>VLOOKUP($O214,PercentSHGoalStats!$A$3:$AE$998,19,FALSE)</f>
        <v>#N/A</v>
      </c>
      <c r="Z214" s="57" t="e">
        <f>VLOOKUP($O214,PercentSHGoalStats!$A$3:$AE$998,20,FALSE)</f>
        <v>#N/A</v>
      </c>
      <c r="AA214" s="57" t="e">
        <f>VLOOKUP($O214,PercentSHGoalStats!$A$3:$AE$998,22,FALSE)</f>
        <v>#N/A</v>
      </c>
    </row>
    <row r="215" spans="1:27" hidden="1" x14ac:dyDescent="0.3">
      <c r="A215" s="57" t="e">
        <f>VLOOKUP($M215,PercentSHGoalStats!$A$3:$AE$998,5,FALSE)</f>
        <v>#N/A</v>
      </c>
      <c r="B215" s="57" t="e">
        <f>VLOOKUP($M215,PercentSHGoalStats!$A$3:$AE$998,6,FALSE)</f>
        <v>#N/A</v>
      </c>
      <c r="C215" s="57" t="e">
        <f>VLOOKUP($M215,PercentSHGoalStats!$A$3:$AE$998,8,FALSE)</f>
        <v>#N/A</v>
      </c>
      <c r="D215" s="57" t="e">
        <f>VLOOKUP($M215,PercentSHGoalStats!$A$3:$AE$998,9,FALSE)</f>
        <v>#N/A</v>
      </c>
      <c r="E215" s="57" t="e">
        <f>VLOOKUP($M215,PercentSHGoalStats!$A$3:$AE$998,11,FALSE)</f>
        <v>#N/A</v>
      </c>
      <c r="F215" s="57" t="e">
        <f>VLOOKUP($M215,PercentSHGoalStats!$A$3:$AE$998,12,FALSE)</f>
        <v>#N/A</v>
      </c>
      <c r="G215" s="57" t="e">
        <f>VLOOKUP($M215,PercentSHGoalStats!$A$3:$AE$998,14,FALSE)</f>
        <v>#N/A</v>
      </c>
      <c r="H215" s="57" t="e">
        <f>VLOOKUP($M215,PercentSHGoalStats!$A$3:$AE$998,15,FALSE)</f>
        <v>#N/A</v>
      </c>
      <c r="I215" s="57" t="e">
        <f>VLOOKUP($M215,PercentSHGoalStats!$A$3:$AE$998,17,FALSE)</f>
        <v>#N/A</v>
      </c>
      <c r="J215" s="57" t="e">
        <f>VLOOKUP($M215,PercentSHGoalStats!$A$3:$AE$998,18,FALSE)</f>
        <v>#N/A</v>
      </c>
      <c r="K215" s="57" t="e">
        <f>VLOOKUP($M215,PercentSHGoalStats!$A$3:$AE$998,20,FALSE)</f>
        <v>#N/A</v>
      </c>
      <c r="L215" s="57" t="e">
        <f>VLOOKUP($M215,PercentSHGoalStats!$A$3:$AE$998,21,FALSE)</f>
        <v>#N/A</v>
      </c>
      <c r="M215" s="53" t="str">
        <f>Fixtures!A215</f>
        <v>Al Nassr</v>
      </c>
      <c r="N215" s="54">
        <f>Fixtures!D215</f>
        <v>43492</v>
      </c>
      <c r="O215" s="53" t="str">
        <f>Fixtures!B215</f>
        <v>Ohod</v>
      </c>
      <c r="P215" s="57" t="e">
        <f>VLOOKUP($O215,PercentSHGoalStats!$A$3:$AE$998,5,FALSE)</f>
        <v>#N/A</v>
      </c>
      <c r="Q215" s="57" t="e">
        <f>VLOOKUP($O215,PercentSHGoalStats!$A$3:$AE$998,7,FALSE)</f>
        <v>#N/A</v>
      </c>
      <c r="R215" s="57" t="e">
        <f>VLOOKUP($O215,PercentSHGoalStats!$A$3:$AE$998,8,FALSE)</f>
        <v>#N/A</v>
      </c>
      <c r="S215" s="57" t="e">
        <f>VLOOKUP($O215,PercentSHGoalStats!$A$3:$AE$998,10,FALSE)</f>
        <v>#N/A</v>
      </c>
      <c r="T215" s="57" t="e">
        <f>VLOOKUP($O215,PercentSHGoalStats!$A$3:$AE$998,11,FALSE)</f>
        <v>#N/A</v>
      </c>
      <c r="U215" s="57" t="e">
        <f>VLOOKUP($O215,PercentSHGoalStats!$A$3:$AE$998,13,FALSE)</f>
        <v>#N/A</v>
      </c>
      <c r="V215" s="57" t="e">
        <f>VLOOKUP($O215,PercentSHGoalStats!$A$3:$AE$998,14,FALSE)</f>
        <v>#N/A</v>
      </c>
      <c r="W215" s="57" t="e">
        <f>VLOOKUP($O215,PercentSHGoalStats!$A$3:$AE$998,16,FALSE)</f>
        <v>#N/A</v>
      </c>
      <c r="X215" s="57" t="e">
        <f>VLOOKUP($O215,PercentSHGoalStats!$A$3:$AE$998,17,FALSE)</f>
        <v>#N/A</v>
      </c>
      <c r="Y215" s="57" t="e">
        <f>VLOOKUP($O215,PercentSHGoalStats!$A$3:$AE$998,19,FALSE)</f>
        <v>#N/A</v>
      </c>
      <c r="Z215" s="57" t="e">
        <f>VLOOKUP($O215,PercentSHGoalStats!$A$3:$AE$998,20,FALSE)</f>
        <v>#N/A</v>
      </c>
      <c r="AA215" s="57" t="e">
        <f>VLOOKUP($O215,PercentSHGoalStats!$A$3:$AE$998,22,FALSE)</f>
        <v>#N/A</v>
      </c>
    </row>
    <row r="216" spans="1:27" hidden="1" x14ac:dyDescent="0.3">
      <c r="A216" s="57" t="e">
        <f>VLOOKUP($M216,PercentSHGoalStats!$A$3:$AE$998,5,FALSE)</f>
        <v>#N/A</v>
      </c>
      <c r="B216" s="57" t="e">
        <f>VLOOKUP($M216,PercentSHGoalStats!$A$3:$AE$998,6,FALSE)</f>
        <v>#N/A</v>
      </c>
      <c r="C216" s="57" t="e">
        <f>VLOOKUP($M216,PercentSHGoalStats!$A$3:$AE$998,8,FALSE)</f>
        <v>#N/A</v>
      </c>
      <c r="D216" s="57" t="e">
        <f>VLOOKUP($M216,PercentSHGoalStats!$A$3:$AE$998,9,FALSE)</f>
        <v>#N/A</v>
      </c>
      <c r="E216" s="57" t="e">
        <f>VLOOKUP($M216,PercentSHGoalStats!$A$3:$AE$998,11,FALSE)</f>
        <v>#N/A</v>
      </c>
      <c r="F216" s="57" t="e">
        <f>VLOOKUP($M216,PercentSHGoalStats!$A$3:$AE$998,12,FALSE)</f>
        <v>#N/A</v>
      </c>
      <c r="G216" s="57" t="e">
        <f>VLOOKUP($M216,PercentSHGoalStats!$A$3:$AE$998,14,FALSE)</f>
        <v>#N/A</v>
      </c>
      <c r="H216" s="57" t="e">
        <f>VLOOKUP($M216,PercentSHGoalStats!$A$3:$AE$998,15,FALSE)</f>
        <v>#N/A</v>
      </c>
      <c r="I216" s="57" t="e">
        <f>VLOOKUP($M216,PercentSHGoalStats!$A$3:$AE$998,17,FALSE)</f>
        <v>#N/A</v>
      </c>
      <c r="J216" s="57" t="e">
        <f>VLOOKUP($M216,PercentSHGoalStats!$A$3:$AE$998,18,FALSE)</f>
        <v>#N/A</v>
      </c>
      <c r="K216" s="57" t="e">
        <f>VLOOKUP($M216,PercentSHGoalStats!$A$3:$AE$998,20,FALSE)</f>
        <v>#N/A</v>
      </c>
      <c r="L216" s="57" t="e">
        <f>VLOOKUP($M216,PercentSHGoalStats!$A$3:$AE$998,21,FALSE)</f>
        <v>#N/A</v>
      </c>
      <c r="M216" s="53" t="str">
        <f>Fixtures!A216</f>
        <v>Al Feiha</v>
      </c>
      <c r="N216" s="54">
        <f>Fixtures!D216</f>
        <v>43492</v>
      </c>
      <c r="O216" s="53" t="str">
        <f>Fixtures!B216</f>
        <v>Al Hilal</v>
      </c>
      <c r="P216" s="57" t="e">
        <f>VLOOKUP($O216,PercentSHGoalStats!$A$3:$AE$998,5,FALSE)</f>
        <v>#N/A</v>
      </c>
      <c r="Q216" s="57" t="e">
        <f>VLOOKUP($O216,PercentSHGoalStats!$A$3:$AE$998,7,FALSE)</f>
        <v>#N/A</v>
      </c>
      <c r="R216" s="57" t="e">
        <f>VLOOKUP($O216,PercentSHGoalStats!$A$3:$AE$998,8,FALSE)</f>
        <v>#N/A</v>
      </c>
      <c r="S216" s="57" t="e">
        <f>VLOOKUP($O216,PercentSHGoalStats!$A$3:$AE$998,10,FALSE)</f>
        <v>#N/A</v>
      </c>
      <c r="T216" s="57" t="e">
        <f>VLOOKUP($O216,PercentSHGoalStats!$A$3:$AE$998,11,FALSE)</f>
        <v>#N/A</v>
      </c>
      <c r="U216" s="57" t="e">
        <f>VLOOKUP($O216,PercentSHGoalStats!$A$3:$AE$998,13,FALSE)</f>
        <v>#N/A</v>
      </c>
      <c r="V216" s="57" t="e">
        <f>VLOOKUP($O216,PercentSHGoalStats!$A$3:$AE$998,14,FALSE)</f>
        <v>#N/A</v>
      </c>
      <c r="W216" s="57" t="e">
        <f>VLOOKUP($O216,PercentSHGoalStats!$A$3:$AE$998,16,FALSE)</f>
        <v>#N/A</v>
      </c>
      <c r="X216" s="57" t="e">
        <f>VLOOKUP($O216,PercentSHGoalStats!$A$3:$AE$998,17,FALSE)</f>
        <v>#N/A</v>
      </c>
      <c r="Y216" s="57" t="e">
        <f>VLOOKUP($O216,PercentSHGoalStats!$A$3:$AE$998,19,FALSE)</f>
        <v>#N/A</v>
      </c>
      <c r="Z216" s="57" t="e">
        <f>VLOOKUP($O216,PercentSHGoalStats!$A$3:$AE$998,20,FALSE)</f>
        <v>#N/A</v>
      </c>
      <c r="AA216" s="57" t="e">
        <f>VLOOKUP($O216,PercentSHGoalStats!$A$3:$AE$998,22,FALSE)</f>
        <v>#N/A</v>
      </c>
    </row>
  </sheetData>
  <autoFilter ref="N1:N216" xr:uid="{D02669FA-E146-47C6-A783-A4EE0E24625D}">
    <filterColumn colId="0">
      <filters>
        <dateGroupItem year="2019" month="1" day="15" dateTimeGrouping="day"/>
      </filters>
    </filterColumn>
  </autoFilter>
  <conditionalFormatting sqref="A1:L216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216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744D-B23E-44D0-814D-692970D2CB84}">
  <dimension ref="A1:AF380"/>
  <sheetViews>
    <sheetView topLeftCell="A256" workbookViewId="0">
      <selection activeCell="A371" sqref="A371:A380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7.33203125" style="4" bestFit="1" customWidth="1"/>
    <col min="8" max="8" width="7.33203125" style="9" bestFit="1" customWidth="1"/>
    <col min="9" max="10" width="7.33203125" style="4" bestFit="1" customWidth="1"/>
    <col min="11" max="11" width="7.33203125" style="9" bestFit="1" customWidth="1"/>
    <col min="12" max="13" width="8" style="4" bestFit="1" customWidth="1"/>
    <col min="14" max="14" width="7.33203125" style="9" bestFit="1" customWidth="1"/>
    <col min="15" max="15" width="8" style="4" bestFit="1" customWidth="1"/>
    <col min="16" max="16" width="7.33203125" style="4" bestFit="1" customWidth="1"/>
    <col min="17" max="17" width="8" style="9" bestFit="1" customWidth="1"/>
    <col min="18" max="19" width="8" style="4" bestFit="1" customWidth="1"/>
    <col min="20" max="20" width="8" style="9" bestFit="1" customWidth="1"/>
    <col min="21" max="22" width="8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3" t="s">
        <v>24</v>
      </c>
      <c r="B1" s="64" t="s">
        <v>28</v>
      </c>
      <c r="C1" s="64"/>
      <c r="D1" s="64"/>
      <c r="E1" s="64" t="s">
        <v>59</v>
      </c>
      <c r="F1" s="64"/>
      <c r="G1" s="64"/>
      <c r="H1" s="64" t="s">
        <v>27</v>
      </c>
      <c r="I1" s="64"/>
      <c r="J1" s="64"/>
      <c r="K1" s="64" t="s">
        <v>60</v>
      </c>
      <c r="L1" s="64"/>
      <c r="M1" s="64"/>
      <c r="N1" s="64" t="s">
        <v>61</v>
      </c>
      <c r="O1" s="64"/>
      <c r="P1" s="64"/>
      <c r="Q1" s="64" t="s">
        <v>62</v>
      </c>
      <c r="R1" s="64"/>
      <c r="S1" s="64"/>
      <c r="T1" s="64" t="s">
        <v>63</v>
      </c>
      <c r="U1" s="64"/>
      <c r="V1" s="64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3"/>
      <c r="B2" s="17" t="s">
        <v>25</v>
      </c>
      <c r="C2" s="18" t="s">
        <v>30</v>
      </c>
      <c r="D2" s="19" t="s">
        <v>29</v>
      </c>
      <c r="E2" s="20" t="s">
        <v>29</v>
      </c>
      <c r="F2" s="21" t="s">
        <v>25</v>
      </c>
      <c r="G2" s="18" t="s">
        <v>30</v>
      </c>
      <c r="H2" s="20" t="s">
        <v>29</v>
      </c>
      <c r="I2" s="21" t="s">
        <v>25</v>
      </c>
      <c r="J2" s="18" t="s">
        <v>30</v>
      </c>
      <c r="K2" s="20" t="s">
        <v>29</v>
      </c>
      <c r="L2" s="21" t="s">
        <v>25</v>
      </c>
      <c r="M2" s="18" t="s">
        <v>30</v>
      </c>
      <c r="N2" s="20" t="s">
        <v>29</v>
      </c>
      <c r="O2" s="21" t="s">
        <v>25</v>
      </c>
      <c r="P2" s="18" t="s">
        <v>30</v>
      </c>
      <c r="Q2" s="20" t="s">
        <v>29</v>
      </c>
      <c r="R2" s="21" t="s">
        <v>25</v>
      </c>
      <c r="S2" s="18" t="s">
        <v>30</v>
      </c>
      <c r="T2" s="20" t="s">
        <v>29</v>
      </c>
      <c r="U2" s="21" t="s">
        <v>25</v>
      </c>
      <c r="V2" s="18" t="s">
        <v>30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s="4" t="s">
        <v>6</v>
      </c>
      <c r="B3" s="9">
        <f>COUNTIF(CSV!A:A,A3)</f>
        <v>12</v>
      </c>
      <c r="C3" s="4">
        <f>COUNTIF(CSV!B:B,A3)</f>
        <v>11</v>
      </c>
      <c r="D3" s="4">
        <f>B3+C3</f>
        <v>23</v>
      </c>
      <c r="E3" s="10">
        <f>(SUMIF(CSV!$A:$A,$A3,CSV!$T:$T)  + SUMIF(CSV!$B:$B,$A3,CSV!$T:$T) )/$D3</f>
        <v>3.4347826086956523</v>
      </c>
      <c r="F3" s="6">
        <f>SUMIF(CSV!$A:$A,$A3,CSV!$T:$T)/$B3</f>
        <v>3.8333333333333335</v>
      </c>
      <c r="G3" s="6">
        <f>SUMIF(CSV!$B:$B,$A3,CSV!$T:$T)/$C3</f>
        <v>3</v>
      </c>
      <c r="H3" s="10">
        <f>(SUMIF(CSV!$A:$A,$A3,CSV!$R:$R)  + SUMIF(CSV!$B:$B,$A3,CSV!$S:$S) )/$D3</f>
        <v>1.6956521739130435</v>
      </c>
      <c r="I3" s="6">
        <f>SUMIF(CSV!$A:$A,$A3,CSV!$R:$R)/$B3</f>
        <v>1.8333333333333333</v>
      </c>
      <c r="J3" s="6">
        <f>SUMIF(CSV!$B:$B,$A3,CSV!$S:$S)/$C3</f>
        <v>1.5454545454545454</v>
      </c>
      <c r="K3" s="11">
        <f>(COUNTIFS(CSV!$A:$A,$A3,CSV!$T:$T,"&gt;2.5") +COUNTIFS(CSV!$B:$B,$A3,CSV!$T:$T,"&gt;2.5"))/$D3</f>
        <v>0.65217391304347827</v>
      </c>
      <c r="L3" s="8">
        <f>COUNTIFS(CSV!$A:$A,$A3,CSV!$T:$T,"&gt;2.5")/$B3</f>
        <v>0.75</v>
      </c>
      <c r="M3" s="8">
        <f>COUNTIFS(CSV!$B:$B,$A3,CSV!$T:$T,"&gt;2.5")/$C3</f>
        <v>0.54545454545454541</v>
      </c>
      <c r="N3" s="11">
        <f>(COUNTIFS(CSV!$A:$A,$A3,CSV!$T:$T,"&gt;4.5") +COUNTIFS(CSV!$B:$B,$A3,CSV!$T:$T,"&gt;4.5"))/$D3</f>
        <v>0.21739130434782608</v>
      </c>
      <c r="O3" s="8">
        <f>COUNTIFS(CSV!$A:$A,$A3,CSV!$T:$T,"&gt;4.5")/$B3</f>
        <v>0.25</v>
      </c>
      <c r="P3" s="8">
        <f>COUNTIFS(CSV!$B:$B,$A3,CSV!$T:$T,"&gt;4.5")/$C3</f>
        <v>0.18181818181818182</v>
      </c>
      <c r="Q3" s="11">
        <f>(COUNTIFS(CSV!$A:$A,$A3,CSV!$R:$R,"&gt;0.5") +COUNTIFS(CSV!$B:$B,$A3,CSV!$S:$S,"&gt;0.5"))/$D3</f>
        <v>0.82608695652173914</v>
      </c>
      <c r="R3" s="8">
        <f>COUNTIFS(CSV!$A:$A,$A3,CSV!$R:$R,"&gt;0.5")/$B3</f>
        <v>0.83333333333333337</v>
      </c>
      <c r="S3" s="8">
        <f>COUNTIFS(CSV!$B:$B,$A3,CSV!$S:$S,"&gt;0.5")/$C3</f>
        <v>0.81818181818181823</v>
      </c>
      <c r="T3" s="11">
        <f>(COUNTIFS(CSV!$A:$A,$A3,CSV!$R:$R,"&gt;1.5") +COUNTIFS(CSV!$B:$B,$A3,CSV!$S:$S,"&gt;1.5"))/$D3</f>
        <v>0.56521739130434778</v>
      </c>
      <c r="U3" s="8">
        <f>COUNTIFS(CSV!$A:$A,$A3,CSV!$R:$R,"&gt;1.5")/$B3</f>
        <v>0.66666666666666663</v>
      </c>
      <c r="V3" s="8">
        <f>COUNTIFS(CSV!$B:$B,$A3,CSV!$S:$S,"&gt;1.5")/$C3</f>
        <v>0.45454545454545453</v>
      </c>
    </row>
    <row r="4" spans="1:32" x14ac:dyDescent="0.3">
      <c r="A4" s="4" t="s">
        <v>3</v>
      </c>
      <c r="B4" s="9">
        <f>COUNTIF(CSV!A:A,A4)</f>
        <v>12</v>
      </c>
      <c r="C4" s="4">
        <f>COUNTIF(CSV!B:B,A4)</f>
        <v>11</v>
      </c>
      <c r="D4" s="4">
        <f t="shared" ref="D4:D22" si="0">B4+C4</f>
        <v>23</v>
      </c>
      <c r="E4" s="10">
        <f>(SUMIF(CSV!$A:$A,$A4,CSV!$T:$T)  + SUMIF(CSV!$B:$B,$A4,CSV!$T:$T) )/$D4</f>
        <v>3.6956521739130435</v>
      </c>
      <c r="F4" s="6">
        <f>SUMIF(CSV!$A:$A,$A4,CSV!$T:$T)/$B4</f>
        <v>4</v>
      </c>
      <c r="G4" s="6">
        <f>SUMIF(CSV!$B:$B,$A4,CSV!$T:$T)/$C4</f>
        <v>3.3636363636363638</v>
      </c>
      <c r="H4" s="10">
        <f>(SUMIF(CSV!$A:$A,$A4,CSV!$R:$R)  + SUMIF(CSV!$B:$B,$A4,CSV!$S:$S) )/$D4</f>
        <v>1.3913043478260869</v>
      </c>
      <c r="I4" s="6">
        <f>SUMIF(CSV!$A:$A,$A4,CSV!$R:$R)/$B4</f>
        <v>1.9166666666666667</v>
      </c>
      <c r="J4" s="6">
        <f>SUMIF(CSV!$B:$B,$A4,CSV!$S:$S)/$C4</f>
        <v>0.81818181818181823</v>
      </c>
      <c r="K4" s="11">
        <f>(COUNTIFS(CSV!$A:$A,$A4,CSV!$T:$T,"&gt;2.5") +COUNTIFS(CSV!$B:$B,$A4,CSV!$T:$T,"&gt;2.5"))/$D4</f>
        <v>0.78260869565217395</v>
      </c>
      <c r="L4" s="8">
        <f>COUNTIFS(CSV!$A:$A,$A4,CSV!$T:$T,"&gt;2.5")/$B4</f>
        <v>0.83333333333333337</v>
      </c>
      <c r="M4" s="8">
        <f>COUNTIFS(CSV!$B:$B,$A4,CSV!$T:$T,"&gt;2.5")/$C4</f>
        <v>0.72727272727272729</v>
      </c>
      <c r="N4" s="11">
        <f>(COUNTIFS(CSV!$A:$A,$A4,CSV!$T:$T,"&gt;4.5") +COUNTIFS(CSV!$B:$B,$A4,CSV!$T:$T,"&gt;4.5"))/$D4</f>
        <v>0.34782608695652173</v>
      </c>
      <c r="O4" s="8">
        <f>COUNTIFS(CSV!$A:$A,$A4,CSV!$T:$T,"&gt;4.5")/$B4</f>
        <v>0.5</v>
      </c>
      <c r="P4" s="8">
        <f>COUNTIFS(CSV!$B:$B,$A4,CSV!$T:$T,"&gt;4.5")/$C4</f>
        <v>0.18181818181818182</v>
      </c>
      <c r="Q4" s="11">
        <f>(COUNTIFS(CSV!$A:$A,$A4,CSV!$R:$R,"&gt;0.5") +COUNTIFS(CSV!$B:$B,$A4,CSV!$S:$S,"&gt;0.5"))/$D4</f>
        <v>0.73913043478260865</v>
      </c>
      <c r="R4" s="8">
        <f>COUNTIFS(CSV!$A:$A,$A4,CSV!$R:$R,"&gt;0.5")/$B4</f>
        <v>0.91666666666666663</v>
      </c>
      <c r="S4" s="8">
        <f>COUNTIFS(CSV!$B:$B,$A4,CSV!$S:$S,"&gt;0.5")/$C4</f>
        <v>0.54545454545454541</v>
      </c>
      <c r="T4" s="11">
        <f>(COUNTIFS(CSV!$A:$A,$A4,CSV!$R:$R,"&gt;1.5") +COUNTIFS(CSV!$B:$B,$A4,CSV!$S:$S,"&gt;1.5"))/$D4</f>
        <v>0.43478260869565216</v>
      </c>
      <c r="U4" s="8">
        <f>COUNTIFS(CSV!$A:$A,$A4,CSV!$R:$R,"&gt;1.5")/$B4</f>
        <v>0.58333333333333337</v>
      </c>
      <c r="V4" s="8">
        <f>COUNTIFS(CSV!$B:$B,$A4,CSV!$S:$S,"&gt;1.5")/$C4</f>
        <v>0.27272727272727271</v>
      </c>
    </row>
    <row r="5" spans="1:32" x14ac:dyDescent="0.3">
      <c r="A5" s="4" t="s">
        <v>21</v>
      </c>
      <c r="B5" s="9">
        <f>COUNTIF(CSV!A:A,A5)</f>
        <v>11</v>
      </c>
      <c r="C5" s="4">
        <f>COUNTIF(CSV!B:B,A5)</f>
        <v>12</v>
      </c>
      <c r="D5" s="4">
        <f t="shared" si="0"/>
        <v>23</v>
      </c>
      <c r="E5" s="10">
        <f>(SUMIF(CSV!$A:$A,$A5,CSV!$T:$T)  + SUMIF(CSV!$B:$B,$A5,CSV!$T:$T) )/$D5</f>
        <v>2.652173913043478</v>
      </c>
      <c r="F5" s="6">
        <f>SUMIF(CSV!$A:$A,$A5,CSV!$T:$T)/$B5</f>
        <v>3</v>
      </c>
      <c r="G5" s="6">
        <f>SUMIF(CSV!$B:$B,$A5,CSV!$T:$T)/$C5</f>
        <v>2.3333333333333335</v>
      </c>
      <c r="H5" s="10">
        <f>(SUMIF(CSV!$A:$A,$A5,CSV!$R:$R)  + SUMIF(CSV!$B:$B,$A5,CSV!$S:$S) )/$D5</f>
        <v>1.4782608695652173</v>
      </c>
      <c r="I5" s="6">
        <f>SUMIF(CSV!$A:$A,$A5,CSV!$R:$R)/$B5</f>
        <v>1.7272727272727273</v>
      </c>
      <c r="J5" s="6">
        <f>SUMIF(CSV!$B:$B,$A5,CSV!$S:$S)/$C5</f>
        <v>1.25</v>
      </c>
      <c r="K5" s="11">
        <f>(COUNTIFS(CSV!$A:$A,$A5,CSV!$T:$T,"&gt;2.5") +COUNTIFS(CSV!$B:$B,$A5,CSV!$T:$T,"&gt;2.5"))/$D5</f>
        <v>0.47826086956521741</v>
      </c>
      <c r="L5" s="8">
        <f>COUNTIFS(CSV!$A:$A,$A5,CSV!$T:$T,"&gt;2.5")/$B5</f>
        <v>0.54545454545454541</v>
      </c>
      <c r="M5" s="8">
        <f>COUNTIFS(CSV!$B:$B,$A5,CSV!$T:$T,"&gt;2.5")/$C5</f>
        <v>0.41666666666666669</v>
      </c>
      <c r="N5" s="11">
        <f>(COUNTIFS(CSV!$A:$A,$A5,CSV!$T:$T,"&gt;4.5") +COUNTIFS(CSV!$B:$B,$A5,CSV!$T:$T,"&gt;4.5"))/$D5</f>
        <v>8.6956521739130432E-2</v>
      </c>
      <c r="O5" s="8">
        <f>COUNTIFS(CSV!$A:$A,$A5,CSV!$T:$T,"&gt;4.5")/$B5</f>
        <v>0.18181818181818182</v>
      </c>
      <c r="P5" s="8">
        <f>COUNTIFS(CSV!$B:$B,$A5,CSV!$T:$T,"&gt;4.5")/$C5</f>
        <v>0</v>
      </c>
      <c r="Q5" s="11">
        <f>(COUNTIFS(CSV!$A:$A,$A5,CSV!$R:$R,"&gt;0.5") +COUNTIFS(CSV!$B:$B,$A5,CSV!$S:$S,"&gt;0.5"))/$D5</f>
        <v>0.82608695652173914</v>
      </c>
      <c r="R5" s="8">
        <f>COUNTIFS(CSV!$A:$A,$A5,CSV!$R:$R,"&gt;0.5")/$B5</f>
        <v>0.81818181818181823</v>
      </c>
      <c r="S5" s="8">
        <f>COUNTIFS(CSV!$B:$B,$A5,CSV!$S:$S,"&gt;0.5")/$C5</f>
        <v>0.83333333333333337</v>
      </c>
      <c r="T5" s="11">
        <f>(COUNTIFS(CSV!$A:$A,$A5,CSV!$R:$R,"&gt;1.5") +COUNTIFS(CSV!$B:$B,$A5,CSV!$S:$S,"&gt;1.5"))/$D5</f>
        <v>0.43478260869565216</v>
      </c>
      <c r="U5" s="8">
        <f>COUNTIFS(CSV!$A:$A,$A5,CSV!$R:$R,"&gt;1.5")/$B5</f>
        <v>0.54545454545454541</v>
      </c>
      <c r="V5" s="8">
        <f>COUNTIFS(CSV!$B:$B,$A5,CSV!$S:$S,"&gt;1.5")/$C5</f>
        <v>0.33333333333333331</v>
      </c>
    </row>
    <row r="6" spans="1:32" x14ac:dyDescent="0.3">
      <c r="A6" s="4" t="s">
        <v>19</v>
      </c>
      <c r="B6" s="9">
        <f>COUNTIF(CSV!A:A,A6)</f>
        <v>11</v>
      </c>
      <c r="C6" s="4">
        <f>COUNTIF(CSV!B:B,A6)</f>
        <v>12</v>
      </c>
      <c r="D6" s="4">
        <f t="shared" si="0"/>
        <v>23</v>
      </c>
      <c r="E6" s="10">
        <f>(SUMIF(CSV!$A:$A,$A6,CSV!$T:$T)  + SUMIF(CSV!$B:$B,$A6,CSV!$T:$T) )/$D6</f>
        <v>3.2608695652173911</v>
      </c>
      <c r="F6" s="6">
        <f>SUMIF(CSV!$A:$A,$A6,CSV!$T:$T)/$B6</f>
        <v>3.0909090909090908</v>
      </c>
      <c r="G6" s="6">
        <f>SUMIF(CSV!$B:$B,$A6,CSV!$T:$T)/$C6</f>
        <v>3.4166666666666665</v>
      </c>
      <c r="H6" s="10">
        <f>(SUMIF(CSV!$A:$A,$A6,CSV!$R:$R)  + SUMIF(CSV!$B:$B,$A6,CSV!$S:$S) )/$D6</f>
        <v>1.9130434782608696</v>
      </c>
      <c r="I6" s="6">
        <f>SUMIF(CSV!$A:$A,$A6,CSV!$R:$R)/$B6</f>
        <v>1.5454545454545454</v>
      </c>
      <c r="J6" s="6">
        <f>SUMIF(CSV!$B:$B,$A6,CSV!$S:$S)/$C6</f>
        <v>2.25</v>
      </c>
      <c r="K6" s="11">
        <f>(COUNTIFS(CSV!$A:$A,$A6,CSV!$T:$T,"&gt;2.5") +COUNTIFS(CSV!$B:$B,$A6,CSV!$T:$T,"&gt;2.5"))/$D6</f>
        <v>0.65217391304347827</v>
      </c>
      <c r="L6" s="8">
        <f>COUNTIFS(CSV!$A:$A,$A6,CSV!$T:$T,"&gt;2.5")/$B6</f>
        <v>0.63636363636363635</v>
      </c>
      <c r="M6" s="8">
        <f>COUNTIFS(CSV!$B:$B,$A6,CSV!$T:$T,"&gt;2.5")/$C6</f>
        <v>0.66666666666666663</v>
      </c>
      <c r="N6" s="11">
        <f>(COUNTIFS(CSV!$A:$A,$A6,CSV!$T:$T,"&gt;4.5") +COUNTIFS(CSV!$B:$B,$A6,CSV!$T:$T,"&gt;4.5"))/$D6</f>
        <v>0.21739130434782608</v>
      </c>
      <c r="O6" s="8">
        <f>COUNTIFS(CSV!$A:$A,$A6,CSV!$T:$T,"&gt;4.5")/$B6</f>
        <v>0.18181818181818182</v>
      </c>
      <c r="P6" s="8">
        <f>COUNTIFS(CSV!$B:$B,$A6,CSV!$T:$T,"&gt;4.5")/$C6</f>
        <v>0.25</v>
      </c>
      <c r="Q6" s="11">
        <f>(COUNTIFS(CSV!$A:$A,$A6,CSV!$R:$R,"&gt;0.5") +COUNTIFS(CSV!$B:$B,$A6,CSV!$S:$S,"&gt;0.5"))/$D6</f>
        <v>0.86956521739130432</v>
      </c>
      <c r="R6" s="8">
        <f>COUNTIFS(CSV!$A:$A,$A6,CSV!$R:$R,"&gt;0.5")/$B6</f>
        <v>0.81818181818181823</v>
      </c>
      <c r="S6" s="8">
        <f>COUNTIFS(CSV!$B:$B,$A6,CSV!$S:$S,"&gt;0.5")/$C6</f>
        <v>0.91666666666666663</v>
      </c>
      <c r="T6" s="11">
        <f>(COUNTIFS(CSV!$A:$A,$A6,CSV!$R:$R,"&gt;1.5") +COUNTIFS(CSV!$B:$B,$A6,CSV!$S:$S,"&gt;1.5"))/$D6</f>
        <v>0.60869565217391308</v>
      </c>
      <c r="U6" s="8">
        <f>COUNTIFS(CSV!$A:$A,$A6,CSV!$R:$R,"&gt;1.5")/$B6</f>
        <v>0.54545454545454541</v>
      </c>
      <c r="V6" s="8">
        <f>COUNTIFS(CSV!$B:$B,$A6,CSV!$S:$S,"&gt;1.5")/$C6</f>
        <v>0.66666666666666663</v>
      </c>
    </row>
    <row r="7" spans="1:32" x14ac:dyDescent="0.3">
      <c r="A7" s="4" t="s">
        <v>4</v>
      </c>
      <c r="B7" s="9">
        <f>COUNTIF(CSV!A:A,A7)</f>
        <v>12</v>
      </c>
      <c r="C7" s="4">
        <f>COUNTIF(CSV!B:B,A7)</f>
        <v>11</v>
      </c>
      <c r="D7" s="4">
        <f t="shared" si="0"/>
        <v>23</v>
      </c>
      <c r="E7" s="10">
        <f>(SUMIF(CSV!$A:$A,$A7,CSV!$T:$T)  + SUMIF(CSV!$B:$B,$A7,CSV!$T:$T) )/$D7</f>
        <v>2.8260869565217392</v>
      </c>
      <c r="F7" s="6">
        <f>SUMIF(CSV!$A:$A,$A7,CSV!$T:$T)/$B7</f>
        <v>3.6666666666666665</v>
      </c>
      <c r="G7" s="6">
        <f>SUMIF(CSV!$B:$B,$A7,CSV!$T:$T)/$C7</f>
        <v>1.9090909090909092</v>
      </c>
      <c r="H7" s="10">
        <f>(SUMIF(CSV!$A:$A,$A7,CSV!$R:$R)  + SUMIF(CSV!$B:$B,$A7,CSV!$S:$S) )/$D7</f>
        <v>1.6086956521739131</v>
      </c>
      <c r="I7" s="6">
        <f>SUMIF(CSV!$A:$A,$A7,CSV!$R:$R)/$B7</f>
        <v>1.8333333333333333</v>
      </c>
      <c r="J7" s="6">
        <f>SUMIF(CSV!$B:$B,$A7,CSV!$S:$S)/$C7</f>
        <v>1.3636363636363635</v>
      </c>
      <c r="K7" s="11">
        <f>(COUNTIFS(CSV!$A:$A,$A7,CSV!$T:$T,"&gt;2.5") +COUNTIFS(CSV!$B:$B,$A7,CSV!$T:$T,"&gt;2.5"))/$D7</f>
        <v>0.60869565217391308</v>
      </c>
      <c r="L7" s="8">
        <f>COUNTIFS(CSV!$A:$A,$A7,CSV!$T:$T,"&gt;2.5")/$B7</f>
        <v>0.83333333333333337</v>
      </c>
      <c r="M7" s="8">
        <f>COUNTIFS(CSV!$B:$B,$A7,CSV!$T:$T,"&gt;2.5")/$C7</f>
        <v>0.36363636363636365</v>
      </c>
      <c r="N7" s="11">
        <f>(COUNTIFS(CSV!$A:$A,$A7,CSV!$T:$T,"&gt;4.5") +COUNTIFS(CSV!$B:$B,$A7,CSV!$T:$T,"&gt;4.5"))/$D7</f>
        <v>0.13043478260869565</v>
      </c>
      <c r="O7" s="8">
        <f>COUNTIFS(CSV!$A:$A,$A7,CSV!$T:$T,"&gt;4.5")/$B7</f>
        <v>0.16666666666666666</v>
      </c>
      <c r="P7" s="8">
        <f>COUNTIFS(CSV!$B:$B,$A7,CSV!$T:$T,"&gt;4.5")/$C7</f>
        <v>9.0909090909090912E-2</v>
      </c>
      <c r="Q7" s="11">
        <f>(COUNTIFS(CSV!$A:$A,$A7,CSV!$R:$R,"&gt;0.5") +COUNTIFS(CSV!$B:$B,$A7,CSV!$S:$S,"&gt;0.5"))/$D7</f>
        <v>0.86956521739130432</v>
      </c>
      <c r="R7" s="8">
        <f>COUNTIFS(CSV!$A:$A,$A7,CSV!$R:$R,"&gt;0.5")/$B7</f>
        <v>1</v>
      </c>
      <c r="S7" s="8">
        <f>COUNTIFS(CSV!$B:$B,$A7,CSV!$S:$S,"&gt;0.5")/$C7</f>
        <v>0.72727272727272729</v>
      </c>
      <c r="T7" s="11">
        <f>(COUNTIFS(CSV!$A:$A,$A7,CSV!$R:$R,"&gt;1.5") +COUNTIFS(CSV!$B:$B,$A7,CSV!$S:$S,"&gt;1.5"))/$D7</f>
        <v>0.52173913043478259</v>
      </c>
      <c r="U7" s="8">
        <f>COUNTIFS(CSV!$A:$A,$A7,CSV!$R:$R,"&gt;1.5")/$B7</f>
        <v>0.58333333333333337</v>
      </c>
      <c r="V7" s="8">
        <f>COUNTIFS(CSV!$B:$B,$A7,CSV!$S:$S,"&gt;1.5")/$C7</f>
        <v>0.45454545454545453</v>
      </c>
    </row>
    <row r="8" spans="1:32" x14ac:dyDescent="0.3">
      <c r="A8" s="4" t="s">
        <v>11</v>
      </c>
      <c r="B8" s="9">
        <f>COUNTIF(CSV!A:A,A8)</f>
        <v>12</v>
      </c>
      <c r="C8" s="4">
        <f>COUNTIF(CSV!B:B,A8)</f>
        <v>11</v>
      </c>
      <c r="D8" s="4">
        <f t="shared" si="0"/>
        <v>23</v>
      </c>
      <c r="E8" s="10">
        <f>(SUMIF(CSV!$A:$A,$A8,CSV!$T:$T)  + SUMIF(CSV!$B:$B,$A8,CSV!$T:$T) )/$D8</f>
        <v>2.9565217391304346</v>
      </c>
      <c r="F8" s="6">
        <f>SUMIF(CSV!$A:$A,$A8,CSV!$T:$T)/$B8</f>
        <v>2.6666666666666665</v>
      </c>
      <c r="G8" s="6">
        <f>SUMIF(CSV!$B:$B,$A8,CSV!$T:$T)/$C8</f>
        <v>3.2727272727272729</v>
      </c>
      <c r="H8" s="10">
        <f>(SUMIF(CSV!$A:$A,$A8,CSV!$R:$R)  + SUMIF(CSV!$B:$B,$A8,CSV!$S:$S) )/$D8</f>
        <v>1.2173913043478262</v>
      </c>
      <c r="I8" s="6">
        <f>SUMIF(CSV!$A:$A,$A8,CSV!$R:$R)/$B8</f>
        <v>1.0833333333333333</v>
      </c>
      <c r="J8" s="6">
        <f>SUMIF(CSV!$B:$B,$A8,CSV!$S:$S)/$C8</f>
        <v>1.3636363636363635</v>
      </c>
      <c r="K8" s="11">
        <f>(COUNTIFS(CSV!$A:$A,$A8,CSV!$T:$T,"&gt;2.5") +COUNTIFS(CSV!$B:$B,$A8,CSV!$T:$T,"&gt;2.5"))/$D8</f>
        <v>0.47826086956521741</v>
      </c>
      <c r="L8" s="8">
        <f>COUNTIFS(CSV!$A:$A,$A8,CSV!$T:$T,"&gt;2.5")/$B8</f>
        <v>0.33333333333333331</v>
      </c>
      <c r="M8" s="8">
        <f>COUNTIFS(CSV!$B:$B,$A8,CSV!$T:$T,"&gt;2.5")/$C8</f>
        <v>0.63636363636363635</v>
      </c>
      <c r="N8" s="11">
        <f>(COUNTIFS(CSV!$A:$A,$A8,CSV!$T:$T,"&gt;4.5") +COUNTIFS(CSV!$B:$B,$A8,CSV!$T:$T,"&gt;4.5"))/$D8</f>
        <v>0.21739130434782608</v>
      </c>
      <c r="O8" s="8">
        <f>COUNTIFS(CSV!$A:$A,$A8,CSV!$T:$T,"&gt;4.5")/$B8</f>
        <v>0.16666666666666666</v>
      </c>
      <c r="P8" s="8">
        <f>COUNTIFS(CSV!$B:$B,$A8,CSV!$T:$T,"&gt;4.5")/$C8</f>
        <v>0.27272727272727271</v>
      </c>
      <c r="Q8" s="11">
        <f>(COUNTIFS(CSV!$A:$A,$A8,CSV!$R:$R,"&gt;0.5") +COUNTIFS(CSV!$B:$B,$A8,CSV!$S:$S,"&gt;0.5"))/$D8</f>
        <v>0.69565217391304346</v>
      </c>
      <c r="R8" s="8">
        <f>COUNTIFS(CSV!$A:$A,$A8,CSV!$R:$R,"&gt;0.5")/$B8</f>
        <v>0.58333333333333337</v>
      </c>
      <c r="S8" s="8">
        <f>COUNTIFS(CSV!$B:$B,$A8,CSV!$S:$S,"&gt;0.5")/$C8</f>
        <v>0.81818181818181823</v>
      </c>
      <c r="T8" s="11">
        <f>(COUNTIFS(CSV!$A:$A,$A8,CSV!$R:$R,"&gt;1.5") +COUNTIFS(CSV!$B:$B,$A8,CSV!$S:$S,"&gt;1.5"))/$D8</f>
        <v>0.34782608695652173</v>
      </c>
      <c r="U8" s="8">
        <f>COUNTIFS(CSV!$A:$A,$A8,CSV!$R:$R,"&gt;1.5")/$B8</f>
        <v>0.33333333333333331</v>
      </c>
      <c r="V8" s="8">
        <f>COUNTIFS(CSV!$B:$B,$A8,CSV!$S:$S,"&gt;1.5")/$C8</f>
        <v>0.36363636363636365</v>
      </c>
    </row>
    <row r="9" spans="1:32" x14ac:dyDescent="0.3">
      <c r="A9" s="4" t="s">
        <v>9</v>
      </c>
      <c r="B9" s="9">
        <f>COUNTIF(CSV!A:A,A9)</f>
        <v>11</v>
      </c>
      <c r="C9" s="4">
        <f>COUNTIF(CSV!B:B,A9)</f>
        <v>12</v>
      </c>
      <c r="D9" s="4">
        <f t="shared" si="0"/>
        <v>23</v>
      </c>
      <c r="E9" s="10">
        <f>(SUMIF(CSV!$A:$A,$A9,CSV!$T:$T)  + SUMIF(CSV!$B:$B,$A9,CSV!$T:$T) )/$D9</f>
        <v>3.0869565217391304</v>
      </c>
      <c r="F9" s="6">
        <f>SUMIF(CSV!$A:$A,$A9,CSV!$T:$T)/$B9</f>
        <v>2.4545454545454546</v>
      </c>
      <c r="G9" s="6">
        <f>SUMIF(CSV!$B:$B,$A9,CSV!$T:$T)/$C9</f>
        <v>3.6666666666666665</v>
      </c>
      <c r="H9" s="10">
        <f>(SUMIF(CSV!$A:$A,$A9,CSV!$R:$R)  + SUMIF(CSV!$B:$B,$A9,CSV!$S:$S) )/$D9</f>
        <v>1.5217391304347827</v>
      </c>
      <c r="I9" s="6">
        <f>SUMIF(CSV!$A:$A,$A9,CSV!$R:$R)/$B9</f>
        <v>1.0909090909090908</v>
      </c>
      <c r="J9" s="6">
        <f>SUMIF(CSV!$B:$B,$A9,CSV!$S:$S)/$C9</f>
        <v>1.9166666666666667</v>
      </c>
      <c r="K9" s="11">
        <f>(COUNTIFS(CSV!$A:$A,$A9,CSV!$T:$T,"&gt;2.5") +COUNTIFS(CSV!$B:$B,$A9,CSV!$T:$T,"&gt;2.5"))/$D9</f>
        <v>0.65217391304347827</v>
      </c>
      <c r="L9" s="8">
        <f>COUNTIFS(CSV!$A:$A,$A9,CSV!$T:$T,"&gt;2.5")/$B9</f>
        <v>0.45454545454545453</v>
      </c>
      <c r="M9" s="8">
        <f>COUNTIFS(CSV!$B:$B,$A9,CSV!$T:$T,"&gt;2.5")/$C9</f>
        <v>0.83333333333333337</v>
      </c>
      <c r="N9" s="11">
        <f>(COUNTIFS(CSV!$A:$A,$A9,CSV!$T:$T,"&gt;4.5") +COUNTIFS(CSV!$B:$B,$A9,CSV!$T:$T,"&gt;4.5"))/$D9</f>
        <v>0.21739130434782608</v>
      </c>
      <c r="O9" s="8">
        <f>COUNTIFS(CSV!$A:$A,$A9,CSV!$T:$T,"&gt;4.5")/$B9</f>
        <v>9.0909090909090912E-2</v>
      </c>
      <c r="P9" s="8">
        <f>COUNTIFS(CSV!$B:$B,$A9,CSV!$T:$T,"&gt;4.5")/$C9</f>
        <v>0.33333333333333331</v>
      </c>
      <c r="Q9" s="11">
        <f>(COUNTIFS(CSV!$A:$A,$A9,CSV!$R:$R,"&gt;0.5") +COUNTIFS(CSV!$B:$B,$A9,CSV!$S:$S,"&gt;0.5"))/$D9</f>
        <v>0.91304347826086951</v>
      </c>
      <c r="R9" s="8">
        <f>COUNTIFS(CSV!$A:$A,$A9,CSV!$R:$R,"&gt;0.5")/$B9</f>
        <v>0.81818181818181823</v>
      </c>
      <c r="S9" s="8">
        <f>COUNTIFS(CSV!$B:$B,$A9,CSV!$S:$S,"&gt;0.5")/$C9</f>
        <v>1</v>
      </c>
      <c r="T9" s="11">
        <f>(COUNTIFS(CSV!$A:$A,$A9,CSV!$R:$R,"&gt;1.5") +COUNTIFS(CSV!$B:$B,$A9,CSV!$S:$S,"&gt;1.5"))/$D9</f>
        <v>0.43478260869565216</v>
      </c>
      <c r="U9" s="8">
        <f>COUNTIFS(CSV!$A:$A,$A9,CSV!$R:$R,"&gt;1.5")/$B9</f>
        <v>0.27272727272727271</v>
      </c>
      <c r="V9" s="8">
        <f>COUNTIFS(CSV!$B:$B,$A9,CSV!$S:$S,"&gt;1.5")/$C9</f>
        <v>0.58333333333333337</v>
      </c>
    </row>
    <row r="10" spans="1:32" x14ac:dyDescent="0.3">
      <c r="A10" s="4" t="s">
        <v>23</v>
      </c>
      <c r="B10" s="9">
        <f>COUNTIF(CSV!A:A,A10)</f>
        <v>12</v>
      </c>
      <c r="C10" s="4">
        <f>COUNTIF(CSV!B:B,A10)</f>
        <v>11</v>
      </c>
      <c r="D10" s="4">
        <f t="shared" si="0"/>
        <v>23</v>
      </c>
      <c r="E10" s="10">
        <f>(SUMIF(CSV!$A:$A,$A10,CSV!$T:$T)  + SUMIF(CSV!$B:$B,$A10,CSV!$T:$T) )/$D10</f>
        <v>3.5217391304347827</v>
      </c>
      <c r="F10" s="6">
        <f>SUMIF(CSV!$A:$A,$A10,CSV!$T:$T)/$B10</f>
        <v>3.4166666666666665</v>
      </c>
      <c r="G10" s="6">
        <f>SUMIF(CSV!$B:$B,$A10,CSV!$T:$T)/$C10</f>
        <v>3.6363636363636362</v>
      </c>
      <c r="H10" s="10">
        <f>(SUMIF(CSV!$A:$A,$A10,CSV!$R:$R)  + SUMIF(CSV!$B:$B,$A10,CSV!$S:$S) )/$D10</f>
        <v>1.5217391304347827</v>
      </c>
      <c r="I10" s="6">
        <f>SUMIF(CSV!$A:$A,$A10,CSV!$R:$R)/$B10</f>
        <v>1.1666666666666667</v>
      </c>
      <c r="J10" s="6">
        <f>SUMIF(CSV!$B:$B,$A10,CSV!$S:$S)/$C10</f>
        <v>1.9090909090909092</v>
      </c>
      <c r="K10" s="11">
        <f>(COUNTIFS(CSV!$A:$A,$A10,CSV!$T:$T,"&gt;2.5") +COUNTIFS(CSV!$B:$B,$A10,CSV!$T:$T,"&gt;2.5"))/$D10</f>
        <v>0.69565217391304346</v>
      </c>
      <c r="L10" s="8">
        <f>COUNTIFS(CSV!$A:$A,$A10,CSV!$T:$T,"&gt;2.5")/$B10</f>
        <v>0.66666666666666663</v>
      </c>
      <c r="M10" s="8">
        <f>COUNTIFS(CSV!$B:$B,$A10,CSV!$T:$T,"&gt;2.5")/$C10</f>
        <v>0.72727272727272729</v>
      </c>
      <c r="N10" s="11">
        <f>(COUNTIFS(CSV!$A:$A,$A10,CSV!$T:$T,"&gt;4.5") +COUNTIFS(CSV!$B:$B,$A10,CSV!$T:$T,"&gt;4.5"))/$D10</f>
        <v>0.34782608695652173</v>
      </c>
      <c r="O10" s="8">
        <f>COUNTIFS(CSV!$A:$A,$A10,CSV!$T:$T,"&gt;4.5")/$B10</f>
        <v>0.41666666666666669</v>
      </c>
      <c r="P10" s="8">
        <f>COUNTIFS(CSV!$B:$B,$A10,CSV!$T:$T,"&gt;4.5")/$C10</f>
        <v>0.27272727272727271</v>
      </c>
      <c r="Q10" s="11">
        <f>(COUNTIFS(CSV!$A:$A,$A10,CSV!$R:$R,"&gt;0.5") +COUNTIFS(CSV!$B:$B,$A10,CSV!$S:$S,"&gt;0.5"))/$D10</f>
        <v>0.73913043478260865</v>
      </c>
      <c r="R10" s="8">
        <f>COUNTIFS(CSV!$A:$A,$A10,CSV!$R:$R,"&gt;0.5")/$B10</f>
        <v>0.5</v>
      </c>
      <c r="S10" s="8">
        <f>COUNTIFS(CSV!$B:$B,$A10,CSV!$S:$S,"&gt;0.5")/$C10</f>
        <v>1</v>
      </c>
      <c r="T10" s="11">
        <f>(COUNTIFS(CSV!$A:$A,$A10,CSV!$R:$R,"&gt;1.5") +COUNTIFS(CSV!$B:$B,$A10,CSV!$S:$S,"&gt;1.5"))/$D10</f>
        <v>0.47826086956521741</v>
      </c>
      <c r="U10" s="8">
        <f>COUNTIFS(CSV!$A:$A,$A10,CSV!$R:$R,"&gt;1.5")/$B10</f>
        <v>0.33333333333333331</v>
      </c>
      <c r="V10" s="8">
        <f>COUNTIFS(CSV!$B:$B,$A10,CSV!$S:$S,"&gt;1.5")/$C10</f>
        <v>0.63636363636363635</v>
      </c>
    </row>
    <row r="11" spans="1:32" x14ac:dyDescent="0.3">
      <c r="A11" s="4" t="s">
        <v>8</v>
      </c>
      <c r="B11" s="9">
        <f>COUNTIF(CSV!A:A,A11)</f>
        <v>10</v>
      </c>
      <c r="C11" s="4">
        <f>COUNTIF(CSV!B:B,A11)</f>
        <v>12</v>
      </c>
      <c r="D11" s="4">
        <f t="shared" si="0"/>
        <v>22</v>
      </c>
      <c r="E11" s="10">
        <f>(SUMIF(CSV!$A:$A,$A11,CSV!$T:$T)  + SUMIF(CSV!$B:$B,$A11,CSV!$T:$T) )/$D11</f>
        <v>2.4090909090909092</v>
      </c>
      <c r="F11" s="6">
        <f>SUMIF(CSV!$A:$A,$A11,CSV!$T:$T)/$B11</f>
        <v>2.7</v>
      </c>
      <c r="G11" s="6">
        <f>SUMIF(CSV!$B:$B,$A11,CSV!$T:$T)/$C11</f>
        <v>2.1666666666666665</v>
      </c>
      <c r="H11" s="10">
        <f>(SUMIF(CSV!$A:$A,$A11,CSV!$R:$R)  + SUMIF(CSV!$B:$B,$A11,CSV!$S:$S) )/$D11</f>
        <v>1.5</v>
      </c>
      <c r="I11" s="6">
        <f>SUMIF(CSV!$A:$A,$A11,CSV!$R:$R)/$B11</f>
        <v>1.7</v>
      </c>
      <c r="J11" s="6">
        <f>SUMIF(CSV!$B:$B,$A11,CSV!$S:$S)/$C11</f>
        <v>1.3333333333333333</v>
      </c>
      <c r="K11" s="11">
        <f>(COUNTIFS(CSV!$A:$A,$A11,CSV!$T:$T,"&gt;2.5") +COUNTIFS(CSV!$B:$B,$A11,CSV!$T:$T,"&gt;2.5"))/$D11</f>
        <v>0.5</v>
      </c>
      <c r="L11" s="8">
        <f>COUNTIFS(CSV!$A:$A,$A11,CSV!$T:$T,"&gt;2.5")/$B11</f>
        <v>0.7</v>
      </c>
      <c r="M11" s="8">
        <f>COUNTIFS(CSV!$B:$B,$A11,CSV!$T:$T,"&gt;2.5")/$C11</f>
        <v>0.33333333333333331</v>
      </c>
      <c r="N11" s="11">
        <f>(COUNTIFS(CSV!$A:$A,$A11,CSV!$T:$T,"&gt;4.5") +COUNTIFS(CSV!$B:$B,$A11,CSV!$T:$T,"&gt;4.5"))/$D11</f>
        <v>9.0909090909090912E-2</v>
      </c>
      <c r="O11" s="8">
        <f>COUNTIFS(CSV!$A:$A,$A11,CSV!$T:$T,"&gt;4.5")/$B11</f>
        <v>0</v>
      </c>
      <c r="P11" s="8">
        <f>COUNTIFS(CSV!$B:$B,$A11,CSV!$T:$T,"&gt;4.5")/$C11</f>
        <v>0.16666666666666666</v>
      </c>
      <c r="Q11" s="11">
        <f>(COUNTIFS(CSV!$A:$A,$A11,CSV!$R:$R,"&gt;0.5") +COUNTIFS(CSV!$B:$B,$A11,CSV!$S:$S,"&gt;0.5"))/$D11</f>
        <v>0.81818181818181823</v>
      </c>
      <c r="R11" s="8">
        <f>COUNTIFS(CSV!$A:$A,$A11,CSV!$R:$R,"&gt;0.5")/$B11</f>
        <v>0.9</v>
      </c>
      <c r="S11" s="8">
        <f>COUNTIFS(CSV!$B:$B,$A11,CSV!$S:$S,"&gt;0.5")/$C11</f>
        <v>0.75</v>
      </c>
      <c r="T11" s="11">
        <f>(COUNTIFS(CSV!$A:$A,$A11,CSV!$R:$R,"&gt;1.5") +COUNTIFS(CSV!$B:$B,$A11,CSV!$S:$S,"&gt;1.5"))/$D11</f>
        <v>0.54545454545454541</v>
      </c>
      <c r="U11" s="8">
        <f>COUNTIFS(CSV!$A:$A,$A11,CSV!$R:$R,"&gt;1.5")/$B11</f>
        <v>0.6</v>
      </c>
      <c r="V11" s="8">
        <f>COUNTIFS(CSV!$B:$B,$A11,CSV!$S:$S,"&gt;1.5")/$C11</f>
        <v>0.5</v>
      </c>
    </row>
    <row r="12" spans="1:32" x14ac:dyDescent="0.3">
      <c r="A12" s="4" t="s">
        <v>10</v>
      </c>
      <c r="B12" s="9">
        <f>COUNTIF(CSV!A:A,A12)</f>
        <v>11</v>
      </c>
      <c r="C12" s="4">
        <f>COUNTIF(CSV!B:B,A12)</f>
        <v>11</v>
      </c>
      <c r="D12" s="4">
        <f t="shared" si="0"/>
        <v>22</v>
      </c>
      <c r="E12" s="10">
        <f>(SUMIF(CSV!$A:$A,$A12,CSV!$T:$T)  + SUMIF(CSV!$B:$B,$A12,CSV!$T:$T) )/$D12</f>
        <v>3.3636363636363638</v>
      </c>
      <c r="F12" s="6">
        <f>SUMIF(CSV!$A:$A,$A12,CSV!$T:$T)/$B12</f>
        <v>2.7272727272727271</v>
      </c>
      <c r="G12" s="6">
        <f>SUMIF(CSV!$B:$B,$A12,CSV!$T:$T)/$C12</f>
        <v>4</v>
      </c>
      <c r="H12" s="10">
        <f>(SUMIF(CSV!$A:$A,$A12,CSV!$R:$R)  + SUMIF(CSV!$B:$B,$A12,CSV!$S:$S) )/$D12</f>
        <v>1.4545454545454546</v>
      </c>
      <c r="I12" s="6">
        <f>SUMIF(CSV!$A:$A,$A12,CSV!$R:$R)/$B12</f>
        <v>1.0909090909090908</v>
      </c>
      <c r="J12" s="6">
        <f>SUMIF(CSV!$B:$B,$A12,CSV!$S:$S)/$C12</f>
        <v>1.8181818181818181</v>
      </c>
      <c r="K12" s="11">
        <f>(COUNTIFS(CSV!$A:$A,$A12,CSV!$T:$T,"&gt;2.5") +COUNTIFS(CSV!$B:$B,$A12,CSV!$T:$T,"&gt;2.5"))/$D12</f>
        <v>0.63636363636363635</v>
      </c>
      <c r="L12" s="8">
        <f>COUNTIFS(CSV!$A:$A,$A12,CSV!$T:$T,"&gt;2.5")/$B12</f>
        <v>0.45454545454545453</v>
      </c>
      <c r="M12" s="8">
        <f>COUNTIFS(CSV!$B:$B,$A12,CSV!$T:$T,"&gt;2.5")/$C12</f>
        <v>0.81818181818181823</v>
      </c>
      <c r="N12" s="11">
        <f>(COUNTIFS(CSV!$A:$A,$A12,CSV!$T:$T,"&gt;4.5") +COUNTIFS(CSV!$B:$B,$A12,CSV!$T:$T,"&gt;4.5"))/$D12</f>
        <v>0.18181818181818182</v>
      </c>
      <c r="O12" s="8">
        <f>COUNTIFS(CSV!$A:$A,$A12,CSV!$T:$T,"&gt;4.5")/$B12</f>
        <v>9.0909090909090912E-2</v>
      </c>
      <c r="P12" s="8">
        <f>COUNTIFS(CSV!$B:$B,$A12,CSV!$T:$T,"&gt;4.5")/$C12</f>
        <v>0.27272727272727271</v>
      </c>
      <c r="Q12" s="11">
        <f>(COUNTIFS(CSV!$A:$A,$A12,CSV!$R:$R,"&gt;0.5") +COUNTIFS(CSV!$B:$B,$A12,CSV!$S:$S,"&gt;0.5"))/$D12</f>
        <v>0.90909090909090906</v>
      </c>
      <c r="R12" s="8">
        <f>COUNTIFS(CSV!$A:$A,$A12,CSV!$R:$R,"&gt;0.5")/$B12</f>
        <v>0.81818181818181823</v>
      </c>
      <c r="S12" s="8">
        <f>COUNTIFS(CSV!$B:$B,$A12,CSV!$S:$S,"&gt;0.5")/$C12</f>
        <v>1</v>
      </c>
      <c r="T12" s="11">
        <f>(COUNTIFS(CSV!$A:$A,$A12,CSV!$R:$R,"&gt;1.5") +COUNTIFS(CSV!$B:$B,$A12,CSV!$S:$S,"&gt;1.5"))/$D12</f>
        <v>0.45454545454545453</v>
      </c>
      <c r="U12" s="8">
        <f>COUNTIFS(CSV!$A:$A,$A12,CSV!$R:$R,"&gt;1.5")/$B12</f>
        <v>0.27272727272727271</v>
      </c>
      <c r="V12" s="8">
        <f>COUNTIFS(CSV!$B:$B,$A12,CSV!$S:$S,"&gt;1.5")/$C12</f>
        <v>0.63636363636363635</v>
      </c>
    </row>
    <row r="13" spans="1:32" x14ac:dyDescent="0.3">
      <c r="A13" s="4" t="s">
        <v>15</v>
      </c>
      <c r="B13" s="9">
        <f>COUNTIF(CSV!A:A,A13)</f>
        <v>11</v>
      </c>
      <c r="C13" s="4">
        <f>COUNTIF(CSV!B:B,A13)</f>
        <v>12</v>
      </c>
      <c r="D13" s="4">
        <f t="shared" si="0"/>
        <v>23</v>
      </c>
      <c r="E13" s="10">
        <f>(SUMIF(CSV!$A:$A,$A13,CSV!$T:$T)  + SUMIF(CSV!$B:$B,$A13,CSV!$T:$T) )/$D13</f>
        <v>3</v>
      </c>
      <c r="F13" s="6">
        <f>SUMIF(CSV!$A:$A,$A13,CSV!$T:$T)/$B13</f>
        <v>3.2727272727272729</v>
      </c>
      <c r="G13" s="6">
        <f>SUMIF(CSV!$B:$B,$A13,CSV!$T:$T)/$C13</f>
        <v>2.75</v>
      </c>
      <c r="H13" s="10">
        <f>(SUMIF(CSV!$A:$A,$A13,CSV!$R:$R)  + SUMIF(CSV!$B:$B,$A13,CSV!$S:$S) )/$D13</f>
        <v>1.5652173913043479</v>
      </c>
      <c r="I13" s="6">
        <f>SUMIF(CSV!$A:$A,$A13,CSV!$R:$R)/$B13</f>
        <v>1.9090909090909092</v>
      </c>
      <c r="J13" s="6">
        <f>SUMIF(CSV!$B:$B,$A13,CSV!$S:$S)/$C13</f>
        <v>1.25</v>
      </c>
      <c r="K13" s="11">
        <f>(COUNTIFS(CSV!$A:$A,$A13,CSV!$T:$T,"&gt;2.5") +COUNTIFS(CSV!$B:$B,$A13,CSV!$T:$T,"&gt;2.5"))/$D13</f>
        <v>0.73913043478260865</v>
      </c>
      <c r="L13" s="8">
        <f>COUNTIFS(CSV!$A:$A,$A13,CSV!$T:$T,"&gt;2.5")/$B13</f>
        <v>0.81818181818181823</v>
      </c>
      <c r="M13" s="8">
        <f>COUNTIFS(CSV!$B:$B,$A13,CSV!$T:$T,"&gt;2.5")/$C13</f>
        <v>0.66666666666666663</v>
      </c>
      <c r="N13" s="11">
        <f>(COUNTIFS(CSV!$A:$A,$A13,CSV!$T:$T,"&gt;4.5") +COUNTIFS(CSV!$B:$B,$A13,CSV!$T:$T,"&gt;4.5"))/$D13</f>
        <v>0.13043478260869565</v>
      </c>
      <c r="O13" s="8">
        <f>COUNTIFS(CSV!$A:$A,$A13,CSV!$T:$T,"&gt;4.5")/$B13</f>
        <v>9.0909090909090912E-2</v>
      </c>
      <c r="P13" s="8">
        <f>COUNTIFS(CSV!$B:$B,$A13,CSV!$T:$T,"&gt;4.5")/$C13</f>
        <v>0.16666666666666666</v>
      </c>
      <c r="Q13" s="11">
        <f>(COUNTIFS(CSV!$A:$A,$A13,CSV!$R:$R,"&gt;0.5") +COUNTIFS(CSV!$B:$B,$A13,CSV!$S:$S,"&gt;0.5"))/$D13</f>
        <v>0.82608695652173914</v>
      </c>
      <c r="R13" s="8">
        <f>COUNTIFS(CSV!$A:$A,$A13,CSV!$R:$R,"&gt;0.5")/$B13</f>
        <v>0.90909090909090906</v>
      </c>
      <c r="S13" s="8">
        <f>COUNTIFS(CSV!$B:$B,$A13,CSV!$S:$S,"&gt;0.5")/$C13</f>
        <v>0.75</v>
      </c>
      <c r="T13" s="11">
        <f>(COUNTIFS(CSV!$A:$A,$A13,CSV!$R:$R,"&gt;1.5") +COUNTIFS(CSV!$B:$B,$A13,CSV!$S:$S,"&gt;1.5"))/$D13</f>
        <v>0.52173913043478259</v>
      </c>
      <c r="U13" s="8">
        <f>COUNTIFS(CSV!$A:$A,$A13,CSV!$R:$R,"&gt;1.5")/$B13</f>
        <v>0.72727272727272729</v>
      </c>
      <c r="V13" s="8">
        <f>COUNTIFS(CSV!$B:$B,$A13,CSV!$S:$S,"&gt;1.5")/$C13</f>
        <v>0.33333333333333331</v>
      </c>
    </row>
    <row r="14" spans="1:32" x14ac:dyDescent="0.3">
      <c r="A14" s="4" t="s">
        <v>12</v>
      </c>
      <c r="B14" s="9">
        <f>COUNTIF(CSV!A:A,A14)</f>
        <v>11</v>
      </c>
      <c r="C14" s="4">
        <f>COUNTIF(CSV!B:B,A14)</f>
        <v>12</v>
      </c>
      <c r="D14" s="4">
        <f t="shared" si="0"/>
        <v>23</v>
      </c>
      <c r="E14" s="10">
        <f>(SUMIF(CSV!$A:$A,$A14,CSV!$T:$T)  + SUMIF(CSV!$B:$B,$A14,CSV!$T:$T) )/$D14</f>
        <v>2.1304347826086958</v>
      </c>
      <c r="F14" s="6">
        <f>SUMIF(CSV!$A:$A,$A14,CSV!$T:$T)/$B14</f>
        <v>2.2727272727272729</v>
      </c>
      <c r="G14" s="6">
        <f>SUMIF(CSV!$B:$B,$A14,CSV!$T:$T)/$C14</f>
        <v>2</v>
      </c>
      <c r="H14" s="10">
        <f>(SUMIF(CSV!$A:$A,$A14,CSV!$R:$R)  + SUMIF(CSV!$B:$B,$A14,CSV!$S:$S) )/$D14</f>
        <v>0.91304347826086951</v>
      </c>
      <c r="I14" s="6">
        <f>SUMIF(CSV!$A:$A,$A14,CSV!$R:$R)/$B14</f>
        <v>0.81818181818181823</v>
      </c>
      <c r="J14" s="6">
        <f>SUMIF(CSV!$B:$B,$A14,CSV!$S:$S)/$C14</f>
        <v>1</v>
      </c>
      <c r="K14" s="11">
        <f>(COUNTIFS(CSV!$A:$A,$A14,CSV!$T:$T,"&gt;2.5") +COUNTIFS(CSV!$B:$B,$A14,CSV!$T:$T,"&gt;2.5"))/$D14</f>
        <v>0.34782608695652173</v>
      </c>
      <c r="L14" s="8">
        <f>COUNTIFS(CSV!$A:$A,$A14,CSV!$T:$T,"&gt;2.5")/$B14</f>
        <v>0.36363636363636365</v>
      </c>
      <c r="M14" s="8">
        <f>COUNTIFS(CSV!$B:$B,$A14,CSV!$T:$T,"&gt;2.5")/$C14</f>
        <v>0.33333333333333331</v>
      </c>
      <c r="N14" s="11">
        <f>(COUNTIFS(CSV!$A:$A,$A14,CSV!$T:$T,"&gt;4.5") +COUNTIFS(CSV!$B:$B,$A14,CSV!$T:$T,"&gt;4.5"))/$D14</f>
        <v>0.13043478260869565</v>
      </c>
      <c r="O14" s="8">
        <f>COUNTIFS(CSV!$A:$A,$A14,CSV!$T:$T,"&gt;4.5")/$B14</f>
        <v>9.0909090909090912E-2</v>
      </c>
      <c r="P14" s="8">
        <f>COUNTIFS(CSV!$B:$B,$A14,CSV!$T:$T,"&gt;4.5")/$C14</f>
        <v>0.16666666666666666</v>
      </c>
      <c r="Q14" s="11">
        <f>(COUNTIFS(CSV!$A:$A,$A14,CSV!$R:$R,"&gt;0.5") +COUNTIFS(CSV!$B:$B,$A14,CSV!$S:$S,"&gt;0.5"))/$D14</f>
        <v>0.65217391304347827</v>
      </c>
      <c r="R14" s="8">
        <f>COUNTIFS(CSV!$A:$A,$A14,CSV!$R:$R,"&gt;0.5")/$B14</f>
        <v>0.63636363636363635</v>
      </c>
      <c r="S14" s="8">
        <f>COUNTIFS(CSV!$B:$B,$A14,CSV!$S:$S,"&gt;0.5")/$C14</f>
        <v>0.66666666666666663</v>
      </c>
      <c r="T14" s="11">
        <f>(COUNTIFS(CSV!$A:$A,$A14,CSV!$R:$R,"&gt;1.5") +COUNTIFS(CSV!$B:$B,$A14,CSV!$S:$S,"&gt;1.5"))/$D14</f>
        <v>0.21739130434782608</v>
      </c>
      <c r="U14" s="8">
        <f>COUNTIFS(CSV!$A:$A,$A14,CSV!$R:$R,"&gt;1.5")/$B14</f>
        <v>9.0909090909090912E-2</v>
      </c>
      <c r="V14" s="8">
        <f>COUNTIFS(CSV!$B:$B,$A14,CSV!$S:$S,"&gt;1.5")/$C14</f>
        <v>0.33333333333333331</v>
      </c>
    </row>
    <row r="15" spans="1:32" x14ac:dyDescent="0.3">
      <c r="A15" s="4" t="s">
        <v>7</v>
      </c>
      <c r="B15" s="9">
        <f>COUNTIF(CSV!A:A,A15)</f>
        <v>12</v>
      </c>
      <c r="C15" s="4">
        <f>COUNTIF(CSV!B:B,A15)</f>
        <v>10</v>
      </c>
      <c r="D15" s="4">
        <f t="shared" si="0"/>
        <v>22</v>
      </c>
      <c r="E15" s="10">
        <f>(SUMIF(CSV!$A:$A,$A15,CSV!$T:$T)  + SUMIF(CSV!$B:$B,$A15,CSV!$T:$T) )/$D15</f>
        <v>2.5909090909090908</v>
      </c>
      <c r="F15" s="6">
        <f>SUMIF(CSV!$A:$A,$A15,CSV!$T:$T)/$B15</f>
        <v>2.3333333333333335</v>
      </c>
      <c r="G15" s="6">
        <f>SUMIF(CSV!$B:$B,$A15,CSV!$T:$T)/$C15</f>
        <v>2.9</v>
      </c>
      <c r="H15" s="10">
        <f>(SUMIF(CSV!$A:$A,$A15,CSV!$R:$R)  + SUMIF(CSV!$B:$B,$A15,CSV!$S:$S) )/$D15</f>
        <v>1.1363636363636365</v>
      </c>
      <c r="I15" s="6">
        <f>SUMIF(CSV!$A:$A,$A15,CSV!$R:$R)/$B15</f>
        <v>0.83333333333333337</v>
      </c>
      <c r="J15" s="6">
        <f>SUMIF(CSV!$B:$B,$A15,CSV!$S:$S)/$C15</f>
        <v>1.5</v>
      </c>
      <c r="K15" s="11">
        <f>(COUNTIFS(CSV!$A:$A,$A15,CSV!$T:$T,"&gt;2.5") +COUNTIFS(CSV!$B:$B,$A15,CSV!$T:$T,"&gt;2.5"))/$D15</f>
        <v>0.5</v>
      </c>
      <c r="L15" s="8">
        <f>COUNTIFS(CSV!$A:$A,$A15,CSV!$T:$T,"&gt;2.5")/$B15</f>
        <v>0.41666666666666669</v>
      </c>
      <c r="M15" s="8">
        <f>COUNTIFS(CSV!$B:$B,$A15,CSV!$T:$T,"&gt;2.5")/$C15</f>
        <v>0.6</v>
      </c>
      <c r="N15" s="11">
        <f>(COUNTIFS(CSV!$A:$A,$A15,CSV!$T:$T,"&gt;4.5") +COUNTIFS(CSV!$B:$B,$A15,CSV!$T:$T,"&gt;4.5"))/$D15</f>
        <v>9.0909090909090912E-2</v>
      </c>
      <c r="O15" s="8">
        <f>COUNTIFS(CSV!$A:$A,$A15,CSV!$T:$T,"&gt;4.5")/$B15</f>
        <v>8.3333333333333329E-2</v>
      </c>
      <c r="P15" s="8">
        <f>COUNTIFS(CSV!$B:$B,$A15,CSV!$T:$T,"&gt;4.5")/$C15</f>
        <v>0.1</v>
      </c>
      <c r="Q15" s="11">
        <f>(COUNTIFS(CSV!$A:$A,$A15,CSV!$R:$R,"&gt;0.5") +COUNTIFS(CSV!$B:$B,$A15,CSV!$S:$S,"&gt;0.5"))/$D15</f>
        <v>0.63636363636363635</v>
      </c>
      <c r="R15" s="8">
        <f>COUNTIFS(CSV!$A:$A,$A15,CSV!$R:$R,"&gt;0.5")/$B15</f>
        <v>0.5</v>
      </c>
      <c r="S15" s="8">
        <f>COUNTIFS(CSV!$B:$B,$A15,CSV!$S:$S,"&gt;0.5")/$C15</f>
        <v>0.8</v>
      </c>
      <c r="T15" s="11">
        <f>(COUNTIFS(CSV!$A:$A,$A15,CSV!$R:$R,"&gt;1.5") +COUNTIFS(CSV!$B:$B,$A15,CSV!$S:$S,"&gt;1.5"))/$D15</f>
        <v>0.31818181818181818</v>
      </c>
      <c r="U15" s="8">
        <f>COUNTIFS(CSV!$A:$A,$A15,CSV!$R:$R,"&gt;1.5")/$B15</f>
        <v>0.16666666666666666</v>
      </c>
      <c r="V15" s="8">
        <f>COUNTIFS(CSV!$B:$B,$A15,CSV!$S:$S,"&gt;1.5")/$C15</f>
        <v>0.5</v>
      </c>
    </row>
    <row r="16" spans="1:32" x14ac:dyDescent="0.3">
      <c r="A16" s="4" t="s">
        <v>14</v>
      </c>
      <c r="B16" s="9">
        <f>COUNTIF(CSV!A:A,A16)</f>
        <v>11</v>
      </c>
      <c r="C16" s="4">
        <f>COUNTIF(CSV!B:B,A16)</f>
        <v>12</v>
      </c>
      <c r="D16" s="4">
        <f t="shared" si="0"/>
        <v>23</v>
      </c>
      <c r="E16" s="10">
        <f>(SUMIF(CSV!$A:$A,$A16,CSV!$T:$T)  + SUMIF(CSV!$B:$B,$A16,CSV!$T:$T) )/$D16</f>
        <v>3.3043478260869565</v>
      </c>
      <c r="F16" s="6">
        <f>SUMIF(CSV!$A:$A,$A16,CSV!$T:$T)/$B16</f>
        <v>2.9090909090909092</v>
      </c>
      <c r="G16" s="6">
        <f>SUMIF(CSV!$B:$B,$A16,CSV!$T:$T)/$C16</f>
        <v>3.6666666666666665</v>
      </c>
      <c r="H16" s="10">
        <f>(SUMIF(CSV!$A:$A,$A16,CSV!$R:$R)  + SUMIF(CSV!$B:$B,$A16,CSV!$S:$S) )/$D16</f>
        <v>1.7826086956521738</v>
      </c>
      <c r="I16" s="6">
        <f>SUMIF(CSV!$A:$A,$A16,CSV!$R:$R)/$B16</f>
        <v>1.5454545454545454</v>
      </c>
      <c r="J16" s="6">
        <f>SUMIF(CSV!$B:$B,$A16,CSV!$S:$S)/$C16</f>
        <v>2</v>
      </c>
      <c r="K16" s="11">
        <f>(COUNTIFS(CSV!$A:$A,$A16,CSV!$T:$T,"&gt;2.5") +COUNTIFS(CSV!$B:$B,$A16,CSV!$T:$T,"&gt;2.5"))/$D16</f>
        <v>0.65217391304347827</v>
      </c>
      <c r="L16" s="8">
        <f>COUNTIFS(CSV!$A:$A,$A16,CSV!$T:$T,"&gt;2.5")/$B16</f>
        <v>0.63636363636363635</v>
      </c>
      <c r="M16" s="8">
        <f>COUNTIFS(CSV!$B:$B,$A16,CSV!$T:$T,"&gt;2.5")/$C16</f>
        <v>0.66666666666666663</v>
      </c>
      <c r="N16" s="11">
        <f>(COUNTIFS(CSV!$A:$A,$A16,CSV!$T:$T,"&gt;4.5") +COUNTIFS(CSV!$B:$B,$A16,CSV!$T:$T,"&gt;4.5"))/$D16</f>
        <v>0.2608695652173913</v>
      </c>
      <c r="O16" s="8">
        <f>COUNTIFS(CSV!$A:$A,$A16,CSV!$T:$T,"&gt;4.5")/$B16</f>
        <v>0.18181818181818182</v>
      </c>
      <c r="P16" s="8">
        <f>COUNTIFS(CSV!$B:$B,$A16,CSV!$T:$T,"&gt;4.5")/$C16</f>
        <v>0.33333333333333331</v>
      </c>
      <c r="Q16" s="11">
        <f>(COUNTIFS(CSV!$A:$A,$A16,CSV!$R:$R,"&gt;0.5") +COUNTIFS(CSV!$B:$B,$A16,CSV!$S:$S,"&gt;0.5"))/$D16</f>
        <v>0.95652173913043481</v>
      </c>
      <c r="R16" s="8">
        <f>COUNTIFS(CSV!$A:$A,$A16,CSV!$R:$R,"&gt;0.5")/$B16</f>
        <v>0.90909090909090906</v>
      </c>
      <c r="S16" s="8">
        <f>COUNTIFS(CSV!$B:$B,$A16,CSV!$S:$S,"&gt;0.5")/$C16</f>
        <v>1</v>
      </c>
      <c r="T16" s="11">
        <f>(COUNTIFS(CSV!$A:$A,$A16,CSV!$R:$R,"&gt;1.5") +COUNTIFS(CSV!$B:$B,$A16,CSV!$S:$S,"&gt;1.5"))/$D16</f>
        <v>0.56521739130434778</v>
      </c>
      <c r="U16" s="8">
        <f>COUNTIFS(CSV!$A:$A,$A16,CSV!$R:$R,"&gt;1.5")/$B16</f>
        <v>0.45454545454545453</v>
      </c>
      <c r="V16" s="8">
        <f>COUNTIFS(CSV!$B:$B,$A16,CSV!$S:$S,"&gt;1.5")/$C16</f>
        <v>0.66666666666666663</v>
      </c>
    </row>
    <row r="17" spans="1:22" x14ac:dyDescent="0.3">
      <c r="A17" s="5" t="s">
        <v>16</v>
      </c>
      <c r="B17" s="9">
        <f>COUNTIF(CSV!A:A,A17)</f>
        <v>12</v>
      </c>
      <c r="C17" s="4">
        <f>COUNTIF(CSV!B:B,A17)</f>
        <v>11</v>
      </c>
      <c r="D17" s="4">
        <f t="shared" si="0"/>
        <v>23</v>
      </c>
      <c r="E17" s="10">
        <f>(SUMIF(CSV!$A:$A,$A17,CSV!$T:$T)  + SUMIF(CSV!$B:$B,$A17,CSV!$T:$T) )/$D17</f>
        <v>2.4782608695652173</v>
      </c>
      <c r="F17" s="6">
        <f>SUMIF(CSV!$A:$A,$A17,CSV!$T:$T)/$B17</f>
        <v>2.9166666666666665</v>
      </c>
      <c r="G17" s="6">
        <f>SUMIF(CSV!$B:$B,$A17,CSV!$T:$T)/$C17</f>
        <v>2</v>
      </c>
      <c r="H17" s="10">
        <f>(SUMIF(CSV!$A:$A,$A17,CSV!$R:$R)  + SUMIF(CSV!$B:$B,$A17,CSV!$S:$S) )/$D17</f>
        <v>1.2173913043478262</v>
      </c>
      <c r="I17" s="6">
        <f>SUMIF(CSV!$A:$A,$A17,CSV!$R:$R)/$B17</f>
        <v>1.1666666666666667</v>
      </c>
      <c r="J17" s="6">
        <f>SUMIF(CSV!$B:$B,$A17,CSV!$S:$S)/$C17</f>
        <v>1.2727272727272727</v>
      </c>
      <c r="K17" s="11">
        <f>(COUNTIFS(CSV!$A:$A,$A17,CSV!$T:$T,"&gt;2.5") +COUNTIFS(CSV!$B:$B,$A17,CSV!$T:$T,"&gt;2.5"))/$D17</f>
        <v>0.43478260869565216</v>
      </c>
      <c r="L17" s="8">
        <f>COUNTIFS(CSV!$A:$A,$A17,CSV!$T:$T,"&gt;2.5")/$B17</f>
        <v>0.58333333333333337</v>
      </c>
      <c r="M17" s="8">
        <f>COUNTIFS(CSV!$B:$B,$A17,CSV!$T:$T,"&gt;2.5")/$C17</f>
        <v>0.27272727272727271</v>
      </c>
      <c r="N17" s="11">
        <f>(COUNTIFS(CSV!$A:$A,$A17,CSV!$T:$T,"&gt;4.5") +COUNTIFS(CSV!$B:$B,$A17,CSV!$T:$T,"&gt;4.5"))/$D17</f>
        <v>0.13043478260869565</v>
      </c>
      <c r="O17" s="8">
        <f>COUNTIFS(CSV!$A:$A,$A17,CSV!$T:$T,"&gt;4.5")/$B17</f>
        <v>0.16666666666666666</v>
      </c>
      <c r="P17" s="8">
        <f>COUNTIFS(CSV!$B:$B,$A17,CSV!$T:$T,"&gt;4.5")/$C17</f>
        <v>9.0909090909090912E-2</v>
      </c>
      <c r="Q17" s="11">
        <f>(COUNTIFS(CSV!$A:$A,$A17,CSV!$R:$R,"&gt;0.5") +COUNTIFS(CSV!$B:$B,$A17,CSV!$S:$S,"&gt;0.5"))/$D17</f>
        <v>0.60869565217391308</v>
      </c>
      <c r="R17" s="8">
        <f>COUNTIFS(CSV!$A:$A,$A17,CSV!$R:$R,"&gt;0.5")/$B17</f>
        <v>0.5</v>
      </c>
      <c r="S17" s="8">
        <f>COUNTIFS(CSV!$B:$B,$A17,CSV!$S:$S,"&gt;0.5")/$C17</f>
        <v>0.72727272727272729</v>
      </c>
      <c r="T17" s="11">
        <f>(COUNTIFS(CSV!$A:$A,$A17,CSV!$R:$R,"&gt;1.5") +COUNTIFS(CSV!$B:$B,$A17,CSV!$S:$S,"&gt;1.5"))/$D17</f>
        <v>0.34782608695652173</v>
      </c>
      <c r="U17" s="8">
        <f>COUNTIFS(CSV!$A:$A,$A17,CSV!$R:$R,"&gt;1.5")/$B17</f>
        <v>0.41666666666666669</v>
      </c>
      <c r="V17" s="8">
        <f>COUNTIFS(CSV!$B:$B,$A17,CSV!$S:$S,"&gt;1.5")/$C17</f>
        <v>0.27272727272727271</v>
      </c>
    </row>
    <row r="18" spans="1:22" x14ac:dyDescent="0.3">
      <c r="A18" s="4" t="s">
        <v>18</v>
      </c>
      <c r="B18" s="9">
        <f>COUNTIF(CSV!A:A,A18)</f>
        <v>11</v>
      </c>
      <c r="C18" s="4">
        <f>COUNTIF(CSV!B:B,A18)</f>
        <v>12</v>
      </c>
      <c r="D18" s="4">
        <f t="shared" si="0"/>
        <v>23</v>
      </c>
      <c r="E18" s="10">
        <f>(SUMIF(CSV!$A:$A,$A18,CSV!$T:$T)  + SUMIF(CSV!$B:$B,$A18,CSV!$T:$T) )/$D18</f>
        <v>3.2173913043478262</v>
      </c>
      <c r="F18" s="6">
        <f>SUMIF(CSV!$A:$A,$A18,CSV!$T:$T)/$B18</f>
        <v>3.5454545454545454</v>
      </c>
      <c r="G18" s="6">
        <f>SUMIF(CSV!$B:$B,$A18,CSV!$T:$T)/$C18</f>
        <v>2.9166666666666665</v>
      </c>
      <c r="H18" s="10">
        <f>(SUMIF(CSV!$A:$A,$A18,CSV!$R:$R)  + SUMIF(CSV!$B:$B,$A18,CSV!$S:$S) )/$D18</f>
        <v>2</v>
      </c>
      <c r="I18" s="6">
        <f>SUMIF(CSV!$A:$A,$A18,CSV!$R:$R)/$B18</f>
        <v>2.1818181818181817</v>
      </c>
      <c r="J18" s="6">
        <f>SUMIF(CSV!$B:$B,$A18,CSV!$S:$S)/$C18</f>
        <v>1.8333333333333333</v>
      </c>
      <c r="K18" s="11">
        <f>(COUNTIFS(CSV!$A:$A,$A18,CSV!$T:$T,"&gt;2.5") +COUNTIFS(CSV!$B:$B,$A18,CSV!$T:$T,"&gt;2.5"))/$D18</f>
        <v>0.65217391304347827</v>
      </c>
      <c r="L18" s="8">
        <f>COUNTIFS(CSV!$A:$A,$A18,CSV!$T:$T,"&gt;2.5")/$B18</f>
        <v>0.63636363636363635</v>
      </c>
      <c r="M18" s="8">
        <f>COUNTIFS(CSV!$B:$B,$A18,CSV!$T:$T,"&gt;2.5")/$C18</f>
        <v>0.66666666666666663</v>
      </c>
      <c r="N18" s="11">
        <f>(COUNTIFS(CSV!$A:$A,$A18,CSV!$T:$T,"&gt;4.5") +COUNTIFS(CSV!$B:$B,$A18,CSV!$T:$T,"&gt;4.5"))/$D18</f>
        <v>0.21739130434782608</v>
      </c>
      <c r="O18" s="8">
        <f>COUNTIFS(CSV!$A:$A,$A18,CSV!$T:$T,"&gt;4.5")/$B18</f>
        <v>0.36363636363636365</v>
      </c>
      <c r="P18" s="8">
        <f>COUNTIFS(CSV!$B:$B,$A18,CSV!$T:$T,"&gt;4.5")/$C18</f>
        <v>8.3333333333333329E-2</v>
      </c>
      <c r="Q18" s="11">
        <f>(COUNTIFS(CSV!$A:$A,$A18,CSV!$R:$R,"&gt;0.5") +COUNTIFS(CSV!$B:$B,$A18,CSV!$S:$S,"&gt;0.5"))/$D18</f>
        <v>0.86956521739130432</v>
      </c>
      <c r="R18" s="8">
        <f>COUNTIFS(CSV!$A:$A,$A18,CSV!$R:$R,"&gt;0.5")/$B18</f>
        <v>0.81818181818181823</v>
      </c>
      <c r="S18" s="8">
        <f>COUNTIFS(CSV!$B:$B,$A18,CSV!$S:$S,"&gt;0.5")/$C18</f>
        <v>0.91666666666666663</v>
      </c>
      <c r="T18" s="11">
        <f>(COUNTIFS(CSV!$A:$A,$A18,CSV!$R:$R,"&gt;1.5") +COUNTIFS(CSV!$B:$B,$A18,CSV!$S:$S,"&gt;1.5"))/$D18</f>
        <v>0.69565217391304346</v>
      </c>
      <c r="U18" s="8">
        <f>COUNTIFS(CSV!$A:$A,$A18,CSV!$R:$R,"&gt;1.5")/$B18</f>
        <v>0.72727272727272729</v>
      </c>
      <c r="V18" s="8">
        <f>COUNTIFS(CSV!$B:$B,$A18,CSV!$S:$S,"&gt;1.5")/$C18</f>
        <v>0.66666666666666663</v>
      </c>
    </row>
    <row r="19" spans="1:22" x14ac:dyDescent="0.3">
      <c r="A19" s="4" t="s">
        <v>17</v>
      </c>
      <c r="B19" s="9">
        <f>COUNTIF(CSV!A:A,A19)</f>
        <v>10</v>
      </c>
      <c r="C19" s="4">
        <f>COUNTIF(CSV!B:B,A19)</f>
        <v>12</v>
      </c>
      <c r="D19" s="4">
        <f t="shared" si="0"/>
        <v>22</v>
      </c>
      <c r="E19" s="10">
        <f>(SUMIF(CSV!$A:$A,$A19,CSV!$T:$T)  + SUMIF(CSV!$B:$B,$A19,CSV!$T:$T) )/$D19</f>
        <v>2.7727272727272729</v>
      </c>
      <c r="F19" s="6">
        <f>SUMIF(CSV!$A:$A,$A19,CSV!$T:$T)/$B19</f>
        <v>2.5</v>
      </c>
      <c r="G19" s="6">
        <f>SUMIF(CSV!$B:$B,$A19,CSV!$T:$T)/$C19</f>
        <v>3</v>
      </c>
      <c r="H19" s="10">
        <f>(SUMIF(CSV!$A:$A,$A19,CSV!$R:$R)  + SUMIF(CSV!$B:$B,$A19,CSV!$S:$S) )/$D19</f>
        <v>1.2727272727272727</v>
      </c>
      <c r="I19" s="6">
        <f>SUMIF(CSV!$A:$A,$A19,CSV!$R:$R)/$B19</f>
        <v>1.1000000000000001</v>
      </c>
      <c r="J19" s="6">
        <f>SUMIF(CSV!$B:$B,$A19,CSV!$S:$S)/$C19</f>
        <v>1.4166666666666667</v>
      </c>
      <c r="K19" s="11">
        <f>(COUNTIFS(CSV!$A:$A,$A19,CSV!$T:$T,"&gt;2.5") +COUNTIFS(CSV!$B:$B,$A19,CSV!$T:$T,"&gt;2.5"))/$D19</f>
        <v>0.59090909090909094</v>
      </c>
      <c r="L19" s="8">
        <f>COUNTIFS(CSV!$A:$A,$A19,CSV!$T:$T,"&gt;2.5")/$B19</f>
        <v>0.6</v>
      </c>
      <c r="M19" s="8">
        <f>COUNTIFS(CSV!$B:$B,$A19,CSV!$T:$T,"&gt;2.5")/$C19</f>
        <v>0.58333333333333337</v>
      </c>
      <c r="N19" s="11">
        <f>(COUNTIFS(CSV!$A:$A,$A19,CSV!$T:$T,"&gt;4.5") +COUNTIFS(CSV!$B:$B,$A19,CSV!$T:$T,"&gt;4.5"))/$D19</f>
        <v>0.18181818181818182</v>
      </c>
      <c r="O19" s="8">
        <f>COUNTIFS(CSV!$A:$A,$A19,CSV!$T:$T,"&gt;4.5")/$B19</f>
        <v>0.2</v>
      </c>
      <c r="P19" s="8">
        <f>COUNTIFS(CSV!$B:$B,$A19,CSV!$T:$T,"&gt;4.5")/$C19</f>
        <v>0.16666666666666666</v>
      </c>
      <c r="Q19" s="11">
        <f>(COUNTIFS(CSV!$A:$A,$A19,CSV!$R:$R,"&gt;0.5") +COUNTIFS(CSV!$B:$B,$A19,CSV!$S:$S,"&gt;0.5"))/$D19</f>
        <v>0.63636363636363635</v>
      </c>
      <c r="R19" s="8">
        <f>COUNTIFS(CSV!$A:$A,$A19,CSV!$R:$R,"&gt;0.5")/$B19</f>
        <v>0.5</v>
      </c>
      <c r="S19" s="8">
        <f>COUNTIFS(CSV!$B:$B,$A19,CSV!$S:$S,"&gt;0.5")/$C19</f>
        <v>0.75</v>
      </c>
      <c r="T19" s="11">
        <f>(COUNTIFS(CSV!$A:$A,$A19,CSV!$R:$R,"&gt;1.5") +COUNTIFS(CSV!$B:$B,$A19,CSV!$S:$S,"&gt;1.5"))/$D19</f>
        <v>0.40909090909090912</v>
      </c>
      <c r="U19" s="8">
        <f>COUNTIFS(CSV!$A:$A,$A19,CSV!$R:$R,"&gt;1.5")/$B19</f>
        <v>0.4</v>
      </c>
      <c r="V19" s="8">
        <f>COUNTIFS(CSV!$B:$B,$A19,CSV!$S:$S,"&gt;1.5")/$C19</f>
        <v>0.41666666666666669</v>
      </c>
    </row>
    <row r="20" spans="1:22" x14ac:dyDescent="0.3">
      <c r="A20" s="4" t="s">
        <v>20</v>
      </c>
      <c r="B20" s="9">
        <f>COUNTIF(CSV!A:A,A20)</f>
        <v>12</v>
      </c>
      <c r="C20" s="4">
        <f>COUNTIF(CSV!B:B,A20)</f>
        <v>11</v>
      </c>
      <c r="D20" s="4">
        <f t="shared" si="0"/>
        <v>23</v>
      </c>
      <c r="E20" s="10">
        <f>(SUMIF(CSV!$A:$A,$A20,CSV!$T:$T)  + SUMIF(CSV!$B:$B,$A20,CSV!$T:$T) )/$D20</f>
        <v>3.0434782608695654</v>
      </c>
      <c r="F20" s="6">
        <f>SUMIF(CSV!$A:$A,$A20,CSV!$T:$T)/$B20</f>
        <v>2.5</v>
      </c>
      <c r="G20" s="6">
        <f>SUMIF(CSV!$B:$B,$A20,CSV!$T:$T)/$C20</f>
        <v>3.6363636363636362</v>
      </c>
      <c r="H20" s="10">
        <f>(SUMIF(CSV!$A:$A,$A20,CSV!$R:$R)  + SUMIF(CSV!$B:$B,$A20,CSV!$S:$S) )/$D20</f>
        <v>1.6521739130434783</v>
      </c>
      <c r="I20" s="6">
        <f>SUMIF(CSV!$A:$A,$A20,CSV!$R:$R)/$B20</f>
        <v>1.4166666666666667</v>
      </c>
      <c r="J20" s="6">
        <f>SUMIF(CSV!$B:$B,$A20,CSV!$S:$S)/$C20</f>
        <v>1.9090909090909092</v>
      </c>
      <c r="K20" s="11">
        <f>(COUNTIFS(CSV!$A:$A,$A20,CSV!$T:$T,"&gt;2.5") +COUNTIFS(CSV!$B:$B,$A20,CSV!$T:$T,"&gt;2.5"))/$D20</f>
        <v>0.69565217391304346</v>
      </c>
      <c r="L20" s="8">
        <f>COUNTIFS(CSV!$A:$A,$A20,CSV!$T:$T,"&gt;2.5")/$B20</f>
        <v>0.5</v>
      </c>
      <c r="M20" s="8">
        <f>COUNTIFS(CSV!$B:$B,$A20,CSV!$T:$T,"&gt;2.5")/$C20</f>
        <v>0.90909090909090906</v>
      </c>
      <c r="N20" s="11">
        <f>(COUNTIFS(CSV!$A:$A,$A20,CSV!$T:$T,"&gt;4.5") +COUNTIFS(CSV!$B:$B,$A20,CSV!$T:$T,"&gt;4.5"))/$D20</f>
        <v>0.17391304347826086</v>
      </c>
      <c r="O20" s="8">
        <f>COUNTIFS(CSV!$A:$A,$A20,CSV!$T:$T,"&gt;4.5")/$B20</f>
        <v>8.3333333333333329E-2</v>
      </c>
      <c r="P20" s="8">
        <f>COUNTIFS(CSV!$B:$B,$A20,CSV!$T:$T,"&gt;4.5")/$C20</f>
        <v>0.27272727272727271</v>
      </c>
      <c r="Q20" s="11">
        <f>(COUNTIFS(CSV!$A:$A,$A20,CSV!$R:$R,"&gt;0.5") +COUNTIFS(CSV!$B:$B,$A20,CSV!$S:$S,"&gt;0.5"))/$D20</f>
        <v>0.82608695652173914</v>
      </c>
      <c r="R20" s="8">
        <f>COUNTIFS(CSV!$A:$A,$A20,CSV!$R:$R,"&gt;0.5")/$B20</f>
        <v>0.75</v>
      </c>
      <c r="S20" s="8">
        <f>COUNTIFS(CSV!$B:$B,$A20,CSV!$S:$S,"&gt;0.5")/$C20</f>
        <v>0.90909090909090906</v>
      </c>
      <c r="T20" s="11">
        <f>(COUNTIFS(CSV!$A:$A,$A20,CSV!$R:$R,"&gt;1.5") +COUNTIFS(CSV!$B:$B,$A20,CSV!$S:$S,"&gt;1.5"))/$D20</f>
        <v>0.52173913043478259</v>
      </c>
      <c r="U20" s="8">
        <f>COUNTIFS(CSV!$A:$A,$A20,CSV!$R:$R,"&gt;1.5")/$B20</f>
        <v>0.33333333333333331</v>
      </c>
      <c r="V20" s="8">
        <f>COUNTIFS(CSV!$B:$B,$A20,CSV!$S:$S,"&gt;1.5")/$C20</f>
        <v>0.72727272727272729</v>
      </c>
    </row>
    <row r="21" spans="1:22" x14ac:dyDescent="0.3">
      <c r="A21" s="4" t="s">
        <v>13</v>
      </c>
      <c r="B21" s="9">
        <f>COUNTIF(CSV!A:A,A21)</f>
        <v>12</v>
      </c>
      <c r="C21" s="4">
        <f>COUNTIF(CSV!B:B,A21)</f>
        <v>11</v>
      </c>
      <c r="D21" s="4">
        <f t="shared" si="0"/>
        <v>23</v>
      </c>
      <c r="E21" s="10">
        <f>(SUMIF(CSV!$A:$A,$A21,CSV!$T:$T)  + SUMIF(CSV!$B:$B,$A21,CSV!$T:$T) )/$D21</f>
        <v>3</v>
      </c>
      <c r="F21" s="6">
        <f>SUMIF(CSV!$A:$A,$A21,CSV!$T:$T)/$B21</f>
        <v>2.75</v>
      </c>
      <c r="G21" s="6">
        <f>SUMIF(CSV!$B:$B,$A21,CSV!$T:$T)/$C21</f>
        <v>3.2727272727272729</v>
      </c>
      <c r="H21" s="10">
        <f>(SUMIF(CSV!$A:$A,$A21,CSV!$R:$R)  + SUMIF(CSV!$B:$B,$A21,CSV!$S:$S) )/$D21</f>
        <v>1.6521739130434783</v>
      </c>
      <c r="I21" s="6">
        <f>SUMIF(CSV!$A:$A,$A21,CSV!$R:$R)/$B21</f>
        <v>1.4166666666666667</v>
      </c>
      <c r="J21" s="6">
        <f>SUMIF(CSV!$B:$B,$A21,CSV!$S:$S)/$C21</f>
        <v>1.9090909090909092</v>
      </c>
      <c r="K21" s="11">
        <f>(COUNTIFS(CSV!$A:$A,$A21,CSV!$T:$T,"&gt;2.5") +COUNTIFS(CSV!$B:$B,$A21,CSV!$T:$T,"&gt;2.5"))/$D21</f>
        <v>0.60869565217391308</v>
      </c>
      <c r="L21" s="8">
        <f>COUNTIFS(CSV!$A:$A,$A21,CSV!$T:$T,"&gt;2.5")/$B21</f>
        <v>0.58333333333333337</v>
      </c>
      <c r="M21" s="8">
        <f>COUNTIFS(CSV!$B:$B,$A21,CSV!$T:$T,"&gt;2.5")/$C21</f>
        <v>0.63636363636363635</v>
      </c>
      <c r="N21" s="11">
        <f>(COUNTIFS(CSV!$A:$A,$A21,CSV!$T:$T,"&gt;4.5") +COUNTIFS(CSV!$B:$B,$A21,CSV!$T:$T,"&gt;4.5"))/$D21</f>
        <v>0.17391304347826086</v>
      </c>
      <c r="O21" s="8">
        <f>COUNTIFS(CSV!$A:$A,$A21,CSV!$T:$T,"&gt;4.5")/$B21</f>
        <v>0.16666666666666666</v>
      </c>
      <c r="P21" s="8">
        <f>COUNTIFS(CSV!$B:$B,$A21,CSV!$T:$T,"&gt;4.5")/$C21</f>
        <v>0.18181818181818182</v>
      </c>
      <c r="Q21" s="11">
        <f>(COUNTIFS(CSV!$A:$A,$A21,CSV!$R:$R,"&gt;0.5") +COUNTIFS(CSV!$B:$B,$A21,CSV!$S:$S,"&gt;0.5"))/$D21</f>
        <v>0.78260869565217395</v>
      </c>
      <c r="R21" s="8">
        <f>COUNTIFS(CSV!$A:$A,$A21,CSV!$R:$R,"&gt;0.5")/$B21</f>
        <v>0.66666666666666663</v>
      </c>
      <c r="S21" s="8">
        <f>COUNTIFS(CSV!$B:$B,$A21,CSV!$S:$S,"&gt;0.5")/$C21</f>
        <v>0.90909090909090906</v>
      </c>
      <c r="T21" s="11">
        <f>(COUNTIFS(CSV!$A:$A,$A21,CSV!$R:$R,"&gt;1.5") +COUNTIFS(CSV!$B:$B,$A21,CSV!$S:$S,"&gt;1.5"))/$D21</f>
        <v>0.43478260869565216</v>
      </c>
      <c r="U21" s="8">
        <f>COUNTIFS(CSV!$A:$A,$A21,CSV!$R:$R,"&gt;1.5")/$B21</f>
        <v>0.33333333333333331</v>
      </c>
      <c r="V21" s="8">
        <f>COUNTIFS(CSV!$B:$B,$A21,CSV!$S:$S,"&gt;1.5")/$C21</f>
        <v>0.54545454545454541</v>
      </c>
    </row>
    <row r="22" spans="1:22" x14ac:dyDescent="0.3">
      <c r="A22" s="4" t="s">
        <v>22</v>
      </c>
      <c r="B22" s="9">
        <f>COUNTIF(CSV!A:A,A22)</f>
        <v>12</v>
      </c>
      <c r="C22" s="4">
        <f>COUNTIF(CSV!B:B,A22)</f>
        <v>11</v>
      </c>
      <c r="D22" s="4">
        <f t="shared" si="0"/>
        <v>23</v>
      </c>
      <c r="E22" s="10">
        <f>(SUMIF(CSV!$A:$A,$A22,CSV!$T:$T)  + SUMIF(CSV!$B:$B,$A22,CSV!$T:$T) )/$D22</f>
        <v>3.652173913043478</v>
      </c>
      <c r="F22" s="6">
        <f>SUMIF(CSV!$A:$A,$A22,CSV!$T:$T)/$B22</f>
        <v>3.6666666666666665</v>
      </c>
      <c r="G22" s="6">
        <f>SUMIF(CSV!$B:$B,$A22,CSV!$T:$T)/$C22</f>
        <v>3.6363636363636362</v>
      </c>
      <c r="H22" s="10">
        <f>(SUMIF(CSV!$A:$A,$A22,CSV!$R:$R)  + SUMIF(CSV!$B:$B,$A22,CSV!$S:$S) )/$D22</f>
        <v>1.6956521739130435</v>
      </c>
      <c r="I22" s="6">
        <f>SUMIF(CSV!$A:$A,$A22,CSV!$R:$R)/$B22</f>
        <v>1.75</v>
      </c>
      <c r="J22" s="6">
        <f>SUMIF(CSV!$B:$B,$A22,CSV!$S:$S)/$C22</f>
        <v>1.6363636363636365</v>
      </c>
      <c r="K22" s="11">
        <f>(COUNTIFS(CSV!$A:$A,$A22,CSV!$T:$T,"&gt;2.5") +COUNTIFS(CSV!$B:$B,$A22,CSV!$T:$T,"&gt;2.5"))/$D22</f>
        <v>0.73913043478260865</v>
      </c>
      <c r="L22" s="8">
        <f>COUNTIFS(CSV!$A:$A,$A22,CSV!$T:$T,"&gt;2.5")/$B22</f>
        <v>0.75</v>
      </c>
      <c r="M22" s="8">
        <f>COUNTIFS(CSV!$B:$B,$A22,CSV!$T:$T,"&gt;2.5")/$C22</f>
        <v>0.72727272727272729</v>
      </c>
      <c r="N22" s="11">
        <f>(COUNTIFS(CSV!$A:$A,$A22,CSV!$T:$T,"&gt;4.5") +COUNTIFS(CSV!$B:$B,$A22,CSV!$T:$T,"&gt;4.5"))/$D22</f>
        <v>0.30434782608695654</v>
      </c>
      <c r="O22" s="8">
        <f>COUNTIFS(CSV!$A:$A,$A22,CSV!$T:$T,"&gt;4.5")/$B22</f>
        <v>0.33333333333333331</v>
      </c>
      <c r="P22" s="8">
        <f>COUNTIFS(CSV!$B:$B,$A22,CSV!$T:$T,"&gt;4.5")/$C22</f>
        <v>0.27272727272727271</v>
      </c>
      <c r="Q22" s="11">
        <f>(COUNTIFS(CSV!$A:$A,$A22,CSV!$R:$R,"&gt;0.5") +COUNTIFS(CSV!$B:$B,$A22,CSV!$S:$S,"&gt;0.5"))/$D22</f>
        <v>0.78260869565217395</v>
      </c>
      <c r="R22" s="8">
        <f>COUNTIFS(CSV!$A:$A,$A22,CSV!$R:$R,"&gt;0.5")/$B22</f>
        <v>0.75</v>
      </c>
      <c r="S22" s="8">
        <f>COUNTIFS(CSV!$B:$B,$A22,CSV!$S:$S,"&gt;0.5")/$C22</f>
        <v>0.81818181818181823</v>
      </c>
      <c r="T22" s="11">
        <f>(COUNTIFS(CSV!$A:$A,$A22,CSV!$R:$R,"&gt;1.5") +COUNTIFS(CSV!$B:$B,$A22,CSV!$S:$S,"&gt;1.5"))/$D22</f>
        <v>0.47826086956521741</v>
      </c>
      <c r="U22" s="8">
        <f>COUNTIFS(CSV!$A:$A,$A22,CSV!$R:$R,"&gt;1.5")/$B22</f>
        <v>0.5</v>
      </c>
      <c r="V22" s="8">
        <f>COUNTIFS(CSV!$B:$B,$A22,CSV!$S:$S,"&gt;1.5")/$C22</f>
        <v>0.45454545454545453</v>
      </c>
    </row>
    <row r="23" spans="1:22" x14ac:dyDescent="0.3">
      <c r="A23" s="4" t="s">
        <v>95</v>
      </c>
      <c r="B23" s="9">
        <f>COUNTIF(CSV!A:A,A23)</f>
        <v>9</v>
      </c>
      <c r="C23" s="4">
        <f>COUNTIF(CSV!B:B,A23)</f>
        <v>10</v>
      </c>
      <c r="D23" s="4">
        <f t="shared" ref="D23:D42" si="1">B23+C23</f>
        <v>19</v>
      </c>
      <c r="E23" s="10">
        <f>(SUMIF(CSV!$A:$A,$A23,CSV!$T:$T)  + SUMIF(CSV!$B:$B,$A23,CSV!$T:$T) )/$D23</f>
        <v>3.736842105263158</v>
      </c>
      <c r="F23" s="6">
        <f>SUMIF(CSV!$A:$A,$A23,CSV!$T:$T)/$B23</f>
        <v>3.8888888888888888</v>
      </c>
      <c r="G23" s="6">
        <f>SUMIF(CSV!$B:$B,$A23,CSV!$T:$T)/$C23</f>
        <v>3.6</v>
      </c>
      <c r="H23" s="10">
        <f>(SUMIF(CSV!$A:$A,$A23,CSV!$R:$R)  + SUMIF(CSV!$B:$B,$A23,CSV!$S:$S) )/$D23</f>
        <v>1.7894736842105263</v>
      </c>
      <c r="I23" s="6">
        <f>SUMIF(CSV!$A:$A,$A23,CSV!$R:$R)/$B23</f>
        <v>1.4444444444444444</v>
      </c>
      <c r="J23" s="6">
        <f>SUMIF(CSV!$B:$B,$A23,CSV!$S:$S)/$C23</f>
        <v>2.1</v>
      </c>
      <c r="K23" s="11">
        <f>(COUNTIFS(CSV!$A:$A,$A23,CSV!$T:$T,"&gt;2.5") +COUNTIFS(CSV!$B:$B,$A23,CSV!$T:$T,"&gt;2.5"))/$D23</f>
        <v>0.73684210526315785</v>
      </c>
      <c r="L23" s="8">
        <f>COUNTIFS(CSV!$A:$A,$A23,CSV!$T:$T,"&gt;2.5")/$B23</f>
        <v>0.66666666666666663</v>
      </c>
      <c r="M23" s="8">
        <f>COUNTIFS(CSV!$B:$B,$A23,CSV!$T:$T,"&gt;2.5")/$C23</f>
        <v>0.8</v>
      </c>
      <c r="N23" s="11">
        <f>(COUNTIFS(CSV!$A:$A,$A23,CSV!$T:$T,"&gt;4.5") +COUNTIFS(CSV!$B:$B,$A23,CSV!$T:$T,"&gt;4.5"))/$D23</f>
        <v>0.31578947368421051</v>
      </c>
      <c r="O23" s="8">
        <f>COUNTIFS(CSV!$A:$A,$A23,CSV!$T:$T,"&gt;4.5")/$B23</f>
        <v>0.33333333333333331</v>
      </c>
      <c r="P23" s="8">
        <f>COUNTIFS(CSV!$B:$B,$A23,CSV!$T:$T,"&gt;4.5")/$C23</f>
        <v>0.3</v>
      </c>
      <c r="Q23" s="11">
        <f>(COUNTIFS(CSV!$A:$A,$A23,CSV!$R:$R,"&gt;0.5") +COUNTIFS(CSV!$B:$B,$A23,CSV!$S:$S,"&gt;0.5"))/$D23</f>
        <v>0.89473684210526316</v>
      </c>
      <c r="R23" s="8">
        <f>COUNTIFS(CSV!$A:$A,$A23,CSV!$R:$R,"&gt;0.5")/$B23</f>
        <v>0.77777777777777779</v>
      </c>
      <c r="S23" s="8">
        <f>COUNTIFS(CSV!$B:$B,$A23,CSV!$S:$S,"&gt;0.5")/$C23</f>
        <v>1</v>
      </c>
      <c r="T23" s="11">
        <f>(COUNTIFS(CSV!$A:$A,$A23,CSV!$R:$R,"&gt;1.5") +COUNTIFS(CSV!$B:$B,$A23,CSV!$S:$S,"&gt;1.5"))/$D23</f>
        <v>0.47368421052631576</v>
      </c>
      <c r="U23" s="8">
        <f>COUNTIFS(CSV!$A:$A,$A23,CSV!$R:$R,"&gt;1.5")/$B23</f>
        <v>0.33333333333333331</v>
      </c>
      <c r="V23" s="8">
        <f>COUNTIFS(CSV!$B:$B,$A23,CSV!$S:$S,"&gt;1.5")/$C23</f>
        <v>0.6</v>
      </c>
    </row>
    <row r="24" spans="1:22" x14ac:dyDescent="0.3">
      <c r="A24" s="4" t="s">
        <v>104</v>
      </c>
      <c r="B24" s="9">
        <f>COUNTIF(CSV!A:A,A24)</f>
        <v>9</v>
      </c>
      <c r="C24" s="4">
        <f>COUNTIF(CSV!B:B,A24)</f>
        <v>10</v>
      </c>
      <c r="D24" s="4">
        <f t="shared" si="1"/>
        <v>19</v>
      </c>
      <c r="E24" s="10">
        <f>(SUMIF(CSV!$A:$A,$A24,CSV!$T:$T)  + SUMIF(CSV!$B:$B,$A24,CSV!$T:$T) )/$D24</f>
        <v>4.2105263157894735</v>
      </c>
      <c r="F24" s="6">
        <f>SUMIF(CSV!$A:$A,$A24,CSV!$T:$T)/$B24</f>
        <v>3.6666666666666665</v>
      </c>
      <c r="G24" s="6">
        <f>SUMIF(CSV!$B:$B,$A24,CSV!$T:$T)/$C24</f>
        <v>4.7</v>
      </c>
      <c r="H24" s="10">
        <f>(SUMIF(CSV!$A:$A,$A24,CSV!$R:$R)  + SUMIF(CSV!$B:$B,$A24,CSV!$S:$S) )/$D24</f>
        <v>2.1052631578947367</v>
      </c>
      <c r="I24" s="6">
        <f>SUMIF(CSV!$A:$A,$A24,CSV!$R:$R)/$B24</f>
        <v>1.5555555555555556</v>
      </c>
      <c r="J24" s="6">
        <f>SUMIF(CSV!$B:$B,$A24,CSV!$S:$S)/$C24</f>
        <v>2.6</v>
      </c>
      <c r="K24" s="11">
        <f>(COUNTIFS(CSV!$A:$A,$A24,CSV!$T:$T,"&gt;2.5") +COUNTIFS(CSV!$B:$B,$A24,CSV!$T:$T,"&gt;2.5"))/$D24</f>
        <v>0.78947368421052633</v>
      </c>
      <c r="L24" s="8">
        <f>COUNTIFS(CSV!$A:$A,$A24,CSV!$T:$T,"&gt;2.5")/$B24</f>
        <v>0.77777777777777779</v>
      </c>
      <c r="M24" s="8">
        <f>COUNTIFS(CSV!$B:$B,$A24,CSV!$T:$T,"&gt;2.5")/$C24</f>
        <v>0.8</v>
      </c>
      <c r="N24" s="11">
        <f>(COUNTIFS(CSV!$A:$A,$A24,CSV!$T:$T,"&gt;4.5") +COUNTIFS(CSV!$B:$B,$A24,CSV!$T:$T,"&gt;4.5"))/$D24</f>
        <v>0.47368421052631576</v>
      </c>
      <c r="O24" s="8">
        <f>COUNTIFS(CSV!$A:$A,$A24,CSV!$T:$T,"&gt;4.5")/$B24</f>
        <v>0.33333333333333331</v>
      </c>
      <c r="P24" s="8">
        <f>COUNTIFS(CSV!$B:$B,$A24,CSV!$T:$T,"&gt;4.5")/$C24</f>
        <v>0.6</v>
      </c>
      <c r="Q24" s="11">
        <f>(COUNTIFS(CSV!$A:$A,$A24,CSV!$R:$R,"&gt;0.5") +COUNTIFS(CSV!$B:$B,$A24,CSV!$S:$S,"&gt;0.5"))/$D24</f>
        <v>0.94736842105263153</v>
      </c>
      <c r="R24" s="8">
        <f>COUNTIFS(CSV!$A:$A,$A24,CSV!$R:$R,"&gt;0.5")/$B24</f>
        <v>1</v>
      </c>
      <c r="S24" s="8">
        <f>COUNTIFS(CSV!$B:$B,$A24,CSV!$S:$S,"&gt;0.5")/$C24</f>
        <v>0.9</v>
      </c>
      <c r="T24" s="11">
        <f>(COUNTIFS(CSV!$A:$A,$A24,CSV!$R:$R,"&gt;1.5") +COUNTIFS(CSV!$B:$B,$A24,CSV!$S:$S,"&gt;1.5"))/$D24</f>
        <v>0.68421052631578949</v>
      </c>
      <c r="U24" s="8">
        <f>COUNTIFS(CSV!$A:$A,$A24,CSV!$R:$R,"&gt;1.5")/$B24</f>
        <v>0.55555555555555558</v>
      </c>
      <c r="V24" s="8">
        <f>COUNTIFS(CSV!$B:$B,$A24,CSV!$S:$S,"&gt;1.5")/$C24</f>
        <v>0.8</v>
      </c>
    </row>
    <row r="25" spans="1:22" x14ac:dyDescent="0.3">
      <c r="A25" s="4" t="s">
        <v>99</v>
      </c>
      <c r="B25" s="9">
        <f>COUNTIF(CSV!A:A,A25)</f>
        <v>9</v>
      </c>
      <c r="C25" s="4">
        <f>COUNTIF(CSV!B:B,A25)</f>
        <v>10</v>
      </c>
      <c r="D25" s="4">
        <f t="shared" si="1"/>
        <v>19</v>
      </c>
      <c r="E25" s="10">
        <f>(SUMIF(CSV!$A:$A,$A25,CSV!$T:$T)  + SUMIF(CSV!$B:$B,$A25,CSV!$T:$T) )/$D25</f>
        <v>4.1578947368421053</v>
      </c>
      <c r="F25" s="6">
        <f>SUMIF(CSV!$A:$A,$A25,CSV!$T:$T)/$B25</f>
        <v>4.2222222222222223</v>
      </c>
      <c r="G25" s="6">
        <f>SUMIF(CSV!$B:$B,$A25,CSV!$T:$T)/$C25</f>
        <v>4.0999999999999996</v>
      </c>
      <c r="H25" s="10">
        <f>(SUMIF(CSV!$A:$A,$A25,CSV!$R:$R)  + SUMIF(CSV!$B:$B,$A25,CSV!$S:$S) )/$D25</f>
        <v>2.2105263157894739</v>
      </c>
      <c r="I25" s="6">
        <f>SUMIF(CSV!$A:$A,$A25,CSV!$R:$R)/$B25</f>
        <v>2</v>
      </c>
      <c r="J25" s="6">
        <f>SUMIF(CSV!$B:$B,$A25,CSV!$S:$S)/$C25</f>
        <v>2.4</v>
      </c>
      <c r="K25" s="11">
        <f>(COUNTIFS(CSV!$A:$A,$A25,CSV!$T:$T,"&gt;2.5") +COUNTIFS(CSV!$B:$B,$A25,CSV!$T:$T,"&gt;2.5"))/$D25</f>
        <v>0.73684210526315785</v>
      </c>
      <c r="L25" s="8">
        <f>COUNTIFS(CSV!$A:$A,$A25,CSV!$T:$T,"&gt;2.5")/$B25</f>
        <v>0.66666666666666663</v>
      </c>
      <c r="M25" s="8">
        <f>COUNTIFS(CSV!$B:$B,$A25,CSV!$T:$T,"&gt;2.5")/$C25</f>
        <v>0.8</v>
      </c>
      <c r="N25" s="11">
        <f>(COUNTIFS(CSV!$A:$A,$A25,CSV!$T:$T,"&gt;4.5") +COUNTIFS(CSV!$B:$B,$A25,CSV!$T:$T,"&gt;4.5"))/$D25</f>
        <v>0.42105263157894735</v>
      </c>
      <c r="O25" s="8">
        <f>COUNTIFS(CSV!$A:$A,$A25,CSV!$T:$T,"&gt;4.5")/$B25</f>
        <v>0.44444444444444442</v>
      </c>
      <c r="P25" s="8">
        <f>COUNTIFS(CSV!$B:$B,$A25,CSV!$T:$T,"&gt;4.5")/$C25</f>
        <v>0.4</v>
      </c>
      <c r="Q25" s="11">
        <f>(COUNTIFS(CSV!$A:$A,$A25,CSV!$R:$R,"&gt;0.5") +COUNTIFS(CSV!$B:$B,$A25,CSV!$S:$S,"&gt;0.5"))/$D25</f>
        <v>0.94736842105263153</v>
      </c>
      <c r="R25" s="8">
        <f>COUNTIFS(CSV!$A:$A,$A25,CSV!$R:$R,"&gt;0.5")/$B25</f>
        <v>0.88888888888888884</v>
      </c>
      <c r="S25" s="8">
        <f>COUNTIFS(CSV!$B:$B,$A25,CSV!$S:$S,"&gt;0.5")/$C25</f>
        <v>1</v>
      </c>
      <c r="T25" s="11">
        <f>(COUNTIFS(CSV!$A:$A,$A25,CSV!$R:$R,"&gt;1.5") +COUNTIFS(CSV!$B:$B,$A25,CSV!$S:$S,"&gt;1.5"))/$D25</f>
        <v>0.57894736842105265</v>
      </c>
      <c r="U25" s="8">
        <f>COUNTIFS(CSV!$A:$A,$A25,CSV!$R:$R,"&gt;1.5")/$B25</f>
        <v>0.44444444444444442</v>
      </c>
      <c r="V25" s="8">
        <f>COUNTIFS(CSV!$B:$B,$A25,CSV!$S:$S,"&gt;1.5")/$C25</f>
        <v>0.7</v>
      </c>
    </row>
    <row r="26" spans="1:22" x14ac:dyDescent="0.3">
      <c r="A26" s="4" t="s">
        <v>106</v>
      </c>
      <c r="B26" s="9">
        <f>COUNTIF(CSV!A:A,A26)</f>
        <v>10</v>
      </c>
      <c r="C26" s="4">
        <f>COUNTIF(CSV!B:B,A26)</f>
        <v>9</v>
      </c>
      <c r="D26" s="4">
        <f t="shared" si="1"/>
        <v>19</v>
      </c>
      <c r="E26" s="10">
        <f>(SUMIF(CSV!$A:$A,$A26,CSV!$T:$T)  + SUMIF(CSV!$B:$B,$A26,CSV!$T:$T) )/$D26</f>
        <v>4.0526315789473681</v>
      </c>
      <c r="F26" s="6">
        <f>SUMIF(CSV!$A:$A,$A26,CSV!$T:$T)/$B26</f>
        <v>4.4000000000000004</v>
      </c>
      <c r="G26" s="6">
        <f>SUMIF(CSV!$B:$B,$A26,CSV!$T:$T)/$C26</f>
        <v>3.6666666666666665</v>
      </c>
      <c r="H26" s="10">
        <f>(SUMIF(CSV!$A:$A,$A26,CSV!$R:$R)  + SUMIF(CSV!$B:$B,$A26,CSV!$S:$S) )/$D26</f>
        <v>2.3157894736842106</v>
      </c>
      <c r="I26" s="6">
        <f>SUMIF(CSV!$A:$A,$A26,CSV!$R:$R)/$B26</f>
        <v>2.4</v>
      </c>
      <c r="J26" s="6">
        <f>SUMIF(CSV!$B:$B,$A26,CSV!$S:$S)/$C26</f>
        <v>2.2222222222222223</v>
      </c>
      <c r="K26" s="11">
        <f>(COUNTIFS(CSV!$A:$A,$A26,CSV!$T:$T,"&gt;2.5") +COUNTIFS(CSV!$B:$B,$A26,CSV!$T:$T,"&gt;2.5"))/$D26</f>
        <v>0.68421052631578949</v>
      </c>
      <c r="L26" s="8">
        <f>COUNTIFS(CSV!$A:$A,$A26,CSV!$T:$T,"&gt;2.5")/$B26</f>
        <v>0.7</v>
      </c>
      <c r="M26" s="8">
        <f>COUNTIFS(CSV!$B:$B,$A26,CSV!$T:$T,"&gt;2.5")/$C26</f>
        <v>0.66666666666666663</v>
      </c>
      <c r="N26" s="11">
        <f>(COUNTIFS(CSV!$A:$A,$A26,CSV!$T:$T,"&gt;4.5") +COUNTIFS(CSV!$B:$B,$A26,CSV!$T:$T,"&gt;4.5"))/$D26</f>
        <v>0.47368421052631576</v>
      </c>
      <c r="O26" s="8">
        <f>COUNTIFS(CSV!$A:$A,$A26,CSV!$T:$T,"&gt;4.5")/$B26</f>
        <v>0.6</v>
      </c>
      <c r="P26" s="8">
        <f>COUNTIFS(CSV!$B:$B,$A26,CSV!$T:$T,"&gt;4.5")/$C26</f>
        <v>0.33333333333333331</v>
      </c>
      <c r="Q26" s="11">
        <f>(COUNTIFS(CSV!$A:$A,$A26,CSV!$R:$R,"&gt;0.5") +COUNTIFS(CSV!$B:$B,$A26,CSV!$S:$S,"&gt;0.5"))/$D26</f>
        <v>1</v>
      </c>
      <c r="R26" s="8">
        <f>COUNTIFS(CSV!$A:$A,$A26,CSV!$R:$R,"&gt;0.5")/$B26</f>
        <v>1</v>
      </c>
      <c r="S26" s="8">
        <f>COUNTIFS(CSV!$B:$B,$A26,CSV!$S:$S,"&gt;0.5")/$C26</f>
        <v>1</v>
      </c>
      <c r="T26" s="11">
        <f>(COUNTIFS(CSV!$A:$A,$A26,CSV!$R:$R,"&gt;1.5") +COUNTIFS(CSV!$B:$B,$A26,CSV!$S:$S,"&gt;1.5"))/$D26</f>
        <v>0.73684210526315785</v>
      </c>
      <c r="U26" s="8">
        <f>COUNTIFS(CSV!$A:$A,$A26,CSV!$R:$R,"&gt;1.5")/$B26</f>
        <v>0.8</v>
      </c>
      <c r="V26" s="8">
        <f>COUNTIFS(CSV!$B:$B,$A26,CSV!$S:$S,"&gt;1.5")/$C26</f>
        <v>0.66666666666666663</v>
      </c>
    </row>
    <row r="27" spans="1:22" x14ac:dyDescent="0.3">
      <c r="A27" s="4" t="s">
        <v>102</v>
      </c>
      <c r="B27" s="9">
        <f>COUNTIF(CSV!A:A,A27)</f>
        <v>10</v>
      </c>
      <c r="C27" s="4">
        <f>COUNTIF(CSV!B:B,A27)</f>
        <v>9</v>
      </c>
      <c r="D27" s="4">
        <f t="shared" si="1"/>
        <v>19</v>
      </c>
      <c r="E27" s="10">
        <f>(SUMIF(CSV!$A:$A,$A27,CSV!$T:$T)  + SUMIF(CSV!$B:$B,$A27,CSV!$T:$T) )/$D27</f>
        <v>3.8947368421052633</v>
      </c>
      <c r="F27" s="6">
        <f>SUMIF(CSV!$A:$A,$A27,CSV!$T:$T)/$B27</f>
        <v>3.9</v>
      </c>
      <c r="G27" s="6">
        <f>SUMIF(CSV!$B:$B,$A27,CSV!$T:$T)/$C27</f>
        <v>3.8888888888888888</v>
      </c>
      <c r="H27" s="10">
        <f>(SUMIF(CSV!$A:$A,$A27,CSV!$R:$R)  + SUMIF(CSV!$B:$B,$A27,CSV!$S:$S) )/$D27</f>
        <v>2</v>
      </c>
      <c r="I27" s="6">
        <f>SUMIF(CSV!$A:$A,$A27,CSV!$R:$R)/$B27</f>
        <v>1.9</v>
      </c>
      <c r="J27" s="6">
        <f>SUMIF(CSV!$B:$B,$A27,CSV!$S:$S)/$C27</f>
        <v>2.1111111111111112</v>
      </c>
      <c r="K27" s="11">
        <f>(COUNTIFS(CSV!$A:$A,$A27,CSV!$T:$T,"&gt;2.5") +COUNTIFS(CSV!$B:$B,$A27,CSV!$T:$T,"&gt;2.5"))/$D27</f>
        <v>0.78947368421052633</v>
      </c>
      <c r="L27" s="8">
        <f>COUNTIFS(CSV!$A:$A,$A27,CSV!$T:$T,"&gt;2.5")/$B27</f>
        <v>0.8</v>
      </c>
      <c r="M27" s="8">
        <f>COUNTIFS(CSV!$B:$B,$A27,CSV!$T:$T,"&gt;2.5")/$C27</f>
        <v>0.77777777777777779</v>
      </c>
      <c r="N27" s="11">
        <f>(COUNTIFS(CSV!$A:$A,$A27,CSV!$T:$T,"&gt;4.5") +COUNTIFS(CSV!$B:$B,$A27,CSV!$T:$T,"&gt;4.5"))/$D27</f>
        <v>0.31578947368421051</v>
      </c>
      <c r="O27" s="8">
        <f>COUNTIFS(CSV!$A:$A,$A27,CSV!$T:$T,"&gt;4.5")/$B27</f>
        <v>0.3</v>
      </c>
      <c r="P27" s="8">
        <f>COUNTIFS(CSV!$B:$B,$A27,CSV!$T:$T,"&gt;4.5")/$C27</f>
        <v>0.33333333333333331</v>
      </c>
      <c r="Q27" s="11">
        <f>(COUNTIFS(CSV!$A:$A,$A27,CSV!$R:$R,"&gt;0.5") +COUNTIFS(CSV!$B:$B,$A27,CSV!$S:$S,"&gt;0.5"))/$D27</f>
        <v>1</v>
      </c>
      <c r="R27" s="8">
        <f>COUNTIFS(CSV!$A:$A,$A27,CSV!$R:$R,"&gt;0.5")/$B27</f>
        <v>1</v>
      </c>
      <c r="S27" s="8">
        <f>COUNTIFS(CSV!$B:$B,$A27,CSV!$S:$S,"&gt;0.5")/$C27</f>
        <v>1</v>
      </c>
      <c r="T27" s="11">
        <f>(COUNTIFS(CSV!$A:$A,$A27,CSV!$R:$R,"&gt;1.5") +COUNTIFS(CSV!$B:$B,$A27,CSV!$S:$S,"&gt;1.5"))/$D27</f>
        <v>0.73684210526315785</v>
      </c>
      <c r="U27" s="8">
        <f>COUNTIFS(CSV!$A:$A,$A27,CSV!$R:$R,"&gt;1.5")/$B27</f>
        <v>0.7</v>
      </c>
      <c r="V27" s="8">
        <f>COUNTIFS(CSV!$B:$B,$A27,CSV!$S:$S,"&gt;1.5")/$C27</f>
        <v>0.77777777777777779</v>
      </c>
    </row>
    <row r="28" spans="1:22" x14ac:dyDescent="0.3">
      <c r="A28" s="4" t="s">
        <v>96</v>
      </c>
      <c r="B28" s="9">
        <f>COUNTIF(CSV!A:A,A28)</f>
        <v>9</v>
      </c>
      <c r="C28" s="4">
        <f>COUNTIF(CSV!B:B,A28)</f>
        <v>10</v>
      </c>
      <c r="D28" s="4">
        <f t="shared" si="1"/>
        <v>19</v>
      </c>
      <c r="E28" s="10">
        <f>(SUMIF(CSV!$A:$A,$A28,CSV!$T:$T)  + SUMIF(CSV!$B:$B,$A28,CSV!$T:$T) )/$D28</f>
        <v>4.5263157894736841</v>
      </c>
      <c r="F28" s="6">
        <f>SUMIF(CSV!$A:$A,$A28,CSV!$T:$T)/$B28</f>
        <v>4.5555555555555554</v>
      </c>
      <c r="G28" s="6">
        <f>SUMIF(CSV!$B:$B,$A28,CSV!$T:$T)/$C28</f>
        <v>4.5</v>
      </c>
      <c r="H28" s="10">
        <f>(SUMIF(CSV!$A:$A,$A28,CSV!$R:$R)  + SUMIF(CSV!$B:$B,$A28,CSV!$S:$S) )/$D28</f>
        <v>2.263157894736842</v>
      </c>
      <c r="I28" s="6">
        <f>SUMIF(CSV!$A:$A,$A28,CSV!$R:$R)/$B28</f>
        <v>2.2222222222222223</v>
      </c>
      <c r="J28" s="6">
        <f>SUMIF(CSV!$B:$B,$A28,CSV!$S:$S)/$C28</f>
        <v>2.2999999999999998</v>
      </c>
      <c r="K28" s="11">
        <f>(COUNTIFS(CSV!$A:$A,$A28,CSV!$T:$T,"&gt;2.5") +COUNTIFS(CSV!$B:$B,$A28,CSV!$T:$T,"&gt;2.5"))/$D28</f>
        <v>0.94736842105263153</v>
      </c>
      <c r="L28" s="8">
        <f>COUNTIFS(CSV!$A:$A,$A28,CSV!$T:$T,"&gt;2.5")/$B28</f>
        <v>0.88888888888888884</v>
      </c>
      <c r="M28" s="8">
        <f>COUNTIFS(CSV!$B:$B,$A28,CSV!$T:$T,"&gt;2.5")/$C28</f>
        <v>1</v>
      </c>
      <c r="N28" s="11">
        <f>(COUNTIFS(CSV!$A:$A,$A28,CSV!$T:$T,"&gt;4.5") +COUNTIFS(CSV!$B:$B,$A28,CSV!$T:$T,"&gt;4.5"))/$D28</f>
        <v>0.42105263157894735</v>
      </c>
      <c r="O28" s="8">
        <f>COUNTIFS(CSV!$A:$A,$A28,CSV!$T:$T,"&gt;4.5")/$B28</f>
        <v>0.44444444444444442</v>
      </c>
      <c r="P28" s="8">
        <f>COUNTIFS(CSV!$B:$B,$A28,CSV!$T:$T,"&gt;4.5")/$C28</f>
        <v>0.4</v>
      </c>
      <c r="Q28" s="11">
        <f>(COUNTIFS(CSV!$A:$A,$A28,CSV!$R:$R,"&gt;0.5") +COUNTIFS(CSV!$B:$B,$A28,CSV!$S:$S,"&gt;0.5"))/$D28</f>
        <v>0.89473684210526316</v>
      </c>
      <c r="R28" s="8">
        <f>COUNTIFS(CSV!$A:$A,$A28,CSV!$R:$R,"&gt;0.5")/$B28</f>
        <v>0.88888888888888884</v>
      </c>
      <c r="S28" s="8">
        <f>COUNTIFS(CSV!$B:$B,$A28,CSV!$S:$S,"&gt;0.5")/$C28</f>
        <v>0.9</v>
      </c>
      <c r="T28" s="11">
        <f>(COUNTIFS(CSV!$A:$A,$A28,CSV!$R:$R,"&gt;1.5") +COUNTIFS(CSV!$B:$B,$A28,CSV!$S:$S,"&gt;1.5"))/$D28</f>
        <v>0.63157894736842102</v>
      </c>
      <c r="U28" s="8">
        <f>COUNTIFS(CSV!$A:$A,$A28,CSV!$R:$R,"&gt;1.5")/$B28</f>
        <v>0.66666666666666663</v>
      </c>
      <c r="V28" s="8">
        <f>COUNTIFS(CSV!$B:$B,$A28,CSV!$S:$S,"&gt;1.5")/$C28</f>
        <v>0.6</v>
      </c>
    </row>
    <row r="29" spans="1:22" x14ac:dyDescent="0.3">
      <c r="A29" s="4" t="s">
        <v>105</v>
      </c>
      <c r="B29" s="9">
        <f>COUNTIF(CSV!A:A,A29)</f>
        <v>9</v>
      </c>
      <c r="C29" s="4">
        <f>COUNTIF(CSV!B:B,A29)</f>
        <v>10</v>
      </c>
      <c r="D29" s="4">
        <f t="shared" si="1"/>
        <v>19</v>
      </c>
      <c r="E29" s="10">
        <f>(SUMIF(CSV!$A:$A,$A29,CSV!$T:$T)  + SUMIF(CSV!$B:$B,$A29,CSV!$T:$T) )/$D29</f>
        <v>4.1578947368421053</v>
      </c>
      <c r="F29" s="6">
        <f>SUMIF(CSV!$A:$A,$A29,CSV!$T:$T)/$B29</f>
        <v>3.7777777777777777</v>
      </c>
      <c r="G29" s="6">
        <f>SUMIF(CSV!$B:$B,$A29,CSV!$T:$T)/$C29</f>
        <v>4.5</v>
      </c>
      <c r="H29" s="10">
        <f>(SUMIF(CSV!$A:$A,$A29,CSV!$R:$R)  + SUMIF(CSV!$B:$B,$A29,CSV!$S:$S) )/$D29</f>
        <v>2.5789473684210527</v>
      </c>
      <c r="I29" s="6">
        <f>SUMIF(CSV!$A:$A,$A29,CSV!$R:$R)/$B29</f>
        <v>2.3333333333333335</v>
      </c>
      <c r="J29" s="6">
        <f>SUMIF(CSV!$B:$B,$A29,CSV!$S:$S)/$C29</f>
        <v>2.8</v>
      </c>
      <c r="K29" s="11">
        <f>(COUNTIFS(CSV!$A:$A,$A29,CSV!$T:$T,"&gt;2.5") +COUNTIFS(CSV!$B:$B,$A29,CSV!$T:$T,"&gt;2.5"))/$D29</f>
        <v>0.78947368421052633</v>
      </c>
      <c r="L29" s="8">
        <f>COUNTIFS(CSV!$A:$A,$A29,CSV!$T:$T,"&gt;2.5")/$B29</f>
        <v>0.88888888888888884</v>
      </c>
      <c r="M29" s="8">
        <f>COUNTIFS(CSV!$B:$B,$A29,CSV!$T:$T,"&gt;2.5")/$C29</f>
        <v>0.7</v>
      </c>
      <c r="N29" s="11">
        <f>(COUNTIFS(CSV!$A:$A,$A29,CSV!$T:$T,"&gt;4.5") +COUNTIFS(CSV!$B:$B,$A29,CSV!$T:$T,"&gt;4.5"))/$D29</f>
        <v>0.31578947368421051</v>
      </c>
      <c r="O29" s="8">
        <f>COUNTIFS(CSV!$A:$A,$A29,CSV!$T:$T,"&gt;4.5")/$B29</f>
        <v>0.1111111111111111</v>
      </c>
      <c r="P29" s="8">
        <f>COUNTIFS(CSV!$B:$B,$A29,CSV!$T:$T,"&gt;4.5")/$C29</f>
        <v>0.5</v>
      </c>
      <c r="Q29" s="11">
        <f>(COUNTIFS(CSV!$A:$A,$A29,CSV!$R:$R,"&gt;0.5") +COUNTIFS(CSV!$B:$B,$A29,CSV!$S:$S,"&gt;0.5"))/$D29</f>
        <v>0.94736842105263153</v>
      </c>
      <c r="R29" s="8">
        <f>COUNTIFS(CSV!$A:$A,$A29,CSV!$R:$R,"&gt;0.5")/$B29</f>
        <v>1</v>
      </c>
      <c r="S29" s="8">
        <f>COUNTIFS(CSV!$B:$B,$A29,CSV!$S:$S,"&gt;0.5")/$C29</f>
        <v>0.9</v>
      </c>
      <c r="T29" s="11">
        <f>(COUNTIFS(CSV!$A:$A,$A29,CSV!$R:$R,"&gt;1.5") +COUNTIFS(CSV!$B:$B,$A29,CSV!$S:$S,"&gt;1.5"))/$D29</f>
        <v>0.84210526315789469</v>
      </c>
      <c r="U29" s="8">
        <f>COUNTIFS(CSV!$A:$A,$A29,CSV!$R:$R,"&gt;1.5")/$B29</f>
        <v>0.88888888888888884</v>
      </c>
      <c r="V29" s="8">
        <f>COUNTIFS(CSV!$B:$B,$A29,CSV!$S:$S,"&gt;1.5")/$C29</f>
        <v>0.8</v>
      </c>
    </row>
    <row r="30" spans="1:22" x14ac:dyDescent="0.3">
      <c r="A30" s="4" t="s">
        <v>100</v>
      </c>
      <c r="B30" s="9">
        <f>COUNTIF(CSV!A:A,A30)</f>
        <v>10</v>
      </c>
      <c r="C30" s="4">
        <f>COUNTIF(CSV!B:B,A30)</f>
        <v>9</v>
      </c>
      <c r="D30" s="4">
        <f t="shared" si="1"/>
        <v>19</v>
      </c>
      <c r="E30" s="10">
        <f>(SUMIF(CSV!$A:$A,$A30,CSV!$T:$T)  + SUMIF(CSV!$B:$B,$A30,CSV!$T:$T) )/$D30</f>
        <v>4.2631578947368425</v>
      </c>
      <c r="F30" s="6">
        <f>SUMIF(CSV!$A:$A,$A30,CSV!$T:$T)/$B30</f>
        <v>4.5999999999999996</v>
      </c>
      <c r="G30" s="6">
        <f>SUMIF(CSV!$B:$B,$A30,CSV!$T:$T)/$C30</f>
        <v>3.8888888888888888</v>
      </c>
      <c r="H30" s="10">
        <f>(SUMIF(CSV!$A:$A,$A30,CSV!$R:$R)  + SUMIF(CSV!$B:$B,$A30,CSV!$S:$S) )/$D30</f>
        <v>2.0526315789473686</v>
      </c>
      <c r="I30" s="6">
        <f>SUMIF(CSV!$A:$A,$A30,CSV!$R:$R)/$B30</f>
        <v>2.2000000000000002</v>
      </c>
      <c r="J30" s="6">
        <f>SUMIF(CSV!$B:$B,$A30,CSV!$S:$S)/$C30</f>
        <v>1.8888888888888888</v>
      </c>
      <c r="K30" s="11">
        <f>(COUNTIFS(CSV!$A:$A,$A30,CSV!$T:$T,"&gt;2.5") +COUNTIFS(CSV!$B:$B,$A30,CSV!$T:$T,"&gt;2.5"))/$D30</f>
        <v>0.78947368421052633</v>
      </c>
      <c r="L30" s="8">
        <f>COUNTIFS(CSV!$A:$A,$A30,CSV!$T:$T,"&gt;2.5")/$B30</f>
        <v>0.8</v>
      </c>
      <c r="M30" s="8">
        <f>COUNTIFS(CSV!$B:$B,$A30,CSV!$T:$T,"&gt;2.5")/$C30</f>
        <v>0.77777777777777779</v>
      </c>
      <c r="N30" s="11">
        <f>(COUNTIFS(CSV!$A:$A,$A30,CSV!$T:$T,"&gt;4.5") +COUNTIFS(CSV!$B:$B,$A30,CSV!$T:$T,"&gt;4.5"))/$D30</f>
        <v>0.42105263157894735</v>
      </c>
      <c r="O30" s="8">
        <f>COUNTIFS(CSV!$A:$A,$A30,CSV!$T:$T,"&gt;4.5")/$B30</f>
        <v>0.5</v>
      </c>
      <c r="P30" s="8">
        <f>COUNTIFS(CSV!$B:$B,$A30,CSV!$T:$T,"&gt;4.5")/$C30</f>
        <v>0.33333333333333331</v>
      </c>
      <c r="Q30" s="11">
        <f>(COUNTIFS(CSV!$A:$A,$A30,CSV!$R:$R,"&gt;0.5") +COUNTIFS(CSV!$B:$B,$A30,CSV!$S:$S,"&gt;0.5"))/$D30</f>
        <v>1</v>
      </c>
      <c r="R30" s="8">
        <f>COUNTIFS(CSV!$A:$A,$A30,CSV!$R:$R,"&gt;0.5")/$B30</f>
        <v>1</v>
      </c>
      <c r="S30" s="8">
        <f>COUNTIFS(CSV!$B:$B,$A30,CSV!$S:$S,"&gt;0.5")/$C30</f>
        <v>1</v>
      </c>
      <c r="T30" s="11">
        <f>(COUNTIFS(CSV!$A:$A,$A30,CSV!$R:$R,"&gt;1.5") +COUNTIFS(CSV!$B:$B,$A30,CSV!$S:$S,"&gt;1.5"))/$D30</f>
        <v>0.73684210526315785</v>
      </c>
      <c r="U30" s="8">
        <f>COUNTIFS(CSV!$A:$A,$A30,CSV!$R:$R,"&gt;1.5")/$B30</f>
        <v>0.8</v>
      </c>
      <c r="V30" s="8">
        <f>COUNTIFS(CSV!$B:$B,$A30,CSV!$S:$S,"&gt;1.5")/$C30</f>
        <v>0.66666666666666663</v>
      </c>
    </row>
    <row r="31" spans="1:22" x14ac:dyDescent="0.3">
      <c r="A31" s="4" t="s">
        <v>89</v>
      </c>
      <c r="B31" s="9">
        <f>COUNTIF(CSV!A:A,A31)</f>
        <v>10</v>
      </c>
      <c r="C31" s="4">
        <f>COUNTIF(CSV!B:B,A31)</f>
        <v>10</v>
      </c>
      <c r="D31" s="4">
        <f t="shared" si="1"/>
        <v>20</v>
      </c>
      <c r="E31" s="10">
        <f>(SUMIF(CSV!$A:$A,$A31,CSV!$T:$T)  + SUMIF(CSV!$B:$B,$A31,CSV!$T:$T) )/$D31</f>
        <v>4.05</v>
      </c>
      <c r="F31" s="6">
        <f>SUMIF(CSV!$A:$A,$A31,CSV!$T:$T)/$B31</f>
        <v>4</v>
      </c>
      <c r="G31" s="6">
        <f>SUMIF(CSV!$B:$B,$A31,CSV!$T:$T)/$C31</f>
        <v>4.0999999999999996</v>
      </c>
      <c r="H31" s="10">
        <f>(SUMIF(CSV!$A:$A,$A31,CSV!$R:$R)  + SUMIF(CSV!$B:$B,$A31,CSV!$S:$S) )/$D31</f>
        <v>1.6</v>
      </c>
      <c r="I31" s="6">
        <f>SUMIF(CSV!$A:$A,$A31,CSV!$R:$R)/$B31</f>
        <v>1.4</v>
      </c>
      <c r="J31" s="6">
        <f>SUMIF(CSV!$B:$B,$A31,CSV!$S:$S)/$C31</f>
        <v>1.8</v>
      </c>
      <c r="K31" s="11">
        <f>(COUNTIFS(CSV!$A:$A,$A31,CSV!$T:$T,"&gt;2.5") +COUNTIFS(CSV!$B:$B,$A31,CSV!$T:$T,"&gt;2.5"))/$D31</f>
        <v>0.85</v>
      </c>
      <c r="L31" s="8">
        <f>COUNTIFS(CSV!$A:$A,$A31,CSV!$T:$T,"&gt;2.5")/$B31</f>
        <v>1</v>
      </c>
      <c r="M31" s="8">
        <f>COUNTIFS(CSV!$B:$B,$A31,CSV!$T:$T,"&gt;2.5")/$C31</f>
        <v>0.7</v>
      </c>
      <c r="N31" s="11">
        <f>(COUNTIFS(CSV!$A:$A,$A31,CSV!$T:$T,"&gt;4.5") +COUNTIFS(CSV!$B:$B,$A31,CSV!$T:$T,"&gt;4.5"))/$D31</f>
        <v>0.3</v>
      </c>
      <c r="O31" s="8">
        <f>COUNTIFS(CSV!$A:$A,$A31,CSV!$T:$T,"&gt;4.5")/$B31</f>
        <v>0.2</v>
      </c>
      <c r="P31" s="8">
        <f>COUNTIFS(CSV!$B:$B,$A31,CSV!$T:$T,"&gt;4.5")/$C31</f>
        <v>0.4</v>
      </c>
      <c r="Q31" s="11">
        <f>(COUNTIFS(CSV!$A:$A,$A31,CSV!$R:$R,"&gt;0.5") +COUNTIFS(CSV!$B:$B,$A31,CSV!$S:$S,"&gt;0.5"))/$D31</f>
        <v>0.95</v>
      </c>
      <c r="R31" s="8">
        <f>COUNTIFS(CSV!$A:$A,$A31,CSV!$R:$R,"&gt;0.5")/$B31</f>
        <v>1</v>
      </c>
      <c r="S31" s="8">
        <f>COUNTIFS(CSV!$B:$B,$A31,CSV!$S:$S,"&gt;0.5")/$C31</f>
        <v>0.9</v>
      </c>
      <c r="T31" s="11">
        <f>(COUNTIFS(CSV!$A:$A,$A31,CSV!$R:$R,"&gt;1.5") +COUNTIFS(CSV!$B:$B,$A31,CSV!$S:$S,"&gt;1.5"))/$D31</f>
        <v>0.5</v>
      </c>
      <c r="U31" s="8">
        <f>COUNTIFS(CSV!$A:$A,$A31,CSV!$R:$R,"&gt;1.5")/$B31</f>
        <v>0.4</v>
      </c>
      <c r="V31" s="8">
        <f>COUNTIFS(CSV!$B:$B,$A31,CSV!$S:$S,"&gt;1.5")/$C31</f>
        <v>0.6</v>
      </c>
    </row>
    <row r="32" spans="1:22" x14ac:dyDescent="0.3">
      <c r="A32" s="4" t="s">
        <v>87</v>
      </c>
      <c r="B32" s="9">
        <f>COUNTIF(CSV!A:A,A32)</f>
        <v>10</v>
      </c>
      <c r="C32" s="4">
        <f>COUNTIF(CSV!B:B,A32)</f>
        <v>9</v>
      </c>
      <c r="D32" s="4">
        <f t="shared" si="1"/>
        <v>19</v>
      </c>
      <c r="E32" s="10">
        <f>(SUMIF(CSV!$A:$A,$A32,CSV!$T:$T)  + SUMIF(CSV!$B:$B,$A32,CSV!$T:$T) )/$D32</f>
        <v>4.4210526315789478</v>
      </c>
      <c r="F32" s="6">
        <f>SUMIF(CSV!$A:$A,$A32,CSV!$T:$T)/$B32</f>
        <v>4.0999999999999996</v>
      </c>
      <c r="G32" s="6">
        <f>SUMIF(CSV!$B:$B,$A32,CSV!$T:$T)/$C32</f>
        <v>4.7777777777777777</v>
      </c>
      <c r="H32" s="10">
        <f>(SUMIF(CSV!$A:$A,$A32,CSV!$R:$R)  + SUMIF(CSV!$B:$B,$A32,CSV!$S:$S) )/$D32</f>
        <v>1.7894736842105263</v>
      </c>
      <c r="I32" s="6">
        <f>SUMIF(CSV!$A:$A,$A32,CSV!$R:$R)/$B32</f>
        <v>1.5</v>
      </c>
      <c r="J32" s="6">
        <f>SUMIF(CSV!$B:$B,$A32,CSV!$S:$S)/$C32</f>
        <v>2.1111111111111112</v>
      </c>
      <c r="K32" s="11">
        <f>(COUNTIFS(CSV!$A:$A,$A32,CSV!$T:$T,"&gt;2.5") +COUNTIFS(CSV!$B:$B,$A32,CSV!$T:$T,"&gt;2.5"))/$D32</f>
        <v>0.94736842105263153</v>
      </c>
      <c r="L32" s="8">
        <f>COUNTIFS(CSV!$A:$A,$A32,CSV!$T:$T,"&gt;2.5")/$B32</f>
        <v>1</v>
      </c>
      <c r="M32" s="8">
        <f>COUNTIFS(CSV!$B:$B,$A32,CSV!$T:$T,"&gt;2.5")/$C32</f>
        <v>0.88888888888888884</v>
      </c>
      <c r="N32" s="11">
        <f>(COUNTIFS(CSV!$A:$A,$A32,CSV!$T:$T,"&gt;4.5") +COUNTIFS(CSV!$B:$B,$A32,CSV!$T:$T,"&gt;4.5"))/$D32</f>
        <v>0.31578947368421051</v>
      </c>
      <c r="O32" s="8">
        <f>COUNTIFS(CSV!$A:$A,$A32,CSV!$T:$T,"&gt;4.5")/$B32</f>
        <v>0.3</v>
      </c>
      <c r="P32" s="8">
        <f>COUNTIFS(CSV!$B:$B,$A32,CSV!$T:$T,"&gt;4.5")/$C32</f>
        <v>0.33333333333333331</v>
      </c>
      <c r="Q32" s="11">
        <f>(COUNTIFS(CSV!$A:$A,$A32,CSV!$R:$R,"&gt;0.5") +COUNTIFS(CSV!$B:$B,$A32,CSV!$S:$S,"&gt;0.5"))/$D32</f>
        <v>0.89473684210526316</v>
      </c>
      <c r="R32" s="8">
        <f>COUNTIFS(CSV!$A:$A,$A32,CSV!$R:$R,"&gt;0.5")/$B32</f>
        <v>0.9</v>
      </c>
      <c r="S32" s="8">
        <f>COUNTIFS(CSV!$B:$B,$A32,CSV!$S:$S,"&gt;0.5")/$C32</f>
        <v>0.88888888888888884</v>
      </c>
      <c r="T32" s="11">
        <f>(COUNTIFS(CSV!$A:$A,$A32,CSV!$R:$R,"&gt;1.5") +COUNTIFS(CSV!$B:$B,$A32,CSV!$S:$S,"&gt;1.5"))/$D32</f>
        <v>0.52631578947368418</v>
      </c>
      <c r="U32" s="8">
        <f>COUNTIFS(CSV!$A:$A,$A32,CSV!$R:$R,"&gt;1.5")/$B32</f>
        <v>0.5</v>
      </c>
      <c r="V32" s="8">
        <f>COUNTIFS(CSV!$B:$B,$A32,CSV!$S:$S,"&gt;1.5")/$C32</f>
        <v>0.55555555555555558</v>
      </c>
    </row>
    <row r="33" spans="1:22" x14ac:dyDescent="0.3">
      <c r="A33" s="4" t="s">
        <v>90</v>
      </c>
      <c r="B33" s="9">
        <f>COUNTIF(CSV!A:A,A33)</f>
        <v>10</v>
      </c>
      <c r="C33" s="4">
        <f>COUNTIF(CSV!B:B,A33)</f>
        <v>9</v>
      </c>
      <c r="D33" s="4">
        <f t="shared" si="1"/>
        <v>19</v>
      </c>
      <c r="E33" s="10">
        <f>(SUMIF(CSV!$A:$A,$A33,CSV!$T:$T)  + SUMIF(CSV!$B:$B,$A33,CSV!$T:$T) )/$D33</f>
        <v>3.8421052631578947</v>
      </c>
      <c r="F33" s="6">
        <f>SUMIF(CSV!$A:$A,$A33,CSV!$T:$T)/$B33</f>
        <v>3.8</v>
      </c>
      <c r="G33" s="6">
        <f>SUMIF(CSV!$B:$B,$A33,CSV!$T:$T)/$C33</f>
        <v>3.8888888888888888</v>
      </c>
      <c r="H33" s="10">
        <f>(SUMIF(CSV!$A:$A,$A33,CSV!$R:$R)  + SUMIF(CSV!$B:$B,$A33,CSV!$S:$S) )/$D33</f>
        <v>1.8421052631578947</v>
      </c>
      <c r="I33" s="6">
        <f>SUMIF(CSV!$A:$A,$A33,CSV!$R:$R)/$B33</f>
        <v>1.7</v>
      </c>
      <c r="J33" s="6">
        <f>SUMIF(CSV!$B:$B,$A33,CSV!$S:$S)/$C33</f>
        <v>2</v>
      </c>
      <c r="K33" s="11">
        <f>(COUNTIFS(CSV!$A:$A,$A33,CSV!$T:$T,"&gt;2.5") +COUNTIFS(CSV!$B:$B,$A33,CSV!$T:$T,"&gt;2.5"))/$D33</f>
        <v>0.63157894736842102</v>
      </c>
      <c r="L33" s="8">
        <f>COUNTIFS(CSV!$A:$A,$A33,CSV!$T:$T,"&gt;2.5")/$B33</f>
        <v>0.5</v>
      </c>
      <c r="M33" s="8">
        <f>COUNTIFS(CSV!$B:$B,$A33,CSV!$T:$T,"&gt;2.5")/$C33</f>
        <v>0.77777777777777779</v>
      </c>
      <c r="N33" s="11">
        <f>(COUNTIFS(CSV!$A:$A,$A33,CSV!$T:$T,"&gt;4.5") +COUNTIFS(CSV!$B:$B,$A33,CSV!$T:$T,"&gt;4.5"))/$D33</f>
        <v>0.36842105263157893</v>
      </c>
      <c r="O33" s="8">
        <f>COUNTIFS(CSV!$A:$A,$A33,CSV!$T:$T,"&gt;4.5")/$B33</f>
        <v>0.4</v>
      </c>
      <c r="P33" s="8">
        <f>COUNTIFS(CSV!$B:$B,$A33,CSV!$T:$T,"&gt;4.5")/$C33</f>
        <v>0.33333333333333331</v>
      </c>
      <c r="Q33" s="11">
        <f>(COUNTIFS(CSV!$A:$A,$A33,CSV!$R:$R,"&gt;0.5") +COUNTIFS(CSV!$B:$B,$A33,CSV!$S:$S,"&gt;0.5"))/$D33</f>
        <v>0.78947368421052633</v>
      </c>
      <c r="R33" s="8">
        <f>COUNTIFS(CSV!$A:$A,$A33,CSV!$R:$R,"&gt;0.5")/$B33</f>
        <v>0.8</v>
      </c>
      <c r="S33" s="8">
        <f>COUNTIFS(CSV!$B:$B,$A33,CSV!$S:$S,"&gt;0.5")/$C33</f>
        <v>0.77777777777777779</v>
      </c>
      <c r="T33" s="11">
        <f>(COUNTIFS(CSV!$A:$A,$A33,CSV!$R:$R,"&gt;1.5") +COUNTIFS(CSV!$B:$B,$A33,CSV!$S:$S,"&gt;1.5"))/$D33</f>
        <v>0.57894736842105265</v>
      </c>
      <c r="U33" s="8">
        <f>COUNTIFS(CSV!$A:$A,$A33,CSV!$R:$R,"&gt;1.5")/$B33</f>
        <v>0.4</v>
      </c>
      <c r="V33" s="8">
        <f>COUNTIFS(CSV!$B:$B,$A33,CSV!$S:$S,"&gt;1.5")/$C33</f>
        <v>0.77777777777777779</v>
      </c>
    </row>
    <row r="34" spans="1:22" x14ac:dyDescent="0.3">
      <c r="A34" s="4" t="s">
        <v>92</v>
      </c>
      <c r="B34" s="9">
        <f>COUNTIF(CSV!A:A,A34)</f>
        <v>10</v>
      </c>
      <c r="C34" s="4">
        <f>COUNTIF(CSV!B:B,A34)</f>
        <v>9</v>
      </c>
      <c r="D34" s="4">
        <f t="shared" si="1"/>
        <v>19</v>
      </c>
      <c r="E34" s="10">
        <f>(SUMIF(CSV!$A:$A,$A34,CSV!$T:$T)  + SUMIF(CSV!$B:$B,$A34,CSV!$T:$T) )/$D34</f>
        <v>3.5789473684210527</v>
      </c>
      <c r="F34" s="6">
        <f>SUMIF(CSV!$A:$A,$A34,CSV!$T:$T)/$B34</f>
        <v>3.4</v>
      </c>
      <c r="G34" s="6">
        <f>SUMIF(CSV!$B:$B,$A34,CSV!$T:$T)/$C34</f>
        <v>3.7777777777777777</v>
      </c>
      <c r="H34" s="10">
        <f>(SUMIF(CSV!$A:$A,$A34,CSV!$R:$R)  + SUMIF(CSV!$B:$B,$A34,CSV!$S:$S) )/$D34</f>
        <v>1.8947368421052631</v>
      </c>
      <c r="I34" s="6">
        <f>SUMIF(CSV!$A:$A,$A34,CSV!$R:$R)/$B34</f>
        <v>1.7</v>
      </c>
      <c r="J34" s="6">
        <f>SUMIF(CSV!$B:$B,$A34,CSV!$S:$S)/$C34</f>
        <v>2.1111111111111112</v>
      </c>
      <c r="K34" s="11">
        <f>(COUNTIFS(CSV!$A:$A,$A34,CSV!$T:$T,"&gt;2.5") +COUNTIFS(CSV!$B:$B,$A34,CSV!$T:$T,"&gt;2.5"))/$D34</f>
        <v>0.68421052631578949</v>
      </c>
      <c r="L34" s="8">
        <f>COUNTIFS(CSV!$A:$A,$A34,CSV!$T:$T,"&gt;2.5")/$B34</f>
        <v>0.7</v>
      </c>
      <c r="M34" s="8">
        <f>COUNTIFS(CSV!$B:$B,$A34,CSV!$T:$T,"&gt;2.5")/$C34</f>
        <v>0.66666666666666663</v>
      </c>
      <c r="N34" s="11">
        <f>(COUNTIFS(CSV!$A:$A,$A34,CSV!$T:$T,"&gt;4.5") +COUNTIFS(CSV!$B:$B,$A34,CSV!$T:$T,"&gt;4.5"))/$D34</f>
        <v>0.31578947368421051</v>
      </c>
      <c r="O34" s="8">
        <f>COUNTIFS(CSV!$A:$A,$A34,CSV!$T:$T,"&gt;4.5")/$B34</f>
        <v>0.3</v>
      </c>
      <c r="P34" s="8">
        <f>COUNTIFS(CSV!$B:$B,$A34,CSV!$T:$T,"&gt;4.5")/$C34</f>
        <v>0.33333333333333331</v>
      </c>
      <c r="Q34" s="11">
        <f>(COUNTIFS(CSV!$A:$A,$A34,CSV!$R:$R,"&gt;0.5") +COUNTIFS(CSV!$B:$B,$A34,CSV!$S:$S,"&gt;0.5"))/$D34</f>
        <v>0.89473684210526316</v>
      </c>
      <c r="R34" s="8">
        <f>COUNTIFS(CSV!$A:$A,$A34,CSV!$R:$R,"&gt;0.5")/$B34</f>
        <v>0.8</v>
      </c>
      <c r="S34" s="8">
        <f>COUNTIFS(CSV!$B:$B,$A34,CSV!$S:$S,"&gt;0.5")/$C34</f>
        <v>1</v>
      </c>
      <c r="T34" s="11">
        <f>(COUNTIFS(CSV!$A:$A,$A34,CSV!$R:$R,"&gt;1.5") +COUNTIFS(CSV!$B:$B,$A34,CSV!$S:$S,"&gt;1.5"))/$D34</f>
        <v>0.63157894736842102</v>
      </c>
      <c r="U34" s="8">
        <f>COUNTIFS(CSV!$A:$A,$A34,CSV!$R:$R,"&gt;1.5")/$B34</f>
        <v>0.7</v>
      </c>
      <c r="V34" s="8">
        <f>COUNTIFS(CSV!$B:$B,$A34,CSV!$S:$S,"&gt;1.5")/$C34</f>
        <v>0.55555555555555558</v>
      </c>
    </row>
    <row r="35" spans="1:22" x14ac:dyDescent="0.3">
      <c r="A35" s="4" t="s">
        <v>88</v>
      </c>
      <c r="B35" s="9">
        <f>COUNTIF(CSV!A:A,A35)</f>
        <v>10</v>
      </c>
      <c r="C35" s="4">
        <f>COUNTIF(CSV!B:B,A35)</f>
        <v>9</v>
      </c>
      <c r="D35" s="4">
        <f t="shared" si="1"/>
        <v>19</v>
      </c>
      <c r="E35" s="10">
        <f>(SUMIF(CSV!$A:$A,$A35,CSV!$T:$T)  + SUMIF(CSV!$B:$B,$A35,CSV!$T:$T) )/$D35</f>
        <v>3.7894736842105261</v>
      </c>
      <c r="F35" s="6">
        <f>SUMIF(CSV!$A:$A,$A35,CSV!$T:$T)/$B35</f>
        <v>3.7</v>
      </c>
      <c r="G35" s="6">
        <f>SUMIF(CSV!$B:$B,$A35,CSV!$T:$T)/$C35</f>
        <v>3.8888888888888888</v>
      </c>
      <c r="H35" s="10">
        <f>(SUMIF(CSV!$A:$A,$A35,CSV!$R:$R)  + SUMIF(CSV!$B:$B,$A35,CSV!$S:$S) )/$D35</f>
        <v>1.736842105263158</v>
      </c>
      <c r="I35" s="6">
        <f>SUMIF(CSV!$A:$A,$A35,CSV!$R:$R)/$B35</f>
        <v>1.1000000000000001</v>
      </c>
      <c r="J35" s="6">
        <f>SUMIF(CSV!$B:$B,$A35,CSV!$S:$S)/$C35</f>
        <v>2.4444444444444446</v>
      </c>
      <c r="K35" s="11">
        <f>(COUNTIFS(CSV!$A:$A,$A35,CSV!$T:$T,"&gt;2.5") +COUNTIFS(CSV!$B:$B,$A35,CSV!$T:$T,"&gt;2.5"))/$D35</f>
        <v>0.84210526315789469</v>
      </c>
      <c r="L35" s="8">
        <f>COUNTIFS(CSV!$A:$A,$A35,CSV!$T:$T,"&gt;2.5")/$B35</f>
        <v>0.9</v>
      </c>
      <c r="M35" s="8">
        <f>COUNTIFS(CSV!$B:$B,$A35,CSV!$T:$T,"&gt;2.5")/$C35</f>
        <v>0.77777777777777779</v>
      </c>
      <c r="N35" s="11">
        <f>(COUNTIFS(CSV!$A:$A,$A35,CSV!$T:$T,"&gt;4.5") +COUNTIFS(CSV!$B:$B,$A35,CSV!$T:$T,"&gt;4.5"))/$D35</f>
        <v>0.31578947368421051</v>
      </c>
      <c r="O35" s="8">
        <f>COUNTIFS(CSV!$A:$A,$A35,CSV!$T:$T,"&gt;4.5")/$B35</f>
        <v>0.2</v>
      </c>
      <c r="P35" s="8">
        <f>COUNTIFS(CSV!$B:$B,$A35,CSV!$T:$T,"&gt;4.5")/$C35</f>
        <v>0.44444444444444442</v>
      </c>
      <c r="Q35" s="11">
        <f>(COUNTIFS(CSV!$A:$A,$A35,CSV!$R:$R,"&gt;0.5") +COUNTIFS(CSV!$B:$B,$A35,CSV!$S:$S,"&gt;0.5"))/$D35</f>
        <v>0.78947368421052633</v>
      </c>
      <c r="R35" s="8">
        <f>COUNTIFS(CSV!$A:$A,$A35,CSV!$R:$R,"&gt;0.5")/$B35</f>
        <v>0.7</v>
      </c>
      <c r="S35" s="8">
        <f>COUNTIFS(CSV!$B:$B,$A35,CSV!$S:$S,"&gt;0.5")/$C35</f>
        <v>0.88888888888888884</v>
      </c>
      <c r="T35" s="11">
        <f>(COUNTIFS(CSV!$A:$A,$A35,CSV!$R:$R,"&gt;1.5") +COUNTIFS(CSV!$B:$B,$A35,CSV!$S:$S,"&gt;1.5"))/$D35</f>
        <v>0.52631578947368418</v>
      </c>
      <c r="U35" s="8">
        <f>COUNTIFS(CSV!$A:$A,$A35,CSV!$R:$R,"&gt;1.5")/$B35</f>
        <v>0.4</v>
      </c>
      <c r="V35" s="8">
        <f>COUNTIFS(CSV!$B:$B,$A35,CSV!$S:$S,"&gt;1.5")/$C35</f>
        <v>0.66666666666666663</v>
      </c>
    </row>
    <row r="36" spans="1:22" x14ac:dyDescent="0.3">
      <c r="A36" s="4" t="s">
        <v>98</v>
      </c>
      <c r="B36" s="9">
        <f>COUNTIF(CSV!A:A,A36)</f>
        <v>10</v>
      </c>
      <c r="C36" s="4">
        <f>COUNTIF(CSV!B:B,A36)</f>
        <v>10</v>
      </c>
      <c r="D36" s="4">
        <f t="shared" si="1"/>
        <v>20</v>
      </c>
      <c r="E36" s="10">
        <f>(SUMIF(CSV!$A:$A,$A36,CSV!$T:$T)  + SUMIF(CSV!$B:$B,$A36,CSV!$T:$T) )/$D36</f>
        <v>4.2</v>
      </c>
      <c r="F36" s="6">
        <f>SUMIF(CSV!$A:$A,$A36,CSV!$T:$T)/$B36</f>
        <v>4.5999999999999996</v>
      </c>
      <c r="G36" s="6">
        <f>SUMIF(CSV!$B:$B,$A36,CSV!$T:$T)/$C36</f>
        <v>3.8</v>
      </c>
      <c r="H36" s="10">
        <f>(SUMIF(CSV!$A:$A,$A36,CSV!$R:$R)  + SUMIF(CSV!$B:$B,$A36,CSV!$S:$S) )/$D36</f>
        <v>2.1</v>
      </c>
      <c r="I36" s="6">
        <f>SUMIF(CSV!$A:$A,$A36,CSV!$R:$R)/$B36</f>
        <v>2.2000000000000002</v>
      </c>
      <c r="J36" s="6">
        <f>SUMIF(CSV!$B:$B,$A36,CSV!$S:$S)/$C36</f>
        <v>2</v>
      </c>
      <c r="K36" s="11">
        <f>(COUNTIFS(CSV!$A:$A,$A36,CSV!$T:$T,"&gt;2.5") +COUNTIFS(CSV!$B:$B,$A36,CSV!$T:$T,"&gt;2.5"))/$D36</f>
        <v>0.8</v>
      </c>
      <c r="L36" s="8">
        <f>COUNTIFS(CSV!$A:$A,$A36,CSV!$T:$T,"&gt;2.5")/$B36</f>
        <v>0.9</v>
      </c>
      <c r="M36" s="8">
        <f>COUNTIFS(CSV!$B:$B,$A36,CSV!$T:$T,"&gt;2.5")/$C36</f>
        <v>0.7</v>
      </c>
      <c r="N36" s="11">
        <f>(COUNTIFS(CSV!$A:$A,$A36,CSV!$T:$T,"&gt;4.5") +COUNTIFS(CSV!$B:$B,$A36,CSV!$T:$T,"&gt;4.5"))/$D36</f>
        <v>0.4</v>
      </c>
      <c r="O36" s="8">
        <f>COUNTIFS(CSV!$A:$A,$A36,CSV!$T:$T,"&gt;4.5")/$B36</f>
        <v>0.5</v>
      </c>
      <c r="P36" s="8">
        <f>COUNTIFS(CSV!$B:$B,$A36,CSV!$T:$T,"&gt;4.5")/$C36</f>
        <v>0.3</v>
      </c>
      <c r="Q36" s="11">
        <f>(COUNTIFS(CSV!$A:$A,$A36,CSV!$R:$R,"&gt;0.5") +COUNTIFS(CSV!$B:$B,$A36,CSV!$S:$S,"&gt;0.5"))/$D36</f>
        <v>1</v>
      </c>
      <c r="R36" s="8">
        <f>COUNTIFS(CSV!$A:$A,$A36,CSV!$R:$R,"&gt;0.5")/$B36</f>
        <v>1</v>
      </c>
      <c r="S36" s="8">
        <f>COUNTIFS(CSV!$B:$B,$A36,CSV!$S:$S,"&gt;0.5")/$C36</f>
        <v>1</v>
      </c>
      <c r="T36" s="11">
        <f>(COUNTIFS(CSV!$A:$A,$A36,CSV!$R:$R,"&gt;1.5") +COUNTIFS(CSV!$B:$B,$A36,CSV!$S:$S,"&gt;1.5"))/$D36</f>
        <v>0.7</v>
      </c>
      <c r="U36" s="8">
        <f>COUNTIFS(CSV!$A:$A,$A36,CSV!$R:$R,"&gt;1.5")/$B36</f>
        <v>0.8</v>
      </c>
      <c r="V36" s="8">
        <f>COUNTIFS(CSV!$B:$B,$A36,CSV!$S:$S,"&gt;1.5")/$C36</f>
        <v>0.6</v>
      </c>
    </row>
    <row r="37" spans="1:22" x14ac:dyDescent="0.3">
      <c r="A37" s="4" t="s">
        <v>93</v>
      </c>
      <c r="B37" s="9">
        <f>COUNTIF(CSV!A:A,A37)</f>
        <v>10</v>
      </c>
      <c r="C37" s="4">
        <f>COUNTIF(CSV!B:B,A37)</f>
        <v>10</v>
      </c>
      <c r="D37" s="4">
        <f t="shared" si="1"/>
        <v>20</v>
      </c>
      <c r="E37" s="10">
        <f>(SUMIF(CSV!$A:$A,$A37,CSV!$T:$T)  + SUMIF(CSV!$B:$B,$A37,CSV!$T:$T) )/$D37</f>
        <v>3</v>
      </c>
      <c r="F37" s="6">
        <f>SUMIF(CSV!$A:$A,$A37,CSV!$T:$T)/$B37</f>
        <v>2.2999999999999998</v>
      </c>
      <c r="G37" s="6">
        <f>SUMIF(CSV!$B:$B,$A37,CSV!$T:$T)/$C37</f>
        <v>3.7</v>
      </c>
      <c r="H37" s="10">
        <f>(SUMIF(CSV!$A:$A,$A37,CSV!$R:$R)  + SUMIF(CSV!$B:$B,$A37,CSV!$S:$S) )/$D37</f>
        <v>1.65</v>
      </c>
      <c r="I37" s="6">
        <f>SUMIF(CSV!$A:$A,$A37,CSV!$R:$R)/$B37</f>
        <v>1.1000000000000001</v>
      </c>
      <c r="J37" s="6">
        <f>SUMIF(CSV!$B:$B,$A37,CSV!$S:$S)/$C37</f>
        <v>2.2000000000000002</v>
      </c>
      <c r="K37" s="11">
        <f>(COUNTIFS(CSV!$A:$A,$A37,CSV!$T:$T,"&gt;2.5") +COUNTIFS(CSV!$B:$B,$A37,CSV!$T:$T,"&gt;2.5"))/$D37</f>
        <v>0.45</v>
      </c>
      <c r="L37" s="8">
        <f>COUNTIFS(CSV!$A:$A,$A37,CSV!$T:$T,"&gt;2.5")/$B37</f>
        <v>0.2</v>
      </c>
      <c r="M37" s="8">
        <f>COUNTIFS(CSV!$B:$B,$A37,CSV!$T:$T,"&gt;2.5")/$C37</f>
        <v>0.7</v>
      </c>
      <c r="N37" s="11">
        <f>(COUNTIFS(CSV!$A:$A,$A37,CSV!$T:$T,"&gt;4.5") +COUNTIFS(CSV!$B:$B,$A37,CSV!$T:$T,"&gt;4.5"))/$D37</f>
        <v>0.3</v>
      </c>
      <c r="O37" s="8">
        <f>COUNTIFS(CSV!$A:$A,$A37,CSV!$T:$T,"&gt;4.5")/$B37</f>
        <v>0.2</v>
      </c>
      <c r="P37" s="8">
        <f>COUNTIFS(CSV!$B:$B,$A37,CSV!$T:$T,"&gt;4.5")/$C37</f>
        <v>0.4</v>
      </c>
      <c r="Q37" s="11">
        <f>(COUNTIFS(CSV!$A:$A,$A37,CSV!$R:$R,"&gt;0.5") +COUNTIFS(CSV!$B:$B,$A37,CSV!$S:$S,"&gt;0.5"))/$D37</f>
        <v>0.8</v>
      </c>
      <c r="R37" s="8">
        <f>COUNTIFS(CSV!$A:$A,$A37,CSV!$R:$R,"&gt;0.5")/$B37</f>
        <v>0.7</v>
      </c>
      <c r="S37" s="8">
        <f>COUNTIFS(CSV!$B:$B,$A37,CSV!$S:$S,"&gt;0.5")/$C37</f>
        <v>0.9</v>
      </c>
      <c r="T37" s="11">
        <f>(COUNTIFS(CSV!$A:$A,$A37,CSV!$R:$R,"&gt;1.5") +COUNTIFS(CSV!$B:$B,$A37,CSV!$S:$S,"&gt;1.5"))/$D37</f>
        <v>0.4</v>
      </c>
      <c r="U37" s="8">
        <f>COUNTIFS(CSV!$A:$A,$A37,CSV!$R:$R,"&gt;1.5")/$B37</f>
        <v>0.3</v>
      </c>
      <c r="V37" s="8">
        <f>COUNTIFS(CSV!$B:$B,$A37,CSV!$S:$S,"&gt;1.5")/$C37</f>
        <v>0.5</v>
      </c>
    </row>
    <row r="38" spans="1:22" x14ac:dyDescent="0.3">
      <c r="A38" s="4" t="s">
        <v>91</v>
      </c>
      <c r="B38" s="9">
        <f>COUNTIF(CSV!A:A,A38)</f>
        <v>9</v>
      </c>
      <c r="C38" s="4">
        <f>COUNTIF(CSV!B:B,A38)</f>
        <v>10</v>
      </c>
      <c r="D38" s="4">
        <f t="shared" si="1"/>
        <v>19</v>
      </c>
      <c r="E38" s="10">
        <f>(SUMIF(CSV!$A:$A,$A38,CSV!$T:$T)  + SUMIF(CSV!$B:$B,$A38,CSV!$T:$T) )/$D38</f>
        <v>4</v>
      </c>
      <c r="F38" s="6">
        <f>SUMIF(CSV!$A:$A,$A38,CSV!$T:$T)/$B38</f>
        <v>4</v>
      </c>
      <c r="G38" s="6">
        <f>SUMIF(CSV!$B:$B,$A38,CSV!$T:$T)/$C38</f>
        <v>4</v>
      </c>
      <c r="H38" s="10">
        <f>(SUMIF(CSV!$A:$A,$A38,CSV!$R:$R)  + SUMIF(CSV!$B:$B,$A38,CSV!$S:$S) )/$D38</f>
        <v>2.1578947368421053</v>
      </c>
      <c r="I38" s="6">
        <f>SUMIF(CSV!$A:$A,$A38,CSV!$R:$R)/$B38</f>
        <v>2.1111111111111112</v>
      </c>
      <c r="J38" s="6">
        <f>SUMIF(CSV!$B:$B,$A38,CSV!$S:$S)/$C38</f>
        <v>2.2000000000000002</v>
      </c>
      <c r="K38" s="11">
        <f>(COUNTIFS(CSV!$A:$A,$A38,CSV!$T:$T,"&gt;2.5") +COUNTIFS(CSV!$B:$B,$A38,CSV!$T:$T,"&gt;2.5"))/$D38</f>
        <v>0.84210526315789469</v>
      </c>
      <c r="L38" s="8">
        <f>COUNTIFS(CSV!$A:$A,$A38,CSV!$T:$T,"&gt;2.5")/$B38</f>
        <v>0.88888888888888884</v>
      </c>
      <c r="M38" s="8">
        <f>COUNTIFS(CSV!$B:$B,$A38,CSV!$T:$T,"&gt;2.5")/$C38</f>
        <v>0.8</v>
      </c>
      <c r="N38" s="11">
        <f>(COUNTIFS(CSV!$A:$A,$A38,CSV!$T:$T,"&gt;4.5") +COUNTIFS(CSV!$B:$B,$A38,CSV!$T:$T,"&gt;4.5"))/$D38</f>
        <v>0.31578947368421051</v>
      </c>
      <c r="O38" s="8">
        <f>COUNTIFS(CSV!$A:$A,$A38,CSV!$T:$T,"&gt;4.5")/$B38</f>
        <v>0.33333333333333331</v>
      </c>
      <c r="P38" s="8">
        <f>COUNTIFS(CSV!$B:$B,$A38,CSV!$T:$T,"&gt;4.5")/$C38</f>
        <v>0.3</v>
      </c>
      <c r="Q38" s="11">
        <f>(COUNTIFS(CSV!$A:$A,$A38,CSV!$R:$R,"&gt;0.5") +COUNTIFS(CSV!$B:$B,$A38,CSV!$S:$S,"&gt;0.5"))/$D38</f>
        <v>0.94736842105263153</v>
      </c>
      <c r="R38" s="8">
        <f>COUNTIFS(CSV!$A:$A,$A38,CSV!$R:$R,"&gt;0.5")/$B38</f>
        <v>0.88888888888888884</v>
      </c>
      <c r="S38" s="8">
        <f>COUNTIFS(CSV!$B:$B,$A38,CSV!$S:$S,"&gt;0.5")/$C38</f>
        <v>1</v>
      </c>
      <c r="T38" s="11">
        <f>(COUNTIFS(CSV!$A:$A,$A38,CSV!$R:$R,"&gt;1.5") +COUNTIFS(CSV!$B:$B,$A38,CSV!$S:$S,"&gt;1.5"))/$D38</f>
        <v>0.63157894736842102</v>
      </c>
      <c r="U38" s="8">
        <f>COUNTIFS(CSV!$A:$A,$A38,CSV!$R:$R,"&gt;1.5")/$B38</f>
        <v>0.77777777777777779</v>
      </c>
      <c r="V38" s="8">
        <f>COUNTIFS(CSV!$B:$B,$A38,CSV!$S:$S,"&gt;1.5")/$C38</f>
        <v>0.5</v>
      </c>
    </row>
    <row r="39" spans="1:22" x14ac:dyDescent="0.3">
      <c r="A39" s="4" t="s">
        <v>97</v>
      </c>
      <c r="B39" s="9">
        <f>COUNTIF(CSV!A:A,A39)</f>
        <v>10</v>
      </c>
      <c r="C39" s="4">
        <f>COUNTIF(CSV!B:B,A39)</f>
        <v>10</v>
      </c>
      <c r="D39" s="4">
        <f t="shared" si="1"/>
        <v>20</v>
      </c>
      <c r="E39" s="10">
        <f>(SUMIF(CSV!$A:$A,$A39,CSV!$T:$T)  + SUMIF(CSV!$B:$B,$A39,CSV!$T:$T) )/$D39</f>
        <v>4.4000000000000004</v>
      </c>
      <c r="F39" s="6">
        <f>SUMIF(CSV!$A:$A,$A39,CSV!$T:$T)/$B39</f>
        <v>4.3</v>
      </c>
      <c r="G39" s="6">
        <f>SUMIF(CSV!$B:$B,$A39,CSV!$T:$T)/$C39</f>
        <v>4.5</v>
      </c>
      <c r="H39" s="10">
        <f>(SUMIF(CSV!$A:$A,$A39,CSV!$R:$R)  + SUMIF(CSV!$B:$B,$A39,CSV!$S:$S) )/$D39</f>
        <v>2.15</v>
      </c>
      <c r="I39" s="6">
        <f>SUMIF(CSV!$A:$A,$A39,CSV!$R:$R)/$B39</f>
        <v>1.9</v>
      </c>
      <c r="J39" s="6">
        <f>SUMIF(CSV!$B:$B,$A39,CSV!$S:$S)/$C39</f>
        <v>2.4</v>
      </c>
      <c r="K39" s="11">
        <f>(COUNTIFS(CSV!$A:$A,$A39,CSV!$T:$T,"&gt;2.5") +COUNTIFS(CSV!$B:$B,$A39,CSV!$T:$T,"&gt;2.5"))/$D39</f>
        <v>0.85</v>
      </c>
      <c r="L39" s="8">
        <f>COUNTIFS(CSV!$A:$A,$A39,CSV!$T:$T,"&gt;2.5")/$B39</f>
        <v>0.9</v>
      </c>
      <c r="M39" s="8">
        <f>COUNTIFS(CSV!$B:$B,$A39,CSV!$T:$T,"&gt;2.5")/$C39</f>
        <v>0.8</v>
      </c>
      <c r="N39" s="11">
        <f>(COUNTIFS(CSV!$A:$A,$A39,CSV!$T:$T,"&gt;4.5") +COUNTIFS(CSV!$B:$B,$A39,CSV!$T:$T,"&gt;4.5"))/$D39</f>
        <v>0.5</v>
      </c>
      <c r="O39" s="8">
        <f>COUNTIFS(CSV!$A:$A,$A39,CSV!$T:$T,"&gt;4.5")/$B39</f>
        <v>0.4</v>
      </c>
      <c r="P39" s="8">
        <f>COUNTIFS(CSV!$B:$B,$A39,CSV!$T:$T,"&gt;4.5")/$C39</f>
        <v>0.6</v>
      </c>
      <c r="Q39" s="11">
        <f>(COUNTIFS(CSV!$A:$A,$A39,CSV!$R:$R,"&gt;0.5") +COUNTIFS(CSV!$B:$B,$A39,CSV!$S:$S,"&gt;0.5"))/$D39</f>
        <v>0.95</v>
      </c>
      <c r="R39" s="8">
        <f>COUNTIFS(CSV!$A:$A,$A39,CSV!$R:$R,"&gt;0.5")/$B39</f>
        <v>1</v>
      </c>
      <c r="S39" s="8">
        <f>COUNTIFS(CSV!$B:$B,$A39,CSV!$S:$S,"&gt;0.5")/$C39</f>
        <v>0.9</v>
      </c>
      <c r="T39" s="11">
        <f>(COUNTIFS(CSV!$A:$A,$A39,CSV!$R:$R,"&gt;1.5") +COUNTIFS(CSV!$B:$B,$A39,CSV!$S:$S,"&gt;1.5"))/$D39</f>
        <v>0.7</v>
      </c>
      <c r="U39" s="8">
        <f>COUNTIFS(CSV!$A:$A,$A39,CSV!$R:$R,"&gt;1.5")/$B39</f>
        <v>0.6</v>
      </c>
      <c r="V39" s="8">
        <f>COUNTIFS(CSV!$B:$B,$A39,CSV!$S:$S,"&gt;1.5")/$C39</f>
        <v>0.8</v>
      </c>
    </row>
    <row r="40" spans="1:22" x14ac:dyDescent="0.3">
      <c r="A40" s="4" t="s">
        <v>101</v>
      </c>
      <c r="B40" s="9">
        <f>COUNTIF(CSV!A:A,A40)</f>
        <v>9</v>
      </c>
      <c r="C40" s="4">
        <f>COUNTIF(CSV!B:B,A40)</f>
        <v>10</v>
      </c>
      <c r="D40" s="4">
        <f t="shared" si="1"/>
        <v>19</v>
      </c>
      <c r="E40" s="10">
        <f>(SUMIF(CSV!$A:$A,$A40,CSV!$T:$T)  + SUMIF(CSV!$B:$B,$A40,CSV!$T:$T) )/$D40</f>
        <v>4.7368421052631575</v>
      </c>
      <c r="F40" s="6">
        <f>SUMIF(CSV!$A:$A,$A40,CSV!$T:$T)/$B40</f>
        <v>5.2222222222222223</v>
      </c>
      <c r="G40" s="6">
        <f>SUMIF(CSV!$B:$B,$A40,CSV!$T:$T)/$C40</f>
        <v>4.3</v>
      </c>
      <c r="H40" s="10">
        <f>(SUMIF(CSV!$A:$A,$A40,CSV!$R:$R)  + SUMIF(CSV!$B:$B,$A40,CSV!$S:$S) )/$D40</f>
        <v>2.5263157894736841</v>
      </c>
      <c r="I40" s="6">
        <f>SUMIF(CSV!$A:$A,$A40,CSV!$R:$R)/$B40</f>
        <v>2.6666666666666665</v>
      </c>
      <c r="J40" s="6">
        <f>SUMIF(CSV!$B:$B,$A40,CSV!$S:$S)/$C40</f>
        <v>2.4</v>
      </c>
      <c r="K40" s="11">
        <f>(COUNTIFS(CSV!$A:$A,$A40,CSV!$T:$T,"&gt;2.5") +COUNTIFS(CSV!$B:$B,$A40,CSV!$T:$T,"&gt;2.5"))/$D40</f>
        <v>0.94736842105263153</v>
      </c>
      <c r="L40" s="8">
        <f>COUNTIFS(CSV!$A:$A,$A40,CSV!$T:$T,"&gt;2.5")/$B40</f>
        <v>0.88888888888888884</v>
      </c>
      <c r="M40" s="8">
        <f>COUNTIFS(CSV!$B:$B,$A40,CSV!$T:$T,"&gt;2.5")/$C40</f>
        <v>1</v>
      </c>
      <c r="N40" s="11">
        <f>(COUNTIFS(CSV!$A:$A,$A40,CSV!$T:$T,"&gt;4.5") +COUNTIFS(CSV!$B:$B,$A40,CSV!$T:$T,"&gt;4.5"))/$D40</f>
        <v>0.52631578947368418</v>
      </c>
      <c r="O40" s="8">
        <f>COUNTIFS(CSV!$A:$A,$A40,CSV!$T:$T,"&gt;4.5")/$B40</f>
        <v>0.66666666666666663</v>
      </c>
      <c r="P40" s="8">
        <f>COUNTIFS(CSV!$B:$B,$A40,CSV!$T:$T,"&gt;4.5")/$C40</f>
        <v>0.4</v>
      </c>
      <c r="Q40" s="11">
        <f>(COUNTIFS(CSV!$A:$A,$A40,CSV!$R:$R,"&gt;0.5") +COUNTIFS(CSV!$B:$B,$A40,CSV!$S:$S,"&gt;0.5"))/$D40</f>
        <v>1</v>
      </c>
      <c r="R40" s="8">
        <f>COUNTIFS(CSV!$A:$A,$A40,CSV!$R:$R,"&gt;0.5")/$B40</f>
        <v>1</v>
      </c>
      <c r="S40" s="8">
        <f>COUNTIFS(CSV!$B:$B,$A40,CSV!$S:$S,"&gt;0.5")/$C40</f>
        <v>1</v>
      </c>
      <c r="T40" s="11">
        <f>(COUNTIFS(CSV!$A:$A,$A40,CSV!$R:$R,"&gt;1.5") +COUNTIFS(CSV!$B:$B,$A40,CSV!$S:$S,"&gt;1.5"))/$D40</f>
        <v>0.84210526315789469</v>
      </c>
      <c r="U40" s="8">
        <f>COUNTIFS(CSV!$A:$A,$A40,CSV!$R:$R,"&gt;1.5")/$B40</f>
        <v>0.66666666666666663</v>
      </c>
      <c r="V40" s="8">
        <f>COUNTIFS(CSV!$B:$B,$A40,CSV!$S:$S,"&gt;1.5")/$C40</f>
        <v>1</v>
      </c>
    </row>
    <row r="41" spans="1:22" x14ac:dyDescent="0.3">
      <c r="A41" s="4" t="s">
        <v>94</v>
      </c>
      <c r="B41" s="9">
        <f>COUNTIF(CSV!A:A,A41)</f>
        <v>9</v>
      </c>
      <c r="C41" s="4">
        <f>COUNTIF(CSV!B:B,A41)</f>
        <v>11</v>
      </c>
      <c r="D41" s="4">
        <f t="shared" si="1"/>
        <v>20</v>
      </c>
      <c r="E41" s="10">
        <f>(SUMIF(CSV!$A:$A,$A41,CSV!$T:$T)  + SUMIF(CSV!$B:$B,$A41,CSV!$T:$T) )/$D41</f>
        <v>4.4000000000000004</v>
      </c>
      <c r="F41" s="6">
        <f>SUMIF(CSV!$A:$A,$A41,CSV!$T:$T)/$B41</f>
        <v>5</v>
      </c>
      <c r="G41" s="6">
        <f>SUMIF(CSV!$B:$B,$A41,CSV!$T:$T)/$C41</f>
        <v>3.9090909090909092</v>
      </c>
      <c r="H41" s="10">
        <f>(SUMIF(CSV!$A:$A,$A41,CSV!$R:$R)  + SUMIF(CSV!$B:$B,$A41,CSV!$S:$S) )/$D41</f>
        <v>2</v>
      </c>
      <c r="I41" s="6">
        <f>SUMIF(CSV!$A:$A,$A41,CSV!$R:$R)/$B41</f>
        <v>1.8888888888888888</v>
      </c>
      <c r="J41" s="6">
        <f>SUMIF(CSV!$B:$B,$A41,CSV!$S:$S)/$C41</f>
        <v>2.0909090909090908</v>
      </c>
      <c r="K41" s="11">
        <f>(COUNTIFS(CSV!$A:$A,$A41,CSV!$T:$T,"&gt;2.5") +COUNTIFS(CSV!$B:$B,$A41,CSV!$T:$T,"&gt;2.5"))/$D41</f>
        <v>0.85</v>
      </c>
      <c r="L41" s="8">
        <f>COUNTIFS(CSV!$A:$A,$A41,CSV!$T:$T,"&gt;2.5")/$B41</f>
        <v>1</v>
      </c>
      <c r="M41" s="8">
        <f>COUNTIFS(CSV!$B:$B,$A41,CSV!$T:$T,"&gt;2.5")/$C41</f>
        <v>0.72727272727272729</v>
      </c>
      <c r="N41" s="11">
        <f>(COUNTIFS(CSV!$A:$A,$A41,CSV!$T:$T,"&gt;4.5") +COUNTIFS(CSV!$B:$B,$A41,CSV!$T:$T,"&gt;4.5"))/$D41</f>
        <v>0.55000000000000004</v>
      </c>
      <c r="O41" s="8">
        <f>COUNTIFS(CSV!$A:$A,$A41,CSV!$T:$T,"&gt;4.5")/$B41</f>
        <v>0.77777777777777779</v>
      </c>
      <c r="P41" s="8">
        <f>COUNTIFS(CSV!$B:$B,$A41,CSV!$T:$T,"&gt;4.5")/$C41</f>
        <v>0.36363636363636365</v>
      </c>
      <c r="Q41" s="11">
        <f>(COUNTIFS(CSV!$A:$A,$A41,CSV!$R:$R,"&gt;0.5") +COUNTIFS(CSV!$B:$B,$A41,CSV!$S:$S,"&gt;0.5"))/$D41</f>
        <v>0.95</v>
      </c>
      <c r="R41" s="8">
        <f>COUNTIFS(CSV!$A:$A,$A41,CSV!$R:$R,"&gt;0.5")/$B41</f>
        <v>1</v>
      </c>
      <c r="S41" s="8">
        <f>COUNTIFS(CSV!$B:$B,$A41,CSV!$S:$S,"&gt;0.5")/$C41</f>
        <v>0.90909090909090906</v>
      </c>
      <c r="T41" s="11">
        <f>(COUNTIFS(CSV!$A:$A,$A41,CSV!$R:$R,"&gt;1.5") +COUNTIFS(CSV!$B:$B,$A41,CSV!$S:$S,"&gt;1.5"))/$D41</f>
        <v>0.7</v>
      </c>
      <c r="U41" s="8">
        <f>COUNTIFS(CSV!$A:$A,$A41,CSV!$R:$R,"&gt;1.5")/$B41</f>
        <v>0.66666666666666663</v>
      </c>
      <c r="V41" s="8">
        <f>COUNTIFS(CSV!$B:$B,$A41,CSV!$S:$S,"&gt;1.5")/$C41</f>
        <v>0.72727272727272729</v>
      </c>
    </row>
    <row r="42" spans="1:22" x14ac:dyDescent="0.3">
      <c r="A42" s="4" t="s">
        <v>103</v>
      </c>
      <c r="B42" s="9">
        <f>COUNTIF(CSV!A:A,A42)</f>
        <v>11</v>
      </c>
      <c r="C42" s="4">
        <f>COUNTIF(CSV!B:B,A42)</f>
        <v>9</v>
      </c>
      <c r="D42" s="4">
        <f t="shared" si="1"/>
        <v>20</v>
      </c>
      <c r="E42" s="10">
        <f>(SUMIF(CSV!$A:$A,$A42,CSV!$T:$T)  + SUMIF(CSV!$B:$B,$A42,CSV!$T:$T) )/$D42</f>
        <v>4.1500000000000004</v>
      </c>
      <c r="F42" s="6">
        <f>SUMIF(CSV!$A:$A,$A42,CSV!$T:$T)/$B42</f>
        <v>4.2727272727272725</v>
      </c>
      <c r="G42" s="6">
        <f>SUMIF(CSV!$B:$B,$A42,CSV!$T:$T)/$C42</f>
        <v>4</v>
      </c>
      <c r="H42" s="10">
        <f>(SUMIF(CSV!$A:$A,$A42,CSV!$R:$R)  + SUMIF(CSV!$B:$B,$A42,CSV!$S:$S) )/$D42</f>
        <v>2.0499999999999998</v>
      </c>
      <c r="I42" s="6">
        <f>SUMIF(CSV!$A:$A,$A42,CSV!$R:$R)/$B42</f>
        <v>2.0909090909090908</v>
      </c>
      <c r="J42" s="6">
        <f>SUMIF(CSV!$B:$B,$A42,CSV!$S:$S)/$C42</f>
        <v>2</v>
      </c>
      <c r="K42" s="11">
        <f>(COUNTIFS(CSV!$A:$A,$A42,CSV!$T:$T,"&gt;2.5") +COUNTIFS(CSV!$B:$B,$A42,CSV!$T:$T,"&gt;2.5"))/$D42</f>
        <v>0.8</v>
      </c>
      <c r="L42" s="8">
        <f>COUNTIFS(CSV!$A:$A,$A42,CSV!$T:$T,"&gt;2.5")/$B42</f>
        <v>0.72727272727272729</v>
      </c>
      <c r="M42" s="8">
        <f>COUNTIFS(CSV!$B:$B,$A42,CSV!$T:$T,"&gt;2.5")/$C42</f>
        <v>0.88888888888888884</v>
      </c>
      <c r="N42" s="11">
        <f>(COUNTIFS(CSV!$A:$A,$A42,CSV!$T:$T,"&gt;4.5") +COUNTIFS(CSV!$B:$B,$A42,CSV!$T:$T,"&gt;4.5"))/$D42</f>
        <v>0.3</v>
      </c>
      <c r="O42" s="8">
        <f>COUNTIFS(CSV!$A:$A,$A42,CSV!$T:$T,"&gt;4.5")/$B42</f>
        <v>0.36363636363636365</v>
      </c>
      <c r="P42" s="8">
        <f>COUNTIFS(CSV!$B:$B,$A42,CSV!$T:$T,"&gt;4.5")/$C42</f>
        <v>0.22222222222222221</v>
      </c>
      <c r="Q42" s="11">
        <f>(COUNTIFS(CSV!$A:$A,$A42,CSV!$R:$R,"&gt;0.5") +COUNTIFS(CSV!$B:$B,$A42,CSV!$S:$S,"&gt;0.5"))/$D42</f>
        <v>1</v>
      </c>
      <c r="R42" s="8">
        <f>COUNTIFS(CSV!$A:$A,$A42,CSV!$R:$R,"&gt;0.5")/$B42</f>
        <v>1</v>
      </c>
      <c r="S42" s="8">
        <f>COUNTIFS(CSV!$B:$B,$A42,CSV!$S:$S,"&gt;0.5")/$C42</f>
        <v>1</v>
      </c>
      <c r="T42" s="11">
        <f>(COUNTIFS(CSV!$A:$A,$A42,CSV!$R:$R,"&gt;1.5") +COUNTIFS(CSV!$B:$B,$A42,CSV!$S:$S,"&gt;1.5"))/$D42</f>
        <v>0.65</v>
      </c>
      <c r="U42" s="8">
        <f>COUNTIFS(CSV!$A:$A,$A42,CSV!$R:$R,"&gt;1.5")/$B42</f>
        <v>0.63636363636363635</v>
      </c>
      <c r="V42" s="8">
        <f>COUNTIFS(CSV!$B:$B,$A42,CSV!$S:$S,"&gt;1.5")/$C42</f>
        <v>0.66666666666666663</v>
      </c>
    </row>
    <row r="43" spans="1:22" x14ac:dyDescent="0.3">
      <c r="A43" s="4" t="s">
        <v>163</v>
      </c>
      <c r="B43" s="9">
        <f>COUNTIF(CSV!A:A,A43)</f>
        <v>9</v>
      </c>
      <c r="C43" s="4">
        <f>COUNTIF(CSV!B:B,A43)</f>
        <v>9</v>
      </c>
      <c r="D43" s="4">
        <f t="shared" ref="D43:D60" si="2">B43+C43</f>
        <v>18</v>
      </c>
      <c r="E43" s="10">
        <f>(SUMIF(CSV!$A:$A,$A43,CSV!$T:$T)  + SUMIF(CSV!$B:$B,$A43,CSV!$T:$T) )/$D43</f>
        <v>3.3888888888888888</v>
      </c>
      <c r="F43" s="6">
        <f>SUMIF(CSV!$A:$A,$A43,CSV!$T:$T)/$B43</f>
        <v>3</v>
      </c>
      <c r="G43" s="6">
        <f>SUMIF(CSV!$B:$B,$A43,CSV!$T:$T)/$C43</f>
        <v>3.7777777777777777</v>
      </c>
      <c r="H43" s="10">
        <f>(SUMIF(CSV!$A:$A,$A43,CSV!$R:$R)  + SUMIF(CSV!$B:$B,$A43,CSV!$S:$S) )/$D43</f>
        <v>2.1111111111111112</v>
      </c>
      <c r="I43" s="6">
        <f>SUMIF(CSV!$A:$A,$A43,CSV!$R:$R)/$B43</f>
        <v>1.6666666666666667</v>
      </c>
      <c r="J43" s="6">
        <f>SUMIF(CSV!$B:$B,$A43,CSV!$S:$S)/$C43</f>
        <v>2.5555555555555554</v>
      </c>
      <c r="K43" s="11">
        <f>(COUNTIFS(CSV!$A:$A,$A43,CSV!$T:$T,"&gt;2.5") +COUNTIFS(CSV!$B:$B,$A43,CSV!$T:$T,"&gt;2.5"))/$D43</f>
        <v>0.77777777777777779</v>
      </c>
      <c r="L43" s="8">
        <f>COUNTIFS(CSV!$A:$A,$A43,CSV!$T:$T,"&gt;2.5")/$B43</f>
        <v>0.66666666666666663</v>
      </c>
      <c r="M43" s="8">
        <f>COUNTIFS(CSV!$B:$B,$A43,CSV!$T:$T,"&gt;2.5")/$C43</f>
        <v>0.88888888888888884</v>
      </c>
      <c r="N43" s="11">
        <f>(COUNTIFS(CSV!$A:$A,$A43,CSV!$T:$T,"&gt;4.5") +COUNTIFS(CSV!$B:$B,$A43,CSV!$T:$T,"&gt;4.5"))/$D43</f>
        <v>0.22222222222222221</v>
      </c>
      <c r="O43" s="8">
        <f>COUNTIFS(CSV!$A:$A,$A43,CSV!$T:$T,"&gt;4.5")/$B43</f>
        <v>0.1111111111111111</v>
      </c>
      <c r="P43" s="8">
        <f>COUNTIFS(CSV!$B:$B,$A43,CSV!$T:$T,"&gt;4.5")/$C43</f>
        <v>0.33333333333333331</v>
      </c>
      <c r="Q43" s="11">
        <f>(COUNTIFS(CSV!$A:$A,$A43,CSV!$R:$R,"&gt;0.5") +COUNTIFS(CSV!$B:$B,$A43,CSV!$S:$S,"&gt;0.5"))/$D43</f>
        <v>0.88888888888888884</v>
      </c>
      <c r="R43" s="8">
        <f>COUNTIFS(CSV!$A:$A,$A43,CSV!$R:$R,"&gt;0.5")/$B43</f>
        <v>0.88888888888888884</v>
      </c>
      <c r="S43" s="8">
        <f>COUNTIFS(CSV!$B:$B,$A43,CSV!$S:$S,"&gt;0.5")/$C43</f>
        <v>0.88888888888888884</v>
      </c>
      <c r="T43" s="11">
        <f>(COUNTIFS(CSV!$A:$A,$A43,CSV!$R:$R,"&gt;1.5") +COUNTIFS(CSV!$B:$B,$A43,CSV!$S:$S,"&gt;1.5"))/$D43</f>
        <v>0.66666666666666663</v>
      </c>
      <c r="U43" s="8">
        <f>COUNTIFS(CSV!$A:$A,$A43,CSV!$R:$R,"&gt;1.5")/$B43</f>
        <v>0.44444444444444442</v>
      </c>
      <c r="V43" s="8">
        <f>COUNTIFS(CSV!$B:$B,$A43,CSV!$S:$S,"&gt;1.5")/$C43</f>
        <v>0.88888888888888884</v>
      </c>
    </row>
    <row r="44" spans="1:22" x14ac:dyDescent="0.3">
      <c r="A44" s="4" t="s">
        <v>139</v>
      </c>
      <c r="B44" s="9">
        <f>COUNTIF(CSV!A:A,A44)</f>
        <v>8</v>
      </c>
      <c r="C44" s="4">
        <f>COUNTIF(CSV!B:B,A44)</f>
        <v>9</v>
      </c>
      <c r="D44" s="4">
        <f t="shared" si="2"/>
        <v>17</v>
      </c>
      <c r="E44" s="10">
        <f>(SUMIF(CSV!$A:$A,$A44,CSV!$T:$T)  + SUMIF(CSV!$B:$B,$A44,CSV!$T:$T) )/$D44</f>
        <v>2.7058823529411766</v>
      </c>
      <c r="F44" s="6">
        <f>SUMIF(CSV!$A:$A,$A44,CSV!$T:$T)/$B44</f>
        <v>1.875</v>
      </c>
      <c r="G44" s="6">
        <f>SUMIF(CSV!$B:$B,$A44,CSV!$T:$T)/$C44</f>
        <v>3.4444444444444446</v>
      </c>
      <c r="H44" s="10">
        <f>(SUMIF(CSV!$A:$A,$A44,CSV!$R:$R)  + SUMIF(CSV!$B:$B,$A44,CSV!$S:$S) )/$D44</f>
        <v>0.82352941176470584</v>
      </c>
      <c r="I44" s="6">
        <f>SUMIF(CSV!$A:$A,$A44,CSV!$R:$R)/$B44</f>
        <v>0.5</v>
      </c>
      <c r="J44" s="6">
        <f>SUMIF(CSV!$B:$B,$A44,CSV!$S:$S)/$C44</f>
        <v>1.1111111111111112</v>
      </c>
      <c r="K44" s="11">
        <f>(COUNTIFS(CSV!$A:$A,$A44,CSV!$T:$T,"&gt;2.5") +COUNTIFS(CSV!$B:$B,$A44,CSV!$T:$T,"&gt;2.5"))/$D44</f>
        <v>0.58823529411764708</v>
      </c>
      <c r="L44" s="8">
        <f>COUNTIFS(CSV!$A:$A,$A44,CSV!$T:$T,"&gt;2.5")/$B44</f>
        <v>0.375</v>
      </c>
      <c r="M44" s="8">
        <f>COUNTIFS(CSV!$B:$B,$A44,CSV!$T:$T,"&gt;2.5")/$C44</f>
        <v>0.77777777777777779</v>
      </c>
      <c r="N44" s="11">
        <f>(COUNTIFS(CSV!$A:$A,$A44,CSV!$T:$T,"&gt;4.5") +COUNTIFS(CSV!$B:$B,$A44,CSV!$T:$T,"&gt;4.5"))/$D44</f>
        <v>0.11764705882352941</v>
      </c>
      <c r="O44" s="8">
        <f>COUNTIFS(CSV!$A:$A,$A44,CSV!$T:$T,"&gt;4.5")/$B44</f>
        <v>0</v>
      </c>
      <c r="P44" s="8">
        <f>COUNTIFS(CSV!$B:$B,$A44,CSV!$T:$T,"&gt;4.5")/$C44</f>
        <v>0.22222222222222221</v>
      </c>
      <c r="Q44" s="11">
        <f>(COUNTIFS(CSV!$A:$A,$A44,CSV!$R:$R,"&gt;0.5") +COUNTIFS(CSV!$B:$B,$A44,CSV!$S:$S,"&gt;0.5"))/$D44</f>
        <v>0.47058823529411764</v>
      </c>
      <c r="R44" s="8">
        <f>COUNTIFS(CSV!$A:$A,$A44,CSV!$R:$R,"&gt;0.5")/$B44</f>
        <v>0.375</v>
      </c>
      <c r="S44" s="8">
        <f>COUNTIFS(CSV!$B:$B,$A44,CSV!$S:$S,"&gt;0.5")/$C44</f>
        <v>0.55555555555555558</v>
      </c>
      <c r="T44" s="11">
        <f>(COUNTIFS(CSV!$A:$A,$A44,CSV!$R:$R,"&gt;1.5") +COUNTIFS(CSV!$B:$B,$A44,CSV!$S:$S,"&gt;1.5"))/$D44</f>
        <v>0.29411764705882354</v>
      </c>
      <c r="U44" s="8">
        <f>COUNTIFS(CSV!$A:$A,$A44,CSV!$R:$R,"&gt;1.5")/$B44</f>
        <v>0.125</v>
      </c>
      <c r="V44" s="8">
        <f>COUNTIFS(CSV!$B:$B,$A44,CSV!$S:$S,"&gt;1.5")/$C44</f>
        <v>0.44444444444444442</v>
      </c>
    </row>
    <row r="45" spans="1:22" x14ac:dyDescent="0.3">
      <c r="A45" s="4" t="s">
        <v>159</v>
      </c>
      <c r="B45" s="9">
        <f>COUNTIF(CSV!A:A,A45)</f>
        <v>9</v>
      </c>
      <c r="C45" s="4">
        <f>COUNTIF(CSV!B:B,A45)</f>
        <v>9</v>
      </c>
      <c r="D45" s="4">
        <f t="shared" si="2"/>
        <v>18</v>
      </c>
      <c r="E45" s="10">
        <f>(SUMIF(CSV!$A:$A,$A45,CSV!$T:$T)  + SUMIF(CSV!$B:$B,$A45,CSV!$T:$T) )/$D45</f>
        <v>3.8333333333333335</v>
      </c>
      <c r="F45" s="6">
        <f>SUMIF(CSV!$A:$A,$A45,CSV!$T:$T)/$B45</f>
        <v>3.2222222222222223</v>
      </c>
      <c r="G45" s="6">
        <f>SUMIF(CSV!$B:$B,$A45,CSV!$T:$T)/$C45</f>
        <v>4.4444444444444446</v>
      </c>
      <c r="H45" s="10">
        <f>(SUMIF(CSV!$A:$A,$A45,CSV!$R:$R)  + SUMIF(CSV!$B:$B,$A45,CSV!$S:$S) )/$D45</f>
        <v>1.5555555555555556</v>
      </c>
      <c r="I45" s="6">
        <f>SUMIF(CSV!$A:$A,$A45,CSV!$R:$R)/$B45</f>
        <v>1.2222222222222223</v>
      </c>
      <c r="J45" s="6">
        <f>SUMIF(CSV!$B:$B,$A45,CSV!$S:$S)/$C45</f>
        <v>1.8888888888888888</v>
      </c>
      <c r="K45" s="11">
        <f>(COUNTIFS(CSV!$A:$A,$A45,CSV!$T:$T,"&gt;2.5") +COUNTIFS(CSV!$B:$B,$A45,CSV!$T:$T,"&gt;2.5"))/$D45</f>
        <v>0.72222222222222221</v>
      </c>
      <c r="L45" s="8">
        <f>COUNTIFS(CSV!$A:$A,$A45,CSV!$T:$T,"&gt;2.5")/$B45</f>
        <v>0.55555555555555558</v>
      </c>
      <c r="M45" s="8">
        <f>COUNTIFS(CSV!$B:$B,$A45,CSV!$T:$T,"&gt;2.5")/$C45</f>
        <v>0.88888888888888884</v>
      </c>
      <c r="N45" s="11">
        <f>(COUNTIFS(CSV!$A:$A,$A45,CSV!$T:$T,"&gt;4.5") +COUNTIFS(CSV!$B:$B,$A45,CSV!$T:$T,"&gt;4.5"))/$D45</f>
        <v>0.33333333333333331</v>
      </c>
      <c r="O45" s="8">
        <f>COUNTIFS(CSV!$A:$A,$A45,CSV!$T:$T,"&gt;4.5")/$B45</f>
        <v>0.22222222222222221</v>
      </c>
      <c r="P45" s="8">
        <f>COUNTIFS(CSV!$B:$B,$A45,CSV!$T:$T,"&gt;4.5")/$C45</f>
        <v>0.44444444444444442</v>
      </c>
      <c r="Q45" s="11">
        <f>(COUNTIFS(CSV!$A:$A,$A45,CSV!$R:$R,"&gt;0.5") +COUNTIFS(CSV!$B:$B,$A45,CSV!$S:$S,"&gt;0.5"))/$D45</f>
        <v>0.83333333333333337</v>
      </c>
      <c r="R45" s="8">
        <f>COUNTIFS(CSV!$A:$A,$A45,CSV!$R:$R,"&gt;0.5")/$B45</f>
        <v>0.77777777777777779</v>
      </c>
      <c r="S45" s="8">
        <f>COUNTIFS(CSV!$B:$B,$A45,CSV!$S:$S,"&gt;0.5")/$C45</f>
        <v>0.88888888888888884</v>
      </c>
      <c r="T45" s="11">
        <f>(COUNTIFS(CSV!$A:$A,$A45,CSV!$R:$R,"&gt;1.5") +COUNTIFS(CSV!$B:$B,$A45,CSV!$S:$S,"&gt;1.5"))/$D45</f>
        <v>0.44444444444444442</v>
      </c>
      <c r="U45" s="8">
        <f>COUNTIFS(CSV!$A:$A,$A45,CSV!$R:$R,"&gt;1.5")/$B45</f>
        <v>0.33333333333333331</v>
      </c>
      <c r="V45" s="8">
        <f>COUNTIFS(CSV!$B:$B,$A45,CSV!$S:$S,"&gt;1.5")/$C45</f>
        <v>0.55555555555555558</v>
      </c>
    </row>
    <row r="46" spans="1:22" x14ac:dyDescent="0.3">
      <c r="A46" s="4" t="s">
        <v>169</v>
      </c>
      <c r="B46" s="9">
        <f>COUNTIF(CSV!A:A,A46)</f>
        <v>9</v>
      </c>
      <c r="C46" s="4">
        <f>COUNTIF(CSV!B:B,A46)</f>
        <v>8</v>
      </c>
      <c r="D46" s="4">
        <f t="shared" si="2"/>
        <v>17</v>
      </c>
      <c r="E46" s="10">
        <f>(SUMIF(CSV!$A:$A,$A46,CSV!$T:$T)  + SUMIF(CSV!$B:$B,$A46,CSV!$T:$T) )/$D46</f>
        <v>3.2941176470588234</v>
      </c>
      <c r="F46" s="6">
        <f>SUMIF(CSV!$A:$A,$A46,CSV!$T:$T)/$B46</f>
        <v>4</v>
      </c>
      <c r="G46" s="6">
        <f>SUMIF(CSV!$B:$B,$A46,CSV!$T:$T)/$C46</f>
        <v>2.5</v>
      </c>
      <c r="H46" s="10">
        <f>(SUMIF(CSV!$A:$A,$A46,CSV!$R:$R)  + SUMIF(CSV!$B:$B,$A46,CSV!$S:$S) )/$D46</f>
        <v>1.6470588235294117</v>
      </c>
      <c r="I46" s="6">
        <f>SUMIF(CSV!$A:$A,$A46,CSV!$R:$R)/$B46</f>
        <v>1.6666666666666667</v>
      </c>
      <c r="J46" s="6">
        <f>SUMIF(CSV!$B:$B,$A46,CSV!$S:$S)/$C46</f>
        <v>1.625</v>
      </c>
      <c r="K46" s="11">
        <f>(COUNTIFS(CSV!$A:$A,$A46,CSV!$T:$T,"&gt;2.5") +COUNTIFS(CSV!$B:$B,$A46,CSV!$T:$T,"&gt;2.5"))/$D46</f>
        <v>0.6470588235294118</v>
      </c>
      <c r="L46" s="8">
        <f>COUNTIFS(CSV!$A:$A,$A46,CSV!$T:$T,"&gt;2.5")/$B46</f>
        <v>0.77777777777777779</v>
      </c>
      <c r="M46" s="8">
        <f>COUNTIFS(CSV!$B:$B,$A46,CSV!$T:$T,"&gt;2.5")/$C46</f>
        <v>0.5</v>
      </c>
      <c r="N46" s="11">
        <f>(COUNTIFS(CSV!$A:$A,$A46,CSV!$T:$T,"&gt;4.5") +COUNTIFS(CSV!$B:$B,$A46,CSV!$T:$T,"&gt;4.5"))/$D46</f>
        <v>0.23529411764705882</v>
      </c>
      <c r="O46" s="8">
        <f>COUNTIFS(CSV!$A:$A,$A46,CSV!$T:$T,"&gt;4.5")/$B46</f>
        <v>0.44444444444444442</v>
      </c>
      <c r="P46" s="8">
        <f>COUNTIFS(CSV!$B:$B,$A46,CSV!$T:$T,"&gt;4.5")/$C46</f>
        <v>0</v>
      </c>
      <c r="Q46" s="11">
        <f>(COUNTIFS(CSV!$A:$A,$A46,CSV!$R:$R,"&gt;0.5") +COUNTIFS(CSV!$B:$B,$A46,CSV!$S:$S,"&gt;0.5"))/$D46</f>
        <v>0.88235294117647056</v>
      </c>
      <c r="R46" s="8">
        <f>COUNTIFS(CSV!$A:$A,$A46,CSV!$R:$R,"&gt;0.5")/$B46</f>
        <v>0.88888888888888884</v>
      </c>
      <c r="S46" s="8">
        <f>COUNTIFS(CSV!$B:$B,$A46,CSV!$S:$S,"&gt;0.5")/$C46</f>
        <v>0.875</v>
      </c>
      <c r="T46" s="11">
        <f>(COUNTIFS(CSV!$A:$A,$A46,CSV!$R:$R,"&gt;1.5") +COUNTIFS(CSV!$B:$B,$A46,CSV!$S:$S,"&gt;1.5"))/$D46</f>
        <v>0.52941176470588236</v>
      </c>
      <c r="U46" s="8">
        <f>COUNTIFS(CSV!$A:$A,$A46,CSV!$R:$R,"&gt;1.5")/$B46</f>
        <v>0.44444444444444442</v>
      </c>
      <c r="V46" s="8">
        <f>COUNTIFS(CSV!$B:$B,$A46,CSV!$S:$S,"&gt;1.5")/$C46</f>
        <v>0.625</v>
      </c>
    </row>
    <row r="47" spans="1:22" x14ac:dyDescent="0.3">
      <c r="A47" s="4" t="s">
        <v>165</v>
      </c>
      <c r="B47" s="9">
        <f>COUNTIF(CSV!A:A,A47)</f>
        <v>9</v>
      </c>
      <c r="C47" s="4">
        <f>COUNTIF(CSV!B:B,A47)</f>
        <v>8</v>
      </c>
      <c r="D47" s="4">
        <f t="shared" si="2"/>
        <v>17</v>
      </c>
      <c r="E47" s="10">
        <f>(SUMIF(CSV!$A:$A,$A47,CSV!$T:$T)  + SUMIF(CSV!$B:$B,$A47,CSV!$T:$T) )/$D47</f>
        <v>3.2352941176470589</v>
      </c>
      <c r="F47" s="6">
        <f>SUMIF(CSV!$A:$A,$A47,CSV!$T:$T)/$B47</f>
        <v>3.2222222222222223</v>
      </c>
      <c r="G47" s="6">
        <f>SUMIF(CSV!$B:$B,$A47,CSV!$T:$T)/$C47</f>
        <v>3.25</v>
      </c>
      <c r="H47" s="10">
        <f>(SUMIF(CSV!$A:$A,$A47,CSV!$R:$R)  + SUMIF(CSV!$B:$B,$A47,CSV!$S:$S) )/$D47</f>
        <v>1.7647058823529411</v>
      </c>
      <c r="I47" s="6">
        <f>SUMIF(CSV!$A:$A,$A47,CSV!$R:$R)/$B47</f>
        <v>1.6666666666666667</v>
      </c>
      <c r="J47" s="6">
        <f>SUMIF(CSV!$B:$B,$A47,CSV!$S:$S)/$C47</f>
        <v>1.875</v>
      </c>
      <c r="K47" s="11">
        <f>(COUNTIFS(CSV!$A:$A,$A47,CSV!$T:$T,"&gt;2.5") +COUNTIFS(CSV!$B:$B,$A47,CSV!$T:$T,"&gt;2.5"))/$D47</f>
        <v>0.6470588235294118</v>
      </c>
      <c r="L47" s="8">
        <f>COUNTIFS(CSV!$A:$A,$A47,CSV!$T:$T,"&gt;2.5")/$B47</f>
        <v>0.66666666666666663</v>
      </c>
      <c r="M47" s="8">
        <f>COUNTIFS(CSV!$B:$B,$A47,CSV!$T:$T,"&gt;2.5")/$C47</f>
        <v>0.625</v>
      </c>
      <c r="N47" s="11">
        <f>(COUNTIFS(CSV!$A:$A,$A47,CSV!$T:$T,"&gt;4.5") +COUNTIFS(CSV!$B:$B,$A47,CSV!$T:$T,"&gt;4.5"))/$D47</f>
        <v>0.29411764705882354</v>
      </c>
      <c r="O47" s="8">
        <f>COUNTIFS(CSV!$A:$A,$A47,CSV!$T:$T,"&gt;4.5")/$B47</f>
        <v>0.33333333333333331</v>
      </c>
      <c r="P47" s="8">
        <f>COUNTIFS(CSV!$B:$B,$A47,CSV!$T:$T,"&gt;4.5")/$C47</f>
        <v>0.25</v>
      </c>
      <c r="Q47" s="11">
        <f>(COUNTIFS(CSV!$A:$A,$A47,CSV!$R:$R,"&gt;0.5") +COUNTIFS(CSV!$B:$B,$A47,CSV!$S:$S,"&gt;0.5"))/$D47</f>
        <v>0.82352941176470584</v>
      </c>
      <c r="R47" s="8">
        <f>COUNTIFS(CSV!$A:$A,$A47,CSV!$R:$R,"&gt;0.5")/$B47</f>
        <v>0.77777777777777779</v>
      </c>
      <c r="S47" s="8">
        <f>COUNTIFS(CSV!$B:$B,$A47,CSV!$S:$S,"&gt;0.5")/$C47</f>
        <v>0.875</v>
      </c>
      <c r="T47" s="11">
        <f>(COUNTIFS(CSV!$A:$A,$A47,CSV!$R:$R,"&gt;1.5") +COUNTIFS(CSV!$B:$B,$A47,CSV!$S:$S,"&gt;1.5"))/$D47</f>
        <v>0.47058823529411764</v>
      </c>
      <c r="U47" s="8">
        <f>COUNTIFS(CSV!$A:$A,$A47,CSV!$R:$R,"&gt;1.5")/$B47</f>
        <v>0.44444444444444442</v>
      </c>
      <c r="V47" s="8">
        <f>COUNTIFS(CSV!$B:$B,$A47,CSV!$S:$S,"&gt;1.5")/$C47</f>
        <v>0.5</v>
      </c>
    </row>
    <row r="48" spans="1:22" x14ac:dyDescent="0.3">
      <c r="A48" s="4" t="s">
        <v>170</v>
      </c>
      <c r="B48" s="9">
        <f>COUNTIF(CSV!A:A,A48)</f>
        <v>9</v>
      </c>
      <c r="C48" s="4">
        <f>COUNTIF(CSV!B:B,A48)</f>
        <v>9</v>
      </c>
      <c r="D48" s="4">
        <f t="shared" si="2"/>
        <v>18</v>
      </c>
      <c r="E48" s="10">
        <f>(SUMIF(CSV!$A:$A,$A48,CSV!$T:$T)  + SUMIF(CSV!$B:$B,$A48,CSV!$T:$T) )/$D48</f>
        <v>2.9444444444444446</v>
      </c>
      <c r="F48" s="6">
        <f>SUMIF(CSV!$A:$A,$A48,CSV!$T:$T)/$B48</f>
        <v>2.8888888888888888</v>
      </c>
      <c r="G48" s="6">
        <f>SUMIF(CSV!$B:$B,$A48,CSV!$T:$T)/$C48</f>
        <v>3</v>
      </c>
      <c r="H48" s="10">
        <f>(SUMIF(CSV!$A:$A,$A48,CSV!$R:$R)  + SUMIF(CSV!$B:$B,$A48,CSV!$S:$S) )/$D48</f>
        <v>1.6111111111111112</v>
      </c>
      <c r="I48" s="6">
        <f>SUMIF(CSV!$A:$A,$A48,CSV!$R:$R)/$B48</f>
        <v>1.5555555555555556</v>
      </c>
      <c r="J48" s="6">
        <f>SUMIF(CSV!$B:$B,$A48,CSV!$S:$S)/$C48</f>
        <v>1.6666666666666667</v>
      </c>
      <c r="K48" s="11">
        <f>(COUNTIFS(CSV!$A:$A,$A48,CSV!$T:$T,"&gt;2.5") +COUNTIFS(CSV!$B:$B,$A48,CSV!$T:$T,"&gt;2.5"))/$D48</f>
        <v>0.61111111111111116</v>
      </c>
      <c r="L48" s="8">
        <f>COUNTIFS(CSV!$A:$A,$A48,CSV!$T:$T,"&gt;2.5")/$B48</f>
        <v>0.55555555555555558</v>
      </c>
      <c r="M48" s="8">
        <f>COUNTIFS(CSV!$B:$B,$A48,CSV!$T:$T,"&gt;2.5")/$C48</f>
        <v>0.66666666666666663</v>
      </c>
      <c r="N48" s="11">
        <f>(COUNTIFS(CSV!$A:$A,$A48,CSV!$T:$T,"&gt;4.5") +COUNTIFS(CSV!$B:$B,$A48,CSV!$T:$T,"&gt;4.5"))/$D48</f>
        <v>0.22222222222222221</v>
      </c>
      <c r="O48" s="8">
        <f>COUNTIFS(CSV!$A:$A,$A48,CSV!$T:$T,"&gt;4.5")/$B48</f>
        <v>0.33333333333333331</v>
      </c>
      <c r="P48" s="8">
        <f>COUNTIFS(CSV!$B:$B,$A48,CSV!$T:$T,"&gt;4.5")/$C48</f>
        <v>0.1111111111111111</v>
      </c>
      <c r="Q48" s="11">
        <f>(COUNTIFS(CSV!$A:$A,$A48,CSV!$R:$R,"&gt;0.5") +COUNTIFS(CSV!$B:$B,$A48,CSV!$S:$S,"&gt;0.5"))/$D48</f>
        <v>0.83333333333333337</v>
      </c>
      <c r="R48" s="8">
        <f>COUNTIFS(CSV!$A:$A,$A48,CSV!$R:$R,"&gt;0.5")/$B48</f>
        <v>0.77777777777777779</v>
      </c>
      <c r="S48" s="8">
        <f>COUNTIFS(CSV!$B:$B,$A48,CSV!$S:$S,"&gt;0.5")/$C48</f>
        <v>0.88888888888888884</v>
      </c>
      <c r="T48" s="11">
        <f>(COUNTIFS(CSV!$A:$A,$A48,CSV!$R:$R,"&gt;1.5") +COUNTIFS(CSV!$B:$B,$A48,CSV!$S:$S,"&gt;1.5"))/$D48</f>
        <v>0.44444444444444442</v>
      </c>
      <c r="U48" s="8">
        <f>COUNTIFS(CSV!$A:$A,$A48,CSV!$R:$R,"&gt;1.5")/$B48</f>
        <v>0.33333333333333331</v>
      </c>
      <c r="V48" s="8">
        <f>COUNTIFS(CSV!$B:$B,$A48,CSV!$S:$S,"&gt;1.5")/$C48</f>
        <v>0.55555555555555558</v>
      </c>
    </row>
    <row r="49" spans="1:22" x14ac:dyDescent="0.3">
      <c r="A49" s="4" t="s">
        <v>155</v>
      </c>
      <c r="B49" s="9">
        <f>COUNTIF(CSV!A:A,A49)</f>
        <v>9</v>
      </c>
      <c r="C49" s="4">
        <f>COUNTIF(CSV!B:B,A49)</f>
        <v>9</v>
      </c>
      <c r="D49" s="4">
        <f t="shared" si="2"/>
        <v>18</v>
      </c>
      <c r="E49" s="10">
        <f>(SUMIF(CSV!$A:$A,$A49,CSV!$T:$T)  + SUMIF(CSV!$B:$B,$A49,CSV!$T:$T) )/$D49</f>
        <v>2.3888888888888888</v>
      </c>
      <c r="F49" s="6">
        <f>SUMIF(CSV!$A:$A,$A49,CSV!$T:$T)/$B49</f>
        <v>1.7777777777777777</v>
      </c>
      <c r="G49" s="6">
        <f>SUMIF(CSV!$B:$B,$A49,CSV!$T:$T)/$C49</f>
        <v>3</v>
      </c>
      <c r="H49" s="10">
        <f>(SUMIF(CSV!$A:$A,$A49,CSV!$R:$R)  + SUMIF(CSV!$B:$B,$A49,CSV!$S:$S) )/$D49</f>
        <v>1.1666666666666667</v>
      </c>
      <c r="I49" s="6">
        <f>SUMIF(CSV!$A:$A,$A49,CSV!$R:$R)/$B49</f>
        <v>0.88888888888888884</v>
      </c>
      <c r="J49" s="6">
        <f>SUMIF(CSV!$B:$B,$A49,CSV!$S:$S)/$C49</f>
        <v>1.4444444444444444</v>
      </c>
      <c r="K49" s="11">
        <f>(COUNTIFS(CSV!$A:$A,$A49,CSV!$T:$T,"&gt;2.5") +COUNTIFS(CSV!$B:$B,$A49,CSV!$T:$T,"&gt;2.5"))/$D49</f>
        <v>0.5</v>
      </c>
      <c r="L49" s="8">
        <f>COUNTIFS(CSV!$A:$A,$A49,CSV!$T:$T,"&gt;2.5")/$B49</f>
        <v>0.33333333333333331</v>
      </c>
      <c r="M49" s="8">
        <f>COUNTIFS(CSV!$B:$B,$A49,CSV!$T:$T,"&gt;2.5")/$C49</f>
        <v>0.66666666666666663</v>
      </c>
      <c r="N49" s="11">
        <f>(COUNTIFS(CSV!$A:$A,$A49,CSV!$T:$T,"&gt;4.5") +COUNTIFS(CSV!$B:$B,$A49,CSV!$T:$T,"&gt;4.5"))/$D49</f>
        <v>5.5555555555555552E-2</v>
      </c>
      <c r="O49" s="8">
        <f>COUNTIFS(CSV!$A:$A,$A49,CSV!$T:$T,"&gt;4.5")/$B49</f>
        <v>0</v>
      </c>
      <c r="P49" s="8">
        <f>COUNTIFS(CSV!$B:$B,$A49,CSV!$T:$T,"&gt;4.5")/$C49</f>
        <v>0.1111111111111111</v>
      </c>
      <c r="Q49" s="11">
        <f>(COUNTIFS(CSV!$A:$A,$A49,CSV!$R:$R,"&gt;0.5") +COUNTIFS(CSV!$B:$B,$A49,CSV!$S:$S,"&gt;0.5"))/$D49</f>
        <v>0.83333333333333337</v>
      </c>
      <c r="R49" s="8">
        <f>COUNTIFS(CSV!$A:$A,$A49,CSV!$R:$R,"&gt;0.5")/$B49</f>
        <v>0.77777777777777779</v>
      </c>
      <c r="S49" s="8">
        <f>COUNTIFS(CSV!$B:$B,$A49,CSV!$S:$S,"&gt;0.5")/$C49</f>
        <v>0.88888888888888884</v>
      </c>
      <c r="T49" s="11">
        <f>(COUNTIFS(CSV!$A:$A,$A49,CSV!$R:$R,"&gt;1.5") +COUNTIFS(CSV!$B:$B,$A49,CSV!$S:$S,"&gt;1.5"))/$D49</f>
        <v>0.27777777777777779</v>
      </c>
      <c r="U49" s="8">
        <f>COUNTIFS(CSV!$A:$A,$A49,CSV!$R:$R,"&gt;1.5")/$B49</f>
        <v>0.1111111111111111</v>
      </c>
      <c r="V49" s="8">
        <f>COUNTIFS(CSV!$B:$B,$A49,CSV!$S:$S,"&gt;1.5")/$C49</f>
        <v>0.44444444444444442</v>
      </c>
    </row>
    <row r="50" spans="1:22" x14ac:dyDescent="0.3">
      <c r="A50" s="4" t="s">
        <v>161</v>
      </c>
      <c r="B50" s="9">
        <f>COUNTIF(CSV!A:A,A50)</f>
        <v>9</v>
      </c>
      <c r="C50" s="4">
        <f>COUNTIF(CSV!B:B,A50)</f>
        <v>8</v>
      </c>
      <c r="D50" s="4">
        <f t="shared" si="2"/>
        <v>17</v>
      </c>
      <c r="E50" s="10">
        <f>(SUMIF(CSV!$A:$A,$A50,CSV!$T:$T)  + SUMIF(CSV!$B:$B,$A50,CSV!$T:$T) )/$D50</f>
        <v>3.4705882352941178</v>
      </c>
      <c r="F50" s="6">
        <f>SUMIF(CSV!$A:$A,$A50,CSV!$T:$T)/$B50</f>
        <v>3.2222222222222223</v>
      </c>
      <c r="G50" s="6">
        <f>SUMIF(CSV!$B:$B,$A50,CSV!$T:$T)/$C50</f>
        <v>3.75</v>
      </c>
      <c r="H50" s="10">
        <f>(SUMIF(CSV!$A:$A,$A50,CSV!$R:$R)  + SUMIF(CSV!$B:$B,$A50,CSV!$S:$S) )/$D50</f>
        <v>1.5294117647058822</v>
      </c>
      <c r="I50" s="6">
        <f>SUMIF(CSV!$A:$A,$A50,CSV!$R:$R)/$B50</f>
        <v>1.8888888888888888</v>
      </c>
      <c r="J50" s="6">
        <f>SUMIF(CSV!$B:$B,$A50,CSV!$S:$S)/$C50</f>
        <v>1.125</v>
      </c>
      <c r="K50" s="11">
        <f>(COUNTIFS(CSV!$A:$A,$A50,CSV!$T:$T,"&gt;2.5") +COUNTIFS(CSV!$B:$B,$A50,CSV!$T:$T,"&gt;2.5"))/$D50</f>
        <v>0.6470588235294118</v>
      </c>
      <c r="L50" s="8">
        <f>COUNTIFS(CSV!$A:$A,$A50,CSV!$T:$T,"&gt;2.5")/$B50</f>
        <v>0.55555555555555558</v>
      </c>
      <c r="M50" s="8">
        <f>COUNTIFS(CSV!$B:$B,$A50,CSV!$T:$T,"&gt;2.5")/$C50</f>
        <v>0.75</v>
      </c>
      <c r="N50" s="11">
        <f>(COUNTIFS(CSV!$A:$A,$A50,CSV!$T:$T,"&gt;4.5") +COUNTIFS(CSV!$B:$B,$A50,CSV!$T:$T,"&gt;4.5"))/$D50</f>
        <v>0.35294117647058826</v>
      </c>
      <c r="O50" s="8">
        <f>COUNTIFS(CSV!$A:$A,$A50,CSV!$T:$T,"&gt;4.5")/$B50</f>
        <v>0.33333333333333331</v>
      </c>
      <c r="P50" s="8">
        <f>COUNTIFS(CSV!$B:$B,$A50,CSV!$T:$T,"&gt;4.5")/$C50</f>
        <v>0.375</v>
      </c>
      <c r="Q50" s="11">
        <f>(COUNTIFS(CSV!$A:$A,$A50,CSV!$R:$R,"&gt;0.5") +COUNTIFS(CSV!$B:$B,$A50,CSV!$S:$S,"&gt;0.5"))/$D50</f>
        <v>0.82352941176470584</v>
      </c>
      <c r="R50" s="8">
        <f>COUNTIFS(CSV!$A:$A,$A50,CSV!$R:$R,"&gt;0.5")/$B50</f>
        <v>0.88888888888888884</v>
      </c>
      <c r="S50" s="8">
        <f>COUNTIFS(CSV!$B:$B,$A50,CSV!$S:$S,"&gt;0.5")/$C50</f>
        <v>0.75</v>
      </c>
      <c r="T50" s="11">
        <f>(COUNTIFS(CSV!$A:$A,$A50,CSV!$R:$R,"&gt;1.5") +COUNTIFS(CSV!$B:$B,$A50,CSV!$S:$S,"&gt;1.5"))/$D50</f>
        <v>0.47058823529411764</v>
      </c>
      <c r="U50" s="8">
        <f>COUNTIFS(CSV!$A:$A,$A50,CSV!$R:$R,"&gt;1.5")/$B50</f>
        <v>0.66666666666666663</v>
      </c>
      <c r="V50" s="8">
        <f>COUNTIFS(CSV!$B:$B,$A50,CSV!$S:$S,"&gt;1.5")/$C50</f>
        <v>0.25</v>
      </c>
    </row>
    <row r="51" spans="1:22" x14ac:dyDescent="0.3">
      <c r="A51" s="4" t="s">
        <v>166</v>
      </c>
      <c r="B51" s="9">
        <f>COUNTIF(CSV!A:A,A51)</f>
        <v>9</v>
      </c>
      <c r="C51" s="4">
        <f>COUNTIF(CSV!B:B,A51)</f>
        <v>9</v>
      </c>
      <c r="D51" s="4">
        <f t="shared" si="2"/>
        <v>18</v>
      </c>
      <c r="E51" s="10">
        <f>(SUMIF(CSV!$A:$A,$A51,CSV!$T:$T)  + SUMIF(CSV!$B:$B,$A51,CSV!$T:$T) )/$D51</f>
        <v>3</v>
      </c>
      <c r="F51" s="6">
        <f>SUMIF(CSV!$A:$A,$A51,CSV!$T:$T)/$B51</f>
        <v>3.3333333333333335</v>
      </c>
      <c r="G51" s="6">
        <f>SUMIF(CSV!$B:$B,$A51,CSV!$T:$T)/$C51</f>
        <v>2.6666666666666665</v>
      </c>
      <c r="H51" s="10">
        <f>(SUMIF(CSV!$A:$A,$A51,CSV!$R:$R)  + SUMIF(CSV!$B:$B,$A51,CSV!$S:$S) )/$D51</f>
        <v>1.5555555555555556</v>
      </c>
      <c r="I51" s="6">
        <f>SUMIF(CSV!$A:$A,$A51,CSV!$R:$R)/$B51</f>
        <v>1.5555555555555556</v>
      </c>
      <c r="J51" s="6">
        <f>SUMIF(CSV!$B:$B,$A51,CSV!$S:$S)/$C51</f>
        <v>1.5555555555555556</v>
      </c>
      <c r="K51" s="11">
        <f>(COUNTIFS(CSV!$A:$A,$A51,CSV!$T:$T,"&gt;2.5") +COUNTIFS(CSV!$B:$B,$A51,CSV!$T:$T,"&gt;2.5"))/$D51</f>
        <v>0.61111111111111116</v>
      </c>
      <c r="L51" s="8">
        <f>COUNTIFS(CSV!$A:$A,$A51,CSV!$T:$T,"&gt;2.5")/$B51</f>
        <v>0.66666666666666663</v>
      </c>
      <c r="M51" s="8">
        <f>COUNTIFS(CSV!$B:$B,$A51,CSV!$T:$T,"&gt;2.5")/$C51</f>
        <v>0.55555555555555558</v>
      </c>
      <c r="N51" s="11">
        <f>(COUNTIFS(CSV!$A:$A,$A51,CSV!$T:$T,"&gt;4.5") +COUNTIFS(CSV!$B:$B,$A51,CSV!$T:$T,"&gt;4.5"))/$D51</f>
        <v>0.16666666666666666</v>
      </c>
      <c r="O51" s="8">
        <f>COUNTIFS(CSV!$A:$A,$A51,CSV!$T:$T,"&gt;4.5")/$B51</f>
        <v>0.22222222222222221</v>
      </c>
      <c r="P51" s="8">
        <f>COUNTIFS(CSV!$B:$B,$A51,CSV!$T:$T,"&gt;4.5")/$C51</f>
        <v>0.1111111111111111</v>
      </c>
      <c r="Q51" s="11">
        <f>(COUNTIFS(CSV!$A:$A,$A51,CSV!$R:$R,"&gt;0.5") +COUNTIFS(CSV!$B:$B,$A51,CSV!$S:$S,"&gt;0.5"))/$D51</f>
        <v>0.77777777777777779</v>
      </c>
      <c r="R51" s="8">
        <f>COUNTIFS(CSV!$A:$A,$A51,CSV!$R:$R,"&gt;0.5")/$B51</f>
        <v>0.77777777777777779</v>
      </c>
      <c r="S51" s="8">
        <f>COUNTIFS(CSV!$B:$B,$A51,CSV!$S:$S,"&gt;0.5")/$C51</f>
        <v>0.77777777777777779</v>
      </c>
      <c r="T51" s="11">
        <f>(COUNTIFS(CSV!$A:$A,$A51,CSV!$R:$R,"&gt;1.5") +COUNTIFS(CSV!$B:$B,$A51,CSV!$S:$S,"&gt;1.5"))/$D51</f>
        <v>0.55555555555555558</v>
      </c>
      <c r="U51" s="8">
        <f>COUNTIFS(CSV!$A:$A,$A51,CSV!$R:$R,"&gt;1.5")/$B51</f>
        <v>0.44444444444444442</v>
      </c>
      <c r="V51" s="8">
        <f>COUNTIFS(CSV!$B:$B,$A51,CSV!$S:$S,"&gt;1.5")/$C51</f>
        <v>0.66666666666666663</v>
      </c>
    </row>
    <row r="52" spans="1:22" x14ac:dyDescent="0.3">
      <c r="A52" s="4" t="s">
        <v>162</v>
      </c>
      <c r="B52" s="9">
        <f>COUNTIF(CSV!A:A,A52)</f>
        <v>8</v>
      </c>
      <c r="C52" s="4">
        <f>COUNTIF(CSV!B:B,A52)</f>
        <v>9</v>
      </c>
      <c r="D52" s="4">
        <f t="shared" si="2"/>
        <v>17</v>
      </c>
      <c r="E52" s="10">
        <f>(SUMIF(CSV!$A:$A,$A52,CSV!$T:$T)  + SUMIF(CSV!$B:$B,$A52,CSV!$T:$T) )/$D52</f>
        <v>3.1176470588235294</v>
      </c>
      <c r="F52" s="6">
        <f>SUMIF(CSV!$A:$A,$A52,CSV!$T:$T)/$B52</f>
        <v>2.75</v>
      </c>
      <c r="G52" s="6">
        <f>SUMIF(CSV!$B:$B,$A52,CSV!$T:$T)/$C52</f>
        <v>3.4444444444444446</v>
      </c>
      <c r="H52" s="10">
        <f>(SUMIF(CSV!$A:$A,$A52,CSV!$R:$R)  + SUMIF(CSV!$B:$B,$A52,CSV!$S:$S) )/$D52</f>
        <v>1.8235294117647058</v>
      </c>
      <c r="I52" s="6">
        <f>SUMIF(CSV!$A:$A,$A52,CSV!$R:$R)/$B52</f>
        <v>1.25</v>
      </c>
      <c r="J52" s="6">
        <f>SUMIF(CSV!$B:$B,$A52,CSV!$S:$S)/$C52</f>
        <v>2.3333333333333335</v>
      </c>
      <c r="K52" s="11">
        <f>(COUNTIFS(CSV!$A:$A,$A52,CSV!$T:$T,"&gt;2.5") +COUNTIFS(CSV!$B:$B,$A52,CSV!$T:$T,"&gt;2.5"))/$D52</f>
        <v>0.52941176470588236</v>
      </c>
      <c r="L52" s="8">
        <f>COUNTIFS(CSV!$A:$A,$A52,CSV!$T:$T,"&gt;2.5")/$B52</f>
        <v>0.5</v>
      </c>
      <c r="M52" s="8">
        <f>COUNTIFS(CSV!$B:$B,$A52,CSV!$T:$T,"&gt;2.5")/$C52</f>
        <v>0.55555555555555558</v>
      </c>
      <c r="N52" s="11">
        <f>(COUNTIFS(CSV!$A:$A,$A52,CSV!$T:$T,"&gt;4.5") +COUNTIFS(CSV!$B:$B,$A52,CSV!$T:$T,"&gt;4.5"))/$D52</f>
        <v>0.23529411764705882</v>
      </c>
      <c r="O52" s="8">
        <f>COUNTIFS(CSV!$A:$A,$A52,CSV!$T:$T,"&gt;4.5")/$B52</f>
        <v>0.125</v>
      </c>
      <c r="P52" s="8">
        <f>COUNTIFS(CSV!$B:$B,$A52,CSV!$T:$T,"&gt;4.5")/$C52</f>
        <v>0.33333333333333331</v>
      </c>
      <c r="Q52" s="11">
        <f>(COUNTIFS(CSV!$A:$A,$A52,CSV!$R:$R,"&gt;0.5") +COUNTIFS(CSV!$B:$B,$A52,CSV!$S:$S,"&gt;0.5"))/$D52</f>
        <v>0.82352941176470584</v>
      </c>
      <c r="R52" s="8">
        <f>COUNTIFS(CSV!$A:$A,$A52,CSV!$R:$R,"&gt;0.5")/$B52</f>
        <v>0.75</v>
      </c>
      <c r="S52" s="8">
        <f>COUNTIFS(CSV!$B:$B,$A52,CSV!$S:$S,"&gt;0.5")/$C52</f>
        <v>0.88888888888888884</v>
      </c>
      <c r="T52" s="11">
        <f>(COUNTIFS(CSV!$A:$A,$A52,CSV!$R:$R,"&gt;1.5") +COUNTIFS(CSV!$B:$B,$A52,CSV!$S:$S,"&gt;1.5"))/$D52</f>
        <v>0.47058823529411764</v>
      </c>
      <c r="U52" s="8">
        <f>COUNTIFS(CSV!$A:$A,$A52,CSV!$R:$R,"&gt;1.5")/$B52</f>
        <v>0.375</v>
      </c>
      <c r="V52" s="8">
        <f>COUNTIFS(CSV!$B:$B,$A52,CSV!$S:$S,"&gt;1.5")/$C52</f>
        <v>0.55555555555555558</v>
      </c>
    </row>
    <row r="53" spans="1:22" x14ac:dyDescent="0.3">
      <c r="A53" s="4" t="s">
        <v>158</v>
      </c>
      <c r="B53" s="9">
        <f>COUNTIF(CSV!A:A,A53)</f>
        <v>8</v>
      </c>
      <c r="C53" s="4">
        <f>COUNTIF(CSV!B:B,A53)</f>
        <v>10</v>
      </c>
      <c r="D53" s="4">
        <f t="shared" si="2"/>
        <v>18</v>
      </c>
      <c r="E53" s="10">
        <f>(SUMIF(CSV!$A:$A,$A53,CSV!$T:$T)  + SUMIF(CSV!$B:$B,$A53,CSV!$T:$T) )/$D53</f>
        <v>3.1111111111111112</v>
      </c>
      <c r="F53" s="6">
        <f>SUMIF(CSV!$A:$A,$A53,CSV!$T:$T)/$B53</f>
        <v>3.375</v>
      </c>
      <c r="G53" s="6">
        <f>SUMIF(CSV!$B:$B,$A53,CSV!$T:$T)/$C53</f>
        <v>2.9</v>
      </c>
      <c r="H53" s="10">
        <f>(SUMIF(CSV!$A:$A,$A53,CSV!$R:$R)  + SUMIF(CSV!$B:$B,$A53,CSV!$S:$S) )/$D53</f>
        <v>1.7777777777777777</v>
      </c>
      <c r="I53" s="6">
        <f>SUMIF(CSV!$A:$A,$A53,CSV!$R:$R)/$B53</f>
        <v>1.75</v>
      </c>
      <c r="J53" s="6">
        <f>SUMIF(CSV!$B:$B,$A53,CSV!$S:$S)/$C53</f>
        <v>1.8</v>
      </c>
      <c r="K53" s="11">
        <f>(COUNTIFS(CSV!$A:$A,$A53,CSV!$T:$T,"&gt;2.5") +COUNTIFS(CSV!$B:$B,$A53,CSV!$T:$T,"&gt;2.5"))/$D53</f>
        <v>0.72222222222222221</v>
      </c>
      <c r="L53" s="8">
        <f>COUNTIFS(CSV!$A:$A,$A53,CSV!$T:$T,"&gt;2.5")/$B53</f>
        <v>0.625</v>
      </c>
      <c r="M53" s="8">
        <f>COUNTIFS(CSV!$B:$B,$A53,CSV!$T:$T,"&gt;2.5")/$C53</f>
        <v>0.8</v>
      </c>
      <c r="N53" s="11">
        <f>(COUNTIFS(CSV!$A:$A,$A53,CSV!$T:$T,"&gt;4.5") +COUNTIFS(CSV!$B:$B,$A53,CSV!$T:$T,"&gt;4.5"))/$D53</f>
        <v>0.22222222222222221</v>
      </c>
      <c r="O53" s="8">
        <f>COUNTIFS(CSV!$A:$A,$A53,CSV!$T:$T,"&gt;4.5")/$B53</f>
        <v>0.375</v>
      </c>
      <c r="P53" s="8">
        <f>COUNTIFS(CSV!$B:$B,$A53,CSV!$T:$T,"&gt;4.5")/$C53</f>
        <v>0.1</v>
      </c>
      <c r="Q53" s="11">
        <f>(COUNTIFS(CSV!$A:$A,$A53,CSV!$R:$R,"&gt;0.5") +COUNTIFS(CSV!$B:$B,$A53,CSV!$S:$S,"&gt;0.5"))/$D53</f>
        <v>0.83333333333333337</v>
      </c>
      <c r="R53" s="8">
        <f>COUNTIFS(CSV!$A:$A,$A53,CSV!$R:$R,"&gt;0.5")/$B53</f>
        <v>0.75</v>
      </c>
      <c r="S53" s="8">
        <f>COUNTIFS(CSV!$B:$B,$A53,CSV!$S:$S,"&gt;0.5")/$C53</f>
        <v>0.9</v>
      </c>
      <c r="T53" s="11">
        <f>(COUNTIFS(CSV!$A:$A,$A53,CSV!$R:$R,"&gt;1.5") +COUNTIFS(CSV!$B:$B,$A53,CSV!$S:$S,"&gt;1.5"))/$D53</f>
        <v>0.55555555555555558</v>
      </c>
      <c r="U53" s="8">
        <f>COUNTIFS(CSV!$A:$A,$A53,CSV!$R:$R,"&gt;1.5")/$B53</f>
        <v>0.5</v>
      </c>
      <c r="V53" s="8">
        <f>COUNTIFS(CSV!$B:$B,$A53,CSV!$S:$S,"&gt;1.5")/$C53</f>
        <v>0.6</v>
      </c>
    </row>
    <row r="54" spans="1:22" x14ac:dyDescent="0.3">
      <c r="A54" s="4" t="s">
        <v>168</v>
      </c>
      <c r="B54" s="9">
        <f>COUNTIF(CSV!A:A,A54)</f>
        <v>9</v>
      </c>
      <c r="C54" s="4">
        <f>COUNTIF(CSV!B:B,A54)</f>
        <v>8</v>
      </c>
      <c r="D54" s="4">
        <f t="shared" si="2"/>
        <v>17</v>
      </c>
      <c r="E54" s="10">
        <f>(SUMIF(CSV!$A:$A,$A54,CSV!$T:$T)  + SUMIF(CSV!$B:$B,$A54,CSV!$T:$T) )/$D54</f>
        <v>3</v>
      </c>
      <c r="F54" s="6">
        <f>SUMIF(CSV!$A:$A,$A54,CSV!$T:$T)/$B54</f>
        <v>3.6666666666666665</v>
      </c>
      <c r="G54" s="6">
        <f>SUMIF(CSV!$B:$B,$A54,CSV!$T:$T)/$C54</f>
        <v>2.25</v>
      </c>
      <c r="H54" s="10">
        <f>(SUMIF(CSV!$A:$A,$A54,CSV!$R:$R)  + SUMIF(CSV!$B:$B,$A54,CSV!$S:$S) )/$D54</f>
        <v>1.7058823529411764</v>
      </c>
      <c r="I54" s="6">
        <f>SUMIF(CSV!$A:$A,$A54,CSV!$R:$R)/$B54</f>
        <v>1.7777777777777777</v>
      </c>
      <c r="J54" s="6">
        <f>SUMIF(CSV!$B:$B,$A54,CSV!$S:$S)/$C54</f>
        <v>1.625</v>
      </c>
      <c r="K54" s="11">
        <f>(COUNTIFS(CSV!$A:$A,$A54,CSV!$T:$T,"&gt;2.5") +COUNTIFS(CSV!$B:$B,$A54,CSV!$T:$T,"&gt;2.5"))/$D54</f>
        <v>0.47058823529411764</v>
      </c>
      <c r="L54" s="8">
        <f>COUNTIFS(CSV!$A:$A,$A54,CSV!$T:$T,"&gt;2.5")/$B54</f>
        <v>0.66666666666666663</v>
      </c>
      <c r="M54" s="8">
        <f>COUNTIFS(CSV!$B:$B,$A54,CSV!$T:$T,"&gt;2.5")/$C54</f>
        <v>0.25</v>
      </c>
      <c r="N54" s="11">
        <f>(COUNTIFS(CSV!$A:$A,$A54,CSV!$T:$T,"&gt;4.5") +COUNTIFS(CSV!$B:$B,$A54,CSV!$T:$T,"&gt;4.5"))/$D54</f>
        <v>0.17647058823529413</v>
      </c>
      <c r="O54" s="8">
        <f>COUNTIFS(CSV!$A:$A,$A54,CSV!$T:$T,"&gt;4.5")/$B54</f>
        <v>0.33333333333333331</v>
      </c>
      <c r="P54" s="8">
        <f>COUNTIFS(CSV!$B:$B,$A54,CSV!$T:$T,"&gt;4.5")/$C54</f>
        <v>0</v>
      </c>
      <c r="Q54" s="11">
        <f>(COUNTIFS(CSV!$A:$A,$A54,CSV!$R:$R,"&gt;0.5") +COUNTIFS(CSV!$B:$B,$A54,CSV!$S:$S,"&gt;0.5"))/$D54</f>
        <v>0.82352941176470584</v>
      </c>
      <c r="R54" s="8">
        <f>COUNTIFS(CSV!$A:$A,$A54,CSV!$R:$R,"&gt;0.5")/$B54</f>
        <v>0.77777777777777779</v>
      </c>
      <c r="S54" s="8">
        <f>COUNTIFS(CSV!$B:$B,$A54,CSV!$S:$S,"&gt;0.5")/$C54</f>
        <v>0.875</v>
      </c>
      <c r="T54" s="11">
        <f>(COUNTIFS(CSV!$A:$A,$A54,CSV!$R:$R,"&gt;1.5") +COUNTIFS(CSV!$B:$B,$A54,CSV!$S:$S,"&gt;1.5"))/$D54</f>
        <v>0.6470588235294118</v>
      </c>
      <c r="U54" s="8">
        <f>COUNTIFS(CSV!$A:$A,$A54,CSV!$R:$R,"&gt;1.5")/$B54</f>
        <v>0.55555555555555558</v>
      </c>
      <c r="V54" s="8">
        <f>COUNTIFS(CSV!$B:$B,$A54,CSV!$S:$S,"&gt;1.5")/$C54</f>
        <v>0.75</v>
      </c>
    </row>
    <row r="55" spans="1:22" x14ac:dyDescent="0.3">
      <c r="A55" s="4" t="s">
        <v>167</v>
      </c>
      <c r="B55" s="9">
        <f>COUNTIF(CSV!A:A,A55)</f>
        <v>10</v>
      </c>
      <c r="C55" s="4">
        <f>COUNTIF(CSV!B:B,A55)</f>
        <v>8</v>
      </c>
      <c r="D55" s="4">
        <f t="shared" si="2"/>
        <v>18</v>
      </c>
      <c r="E55" s="10">
        <f>(SUMIF(CSV!$A:$A,$A55,CSV!$T:$T)  + SUMIF(CSV!$B:$B,$A55,CSV!$T:$T) )/$D55</f>
        <v>4.166666666666667</v>
      </c>
      <c r="F55" s="6">
        <f>SUMIF(CSV!$A:$A,$A55,CSV!$T:$T)/$B55</f>
        <v>4</v>
      </c>
      <c r="G55" s="6">
        <f>SUMIF(CSV!$B:$B,$A55,CSV!$T:$T)/$C55</f>
        <v>4.375</v>
      </c>
      <c r="H55" s="10">
        <f>(SUMIF(CSV!$A:$A,$A55,CSV!$R:$R)  + SUMIF(CSV!$B:$B,$A55,CSV!$S:$S) )/$D55</f>
        <v>1.7777777777777777</v>
      </c>
      <c r="I55" s="6">
        <f>SUMIF(CSV!$A:$A,$A55,CSV!$R:$R)/$B55</f>
        <v>1.4</v>
      </c>
      <c r="J55" s="6">
        <f>SUMIF(CSV!$B:$B,$A55,CSV!$S:$S)/$C55</f>
        <v>2.25</v>
      </c>
      <c r="K55" s="11">
        <f>(COUNTIFS(CSV!$A:$A,$A55,CSV!$T:$T,"&gt;2.5") +COUNTIFS(CSV!$B:$B,$A55,CSV!$T:$T,"&gt;2.5"))/$D55</f>
        <v>0.83333333333333337</v>
      </c>
      <c r="L55" s="8">
        <f>COUNTIFS(CSV!$A:$A,$A55,CSV!$T:$T,"&gt;2.5")/$B55</f>
        <v>0.9</v>
      </c>
      <c r="M55" s="8">
        <f>COUNTIFS(CSV!$B:$B,$A55,CSV!$T:$T,"&gt;2.5")/$C55</f>
        <v>0.75</v>
      </c>
      <c r="N55" s="11">
        <f>(COUNTIFS(CSV!$A:$A,$A55,CSV!$T:$T,"&gt;4.5") +COUNTIFS(CSV!$B:$B,$A55,CSV!$T:$T,"&gt;4.5"))/$D55</f>
        <v>0.33333333333333331</v>
      </c>
      <c r="O55" s="8">
        <f>COUNTIFS(CSV!$A:$A,$A55,CSV!$T:$T,"&gt;4.5")/$B55</f>
        <v>0.2</v>
      </c>
      <c r="P55" s="8">
        <f>COUNTIFS(CSV!$B:$B,$A55,CSV!$T:$T,"&gt;4.5")/$C55</f>
        <v>0.5</v>
      </c>
      <c r="Q55" s="11">
        <f>(COUNTIFS(CSV!$A:$A,$A55,CSV!$R:$R,"&gt;0.5") +COUNTIFS(CSV!$B:$B,$A55,CSV!$S:$S,"&gt;0.5"))/$D55</f>
        <v>0.94444444444444442</v>
      </c>
      <c r="R55" s="8">
        <f>COUNTIFS(CSV!$A:$A,$A55,CSV!$R:$R,"&gt;0.5")/$B55</f>
        <v>1</v>
      </c>
      <c r="S55" s="8">
        <f>COUNTIFS(CSV!$B:$B,$A55,CSV!$S:$S,"&gt;0.5")/$C55</f>
        <v>0.875</v>
      </c>
      <c r="T55" s="11">
        <f>(COUNTIFS(CSV!$A:$A,$A55,CSV!$R:$R,"&gt;1.5") +COUNTIFS(CSV!$B:$B,$A55,CSV!$S:$S,"&gt;1.5"))/$D55</f>
        <v>0.5</v>
      </c>
      <c r="U55" s="8">
        <f>COUNTIFS(CSV!$A:$A,$A55,CSV!$R:$R,"&gt;1.5")/$B55</f>
        <v>0.4</v>
      </c>
      <c r="V55" s="8">
        <f>COUNTIFS(CSV!$B:$B,$A55,CSV!$S:$S,"&gt;1.5")/$C55</f>
        <v>0.625</v>
      </c>
    </row>
    <row r="56" spans="1:22" x14ac:dyDescent="0.3">
      <c r="A56" s="4" t="s">
        <v>154</v>
      </c>
      <c r="B56" s="9">
        <f>COUNTIF(CSV!A:A,A56)</f>
        <v>9</v>
      </c>
      <c r="C56" s="4">
        <f>COUNTIF(CSV!B:B,A56)</f>
        <v>8</v>
      </c>
      <c r="D56" s="4">
        <f t="shared" si="2"/>
        <v>17</v>
      </c>
      <c r="E56" s="10">
        <f>(SUMIF(CSV!$A:$A,$A56,CSV!$T:$T)  + SUMIF(CSV!$B:$B,$A56,CSV!$T:$T) )/$D56</f>
        <v>4</v>
      </c>
      <c r="F56" s="6">
        <f>SUMIF(CSV!$A:$A,$A56,CSV!$T:$T)/$B56</f>
        <v>4.5555555555555554</v>
      </c>
      <c r="G56" s="6">
        <f>SUMIF(CSV!$B:$B,$A56,CSV!$T:$T)/$C56</f>
        <v>3.375</v>
      </c>
      <c r="H56" s="10">
        <f>(SUMIF(CSV!$A:$A,$A56,CSV!$R:$R)  + SUMIF(CSV!$B:$B,$A56,CSV!$S:$S) )/$D56</f>
        <v>1.411764705882353</v>
      </c>
      <c r="I56" s="6">
        <f>SUMIF(CSV!$A:$A,$A56,CSV!$R:$R)/$B56</f>
        <v>1.5555555555555556</v>
      </c>
      <c r="J56" s="6">
        <f>SUMIF(CSV!$B:$B,$A56,CSV!$S:$S)/$C56</f>
        <v>1.25</v>
      </c>
      <c r="K56" s="11">
        <f>(COUNTIFS(CSV!$A:$A,$A56,CSV!$T:$T,"&gt;2.5") +COUNTIFS(CSV!$B:$B,$A56,CSV!$T:$T,"&gt;2.5"))/$D56</f>
        <v>0.76470588235294112</v>
      </c>
      <c r="L56" s="8">
        <f>COUNTIFS(CSV!$A:$A,$A56,CSV!$T:$T,"&gt;2.5")/$B56</f>
        <v>0.88888888888888884</v>
      </c>
      <c r="M56" s="8">
        <f>COUNTIFS(CSV!$B:$B,$A56,CSV!$T:$T,"&gt;2.5")/$C56</f>
        <v>0.625</v>
      </c>
      <c r="N56" s="11">
        <f>(COUNTIFS(CSV!$A:$A,$A56,CSV!$T:$T,"&gt;4.5") +COUNTIFS(CSV!$B:$B,$A56,CSV!$T:$T,"&gt;4.5"))/$D56</f>
        <v>0.35294117647058826</v>
      </c>
      <c r="O56" s="8">
        <f>COUNTIFS(CSV!$A:$A,$A56,CSV!$T:$T,"&gt;4.5")/$B56</f>
        <v>0.44444444444444442</v>
      </c>
      <c r="P56" s="8">
        <f>COUNTIFS(CSV!$B:$B,$A56,CSV!$T:$T,"&gt;4.5")/$C56</f>
        <v>0.25</v>
      </c>
      <c r="Q56" s="11">
        <f>(COUNTIFS(CSV!$A:$A,$A56,CSV!$R:$R,"&gt;0.5") +COUNTIFS(CSV!$B:$B,$A56,CSV!$S:$S,"&gt;0.5"))/$D56</f>
        <v>0.6470588235294118</v>
      </c>
      <c r="R56" s="8">
        <f>COUNTIFS(CSV!$A:$A,$A56,CSV!$R:$R,"&gt;0.5")/$B56</f>
        <v>0.66666666666666663</v>
      </c>
      <c r="S56" s="8">
        <f>COUNTIFS(CSV!$B:$B,$A56,CSV!$S:$S,"&gt;0.5")/$C56</f>
        <v>0.625</v>
      </c>
      <c r="T56" s="11">
        <f>(COUNTIFS(CSV!$A:$A,$A56,CSV!$R:$R,"&gt;1.5") +COUNTIFS(CSV!$B:$B,$A56,CSV!$S:$S,"&gt;1.5"))/$D56</f>
        <v>0.47058823529411764</v>
      </c>
      <c r="U56" s="8">
        <f>COUNTIFS(CSV!$A:$A,$A56,CSV!$R:$R,"&gt;1.5")/$B56</f>
        <v>0.55555555555555558</v>
      </c>
      <c r="V56" s="8">
        <f>COUNTIFS(CSV!$B:$B,$A56,CSV!$S:$S,"&gt;1.5")/$C56</f>
        <v>0.375</v>
      </c>
    </row>
    <row r="57" spans="1:22" x14ac:dyDescent="0.3">
      <c r="A57" s="4" t="s">
        <v>156</v>
      </c>
      <c r="B57" s="9">
        <f>COUNTIF(CSV!A:A,A57)</f>
        <v>9</v>
      </c>
      <c r="C57" s="4">
        <f>COUNTIF(CSV!B:B,A57)</f>
        <v>9</v>
      </c>
      <c r="D57" s="4">
        <f t="shared" si="2"/>
        <v>18</v>
      </c>
      <c r="E57" s="10">
        <f>(SUMIF(CSV!$A:$A,$A57,CSV!$T:$T)  + SUMIF(CSV!$B:$B,$A57,CSV!$T:$T) )/$D57</f>
        <v>2.9444444444444446</v>
      </c>
      <c r="F57" s="6">
        <f>SUMIF(CSV!$A:$A,$A57,CSV!$T:$T)/$B57</f>
        <v>3</v>
      </c>
      <c r="G57" s="6">
        <f>SUMIF(CSV!$B:$B,$A57,CSV!$T:$T)/$C57</f>
        <v>2.8888888888888888</v>
      </c>
      <c r="H57" s="10">
        <f>(SUMIF(CSV!$A:$A,$A57,CSV!$R:$R)  + SUMIF(CSV!$B:$B,$A57,CSV!$S:$S) )/$D57</f>
        <v>1.5</v>
      </c>
      <c r="I57" s="6">
        <f>SUMIF(CSV!$A:$A,$A57,CSV!$R:$R)/$B57</f>
        <v>1.2222222222222223</v>
      </c>
      <c r="J57" s="6">
        <f>SUMIF(CSV!$B:$B,$A57,CSV!$S:$S)/$C57</f>
        <v>1.7777777777777777</v>
      </c>
      <c r="K57" s="11">
        <f>(COUNTIFS(CSV!$A:$A,$A57,CSV!$T:$T,"&gt;2.5") +COUNTIFS(CSV!$B:$B,$A57,CSV!$T:$T,"&gt;2.5"))/$D57</f>
        <v>0.66666666666666663</v>
      </c>
      <c r="L57" s="8">
        <f>COUNTIFS(CSV!$A:$A,$A57,CSV!$T:$T,"&gt;2.5")/$B57</f>
        <v>0.66666666666666663</v>
      </c>
      <c r="M57" s="8">
        <f>COUNTIFS(CSV!$B:$B,$A57,CSV!$T:$T,"&gt;2.5")/$C57</f>
        <v>0.66666666666666663</v>
      </c>
      <c r="N57" s="11">
        <f>(COUNTIFS(CSV!$A:$A,$A57,CSV!$T:$T,"&gt;4.5") +COUNTIFS(CSV!$B:$B,$A57,CSV!$T:$T,"&gt;4.5"))/$D57</f>
        <v>5.5555555555555552E-2</v>
      </c>
      <c r="O57" s="8">
        <f>COUNTIFS(CSV!$A:$A,$A57,CSV!$T:$T,"&gt;4.5")/$B57</f>
        <v>0</v>
      </c>
      <c r="P57" s="8">
        <f>COUNTIFS(CSV!$B:$B,$A57,CSV!$T:$T,"&gt;4.5")/$C57</f>
        <v>0.1111111111111111</v>
      </c>
      <c r="Q57" s="11">
        <f>(COUNTIFS(CSV!$A:$A,$A57,CSV!$R:$R,"&gt;0.5") +COUNTIFS(CSV!$B:$B,$A57,CSV!$S:$S,"&gt;0.5"))/$D57</f>
        <v>0.77777777777777779</v>
      </c>
      <c r="R57" s="8">
        <f>COUNTIFS(CSV!$A:$A,$A57,CSV!$R:$R,"&gt;0.5")/$B57</f>
        <v>0.77777777777777779</v>
      </c>
      <c r="S57" s="8">
        <f>COUNTIFS(CSV!$B:$B,$A57,CSV!$S:$S,"&gt;0.5")/$C57</f>
        <v>0.77777777777777779</v>
      </c>
      <c r="T57" s="11">
        <f>(COUNTIFS(CSV!$A:$A,$A57,CSV!$R:$R,"&gt;1.5") +COUNTIFS(CSV!$B:$B,$A57,CSV!$S:$S,"&gt;1.5"))/$D57</f>
        <v>0.44444444444444442</v>
      </c>
      <c r="U57" s="8">
        <f>COUNTIFS(CSV!$A:$A,$A57,CSV!$R:$R,"&gt;1.5")/$B57</f>
        <v>0.33333333333333331</v>
      </c>
      <c r="V57" s="8">
        <f>COUNTIFS(CSV!$B:$B,$A57,CSV!$S:$S,"&gt;1.5")/$C57</f>
        <v>0.55555555555555558</v>
      </c>
    </row>
    <row r="58" spans="1:22" x14ac:dyDescent="0.3">
      <c r="A58" s="4" t="s">
        <v>157</v>
      </c>
      <c r="B58" s="9">
        <f>COUNTIF(CSV!A:A,A58)</f>
        <v>9</v>
      </c>
      <c r="C58" s="4">
        <f>COUNTIF(CSV!B:B,A58)</f>
        <v>9</v>
      </c>
      <c r="D58" s="4">
        <f t="shared" si="2"/>
        <v>18</v>
      </c>
      <c r="E58" s="10">
        <f>(SUMIF(CSV!$A:$A,$A58,CSV!$T:$T)  + SUMIF(CSV!$B:$B,$A58,CSV!$T:$T) )/$D58</f>
        <v>3.6666666666666665</v>
      </c>
      <c r="F58" s="6">
        <f>SUMIF(CSV!$A:$A,$A58,CSV!$T:$T)/$B58</f>
        <v>3.4444444444444446</v>
      </c>
      <c r="G58" s="6">
        <f>SUMIF(CSV!$B:$B,$A58,CSV!$T:$T)/$C58</f>
        <v>3.8888888888888888</v>
      </c>
      <c r="H58" s="10">
        <f>(SUMIF(CSV!$A:$A,$A58,CSV!$R:$R)  + SUMIF(CSV!$B:$B,$A58,CSV!$S:$S) )/$D58</f>
        <v>2</v>
      </c>
      <c r="I58" s="6">
        <f>SUMIF(CSV!$A:$A,$A58,CSV!$R:$R)/$B58</f>
        <v>1.6666666666666667</v>
      </c>
      <c r="J58" s="6">
        <f>SUMIF(CSV!$B:$B,$A58,CSV!$S:$S)/$C58</f>
        <v>2.3333333333333335</v>
      </c>
      <c r="K58" s="11">
        <f>(COUNTIFS(CSV!$A:$A,$A58,CSV!$T:$T,"&gt;2.5") +COUNTIFS(CSV!$B:$B,$A58,CSV!$T:$T,"&gt;2.5"))/$D58</f>
        <v>0.83333333333333337</v>
      </c>
      <c r="L58" s="8">
        <f>COUNTIFS(CSV!$A:$A,$A58,CSV!$T:$T,"&gt;2.5")/$B58</f>
        <v>0.88888888888888884</v>
      </c>
      <c r="M58" s="8">
        <f>COUNTIFS(CSV!$B:$B,$A58,CSV!$T:$T,"&gt;2.5")/$C58</f>
        <v>0.77777777777777779</v>
      </c>
      <c r="N58" s="11">
        <f>(COUNTIFS(CSV!$A:$A,$A58,CSV!$T:$T,"&gt;4.5") +COUNTIFS(CSV!$B:$B,$A58,CSV!$T:$T,"&gt;4.5"))/$D58</f>
        <v>0.27777777777777779</v>
      </c>
      <c r="O58" s="8">
        <f>COUNTIFS(CSV!$A:$A,$A58,CSV!$T:$T,"&gt;4.5")/$B58</f>
        <v>0.1111111111111111</v>
      </c>
      <c r="P58" s="8">
        <f>COUNTIFS(CSV!$B:$B,$A58,CSV!$T:$T,"&gt;4.5")/$C58</f>
        <v>0.44444444444444442</v>
      </c>
      <c r="Q58" s="11">
        <f>(COUNTIFS(CSV!$A:$A,$A58,CSV!$R:$R,"&gt;0.5") +COUNTIFS(CSV!$B:$B,$A58,CSV!$S:$S,"&gt;0.5"))/$D58</f>
        <v>0.88888888888888884</v>
      </c>
      <c r="R58" s="8">
        <f>COUNTIFS(CSV!$A:$A,$A58,CSV!$R:$R,"&gt;0.5")/$B58</f>
        <v>0.88888888888888884</v>
      </c>
      <c r="S58" s="8">
        <f>COUNTIFS(CSV!$B:$B,$A58,CSV!$S:$S,"&gt;0.5")/$C58</f>
        <v>0.88888888888888884</v>
      </c>
      <c r="T58" s="11">
        <f>(COUNTIFS(CSV!$A:$A,$A58,CSV!$R:$R,"&gt;1.5") +COUNTIFS(CSV!$B:$B,$A58,CSV!$S:$S,"&gt;1.5"))/$D58</f>
        <v>0.61111111111111116</v>
      </c>
      <c r="U58" s="8">
        <f>COUNTIFS(CSV!$A:$A,$A58,CSV!$R:$R,"&gt;1.5")/$B58</f>
        <v>0.44444444444444442</v>
      </c>
      <c r="V58" s="8">
        <f>COUNTIFS(CSV!$B:$B,$A58,CSV!$S:$S,"&gt;1.5")/$C58</f>
        <v>0.77777777777777779</v>
      </c>
    </row>
    <row r="59" spans="1:22" x14ac:dyDescent="0.3">
      <c r="A59" s="4" t="s">
        <v>160</v>
      </c>
      <c r="B59" s="9">
        <f>COUNTIF(CSV!A:A,A59)</f>
        <v>8</v>
      </c>
      <c r="C59" s="4">
        <f>COUNTIF(CSV!B:B,A59)</f>
        <v>10</v>
      </c>
      <c r="D59" s="4">
        <f t="shared" si="2"/>
        <v>18</v>
      </c>
      <c r="E59" s="10">
        <f>(SUMIF(CSV!$A:$A,$A59,CSV!$T:$T)  + SUMIF(CSV!$B:$B,$A59,CSV!$T:$T) )/$D59</f>
        <v>2.9444444444444446</v>
      </c>
      <c r="F59" s="6">
        <f>SUMIF(CSV!$A:$A,$A59,CSV!$T:$T)/$B59</f>
        <v>3.125</v>
      </c>
      <c r="G59" s="6">
        <f>SUMIF(CSV!$B:$B,$A59,CSV!$T:$T)/$C59</f>
        <v>2.8</v>
      </c>
      <c r="H59" s="10">
        <f>(SUMIF(CSV!$A:$A,$A59,CSV!$R:$R)  + SUMIF(CSV!$B:$B,$A59,CSV!$S:$S) )/$D59</f>
        <v>1.5</v>
      </c>
      <c r="I59" s="6">
        <f>SUMIF(CSV!$A:$A,$A59,CSV!$R:$R)/$B59</f>
        <v>1.625</v>
      </c>
      <c r="J59" s="6">
        <f>SUMIF(CSV!$B:$B,$A59,CSV!$S:$S)/$C59</f>
        <v>1.4</v>
      </c>
      <c r="K59" s="11">
        <f>(COUNTIFS(CSV!$A:$A,$A59,CSV!$T:$T,"&gt;2.5") +COUNTIFS(CSV!$B:$B,$A59,CSV!$T:$T,"&gt;2.5"))/$D59</f>
        <v>0.5</v>
      </c>
      <c r="L59" s="8">
        <f>COUNTIFS(CSV!$A:$A,$A59,CSV!$T:$T,"&gt;2.5")/$B59</f>
        <v>0.5</v>
      </c>
      <c r="M59" s="8">
        <f>COUNTIFS(CSV!$B:$B,$A59,CSV!$T:$T,"&gt;2.5")/$C59</f>
        <v>0.5</v>
      </c>
      <c r="N59" s="11">
        <f>(COUNTIFS(CSV!$A:$A,$A59,CSV!$T:$T,"&gt;4.5") +COUNTIFS(CSV!$B:$B,$A59,CSV!$T:$T,"&gt;4.5"))/$D59</f>
        <v>0.22222222222222221</v>
      </c>
      <c r="O59" s="8">
        <f>COUNTIFS(CSV!$A:$A,$A59,CSV!$T:$T,"&gt;4.5")/$B59</f>
        <v>0.25</v>
      </c>
      <c r="P59" s="8">
        <f>COUNTIFS(CSV!$B:$B,$A59,CSV!$T:$T,"&gt;4.5")/$C59</f>
        <v>0.2</v>
      </c>
      <c r="Q59" s="11">
        <f>(COUNTIFS(CSV!$A:$A,$A59,CSV!$R:$R,"&gt;0.5") +COUNTIFS(CSV!$B:$B,$A59,CSV!$S:$S,"&gt;0.5"))/$D59</f>
        <v>0.77777777777777779</v>
      </c>
      <c r="R59" s="8">
        <f>COUNTIFS(CSV!$A:$A,$A59,CSV!$R:$R,"&gt;0.5")/$B59</f>
        <v>0.75</v>
      </c>
      <c r="S59" s="8">
        <f>COUNTIFS(CSV!$B:$B,$A59,CSV!$S:$S,"&gt;0.5")/$C59</f>
        <v>0.8</v>
      </c>
      <c r="T59" s="11">
        <f>(COUNTIFS(CSV!$A:$A,$A59,CSV!$R:$R,"&gt;1.5") +COUNTIFS(CSV!$B:$B,$A59,CSV!$S:$S,"&gt;1.5"))/$D59</f>
        <v>0.55555555555555558</v>
      </c>
      <c r="U59" s="8">
        <f>COUNTIFS(CSV!$A:$A,$A59,CSV!$R:$R,"&gt;1.5")/$B59</f>
        <v>0.625</v>
      </c>
      <c r="V59" s="8">
        <f>COUNTIFS(CSV!$B:$B,$A59,CSV!$S:$S,"&gt;1.5")/$C59</f>
        <v>0.5</v>
      </c>
    </row>
    <row r="60" spans="1:22" x14ac:dyDescent="0.3">
      <c r="A60" s="4" t="s">
        <v>164</v>
      </c>
      <c r="B60" s="9">
        <f>COUNTIF(CSV!A:A,A60)</f>
        <v>8</v>
      </c>
      <c r="C60" s="4">
        <f>COUNTIF(CSV!B:B,A60)</f>
        <v>9</v>
      </c>
      <c r="D60" s="4">
        <f t="shared" si="2"/>
        <v>17</v>
      </c>
      <c r="E60" s="10">
        <f>(SUMIF(CSV!$A:$A,$A60,CSV!$T:$T)  + SUMIF(CSV!$B:$B,$A60,CSV!$T:$T) )/$D60</f>
        <v>3.1176470588235294</v>
      </c>
      <c r="F60" s="6">
        <f>SUMIF(CSV!$A:$A,$A60,CSV!$T:$T)/$B60</f>
        <v>3.625</v>
      </c>
      <c r="G60" s="6">
        <f>SUMIF(CSV!$B:$B,$A60,CSV!$T:$T)/$C60</f>
        <v>2.6666666666666665</v>
      </c>
      <c r="H60" s="10">
        <f>(SUMIF(CSV!$A:$A,$A60,CSV!$R:$R)  + SUMIF(CSV!$B:$B,$A60,CSV!$S:$S) )/$D60</f>
        <v>1.8823529411764706</v>
      </c>
      <c r="I60" s="6">
        <f>SUMIF(CSV!$A:$A,$A60,CSV!$R:$R)/$B60</f>
        <v>1.875</v>
      </c>
      <c r="J60" s="6">
        <f>SUMIF(CSV!$B:$B,$A60,CSV!$S:$S)/$C60</f>
        <v>1.8888888888888888</v>
      </c>
      <c r="K60" s="11">
        <f>(COUNTIFS(CSV!$A:$A,$A60,CSV!$T:$T,"&gt;2.5") +COUNTIFS(CSV!$B:$B,$A60,CSV!$T:$T,"&gt;2.5"))/$D60</f>
        <v>0.76470588235294112</v>
      </c>
      <c r="L60" s="8">
        <f>COUNTIFS(CSV!$A:$A,$A60,CSV!$T:$T,"&gt;2.5")/$B60</f>
        <v>1</v>
      </c>
      <c r="M60" s="8">
        <f>COUNTIFS(CSV!$B:$B,$A60,CSV!$T:$T,"&gt;2.5")/$C60</f>
        <v>0.55555555555555558</v>
      </c>
      <c r="N60" s="11">
        <f>(COUNTIFS(CSV!$A:$A,$A60,CSV!$T:$T,"&gt;4.5") +COUNTIFS(CSV!$B:$B,$A60,CSV!$T:$T,"&gt;4.5"))/$D60</f>
        <v>0.23529411764705882</v>
      </c>
      <c r="O60" s="8">
        <f>COUNTIFS(CSV!$A:$A,$A60,CSV!$T:$T,"&gt;4.5")/$B60</f>
        <v>0.25</v>
      </c>
      <c r="P60" s="8">
        <f>COUNTIFS(CSV!$B:$B,$A60,CSV!$T:$T,"&gt;4.5")/$C60</f>
        <v>0.22222222222222221</v>
      </c>
      <c r="Q60" s="11">
        <f>(COUNTIFS(CSV!$A:$A,$A60,CSV!$R:$R,"&gt;0.5") +COUNTIFS(CSV!$B:$B,$A60,CSV!$S:$S,"&gt;0.5"))/$D60</f>
        <v>0.88235294117647056</v>
      </c>
      <c r="R60" s="8">
        <f>COUNTIFS(CSV!$A:$A,$A60,CSV!$R:$R,"&gt;0.5")/$B60</f>
        <v>1</v>
      </c>
      <c r="S60" s="8">
        <f>COUNTIFS(CSV!$B:$B,$A60,CSV!$S:$S,"&gt;0.5")/$C60</f>
        <v>0.77777777777777779</v>
      </c>
      <c r="T60" s="11">
        <f>(COUNTIFS(CSV!$A:$A,$A60,CSV!$R:$R,"&gt;1.5") +COUNTIFS(CSV!$B:$B,$A60,CSV!$S:$S,"&gt;1.5"))/$D60</f>
        <v>0.58823529411764708</v>
      </c>
      <c r="U60" s="8">
        <f>COUNTIFS(CSV!$A:$A,$A60,CSV!$R:$R,"&gt;1.5")/$B60</f>
        <v>0.75</v>
      </c>
      <c r="V60" s="8">
        <f>COUNTIFS(CSV!$B:$B,$A60,CSV!$S:$S,"&gt;1.5")/$C60</f>
        <v>0.44444444444444442</v>
      </c>
    </row>
    <row r="61" spans="1:22" x14ac:dyDescent="0.3">
      <c r="A61" t="s">
        <v>179</v>
      </c>
      <c r="B61" s="9">
        <f>COUNTIF(CSV!A:A,A61)</f>
        <v>14</v>
      </c>
      <c r="C61" s="4">
        <f>COUNTIF(CSV!B:B,A61)</f>
        <v>14</v>
      </c>
      <c r="D61" s="4">
        <f t="shared" ref="D61:D124" si="3">B61+C61</f>
        <v>28</v>
      </c>
      <c r="E61" s="10">
        <f>(SUMIF(CSV!$A:$A,$A61,CSV!$T:$T)  + SUMIF(CSV!$B:$B,$A61,CSV!$T:$T) )/$D61</f>
        <v>3.5714285714285716</v>
      </c>
      <c r="F61" s="6">
        <f>SUMIF(CSV!$A:$A,$A61,CSV!$T:$T)/$B61</f>
        <v>4.1428571428571432</v>
      </c>
      <c r="G61" s="6">
        <f>SUMIF(CSV!$B:$B,$A61,CSV!$T:$T)/$C61</f>
        <v>3</v>
      </c>
      <c r="H61" s="10">
        <f>(SUMIF(CSV!$A:$A,$A61,CSV!$R:$R)  + SUMIF(CSV!$B:$B,$A61,CSV!$S:$S) )/$D61</f>
        <v>1.3928571428571428</v>
      </c>
      <c r="I61" s="6">
        <f>SUMIF(CSV!$A:$A,$A61,CSV!$R:$R)/$B61</f>
        <v>1.6428571428571428</v>
      </c>
      <c r="J61" s="6">
        <f>SUMIF(CSV!$B:$B,$A61,CSV!$S:$S)/$C61</f>
        <v>1.1428571428571428</v>
      </c>
      <c r="K61" s="11">
        <f>(COUNTIFS(CSV!$A:$A,$A61,CSV!$T:$T,"&gt;2.5") +COUNTIFS(CSV!$B:$B,$A61,CSV!$T:$T,"&gt;2.5"))/$D61</f>
        <v>0.75</v>
      </c>
      <c r="L61" s="8">
        <f>COUNTIFS(CSV!$A:$A,$A61,CSV!$T:$T,"&gt;2.5")/$B61</f>
        <v>0.8571428571428571</v>
      </c>
      <c r="M61" s="8">
        <f>COUNTIFS(CSV!$B:$B,$A61,CSV!$T:$T,"&gt;2.5")/$C61</f>
        <v>0.6428571428571429</v>
      </c>
      <c r="N61" s="11">
        <f>(COUNTIFS(CSV!$A:$A,$A61,CSV!$T:$T,"&gt;4.5") +COUNTIFS(CSV!$B:$B,$A61,CSV!$T:$T,"&gt;4.5"))/$D61</f>
        <v>0.32142857142857145</v>
      </c>
      <c r="O61" s="8">
        <f>COUNTIFS(CSV!$A:$A,$A61,CSV!$T:$T,"&gt;4.5")/$B61</f>
        <v>0.5</v>
      </c>
      <c r="P61" s="8">
        <f>COUNTIFS(CSV!$B:$B,$A61,CSV!$T:$T,"&gt;4.5")/$C61</f>
        <v>0.14285714285714285</v>
      </c>
      <c r="Q61" s="11">
        <f>(COUNTIFS(CSV!$A:$A,$A61,CSV!$R:$R,"&gt;0.5") +COUNTIFS(CSV!$B:$B,$A61,CSV!$S:$S,"&gt;0.5"))/$D61</f>
        <v>0.7857142857142857</v>
      </c>
      <c r="R61" s="8">
        <f>COUNTIFS(CSV!$A:$A,$A61,CSV!$R:$R,"&gt;0.5")/$B61</f>
        <v>0.8571428571428571</v>
      </c>
      <c r="S61" s="8">
        <f>COUNTIFS(CSV!$B:$B,$A61,CSV!$S:$S,"&gt;0.5")/$C61</f>
        <v>0.7142857142857143</v>
      </c>
      <c r="T61" s="11">
        <f>(COUNTIFS(CSV!$A:$A,$A61,CSV!$R:$R,"&gt;1.5") +COUNTIFS(CSV!$B:$B,$A61,CSV!$S:$S,"&gt;1.5"))/$D61</f>
        <v>0.5357142857142857</v>
      </c>
      <c r="U61" s="8">
        <f>COUNTIFS(CSV!$A:$A,$A61,CSV!$R:$R,"&gt;1.5")/$B61</f>
        <v>0.6428571428571429</v>
      </c>
      <c r="V61" s="8">
        <f>COUNTIFS(CSV!$B:$B,$A61,CSV!$S:$S,"&gt;1.5")/$C61</f>
        <v>0.42857142857142855</v>
      </c>
    </row>
    <row r="62" spans="1:22" x14ac:dyDescent="0.3">
      <c r="A62" t="s">
        <v>177</v>
      </c>
      <c r="B62" s="9">
        <f>COUNTIF(CSV!A:A,A62)</f>
        <v>14</v>
      </c>
      <c r="C62" s="4">
        <f>COUNTIF(CSV!B:B,A62)</f>
        <v>14</v>
      </c>
      <c r="D62" s="4">
        <f t="shared" si="3"/>
        <v>28</v>
      </c>
      <c r="E62" s="10">
        <f>(SUMIF(CSV!$A:$A,$A62,CSV!$T:$T)  + SUMIF(CSV!$B:$B,$A62,CSV!$T:$T) )/$D62</f>
        <v>3.1428571428571428</v>
      </c>
      <c r="F62" s="6">
        <f>SUMIF(CSV!$A:$A,$A62,CSV!$T:$T)/$B62</f>
        <v>2.7142857142857144</v>
      </c>
      <c r="G62" s="6">
        <f>SUMIF(CSV!$B:$B,$A62,CSV!$T:$T)/$C62</f>
        <v>3.5714285714285716</v>
      </c>
      <c r="H62" s="10">
        <f>(SUMIF(CSV!$A:$A,$A62,CSV!$R:$R)  + SUMIF(CSV!$B:$B,$A62,CSV!$S:$S) )/$D62</f>
        <v>1.5714285714285714</v>
      </c>
      <c r="I62" s="6">
        <f>SUMIF(CSV!$A:$A,$A62,CSV!$R:$R)/$B62</f>
        <v>1</v>
      </c>
      <c r="J62" s="6">
        <f>SUMIF(CSV!$B:$B,$A62,CSV!$S:$S)/$C62</f>
        <v>2.1428571428571428</v>
      </c>
      <c r="K62" s="11">
        <f>(COUNTIFS(CSV!$A:$A,$A62,CSV!$T:$T,"&gt;2.5") +COUNTIFS(CSV!$B:$B,$A62,CSV!$T:$T,"&gt;2.5"))/$D62</f>
        <v>0.6071428571428571</v>
      </c>
      <c r="L62" s="8">
        <f>COUNTIFS(CSV!$A:$A,$A62,CSV!$T:$T,"&gt;2.5")/$B62</f>
        <v>0.5</v>
      </c>
      <c r="M62" s="8">
        <f>COUNTIFS(CSV!$B:$B,$A62,CSV!$T:$T,"&gt;2.5")/$C62</f>
        <v>0.7142857142857143</v>
      </c>
      <c r="N62" s="11">
        <f>(COUNTIFS(CSV!$A:$A,$A62,CSV!$T:$T,"&gt;4.5") +COUNTIFS(CSV!$B:$B,$A62,CSV!$T:$T,"&gt;4.5"))/$D62</f>
        <v>0.14285714285714285</v>
      </c>
      <c r="O62" s="8">
        <f>COUNTIFS(CSV!$A:$A,$A62,CSV!$T:$T,"&gt;4.5")/$B62</f>
        <v>0.14285714285714285</v>
      </c>
      <c r="P62" s="8">
        <f>COUNTIFS(CSV!$B:$B,$A62,CSV!$T:$T,"&gt;4.5")/$C62</f>
        <v>0.14285714285714285</v>
      </c>
      <c r="Q62" s="11">
        <f>(COUNTIFS(CSV!$A:$A,$A62,CSV!$R:$R,"&gt;0.5") +COUNTIFS(CSV!$B:$B,$A62,CSV!$S:$S,"&gt;0.5"))/$D62</f>
        <v>0.7142857142857143</v>
      </c>
      <c r="R62" s="8">
        <f>COUNTIFS(CSV!$A:$A,$A62,CSV!$R:$R,"&gt;0.5")/$B62</f>
        <v>0.5714285714285714</v>
      </c>
      <c r="S62" s="8">
        <f>COUNTIFS(CSV!$B:$B,$A62,CSV!$S:$S,"&gt;0.5")/$C62</f>
        <v>0.8571428571428571</v>
      </c>
      <c r="T62" s="11">
        <f>(COUNTIFS(CSV!$A:$A,$A62,CSV!$R:$R,"&gt;1.5") +COUNTIFS(CSV!$B:$B,$A62,CSV!$S:$S,"&gt;1.5"))/$D62</f>
        <v>0.5</v>
      </c>
      <c r="U62" s="8">
        <f>COUNTIFS(CSV!$A:$A,$A62,CSV!$R:$R,"&gt;1.5")/$B62</f>
        <v>0.35714285714285715</v>
      </c>
      <c r="V62" s="8">
        <f>COUNTIFS(CSV!$B:$B,$A62,CSV!$S:$S,"&gt;1.5")/$C62</f>
        <v>0.6428571428571429</v>
      </c>
    </row>
    <row r="63" spans="1:22" x14ac:dyDescent="0.3">
      <c r="A63" t="s">
        <v>185</v>
      </c>
      <c r="B63" s="9">
        <f>COUNTIF(CSV!A:A,A63)</f>
        <v>14</v>
      </c>
      <c r="C63" s="4">
        <f>COUNTIF(CSV!B:B,A63)</f>
        <v>14</v>
      </c>
      <c r="D63" s="4">
        <f t="shared" si="3"/>
        <v>28</v>
      </c>
      <c r="E63" s="10">
        <f>(SUMIF(CSV!$A:$A,$A63,CSV!$T:$T)  + SUMIF(CSV!$B:$B,$A63,CSV!$T:$T) )/$D63</f>
        <v>3</v>
      </c>
      <c r="F63" s="6">
        <f>SUMIF(CSV!$A:$A,$A63,CSV!$T:$T)/$B63</f>
        <v>2.5714285714285716</v>
      </c>
      <c r="G63" s="6">
        <f>SUMIF(CSV!$B:$B,$A63,CSV!$T:$T)/$C63</f>
        <v>3.4285714285714284</v>
      </c>
      <c r="H63" s="10">
        <f>(SUMIF(CSV!$A:$A,$A63,CSV!$R:$R)  + SUMIF(CSV!$B:$B,$A63,CSV!$S:$S) )/$D63</f>
        <v>1.4642857142857142</v>
      </c>
      <c r="I63" s="6">
        <f>SUMIF(CSV!$A:$A,$A63,CSV!$R:$R)/$B63</f>
        <v>1.1428571428571428</v>
      </c>
      <c r="J63" s="6">
        <f>SUMIF(CSV!$B:$B,$A63,CSV!$S:$S)/$C63</f>
        <v>1.7857142857142858</v>
      </c>
      <c r="K63" s="11">
        <f>(COUNTIFS(CSV!$A:$A,$A63,CSV!$T:$T,"&gt;2.5") +COUNTIFS(CSV!$B:$B,$A63,CSV!$T:$T,"&gt;2.5"))/$D63</f>
        <v>0.5357142857142857</v>
      </c>
      <c r="L63" s="8">
        <f>COUNTIFS(CSV!$A:$A,$A63,CSV!$T:$T,"&gt;2.5")/$B63</f>
        <v>0.42857142857142855</v>
      </c>
      <c r="M63" s="8">
        <f>COUNTIFS(CSV!$B:$B,$A63,CSV!$T:$T,"&gt;2.5")/$C63</f>
        <v>0.6428571428571429</v>
      </c>
      <c r="N63" s="11">
        <f>(COUNTIFS(CSV!$A:$A,$A63,CSV!$T:$T,"&gt;4.5") +COUNTIFS(CSV!$B:$B,$A63,CSV!$T:$T,"&gt;4.5"))/$D63</f>
        <v>0.21428571428571427</v>
      </c>
      <c r="O63" s="8">
        <f>COUNTIFS(CSV!$A:$A,$A63,CSV!$T:$T,"&gt;4.5")/$B63</f>
        <v>0.14285714285714285</v>
      </c>
      <c r="P63" s="8">
        <f>COUNTIFS(CSV!$B:$B,$A63,CSV!$T:$T,"&gt;4.5")/$C63</f>
        <v>0.2857142857142857</v>
      </c>
      <c r="Q63" s="11">
        <f>(COUNTIFS(CSV!$A:$A,$A63,CSV!$R:$R,"&gt;0.5") +COUNTIFS(CSV!$B:$B,$A63,CSV!$S:$S,"&gt;0.5"))/$D63</f>
        <v>0.7857142857142857</v>
      </c>
      <c r="R63" s="8">
        <f>COUNTIFS(CSV!$A:$A,$A63,CSV!$R:$R,"&gt;0.5")/$B63</f>
        <v>0.7142857142857143</v>
      </c>
      <c r="S63" s="8">
        <f>COUNTIFS(CSV!$B:$B,$A63,CSV!$S:$S,"&gt;0.5")/$C63</f>
        <v>0.8571428571428571</v>
      </c>
      <c r="T63" s="11">
        <f>(COUNTIFS(CSV!$A:$A,$A63,CSV!$R:$R,"&gt;1.5") +COUNTIFS(CSV!$B:$B,$A63,CSV!$S:$S,"&gt;1.5"))/$D63</f>
        <v>0.5</v>
      </c>
      <c r="U63" s="8">
        <f>COUNTIFS(CSV!$A:$A,$A63,CSV!$R:$R,"&gt;1.5")/$B63</f>
        <v>0.35714285714285715</v>
      </c>
      <c r="V63" s="8">
        <f>COUNTIFS(CSV!$B:$B,$A63,CSV!$S:$S,"&gt;1.5")/$C63</f>
        <v>0.6428571428571429</v>
      </c>
    </row>
    <row r="64" spans="1:22" x14ac:dyDescent="0.3">
      <c r="A64" t="s">
        <v>191</v>
      </c>
      <c r="B64" s="9">
        <f>COUNTIF(CSV!A:A,A64)</f>
        <v>13</v>
      </c>
      <c r="C64" s="4">
        <f>COUNTIF(CSV!B:B,A64)</f>
        <v>14</v>
      </c>
      <c r="D64" s="4">
        <f t="shared" si="3"/>
        <v>27</v>
      </c>
      <c r="E64" s="10">
        <f>(SUMIF(CSV!$A:$A,$A64,CSV!$T:$T)  + SUMIF(CSV!$B:$B,$A64,CSV!$T:$T) )/$D64</f>
        <v>3.3333333333333335</v>
      </c>
      <c r="F64" s="6">
        <f>SUMIF(CSV!$A:$A,$A64,CSV!$T:$T)/$B64</f>
        <v>3.9230769230769229</v>
      </c>
      <c r="G64" s="6">
        <f>SUMIF(CSV!$B:$B,$A64,CSV!$T:$T)/$C64</f>
        <v>2.7857142857142856</v>
      </c>
      <c r="H64" s="10">
        <f>(SUMIF(CSV!$A:$A,$A64,CSV!$R:$R)  + SUMIF(CSV!$B:$B,$A64,CSV!$S:$S) )/$D64</f>
        <v>1.962962962962963</v>
      </c>
      <c r="I64" s="6">
        <f>SUMIF(CSV!$A:$A,$A64,CSV!$R:$R)/$B64</f>
        <v>2.1538461538461537</v>
      </c>
      <c r="J64" s="6">
        <f>SUMIF(CSV!$B:$B,$A64,CSV!$S:$S)/$C64</f>
        <v>1.7857142857142858</v>
      </c>
      <c r="K64" s="11">
        <f>(COUNTIFS(CSV!$A:$A,$A64,CSV!$T:$T,"&gt;2.5") +COUNTIFS(CSV!$B:$B,$A64,CSV!$T:$T,"&gt;2.5"))/$D64</f>
        <v>0.7407407407407407</v>
      </c>
      <c r="L64" s="8">
        <f>COUNTIFS(CSV!$A:$A,$A64,CSV!$T:$T,"&gt;2.5")/$B64</f>
        <v>0.92307692307692313</v>
      </c>
      <c r="M64" s="8">
        <f>COUNTIFS(CSV!$B:$B,$A64,CSV!$T:$T,"&gt;2.5")/$C64</f>
        <v>0.5714285714285714</v>
      </c>
      <c r="N64" s="11">
        <f>(COUNTIFS(CSV!$A:$A,$A64,CSV!$T:$T,"&gt;4.5") +COUNTIFS(CSV!$B:$B,$A64,CSV!$T:$T,"&gt;4.5"))/$D64</f>
        <v>0.22222222222222221</v>
      </c>
      <c r="O64" s="8">
        <f>COUNTIFS(CSV!$A:$A,$A64,CSV!$T:$T,"&gt;4.5")/$B64</f>
        <v>0.38461538461538464</v>
      </c>
      <c r="P64" s="8">
        <f>COUNTIFS(CSV!$B:$B,$A64,CSV!$T:$T,"&gt;4.5")/$C64</f>
        <v>7.1428571428571425E-2</v>
      </c>
      <c r="Q64" s="11">
        <f>(COUNTIFS(CSV!$A:$A,$A64,CSV!$R:$R,"&gt;0.5") +COUNTIFS(CSV!$B:$B,$A64,CSV!$S:$S,"&gt;0.5"))/$D64</f>
        <v>0.92592592592592593</v>
      </c>
      <c r="R64" s="8">
        <f>COUNTIFS(CSV!$A:$A,$A64,CSV!$R:$R,"&gt;0.5")/$B64</f>
        <v>1</v>
      </c>
      <c r="S64" s="8">
        <f>COUNTIFS(CSV!$B:$B,$A64,CSV!$S:$S,"&gt;0.5")/$C64</f>
        <v>0.8571428571428571</v>
      </c>
      <c r="T64" s="11">
        <f>(COUNTIFS(CSV!$A:$A,$A64,CSV!$R:$R,"&gt;1.5") +COUNTIFS(CSV!$B:$B,$A64,CSV!$S:$S,"&gt;1.5"))/$D64</f>
        <v>0.62962962962962965</v>
      </c>
      <c r="U64" s="8">
        <f>COUNTIFS(CSV!$A:$A,$A64,CSV!$R:$R,"&gt;1.5")/$B64</f>
        <v>0.69230769230769229</v>
      </c>
      <c r="V64" s="8">
        <f>COUNTIFS(CSV!$B:$B,$A64,CSV!$S:$S,"&gt;1.5")/$C64</f>
        <v>0.5714285714285714</v>
      </c>
    </row>
    <row r="65" spans="1:22" x14ac:dyDescent="0.3">
      <c r="A65" t="s">
        <v>188</v>
      </c>
      <c r="B65" s="9">
        <f>COUNTIF(CSV!A:A,A65)</f>
        <v>14</v>
      </c>
      <c r="C65" s="4">
        <f>COUNTIF(CSV!B:B,A65)</f>
        <v>14</v>
      </c>
      <c r="D65" s="4">
        <f t="shared" si="3"/>
        <v>28</v>
      </c>
      <c r="E65" s="10">
        <f>(SUMIF(CSV!$A:$A,$A65,CSV!$T:$T)  + SUMIF(CSV!$B:$B,$A65,CSV!$T:$T) )/$D65</f>
        <v>3.3928571428571428</v>
      </c>
      <c r="F65" s="6">
        <f>SUMIF(CSV!$A:$A,$A65,CSV!$T:$T)/$B65</f>
        <v>4.3571428571428568</v>
      </c>
      <c r="G65" s="6">
        <f>SUMIF(CSV!$B:$B,$A65,CSV!$T:$T)/$C65</f>
        <v>2.4285714285714284</v>
      </c>
      <c r="H65" s="10">
        <f>(SUMIF(CSV!$A:$A,$A65,CSV!$R:$R)  + SUMIF(CSV!$B:$B,$A65,CSV!$S:$S) )/$D65</f>
        <v>1.6071428571428572</v>
      </c>
      <c r="I65" s="6">
        <f>SUMIF(CSV!$A:$A,$A65,CSV!$R:$R)/$B65</f>
        <v>1.9285714285714286</v>
      </c>
      <c r="J65" s="6">
        <f>SUMIF(CSV!$B:$B,$A65,CSV!$S:$S)/$C65</f>
        <v>1.2857142857142858</v>
      </c>
      <c r="K65" s="11">
        <f>(COUNTIFS(CSV!$A:$A,$A65,CSV!$T:$T,"&gt;2.5") +COUNTIFS(CSV!$B:$B,$A65,CSV!$T:$T,"&gt;2.5"))/$D65</f>
        <v>0.5357142857142857</v>
      </c>
      <c r="L65" s="8">
        <f>COUNTIFS(CSV!$A:$A,$A65,CSV!$T:$T,"&gt;2.5")/$B65</f>
        <v>0.5714285714285714</v>
      </c>
      <c r="M65" s="8">
        <f>COUNTIFS(CSV!$B:$B,$A65,CSV!$T:$T,"&gt;2.5")/$C65</f>
        <v>0.5</v>
      </c>
      <c r="N65" s="11">
        <f>(COUNTIFS(CSV!$A:$A,$A65,CSV!$T:$T,"&gt;4.5") +COUNTIFS(CSV!$B:$B,$A65,CSV!$T:$T,"&gt;4.5"))/$D65</f>
        <v>0.25</v>
      </c>
      <c r="O65" s="8">
        <f>COUNTIFS(CSV!$A:$A,$A65,CSV!$T:$T,"&gt;4.5")/$B65</f>
        <v>0.42857142857142855</v>
      </c>
      <c r="P65" s="8">
        <f>COUNTIFS(CSV!$B:$B,$A65,CSV!$T:$T,"&gt;4.5")/$C65</f>
        <v>7.1428571428571425E-2</v>
      </c>
      <c r="Q65" s="11">
        <f>(COUNTIFS(CSV!$A:$A,$A65,CSV!$R:$R,"&gt;0.5") +COUNTIFS(CSV!$B:$B,$A65,CSV!$S:$S,"&gt;0.5"))/$D65</f>
        <v>0.8214285714285714</v>
      </c>
      <c r="R65" s="8">
        <f>COUNTIFS(CSV!$A:$A,$A65,CSV!$R:$R,"&gt;0.5")/$B65</f>
        <v>0.8571428571428571</v>
      </c>
      <c r="S65" s="8">
        <f>COUNTIFS(CSV!$B:$B,$A65,CSV!$S:$S,"&gt;0.5")/$C65</f>
        <v>0.7857142857142857</v>
      </c>
      <c r="T65" s="11">
        <f>(COUNTIFS(CSV!$A:$A,$A65,CSV!$R:$R,"&gt;1.5") +COUNTIFS(CSV!$B:$B,$A65,CSV!$S:$S,"&gt;1.5"))/$D65</f>
        <v>0.39285714285714285</v>
      </c>
      <c r="U65" s="8">
        <f>COUNTIFS(CSV!$A:$A,$A65,CSV!$R:$R,"&gt;1.5")/$B65</f>
        <v>0.42857142857142855</v>
      </c>
      <c r="V65" s="8">
        <f>COUNTIFS(CSV!$B:$B,$A65,CSV!$S:$S,"&gt;1.5")/$C65</f>
        <v>0.35714285714285715</v>
      </c>
    </row>
    <row r="66" spans="1:22" x14ac:dyDescent="0.3">
      <c r="A66" t="s">
        <v>181</v>
      </c>
      <c r="B66" s="9">
        <f>COUNTIF(CSV!A:A,A66)</f>
        <v>14</v>
      </c>
      <c r="C66" s="4">
        <f>COUNTIF(CSV!B:B,A66)</f>
        <v>14</v>
      </c>
      <c r="D66" s="4">
        <f t="shared" si="3"/>
        <v>28</v>
      </c>
      <c r="E66" s="10">
        <f>(SUMIF(CSV!$A:$A,$A66,CSV!$T:$T)  + SUMIF(CSV!$B:$B,$A66,CSV!$T:$T) )/$D66</f>
        <v>3.25</v>
      </c>
      <c r="F66" s="6">
        <f>SUMIF(CSV!$A:$A,$A66,CSV!$T:$T)/$B66</f>
        <v>2.8571428571428572</v>
      </c>
      <c r="G66" s="6">
        <f>SUMIF(CSV!$B:$B,$A66,CSV!$T:$T)/$C66</f>
        <v>3.6428571428571428</v>
      </c>
      <c r="H66" s="10">
        <f>(SUMIF(CSV!$A:$A,$A66,CSV!$R:$R)  + SUMIF(CSV!$B:$B,$A66,CSV!$S:$S) )/$D66</f>
        <v>1.1785714285714286</v>
      </c>
      <c r="I66" s="6">
        <f>SUMIF(CSV!$A:$A,$A66,CSV!$R:$R)/$B66</f>
        <v>0.7142857142857143</v>
      </c>
      <c r="J66" s="6">
        <f>SUMIF(CSV!$B:$B,$A66,CSV!$S:$S)/$C66</f>
        <v>1.6428571428571428</v>
      </c>
      <c r="K66" s="11">
        <f>(COUNTIFS(CSV!$A:$A,$A66,CSV!$T:$T,"&gt;2.5") +COUNTIFS(CSV!$B:$B,$A66,CSV!$T:$T,"&gt;2.5"))/$D66</f>
        <v>0.6071428571428571</v>
      </c>
      <c r="L66" s="8">
        <f>COUNTIFS(CSV!$A:$A,$A66,CSV!$T:$T,"&gt;2.5")/$B66</f>
        <v>0.5714285714285714</v>
      </c>
      <c r="M66" s="8">
        <f>COUNTIFS(CSV!$B:$B,$A66,CSV!$T:$T,"&gt;2.5")/$C66</f>
        <v>0.6428571428571429</v>
      </c>
      <c r="N66" s="11">
        <f>(COUNTIFS(CSV!$A:$A,$A66,CSV!$T:$T,"&gt;4.5") +COUNTIFS(CSV!$B:$B,$A66,CSV!$T:$T,"&gt;4.5"))/$D66</f>
        <v>0.25</v>
      </c>
      <c r="O66" s="8">
        <f>COUNTIFS(CSV!$A:$A,$A66,CSV!$T:$T,"&gt;4.5")/$B66</f>
        <v>0.14285714285714285</v>
      </c>
      <c r="P66" s="8">
        <f>COUNTIFS(CSV!$B:$B,$A66,CSV!$T:$T,"&gt;4.5")/$C66</f>
        <v>0.35714285714285715</v>
      </c>
      <c r="Q66" s="11">
        <f>(COUNTIFS(CSV!$A:$A,$A66,CSV!$R:$R,"&gt;0.5") +COUNTIFS(CSV!$B:$B,$A66,CSV!$S:$S,"&gt;0.5"))/$D66</f>
        <v>0.7142857142857143</v>
      </c>
      <c r="R66" s="8">
        <f>COUNTIFS(CSV!$A:$A,$A66,CSV!$R:$R,"&gt;0.5")/$B66</f>
        <v>0.5</v>
      </c>
      <c r="S66" s="8">
        <f>COUNTIFS(CSV!$B:$B,$A66,CSV!$S:$S,"&gt;0.5")/$C66</f>
        <v>0.9285714285714286</v>
      </c>
      <c r="T66" s="11">
        <f>(COUNTIFS(CSV!$A:$A,$A66,CSV!$R:$R,"&gt;1.5") +COUNTIFS(CSV!$B:$B,$A66,CSV!$S:$S,"&gt;1.5"))/$D66</f>
        <v>0.35714285714285715</v>
      </c>
      <c r="U66" s="8">
        <f>COUNTIFS(CSV!$A:$A,$A66,CSV!$R:$R,"&gt;1.5")/$B66</f>
        <v>0.21428571428571427</v>
      </c>
      <c r="V66" s="8">
        <f>COUNTIFS(CSV!$B:$B,$A66,CSV!$S:$S,"&gt;1.5")/$C66</f>
        <v>0.5</v>
      </c>
    </row>
    <row r="67" spans="1:22" x14ac:dyDescent="0.3">
      <c r="A67" t="s">
        <v>176</v>
      </c>
      <c r="B67" s="9">
        <f>COUNTIF(CSV!A:A,A67)</f>
        <v>14</v>
      </c>
      <c r="C67" s="4">
        <f>COUNTIF(CSV!B:B,A67)</f>
        <v>14</v>
      </c>
      <c r="D67" s="4">
        <f t="shared" si="3"/>
        <v>28</v>
      </c>
      <c r="E67" s="10">
        <f>(SUMIF(CSV!$A:$A,$A67,CSV!$T:$T)  + SUMIF(CSV!$B:$B,$A67,CSV!$T:$T) )/$D67</f>
        <v>3.7142857142857144</v>
      </c>
      <c r="F67" s="6">
        <f>SUMIF(CSV!$A:$A,$A67,CSV!$T:$T)/$B67</f>
        <v>3.1428571428571428</v>
      </c>
      <c r="G67" s="6">
        <f>SUMIF(CSV!$B:$B,$A67,CSV!$T:$T)/$C67</f>
        <v>4.2857142857142856</v>
      </c>
      <c r="H67" s="10">
        <f>(SUMIF(CSV!$A:$A,$A67,CSV!$R:$R)  + SUMIF(CSV!$B:$B,$A67,CSV!$S:$S) )/$D67</f>
        <v>1.8571428571428572</v>
      </c>
      <c r="I67" s="6">
        <f>SUMIF(CSV!$A:$A,$A67,CSV!$R:$R)/$B67</f>
        <v>1.4285714285714286</v>
      </c>
      <c r="J67" s="6">
        <f>SUMIF(CSV!$B:$B,$A67,CSV!$S:$S)/$C67</f>
        <v>2.2857142857142856</v>
      </c>
      <c r="K67" s="11">
        <f>(COUNTIFS(CSV!$A:$A,$A67,CSV!$T:$T,"&gt;2.5") +COUNTIFS(CSV!$B:$B,$A67,CSV!$T:$T,"&gt;2.5"))/$D67</f>
        <v>0.7857142857142857</v>
      </c>
      <c r="L67" s="8">
        <f>COUNTIFS(CSV!$A:$A,$A67,CSV!$T:$T,"&gt;2.5")/$B67</f>
        <v>0.7142857142857143</v>
      </c>
      <c r="M67" s="8">
        <f>COUNTIFS(CSV!$B:$B,$A67,CSV!$T:$T,"&gt;2.5")/$C67</f>
        <v>0.8571428571428571</v>
      </c>
      <c r="N67" s="11">
        <f>(COUNTIFS(CSV!$A:$A,$A67,CSV!$T:$T,"&gt;4.5") +COUNTIFS(CSV!$B:$B,$A67,CSV!$T:$T,"&gt;4.5"))/$D67</f>
        <v>0.32142857142857145</v>
      </c>
      <c r="O67" s="8">
        <f>COUNTIFS(CSV!$A:$A,$A67,CSV!$T:$T,"&gt;4.5")/$B67</f>
        <v>0.21428571428571427</v>
      </c>
      <c r="P67" s="8">
        <f>COUNTIFS(CSV!$B:$B,$A67,CSV!$T:$T,"&gt;4.5")/$C67</f>
        <v>0.42857142857142855</v>
      </c>
      <c r="Q67" s="11">
        <f>(COUNTIFS(CSV!$A:$A,$A67,CSV!$R:$R,"&gt;0.5") +COUNTIFS(CSV!$B:$B,$A67,CSV!$S:$S,"&gt;0.5"))/$D67</f>
        <v>0.7857142857142857</v>
      </c>
      <c r="R67" s="8">
        <f>COUNTIFS(CSV!$A:$A,$A67,CSV!$R:$R,"&gt;0.5")/$B67</f>
        <v>0.6428571428571429</v>
      </c>
      <c r="S67" s="8">
        <f>COUNTIFS(CSV!$B:$B,$A67,CSV!$S:$S,"&gt;0.5")/$C67</f>
        <v>0.9285714285714286</v>
      </c>
      <c r="T67" s="11">
        <f>(COUNTIFS(CSV!$A:$A,$A67,CSV!$R:$R,"&gt;1.5") +COUNTIFS(CSV!$B:$B,$A67,CSV!$S:$S,"&gt;1.5"))/$D67</f>
        <v>0.6071428571428571</v>
      </c>
      <c r="U67" s="8">
        <f>COUNTIFS(CSV!$A:$A,$A67,CSV!$R:$R,"&gt;1.5")/$B67</f>
        <v>0.5</v>
      </c>
      <c r="V67" s="8">
        <f>COUNTIFS(CSV!$B:$B,$A67,CSV!$S:$S,"&gt;1.5")/$C67</f>
        <v>0.7142857142857143</v>
      </c>
    </row>
    <row r="68" spans="1:22" x14ac:dyDescent="0.3">
      <c r="A68" t="s">
        <v>184</v>
      </c>
      <c r="B68" s="9">
        <f>COUNTIF(CSV!A:A,A68)</f>
        <v>14</v>
      </c>
      <c r="C68" s="4">
        <f>COUNTIF(CSV!B:B,A68)</f>
        <v>14</v>
      </c>
      <c r="D68" s="4">
        <f t="shared" si="3"/>
        <v>28</v>
      </c>
      <c r="E68" s="10">
        <f>(SUMIF(CSV!$A:$A,$A68,CSV!$T:$T)  + SUMIF(CSV!$B:$B,$A68,CSV!$T:$T) )/$D68</f>
        <v>2.8214285714285716</v>
      </c>
      <c r="F68" s="6">
        <f>SUMIF(CSV!$A:$A,$A68,CSV!$T:$T)/$B68</f>
        <v>2.5714285714285716</v>
      </c>
      <c r="G68" s="6">
        <f>SUMIF(CSV!$B:$B,$A68,CSV!$T:$T)/$C68</f>
        <v>3.0714285714285716</v>
      </c>
      <c r="H68" s="10">
        <f>(SUMIF(CSV!$A:$A,$A68,CSV!$R:$R)  + SUMIF(CSV!$B:$B,$A68,CSV!$S:$S) )/$D68</f>
        <v>1.3214285714285714</v>
      </c>
      <c r="I68" s="6">
        <f>SUMIF(CSV!$A:$A,$A68,CSV!$R:$R)/$B68</f>
        <v>1.0714285714285714</v>
      </c>
      <c r="J68" s="6">
        <f>SUMIF(CSV!$B:$B,$A68,CSV!$S:$S)/$C68</f>
        <v>1.5714285714285714</v>
      </c>
      <c r="K68" s="11">
        <f>(COUNTIFS(CSV!$A:$A,$A68,CSV!$T:$T,"&gt;2.5") +COUNTIFS(CSV!$B:$B,$A68,CSV!$T:$T,"&gt;2.5"))/$D68</f>
        <v>0.5714285714285714</v>
      </c>
      <c r="L68" s="8">
        <f>COUNTIFS(CSV!$A:$A,$A68,CSV!$T:$T,"&gt;2.5")/$B68</f>
        <v>0.5</v>
      </c>
      <c r="M68" s="8">
        <f>COUNTIFS(CSV!$B:$B,$A68,CSV!$T:$T,"&gt;2.5")/$C68</f>
        <v>0.6428571428571429</v>
      </c>
      <c r="N68" s="11">
        <f>(COUNTIFS(CSV!$A:$A,$A68,CSV!$T:$T,"&gt;4.5") +COUNTIFS(CSV!$B:$B,$A68,CSV!$T:$T,"&gt;4.5"))/$D68</f>
        <v>0.14285714285714285</v>
      </c>
      <c r="O68" s="8">
        <f>COUNTIFS(CSV!$A:$A,$A68,CSV!$T:$T,"&gt;4.5")/$B68</f>
        <v>0.14285714285714285</v>
      </c>
      <c r="P68" s="8">
        <f>COUNTIFS(CSV!$B:$B,$A68,CSV!$T:$T,"&gt;4.5")/$C68</f>
        <v>0.14285714285714285</v>
      </c>
      <c r="Q68" s="11">
        <f>(COUNTIFS(CSV!$A:$A,$A68,CSV!$R:$R,"&gt;0.5") +COUNTIFS(CSV!$B:$B,$A68,CSV!$S:$S,"&gt;0.5"))/$D68</f>
        <v>0.8571428571428571</v>
      </c>
      <c r="R68" s="8">
        <f>COUNTIFS(CSV!$A:$A,$A68,CSV!$R:$R,"&gt;0.5")/$B68</f>
        <v>0.7142857142857143</v>
      </c>
      <c r="S68" s="8">
        <f>COUNTIFS(CSV!$B:$B,$A68,CSV!$S:$S,"&gt;0.5")/$C68</f>
        <v>1</v>
      </c>
      <c r="T68" s="11">
        <f>(COUNTIFS(CSV!$A:$A,$A68,CSV!$R:$R,"&gt;1.5") +COUNTIFS(CSV!$B:$B,$A68,CSV!$S:$S,"&gt;1.5"))/$D68</f>
        <v>0.35714285714285715</v>
      </c>
      <c r="U68" s="8">
        <f>COUNTIFS(CSV!$A:$A,$A68,CSV!$R:$R,"&gt;1.5")/$B68</f>
        <v>0.2857142857142857</v>
      </c>
      <c r="V68" s="8">
        <f>COUNTIFS(CSV!$B:$B,$A68,CSV!$S:$S,"&gt;1.5")/$C68</f>
        <v>0.42857142857142855</v>
      </c>
    </row>
    <row r="69" spans="1:22" x14ac:dyDescent="0.3">
      <c r="A69" t="s">
        <v>194</v>
      </c>
      <c r="B69" s="9">
        <f>COUNTIF(CSV!A:A,A69)</f>
        <v>14</v>
      </c>
      <c r="C69" s="4">
        <f>COUNTIF(CSV!B:B,A69)</f>
        <v>14</v>
      </c>
      <c r="D69" s="4">
        <f t="shared" si="3"/>
        <v>28</v>
      </c>
      <c r="E69" s="10">
        <f>(SUMIF(CSV!$A:$A,$A69,CSV!$T:$T)  + SUMIF(CSV!$B:$B,$A69,CSV!$T:$T) )/$D69</f>
        <v>2.8214285714285716</v>
      </c>
      <c r="F69" s="6">
        <f>SUMIF(CSV!$A:$A,$A69,CSV!$T:$T)/$B69</f>
        <v>3.0714285714285716</v>
      </c>
      <c r="G69" s="6">
        <f>SUMIF(CSV!$B:$B,$A69,CSV!$T:$T)/$C69</f>
        <v>2.5714285714285716</v>
      </c>
      <c r="H69" s="10">
        <f>(SUMIF(CSV!$A:$A,$A69,CSV!$R:$R)  + SUMIF(CSV!$B:$B,$A69,CSV!$S:$S) )/$D69</f>
        <v>1.5357142857142858</v>
      </c>
      <c r="I69" s="6">
        <f>SUMIF(CSV!$A:$A,$A69,CSV!$R:$R)/$B69</f>
        <v>1.5714285714285714</v>
      </c>
      <c r="J69" s="6">
        <f>SUMIF(CSV!$B:$B,$A69,CSV!$S:$S)/$C69</f>
        <v>1.5</v>
      </c>
      <c r="K69" s="11">
        <f>(COUNTIFS(CSV!$A:$A,$A69,CSV!$T:$T,"&gt;2.5") +COUNTIFS(CSV!$B:$B,$A69,CSV!$T:$T,"&gt;2.5"))/$D69</f>
        <v>0.5714285714285714</v>
      </c>
      <c r="L69" s="8">
        <f>COUNTIFS(CSV!$A:$A,$A69,CSV!$T:$T,"&gt;2.5")/$B69</f>
        <v>0.6428571428571429</v>
      </c>
      <c r="M69" s="8">
        <f>COUNTIFS(CSV!$B:$B,$A69,CSV!$T:$T,"&gt;2.5")/$C69</f>
        <v>0.5</v>
      </c>
      <c r="N69" s="11">
        <f>(COUNTIFS(CSV!$A:$A,$A69,CSV!$T:$T,"&gt;4.5") +COUNTIFS(CSV!$B:$B,$A69,CSV!$T:$T,"&gt;4.5"))/$D69</f>
        <v>0.14285714285714285</v>
      </c>
      <c r="O69" s="8">
        <f>COUNTIFS(CSV!$A:$A,$A69,CSV!$T:$T,"&gt;4.5")/$B69</f>
        <v>0.21428571428571427</v>
      </c>
      <c r="P69" s="8">
        <f>COUNTIFS(CSV!$B:$B,$A69,CSV!$T:$T,"&gt;4.5")/$C69</f>
        <v>7.1428571428571425E-2</v>
      </c>
      <c r="Q69" s="11">
        <f>(COUNTIFS(CSV!$A:$A,$A69,CSV!$R:$R,"&gt;0.5") +COUNTIFS(CSV!$B:$B,$A69,CSV!$S:$S,"&gt;0.5"))/$D69</f>
        <v>0.7857142857142857</v>
      </c>
      <c r="R69" s="8">
        <f>COUNTIFS(CSV!$A:$A,$A69,CSV!$R:$R,"&gt;0.5")/$B69</f>
        <v>0.7857142857142857</v>
      </c>
      <c r="S69" s="8">
        <f>COUNTIFS(CSV!$B:$B,$A69,CSV!$S:$S,"&gt;0.5")/$C69</f>
        <v>0.7857142857142857</v>
      </c>
      <c r="T69" s="11">
        <f>(COUNTIFS(CSV!$A:$A,$A69,CSV!$R:$R,"&gt;1.5") +COUNTIFS(CSV!$B:$B,$A69,CSV!$S:$S,"&gt;1.5"))/$D69</f>
        <v>0.5714285714285714</v>
      </c>
      <c r="U69" s="8">
        <f>COUNTIFS(CSV!$A:$A,$A69,CSV!$R:$R,"&gt;1.5")/$B69</f>
        <v>0.5714285714285714</v>
      </c>
      <c r="V69" s="8">
        <f>COUNTIFS(CSV!$B:$B,$A69,CSV!$S:$S,"&gt;1.5")/$C69</f>
        <v>0.5714285714285714</v>
      </c>
    </row>
    <row r="70" spans="1:22" x14ac:dyDescent="0.3">
      <c r="A70" t="s">
        <v>171</v>
      </c>
      <c r="B70" s="9">
        <f>COUNTIF(CSV!A:A,A70)</f>
        <v>14</v>
      </c>
      <c r="C70" s="4">
        <f>COUNTIF(CSV!B:B,A70)</f>
        <v>14</v>
      </c>
      <c r="D70" s="4">
        <f t="shared" si="3"/>
        <v>28</v>
      </c>
      <c r="E70" s="10">
        <f>(SUMIF(CSV!$A:$A,$A70,CSV!$T:$T)  + SUMIF(CSV!$B:$B,$A70,CSV!$T:$T) )/$D70</f>
        <v>3.6785714285714284</v>
      </c>
      <c r="F70" s="6">
        <f>SUMIF(CSV!$A:$A,$A70,CSV!$T:$T)/$B70</f>
        <v>3.8571428571428572</v>
      </c>
      <c r="G70" s="6">
        <f>SUMIF(CSV!$B:$B,$A70,CSV!$T:$T)/$C70</f>
        <v>3.5</v>
      </c>
      <c r="H70" s="10">
        <f>(SUMIF(CSV!$A:$A,$A70,CSV!$R:$R)  + SUMIF(CSV!$B:$B,$A70,CSV!$S:$S) )/$D70</f>
        <v>1.7142857142857142</v>
      </c>
      <c r="I70" s="6">
        <f>SUMIF(CSV!$A:$A,$A70,CSV!$R:$R)/$B70</f>
        <v>1.7142857142857142</v>
      </c>
      <c r="J70" s="6">
        <f>SUMIF(CSV!$B:$B,$A70,CSV!$S:$S)/$C70</f>
        <v>1.7142857142857142</v>
      </c>
      <c r="K70" s="11">
        <f>(COUNTIFS(CSV!$A:$A,$A70,CSV!$T:$T,"&gt;2.5") +COUNTIFS(CSV!$B:$B,$A70,CSV!$T:$T,"&gt;2.5"))/$D70</f>
        <v>0.8214285714285714</v>
      </c>
      <c r="L70" s="8">
        <f>COUNTIFS(CSV!$A:$A,$A70,CSV!$T:$T,"&gt;2.5")/$B70</f>
        <v>0.7857142857142857</v>
      </c>
      <c r="M70" s="8">
        <f>COUNTIFS(CSV!$B:$B,$A70,CSV!$T:$T,"&gt;2.5")/$C70</f>
        <v>0.8571428571428571</v>
      </c>
      <c r="N70" s="11">
        <f>(COUNTIFS(CSV!$A:$A,$A70,CSV!$T:$T,"&gt;4.5") +COUNTIFS(CSV!$B:$B,$A70,CSV!$T:$T,"&gt;4.5"))/$D70</f>
        <v>0.25</v>
      </c>
      <c r="O70" s="8">
        <f>COUNTIFS(CSV!$A:$A,$A70,CSV!$T:$T,"&gt;4.5")/$B70</f>
        <v>0.2857142857142857</v>
      </c>
      <c r="P70" s="8">
        <f>COUNTIFS(CSV!$B:$B,$A70,CSV!$T:$T,"&gt;4.5")/$C70</f>
        <v>0.21428571428571427</v>
      </c>
      <c r="Q70" s="11">
        <f>(COUNTIFS(CSV!$A:$A,$A70,CSV!$R:$R,"&gt;0.5") +COUNTIFS(CSV!$B:$B,$A70,CSV!$S:$S,"&gt;0.5"))/$D70</f>
        <v>0.8571428571428571</v>
      </c>
      <c r="R70" s="8">
        <f>COUNTIFS(CSV!$A:$A,$A70,CSV!$R:$R,"&gt;0.5")/$B70</f>
        <v>0.8571428571428571</v>
      </c>
      <c r="S70" s="8">
        <f>COUNTIFS(CSV!$B:$B,$A70,CSV!$S:$S,"&gt;0.5")/$C70</f>
        <v>0.8571428571428571</v>
      </c>
      <c r="T70" s="11">
        <f>(COUNTIFS(CSV!$A:$A,$A70,CSV!$R:$R,"&gt;1.5") +COUNTIFS(CSV!$B:$B,$A70,CSV!$S:$S,"&gt;1.5"))/$D70</f>
        <v>0.5</v>
      </c>
      <c r="U70" s="8">
        <f>COUNTIFS(CSV!$A:$A,$A70,CSV!$R:$R,"&gt;1.5")/$B70</f>
        <v>0.42857142857142855</v>
      </c>
      <c r="V70" s="8">
        <f>COUNTIFS(CSV!$B:$B,$A70,CSV!$S:$S,"&gt;1.5")/$C70</f>
        <v>0.5714285714285714</v>
      </c>
    </row>
    <row r="71" spans="1:22" x14ac:dyDescent="0.3">
      <c r="A71" t="s">
        <v>175</v>
      </c>
      <c r="B71" s="9">
        <f>COUNTIF(CSV!A:A,A71)</f>
        <v>14</v>
      </c>
      <c r="C71" s="4">
        <f>COUNTIF(CSV!B:B,A71)</f>
        <v>14</v>
      </c>
      <c r="D71" s="4">
        <f t="shared" si="3"/>
        <v>28</v>
      </c>
      <c r="E71" s="10">
        <f>(SUMIF(CSV!$A:$A,$A71,CSV!$T:$T)  + SUMIF(CSV!$B:$B,$A71,CSV!$T:$T) )/$D71</f>
        <v>3.2142857142857144</v>
      </c>
      <c r="F71" s="6">
        <f>SUMIF(CSV!$A:$A,$A71,CSV!$T:$T)/$B71</f>
        <v>3</v>
      </c>
      <c r="G71" s="6">
        <f>SUMIF(CSV!$B:$B,$A71,CSV!$T:$T)/$C71</f>
        <v>3.4285714285714284</v>
      </c>
      <c r="H71" s="10">
        <f>(SUMIF(CSV!$A:$A,$A71,CSV!$R:$R)  + SUMIF(CSV!$B:$B,$A71,CSV!$S:$S) )/$D71</f>
        <v>1.6428571428571428</v>
      </c>
      <c r="I71" s="6">
        <f>SUMIF(CSV!$A:$A,$A71,CSV!$R:$R)/$B71</f>
        <v>1.3571428571428572</v>
      </c>
      <c r="J71" s="6">
        <f>SUMIF(CSV!$B:$B,$A71,CSV!$S:$S)/$C71</f>
        <v>1.9285714285714286</v>
      </c>
      <c r="K71" s="11">
        <f>(COUNTIFS(CSV!$A:$A,$A71,CSV!$T:$T,"&gt;2.5") +COUNTIFS(CSV!$B:$B,$A71,CSV!$T:$T,"&gt;2.5"))/$D71</f>
        <v>0.6071428571428571</v>
      </c>
      <c r="L71" s="8">
        <f>COUNTIFS(CSV!$A:$A,$A71,CSV!$T:$T,"&gt;2.5")/$B71</f>
        <v>0.5</v>
      </c>
      <c r="M71" s="8">
        <f>COUNTIFS(CSV!$B:$B,$A71,CSV!$T:$T,"&gt;2.5")/$C71</f>
        <v>0.7142857142857143</v>
      </c>
      <c r="N71" s="11">
        <f>(COUNTIFS(CSV!$A:$A,$A71,CSV!$T:$T,"&gt;4.5") +COUNTIFS(CSV!$B:$B,$A71,CSV!$T:$T,"&gt;4.5"))/$D71</f>
        <v>0.17857142857142858</v>
      </c>
      <c r="O71" s="8">
        <f>COUNTIFS(CSV!$A:$A,$A71,CSV!$T:$T,"&gt;4.5")/$B71</f>
        <v>0.21428571428571427</v>
      </c>
      <c r="P71" s="8">
        <f>COUNTIFS(CSV!$B:$B,$A71,CSV!$T:$T,"&gt;4.5")/$C71</f>
        <v>0.14285714285714285</v>
      </c>
      <c r="Q71" s="11">
        <f>(COUNTIFS(CSV!$A:$A,$A71,CSV!$R:$R,"&gt;0.5") +COUNTIFS(CSV!$B:$B,$A71,CSV!$S:$S,"&gt;0.5"))/$D71</f>
        <v>0.8214285714285714</v>
      </c>
      <c r="R71" s="8">
        <f>COUNTIFS(CSV!$A:$A,$A71,CSV!$R:$R,"&gt;0.5")/$B71</f>
        <v>0.7142857142857143</v>
      </c>
      <c r="S71" s="8">
        <f>COUNTIFS(CSV!$B:$B,$A71,CSV!$S:$S,"&gt;0.5")/$C71</f>
        <v>0.9285714285714286</v>
      </c>
      <c r="T71" s="11">
        <f>(COUNTIFS(CSV!$A:$A,$A71,CSV!$R:$R,"&gt;1.5") +COUNTIFS(CSV!$B:$B,$A71,CSV!$S:$S,"&gt;1.5"))/$D71</f>
        <v>0.5357142857142857</v>
      </c>
      <c r="U71" s="8">
        <f>COUNTIFS(CSV!$A:$A,$A71,CSV!$R:$R,"&gt;1.5")/$B71</f>
        <v>0.42857142857142855</v>
      </c>
      <c r="V71" s="8">
        <f>COUNTIFS(CSV!$B:$B,$A71,CSV!$S:$S,"&gt;1.5")/$C71</f>
        <v>0.6428571428571429</v>
      </c>
    </row>
    <row r="72" spans="1:22" x14ac:dyDescent="0.3">
      <c r="A72" t="s">
        <v>190</v>
      </c>
      <c r="B72" s="9">
        <f>COUNTIF(CSV!A:A,A72)</f>
        <v>14</v>
      </c>
      <c r="C72" s="4">
        <f>COUNTIF(CSV!B:B,A72)</f>
        <v>14</v>
      </c>
      <c r="D72" s="4">
        <f t="shared" si="3"/>
        <v>28</v>
      </c>
      <c r="E72" s="10">
        <f>(SUMIF(CSV!$A:$A,$A72,CSV!$T:$T)  + SUMIF(CSV!$B:$B,$A72,CSV!$T:$T) )/$D72</f>
        <v>2.6785714285714284</v>
      </c>
      <c r="F72" s="6">
        <f>SUMIF(CSV!$A:$A,$A72,CSV!$T:$T)/$B72</f>
        <v>2.5</v>
      </c>
      <c r="G72" s="6">
        <f>SUMIF(CSV!$B:$B,$A72,CSV!$T:$T)/$C72</f>
        <v>2.8571428571428572</v>
      </c>
      <c r="H72" s="10">
        <f>(SUMIF(CSV!$A:$A,$A72,CSV!$R:$R)  + SUMIF(CSV!$B:$B,$A72,CSV!$S:$S) )/$D72</f>
        <v>1.5</v>
      </c>
      <c r="I72" s="6">
        <f>SUMIF(CSV!$A:$A,$A72,CSV!$R:$R)/$B72</f>
        <v>1.2857142857142858</v>
      </c>
      <c r="J72" s="6">
        <f>SUMIF(CSV!$B:$B,$A72,CSV!$S:$S)/$C72</f>
        <v>1.7142857142857142</v>
      </c>
      <c r="K72" s="11">
        <f>(COUNTIFS(CSV!$A:$A,$A72,CSV!$T:$T,"&gt;2.5") +COUNTIFS(CSV!$B:$B,$A72,CSV!$T:$T,"&gt;2.5"))/$D72</f>
        <v>0.5357142857142857</v>
      </c>
      <c r="L72" s="8">
        <f>COUNTIFS(CSV!$A:$A,$A72,CSV!$T:$T,"&gt;2.5")/$B72</f>
        <v>0.5</v>
      </c>
      <c r="M72" s="8">
        <f>COUNTIFS(CSV!$B:$B,$A72,CSV!$T:$T,"&gt;2.5")/$C72</f>
        <v>0.5714285714285714</v>
      </c>
      <c r="N72" s="11">
        <f>(COUNTIFS(CSV!$A:$A,$A72,CSV!$T:$T,"&gt;4.5") +COUNTIFS(CSV!$B:$B,$A72,CSV!$T:$T,"&gt;4.5"))/$D72</f>
        <v>0.14285714285714285</v>
      </c>
      <c r="O72" s="8">
        <f>COUNTIFS(CSV!$A:$A,$A72,CSV!$T:$T,"&gt;4.5")/$B72</f>
        <v>0.14285714285714285</v>
      </c>
      <c r="P72" s="8">
        <f>COUNTIFS(CSV!$B:$B,$A72,CSV!$T:$T,"&gt;4.5")/$C72</f>
        <v>0.14285714285714285</v>
      </c>
      <c r="Q72" s="11">
        <f>(COUNTIFS(CSV!$A:$A,$A72,CSV!$R:$R,"&gt;0.5") +COUNTIFS(CSV!$B:$B,$A72,CSV!$S:$S,"&gt;0.5"))/$D72</f>
        <v>0.7857142857142857</v>
      </c>
      <c r="R72" s="8">
        <f>COUNTIFS(CSV!$A:$A,$A72,CSV!$R:$R,"&gt;0.5")/$B72</f>
        <v>0.7857142857142857</v>
      </c>
      <c r="S72" s="8">
        <f>COUNTIFS(CSV!$B:$B,$A72,CSV!$S:$S,"&gt;0.5")/$C72</f>
        <v>0.7857142857142857</v>
      </c>
      <c r="T72" s="11">
        <f>(COUNTIFS(CSV!$A:$A,$A72,CSV!$R:$R,"&gt;1.5") +COUNTIFS(CSV!$B:$B,$A72,CSV!$S:$S,"&gt;1.5"))/$D72</f>
        <v>0.42857142857142855</v>
      </c>
      <c r="U72" s="8">
        <f>COUNTIFS(CSV!$A:$A,$A72,CSV!$R:$R,"&gt;1.5")/$B72</f>
        <v>0.35714285714285715</v>
      </c>
      <c r="V72" s="8">
        <f>COUNTIFS(CSV!$B:$B,$A72,CSV!$S:$S,"&gt;1.5")/$C72</f>
        <v>0.5</v>
      </c>
    </row>
    <row r="73" spans="1:22" x14ac:dyDescent="0.3">
      <c r="A73" t="s">
        <v>172</v>
      </c>
      <c r="B73" s="9">
        <f>COUNTIF(CSV!A:A,A73)</f>
        <v>14</v>
      </c>
      <c r="C73" s="4">
        <f>COUNTIF(CSV!B:B,A73)</f>
        <v>14</v>
      </c>
      <c r="D73" s="4">
        <f t="shared" si="3"/>
        <v>28</v>
      </c>
      <c r="E73" s="10">
        <f>(SUMIF(CSV!$A:$A,$A73,CSV!$T:$T)  + SUMIF(CSV!$B:$B,$A73,CSV!$T:$T) )/$D73</f>
        <v>3.3214285714285716</v>
      </c>
      <c r="F73" s="6">
        <f>SUMIF(CSV!$A:$A,$A73,CSV!$T:$T)/$B73</f>
        <v>3.1428571428571428</v>
      </c>
      <c r="G73" s="6">
        <f>SUMIF(CSV!$B:$B,$A73,CSV!$T:$T)/$C73</f>
        <v>3.5</v>
      </c>
      <c r="H73" s="10">
        <f>(SUMIF(CSV!$A:$A,$A73,CSV!$R:$R)  + SUMIF(CSV!$B:$B,$A73,CSV!$S:$S) )/$D73</f>
        <v>1.7142857142857142</v>
      </c>
      <c r="I73" s="6">
        <f>SUMIF(CSV!$A:$A,$A73,CSV!$R:$R)/$B73</f>
        <v>1.3571428571428572</v>
      </c>
      <c r="J73" s="6">
        <f>SUMIF(CSV!$B:$B,$A73,CSV!$S:$S)/$C73</f>
        <v>2.0714285714285716</v>
      </c>
      <c r="K73" s="11">
        <f>(COUNTIFS(CSV!$A:$A,$A73,CSV!$T:$T,"&gt;2.5") +COUNTIFS(CSV!$B:$B,$A73,CSV!$T:$T,"&gt;2.5"))/$D73</f>
        <v>0.6428571428571429</v>
      </c>
      <c r="L73" s="8">
        <f>COUNTIFS(CSV!$A:$A,$A73,CSV!$T:$T,"&gt;2.5")/$B73</f>
        <v>0.6428571428571429</v>
      </c>
      <c r="M73" s="8">
        <f>COUNTIFS(CSV!$B:$B,$A73,CSV!$T:$T,"&gt;2.5")/$C73</f>
        <v>0.6428571428571429</v>
      </c>
      <c r="N73" s="11">
        <f>(COUNTIFS(CSV!$A:$A,$A73,CSV!$T:$T,"&gt;4.5") +COUNTIFS(CSV!$B:$B,$A73,CSV!$T:$T,"&gt;4.5"))/$D73</f>
        <v>0.25</v>
      </c>
      <c r="O73" s="8">
        <f>COUNTIFS(CSV!$A:$A,$A73,CSV!$T:$T,"&gt;4.5")/$B73</f>
        <v>0.21428571428571427</v>
      </c>
      <c r="P73" s="8">
        <f>COUNTIFS(CSV!$B:$B,$A73,CSV!$T:$T,"&gt;4.5")/$C73</f>
        <v>0.2857142857142857</v>
      </c>
      <c r="Q73" s="11">
        <f>(COUNTIFS(CSV!$A:$A,$A73,CSV!$R:$R,"&gt;0.5") +COUNTIFS(CSV!$B:$B,$A73,CSV!$S:$S,"&gt;0.5"))/$D73</f>
        <v>0.75</v>
      </c>
      <c r="R73" s="8">
        <f>COUNTIFS(CSV!$A:$A,$A73,CSV!$R:$R,"&gt;0.5")/$B73</f>
        <v>0.6428571428571429</v>
      </c>
      <c r="S73" s="8">
        <f>COUNTIFS(CSV!$B:$B,$A73,CSV!$S:$S,"&gt;0.5")/$C73</f>
        <v>0.8571428571428571</v>
      </c>
      <c r="T73" s="11">
        <f>(COUNTIFS(CSV!$A:$A,$A73,CSV!$R:$R,"&gt;1.5") +COUNTIFS(CSV!$B:$B,$A73,CSV!$S:$S,"&gt;1.5"))/$D73</f>
        <v>0.6428571428571429</v>
      </c>
      <c r="U73" s="8">
        <f>COUNTIFS(CSV!$A:$A,$A73,CSV!$R:$R,"&gt;1.5")/$B73</f>
        <v>0.42857142857142855</v>
      </c>
      <c r="V73" s="8">
        <f>COUNTIFS(CSV!$B:$B,$A73,CSV!$S:$S,"&gt;1.5")/$C73</f>
        <v>0.8571428571428571</v>
      </c>
    </row>
    <row r="74" spans="1:22" x14ac:dyDescent="0.3">
      <c r="A74" t="s">
        <v>180</v>
      </c>
      <c r="B74" s="9">
        <f>COUNTIF(CSV!A:A,A74)</f>
        <v>14</v>
      </c>
      <c r="C74" s="4">
        <f>COUNTIF(CSV!B:B,A74)</f>
        <v>14</v>
      </c>
      <c r="D74" s="4">
        <f t="shared" si="3"/>
        <v>28</v>
      </c>
      <c r="E74" s="10">
        <f>(SUMIF(CSV!$A:$A,$A74,CSV!$T:$T)  + SUMIF(CSV!$B:$B,$A74,CSV!$T:$T) )/$D74</f>
        <v>3.8571428571428572</v>
      </c>
      <c r="F74" s="6">
        <f>SUMIF(CSV!$A:$A,$A74,CSV!$T:$T)/$B74</f>
        <v>3</v>
      </c>
      <c r="G74" s="6">
        <f>SUMIF(CSV!$B:$B,$A74,CSV!$T:$T)/$C74</f>
        <v>4.7142857142857144</v>
      </c>
      <c r="H74" s="10">
        <f>(SUMIF(CSV!$A:$A,$A74,CSV!$R:$R)  + SUMIF(CSV!$B:$B,$A74,CSV!$S:$S) )/$D74</f>
        <v>2.4285714285714284</v>
      </c>
      <c r="I74" s="6">
        <f>SUMIF(CSV!$A:$A,$A74,CSV!$R:$R)/$B74</f>
        <v>1.9285714285714286</v>
      </c>
      <c r="J74" s="6">
        <f>SUMIF(CSV!$B:$B,$A74,CSV!$S:$S)/$C74</f>
        <v>2.9285714285714284</v>
      </c>
      <c r="K74" s="11">
        <f>(COUNTIFS(CSV!$A:$A,$A74,CSV!$T:$T,"&gt;2.5") +COUNTIFS(CSV!$B:$B,$A74,CSV!$T:$T,"&gt;2.5"))/$D74</f>
        <v>0.75</v>
      </c>
      <c r="L74" s="8">
        <f>COUNTIFS(CSV!$A:$A,$A74,CSV!$T:$T,"&gt;2.5")/$B74</f>
        <v>0.6428571428571429</v>
      </c>
      <c r="M74" s="8">
        <f>COUNTIFS(CSV!$B:$B,$A74,CSV!$T:$T,"&gt;2.5")/$C74</f>
        <v>0.8571428571428571</v>
      </c>
      <c r="N74" s="11">
        <f>(COUNTIFS(CSV!$A:$A,$A74,CSV!$T:$T,"&gt;4.5") +COUNTIFS(CSV!$B:$B,$A74,CSV!$T:$T,"&gt;4.5"))/$D74</f>
        <v>0.25</v>
      </c>
      <c r="O74" s="8">
        <f>COUNTIFS(CSV!$A:$A,$A74,CSV!$T:$T,"&gt;4.5")/$B74</f>
        <v>0.14285714285714285</v>
      </c>
      <c r="P74" s="8">
        <f>COUNTIFS(CSV!$B:$B,$A74,CSV!$T:$T,"&gt;4.5")/$C74</f>
        <v>0.35714285714285715</v>
      </c>
      <c r="Q74" s="11">
        <f>(COUNTIFS(CSV!$A:$A,$A74,CSV!$R:$R,"&gt;0.5") +COUNTIFS(CSV!$B:$B,$A74,CSV!$S:$S,"&gt;0.5"))/$D74</f>
        <v>0.9285714285714286</v>
      </c>
      <c r="R74" s="8">
        <f>COUNTIFS(CSV!$A:$A,$A74,CSV!$R:$R,"&gt;0.5")/$B74</f>
        <v>0.9285714285714286</v>
      </c>
      <c r="S74" s="8">
        <f>COUNTIFS(CSV!$B:$B,$A74,CSV!$S:$S,"&gt;0.5")/$C74</f>
        <v>0.9285714285714286</v>
      </c>
      <c r="T74" s="11">
        <f>(COUNTIFS(CSV!$A:$A,$A74,CSV!$R:$R,"&gt;1.5") +COUNTIFS(CSV!$B:$B,$A74,CSV!$S:$S,"&gt;1.5"))/$D74</f>
        <v>0.75</v>
      </c>
      <c r="U74" s="8">
        <f>COUNTIFS(CSV!$A:$A,$A74,CSV!$R:$R,"&gt;1.5")/$B74</f>
        <v>0.6428571428571429</v>
      </c>
      <c r="V74" s="8">
        <f>COUNTIFS(CSV!$B:$B,$A74,CSV!$S:$S,"&gt;1.5")/$C74</f>
        <v>0.8571428571428571</v>
      </c>
    </row>
    <row r="75" spans="1:22" x14ac:dyDescent="0.3">
      <c r="A75" t="s">
        <v>187</v>
      </c>
      <c r="B75" s="9">
        <f>COUNTIF(CSV!A:A,A75)</f>
        <v>14</v>
      </c>
      <c r="C75" s="4">
        <f>COUNTIF(CSV!B:B,A75)</f>
        <v>14</v>
      </c>
      <c r="D75" s="4">
        <f t="shared" si="3"/>
        <v>28</v>
      </c>
      <c r="E75" s="10">
        <f>(SUMIF(CSV!$A:$A,$A75,CSV!$T:$T)  + SUMIF(CSV!$B:$B,$A75,CSV!$T:$T) )/$D75</f>
        <v>3.5</v>
      </c>
      <c r="F75" s="6">
        <f>SUMIF(CSV!$A:$A,$A75,CSV!$T:$T)/$B75</f>
        <v>3.1428571428571428</v>
      </c>
      <c r="G75" s="6">
        <f>SUMIF(CSV!$B:$B,$A75,CSV!$T:$T)/$C75</f>
        <v>3.8571428571428572</v>
      </c>
      <c r="H75" s="10">
        <f>(SUMIF(CSV!$A:$A,$A75,CSV!$R:$R)  + SUMIF(CSV!$B:$B,$A75,CSV!$S:$S) )/$D75</f>
        <v>1.5357142857142858</v>
      </c>
      <c r="I75" s="6">
        <f>SUMIF(CSV!$A:$A,$A75,CSV!$R:$R)/$B75</f>
        <v>0.9285714285714286</v>
      </c>
      <c r="J75" s="6">
        <f>SUMIF(CSV!$B:$B,$A75,CSV!$S:$S)/$C75</f>
        <v>2.1428571428571428</v>
      </c>
      <c r="K75" s="11">
        <f>(COUNTIFS(CSV!$A:$A,$A75,CSV!$T:$T,"&gt;2.5") +COUNTIFS(CSV!$B:$B,$A75,CSV!$T:$T,"&gt;2.5"))/$D75</f>
        <v>0.7142857142857143</v>
      </c>
      <c r="L75" s="8">
        <f>COUNTIFS(CSV!$A:$A,$A75,CSV!$T:$T,"&gt;2.5")/$B75</f>
        <v>0.6428571428571429</v>
      </c>
      <c r="M75" s="8">
        <f>COUNTIFS(CSV!$B:$B,$A75,CSV!$T:$T,"&gt;2.5")/$C75</f>
        <v>0.7857142857142857</v>
      </c>
      <c r="N75" s="11">
        <f>(COUNTIFS(CSV!$A:$A,$A75,CSV!$T:$T,"&gt;4.5") +COUNTIFS(CSV!$B:$B,$A75,CSV!$T:$T,"&gt;4.5"))/$D75</f>
        <v>0.25</v>
      </c>
      <c r="O75" s="8">
        <f>COUNTIFS(CSV!$A:$A,$A75,CSV!$T:$T,"&gt;4.5")/$B75</f>
        <v>7.1428571428571425E-2</v>
      </c>
      <c r="P75" s="8">
        <f>COUNTIFS(CSV!$B:$B,$A75,CSV!$T:$T,"&gt;4.5")/$C75</f>
        <v>0.42857142857142855</v>
      </c>
      <c r="Q75" s="11">
        <f>(COUNTIFS(CSV!$A:$A,$A75,CSV!$R:$R,"&gt;0.5") +COUNTIFS(CSV!$B:$B,$A75,CSV!$S:$S,"&gt;0.5"))/$D75</f>
        <v>0.75</v>
      </c>
      <c r="R75" s="8">
        <f>COUNTIFS(CSV!$A:$A,$A75,CSV!$R:$R,"&gt;0.5")/$B75</f>
        <v>0.5714285714285714</v>
      </c>
      <c r="S75" s="8">
        <f>COUNTIFS(CSV!$B:$B,$A75,CSV!$S:$S,"&gt;0.5")/$C75</f>
        <v>0.9285714285714286</v>
      </c>
      <c r="T75" s="11">
        <f>(COUNTIFS(CSV!$A:$A,$A75,CSV!$R:$R,"&gt;1.5") +COUNTIFS(CSV!$B:$B,$A75,CSV!$S:$S,"&gt;1.5"))/$D75</f>
        <v>0.4642857142857143</v>
      </c>
      <c r="U75" s="8">
        <f>COUNTIFS(CSV!$A:$A,$A75,CSV!$R:$R,"&gt;1.5")/$B75</f>
        <v>0.2857142857142857</v>
      </c>
      <c r="V75" s="8">
        <f>COUNTIFS(CSV!$B:$B,$A75,CSV!$S:$S,"&gt;1.5")/$C75</f>
        <v>0.6428571428571429</v>
      </c>
    </row>
    <row r="76" spans="1:22" x14ac:dyDescent="0.3">
      <c r="A76" t="s">
        <v>178</v>
      </c>
      <c r="B76" s="9">
        <f>COUNTIF(CSV!A:A,A76)</f>
        <v>14</v>
      </c>
      <c r="C76" s="4">
        <f>COUNTIF(CSV!B:B,A76)</f>
        <v>14</v>
      </c>
      <c r="D76" s="4">
        <f t="shared" si="3"/>
        <v>28</v>
      </c>
      <c r="E76" s="10">
        <f>(SUMIF(CSV!$A:$A,$A76,CSV!$T:$T)  + SUMIF(CSV!$B:$B,$A76,CSV!$T:$T) )/$D76</f>
        <v>3.1428571428571428</v>
      </c>
      <c r="F76" s="6">
        <f>SUMIF(CSV!$A:$A,$A76,CSV!$T:$T)/$B76</f>
        <v>3.2142857142857144</v>
      </c>
      <c r="G76" s="6">
        <f>SUMIF(CSV!$B:$B,$A76,CSV!$T:$T)/$C76</f>
        <v>3.0714285714285716</v>
      </c>
      <c r="H76" s="10">
        <f>(SUMIF(CSV!$A:$A,$A76,CSV!$R:$R)  + SUMIF(CSV!$B:$B,$A76,CSV!$S:$S) )/$D76</f>
        <v>1.7857142857142858</v>
      </c>
      <c r="I76" s="6">
        <f>SUMIF(CSV!$A:$A,$A76,CSV!$R:$R)/$B76</f>
        <v>1.7857142857142858</v>
      </c>
      <c r="J76" s="6">
        <f>SUMIF(CSV!$B:$B,$A76,CSV!$S:$S)/$C76</f>
        <v>1.7857142857142858</v>
      </c>
      <c r="K76" s="11">
        <f>(COUNTIFS(CSV!$A:$A,$A76,CSV!$T:$T,"&gt;2.5") +COUNTIFS(CSV!$B:$B,$A76,CSV!$T:$T,"&gt;2.5"))/$D76</f>
        <v>0.6428571428571429</v>
      </c>
      <c r="L76" s="8">
        <f>COUNTIFS(CSV!$A:$A,$A76,CSV!$T:$T,"&gt;2.5")/$B76</f>
        <v>0.7857142857142857</v>
      </c>
      <c r="M76" s="8">
        <f>COUNTIFS(CSV!$B:$B,$A76,CSV!$T:$T,"&gt;2.5")/$C76</f>
        <v>0.5</v>
      </c>
      <c r="N76" s="11">
        <f>(COUNTIFS(CSV!$A:$A,$A76,CSV!$T:$T,"&gt;4.5") +COUNTIFS(CSV!$B:$B,$A76,CSV!$T:$T,"&gt;4.5"))/$D76</f>
        <v>0.25</v>
      </c>
      <c r="O76" s="8">
        <f>COUNTIFS(CSV!$A:$A,$A76,CSV!$T:$T,"&gt;4.5")/$B76</f>
        <v>0.21428571428571427</v>
      </c>
      <c r="P76" s="8">
        <f>COUNTIFS(CSV!$B:$B,$A76,CSV!$T:$T,"&gt;4.5")/$C76</f>
        <v>0.2857142857142857</v>
      </c>
      <c r="Q76" s="11">
        <f>(COUNTIFS(CSV!$A:$A,$A76,CSV!$R:$R,"&gt;0.5") +COUNTIFS(CSV!$B:$B,$A76,CSV!$S:$S,"&gt;0.5"))/$D76</f>
        <v>0.7857142857142857</v>
      </c>
      <c r="R76" s="8">
        <f>COUNTIFS(CSV!$A:$A,$A76,CSV!$R:$R,"&gt;0.5")/$B76</f>
        <v>0.7857142857142857</v>
      </c>
      <c r="S76" s="8">
        <f>COUNTIFS(CSV!$B:$B,$A76,CSV!$S:$S,"&gt;0.5")/$C76</f>
        <v>0.7857142857142857</v>
      </c>
      <c r="T76" s="11">
        <f>(COUNTIFS(CSV!$A:$A,$A76,CSV!$R:$R,"&gt;1.5") +COUNTIFS(CSV!$B:$B,$A76,CSV!$S:$S,"&gt;1.5"))/$D76</f>
        <v>0.5</v>
      </c>
      <c r="U76" s="8">
        <f>COUNTIFS(CSV!$A:$A,$A76,CSV!$R:$R,"&gt;1.5")/$B76</f>
        <v>0.5714285714285714</v>
      </c>
      <c r="V76" s="8">
        <f>COUNTIFS(CSV!$B:$B,$A76,CSV!$S:$S,"&gt;1.5")/$C76</f>
        <v>0.42857142857142855</v>
      </c>
    </row>
    <row r="77" spans="1:22" x14ac:dyDescent="0.3">
      <c r="A77" t="s">
        <v>193</v>
      </c>
      <c r="B77" s="9">
        <f>COUNTIF(CSV!A:A,A77)</f>
        <v>14</v>
      </c>
      <c r="C77" s="4">
        <f>COUNTIF(CSV!B:B,A77)</f>
        <v>14</v>
      </c>
      <c r="D77" s="4">
        <f t="shared" si="3"/>
        <v>28</v>
      </c>
      <c r="E77" s="10">
        <f>(SUMIF(CSV!$A:$A,$A77,CSV!$T:$T)  + SUMIF(CSV!$B:$B,$A77,CSV!$T:$T) )/$D77</f>
        <v>3.3214285714285716</v>
      </c>
      <c r="F77" s="6">
        <f>SUMIF(CSV!$A:$A,$A77,CSV!$T:$T)/$B77</f>
        <v>3.5</v>
      </c>
      <c r="G77" s="6">
        <f>SUMIF(CSV!$B:$B,$A77,CSV!$T:$T)/$C77</f>
        <v>3.1428571428571428</v>
      </c>
      <c r="H77" s="10">
        <f>(SUMIF(CSV!$A:$A,$A77,CSV!$R:$R)  + SUMIF(CSV!$B:$B,$A77,CSV!$S:$S) )/$D77</f>
        <v>1.5714285714285714</v>
      </c>
      <c r="I77" s="6">
        <f>SUMIF(CSV!$A:$A,$A77,CSV!$R:$R)/$B77</f>
        <v>1.7857142857142858</v>
      </c>
      <c r="J77" s="6">
        <f>SUMIF(CSV!$B:$B,$A77,CSV!$S:$S)/$C77</f>
        <v>1.3571428571428572</v>
      </c>
      <c r="K77" s="11">
        <f>(COUNTIFS(CSV!$A:$A,$A77,CSV!$T:$T,"&gt;2.5") +COUNTIFS(CSV!$B:$B,$A77,CSV!$T:$T,"&gt;2.5"))/$D77</f>
        <v>0.7142857142857143</v>
      </c>
      <c r="L77" s="8">
        <f>COUNTIFS(CSV!$A:$A,$A77,CSV!$T:$T,"&gt;2.5")/$B77</f>
        <v>0.7142857142857143</v>
      </c>
      <c r="M77" s="8">
        <f>COUNTIFS(CSV!$B:$B,$A77,CSV!$T:$T,"&gt;2.5")/$C77</f>
        <v>0.7142857142857143</v>
      </c>
      <c r="N77" s="11">
        <f>(COUNTIFS(CSV!$A:$A,$A77,CSV!$T:$T,"&gt;4.5") +COUNTIFS(CSV!$B:$B,$A77,CSV!$T:$T,"&gt;4.5"))/$D77</f>
        <v>0.25</v>
      </c>
      <c r="O77" s="8">
        <f>COUNTIFS(CSV!$A:$A,$A77,CSV!$T:$T,"&gt;4.5")/$B77</f>
        <v>0.21428571428571427</v>
      </c>
      <c r="P77" s="8">
        <f>COUNTIFS(CSV!$B:$B,$A77,CSV!$T:$T,"&gt;4.5")/$C77</f>
        <v>0.2857142857142857</v>
      </c>
      <c r="Q77" s="11">
        <f>(COUNTIFS(CSV!$A:$A,$A77,CSV!$R:$R,"&gt;0.5") +COUNTIFS(CSV!$B:$B,$A77,CSV!$S:$S,"&gt;0.5"))/$D77</f>
        <v>0.8571428571428571</v>
      </c>
      <c r="R77" s="8">
        <f>COUNTIFS(CSV!$A:$A,$A77,CSV!$R:$R,"&gt;0.5")/$B77</f>
        <v>0.8571428571428571</v>
      </c>
      <c r="S77" s="8">
        <f>COUNTIFS(CSV!$B:$B,$A77,CSV!$S:$S,"&gt;0.5")/$C77</f>
        <v>0.8571428571428571</v>
      </c>
      <c r="T77" s="11">
        <f>(COUNTIFS(CSV!$A:$A,$A77,CSV!$R:$R,"&gt;1.5") +COUNTIFS(CSV!$B:$B,$A77,CSV!$S:$S,"&gt;1.5"))/$D77</f>
        <v>0.5357142857142857</v>
      </c>
      <c r="U77" s="8">
        <f>COUNTIFS(CSV!$A:$A,$A77,CSV!$R:$R,"&gt;1.5")/$B77</f>
        <v>0.7142857142857143</v>
      </c>
      <c r="V77" s="8">
        <f>COUNTIFS(CSV!$B:$B,$A77,CSV!$S:$S,"&gt;1.5")/$C77</f>
        <v>0.35714285714285715</v>
      </c>
    </row>
    <row r="78" spans="1:22" x14ac:dyDescent="0.3">
      <c r="A78" t="s">
        <v>192</v>
      </c>
      <c r="B78" s="9">
        <f>COUNTIF(CSV!A:A,A78)</f>
        <v>14</v>
      </c>
      <c r="C78" s="4">
        <f>COUNTIF(CSV!B:B,A78)</f>
        <v>14</v>
      </c>
      <c r="D78" s="4">
        <f t="shared" si="3"/>
        <v>28</v>
      </c>
      <c r="E78" s="10">
        <f>(SUMIF(CSV!$A:$A,$A78,CSV!$T:$T)  + SUMIF(CSV!$B:$B,$A78,CSV!$T:$T) )/$D78</f>
        <v>2.6428571428571428</v>
      </c>
      <c r="F78" s="6">
        <f>SUMIF(CSV!$A:$A,$A78,CSV!$T:$T)/$B78</f>
        <v>3.0714285714285716</v>
      </c>
      <c r="G78" s="6">
        <f>SUMIF(CSV!$B:$B,$A78,CSV!$T:$T)/$C78</f>
        <v>2.2142857142857144</v>
      </c>
      <c r="H78" s="10">
        <f>(SUMIF(CSV!$A:$A,$A78,CSV!$R:$R)  + SUMIF(CSV!$B:$B,$A78,CSV!$S:$S) )/$D78</f>
        <v>1.3571428571428572</v>
      </c>
      <c r="I78" s="6">
        <f>SUMIF(CSV!$A:$A,$A78,CSV!$R:$R)/$B78</f>
        <v>1.3571428571428572</v>
      </c>
      <c r="J78" s="6">
        <f>SUMIF(CSV!$B:$B,$A78,CSV!$S:$S)/$C78</f>
        <v>1.3571428571428572</v>
      </c>
      <c r="K78" s="11">
        <f>(COUNTIFS(CSV!$A:$A,$A78,CSV!$T:$T,"&gt;2.5") +COUNTIFS(CSV!$B:$B,$A78,CSV!$T:$T,"&gt;2.5"))/$D78</f>
        <v>0.4642857142857143</v>
      </c>
      <c r="L78" s="8">
        <f>COUNTIFS(CSV!$A:$A,$A78,CSV!$T:$T,"&gt;2.5")/$B78</f>
        <v>0.5</v>
      </c>
      <c r="M78" s="8">
        <f>COUNTIFS(CSV!$B:$B,$A78,CSV!$T:$T,"&gt;2.5")/$C78</f>
        <v>0.42857142857142855</v>
      </c>
      <c r="N78" s="11">
        <f>(COUNTIFS(CSV!$A:$A,$A78,CSV!$T:$T,"&gt;4.5") +COUNTIFS(CSV!$B:$B,$A78,CSV!$T:$T,"&gt;4.5"))/$D78</f>
        <v>0.17857142857142858</v>
      </c>
      <c r="O78" s="8">
        <f>COUNTIFS(CSV!$A:$A,$A78,CSV!$T:$T,"&gt;4.5")/$B78</f>
        <v>0.2857142857142857</v>
      </c>
      <c r="P78" s="8">
        <f>COUNTIFS(CSV!$B:$B,$A78,CSV!$T:$T,"&gt;4.5")/$C78</f>
        <v>7.1428571428571425E-2</v>
      </c>
      <c r="Q78" s="11">
        <f>(COUNTIFS(CSV!$A:$A,$A78,CSV!$R:$R,"&gt;0.5") +COUNTIFS(CSV!$B:$B,$A78,CSV!$S:$S,"&gt;0.5"))/$D78</f>
        <v>0.7857142857142857</v>
      </c>
      <c r="R78" s="8">
        <f>COUNTIFS(CSV!$A:$A,$A78,CSV!$R:$R,"&gt;0.5")/$B78</f>
        <v>0.7142857142857143</v>
      </c>
      <c r="S78" s="8">
        <f>COUNTIFS(CSV!$B:$B,$A78,CSV!$S:$S,"&gt;0.5")/$C78</f>
        <v>0.8571428571428571</v>
      </c>
      <c r="T78" s="11">
        <f>(COUNTIFS(CSV!$A:$A,$A78,CSV!$R:$R,"&gt;1.5") +COUNTIFS(CSV!$B:$B,$A78,CSV!$S:$S,"&gt;1.5"))/$D78</f>
        <v>0.35714285714285715</v>
      </c>
      <c r="U78" s="8">
        <f>COUNTIFS(CSV!$A:$A,$A78,CSV!$R:$R,"&gt;1.5")/$B78</f>
        <v>0.35714285714285715</v>
      </c>
      <c r="V78" s="8">
        <f>COUNTIFS(CSV!$B:$B,$A78,CSV!$S:$S,"&gt;1.5")/$C78</f>
        <v>0.35714285714285715</v>
      </c>
    </row>
    <row r="79" spans="1:22" x14ac:dyDescent="0.3">
      <c r="A79" t="s">
        <v>174</v>
      </c>
      <c r="B79" s="9">
        <f>COUNTIF(CSV!A:A,A79)</f>
        <v>14</v>
      </c>
      <c r="C79" s="4">
        <f>COUNTIF(CSV!B:B,A79)</f>
        <v>14</v>
      </c>
      <c r="D79" s="4">
        <f t="shared" si="3"/>
        <v>28</v>
      </c>
      <c r="E79" s="10">
        <f>(SUMIF(CSV!$A:$A,$A79,CSV!$T:$T)  + SUMIF(CSV!$B:$B,$A79,CSV!$T:$T) )/$D79</f>
        <v>3.1428571428571428</v>
      </c>
      <c r="F79" s="6">
        <f>SUMIF(CSV!$A:$A,$A79,CSV!$T:$T)/$B79</f>
        <v>3.2857142857142856</v>
      </c>
      <c r="G79" s="6">
        <f>SUMIF(CSV!$B:$B,$A79,CSV!$T:$T)/$C79</f>
        <v>3</v>
      </c>
      <c r="H79" s="10">
        <f>(SUMIF(CSV!$A:$A,$A79,CSV!$R:$R)  + SUMIF(CSV!$B:$B,$A79,CSV!$S:$S) )/$D79</f>
        <v>1.8214285714285714</v>
      </c>
      <c r="I79" s="6">
        <f>SUMIF(CSV!$A:$A,$A79,CSV!$R:$R)/$B79</f>
        <v>1.7857142857142858</v>
      </c>
      <c r="J79" s="6">
        <f>SUMIF(CSV!$B:$B,$A79,CSV!$S:$S)/$C79</f>
        <v>1.8571428571428572</v>
      </c>
      <c r="K79" s="11">
        <f>(COUNTIFS(CSV!$A:$A,$A79,CSV!$T:$T,"&gt;2.5") +COUNTIFS(CSV!$B:$B,$A79,CSV!$T:$T,"&gt;2.5"))/$D79</f>
        <v>0.6071428571428571</v>
      </c>
      <c r="L79" s="8">
        <f>COUNTIFS(CSV!$A:$A,$A79,CSV!$T:$T,"&gt;2.5")/$B79</f>
        <v>0.5714285714285714</v>
      </c>
      <c r="M79" s="8">
        <f>COUNTIFS(CSV!$B:$B,$A79,CSV!$T:$T,"&gt;2.5")/$C79</f>
        <v>0.6428571428571429</v>
      </c>
      <c r="N79" s="11">
        <f>(COUNTIFS(CSV!$A:$A,$A79,CSV!$T:$T,"&gt;4.5") +COUNTIFS(CSV!$B:$B,$A79,CSV!$T:$T,"&gt;4.5"))/$D79</f>
        <v>0.21428571428571427</v>
      </c>
      <c r="O79" s="8">
        <f>COUNTIFS(CSV!$A:$A,$A79,CSV!$T:$T,"&gt;4.5")/$B79</f>
        <v>0.21428571428571427</v>
      </c>
      <c r="P79" s="8">
        <f>COUNTIFS(CSV!$B:$B,$A79,CSV!$T:$T,"&gt;4.5")/$C79</f>
        <v>0.21428571428571427</v>
      </c>
      <c r="Q79" s="11">
        <f>(COUNTIFS(CSV!$A:$A,$A79,CSV!$R:$R,"&gt;0.5") +COUNTIFS(CSV!$B:$B,$A79,CSV!$S:$S,"&gt;0.5"))/$D79</f>
        <v>0.8928571428571429</v>
      </c>
      <c r="R79" s="8">
        <f>COUNTIFS(CSV!$A:$A,$A79,CSV!$R:$R,"&gt;0.5")/$B79</f>
        <v>0.8571428571428571</v>
      </c>
      <c r="S79" s="8">
        <f>COUNTIFS(CSV!$B:$B,$A79,CSV!$S:$S,"&gt;0.5")/$C79</f>
        <v>0.9285714285714286</v>
      </c>
      <c r="T79" s="11">
        <f>(COUNTIFS(CSV!$A:$A,$A79,CSV!$R:$R,"&gt;1.5") +COUNTIFS(CSV!$B:$B,$A79,CSV!$S:$S,"&gt;1.5"))/$D79</f>
        <v>0.4642857142857143</v>
      </c>
      <c r="U79" s="8">
        <f>COUNTIFS(CSV!$A:$A,$A79,CSV!$R:$R,"&gt;1.5")/$B79</f>
        <v>0.42857142857142855</v>
      </c>
      <c r="V79" s="8">
        <f>COUNTIFS(CSV!$B:$B,$A79,CSV!$S:$S,"&gt;1.5")/$C79</f>
        <v>0.5</v>
      </c>
    </row>
    <row r="80" spans="1:22" x14ac:dyDescent="0.3">
      <c r="A80" t="s">
        <v>186</v>
      </c>
      <c r="B80" s="9">
        <f>COUNTIF(CSV!A:A,A80)</f>
        <v>14</v>
      </c>
      <c r="C80" s="4">
        <f>COUNTIF(CSV!B:B,A80)</f>
        <v>14</v>
      </c>
      <c r="D80" s="4">
        <f t="shared" si="3"/>
        <v>28</v>
      </c>
      <c r="E80" s="10">
        <f>(SUMIF(CSV!$A:$A,$A80,CSV!$T:$T)  + SUMIF(CSV!$B:$B,$A80,CSV!$T:$T) )/$D80</f>
        <v>2.8214285714285716</v>
      </c>
      <c r="F80" s="6">
        <f>SUMIF(CSV!$A:$A,$A80,CSV!$T:$T)/$B80</f>
        <v>3.0714285714285716</v>
      </c>
      <c r="G80" s="6">
        <f>SUMIF(CSV!$B:$B,$A80,CSV!$T:$T)/$C80</f>
        <v>2.5714285714285716</v>
      </c>
      <c r="H80" s="10">
        <f>(SUMIF(CSV!$A:$A,$A80,CSV!$R:$R)  + SUMIF(CSV!$B:$B,$A80,CSV!$S:$S) )/$D80</f>
        <v>1.4642857142857142</v>
      </c>
      <c r="I80" s="6">
        <f>SUMIF(CSV!$A:$A,$A80,CSV!$R:$R)/$B80</f>
        <v>1.2857142857142858</v>
      </c>
      <c r="J80" s="6">
        <f>SUMIF(CSV!$B:$B,$A80,CSV!$S:$S)/$C80</f>
        <v>1.6428571428571428</v>
      </c>
      <c r="K80" s="11">
        <f>(COUNTIFS(CSV!$A:$A,$A80,CSV!$T:$T,"&gt;2.5") +COUNTIFS(CSV!$B:$B,$A80,CSV!$T:$T,"&gt;2.5"))/$D80</f>
        <v>0.5357142857142857</v>
      </c>
      <c r="L80" s="8">
        <f>COUNTIFS(CSV!$A:$A,$A80,CSV!$T:$T,"&gt;2.5")/$B80</f>
        <v>0.6428571428571429</v>
      </c>
      <c r="M80" s="8">
        <f>COUNTIFS(CSV!$B:$B,$A80,CSV!$T:$T,"&gt;2.5")/$C80</f>
        <v>0.42857142857142855</v>
      </c>
      <c r="N80" s="11">
        <f>(COUNTIFS(CSV!$A:$A,$A80,CSV!$T:$T,"&gt;4.5") +COUNTIFS(CSV!$B:$B,$A80,CSV!$T:$T,"&gt;4.5"))/$D80</f>
        <v>0.25</v>
      </c>
      <c r="O80" s="8">
        <f>COUNTIFS(CSV!$A:$A,$A80,CSV!$T:$T,"&gt;4.5")/$B80</f>
        <v>0.2857142857142857</v>
      </c>
      <c r="P80" s="8">
        <f>COUNTIFS(CSV!$B:$B,$A80,CSV!$T:$T,"&gt;4.5")/$C80</f>
        <v>0.21428571428571427</v>
      </c>
      <c r="Q80" s="11">
        <f>(COUNTIFS(CSV!$A:$A,$A80,CSV!$R:$R,"&gt;0.5") +COUNTIFS(CSV!$B:$B,$A80,CSV!$S:$S,"&gt;0.5"))/$D80</f>
        <v>0.8214285714285714</v>
      </c>
      <c r="R80" s="8">
        <f>COUNTIFS(CSV!$A:$A,$A80,CSV!$R:$R,"&gt;0.5")/$B80</f>
        <v>0.7857142857142857</v>
      </c>
      <c r="S80" s="8">
        <f>COUNTIFS(CSV!$B:$B,$A80,CSV!$S:$S,"&gt;0.5")/$C80</f>
        <v>0.8571428571428571</v>
      </c>
      <c r="T80" s="11">
        <f>(COUNTIFS(CSV!$A:$A,$A80,CSV!$R:$R,"&gt;1.5") +COUNTIFS(CSV!$B:$B,$A80,CSV!$S:$S,"&gt;1.5"))/$D80</f>
        <v>0.42857142857142855</v>
      </c>
      <c r="U80" s="8">
        <f>COUNTIFS(CSV!$A:$A,$A80,CSV!$R:$R,"&gt;1.5")/$B80</f>
        <v>0.35714285714285715</v>
      </c>
      <c r="V80" s="8">
        <f>COUNTIFS(CSV!$B:$B,$A80,CSV!$S:$S,"&gt;1.5")/$C80</f>
        <v>0.5</v>
      </c>
    </row>
    <row r="81" spans="1:22" x14ac:dyDescent="0.3">
      <c r="A81" t="s">
        <v>182</v>
      </c>
      <c r="B81" s="9">
        <f>COUNTIF(CSV!A:A,A81)</f>
        <v>14</v>
      </c>
      <c r="C81" s="4">
        <f>COUNTIF(CSV!B:B,A81)</f>
        <v>14</v>
      </c>
      <c r="D81" s="4">
        <f t="shared" si="3"/>
        <v>28</v>
      </c>
      <c r="E81" s="10">
        <f>(SUMIF(CSV!$A:$A,$A81,CSV!$T:$T)  + SUMIF(CSV!$B:$B,$A81,CSV!$T:$T) )/$D81</f>
        <v>2.9285714285714284</v>
      </c>
      <c r="F81" s="6">
        <f>SUMIF(CSV!$A:$A,$A81,CSV!$T:$T)/$B81</f>
        <v>3.2857142857142856</v>
      </c>
      <c r="G81" s="6">
        <f>SUMIF(CSV!$B:$B,$A81,CSV!$T:$T)/$C81</f>
        <v>2.5714285714285716</v>
      </c>
      <c r="H81" s="10">
        <f>(SUMIF(CSV!$A:$A,$A81,CSV!$R:$R)  + SUMIF(CSV!$B:$B,$A81,CSV!$S:$S) )/$D81</f>
        <v>1.5357142857142858</v>
      </c>
      <c r="I81" s="6">
        <f>SUMIF(CSV!$A:$A,$A81,CSV!$R:$R)/$B81</f>
        <v>1.6428571428571428</v>
      </c>
      <c r="J81" s="6">
        <f>SUMIF(CSV!$B:$B,$A81,CSV!$S:$S)/$C81</f>
        <v>1.4285714285714286</v>
      </c>
      <c r="K81" s="11">
        <f>(COUNTIFS(CSV!$A:$A,$A81,CSV!$T:$T,"&gt;2.5") +COUNTIFS(CSV!$B:$B,$A81,CSV!$T:$T,"&gt;2.5"))/$D81</f>
        <v>0.5357142857142857</v>
      </c>
      <c r="L81" s="8">
        <f>COUNTIFS(CSV!$A:$A,$A81,CSV!$T:$T,"&gt;2.5")/$B81</f>
        <v>0.6428571428571429</v>
      </c>
      <c r="M81" s="8">
        <f>COUNTIFS(CSV!$B:$B,$A81,CSV!$T:$T,"&gt;2.5")/$C81</f>
        <v>0.42857142857142855</v>
      </c>
      <c r="N81" s="11">
        <f>(COUNTIFS(CSV!$A:$A,$A81,CSV!$T:$T,"&gt;4.5") +COUNTIFS(CSV!$B:$B,$A81,CSV!$T:$T,"&gt;4.5"))/$D81</f>
        <v>0.21428571428571427</v>
      </c>
      <c r="O81" s="8">
        <f>COUNTIFS(CSV!$A:$A,$A81,CSV!$T:$T,"&gt;4.5")/$B81</f>
        <v>0.21428571428571427</v>
      </c>
      <c r="P81" s="8">
        <f>COUNTIFS(CSV!$B:$B,$A81,CSV!$T:$T,"&gt;4.5")/$C81</f>
        <v>0.21428571428571427</v>
      </c>
      <c r="Q81" s="11">
        <f>(COUNTIFS(CSV!$A:$A,$A81,CSV!$R:$R,"&gt;0.5") +COUNTIFS(CSV!$B:$B,$A81,CSV!$S:$S,"&gt;0.5"))/$D81</f>
        <v>0.8571428571428571</v>
      </c>
      <c r="R81" s="8">
        <f>COUNTIFS(CSV!$A:$A,$A81,CSV!$R:$R,"&gt;0.5")/$B81</f>
        <v>1</v>
      </c>
      <c r="S81" s="8">
        <f>COUNTIFS(CSV!$B:$B,$A81,CSV!$S:$S,"&gt;0.5")/$C81</f>
        <v>0.7142857142857143</v>
      </c>
      <c r="T81" s="11">
        <f>(COUNTIFS(CSV!$A:$A,$A81,CSV!$R:$R,"&gt;1.5") +COUNTIFS(CSV!$B:$B,$A81,CSV!$S:$S,"&gt;1.5"))/$D81</f>
        <v>0.39285714285714285</v>
      </c>
      <c r="U81" s="8">
        <f>COUNTIFS(CSV!$A:$A,$A81,CSV!$R:$R,"&gt;1.5")/$B81</f>
        <v>0.42857142857142855</v>
      </c>
      <c r="V81" s="8">
        <f>COUNTIFS(CSV!$B:$B,$A81,CSV!$S:$S,"&gt;1.5")/$C81</f>
        <v>0.35714285714285715</v>
      </c>
    </row>
    <row r="82" spans="1:22" x14ac:dyDescent="0.3">
      <c r="A82" t="s">
        <v>183</v>
      </c>
      <c r="B82" s="9">
        <f>COUNTIF(CSV!A:A,A82)</f>
        <v>14</v>
      </c>
      <c r="C82" s="4">
        <f>COUNTIF(CSV!B:B,A82)</f>
        <v>14</v>
      </c>
      <c r="D82" s="4">
        <f t="shared" si="3"/>
        <v>28</v>
      </c>
      <c r="E82" s="10">
        <f>(SUMIF(CSV!$A:$A,$A82,CSV!$T:$T)  + SUMIF(CSV!$B:$B,$A82,CSV!$T:$T) )/$D82</f>
        <v>2.5</v>
      </c>
      <c r="F82" s="6">
        <f>SUMIF(CSV!$A:$A,$A82,CSV!$T:$T)/$B82</f>
        <v>2.7857142857142856</v>
      </c>
      <c r="G82" s="6">
        <f>SUMIF(CSV!$B:$B,$A82,CSV!$T:$T)/$C82</f>
        <v>2.2142857142857144</v>
      </c>
      <c r="H82" s="10">
        <f>(SUMIF(CSV!$A:$A,$A82,CSV!$R:$R)  + SUMIF(CSV!$B:$B,$A82,CSV!$S:$S) )/$D82</f>
        <v>0.8571428571428571</v>
      </c>
      <c r="I82" s="6">
        <f>SUMIF(CSV!$A:$A,$A82,CSV!$R:$R)/$B82</f>
        <v>0.6428571428571429</v>
      </c>
      <c r="J82" s="6">
        <f>SUMIF(CSV!$B:$B,$A82,CSV!$S:$S)/$C82</f>
        <v>1.0714285714285714</v>
      </c>
      <c r="K82" s="11">
        <f>(COUNTIFS(CSV!$A:$A,$A82,CSV!$T:$T,"&gt;2.5") +COUNTIFS(CSV!$B:$B,$A82,CSV!$T:$T,"&gt;2.5"))/$D82</f>
        <v>0.4642857142857143</v>
      </c>
      <c r="L82" s="8">
        <f>COUNTIFS(CSV!$A:$A,$A82,CSV!$T:$T,"&gt;2.5")/$B82</f>
        <v>0.5714285714285714</v>
      </c>
      <c r="M82" s="8">
        <f>COUNTIFS(CSV!$B:$B,$A82,CSV!$T:$T,"&gt;2.5")/$C82</f>
        <v>0.35714285714285715</v>
      </c>
      <c r="N82" s="11">
        <f>(COUNTIFS(CSV!$A:$A,$A82,CSV!$T:$T,"&gt;4.5") +COUNTIFS(CSV!$B:$B,$A82,CSV!$T:$T,"&gt;4.5"))/$D82</f>
        <v>0.10714285714285714</v>
      </c>
      <c r="O82" s="8">
        <f>COUNTIFS(CSV!$A:$A,$A82,CSV!$T:$T,"&gt;4.5")/$B82</f>
        <v>7.1428571428571425E-2</v>
      </c>
      <c r="P82" s="8">
        <f>COUNTIFS(CSV!$B:$B,$A82,CSV!$T:$T,"&gt;4.5")/$C82</f>
        <v>0.14285714285714285</v>
      </c>
      <c r="Q82" s="11">
        <f>(COUNTIFS(CSV!$A:$A,$A82,CSV!$R:$R,"&gt;0.5") +COUNTIFS(CSV!$B:$B,$A82,CSV!$S:$S,"&gt;0.5"))/$D82</f>
        <v>0.4642857142857143</v>
      </c>
      <c r="R82" s="8">
        <f>COUNTIFS(CSV!$A:$A,$A82,CSV!$R:$R,"&gt;0.5")/$B82</f>
        <v>0.35714285714285715</v>
      </c>
      <c r="S82" s="8">
        <f>COUNTIFS(CSV!$B:$B,$A82,CSV!$S:$S,"&gt;0.5")/$C82</f>
        <v>0.5714285714285714</v>
      </c>
      <c r="T82" s="11">
        <f>(COUNTIFS(CSV!$A:$A,$A82,CSV!$R:$R,"&gt;1.5") +COUNTIFS(CSV!$B:$B,$A82,CSV!$S:$S,"&gt;1.5"))/$D82</f>
        <v>0.2857142857142857</v>
      </c>
      <c r="U82" s="8">
        <f>COUNTIFS(CSV!$A:$A,$A82,CSV!$R:$R,"&gt;1.5")/$B82</f>
        <v>0.2857142857142857</v>
      </c>
      <c r="V82" s="8">
        <f>COUNTIFS(CSV!$B:$B,$A82,CSV!$S:$S,"&gt;1.5")/$C82</f>
        <v>0.2857142857142857</v>
      </c>
    </row>
    <row r="83" spans="1:22" x14ac:dyDescent="0.3">
      <c r="A83" t="s">
        <v>173</v>
      </c>
      <c r="B83" s="9">
        <f>COUNTIF(CSV!A:A,A83)</f>
        <v>14</v>
      </c>
      <c r="C83" s="4">
        <f>COUNTIF(CSV!B:B,A83)</f>
        <v>13</v>
      </c>
      <c r="D83" s="4">
        <f t="shared" si="3"/>
        <v>27</v>
      </c>
      <c r="E83" s="10">
        <f>(SUMIF(CSV!$A:$A,$A83,CSV!$T:$T)  + SUMIF(CSV!$B:$B,$A83,CSV!$T:$T) )/$D83</f>
        <v>3.2222222222222223</v>
      </c>
      <c r="F83" s="6">
        <f>SUMIF(CSV!$A:$A,$A83,CSV!$T:$T)/$B83</f>
        <v>3.1428571428571428</v>
      </c>
      <c r="G83" s="6">
        <f>SUMIF(CSV!$B:$B,$A83,CSV!$T:$T)/$C83</f>
        <v>3.3076923076923075</v>
      </c>
      <c r="H83" s="10">
        <f>(SUMIF(CSV!$A:$A,$A83,CSV!$R:$R)  + SUMIF(CSV!$B:$B,$A83,CSV!$S:$S) )/$D83</f>
        <v>1.7777777777777777</v>
      </c>
      <c r="I83" s="6">
        <f>SUMIF(CSV!$A:$A,$A83,CSV!$R:$R)/$B83</f>
        <v>1.7142857142857142</v>
      </c>
      <c r="J83" s="6">
        <f>SUMIF(CSV!$B:$B,$A83,CSV!$S:$S)/$C83</f>
        <v>1.8461538461538463</v>
      </c>
      <c r="K83" s="11">
        <f>(COUNTIFS(CSV!$A:$A,$A83,CSV!$T:$T,"&gt;2.5") +COUNTIFS(CSV!$B:$B,$A83,CSV!$T:$T,"&gt;2.5"))/$D83</f>
        <v>0.62962962962962965</v>
      </c>
      <c r="L83" s="8">
        <f>COUNTIFS(CSV!$A:$A,$A83,CSV!$T:$T,"&gt;2.5")/$B83</f>
        <v>0.5714285714285714</v>
      </c>
      <c r="M83" s="8">
        <f>COUNTIFS(CSV!$B:$B,$A83,CSV!$T:$T,"&gt;2.5")/$C83</f>
        <v>0.69230769230769229</v>
      </c>
      <c r="N83" s="11">
        <f>(COUNTIFS(CSV!$A:$A,$A83,CSV!$T:$T,"&gt;4.5") +COUNTIFS(CSV!$B:$B,$A83,CSV!$T:$T,"&gt;4.5"))/$D83</f>
        <v>0.22222222222222221</v>
      </c>
      <c r="O83" s="8">
        <f>COUNTIFS(CSV!$A:$A,$A83,CSV!$T:$T,"&gt;4.5")/$B83</f>
        <v>0.21428571428571427</v>
      </c>
      <c r="P83" s="8">
        <f>COUNTIFS(CSV!$B:$B,$A83,CSV!$T:$T,"&gt;4.5")/$C83</f>
        <v>0.23076923076923078</v>
      </c>
      <c r="Q83" s="11">
        <f>(COUNTIFS(CSV!$A:$A,$A83,CSV!$R:$R,"&gt;0.5") +COUNTIFS(CSV!$B:$B,$A83,CSV!$S:$S,"&gt;0.5"))/$D83</f>
        <v>0.77777777777777779</v>
      </c>
      <c r="R83" s="8">
        <f>COUNTIFS(CSV!$A:$A,$A83,CSV!$R:$R,"&gt;0.5")/$B83</f>
        <v>0.8571428571428571</v>
      </c>
      <c r="S83" s="8">
        <f>COUNTIFS(CSV!$B:$B,$A83,CSV!$S:$S,"&gt;0.5")/$C83</f>
        <v>0.69230769230769229</v>
      </c>
      <c r="T83" s="11">
        <f>(COUNTIFS(CSV!$A:$A,$A83,CSV!$R:$R,"&gt;1.5") +COUNTIFS(CSV!$B:$B,$A83,CSV!$S:$S,"&gt;1.5"))/$D83</f>
        <v>0.59259259259259256</v>
      </c>
      <c r="U83" s="8">
        <f>COUNTIFS(CSV!$A:$A,$A83,CSV!$R:$R,"&gt;1.5")/$B83</f>
        <v>0.6428571428571429</v>
      </c>
      <c r="V83" s="8">
        <f>COUNTIFS(CSV!$B:$B,$A83,CSV!$S:$S,"&gt;1.5")/$C83</f>
        <v>0.53846153846153844</v>
      </c>
    </row>
    <row r="84" spans="1:22" x14ac:dyDescent="0.3">
      <c r="A84" t="s">
        <v>189</v>
      </c>
      <c r="B84" s="9">
        <f>COUNTIF(CSV!A:A,A84)</f>
        <v>14</v>
      </c>
      <c r="C84" s="4">
        <f>COUNTIF(CSV!B:B,A84)</f>
        <v>14</v>
      </c>
      <c r="D84" s="4">
        <f t="shared" si="3"/>
        <v>28</v>
      </c>
      <c r="E84" s="10">
        <f>(SUMIF(CSV!$A:$A,$A84,CSV!$T:$T)  + SUMIF(CSV!$B:$B,$A84,CSV!$T:$T) )/$D84</f>
        <v>3.9285714285714284</v>
      </c>
      <c r="F84" s="6">
        <f>SUMIF(CSV!$A:$A,$A84,CSV!$T:$T)/$B84</f>
        <v>3.6428571428571428</v>
      </c>
      <c r="G84" s="6">
        <f>SUMIF(CSV!$B:$B,$A84,CSV!$T:$T)/$C84</f>
        <v>4.2142857142857144</v>
      </c>
      <c r="H84" s="10">
        <f>(SUMIF(CSV!$A:$A,$A84,CSV!$R:$R)  + SUMIF(CSV!$B:$B,$A84,CSV!$S:$S) )/$D84</f>
        <v>1.8928571428571428</v>
      </c>
      <c r="I84" s="6">
        <f>SUMIF(CSV!$A:$A,$A84,CSV!$R:$R)/$B84</f>
        <v>1.5714285714285714</v>
      </c>
      <c r="J84" s="6">
        <f>SUMIF(CSV!$B:$B,$A84,CSV!$S:$S)/$C84</f>
        <v>2.2142857142857144</v>
      </c>
      <c r="K84" s="11">
        <f>(COUNTIFS(CSV!$A:$A,$A84,CSV!$T:$T,"&gt;2.5") +COUNTIFS(CSV!$B:$B,$A84,CSV!$T:$T,"&gt;2.5"))/$D84</f>
        <v>0.8214285714285714</v>
      </c>
      <c r="L84" s="8">
        <f>COUNTIFS(CSV!$A:$A,$A84,CSV!$T:$T,"&gt;2.5")/$B84</f>
        <v>0.7857142857142857</v>
      </c>
      <c r="M84" s="8">
        <f>COUNTIFS(CSV!$B:$B,$A84,CSV!$T:$T,"&gt;2.5")/$C84</f>
        <v>0.8571428571428571</v>
      </c>
      <c r="N84" s="11">
        <f>(COUNTIFS(CSV!$A:$A,$A84,CSV!$T:$T,"&gt;4.5") +COUNTIFS(CSV!$B:$B,$A84,CSV!$T:$T,"&gt;4.5"))/$D84</f>
        <v>0.35714285714285715</v>
      </c>
      <c r="O84" s="8">
        <f>COUNTIFS(CSV!$A:$A,$A84,CSV!$T:$T,"&gt;4.5")/$B84</f>
        <v>0.2857142857142857</v>
      </c>
      <c r="P84" s="8">
        <f>COUNTIFS(CSV!$B:$B,$A84,CSV!$T:$T,"&gt;4.5")/$C84</f>
        <v>0.42857142857142855</v>
      </c>
      <c r="Q84" s="11">
        <f>(COUNTIFS(CSV!$A:$A,$A84,CSV!$R:$R,"&gt;0.5") +COUNTIFS(CSV!$B:$B,$A84,CSV!$S:$S,"&gt;0.5"))/$D84</f>
        <v>0.9642857142857143</v>
      </c>
      <c r="R84" s="8">
        <f>COUNTIFS(CSV!$A:$A,$A84,CSV!$R:$R,"&gt;0.5")/$B84</f>
        <v>0.9285714285714286</v>
      </c>
      <c r="S84" s="8">
        <f>COUNTIFS(CSV!$B:$B,$A84,CSV!$S:$S,"&gt;0.5")/$C84</f>
        <v>1</v>
      </c>
      <c r="T84" s="11">
        <f>(COUNTIFS(CSV!$A:$A,$A84,CSV!$R:$R,"&gt;1.5") +COUNTIFS(CSV!$B:$B,$A84,CSV!$S:$S,"&gt;1.5"))/$D84</f>
        <v>0.6071428571428571</v>
      </c>
      <c r="U84" s="8">
        <f>COUNTIFS(CSV!$A:$A,$A84,CSV!$R:$R,"&gt;1.5")/$B84</f>
        <v>0.42857142857142855</v>
      </c>
      <c r="V84" s="8">
        <f>COUNTIFS(CSV!$B:$B,$A84,CSV!$S:$S,"&gt;1.5")/$C84</f>
        <v>0.7857142857142857</v>
      </c>
    </row>
    <row r="85" spans="1:22" x14ac:dyDescent="0.3">
      <c r="A85" t="s">
        <v>204</v>
      </c>
      <c r="B85" s="9">
        <f>COUNTIF(CSV!A:A,A85)</f>
        <v>13</v>
      </c>
      <c r="C85" s="4">
        <f>COUNTIF(CSV!B:B,A85)</f>
        <v>14</v>
      </c>
      <c r="D85" s="4">
        <f t="shared" si="3"/>
        <v>27</v>
      </c>
      <c r="E85" s="10">
        <f>(SUMIF(CSV!$A:$A,$A85,CSV!$T:$T)  + SUMIF(CSV!$B:$B,$A85,CSV!$T:$T) )/$D85</f>
        <v>3.5925925925925926</v>
      </c>
      <c r="F85" s="6">
        <f>SUMIF(CSV!$A:$A,$A85,CSV!$T:$T)/$B85</f>
        <v>3.1538461538461537</v>
      </c>
      <c r="G85" s="6">
        <f>SUMIF(CSV!$B:$B,$A85,CSV!$T:$T)/$C85</f>
        <v>4</v>
      </c>
      <c r="H85" s="10">
        <f>(SUMIF(CSV!$A:$A,$A85,CSV!$R:$R)  + SUMIF(CSV!$B:$B,$A85,CSV!$S:$S) )/$D85</f>
        <v>1.962962962962963</v>
      </c>
      <c r="I85" s="6">
        <f>SUMIF(CSV!$A:$A,$A85,CSV!$R:$R)/$B85</f>
        <v>1.3846153846153846</v>
      </c>
      <c r="J85" s="6">
        <f>SUMIF(CSV!$B:$B,$A85,CSV!$S:$S)/$C85</f>
        <v>2.5</v>
      </c>
      <c r="K85" s="11">
        <f>(COUNTIFS(CSV!$A:$A,$A85,CSV!$T:$T,"&gt;2.5") +COUNTIFS(CSV!$B:$B,$A85,CSV!$T:$T,"&gt;2.5"))/$D85</f>
        <v>0.62962962962962965</v>
      </c>
      <c r="L85" s="8">
        <f>COUNTIFS(CSV!$A:$A,$A85,CSV!$T:$T,"&gt;2.5")/$B85</f>
        <v>0.69230769230769229</v>
      </c>
      <c r="M85" s="8">
        <f>COUNTIFS(CSV!$B:$B,$A85,CSV!$T:$T,"&gt;2.5")/$C85</f>
        <v>0.5714285714285714</v>
      </c>
      <c r="N85" s="11">
        <f>(COUNTIFS(CSV!$A:$A,$A85,CSV!$T:$T,"&gt;4.5") +COUNTIFS(CSV!$B:$B,$A85,CSV!$T:$T,"&gt;4.5"))/$D85</f>
        <v>0.25925925925925924</v>
      </c>
      <c r="O85" s="8">
        <f>COUNTIFS(CSV!$A:$A,$A85,CSV!$T:$T,"&gt;4.5")/$B85</f>
        <v>0.15384615384615385</v>
      </c>
      <c r="P85" s="8">
        <f>COUNTIFS(CSV!$B:$B,$A85,CSV!$T:$T,"&gt;4.5")/$C85</f>
        <v>0.35714285714285715</v>
      </c>
      <c r="Q85" s="11">
        <f>(COUNTIFS(CSV!$A:$A,$A85,CSV!$R:$R,"&gt;0.5") +COUNTIFS(CSV!$B:$B,$A85,CSV!$S:$S,"&gt;0.5"))/$D85</f>
        <v>0.85185185185185186</v>
      </c>
      <c r="R85" s="8">
        <f>COUNTIFS(CSV!$A:$A,$A85,CSV!$R:$R,"&gt;0.5")/$B85</f>
        <v>0.84615384615384615</v>
      </c>
      <c r="S85" s="8">
        <f>COUNTIFS(CSV!$B:$B,$A85,CSV!$S:$S,"&gt;0.5")/$C85</f>
        <v>0.8571428571428571</v>
      </c>
      <c r="T85" s="11">
        <f>(COUNTIFS(CSV!$A:$A,$A85,CSV!$R:$R,"&gt;1.5") +COUNTIFS(CSV!$B:$B,$A85,CSV!$S:$S,"&gt;1.5"))/$D85</f>
        <v>0.51851851851851849</v>
      </c>
      <c r="U85" s="8">
        <f>COUNTIFS(CSV!$A:$A,$A85,CSV!$R:$R,"&gt;1.5")/$B85</f>
        <v>0.38461538461538464</v>
      </c>
      <c r="V85" s="8">
        <f>COUNTIFS(CSV!$B:$B,$A85,CSV!$S:$S,"&gt;1.5")/$C85</f>
        <v>0.6428571428571429</v>
      </c>
    </row>
    <row r="86" spans="1:22" x14ac:dyDescent="0.3">
      <c r="A86" t="s">
        <v>217</v>
      </c>
      <c r="B86" s="9">
        <f>COUNTIF(CSV!A:A,A86)</f>
        <v>14</v>
      </c>
      <c r="C86" s="4">
        <f>COUNTIF(CSV!B:B,A86)</f>
        <v>14</v>
      </c>
      <c r="D86" s="4">
        <f t="shared" si="3"/>
        <v>28</v>
      </c>
      <c r="E86" s="10">
        <f>(SUMIF(CSV!$A:$A,$A86,CSV!$T:$T)  + SUMIF(CSV!$B:$B,$A86,CSV!$T:$T) )/$D86</f>
        <v>2</v>
      </c>
      <c r="F86" s="6">
        <f>SUMIF(CSV!$A:$A,$A86,CSV!$T:$T)/$B86</f>
        <v>1.7857142857142858</v>
      </c>
      <c r="G86" s="6">
        <f>SUMIF(CSV!$B:$B,$A86,CSV!$T:$T)/$C86</f>
        <v>2.2142857142857144</v>
      </c>
      <c r="H86" s="10">
        <f>(SUMIF(CSV!$A:$A,$A86,CSV!$R:$R)  + SUMIF(CSV!$B:$B,$A86,CSV!$S:$S) )/$D86</f>
        <v>1.1071428571428572</v>
      </c>
      <c r="I86" s="6">
        <f>SUMIF(CSV!$A:$A,$A86,CSV!$R:$R)/$B86</f>
        <v>0.8571428571428571</v>
      </c>
      <c r="J86" s="6">
        <f>SUMIF(CSV!$B:$B,$A86,CSV!$S:$S)/$C86</f>
        <v>1.3571428571428572</v>
      </c>
      <c r="K86" s="11">
        <f>(COUNTIFS(CSV!$A:$A,$A86,CSV!$T:$T,"&gt;2.5") +COUNTIFS(CSV!$B:$B,$A86,CSV!$T:$T,"&gt;2.5"))/$D86</f>
        <v>0.2857142857142857</v>
      </c>
      <c r="L86" s="8">
        <f>COUNTIFS(CSV!$A:$A,$A86,CSV!$T:$T,"&gt;2.5")/$B86</f>
        <v>0.2857142857142857</v>
      </c>
      <c r="M86" s="8">
        <f>COUNTIFS(CSV!$B:$B,$A86,CSV!$T:$T,"&gt;2.5")/$C86</f>
        <v>0.2857142857142857</v>
      </c>
      <c r="N86" s="11">
        <f>(COUNTIFS(CSV!$A:$A,$A86,CSV!$T:$T,"&gt;4.5") +COUNTIFS(CSV!$B:$B,$A86,CSV!$T:$T,"&gt;4.5"))/$D86</f>
        <v>7.1428571428571425E-2</v>
      </c>
      <c r="O86" s="8">
        <f>COUNTIFS(CSV!$A:$A,$A86,CSV!$T:$T,"&gt;4.5")/$B86</f>
        <v>0</v>
      </c>
      <c r="P86" s="8">
        <f>COUNTIFS(CSV!$B:$B,$A86,CSV!$T:$T,"&gt;4.5")/$C86</f>
        <v>0.14285714285714285</v>
      </c>
      <c r="Q86" s="11">
        <f>(COUNTIFS(CSV!$A:$A,$A86,CSV!$R:$R,"&gt;0.5") +COUNTIFS(CSV!$B:$B,$A86,CSV!$S:$S,"&gt;0.5"))/$D86</f>
        <v>0.75</v>
      </c>
      <c r="R86" s="8">
        <f>COUNTIFS(CSV!$A:$A,$A86,CSV!$R:$R,"&gt;0.5")/$B86</f>
        <v>0.6428571428571429</v>
      </c>
      <c r="S86" s="8">
        <f>COUNTIFS(CSV!$B:$B,$A86,CSV!$S:$S,"&gt;0.5")/$C86</f>
        <v>0.8571428571428571</v>
      </c>
      <c r="T86" s="11">
        <f>(COUNTIFS(CSV!$A:$A,$A86,CSV!$R:$R,"&gt;1.5") +COUNTIFS(CSV!$B:$B,$A86,CSV!$S:$S,"&gt;1.5"))/$D86</f>
        <v>0.35714285714285715</v>
      </c>
      <c r="U86" s="8">
        <f>COUNTIFS(CSV!$A:$A,$A86,CSV!$R:$R,"&gt;1.5")/$B86</f>
        <v>0.21428571428571427</v>
      </c>
      <c r="V86" s="8">
        <f>COUNTIFS(CSV!$B:$B,$A86,CSV!$S:$S,"&gt;1.5")/$C86</f>
        <v>0.5</v>
      </c>
    </row>
    <row r="87" spans="1:22" x14ac:dyDescent="0.3">
      <c r="A87" t="s">
        <v>198</v>
      </c>
      <c r="B87" s="9">
        <f>COUNTIF(CSV!A:A,A87)</f>
        <v>13</v>
      </c>
      <c r="C87" s="4">
        <f>COUNTIF(CSV!B:B,A87)</f>
        <v>14</v>
      </c>
      <c r="D87" s="4">
        <f t="shared" si="3"/>
        <v>27</v>
      </c>
      <c r="E87" s="10">
        <f>(SUMIF(CSV!$A:$A,$A87,CSV!$T:$T)  + SUMIF(CSV!$B:$B,$A87,CSV!$T:$T) )/$D87</f>
        <v>2.9629629629629628</v>
      </c>
      <c r="F87" s="6">
        <f>SUMIF(CSV!$A:$A,$A87,CSV!$T:$T)/$B87</f>
        <v>2.8461538461538463</v>
      </c>
      <c r="G87" s="6">
        <f>SUMIF(CSV!$B:$B,$A87,CSV!$T:$T)/$C87</f>
        <v>3.0714285714285716</v>
      </c>
      <c r="H87" s="10">
        <f>(SUMIF(CSV!$A:$A,$A87,CSV!$R:$R)  + SUMIF(CSV!$B:$B,$A87,CSV!$S:$S) )/$D87</f>
        <v>1.8518518518518519</v>
      </c>
      <c r="I87" s="6">
        <f>SUMIF(CSV!$A:$A,$A87,CSV!$R:$R)/$B87</f>
        <v>1.5384615384615385</v>
      </c>
      <c r="J87" s="6">
        <f>SUMIF(CSV!$B:$B,$A87,CSV!$S:$S)/$C87</f>
        <v>2.1428571428571428</v>
      </c>
      <c r="K87" s="11">
        <f>(COUNTIFS(CSV!$A:$A,$A87,CSV!$T:$T,"&gt;2.5") +COUNTIFS(CSV!$B:$B,$A87,CSV!$T:$T,"&gt;2.5"))/$D87</f>
        <v>0.51851851851851849</v>
      </c>
      <c r="L87" s="8">
        <f>COUNTIFS(CSV!$A:$A,$A87,CSV!$T:$T,"&gt;2.5")/$B87</f>
        <v>0.38461538461538464</v>
      </c>
      <c r="M87" s="8">
        <f>COUNTIFS(CSV!$B:$B,$A87,CSV!$T:$T,"&gt;2.5")/$C87</f>
        <v>0.6428571428571429</v>
      </c>
      <c r="N87" s="11">
        <f>(COUNTIFS(CSV!$A:$A,$A87,CSV!$T:$T,"&gt;4.5") +COUNTIFS(CSV!$B:$B,$A87,CSV!$T:$T,"&gt;4.5"))/$D87</f>
        <v>0.14814814814814814</v>
      </c>
      <c r="O87" s="8">
        <f>COUNTIFS(CSV!$A:$A,$A87,CSV!$T:$T,"&gt;4.5")/$B87</f>
        <v>0.30769230769230771</v>
      </c>
      <c r="P87" s="8">
        <f>COUNTIFS(CSV!$B:$B,$A87,CSV!$T:$T,"&gt;4.5")/$C87</f>
        <v>0</v>
      </c>
      <c r="Q87" s="11">
        <f>(COUNTIFS(CSV!$A:$A,$A87,CSV!$R:$R,"&gt;0.5") +COUNTIFS(CSV!$B:$B,$A87,CSV!$S:$S,"&gt;0.5"))/$D87</f>
        <v>0.81481481481481477</v>
      </c>
      <c r="R87" s="8">
        <f>COUNTIFS(CSV!$A:$A,$A87,CSV!$R:$R,"&gt;0.5")/$B87</f>
        <v>0.61538461538461542</v>
      </c>
      <c r="S87" s="8">
        <f>COUNTIFS(CSV!$B:$B,$A87,CSV!$S:$S,"&gt;0.5")/$C87</f>
        <v>1</v>
      </c>
      <c r="T87" s="11">
        <f>(COUNTIFS(CSV!$A:$A,$A87,CSV!$R:$R,"&gt;1.5") +COUNTIFS(CSV!$B:$B,$A87,CSV!$S:$S,"&gt;1.5"))/$D87</f>
        <v>0.55555555555555558</v>
      </c>
      <c r="U87" s="8">
        <f>COUNTIFS(CSV!$A:$A,$A87,CSV!$R:$R,"&gt;1.5")/$B87</f>
        <v>0.38461538461538464</v>
      </c>
      <c r="V87" s="8">
        <f>COUNTIFS(CSV!$B:$B,$A87,CSV!$S:$S,"&gt;1.5")/$C87</f>
        <v>0.7142857142857143</v>
      </c>
    </row>
    <row r="88" spans="1:22" x14ac:dyDescent="0.3">
      <c r="A88" t="s">
        <v>202</v>
      </c>
      <c r="B88" s="9">
        <f>COUNTIF(CSV!A:A,A88)</f>
        <v>14</v>
      </c>
      <c r="C88" s="4">
        <f>COUNTIF(CSV!B:B,A88)</f>
        <v>13</v>
      </c>
      <c r="D88" s="4">
        <f t="shared" si="3"/>
        <v>27</v>
      </c>
      <c r="E88" s="10">
        <f>(SUMIF(CSV!$A:$A,$A88,CSV!$T:$T)  + SUMIF(CSV!$B:$B,$A88,CSV!$T:$T) )/$D88</f>
        <v>2.5555555555555554</v>
      </c>
      <c r="F88" s="6">
        <f>SUMIF(CSV!$A:$A,$A88,CSV!$T:$T)/$B88</f>
        <v>2.1428571428571428</v>
      </c>
      <c r="G88" s="6">
        <f>SUMIF(CSV!$B:$B,$A88,CSV!$T:$T)/$C88</f>
        <v>3</v>
      </c>
      <c r="H88" s="10">
        <f>(SUMIF(CSV!$A:$A,$A88,CSV!$R:$R)  + SUMIF(CSV!$B:$B,$A88,CSV!$S:$S) )/$D88</f>
        <v>1.1851851851851851</v>
      </c>
      <c r="I88" s="6">
        <f>SUMIF(CSV!$A:$A,$A88,CSV!$R:$R)/$B88</f>
        <v>0.6428571428571429</v>
      </c>
      <c r="J88" s="6">
        <f>SUMIF(CSV!$B:$B,$A88,CSV!$S:$S)/$C88</f>
        <v>1.7692307692307692</v>
      </c>
      <c r="K88" s="11">
        <f>(COUNTIFS(CSV!$A:$A,$A88,CSV!$T:$T,"&gt;2.5") +COUNTIFS(CSV!$B:$B,$A88,CSV!$T:$T,"&gt;2.5"))/$D88</f>
        <v>0.59259259259259256</v>
      </c>
      <c r="L88" s="8">
        <f>COUNTIFS(CSV!$A:$A,$A88,CSV!$T:$T,"&gt;2.5")/$B88</f>
        <v>0.42857142857142855</v>
      </c>
      <c r="M88" s="8">
        <f>COUNTIFS(CSV!$B:$B,$A88,CSV!$T:$T,"&gt;2.5")/$C88</f>
        <v>0.76923076923076927</v>
      </c>
      <c r="N88" s="11">
        <f>(COUNTIFS(CSV!$A:$A,$A88,CSV!$T:$T,"&gt;4.5") +COUNTIFS(CSV!$B:$B,$A88,CSV!$T:$T,"&gt;4.5"))/$D88</f>
        <v>0.1111111111111111</v>
      </c>
      <c r="O88" s="8">
        <f>COUNTIFS(CSV!$A:$A,$A88,CSV!$T:$T,"&gt;4.5")/$B88</f>
        <v>7.1428571428571425E-2</v>
      </c>
      <c r="P88" s="8">
        <f>COUNTIFS(CSV!$B:$B,$A88,CSV!$T:$T,"&gt;4.5")/$C88</f>
        <v>0.15384615384615385</v>
      </c>
      <c r="Q88" s="11">
        <f>(COUNTIFS(CSV!$A:$A,$A88,CSV!$R:$R,"&gt;0.5") +COUNTIFS(CSV!$B:$B,$A88,CSV!$S:$S,"&gt;0.5"))/$D88</f>
        <v>0.70370370370370372</v>
      </c>
      <c r="R88" s="8">
        <f>COUNTIFS(CSV!$A:$A,$A88,CSV!$R:$R,"&gt;0.5")/$B88</f>
        <v>0.5714285714285714</v>
      </c>
      <c r="S88" s="8">
        <f>COUNTIFS(CSV!$B:$B,$A88,CSV!$S:$S,"&gt;0.5")/$C88</f>
        <v>0.84615384615384615</v>
      </c>
      <c r="T88" s="11">
        <f>(COUNTIFS(CSV!$A:$A,$A88,CSV!$R:$R,"&gt;1.5") +COUNTIFS(CSV!$B:$B,$A88,CSV!$S:$S,"&gt;1.5"))/$D88</f>
        <v>0.33333333333333331</v>
      </c>
      <c r="U88" s="8">
        <f>COUNTIFS(CSV!$A:$A,$A88,CSV!$R:$R,"&gt;1.5")/$B88</f>
        <v>7.1428571428571425E-2</v>
      </c>
      <c r="V88" s="8">
        <f>COUNTIFS(CSV!$B:$B,$A88,CSV!$S:$S,"&gt;1.5")/$C88</f>
        <v>0.61538461538461542</v>
      </c>
    </row>
    <row r="89" spans="1:22" x14ac:dyDescent="0.3">
      <c r="A89" t="s">
        <v>215</v>
      </c>
      <c r="B89" s="9">
        <f>COUNTIF(CSV!A:A,A89)</f>
        <v>14</v>
      </c>
      <c r="C89" s="4">
        <f>COUNTIF(CSV!B:B,A89)</f>
        <v>14</v>
      </c>
      <c r="D89" s="4">
        <f t="shared" si="3"/>
        <v>28</v>
      </c>
      <c r="E89" s="10">
        <f>(SUMIF(CSV!$A:$A,$A89,CSV!$T:$T)  + SUMIF(CSV!$B:$B,$A89,CSV!$T:$T) )/$D89</f>
        <v>3.9642857142857144</v>
      </c>
      <c r="F89" s="6">
        <f>SUMIF(CSV!$A:$A,$A89,CSV!$T:$T)/$B89</f>
        <v>3.8571428571428572</v>
      </c>
      <c r="G89" s="6">
        <f>SUMIF(CSV!$B:$B,$A89,CSV!$T:$T)/$C89</f>
        <v>4.0714285714285712</v>
      </c>
      <c r="H89" s="10">
        <f>(SUMIF(CSV!$A:$A,$A89,CSV!$R:$R)  + SUMIF(CSV!$B:$B,$A89,CSV!$S:$S) )/$D89</f>
        <v>2.0357142857142856</v>
      </c>
      <c r="I89" s="6">
        <f>SUMIF(CSV!$A:$A,$A89,CSV!$R:$R)/$B89</f>
        <v>1.6428571428571428</v>
      </c>
      <c r="J89" s="6">
        <f>SUMIF(CSV!$B:$B,$A89,CSV!$S:$S)/$C89</f>
        <v>2.4285714285714284</v>
      </c>
      <c r="K89" s="11">
        <f>(COUNTIFS(CSV!$A:$A,$A89,CSV!$T:$T,"&gt;2.5") +COUNTIFS(CSV!$B:$B,$A89,CSV!$T:$T,"&gt;2.5"))/$D89</f>
        <v>0.7142857142857143</v>
      </c>
      <c r="L89" s="8">
        <f>COUNTIFS(CSV!$A:$A,$A89,CSV!$T:$T,"&gt;2.5")/$B89</f>
        <v>0.7142857142857143</v>
      </c>
      <c r="M89" s="8">
        <f>COUNTIFS(CSV!$B:$B,$A89,CSV!$T:$T,"&gt;2.5")/$C89</f>
        <v>0.7142857142857143</v>
      </c>
      <c r="N89" s="11">
        <f>(COUNTIFS(CSV!$A:$A,$A89,CSV!$T:$T,"&gt;4.5") +COUNTIFS(CSV!$B:$B,$A89,CSV!$T:$T,"&gt;4.5"))/$D89</f>
        <v>0.42857142857142855</v>
      </c>
      <c r="O89" s="8">
        <f>COUNTIFS(CSV!$A:$A,$A89,CSV!$T:$T,"&gt;4.5")/$B89</f>
        <v>0.42857142857142855</v>
      </c>
      <c r="P89" s="8">
        <f>COUNTIFS(CSV!$B:$B,$A89,CSV!$T:$T,"&gt;4.5")/$C89</f>
        <v>0.42857142857142855</v>
      </c>
      <c r="Q89" s="11">
        <f>(COUNTIFS(CSV!$A:$A,$A89,CSV!$R:$R,"&gt;0.5") +COUNTIFS(CSV!$B:$B,$A89,CSV!$S:$S,"&gt;0.5"))/$D89</f>
        <v>0.8571428571428571</v>
      </c>
      <c r="R89" s="8">
        <f>COUNTIFS(CSV!$A:$A,$A89,CSV!$R:$R,"&gt;0.5")/$B89</f>
        <v>0.7857142857142857</v>
      </c>
      <c r="S89" s="8">
        <f>COUNTIFS(CSV!$B:$B,$A89,CSV!$S:$S,"&gt;0.5")/$C89</f>
        <v>0.9285714285714286</v>
      </c>
      <c r="T89" s="11">
        <f>(COUNTIFS(CSV!$A:$A,$A89,CSV!$R:$R,"&gt;1.5") +COUNTIFS(CSV!$B:$B,$A89,CSV!$S:$S,"&gt;1.5"))/$D89</f>
        <v>0.6428571428571429</v>
      </c>
      <c r="U89" s="8">
        <f>COUNTIFS(CSV!$A:$A,$A89,CSV!$R:$R,"&gt;1.5")/$B89</f>
        <v>0.5</v>
      </c>
      <c r="V89" s="8">
        <f>COUNTIFS(CSV!$B:$B,$A89,CSV!$S:$S,"&gt;1.5")/$C89</f>
        <v>0.7857142857142857</v>
      </c>
    </row>
    <row r="90" spans="1:22" x14ac:dyDescent="0.3">
      <c r="A90" t="s">
        <v>213</v>
      </c>
      <c r="B90" s="9">
        <f>COUNTIF(CSV!A:A,A90)</f>
        <v>14</v>
      </c>
      <c r="C90" s="4">
        <f>COUNTIF(CSV!B:B,A90)</f>
        <v>14</v>
      </c>
      <c r="D90" s="4">
        <f t="shared" si="3"/>
        <v>28</v>
      </c>
      <c r="E90" s="10">
        <f>(SUMIF(CSV!$A:$A,$A90,CSV!$T:$T)  + SUMIF(CSV!$B:$B,$A90,CSV!$T:$T) )/$D90</f>
        <v>3.25</v>
      </c>
      <c r="F90" s="6">
        <f>SUMIF(CSV!$A:$A,$A90,CSV!$T:$T)/$B90</f>
        <v>3.1428571428571428</v>
      </c>
      <c r="G90" s="6">
        <f>SUMIF(CSV!$B:$B,$A90,CSV!$T:$T)/$C90</f>
        <v>3.3571428571428572</v>
      </c>
      <c r="H90" s="10">
        <f>(SUMIF(CSV!$A:$A,$A90,CSV!$R:$R)  + SUMIF(CSV!$B:$B,$A90,CSV!$S:$S) )/$D90</f>
        <v>1.5714285714285714</v>
      </c>
      <c r="I90" s="6">
        <f>SUMIF(CSV!$A:$A,$A90,CSV!$R:$R)/$B90</f>
        <v>1.0714285714285714</v>
      </c>
      <c r="J90" s="6">
        <f>SUMIF(CSV!$B:$B,$A90,CSV!$S:$S)/$C90</f>
        <v>2.0714285714285716</v>
      </c>
      <c r="K90" s="11">
        <f>(COUNTIFS(CSV!$A:$A,$A90,CSV!$T:$T,"&gt;2.5") +COUNTIFS(CSV!$B:$B,$A90,CSV!$T:$T,"&gt;2.5"))/$D90</f>
        <v>0.6071428571428571</v>
      </c>
      <c r="L90" s="8">
        <f>COUNTIFS(CSV!$A:$A,$A90,CSV!$T:$T,"&gt;2.5")/$B90</f>
        <v>0.42857142857142855</v>
      </c>
      <c r="M90" s="8">
        <f>COUNTIFS(CSV!$B:$B,$A90,CSV!$T:$T,"&gt;2.5")/$C90</f>
        <v>0.7857142857142857</v>
      </c>
      <c r="N90" s="11">
        <f>(COUNTIFS(CSV!$A:$A,$A90,CSV!$T:$T,"&gt;4.5") +COUNTIFS(CSV!$B:$B,$A90,CSV!$T:$T,"&gt;4.5"))/$D90</f>
        <v>0.25</v>
      </c>
      <c r="O90" s="8">
        <f>COUNTIFS(CSV!$A:$A,$A90,CSV!$T:$T,"&gt;4.5")/$B90</f>
        <v>0.2857142857142857</v>
      </c>
      <c r="P90" s="8">
        <f>COUNTIFS(CSV!$B:$B,$A90,CSV!$T:$T,"&gt;4.5")/$C90</f>
        <v>0.21428571428571427</v>
      </c>
      <c r="Q90" s="11">
        <f>(COUNTIFS(CSV!$A:$A,$A90,CSV!$R:$R,"&gt;0.5") +COUNTIFS(CSV!$B:$B,$A90,CSV!$S:$S,"&gt;0.5"))/$D90</f>
        <v>0.8214285714285714</v>
      </c>
      <c r="R90" s="8">
        <f>COUNTIFS(CSV!$A:$A,$A90,CSV!$R:$R,"&gt;0.5")/$B90</f>
        <v>0.6428571428571429</v>
      </c>
      <c r="S90" s="8">
        <f>COUNTIFS(CSV!$B:$B,$A90,CSV!$S:$S,"&gt;0.5")/$C90</f>
        <v>1</v>
      </c>
      <c r="T90" s="11">
        <f>(COUNTIFS(CSV!$A:$A,$A90,CSV!$R:$R,"&gt;1.5") +COUNTIFS(CSV!$B:$B,$A90,CSV!$S:$S,"&gt;1.5"))/$D90</f>
        <v>0.5</v>
      </c>
      <c r="U90" s="8">
        <f>COUNTIFS(CSV!$A:$A,$A90,CSV!$R:$R,"&gt;1.5")/$B90</f>
        <v>0.2857142857142857</v>
      </c>
      <c r="V90" s="8">
        <f>COUNTIFS(CSV!$B:$B,$A90,CSV!$S:$S,"&gt;1.5")/$C90</f>
        <v>0.7142857142857143</v>
      </c>
    </row>
    <row r="91" spans="1:22" x14ac:dyDescent="0.3">
      <c r="A91" t="s">
        <v>209</v>
      </c>
      <c r="B91" s="9">
        <f>COUNTIF(CSV!A:A,A91)</f>
        <v>14</v>
      </c>
      <c r="C91" s="4">
        <f>COUNTIF(CSV!B:B,A91)</f>
        <v>14</v>
      </c>
      <c r="D91" s="4">
        <f t="shared" si="3"/>
        <v>28</v>
      </c>
      <c r="E91" s="10">
        <f>(SUMIF(CSV!$A:$A,$A91,CSV!$T:$T)  + SUMIF(CSV!$B:$B,$A91,CSV!$T:$T) )/$D91</f>
        <v>2.4285714285714284</v>
      </c>
      <c r="F91" s="6">
        <f>SUMIF(CSV!$A:$A,$A91,CSV!$T:$T)/$B91</f>
        <v>2.3571428571428572</v>
      </c>
      <c r="G91" s="6">
        <f>SUMIF(CSV!$B:$B,$A91,CSV!$T:$T)/$C91</f>
        <v>2.5</v>
      </c>
      <c r="H91" s="10">
        <f>(SUMIF(CSV!$A:$A,$A91,CSV!$R:$R)  + SUMIF(CSV!$B:$B,$A91,CSV!$S:$S) )/$D91</f>
        <v>1</v>
      </c>
      <c r="I91" s="6">
        <f>SUMIF(CSV!$A:$A,$A91,CSV!$R:$R)/$B91</f>
        <v>1.0714285714285714</v>
      </c>
      <c r="J91" s="6">
        <f>SUMIF(CSV!$B:$B,$A91,CSV!$S:$S)/$C91</f>
        <v>0.9285714285714286</v>
      </c>
      <c r="K91" s="11">
        <f>(COUNTIFS(CSV!$A:$A,$A91,CSV!$T:$T,"&gt;2.5") +COUNTIFS(CSV!$B:$B,$A91,CSV!$T:$T,"&gt;2.5"))/$D91</f>
        <v>0.5</v>
      </c>
      <c r="L91" s="8">
        <f>COUNTIFS(CSV!$A:$A,$A91,CSV!$T:$T,"&gt;2.5")/$B91</f>
        <v>0.5</v>
      </c>
      <c r="M91" s="8">
        <f>COUNTIFS(CSV!$B:$B,$A91,CSV!$T:$T,"&gt;2.5")/$C91</f>
        <v>0.5</v>
      </c>
      <c r="N91" s="11">
        <f>(COUNTIFS(CSV!$A:$A,$A91,CSV!$T:$T,"&gt;4.5") +COUNTIFS(CSV!$B:$B,$A91,CSV!$T:$T,"&gt;4.5"))/$D91</f>
        <v>7.1428571428571425E-2</v>
      </c>
      <c r="O91" s="8">
        <f>COUNTIFS(CSV!$A:$A,$A91,CSV!$T:$T,"&gt;4.5")/$B91</f>
        <v>0</v>
      </c>
      <c r="P91" s="8">
        <f>COUNTIFS(CSV!$B:$B,$A91,CSV!$T:$T,"&gt;4.5")/$C91</f>
        <v>0.14285714285714285</v>
      </c>
      <c r="Q91" s="11">
        <f>(COUNTIFS(CSV!$A:$A,$A91,CSV!$R:$R,"&gt;0.5") +COUNTIFS(CSV!$B:$B,$A91,CSV!$S:$S,"&gt;0.5"))/$D91</f>
        <v>0.6428571428571429</v>
      </c>
      <c r="R91" s="8">
        <f>COUNTIFS(CSV!$A:$A,$A91,CSV!$R:$R,"&gt;0.5")/$B91</f>
        <v>0.7857142857142857</v>
      </c>
      <c r="S91" s="8">
        <f>COUNTIFS(CSV!$B:$B,$A91,CSV!$S:$S,"&gt;0.5")/$C91</f>
        <v>0.5</v>
      </c>
      <c r="T91" s="11">
        <f>(COUNTIFS(CSV!$A:$A,$A91,CSV!$R:$R,"&gt;1.5") +COUNTIFS(CSV!$B:$B,$A91,CSV!$S:$S,"&gt;1.5"))/$D91</f>
        <v>0.21428571428571427</v>
      </c>
      <c r="U91" s="8">
        <f>COUNTIFS(CSV!$A:$A,$A91,CSV!$R:$R,"&gt;1.5")/$B91</f>
        <v>0.21428571428571427</v>
      </c>
      <c r="V91" s="8">
        <f>COUNTIFS(CSV!$B:$B,$A91,CSV!$S:$S,"&gt;1.5")/$C91</f>
        <v>0.21428571428571427</v>
      </c>
    </row>
    <row r="92" spans="1:22" x14ac:dyDescent="0.3">
      <c r="A92" t="s">
        <v>200</v>
      </c>
      <c r="B92" s="9">
        <f>COUNTIF(CSV!A:A,A92)</f>
        <v>15</v>
      </c>
      <c r="C92" s="4">
        <f>COUNTIF(CSV!B:B,A92)</f>
        <v>14</v>
      </c>
      <c r="D92" s="4">
        <f t="shared" si="3"/>
        <v>29</v>
      </c>
      <c r="E92" s="10">
        <f>(SUMIF(CSV!$A:$A,$A92,CSV!$T:$T)  + SUMIF(CSV!$B:$B,$A92,CSV!$T:$T) )/$D92</f>
        <v>4.2758620689655169</v>
      </c>
      <c r="F92" s="6">
        <f>SUMIF(CSV!$A:$A,$A92,CSV!$T:$T)/$B92</f>
        <v>3.9333333333333331</v>
      </c>
      <c r="G92" s="6">
        <f>SUMIF(CSV!$B:$B,$A92,CSV!$T:$T)/$C92</f>
        <v>4.6428571428571432</v>
      </c>
      <c r="H92" s="10">
        <f>(SUMIF(CSV!$A:$A,$A92,CSV!$R:$R)  + SUMIF(CSV!$B:$B,$A92,CSV!$S:$S) )/$D92</f>
        <v>2.103448275862069</v>
      </c>
      <c r="I92" s="6">
        <f>SUMIF(CSV!$A:$A,$A92,CSV!$R:$R)/$B92</f>
        <v>1.7333333333333334</v>
      </c>
      <c r="J92" s="6">
        <f>SUMIF(CSV!$B:$B,$A92,CSV!$S:$S)/$C92</f>
        <v>2.5</v>
      </c>
      <c r="K92" s="11">
        <f>(COUNTIFS(CSV!$A:$A,$A92,CSV!$T:$T,"&gt;2.5") +COUNTIFS(CSV!$B:$B,$A92,CSV!$T:$T,"&gt;2.5"))/$D92</f>
        <v>0.82758620689655171</v>
      </c>
      <c r="L92" s="8">
        <f>COUNTIFS(CSV!$A:$A,$A92,CSV!$T:$T,"&gt;2.5")/$B92</f>
        <v>0.73333333333333328</v>
      </c>
      <c r="M92" s="8">
        <f>COUNTIFS(CSV!$B:$B,$A92,CSV!$T:$T,"&gt;2.5")/$C92</f>
        <v>0.9285714285714286</v>
      </c>
      <c r="N92" s="11">
        <f>(COUNTIFS(CSV!$A:$A,$A92,CSV!$T:$T,"&gt;4.5") +COUNTIFS(CSV!$B:$B,$A92,CSV!$T:$T,"&gt;4.5"))/$D92</f>
        <v>0.44827586206896552</v>
      </c>
      <c r="O92" s="8">
        <f>COUNTIFS(CSV!$A:$A,$A92,CSV!$T:$T,"&gt;4.5")/$B92</f>
        <v>0.4</v>
      </c>
      <c r="P92" s="8">
        <f>COUNTIFS(CSV!$B:$B,$A92,CSV!$T:$T,"&gt;4.5")/$C92</f>
        <v>0.5</v>
      </c>
      <c r="Q92" s="11">
        <f>(COUNTIFS(CSV!$A:$A,$A92,CSV!$R:$R,"&gt;0.5") +COUNTIFS(CSV!$B:$B,$A92,CSV!$S:$S,"&gt;0.5"))/$D92</f>
        <v>0.86206896551724133</v>
      </c>
      <c r="R92" s="8">
        <f>COUNTIFS(CSV!$A:$A,$A92,CSV!$R:$R,"&gt;0.5")/$B92</f>
        <v>0.8</v>
      </c>
      <c r="S92" s="8">
        <f>COUNTIFS(CSV!$B:$B,$A92,CSV!$S:$S,"&gt;0.5")/$C92</f>
        <v>0.9285714285714286</v>
      </c>
      <c r="T92" s="11">
        <f>(COUNTIFS(CSV!$A:$A,$A92,CSV!$R:$R,"&gt;1.5") +COUNTIFS(CSV!$B:$B,$A92,CSV!$S:$S,"&gt;1.5"))/$D92</f>
        <v>0.68965517241379315</v>
      </c>
      <c r="U92" s="8">
        <f>COUNTIFS(CSV!$A:$A,$A92,CSV!$R:$R,"&gt;1.5")/$B92</f>
        <v>0.53333333333333333</v>
      </c>
      <c r="V92" s="8">
        <f>COUNTIFS(CSV!$B:$B,$A92,CSV!$S:$S,"&gt;1.5")/$C92</f>
        <v>0.8571428571428571</v>
      </c>
    </row>
    <row r="93" spans="1:22" x14ac:dyDescent="0.3">
      <c r="A93" t="s">
        <v>203</v>
      </c>
      <c r="B93" s="9">
        <f>COUNTIF(CSV!A:A,A93)</f>
        <v>14</v>
      </c>
      <c r="C93" s="4">
        <f>COUNTIF(CSV!B:B,A93)</f>
        <v>15</v>
      </c>
      <c r="D93" s="4">
        <f t="shared" si="3"/>
        <v>29</v>
      </c>
      <c r="E93" s="10">
        <f>(SUMIF(CSV!$A:$A,$A93,CSV!$T:$T)  + SUMIF(CSV!$B:$B,$A93,CSV!$T:$T) )/$D93</f>
        <v>2.7586206896551726</v>
      </c>
      <c r="F93" s="6">
        <f>SUMIF(CSV!$A:$A,$A93,CSV!$T:$T)/$B93</f>
        <v>2.7142857142857144</v>
      </c>
      <c r="G93" s="6">
        <f>SUMIF(CSV!$B:$B,$A93,CSV!$T:$T)/$C93</f>
        <v>2.8</v>
      </c>
      <c r="H93" s="10">
        <f>(SUMIF(CSV!$A:$A,$A93,CSV!$R:$R)  + SUMIF(CSV!$B:$B,$A93,CSV!$S:$S) )/$D93</f>
        <v>0.89655172413793105</v>
      </c>
      <c r="I93" s="6">
        <f>SUMIF(CSV!$A:$A,$A93,CSV!$R:$R)/$B93</f>
        <v>0.7142857142857143</v>
      </c>
      <c r="J93" s="6">
        <f>SUMIF(CSV!$B:$B,$A93,CSV!$S:$S)/$C93</f>
        <v>1.0666666666666667</v>
      </c>
      <c r="K93" s="11">
        <f>(COUNTIFS(CSV!$A:$A,$A93,CSV!$T:$T,"&gt;2.5") +COUNTIFS(CSV!$B:$B,$A93,CSV!$T:$T,"&gt;2.5"))/$D93</f>
        <v>0.55172413793103448</v>
      </c>
      <c r="L93" s="8">
        <f>COUNTIFS(CSV!$A:$A,$A93,CSV!$T:$T,"&gt;2.5")/$B93</f>
        <v>0.5714285714285714</v>
      </c>
      <c r="M93" s="8">
        <f>COUNTIFS(CSV!$B:$B,$A93,CSV!$T:$T,"&gt;2.5")/$C93</f>
        <v>0.53333333333333333</v>
      </c>
      <c r="N93" s="11">
        <f>(COUNTIFS(CSV!$A:$A,$A93,CSV!$T:$T,"&gt;4.5") +COUNTIFS(CSV!$B:$B,$A93,CSV!$T:$T,"&gt;4.5"))/$D93</f>
        <v>0.10344827586206896</v>
      </c>
      <c r="O93" s="8">
        <f>COUNTIFS(CSV!$A:$A,$A93,CSV!$T:$T,"&gt;4.5")/$B93</f>
        <v>7.1428571428571425E-2</v>
      </c>
      <c r="P93" s="8">
        <f>COUNTIFS(CSV!$B:$B,$A93,CSV!$T:$T,"&gt;4.5")/$C93</f>
        <v>0.13333333333333333</v>
      </c>
      <c r="Q93" s="11">
        <f>(COUNTIFS(CSV!$A:$A,$A93,CSV!$R:$R,"&gt;0.5") +COUNTIFS(CSV!$B:$B,$A93,CSV!$S:$S,"&gt;0.5"))/$D93</f>
        <v>0.68965517241379315</v>
      </c>
      <c r="R93" s="8">
        <f>COUNTIFS(CSV!$A:$A,$A93,CSV!$R:$R,"&gt;0.5")/$B93</f>
        <v>0.7142857142857143</v>
      </c>
      <c r="S93" s="8">
        <f>COUNTIFS(CSV!$B:$B,$A93,CSV!$S:$S,"&gt;0.5")/$C93</f>
        <v>0.66666666666666663</v>
      </c>
      <c r="T93" s="11">
        <f>(COUNTIFS(CSV!$A:$A,$A93,CSV!$R:$R,"&gt;1.5") +COUNTIFS(CSV!$B:$B,$A93,CSV!$S:$S,"&gt;1.5"))/$D93</f>
        <v>0.13793103448275862</v>
      </c>
      <c r="U93" s="8">
        <f>COUNTIFS(CSV!$A:$A,$A93,CSV!$R:$R,"&gt;1.5")/$B93</f>
        <v>0</v>
      </c>
      <c r="V93" s="8">
        <f>COUNTIFS(CSV!$B:$B,$A93,CSV!$S:$S,"&gt;1.5")/$C93</f>
        <v>0.26666666666666666</v>
      </c>
    </row>
    <row r="94" spans="1:22" x14ac:dyDescent="0.3">
      <c r="A94" t="s">
        <v>201</v>
      </c>
      <c r="B94" s="9">
        <f>COUNTIF(CSV!A:A,A94)</f>
        <v>14</v>
      </c>
      <c r="C94" s="4">
        <f>COUNTIF(CSV!B:B,A94)</f>
        <v>14</v>
      </c>
      <c r="D94" s="4">
        <f t="shared" si="3"/>
        <v>28</v>
      </c>
      <c r="E94" s="10">
        <f>(SUMIF(CSV!$A:$A,$A94,CSV!$T:$T)  + SUMIF(CSV!$B:$B,$A94,CSV!$T:$T) )/$D94</f>
        <v>4.3214285714285712</v>
      </c>
      <c r="F94" s="6">
        <f>SUMIF(CSV!$A:$A,$A94,CSV!$T:$T)/$B94</f>
        <v>4.6428571428571432</v>
      </c>
      <c r="G94" s="6">
        <f>SUMIF(CSV!$B:$B,$A94,CSV!$T:$T)/$C94</f>
        <v>4</v>
      </c>
      <c r="H94" s="10">
        <f>(SUMIF(CSV!$A:$A,$A94,CSV!$R:$R)  + SUMIF(CSV!$B:$B,$A94,CSV!$S:$S) )/$D94</f>
        <v>2.3214285714285716</v>
      </c>
      <c r="I94" s="6">
        <f>SUMIF(CSV!$A:$A,$A94,CSV!$R:$R)/$B94</f>
        <v>2.1428571428571428</v>
      </c>
      <c r="J94" s="6">
        <f>SUMIF(CSV!$B:$B,$A94,CSV!$S:$S)/$C94</f>
        <v>2.5</v>
      </c>
      <c r="K94" s="11">
        <f>(COUNTIFS(CSV!$A:$A,$A94,CSV!$T:$T,"&gt;2.5") +COUNTIFS(CSV!$B:$B,$A94,CSV!$T:$T,"&gt;2.5"))/$D94</f>
        <v>0.75</v>
      </c>
      <c r="L94" s="8">
        <f>COUNTIFS(CSV!$A:$A,$A94,CSV!$T:$T,"&gt;2.5")/$B94</f>
        <v>0.8571428571428571</v>
      </c>
      <c r="M94" s="8">
        <f>COUNTIFS(CSV!$B:$B,$A94,CSV!$T:$T,"&gt;2.5")/$C94</f>
        <v>0.6428571428571429</v>
      </c>
      <c r="N94" s="11">
        <f>(COUNTIFS(CSV!$A:$A,$A94,CSV!$T:$T,"&gt;4.5") +COUNTIFS(CSV!$B:$B,$A94,CSV!$T:$T,"&gt;4.5"))/$D94</f>
        <v>0.4642857142857143</v>
      </c>
      <c r="O94" s="8">
        <f>COUNTIFS(CSV!$A:$A,$A94,CSV!$T:$T,"&gt;4.5")/$B94</f>
        <v>0.5714285714285714</v>
      </c>
      <c r="P94" s="8">
        <f>COUNTIFS(CSV!$B:$B,$A94,CSV!$T:$T,"&gt;4.5")/$C94</f>
        <v>0.35714285714285715</v>
      </c>
      <c r="Q94" s="11">
        <f>(COUNTIFS(CSV!$A:$A,$A94,CSV!$R:$R,"&gt;0.5") +COUNTIFS(CSV!$B:$B,$A94,CSV!$S:$S,"&gt;0.5"))/$D94</f>
        <v>0.9285714285714286</v>
      </c>
      <c r="R94" s="8">
        <f>COUNTIFS(CSV!$A:$A,$A94,CSV!$R:$R,"&gt;0.5")/$B94</f>
        <v>0.8571428571428571</v>
      </c>
      <c r="S94" s="8">
        <f>COUNTIFS(CSV!$B:$B,$A94,CSV!$S:$S,"&gt;0.5")/$C94</f>
        <v>1</v>
      </c>
      <c r="T94" s="11">
        <f>(COUNTIFS(CSV!$A:$A,$A94,CSV!$R:$R,"&gt;1.5") +COUNTIFS(CSV!$B:$B,$A94,CSV!$S:$S,"&gt;1.5"))/$D94</f>
        <v>0.6785714285714286</v>
      </c>
      <c r="U94" s="8">
        <f>COUNTIFS(CSV!$A:$A,$A94,CSV!$R:$R,"&gt;1.5")/$B94</f>
        <v>0.6428571428571429</v>
      </c>
      <c r="V94" s="8">
        <f>COUNTIFS(CSV!$B:$B,$A94,CSV!$S:$S,"&gt;1.5")/$C94</f>
        <v>0.7142857142857143</v>
      </c>
    </row>
    <row r="95" spans="1:22" x14ac:dyDescent="0.3">
      <c r="A95" t="s">
        <v>205</v>
      </c>
      <c r="B95" s="9">
        <f>COUNTIF(CSV!A:A,A95)</f>
        <v>14</v>
      </c>
      <c r="C95" s="4">
        <f>COUNTIF(CSV!B:B,A95)</f>
        <v>14</v>
      </c>
      <c r="D95" s="4">
        <f t="shared" si="3"/>
        <v>28</v>
      </c>
      <c r="E95" s="10">
        <f>(SUMIF(CSV!$A:$A,$A95,CSV!$T:$T)  + SUMIF(CSV!$B:$B,$A95,CSV!$T:$T) )/$D95</f>
        <v>4</v>
      </c>
      <c r="F95" s="6">
        <f>SUMIF(CSV!$A:$A,$A95,CSV!$T:$T)/$B95</f>
        <v>3.2142857142857144</v>
      </c>
      <c r="G95" s="6">
        <f>SUMIF(CSV!$B:$B,$A95,CSV!$T:$T)/$C95</f>
        <v>4.7857142857142856</v>
      </c>
      <c r="H95" s="10">
        <f>(SUMIF(CSV!$A:$A,$A95,CSV!$R:$R)  + SUMIF(CSV!$B:$B,$A95,CSV!$S:$S) )/$D95</f>
        <v>2.3214285714285716</v>
      </c>
      <c r="I95" s="6">
        <f>SUMIF(CSV!$A:$A,$A95,CSV!$R:$R)/$B95</f>
        <v>1.7142857142857142</v>
      </c>
      <c r="J95" s="6">
        <f>SUMIF(CSV!$B:$B,$A95,CSV!$S:$S)/$C95</f>
        <v>2.9285714285714284</v>
      </c>
      <c r="K95" s="11">
        <f>(COUNTIFS(CSV!$A:$A,$A95,CSV!$T:$T,"&gt;2.5") +COUNTIFS(CSV!$B:$B,$A95,CSV!$T:$T,"&gt;2.5"))/$D95</f>
        <v>0.7857142857142857</v>
      </c>
      <c r="L95" s="8">
        <f>COUNTIFS(CSV!$A:$A,$A95,CSV!$T:$T,"&gt;2.5")/$B95</f>
        <v>0.6428571428571429</v>
      </c>
      <c r="M95" s="8">
        <f>COUNTIFS(CSV!$B:$B,$A95,CSV!$T:$T,"&gt;2.5")/$C95</f>
        <v>0.9285714285714286</v>
      </c>
      <c r="N95" s="11">
        <f>(COUNTIFS(CSV!$A:$A,$A95,CSV!$T:$T,"&gt;4.5") +COUNTIFS(CSV!$B:$B,$A95,CSV!$T:$T,"&gt;4.5"))/$D95</f>
        <v>0.2857142857142857</v>
      </c>
      <c r="O95" s="8">
        <f>COUNTIFS(CSV!$A:$A,$A95,CSV!$T:$T,"&gt;4.5")/$B95</f>
        <v>0.21428571428571427</v>
      </c>
      <c r="P95" s="8">
        <f>COUNTIFS(CSV!$B:$B,$A95,CSV!$T:$T,"&gt;4.5")/$C95</f>
        <v>0.35714285714285715</v>
      </c>
      <c r="Q95" s="11">
        <f>(COUNTIFS(CSV!$A:$A,$A95,CSV!$R:$R,"&gt;0.5") +COUNTIFS(CSV!$B:$B,$A95,CSV!$S:$S,"&gt;0.5"))/$D95</f>
        <v>0.8928571428571429</v>
      </c>
      <c r="R95" s="8">
        <f>COUNTIFS(CSV!$A:$A,$A95,CSV!$R:$R,"&gt;0.5")/$B95</f>
        <v>0.7857142857142857</v>
      </c>
      <c r="S95" s="8">
        <f>COUNTIFS(CSV!$B:$B,$A95,CSV!$S:$S,"&gt;0.5")/$C95</f>
        <v>1</v>
      </c>
      <c r="T95" s="11">
        <f>(COUNTIFS(CSV!$A:$A,$A95,CSV!$R:$R,"&gt;1.5") +COUNTIFS(CSV!$B:$B,$A95,CSV!$S:$S,"&gt;1.5"))/$D95</f>
        <v>0.6785714285714286</v>
      </c>
      <c r="U95" s="8">
        <f>COUNTIFS(CSV!$A:$A,$A95,CSV!$R:$R,"&gt;1.5")/$B95</f>
        <v>0.5</v>
      </c>
      <c r="V95" s="8">
        <f>COUNTIFS(CSV!$B:$B,$A95,CSV!$S:$S,"&gt;1.5")/$C95</f>
        <v>0.8571428571428571</v>
      </c>
    </row>
    <row r="96" spans="1:22" x14ac:dyDescent="0.3">
      <c r="A96" t="s">
        <v>212</v>
      </c>
      <c r="B96" s="9">
        <f>COUNTIF(CSV!A:A,A96)</f>
        <v>14</v>
      </c>
      <c r="C96" s="4">
        <f>COUNTIF(CSV!B:B,A96)</f>
        <v>14</v>
      </c>
      <c r="D96" s="4">
        <f t="shared" si="3"/>
        <v>28</v>
      </c>
      <c r="E96" s="10">
        <f>(SUMIF(CSV!$A:$A,$A96,CSV!$T:$T)  + SUMIF(CSV!$B:$B,$A96,CSV!$T:$T) )/$D96</f>
        <v>2.6785714285714284</v>
      </c>
      <c r="F96" s="6">
        <f>SUMIF(CSV!$A:$A,$A96,CSV!$T:$T)/$B96</f>
        <v>2.7142857142857144</v>
      </c>
      <c r="G96" s="6">
        <f>SUMIF(CSV!$B:$B,$A96,CSV!$T:$T)/$C96</f>
        <v>2.6428571428571428</v>
      </c>
      <c r="H96" s="10">
        <f>(SUMIF(CSV!$A:$A,$A96,CSV!$R:$R)  + SUMIF(CSV!$B:$B,$A96,CSV!$S:$S) )/$D96</f>
        <v>1.5357142857142858</v>
      </c>
      <c r="I96" s="6">
        <f>SUMIF(CSV!$A:$A,$A96,CSV!$R:$R)/$B96</f>
        <v>1.6428571428571428</v>
      </c>
      <c r="J96" s="6">
        <f>SUMIF(CSV!$B:$B,$A96,CSV!$S:$S)/$C96</f>
        <v>1.4285714285714286</v>
      </c>
      <c r="K96" s="11">
        <f>(COUNTIFS(CSV!$A:$A,$A96,CSV!$T:$T,"&gt;2.5") +COUNTIFS(CSV!$B:$B,$A96,CSV!$T:$T,"&gt;2.5"))/$D96</f>
        <v>0.5714285714285714</v>
      </c>
      <c r="L96" s="8">
        <f>COUNTIFS(CSV!$A:$A,$A96,CSV!$T:$T,"&gt;2.5")/$B96</f>
        <v>0.5714285714285714</v>
      </c>
      <c r="M96" s="8">
        <f>COUNTIFS(CSV!$B:$B,$A96,CSV!$T:$T,"&gt;2.5")/$C96</f>
        <v>0.5714285714285714</v>
      </c>
      <c r="N96" s="11">
        <f>(COUNTIFS(CSV!$A:$A,$A96,CSV!$T:$T,"&gt;4.5") +COUNTIFS(CSV!$B:$B,$A96,CSV!$T:$T,"&gt;4.5"))/$D96</f>
        <v>0.14285714285714285</v>
      </c>
      <c r="O96" s="8">
        <f>COUNTIFS(CSV!$A:$A,$A96,CSV!$T:$T,"&gt;4.5")/$B96</f>
        <v>0.14285714285714285</v>
      </c>
      <c r="P96" s="8">
        <f>COUNTIFS(CSV!$B:$B,$A96,CSV!$T:$T,"&gt;4.5")/$C96</f>
        <v>0.14285714285714285</v>
      </c>
      <c r="Q96" s="11">
        <f>(COUNTIFS(CSV!$A:$A,$A96,CSV!$R:$R,"&gt;0.5") +COUNTIFS(CSV!$B:$B,$A96,CSV!$S:$S,"&gt;0.5"))/$D96</f>
        <v>0.7857142857142857</v>
      </c>
      <c r="R96" s="8">
        <f>COUNTIFS(CSV!$A:$A,$A96,CSV!$R:$R,"&gt;0.5")/$B96</f>
        <v>0.7857142857142857</v>
      </c>
      <c r="S96" s="8">
        <f>COUNTIFS(CSV!$B:$B,$A96,CSV!$S:$S,"&gt;0.5")/$C96</f>
        <v>0.7857142857142857</v>
      </c>
      <c r="T96" s="11">
        <f>(COUNTIFS(CSV!$A:$A,$A96,CSV!$R:$R,"&gt;1.5") +COUNTIFS(CSV!$B:$B,$A96,CSV!$S:$S,"&gt;1.5"))/$D96</f>
        <v>0.4642857142857143</v>
      </c>
      <c r="U96" s="8">
        <f>COUNTIFS(CSV!$A:$A,$A96,CSV!$R:$R,"&gt;1.5")/$B96</f>
        <v>0.5</v>
      </c>
      <c r="V96" s="8">
        <f>COUNTIFS(CSV!$B:$B,$A96,CSV!$S:$S,"&gt;1.5")/$C96</f>
        <v>0.42857142857142855</v>
      </c>
    </row>
    <row r="97" spans="1:22" x14ac:dyDescent="0.3">
      <c r="A97" t="s">
        <v>196</v>
      </c>
      <c r="B97" s="9">
        <f>COUNTIF(CSV!A:A,A97)</f>
        <v>14</v>
      </c>
      <c r="C97" s="4">
        <f>COUNTIF(CSV!B:B,A97)</f>
        <v>14</v>
      </c>
      <c r="D97" s="4">
        <f t="shared" si="3"/>
        <v>28</v>
      </c>
      <c r="E97" s="10">
        <f>(SUMIF(CSV!$A:$A,$A97,CSV!$T:$T)  + SUMIF(CSV!$B:$B,$A97,CSV!$T:$T) )/$D97</f>
        <v>3.1071428571428572</v>
      </c>
      <c r="F97" s="6">
        <f>SUMIF(CSV!$A:$A,$A97,CSV!$T:$T)/$B97</f>
        <v>2.6428571428571428</v>
      </c>
      <c r="G97" s="6">
        <f>SUMIF(CSV!$B:$B,$A97,CSV!$T:$T)/$C97</f>
        <v>3.5714285714285716</v>
      </c>
      <c r="H97" s="10">
        <f>(SUMIF(CSV!$A:$A,$A97,CSV!$R:$R)  + SUMIF(CSV!$B:$B,$A97,CSV!$S:$S) )/$D97</f>
        <v>1.3214285714285714</v>
      </c>
      <c r="I97" s="6">
        <f>SUMIF(CSV!$A:$A,$A97,CSV!$R:$R)/$B97</f>
        <v>0.8571428571428571</v>
      </c>
      <c r="J97" s="6">
        <f>SUMIF(CSV!$B:$B,$A97,CSV!$S:$S)/$C97</f>
        <v>1.7857142857142858</v>
      </c>
      <c r="K97" s="11">
        <f>(COUNTIFS(CSV!$A:$A,$A97,CSV!$T:$T,"&gt;2.5") +COUNTIFS(CSV!$B:$B,$A97,CSV!$T:$T,"&gt;2.5"))/$D97</f>
        <v>0.5357142857142857</v>
      </c>
      <c r="L97" s="8">
        <f>COUNTIFS(CSV!$A:$A,$A97,CSV!$T:$T,"&gt;2.5")/$B97</f>
        <v>0.42857142857142855</v>
      </c>
      <c r="M97" s="8">
        <f>COUNTIFS(CSV!$B:$B,$A97,CSV!$T:$T,"&gt;2.5")/$C97</f>
        <v>0.6428571428571429</v>
      </c>
      <c r="N97" s="11">
        <f>(COUNTIFS(CSV!$A:$A,$A97,CSV!$T:$T,"&gt;4.5") +COUNTIFS(CSV!$B:$B,$A97,CSV!$T:$T,"&gt;4.5"))/$D97</f>
        <v>0.14285714285714285</v>
      </c>
      <c r="O97" s="8">
        <f>COUNTIFS(CSV!$A:$A,$A97,CSV!$T:$T,"&gt;4.5")/$B97</f>
        <v>7.1428571428571425E-2</v>
      </c>
      <c r="P97" s="8">
        <f>COUNTIFS(CSV!$B:$B,$A97,CSV!$T:$T,"&gt;4.5")/$C97</f>
        <v>0.21428571428571427</v>
      </c>
      <c r="Q97" s="11">
        <f>(COUNTIFS(CSV!$A:$A,$A97,CSV!$R:$R,"&gt;0.5") +COUNTIFS(CSV!$B:$B,$A97,CSV!$S:$S,"&gt;0.5"))/$D97</f>
        <v>0.7142857142857143</v>
      </c>
      <c r="R97" s="8">
        <f>COUNTIFS(CSV!$A:$A,$A97,CSV!$R:$R,"&gt;0.5")/$B97</f>
        <v>0.6428571428571429</v>
      </c>
      <c r="S97" s="8">
        <f>COUNTIFS(CSV!$B:$B,$A97,CSV!$S:$S,"&gt;0.5")/$C97</f>
        <v>0.7857142857142857</v>
      </c>
      <c r="T97" s="11">
        <f>(COUNTIFS(CSV!$A:$A,$A97,CSV!$R:$R,"&gt;1.5") +COUNTIFS(CSV!$B:$B,$A97,CSV!$S:$S,"&gt;1.5"))/$D97</f>
        <v>0.39285714285714285</v>
      </c>
      <c r="U97" s="8">
        <f>COUNTIFS(CSV!$A:$A,$A97,CSV!$R:$R,"&gt;1.5")/$B97</f>
        <v>0.21428571428571427</v>
      </c>
      <c r="V97" s="8">
        <f>COUNTIFS(CSV!$B:$B,$A97,CSV!$S:$S,"&gt;1.5")/$C97</f>
        <v>0.5714285714285714</v>
      </c>
    </row>
    <row r="98" spans="1:22" x14ac:dyDescent="0.3">
      <c r="A98" t="s">
        <v>214</v>
      </c>
      <c r="B98" s="9">
        <f>COUNTIF(CSV!A:A,A98)</f>
        <v>14</v>
      </c>
      <c r="C98" s="4">
        <f>COUNTIF(CSV!B:B,A98)</f>
        <v>14</v>
      </c>
      <c r="D98" s="4">
        <f t="shared" si="3"/>
        <v>28</v>
      </c>
      <c r="E98" s="10">
        <f>(SUMIF(CSV!$A:$A,$A98,CSV!$T:$T)  + SUMIF(CSV!$B:$B,$A98,CSV!$T:$T) )/$D98</f>
        <v>4.6785714285714288</v>
      </c>
      <c r="F98" s="6">
        <f>SUMIF(CSV!$A:$A,$A98,CSV!$T:$T)/$B98</f>
        <v>4.5</v>
      </c>
      <c r="G98" s="6">
        <f>SUMIF(CSV!$B:$B,$A98,CSV!$T:$T)/$C98</f>
        <v>4.8571428571428568</v>
      </c>
      <c r="H98" s="10">
        <f>(SUMIF(CSV!$A:$A,$A98,CSV!$R:$R)  + SUMIF(CSV!$B:$B,$A98,CSV!$S:$S) )/$D98</f>
        <v>2.0714285714285716</v>
      </c>
      <c r="I98" s="6">
        <f>SUMIF(CSV!$A:$A,$A98,CSV!$R:$R)/$B98</f>
        <v>1.6428571428571428</v>
      </c>
      <c r="J98" s="6">
        <f>SUMIF(CSV!$B:$B,$A98,CSV!$S:$S)/$C98</f>
        <v>2.5</v>
      </c>
      <c r="K98" s="11">
        <f>(COUNTIFS(CSV!$A:$A,$A98,CSV!$T:$T,"&gt;2.5") +COUNTIFS(CSV!$B:$B,$A98,CSV!$T:$T,"&gt;2.5"))/$D98</f>
        <v>0.8571428571428571</v>
      </c>
      <c r="L98" s="8">
        <f>COUNTIFS(CSV!$A:$A,$A98,CSV!$T:$T,"&gt;2.5")/$B98</f>
        <v>0.8571428571428571</v>
      </c>
      <c r="M98" s="8">
        <f>COUNTIFS(CSV!$B:$B,$A98,CSV!$T:$T,"&gt;2.5")/$C98</f>
        <v>0.8571428571428571</v>
      </c>
      <c r="N98" s="11">
        <f>(COUNTIFS(CSV!$A:$A,$A98,CSV!$T:$T,"&gt;4.5") +COUNTIFS(CSV!$B:$B,$A98,CSV!$T:$T,"&gt;4.5"))/$D98</f>
        <v>0.5714285714285714</v>
      </c>
      <c r="O98" s="8">
        <f>COUNTIFS(CSV!$A:$A,$A98,CSV!$T:$T,"&gt;4.5")/$B98</f>
        <v>0.42857142857142855</v>
      </c>
      <c r="P98" s="8">
        <f>COUNTIFS(CSV!$B:$B,$A98,CSV!$T:$T,"&gt;4.5")/$C98</f>
        <v>0.7142857142857143</v>
      </c>
      <c r="Q98" s="11">
        <f>(COUNTIFS(CSV!$A:$A,$A98,CSV!$R:$R,"&gt;0.5") +COUNTIFS(CSV!$B:$B,$A98,CSV!$S:$S,"&gt;0.5"))/$D98</f>
        <v>0.8571428571428571</v>
      </c>
      <c r="R98" s="8">
        <f>COUNTIFS(CSV!$A:$A,$A98,CSV!$R:$R,"&gt;0.5")/$B98</f>
        <v>0.7857142857142857</v>
      </c>
      <c r="S98" s="8">
        <f>COUNTIFS(CSV!$B:$B,$A98,CSV!$S:$S,"&gt;0.5")/$C98</f>
        <v>0.9285714285714286</v>
      </c>
      <c r="T98" s="11">
        <f>(COUNTIFS(CSV!$A:$A,$A98,CSV!$R:$R,"&gt;1.5") +COUNTIFS(CSV!$B:$B,$A98,CSV!$S:$S,"&gt;1.5"))/$D98</f>
        <v>0.6428571428571429</v>
      </c>
      <c r="U98" s="8">
        <f>COUNTIFS(CSV!$A:$A,$A98,CSV!$R:$R,"&gt;1.5")/$B98</f>
        <v>0.5</v>
      </c>
      <c r="V98" s="8">
        <f>COUNTIFS(CSV!$B:$B,$A98,CSV!$S:$S,"&gt;1.5")/$C98</f>
        <v>0.7857142857142857</v>
      </c>
    </row>
    <row r="99" spans="1:22" x14ac:dyDescent="0.3">
      <c r="A99" t="s">
        <v>199</v>
      </c>
      <c r="B99" s="9">
        <f>COUNTIF(CSV!A:A,A99)</f>
        <v>14</v>
      </c>
      <c r="C99" s="4">
        <f>COUNTIF(CSV!B:B,A99)</f>
        <v>14</v>
      </c>
      <c r="D99" s="4">
        <f t="shared" si="3"/>
        <v>28</v>
      </c>
      <c r="E99" s="10">
        <f>(SUMIF(CSV!$A:$A,$A99,CSV!$T:$T)  + SUMIF(CSV!$B:$B,$A99,CSV!$T:$T) )/$D99</f>
        <v>3.5357142857142856</v>
      </c>
      <c r="F99" s="6">
        <f>SUMIF(CSV!$A:$A,$A99,CSV!$T:$T)/$B99</f>
        <v>4.0714285714285712</v>
      </c>
      <c r="G99" s="6">
        <f>SUMIF(CSV!$B:$B,$A99,CSV!$T:$T)/$C99</f>
        <v>3</v>
      </c>
      <c r="H99" s="10">
        <f>(SUMIF(CSV!$A:$A,$A99,CSV!$R:$R)  + SUMIF(CSV!$B:$B,$A99,CSV!$S:$S) )/$D99</f>
        <v>1.5714285714285714</v>
      </c>
      <c r="I99" s="6">
        <f>SUMIF(CSV!$A:$A,$A99,CSV!$R:$R)/$B99</f>
        <v>1.6428571428571428</v>
      </c>
      <c r="J99" s="6">
        <f>SUMIF(CSV!$B:$B,$A99,CSV!$S:$S)/$C99</f>
        <v>1.5</v>
      </c>
      <c r="K99" s="11">
        <f>(COUNTIFS(CSV!$A:$A,$A99,CSV!$T:$T,"&gt;2.5") +COUNTIFS(CSV!$B:$B,$A99,CSV!$T:$T,"&gt;2.5"))/$D99</f>
        <v>0.75</v>
      </c>
      <c r="L99" s="8">
        <f>COUNTIFS(CSV!$A:$A,$A99,CSV!$T:$T,"&gt;2.5")/$B99</f>
        <v>0.9285714285714286</v>
      </c>
      <c r="M99" s="8">
        <f>COUNTIFS(CSV!$B:$B,$A99,CSV!$T:$T,"&gt;2.5")/$C99</f>
        <v>0.5714285714285714</v>
      </c>
      <c r="N99" s="11">
        <f>(COUNTIFS(CSV!$A:$A,$A99,CSV!$T:$T,"&gt;4.5") +COUNTIFS(CSV!$B:$B,$A99,CSV!$T:$T,"&gt;4.5"))/$D99</f>
        <v>0.25</v>
      </c>
      <c r="O99" s="8">
        <f>COUNTIFS(CSV!$A:$A,$A99,CSV!$T:$T,"&gt;4.5")/$B99</f>
        <v>0.35714285714285715</v>
      </c>
      <c r="P99" s="8">
        <f>COUNTIFS(CSV!$B:$B,$A99,CSV!$T:$T,"&gt;4.5")/$C99</f>
        <v>0.14285714285714285</v>
      </c>
      <c r="Q99" s="11">
        <f>(COUNTIFS(CSV!$A:$A,$A99,CSV!$R:$R,"&gt;0.5") +COUNTIFS(CSV!$B:$B,$A99,CSV!$S:$S,"&gt;0.5"))/$D99</f>
        <v>0.8571428571428571</v>
      </c>
      <c r="R99" s="8">
        <f>COUNTIFS(CSV!$A:$A,$A99,CSV!$R:$R,"&gt;0.5")/$B99</f>
        <v>0.8571428571428571</v>
      </c>
      <c r="S99" s="8">
        <f>COUNTIFS(CSV!$B:$B,$A99,CSV!$S:$S,"&gt;0.5")/$C99</f>
        <v>0.8571428571428571</v>
      </c>
      <c r="T99" s="11">
        <f>(COUNTIFS(CSV!$A:$A,$A99,CSV!$R:$R,"&gt;1.5") +COUNTIFS(CSV!$B:$B,$A99,CSV!$S:$S,"&gt;1.5"))/$D99</f>
        <v>0.5357142857142857</v>
      </c>
      <c r="U99" s="8">
        <f>COUNTIFS(CSV!$A:$A,$A99,CSV!$R:$R,"&gt;1.5")/$B99</f>
        <v>0.5</v>
      </c>
      <c r="V99" s="8">
        <f>COUNTIFS(CSV!$B:$B,$A99,CSV!$S:$S,"&gt;1.5")/$C99</f>
        <v>0.5714285714285714</v>
      </c>
    </row>
    <row r="100" spans="1:22" x14ac:dyDescent="0.3">
      <c r="A100" t="s">
        <v>218</v>
      </c>
      <c r="B100" s="9">
        <f>COUNTIF(CSV!A:A,A100)</f>
        <v>14</v>
      </c>
      <c r="C100" s="4">
        <f>COUNTIF(CSV!B:B,A100)</f>
        <v>14</v>
      </c>
      <c r="D100" s="4">
        <f t="shared" si="3"/>
        <v>28</v>
      </c>
      <c r="E100" s="10">
        <f>(SUMIF(CSV!$A:$A,$A100,CSV!$T:$T)  + SUMIF(CSV!$B:$B,$A100,CSV!$T:$T) )/$D100</f>
        <v>3.25</v>
      </c>
      <c r="F100" s="6">
        <f>SUMIF(CSV!$A:$A,$A100,CSV!$T:$T)/$B100</f>
        <v>3.4285714285714284</v>
      </c>
      <c r="G100" s="6">
        <f>SUMIF(CSV!$B:$B,$A100,CSV!$T:$T)/$C100</f>
        <v>3.0714285714285716</v>
      </c>
      <c r="H100" s="10">
        <f>(SUMIF(CSV!$A:$A,$A100,CSV!$R:$R)  + SUMIF(CSV!$B:$B,$A100,CSV!$S:$S) )/$D100</f>
        <v>1.6071428571428572</v>
      </c>
      <c r="I100" s="6">
        <f>SUMIF(CSV!$A:$A,$A100,CSV!$R:$R)/$B100</f>
        <v>1.4285714285714286</v>
      </c>
      <c r="J100" s="6">
        <f>SUMIF(CSV!$B:$B,$A100,CSV!$S:$S)/$C100</f>
        <v>1.7857142857142858</v>
      </c>
      <c r="K100" s="11">
        <f>(COUNTIFS(CSV!$A:$A,$A100,CSV!$T:$T,"&gt;2.5") +COUNTIFS(CSV!$B:$B,$A100,CSV!$T:$T,"&gt;2.5"))/$D100</f>
        <v>0.5714285714285714</v>
      </c>
      <c r="L100" s="8">
        <f>COUNTIFS(CSV!$A:$A,$A100,CSV!$T:$T,"&gt;2.5")/$B100</f>
        <v>0.7142857142857143</v>
      </c>
      <c r="M100" s="8">
        <f>COUNTIFS(CSV!$B:$B,$A100,CSV!$T:$T,"&gt;2.5")/$C100</f>
        <v>0.42857142857142855</v>
      </c>
      <c r="N100" s="11">
        <f>(COUNTIFS(CSV!$A:$A,$A100,CSV!$T:$T,"&gt;4.5") +COUNTIFS(CSV!$B:$B,$A100,CSV!$T:$T,"&gt;4.5"))/$D100</f>
        <v>0.25</v>
      </c>
      <c r="O100" s="8">
        <f>COUNTIFS(CSV!$A:$A,$A100,CSV!$T:$T,"&gt;4.5")/$B100</f>
        <v>0.21428571428571427</v>
      </c>
      <c r="P100" s="8">
        <f>COUNTIFS(CSV!$B:$B,$A100,CSV!$T:$T,"&gt;4.5")/$C100</f>
        <v>0.2857142857142857</v>
      </c>
      <c r="Q100" s="11">
        <f>(COUNTIFS(CSV!$A:$A,$A100,CSV!$R:$R,"&gt;0.5") +COUNTIFS(CSV!$B:$B,$A100,CSV!$S:$S,"&gt;0.5"))/$D100</f>
        <v>0.9285714285714286</v>
      </c>
      <c r="R100" s="8">
        <f>COUNTIFS(CSV!$A:$A,$A100,CSV!$R:$R,"&gt;0.5")/$B100</f>
        <v>0.8571428571428571</v>
      </c>
      <c r="S100" s="8">
        <f>COUNTIFS(CSV!$B:$B,$A100,CSV!$S:$S,"&gt;0.5")/$C100</f>
        <v>1</v>
      </c>
      <c r="T100" s="11">
        <f>(COUNTIFS(CSV!$A:$A,$A100,CSV!$R:$R,"&gt;1.5") +COUNTIFS(CSV!$B:$B,$A100,CSV!$S:$S,"&gt;1.5"))/$D100</f>
        <v>0.42857142857142855</v>
      </c>
      <c r="U100" s="8">
        <f>COUNTIFS(CSV!$A:$A,$A100,CSV!$R:$R,"&gt;1.5")/$B100</f>
        <v>0.42857142857142855</v>
      </c>
      <c r="V100" s="8">
        <f>COUNTIFS(CSV!$B:$B,$A100,CSV!$S:$S,"&gt;1.5")/$C100</f>
        <v>0.42857142857142855</v>
      </c>
    </row>
    <row r="101" spans="1:22" x14ac:dyDescent="0.3">
      <c r="A101" t="s">
        <v>195</v>
      </c>
      <c r="B101" s="9">
        <f>COUNTIF(CSV!A:A,A101)</f>
        <v>14</v>
      </c>
      <c r="C101" s="4">
        <f>COUNTIF(CSV!B:B,A101)</f>
        <v>14</v>
      </c>
      <c r="D101" s="4">
        <f t="shared" si="3"/>
        <v>28</v>
      </c>
      <c r="E101" s="10">
        <f>(SUMIF(CSV!$A:$A,$A101,CSV!$T:$T)  + SUMIF(CSV!$B:$B,$A101,CSV!$T:$T) )/$D101</f>
        <v>3.3571428571428572</v>
      </c>
      <c r="F101" s="6">
        <f>SUMIF(CSV!$A:$A,$A101,CSV!$T:$T)/$B101</f>
        <v>3.2142857142857144</v>
      </c>
      <c r="G101" s="6">
        <f>SUMIF(CSV!$B:$B,$A101,CSV!$T:$T)/$C101</f>
        <v>3.5</v>
      </c>
      <c r="H101" s="10">
        <f>(SUMIF(CSV!$A:$A,$A101,CSV!$R:$R)  + SUMIF(CSV!$B:$B,$A101,CSV!$S:$S) )/$D101</f>
        <v>1.6428571428571428</v>
      </c>
      <c r="I101" s="6">
        <f>SUMIF(CSV!$A:$A,$A101,CSV!$R:$R)/$B101</f>
        <v>1.3571428571428572</v>
      </c>
      <c r="J101" s="6">
        <f>SUMIF(CSV!$B:$B,$A101,CSV!$S:$S)/$C101</f>
        <v>1.9285714285714286</v>
      </c>
      <c r="K101" s="11">
        <f>(COUNTIFS(CSV!$A:$A,$A101,CSV!$T:$T,"&gt;2.5") +COUNTIFS(CSV!$B:$B,$A101,CSV!$T:$T,"&gt;2.5"))/$D101</f>
        <v>0.6785714285714286</v>
      </c>
      <c r="L101" s="8">
        <f>COUNTIFS(CSV!$A:$A,$A101,CSV!$T:$T,"&gt;2.5")/$B101</f>
        <v>0.5714285714285714</v>
      </c>
      <c r="M101" s="8">
        <f>COUNTIFS(CSV!$B:$B,$A101,CSV!$T:$T,"&gt;2.5")/$C101</f>
        <v>0.7857142857142857</v>
      </c>
      <c r="N101" s="11">
        <f>(COUNTIFS(CSV!$A:$A,$A101,CSV!$T:$T,"&gt;4.5") +COUNTIFS(CSV!$B:$B,$A101,CSV!$T:$T,"&gt;4.5"))/$D101</f>
        <v>0.32142857142857145</v>
      </c>
      <c r="O101" s="8">
        <f>COUNTIFS(CSV!$A:$A,$A101,CSV!$T:$T,"&gt;4.5")/$B101</f>
        <v>0.35714285714285715</v>
      </c>
      <c r="P101" s="8">
        <f>COUNTIFS(CSV!$B:$B,$A101,CSV!$T:$T,"&gt;4.5")/$C101</f>
        <v>0.2857142857142857</v>
      </c>
      <c r="Q101" s="11">
        <f>(COUNTIFS(CSV!$A:$A,$A101,CSV!$R:$R,"&gt;0.5") +COUNTIFS(CSV!$B:$B,$A101,CSV!$S:$S,"&gt;0.5"))/$D101</f>
        <v>0.8214285714285714</v>
      </c>
      <c r="R101" s="8">
        <f>COUNTIFS(CSV!$A:$A,$A101,CSV!$R:$R,"&gt;0.5")/$B101</f>
        <v>0.6428571428571429</v>
      </c>
      <c r="S101" s="8">
        <f>COUNTIFS(CSV!$B:$B,$A101,CSV!$S:$S,"&gt;0.5")/$C101</f>
        <v>1</v>
      </c>
      <c r="T101" s="11">
        <f>(COUNTIFS(CSV!$A:$A,$A101,CSV!$R:$R,"&gt;1.5") +COUNTIFS(CSV!$B:$B,$A101,CSV!$S:$S,"&gt;1.5"))/$D101</f>
        <v>0.4642857142857143</v>
      </c>
      <c r="U101" s="8">
        <f>COUNTIFS(CSV!$A:$A,$A101,CSV!$R:$R,"&gt;1.5")/$B101</f>
        <v>0.35714285714285715</v>
      </c>
      <c r="V101" s="8">
        <f>COUNTIFS(CSV!$B:$B,$A101,CSV!$S:$S,"&gt;1.5")/$C101</f>
        <v>0.5714285714285714</v>
      </c>
    </row>
    <row r="102" spans="1:22" x14ac:dyDescent="0.3">
      <c r="A102" t="s">
        <v>210</v>
      </c>
      <c r="B102" s="9">
        <f>COUNTIF(CSV!A:A,A102)</f>
        <v>15</v>
      </c>
      <c r="C102" s="4">
        <f>COUNTIF(CSV!B:B,A102)</f>
        <v>14</v>
      </c>
      <c r="D102" s="4">
        <f t="shared" si="3"/>
        <v>29</v>
      </c>
      <c r="E102" s="10">
        <f>(SUMIF(CSV!$A:$A,$A102,CSV!$T:$T)  + SUMIF(CSV!$B:$B,$A102,CSV!$T:$T) )/$D102</f>
        <v>3.1724137931034484</v>
      </c>
      <c r="F102" s="6">
        <f>SUMIF(CSV!$A:$A,$A102,CSV!$T:$T)/$B102</f>
        <v>2.8</v>
      </c>
      <c r="G102" s="6">
        <f>SUMIF(CSV!$B:$B,$A102,CSV!$T:$T)/$C102</f>
        <v>3.5714285714285716</v>
      </c>
      <c r="H102" s="10">
        <f>(SUMIF(CSV!$A:$A,$A102,CSV!$R:$R)  + SUMIF(CSV!$B:$B,$A102,CSV!$S:$S) )/$D102</f>
        <v>1.8275862068965518</v>
      </c>
      <c r="I102" s="6">
        <f>SUMIF(CSV!$A:$A,$A102,CSV!$R:$R)/$B102</f>
        <v>1.4</v>
      </c>
      <c r="J102" s="6">
        <f>SUMIF(CSV!$B:$B,$A102,CSV!$S:$S)/$C102</f>
        <v>2.2857142857142856</v>
      </c>
      <c r="K102" s="11">
        <f>(COUNTIFS(CSV!$A:$A,$A102,CSV!$T:$T,"&gt;2.5") +COUNTIFS(CSV!$B:$B,$A102,CSV!$T:$T,"&gt;2.5"))/$D102</f>
        <v>0.55172413793103448</v>
      </c>
      <c r="L102" s="8">
        <f>COUNTIFS(CSV!$A:$A,$A102,CSV!$T:$T,"&gt;2.5")/$B102</f>
        <v>0.46666666666666667</v>
      </c>
      <c r="M102" s="8">
        <f>COUNTIFS(CSV!$B:$B,$A102,CSV!$T:$T,"&gt;2.5")/$C102</f>
        <v>0.6428571428571429</v>
      </c>
      <c r="N102" s="11">
        <f>(COUNTIFS(CSV!$A:$A,$A102,CSV!$T:$T,"&gt;4.5") +COUNTIFS(CSV!$B:$B,$A102,CSV!$T:$T,"&gt;4.5"))/$D102</f>
        <v>0.27586206896551724</v>
      </c>
      <c r="O102" s="8">
        <f>COUNTIFS(CSV!$A:$A,$A102,CSV!$T:$T,"&gt;4.5")/$B102</f>
        <v>0.13333333333333333</v>
      </c>
      <c r="P102" s="8">
        <f>COUNTIFS(CSV!$B:$B,$A102,CSV!$T:$T,"&gt;4.5")/$C102</f>
        <v>0.42857142857142855</v>
      </c>
      <c r="Q102" s="11">
        <f>(COUNTIFS(CSV!$A:$A,$A102,CSV!$R:$R,"&gt;0.5") +COUNTIFS(CSV!$B:$B,$A102,CSV!$S:$S,"&gt;0.5"))/$D102</f>
        <v>0.86206896551724133</v>
      </c>
      <c r="R102" s="8">
        <f>COUNTIFS(CSV!$A:$A,$A102,CSV!$R:$R,"&gt;0.5")/$B102</f>
        <v>0.8</v>
      </c>
      <c r="S102" s="8">
        <f>COUNTIFS(CSV!$B:$B,$A102,CSV!$S:$S,"&gt;0.5")/$C102</f>
        <v>0.9285714285714286</v>
      </c>
      <c r="T102" s="11">
        <f>(COUNTIFS(CSV!$A:$A,$A102,CSV!$R:$R,"&gt;1.5") +COUNTIFS(CSV!$B:$B,$A102,CSV!$S:$S,"&gt;1.5"))/$D102</f>
        <v>0.51724137931034486</v>
      </c>
      <c r="U102" s="8">
        <f>COUNTIFS(CSV!$A:$A,$A102,CSV!$R:$R,"&gt;1.5")/$B102</f>
        <v>0.4</v>
      </c>
      <c r="V102" s="8">
        <f>COUNTIFS(CSV!$B:$B,$A102,CSV!$S:$S,"&gt;1.5")/$C102</f>
        <v>0.6428571428571429</v>
      </c>
    </row>
    <row r="103" spans="1:22" x14ac:dyDescent="0.3">
      <c r="A103" t="s">
        <v>216</v>
      </c>
      <c r="B103" s="9">
        <f>COUNTIF(CSV!A:A,A103)</f>
        <v>15</v>
      </c>
      <c r="C103" s="4">
        <f>COUNTIF(CSV!B:B,A103)</f>
        <v>14</v>
      </c>
      <c r="D103" s="4">
        <f t="shared" si="3"/>
        <v>29</v>
      </c>
      <c r="E103" s="10">
        <f>(SUMIF(CSV!$A:$A,$A103,CSV!$T:$T)  + SUMIF(CSV!$B:$B,$A103,CSV!$T:$T) )/$D103</f>
        <v>3.6206896551724137</v>
      </c>
      <c r="F103" s="6">
        <f>SUMIF(CSV!$A:$A,$A103,CSV!$T:$T)/$B103</f>
        <v>3.8</v>
      </c>
      <c r="G103" s="6">
        <f>SUMIF(CSV!$B:$B,$A103,CSV!$T:$T)/$C103</f>
        <v>3.4285714285714284</v>
      </c>
      <c r="H103" s="10">
        <f>(SUMIF(CSV!$A:$A,$A103,CSV!$R:$R)  + SUMIF(CSV!$B:$B,$A103,CSV!$S:$S) )/$D103</f>
        <v>1.9655172413793103</v>
      </c>
      <c r="I103" s="6">
        <f>SUMIF(CSV!$A:$A,$A103,CSV!$R:$R)/$B103</f>
        <v>1.9333333333333333</v>
      </c>
      <c r="J103" s="6">
        <f>SUMIF(CSV!$B:$B,$A103,CSV!$S:$S)/$C103</f>
        <v>2</v>
      </c>
      <c r="K103" s="11">
        <f>(COUNTIFS(CSV!$A:$A,$A103,CSV!$T:$T,"&gt;2.5") +COUNTIFS(CSV!$B:$B,$A103,CSV!$T:$T,"&gt;2.5"))/$D103</f>
        <v>0.65517241379310343</v>
      </c>
      <c r="L103" s="8">
        <f>COUNTIFS(CSV!$A:$A,$A103,CSV!$T:$T,"&gt;2.5")/$B103</f>
        <v>0.73333333333333328</v>
      </c>
      <c r="M103" s="8">
        <f>COUNTIFS(CSV!$B:$B,$A103,CSV!$T:$T,"&gt;2.5")/$C103</f>
        <v>0.5714285714285714</v>
      </c>
      <c r="N103" s="11">
        <f>(COUNTIFS(CSV!$A:$A,$A103,CSV!$T:$T,"&gt;4.5") +COUNTIFS(CSV!$B:$B,$A103,CSV!$T:$T,"&gt;4.5"))/$D103</f>
        <v>0.27586206896551724</v>
      </c>
      <c r="O103" s="8">
        <f>COUNTIFS(CSV!$A:$A,$A103,CSV!$T:$T,"&gt;4.5")/$B103</f>
        <v>0.26666666666666666</v>
      </c>
      <c r="P103" s="8">
        <f>COUNTIFS(CSV!$B:$B,$A103,CSV!$T:$T,"&gt;4.5")/$C103</f>
        <v>0.2857142857142857</v>
      </c>
      <c r="Q103" s="11">
        <f>(COUNTIFS(CSV!$A:$A,$A103,CSV!$R:$R,"&gt;0.5") +COUNTIFS(CSV!$B:$B,$A103,CSV!$S:$S,"&gt;0.5"))/$D103</f>
        <v>0.86206896551724133</v>
      </c>
      <c r="R103" s="8">
        <f>COUNTIFS(CSV!$A:$A,$A103,CSV!$R:$R,"&gt;0.5")/$B103</f>
        <v>0.8666666666666667</v>
      </c>
      <c r="S103" s="8">
        <f>COUNTIFS(CSV!$B:$B,$A103,CSV!$S:$S,"&gt;0.5")/$C103</f>
        <v>0.8571428571428571</v>
      </c>
      <c r="T103" s="11">
        <f>(COUNTIFS(CSV!$A:$A,$A103,CSV!$R:$R,"&gt;1.5") +COUNTIFS(CSV!$B:$B,$A103,CSV!$S:$S,"&gt;1.5"))/$D103</f>
        <v>0.55172413793103448</v>
      </c>
      <c r="U103" s="8">
        <f>COUNTIFS(CSV!$A:$A,$A103,CSV!$R:$R,"&gt;1.5")/$B103</f>
        <v>0.53333333333333333</v>
      </c>
      <c r="V103" s="8">
        <f>COUNTIFS(CSV!$B:$B,$A103,CSV!$S:$S,"&gt;1.5")/$C103</f>
        <v>0.5714285714285714</v>
      </c>
    </row>
    <row r="104" spans="1:22" x14ac:dyDescent="0.3">
      <c r="A104" t="s">
        <v>211</v>
      </c>
      <c r="B104" s="9">
        <f>COUNTIF(CSV!A:A,A104)</f>
        <v>14</v>
      </c>
      <c r="C104" s="4">
        <f>COUNTIF(CSV!B:B,A104)</f>
        <v>14</v>
      </c>
      <c r="D104" s="4">
        <f t="shared" si="3"/>
        <v>28</v>
      </c>
      <c r="E104" s="10">
        <f>(SUMIF(CSV!$A:$A,$A104,CSV!$T:$T)  + SUMIF(CSV!$B:$B,$A104,CSV!$T:$T) )/$D104</f>
        <v>2.8928571428571428</v>
      </c>
      <c r="F104" s="6">
        <f>SUMIF(CSV!$A:$A,$A104,CSV!$T:$T)/$B104</f>
        <v>3.5714285714285716</v>
      </c>
      <c r="G104" s="6">
        <f>SUMIF(CSV!$B:$B,$A104,CSV!$T:$T)/$C104</f>
        <v>2.2142857142857144</v>
      </c>
      <c r="H104" s="10">
        <f>(SUMIF(CSV!$A:$A,$A104,CSV!$R:$R)  + SUMIF(CSV!$B:$B,$A104,CSV!$S:$S) )/$D104</f>
        <v>1.25</v>
      </c>
      <c r="I104" s="6">
        <f>SUMIF(CSV!$A:$A,$A104,CSV!$R:$R)/$B104</f>
        <v>1.4285714285714286</v>
      </c>
      <c r="J104" s="6">
        <f>SUMIF(CSV!$B:$B,$A104,CSV!$S:$S)/$C104</f>
        <v>1.0714285714285714</v>
      </c>
      <c r="K104" s="11">
        <f>(COUNTIFS(CSV!$A:$A,$A104,CSV!$T:$T,"&gt;2.5") +COUNTIFS(CSV!$B:$B,$A104,CSV!$T:$T,"&gt;2.5"))/$D104</f>
        <v>0.5357142857142857</v>
      </c>
      <c r="L104" s="8">
        <f>COUNTIFS(CSV!$A:$A,$A104,CSV!$T:$T,"&gt;2.5")/$B104</f>
        <v>0.7142857142857143</v>
      </c>
      <c r="M104" s="8">
        <f>COUNTIFS(CSV!$B:$B,$A104,CSV!$T:$T,"&gt;2.5")/$C104</f>
        <v>0.35714285714285715</v>
      </c>
      <c r="N104" s="11">
        <f>(COUNTIFS(CSV!$A:$A,$A104,CSV!$T:$T,"&gt;4.5") +COUNTIFS(CSV!$B:$B,$A104,CSV!$T:$T,"&gt;4.5"))/$D104</f>
        <v>0.25</v>
      </c>
      <c r="O104" s="8">
        <f>COUNTIFS(CSV!$A:$A,$A104,CSV!$T:$T,"&gt;4.5")/$B104</f>
        <v>0.35714285714285715</v>
      </c>
      <c r="P104" s="8">
        <f>COUNTIFS(CSV!$B:$B,$A104,CSV!$T:$T,"&gt;4.5")/$C104</f>
        <v>0.14285714285714285</v>
      </c>
      <c r="Q104" s="11">
        <f>(COUNTIFS(CSV!$A:$A,$A104,CSV!$R:$R,"&gt;0.5") +COUNTIFS(CSV!$B:$B,$A104,CSV!$S:$S,"&gt;0.5"))/$D104</f>
        <v>0.6785714285714286</v>
      </c>
      <c r="R104" s="8">
        <f>COUNTIFS(CSV!$A:$A,$A104,CSV!$R:$R,"&gt;0.5")/$B104</f>
        <v>0.7142857142857143</v>
      </c>
      <c r="S104" s="8">
        <f>COUNTIFS(CSV!$B:$B,$A104,CSV!$S:$S,"&gt;0.5")/$C104</f>
        <v>0.6428571428571429</v>
      </c>
      <c r="T104" s="11">
        <f>(COUNTIFS(CSV!$A:$A,$A104,CSV!$R:$R,"&gt;1.5") +COUNTIFS(CSV!$B:$B,$A104,CSV!$S:$S,"&gt;1.5"))/$D104</f>
        <v>0.32142857142857145</v>
      </c>
      <c r="U104" s="8">
        <f>COUNTIFS(CSV!$A:$A,$A104,CSV!$R:$R,"&gt;1.5")/$B104</f>
        <v>0.42857142857142855</v>
      </c>
      <c r="V104" s="8">
        <f>COUNTIFS(CSV!$B:$B,$A104,CSV!$S:$S,"&gt;1.5")/$C104</f>
        <v>0.21428571428571427</v>
      </c>
    </row>
    <row r="105" spans="1:22" x14ac:dyDescent="0.3">
      <c r="A105" t="s">
        <v>206</v>
      </c>
      <c r="B105" s="9">
        <f>COUNTIF(CSV!A:A,A105)</f>
        <v>14</v>
      </c>
      <c r="C105" s="4">
        <f>COUNTIF(CSV!B:B,A105)</f>
        <v>14</v>
      </c>
      <c r="D105" s="4">
        <f t="shared" si="3"/>
        <v>28</v>
      </c>
      <c r="E105" s="10">
        <f>(SUMIF(CSV!$A:$A,$A105,CSV!$T:$T)  + SUMIF(CSV!$B:$B,$A105,CSV!$T:$T) )/$D105</f>
        <v>2.7857142857142856</v>
      </c>
      <c r="F105" s="6">
        <f>SUMIF(CSV!$A:$A,$A105,CSV!$T:$T)/$B105</f>
        <v>3.2857142857142856</v>
      </c>
      <c r="G105" s="6">
        <f>SUMIF(CSV!$B:$B,$A105,CSV!$T:$T)/$C105</f>
        <v>2.2857142857142856</v>
      </c>
      <c r="H105" s="10">
        <f>(SUMIF(CSV!$A:$A,$A105,CSV!$R:$R)  + SUMIF(CSV!$B:$B,$A105,CSV!$S:$S) )/$D105</f>
        <v>1.3928571428571428</v>
      </c>
      <c r="I105" s="6">
        <f>SUMIF(CSV!$A:$A,$A105,CSV!$R:$R)/$B105</f>
        <v>1.2857142857142858</v>
      </c>
      <c r="J105" s="6">
        <f>SUMIF(CSV!$B:$B,$A105,CSV!$S:$S)/$C105</f>
        <v>1.5</v>
      </c>
      <c r="K105" s="11">
        <f>(COUNTIFS(CSV!$A:$A,$A105,CSV!$T:$T,"&gt;2.5") +COUNTIFS(CSV!$B:$B,$A105,CSV!$T:$T,"&gt;2.5"))/$D105</f>
        <v>0.6071428571428571</v>
      </c>
      <c r="L105" s="8">
        <f>COUNTIFS(CSV!$A:$A,$A105,CSV!$T:$T,"&gt;2.5")/$B105</f>
        <v>0.6428571428571429</v>
      </c>
      <c r="M105" s="8">
        <f>COUNTIFS(CSV!$B:$B,$A105,CSV!$T:$T,"&gt;2.5")/$C105</f>
        <v>0.5714285714285714</v>
      </c>
      <c r="N105" s="11">
        <f>(COUNTIFS(CSV!$A:$A,$A105,CSV!$T:$T,"&gt;4.5") +COUNTIFS(CSV!$B:$B,$A105,CSV!$T:$T,"&gt;4.5"))/$D105</f>
        <v>0.14285714285714285</v>
      </c>
      <c r="O105" s="8">
        <f>COUNTIFS(CSV!$A:$A,$A105,CSV!$T:$T,"&gt;4.5")/$B105</f>
        <v>0.21428571428571427</v>
      </c>
      <c r="P105" s="8">
        <f>COUNTIFS(CSV!$B:$B,$A105,CSV!$T:$T,"&gt;4.5")/$C105</f>
        <v>7.1428571428571425E-2</v>
      </c>
      <c r="Q105" s="11">
        <f>(COUNTIFS(CSV!$A:$A,$A105,CSV!$R:$R,"&gt;0.5") +COUNTIFS(CSV!$B:$B,$A105,CSV!$S:$S,"&gt;0.5"))/$D105</f>
        <v>0.7142857142857143</v>
      </c>
      <c r="R105" s="8">
        <f>COUNTIFS(CSV!$A:$A,$A105,CSV!$R:$R,"&gt;0.5")/$B105</f>
        <v>0.7142857142857143</v>
      </c>
      <c r="S105" s="8">
        <f>COUNTIFS(CSV!$B:$B,$A105,CSV!$S:$S,"&gt;0.5")/$C105</f>
        <v>0.7142857142857143</v>
      </c>
      <c r="T105" s="11">
        <f>(COUNTIFS(CSV!$A:$A,$A105,CSV!$R:$R,"&gt;1.5") +COUNTIFS(CSV!$B:$B,$A105,CSV!$S:$S,"&gt;1.5"))/$D105</f>
        <v>0.42857142857142855</v>
      </c>
      <c r="U105" s="8">
        <f>COUNTIFS(CSV!$A:$A,$A105,CSV!$R:$R,"&gt;1.5")/$B105</f>
        <v>0.35714285714285715</v>
      </c>
      <c r="V105" s="8">
        <f>COUNTIFS(CSV!$B:$B,$A105,CSV!$S:$S,"&gt;1.5")/$C105</f>
        <v>0.5</v>
      </c>
    </row>
    <row r="106" spans="1:22" x14ac:dyDescent="0.3">
      <c r="A106" t="s">
        <v>197</v>
      </c>
      <c r="B106" s="9">
        <f>COUNTIF(CSV!A:A,A106)</f>
        <v>13</v>
      </c>
      <c r="C106" s="4">
        <f>COUNTIF(CSV!B:B,A106)</f>
        <v>14</v>
      </c>
      <c r="D106" s="4">
        <f t="shared" si="3"/>
        <v>27</v>
      </c>
      <c r="E106" s="10">
        <f>(SUMIF(CSV!$A:$A,$A106,CSV!$T:$T)  + SUMIF(CSV!$B:$B,$A106,CSV!$T:$T) )/$D106</f>
        <v>4.1111111111111107</v>
      </c>
      <c r="F106" s="6">
        <f>SUMIF(CSV!$A:$A,$A106,CSV!$T:$T)/$B106</f>
        <v>5.0769230769230766</v>
      </c>
      <c r="G106" s="6">
        <f>SUMIF(CSV!$B:$B,$A106,CSV!$T:$T)/$C106</f>
        <v>3.2142857142857144</v>
      </c>
      <c r="H106" s="10">
        <f>(SUMIF(CSV!$A:$A,$A106,CSV!$R:$R)  + SUMIF(CSV!$B:$B,$A106,CSV!$S:$S) )/$D106</f>
        <v>2.0370370370370372</v>
      </c>
      <c r="I106" s="6">
        <f>SUMIF(CSV!$A:$A,$A106,CSV!$R:$R)/$B106</f>
        <v>2.2307692307692308</v>
      </c>
      <c r="J106" s="6">
        <f>SUMIF(CSV!$B:$B,$A106,CSV!$S:$S)/$C106</f>
        <v>1.8571428571428572</v>
      </c>
      <c r="K106" s="11">
        <f>(COUNTIFS(CSV!$A:$A,$A106,CSV!$T:$T,"&gt;2.5") +COUNTIFS(CSV!$B:$B,$A106,CSV!$T:$T,"&gt;2.5"))/$D106</f>
        <v>0.66666666666666663</v>
      </c>
      <c r="L106" s="8">
        <f>COUNTIFS(CSV!$A:$A,$A106,CSV!$T:$T,"&gt;2.5")/$B106</f>
        <v>0.76923076923076927</v>
      </c>
      <c r="M106" s="8">
        <f>COUNTIFS(CSV!$B:$B,$A106,CSV!$T:$T,"&gt;2.5")/$C106</f>
        <v>0.5714285714285714</v>
      </c>
      <c r="N106" s="11">
        <f>(COUNTIFS(CSV!$A:$A,$A106,CSV!$T:$T,"&gt;4.5") +COUNTIFS(CSV!$B:$B,$A106,CSV!$T:$T,"&gt;4.5"))/$D106</f>
        <v>0.40740740740740738</v>
      </c>
      <c r="O106" s="8">
        <f>COUNTIFS(CSV!$A:$A,$A106,CSV!$T:$T,"&gt;4.5")/$B106</f>
        <v>0.61538461538461542</v>
      </c>
      <c r="P106" s="8">
        <f>COUNTIFS(CSV!$B:$B,$A106,CSV!$T:$T,"&gt;4.5")/$C106</f>
        <v>0.21428571428571427</v>
      </c>
      <c r="Q106" s="11">
        <f>(COUNTIFS(CSV!$A:$A,$A106,CSV!$R:$R,"&gt;0.5") +COUNTIFS(CSV!$B:$B,$A106,CSV!$S:$S,"&gt;0.5"))/$D106</f>
        <v>0.92592592592592593</v>
      </c>
      <c r="R106" s="8">
        <f>COUNTIFS(CSV!$A:$A,$A106,CSV!$R:$R,"&gt;0.5")/$B106</f>
        <v>0.92307692307692313</v>
      </c>
      <c r="S106" s="8">
        <f>COUNTIFS(CSV!$B:$B,$A106,CSV!$S:$S,"&gt;0.5")/$C106</f>
        <v>0.9285714285714286</v>
      </c>
      <c r="T106" s="11">
        <f>(COUNTIFS(CSV!$A:$A,$A106,CSV!$R:$R,"&gt;1.5") +COUNTIFS(CSV!$B:$B,$A106,CSV!$S:$S,"&gt;1.5"))/$D106</f>
        <v>0.62962962962962965</v>
      </c>
      <c r="U106" s="8">
        <f>COUNTIFS(CSV!$A:$A,$A106,CSV!$R:$R,"&gt;1.5")/$B106</f>
        <v>0.61538461538461542</v>
      </c>
      <c r="V106" s="8">
        <f>COUNTIFS(CSV!$B:$B,$A106,CSV!$S:$S,"&gt;1.5")/$C106</f>
        <v>0.6428571428571429</v>
      </c>
    </row>
    <row r="107" spans="1:22" x14ac:dyDescent="0.3">
      <c r="A107" t="s">
        <v>208</v>
      </c>
      <c r="B107" s="9">
        <f>COUNTIF(CSV!A:A,A107)</f>
        <v>14</v>
      </c>
      <c r="C107" s="4">
        <f>COUNTIF(CSV!B:B,A107)</f>
        <v>14</v>
      </c>
      <c r="D107" s="4">
        <f t="shared" si="3"/>
        <v>28</v>
      </c>
      <c r="E107" s="10">
        <f>(SUMIF(CSV!$A:$A,$A107,CSV!$T:$T)  + SUMIF(CSV!$B:$B,$A107,CSV!$T:$T) )/$D107</f>
        <v>2.6428571428571428</v>
      </c>
      <c r="F107" s="6">
        <f>SUMIF(CSV!$A:$A,$A107,CSV!$T:$T)/$B107</f>
        <v>3.0714285714285716</v>
      </c>
      <c r="G107" s="6">
        <f>SUMIF(CSV!$B:$B,$A107,CSV!$T:$T)/$C107</f>
        <v>2.2142857142857144</v>
      </c>
      <c r="H107" s="10">
        <f>(SUMIF(CSV!$A:$A,$A107,CSV!$R:$R)  + SUMIF(CSV!$B:$B,$A107,CSV!$S:$S) )/$D107</f>
        <v>1.3928571428571428</v>
      </c>
      <c r="I107" s="6">
        <f>SUMIF(CSV!$A:$A,$A107,CSV!$R:$R)/$B107</f>
        <v>1.1428571428571428</v>
      </c>
      <c r="J107" s="6">
        <f>SUMIF(CSV!$B:$B,$A107,CSV!$S:$S)/$C107</f>
        <v>1.6428571428571428</v>
      </c>
      <c r="K107" s="11">
        <f>(COUNTIFS(CSV!$A:$A,$A107,CSV!$T:$T,"&gt;2.5") +COUNTIFS(CSV!$B:$B,$A107,CSV!$T:$T,"&gt;2.5"))/$D107</f>
        <v>0.5</v>
      </c>
      <c r="L107" s="8">
        <f>COUNTIFS(CSV!$A:$A,$A107,CSV!$T:$T,"&gt;2.5")/$B107</f>
        <v>0.6428571428571429</v>
      </c>
      <c r="M107" s="8">
        <f>COUNTIFS(CSV!$B:$B,$A107,CSV!$T:$T,"&gt;2.5")/$C107</f>
        <v>0.35714285714285715</v>
      </c>
      <c r="N107" s="11">
        <f>(COUNTIFS(CSV!$A:$A,$A107,CSV!$T:$T,"&gt;4.5") +COUNTIFS(CSV!$B:$B,$A107,CSV!$T:$T,"&gt;4.5"))/$D107</f>
        <v>0.14285714285714285</v>
      </c>
      <c r="O107" s="8">
        <f>COUNTIFS(CSV!$A:$A,$A107,CSV!$T:$T,"&gt;4.5")/$B107</f>
        <v>0.21428571428571427</v>
      </c>
      <c r="P107" s="8">
        <f>COUNTIFS(CSV!$B:$B,$A107,CSV!$T:$T,"&gt;4.5")/$C107</f>
        <v>7.1428571428571425E-2</v>
      </c>
      <c r="Q107" s="11">
        <f>(COUNTIFS(CSV!$A:$A,$A107,CSV!$R:$R,"&gt;0.5") +COUNTIFS(CSV!$B:$B,$A107,CSV!$S:$S,"&gt;0.5"))/$D107</f>
        <v>0.8571428571428571</v>
      </c>
      <c r="R107" s="8">
        <f>COUNTIFS(CSV!$A:$A,$A107,CSV!$R:$R,"&gt;0.5")/$B107</f>
        <v>0.8571428571428571</v>
      </c>
      <c r="S107" s="8">
        <f>COUNTIFS(CSV!$B:$B,$A107,CSV!$S:$S,"&gt;0.5")/$C107</f>
        <v>0.8571428571428571</v>
      </c>
      <c r="T107" s="11">
        <f>(COUNTIFS(CSV!$A:$A,$A107,CSV!$R:$R,"&gt;1.5") +COUNTIFS(CSV!$B:$B,$A107,CSV!$S:$S,"&gt;1.5"))/$D107</f>
        <v>0.2857142857142857</v>
      </c>
      <c r="U107" s="8">
        <f>COUNTIFS(CSV!$A:$A,$A107,CSV!$R:$R,"&gt;1.5")/$B107</f>
        <v>0.21428571428571427</v>
      </c>
      <c r="V107" s="8">
        <f>COUNTIFS(CSV!$B:$B,$A107,CSV!$S:$S,"&gt;1.5")/$C107</f>
        <v>0.35714285714285715</v>
      </c>
    </row>
    <row r="108" spans="1:22" x14ac:dyDescent="0.3">
      <c r="A108" t="s">
        <v>207</v>
      </c>
      <c r="B108" s="9">
        <f>COUNTIF(CSV!A:A,A108)</f>
        <v>14</v>
      </c>
      <c r="C108" s="4">
        <f>COUNTIF(CSV!B:B,A108)</f>
        <v>14</v>
      </c>
      <c r="D108" s="4">
        <f t="shared" si="3"/>
        <v>28</v>
      </c>
      <c r="E108" s="10">
        <f>(SUMIF(CSV!$A:$A,$A108,CSV!$T:$T)  + SUMIF(CSV!$B:$B,$A108,CSV!$T:$T) )/$D108</f>
        <v>3.3214285714285716</v>
      </c>
      <c r="F108" s="6">
        <f>SUMIF(CSV!$A:$A,$A108,CSV!$T:$T)/$B108</f>
        <v>3.3571428571428572</v>
      </c>
      <c r="G108" s="6">
        <f>SUMIF(CSV!$B:$B,$A108,CSV!$T:$T)/$C108</f>
        <v>3.2857142857142856</v>
      </c>
      <c r="H108" s="10">
        <f>(SUMIF(CSV!$A:$A,$A108,CSV!$R:$R)  + SUMIF(CSV!$B:$B,$A108,CSV!$S:$S) )/$D108</f>
        <v>1.6785714285714286</v>
      </c>
      <c r="I108" s="6">
        <f>SUMIF(CSV!$A:$A,$A108,CSV!$R:$R)/$B108</f>
        <v>1.7857142857142858</v>
      </c>
      <c r="J108" s="6">
        <f>SUMIF(CSV!$B:$B,$A108,CSV!$S:$S)/$C108</f>
        <v>1.5714285714285714</v>
      </c>
      <c r="K108" s="11">
        <f>(COUNTIFS(CSV!$A:$A,$A108,CSV!$T:$T,"&gt;2.5") +COUNTIFS(CSV!$B:$B,$A108,CSV!$T:$T,"&gt;2.5"))/$D108</f>
        <v>0.6071428571428571</v>
      </c>
      <c r="L108" s="8">
        <f>COUNTIFS(CSV!$A:$A,$A108,CSV!$T:$T,"&gt;2.5")/$B108</f>
        <v>0.5714285714285714</v>
      </c>
      <c r="M108" s="8">
        <f>COUNTIFS(CSV!$B:$B,$A108,CSV!$T:$T,"&gt;2.5")/$C108</f>
        <v>0.6428571428571429</v>
      </c>
      <c r="N108" s="11">
        <f>(COUNTIFS(CSV!$A:$A,$A108,CSV!$T:$T,"&gt;4.5") +COUNTIFS(CSV!$B:$B,$A108,CSV!$T:$T,"&gt;4.5"))/$D108</f>
        <v>0.25</v>
      </c>
      <c r="O108" s="8">
        <f>COUNTIFS(CSV!$A:$A,$A108,CSV!$T:$T,"&gt;4.5")/$B108</f>
        <v>0.21428571428571427</v>
      </c>
      <c r="P108" s="8">
        <f>COUNTIFS(CSV!$B:$B,$A108,CSV!$T:$T,"&gt;4.5")/$C108</f>
        <v>0.2857142857142857</v>
      </c>
      <c r="Q108" s="11">
        <f>(COUNTIFS(CSV!$A:$A,$A108,CSV!$R:$R,"&gt;0.5") +COUNTIFS(CSV!$B:$B,$A108,CSV!$S:$S,"&gt;0.5"))/$D108</f>
        <v>0.75</v>
      </c>
      <c r="R108" s="8">
        <f>COUNTIFS(CSV!$A:$A,$A108,CSV!$R:$R,"&gt;0.5")/$B108</f>
        <v>0.6428571428571429</v>
      </c>
      <c r="S108" s="8">
        <f>COUNTIFS(CSV!$B:$B,$A108,CSV!$S:$S,"&gt;0.5")/$C108</f>
        <v>0.8571428571428571</v>
      </c>
      <c r="T108" s="11">
        <f>(COUNTIFS(CSV!$A:$A,$A108,CSV!$R:$R,"&gt;1.5") +COUNTIFS(CSV!$B:$B,$A108,CSV!$S:$S,"&gt;1.5"))/$D108</f>
        <v>0.6071428571428571</v>
      </c>
      <c r="U108" s="8">
        <f>COUNTIFS(CSV!$A:$A,$A108,CSV!$R:$R,"&gt;1.5")/$B108</f>
        <v>0.6428571428571429</v>
      </c>
      <c r="V108" s="8">
        <f>COUNTIFS(CSV!$B:$B,$A108,CSV!$S:$S,"&gt;1.5")/$C108</f>
        <v>0.5714285714285714</v>
      </c>
    </row>
    <row r="109" spans="1:22" x14ac:dyDescent="0.3">
      <c r="A109" t="s">
        <v>223</v>
      </c>
      <c r="B109" s="9">
        <f>COUNTIF(CSV!A:A,A109)</f>
        <v>14</v>
      </c>
      <c r="C109" s="4">
        <f>COUNTIF(CSV!B:B,A109)</f>
        <v>15</v>
      </c>
      <c r="D109" s="4">
        <f t="shared" si="3"/>
        <v>29</v>
      </c>
      <c r="E109" s="10">
        <f>(SUMIF(CSV!$A:$A,$A109,CSV!$T:$T)  + SUMIF(CSV!$B:$B,$A109,CSV!$T:$T) )/$D109</f>
        <v>3.5172413793103448</v>
      </c>
      <c r="F109" s="6">
        <f>SUMIF(CSV!$A:$A,$A109,CSV!$T:$T)/$B109</f>
        <v>3.3571428571428572</v>
      </c>
      <c r="G109" s="6">
        <f>SUMIF(CSV!$B:$B,$A109,CSV!$T:$T)/$C109</f>
        <v>3.6666666666666665</v>
      </c>
      <c r="H109" s="10">
        <f>(SUMIF(CSV!$A:$A,$A109,CSV!$R:$R)  + SUMIF(CSV!$B:$B,$A109,CSV!$S:$S) )/$D109</f>
        <v>1.4482758620689655</v>
      </c>
      <c r="I109" s="6">
        <f>SUMIF(CSV!$A:$A,$A109,CSV!$R:$R)/$B109</f>
        <v>1.0714285714285714</v>
      </c>
      <c r="J109" s="6">
        <f>SUMIF(CSV!$B:$B,$A109,CSV!$S:$S)/$C109</f>
        <v>1.8</v>
      </c>
      <c r="K109" s="11">
        <f>(COUNTIFS(CSV!$A:$A,$A109,CSV!$T:$T,"&gt;2.5") +COUNTIFS(CSV!$B:$B,$A109,CSV!$T:$T,"&gt;2.5"))/$D109</f>
        <v>0.65517241379310343</v>
      </c>
      <c r="L109" s="8">
        <f>COUNTIFS(CSV!$A:$A,$A109,CSV!$T:$T,"&gt;2.5")/$B109</f>
        <v>0.6428571428571429</v>
      </c>
      <c r="M109" s="8">
        <f>COUNTIFS(CSV!$B:$B,$A109,CSV!$T:$T,"&gt;2.5")/$C109</f>
        <v>0.66666666666666663</v>
      </c>
      <c r="N109" s="11">
        <f>(COUNTIFS(CSV!$A:$A,$A109,CSV!$T:$T,"&gt;4.5") +COUNTIFS(CSV!$B:$B,$A109,CSV!$T:$T,"&gt;4.5"))/$D109</f>
        <v>0.34482758620689657</v>
      </c>
      <c r="O109" s="8">
        <f>COUNTIFS(CSV!$A:$A,$A109,CSV!$T:$T,"&gt;4.5")/$B109</f>
        <v>0.2857142857142857</v>
      </c>
      <c r="P109" s="8">
        <f>COUNTIFS(CSV!$B:$B,$A109,CSV!$T:$T,"&gt;4.5")/$C109</f>
        <v>0.4</v>
      </c>
      <c r="Q109" s="11">
        <f>(COUNTIFS(CSV!$A:$A,$A109,CSV!$R:$R,"&gt;0.5") +COUNTIFS(CSV!$B:$B,$A109,CSV!$S:$S,"&gt;0.5"))/$D109</f>
        <v>0.68965517241379315</v>
      </c>
      <c r="R109" s="8">
        <f>COUNTIFS(CSV!$A:$A,$A109,CSV!$R:$R,"&gt;0.5")/$B109</f>
        <v>0.7142857142857143</v>
      </c>
      <c r="S109" s="8">
        <f>COUNTIFS(CSV!$B:$B,$A109,CSV!$S:$S,"&gt;0.5")/$C109</f>
        <v>0.66666666666666663</v>
      </c>
      <c r="T109" s="11">
        <f>(COUNTIFS(CSV!$A:$A,$A109,CSV!$R:$R,"&gt;1.5") +COUNTIFS(CSV!$B:$B,$A109,CSV!$S:$S,"&gt;1.5"))/$D109</f>
        <v>0.41379310344827586</v>
      </c>
      <c r="U109" s="8">
        <f>COUNTIFS(CSV!$A:$A,$A109,CSV!$R:$R,"&gt;1.5")/$B109</f>
        <v>0.2857142857142857</v>
      </c>
      <c r="V109" s="8">
        <f>COUNTIFS(CSV!$B:$B,$A109,CSV!$S:$S,"&gt;1.5")/$C109</f>
        <v>0.53333333333333333</v>
      </c>
    </row>
    <row r="110" spans="1:22" x14ac:dyDescent="0.3">
      <c r="A110" t="s">
        <v>240</v>
      </c>
      <c r="B110" s="9">
        <f>COUNTIF(CSV!A:A,A110)</f>
        <v>15</v>
      </c>
      <c r="C110" s="4">
        <f>COUNTIF(CSV!B:B,A110)</f>
        <v>14</v>
      </c>
      <c r="D110" s="4">
        <f t="shared" si="3"/>
        <v>29</v>
      </c>
      <c r="E110" s="10">
        <f>(SUMIF(CSV!$A:$A,$A110,CSV!$T:$T)  + SUMIF(CSV!$B:$B,$A110,CSV!$T:$T) )/$D110</f>
        <v>2.8275862068965516</v>
      </c>
      <c r="F110" s="6">
        <f>SUMIF(CSV!$A:$A,$A110,CSV!$T:$T)/$B110</f>
        <v>3.2666666666666666</v>
      </c>
      <c r="G110" s="6">
        <f>SUMIF(CSV!$B:$B,$A110,CSV!$T:$T)/$C110</f>
        <v>2.3571428571428572</v>
      </c>
      <c r="H110" s="10">
        <f>(SUMIF(CSV!$A:$A,$A110,CSV!$R:$R)  + SUMIF(CSV!$B:$B,$A110,CSV!$S:$S) )/$D110</f>
        <v>1.6551724137931034</v>
      </c>
      <c r="I110" s="6">
        <f>SUMIF(CSV!$A:$A,$A110,CSV!$R:$R)/$B110</f>
        <v>1.8</v>
      </c>
      <c r="J110" s="6">
        <f>SUMIF(CSV!$B:$B,$A110,CSV!$S:$S)/$C110</f>
        <v>1.5</v>
      </c>
      <c r="K110" s="11">
        <f>(COUNTIFS(CSV!$A:$A,$A110,CSV!$T:$T,"&gt;2.5") +COUNTIFS(CSV!$B:$B,$A110,CSV!$T:$T,"&gt;2.5"))/$D110</f>
        <v>0.51724137931034486</v>
      </c>
      <c r="L110" s="8">
        <f>COUNTIFS(CSV!$A:$A,$A110,CSV!$T:$T,"&gt;2.5")/$B110</f>
        <v>0.66666666666666663</v>
      </c>
      <c r="M110" s="8">
        <f>COUNTIFS(CSV!$B:$B,$A110,CSV!$T:$T,"&gt;2.5")/$C110</f>
        <v>0.35714285714285715</v>
      </c>
      <c r="N110" s="11">
        <f>(COUNTIFS(CSV!$A:$A,$A110,CSV!$T:$T,"&gt;4.5") +COUNTIFS(CSV!$B:$B,$A110,CSV!$T:$T,"&gt;4.5"))/$D110</f>
        <v>0.20689655172413793</v>
      </c>
      <c r="O110" s="8">
        <f>COUNTIFS(CSV!$A:$A,$A110,CSV!$T:$T,"&gt;4.5")/$B110</f>
        <v>0.26666666666666666</v>
      </c>
      <c r="P110" s="8">
        <f>COUNTIFS(CSV!$B:$B,$A110,CSV!$T:$T,"&gt;4.5")/$C110</f>
        <v>0.14285714285714285</v>
      </c>
      <c r="Q110" s="11">
        <f>(COUNTIFS(CSV!$A:$A,$A110,CSV!$R:$R,"&gt;0.5") +COUNTIFS(CSV!$B:$B,$A110,CSV!$S:$S,"&gt;0.5"))/$D110</f>
        <v>0.86206896551724133</v>
      </c>
      <c r="R110" s="8">
        <f>COUNTIFS(CSV!$A:$A,$A110,CSV!$R:$R,"&gt;0.5")/$B110</f>
        <v>0.8666666666666667</v>
      </c>
      <c r="S110" s="8">
        <f>COUNTIFS(CSV!$B:$B,$A110,CSV!$S:$S,"&gt;0.5")/$C110</f>
        <v>0.8571428571428571</v>
      </c>
      <c r="T110" s="11">
        <f>(COUNTIFS(CSV!$A:$A,$A110,CSV!$R:$R,"&gt;1.5") +COUNTIFS(CSV!$B:$B,$A110,CSV!$S:$S,"&gt;1.5"))/$D110</f>
        <v>0.51724137931034486</v>
      </c>
      <c r="U110" s="8">
        <f>COUNTIFS(CSV!$A:$A,$A110,CSV!$R:$R,"&gt;1.5")/$B110</f>
        <v>0.53333333333333333</v>
      </c>
      <c r="V110" s="8">
        <f>COUNTIFS(CSV!$B:$B,$A110,CSV!$S:$S,"&gt;1.5")/$C110</f>
        <v>0.5</v>
      </c>
    </row>
    <row r="111" spans="1:22" x14ac:dyDescent="0.3">
      <c r="A111" t="s">
        <v>226</v>
      </c>
      <c r="B111" s="9">
        <f>COUNTIF(CSV!A:A,A111)</f>
        <v>15</v>
      </c>
      <c r="C111" s="4">
        <f>COUNTIF(CSV!B:B,A111)</f>
        <v>14</v>
      </c>
      <c r="D111" s="4">
        <f t="shared" si="3"/>
        <v>29</v>
      </c>
      <c r="E111" s="10">
        <f>(SUMIF(CSV!$A:$A,$A111,CSV!$T:$T)  + SUMIF(CSV!$B:$B,$A111,CSV!$T:$T) )/$D111</f>
        <v>2.2413793103448274</v>
      </c>
      <c r="F111" s="6">
        <f>SUMIF(CSV!$A:$A,$A111,CSV!$T:$T)/$B111</f>
        <v>2.2000000000000002</v>
      </c>
      <c r="G111" s="6">
        <f>SUMIF(CSV!$B:$B,$A111,CSV!$T:$T)/$C111</f>
        <v>2.2857142857142856</v>
      </c>
      <c r="H111" s="10">
        <f>(SUMIF(CSV!$A:$A,$A111,CSV!$R:$R)  + SUMIF(CSV!$B:$B,$A111,CSV!$S:$S) )/$D111</f>
        <v>1.0344827586206897</v>
      </c>
      <c r="I111" s="6">
        <f>SUMIF(CSV!$A:$A,$A111,CSV!$R:$R)/$B111</f>
        <v>0.93333333333333335</v>
      </c>
      <c r="J111" s="6">
        <f>SUMIF(CSV!$B:$B,$A111,CSV!$S:$S)/$C111</f>
        <v>1.1428571428571428</v>
      </c>
      <c r="K111" s="11">
        <f>(COUNTIFS(CSV!$A:$A,$A111,CSV!$T:$T,"&gt;2.5") +COUNTIFS(CSV!$B:$B,$A111,CSV!$T:$T,"&gt;2.5"))/$D111</f>
        <v>0.31034482758620691</v>
      </c>
      <c r="L111" s="8">
        <f>COUNTIFS(CSV!$A:$A,$A111,CSV!$T:$T,"&gt;2.5")/$B111</f>
        <v>0.26666666666666666</v>
      </c>
      <c r="M111" s="8">
        <f>COUNTIFS(CSV!$B:$B,$A111,CSV!$T:$T,"&gt;2.5")/$C111</f>
        <v>0.35714285714285715</v>
      </c>
      <c r="N111" s="11">
        <f>(COUNTIFS(CSV!$A:$A,$A111,CSV!$T:$T,"&gt;4.5") +COUNTIFS(CSV!$B:$B,$A111,CSV!$T:$T,"&gt;4.5"))/$D111</f>
        <v>0.10344827586206896</v>
      </c>
      <c r="O111" s="8">
        <f>COUNTIFS(CSV!$A:$A,$A111,CSV!$T:$T,"&gt;4.5")/$B111</f>
        <v>6.6666666666666666E-2</v>
      </c>
      <c r="P111" s="8">
        <f>COUNTIFS(CSV!$B:$B,$A111,CSV!$T:$T,"&gt;4.5")/$C111</f>
        <v>0.14285714285714285</v>
      </c>
      <c r="Q111" s="11">
        <f>(COUNTIFS(CSV!$A:$A,$A111,CSV!$R:$R,"&gt;0.5") +COUNTIFS(CSV!$B:$B,$A111,CSV!$S:$S,"&gt;0.5"))/$D111</f>
        <v>0.55172413793103448</v>
      </c>
      <c r="R111" s="8">
        <f>COUNTIFS(CSV!$A:$A,$A111,CSV!$R:$R,"&gt;0.5")/$B111</f>
        <v>0.6</v>
      </c>
      <c r="S111" s="8">
        <f>COUNTIFS(CSV!$B:$B,$A111,CSV!$S:$S,"&gt;0.5")/$C111</f>
        <v>0.5</v>
      </c>
      <c r="T111" s="11">
        <f>(COUNTIFS(CSV!$A:$A,$A111,CSV!$R:$R,"&gt;1.5") +COUNTIFS(CSV!$B:$B,$A111,CSV!$S:$S,"&gt;1.5"))/$D111</f>
        <v>0.31034482758620691</v>
      </c>
      <c r="U111" s="8">
        <f>COUNTIFS(CSV!$A:$A,$A111,CSV!$R:$R,"&gt;1.5")/$B111</f>
        <v>0.26666666666666666</v>
      </c>
      <c r="V111" s="8">
        <f>COUNTIFS(CSV!$B:$B,$A111,CSV!$S:$S,"&gt;1.5")/$C111</f>
        <v>0.35714285714285715</v>
      </c>
    </row>
    <row r="112" spans="1:22" x14ac:dyDescent="0.3">
      <c r="A112" t="s">
        <v>237</v>
      </c>
      <c r="B112" s="9">
        <f>COUNTIF(CSV!A:A,A112)</f>
        <v>13</v>
      </c>
      <c r="C112" s="4">
        <f>COUNTIF(CSV!B:B,A112)</f>
        <v>15</v>
      </c>
      <c r="D112" s="4">
        <f t="shared" si="3"/>
        <v>28</v>
      </c>
      <c r="E112" s="10">
        <f>(SUMIF(CSV!$A:$A,$A112,CSV!$T:$T)  + SUMIF(CSV!$B:$B,$A112,CSV!$T:$T) )/$D112</f>
        <v>2.6071428571428572</v>
      </c>
      <c r="F112" s="6">
        <f>SUMIF(CSV!$A:$A,$A112,CSV!$T:$T)/$B112</f>
        <v>3.3076923076923075</v>
      </c>
      <c r="G112" s="6">
        <f>SUMIF(CSV!$B:$B,$A112,CSV!$T:$T)/$C112</f>
        <v>2</v>
      </c>
      <c r="H112" s="10">
        <f>(SUMIF(CSV!$A:$A,$A112,CSV!$R:$R)  + SUMIF(CSV!$B:$B,$A112,CSV!$S:$S) )/$D112</f>
        <v>1.2857142857142858</v>
      </c>
      <c r="I112" s="6">
        <f>SUMIF(CSV!$A:$A,$A112,CSV!$R:$R)/$B112</f>
        <v>1.6923076923076923</v>
      </c>
      <c r="J112" s="6">
        <f>SUMIF(CSV!$B:$B,$A112,CSV!$S:$S)/$C112</f>
        <v>0.93333333333333335</v>
      </c>
      <c r="K112" s="11">
        <f>(COUNTIFS(CSV!$A:$A,$A112,CSV!$T:$T,"&gt;2.5") +COUNTIFS(CSV!$B:$B,$A112,CSV!$T:$T,"&gt;2.5"))/$D112</f>
        <v>0.42857142857142855</v>
      </c>
      <c r="L112" s="8">
        <f>COUNTIFS(CSV!$A:$A,$A112,CSV!$T:$T,"&gt;2.5")/$B112</f>
        <v>0.61538461538461542</v>
      </c>
      <c r="M112" s="8">
        <f>COUNTIFS(CSV!$B:$B,$A112,CSV!$T:$T,"&gt;2.5")/$C112</f>
        <v>0.26666666666666666</v>
      </c>
      <c r="N112" s="11">
        <f>(COUNTIFS(CSV!$A:$A,$A112,CSV!$T:$T,"&gt;4.5") +COUNTIFS(CSV!$B:$B,$A112,CSV!$T:$T,"&gt;4.5"))/$D112</f>
        <v>0.14285714285714285</v>
      </c>
      <c r="O112" s="8">
        <f>COUNTIFS(CSV!$A:$A,$A112,CSV!$T:$T,"&gt;4.5")/$B112</f>
        <v>0.23076923076923078</v>
      </c>
      <c r="P112" s="8">
        <f>COUNTIFS(CSV!$B:$B,$A112,CSV!$T:$T,"&gt;4.5")/$C112</f>
        <v>6.6666666666666666E-2</v>
      </c>
      <c r="Q112" s="11">
        <f>(COUNTIFS(CSV!$A:$A,$A112,CSV!$R:$R,"&gt;0.5") +COUNTIFS(CSV!$B:$B,$A112,CSV!$S:$S,"&gt;0.5"))/$D112</f>
        <v>0.7142857142857143</v>
      </c>
      <c r="R112" s="8">
        <f>COUNTIFS(CSV!$A:$A,$A112,CSV!$R:$R,"&gt;0.5")/$B112</f>
        <v>0.84615384615384615</v>
      </c>
      <c r="S112" s="8">
        <f>COUNTIFS(CSV!$B:$B,$A112,CSV!$S:$S,"&gt;0.5")/$C112</f>
        <v>0.6</v>
      </c>
      <c r="T112" s="11">
        <f>(COUNTIFS(CSV!$A:$A,$A112,CSV!$R:$R,"&gt;1.5") +COUNTIFS(CSV!$B:$B,$A112,CSV!$S:$S,"&gt;1.5"))/$D112</f>
        <v>0.32142857142857145</v>
      </c>
      <c r="U112" s="8">
        <f>COUNTIFS(CSV!$A:$A,$A112,CSV!$R:$R,"&gt;1.5")/$B112</f>
        <v>0.46153846153846156</v>
      </c>
      <c r="V112" s="8">
        <f>COUNTIFS(CSV!$B:$B,$A112,CSV!$S:$S,"&gt;1.5")/$C112</f>
        <v>0.2</v>
      </c>
    </row>
    <row r="113" spans="1:22" x14ac:dyDescent="0.3">
      <c r="A113" t="s">
        <v>222</v>
      </c>
      <c r="B113" s="9">
        <f>COUNTIF(CSV!A:A,A113)</f>
        <v>15</v>
      </c>
      <c r="C113" s="4">
        <f>COUNTIF(CSV!B:B,A113)</f>
        <v>14</v>
      </c>
      <c r="D113" s="4">
        <f t="shared" si="3"/>
        <v>29</v>
      </c>
      <c r="E113" s="10">
        <f>(SUMIF(CSV!$A:$A,$A113,CSV!$T:$T)  + SUMIF(CSV!$B:$B,$A113,CSV!$T:$T) )/$D113</f>
        <v>3.4137931034482758</v>
      </c>
      <c r="F113" s="6">
        <f>SUMIF(CSV!$A:$A,$A113,CSV!$T:$T)/$B113</f>
        <v>3.3333333333333335</v>
      </c>
      <c r="G113" s="6">
        <f>SUMIF(CSV!$B:$B,$A113,CSV!$T:$T)/$C113</f>
        <v>3.5</v>
      </c>
      <c r="H113" s="10">
        <f>(SUMIF(CSV!$A:$A,$A113,CSV!$R:$R)  + SUMIF(CSV!$B:$B,$A113,CSV!$S:$S) )/$D113</f>
        <v>1.4482758620689655</v>
      </c>
      <c r="I113" s="6">
        <f>SUMIF(CSV!$A:$A,$A113,CSV!$R:$R)/$B113</f>
        <v>1.2</v>
      </c>
      <c r="J113" s="6">
        <f>SUMIF(CSV!$B:$B,$A113,CSV!$S:$S)/$C113</f>
        <v>1.7142857142857142</v>
      </c>
      <c r="K113" s="11">
        <f>(COUNTIFS(CSV!$A:$A,$A113,CSV!$T:$T,"&gt;2.5") +COUNTIFS(CSV!$B:$B,$A113,CSV!$T:$T,"&gt;2.5"))/$D113</f>
        <v>0.62068965517241381</v>
      </c>
      <c r="L113" s="8">
        <f>COUNTIFS(CSV!$A:$A,$A113,CSV!$T:$T,"&gt;2.5")/$B113</f>
        <v>0.53333333333333333</v>
      </c>
      <c r="M113" s="8">
        <f>COUNTIFS(CSV!$B:$B,$A113,CSV!$T:$T,"&gt;2.5")/$C113</f>
        <v>0.7142857142857143</v>
      </c>
      <c r="N113" s="11">
        <f>(COUNTIFS(CSV!$A:$A,$A113,CSV!$T:$T,"&gt;4.5") +COUNTIFS(CSV!$B:$B,$A113,CSV!$T:$T,"&gt;4.5"))/$D113</f>
        <v>0.27586206896551724</v>
      </c>
      <c r="O113" s="8">
        <f>COUNTIFS(CSV!$A:$A,$A113,CSV!$T:$T,"&gt;4.5")/$B113</f>
        <v>0.26666666666666666</v>
      </c>
      <c r="P113" s="8">
        <f>COUNTIFS(CSV!$B:$B,$A113,CSV!$T:$T,"&gt;4.5")/$C113</f>
        <v>0.2857142857142857</v>
      </c>
      <c r="Q113" s="11">
        <f>(COUNTIFS(CSV!$A:$A,$A113,CSV!$R:$R,"&gt;0.5") +COUNTIFS(CSV!$B:$B,$A113,CSV!$S:$S,"&gt;0.5"))/$D113</f>
        <v>0.75862068965517238</v>
      </c>
      <c r="R113" s="8">
        <f>COUNTIFS(CSV!$A:$A,$A113,CSV!$R:$R,"&gt;0.5")/$B113</f>
        <v>0.6</v>
      </c>
      <c r="S113" s="8">
        <f>COUNTIFS(CSV!$B:$B,$A113,CSV!$S:$S,"&gt;0.5")/$C113</f>
        <v>0.9285714285714286</v>
      </c>
      <c r="T113" s="11">
        <f>(COUNTIFS(CSV!$A:$A,$A113,CSV!$R:$R,"&gt;1.5") +COUNTIFS(CSV!$B:$B,$A113,CSV!$S:$S,"&gt;1.5"))/$D113</f>
        <v>0.48275862068965519</v>
      </c>
      <c r="U113" s="8">
        <f>COUNTIFS(CSV!$A:$A,$A113,CSV!$R:$R,"&gt;1.5")/$B113</f>
        <v>0.33333333333333331</v>
      </c>
      <c r="V113" s="8">
        <f>COUNTIFS(CSV!$B:$B,$A113,CSV!$S:$S,"&gt;1.5")/$C113</f>
        <v>0.6428571428571429</v>
      </c>
    </row>
    <row r="114" spans="1:22" x14ac:dyDescent="0.3">
      <c r="A114" t="s">
        <v>236</v>
      </c>
      <c r="B114" s="9">
        <f>COUNTIF(CSV!A:A,A114)</f>
        <v>15</v>
      </c>
      <c r="C114" s="4">
        <f>COUNTIF(CSV!B:B,A114)</f>
        <v>14</v>
      </c>
      <c r="D114" s="4">
        <f t="shared" si="3"/>
        <v>29</v>
      </c>
      <c r="E114" s="10">
        <f>(SUMIF(CSV!$A:$A,$A114,CSV!$T:$T)  + SUMIF(CSV!$B:$B,$A114,CSV!$T:$T) )/$D114</f>
        <v>3.4827586206896552</v>
      </c>
      <c r="F114" s="6">
        <f>SUMIF(CSV!$A:$A,$A114,CSV!$T:$T)/$B114</f>
        <v>3.4</v>
      </c>
      <c r="G114" s="6">
        <f>SUMIF(CSV!$B:$B,$A114,CSV!$T:$T)/$C114</f>
        <v>3.5714285714285716</v>
      </c>
      <c r="H114" s="10">
        <f>(SUMIF(CSV!$A:$A,$A114,CSV!$R:$R)  + SUMIF(CSV!$B:$B,$A114,CSV!$S:$S) )/$D114</f>
        <v>2.0344827586206895</v>
      </c>
      <c r="I114" s="6">
        <f>SUMIF(CSV!$A:$A,$A114,CSV!$R:$R)/$B114</f>
        <v>2</v>
      </c>
      <c r="J114" s="6">
        <f>SUMIF(CSV!$B:$B,$A114,CSV!$S:$S)/$C114</f>
        <v>2.0714285714285716</v>
      </c>
      <c r="K114" s="11">
        <f>(COUNTIFS(CSV!$A:$A,$A114,CSV!$T:$T,"&gt;2.5") +COUNTIFS(CSV!$B:$B,$A114,CSV!$T:$T,"&gt;2.5"))/$D114</f>
        <v>0.68965517241379315</v>
      </c>
      <c r="L114" s="8">
        <f>COUNTIFS(CSV!$A:$A,$A114,CSV!$T:$T,"&gt;2.5")/$B114</f>
        <v>0.73333333333333328</v>
      </c>
      <c r="M114" s="8">
        <f>COUNTIFS(CSV!$B:$B,$A114,CSV!$T:$T,"&gt;2.5")/$C114</f>
        <v>0.6428571428571429</v>
      </c>
      <c r="N114" s="11">
        <f>(COUNTIFS(CSV!$A:$A,$A114,CSV!$T:$T,"&gt;4.5") +COUNTIFS(CSV!$B:$B,$A114,CSV!$T:$T,"&gt;4.5"))/$D114</f>
        <v>0.34482758620689657</v>
      </c>
      <c r="O114" s="8">
        <f>COUNTIFS(CSV!$A:$A,$A114,CSV!$T:$T,"&gt;4.5")/$B114</f>
        <v>0.33333333333333331</v>
      </c>
      <c r="P114" s="8">
        <f>COUNTIFS(CSV!$B:$B,$A114,CSV!$T:$T,"&gt;4.5")/$C114</f>
        <v>0.35714285714285715</v>
      </c>
      <c r="Q114" s="11">
        <f>(COUNTIFS(CSV!$A:$A,$A114,CSV!$R:$R,"&gt;0.5") +COUNTIFS(CSV!$B:$B,$A114,CSV!$S:$S,"&gt;0.5"))/$D114</f>
        <v>0.86206896551724133</v>
      </c>
      <c r="R114" s="8">
        <f>COUNTIFS(CSV!$A:$A,$A114,CSV!$R:$R,"&gt;0.5")/$B114</f>
        <v>0.8666666666666667</v>
      </c>
      <c r="S114" s="8">
        <f>COUNTIFS(CSV!$B:$B,$A114,CSV!$S:$S,"&gt;0.5")/$C114</f>
        <v>0.8571428571428571</v>
      </c>
      <c r="T114" s="11">
        <f>(COUNTIFS(CSV!$A:$A,$A114,CSV!$R:$R,"&gt;1.5") +COUNTIFS(CSV!$B:$B,$A114,CSV!$S:$S,"&gt;1.5"))/$D114</f>
        <v>0.51724137931034486</v>
      </c>
      <c r="U114" s="8">
        <f>COUNTIFS(CSV!$A:$A,$A114,CSV!$R:$R,"&gt;1.5")/$B114</f>
        <v>0.53333333333333333</v>
      </c>
      <c r="V114" s="8">
        <f>COUNTIFS(CSV!$B:$B,$A114,CSV!$S:$S,"&gt;1.5")/$C114</f>
        <v>0.5</v>
      </c>
    </row>
    <row r="115" spans="1:22" x14ac:dyDescent="0.3">
      <c r="A115" t="s">
        <v>233</v>
      </c>
      <c r="B115" s="9">
        <f>COUNTIF(CSV!A:A,A115)</f>
        <v>14</v>
      </c>
      <c r="C115" s="4">
        <f>COUNTIF(CSV!B:B,A115)</f>
        <v>15</v>
      </c>
      <c r="D115" s="4">
        <f t="shared" si="3"/>
        <v>29</v>
      </c>
      <c r="E115" s="10">
        <f>(SUMIF(CSV!$A:$A,$A115,CSV!$T:$T)  + SUMIF(CSV!$B:$B,$A115,CSV!$T:$T) )/$D115</f>
        <v>2.3793103448275863</v>
      </c>
      <c r="F115" s="6">
        <f>SUMIF(CSV!$A:$A,$A115,CSV!$T:$T)/$B115</f>
        <v>2.3571428571428572</v>
      </c>
      <c r="G115" s="6">
        <f>SUMIF(CSV!$B:$B,$A115,CSV!$T:$T)/$C115</f>
        <v>2.4</v>
      </c>
      <c r="H115" s="10">
        <f>(SUMIF(CSV!$A:$A,$A115,CSV!$R:$R)  + SUMIF(CSV!$B:$B,$A115,CSV!$S:$S) )/$D115</f>
        <v>1.0344827586206897</v>
      </c>
      <c r="I115" s="6">
        <f>SUMIF(CSV!$A:$A,$A115,CSV!$R:$R)/$B115</f>
        <v>1.0714285714285714</v>
      </c>
      <c r="J115" s="6">
        <f>SUMIF(CSV!$B:$B,$A115,CSV!$S:$S)/$C115</f>
        <v>1</v>
      </c>
      <c r="K115" s="11">
        <f>(COUNTIFS(CSV!$A:$A,$A115,CSV!$T:$T,"&gt;2.5") +COUNTIFS(CSV!$B:$B,$A115,CSV!$T:$T,"&gt;2.5"))/$D115</f>
        <v>0.44827586206896552</v>
      </c>
      <c r="L115" s="8">
        <f>COUNTIFS(CSV!$A:$A,$A115,CSV!$T:$T,"&gt;2.5")/$B115</f>
        <v>0.42857142857142855</v>
      </c>
      <c r="M115" s="8">
        <f>COUNTIFS(CSV!$B:$B,$A115,CSV!$T:$T,"&gt;2.5")/$C115</f>
        <v>0.46666666666666667</v>
      </c>
      <c r="N115" s="11">
        <f>(COUNTIFS(CSV!$A:$A,$A115,CSV!$T:$T,"&gt;4.5") +COUNTIFS(CSV!$B:$B,$A115,CSV!$T:$T,"&gt;4.5"))/$D115</f>
        <v>3.4482758620689655E-2</v>
      </c>
      <c r="O115" s="8">
        <f>COUNTIFS(CSV!$A:$A,$A115,CSV!$T:$T,"&gt;4.5")/$B115</f>
        <v>7.1428571428571425E-2</v>
      </c>
      <c r="P115" s="8">
        <f>COUNTIFS(CSV!$B:$B,$A115,CSV!$T:$T,"&gt;4.5")/$C115</f>
        <v>0</v>
      </c>
      <c r="Q115" s="11">
        <f>(COUNTIFS(CSV!$A:$A,$A115,CSV!$R:$R,"&gt;0.5") +COUNTIFS(CSV!$B:$B,$A115,CSV!$S:$S,"&gt;0.5"))/$D115</f>
        <v>0.72413793103448276</v>
      </c>
      <c r="R115" s="8">
        <f>COUNTIFS(CSV!$A:$A,$A115,CSV!$R:$R,"&gt;0.5")/$B115</f>
        <v>0.7142857142857143</v>
      </c>
      <c r="S115" s="8">
        <f>COUNTIFS(CSV!$B:$B,$A115,CSV!$S:$S,"&gt;0.5")/$C115</f>
        <v>0.73333333333333328</v>
      </c>
      <c r="T115" s="11">
        <f>(COUNTIFS(CSV!$A:$A,$A115,CSV!$R:$R,"&gt;1.5") +COUNTIFS(CSV!$B:$B,$A115,CSV!$S:$S,"&gt;1.5"))/$D115</f>
        <v>0.31034482758620691</v>
      </c>
      <c r="U115" s="8">
        <f>COUNTIFS(CSV!$A:$A,$A115,CSV!$R:$R,"&gt;1.5")/$B115</f>
        <v>0.35714285714285715</v>
      </c>
      <c r="V115" s="8">
        <f>COUNTIFS(CSV!$B:$B,$A115,CSV!$S:$S,"&gt;1.5")/$C115</f>
        <v>0.26666666666666666</v>
      </c>
    </row>
    <row r="116" spans="1:22" x14ac:dyDescent="0.3">
      <c r="A116" t="s">
        <v>225</v>
      </c>
      <c r="B116" s="9">
        <f>COUNTIF(CSV!A:A,A116)</f>
        <v>14</v>
      </c>
      <c r="C116" s="4">
        <f>COUNTIF(CSV!B:B,A116)</f>
        <v>14</v>
      </c>
      <c r="D116" s="4">
        <f t="shared" si="3"/>
        <v>28</v>
      </c>
      <c r="E116" s="10">
        <f>(SUMIF(CSV!$A:$A,$A116,CSV!$T:$T)  + SUMIF(CSV!$B:$B,$A116,CSV!$T:$T) )/$D116</f>
        <v>2.8571428571428572</v>
      </c>
      <c r="F116" s="6">
        <f>SUMIF(CSV!$A:$A,$A116,CSV!$T:$T)/$B116</f>
        <v>3</v>
      </c>
      <c r="G116" s="6">
        <f>SUMIF(CSV!$B:$B,$A116,CSV!$T:$T)/$C116</f>
        <v>2.7142857142857144</v>
      </c>
      <c r="H116" s="10">
        <f>(SUMIF(CSV!$A:$A,$A116,CSV!$R:$R)  + SUMIF(CSV!$B:$B,$A116,CSV!$S:$S) )/$D116</f>
        <v>1.4642857142857142</v>
      </c>
      <c r="I116" s="6">
        <f>SUMIF(CSV!$A:$A,$A116,CSV!$R:$R)/$B116</f>
        <v>1.2857142857142858</v>
      </c>
      <c r="J116" s="6">
        <f>SUMIF(CSV!$B:$B,$A116,CSV!$S:$S)/$C116</f>
        <v>1.6428571428571428</v>
      </c>
      <c r="K116" s="11">
        <f>(COUNTIFS(CSV!$A:$A,$A116,CSV!$T:$T,"&gt;2.5") +COUNTIFS(CSV!$B:$B,$A116,CSV!$T:$T,"&gt;2.5"))/$D116</f>
        <v>0.5357142857142857</v>
      </c>
      <c r="L116" s="8">
        <f>COUNTIFS(CSV!$A:$A,$A116,CSV!$T:$T,"&gt;2.5")/$B116</f>
        <v>0.6428571428571429</v>
      </c>
      <c r="M116" s="8">
        <f>COUNTIFS(CSV!$B:$B,$A116,CSV!$T:$T,"&gt;2.5")/$C116</f>
        <v>0.42857142857142855</v>
      </c>
      <c r="N116" s="11">
        <f>(COUNTIFS(CSV!$A:$A,$A116,CSV!$T:$T,"&gt;4.5") +COUNTIFS(CSV!$B:$B,$A116,CSV!$T:$T,"&gt;4.5"))/$D116</f>
        <v>0.21428571428571427</v>
      </c>
      <c r="O116" s="8">
        <f>COUNTIFS(CSV!$A:$A,$A116,CSV!$T:$T,"&gt;4.5")/$B116</f>
        <v>0.21428571428571427</v>
      </c>
      <c r="P116" s="8">
        <f>COUNTIFS(CSV!$B:$B,$A116,CSV!$T:$T,"&gt;4.5")/$C116</f>
        <v>0.21428571428571427</v>
      </c>
      <c r="Q116" s="11">
        <f>(COUNTIFS(CSV!$A:$A,$A116,CSV!$R:$R,"&gt;0.5") +COUNTIFS(CSV!$B:$B,$A116,CSV!$S:$S,"&gt;0.5"))/$D116</f>
        <v>0.7857142857142857</v>
      </c>
      <c r="R116" s="8">
        <f>COUNTIFS(CSV!$A:$A,$A116,CSV!$R:$R,"&gt;0.5")/$B116</f>
        <v>0.7857142857142857</v>
      </c>
      <c r="S116" s="8">
        <f>COUNTIFS(CSV!$B:$B,$A116,CSV!$S:$S,"&gt;0.5")/$C116</f>
        <v>0.7857142857142857</v>
      </c>
      <c r="T116" s="11">
        <f>(COUNTIFS(CSV!$A:$A,$A116,CSV!$R:$R,"&gt;1.5") +COUNTIFS(CSV!$B:$B,$A116,CSV!$S:$S,"&gt;1.5"))/$D116</f>
        <v>0.4642857142857143</v>
      </c>
      <c r="U116" s="8">
        <f>COUNTIFS(CSV!$A:$A,$A116,CSV!$R:$R,"&gt;1.5")/$B116</f>
        <v>0.35714285714285715</v>
      </c>
      <c r="V116" s="8">
        <f>COUNTIFS(CSV!$B:$B,$A116,CSV!$S:$S,"&gt;1.5")/$C116</f>
        <v>0.5714285714285714</v>
      </c>
    </row>
    <row r="117" spans="1:22" x14ac:dyDescent="0.3">
      <c r="A117" t="s">
        <v>224</v>
      </c>
      <c r="B117" s="9">
        <f>COUNTIF(CSV!A:A,A117)</f>
        <v>13</v>
      </c>
      <c r="C117" s="4">
        <f>COUNTIF(CSV!B:B,A117)</f>
        <v>14</v>
      </c>
      <c r="D117" s="4">
        <f t="shared" si="3"/>
        <v>27</v>
      </c>
      <c r="E117" s="10">
        <f>(SUMIF(CSV!$A:$A,$A117,CSV!$T:$T)  + SUMIF(CSV!$B:$B,$A117,CSV!$T:$T) )/$D117</f>
        <v>3.6666666666666665</v>
      </c>
      <c r="F117" s="6">
        <f>SUMIF(CSV!$A:$A,$A117,CSV!$T:$T)/$B117</f>
        <v>3.6153846153846154</v>
      </c>
      <c r="G117" s="6">
        <f>SUMIF(CSV!$B:$B,$A117,CSV!$T:$T)/$C117</f>
        <v>3.7142857142857144</v>
      </c>
      <c r="H117" s="10">
        <f>(SUMIF(CSV!$A:$A,$A117,CSV!$R:$R)  + SUMIF(CSV!$B:$B,$A117,CSV!$S:$S) )/$D117</f>
        <v>1.8148148148148149</v>
      </c>
      <c r="I117" s="6">
        <f>SUMIF(CSV!$A:$A,$A117,CSV!$R:$R)/$B117</f>
        <v>1.9230769230769231</v>
      </c>
      <c r="J117" s="6">
        <f>SUMIF(CSV!$B:$B,$A117,CSV!$S:$S)/$C117</f>
        <v>1.7142857142857142</v>
      </c>
      <c r="K117" s="11">
        <f>(COUNTIFS(CSV!$A:$A,$A117,CSV!$T:$T,"&gt;2.5") +COUNTIFS(CSV!$B:$B,$A117,CSV!$T:$T,"&gt;2.5"))/$D117</f>
        <v>0.70370370370370372</v>
      </c>
      <c r="L117" s="8">
        <f>COUNTIFS(CSV!$A:$A,$A117,CSV!$T:$T,"&gt;2.5")/$B117</f>
        <v>0.69230769230769229</v>
      </c>
      <c r="M117" s="8">
        <f>COUNTIFS(CSV!$B:$B,$A117,CSV!$T:$T,"&gt;2.5")/$C117</f>
        <v>0.7142857142857143</v>
      </c>
      <c r="N117" s="11">
        <f>(COUNTIFS(CSV!$A:$A,$A117,CSV!$T:$T,"&gt;4.5") +COUNTIFS(CSV!$B:$B,$A117,CSV!$T:$T,"&gt;4.5"))/$D117</f>
        <v>0.29629629629629628</v>
      </c>
      <c r="O117" s="8">
        <f>COUNTIFS(CSV!$A:$A,$A117,CSV!$T:$T,"&gt;4.5")/$B117</f>
        <v>0.30769230769230771</v>
      </c>
      <c r="P117" s="8">
        <f>COUNTIFS(CSV!$B:$B,$A117,CSV!$T:$T,"&gt;4.5")/$C117</f>
        <v>0.2857142857142857</v>
      </c>
      <c r="Q117" s="11">
        <f>(COUNTIFS(CSV!$A:$A,$A117,CSV!$R:$R,"&gt;0.5") +COUNTIFS(CSV!$B:$B,$A117,CSV!$S:$S,"&gt;0.5"))/$D117</f>
        <v>0.96296296296296291</v>
      </c>
      <c r="R117" s="8">
        <f>COUNTIFS(CSV!$A:$A,$A117,CSV!$R:$R,"&gt;0.5")/$B117</f>
        <v>1</v>
      </c>
      <c r="S117" s="8">
        <f>COUNTIFS(CSV!$B:$B,$A117,CSV!$S:$S,"&gt;0.5")/$C117</f>
        <v>0.9285714285714286</v>
      </c>
      <c r="T117" s="11">
        <f>(COUNTIFS(CSV!$A:$A,$A117,CSV!$R:$R,"&gt;1.5") +COUNTIFS(CSV!$B:$B,$A117,CSV!$S:$S,"&gt;1.5"))/$D117</f>
        <v>0.7407407407407407</v>
      </c>
      <c r="U117" s="8">
        <f>COUNTIFS(CSV!$A:$A,$A117,CSV!$R:$R,"&gt;1.5")/$B117</f>
        <v>0.84615384615384615</v>
      </c>
      <c r="V117" s="8">
        <f>COUNTIFS(CSV!$B:$B,$A117,CSV!$S:$S,"&gt;1.5")/$C117</f>
        <v>0.6428571428571429</v>
      </c>
    </row>
    <row r="118" spans="1:22" x14ac:dyDescent="0.3">
      <c r="A118" t="s">
        <v>231</v>
      </c>
      <c r="B118" s="9">
        <f>COUNTIF(CSV!A:A,A118)</f>
        <v>14</v>
      </c>
      <c r="C118" s="4">
        <f>COUNTIF(CSV!B:B,A118)</f>
        <v>14</v>
      </c>
      <c r="D118" s="4">
        <f t="shared" si="3"/>
        <v>28</v>
      </c>
      <c r="E118" s="10">
        <f>(SUMIF(CSV!$A:$A,$A118,CSV!$T:$T)  + SUMIF(CSV!$B:$B,$A118,CSV!$T:$T) )/$D118</f>
        <v>2.2142857142857144</v>
      </c>
      <c r="F118" s="6">
        <f>SUMIF(CSV!$A:$A,$A118,CSV!$T:$T)/$B118</f>
        <v>2</v>
      </c>
      <c r="G118" s="6">
        <f>SUMIF(CSV!$B:$B,$A118,CSV!$T:$T)/$C118</f>
        <v>2.4285714285714284</v>
      </c>
      <c r="H118" s="10">
        <f>(SUMIF(CSV!$A:$A,$A118,CSV!$R:$R)  + SUMIF(CSV!$B:$B,$A118,CSV!$S:$S) )/$D118</f>
        <v>1.3571428571428572</v>
      </c>
      <c r="I118" s="6">
        <f>SUMIF(CSV!$A:$A,$A118,CSV!$R:$R)/$B118</f>
        <v>0.9285714285714286</v>
      </c>
      <c r="J118" s="6">
        <f>SUMIF(CSV!$B:$B,$A118,CSV!$S:$S)/$C118</f>
        <v>1.7857142857142858</v>
      </c>
      <c r="K118" s="11">
        <f>(COUNTIFS(CSV!$A:$A,$A118,CSV!$T:$T,"&gt;2.5") +COUNTIFS(CSV!$B:$B,$A118,CSV!$T:$T,"&gt;2.5"))/$D118</f>
        <v>0.32142857142857145</v>
      </c>
      <c r="L118" s="8">
        <f>COUNTIFS(CSV!$A:$A,$A118,CSV!$T:$T,"&gt;2.5")/$B118</f>
        <v>0.2857142857142857</v>
      </c>
      <c r="M118" s="8">
        <f>COUNTIFS(CSV!$B:$B,$A118,CSV!$T:$T,"&gt;2.5")/$C118</f>
        <v>0.35714285714285715</v>
      </c>
      <c r="N118" s="11">
        <f>(COUNTIFS(CSV!$A:$A,$A118,CSV!$T:$T,"&gt;4.5") +COUNTIFS(CSV!$B:$B,$A118,CSV!$T:$T,"&gt;4.5"))/$D118</f>
        <v>3.5714285714285712E-2</v>
      </c>
      <c r="O118" s="8">
        <f>COUNTIFS(CSV!$A:$A,$A118,CSV!$T:$T,"&gt;4.5")/$B118</f>
        <v>0</v>
      </c>
      <c r="P118" s="8">
        <f>COUNTIFS(CSV!$B:$B,$A118,CSV!$T:$T,"&gt;4.5")/$C118</f>
        <v>7.1428571428571425E-2</v>
      </c>
      <c r="Q118" s="11">
        <f>(COUNTIFS(CSV!$A:$A,$A118,CSV!$R:$R,"&gt;0.5") +COUNTIFS(CSV!$B:$B,$A118,CSV!$S:$S,"&gt;0.5"))/$D118</f>
        <v>0.7142857142857143</v>
      </c>
      <c r="R118" s="8">
        <f>COUNTIFS(CSV!$A:$A,$A118,CSV!$R:$R,"&gt;0.5")/$B118</f>
        <v>0.7142857142857143</v>
      </c>
      <c r="S118" s="8">
        <f>COUNTIFS(CSV!$B:$B,$A118,CSV!$S:$S,"&gt;0.5")/$C118</f>
        <v>0.7142857142857143</v>
      </c>
      <c r="T118" s="11">
        <f>(COUNTIFS(CSV!$A:$A,$A118,CSV!$R:$R,"&gt;1.5") +COUNTIFS(CSV!$B:$B,$A118,CSV!$S:$S,"&gt;1.5"))/$D118</f>
        <v>0.35714285714285715</v>
      </c>
      <c r="U118" s="8">
        <f>COUNTIFS(CSV!$A:$A,$A118,CSV!$R:$R,"&gt;1.5")/$B118</f>
        <v>0.21428571428571427</v>
      </c>
      <c r="V118" s="8">
        <f>COUNTIFS(CSV!$B:$B,$A118,CSV!$S:$S,"&gt;1.5")/$C118</f>
        <v>0.5</v>
      </c>
    </row>
    <row r="119" spans="1:22" x14ac:dyDescent="0.3">
      <c r="A119" t="s">
        <v>219</v>
      </c>
      <c r="B119" s="9">
        <f>COUNTIF(CSV!A:A,A119)</f>
        <v>14</v>
      </c>
      <c r="C119" s="4">
        <f>COUNTIF(CSV!B:B,A119)</f>
        <v>13</v>
      </c>
      <c r="D119" s="4">
        <f t="shared" si="3"/>
        <v>27</v>
      </c>
      <c r="E119" s="10">
        <f>(SUMIF(CSV!$A:$A,$A119,CSV!$T:$T)  + SUMIF(CSV!$B:$B,$A119,CSV!$T:$T) )/$D119</f>
        <v>3.7037037037037037</v>
      </c>
      <c r="F119" s="6">
        <f>SUMIF(CSV!$A:$A,$A119,CSV!$T:$T)/$B119</f>
        <v>3.8571428571428572</v>
      </c>
      <c r="G119" s="6">
        <f>SUMIF(CSV!$B:$B,$A119,CSV!$T:$T)/$C119</f>
        <v>3.5384615384615383</v>
      </c>
      <c r="H119" s="10">
        <f>(SUMIF(CSV!$A:$A,$A119,CSV!$R:$R)  + SUMIF(CSV!$B:$B,$A119,CSV!$S:$S) )/$D119</f>
        <v>1.4444444444444444</v>
      </c>
      <c r="I119" s="6">
        <f>SUMIF(CSV!$A:$A,$A119,CSV!$R:$R)/$B119</f>
        <v>1.2857142857142858</v>
      </c>
      <c r="J119" s="6">
        <f>SUMIF(CSV!$B:$B,$A119,CSV!$S:$S)/$C119</f>
        <v>1.6153846153846154</v>
      </c>
      <c r="K119" s="11">
        <f>(COUNTIFS(CSV!$A:$A,$A119,CSV!$T:$T,"&gt;2.5") +COUNTIFS(CSV!$B:$B,$A119,CSV!$T:$T,"&gt;2.5"))/$D119</f>
        <v>0.62962962962962965</v>
      </c>
      <c r="L119" s="8">
        <f>COUNTIFS(CSV!$A:$A,$A119,CSV!$T:$T,"&gt;2.5")/$B119</f>
        <v>0.6428571428571429</v>
      </c>
      <c r="M119" s="8">
        <f>COUNTIFS(CSV!$B:$B,$A119,CSV!$T:$T,"&gt;2.5")/$C119</f>
        <v>0.61538461538461542</v>
      </c>
      <c r="N119" s="11">
        <f>(COUNTIFS(CSV!$A:$A,$A119,CSV!$T:$T,"&gt;4.5") +COUNTIFS(CSV!$B:$B,$A119,CSV!$T:$T,"&gt;4.5"))/$D119</f>
        <v>0.40740740740740738</v>
      </c>
      <c r="O119" s="8">
        <f>COUNTIFS(CSV!$A:$A,$A119,CSV!$T:$T,"&gt;4.5")/$B119</f>
        <v>0.42857142857142855</v>
      </c>
      <c r="P119" s="8">
        <f>COUNTIFS(CSV!$B:$B,$A119,CSV!$T:$T,"&gt;4.5")/$C119</f>
        <v>0.38461538461538464</v>
      </c>
      <c r="Q119" s="11">
        <f>(COUNTIFS(CSV!$A:$A,$A119,CSV!$R:$R,"&gt;0.5") +COUNTIFS(CSV!$B:$B,$A119,CSV!$S:$S,"&gt;0.5"))/$D119</f>
        <v>0.77777777777777779</v>
      </c>
      <c r="R119" s="8">
        <f>COUNTIFS(CSV!$A:$A,$A119,CSV!$R:$R,"&gt;0.5")/$B119</f>
        <v>0.7857142857142857</v>
      </c>
      <c r="S119" s="8">
        <f>COUNTIFS(CSV!$B:$B,$A119,CSV!$S:$S,"&gt;0.5")/$C119</f>
        <v>0.76923076923076927</v>
      </c>
      <c r="T119" s="11">
        <f>(COUNTIFS(CSV!$A:$A,$A119,CSV!$R:$R,"&gt;1.5") +COUNTIFS(CSV!$B:$B,$A119,CSV!$S:$S,"&gt;1.5"))/$D119</f>
        <v>0.44444444444444442</v>
      </c>
      <c r="U119" s="8">
        <f>COUNTIFS(CSV!$A:$A,$A119,CSV!$R:$R,"&gt;1.5")/$B119</f>
        <v>0.35714285714285715</v>
      </c>
      <c r="V119" s="8">
        <f>COUNTIFS(CSV!$B:$B,$A119,CSV!$S:$S,"&gt;1.5")/$C119</f>
        <v>0.53846153846153844</v>
      </c>
    </row>
    <row r="120" spans="1:22" x14ac:dyDescent="0.3">
      <c r="A120" t="s">
        <v>241</v>
      </c>
      <c r="B120" s="9">
        <f>COUNTIF(CSV!A:A,A120)</f>
        <v>15</v>
      </c>
      <c r="C120" s="4">
        <f>COUNTIF(CSV!B:B,A120)</f>
        <v>14</v>
      </c>
      <c r="D120" s="4">
        <f t="shared" si="3"/>
        <v>29</v>
      </c>
      <c r="E120" s="10">
        <f>(SUMIF(CSV!$A:$A,$A120,CSV!$T:$T)  + SUMIF(CSV!$B:$B,$A120,CSV!$T:$T) )/$D120</f>
        <v>2.5862068965517242</v>
      </c>
      <c r="F120" s="6">
        <f>SUMIF(CSV!$A:$A,$A120,CSV!$T:$T)/$B120</f>
        <v>2.2666666666666666</v>
      </c>
      <c r="G120" s="6">
        <f>SUMIF(CSV!$B:$B,$A120,CSV!$T:$T)/$C120</f>
        <v>2.9285714285714284</v>
      </c>
      <c r="H120" s="10">
        <f>(SUMIF(CSV!$A:$A,$A120,CSV!$R:$R)  + SUMIF(CSV!$B:$B,$A120,CSV!$S:$S) )/$D120</f>
        <v>1.2068965517241379</v>
      </c>
      <c r="I120" s="6">
        <f>SUMIF(CSV!$A:$A,$A120,CSV!$R:$R)/$B120</f>
        <v>1</v>
      </c>
      <c r="J120" s="6">
        <f>SUMIF(CSV!$B:$B,$A120,CSV!$S:$S)/$C120</f>
        <v>1.4285714285714286</v>
      </c>
      <c r="K120" s="11">
        <f>(COUNTIFS(CSV!$A:$A,$A120,CSV!$T:$T,"&gt;2.5") +COUNTIFS(CSV!$B:$B,$A120,CSV!$T:$T,"&gt;2.5"))/$D120</f>
        <v>0.37931034482758619</v>
      </c>
      <c r="L120" s="8">
        <f>COUNTIFS(CSV!$A:$A,$A120,CSV!$T:$T,"&gt;2.5")/$B120</f>
        <v>0.33333333333333331</v>
      </c>
      <c r="M120" s="8">
        <f>COUNTIFS(CSV!$B:$B,$A120,CSV!$T:$T,"&gt;2.5")/$C120</f>
        <v>0.42857142857142855</v>
      </c>
      <c r="N120" s="11">
        <f>(COUNTIFS(CSV!$A:$A,$A120,CSV!$T:$T,"&gt;4.5") +COUNTIFS(CSV!$B:$B,$A120,CSV!$T:$T,"&gt;4.5"))/$D120</f>
        <v>0.13793103448275862</v>
      </c>
      <c r="O120" s="8">
        <f>COUNTIFS(CSV!$A:$A,$A120,CSV!$T:$T,"&gt;4.5")/$B120</f>
        <v>0.13333333333333333</v>
      </c>
      <c r="P120" s="8">
        <f>COUNTIFS(CSV!$B:$B,$A120,CSV!$T:$T,"&gt;4.5")/$C120</f>
        <v>0.14285714285714285</v>
      </c>
      <c r="Q120" s="11">
        <f>(COUNTIFS(CSV!$A:$A,$A120,CSV!$R:$R,"&gt;0.5") +COUNTIFS(CSV!$B:$B,$A120,CSV!$S:$S,"&gt;0.5"))/$D120</f>
        <v>0.75862068965517238</v>
      </c>
      <c r="R120" s="8">
        <f>COUNTIFS(CSV!$A:$A,$A120,CSV!$R:$R,"&gt;0.5")/$B120</f>
        <v>0.66666666666666663</v>
      </c>
      <c r="S120" s="8">
        <f>COUNTIFS(CSV!$B:$B,$A120,CSV!$S:$S,"&gt;0.5")/$C120</f>
        <v>0.8571428571428571</v>
      </c>
      <c r="T120" s="11">
        <f>(COUNTIFS(CSV!$A:$A,$A120,CSV!$R:$R,"&gt;1.5") +COUNTIFS(CSV!$B:$B,$A120,CSV!$S:$S,"&gt;1.5"))/$D120</f>
        <v>0.27586206896551724</v>
      </c>
      <c r="U120" s="8">
        <f>COUNTIFS(CSV!$A:$A,$A120,CSV!$R:$R,"&gt;1.5")/$B120</f>
        <v>0.26666666666666666</v>
      </c>
      <c r="V120" s="8">
        <f>COUNTIFS(CSV!$B:$B,$A120,CSV!$S:$S,"&gt;1.5")/$C120</f>
        <v>0.2857142857142857</v>
      </c>
    </row>
    <row r="121" spans="1:22" x14ac:dyDescent="0.3">
      <c r="A121" t="s">
        <v>221</v>
      </c>
      <c r="B121" s="9">
        <f>COUNTIF(CSV!A:A,A121)</f>
        <v>14</v>
      </c>
      <c r="C121" s="4">
        <f>COUNTIF(CSV!B:B,A121)</f>
        <v>14</v>
      </c>
      <c r="D121" s="4">
        <f t="shared" si="3"/>
        <v>28</v>
      </c>
      <c r="E121" s="10">
        <f>(SUMIF(CSV!$A:$A,$A121,CSV!$T:$T)  + SUMIF(CSV!$B:$B,$A121,CSV!$T:$T) )/$D121</f>
        <v>3.8571428571428572</v>
      </c>
      <c r="F121" s="6">
        <f>SUMIF(CSV!$A:$A,$A121,CSV!$T:$T)/$B121</f>
        <v>3.7142857142857144</v>
      </c>
      <c r="G121" s="6">
        <f>SUMIF(CSV!$B:$B,$A121,CSV!$T:$T)/$C121</f>
        <v>4</v>
      </c>
      <c r="H121" s="10">
        <f>(SUMIF(CSV!$A:$A,$A121,CSV!$R:$R)  + SUMIF(CSV!$B:$B,$A121,CSV!$S:$S) )/$D121</f>
        <v>1.9285714285714286</v>
      </c>
      <c r="I121" s="6">
        <f>SUMIF(CSV!$A:$A,$A121,CSV!$R:$R)/$B121</f>
        <v>1.6428571428571428</v>
      </c>
      <c r="J121" s="6">
        <f>SUMIF(CSV!$B:$B,$A121,CSV!$S:$S)/$C121</f>
        <v>2.2142857142857144</v>
      </c>
      <c r="K121" s="11">
        <f>(COUNTIFS(CSV!$A:$A,$A121,CSV!$T:$T,"&gt;2.5") +COUNTIFS(CSV!$B:$B,$A121,CSV!$T:$T,"&gt;2.5"))/$D121</f>
        <v>0.7142857142857143</v>
      </c>
      <c r="L121" s="8">
        <f>COUNTIFS(CSV!$A:$A,$A121,CSV!$T:$T,"&gt;2.5")/$B121</f>
        <v>0.7142857142857143</v>
      </c>
      <c r="M121" s="8">
        <f>COUNTIFS(CSV!$B:$B,$A121,CSV!$T:$T,"&gt;2.5")/$C121</f>
        <v>0.7142857142857143</v>
      </c>
      <c r="N121" s="11">
        <f>(COUNTIFS(CSV!$A:$A,$A121,CSV!$T:$T,"&gt;4.5") +COUNTIFS(CSV!$B:$B,$A121,CSV!$T:$T,"&gt;4.5"))/$D121</f>
        <v>0.4642857142857143</v>
      </c>
      <c r="O121" s="8">
        <f>COUNTIFS(CSV!$A:$A,$A121,CSV!$T:$T,"&gt;4.5")/$B121</f>
        <v>0.5</v>
      </c>
      <c r="P121" s="8">
        <f>COUNTIFS(CSV!$B:$B,$A121,CSV!$T:$T,"&gt;4.5")/$C121</f>
        <v>0.42857142857142855</v>
      </c>
      <c r="Q121" s="11">
        <f>(COUNTIFS(CSV!$A:$A,$A121,CSV!$R:$R,"&gt;0.5") +COUNTIFS(CSV!$B:$B,$A121,CSV!$S:$S,"&gt;0.5"))/$D121</f>
        <v>0.9285714285714286</v>
      </c>
      <c r="R121" s="8">
        <f>COUNTIFS(CSV!$A:$A,$A121,CSV!$R:$R,"&gt;0.5")/$B121</f>
        <v>0.9285714285714286</v>
      </c>
      <c r="S121" s="8">
        <f>COUNTIFS(CSV!$B:$B,$A121,CSV!$S:$S,"&gt;0.5")/$C121</f>
        <v>0.9285714285714286</v>
      </c>
      <c r="T121" s="11">
        <f>(COUNTIFS(CSV!$A:$A,$A121,CSV!$R:$R,"&gt;1.5") +COUNTIFS(CSV!$B:$B,$A121,CSV!$S:$S,"&gt;1.5"))/$D121</f>
        <v>0.6071428571428571</v>
      </c>
      <c r="U121" s="8">
        <f>COUNTIFS(CSV!$A:$A,$A121,CSV!$R:$R,"&gt;1.5")/$B121</f>
        <v>0.5714285714285714</v>
      </c>
      <c r="V121" s="8">
        <f>COUNTIFS(CSV!$B:$B,$A121,CSV!$S:$S,"&gt;1.5")/$C121</f>
        <v>0.6428571428571429</v>
      </c>
    </row>
    <row r="122" spans="1:22" x14ac:dyDescent="0.3">
      <c r="A122" t="s">
        <v>220</v>
      </c>
      <c r="B122" s="9">
        <f>COUNTIF(CSV!A:A,A122)</f>
        <v>14</v>
      </c>
      <c r="C122" s="4">
        <f>COUNTIF(CSV!B:B,A122)</f>
        <v>13</v>
      </c>
      <c r="D122" s="4">
        <f t="shared" si="3"/>
        <v>27</v>
      </c>
      <c r="E122" s="10">
        <f>(SUMIF(CSV!$A:$A,$A122,CSV!$T:$T)  + SUMIF(CSV!$B:$B,$A122,CSV!$T:$T) )/$D122</f>
        <v>3.1481481481481484</v>
      </c>
      <c r="F122" s="6">
        <f>SUMIF(CSV!$A:$A,$A122,CSV!$T:$T)/$B122</f>
        <v>2.7142857142857144</v>
      </c>
      <c r="G122" s="6">
        <f>SUMIF(CSV!$B:$B,$A122,CSV!$T:$T)/$C122</f>
        <v>3.6153846153846154</v>
      </c>
      <c r="H122" s="10">
        <f>(SUMIF(CSV!$A:$A,$A122,CSV!$R:$R)  + SUMIF(CSV!$B:$B,$A122,CSV!$S:$S) )/$D122</f>
        <v>1.3333333333333333</v>
      </c>
      <c r="I122" s="6">
        <f>SUMIF(CSV!$A:$A,$A122,CSV!$R:$R)/$B122</f>
        <v>0.8571428571428571</v>
      </c>
      <c r="J122" s="6">
        <f>SUMIF(CSV!$B:$B,$A122,CSV!$S:$S)/$C122</f>
        <v>1.8461538461538463</v>
      </c>
      <c r="K122" s="11">
        <f>(COUNTIFS(CSV!$A:$A,$A122,CSV!$T:$T,"&gt;2.5") +COUNTIFS(CSV!$B:$B,$A122,CSV!$T:$T,"&gt;2.5"))/$D122</f>
        <v>0.62962962962962965</v>
      </c>
      <c r="L122" s="8">
        <f>COUNTIFS(CSV!$A:$A,$A122,CSV!$T:$T,"&gt;2.5")/$B122</f>
        <v>0.5714285714285714</v>
      </c>
      <c r="M122" s="8">
        <f>COUNTIFS(CSV!$B:$B,$A122,CSV!$T:$T,"&gt;2.5")/$C122</f>
        <v>0.69230769230769229</v>
      </c>
      <c r="N122" s="11">
        <f>(COUNTIFS(CSV!$A:$A,$A122,CSV!$T:$T,"&gt;4.5") +COUNTIFS(CSV!$B:$B,$A122,CSV!$T:$T,"&gt;4.5"))/$D122</f>
        <v>0.25925925925925924</v>
      </c>
      <c r="O122" s="8">
        <f>COUNTIFS(CSV!$A:$A,$A122,CSV!$T:$T,"&gt;4.5")/$B122</f>
        <v>0.14285714285714285</v>
      </c>
      <c r="P122" s="8">
        <f>COUNTIFS(CSV!$B:$B,$A122,CSV!$T:$T,"&gt;4.5")/$C122</f>
        <v>0.38461538461538464</v>
      </c>
      <c r="Q122" s="11">
        <f>(COUNTIFS(CSV!$A:$A,$A122,CSV!$R:$R,"&gt;0.5") +COUNTIFS(CSV!$B:$B,$A122,CSV!$S:$S,"&gt;0.5"))/$D122</f>
        <v>0.70370370370370372</v>
      </c>
      <c r="R122" s="8">
        <f>COUNTIFS(CSV!$A:$A,$A122,CSV!$R:$R,"&gt;0.5")/$B122</f>
        <v>0.5714285714285714</v>
      </c>
      <c r="S122" s="8">
        <f>COUNTIFS(CSV!$B:$B,$A122,CSV!$S:$S,"&gt;0.5")/$C122</f>
        <v>0.84615384615384615</v>
      </c>
      <c r="T122" s="11">
        <f>(COUNTIFS(CSV!$A:$A,$A122,CSV!$R:$R,"&gt;1.5") +COUNTIFS(CSV!$B:$B,$A122,CSV!$S:$S,"&gt;1.5"))/$D122</f>
        <v>0.37037037037037035</v>
      </c>
      <c r="U122" s="8">
        <f>COUNTIFS(CSV!$A:$A,$A122,CSV!$R:$R,"&gt;1.5")/$B122</f>
        <v>0.2857142857142857</v>
      </c>
      <c r="V122" s="8">
        <f>COUNTIFS(CSV!$B:$B,$A122,CSV!$S:$S,"&gt;1.5")/$C122</f>
        <v>0.46153846153846156</v>
      </c>
    </row>
    <row r="123" spans="1:22" x14ac:dyDescent="0.3">
      <c r="A123" t="s">
        <v>238</v>
      </c>
      <c r="B123" s="9">
        <f>COUNTIF(CSV!A:A,A123)</f>
        <v>15</v>
      </c>
      <c r="C123" s="4">
        <f>COUNTIF(CSV!B:B,A123)</f>
        <v>14</v>
      </c>
      <c r="D123" s="4">
        <f t="shared" si="3"/>
        <v>29</v>
      </c>
      <c r="E123" s="10">
        <f>(SUMIF(CSV!$A:$A,$A123,CSV!$T:$T)  + SUMIF(CSV!$B:$B,$A123,CSV!$T:$T) )/$D123</f>
        <v>2.7241379310344827</v>
      </c>
      <c r="F123" s="6">
        <f>SUMIF(CSV!$A:$A,$A123,CSV!$T:$T)/$B123</f>
        <v>3.1333333333333333</v>
      </c>
      <c r="G123" s="6">
        <f>SUMIF(CSV!$B:$B,$A123,CSV!$T:$T)/$C123</f>
        <v>2.2857142857142856</v>
      </c>
      <c r="H123" s="10">
        <f>(SUMIF(CSV!$A:$A,$A123,CSV!$R:$R)  + SUMIF(CSV!$B:$B,$A123,CSV!$S:$S) )/$D123</f>
        <v>1.2758620689655173</v>
      </c>
      <c r="I123" s="6">
        <f>SUMIF(CSV!$A:$A,$A123,CSV!$R:$R)/$B123</f>
        <v>1.4666666666666666</v>
      </c>
      <c r="J123" s="6">
        <f>SUMIF(CSV!$B:$B,$A123,CSV!$S:$S)/$C123</f>
        <v>1.0714285714285714</v>
      </c>
      <c r="K123" s="11">
        <f>(COUNTIFS(CSV!$A:$A,$A123,CSV!$T:$T,"&gt;2.5") +COUNTIFS(CSV!$B:$B,$A123,CSV!$T:$T,"&gt;2.5"))/$D123</f>
        <v>0.55172413793103448</v>
      </c>
      <c r="L123" s="8">
        <f>COUNTIFS(CSV!$A:$A,$A123,CSV!$T:$T,"&gt;2.5")/$B123</f>
        <v>0.66666666666666663</v>
      </c>
      <c r="M123" s="8">
        <f>COUNTIFS(CSV!$B:$B,$A123,CSV!$T:$T,"&gt;2.5")/$C123</f>
        <v>0.42857142857142855</v>
      </c>
      <c r="N123" s="11">
        <f>(COUNTIFS(CSV!$A:$A,$A123,CSV!$T:$T,"&gt;4.5") +COUNTIFS(CSV!$B:$B,$A123,CSV!$T:$T,"&gt;4.5"))/$D123</f>
        <v>0.13793103448275862</v>
      </c>
      <c r="O123" s="8">
        <f>COUNTIFS(CSV!$A:$A,$A123,CSV!$T:$T,"&gt;4.5")/$B123</f>
        <v>0.2</v>
      </c>
      <c r="P123" s="8">
        <f>COUNTIFS(CSV!$B:$B,$A123,CSV!$T:$T,"&gt;4.5")/$C123</f>
        <v>7.1428571428571425E-2</v>
      </c>
      <c r="Q123" s="11">
        <f>(COUNTIFS(CSV!$A:$A,$A123,CSV!$R:$R,"&gt;0.5") +COUNTIFS(CSV!$B:$B,$A123,CSV!$S:$S,"&gt;0.5"))/$D123</f>
        <v>0.72413793103448276</v>
      </c>
      <c r="R123" s="8">
        <f>COUNTIFS(CSV!$A:$A,$A123,CSV!$R:$R,"&gt;0.5")/$B123</f>
        <v>0.73333333333333328</v>
      </c>
      <c r="S123" s="8">
        <f>COUNTIFS(CSV!$B:$B,$A123,CSV!$S:$S,"&gt;0.5")/$C123</f>
        <v>0.7142857142857143</v>
      </c>
      <c r="T123" s="11">
        <f>(COUNTIFS(CSV!$A:$A,$A123,CSV!$R:$R,"&gt;1.5") +COUNTIFS(CSV!$B:$B,$A123,CSV!$S:$S,"&gt;1.5"))/$D123</f>
        <v>0.41379310344827586</v>
      </c>
      <c r="U123" s="8">
        <f>COUNTIFS(CSV!$A:$A,$A123,CSV!$R:$R,"&gt;1.5")/$B123</f>
        <v>0.53333333333333333</v>
      </c>
      <c r="V123" s="8">
        <f>COUNTIFS(CSV!$B:$B,$A123,CSV!$S:$S,"&gt;1.5")/$C123</f>
        <v>0.2857142857142857</v>
      </c>
    </row>
    <row r="124" spans="1:22" x14ac:dyDescent="0.3">
      <c r="A124" t="s">
        <v>228</v>
      </c>
      <c r="B124" s="9">
        <f>COUNTIF(CSV!A:A,A124)</f>
        <v>13</v>
      </c>
      <c r="C124" s="4">
        <f>COUNTIF(CSV!B:B,A124)</f>
        <v>14</v>
      </c>
      <c r="D124" s="4">
        <f t="shared" si="3"/>
        <v>27</v>
      </c>
      <c r="E124" s="10">
        <f>(SUMIF(CSV!$A:$A,$A124,CSV!$T:$T)  + SUMIF(CSV!$B:$B,$A124,CSV!$T:$T) )/$D124</f>
        <v>2.5185185185185186</v>
      </c>
      <c r="F124" s="6">
        <f>SUMIF(CSV!$A:$A,$A124,CSV!$T:$T)/$B124</f>
        <v>2.3846153846153846</v>
      </c>
      <c r="G124" s="6">
        <f>SUMIF(CSV!$B:$B,$A124,CSV!$T:$T)/$C124</f>
        <v>2.6428571428571428</v>
      </c>
      <c r="H124" s="10">
        <f>(SUMIF(CSV!$A:$A,$A124,CSV!$R:$R)  + SUMIF(CSV!$B:$B,$A124,CSV!$S:$S) )/$D124</f>
        <v>1.1851851851851851</v>
      </c>
      <c r="I124" s="6">
        <f>SUMIF(CSV!$A:$A,$A124,CSV!$R:$R)/$B124</f>
        <v>1.2307692307692308</v>
      </c>
      <c r="J124" s="6">
        <f>SUMIF(CSV!$B:$B,$A124,CSV!$S:$S)/$C124</f>
        <v>1.1428571428571428</v>
      </c>
      <c r="K124" s="11">
        <f>(COUNTIFS(CSV!$A:$A,$A124,CSV!$T:$T,"&gt;2.5") +COUNTIFS(CSV!$B:$B,$A124,CSV!$T:$T,"&gt;2.5"))/$D124</f>
        <v>0.37037037037037035</v>
      </c>
      <c r="L124" s="8">
        <f>COUNTIFS(CSV!$A:$A,$A124,CSV!$T:$T,"&gt;2.5")/$B124</f>
        <v>0.38461538461538464</v>
      </c>
      <c r="M124" s="8">
        <f>COUNTIFS(CSV!$B:$B,$A124,CSV!$T:$T,"&gt;2.5")/$C124</f>
        <v>0.35714285714285715</v>
      </c>
      <c r="N124" s="11">
        <f>(COUNTIFS(CSV!$A:$A,$A124,CSV!$T:$T,"&gt;4.5") +COUNTIFS(CSV!$B:$B,$A124,CSV!$T:$T,"&gt;4.5"))/$D124</f>
        <v>7.407407407407407E-2</v>
      </c>
      <c r="O124" s="8">
        <f>COUNTIFS(CSV!$A:$A,$A124,CSV!$T:$T,"&gt;4.5")/$B124</f>
        <v>7.6923076923076927E-2</v>
      </c>
      <c r="P124" s="8">
        <f>COUNTIFS(CSV!$B:$B,$A124,CSV!$T:$T,"&gt;4.5")/$C124</f>
        <v>7.1428571428571425E-2</v>
      </c>
      <c r="Q124" s="11">
        <f>(COUNTIFS(CSV!$A:$A,$A124,CSV!$R:$R,"&gt;0.5") +COUNTIFS(CSV!$B:$B,$A124,CSV!$S:$S,"&gt;0.5"))/$D124</f>
        <v>0.70370370370370372</v>
      </c>
      <c r="R124" s="8">
        <f>COUNTIFS(CSV!$A:$A,$A124,CSV!$R:$R,"&gt;0.5")/$B124</f>
        <v>0.69230769230769229</v>
      </c>
      <c r="S124" s="8">
        <f>COUNTIFS(CSV!$B:$B,$A124,CSV!$S:$S,"&gt;0.5")/$C124</f>
        <v>0.7142857142857143</v>
      </c>
      <c r="T124" s="11">
        <f>(COUNTIFS(CSV!$A:$A,$A124,CSV!$R:$R,"&gt;1.5") +COUNTIFS(CSV!$B:$B,$A124,CSV!$S:$S,"&gt;1.5"))/$D124</f>
        <v>0.33333333333333331</v>
      </c>
      <c r="U124" s="8">
        <f>COUNTIFS(CSV!$A:$A,$A124,CSV!$R:$R,"&gt;1.5")/$B124</f>
        <v>0.30769230769230771</v>
      </c>
      <c r="V124" s="8">
        <f>COUNTIFS(CSV!$B:$B,$A124,CSV!$S:$S,"&gt;1.5")/$C124</f>
        <v>0.35714285714285715</v>
      </c>
    </row>
    <row r="125" spans="1:22" x14ac:dyDescent="0.3">
      <c r="A125" t="s">
        <v>234</v>
      </c>
      <c r="B125" s="9">
        <f>COUNTIF(CSV!A:A,A125)</f>
        <v>14</v>
      </c>
      <c r="C125" s="4">
        <f>COUNTIF(CSV!B:B,A125)</f>
        <v>14</v>
      </c>
      <c r="D125" s="4">
        <f t="shared" ref="D125:D132" si="4">B125+C125</f>
        <v>28</v>
      </c>
      <c r="E125" s="10">
        <f>(SUMIF(CSV!$A:$A,$A125,CSV!$T:$T)  + SUMIF(CSV!$B:$B,$A125,CSV!$T:$T) )/$D125</f>
        <v>3.3928571428571428</v>
      </c>
      <c r="F125" s="6">
        <f>SUMIF(CSV!$A:$A,$A125,CSV!$T:$T)/$B125</f>
        <v>3.0714285714285716</v>
      </c>
      <c r="G125" s="6">
        <f>SUMIF(CSV!$B:$B,$A125,CSV!$T:$T)/$C125</f>
        <v>3.7142857142857144</v>
      </c>
      <c r="H125" s="10">
        <f>(SUMIF(CSV!$A:$A,$A125,CSV!$R:$R)  + SUMIF(CSV!$B:$B,$A125,CSV!$S:$S) )/$D125</f>
        <v>1.7857142857142858</v>
      </c>
      <c r="I125" s="6">
        <f>SUMIF(CSV!$A:$A,$A125,CSV!$R:$R)/$B125</f>
        <v>1.3571428571428572</v>
      </c>
      <c r="J125" s="6">
        <f>SUMIF(CSV!$B:$B,$A125,CSV!$S:$S)/$C125</f>
        <v>2.2142857142857144</v>
      </c>
      <c r="K125" s="11">
        <f>(COUNTIFS(CSV!$A:$A,$A125,CSV!$T:$T,"&gt;2.5") +COUNTIFS(CSV!$B:$B,$A125,CSV!$T:$T,"&gt;2.5"))/$D125</f>
        <v>0.6071428571428571</v>
      </c>
      <c r="L125" s="8">
        <f>COUNTIFS(CSV!$A:$A,$A125,CSV!$T:$T,"&gt;2.5")/$B125</f>
        <v>0.5</v>
      </c>
      <c r="M125" s="8">
        <f>COUNTIFS(CSV!$B:$B,$A125,CSV!$T:$T,"&gt;2.5")/$C125</f>
        <v>0.7142857142857143</v>
      </c>
      <c r="N125" s="11">
        <f>(COUNTIFS(CSV!$A:$A,$A125,CSV!$T:$T,"&gt;4.5") +COUNTIFS(CSV!$B:$B,$A125,CSV!$T:$T,"&gt;4.5"))/$D125</f>
        <v>0.39285714285714285</v>
      </c>
      <c r="O125" s="8">
        <f>COUNTIFS(CSV!$A:$A,$A125,CSV!$T:$T,"&gt;4.5")/$B125</f>
        <v>0.2857142857142857</v>
      </c>
      <c r="P125" s="8">
        <f>COUNTIFS(CSV!$B:$B,$A125,CSV!$T:$T,"&gt;4.5")/$C125</f>
        <v>0.5</v>
      </c>
      <c r="Q125" s="11">
        <f>(COUNTIFS(CSV!$A:$A,$A125,CSV!$R:$R,"&gt;0.5") +COUNTIFS(CSV!$B:$B,$A125,CSV!$S:$S,"&gt;0.5"))/$D125</f>
        <v>0.75</v>
      </c>
      <c r="R125" s="8">
        <f>COUNTIFS(CSV!$A:$A,$A125,CSV!$R:$R,"&gt;0.5")/$B125</f>
        <v>0.6428571428571429</v>
      </c>
      <c r="S125" s="8">
        <f>COUNTIFS(CSV!$B:$B,$A125,CSV!$S:$S,"&gt;0.5")/$C125</f>
        <v>0.8571428571428571</v>
      </c>
      <c r="T125" s="11">
        <f>(COUNTIFS(CSV!$A:$A,$A125,CSV!$R:$R,"&gt;1.5") +COUNTIFS(CSV!$B:$B,$A125,CSV!$S:$S,"&gt;1.5"))/$D125</f>
        <v>0.5714285714285714</v>
      </c>
      <c r="U125" s="8">
        <f>COUNTIFS(CSV!$A:$A,$A125,CSV!$R:$R,"&gt;1.5")/$B125</f>
        <v>0.35714285714285715</v>
      </c>
      <c r="V125" s="8">
        <f>COUNTIFS(CSV!$B:$B,$A125,CSV!$S:$S,"&gt;1.5")/$C125</f>
        <v>0.7857142857142857</v>
      </c>
    </row>
    <row r="126" spans="1:22" x14ac:dyDescent="0.3">
      <c r="A126" t="s">
        <v>242</v>
      </c>
      <c r="B126" s="9">
        <f>COUNTIF(CSV!A:A,A126)</f>
        <v>14</v>
      </c>
      <c r="C126" s="4">
        <f>COUNTIF(CSV!B:B,A126)</f>
        <v>15</v>
      </c>
      <c r="D126" s="4">
        <f t="shared" si="4"/>
        <v>29</v>
      </c>
      <c r="E126" s="10">
        <f>(SUMIF(CSV!$A:$A,$A126,CSV!$T:$T)  + SUMIF(CSV!$B:$B,$A126,CSV!$T:$T) )/$D126</f>
        <v>3</v>
      </c>
      <c r="F126" s="6">
        <f>SUMIF(CSV!$A:$A,$A126,CSV!$T:$T)/$B126</f>
        <v>3.2142857142857144</v>
      </c>
      <c r="G126" s="6">
        <f>SUMIF(CSV!$B:$B,$A126,CSV!$T:$T)/$C126</f>
        <v>2.8</v>
      </c>
      <c r="H126" s="10">
        <f>(SUMIF(CSV!$A:$A,$A126,CSV!$R:$R)  + SUMIF(CSV!$B:$B,$A126,CSV!$S:$S) )/$D126</f>
        <v>1.6551724137931034</v>
      </c>
      <c r="I126" s="6">
        <f>SUMIF(CSV!$A:$A,$A126,CSV!$R:$R)/$B126</f>
        <v>1.9285714285714286</v>
      </c>
      <c r="J126" s="6">
        <f>SUMIF(CSV!$B:$B,$A126,CSV!$S:$S)/$C126</f>
        <v>1.4</v>
      </c>
      <c r="K126" s="11">
        <f>(COUNTIFS(CSV!$A:$A,$A126,CSV!$T:$T,"&gt;2.5") +COUNTIFS(CSV!$B:$B,$A126,CSV!$T:$T,"&gt;2.5"))/$D126</f>
        <v>0.58620689655172409</v>
      </c>
      <c r="L126" s="8">
        <f>COUNTIFS(CSV!$A:$A,$A126,CSV!$T:$T,"&gt;2.5")/$B126</f>
        <v>0.5714285714285714</v>
      </c>
      <c r="M126" s="8">
        <f>COUNTIFS(CSV!$B:$B,$A126,CSV!$T:$T,"&gt;2.5")/$C126</f>
        <v>0.6</v>
      </c>
      <c r="N126" s="11">
        <f>(COUNTIFS(CSV!$A:$A,$A126,CSV!$T:$T,"&gt;4.5") +COUNTIFS(CSV!$B:$B,$A126,CSV!$T:$T,"&gt;4.5"))/$D126</f>
        <v>0.20689655172413793</v>
      </c>
      <c r="O126" s="8">
        <f>COUNTIFS(CSV!$A:$A,$A126,CSV!$T:$T,"&gt;4.5")/$B126</f>
        <v>0.2857142857142857</v>
      </c>
      <c r="P126" s="8">
        <f>COUNTIFS(CSV!$B:$B,$A126,CSV!$T:$T,"&gt;4.5")/$C126</f>
        <v>0.13333333333333333</v>
      </c>
      <c r="Q126" s="11">
        <f>(COUNTIFS(CSV!$A:$A,$A126,CSV!$R:$R,"&gt;0.5") +COUNTIFS(CSV!$B:$B,$A126,CSV!$S:$S,"&gt;0.5"))/$D126</f>
        <v>0.82758620689655171</v>
      </c>
      <c r="R126" s="8">
        <f>COUNTIFS(CSV!$A:$A,$A126,CSV!$R:$R,"&gt;0.5")/$B126</f>
        <v>0.9285714285714286</v>
      </c>
      <c r="S126" s="8">
        <f>COUNTIFS(CSV!$B:$B,$A126,CSV!$S:$S,"&gt;0.5")/$C126</f>
        <v>0.73333333333333328</v>
      </c>
      <c r="T126" s="11">
        <f>(COUNTIFS(CSV!$A:$A,$A126,CSV!$R:$R,"&gt;1.5") +COUNTIFS(CSV!$B:$B,$A126,CSV!$S:$S,"&gt;1.5"))/$D126</f>
        <v>0.51724137931034486</v>
      </c>
      <c r="U126" s="8">
        <f>COUNTIFS(CSV!$A:$A,$A126,CSV!$R:$R,"&gt;1.5")/$B126</f>
        <v>0.6428571428571429</v>
      </c>
      <c r="V126" s="8">
        <f>COUNTIFS(CSV!$B:$B,$A126,CSV!$S:$S,"&gt;1.5")/$C126</f>
        <v>0.4</v>
      </c>
    </row>
    <row r="127" spans="1:22" x14ac:dyDescent="0.3">
      <c r="A127" t="s">
        <v>229</v>
      </c>
      <c r="B127" s="9">
        <f>COUNTIF(CSV!A:A,A127)</f>
        <v>14</v>
      </c>
      <c r="C127" s="4">
        <f>COUNTIF(CSV!B:B,A127)</f>
        <v>14</v>
      </c>
      <c r="D127" s="4">
        <f t="shared" si="4"/>
        <v>28</v>
      </c>
      <c r="E127" s="10">
        <f>(SUMIF(CSV!$A:$A,$A127,CSV!$T:$T)  + SUMIF(CSV!$B:$B,$A127,CSV!$T:$T) )/$D127</f>
        <v>3.0357142857142856</v>
      </c>
      <c r="F127" s="6">
        <f>SUMIF(CSV!$A:$A,$A127,CSV!$T:$T)/$B127</f>
        <v>2.9285714285714284</v>
      </c>
      <c r="G127" s="6">
        <f>SUMIF(CSV!$B:$B,$A127,CSV!$T:$T)/$C127</f>
        <v>3.1428571428571428</v>
      </c>
      <c r="H127" s="10">
        <f>(SUMIF(CSV!$A:$A,$A127,CSV!$R:$R)  + SUMIF(CSV!$B:$B,$A127,CSV!$S:$S) )/$D127</f>
        <v>1.7142857142857142</v>
      </c>
      <c r="I127" s="6">
        <f>SUMIF(CSV!$A:$A,$A127,CSV!$R:$R)/$B127</f>
        <v>1.5714285714285714</v>
      </c>
      <c r="J127" s="6">
        <f>SUMIF(CSV!$B:$B,$A127,CSV!$S:$S)/$C127</f>
        <v>1.8571428571428572</v>
      </c>
      <c r="K127" s="11">
        <f>(COUNTIFS(CSV!$A:$A,$A127,CSV!$T:$T,"&gt;2.5") +COUNTIFS(CSV!$B:$B,$A127,CSV!$T:$T,"&gt;2.5"))/$D127</f>
        <v>0.4642857142857143</v>
      </c>
      <c r="L127" s="8">
        <f>COUNTIFS(CSV!$A:$A,$A127,CSV!$T:$T,"&gt;2.5")/$B127</f>
        <v>0.42857142857142855</v>
      </c>
      <c r="M127" s="8">
        <f>COUNTIFS(CSV!$B:$B,$A127,CSV!$T:$T,"&gt;2.5")/$C127</f>
        <v>0.5</v>
      </c>
      <c r="N127" s="11">
        <f>(COUNTIFS(CSV!$A:$A,$A127,CSV!$T:$T,"&gt;4.5") +COUNTIFS(CSV!$B:$B,$A127,CSV!$T:$T,"&gt;4.5"))/$D127</f>
        <v>0.2857142857142857</v>
      </c>
      <c r="O127" s="8">
        <f>COUNTIFS(CSV!$A:$A,$A127,CSV!$T:$T,"&gt;4.5")/$B127</f>
        <v>0.21428571428571427</v>
      </c>
      <c r="P127" s="8">
        <f>COUNTIFS(CSV!$B:$B,$A127,CSV!$T:$T,"&gt;4.5")/$C127</f>
        <v>0.35714285714285715</v>
      </c>
      <c r="Q127" s="11">
        <f>(COUNTIFS(CSV!$A:$A,$A127,CSV!$R:$R,"&gt;0.5") +COUNTIFS(CSV!$B:$B,$A127,CSV!$S:$S,"&gt;0.5"))/$D127</f>
        <v>0.8571428571428571</v>
      </c>
      <c r="R127" s="8">
        <f>COUNTIFS(CSV!$A:$A,$A127,CSV!$R:$R,"&gt;0.5")/$B127</f>
        <v>0.9285714285714286</v>
      </c>
      <c r="S127" s="8">
        <f>COUNTIFS(CSV!$B:$B,$A127,CSV!$S:$S,"&gt;0.5")/$C127</f>
        <v>0.7857142857142857</v>
      </c>
      <c r="T127" s="11">
        <f>(COUNTIFS(CSV!$A:$A,$A127,CSV!$R:$R,"&gt;1.5") +COUNTIFS(CSV!$B:$B,$A127,CSV!$S:$S,"&gt;1.5"))/$D127</f>
        <v>0.42857142857142855</v>
      </c>
      <c r="U127" s="8">
        <f>COUNTIFS(CSV!$A:$A,$A127,CSV!$R:$R,"&gt;1.5")/$B127</f>
        <v>0.35714285714285715</v>
      </c>
      <c r="V127" s="8">
        <f>COUNTIFS(CSV!$B:$B,$A127,CSV!$S:$S,"&gt;1.5")/$C127</f>
        <v>0.5</v>
      </c>
    </row>
    <row r="128" spans="1:22" x14ac:dyDescent="0.3">
      <c r="A128" t="s">
        <v>235</v>
      </c>
      <c r="B128" s="9">
        <f>COUNTIF(CSV!A:A,A128)</f>
        <v>14</v>
      </c>
      <c r="C128" s="4">
        <f>COUNTIF(CSV!B:B,A128)</f>
        <v>14</v>
      </c>
      <c r="D128" s="4">
        <f t="shared" si="4"/>
        <v>28</v>
      </c>
      <c r="E128" s="10">
        <f>(SUMIF(CSV!$A:$A,$A128,CSV!$T:$T)  + SUMIF(CSV!$B:$B,$A128,CSV!$T:$T) )/$D128</f>
        <v>2.9285714285714284</v>
      </c>
      <c r="F128" s="6">
        <f>SUMIF(CSV!$A:$A,$A128,CSV!$T:$T)/$B128</f>
        <v>2.5714285714285716</v>
      </c>
      <c r="G128" s="6">
        <f>SUMIF(CSV!$B:$B,$A128,CSV!$T:$T)/$C128</f>
        <v>3.2857142857142856</v>
      </c>
      <c r="H128" s="10">
        <f>(SUMIF(CSV!$A:$A,$A128,CSV!$R:$R)  + SUMIF(CSV!$B:$B,$A128,CSV!$S:$S) )/$D128</f>
        <v>1.7142857142857142</v>
      </c>
      <c r="I128" s="6">
        <f>SUMIF(CSV!$A:$A,$A128,CSV!$R:$R)/$B128</f>
        <v>1.3571428571428572</v>
      </c>
      <c r="J128" s="6">
        <f>SUMIF(CSV!$B:$B,$A128,CSV!$S:$S)/$C128</f>
        <v>2.0714285714285716</v>
      </c>
      <c r="K128" s="11">
        <f>(COUNTIFS(CSV!$A:$A,$A128,CSV!$T:$T,"&gt;2.5") +COUNTIFS(CSV!$B:$B,$A128,CSV!$T:$T,"&gt;2.5"))/$D128</f>
        <v>0.5</v>
      </c>
      <c r="L128" s="8">
        <f>COUNTIFS(CSV!$A:$A,$A128,CSV!$T:$T,"&gt;2.5")/$B128</f>
        <v>0.42857142857142855</v>
      </c>
      <c r="M128" s="8">
        <f>COUNTIFS(CSV!$B:$B,$A128,CSV!$T:$T,"&gt;2.5")/$C128</f>
        <v>0.5714285714285714</v>
      </c>
      <c r="N128" s="11">
        <f>(COUNTIFS(CSV!$A:$A,$A128,CSV!$T:$T,"&gt;4.5") +COUNTIFS(CSV!$B:$B,$A128,CSV!$T:$T,"&gt;4.5"))/$D128</f>
        <v>0.21428571428571427</v>
      </c>
      <c r="O128" s="8">
        <f>COUNTIFS(CSV!$A:$A,$A128,CSV!$T:$T,"&gt;4.5")/$B128</f>
        <v>7.1428571428571425E-2</v>
      </c>
      <c r="P128" s="8">
        <f>COUNTIFS(CSV!$B:$B,$A128,CSV!$T:$T,"&gt;4.5")/$C128</f>
        <v>0.35714285714285715</v>
      </c>
      <c r="Q128" s="11">
        <f>(COUNTIFS(CSV!$A:$A,$A128,CSV!$R:$R,"&gt;0.5") +COUNTIFS(CSV!$B:$B,$A128,CSV!$S:$S,"&gt;0.5"))/$D128</f>
        <v>0.8928571428571429</v>
      </c>
      <c r="R128" s="8">
        <f>COUNTIFS(CSV!$A:$A,$A128,CSV!$R:$R,"&gt;0.5")/$B128</f>
        <v>0.9285714285714286</v>
      </c>
      <c r="S128" s="8">
        <f>COUNTIFS(CSV!$B:$B,$A128,CSV!$S:$S,"&gt;0.5")/$C128</f>
        <v>0.8571428571428571</v>
      </c>
      <c r="T128" s="11">
        <f>(COUNTIFS(CSV!$A:$A,$A128,CSV!$R:$R,"&gt;1.5") +COUNTIFS(CSV!$B:$B,$A128,CSV!$S:$S,"&gt;1.5"))/$D128</f>
        <v>0.5</v>
      </c>
      <c r="U128" s="8">
        <f>COUNTIFS(CSV!$A:$A,$A128,CSV!$R:$R,"&gt;1.5")/$B128</f>
        <v>0.35714285714285715</v>
      </c>
      <c r="V128" s="8">
        <f>COUNTIFS(CSV!$B:$B,$A128,CSV!$S:$S,"&gt;1.5")/$C128</f>
        <v>0.6428571428571429</v>
      </c>
    </row>
    <row r="129" spans="1:22" x14ac:dyDescent="0.3">
      <c r="A129" t="s">
        <v>230</v>
      </c>
      <c r="B129" s="9">
        <f>COUNTIF(CSV!A:A,A129)</f>
        <v>14</v>
      </c>
      <c r="C129" s="4">
        <f>COUNTIF(CSV!B:B,A129)</f>
        <v>15</v>
      </c>
      <c r="D129" s="4">
        <f t="shared" si="4"/>
        <v>29</v>
      </c>
      <c r="E129" s="10">
        <f>(SUMIF(CSV!$A:$A,$A129,CSV!$T:$T)  + SUMIF(CSV!$B:$B,$A129,CSV!$T:$T) )/$D129</f>
        <v>2.9655172413793105</v>
      </c>
      <c r="F129" s="6">
        <f>SUMIF(CSV!$A:$A,$A129,CSV!$T:$T)/$B129</f>
        <v>2.5</v>
      </c>
      <c r="G129" s="6">
        <f>SUMIF(CSV!$B:$B,$A129,CSV!$T:$T)/$C129</f>
        <v>3.4</v>
      </c>
      <c r="H129" s="10">
        <f>(SUMIF(CSV!$A:$A,$A129,CSV!$R:$R)  + SUMIF(CSV!$B:$B,$A129,CSV!$S:$S) )/$D129</f>
        <v>1.6896551724137931</v>
      </c>
      <c r="I129" s="6">
        <f>SUMIF(CSV!$A:$A,$A129,CSV!$R:$R)/$B129</f>
        <v>1.1428571428571428</v>
      </c>
      <c r="J129" s="6">
        <f>SUMIF(CSV!$B:$B,$A129,CSV!$S:$S)/$C129</f>
        <v>2.2000000000000002</v>
      </c>
      <c r="K129" s="11">
        <f>(COUNTIFS(CSV!$A:$A,$A129,CSV!$T:$T,"&gt;2.5") +COUNTIFS(CSV!$B:$B,$A129,CSV!$T:$T,"&gt;2.5"))/$D129</f>
        <v>0.55172413793103448</v>
      </c>
      <c r="L129" s="8">
        <f>COUNTIFS(CSV!$A:$A,$A129,CSV!$T:$T,"&gt;2.5")/$B129</f>
        <v>0.42857142857142855</v>
      </c>
      <c r="M129" s="8">
        <f>COUNTIFS(CSV!$B:$B,$A129,CSV!$T:$T,"&gt;2.5")/$C129</f>
        <v>0.66666666666666663</v>
      </c>
      <c r="N129" s="11">
        <f>(COUNTIFS(CSV!$A:$A,$A129,CSV!$T:$T,"&gt;4.5") +COUNTIFS(CSV!$B:$B,$A129,CSV!$T:$T,"&gt;4.5"))/$D129</f>
        <v>0.20689655172413793</v>
      </c>
      <c r="O129" s="8">
        <f>COUNTIFS(CSV!$A:$A,$A129,CSV!$T:$T,"&gt;4.5")/$B129</f>
        <v>0.14285714285714285</v>
      </c>
      <c r="P129" s="8">
        <f>COUNTIFS(CSV!$B:$B,$A129,CSV!$T:$T,"&gt;4.5")/$C129</f>
        <v>0.26666666666666666</v>
      </c>
      <c r="Q129" s="11">
        <f>(COUNTIFS(CSV!$A:$A,$A129,CSV!$R:$R,"&gt;0.5") +COUNTIFS(CSV!$B:$B,$A129,CSV!$S:$S,"&gt;0.5"))/$D129</f>
        <v>0.86206896551724133</v>
      </c>
      <c r="R129" s="8">
        <f>COUNTIFS(CSV!$A:$A,$A129,CSV!$R:$R,"&gt;0.5")/$B129</f>
        <v>0.7857142857142857</v>
      </c>
      <c r="S129" s="8">
        <f>COUNTIFS(CSV!$B:$B,$A129,CSV!$S:$S,"&gt;0.5")/$C129</f>
        <v>0.93333333333333335</v>
      </c>
      <c r="T129" s="11">
        <f>(COUNTIFS(CSV!$A:$A,$A129,CSV!$R:$R,"&gt;1.5") +COUNTIFS(CSV!$B:$B,$A129,CSV!$S:$S,"&gt;1.5"))/$D129</f>
        <v>0.37931034482758619</v>
      </c>
      <c r="U129" s="8">
        <f>COUNTIFS(CSV!$A:$A,$A129,CSV!$R:$R,"&gt;1.5")/$B129</f>
        <v>0.14285714285714285</v>
      </c>
      <c r="V129" s="8">
        <f>COUNTIFS(CSV!$B:$B,$A129,CSV!$S:$S,"&gt;1.5")/$C129</f>
        <v>0.6</v>
      </c>
    </row>
    <row r="130" spans="1:22" x14ac:dyDescent="0.3">
      <c r="A130" t="s">
        <v>232</v>
      </c>
      <c r="B130" s="9">
        <f>COUNTIF(CSV!A:A,A130)</f>
        <v>14</v>
      </c>
      <c r="C130" s="4">
        <f>COUNTIF(CSV!B:B,A130)</f>
        <v>15</v>
      </c>
      <c r="D130" s="4">
        <f t="shared" si="4"/>
        <v>29</v>
      </c>
      <c r="E130" s="10">
        <f>(SUMIF(CSV!$A:$A,$A130,CSV!$T:$T)  + SUMIF(CSV!$B:$B,$A130,CSV!$T:$T) )/$D130</f>
        <v>3.7586206896551726</v>
      </c>
      <c r="F130" s="6">
        <f>SUMIF(CSV!$A:$A,$A130,CSV!$T:$T)/$B130</f>
        <v>4.1428571428571432</v>
      </c>
      <c r="G130" s="6">
        <f>SUMIF(CSV!$B:$B,$A130,CSV!$T:$T)/$C130</f>
        <v>3.4</v>
      </c>
      <c r="H130" s="10">
        <f>(SUMIF(CSV!$A:$A,$A130,CSV!$R:$R)  + SUMIF(CSV!$B:$B,$A130,CSV!$S:$S) )/$D130</f>
        <v>1.7241379310344827</v>
      </c>
      <c r="I130" s="6">
        <f>SUMIF(CSV!$A:$A,$A130,CSV!$R:$R)/$B130</f>
        <v>1.6428571428571428</v>
      </c>
      <c r="J130" s="6">
        <f>SUMIF(CSV!$B:$B,$A130,CSV!$S:$S)/$C130</f>
        <v>1.8</v>
      </c>
      <c r="K130" s="11">
        <f>(COUNTIFS(CSV!$A:$A,$A130,CSV!$T:$T,"&gt;2.5") +COUNTIFS(CSV!$B:$B,$A130,CSV!$T:$T,"&gt;2.5"))/$D130</f>
        <v>0.75862068965517238</v>
      </c>
      <c r="L130" s="8">
        <f>COUNTIFS(CSV!$A:$A,$A130,CSV!$T:$T,"&gt;2.5")/$B130</f>
        <v>0.7857142857142857</v>
      </c>
      <c r="M130" s="8">
        <f>COUNTIFS(CSV!$B:$B,$A130,CSV!$T:$T,"&gt;2.5")/$C130</f>
        <v>0.73333333333333328</v>
      </c>
      <c r="N130" s="11">
        <f>(COUNTIFS(CSV!$A:$A,$A130,CSV!$T:$T,"&gt;4.5") +COUNTIFS(CSV!$B:$B,$A130,CSV!$T:$T,"&gt;4.5"))/$D130</f>
        <v>0.37931034482758619</v>
      </c>
      <c r="O130" s="8">
        <f>COUNTIFS(CSV!$A:$A,$A130,CSV!$T:$T,"&gt;4.5")/$B130</f>
        <v>0.42857142857142855</v>
      </c>
      <c r="P130" s="8">
        <f>COUNTIFS(CSV!$B:$B,$A130,CSV!$T:$T,"&gt;4.5")/$C130</f>
        <v>0.33333333333333331</v>
      </c>
      <c r="Q130" s="11">
        <f>(COUNTIFS(CSV!$A:$A,$A130,CSV!$R:$R,"&gt;0.5") +COUNTIFS(CSV!$B:$B,$A130,CSV!$S:$S,"&gt;0.5"))/$D130</f>
        <v>0.82758620689655171</v>
      </c>
      <c r="R130" s="8">
        <f>COUNTIFS(CSV!$A:$A,$A130,CSV!$R:$R,"&gt;0.5")/$B130</f>
        <v>0.8571428571428571</v>
      </c>
      <c r="S130" s="8">
        <f>COUNTIFS(CSV!$B:$B,$A130,CSV!$S:$S,"&gt;0.5")/$C130</f>
        <v>0.8</v>
      </c>
      <c r="T130" s="11">
        <f>(COUNTIFS(CSV!$A:$A,$A130,CSV!$R:$R,"&gt;1.5") +COUNTIFS(CSV!$B:$B,$A130,CSV!$S:$S,"&gt;1.5"))/$D130</f>
        <v>0.55172413793103448</v>
      </c>
      <c r="U130" s="8">
        <f>COUNTIFS(CSV!$A:$A,$A130,CSV!$R:$R,"&gt;1.5")/$B130</f>
        <v>0.5</v>
      </c>
      <c r="V130" s="8">
        <f>COUNTIFS(CSV!$B:$B,$A130,CSV!$S:$S,"&gt;1.5")/$C130</f>
        <v>0.6</v>
      </c>
    </row>
    <row r="131" spans="1:22" x14ac:dyDescent="0.3">
      <c r="A131" t="s">
        <v>227</v>
      </c>
      <c r="B131" s="9">
        <f>COUNTIF(CSV!A:A,A131)</f>
        <v>14</v>
      </c>
      <c r="C131" s="4">
        <f>COUNTIF(CSV!B:B,A131)</f>
        <v>14</v>
      </c>
      <c r="D131" s="4">
        <f t="shared" si="4"/>
        <v>28</v>
      </c>
      <c r="E131" s="10">
        <f>(SUMIF(CSV!$A:$A,$A131,CSV!$T:$T)  + SUMIF(CSV!$B:$B,$A131,CSV!$T:$T) )/$D131</f>
        <v>2.5357142857142856</v>
      </c>
      <c r="F131" s="6">
        <f>SUMIF(CSV!$A:$A,$A131,CSV!$T:$T)/$B131</f>
        <v>2.1428571428571428</v>
      </c>
      <c r="G131" s="6">
        <f>SUMIF(CSV!$B:$B,$A131,CSV!$T:$T)/$C131</f>
        <v>2.9285714285714284</v>
      </c>
      <c r="H131" s="10">
        <f>(SUMIF(CSV!$A:$A,$A131,CSV!$R:$R)  + SUMIF(CSV!$B:$B,$A131,CSV!$S:$S) )/$D131</f>
        <v>1.4642857142857142</v>
      </c>
      <c r="I131" s="6">
        <f>SUMIF(CSV!$A:$A,$A131,CSV!$R:$R)/$B131</f>
        <v>1</v>
      </c>
      <c r="J131" s="6">
        <f>SUMIF(CSV!$B:$B,$A131,CSV!$S:$S)/$C131</f>
        <v>1.9285714285714286</v>
      </c>
      <c r="K131" s="11">
        <f>(COUNTIFS(CSV!$A:$A,$A131,CSV!$T:$T,"&gt;2.5") +COUNTIFS(CSV!$B:$B,$A131,CSV!$T:$T,"&gt;2.5"))/$D131</f>
        <v>0.4642857142857143</v>
      </c>
      <c r="L131" s="8">
        <f>COUNTIFS(CSV!$A:$A,$A131,CSV!$T:$T,"&gt;2.5")/$B131</f>
        <v>0.2857142857142857</v>
      </c>
      <c r="M131" s="8">
        <f>COUNTIFS(CSV!$B:$B,$A131,CSV!$T:$T,"&gt;2.5")/$C131</f>
        <v>0.6428571428571429</v>
      </c>
      <c r="N131" s="11">
        <f>(COUNTIFS(CSV!$A:$A,$A131,CSV!$T:$T,"&gt;4.5") +COUNTIFS(CSV!$B:$B,$A131,CSV!$T:$T,"&gt;4.5"))/$D131</f>
        <v>0.10714285714285714</v>
      </c>
      <c r="O131" s="8">
        <f>COUNTIFS(CSV!$A:$A,$A131,CSV!$T:$T,"&gt;4.5")/$B131</f>
        <v>7.1428571428571425E-2</v>
      </c>
      <c r="P131" s="8">
        <f>COUNTIFS(CSV!$B:$B,$A131,CSV!$T:$T,"&gt;4.5")/$C131</f>
        <v>0.14285714285714285</v>
      </c>
      <c r="Q131" s="11">
        <f>(COUNTIFS(CSV!$A:$A,$A131,CSV!$R:$R,"&gt;0.5") +COUNTIFS(CSV!$B:$B,$A131,CSV!$S:$S,"&gt;0.5"))/$D131</f>
        <v>0.75</v>
      </c>
      <c r="R131" s="8">
        <f>COUNTIFS(CSV!$A:$A,$A131,CSV!$R:$R,"&gt;0.5")/$B131</f>
        <v>0.6428571428571429</v>
      </c>
      <c r="S131" s="8">
        <f>COUNTIFS(CSV!$B:$B,$A131,CSV!$S:$S,"&gt;0.5")/$C131</f>
        <v>0.8571428571428571</v>
      </c>
      <c r="T131" s="11">
        <f>(COUNTIFS(CSV!$A:$A,$A131,CSV!$R:$R,"&gt;1.5") +COUNTIFS(CSV!$B:$B,$A131,CSV!$S:$S,"&gt;1.5"))/$D131</f>
        <v>0.5</v>
      </c>
      <c r="U131" s="8">
        <f>COUNTIFS(CSV!$A:$A,$A131,CSV!$R:$R,"&gt;1.5")/$B131</f>
        <v>0.2857142857142857</v>
      </c>
      <c r="V131" s="8">
        <f>COUNTIFS(CSV!$B:$B,$A131,CSV!$S:$S,"&gt;1.5")/$C131</f>
        <v>0.7142857142857143</v>
      </c>
    </row>
    <row r="132" spans="1:22" x14ac:dyDescent="0.3">
      <c r="A132" t="s">
        <v>239</v>
      </c>
      <c r="B132" s="9">
        <f>COUNTIF(CSV!A:A,A132)</f>
        <v>14</v>
      </c>
      <c r="C132" s="4">
        <f>COUNTIF(CSV!B:B,A132)</f>
        <v>13</v>
      </c>
      <c r="D132" s="4">
        <f t="shared" si="4"/>
        <v>27</v>
      </c>
      <c r="E132" s="10">
        <f>(SUMIF(CSV!$A:$A,$A132,CSV!$T:$T)  + SUMIF(CSV!$B:$B,$A132,CSV!$T:$T) )/$D132</f>
        <v>3.2592592592592591</v>
      </c>
      <c r="F132" s="6">
        <f>SUMIF(CSV!$A:$A,$A132,CSV!$T:$T)/$B132</f>
        <v>4.1428571428571432</v>
      </c>
      <c r="G132" s="6">
        <f>SUMIF(CSV!$B:$B,$A132,CSV!$T:$T)/$C132</f>
        <v>2.3076923076923075</v>
      </c>
      <c r="H132" s="10">
        <f>(SUMIF(CSV!$A:$A,$A132,CSV!$R:$R)  + SUMIF(CSV!$B:$B,$A132,CSV!$S:$S) )/$D132</f>
        <v>1.5925925925925926</v>
      </c>
      <c r="I132" s="6">
        <f>SUMIF(CSV!$A:$A,$A132,CSV!$R:$R)/$B132</f>
        <v>2</v>
      </c>
      <c r="J132" s="6">
        <f>SUMIF(CSV!$B:$B,$A132,CSV!$S:$S)/$C132</f>
        <v>1.1538461538461537</v>
      </c>
      <c r="K132" s="11">
        <f>(COUNTIFS(CSV!$A:$A,$A132,CSV!$T:$T,"&gt;2.5") +COUNTIFS(CSV!$B:$B,$A132,CSV!$T:$T,"&gt;2.5"))/$D132</f>
        <v>0.59259259259259256</v>
      </c>
      <c r="L132" s="8">
        <f>COUNTIFS(CSV!$A:$A,$A132,CSV!$T:$T,"&gt;2.5")/$B132</f>
        <v>0.7857142857142857</v>
      </c>
      <c r="M132" s="8">
        <f>COUNTIFS(CSV!$B:$B,$A132,CSV!$T:$T,"&gt;2.5")/$C132</f>
        <v>0.38461538461538464</v>
      </c>
      <c r="N132" s="11">
        <f>(COUNTIFS(CSV!$A:$A,$A132,CSV!$T:$T,"&gt;4.5") +COUNTIFS(CSV!$B:$B,$A132,CSV!$T:$T,"&gt;4.5"))/$D132</f>
        <v>0.25925925925925924</v>
      </c>
      <c r="O132" s="8">
        <f>COUNTIFS(CSV!$A:$A,$A132,CSV!$T:$T,"&gt;4.5")/$B132</f>
        <v>0.5</v>
      </c>
      <c r="P132" s="8">
        <f>COUNTIFS(CSV!$B:$B,$A132,CSV!$T:$T,"&gt;4.5")/$C132</f>
        <v>0</v>
      </c>
      <c r="Q132" s="11">
        <f>(COUNTIFS(CSV!$A:$A,$A132,CSV!$R:$R,"&gt;0.5") +COUNTIFS(CSV!$B:$B,$A132,CSV!$S:$S,"&gt;0.5"))/$D132</f>
        <v>0.88888888888888884</v>
      </c>
      <c r="R132" s="8">
        <f>COUNTIFS(CSV!$A:$A,$A132,CSV!$R:$R,"&gt;0.5")/$B132</f>
        <v>0.9285714285714286</v>
      </c>
      <c r="S132" s="8">
        <f>COUNTIFS(CSV!$B:$B,$A132,CSV!$S:$S,"&gt;0.5")/$C132</f>
        <v>0.84615384615384615</v>
      </c>
      <c r="T132" s="11">
        <f>(COUNTIFS(CSV!$A:$A,$A132,CSV!$R:$R,"&gt;1.5") +COUNTIFS(CSV!$B:$B,$A132,CSV!$S:$S,"&gt;1.5"))/$D132</f>
        <v>0.51851851851851849</v>
      </c>
      <c r="U132" s="8">
        <f>COUNTIFS(CSV!$A:$A,$A132,CSV!$R:$R,"&gt;1.5")/$B132</f>
        <v>0.7142857142857143</v>
      </c>
      <c r="V132" s="8">
        <f>COUNTIFS(CSV!$B:$B,$A132,CSV!$S:$S,"&gt;1.5")/$C132</f>
        <v>0.30769230769230771</v>
      </c>
    </row>
    <row r="133" spans="1:22" x14ac:dyDescent="0.3">
      <c r="A133" s="62" t="s">
        <v>257</v>
      </c>
      <c r="B133" s="9">
        <f>COUNTIF(CSV!A:A,A133)</f>
        <v>8</v>
      </c>
      <c r="C133" s="4">
        <f>COUNTIF(CSV!B:B,A133)</f>
        <v>9</v>
      </c>
      <c r="D133" s="4">
        <f t="shared" ref="D133:D195" si="5">B133+C133</f>
        <v>17</v>
      </c>
      <c r="E133" s="10">
        <f>(SUMIF(CSV!$A:$A,$A133,CSV!$T:$T)  + SUMIF(CSV!$B:$B,$A133,CSV!$T:$T) )/$D133</f>
        <v>3.2352941176470589</v>
      </c>
      <c r="F133" s="6">
        <f>SUMIF(CSV!$A:$A,$A133,CSV!$T:$T)/$B133</f>
        <v>3.375</v>
      </c>
      <c r="G133" s="6">
        <f>SUMIF(CSV!$B:$B,$A133,CSV!$T:$T)/$C133</f>
        <v>3.1111111111111112</v>
      </c>
      <c r="H133" s="10">
        <f>(SUMIF(CSV!$A:$A,$A133,CSV!$R:$R)  + SUMIF(CSV!$B:$B,$A133,CSV!$S:$S) )/$D133</f>
        <v>1.5294117647058822</v>
      </c>
      <c r="I133" s="6">
        <f>SUMIF(CSV!$A:$A,$A133,CSV!$R:$R)/$B133</f>
        <v>1.25</v>
      </c>
      <c r="J133" s="6">
        <f>SUMIF(CSV!$B:$B,$A133,CSV!$S:$S)/$C133</f>
        <v>1.7777777777777777</v>
      </c>
      <c r="K133" s="11">
        <f>(COUNTIFS(CSV!$A:$A,$A133,CSV!$T:$T,"&gt;2.5") +COUNTIFS(CSV!$B:$B,$A133,CSV!$T:$T,"&gt;2.5"))/$D133</f>
        <v>0.6470588235294118</v>
      </c>
      <c r="L133" s="8">
        <f>COUNTIFS(CSV!$A:$A,$A133,CSV!$T:$T,"&gt;2.5")/$B133</f>
        <v>0.75</v>
      </c>
      <c r="M133" s="8">
        <f>COUNTIFS(CSV!$B:$B,$A133,CSV!$T:$T,"&gt;2.5")/$C133</f>
        <v>0.55555555555555558</v>
      </c>
      <c r="N133" s="11">
        <f>(COUNTIFS(CSV!$A:$A,$A133,CSV!$T:$T,"&gt;4.5") +COUNTIFS(CSV!$B:$B,$A133,CSV!$T:$T,"&gt;4.5"))/$D133</f>
        <v>0.29411764705882354</v>
      </c>
      <c r="O133" s="8">
        <f>COUNTIFS(CSV!$A:$A,$A133,CSV!$T:$T,"&gt;4.5")/$B133</f>
        <v>0.375</v>
      </c>
      <c r="P133" s="8">
        <f>COUNTIFS(CSV!$B:$B,$A133,CSV!$T:$T,"&gt;4.5")/$C133</f>
        <v>0.22222222222222221</v>
      </c>
      <c r="Q133" s="11">
        <f>(COUNTIFS(CSV!$A:$A,$A133,CSV!$R:$R,"&gt;0.5") +COUNTIFS(CSV!$B:$B,$A133,CSV!$S:$S,"&gt;0.5"))/$D133</f>
        <v>0.76470588235294112</v>
      </c>
      <c r="R133" s="8">
        <f>COUNTIFS(CSV!$A:$A,$A133,CSV!$R:$R,"&gt;0.5")/$B133</f>
        <v>0.75</v>
      </c>
      <c r="S133" s="8">
        <f>COUNTIFS(CSV!$B:$B,$A133,CSV!$S:$S,"&gt;0.5")/$C133</f>
        <v>0.77777777777777779</v>
      </c>
      <c r="T133" s="11">
        <f>(COUNTIFS(CSV!$A:$A,$A133,CSV!$R:$R,"&gt;1.5") +COUNTIFS(CSV!$B:$B,$A133,CSV!$S:$S,"&gt;1.5"))/$D133</f>
        <v>0.52941176470588236</v>
      </c>
      <c r="U133" s="8">
        <f>COUNTIFS(CSV!$A:$A,$A133,CSV!$R:$R,"&gt;1.5")/$B133</f>
        <v>0.5</v>
      </c>
      <c r="V133" s="8">
        <f>COUNTIFS(CSV!$B:$B,$A133,CSV!$S:$S,"&gt;1.5")/$C133</f>
        <v>0.55555555555555558</v>
      </c>
    </row>
    <row r="134" spans="1:22" x14ac:dyDescent="0.3">
      <c r="A134" s="62" t="s">
        <v>247</v>
      </c>
      <c r="B134" s="9">
        <f>COUNTIF(CSV!A:A,A134)</f>
        <v>8</v>
      </c>
      <c r="C134" s="4">
        <f>COUNTIF(CSV!B:B,A134)</f>
        <v>8</v>
      </c>
      <c r="D134" s="4">
        <f t="shared" si="5"/>
        <v>16</v>
      </c>
      <c r="E134" s="10">
        <f>(SUMIF(CSV!$A:$A,$A134,CSV!$T:$T)  + SUMIF(CSV!$B:$B,$A134,CSV!$T:$T) )/$D134</f>
        <v>3.5</v>
      </c>
      <c r="F134" s="6">
        <f>SUMIF(CSV!$A:$A,$A134,CSV!$T:$T)/$B134</f>
        <v>3.375</v>
      </c>
      <c r="G134" s="6">
        <f>SUMIF(CSV!$B:$B,$A134,CSV!$T:$T)/$C134</f>
        <v>3.625</v>
      </c>
      <c r="H134" s="10">
        <f>(SUMIF(CSV!$A:$A,$A134,CSV!$R:$R)  + SUMIF(CSV!$B:$B,$A134,CSV!$S:$S) )/$D134</f>
        <v>1.625</v>
      </c>
      <c r="I134" s="6">
        <f>SUMIF(CSV!$A:$A,$A134,CSV!$R:$R)/$B134</f>
        <v>1.375</v>
      </c>
      <c r="J134" s="6">
        <f>SUMIF(CSV!$B:$B,$A134,CSV!$S:$S)/$C134</f>
        <v>1.875</v>
      </c>
      <c r="K134" s="11">
        <f>(COUNTIFS(CSV!$A:$A,$A134,CSV!$T:$T,"&gt;2.5") +COUNTIFS(CSV!$B:$B,$A134,CSV!$T:$T,"&gt;2.5"))/$D134</f>
        <v>0.6875</v>
      </c>
      <c r="L134" s="8">
        <f>COUNTIFS(CSV!$A:$A,$A134,CSV!$T:$T,"&gt;2.5")/$B134</f>
        <v>0.625</v>
      </c>
      <c r="M134" s="8">
        <f>COUNTIFS(CSV!$B:$B,$A134,CSV!$T:$T,"&gt;2.5")/$C134</f>
        <v>0.75</v>
      </c>
      <c r="N134" s="11">
        <f>(COUNTIFS(CSV!$A:$A,$A134,CSV!$T:$T,"&gt;4.5") +COUNTIFS(CSV!$B:$B,$A134,CSV!$T:$T,"&gt;4.5"))/$D134</f>
        <v>0.25</v>
      </c>
      <c r="O134" s="8">
        <f>COUNTIFS(CSV!$A:$A,$A134,CSV!$T:$T,"&gt;4.5")/$B134</f>
        <v>0.25</v>
      </c>
      <c r="P134" s="8">
        <f>COUNTIFS(CSV!$B:$B,$A134,CSV!$T:$T,"&gt;4.5")/$C134</f>
        <v>0.25</v>
      </c>
      <c r="Q134" s="11">
        <f>(COUNTIFS(CSV!$A:$A,$A134,CSV!$R:$R,"&gt;0.5") +COUNTIFS(CSV!$B:$B,$A134,CSV!$S:$S,"&gt;0.5"))/$D134</f>
        <v>0.9375</v>
      </c>
      <c r="R134" s="8">
        <f>COUNTIFS(CSV!$A:$A,$A134,CSV!$R:$R,"&gt;0.5")/$B134</f>
        <v>0.875</v>
      </c>
      <c r="S134" s="8">
        <f>COUNTIFS(CSV!$B:$B,$A134,CSV!$S:$S,"&gt;0.5")/$C134</f>
        <v>1</v>
      </c>
      <c r="T134" s="11">
        <f>(COUNTIFS(CSV!$A:$A,$A134,CSV!$R:$R,"&gt;1.5") +COUNTIFS(CSV!$B:$B,$A134,CSV!$S:$S,"&gt;1.5"))/$D134</f>
        <v>0.5</v>
      </c>
      <c r="U134" s="8">
        <f>COUNTIFS(CSV!$A:$A,$A134,CSV!$R:$R,"&gt;1.5")/$B134</f>
        <v>0.375</v>
      </c>
      <c r="V134" s="8">
        <f>COUNTIFS(CSV!$B:$B,$A134,CSV!$S:$S,"&gt;1.5")/$C134</f>
        <v>0.625</v>
      </c>
    </row>
    <row r="135" spans="1:22" x14ac:dyDescent="0.3">
      <c r="A135" s="62" t="s">
        <v>256</v>
      </c>
      <c r="B135" s="9">
        <f>COUNTIF(CSV!A:A,A135)</f>
        <v>8</v>
      </c>
      <c r="C135" s="4">
        <f>COUNTIF(CSV!B:B,A135)</f>
        <v>9</v>
      </c>
      <c r="D135" s="4">
        <f t="shared" si="5"/>
        <v>17</v>
      </c>
      <c r="E135" s="10">
        <f>(SUMIF(CSV!$A:$A,$A135,CSV!$T:$T)  + SUMIF(CSV!$B:$B,$A135,CSV!$T:$T) )/$D135</f>
        <v>2.6470588235294117</v>
      </c>
      <c r="F135" s="6">
        <f>SUMIF(CSV!$A:$A,$A135,CSV!$T:$T)/$B135</f>
        <v>2.25</v>
      </c>
      <c r="G135" s="6">
        <f>SUMIF(CSV!$B:$B,$A135,CSV!$T:$T)/$C135</f>
        <v>3</v>
      </c>
      <c r="H135" s="10">
        <f>(SUMIF(CSV!$A:$A,$A135,CSV!$R:$R)  + SUMIF(CSV!$B:$B,$A135,CSV!$S:$S) )/$D135</f>
        <v>0.94117647058823528</v>
      </c>
      <c r="I135" s="6">
        <f>SUMIF(CSV!$A:$A,$A135,CSV!$R:$R)/$B135</f>
        <v>0.75</v>
      </c>
      <c r="J135" s="6">
        <f>SUMIF(CSV!$B:$B,$A135,CSV!$S:$S)/$C135</f>
        <v>1.1111111111111112</v>
      </c>
      <c r="K135" s="11">
        <f>(COUNTIFS(CSV!$A:$A,$A135,CSV!$T:$T,"&gt;2.5") +COUNTIFS(CSV!$B:$B,$A135,CSV!$T:$T,"&gt;2.5"))/$D135</f>
        <v>0.47058823529411764</v>
      </c>
      <c r="L135" s="8">
        <f>COUNTIFS(CSV!$A:$A,$A135,CSV!$T:$T,"&gt;2.5")/$B135</f>
        <v>0.25</v>
      </c>
      <c r="M135" s="8">
        <f>COUNTIFS(CSV!$B:$B,$A135,CSV!$T:$T,"&gt;2.5")/$C135</f>
        <v>0.66666666666666663</v>
      </c>
      <c r="N135" s="11">
        <f>(COUNTIFS(CSV!$A:$A,$A135,CSV!$T:$T,"&gt;4.5") +COUNTIFS(CSV!$B:$B,$A135,CSV!$T:$T,"&gt;4.5"))/$D135</f>
        <v>0.11764705882352941</v>
      </c>
      <c r="O135" s="8">
        <f>COUNTIFS(CSV!$A:$A,$A135,CSV!$T:$T,"&gt;4.5")/$B135</f>
        <v>0.125</v>
      </c>
      <c r="P135" s="8">
        <f>COUNTIFS(CSV!$B:$B,$A135,CSV!$T:$T,"&gt;4.5")/$C135</f>
        <v>0.1111111111111111</v>
      </c>
      <c r="Q135" s="11">
        <f>(COUNTIFS(CSV!$A:$A,$A135,CSV!$R:$R,"&gt;0.5") +COUNTIFS(CSV!$B:$B,$A135,CSV!$S:$S,"&gt;0.5"))/$D135</f>
        <v>0.70588235294117652</v>
      </c>
      <c r="R135" s="8">
        <f>COUNTIFS(CSV!$A:$A,$A135,CSV!$R:$R,"&gt;0.5")/$B135</f>
        <v>0.625</v>
      </c>
      <c r="S135" s="8">
        <f>COUNTIFS(CSV!$B:$B,$A135,CSV!$S:$S,"&gt;0.5")/$C135</f>
        <v>0.77777777777777779</v>
      </c>
      <c r="T135" s="11">
        <f>(COUNTIFS(CSV!$A:$A,$A135,CSV!$R:$R,"&gt;1.5") +COUNTIFS(CSV!$B:$B,$A135,CSV!$S:$S,"&gt;1.5"))/$D135</f>
        <v>0.17647058823529413</v>
      </c>
      <c r="U135" s="8">
        <f>COUNTIFS(CSV!$A:$A,$A135,CSV!$R:$R,"&gt;1.5")/$B135</f>
        <v>0.125</v>
      </c>
      <c r="V135" s="8">
        <f>COUNTIFS(CSV!$B:$B,$A135,CSV!$S:$S,"&gt;1.5")/$C135</f>
        <v>0.22222222222222221</v>
      </c>
    </row>
    <row r="136" spans="1:22" x14ac:dyDescent="0.3">
      <c r="A136" s="62" t="s">
        <v>246</v>
      </c>
      <c r="B136" s="9">
        <f>COUNTIF(CSV!A:A,A136)</f>
        <v>9</v>
      </c>
      <c r="C136" s="4">
        <f>COUNTIF(CSV!B:B,A136)</f>
        <v>9</v>
      </c>
      <c r="D136" s="4">
        <f t="shared" si="5"/>
        <v>18</v>
      </c>
      <c r="E136" s="10">
        <f>(SUMIF(CSV!$A:$A,$A136,CSV!$T:$T)  + SUMIF(CSV!$B:$B,$A136,CSV!$T:$T) )/$D136</f>
        <v>2.9444444444444446</v>
      </c>
      <c r="F136" s="6">
        <f>SUMIF(CSV!$A:$A,$A136,CSV!$T:$T)/$B136</f>
        <v>3.1111111111111112</v>
      </c>
      <c r="G136" s="6">
        <f>SUMIF(CSV!$B:$B,$A136,CSV!$T:$T)/$C136</f>
        <v>2.7777777777777777</v>
      </c>
      <c r="H136" s="10">
        <f>(SUMIF(CSV!$A:$A,$A136,CSV!$R:$R)  + SUMIF(CSV!$B:$B,$A136,CSV!$S:$S) )/$D136</f>
        <v>1.2777777777777777</v>
      </c>
      <c r="I136" s="6">
        <f>SUMIF(CSV!$A:$A,$A136,CSV!$R:$R)/$B136</f>
        <v>1.1111111111111112</v>
      </c>
      <c r="J136" s="6">
        <f>SUMIF(CSV!$B:$B,$A136,CSV!$S:$S)/$C136</f>
        <v>1.4444444444444444</v>
      </c>
      <c r="K136" s="11">
        <f>(COUNTIFS(CSV!$A:$A,$A136,CSV!$T:$T,"&gt;2.5") +COUNTIFS(CSV!$B:$B,$A136,CSV!$T:$T,"&gt;2.5"))/$D136</f>
        <v>0.55555555555555558</v>
      </c>
      <c r="L136" s="8">
        <f>COUNTIFS(CSV!$A:$A,$A136,CSV!$T:$T,"&gt;2.5")/$B136</f>
        <v>0.55555555555555558</v>
      </c>
      <c r="M136" s="8">
        <f>COUNTIFS(CSV!$B:$B,$A136,CSV!$T:$T,"&gt;2.5")/$C136</f>
        <v>0.55555555555555558</v>
      </c>
      <c r="N136" s="11">
        <f>(COUNTIFS(CSV!$A:$A,$A136,CSV!$T:$T,"&gt;4.5") +COUNTIFS(CSV!$B:$B,$A136,CSV!$T:$T,"&gt;4.5"))/$D136</f>
        <v>0.22222222222222221</v>
      </c>
      <c r="O136" s="8">
        <f>COUNTIFS(CSV!$A:$A,$A136,CSV!$T:$T,"&gt;4.5")/$B136</f>
        <v>0.22222222222222221</v>
      </c>
      <c r="P136" s="8">
        <f>COUNTIFS(CSV!$B:$B,$A136,CSV!$T:$T,"&gt;4.5")/$C136</f>
        <v>0.22222222222222221</v>
      </c>
      <c r="Q136" s="11">
        <f>(COUNTIFS(CSV!$A:$A,$A136,CSV!$R:$R,"&gt;0.5") +COUNTIFS(CSV!$B:$B,$A136,CSV!$S:$S,"&gt;0.5"))/$D136</f>
        <v>0.72222222222222221</v>
      </c>
      <c r="R136" s="8">
        <f>COUNTIFS(CSV!$A:$A,$A136,CSV!$R:$R,"&gt;0.5")/$B136</f>
        <v>0.66666666666666663</v>
      </c>
      <c r="S136" s="8">
        <f>COUNTIFS(CSV!$B:$B,$A136,CSV!$S:$S,"&gt;0.5")/$C136</f>
        <v>0.77777777777777779</v>
      </c>
      <c r="T136" s="11">
        <f>(COUNTIFS(CSV!$A:$A,$A136,CSV!$R:$R,"&gt;1.5") +COUNTIFS(CSV!$B:$B,$A136,CSV!$S:$S,"&gt;1.5"))/$D136</f>
        <v>0.44444444444444442</v>
      </c>
      <c r="U136" s="8">
        <f>COUNTIFS(CSV!$A:$A,$A136,CSV!$R:$R,"&gt;1.5")/$B136</f>
        <v>0.33333333333333331</v>
      </c>
      <c r="V136" s="8">
        <f>COUNTIFS(CSV!$B:$B,$A136,CSV!$S:$S,"&gt;1.5")/$C136</f>
        <v>0.55555555555555558</v>
      </c>
    </row>
    <row r="137" spans="1:22" x14ac:dyDescent="0.3">
      <c r="A137" t="s">
        <v>318</v>
      </c>
      <c r="B137" s="9">
        <f>COUNTIF(CSV!A:A,A137)</f>
        <v>7</v>
      </c>
      <c r="C137" s="4">
        <f>COUNTIF(CSV!B:B,A137)</f>
        <v>10</v>
      </c>
      <c r="D137" s="4">
        <f t="shared" si="5"/>
        <v>17</v>
      </c>
      <c r="E137" s="10">
        <f>(SUMIF(CSV!$A:$A,$A137,CSV!$T:$T)  + SUMIF(CSV!$B:$B,$A137,CSV!$T:$T) )/$D137</f>
        <v>2.4117647058823528</v>
      </c>
      <c r="F137" s="6">
        <f>SUMIF(CSV!$A:$A,$A137,CSV!$T:$T)/$B137</f>
        <v>2.5714285714285716</v>
      </c>
      <c r="G137" s="6">
        <f>SUMIF(CSV!$B:$B,$A137,CSV!$T:$T)/$C137</f>
        <v>2.2999999999999998</v>
      </c>
      <c r="H137" s="10">
        <f>(SUMIF(CSV!$A:$A,$A137,CSV!$R:$R)  + SUMIF(CSV!$B:$B,$A137,CSV!$S:$S) )/$D137</f>
        <v>1.1176470588235294</v>
      </c>
      <c r="I137" s="6">
        <f>SUMIF(CSV!$A:$A,$A137,CSV!$R:$R)/$B137</f>
        <v>0.8571428571428571</v>
      </c>
      <c r="J137" s="6">
        <f>SUMIF(CSV!$B:$B,$A137,CSV!$S:$S)/$C137</f>
        <v>1.3</v>
      </c>
      <c r="K137" s="11">
        <f>(COUNTIFS(CSV!$A:$A,$A137,CSV!$T:$T,"&gt;2.5") +COUNTIFS(CSV!$B:$B,$A137,CSV!$T:$T,"&gt;2.5"))/$D137</f>
        <v>0.47058823529411764</v>
      </c>
      <c r="L137" s="8">
        <f>COUNTIFS(CSV!$A:$A,$A137,CSV!$T:$T,"&gt;2.5")/$B137</f>
        <v>0.42857142857142855</v>
      </c>
      <c r="M137" s="8">
        <f>COUNTIFS(CSV!$B:$B,$A137,CSV!$T:$T,"&gt;2.5")/$C137</f>
        <v>0.5</v>
      </c>
      <c r="N137" s="11">
        <f>(COUNTIFS(CSV!$A:$A,$A137,CSV!$T:$T,"&gt;4.5") +COUNTIFS(CSV!$B:$B,$A137,CSV!$T:$T,"&gt;4.5"))/$D137</f>
        <v>5.8823529411764705E-2</v>
      </c>
      <c r="O137" s="8">
        <f>COUNTIFS(CSV!$A:$A,$A137,CSV!$T:$T,"&gt;4.5")/$B137</f>
        <v>0.14285714285714285</v>
      </c>
      <c r="P137" s="8">
        <f>COUNTIFS(CSV!$B:$B,$A137,CSV!$T:$T,"&gt;4.5")/$C137</f>
        <v>0</v>
      </c>
      <c r="Q137" s="11">
        <f>(COUNTIFS(CSV!$A:$A,$A137,CSV!$R:$R,"&gt;0.5") +COUNTIFS(CSV!$B:$B,$A137,CSV!$S:$S,"&gt;0.5"))/$D137</f>
        <v>0.70588235294117652</v>
      </c>
      <c r="R137" s="8">
        <f>COUNTIFS(CSV!$A:$A,$A137,CSV!$R:$R,"&gt;0.5")/$B137</f>
        <v>0.5714285714285714</v>
      </c>
      <c r="S137" s="8">
        <f>COUNTIFS(CSV!$B:$B,$A137,CSV!$S:$S,"&gt;0.5")/$C137</f>
        <v>0.8</v>
      </c>
      <c r="T137" s="11">
        <f>(COUNTIFS(CSV!$A:$A,$A137,CSV!$R:$R,"&gt;1.5") +COUNTIFS(CSV!$B:$B,$A137,CSV!$S:$S,"&gt;1.5"))/$D137</f>
        <v>0.41176470588235292</v>
      </c>
      <c r="U137" s="8">
        <f>COUNTIFS(CSV!$A:$A,$A137,CSV!$R:$R,"&gt;1.5")/$B137</f>
        <v>0.2857142857142857</v>
      </c>
      <c r="V137" s="8">
        <f>COUNTIFS(CSV!$B:$B,$A137,CSV!$S:$S,"&gt;1.5")/$C137</f>
        <v>0.5</v>
      </c>
    </row>
    <row r="138" spans="1:22" x14ac:dyDescent="0.3">
      <c r="A138" s="62" t="s">
        <v>319</v>
      </c>
      <c r="B138" s="9">
        <f>COUNTIF(CSV!A:A,A138)</f>
        <v>8</v>
      </c>
      <c r="C138" s="4">
        <f>COUNTIF(CSV!B:B,A138)</f>
        <v>8</v>
      </c>
      <c r="D138" s="4">
        <f t="shared" si="5"/>
        <v>16</v>
      </c>
      <c r="E138" s="10">
        <f>(SUMIF(CSV!$A:$A,$A138,CSV!$T:$T)  + SUMIF(CSV!$B:$B,$A138,CSV!$T:$T) )/$D138</f>
        <v>2.9375</v>
      </c>
      <c r="F138" s="6">
        <f>SUMIF(CSV!$A:$A,$A138,CSV!$T:$T)/$B138</f>
        <v>3.25</v>
      </c>
      <c r="G138" s="6">
        <f>SUMIF(CSV!$B:$B,$A138,CSV!$T:$T)/$C138</f>
        <v>2.625</v>
      </c>
      <c r="H138" s="10">
        <f>(SUMIF(CSV!$A:$A,$A138,CSV!$R:$R)  + SUMIF(CSV!$B:$B,$A138,CSV!$S:$S) )/$D138</f>
        <v>1.4375</v>
      </c>
      <c r="I138" s="6">
        <f>SUMIF(CSV!$A:$A,$A138,CSV!$R:$R)/$B138</f>
        <v>1.25</v>
      </c>
      <c r="J138" s="6">
        <f>SUMIF(CSV!$B:$B,$A138,CSV!$S:$S)/$C138</f>
        <v>1.625</v>
      </c>
      <c r="K138" s="11">
        <f>(COUNTIFS(CSV!$A:$A,$A138,CSV!$T:$T,"&gt;2.5") +COUNTIFS(CSV!$B:$B,$A138,CSV!$T:$T,"&gt;2.5"))/$D138</f>
        <v>0.5</v>
      </c>
      <c r="L138" s="8">
        <f>COUNTIFS(CSV!$A:$A,$A138,CSV!$T:$T,"&gt;2.5")/$B138</f>
        <v>0.5</v>
      </c>
      <c r="M138" s="8">
        <f>COUNTIFS(CSV!$B:$B,$A138,CSV!$T:$T,"&gt;2.5")/$C138</f>
        <v>0.5</v>
      </c>
      <c r="N138" s="11">
        <f>(COUNTIFS(CSV!$A:$A,$A138,CSV!$T:$T,"&gt;4.5") +COUNTIFS(CSV!$B:$B,$A138,CSV!$T:$T,"&gt;4.5"))/$D138</f>
        <v>0.1875</v>
      </c>
      <c r="O138" s="8">
        <f>COUNTIFS(CSV!$A:$A,$A138,CSV!$T:$T,"&gt;4.5")/$B138</f>
        <v>0.125</v>
      </c>
      <c r="P138" s="8">
        <f>COUNTIFS(CSV!$B:$B,$A138,CSV!$T:$T,"&gt;4.5")/$C138</f>
        <v>0.25</v>
      </c>
      <c r="Q138" s="11">
        <f>(COUNTIFS(CSV!$A:$A,$A138,CSV!$R:$R,"&gt;0.5") +COUNTIFS(CSV!$B:$B,$A138,CSV!$S:$S,"&gt;0.5"))/$D138</f>
        <v>0.75</v>
      </c>
      <c r="R138" s="8">
        <f>COUNTIFS(CSV!$A:$A,$A138,CSV!$R:$R,"&gt;0.5")/$B138</f>
        <v>0.75</v>
      </c>
      <c r="S138" s="8">
        <f>COUNTIFS(CSV!$B:$B,$A138,CSV!$S:$S,"&gt;0.5")/$C138</f>
        <v>0.75</v>
      </c>
      <c r="T138" s="11">
        <f>(COUNTIFS(CSV!$A:$A,$A138,CSV!$R:$R,"&gt;1.5") +COUNTIFS(CSV!$B:$B,$A138,CSV!$S:$S,"&gt;1.5"))/$D138</f>
        <v>0.5</v>
      </c>
      <c r="U138" s="8">
        <f>COUNTIFS(CSV!$A:$A,$A138,CSV!$R:$R,"&gt;1.5")/$B138</f>
        <v>0.375</v>
      </c>
      <c r="V138" s="8">
        <f>COUNTIFS(CSV!$B:$B,$A138,CSV!$S:$S,"&gt;1.5")/$C138</f>
        <v>0.625</v>
      </c>
    </row>
    <row r="139" spans="1:22" x14ac:dyDescent="0.3">
      <c r="A139" s="62" t="s">
        <v>255</v>
      </c>
      <c r="B139" s="9">
        <f>COUNTIF(CSV!A:A,A139)</f>
        <v>8</v>
      </c>
      <c r="C139" s="4">
        <f>COUNTIF(CSV!B:B,A139)</f>
        <v>8</v>
      </c>
      <c r="D139" s="4">
        <f t="shared" si="5"/>
        <v>16</v>
      </c>
      <c r="E139" s="10">
        <f>(SUMIF(CSV!$A:$A,$A139,CSV!$T:$T)  + SUMIF(CSV!$B:$B,$A139,CSV!$T:$T) )/$D139</f>
        <v>3.125</v>
      </c>
      <c r="F139" s="6">
        <f>SUMIF(CSV!$A:$A,$A139,CSV!$T:$T)/$B139</f>
        <v>3.375</v>
      </c>
      <c r="G139" s="6">
        <f>SUMIF(CSV!$B:$B,$A139,CSV!$T:$T)/$C139</f>
        <v>2.875</v>
      </c>
      <c r="H139" s="10">
        <f>(SUMIF(CSV!$A:$A,$A139,CSV!$R:$R)  + SUMIF(CSV!$B:$B,$A139,CSV!$S:$S) )/$D139</f>
        <v>1.8125</v>
      </c>
      <c r="I139" s="6">
        <f>SUMIF(CSV!$A:$A,$A139,CSV!$R:$R)/$B139</f>
        <v>1.625</v>
      </c>
      <c r="J139" s="6">
        <f>SUMIF(CSV!$B:$B,$A139,CSV!$S:$S)/$C139</f>
        <v>2</v>
      </c>
      <c r="K139" s="11">
        <f>(COUNTIFS(CSV!$A:$A,$A139,CSV!$T:$T,"&gt;2.5") +COUNTIFS(CSV!$B:$B,$A139,CSV!$T:$T,"&gt;2.5"))/$D139</f>
        <v>0.5625</v>
      </c>
      <c r="L139" s="8">
        <f>COUNTIFS(CSV!$A:$A,$A139,CSV!$T:$T,"&gt;2.5")/$B139</f>
        <v>0.625</v>
      </c>
      <c r="M139" s="8">
        <f>COUNTIFS(CSV!$B:$B,$A139,CSV!$T:$T,"&gt;2.5")/$C139</f>
        <v>0.5</v>
      </c>
      <c r="N139" s="11">
        <f>(COUNTIFS(CSV!$A:$A,$A139,CSV!$T:$T,"&gt;4.5") +COUNTIFS(CSV!$B:$B,$A139,CSV!$T:$T,"&gt;4.5"))/$D139</f>
        <v>0.1875</v>
      </c>
      <c r="O139" s="8">
        <f>COUNTIFS(CSV!$A:$A,$A139,CSV!$T:$T,"&gt;4.5")/$B139</f>
        <v>0.125</v>
      </c>
      <c r="P139" s="8">
        <f>COUNTIFS(CSV!$B:$B,$A139,CSV!$T:$T,"&gt;4.5")/$C139</f>
        <v>0.25</v>
      </c>
      <c r="Q139" s="11">
        <f>(COUNTIFS(CSV!$A:$A,$A139,CSV!$R:$R,"&gt;0.5") +COUNTIFS(CSV!$B:$B,$A139,CSV!$S:$S,"&gt;0.5"))/$D139</f>
        <v>1</v>
      </c>
      <c r="R139" s="8">
        <f>COUNTIFS(CSV!$A:$A,$A139,CSV!$R:$R,"&gt;0.5")/$B139</f>
        <v>1</v>
      </c>
      <c r="S139" s="8">
        <f>COUNTIFS(CSV!$B:$B,$A139,CSV!$S:$S,"&gt;0.5")/$C139</f>
        <v>1</v>
      </c>
      <c r="T139" s="11">
        <f>(COUNTIFS(CSV!$A:$A,$A139,CSV!$R:$R,"&gt;1.5") +COUNTIFS(CSV!$B:$B,$A139,CSV!$S:$S,"&gt;1.5"))/$D139</f>
        <v>0.5</v>
      </c>
      <c r="U139" s="8">
        <f>COUNTIFS(CSV!$A:$A,$A139,CSV!$R:$R,"&gt;1.5")/$B139</f>
        <v>0.375</v>
      </c>
      <c r="V139" s="8">
        <f>COUNTIFS(CSV!$B:$B,$A139,CSV!$S:$S,"&gt;1.5")/$C139</f>
        <v>0.625</v>
      </c>
    </row>
    <row r="140" spans="1:22" x14ac:dyDescent="0.3">
      <c r="A140" s="62" t="s">
        <v>250</v>
      </c>
      <c r="B140" s="9">
        <f>COUNTIF(CSV!A:A,A140)</f>
        <v>9</v>
      </c>
      <c r="C140" s="4">
        <f>COUNTIF(CSV!B:B,A140)</f>
        <v>8</v>
      </c>
      <c r="D140" s="4">
        <f t="shared" si="5"/>
        <v>17</v>
      </c>
      <c r="E140" s="10">
        <f>(SUMIF(CSV!$A:$A,$A140,CSV!$T:$T)  + SUMIF(CSV!$B:$B,$A140,CSV!$T:$T) )/$D140</f>
        <v>2.8235294117647061</v>
      </c>
      <c r="F140" s="6">
        <f>SUMIF(CSV!$A:$A,$A140,CSV!$T:$T)/$B140</f>
        <v>3.1111111111111112</v>
      </c>
      <c r="G140" s="6">
        <f>SUMIF(CSV!$B:$B,$A140,CSV!$T:$T)/$C140</f>
        <v>2.5</v>
      </c>
      <c r="H140" s="10">
        <f>(SUMIF(CSV!$A:$A,$A140,CSV!$R:$R)  + SUMIF(CSV!$B:$B,$A140,CSV!$S:$S) )/$D140</f>
        <v>1.3529411764705883</v>
      </c>
      <c r="I140" s="6">
        <f>SUMIF(CSV!$A:$A,$A140,CSV!$R:$R)/$B140</f>
        <v>1.3333333333333333</v>
      </c>
      <c r="J140" s="6">
        <f>SUMIF(CSV!$B:$B,$A140,CSV!$S:$S)/$C140</f>
        <v>1.375</v>
      </c>
      <c r="K140" s="11">
        <f>(COUNTIFS(CSV!$A:$A,$A140,CSV!$T:$T,"&gt;2.5") +COUNTIFS(CSV!$B:$B,$A140,CSV!$T:$T,"&gt;2.5"))/$D140</f>
        <v>0.47058823529411764</v>
      </c>
      <c r="L140" s="8">
        <f>COUNTIFS(CSV!$A:$A,$A140,CSV!$T:$T,"&gt;2.5")/$B140</f>
        <v>0.55555555555555558</v>
      </c>
      <c r="M140" s="8">
        <f>COUNTIFS(CSV!$B:$B,$A140,CSV!$T:$T,"&gt;2.5")/$C140</f>
        <v>0.375</v>
      </c>
      <c r="N140" s="11">
        <f>(COUNTIFS(CSV!$A:$A,$A140,CSV!$T:$T,"&gt;4.5") +COUNTIFS(CSV!$B:$B,$A140,CSV!$T:$T,"&gt;4.5"))/$D140</f>
        <v>0.17647058823529413</v>
      </c>
      <c r="O140" s="8">
        <f>COUNTIFS(CSV!$A:$A,$A140,CSV!$T:$T,"&gt;4.5")/$B140</f>
        <v>0.22222222222222221</v>
      </c>
      <c r="P140" s="8">
        <f>COUNTIFS(CSV!$B:$B,$A140,CSV!$T:$T,"&gt;4.5")/$C140</f>
        <v>0.125</v>
      </c>
      <c r="Q140" s="11">
        <f>(COUNTIFS(CSV!$A:$A,$A140,CSV!$R:$R,"&gt;0.5") +COUNTIFS(CSV!$B:$B,$A140,CSV!$S:$S,"&gt;0.5"))/$D140</f>
        <v>0.82352941176470584</v>
      </c>
      <c r="R140" s="8">
        <f>COUNTIFS(CSV!$A:$A,$A140,CSV!$R:$R,"&gt;0.5")/$B140</f>
        <v>0.77777777777777779</v>
      </c>
      <c r="S140" s="8">
        <f>COUNTIFS(CSV!$B:$B,$A140,CSV!$S:$S,"&gt;0.5")/$C140</f>
        <v>0.875</v>
      </c>
      <c r="T140" s="11">
        <f>(COUNTIFS(CSV!$A:$A,$A140,CSV!$R:$R,"&gt;1.5") +COUNTIFS(CSV!$B:$B,$A140,CSV!$S:$S,"&gt;1.5"))/$D140</f>
        <v>0.41176470588235292</v>
      </c>
      <c r="U140" s="8">
        <f>COUNTIFS(CSV!$A:$A,$A140,CSV!$R:$R,"&gt;1.5")/$B140</f>
        <v>0.44444444444444442</v>
      </c>
      <c r="V140" s="8">
        <f>COUNTIFS(CSV!$B:$B,$A140,CSV!$S:$S,"&gt;1.5")/$C140</f>
        <v>0.375</v>
      </c>
    </row>
    <row r="141" spans="1:22" x14ac:dyDescent="0.3">
      <c r="A141" s="62" t="s">
        <v>254</v>
      </c>
      <c r="B141" s="9">
        <f>COUNTIF(CSV!A:A,A141)</f>
        <v>8</v>
      </c>
      <c r="C141" s="4">
        <f>COUNTIF(CSV!B:B,A141)</f>
        <v>9</v>
      </c>
      <c r="D141" s="4">
        <f t="shared" si="5"/>
        <v>17</v>
      </c>
      <c r="E141" s="10">
        <f>(SUMIF(CSV!$A:$A,$A141,CSV!$T:$T)  + SUMIF(CSV!$B:$B,$A141,CSV!$T:$T) )/$D141</f>
        <v>3.4117647058823528</v>
      </c>
      <c r="F141" s="6">
        <f>SUMIF(CSV!$A:$A,$A141,CSV!$T:$T)/$B141</f>
        <v>3.5</v>
      </c>
      <c r="G141" s="6">
        <f>SUMIF(CSV!$B:$B,$A141,CSV!$T:$T)/$C141</f>
        <v>3.3333333333333335</v>
      </c>
      <c r="H141" s="10">
        <f>(SUMIF(CSV!$A:$A,$A141,CSV!$R:$R)  + SUMIF(CSV!$B:$B,$A141,CSV!$S:$S) )/$D141</f>
        <v>1.8823529411764706</v>
      </c>
      <c r="I141" s="6">
        <f>SUMIF(CSV!$A:$A,$A141,CSV!$R:$R)/$B141</f>
        <v>1.75</v>
      </c>
      <c r="J141" s="6">
        <f>SUMIF(CSV!$B:$B,$A141,CSV!$S:$S)/$C141</f>
        <v>2</v>
      </c>
      <c r="K141" s="11">
        <f>(COUNTIFS(CSV!$A:$A,$A141,CSV!$T:$T,"&gt;2.5") +COUNTIFS(CSV!$B:$B,$A141,CSV!$T:$T,"&gt;2.5"))/$D141</f>
        <v>0.70588235294117652</v>
      </c>
      <c r="L141" s="8">
        <f>COUNTIFS(CSV!$A:$A,$A141,CSV!$T:$T,"&gt;2.5")/$B141</f>
        <v>0.75</v>
      </c>
      <c r="M141" s="8">
        <f>COUNTIFS(CSV!$B:$B,$A141,CSV!$T:$T,"&gt;2.5")/$C141</f>
        <v>0.66666666666666663</v>
      </c>
      <c r="N141" s="11">
        <f>(COUNTIFS(CSV!$A:$A,$A141,CSV!$T:$T,"&gt;4.5") +COUNTIFS(CSV!$B:$B,$A141,CSV!$T:$T,"&gt;4.5"))/$D141</f>
        <v>0.29411764705882354</v>
      </c>
      <c r="O141" s="8">
        <f>COUNTIFS(CSV!$A:$A,$A141,CSV!$T:$T,"&gt;4.5")/$B141</f>
        <v>0.25</v>
      </c>
      <c r="P141" s="8">
        <f>COUNTIFS(CSV!$B:$B,$A141,CSV!$T:$T,"&gt;4.5")/$C141</f>
        <v>0.33333333333333331</v>
      </c>
      <c r="Q141" s="11">
        <f>(COUNTIFS(CSV!$A:$A,$A141,CSV!$R:$R,"&gt;0.5") +COUNTIFS(CSV!$B:$B,$A141,CSV!$S:$S,"&gt;0.5"))/$D141</f>
        <v>0.88235294117647056</v>
      </c>
      <c r="R141" s="8">
        <f>COUNTIFS(CSV!$A:$A,$A141,CSV!$R:$R,"&gt;0.5")/$B141</f>
        <v>0.875</v>
      </c>
      <c r="S141" s="8">
        <f>COUNTIFS(CSV!$B:$B,$A141,CSV!$S:$S,"&gt;0.5")/$C141</f>
        <v>0.88888888888888884</v>
      </c>
      <c r="T141" s="11">
        <f>(COUNTIFS(CSV!$A:$A,$A141,CSV!$R:$R,"&gt;1.5") +COUNTIFS(CSV!$B:$B,$A141,CSV!$S:$S,"&gt;1.5"))/$D141</f>
        <v>0.6470588235294118</v>
      </c>
      <c r="U141" s="8">
        <f>COUNTIFS(CSV!$A:$A,$A141,CSV!$R:$R,"&gt;1.5")/$B141</f>
        <v>0.5</v>
      </c>
      <c r="V141" s="8">
        <f>COUNTIFS(CSV!$B:$B,$A141,CSV!$S:$S,"&gt;1.5")/$C141</f>
        <v>0.77777777777777779</v>
      </c>
    </row>
    <row r="142" spans="1:22" x14ac:dyDescent="0.3">
      <c r="A142" s="62" t="s">
        <v>248</v>
      </c>
      <c r="B142" s="9">
        <f>COUNTIF(CSV!A:A,A142)</f>
        <v>7</v>
      </c>
      <c r="C142" s="4">
        <f>COUNTIF(CSV!B:B,A142)</f>
        <v>8</v>
      </c>
      <c r="D142" s="4">
        <f t="shared" si="5"/>
        <v>15</v>
      </c>
      <c r="E142" s="10">
        <f>(SUMIF(CSV!$A:$A,$A142,CSV!$T:$T)  + SUMIF(CSV!$B:$B,$A142,CSV!$T:$T) )/$D142</f>
        <v>2.7333333333333334</v>
      </c>
      <c r="F142" s="6">
        <f>SUMIF(CSV!$A:$A,$A142,CSV!$T:$T)/$B142</f>
        <v>2.4285714285714284</v>
      </c>
      <c r="G142" s="6">
        <f>SUMIF(CSV!$B:$B,$A142,CSV!$T:$T)/$C142</f>
        <v>3</v>
      </c>
      <c r="H142" s="10">
        <f>(SUMIF(CSV!$A:$A,$A142,CSV!$R:$R)  + SUMIF(CSV!$B:$B,$A142,CSV!$S:$S) )/$D142</f>
        <v>1.8</v>
      </c>
      <c r="I142" s="6">
        <f>SUMIF(CSV!$A:$A,$A142,CSV!$R:$R)/$B142</f>
        <v>1.5714285714285714</v>
      </c>
      <c r="J142" s="6">
        <f>SUMIF(CSV!$B:$B,$A142,CSV!$S:$S)/$C142</f>
        <v>2</v>
      </c>
      <c r="K142" s="11">
        <f>(COUNTIFS(CSV!$A:$A,$A142,CSV!$T:$T,"&gt;2.5") +COUNTIFS(CSV!$B:$B,$A142,CSV!$T:$T,"&gt;2.5"))/$D142</f>
        <v>0.6</v>
      </c>
      <c r="L142" s="8">
        <f>COUNTIFS(CSV!$A:$A,$A142,CSV!$T:$T,"&gt;2.5")/$B142</f>
        <v>0.5714285714285714</v>
      </c>
      <c r="M142" s="8">
        <f>COUNTIFS(CSV!$B:$B,$A142,CSV!$T:$T,"&gt;2.5")/$C142</f>
        <v>0.625</v>
      </c>
      <c r="N142" s="11">
        <f>(COUNTIFS(CSV!$A:$A,$A142,CSV!$T:$T,"&gt;4.5") +COUNTIFS(CSV!$B:$B,$A142,CSV!$T:$T,"&gt;4.5"))/$D142</f>
        <v>6.6666666666666666E-2</v>
      </c>
      <c r="O142" s="8">
        <f>COUNTIFS(CSV!$A:$A,$A142,CSV!$T:$T,"&gt;4.5")/$B142</f>
        <v>0</v>
      </c>
      <c r="P142" s="8">
        <f>COUNTIFS(CSV!$B:$B,$A142,CSV!$T:$T,"&gt;4.5")/$C142</f>
        <v>0.125</v>
      </c>
      <c r="Q142" s="11">
        <f>(COUNTIFS(CSV!$A:$A,$A142,CSV!$R:$R,"&gt;0.5") +COUNTIFS(CSV!$B:$B,$A142,CSV!$S:$S,"&gt;0.5"))/$D142</f>
        <v>1</v>
      </c>
      <c r="R142" s="8">
        <f>COUNTIFS(CSV!$A:$A,$A142,CSV!$R:$R,"&gt;0.5")/$B142</f>
        <v>1</v>
      </c>
      <c r="S142" s="8">
        <f>COUNTIFS(CSV!$B:$B,$A142,CSV!$S:$S,"&gt;0.5")/$C142</f>
        <v>1</v>
      </c>
      <c r="T142" s="11">
        <f>(COUNTIFS(CSV!$A:$A,$A142,CSV!$R:$R,"&gt;1.5") +COUNTIFS(CSV!$B:$B,$A142,CSV!$S:$S,"&gt;1.5"))/$D142</f>
        <v>0.53333333333333333</v>
      </c>
      <c r="U142" s="8">
        <f>COUNTIFS(CSV!$A:$A,$A142,CSV!$R:$R,"&gt;1.5")/$B142</f>
        <v>0.42857142857142855</v>
      </c>
      <c r="V142" s="8">
        <f>COUNTIFS(CSV!$B:$B,$A142,CSV!$S:$S,"&gt;1.5")/$C142</f>
        <v>0.625</v>
      </c>
    </row>
    <row r="143" spans="1:22" x14ac:dyDescent="0.3">
      <c r="A143" s="62" t="s">
        <v>245</v>
      </c>
      <c r="B143" s="9">
        <f>COUNTIF(CSV!A:A,A143)</f>
        <v>10</v>
      </c>
      <c r="C143" s="4">
        <f>COUNTIF(CSV!B:B,A143)</f>
        <v>7</v>
      </c>
      <c r="D143" s="4">
        <f t="shared" si="5"/>
        <v>17</v>
      </c>
      <c r="E143" s="10">
        <f>(SUMIF(CSV!$A:$A,$A143,CSV!$T:$T)  + SUMIF(CSV!$B:$B,$A143,CSV!$T:$T) )/$D143</f>
        <v>3.2352941176470589</v>
      </c>
      <c r="F143" s="6">
        <f>SUMIF(CSV!$A:$A,$A143,CSV!$T:$T)/$B143</f>
        <v>3.2</v>
      </c>
      <c r="G143" s="6">
        <f>SUMIF(CSV!$B:$B,$A143,CSV!$T:$T)/$C143</f>
        <v>3.2857142857142856</v>
      </c>
      <c r="H143" s="10">
        <f>(SUMIF(CSV!$A:$A,$A143,CSV!$R:$R)  + SUMIF(CSV!$B:$B,$A143,CSV!$S:$S) )/$D143</f>
        <v>1.4705882352941178</v>
      </c>
      <c r="I143" s="6">
        <f>SUMIF(CSV!$A:$A,$A143,CSV!$R:$R)/$B143</f>
        <v>1.2</v>
      </c>
      <c r="J143" s="6">
        <f>SUMIF(CSV!$B:$B,$A143,CSV!$S:$S)/$C143</f>
        <v>1.8571428571428572</v>
      </c>
      <c r="K143" s="11">
        <f>(COUNTIFS(CSV!$A:$A,$A143,CSV!$T:$T,"&gt;2.5") +COUNTIFS(CSV!$B:$B,$A143,CSV!$T:$T,"&gt;2.5"))/$D143</f>
        <v>0.58823529411764708</v>
      </c>
      <c r="L143" s="8">
        <f>COUNTIFS(CSV!$A:$A,$A143,CSV!$T:$T,"&gt;2.5")/$B143</f>
        <v>0.6</v>
      </c>
      <c r="M143" s="8">
        <f>COUNTIFS(CSV!$B:$B,$A143,CSV!$T:$T,"&gt;2.5")/$C143</f>
        <v>0.5714285714285714</v>
      </c>
      <c r="N143" s="11">
        <f>(COUNTIFS(CSV!$A:$A,$A143,CSV!$T:$T,"&gt;4.5") +COUNTIFS(CSV!$B:$B,$A143,CSV!$T:$T,"&gt;4.5"))/$D143</f>
        <v>0.23529411764705882</v>
      </c>
      <c r="O143" s="8">
        <f>COUNTIFS(CSV!$A:$A,$A143,CSV!$T:$T,"&gt;4.5")/$B143</f>
        <v>0.2</v>
      </c>
      <c r="P143" s="8">
        <f>COUNTIFS(CSV!$B:$B,$A143,CSV!$T:$T,"&gt;4.5")/$C143</f>
        <v>0.2857142857142857</v>
      </c>
      <c r="Q143" s="11">
        <f>(COUNTIFS(CSV!$A:$A,$A143,CSV!$R:$R,"&gt;0.5") +COUNTIFS(CSV!$B:$B,$A143,CSV!$S:$S,"&gt;0.5"))/$D143</f>
        <v>0.88235294117647056</v>
      </c>
      <c r="R143" s="8">
        <f>COUNTIFS(CSV!$A:$A,$A143,CSV!$R:$R,"&gt;0.5")/$B143</f>
        <v>0.8</v>
      </c>
      <c r="S143" s="8">
        <f>COUNTIFS(CSV!$B:$B,$A143,CSV!$S:$S,"&gt;0.5")/$C143</f>
        <v>1</v>
      </c>
      <c r="T143" s="11">
        <f>(COUNTIFS(CSV!$A:$A,$A143,CSV!$R:$R,"&gt;1.5") +COUNTIFS(CSV!$B:$B,$A143,CSV!$S:$S,"&gt;1.5"))/$D143</f>
        <v>0.41176470588235292</v>
      </c>
      <c r="U143" s="8">
        <f>COUNTIFS(CSV!$A:$A,$A143,CSV!$R:$R,"&gt;1.5")/$B143</f>
        <v>0.3</v>
      </c>
      <c r="V143" s="8">
        <f>COUNTIFS(CSV!$B:$B,$A143,CSV!$S:$S,"&gt;1.5")/$C143</f>
        <v>0.5714285714285714</v>
      </c>
    </row>
    <row r="144" spans="1:22" x14ac:dyDescent="0.3">
      <c r="A144" s="62" t="s">
        <v>259</v>
      </c>
      <c r="B144" s="9">
        <f>COUNTIF(CSV!A:A,A144)</f>
        <v>9</v>
      </c>
      <c r="C144" s="4">
        <f>COUNTIF(CSV!B:B,A144)</f>
        <v>9</v>
      </c>
      <c r="D144" s="4">
        <f t="shared" si="5"/>
        <v>18</v>
      </c>
      <c r="E144" s="10">
        <f>(SUMIF(CSV!$A:$A,$A144,CSV!$T:$T)  + SUMIF(CSV!$B:$B,$A144,CSV!$T:$T) )/$D144</f>
        <v>3</v>
      </c>
      <c r="F144" s="6">
        <f>SUMIF(CSV!$A:$A,$A144,CSV!$T:$T)/$B144</f>
        <v>3.1111111111111112</v>
      </c>
      <c r="G144" s="6">
        <f>SUMIF(CSV!$B:$B,$A144,CSV!$T:$T)/$C144</f>
        <v>2.8888888888888888</v>
      </c>
      <c r="H144" s="10">
        <f>(SUMIF(CSV!$A:$A,$A144,CSV!$R:$R)  + SUMIF(CSV!$B:$B,$A144,CSV!$S:$S) )/$D144</f>
        <v>1.3333333333333333</v>
      </c>
      <c r="I144" s="6">
        <f>SUMIF(CSV!$A:$A,$A144,CSV!$R:$R)/$B144</f>
        <v>1.4444444444444444</v>
      </c>
      <c r="J144" s="6">
        <f>SUMIF(CSV!$B:$B,$A144,CSV!$S:$S)/$C144</f>
        <v>1.2222222222222223</v>
      </c>
      <c r="K144" s="11">
        <f>(COUNTIFS(CSV!$A:$A,$A144,CSV!$T:$T,"&gt;2.5") +COUNTIFS(CSV!$B:$B,$A144,CSV!$T:$T,"&gt;2.5"))/$D144</f>
        <v>0.61111111111111116</v>
      </c>
      <c r="L144" s="8">
        <f>COUNTIFS(CSV!$A:$A,$A144,CSV!$T:$T,"&gt;2.5")/$B144</f>
        <v>0.66666666666666663</v>
      </c>
      <c r="M144" s="8">
        <f>COUNTIFS(CSV!$B:$B,$A144,CSV!$T:$T,"&gt;2.5")/$C144</f>
        <v>0.55555555555555558</v>
      </c>
      <c r="N144" s="11">
        <f>(COUNTIFS(CSV!$A:$A,$A144,CSV!$T:$T,"&gt;4.5") +COUNTIFS(CSV!$B:$B,$A144,CSV!$T:$T,"&gt;4.5"))/$D144</f>
        <v>0.16666666666666666</v>
      </c>
      <c r="O144" s="8">
        <f>COUNTIFS(CSV!$A:$A,$A144,CSV!$T:$T,"&gt;4.5")/$B144</f>
        <v>0.22222222222222221</v>
      </c>
      <c r="P144" s="8">
        <f>COUNTIFS(CSV!$B:$B,$A144,CSV!$T:$T,"&gt;4.5")/$C144</f>
        <v>0.1111111111111111</v>
      </c>
      <c r="Q144" s="11">
        <f>(COUNTIFS(CSV!$A:$A,$A144,CSV!$R:$R,"&gt;0.5") +COUNTIFS(CSV!$B:$B,$A144,CSV!$S:$S,"&gt;0.5"))/$D144</f>
        <v>0.72222222222222221</v>
      </c>
      <c r="R144" s="8">
        <f>COUNTIFS(CSV!$A:$A,$A144,CSV!$R:$R,"&gt;0.5")/$B144</f>
        <v>0.77777777777777779</v>
      </c>
      <c r="S144" s="8">
        <f>COUNTIFS(CSV!$B:$B,$A144,CSV!$S:$S,"&gt;0.5")/$C144</f>
        <v>0.66666666666666663</v>
      </c>
      <c r="T144" s="11">
        <f>(COUNTIFS(CSV!$A:$A,$A144,CSV!$R:$R,"&gt;1.5") +COUNTIFS(CSV!$B:$B,$A144,CSV!$S:$S,"&gt;1.5"))/$D144</f>
        <v>0.44444444444444442</v>
      </c>
      <c r="U144" s="8">
        <f>COUNTIFS(CSV!$A:$A,$A144,CSV!$R:$R,"&gt;1.5")/$B144</f>
        <v>0.44444444444444442</v>
      </c>
      <c r="V144" s="8">
        <f>COUNTIFS(CSV!$B:$B,$A144,CSV!$S:$S,"&gt;1.5")/$C144</f>
        <v>0.44444444444444442</v>
      </c>
    </row>
    <row r="145" spans="1:22" x14ac:dyDescent="0.3">
      <c r="A145" s="62" t="s">
        <v>249</v>
      </c>
      <c r="B145" s="9">
        <f>COUNTIF(CSV!A:A,A145)</f>
        <v>9</v>
      </c>
      <c r="C145" s="4">
        <f>COUNTIF(CSV!B:B,A145)</f>
        <v>8</v>
      </c>
      <c r="D145" s="4">
        <f t="shared" si="5"/>
        <v>17</v>
      </c>
      <c r="E145" s="10">
        <f>(SUMIF(CSV!$A:$A,$A145,CSV!$T:$T)  + SUMIF(CSV!$B:$B,$A145,CSV!$T:$T) )/$D145</f>
        <v>3.2941176470588234</v>
      </c>
      <c r="F145" s="6">
        <f>SUMIF(CSV!$A:$A,$A145,CSV!$T:$T)/$B145</f>
        <v>3.7777777777777777</v>
      </c>
      <c r="G145" s="6">
        <f>SUMIF(CSV!$B:$B,$A145,CSV!$T:$T)/$C145</f>
        <v>2.75</v>
      </c>
      <c r="H145" s="10">
        <f>(SUMIF(CSV!$A:$A,$A145,CSV!$R:$R)  + SUMIF(CSV!$B:$B,$A145,CSV!$S:$S) )/$D145</f>
        <v>1.7647058823529411</v>
      </c>
      <c r="I145" s="6">
        <f>SUMIF(CSV!$A:$A,$A145,CSV!$R:$R)/$B145</f>
        <v>1.8888888888888888</v>
      </c>
      <c r="J145" s="6">
        <f>SUMIF(CSV!$B:$B,$A145,CSV!$S:$S)/$C145</f>
        <v>1.625</v>
      </c>
      <c r="K145" s="11">
        <f>(COUNTIFS(CSV!$A:$A,$A145,CSV!$T:$T,"&gt;2.5") +COUNTIFS(CSV!$B:$B,$A145,CSV!$T:$T,"&gt;2.5"))/$D145</f>
        <v>0.58823529411764708</v>
      </c>
      <c r="L145" s="8">
        <f>COUNTIFS(CSV!$A:$A,$A145,CSV!$T:$T,"&gt;2.5")/$B145</f>
        <v>0.77777777777777779</v>
      </c>
      <c r="M145" s="8">
        <f>COUNTIFS(CSV!$B:$B,$A145,CSV!$T:$T,"&gt;2.5")/$C145</f>
        <v>0.375</v>
      </c>
      <c r="N145" s="11">
        <f>(COUNTIFS(CSV!$A:$A,$A145,CSV!$T:$T,"&gt;4.5") +COUNTIFS(CSV!$B:$B,$A145,CSV!$T:$T,"&gt;4.5"))/$D145</f>
        <v>0.29411764705882354</v>
      </c>
      <c r="O145" s="8">
        <f>COUNTIFS(CSV!$A:$A,$A145,CSV!$T:$T,"&gt;4.5")/$B145</f>
        <v>0.33333333333333331</v>
      </c>
      <c r="P145" s="8">
        <f>COUNTIFS(CSV!$B:$B,$A145,CSV!$T:$T,"&gt;4.5")/$C145</f>
        <v>0.25</v>
      </c>
      <c r="Q145" s="11">
        <f>(COUNTIFS(CSV!$A:$A,$A145,CSV!$R:$R,"&gt;0.5") +COUNTIFS(CSV!$B:$B,$A145,CSV!$S:$S,"&gt;0.5"))/$D145</f>
        <v>0.82352941176470584</v>
      </c>
      <c r="R145" s="8">
        <f>COUNTIFS(CSV!$A:$A,$A145,CSV!$R:$R,"&gt;0.5")/$B145</f>
        <v>0.88888888888888884</v>
      </c>
      <c r="S145" s="8">
        <f>COUNTIFS(CSV!$B:$B,$A145,CSV!$S:$S,"&gt;0.5")/$C145</f>
        <v>0.75</v>
      </c>
      <c r="T145" s="11">
        <f>(COUNTIFS(CSV!$A:$A,$A145,CSV!$R:$R,"&gt;1.5") +COUNTIFS(CSV!$B:$B,$A145,CSV!$S:$S,"&gt;1.5"))/$D145</f>
        <v>0.6470588235294118</v>
      </c>
      <c r="U145" s="8">
        <f>COUNTIFS(CSV!$A:$A,$A145,CSV!$R:$R,"&gt;1.5")/$B145</f>
        <v>0.66666666666666663</v>
      </c>
      <c r="V145" s="8">
        <f>COUNTIFS(CSV!$B:$B,$A145,CSV!$S:$S,"&gt;1.5")/$C145</f>
        <v>0.625</v>
      </c>
    </row>
    <row r="146" spans="1:22" x14ac:dyDescent="0.3">
      <c r="A146" s="62" t="s">
        <v>251</v>
      </c>
      <c r="B146" s="9">
        <f>COUNTIF(CSV!A:A,A146)</f>
        <v>10</v>
      </c>
      <c r="C146" s="4">
        <f>COUNTIF(CSV!B:B,A146)</f>
        <v>7</v>
      </c>
      <c r="D146" s="4">
        <f t="shared" si="5"/>
        <v>17</v>
      </c>
      <c r="E146" s="10">
        <f>(SUMIF(CSV!$A:$A,$A146,CSV!$T:$T)  + SUMIF(CSV!$B:$B,$A146,CSV!$T:$T) )/$D146</f>
        <v>3.4705882352941178</v>
      </c>
      <c r="F146" s="6">
        <f>SUMIF(CSV!$A:$A,$A146,CSV!$T:$T)/$B146</f>
        <v>3.7</v>
      </c>
      <c r="G146" s="6">
        <f>SUMIF(CSV!$B:$B,$A146,CSV!$T:$T)/$C146</f>
        <v>3.1428571428571428</v>
      </c>
      <c r="H146" s="10">
        <f>(SUMIF(CSV!$A:$A,$A146,CSV!$R:$R)  + SUMIF(CSV!$B:$B,$A146,CSV!$S:$S) )/$D146</f>
        <v>1.8823529411764706</v>
      </c>
      <c r="I146" s="6">
        <f>SUMIF(CSV!$A:$A,$A146,CSV!$R:$R)/$B146</f>
        <v>1.7</v>
      </c>
      <c r="J146" s="6">
        <f>SUMIF(CSV!$B:$B,$A146,CSV!$S:$S)/$C146</f>
        <v>2.1428571428571428</v>
      </c>
      <c r="K146" s="11">
        <f>(COUNTIFS(CSV!$A:$A,$A146,CSV!$T:$T,"&gt;2.5") +COUNTIFS(CSV!$B:$B,$A146,CSV!$T:$T,"&gt;2.5"))/$D146</f>
        <v>0.70588235294117652</v>
      </c>
      <c r="L146" s="8">
        <f>COUNTIFS(CSV!$A:$A,$A146,CSV!$T:$T,"&gt;2.5")/$B146</f>
        <v>0.7</v>
      </c>
      <c r="M146" s="8">
        <f>COUNTIFS(CSV!$B:$B,$A146,CSV!$T:$T,"&gt;2.5")/$C146</f>
        <v>0.7142857142857143</v>
      </c>
      <c r="N146" s="11">
        <f>(COUNTIFS(CSV!$A:$A,$A146,CSV!$T:$T,"&gt;4.5") +COUNTIFS(CSV!$B:$B,$A146,CSV!$T:$T,"&gt;4.5"))/$D146</f>
        <v>0.29411764705882354</v>
      </c>
      <c r="O146" s="8">
        <f>COUNTIFS(CSV!$A:$A,$A146,CSV!$T:$T,"&gt;4.5")/$B146</f>
        <v>0.4</v>
      </c>
      <c r="P146" s="8">
        <f>COUNTIFS(CSV!$B:$B,$A146,CSV!$T:$T,"&gt;4.5")/$C146</f>
        <v>0.14285714285714285</v>
      </c>
      <c r="Q146" s="11">
        <f>(COUNTIFS(CSV!$A:$A,$A146,CSV!$R:$R,"&gt;0.5") +COUNTIFS(CSV!$B:$B,$A146,CSV!$S:$S,"&gt;0.5"))/$D146</f>
        <v>0.76470588235294112</v>
      </c>
      <c r="R146" s="8">
        <f>COUNTIFS(CSV!$A:$A,$A146,CSV!$R:$R,"&gt;0.5")/$B146</f>
        <v>0.7</v>
      </c>
      <c r="S146" s="8">
        <f>COUNTIFS(CSV!$B:$B,$A146,CSV!$S:$S,"&gt;0.5")/$C146</f>
        <v>0.8571428571428571</v>
      </c>
      <c r="T146" s="11">
        <f>(COUNTIFS(CSV!$A:$A,$A146,CSV!$R:$R,"&gt;1.5") +COUNTIFS(CSV!$B:$B,$A146,CSV!$S:$S,"&gt;1.5"))/$D146</f>
        <v>0.70588235294117652</v>
      </c>
      <c r="U146" s="8">
        <f>COUNTIFS(CSV!$A:$A,$A146,CSV!$R:$R,"&gt;1.5")/$B146</f>
        <v>0.6</v>
      </c>
      <c r="V146" s="8">
        <f>COUNTIFS(CSV!$B:$B,$A146,CSV!$S:$S,"&gt;1.5")/$C146</f>
        <v>0.8571428571428571</v>
      </c>
    </row>
    <row r="147" spans="1:22" x14ac:dyDescent="0.3">
      <c r="A147" s="62" t="s">
        <v>253</v>
      </c>
      <c r="B147" s="9">
        <f>COUNTIF(CSV!A:A,A147)</f>
        <v>8</v>
      </c>
      <c r="C147" s="4">
        <f>COUNTIF(CSV!B:B,A147)</f>
        <v>8</v>
      </c>
      <c r="D147" s="4">
        <f t="shared" si="5"/>
        <v>16</v>
      </c>
      <c r="E147" s="10">
        <f>(SUMIF(CSV!$A:$A,$A147,CSV!$T:$T)  + SUMIF(CSV!$B:$B,$A147,CSV!$T:$T) )/$D147</f>
        <v>4.4375</v>
      </c>
      <c r="F147" s="6">
        <f>SUMIF(CSV!$A:$A,$A147,CSV!$T:$T)/$B147</f>
        <v>4</v>
      </c>
      <c r="G147" s="6">
        <f>SUMIF(CSV!$B:$B,$A147,CSV!$T:$T)/$C147</f>
        <v>4.875</v>
      </c>
      <c r="H147" s="10">
        <f>(SUMIF(CSV!$A:$A,$A147,CSV!$R:$R)  + SUMIF(CSV!$B:$B,$A147,CSV!$S:$S) )/$D147</f>
        <v>2.3125</v>
      </c>
      <c r="I147" s="6">
        <f>SUMIF(CSV!$A:$A,$A147,CSV!$R:$R)/$B147</f>
        <v>2</v>
      </c>
      <c r="J147" s="6">
        <f>SUMIF(CSV!$B:$B,$A147,CSV!$S:$S)/$C147</f>
        <v>2.625</v>
      </c>
      <c r="K147" s="11">
        <f>(COUNTIFS(CSV!$A:$A,$A147,CSV!$T:$T,"&gt;2.5") +COUNTIFS(CSV!$B:$B,$A147,CSV!$T:$T,"&gt;2.5"))/$D147</f>
        <v>0.75</v>
      </c>
      <c r="L147" s="8">
        <f>COUNTIFS(CSV!$A:$A,$A147,CSV!$T:$T,"&gt;2.5")/$B147</f>
        <v>0.75</v>
      </c>
      <c r="M147" s="8">
        <f>COUNTIFS(CSV!$B:$B,$A147,CSV!$T:$T,"&gt;2.5")/$C147</f>
        <v>0.75</v>
      </c>
      <c r="N147" s="11">
        <f>(COUNTIFS(CSV!$A:$A,$A147,CSV!$T:$T,"&gt;4.5") +COUNTIFS(CSV!$B:$B,$A147,CSV!$T:$T,"&gt;4.5"))/$D147</f>
        <v>0.5</v>
      </c>
      <c r="O147" s="8">
        <f>COUNTIFS(CSV!$A:$A,$A147,CSV!$T:$T,"&gt;4.5")/$B147</f>
        <v>0.375</v>
      </c>
      <c r="P147" s="8">
        <f>COUNTIFS(CSV!$B:$B,$A147,CSV!$T:$T,"&gt;4.5")/$C147</f>
        <v>0.625</v>
      </c>
      <c r="Q147" s="11">
        <f>(COUNTIFS(CSV!$A:$A,$A147,CSV!$R:$R,"&gt;0.5") +COUNTIFS(CSV!$B:$B,$A147,CSV!$S:$S,"&gt;0.5"))/$D147</f>
        <v>1</v>
      </c>
      <c r="R147" s="8">
        <f>COUNTIFS(CSV!$A:$A,$A147,CSV!$R:$R,"&gt;0.5")/$B147</f>
        <v>1</v>
      </c>
      <c r="S147" s="8">
        <f>COUNTIFS(CSV!$B:$B,$A147,CSV!$S:$S,"&gt;0.5")/$C147</f>
        <v>1</v>
      </c>
      <c r="T147" s="11">
        <f>(COUNTIFS(CSV!$A:$A,$A147,CSV!$R:$R,"&gt;1.5") +COUNTIFS(CSV!$B:$B,$A147,CSV!$S:$S,"&gt;1.5"))/$D147</f>
        <v>0.75</v>
      </c>
      <c r="U147" s="8">
        <f>COUNTIFS(CSV!$A:$A,$A147,CSV!$R:$R,"&gt;1.5")/$B147</f>
        <v>0.625</v>
      </c>
      <c r="V147" s="8">
        <f>COUNTIFS(CSV!$B:$B,$A147,CSV!$S:$S,"&gt;1.5")/$C147</f>
        <v>0.875</v>
      </c>
    </row>
    <row r="148" spans="1:22" x14ac:dyDescent="0.3">
      <c r="A148" s="62" t="s">
        <v>252</v>
      </c>
      <c r="B148" s="9">
        <f>COUNTIF(CSV!A:A,A148)</f>
        <v>7</v>
      </c>
      <c r="C148" s="4">
        <f>COUNTIF(CSV!B:B,A148)</f>
        <v>9</v>
      </c>
      <c r="D148" s="4">
        <f t="shared" si="5"/>
        <v>16</v>
      </c>
      <c r="E148" s="10">
        <f>(SUMIF(CSV!$A:$A,$A148,CSV!$T:$T)  + SUMIF(CSV!$B:$B,$A148,CSV!$T:$T) )/$D148</f>
        <v>3.125</v>
      </c>
      <c r="F148" s="6">
        <f>SUMIF(CSV!$A:$A,$A148,CSV!$T:$T)/$B148</f>
        <v>3</v>
      </c>
      <c r="G148" s="6">
        <f>SUMIF(CSV!$B:$B,$A148,CSV!$T:$T)/$C148</f>
        <v>3.2222222222222223</v>
      </c>
      <c r="H148" s="10">
        <f>(SUMIF(CSV!$A:$A,$A148,CSV!$R:$R)  + SUMIF(CSV!$B:$B,$A148,CSV!$S:$S) )/$D148</f>
        <v>1.625</v>
      </c>
      <c r="I148" s="6">
        <f>SUMIF(CSV!$A:$A,$A148,CSV!$R:$R)/$B148</f>
        <v>1.4285714285714286</v>
      </c>
      <c r="J148" s="6">
        <f>SUMIF(CSV!$B:$B,$A148,CSV!$S:$S)/$C148</f>
        <v>1.7777777777777777</v>
      </c>
      <c r="K148" s="11">
        <f>(COUNTIFS(CSV!$A:$A,$A148,CSV!$T:$T,"&gt;2.5") +COUNTIFS(CSV!$B:$B,$A148,CSV!$T:$T,"&gt;2.5"))/$D148</f>
        <v>0.5625</v>
      </c>
      <c r="L148" s="8">
        <f>COUNTIFS(CSV!$A:$A,$A148,CSV!$T:$T,"&gt;2.5")/$B148</f>
        <v>0.5714285714285714</v>
      </c>
      <c r="M148" s="8">
        <f>COUNTIFS(CSV!$B:$B,$A148,CSV!$T:$T,"&gt;2.5")/$C148</f>
        <v>0.55555555555555558</v>
      </c>
      <c r="N148" s="11">
        <f>(COUNTIFS(CSV!$A:$A,$A148,CSV!$T:$T,"&gt;4.5") +COUNTIFS(CSV!$B:$B,$A148,CSV!$T:$T,"&gt;4.5"))/$D148</f>
        <v>0.3125</v>
      </c>
      <c r="O148" s="8">
        <f>COUNTIFS(CSV!$A:$A,$A148,CSV!$T:$T,"&gt;4.5")/$B148</f>
        <v>0.42857142857142855</v>
      </c>
      <c r="P148" s="8">
        <f>COUNTIFS(CSV!$B:$B,$A148,CSV!$T:$T,"&gt;4.5")/$C148</f>
        <v>0.22222222222222221</v>
      </c>
      <c r="Q148" s="11">
        <f>(COUNTIFS(CSV!$A:$A,$A148,CSV!$R:$R,"&gt;0.5") +COUNTIFS(CSV!$B:$B,$A148,CSV!$S:$S,"&gt;0.5"))/$D148</f>
        <v>0.75</v>
      </c>
      <c r="R148" s="8">
        <f>COUNTIFS(CSV!$A:$A,$A148,CSV!$R:$R,"&gt;0.5")/$B148</f>
        <v>0.5714285714285714</v>
      </c>
      <c r="S148" s="8">
        <f>COUNTIFS(CSV!$B:$B,$A148,CSV!$S:$S,"&gt;0.5")/$C148</f>
        <v>0.88888888888888884</v>
      </c>
      <c r="T148" s="11">
        <f>(COUNTIFS(CSV!$A:$A,$A148,CSV!$R:$R,"&gt;1.5") +COUNTIFS(CSV!$B:$B,$A148,CSV!$S:$S,"&gt;1.5"))/$D148</f>
        <v>0.625</v>
      </c>
      <c r="U148" s="8">
        <f>COUNTIFS(CSV!$A:$A,$A148,CSV!$R:$R,"&gt;1.5")/$B148</f>
        <v>0.5714285714285714</v>
      </c>
      <c r="V148" s="8">
        <f>COUNTIFS(CSV!$B:$B,$A148,CSV!$S:$S,"&gt;1.5")/$C148</f>
        <v>0.66666666666666663</v>
      </c>
    </row>
    <row r="149" spans="1:22" x14ac:dyDescent="0.3">
      <c r="A149" s="62" t="s">
        <v>244</v>
      </c>
      <c r="B149" s="9">
        <f>COUNTIF(CSV!A:A,A149)</f>
        <v>9</v>
      </c>
      <c r="C149" s="4">
        <f>COUNTIF(CSV!B:B,A149)</f>
        <v>9</v>
      </c>
      <c r="D149" s="4">
        <f t="shared" si="5"/>
        <v>18</v>
      </c>
      <c r="E149" s="10">
        <f>(SUMIF(CSV!$A:$A,$A149,CSV!$T:$T)  + SUMIF(CSV!$B:$B,$A149,CSV!$T:$T) )/$D149</f>
        <v>2.8333333333333335</v>
      </c>
      <c r="F149" s="6">
        <f>SUMIF(CSV!$A:$A,$A149,CSV!$T:$T)/$B149</f>
        <v>2.4444444444444446</v>
      </c>
      <c r="G149" s="6">
        <f>SUMIF(CSV!$B:$B,$A149,CSV!$T:$T)/$C149</f>
        <v>3.2222222222222223</v>
      </c>
      <c r="H149" s="10">
        <f>(SUMIF(CSV!$A:$A,$A149,CSV!$R:$R)  + SUMIF(CSV!$B:$B,$A149,CSV!$S:$S) )/$D149</f>
        <v>1.5555555555555556</v>
      </c>
      <c r="I149" s="6">
        <f>SUMIF(CSV!$A:$A,$A149,CSV!$R:$R)/$B149</f>
        <v>1.2222222222222223</v>
      </c>
      <c r="J149" s="6">
        <f>SUMIF(CSV!$B:$B,$A149,CSV!$S:$S)/$C149</f>
        <v>1.8888888888888888</v>
      </c>
      <c r="K149" s="11">
        <f>(COUNTIFS(CSV!$A:$A,$A149,CSV!$T:$T,"&gt;2.5") +COUNTIFS(CSV!$B:$B,$A149,CSV!$T:$T,"&gt;2.5"))/$D149</f>
        <v>0.55555555555555558</v>
      </c>
      <c r="L149" s="8">
        <f>COUNTIFS(CSV!$A:$A,$A149,CSV!$T:$T,"&gt;2.5")/$B149</f>
        <v>0.44444444444444442</v>
      </c>
      <c r="M149" s="8">
        <f>COUNTIFS(CSV!$B:$B,$A149,CSV!$T:$T,"&gt;2.5")/$C149</f>
        <v>0.66666666666666663</v>
      </c>
      <c r="N149" s="11">
        <f>(COUNTIFS(CSV!$A:$A,$A149,CSV!$T:$T,"&gt;4.5") +COUNTIFS(CSV!$B:$B,$A149,CSV!$T:$T,"&gt;4.5"))/$D149</f>
        <v>0.16666666666666666</v>
      </c>
      <c r="O149" s="8">
        <f>COUNTIFS(CSV!$A:$A,$A149,CSV!$T:$T,"&gt;4.5")/$B149</f>
        <v>0.1111111111111111</v>
      </c>
      <c r="P149" s="8">
        <f>COUNTIFS(CSV!$B:$B,$A149,CSV!$T:$T,"&gt;4.5")/$C149</f>
        <v>0.22222222222222221</v>
      </c>
      <c r="Q149" s="11">
        <f>(COUNTIFS(CSV!$A:$A,$A149,CSV!$R:$R,"&gt;0.5") +COUNTIFS(CSV!$B:$B,$A149,CSV!$S:$S,"&gt;0.5"))/$D149</f>
        <v>0.77777777777777779</v>
      </c>
      <c r="R149" s="8">
        <f>COUNTIFS(CSV!$A:$A,$A149,CSV!$R:$R,"&gt;0.5")/$B149</f>
        <v>0.66666666666666663</v>
      </c>
      <c r="S149" s="8">
        <f>COUNTIFS(CSV!$B:$B,$A149,CSV!$S:$S,"&gt;0.5")/$C149</f>
        <v>0.88888888888888884</v>
      </c>
      <c r="T149" s="11">
        <f>(COUNTIFS(CSV!$A:$A,$A149,CSV!$R:$R,"&gt;1.5") +COUNTIFS(CSV!$B:$B,$A149,CSV!$S:$S,"&gt;1.5"))/$D149</f>
        <v>0.55555555555555558</v>
      </c>
      <c r="U149" s="8">
        <f>COUNTIFS(CSV!$A:$A,$A149,CSV!$R:$R,"&gt;1.5")/$B149</f>
        <v>0.44444444444444442</v>
      </c>
      <c r="V149" s="8">
        <f>COUNTIFS(CSV!$B:$B,$A149,CSV!$S:$S,"&gt;1.5")/$C149</f>
        <v>0.66666666666666663</v>
      </c>
    </row>
    <row r="150" spans="1:22" x14ac:dyDescent="0.3">
      <c r="A150" s="62" t="s">
        <v>258</v>
      </c>
      <c r="B150" s="9">
        <f>COUNTIF(CSV!A:A,A150)</f>
        <v>9</v>
      </c>
      <c r="C150" s="4">
        <f>COUNTIF(CSV!B:B,A150)</f>
        <v>8</v>
      </c>
      <c r="D150" s="4">
        <f t="shared" si="5"/>
        <v>17</v>
      </c>
      <c r="E150" s="10">
        <f>(SUMIF(CSV!$A:$A,$A150,CSV!$T:$T)  + SUMIF(CSV!$B:$B,$A150,CSV!$T:$T) )/$D150</f>
        <v>4.2352941176470589</v>
      </c>
      <c r="F150" s="6">
        <f>SUMIF(CSV!$A:$A,$A150,CSV!$T:$T)/$B150</f>
        <v>3.4444444444444446</v>
      </c>
      <c r="G150" s="6">
        <f>SUMIF(CSV!$B:$B,$A150,CSV!$T:$T)/$C150</f>
        <v>5.125</v>
      </c>
      <c r="H150" s="10">
        <f>(SUMIF(CSV!$A:$A,$A150,CSV!$R:$R)  + SUMIF(CSV!$B:$B,$A150,CSV!$S:$S) )/$D150</f>
        <v>2.0588235294117645</v>
      </c>
      <c r="I150" s="6">
        <f>SUMIF(CSV!$A:$A,$A150,CSV!$R:$R)/$B150</f>
        <v>1.3333333333333333</v>
      </c>
      <c r="J150" s="6">
        <f>SUMIF(CSV!$B:$B,$A150,CSV!$S:$S)/$C150</f>
        <v>2.875</v>
      </c>
      <c r="K150" s="11">
        <f>(COUNTIFS(CSV!$A:$A,$A150,CSV!$T:$T,"&gt;2.5") +COUNTIFS(CSV!$B:$B,$A150,CSV!$T:$T,"&gt;2.5"))/$D150</f>
        <v>0.70588235294117652</v>
      </c>
      <c r="L150" s="8">
        <f>COUNTIFS(CSV!$A:$A,$A150,CSV!$T:$T,"&gt;2.5")/$B150</f>
        <v>0.55555555555555558</v>
      </c>
      <c r="M150" s="8">
        <f>COUNTIFS(CSV!$B:$B,$A150,CSV!$T:$T,"&gt;2.5")/$C150</f>
        <v>0.875</v>
      </c>
      <c r="N150" s="11">
        <f>(COUNTIFS(CSV!$A:$A,$A150,CSV!$T:$T,"&gt;4.5") +COUNTIFS(CSV!$B:$B,$A150,CSV!$T:$T,"&gt;4.5"))/$D150</f>
        <v>0.35294117647058826</v>
      </c>
      <c r="O150" s="8">
        <f>COUNTIFS(CSV!$A:$A,$A150,CSV!$T:$T,"&gt;4.5")/$B150</f>
        <v>0.22222222222222221</v>
      </c>
      <c r="P150" s="8">
        <f>COUNTIFS(CSV!$B:$B,$A150,CSV!$T:$T,"&gt;4.5")/$C150</f>
        <v>0.5</v>
      </c>
      <c r="Q150" s="11">
        <f>(COUNTIFS(CSV!$A:$A,$A150,CSV!$R:$R,"&gt;0.5") +COUNTIFS(CSV!$B:$B,$A150,CSV!$S:$S,"&gt;0.5"))/$D150</f>
        <v>0.88235294117647056</v>
      </c>
      <c r="R150" s="8">
        <f>COUNTIFS(CSV!$A:$A,$A150,CSV!$R:$R,"&gt;0.5")/$B150</f>
        <v>0.77777777777777779</v>
      </c>
      <c r="S150" s="8">
        <f>COUNTIFS(CSV!$B:$B,$A150,CSV!$S:$S,"&gt;0.5")/$C150</f>
        <v>1</v>
      </c>
      <c r="T150" s="11">
        <f>(COUNTIFS(CSV!$A:$A,$A150,CSV!$R:$R,"&gt;1.5") +COUNTIFS(CSV!$B:$B,$A150,CSV!$S:$S,"&gt;1.5"))/$D150</f>
        <v>0.52941176470588236</v>
      </c>
      <c r="U150" s="8">
        <f>COUNTIFS(CSV!$A:$A,$A150,CSV!$R:$R,"&gt;1.5")/$B150</f>
        <v>0.33333333333333331</v>
      </c>
      <c r="V150" s="8">
        <f>COUNTIFS(CSV!$B:$B,$A150,CSV!$S:$S,"&gt;1.5")/$C150</f>
        <v>0.75</v>
      </c>
    </row>
    <row r="151" spans="1:22" x14ac:dyDescent="0.3">
      <c r="A151" s="62" t="s">
        <v>275</v>
      </c>
      <c r="B151" s="9">
        <f>COUNTIF(CSV!A:A,A151)</f>
        <v>7</v>
      </c>
      <c r="C151" s="4">
        <f>COUNTIF(CSV!B:B,A151)</f>
        <v>7</v>
      </c>
      <c r="D151" s="4">
        <f t="shared" si="5"/>
        <v>14</v>
      </c>
      <c r="E151" s="10">
        <f>(SUMIF(CSV!$A:$A,$A151,CSV!$T:$T)  + SUMIF(CSV!$B:$B,$A151,CSV!$T:$T) )/$D151</f>
        <v>3.2857142857142856</v>
      </c>
      <c r="F151" s="6">
        <f>SUMIF(CSV!$A:$A,$A151,CSV!$T:$T)/$B151</f>
        <v>2.7142857142857144</v>
      </c>
      <c r="G151" s="6">
        <f>SUMIF(CSV!$B:$B,$A151,CSV!$T:$T)/$C151</f>
        <v>3.8571428571428572</v>
      </c>
      <c r="H151" s="10">
        <f>(SUMIF(CSV!$A:$A,$A151,CSV!$R:$R)  + SUMIF(CSV!$B:$B,$A151,CSV!$S:$S) )/$D151</f>
        <v>1.6428571428571428</v>
      </c>
      <c r="I151" s="6">
        <f>SUMIF(CSV!$A:$A,$A151,CSV!$R:$R)/$B151</f>
        <v>1.2857142857142858</v>
      </c>
      <c r="J151" s="6">
        <f>SUMIF(CSV!$B:$B,$A151,CSV!$S:$S)/$C151</f>
        <v>2</v>
      </c>
      <c r="K151" s="11">
        <f>(COUNTIFS(CSV!$A:$A,$A151,CSV!$T:$T,"&gt;2.5") +COUNTIFS(CSV!$B:$B,$A151,CSV!$T:$T,"&gt;2.5"))/$D151</f>
        <v>0.6428571428571429</v>
      </c>
      <c r="L151" s="8">
        <f>COUNTIFS(CSV!$A:$A,$A151,CSV!$T:$T,"&gt;2.5")/$B151</f>
        <v>0.5714285714285714</v>
      </c>
      <c r="M151" s="8">
        <f>COUNTIFS(CSV!$B:$B,$A151,CSV!$T:$T,"&gt;2.5")/$C151</f>
        <v>0.7142857142857143</v>
      </c>
      <c r="N151" s="11">
        <f>(COUNTIFS(CSV!$A:$A,$A151,CSV!$T:$T,"&gt;4.5") +COUNTIFS(CSV!$B:$B,$A151,CSV!$T:$T,"&gt;4.5"))/$D151</f>
        <v>0.21428571428571427</v>
      </c>
      <c r="O151" s="8">
        <f>COUNTIFS(CSV!$A:$A,$A151,CSV!$T:$T,"&gt;4.5")/$B151</f>
        <v>0.14285714285714285</v>
      </c>
      <c r="P151" s="8">
        <f>COUNTIFS(CSV!$B:$B,$A151,CSV!$T:$T,"&gt;4.5")/$C151</f>
        <v>0.2857142857142857</v>
      </c>
      <c r="Q151" s="11">
        <f>(COUNTIFS(CSV!$A:$A,$A151,CSV!$R:$R,"&gt;0.5") +COUNTIFS(CSV!$B:$B,$A151,CSV!$S:$S,"&gt;0.5"))/$D151</f>
        <v>0.7142857142857143</v>
      </c>
      <c r="R151" s="8">
        <f>COUNTIFS(CSV!$A:$A,$A151,CSV!$R:$R,"&gt;0.5")/$B151</f>
        <v>0.5714285714285714</v>
      </c>
      <c r="S151" s="8">
        <f>COUNTIFS(CSV!$B:$B,$A151,CSV!$S:$S,"&gt;0.5")/$C151</f>
        <v>0.8571428571428571</v>
      </c>
      <c r="T151" s="11">
        <f>(COUNTIFS(CSV!$A:$A,$A151,CSV!$R:$R,"&gt;1.5") +COUNTIFS(CSV!$B:$B,$A151,CSV!$S:$S,"&gt;1.5"))/$D151</f>
        <v>0.5714285714285714</v>
      </c>
      <c r="U151" s="8">
        <f>COUNTIFS(CSV!$A:$A,$A151,CSV!$R:$R,"&gt;1.5")/$B151</f>
        <v>0.42857142857142855</v>
      </c>
      <c r="V151" s="8">
        <f>COUNTIFS(CSV!$B:$B,$A151,CSV!$S:$S,"&gt;1.5")/$C151</f>
        <v>0.7142857142857143</v>
      </c>
    </row>
    <row r="152" spans="1:22" x14ac:dyDescent="0.3">
      <c r="A152" s="62" t="s">
        <v>270</v>
      </c>
      <c r="B152" s="9">
        <f>COUNTIF(CSV!A:A,A152)</f>
        <v>7</v>
      </c>
      <c r="C152" s="4">
        <f>COUNTIF(CSV!B:B,A152)</f>
        <v>10</v>
      </c>
      <c r="D152" s="4">
        <f t="shared" si="5"/>
        <v>17</v>
      </c>
      <c r="E152" s="10">
        <f>(SUMIF(CSV!$A:$A,$A152,CSV!$T:$T)  + SUMIF(CSV!$B:$B,$A152,CSV!$T:$T) )/$D152</f>
        <v>5.1764705882352944</v>
      </c>
      <c r="F152" s="6">
        <f>SUMIF(CSV!$A:$A,$A152,CSV!$T:$T)/$B152</f>
        <v>4.7142857142857144</v>
      </c>
      <c r="G152" s="6">
        <f>SUMIF(CSV!$B:$B,$A152,CSV!$T:$T)/$C152</f>
        <v>5.5</v>
      </c>
      <c r="H152" s="10">
        <f>(SUMIF(CSV!$A:$A,$A152,CSV!$R:$R)  + SUMIF(CSV!$B:$B,$A152,CSV!$S:$S) )/$D152</f>
        <v>2.1764705882352939</v>
      </c>
      <c r="I152" s="6">
        <f>SUMIF(CSV!$A:$A,$A152,CSV!$R:$R)/$B152</f>
        <v>1.8571428571428572</v>
      </c>
      <c r="J152" s="6">
        <f>SUMIF(CSV!$B:$B,$A152,CSV!$S:$S)/$C152</f>
        <v>2.4</v>
      </c>
      <c r="K152" s="11">
        <f>(COUNTIFS(CSV!$A:$A,$A152,CSV!$T:$T,"&gt;2.5") +COUNTIFS(CSV!$B:$B,$A152,CSV!$T:$T,"&gt;2.5"))/$D152</f>
        <v>1</v>
      </c>
      <c r="L152" s="8">
        <f>COUNTIFS(CSV!$A:$A,$A152,CSV!$T:$T,"&gt;2.5")/$B152</f>
        <v>1</v>
      </c>
      <c r="M152" s="8">
        <f>COUNTIFS(CSV!$B:$B,$A152,CSV!$T:$T,"&gt;2.5")/$C152</f>
        <v>1</v>
      </c>
      <c r="N152" s="11">
        <f>(COUNTIFS(CSV!$A:$A,$A152,CSV!$T:$T,"&gt;4.5") +COUNTIFS(CSV!$B:$B,$A152,CSV!$T:$T,"&gt;4.5"))/$D152</f>
        <v>0.52941176470588236</v>
      </c>
      <c r="O152" s="8">
        <f>COUNTIFS(CSV!$A:$A,$A152,CSV!$T:$T,"&gt;4.5")/$B152</f>
        <v>0.42857142857142855</v>
      </c>
      <c r="P152" s="8">
        <f>COUNTIFS(CSV!$B:$B,$A152,CSV!$T:$T,"&gt;4.5")/$C152</f>
        <v>0.6</v>
      </c>
      <c r="Q152" s="11">
        <f>(COUNTIFS(CSV!$A:$A,$A152,CSV!$R:$R,"&gt;0.5") +COUNTIFS(CSV!$B:$B,$A152,CSV!$S:$S,"&gt;0.5"))/$D152</f>
        <v>0.94117647058823528</v>
      </c>
      <c r="R152" s="8">
        <f>COUNTIFS(CSV!$A:$A,$A152,CSV!$R:$R,"&gt;0.5")/$B152</f>
        <v>0.8571428571428571</v>
      </c>
      <c r="S152" s="8">
        <f>COUNTIFS(CSV!$B:$B,$A152,CSV!$S:$S,"&gt;0.5")/$C152</f>
        <v>1</v>
      </c>
      <c r="T152" s="11">
        <f>(COUNTIFS(CSV!$A:$A,$A152,CSV!$R:$R,"&gt;1.5") +COUNTIFS(CSV!$B:$B,$A152,CSV!$S:$S,"&gt;1.5"))/$D152</f>
        <v>0.70588235294117652</v>
      </c>
      <c r="U152" s="8">
        <f>COUNTIFS(CSV!$A:$A,$A152,CSV!$R:$R,"&gt;1.5")/$B152</f>
        <v>0.5714285714285714</v>
      </c>
      <c r="V152" s="8">
        <f>COUNTIFS(CSV!$B:$B,$A152,CSV!$S:$S,"&gt;1.5")/$C152</f>
        <v>0.8</v>
      </c>
    </row>
    <row r="153" spans="1:22" x14ac:dyDescent="0.3">
      <c r="A153" s="62" t="s">
        <v>265</v>
      </c>
      <c r="B153" s="9">
        <f>COUNTIF(CSV!A:A,A153)</f>
        <v>6</v>
      </c>
      <c r="C153" s="4">
        <f>COUNTIF(CSV!B:B,A153)</f>
        <v>9</v>
      </c>
      <c r="D153" s="4">
        <f t="shared" si="5"/>
        <v>15</v>
      </c>
      <c r="E153" s="10">
        <f>(SUMIF(CSV!$A:$A,$A153,CSV!$T:$T)  + SUMIF(CSV!$B:$B,$A153,CSV!$T:$T) )/$D153</f>
        <v>5.7333333333333334</v>
      </c>
      <c r="F153" s="6">
        <f>SUMIF(CSV!$A:$A,$A153,CSV!$T:$T)/$B153</f>
        <v>5.5</v>
      </c>
      <c r="G153" s="6">
        <f>SUMIF(CSV!$B:$B,$A153,CSV!$T:$T)/$C153</f>
        <v>5.8888888888888893</v>
      </c>
      <c r="H153" s="10">
        <f>(SUMIF(CSV!$A:$A,$A153,CSV!$R:$R)  + SUMIF(CSV!$B:$B,$A153,CSV!$S:$S) )/$D153</f>
        <v>3.2</v>
      </c>
      <c r="I153" s="6">
        <f>SUMIF(CSV!$A:$A,$A153,CSV!$R:$R)/$B153</f>
        <v>2.8333333333333335</v>
      </c>
      <c r="J153" s="6">
        <f>SUMIF(CSV!$B:$B,$A153,CSV!$S:$S)/$C153</f>
        <v>3.4444444444444446</v>
      </c>
      <c r="K153" s="11">
        <f>(COUNTIFS(CSV!$A:$A,$A153,CSV!$T:$T,"&gt;2.5") +COUNTIFS(CSV!$B:$B,$A153,CSV!$T:$T,"&gt;2.5"))/$D153</f>
        <v>1</v>
      </c>
      <c r="L153" s="8">
        <f>COUNTIFS(CSV!$A:$A,$A153,CSV!$T:$T,"&gt;2.5")/$B153</f>
        <v>1</v>
      </c>
      <c r="M153" s="8">
        <f>COUNTIFS(CSV!$B:$B,$A153,CSV!$T:$T,"&gt;2.5")/$C153</f>
        <v>1</v>
      </c>
      <c r="N153" s="11">
        <f>(COUNTIFS(CSV!$A:$A,$A153,CSV!$T:$T,"&gt;4.5") +COUNTIFS(CSV!$B:$B,$A153,CSV!$T:$T,"&gt;4.5"))/$D153</f>
        <v>0.73333333333333328</v>
      </c>
      <c r="O153" s="8">
        <f>COUNTIFS(CSV!$A:$A,$A153,CSV!$T:$T,"&gt;4.5")/$B153</f>
        <v>0.66666666666666663</v>
      </c>
      <c r="P153" s="8">
        <f>COUNTIFS(CSV!$B:$B,$A153,CSV!$T:$T,"&gt;4.5")/$C153</f>
        <v>0.77777777777777779</v>
      </c>
      <c r="Q153" s="11">
        <f>(COUNTIFS(CSV!$A:$A,$A153,CSV!$R:$R,"&gt;0.5") +COUNTIFS(CSV!$B:$B,$A153,CSV!$S:$S,"&gt;0.5"))/$D153</f>
        <v>1</v>
      </c>
      <c r="R153" s="8">
        <f>COUNTIFS(CSV!$A:$A,$A153,CSV!$R:$R,"&gt;0.5")/$B153</f>
        <v>1</v>
      </c>
      <c r="S153" s="8">
        <f>COUNTIFS(CSV!$B:$B,$A153,CSV!$S:$S,"&gt;0.5")/$C153</f>
        <v>1</v>
      </c>
      <c r="T153" s="11">
        <f>(COUNTIFS(CSV!$A:$A,$A153,CSV!$R:$R,"&gt;1.5") +COUNTIFS(CSV!$B:$B,$A153,CSV!$S:$S,"&gt;1.5"))/$D153</f>
        <v>0.93333333333333335</v>
      </c>
      <c r="U153" s="8">
        <f>COUNTIFS(CSV!$A:$A,$A153,CSV!$R:$R,"&gt;1.5")/$B153</f>
        <v>0.83333333333333337</v>
      </c>
      <c r="V153" s="8">
        <f>COUNTIFS(CSV!$B:$B,$A153,CSV!$S:$S,"&gt;1.5")/$C153</f>
        <v>1</v>
      </c>
    </row>
    <row r="154" spans="1:22" x14ac:dyDescent="0.3">
      <c r="A154" s="62" t="s">
        <v>273</v>
      </c>
      <c r="B154" s="9">
        <f>COUNTIF(CSV!A:A,A154)</f>
        <v>7</v>
      </c>
      <c r="C154" s="4">
        <f>COUNTIF(CSV!B:B,A154)</f>
        <v>8</v>
      </c>
      <c r="D154" s="4">
        <f t="shared" si="5"/>
        <v>15</v>
      </c>
      <c r="E154" s="10">
        <f>(SUMIF(CSV!$A:$A,$A154,CSV!$T:$T)  + SUMIF(CSV!$B:$B,$A154,CSV!$T:$T) )/$D154</f>
        <v>4.0666666666666664</v>
      </c>
      <c r="F154" s="6">
        <f>SUMIF(CSV!$A:$A,$A154,CSV!$T:$T)/$B154</f>
        <v>4</v>
      </c>
      <c r="G154" s="6">
        <f>SUMIF(CSV!$B:$B,$A154,CSV!$T:$T)/$C154</f>
        <v>4.125</v>
      </c>
      <c r="H154" s="10">
        <f>(SUMIF(CSV!$A:$A,$A154,CSV!$R:$R)  + SUMIF(CSV!$B:$B,$A154,CSV!$S:$S) )/$D154</f>
        <v>2.0666666666666669</v>
      </c>
      <c r="I154" s="6">
        <f>SUMIF(CSV!$A:$A,$A154,CSV!$R:$R)/$B154</f>
        <v>1.7142857142857142</v>
      </c>
      <c r="J154" s="6">
        <f>SUMIF(CSV!$B:$B,$A154,CSV!$S:$S)/$C154</f>
        <v>2.375</v>
      </c>
      <c r="K154" s="11">
        <f>(COUNTIFS(CSV!$A:$A,$A154,CSV!$T:$T,"&gt;2.5") +COUNTIFS(CSV!$B:$B,$A154,CSV!$T:$T,"&gt;2.5"))/$D154</f>
        <v>0.73333333333333328</v>
      </c>
      <c r="L154" s="8">
        <f>COUNTIFS(CSV!$A:$A,$A154,CSV!$T:$T,"&gt;2.5")/$B154</f>
        <v>0.7142857142857143</v>
      </c>
      <c r="M154" s="8">
        <f>COUNTIFS(CSV!$B:$B,$A154,CSV!$T:$T,"&gt;2.5")/$C154</f>
        <v>0.75</v>
      </c>
      <c r="N154" s="11">
        <f>(COUNTIFS(CSV!$A:$A,$A154,CSV!$T:$T,"&gt;4.5") +COUNTIFS(CSV!$B:$B,$A154,CSV!$T:$T,"&gt;4.5"))/$D154</f>
        <v>0.46666666666666667</v>
      </c>
      <c r="O154" s="8">
        <f>COUNTIFS(CSV!$A:$A,$A154,CSV!$T:$T,"&gt;4.5")/$B154</f>
        <v>0.42857142857142855</v>
      </c>
      <c r="P154" s="8">
        <f>COUNTIFS(CSV!$B:$B,$A154,CSV!$T:$T,"&gt;4.5")/$C154</f>
        <v>0.5</v>
      </c>
      <c r="Q154" s="11">
        <f>(COUNTIFS(CSV!$A:$A,$A154,CSV!$R:$R,"&gt;0.5") +COUNTIFS(CSV!$B:$B,$A154,CSV!$S:$S,"&gt;0.5"))/$D154</f>
        <v>0.93333333333333335</v>
      </c>
      <c r="R154" s="8">
        <f>COUNTIFS(CSV!$A:$A,$A154,CSV!$R:$R,"&gt;0.5")/$B154</f>
        <v>0.8571428571428571</v>
      </c>
      <c r="S154" s="8">
        <f>COUNTIFS(CSV!$B:$B,$A154,CSV!$S:$S,"&gt;0.5")/$C154</f>
        <v>1</v>
      </c>
      <c r="T154" s="11">
        <f>(COUNTIFS(CSV!$A:$A,$A154,CSV!$R:$R,"&gt;1.5") +COUNTIFS(CSV!$B:$B,$A154,CSV!$S:$S,"&gt;1.5"))/$D154</f>
        <v>0.73333333333333328</v>
      </c>
      <c r="U154" s="8">
        <f>COUNTIFS(CSV!$A:$A,$A154,CSV!$R:$R,"&gt;1.5")/$B154</f>
        <v>0.7142857142857143</v>
      </c>
      <c r="V154" s="8">
        <f>COUNTIFS(CSV!$B:$B,$A154,CSV!$S:$S,"&gt;1.5")/$C154</f>
        <v>0.75</v>
      </c>
    </row>
    <row r="155" spans="1:22" x14ac:dyDescent="0.3">
      <c r="A155" s="62" t="s">
        <v>276</v>
      </c>
      <c r="B155" s="9">
        <f>COUNTIF(CSV!A:A,A155)</f>
        <v>8</v>
      </c>
      <c r="C155" s="4">
        <f>COUNTIF(CSV!B:B,A155)</f>
        <v>6</v>
      </c>
      <c r="D155" s="4">
        <f t="shared" si="5"/>
        <v>14</v>
      </c>
      <c r="E155" s="10">
        <f>(SUMIF(CSV!$A:$A,$A155,CSV!$T:$T)  + SUMIF(CSV!$B:$B,$A155,CSV!$T:$T) )/$D155</f>
        <v>4</v>
      </c>
      <c r="F155" s="6">
        <f>SUMIF(CSV!$A:$A,$A155,CSV!$T:$T)/$B155</f>
        <v>4.5</v>
      </c>
      <c r="G155" s="6">
        <f>SUMIF(CSV!$B:$B,$A155,CSV!$T:$T)/$C155</f>
        <v>3.3333333333333335</v>
      </c>
      <c r="H155" s="10">
        <f>(SUMIF(CSV!$A:$A,$A155,CSV!$R:$R)  + SUMIF(CSV!$B:$B,$A155,CSV!$S:$S) )/$D155</f>
        <v>2.1428571428571428</v>
      </c>
      <c r="I155" s="6">
        <f>SUMIF(CSV!$A:$A,$A155,CSV!$R:$R)/$B155</f>
        <v>2.125</v>
      </c>
      <c r="J155" s="6">
        <f>SUMIF(CSV!$B:$B,$A155,CSV!$S:$S)/$C155</f>
        <v>2.1666666666666665</v>
      </c>
      <c r="K155" s="11">
        <f>(COUNTIFS(CSV!$A:$A,$A155,CSV!$T:$T,"&gt;2.5") +COUNTIFS(CSV!$B:$B,$A155,CSV!$T:$T,"&gt;2.5"))/$D155</f>
        <v>0.7857142857142857</v>
      </c>
      <c r="L155" s="8">
        <f>COUNTIFS(CSV!$A:$A,$A155,CSV!$T:$T,"&gt;2.5")/$B155</f>
        <v>0.875</v>
      </c>
      <c r="M155" s="8">
        <f>COUNTIFS(CSV!$B:$B,$A155,CSV!$T:$T,"&gt;2.5")/$C155</f>
        <v>0.66666666666666663</v>
      </c>
      <c r="N155" s="11">
        <f>(COUNTIFS(CSV!$A:$A,$A155,CSV!$T:$T,"&gt;4.5") +COUNTIFS(CSV!$B:$B,$A155,CSV!$T:$T,"&gt;4.5"))/$D155</f>
        <v>0.5714285714285714</v>
      </c>
      <c r="O155" s="8">
        <f>COUNTIFS(CSV!$A:$A,$A155,CSV!$T:$T,"&gt;4.5")/$B155</f>
        <v>0.625</v>
      </c>
      <c r="P155" s="8">
        <f>COUNTIFS(CSV!$B:$B,$A155,CSV!$T:$T,"&gt;4.5")/$C155</f>
        <v>0.5</v>
      </c>
      <c r="Q155" s="11">
        <f>(COUNTIFS(CSV!$A:$A,$A155,CSV!$R:$R,"&gt;0.5") +COUNTIFS(CSV!$B:$B,$A155,CSV!$S:$S,"&gt;0.5"))/$D155</f>
        <v>0.9285714285714286</v>
      </c>
      <c r="R155" s="8">
        <f>COUNTIFS(CSV!$A:$A,$A155,CSV!$R:$R,"&gt;0.5")/$B155</f>
        <v>1</v>
      </c>
      <c r="S155" s="8">
        <f>COUNTIFS(CSV!$B:$B,$A155,CSV!$S:$S,"&gt;0.5")/$C155</f>
        <v>0.83333333333333337</v>
      </c>
      <c r="T155" s="11">
        <f>(COUNTIFS(CSV!$A:$A,$A155,CSV!$R:$R,"&gt;1.5") +COUNTIFS(CSV!$B:$B,$A155,CSV!$S:$S,"&gt;1.5"))/$D155</f>
        <v>0.7857142857142857</v>
      </c>
      <c r="U155" s="8">
        <f>COUNTIFS(CSV!$A:$A,$A155,CSV!$R:$R,"&gt;1.5")/$B155</f>
        <v>0.875</v>
      </c>
      <c r="V155" s="8">
        <f>COUNTIFS(CSV!$B:$B,$A155,CSV!$S:$S,"&gt;1.5")/$C155</f>
        <v>0.66666666666666663</v>
      </c>
    </row>
    <row r="156" spans="1:22" x14ac:dyDescent="0.3">
      <c r="A156" s="62" t="s">
        <v>274</v>
      </c>
      <c r="B156" s="9">
        <f>COUNTIF(CSV!A:A,A156)</f>
        <v>6</v>
      </c>
      <c r="C156" s="4">
        <f>COUNTIF(CSV!B:B,A156)</f>
        <v>8</v>
      </c>
      <c r="D156" s="4">
        <f t="shared" si="5"/>
        <v>14</v>
      </c>
      <c r="E156" s="10">
        <f>(SUMIF(CSV!$A:$A,$A156,CSV!$T:$T)  + SUMIF(CSV!$B:$B,$A156,CSV!$T:$T) )/$D156</f>
        <v>4.7142857142857144</v>
      </c>
      <c r="F156" s="6">
        <f>SUMIF(CSV!$A:$A,$A156,CSV!$T:$T)/$B156</f>
        <v>5.166666666666667</v>
      </c>
      <c r="G156" s="6">
        <f>SUMIF(CSV!$B:$B,$A156,CSV!$T:$T)/$C156</f>
        <v>4.375</v>
      </c>
      <c r="H156" s="10">
        <f>(SUMIF(CSV!$A:$A,$A156,CSV!$R:$R)  + SUMIF(CSV!$B:$B,$A156,CSV!$S:$S) )/$D156</f>
        <v>2.5714285714285716</v>
      </c>
      <c r="I156" s="6">
        <f>SUMIF(CSV!$A:$A,$A156,CSV!$R:$R)/$B156</f>
        <v>2.3333333333333335</v>
      </c>
      <c r="J156" s="6">
        <f>SUMIF(CSV!$B:$B,$A156,CSV!$S:$S)/$C156</f>
        <v>2.75</v>
      </c>
      <c r="K156" s="11">
        <f>(COUNTIFS(CSV!$A:$A,$A156,CSV!$T:$T,"&gt;2.5") +COUNTIFS(CSV!$B:$B,$A156,CSV!$T:$T,"&gt;2.5"))/$D156</f>
        <v>0.9285714285714286</v>
      </c>
      <c r="L156" s="8">
        <f>COUNTIFS(CSV!$A:$A,$A156,CSV!$T:$T,"&gt;2.5")/$B156</f>
        <v>1</v>
      </c>
      <c r="M156" s="8">
        <f>COUNTIFS(CSV!$B:$B,$A156,CSV!$T:$T,"&gt;2.5")/$C156</f>
        <v>0.875</v>
      </c>
      <c r="N156" s="11">
        <f>(COUNTIFS(CSV!$A:$A,$A156,CSV!$T:$T,"&gt;4.5") +COUNTIFS(CSV!$B:$B,$A156,CSV!$T:$T,"&gt;4.5"))/$D156</f>
        <v>0.35714285714285715</v>
      </c>
      <c r="O156" s="8">
        <f>COUNTIFS(CSV!$A:$A,$A156,CSV!$T:$T,"&gt;4.5")/$B156</f>
        <v>0.5</v>
      </c>
      <c r="P156" s="8">
        <f>COUNTIFS(CSV!$B:$B,$A156,CSV!$T:$T,"&gt;4.5")/$C156</f>
        <v>0.25</v>
      </c>
      <c r="Q156" s="11">
        <f>(COUNTIFS(CSV!$A:$A,$A156,CSV!$R:$R,"&gt;0.5") +COUNTIFS(CSV!$B:$B,$A156,CSV!$S:$S,"&gt;0.5"))/$D156</f>
        <v>1</v>
      </c>
      <c r="R156" s="8">
        <f>COUNTIFS(CSV!$A:$A,$A156,CSV!$R:$R,"&gt;0.5")/$B156</f>
        <v>1</v>
      </c>
      <c r="S156" s="8">
        <f>COUNTIFS(CSV!$B:$B,$A156,CSV!$S:$S,"&gt;0.5")/$C156</f>
        <v>1</v>
      </c>
      <c r="T156" s="11">
        <f>(COUNTIFS(CSV!$A:$A,$A156,CSV!$R:$R,"&gt;1.5") +COUNTIFS(CSV!$B:$B,$A156,CSV!$S:$S,"&gt;1.5"))/$D156</f>
        <v>0.8571428571428571</v>
      </c>
      <c r="U156" s="8">
        <f>COUNTIFS(CSV!$A:$A,$A156,CSV!$R:$R,"&gt;1.5")/$B156</f>
        <v>0.83333333333333337</v>
      </c>
      <c r="V156" s="8">
        <f>COUNTIFS(CSV!$B:$B,$A156,CSV!$S:$S,"&gt;1.5")/$C156</f>
        <v>0.875</v>
      </c>
    </row>
    <row r="157" spans="1:22" x14ac:dyDescent="0.3">
      <c r="A157" s="62" t="s">
        <v>268</v>
      </c>
      <c r="B157" s="9">
        <f>COUNTIF(CSV!A:A,A157)</f>
        <v>8</v>
      </c>
      <c r="C157" s="4">
        <f>COUNTIF(CSV!B:B,A157)</f>
        <v>7</v>
      </c>
      <c r="D157" s="4">
        <f t="shared" si="5"/>
        <v>15</v>
      </c>
      <c r="E157" s="10">
        <f>(SUMIF(CSV!$A:$A,$A157,CSV!$T:$T)  + SUMIF(CSV!$B:$B,$A157,CSV!$T:$T) )/$D157</f>
        <v>4.5333333333333332</v>
      </c>
      <c r="F157" s="6">
        <f>SUMIF(CSV!$A:$A,$A157,CSV!$T:$T)/$B157</f>
        <v>4.625</v>
      </c>
      <c r="G157" s="6">
        <f>SUMIF(CSV!$B:$B,$A157,CSV!$T:$T)/$C157</f>
        <v>4.4285714285714288</v>
      </c>
      <c r="H157" s="10">
        <f>(SUMIF(CSV!$A:$A,$A157,CSV!$R:$R)  + SUMIF(CSV!$B:$B,$A157,CSV!$S:$S) )/$D157</f>
        <v>2.5333333333333332</v>
      </c>
      <c r="I157" s="6">
        <f>SUMIF(CSV!$A:$A,$A157,CSV!$R:$R)/$B157</f>
        <v>2.375</v>
      </c>
      <c r="J157" s="6">
        <f>SUMIF(CSV!$B:$B,$A157,CSV!$S:$S)/$C157</f>
        <v>2.7142857142857144</v>
      </c>
      <c r="K157" s="11">
        <f>(COUNTIFS(CSV!$A:$A,$A157,CSV!$T:$T,"&gt;2.5") +COUNTIFS(CSV!$B:$B,$A157,CSV!$T:$T,"&gt;2.5"))/$D157</f>
        <v>0.8</v>
      </c>
      <c r="L157" s="8">
        <f>COUNTIFS(CSV!$A:$A,$A157,CSV!$T:$T,"&gt;2.5")/$B157</f>
        <v>0.75</v>
      </c>
      <c r="M157" s="8">
        <f>COUNTIFS(CSV!$B:$B,$A157,CSV!$T:$T,"&gt;2.5")/$C157</f>
        <v>0.8571428571428571</v>
      </c>
      <c r="N157" s="11">
        <f>(COUNTIFS(CSV!$A:$A,$A157,CSV!$T:$T,"&gt;4.5") +COUNTIFS(CSV!$B:$B,$A157,CSV!$T:$T,"&gt;4.5"))/$D157</f>
        <v>0.53333333333333333</v>
      </c>
      <c r="O157" s="8">
        <f>COUNTIFS(CSV!$A:$A,$A157,CSV!$T:$T,"&gt;4.5")/$B157</f>
        <v>0.5</v>
      </c>
      <c r="P157" s="8">
        <f>COUNTIFS(CSV!$B:$B,$A157,CSV!$T:$T,"&gt;4.5")/$C157</f>
        <v>0.5714285714285714</v>
      </c>
      <c r="Q157" s="11">
        <f>(COUNTIFS(CSV!$A:$A,$A157,CSV!$R:$R,"&gt;0.5") +COUNTIFS(CSV!$B:$B,$A157,CSV!$S:$S,"&gt;0.5"))/$D157</f>
        <v>0.93333333333333335</v>
      </c>
      <c r="R157" s="8">
        <f>COUNTIFS(CSV!$A:$A,$A157,CSV!$R:$R,"&gt;0.5")/$B157</f>
        <v>0.875</v>
      </c>
      <c r="S157" s="8">
        <f>COUNTIFS(CSV!$B:$B,$A157,CSV!$S:$S,"&gt;0.5")/$C157</f>
        <v>1</v>
      </c>
      <c r="T157" s="11">
        <f>(COUNTIFS(CSV!$A:$A,$A157,CSV!$R:$R,"&gt;1.5") +COUNTIFS(CSV!$B:$B,$A157,CSV!$S:$S,"&gt;1.5"))/$D157</f>
        <v>0.66666666666666663</v>
      </c>
      <c r="U157" s="8">
        <f>COUNTIFS(CSV!$A:$A,$A157,CSV!$R:$R,"&gt;1.5")/$B157</f>
        <v>0.5</v>
      </c>
      <c r="V157" s="8">
        <f>COUNTIFS(CSV!$B:$B,$A157,CSV!$S:$S,"&gt;1.5")/$C157</f>
        <v>0.8571428571428571</v>
      </c>
    </row>
    <row r="158" spans="1:22" x14ac:dyDescent="0.3">
      <c r="A158" s="62" t="s">
        <v>272</v>
      </c>
      <c r="B158" s="9">
        <f>COUNTIF(CSV!A:A,A158)</f>
        <v>8</v>
      </c>
      <c r="C158" s="4">
        <f>COUNTIF(CSV!B:B,A158)</f>
        <v>10</v>
      </c>
      <c r="D158" s="4">
        <f t="shared" si="5"/>
        <v>18</v>
      </c>
      <c r="E158" s="10">
        <f>(SUMIF(CSV!$A:$A,$A158,CSV!$T:$T)  + SUMIF(CSV!$B:$B,$A158,CSV!$T:$T) )/$D158</f>
        <v>4.1111111111111107</v>
      </c>
      <c r="F158" s="6">
        <f>SUMIF(CSV!$A:$A,$A158,CSV!$T:$T)/$B158</f>
        <v>4.375</v>
      </c>
      <c r="G158" s="6">
        <f>SUMIF(CSV!$B:$B,$A158,CSV!$T:$T)/$C158</f>
        <v>3.9</v>
      </c>
      <c r="H158" s="10">
        <f>(SUMIF(CSV!$A:$A,$A158,CSV!$R:$R)  + SUMIF(CSV!$B:$B,$A158,CSV!$S:$S) )/$D158</f>
        <v>2.1666666666666665</v>
      </c>
      <c r="I158" s="6">
        <f>SUMIF(CSV!$A:$A,$A158,CSV!$R:$R)/$B158</f>
        <v>2</v>
      </c>
      <c r="J158" s="6">
        <f>SUMIF(CSV!$B:$B,$A158,CSV!$S:$S)/$C158</f>
        <v>2.2999999999999998</v>
      </c>
      <c r="K158" s="11">
        <f>(COUNTIFS(CSV!$A:$A,$A158,CSV!$T:$T,"&gt;2.5") +COUNTIFS(CSV!$B:$B,$A158,CSV!$T:$T,"&gt;2.5"))/$D158</f>
        <v>0.83333333333333337</v>
      </c>
      <c r="L158" s="8">
        <f>COUNTIFS(CSV!$A:$A,$A158,CSV!$T:$T,"&gt;2.5")/$B158</f>
        <v>0.875</v>
      </c>
      <c r="M158" s="8">
        <f>COUNTIFS(CSV!$B:$B,$A158,CSV!$T:$T,"&gt;2.5")/$C158</f>
        <v>0.8</v>
      </c>
      <c r="N158" s="11">
        <f>(COUNTIFS(CSV!$A:$A,$A158,CSV!$T:$T,"&gt;4.5") +COUNTIFS(CSV!$B:$B,$A158,CSV!$T:$T,"&gt;4.5"))/$D158</f>
        <v>0.44444444444444442</v>
      </c>
      <c r="O158" s="8">
        <f>COUNTIFS(CSV!$A:$A,$A158,CSV!$T:$T,"&gt;4.5")/$B158</f>
        <v>0.375</v>
      </c>
      <c r="P158" s="8">
        <f>COUNTIFS(CSV!$B:$B,$A158,CSV!$T:$T,"&gt;4.5")/$C158</f>
        <v>0.5</v>
      </c>
      <c r="Q158" s="11">
        <f>(COUNTIFS(CSV!$A:$A,$A158,CSV!$R:$R,"&gt;0.5") +COUNTIFS(CSV!$B:$B,$A158,CSV!$S:$S,"&gt;0.5"))/$D158</f>
        <v>0.94444444444444442</v>
      </c>
      <c r="R158" s="8">
        <f>COUNTIFS(CSV!$A:$A,$A158,CSV!$R:$R,"&gt;0.5")/$B158</f>
        <v>1</v>
      </c>
      <c r="S158" s="8">
        <f>COUNTIFS(CSV!$B:$B,$A158,CSV!$S:$S,"&gt;0.5")/$C158</f>
        <v>0.9</v>
      </c>
      <c r="T158" s="11">
        <f>(COUNTIFS(CSV!$A:$A,$A158,CSV!$R:$R,"&gt;1.5") +COUNTIFS(CSV!$B:$B,$A158,CSV!$S:$S,"&gt;1.5"))/$D158</f>
        <v>0.72222222222222221</v>
      </c>
      <c r="U158" s="8">
        <f>COUNTIFS(CSV!$A:$A,$A158,CSV!$R:$R,"&gt;1.5")/$B158</f>
        <v>0.625</v>
      </c>
      <c r="V158" s="8">
        <f>COUNTIFS(CSV!$B:$B,$A158,CSV!$S:$S,"&gt;1.5")/$C158</f>
        <v>0.8</v>
      </c>
    </row>
    <row r="159" spans="1:22" x14ac:dyDescent="0.3">
      <c r="A159" s="62" t="s">
        <v>264</v>
      </c>
      <c r="B159" s="9">
        <f>COUNTIF(CSV!A:A,A159)</f>
        <v>10</v>
      </c>
      <c r="C159" s="4">
        <f>COUNTIF(CSV!B:B,A159)</f>
        <v>7</v>
      </c>
      <c r="D159" s="4">
        <f t="shared" si="5"/>
        <v>17</v>
      </c>
      <c r="E159" s="10">
        <f>(SUMIF(CSV!$A:$A,$A159,CSV!$T:$T)  + SUMIF(CSV!$B:$B,$A159,CSV!$T:$T) )/$D159</f>
        <v>4.4705882352941178</v>
      </c>
      <c r="F159" s="6">
        <f>SUMIF(CSV!$A:$A,$A159,CSV!$T:$T)/$B159</f>
        <v>4.0999999999999996</v>
      </c>
      <c r="G159" s="6">
        <f>SUMIF(CSV!$B:$B,$A159,CSV!$T:$T)/$C159</f>
        <v>5</v>
      </c>
      <c r="H159" s="10">
        <f>(SUMIF(CSV!$A:$A,$A159,CSV!$R:$R)  + SUMIF(CSV!$B:$B,$A159,CSV!$S:$S) )/$D159</f>
        <v>2.0588235294117645</v>
      </c>
      <c r="I159" s="6">
        <f>SUMIF(CSV!$A:$A,$A159,CSV!$R:$R)/$B159</f>
        <v>1.5</v>
      </c>
      <c r="J159" s="6">
        <f>SUMIF(CSV!$B:$B,$A159,CSV!$S:$S)/$C159</f>
        <v>2.8571428571428572</v>
      </c>
      <c r="K159" s="11">
        <f>(COUNTIFS(CSV!$A:$A,$A159,CSV!$T:$T,"&gt;2.5") +COUNTIFS(CSV!$B:$B,$A159,CSV!$T:$T,"&gt;2.5"))/$D159</f>
        <v>0.88235294117647056</v>
      </c>
      <c r="L159" s="8">
        <f>COUNTIFS(CSV!$A:$A,$A159,CSV!$T:$T,"&gt;2.5")/$B159</f>
        <v>0.9</v>
      </c>
      <c r="M159" s="8">
        <f>COUNTIFS(CSV!$B:$B,$A159,CSV!$T:$T,"&gt;2.5")/$C159</f>
        <v>0.8571428571428571</v>
      </c>
      <c r="N159" s="11">
        <f>(COUNTIFS(CSV!$A:$A,$A159,CSV!$T:$T,"&gt;4.5") +COUNTIFS(CSV!$B:$B,$A159,CSV!$T:$T,"&gt;4.5"))/$D159</f>
        <v>0.52941176470588236</v>
      </c>
      <c r="O159" s="8">
        <f>COUNTIFS(CSV!$A:$A,$A159,CSV!$T:$T,"&gt;4.5")/$B159</f>
        <v>0.5</v>
      </c>
      <c r="P159" s="8">
        <f>COUNTIFS(CSV!$B:$B,$A159,CSV!$T:$T,"&gt;4.5")/$C159</f>
        <v>0.5714285714285714</v>
      </c>
      <c r="Q159" s="11">
        <f>(COUNTIFS(CSV!$A:$A,$A159,CSV!$R:$R,"&gt;0.5") +COUNTIFS(CSV!$B:$B,$A159,CSV!$S:$S,"&gt;0.5"))/$D159</f>
        <v>0.88235294117647056</v>
      </c>
      <c r="R159" s="8">
        <f>COUNTIFS(CSV!$A:$A,$A159,CSV!$R:$R,"&gt;0.5")/$B159</f>
        <v>0.9</v>
      </c>
      <c r="S159" s="8">
        <f>COUNTIFS(CSV!$B:$B,$A159,CSV!$S:$S,"&gt;0.5")/$C159</f>
        <v>0.8571428571428571</v>
      </c>
      <c r="T159" s="11">
        <f>(COUNTIFS(CSV!$A:$A,$A159,CSV!$R:$R,"&gt;1.5") +COUNTIFS(CSV!$B:$B,$A159,CSV!$S:$S,"&gt;1.5"))/$D159</f>
        <v>0.58823529411764708</v>
      </c>
      <c r="U159" s="8">
        <f>COUNTIFS(CSV!$A:$A,$A159,CSV!$R:$R,"&gt;1.5")/$B159</f>
        <v>0.4</v>
      </c>
      <c r="V159" s="8">
        <f>COUNTIFS(CSV!$B:$B,$A159,CSV!$S:$S,"&gt;1.5")/$C159</f>
        <v>0.8571428571428571</v>
      </c>
    </row>
    <row r="160" spans="1:22" x14ac:dyDescent="0.3">
      <c r="A160" s="62" t="s">
        <v>269</v>
      </c>
      <c r="B160" s="9">
        <f>COUNTIF(CSV!A:A,A160)</f>
        <v>7</v>
      </c>
      <c r="C160" s="4">
        <f>COUNTIF(CSV!B:B,A160)</f>
        <v>7</v>
      </c>
      <c r="D160" s="4">
        <f t="shared" si="5"/>
        <v>14</v>
      </c>
      <c r="E160" s="10">
        <f>(SUMIF(CSV!$A:$A,$A160,CSV!$T:$T)  + SUMIF(CSV!$B:$B,$A160,CSV!$T:$T) )/$D160</f>
        <v>4.8571428571428568</v>
      </c>
      <c r="F160" s="6">
        <f>SUMIF(CSV!$A:$A,$A160,CSV!$T:$T)/$B160</f>
        <v>5</v>
      </c>
      <c r="G160" s="6">
        <f>SUMIF(CSV!$B:$B,$A160,CSV!$T:$T)/$C160</f>
        <v>4.7142857142857144</v>
      </c>
      <c r="H160" s="10">
        <f>(SUMIF(CSV!$A:$A,$A160,CSV!$R:$R)  + SUMIF(CSV!$B:$B,$A160,CSV!$S:$S) )/$D160</f>
        <v>2.0714285714285716</v>
      </c>
      <c r="I160" s="6">
        <f>SUMIF(CSV!$A:$A,$A160,CSV!$R:$R)/$B160</f>
        <v>1.7142857142857142</v>
      </c>
      <c r="J160" s="6">
        <f>SUMIF(CSV!$B:$B,$A160,CSV!$S:$S)/$C160</f>
        <v>2.4285714285714284</v>
      </c>
      <c r="K160" s="11">
        <f>(COUNTIFS(CSV!$A:$A,$A160,CSV!$T:$T,"&gt;2.5") +COUNTIFS(CSV!$B:$B,$A160,CSV!$T:$T,"&gt;2.5"))/$D160</f>
        <v>0.9285714285714286</v>
      </c>
      <c r="L160" s="8">
        <f>COUNTIFS(CSV!$A:$A,$A160,CSV!$T:$T,"&gt;2.5")/$B160</f>
        <v>1</v>
      </c>
      <c r="M160" s="8">
        <f>COUNTIFS(CSV!$B:$B,$A160,CSV!$T:$T,"&gt;2.5")/$C160</f>
        <v>0.8571428571428571</v>
      </c>
      <c r="N160" s="11">
        <f>(COUNTIFS(CSV!$A:$A,$A160,CSV!$T:$T,"&gt;4.5") +COUNTIFS(CSV!$B:$B,$A160,CSV!$T:$T,"&gt;4.5"))/$D160</f>
        <v>0.5714285714285714</v>
      </c>
      <c r="O160" s="8">
        <f>COUNTIFS(CSV!$A:$A,$A160,CSV!$T:$T,"&gt;4.5")/$B160</f>
        <v>0.5714285714285714</v>
      </c>
      <c r="P160" s="8">
        <f>COUNTIFS(CSV!$B:$B,$A160,CSV!$T:$T,"&gt;4.5")/$C160</f>
        <v>0.5714285714285714</v>
      </c>
      <c r="Q160" s="11">
        <f>(COUNTIFS(CSV!$A:$A,$A160,CSV!$R:$R,"&gt;0.5") +COUNTIFS(CSV!$B:$B,$A160,CSV!$S:$S,"&gt;0.5"))/$D160</f>
        <v>0.9285714285714286</v>
      </c>
      <c r="R160" s="8">
        <f>COUNTIFS(CSV!$A:$A,$A160,CSV!$R:$R,"&gt;0.5")/$B160</f>
        <v>0.8571428571428571</v>
      </c>
      <c r="S160" s="8">
        <f>COUNTIFS(CSV!$B:$B,$A160,CSV!$S:$S,"&gt;0.5")/$C160</f>
        <v>1</v>
      </c>
      <c r="T160" s="11">
        <f>(COUNTIFS(CSV!$A:$A,$A160,CSV!$R:$R,"&gt;1.5") +COUNTIFS(CSV!$B:$B,$A160,CSV!$S:$S,"&gt;1.5"))/$D160</f>
        <v>0.5</v>
      </c>
      <c r="U160" s="8">
        <f>COUNTIFS(CSV!$A:$A,$A160,CSV!$R:$R,"&gt;1.5")/$B160</f>
        <v>0.42857142857142855</v>
      </c>
      <c r="V160" s="8">
        <f>COUNTIFS(CSV!$B:$B,$A160,CSV!$S:$S,"&gt;1.5")/$C160</f>
        <v>0.5714285714285714</v>
      </c>
    </row>
    <row r="161" spans="1:22" x14ac:dyDescent="0.3">
      <c r="A161" s="62" t="s">
        <v>277</v>
      </c>
      <c r="B161" s="9">
        <f>COUNTIF(CSV!A:A,A161)</f>
        <v>8</v>
      </c>
      <c r="C161" s="4">
        <f>COUNTIF(CSV!B:B,A161)</f>
        <v>7</v>
      </c>
      <c r="D161" s="4">
        <f t="shared" si="5"/>
        <v>15</v>
      </c>
      <c r="E161" s="10">
        <f>(SUMIF(CSV!$A:$A,$A161,CSV!$T:$T)  + SUMIF(CSV!$B:$B,$A161,CSV!$T:$T) )/$D161</f>
        <v>3.7333333333333334</v>
      </c>
      <c r="F161" s="6">
        <f>SUMIF(CSV!$A:$A,$A161,CSV!$T:$T)/$B161</f>
        <v>3</v>
      </c>
      <c r="G161" s="6">
        <f>SUMIF(CSV!$B:$B,$A161,CSV!$T:$T)/$C161</f>
        <v>4.5714285714285712</v>
      </c>
      <c r="H161" s="10">
        <f>(SUMIF(CSV!$A:$A,$A161,CSV!$R:$R)  + SUMIF(CSV!$B:$B,$A161,CSV!$S:$S) )/$D161</f>
        <v>1.6666666666666667</v>
      </c>
      <c r="I161" s="6">
        <f>SUMIF(CSV!$A:$A,$A161,CSV!$R:$R)/$B161</f>
        <v>1.25</v>
      </c>
      <c r="J161" s="6">
        <f>SUMIF(CSV!$B:$B,$A161,CSV!$S:$S)/$C161</f>
        <v>2.1428571428571428</v>
      </c>
      <c r="K161" s="11">
        <f>(COUNTIFS(CSV!$A:$A,$A161,CSV!$T:$T,"&gt;2.5") +COUNTIFS(CSV!$B:$B,$A161,CSV!$T:$T,"&gt;2.5"))/$D161</f>
        <v>0.8</v>
      </c>
      <c r="L161" s="8">
        <f>COUNTIFS(CSV!$A:$A,$A161,CSV!$T:$T,"&gt;2.5")/$B161</f>
        <v>0.625</v>
      </c>
      <c r="M161" s="8">
        <f>COUNTIFS(CSV!$B:$B,$A161,CSV!$T:$T,"&gt;2.5")/$C161</f>
        <v>1</v>
      </c>
      <c r="N161" s="11">
        <f>(COUNTIFS(CSV!$A:$A,$A161,CSV!$T:$T,"&gt;4.5") +COUNTIFS(CSV!$B:$B,$A161,CSV!$T:$T,"&gt;4.5"))/$D161</f>
        <v>0.26666666666666666</v>
      </c>
      <c r="O161" s="8">
        <f>COUNTIFS(CSV!$A:$A,$A161,CSV!$T:$T,"&gt;4.5")/$B161</f>
        <v>0.125</v>
      </c>
      <c r="P161" s="8">
        <f>COUNTIFS(CSV!$B:$B,$A161,CSV!$T:$T,"&gt;4.5")/$C161</f>
        <v>0.42857142857142855</v>
      </c>
      <c r="Q161" s="11">
        <f>(COUNTIFS(CSV!$A:$A,$A161,CSV!$R:$R,"&gt;0.5") +COUNTIFS(CSV!$B:$B,$A161,CSV!$S:$S,"&gt;0.5"))/$D161</f>
        <v>0.8666666666666667</v>
      </c>
      <c r="R161" s="8">
        <f>COUNTIFS(CSV!$A:$A,$A161,CSV!$R:$R,"&gt;0.5")/$B161</f>
        <v>0.75</v>
      </c>
      <c r="S161" s="8">
        <f>COUNTIFS(CSV!$B:$B,$A161,CSV!$S:$S,"&gt;0.5")/$C161</f>
        <v>1</v>
      </c>
      <c r="T161" s="11">
        <f>(COUNTIFS(CSV!$A:$A,$A161,CSV!$R:$R,"&gt;1.5") +COUNTIFS(CSV!$B:$B,$A161,CSV!$S:$S,"&gt;1.5"))/$D161</f>
        <v>0.53333333333333333</v>
      </c>
      <c r="U161" s="8">
        <f>COUNTIFS(CSV!$A:$A,$A161,CSV!$R:$R,"&gt;1.5")/$B161</f>
        <v>0.375</v>
      </c>
      <c r="V161" s="8">
        <f>COUNTIFS(CSV!$B:$B,$A161,CSV!$S:$S,"&gt;1.5")/$C161</f>
        <v>0.7142857142857143</v>
      </c>
    </row>
    <row r="162" spans="1:22" x14ac:dyDescent="0.3">
      <c r="A162" s="62" t="s">
        <v>271</v>
      </c>
      <c r="B162" s="9">
        <f>COUNTIF(CSV!A:A,A162)</f>
        <v>8</v>
      </c>
      <c r="C162" s="4">
        <f>COUNTIF(CSV!B:B,A162)</f>
        <v>6</v>
      </c>
      <c r="D162" s="4">
        <f t="shared" si="5"/>
        <v>14</v>
      </c>
      <c r="E162" s="10">
        <f>(SUMIF(CSV!$A:$A,$A162,CSV!$T:$T)  + SUMIF(CSV!$B:$B,$A162,CSV!$T:$T) )/$D162</f>
        <v>5.7142857142857144</v>
      </c>
      <c r="F162" s="6">
        <f>SUMIF(CSV!$A:$A,$A162,CSV!$T:$T)/$B162</f>
        <v>6.375</v>
      </c>
      <c r="G162" s="6">
        <f>SUMIF(CSV!$B:$B,$A162,CSV!$T:$T)/$C162</f>
        <v>4.833333333333333</v>
      </c>
      <c r="H162" s="10">
        <f>(SUMIF(CSV!$A:$A,$A162,CSV!$R:$R)  + SUMIF(CSV!$B:$B,$A162,CSV!$S:$S) )/$D162</f>
        <v>2.7142857142857144</v>
      </c>
      <c r="I162" s="6">
        <f>SUMIF(CSV!$A:$A,$A162,CSV!$R:$R)/$B162</f>
        <v>2.625</v>
      </c>
      <c r="J162" s="6">
        <f>SUMIF(CSV!$B:$B,$A162,CSV!$S:$S)/$C162</f>
        <v>2.8333333333333335</v>
      </c>
      <c r="K162" s="11">
        <f>(COUNTIFS(CSV!$A:$A,$A162,CSV!$T:$T,"&gt;2.5") +COUNTIFS(CSV!$B:$B,$A162,CSV!$T:$T,"&gt;2.5"))/$D162</f>
        <v>1</v>
      </c>
      <c r="L162" s="8">
        <f>COUNTIFS(CSV!$A:$A,$A162,CSV!$T:$T,"&gt;2.5")/$B162</f>
        <v>1</v>
      </c>
      <c r="M162" s="8">
        <f>COUNTIFS(CSV!$B:$B,$A162,CSV!$T:$T,"&gt;2.5")/$C162</f>
        <v>1</v>
      </c>
      <c r="N162" s="11">
        <f>(COUNTIFS(CSV!$A:$A,$A162,CSV!$T:$T,"&gt;4.5") +COUNTIFS(CSV!$B:$B,$A162,CSV!$T:$T,"&gt;4.5"))/$D162</f>
        <v>0.7857142857142857</v>
      </c>
      <c r="O162" s="8">
        <f>COUNTIFS(CSV!$A:$A,$A162,CSV!$T:$T,"&gt;4.5")/$B162</f>
        <v>0.875</v>
      </c>
      <c r="P162" s="8">
        <f>COUNTIFS(CSV!$B:$B,$A162,CSV!$T:$T,"&gt;4.5")/$C162</f>
        <v>0.66666666666666663</v>
      </c>
      <c r="Q162" s="11">
        <f>(COUNTIFS(CSV!$A:$A,$A162,CSV!$R:$R,"&gt;0.5") +COUNTIFS(CSV!$B:$B,$A162,CSV!$S:$S,"&gt;0.5"))/$D162</f>
        <v>1</v>
      </c>
      <c r="R162" s="8">
        <f>COUNTIFS(CSV!$A:$A,$A162,CSV!$R:$R,"&gt;0.5")/$B162</f>
        <v>1</v>
      </c>
      <c r="S162" s="8">
        <f>COUNTIFS(CSV!$B:$B,$A162,CSV!$S:$S,"&gt;0.5")/$C162</f>
        <v>1</v>
      </c>
      <c r="T162" s="11">
        <f>(COUNTIFS(CSV!$A:$A,$A162,CSV!$R:$R,"&gt;1.5") +COUNTIFS(CSV!$B:$B,$A162,CSV!$S:$S,"&gt;1.5"))/$D162</f>
        <v>0.9285714285714286</v>
      </c>
      <c r="U162" s="8">
        <f>COUNTIFS(CSV!$A:$A,$A162,CSV!$R:$R,"&gt;1.5")/$B162</f>
        <v>0.875</v>
      </c>
      <c r="V162" s="8">
        <f>COUNTIFS(CSV!$B:$B,$A162,CSV!$S:$S,"&gt;1.5")/$C162</f>
        <v>1</v>
      </c>
    </row>
    <row r="163" spans="1:22" x14ac:dyDescent="0.3">
      <c r="A163" s="62" t="s">
        <v>262</v>
      </c>
      <c r="B163" s="9">
        <f>COUNTIF(CSV!A:A,A163)</f>
        <v>9</v>
      </c>
      <c r="C163" s="4">
        <f>COUNTIF(CSV!B:B,A163)</f>
        <v>8</v>
      </c>
      <c r="D163" s="4">
        <f t="shared" si="5"/>
        <v>17</v>
      </c>
      <c r="E163" s="10">
        <f>(SUMIF(CSV!$A:$A,$A163,CSV!$T:$T)  + SUMIF(CSV!$B:$B,$A163,CSV!$T:$T) )/$D163</f>
        <v>4.6470588235294121</v>
      </c>
      <c r="F163" s="6">
        <f>SUMIF(CSV!$A:$A,$A163,CSV!$T:$T)/$B163</f>
        <v>5</v>
      </c>
      <c r="G163" s="6">
        <f>SUMIF(CSV!$B:$B,$A163,CSV!$T:$T)/$C163</f>
        <v>4.25</v>
      </c>
      <c r="H163" s="10">
        <f>(SUMIF(CSV!$A:$A,$A163,CSV!$R:$R)  + SUMIF(CSV!$B:$B,$A163,CSV!$S:$S) )/$D163</f>
        <v>2.5882352941176472</v>
      </c>
      <c r="I163" s="6">
        <f>SUMIF(CSV!$A:$A,$A163,CSV!$R:$R)/$B163</f>
        <v>2.5555555555555554</v>
      </c>
      <c r="J163" s="6">
        <f>SUMIF(CSV!$B:$B,$A163,CSV!$S:$S)/$C163</f>
        <v>2.625</v>
      </c>
      <c r="K163" s="11">
        <f>(COUNTIFS(CSV!$A:$A,$A163,CSV!$T:$T,"&gt;2.5") +COUNTIFS(CSV!$B:$B,$A163,CSV!$T:$T,"&gt;2.5"))/$D163</f>
        <v>0.88235294117647056</v>
      </c>
      <c r="L163" s="8">
        <f>COUNTIFS(CSV!$A:$A,$A163,CSV!$T:$T,"&gt;2.5")/$B163</f>
        <v>0.88888888888888884</v>
      </c>
      <c r="M163" s="8">
        <f>COUNTIFS(CSV!$B:$B,$A163,CSV!$T:$T,"&gt;2.5")/$C163</f>
        <v>0.875</v>
      </c>
      <c r="N163" s="11">
        <f>(COUNTIFS(CSV!$A:$A,$A163,CSV!$T:$T,"&gt;4.5") +COUNTIFS(CSV!$B:$B,$A163,CSV!$T:$T,"&gt;4.5"))/$D163</f>
        <v>0.58823529411764708</v>
      </c>
      <c r="O163" s="8">
        <f>COUNTIFS(CSV!$A:$A,$A163,CSV!$T:$T,"&gt;4.5")/$B163</f>
        <v>0.66666666666666663</v>
      </c>
      <c r="P163" s="8">
        <f>COUNTIFS(CSV!$B:$B,$A163,CSV!$T:$T,"&gt;4.5")/$C163</f>
        <v>0.5</v>
      </c>
      <c r="Q163" s="11">
        <f>(COUNTIFS(CSV!$A:$A,$A163,CSV!$R:$R,"&gt;0.5") +COUNTIFS(CSV!$B:$B,$A163,CSV!$S:$S,"&gt;0.5"))/$D163</f>
        <v>1</v>
      </c>
      <c r="R163" s="8">
        <f>COUNTIFS(CSV!$A:$A,$A163,CSV!$R:$R,"&gt;0.5")/$B163</f>
        <v>1</v>
      </c>
      <c r="S163" s="8">
        <f>COUNTIFS(CSV!$B:$B,$A163,CSV!$S:$S,"&gt;0.5")/$C163</f>
        <v>1</v>
      </c>
      <c r="T163" s="11">
        <f>(COUNTIFS(CSV!$A:$A,$A163,CSV!$R:$R,"&gt;1.5") +COUNTIFS(CSV!$B:$B,$A163,CSV!$S:$S,"&gt;1.5"))/$D163</f>
        <v>0.94117647058823528</v>
      </c>
      <c r="U163" s="8">
        <f>COUNTIFS(CSV!$A:$A,$A163,CSV!$R:$R,"&gt;1.5")/$B163</f>
        <v>0.88888888888888884</v>
      </c>
      <c r="V163" s="8">
        <f>COUNTIFS(CSV!$B:$B,$A163,CSV!$S:$S,"&gt;1.5")/$C163</f>
        <v>1</v>
      </c>
    </row>
    <row r="164" spans="1:22" x14ac:dyDescent="0.3">
      <c r="A164" s="62" t="s">
        <v>267</v>
      </c>
      <c r="B164" s="9">
        <f>COUNTIF(CSV!A:A,A164)</f>
        <v>8</v>
      </c>
      <c r="C164" s="4">
        <f>COUNTIF(CSV!B:B,A164)</f>
        <v>9</v>
      </c>
      <c r="D164" s="4">
        <f t="shared" si="5"/>
        <v>17</v>
      </c>
      <c r="E164" s="10">
        <f>(SUMIF(CSV!$A:$A,$A164,CSV!$T:$T)  + SUMIF(CSV!$B:$B,$A164,CSV!$T:$T) )/$D164</f>
        <v>3.7058823529411766</v>
      </c>
      <c r="F164" s="6">
        <f>SUMIF(CSV!$A:$A,$A164,CSV!$T:$T)/$B164</f>
        <v>3.375</v>
      </c>
      <c r="G164" s="6">
        <f>SUMIF(CSV!$B:$B,$A164,CSV!$T:$T)/$C164</f>
        <v>4</v>
      </c>
      <c r="H164" s="10">
        <f>(SUMIF(CSV!$A:$A,$A164,CSV!$R:$R)  + SUMIF(CSV!$B:$B,$A164,CSV!$S:$S) )/$D164</f>
        <v>1.6470588235294117</v>
      </c>
      <c r="I164" s="6">
        <f>SUMIF(CSV!$A:$A,$A164,CSV!$R:$R)/$B164</f>
        <v>1.125</v>
      </c>
      <c r="J164" s="6">
        <f>SUMIF(CSV!$B:$B,$A164,CSV!$S:$S)/$C164</f>
        <v>2.1111111111111112</v>
      </c>
      <c r="K164" s="11">
        <f>(COUNTIFS(CSV!$A:$A,$A164,CSV!$T:$T,"&gt;2.5") +COUNTIFS(CSV!$B:$B,$A164,CSV!$T:$T,"&gt;2.5"))/$D164</f>
        <v>0.82352941176470584</v>
      </c>
      <c r="L164" s="8">
        <f>COUNTIFS(CSV!$A:$A,$A164,CSV!$T:$T,"&gt;2.5")/$B164</f>
        <v>0.75</v>
      </c>
      <c r="M164" s="8">
        <f>COUNTIFS(CSV!$B:$B,$A164,CSV!$T:$T,"&gt;2.5")/$C164</f>
        <v>0.88888888888888884</v>
      </c>
      <c r="N164" s="11">
        <f>(COUNTIFS(CSV!$A:$A,$A164,CSV!$T:$T,"&gt;4.5") +COUNTIFS(CSV!$B:$B,$A164,CSV!$T:$T,"&gt;4.5"))/$D164</f>
        <v>0.29411764705882354</v>
      </c>
      <c r="O164" s="8">
        <f>COUNTIFS(CSV!$A:$A,$A164,CSV!$T:$T,"&gt;4.5")/$B164</f>
        <v>0.25</v>
      </c>
      <c r="P164" s="8">
        <f>COUNTIFS(CSV!$B:$B,$A164,CSV!$T:$T,"&gt;4.5")/$C164</f>
        <v>0.33333333333333331</v>
      </c>
      <c r="Q164" s="11">
        <f>(COUNTIFS(CSV!$A:$A,$A164,CSV!$R:$R,"&gt;0.5") +COUNTIFS(CSV!$B:$B,$A164,CSV!$S:$S,"&gt;0.5"))/$D164</f>
        <v>0.88235294117647056</v>
      </c>
      <c r="R164" s="8">
        <f>COUNTIFS(CSV!$A:$A,$A164,CSV!$R:$R,"&gt;0.5")/$B164</f>
        <v>0.875</v>
      </c>
      <c r="S164" s="8">
        <f>COUNTIFS(CSV!$B:$B,$A164,CSV!$S:$S,"&gt;0.5")/$C164</f>
        <v>0.88888888888888884</v>
      </c>
      <c r="T164" s="11">
        <f>(COUNTIFS(CSV!$A:$A,$A164,CSV!$R:$R,"&gt;1.5") +COUNTIFS(CSV!$B:$B,$A164,CSV!$S:$S,"&gt;1.5"))/$D164</f>
        <v>0.41176470588235292</v>
      </c>
      <c r="U164" s="8">
        <f>COUNTIFS(CSV!$A:$A,$A164,CSV!$R:$R,"&gt;1.5")/$B164</f>
        <v>0.125</v>
      </c>
      <c r="V164" s="8">
        <f>COUNTIFS(CSV!$B:$B,$A164,CSV!$S:$S,"&gt;1.5")/$C164</f>
        <v>0.66666666666666663</v>
      </c>
    </row>
    <row r="165" spans="1:22" x14ac:dyDescent="0.3">
      <c r="A165" s="62" t="s">
        <v>261</v>
      </c>
      <c r="B165" s="9">
        <f>COUNTIF(CSV!A:A,A165)</f>
        <v>9</v>
      </c>
      <c r="C165" s="4">
        <f>COUNTIF(CSV!B:B,A165)</f>
        <v>7</v>
      </c>
      <c r="D165" s="4">
        <f t="shared" si="5"/>
        <v>16</v>
      </c>
      <c r="E165" s="10">
        <f>(SUMIF(CSV!$A:$A,$A165,CSV!$T:$T)  + SUMIF(CSV!$B:$B,$A165,CSV!$T:$T) )/$D165</f>
        <v>6</v>
      </c>
      <c r="F165" s="6">
        <f>SUMIF(CSV!$A:$A,$A165,CSV!$T:$T)/$B165</f>
        <v>5.5555555555555554</v>
      </c>
      <c r="G165" s="6">
        <f>SUMIF(CSV!$B:$B,$A165,CSV!$T:$T)/$C165</f>
        <v>6.5714285714285712</v>
      </c>
      <c r="H165" s="10">
        <f>(SUMIF(CSV!$A:$A,$A165,CSV!$R:$R)  + SUMIF(CSV!$B:$B,$A165,CSV!$S:$S) )/$D165</f>
        <v>2.875</v>
      </c>
      <c r="I165" s="6">
        <f>SUMIF(CSV!$A:$A,$A165,CSV!$R:$R)/$B165</f>
        <v>2.3333333333333335</v>
      </c>
      <c r="J165" s="6">
        <f>SUMIF(CSV!$B:$B,$A165,CSV!$S:$S)/$C165</f>
        <v>3.5714285714285716</v>
      </c>
      <c r="K165" s="11">
        <f>(COUNTIFS(CSV!$A:$A,$A165,CSV!$T:$T,"&gt;2.5") +COUNTIFS(CSV!$B:$B,$A165,CSV!$T:$T,"&gt;2.5"))/$D165</f>
        <v>1</v>
      </c>
      <c r="L165" s="8">
        <f>COUNTIFS(CSV!$A:$A,$A165,CSV!$T:$T,"&gt;2.5")/$B165</f>
        <v>1</v>
      </c>
      <c r="M165" s="8">
        <f>COUNTIFS(CSV!$B:$B,$A165,CSV!$T:$T,"&gt;2.5")/$C165</f>
        <v>1</v>
      </c>
      <c r="N165" s="11">
        <f>(COUNTIFS(CSV!$A:$A,$A165,CSV!$T:$T,"&gt;4.5") +COUNTIFS(CSV!$B:$B,$A165,CSV!$T:$T,"&gt;4.5"))/$D165</f>
        <v>0.8125</v>
      </c>
      <c r="O165" s="8">
        <f>COUNTIFS(CSV!$A:$A,$A165,CSV!$T:$T,"&gt;4.5")/$B165</f>
        <v>0.77777777777777779</v>
      </c>
      <c r="P165" s="8">
        <f>COUNTIFS(CSV!$B:$B,$A165,CSV!$T:$T,"&gt;4.5")/$C165</f>
        <v>0.8571428571428571</v>
      </c>
      <c r="Q165" s="11">
        <f>(COUNTIFS(CSV!$A:$A,$A165,CSV!$R:$R,"&gt;0.5") +COUNTIFS(CSV!$B:$B,$A165,CSV!$S:$S,"&gt;0.5"))/$D165</f>
        <v>1</v>
      </c>
      <c r="R165" s="8">
        <f>COUNTIFS(CSV!$A:$A,$A165,CSV!$R:$R,"&gt;0.5")/$B165</f>
        <v>1</v>
      </c>
      <c r="S165" s="8">
        <f>COUNTIFS(CSV!$B:$B,$A165,CSV!$S:$S,"&gt;0.5")/$C165</f>
        <v>1</v>
      </c>
      <c r="T165" s="11">
        <f>(COUNTIFS(CSV!$A:$A,$A165,CSV!$R:$R,"&gt;1.5") +COUNTIFS(CSV!$B:$B,$A165,CSV!$S:$S,"&gt;1.5"))/$D165</f>
        <v>0.9375</v>
      </c>
      <c r="U165" s="8">
        <f>COUNTIFS(CSV!$A:$A,$A165,CSV!$R:$R,"&gt;1.5")/$B165</f>
        <v>0.88888888888888884</v>
      </c>
      <c r="V165" s="8">
        <f>COUNTIFS(CSV!$B:$B,$A165,CSV!$S:$S,"&gt;1.5")/$C165</f>
        <v>1</v>
      </c>
    </row>
    <row r="166" spans="1:22" x14ac:dyDescent="0.3">
      <c r="A166" s="62" t="s">
        <v>263</v>
      </c>
      <c r="B166" s="9">
        <f>COUNTIF(CSV!A:A,A166)</f>
        <v>8</v>
      </c>
      <c r="C166" s="4">
        <f>COUNTIF(CSV!B:B,A166)</f>
        <v>7</v>
      </c>
      <c r="D166" s="4">
        <f t="shared" si="5"/>
        <v>15</v>
      </c>
      <c r="E166" s="10">
        <f>(SUMIF(CSV!$A:$A,$A166,CSV!$T:$T)  + SUMIF(CSV!$B:$B,$A166,CSV!$T:$T) )/$D166</f>
        <v>4.8666666666666663</v>
      </c>
      <c r="F166" s="6">
        <f>SUMIF(CSV!$A:$A,$A166,CSV!$T:$T)/$B166</f>
        <v>4.75</v>
      </c>
      <c r="G166" s="6">
        <f>SUMIF(CSV!$B:$B,$A166,CSV!$T:$T)/$C166</f>
        <v>5</v>
      </c>
      <c r="H166" s="10">
        <f>(SUMIF(CSV!$A:$A,$A166,CSV!$R:$R)  + SUMIF(CSV!$B:$B,$A166,CSV!$S:$S) )/$D166</f>
        <v>2.5333333333333332</v>
      </c>
      <c r="I166" s="6">
        <f>SUMIF(CSV!$A:$A,$A166,CSV!$R:$R)/$B166</f>
        <v>2.375</v>
      </c>
      <c r="J166" s="6">
        <f>SUMIF(CSV!$B:$B,$A166,CSV!$S:$S)/$C166</f>
        <v>2.7142857142857144</v>
      </c>
      <c r="K166" s="11">
        <f>(COUNTIFS(CSV!$A:$A,$A166,CSV!$T:$T,"&gt;2.5") +COUNTIFS(CSV!$B:$B,$A166,CSV!$T:$T,"&gt;2.5"))/$D166</f>
        <v>0.93333333333333335</v>
      </c>
      <c r="L166" s="8">
        <f>COUNTIFS(CSV!$A:$A,$A166,CSV!$T:$T,"&gt;2.5")/$B166</f>
        <v>0.875</v>
      </c>
      <c r="M166" s="8">
        <f>COUNTIFS(CSV!$B:$B,$A166,CSV!$T:$T,"&gt;2.5")/$C166</f>
        <v>1</v>
      </c>
      <c r="N166" s="11">
        <f>(COUNTIFS(CSV!$A:$A,$A166,CSV!$T:$T,"&gt;4.5") +COUNTIFS(CSV!$B:$B,$A166,CSV!$T:$T,"&gt;4.5"))/$D166</f>
        <v>0.53333333333333333</v>
      </c>
      <c r="O166" s="8">
        <f>COUNTIFS(CSV!$A:$A,$A166,CSV!$T:$T,"&gt;4.5")/$B166</f>
        <v>0.625</v>
      </c>
      <c r="P166" s="8">
        <f>COUNTIFS(CSV!$B:$B,$A166,CSV!$T:$T,"&gt;4.5")/$C166</f>
        <v>0.42857142857142855</v>
      </c>
      <c r="Q166" s="11">
        <f>(COUNTIFS(CSV!$A:$A,$A166,CSV!$R:$R,"&gt;0.5") +COUNTIFS(CSV!$B:$B,$A166,CSV!$S:$S,"&gt;0.5"))/$D166</f>
        <v>0.93333333333333335</v>
      </c>
      <c r="R166" s="8">
        <f>COUNTIFS(CSV!$A:$A,$A166,CSV!$R:$R,"&gt;0.5")/$B166</f>
        <v>0.875</v>
      </c>
      <c r="S166" s="8">
        <f>COUNTIFS(CSV!$B:$B,$A166,CSV!$S:$S,"&gt;0.5")/$C166</f>
        <v>1</v>
      </c>
      <c r="T166" s="11">
        <f>(COUNTIFS(CSV!$A:$A,$A166,CSV!$R:$R,"&gt;1.5") +COUNTIFS(CSV!$B:$B,$A166,CSV!$S:$S,"&gt;1.5"))/$D166</f>
        <v>0.8</v>
      </c>
      <c r="U166" s="8">
        <f>COUNTIFS(CSV!$A:$A,$A166,CSV!$R:$R,"&gt;1.5")/$B166</f>
        <v>0.75</v>
      </c>
      <c r="V166" s="8">
        <f>COUNTIFS(CSV!$B:$B,$A166,CSV!$S:$S,"&gt;1.5")/$C166</f>
        <v>0.8571428571428571</v>
      </c>
    </row>
    <row r="167" spans="1:22" x14ac:dyDescent="0.3">
      <c r="A167" s="62" t="s">
        <v>260</v>
      </c>
      <c r="B167" s="9">
        <f>COUNTIF(CSV!A:A,A167)</f>
        <v>8</v>
      </c>
      <c r="C167" s="4">
        <f>COUNTIF(CSV!B:B,A167)</f>
        <v>9</v>
      </c>
      <c r="D167" s="4">
        <f t="shared" si="5"/>
        <v>17</v>
      </c>
      <c r="E167" s="10">
        <f>(SUMIF(CSV!$A:$A,$A167,CSV!$T:$T)  + SUMIF(CSV!$B:$B,$A167,CSV!$T:$T) )/$D167</f>
        <v>3.5882352941176472</v>
      </c>
      <c r="F167" s="6">
        <f>SUMIF(CSV!$A:$A,$A167,CSV!$T:$T)/$B167</f>
        <v>4</v>
      </c>
      <c r="G167" s="6">
        <f>SUMIF(CSV!$B:$B,$A167,CSV!$T:$T)/$C167</f>
        <v>3.2222222222222223</v>
      </c>
      <c r="H167" s="10">
        <f>(SUMIF(CSV!$A:$A,$A167,CSV!$R:$R)  + SUMIF(CSV!$B:$B,$A167,CSV!$S:$S) )/$D167</f>
        <v>1.9411764705882353</v>
      </c>
      <c r="I167" s="6">
        <f>SUMIF(CSV!$A:$A,$A167,CSV!$R:$R)/$B167</f>
        <v>2</v>
      </c>
      <c r="J167" s="6">
        <f>SUMIF(CSV!$B:$B,$A167,CSV!$S:$S)/$C167</f>
        <v>1.8888888888888888</v>
      </c>
      <c r="K167" s="11">
        <f>(COUNTIFS(CSV!$A:$A,$A167,CSV!$T:$T,"&gt;2.5") +COUNTIFS(CSV!$B:$B,$A167,CSV!$T:$T,"&gt;2.5"))/$D167</f>
        <v>0.70588235294117652</v>
      </c>
      <c r="L167" s="8">
        <f>COUNTIFS(CSV!$A:$A,$A167,CSV!$T:$T,"&gt;2.5")/$B167</f>
        <v>0.875</v>
      </c>
      <c r="M167" s="8">
        <f>COUNTIFS(CSV!$B:$B,$A167,CSV!$T:$T,"&gt;2.5")/$C167</f>
        <v>0.55555555555555558</v>
      </c>
      <c r="N167" s="11">
        <f>(COUNTIFS(CSV!$A:$A,$A167,CSV!$T:$T,"&gt;4.5") +COUNTIFS(CSV!$B:$B,$A167,CSV!$T:$T,"&gt;4.5"))/$D167</f>
        <v>0.41176470588235292</v>
      </c>
      <c r="O167" s="8">
        <f>COUNTIFS(CSV!$A:$A,$A167,CSV!$T:$T,"&gt;4.5")/$B167</f>
        <v>0.375</v>
      </c>
      <c r="P167" s="8">
        <f>COUNTIFS(CSV!$B:$B,$A167,CSV!$T:$T,"&gt;4.5")/$C167</f>
        <v>0.44444444444444442</v>
      </c>
      <c r="Q167" s="11">
        <f>(COUNTIFS(CSV!$A:$A,$A167,CSV!$R:$R,"&gt;0.5") +COUNTIFS(CSV!$B:$B,$A167,CSV!$S:$S,"&gt;0.5"))/$D167</f>
        <v>0.70588235294117652</v>
      </c>
      <c r="R167" s="8">
        <f>COUNTIFS(CSV!$A:$A,$A167,CSV!$R:$R,"&gt;0.5")/$B167</f>
        <v>0.875</v>
      </c>
      <c r="S167" s="8">
        <f>COUNTIFS(CSV!$B:$B,$A167,CSV!$S:$S,"&gt;0.5")/$C167</f>
        <v>0.55555555555555558</v>
      </c>
      <c r="T167" s="11">
        <f>(COUNTIFS(CSV!$A:$A,$A167,CSV!$R:$R,"&gt;1.5") +COUNTIFS(CSV!$B:$B,$A167,CSV!$S:$S,"&gt;1.5"))/$D167</f>
        <v>0.58823529411764708</v>
      </c>
      <c r="U167" s="8">
        <f>COUNTIFS(CSV!$A:$A,$A167,CSV!$R:$R,"&gt;1.5")/$B167</f>
        <v>0.625</v>
      </c>
      <c r="V167" s="8">
        <f>COUNTIFS(CSV!$B:$B,$A167,CSV!$S:$S,"&gt;1.5")/$C167</f>
        <v>0.55555555555555558</v>
      </c>
    </row>
    <row r="168" spans="1:22" x14ac:dyDescent="0.3">
      <c r="A168" s="62" t="s">
        <v>266</v>
      </c>
      <c r="B168" s="9">
        <f>COUNTIF(CSV!A:A,A168)</f>
        <v>8</v>
      </c>
      <c r="C168" s="4">
        <f>COUNTIF(CSV!B:B,A168)</f>
        <v>8</v>
      </c>
      <c r="D168" s="4">
        <f t="shared" si="5"/>
        <v>16</v>
      </c>
      <c r="E168" s="10">
        <f>(SUMIF(CSV!$A:$A,$A168,CSV!$T:$T)  + SUMIF(CSV!$B:$B,$A168,CSV!$T:$T) )/$D168</f>
        <v>4.9375</v>
      </c>
      <c r="F168" s="6">
        <f>SUMIF(CSV!$A:$A,$A168,CSV!$T:$T)/$B168</f>
        <v>5.375</v>
      </c>
      <c r="G168" s="6">
        <f>SUMIF(CSV!$B:$B,$A168,CSV!$T:$T)/$C168</f>
        <v>4.5</v>
      </c>
      <c r="H168" s="10">
        <f>(SUMIF(CSV!$A:$A,$A168,CSV!$R:$R)  + SUMIF(CSV!$B:$B,$A168,CSV!$S:$S) )/$D168</f>
        <v>2.5</v>
      </c>
      <c r="I168" s="6">
        <f>SUMIF(CSV!$A:$A,$A168,CSV!$R:$R)/$B168</f>
        <v>2.375</v>
      </c>
      <c r="J168" s="6">
        <f>SUMIF(CSV!$B:$B,$A168,CSV!$S:$S)/$C168</f>
        <v>2.625</v>
      </c>
      <c r="K168" s="11">
        <f>(COUNTIFS(CSV!$A:$A,$A168,CSV!$T:$T,"&gt;2.5") +COUNTIFS(CSV!$B:$B,$A168,CSV!$T:$T,"&gt;2.5"))/$D168</f>
        <v>0.875</v>
      </c>
      <c r="L168" s="8">
        <f>COUNTIFS(CSV!$A:$A,$A168,CSV!$T:$T,"&gt;2.5")/$B168</f>
        <v>0.875</v>
      </c>
      <c r="M168" s="8">
        <f>COUNTIFS(CSV!$B:$B,$A168,CSV!$T:$T,"&gt;2.5")/$C168</f>
        <v>0.875</v>
      </c>
      <c r="N168" s="11">
        <f>(COUNTIFS(CSV!$A:$A,$A168,CSV!$T:$T,"&gt;4.5") +COUNTIFS(CSV!$B:$B,$A168,CSV!$T:$T,"&gt;4.5"))/$D168</f>
        <v>0.625</v>
      </c>
      <c r="O168" s="8">
        <f>COUNTIFS(CSV!$A:$A,$A168,CSV!$T:$T,"&gt;4.5")/$B168</f>
        <v>0.75</v>
      </c>
      <c r="P168" s="8">
        <f>COUNTIFS(CSV!$B:$B,$A168,CSV!$T:$T,"&gt;4.5")/$C168</f>
        <v>0.5</v>
      </c>
      <c r="Q168" s="11">
        <f>(COUNTIFS(CSV!$A:$A,$A168,CSV!$R:$R,"&gt;0.5") +COUNTIFS(CSV!$B:$B,$A168,CSV!$S:$S,"&gt;0.5"))/$D168</f>
        <v>0.9375</v>
      </c>
      <c r="R168" s="8">
        <f>COUNTIFS(CSV!$A:$A,$A168,CSV!$R:$R,"&gt;0.5")/$B168</f>
        <v>0.875</v>
      </c>
      <c r="S168" s="8">
        <f>COUNTIFS(CSV!$B:$B,$A168,CSV!$S:$S,"&gt;0.5")/$C168</f>
        <v>1</v>
      </c>
      <c r="T168" s="11">
        <f>(COUNTIFS(CSV!$A:$A,$A168,CSV!$R:$R,"&gt;1.5") +COUNTIFS(CSV!$B:$B,$A168,CSV!$S:$S,"&gt;1.5"))/$D168</f>
        <v>0.8125</v>
      </c>
      <c r="U168" s="8">
        <f>COUNTIFS(CSV!$A:$A,$A168,CSV!$R:$R,"&gt;1.5")/$B168</f>
        <v>0.75</v>
      </c>
      <c r="V168" s="8">
        <f>COUNTIFS(CSV!$B:$B,$A168,CSV!$S:$S,"&gt;1.5")/$C168</f>
        <v>0.875</v>
      </c>
    </row>
    <row r="169" spans="1:22" x14ac:dyDescent="0.3">
      <c r="A169" s="62" t="s">
        <v>296</v>
      </c>
      <c r="B169" s="9">
        <f>COUNTIF(CSV!A:A,A169)</f>
        <v>10</v>
      </c>
      <c r="C169" s="4">
        <f>COUNTIF(CSV!B:B,A169)</f>
        <v>11</v>
      </c>
      <c r="D169" s="4">
        <f t="shared" si="5"/>
        <v>21</v>
      </c>
      <c r="E169" s="10">
        <f>(SUMIF(CSV!$A:$A,$A169,CSV!$T:$T)  + SUMIF(CSV!$B:$B,$A169,CSV!$T:$T) )/$D169</f>
        <v>3.0476190476190474</v>
      </c>
      <c r="F169" s="6">
        <f>SUMIF(CSV!$A:$A,$A169,CSV!$T:$T)/$B169</f>
        <v>3</v>
      </c>
      <c r="G169" s="6">
        <f>SUMIF(CSV!$B:$B,$A169,CSV!$T:$T)/$C169</f>
        <v>3.0909090909090908</v>
      </c>
      <c r="H169" s="10">
        <f>(SUMIF(CSV!$A:$A,$A169,CSV!$R:$R)  + SUMIF(CSV!$B:$B,$A169,CSV!$S:$S) )/$D169</f>
        <v>1.5714285714285714</v>
      </c>
      <c r="I169" s="6">
        <f>SUMIF(CSV!$A:$A,$A169,CSV!$R:$R)/$B169</f>
        <v>1.1000000000000001</v>
      </c>
      <c r="J169" s="6">
        <f>SUMIF(CSV!$B:$B,$A169,CSV!$S:$S)/$C169</f>
        <v>2</v>
      </c>
      <c r="K169" s="11">
        <f>(COUNTIFS(CSV!$A:$A,$A169,CSV!$T:$T,"&gt;2.5") +COUNTIFS(CSV!$B:$B,$A169,CSV!$T:$T,"&gt;2.5"))/$D169</f>
        <v>0.61904761904761907</v>
      </c>
      <c r="L169" s="8">
        <f>COUNTIFS(CSV!$A:$A,$A169,CSV!$T:$T,"&gt;2.5")/$B169</f>
        <v>0.7</v>
      </c>
      <c r="M169" s="8">
        <f>COUNTIFS(CSV!$B:$B,$A169,CSV!$T:$T,"&gt;2.5")/$C169</f>
        <v>0.54545454545454541</v>
      </c>
      <c r="N169" s="11">
        <f>(COUNTIFS(CSV!$A:$A,$A169,CSV!$T:$T,"&gt;4.5") +COUNTIFS(CSV!$B:$B,$A169,CSV!$T:$T,"&gt;4.5"))/$D169</f>
        <v>0.2857142857142857</v>
      </c>
      <c r="O169" s="8">
        <f>COUNTIFS(CSV!$A:$A,$A169,CSV!$T:$T,"&gt;4.5")/$B169</f>
        <v>0.2</v>
      </c>
      <c r="P169" s="8">
        <f>COUNTIFS(CSV!$B:$B,$A169,CSV!$T:$T,"&gt;4.5")/$C169</f>
        <v>0.36363636363636365</v>
      </c>
      <c r="Q169" s="11">
        <f>(COUNTIFS(CSV!$A:$A,$A169,CSV!$R:$R,"&gt;0.5") +COUNTIFS(CSV!$B:$B,$A169,CSV!$S:$S,"&gt;0.5"))/$D169</f>
        <v>0.76190476190476186</v>
      </c>
      <c r="R169" s="8">
        <f>COUNTIFS(CSV!$A:$A,$A169,CSV!$R:$R,"&gt;0.5")/$B169</f>
        <v>0.7</v>
      </c>
      <c r="S169" s="8">
        <f>COUNTIFS(CSV!$B:$B,$A169,CSV!$S:$S,"&gt;0.5")/$C169</f>
        <v>0.81818181818181823</v>
      </c>
      <c r="T169" s="11">
        <f>(COUNTIFS(CSV!$A:$A,$A169,CSV!$R:$R,"&gt;1.5") +COUNTIFS(CSV!$B:$B,$A169,CSV!$S:$S,"&gt;1.5"))/$D169</f>
        <v>0.47619047619047616</v>
      </c>
      <c r="U169" s="8">
        <f>COUNTIFS(CSV!$A:$A,$A169,CSV!$R:$R,"&gt;1.5")/$B169</f>
        <v>0.3</v>
      </c>
      <c r="V169" s="8">
        <f>COUNTIFS(CSV!$B:$B,$A169,CSV!$S:$S,"&gt;1.5")/$C169</f>
        <v>0.63636363636363635</v>
      </c>
    </row>
    <row r="170" spans="1:22" x14ac:dyDescent="0.3">
      <c r="A170" s="62" t="s">
        <v>286</v>
      </c>
      <c r="B170" s="9">
        <f>COUNTIF(CSV!A:A,A170)</f>
        <v>10</v>
      </c>
      <c r="C170" s="4">
        <f>COUNTIF(CSV!B:B,A170)</f>
        <v>9</v>
      </c>
      <c r="D170" s="4">
        <f t="shared" si="5"/>
        <v>19</v>
      </c>
      <c r="E170" s="10">
        <f>(SUMIF(CSV!$A:$A,$A170,CSV!$T:$T)  + SUMIF(CSV!$B:$B,$A170,CSV!$T:$T) )/$D170</f>
        <v>3.0526315789473686</v>
      </c>
      <c r="F170" s="6">
        <f>SUMIF(CSV!$A:$A,$A170,CSV!$T:$T)/$B170</f>
        <v>3.5</v>
      </c>
      <c r="G170" s="6">
        <f>SUMIF(CSV!$B:$B,$A170,CSV!$T:$T)/$C170</f>
        <v>2.5555555555555554</v>
      </c>
      <c r="H170" s="10">
        <f>(SUMIF(CSV!$A:$A,$A170,CSV!$R:$R)  + SUMIF(CSV!$B:$B,$A170,CSV!$S:$S) )/$D170</f>
        <v>1.3157894736842106</v>
      </c>
      <c r="I170" s="6">
        <f>SUMIF(CSV!$A:$A,$A170,CSV!$R:$R)/$B170</f>
        <v>1.3</v>
      </c>
      <c r="J170" s="6">
        <f>SUMIF(CSV!$B:$B,$A170,CSV!$S:$S)/$C170</f>
        <v>1.3333333333333333</v>
      </c>
      <c r="K170" s="11">
        <f>(COUNTIFS(CSV!$A:$A,$A170,CSV!$T:$T,"&gt;2.5") +COUNTIFS(CSV!$B:$B,$A170,CSV!$T:$T,"&gt;2.5"))/$D170</f>
        <v>0.68421052631578949</v>
      </c>
      <c r="L170" s="8">
        <f>COUNTIFS(CSV!$A:$A,$A170,CSV!$T:$T,"&gt;2.5")/$B170</f>
        <v>0.8</v>
      </c>
      <c r="M170" s="8">
        <f>COUNTIFS(CSV!$B:$B,$A170,CSV!$T:$T,"&gt;2.5")/$C170</f>
        <v>0.55555555555555558</v>
      </c>
      <c r="N170" s="11">
        <f>(COUNTIFS(CSV!$A:$A,$A170,CSV!$T:$T,"&gt;4.5") +COUNTIFS(CSV!$B:$B,$A170,CSV!$T:$T,"&gt;4.5"))/$D170</f>
        <v>0.21052631578947367</v>
      </c>
      <c r="O170" s="8">
        <f>COUNTIFS(CSV!$A:$A,$A170,CSV!$T:$T,"&gt;4.5")/$B170</f>
        <v>0.3</v>
      </c>
      <c r="P170" s="8">
        <f>COUNTIFS(CSV!$B:$B,$A170,CSV!$T:$T,"&gt;4.5")/$C170</f>
        <v>0.1111111111111111</v>
      </c>
      <c r="Q170" s="11">
        <f>(COUNTIFS(CSV!$A:$A,$A170,CSV!$R:$R,"&gt;0.5") +COUNTIFS(CSV!$B:$B,$A170,CSV!$S:$S,"&gt;0.5"))/$D170</f>
        <v>0.89473684210526316</v>
      </c>
      <c r="R170" s="8">
        <f>COUNTIFS(CSV!$A:$A,$A170,CSV!$R:$R,"&gt;0.5")/$B170</f>
        <v>1</v>
      </c>
      <c r="S170" s="8">
        <f>COUNTIFS(CSV!$B:$B,$A170,CSV!$S:$S,"&gt;0.5")/$C170</f>
        <v>0.77777777777777779</v>
      </c>
      <c r="T170" s="11">
        <f>(COUNTIFS(CSV!$A:$A,$A170,CSV!$R:$R,"&gt;1.5") +COUNTIFS(CSV!$B:$B,$A170,CSV!$S:$S,"&gt;1.5"))/$D170</f>
        <v>0.31578947368421051</v>
      </c>
      <c r="U170" s="8">
        <f>COUNTIFS(CSV!$A:$A,$A170,CSV!$R:$R,"&gt;1.5")/$B170</f>
        <v>0.2</v>
      </c>
      <c r="V170" s="8">
        <f>COUNTIFS(CSV!$B:$B,$A170,CSV!$S:$S,"&gt;1.5")/$C170</f>
        <v>0.44444444444444442</v>
      </c>
    </row>
    <row r="171" spans="1:22" x14ac:dyDescent="0.3">
      <c r="A171" s="62" t="s">
        <v>295</v>
      </c>
      <c r="B171" s="9">
        <f>COUNTIF(CSV!A:A,A171)</f>
        <v>10</v>
      </c>
      <c r="C171" s="4">
        <f>COUNTIF(CSV!B:B,A171)</f>
        <v>9</v>
      </c>
      <c r="D171" s="4">
        <f t="shared" si="5"/>
        <v>19</v>
      </c>
      <c r="E171" s="10">
        <f>(SUMIF(CSV!$A:$A,$A171,CSV!$T:$T)  + SUMIF(CSV!$B:$B,$A171,CSV!$T:$T) )/$D171</f>
        <v>3.0526315789473686</v>
      </c>
      <c r="F171" s="6">
        <f>SUMIF(CSV!$A:$A,$A171,CSV!$T:$T)/$B171</f>
        <v>2.7</v>
      </c>
      <c r="G171" s="6">
        <f>SUMIF(CSV!$B:$B,$A171,CSV!$T:$T)/$C171</f>
        <v>3.4444444444444446</v>
      </c>
      <c r="H171" s="10">
        <f>(SUMIF(CSV!$A:$A,$A171,CSV!$R:$R)  + SUMIF(CSV!$B:$B,$A171,CSV!$S:$S) )/$D171</f>
        <v>1.6842105263157894</v>
      </c>
      <c r="I171" s="6">
        <f>SUMIF(CSV!$A:$A,$A171,CSV!$R:$R)/$B171</f>
        <v>1.2</v>
      </c>
      <c r="J171" s="6">
        <f>SUMIF(CSV!$B:$B,$A171,CSV!$S:$S)/$C171</f>
        <v>2.2222222222222223</v>
      </c>
      <c r="K171" s="11">
        <f>(COUNTIFS(CSV!$A:$A,$A171,CSV!$T:$T,"&gt;2.5") +COUNTIFS(CSV!$B:$B,$A171,CSV!$T:$T,"&gt;2.5"))/$D171</f>
        <v>0.52631578947368418</v>
      </c>
      <c r="L171" s="8">
        <f>COUNTIFS(CSV!$A:$A,$A171,CSV!$T:$T,"&gt;2.5")/$B171</f>
        <v>0.4</v>
      </c>
      <c r="M171" s="8">
        <f>COUNTIFS(CSV!$B:$B,$A171,CSV!$T:$T,"&gt;2.5")/$C171</f>
        <v>0.66666666666666663</v>
      </c>
      <c r="N171" s="11">
        <f>(COUNTIFS(CSV!$A:$A,$A171,CSV!$T:$T,"&gt;4.5") +COUNTIFS(CSV!$B:$B,$A171,CSV!$T:$T,"&gt;4.5"))/$D171</f>
        <v>0.26315789473684209</v>
      </c>
      <c r="O171" s="8">
        <f>COUNTIFS(CSV!$A:$A,$A171,CSV!$T:$T,"&gt;4.5")/$B171</f>
        <v>0.1</v>
      </c>
      <c r="P171" s="8">
        <f>COUNTIFS(CSV!$B:$B,$A171,CSV!$T:$T,"&gt;4.5")/$C171</f>
        <v>0.44444444444444442</v>
      </c>
      <c r="Q171" s="11">
        <f>(COUNTIFS(CSV!$A:$A,$A171,CSV!$R:$R,"&gt;0.5") +COUNTIFS(CSV!$B:$B,$A171,CSV!$S:$S,"&gt;0.5"))/$D171</f>
        <v>0.84210526315789469</v>
      </c>
      <c r="R171" s="8">
        <f>COUNTIFS(CSV!$A:$A,$A171,CSV!$R:$R,"&gt;0.5")/$B171</f>
        <v>0.8</v>
      </c>
      <c r="S171" s="8">
        <f>COUNTIFS(CSV!$B:$B,$A171,CSV!$S:$S,"&gt;0.5")/$C171</f>
        <v>0.88888888888888884</v>
      </c>
      <c r="T171" s="11">
        <f>(COUNTIFS(CSV!$A:$A,$A171,CSV!$R:$R,"&gt;1.5") +COUNTIFS(CSV!$B:$B,$A171,CSV!$S:$S,"&gt;1.5"))/$D171</f>
        <v>0.36842105263157893</v>
      </c>
      <c r="U171" s="8">
        <f>COUNTIFS(CSV!$A:$A,$A171,CSV!$R:$R,"&gt;1.5")/$B171</f>
        <v>0.2</v>
      </c>
      <c r="V171" s="8">
        <f>COUNTIFS(CSV!$B:$B,$A171,CSV!$S:$S,"&gt;1.5")/$C171</f>
        <v>0.55555555555555558</v>
      </c>
    </row>
    <row r="172" spans="1:22" x14ac:dyDescent="0.3">
      <c r="A172" s="62" t="s">
        <v>283</v>
      </c>
      <c r="B172" s="9">
        <f>COUNTIF(CSV!A:A,A172)</f>
        <v>9</v>
      </c>
      <c r="C172" s="4">
        <f>COUNTIF(CSV!B:B,A172)</f>
        <v>10</v>
      </c>
      <c r="D172" s="4">
        <f t="shared" si="5"/>
        <v>19</v>
      </c>
      <c r="E172" s="10">
        <f>(SUMIF(CSV!$A:$A,$A172,CSV!$T:$T)  + SUMIF(CSV!$B:$B,$A172,CSV!$T:$T) )/$D172</f>
        <v>3.6315789473684212</v>
      </c>
      <c r="F172" s="6">
        <f>SUMIF(CSV!$A:$A,$A172,CSV!$T:$T)/$B172</f>
        <v>3.7777777777777777</v>
      </c>
      <c r="G172" s="6">
        <f>SUMIF(CSV!$B:$B,$A172,CSV!$T:$T)/$C172</f>
        <v>3.5</v>
      </c>
      <c r="H172" s="10">
        <f>(SUMIF(CSV!$A:$A,$A172,CSV!$R:$R)  + SUMIF(CSV!$B:$B,$A172,CSV!$S:$S) )/$D172</f>
        <v>1.8947368421052631</v>
      </c>
      <c r="I172" s="6">
        <f>SUMIF(CSV!$A:$A,$A172,CSV!$R:$R)/$B172</f>
        <v>1.7777777777777777</v>
      </c>
      <c r="J172" s="6">
        <f>SUMIF(CSV!$B:$B,$A172,CSV!$S:$S)/$C172</f>
        <v>2</v>
      </c>
      <c r="K172" s="11">
        <f>(COUNTIFS(CSV!$A:$A,$A172,CSV!$T:$T,"&gt;2.5") +COUNTIFS(CSV!$B:$B,$A172,CSV!$T:$T,"&gt;2.5"))/$D172</f>
        <v>0.73684210526315785</v>
      </c>
      <c r="L172" s="8">
        <f>COUNTIFS(CSV!$A:$A,$A172,CSV!$T:$T,"&gt;2.5")/$B172</f>
        <v>0.88888888888888884</v>
      </c>
      <c r="M172" s="8">
        <f>COUNTIFS(CSV!$B:$B,$A172,CSV!$T:$T,"&gt;2.5")/$C172</f>
        <v>0.6</v>
      </c>
      <c r="N172" s="11">
        <f>(COUNTIFS(CSV!$A:$A,$A172,CSV!$T:$T,"&gt;4.5") +COUNTIFS(CSV!$B:$B,$A172,CSV!$T:$T,"&gt;4.5"))/$D172</f>
        <v>0.26315789473684209</v>
      </c>
      <c r="O172" s="8">
        <f>COUNTIFS(CSV!$A:$A,$A172,CSV!$T:$T,"&gt;4.5")/$B172</f>
        <v>0.22222222222222221</v>
      </c>
      <c r="P172" s="8">
        <f>COUNTIFS(CSV!$B:$B,$A172,CSV!$T:$T,"&gt;4.5")/$C172</f>
        <v>0.3</v>
      </c>
      <c r="Q172" s="11">
        <f>(COUNTIFS(CSV!$A:$A,$A172,CSV!$R:$R,"&gt;0.5") +COUNTIFS(CSV!$B:$B,$A172,CSV!$S:$S,"&gt;0.5"))/$D172</f>
        <v>0.89473684210526316</v>
      </c>
      <c r="R172" s="8">
        <f>COUNTIFS(CSV!$A:$A,$A172,CSV!$R:$R,"&gt;0.5")/$B172</f>
        <v>1</v>
      </c>
      <c r="S172" s="8">
        <f>COUNTIFS(CSV!$B:$B,$A172,CSV!$S:$S,"&gt;0.5")/$C172</f>
        <v>0.8</v>
      </c>
      <c r="T172" s="11">
        <f>(COUNTIFS(CSV!$A:$A,$A172,CSV!$R:$R,"&gt;1.5") +COUNTIFS(CSV!$B:$B,$A172,CSV!$S:$S,"&gt;1.5"))/$D172</f>
        <v>0.73684210526315785</v>
      </c>
      <c r="U172" s="8">
        <f>COUNTIFS(CSV!$A:$A,$A172,CSV!$R:$R,"&gt;1.5")/$B172</f>
        <v>0.66666666666666663</v>
      </c>
      <c r="V172" s="8">
        <f>COUNTIFS(CSV!$B:$B,$A172,CSV!$S:$S,"&gt;1.5")/$C172</f>
        <v>0.8</v>
      </c>
    </row>
    <row r="173" spans="1:22" x14ac:dyDescent="0.3">
      <c r="A173" s="62" t="s">
        <v>294</v>
      </c>
      <c r="B173" s="9">
        <f>COUNTIF(CSV!A:A,A173)</f>
        <v>9</v>
      </c>
      <c r="C173" s="4">
        <f>COUNTIF(CSV!B:B,A173)</f>
        <v>10</v>
      </c>
      <c r="D173" s="4">
        <f t="shared" si="5"/>
        <v>19</v>
      </c>
      <c r="E173" s="10">
        <f>(SUMIF(CSV!$A:$A,$A173,CSV!$T:$T)  + SUMIF(CSV!$B:$B,$A173,CSV!$T:$T) )/$D173</f>
        <v>2.736842105263158</v>
      </c>
      <c r="F173" s="6">
        <f>SUMIF(CSV!$A:$A,$A173,CSV!$T:$T)/$B173</f>
        <v>2.6666666666666665</v>
      </c>
      <c r="G173" s="6">
        <f>SUMIF(CSV!$B:$B,$A173,CSV!$T:$T)/$C173</f>
        <v>2.8</v>
      </c>
      <c r="H173" s="10">
        <f>(SUMIF(CSV!$A:$A,$A173,CSV!$R:$R)  + SUMIF(CSV!$B:$B,$A173,CSV!$S:$S) )/$D173</f>
        <v>1.5789473684210527</v>
      </c>
      <c r="I173" s="6">
        <f>SUMIF(CSV!$A:$A,$A173,CSV!$R:$R)/$B173</f>
        <v>1.6666666666666667</v>
      </c>
      <c r="J173" s="6">
        <f>SUMIF(CSV!$B:$B,$A173,CSV!$S:$S)/$C173</f>
        <v>1.5</v>
      </c>
      <c r="K173" s="11">
        <f>(COUNTIFS(CSV!$A:$A,$A173,CSV!$T:$T,"&gt;2.5") +COUNTIFS(CSV!$B:$B,$A173,CSV!$T:$T,"&gt;2.5"))/$D173</f>
        <v>0.57894736842105265</v>
      </c>
      <c r="L173" s="8">
        <f>COUNTIFS(CSV!$A:$A,$A173,CSV!$T:$T,"&gt;2.5")/$B173</f>
        <v>0.44444444444444442</v>
      </c>
      <c r="M173" s="8">
        <f>COUNTIFS(CSV!$B:$B,$A173,CSV!$T:$T,"&gt;2.5")/$C173</f>
        <v>0.7</v>
      </c>
      <c r="N173" s="11">
        <f>(COUNTIFS(CSV!$A:$A,$A173,CSV!$T:$T,"&gt;4.5") +COUNTIFS(CSV!$B:$B,$A173,CSV!$T:$T,"&gt;4.5"))/$D173</f>
        <v>0.10526315789473684</v>
      </c>
      <c r="O173" s="8">
        <f>COUNTIFS(CSV!$A:$A,$A173,CSV!$T:$T,"&gt;4.5")/$B173</f>
        <v>0.1111111111111111</v>
      </c>
      <c r="P173" s="8">
        <f>COUNTIFS(CSV!$B:$B,$A173,CSV!$T:$T,"&gt;4.5")/$C173</f>
        <v>0.1</v>
      </c>
      <c r="Q173" s="11">
        <f>(COUNTIFS(CSV!$A:$A,$A173,CSV!$R:$R,"&gt;0.5") +COUNTIFS(CSV!$B:$B,$A173,CSV!$S:$S,"&gt;0.5"))/$D173</f>
        <v>0.84210526315789469</v>
      </c>
      <c r="R173" s="8">
        <f>COUNTIFS(CSV!$A:$A,$A173,CSV!$R:$R,"&gt;0.5")/$B173</f>
        <v>0.77777777777777779</v>
      </c>
      <c r="S173" s="8">
        <f>COUNTIFS(CSV!$B:$B,$A173,CSV!$S:$S,"&gt;0.5")/$C173</f>
        <v>0.9</v>
      </c>
      <c r="T173" s="11">
        <f>(COUNTIFS(CSV!$A:$A,$A173,CSV!$R:$R,"&gt;1.5") +COUNTIFS(CSV!$B:$B,$A173,CSV!$S:$S,"&gt;1.5"))/$D173</f>
        <v>0.52631578947368418</v>
      </c>
      <c r="U173" s="8">
        <f>COUNTIFS(CSV!$A:$A,$A173,CSV!$R:$R,"&gt;1.5")/$B173</f>
        <v>0.55555555555555558</v>
      </c>
      <c r="V173" s="8">
        <f>COUNTIFS(CSV!$B:$B,$A173,CSV!$S:$S,"&gt;1.5")/$C173</f>
        <v>0.5</v>
      </c>
    </row>
    <row r="174" spans="1:22" x14ac:dyDescent="0.3">
      <c r="A174" s="62" t="s">
        <v>292</v>
      </c>
      <c r="B174" s="9">
        <f>COUNTIF(CSV!A:A,A174)</f>
        <v>10</v>
      </c>
      <c r="C174" s="4">
        <f>COUNTIF(CSV!B:B,A174)</f>
        <v>10</v>
      </c>
      <c r="D174" s="4">
        <f t="shared" si="5"/>
        <v>20</v>
      </c>
      <c r="E174" s="10">
        <f>(SUMIF(CSV!$A:$A,$A174,CSV!$T:$T)  + SUMIF(CSV!$B:$B,$A174,CSV!$T:$T) )/$D174</f>
        <v>3.25</v>
      </c>
      <c r="F174" s="6">
        <f>SUMIF(CSV!$A:$A,$A174,CSV!$T:$T)/$B174</f>
        <v>2.7</v>
      </c>
      <c r="G174" s="6">
        <f>SUMIF(CSV!$B:$B,$A174,CSV!$T:$T)/$C174</f>
        <v>3.8</v>
      </c>
      <c r="H174" s="10">
        <f>(SUMIF(CSV!$A:$A,$A174,CSV!$R:$R)  + SUMIF(CSV!$B:$B,$A174,CSV!$S:$S) )/$D174</f>
        <v>1.4</v>
      </c>
      <c r="I174" s="6">
        <f>SUMIF(CSV!$A:$A,$A174,CSV!$R:$R)/$B174</f>
        <v>1</v>
      </c>
      <c r="J174" s="6">
        <f>SUMIF(CSV!$B:$B,$A174,CSV!$S:$S)/$C174</f>
        <v>1.8</v>
      </c>
      <c r="K174" s="11">
        <f>(COUNTIFS(CSV!$A:$A,$A174,CSV!$T:$T,"&gt;2.5") +COUNTIFS(CSV!$B:$B,$A174,CSV!$T:$T,"&gt;2.5"))/$D174</f>
        <v>0.65</v>
      </c>
      <c r="L174" s="8">
        <f>COUNTIFS(CSV!$A:$A,$A174,CSV!$T:$T,"&gt;2.5")/$B174</f>
        <v>0.6</v>
      </c>
      <c r="M174" s="8">
        <f>COUNTIFS(CSV!$B:$B,$A174,CSV!$T:$T,"&gt;2.5")/$C174</f>
        <v>0.7</v>
      </c>
      <c r="N174" s="11">
        <f>(COUNTIFS(CSV!$A:$A,$A174,CSV!$T:$T,"&gt;4.5") +COUNTIFS(CSV!$B:$B,$A174,CSV!$T:$T,"&gt;4.5"))/$D174</f>
        <v>0.3</v>
      </c>
      <c r="O174" s="8">
        <f>COUNTIFS(CSV!$A:$A,$A174,CSV!$T:$T,"&gt;4.5")/$B174</f>
        <v>0.2</v>
      </c>
      <c r="P174" s="8">
        <f>COUNTIFS(CSV!$B:$B,$A174,CSV!$T:$T,"&gt;4.5")/$C174</f>
        <v>0.4</v>
      </c>
      <c r="Q174" s="11">
        <f>(COUNTIFS(CSV!$A:$A,$A174,CSV!$R:$R,"&gt;0.5") +COUNTIFS(CSV!$B:$B,$A174,CSV!$S:$S,"&gt;0.5"))/$D174</f>
        <v>0.8</v>
      </c>
      <c r="R174" s="8">
        <f>COUNTIFS(CSV!$A:$A,$A174,CSV!$R:$R,"&gt;0.5")/$B174</f>
        <v>0.7</v>
      </c>
      <c r="S174" s="8">
        <f>COUNTIFS(CSV!$B:$B,$A174,CSV!$S:$S,"&gt;0.5")/$C174</f>
        <v>0.9</v>
      </c>
      <c r="T174" s="11">
        <f>(COUNTIFS(CSV!$A:$A,$A174,CSV!$R:$R,"&gt;1.5") +COUNTIFS(CSV!$B:$B,$A174,CSV!$S:$S,"&gt;1.5"))/$D174</f>
        <v>0.45</v>
      </c>
      <c r="U174" s="8">
        <f>COUNTIFS(CSV!$A:$A,$A174,CSV!$R:$R,"&gt;1.5")/$B174</f>
        <v>0.3</v>
      </c>
      <c r="V174" s="8">
        <f>COUNTIFS(CSV!$B:$B,$A174,CSV!$S:$S,"&gt;1.5")/$C174</f>
        <v>0.6</v>
      </c>
    </row>
    <row r="175" spans="1:22" x14ac:dyDescent="0.3">
      <c r="A175" s="62" t="s">
        <v>280</v>
      </c>
      <c r="B175" s="9">
        <f>COUNTIF(CSV!A:A,A175)</f>
        <v>11</v>
      </c>
      <c r="C175" s="4">
        <f>COUNTIF(CSV!B:B,A175)</f>
        <v>10</v>
      </c>
      <c r="D175" s="4">
        <f t="shared" si="5"/>
        <v>21</v>
      </c>
      <c r="E175" s="10">
        <f>(SUMIF(CSV!$A:$A,$A175,CSV!$T:$T)  + SUMIF(CSV!$B:$B,$A175,CSV!$T:$T) )/$D175</f>
        <v>3.6666666666666665</v>
      </c>
      <c r="F175" s="6">
        <f>SUMIF(CSV!$A:$A,$A175,CSV!$T:$T)/$B175</f>
        <v>3.3636363636363638</v>
      </c>
      <c r="G175" s="6">
        <f>SUMIF(CSV!$B:$B,$A175,CSV!$T:$T)/$C175</f>
        <v>4</v>
      </c>
      <c r="H175" s="10">
        <f>(SUMIF(CSV!$A:$A,$A175,CSV!$R:$R)  + SUMIF(CSV!$B:$B,$A175,CSV!$S:$S) )/$D175</f>
        <v>1.8095238095238095</v>
      </c>
      <c r="I175" s="6">
        <f>SUMIF(CSV!$A:$A,$A175,CSV!$R:$R)/$B175</f>
        <v>1.3636363636363635</v>
      </c>
      <c r="J175" s="6">
        <f>SUMIF(CSV!$B:$B,$A175,CSV!$S:$S)/$C175</f>
        <v>2.2999999999999998</v>
      </c>
      <c r="K175" s="11">
        <f>(COUNTIFS(CSV!$A:$A,$A175,CSV!$T:$T,"&gt;2.5") +COUNTIFS(CSV!$B:$B,$A175,CSV!$T:$T,"&gt;2.5"))/$D175</f>
        <v>0.80952380952380953</v>
      </c>
      <c r="L175" s="8">
        <f>COUNTIFS(CSV!$A:$A,$A175,CSV!$T:$T,"&gt;2.5")/$B175</f>
        <v>0.72727272727272729</v>
      </c>
      <c r="M175" s="8">
        <f>COUNTIFS(CSV!$B:$B,$A175,CSV!$T:$T,"&gt;2.5")/$C175</f>
        <v>0.9</v>
      </c>
      <c r="N175" s="11">
        <f>(COUNTIFS(CSV!$A:$A,$A175,CSV!$T:$T,"&gt;4.5") +COUNTIFS(CSV!$B:$B,$A175,CSV!$T:$T,"&gt;4.5"))/$D175</f>
        <v>0.2857142857142857</v>
      </c>
      <c r="O175" s="8">
        <f>COUNTIFS(CSV!$A:$A,$A175,CSV!$T:$T,"&gt;4.5")/$B175</f>
        <v>0.18181818181818182</v>
      </c>
      <c r="P175" s="8">
        <f>COUNTIFS(CSV!$B:$B,$A175,CSV!$T:$T,"&gt;4.5")/$C175</f>
        <v>0.4</v>
      </c>
      <c r="Q175" s="11">
        <f>(COUNTIFS(CSV!$A:$A,$A175,CSV!$R:$R,"&gt;0.5") +COUNTIFS(CSV!$B:$B,$A175,CSV!$S:$S,"&gt;0.5"))/$D175</f>
        <v>0.8571428571428571</v>
      </c>
      <c r="R175" s="8">
        <f>COUNTIFS(CSV!$A:$A,$A175,CSV!$R:$R,"&gt;0.5")/$B175</f>
        <v>0.72727272727272729</v>
      </c>
      <c r="S175" s="8">
        <f>COUNTIFS(CSV!$B:$B,$A175,CSV!$S:$S,"&gt;0.5")/$C175</f>
        <v>1</v>
      </c>
      <c r="T175" s="11">
        <f>(COUNTIFS(CSV!$A:$A,$A175,CSV!$R:$R,"&gt;1.5") +COUNTIFS(CSV!$B:$B,$A175,CSV!$S:$S,"&gt;1.5"))/$D175</f>
        <v>0.61904761904761907</v>
      </c>
      <c r="U175" s="8">
        <f>COUNTIFS(CSV!$A:$A,$A175,CSV!$R:$R,"&gt;1.5")/$B175</f>
        <v>0.45454545454545453</v>
      </c>
      <c r="V175" s="8">
        <f>COUNTIFS(CSV!$B:$B,$A175,CSV!$S:$S,"&gt;1.5")/$C175</f>
        <v>0.8</v>
      </c>
    </row>
    <row r="176" spans="1:22" x14ac:dyDescent="0.3">
      <c r="A176" s="62" t="s">
        <v>291</v>
      </c>
      <c r="B176" s="9">
        <f>COUNTIF(CSV!A:A,A176)</f>
        <v>11</v>
      </c>
      <c r="C176" s="4">
        <f>COUNTIF(CSV!B:B,A176)</f>
        <v>10</v>
      </c>
      <c r="D176" s="4">
        <f t="shared" si="5"/>
        <v>21</v>
      </c>
      <c r="E176" s="10">
        <f>(SUMIF(CSV!$A:$A,$A176,CSV!$T:$T)  + SUMIF(CSV!$B:$B,$A176,CSV!$T:$T) )/$D176</f>
        <v>3.2857142857142856</v>
      </c>
      <c r="F176" s="6">
        <f>SUMIF(CSV!$A:$A,$A176,CSV!$T:$T)/$B176</f>
        <v>3.3636363636363638</v>
      </c>
      <c r="G176" s="6">
        <f>SUMIF(CSV!$B:$B,$A176,CSV!$T:$T)/$C176</f>
        <v>3.2</v>
      </c>
      <c r="H176" s="10">
        <f>(SUMIF(CSV!$A:$A,$A176,CSV!$R:$R)  + SUMIF(CSV!$B:$B,$A176,CSV!$S:$S) )/$D176</f>
        <v>1.7619047619047619</v>
      </c>
      <c r="I176" s="6">
        <f>SUMIF(CSV!$A:$A,$A176,CSV!$R:$R)/$B176</f>
        <v>1.8181818181818181</v>
      </c>
      <c r="J176" s="6">
        <f>SUMIF(CSV!$B:$B,$A176,CSV!$S:$S)/$C176</f>
        <v>1.7</v>
      </c>
      <c r="K176" s="11">
        <f>(COUNTIFS(CSV!$A:$A,$A176,CSV!$T:$T,"&gt;2.5") +COUNTIFS(CSV!$B:$B,$A176,CSV!$T:$T,"&gt;2.5"))/$D176</f>
        <v>0.5714285714285714</v>
      </c>
      <c r="L176" s="8">
        <f>COUNTIFS(CSV!$A:$A,$A176,CSV!$T:$T,"&gt;2.5")/$B176</f>
        <v>0.63636363636363635</v>
      </c>
      <c r="M176" s="8">
        <f>COUNTIFS(CSV!$B:$B,$A176,CSV!$T:$T,"&gt;2.5")/$C176</f>
        <v>0.5</v>
      </c>
      <c r="N176" s="11">
        <f>(COUNTIFS(CSV!$A:$A,$A176,CSV!$T:$T,"&gt;4.5") +COUNTIFS(CSV!$B:$B,$A176,CSV!$T:$T,"&gt;4.5"))/$D176</f>
        <v>0.2857142857142857</v>
      </c>
      <c r="O176" s="8">
        <f>COUNTIFS(CSV!$A:$A,$A176,CSV!$T:$T,"&gt;4.5")/$B176</f>
        <v>0.18181818181818182</v>
      </c>
      <c r="P176" s="8">
        <f>COUNTIFS(CSV!$B:$B,$A176,CSV!$T:$T,"&gt;4.5")/$C176</f>
        <v>0.4</v>
      </c>
      <c r="Q176" s="11">
        <f>(COUNTIFS(CSV!$A:$A,$A176,CSV!$R:$R,"&gt;0.5") +COUNTIFS(CSV!$B:$B,$A176,CSV!$S:$S,"&gt;0.5"))/$D176</f>
        <v>0.76190476190476186</v>
      </c>
      <c r="R176" s="8">
        <f>COUNTIFS(CSV!$A:$A,$A176,CSV!$R:$R,"&gt;0.5")/$B176</f>
        <v>0.81818181818181823</v>
      </c>
      <c r="S176" s="8">
        <f>COUNTIFS(CSV!$B:$B,$A176,CSV!$S:$S,"&gt;0.5")/$C176</f>
        <v>0.7</v>
      </c>
      <c r="T176" s="11">
        <f>(COUNTIFS(CSV!$A:$A,$A176,CSV!$R:$R,"&gt;1.5") +COUNTIFS(CSV!$B:$B,$A176,CSV!$S:$S,"&gt;1.5"))/$D176</f>
        <v>0.42857142857142855</v>
      </c>
      <c r="U176" s="8">
        <f>COUNTIFS(CSV!$A:$A,$A176,CSV!$R:$R,"&gt;1.5")/$B176</f>
        <v>0.36363636363636365</v>
      </c>
      <c r="V176" s="8">
        <f>COUNTIFS(CSV!$B:$B,$A176,CSV!$S:$S,"&gt;1.5")/$C176</f>
        <v>0.5</v>
      </c>
    </row>
    <row r="177" spans="1:22" x14ac:dyDescent="0.3">
      <c r="A177" s="62" t="s">
        <v>287</v>
      </c>
      <c r="B177" s="9">
        <f>COUNTIF(CSV!A:A,A177)</f>
        <v>10</v>
      </c>
      <c r="C177" s="4">
        <f>COUNTIF(CSV!B:B,A177)</f>
        <v>9</v>
      </c>
      <c r="D177" s="4">
        <f t="shared" si="5"/>
        <v>19</v>
      </c>
      <c r="E177" s="10">
        <f>(SUMIF(CSV!$A:$A,$A177,CSV!$T:$T)  + SUMIF(CSV!$B:$B,$A177,CSV!$T:$T) )/$D177</f>
        <v>3.1578947368421053</v>
      </c>
      <c r="F177" s="6">
        <f>SUMIF(CSV!$A:$A,$A177,CSV!$T:$T)/$B177</f>
        <v>4</v>
      </c>
      <c r="G177" s="6">
        <f>SUMIF(CSV!$B:$B,$A177,CSV!$T:$T)/$C177</f>
        <v>2.2222222222222223</v>
      </c>
      <c r="H177" s="10">
        <f>(SUMIF(CSV!$A:$A,$A177,CSV!$R:$R)  + SUMIF(CSV!$B:$B,$A177,CSV!$S:$S) )/$D177</f>
        <v>1.6842105263157894</v>
      </c>
      <c r="I177" s="6">
        <f>SUMIF(CSV!$A:$A,$A177,CSV!$R:$R)/$B177</f>
        <v>2</v>
      </c>
      <c r="J177" s="6">
        <f>SUMIF(CSV!$B:$B,$A177,CSV!$S:$S)/$C177</f>
        <v>1.3333333333333333</v>
      </c>
      <c r="K177" s="11">
        <f>(COUNTIFS(CSV!$A:$A,$A177,CSV!$T:$T,"&gt;2.5") +COUNTIFS(CSV!$B:$B,$A177,CSV!$T:$T,"&gt;2.5"))/$D177</f>
        <v>0.78947368421052633</v>
      </c>
      <c r="L177" s="8">
        <f>COUNTIFS(CSV!$A:$A,$A177,CSV!$T:$T,"&gt;2.5")/$B177</f>
        <v>1</v>
      </c>
      <c r="M177" s="8">
        <f>COUNTIFS(CSV!$B:$B,$A177,CSV!$T:$T,"&gt;2.5")/$C177</f>
        <v>0.55555555555555558</v>
      </c>
      <c r="N177" s="11">
        <f>(COUNTIFS(CSV!$A:$A,$A177,CSV!$T:$T,"&gt;4.5") +COUNTIFS(CSV!$B:$B,$A177,CSV!$T:$T,"&gt;4.5"))/$D177</f>
        <v>0.15789473684210525</v>
      </c>
      <c r="O177" s="8">
        <f>COUNTIFS(CSV!$A:$A,$A177,CSV!$T:$T,"&gt;4.5")/$B177</f>
        <v>0.3</v>
      </c>
      <c r="P177" s="8">
        <f>COUNTIFS(CSV!$B:$B,$A177,CSV!$T:$T,"&gt;4.5")/$C177</f>
        <v>0</v>
      </c>
      <c r="Q177" s="11">
        <f>(COUNTIFS(CSV!$A:$A,$A177,CSV!$R:$R,"&gt;0.5") +COUNTIFS(CSV!$B:$B,$A177,CSV!$S:$S,"&gt;0.5"))/$D177</f>
        <v>0.78947368421052633</v>
      </c>
      <c r="R177" s="8">
        <f>COUNTIFS(CSV!$A:$A,$A177,CSV!$R:$R,"&gt;0.5")/$B177</f>
        <v>0.9</v>
      </c>
      <c r="S177" s="8">
        <f>COUNTIFS(CSV!$B:$B,$A177,CSV!$S:$S,"&gt;0.5")/$C177</f>
        <v>0.66666666666666663</v>
      </c>
      <c r="T177" s="11">
        <f>(COUNTIFS(CSV!$A:$A,$A177,CSV!$R:$R,"&gt;1.5") +COUNTIFS(CSV!$B:$B,$A177,CSV!$S:$S,"&gt;1.5"))/$D177</f>
        <v>0.68421052631578949</v>
      </c>
      <c r="U177" s="8">
        <f>COUNTIFS(CSV!$A:$A,$A177,CSV!$R:$R,"&gt;1.5")/$B177</f>
        <v>0.8</v>
      </c>
      <c r="V177" s="8">
        <f>COUNTIFS(CSV!$B:$B,$A177,CSV!$S:$S,"&gt;1.5")/$C177</f>
        <v>0.55555555555555558</v>
      </c>
    </row>
    <row r="178" spans="1:22" x14ac:dyDescent="0.3">
      <c r="A178" s="62" t="s">
        <v>279</v>
      </c>
      <c r="B178" s="9">
        <f>COUNTIF(CSV!A:A,A178)</f>
        <v>10</v>
      </c>
      <c r="C178" s="4">
        <f>COUNTIF(CSV!B:B,A178)</f>
        <v>10</v>
      </c>
      <c r="D178" s="4">
        <f t="shared" si="5"/>
        <v>20</v>
      </c>
      <c r="E178" s="10">
        <f>(SUMIF(CSV!$A:$A,$A178,CSV!$T:$T)  + SUMIF(CSV!$B:$B,$A178,CSV!$T:$T) )/$D178</f>
        <v>3.65</v>
      </c>
      <c r="F178" s="6">
        <f>SUMIF(CSV!$A:$A,$A178,CSV!$T:$T)/$B178</f>
        <v>3.6</v>
      </c>
      <c r="G178" s="6">
        <f>SUMIF(CSV!$B:$B,$A178,CSV!$T:$T)/$C178</f>
        <v>3.7</v>
      </c>
      <c r="H178" s="10">
        <f>(SUMIF(CSV!$A:$A,$A178,CSV!$R:$R)  + SUMIF(CSV!$B:$B,$A178,CSV!$S:$S) )/$D178</f>
        <v>1.9</v>
      </c>
      <c r="I178" s="6">
        <f>SUMIF(CSV!$A:$A,$A178,CSV!$R:$R)/$B178</f>
        <v>1.6</v>
      </c>
      <c r="J178" s="6">
        <f>SUMIF(CSV!$B:$B,$A178,CSV!$S:$S)/$C178</f>
        <v>2.2000000000000002</v>
      </c>
      <c r="K178" s="11">
        <f>(COUNTIFS(CSV!$A:$A,$A178,CSV!$T:$T,"&gt;2.5") +COUNTIFS(CSV!$B:$B,$A178,CSV!$T:$T,"&gt;2.5"))/$D178</f>
        <v>0.7</v>
      </c>
      <c r="L178" s="8">
        <f>COUNTIFS(CSV!$A:$A,$A178,CSV!$T:$T,"&gt;2.5")/$B178</f>
        <v>0.7</v>
      </c>
      <c r="M178" s="8">
        <f>COUNTIFS(CSV!$B:$B,$A178,CSV!$T:$T,"&gt;2.5")/$C178</f>
        <v>0.7</v>
      </c>
      <c r="N178" s="11">
        <f>(COUNTIFS(CSV!$A:$A,$A178,CSV!$T:$T,"&gt;4.5") +COUNTIFS(CSV!$B:$B,$A178,CSV!$T:$T,"&gt;4.5"))/$D178</f>
        <v>0.25</v>
      </c>
      <c r="O178" s="8">
        <f>COUNTIFS(CSV!$A:$A,$A178,CSV!$T:$T,"&gt;4.5")/$B178</f>
        <v>0.2</v>
      </c>
      <c r="P178" s="8">
        <f>COUNTIFS(CSV!$B:$B,$A178,CSV!$T:$T,"&gt;4.5")/$C178</f>
        <v>0.3</v>
      </c>
      <c r="Q178" s="11">
        <f>(COUNTIFS(CSV!$A:$A,$A178,CSV!$R:$R,"&gt;0.5") +COUNTIFS(CSV!$B:$B,$A178,CSV!$S:$S,"&gt;0.5"))/$D178</f>
        <v>0.85</v>
      </c>
      <c r="R178" s="8">
        <f>COUNTIFS(CSV!$A:$A,$A178,CSV!$R:$R,"&gt;0.5")/$B178</f>
        <v>0.8</v>
      </c>
      <c r="S178" s="8">
        <f>COUNTIFS(CSV!$B:$B,$A178,CSV!$S:$S,"&gt;0.5")/$C178</f>
        <v>0.9</v>
      </c>
      <c r="T178" s="11">
        <f>(COUNTIFS(CSV!$A:$A,$A178,CSV!$R:$R,"&gt;1.5") +COUNTIFS(CSV!$B:$B,$A178,CSV!$S:$S,"&gt;1.5"))/$D178</f>
        <v>0.55000000000000004</v>
      </c>
      <c r="U178" s="8">
        <f>COUNTIFS(CSV!$A:$A,$A178,CSV!$R:$R,"&gt;1.5")/$B178</f>
        <v>0.3</v>
      </c>
      <c r="V178" s="8">
        <f>COUNTIFS(CSV!$B:$B,$A178,CSV!$S:$S,"&gt;1.5")/$C178</f>
        <v>0.8</v>
      </c>
    </row>
    <row r="179" spans="1:22" x14ac:dyDescent="0.3">
      <c r="A179" s="62" t="s">
        <v>285</v>
      </c>
      <c r="B179" s="9">
        <f>COUNTIF(CSV!A:A,A179)</f>
        <v>10</v>
      </c>
      <c r="C179" s="4">
        <f>COUNTIF(CSV!B:B,A179)</f>
        <v>11</v>
      </c>
      <c r="D179" s="4">
        <f t="shared" si="5"/>
        <v>21</v>
      </c>
      <c r="E179" s="10">
        <f>(SUMIF(CSV!$A:$A,$A179,CSV!$T:$T)  + SUMIF(CSV!$B:$B,$A179,CSV!$T:$T) )/$D179</f>
        <v>3.5714285714285716</v>
      </c>
      <c r="F179" s="6">
        <f>SUMIF(CSV!$A:$A,$A179,CSV!$T:$T)/$B179</f>
        <v>3.6</v>
      </c>
      <c r="G179" s="6">
        <f>SUMIF(CSV!$B:$B,$A179,CSV!$T:$T)/$C179</f>
        <v>3.5454545454545454</v>
      </c>
      <c r="H179" s="10">
        <f>(SUMIF(CSV!$A:$A,$A179,CSV!$R:$R)  + SUMIF(CSV!$B:$B,$A179,CSV!$S:$S) )/$D179</f>
        <v>2</v>
      </c>
      <c r="I179" s="6">
        <f>SUMIF(CSV!$A:$A,$A179,CSV!$R:$R)/$B179</f>
        <v>1.9</v>
      </c>
      <c r="J179" s="6">
        <f>SUMIF(CSV!$B:$B,$A179,CSV!$S:$S)/$C179</f>
        <v>2.0909090909090908</v>
      </c>
      <c r="K179" s="11">
        <f>(COUNTIFS(CSV!$A:$A,$A179,CSV!$T:$T,"&gt;2.5") +COUNTIFS(CSV!$B:$B,$A179,CSV!$T:$T,"&gt;2.5"))/$D179</f>
        <v>0.66666666666666663</v>
      </c>
      <c r="L179" s="8">
        <f>COUNTIFS(CSV!$A:$A,$A179,CSV!$T:$T,"&gt;2.5")/$B179</f>
        <v>0.7</v>
      </c>
      <c r="M179" s="8">
        <f>COUNTIFS(CSV!$B:$B,$A179,CSV!$T:$T,"&gt;2.5")/$C179</f>
        <v>0.63636363636363635</v>
      </c>
      <c r="N179" s="11">
        <f>(COUNTIFS(CSV!$A:$A,$A179,CSV!$T:$T,"&gt;4.5") +COUNTIFS(CSV!$B:$B,$A179,CSV!$T:$T,"&gt;4.5"))/$D179</f>
        <v>0.2857142857142857</v>
      </c>
      <c r="O179" s="8">
        <f>COUNTIFS(CSV!$A:$A,$A179,CSV!$T:$T,"&gt;4.5")/$B179</f>
        <v>0.4</v>
      </c>
      <c r="P179" s="8">
        <f>COUNTIFS(CSV!$B:$B,$A179,CSV!$T:$T,"&gt;4.5")/$C179</f>
        <v>0.18181818181818182</v>
      </c>
      <c r="Q179" s="11">
        <f>(COUNTIFS(CSV!$A:$A,$A179,CSV!$R:$R,"&gt;0.5") +COUNTIFS(CSV!$B:$B,$A179,CSV!$S:$S,"&gt;0.5"))/$D179</f>
        <v>0.95238095238095233</v>
      </c>
      <c r="R179" s="8">
        <f>COUNTIFS(CSV!$A:$A,$A179,CSV!$R:$R,"&gt;0.5")/$B179</f>
        <v>1</v>
      </c>
      <c r="S179" s="8">
        <f>COUNTIFS(CSV!$B:$B,$A179,CSV!$S:$S,"&gt;0.5")/$C179</f>
        <v>0.90909090909090906</v>
      </c>
      <c r="T179" s="11">
        <f>(COUNTIFS(CSV!$A:$A,$A179,CSV!$R:$R,"&gt;1.5") +COUNTIFS(CSV!$B:$B,$A179,CSV!$S:$S,"&gt;1.5"))/$D179</f>
        <v>0.5714285714285714</v>
      </c>
      <c r="U179" s="8">
        <f>COUNTIFS(CSV!$A:$A,$A179,CSV!$R:$R,"&gt;1.5")/$B179</f>
        <v>0.5</v>
      </c>
      <c r="V179" s="8">
        <f>COUNTIFS(CSV!$B:$B,$A179,CSV!$S:$S,"&gt;1.5")/$C179</f>
        <v>0.63636363636363635</v>
      </c>
    </row>
    <row r="180" spans="1:22" x14ac:dyDescent="0.3">
      <c r="A180" s="62" t="s">
        <v>290</v>
      </c>
      <c r="B180" s="9">
        <f>COUNTIF(CSV!A:A,A180)</f>
        <v>10</v>
      </c>
      <c r="C180" s="4">
        <f>COUNTIF(CSV!B:B,A180)</f>
        <v>10</v>
      </c>
      <c r="D180" s="4">
        <f t="shared" si="5"/>
        <v>20</v>
      </c>
      <c r="E180" s="10">
        <f>(SUMIF(CSV!$A:$A,$A180,CSV!$T:$T)  + SUMIF(CSV!$B:$B,$A180,CSV!$T:$T) )/$D180</f>
        <v>3.8</v>
      </c>
      <c r="F180" s="6">
        <f>SUMIF(CSV!$A:$A,$A180,CSV!$T:$T)/$B180</f>
        <v>4.7</v>
      </c>
      <c r="G180" s="6">
        <f>SUMIF(CSV!$B:$B,$A180,CSV!$T:$T)/$C180</f>
        <v>2.9</v>
      </c>
      <c r="H180" s="10">
        <f>(SUMIF(CSV!$A:$A,$A180,CSV!$R:$R)  + SUMIF(CSV!$B:$B,$A180,CSV!$S:$S) )/$D180</f>
        <v>1.7</v>
      </c>
      <c r="I180" s="6">
        <f>SUMIF(CSV!$A:$A,$A180,CSV!$R:$R)/$B180</f>
        <v>2</v>
      </c>
      <c r="J180" s="6">
        <f>SUMIF(CSV!$B:$B,$A180,CSV!$S:$S)/$C180</f>
        <v>1.4</v>
      </c>
      <c r="K180" s="11">
        <f>(COUNTIFS(CSV!$A:$A,$A180,CSV!$T:$T,"&gt;2.5") +COUNTIFS(CSV!$B:$B,$A180,CSV!$T:$T,"&gt;2.5"))/$D180</f>
        <v>0.75</v>
      </c>
      <c r="L180" s="8">
        <f>COUNTIFS(CSV!$A:$A,$A180,CSV!$T:$T,"&gt;2.5")/$B180</f>
        <v>0.9</v>
      </c>
      <c r="M180" s="8">
        <f>COUNTIFS(CSV!$B:$B,$A180,CSV!$T:$T,"&gt;2.5")/$C180</f>
        <v>0.6</v>
      </c>
      <c r="N180" s="11">
        <f>(COUNTIFS(CSV!$A:$A,$A180,CSV!$T:$T,"&gt;4.5") +COUNTIFS(CSV!$B:$B,$A180,CSV!$T:$T,"&gt;4.5"))/$D180</f>
        <v>0.3</v>
      </c>
      <c r="O180" s="8">
        <f>COUNTIFS(CSV!$A:$A,$A180,CSV!$T:$T,"&gt;4.5")/$B180</f>
        <v>0.5</v>
      </c>
      <c r="P180" s="8">
        <f>COUNTIFS(CSV!$B:$B,$A180,CSV!$T:$T,"&gt;4.5")/$C180</f>
        <v>0.1</v>
      </c>
      <c r="Q180" s="11">
        <f>(COUNTIFS(CSV!$A:$A,$A180,CSV!$R:$R,"&gt;0.5") +COUNTIFS(CSV!$B:$B,$A180,CSV!$S:$S,"&gt;0.5"))/$D180</f>
        <v>0.75</v>
      </c>
      <c r="R180" s="8">
        <f>COUNTIFS(CSV!$A:$A,$A180,CSV!$R:$R,"&gt;0.5")/$B180</f>
        <v>0.8</v>
      </c>
      <c r="S180" s="8">
        <f>COUNTIFS(CSV!$B:$B,$A180,CSV!$S:$S,"&gt;0.5")/$C180</f>
        <v>0.7</v>
      </c>
      <c r="T180" s="11">
        <f>(COUNTIFS(CSV!$A:$A,$A180,CSV!$R:$R,"&gt;1.5") +COUNTIFS(CSV!$B:$B,$A180,CSV!$S:$S,"&gt;1.5"))/$D180</f>
        <v>0.55000000000000004</v>
      </c>
      <c r="U180" s="8">
        <f>COUNTIFS(CSV!$A:$A,$A180,CSV!$R:$R,"&gt;1.5")/$B180</f>
        <v>0.6</v>
      </c>
      <c r="V180" s="8">
        <f>COUNTIFS(CSV!$B:$B,$A180,CSV!$S:$S,"&gt;1.5")/$C180</f>
        <v>0.5</v>
      </c>
    </row>
    <row r="181" spans="1:22" x14ac:dyDescent="0.3">
      <c r="A181" s="62" t="s">
        <v>288</v>
      </c>
      <c r="B181" s="9">
        <f>COUNTIF(CSV!A:A,A181)</f>
        <v>11</v>
      </c>
      <c r="C181" s="4">
        <f>COUNTIF(CSV!B:B,A181)</f>
        <v>9</v>
      </c>
      <c r="D181" s="4">
        <f t="shared" si="5"/>
        <v>20</v>
      </c>
      <c r="E181" s="10">
        <f>(SUMIF(CSV!$A:$A,$A181,CSV!$T:$T)  + SUMIF(CSV!$B:$B,$A181,CSV!$T:$T) )/$D181</f>
        <v>3.35</v>
      </c>
      <c r="F181" s="6">
        <f>SUMIF(CSV!$A:$A,$A181,CSV!$T:$T)/$B181</f>
        <v>2.9090909090909092</v>
      </c>
      <c r="G181" s="6">
        <f>SUMIF(CSV!$B:$B,$A181,CSV!$T:$T)/$C181</f>
        <v>3.8888888888888888</v>
      </c>
      <c r="H181" s="10">
        <f>(SUMIF(CSV!$A:$A,$A181,CSV!$R:$R)  + SUMIF(CSV!$B:$B,$A181,CSV!$S:$S) )/$D181</f>
        <v>1.4</v>
      </c>
      <c r="I181" s="6">
        <f>SUMIF(CSV!$A:$A,$A181,CSV!$R:$R)/$B181</f>
        <v>0.90909090909090906</v>
      </c>
      <c r="J181" s="6">
        <f>SUMIF(CSV!$B:$B,$A181,CSV!$S:$S)/$C181</f>
        <v>2</v>
      </c>
      <c r="K181" s="11">
        <f>(COUNTIFS(CSV!$A:$A,$A181,CSV!$T:$T,"&gt;2.5") +COUNTIFS(CSV!$B:$B,$A181,CSV!$T:$T,"&gt;2.5"))/$D181</f>
        <v>0.65</v>
      </c>
      <c r="L181" s="8">
        <f>COUNTIFS(CSV!$A:$A,$A181,CSV!$T:$T,"&gt;2.5")/$B181</f>
        <v>0.54545454545454541</v>
      </c>
      <c r="M181" s="8">
        <f>COUNTIFS(CSV!$B:$B,$A181,CSV!$T:$T,"&gt;2.5")/$C181</f>
        <v>0.77777777777777779</v>
      </c>
      <c r="N181" s="11">
        <f>(COUNTIFS(CSV!$A:$A,$A181,CSV!$T:$T,"&gt;4.5") +COUNTIFS(CSV!$B:$B,$A181,CSV!$T:$T,"&gt;4.5"))/$D181</f>
        <v>0.2</v>
      </c>
      <c r="O181" s="8">
        <f>COUNTIFS(CSV!$A:$A,$A181,CSV!$T:$T,"&gt;4.5")/$B181</f>
        <v>9.0909090909090912E-2</v>
      </c>
      <c r="P181" s="8">
        <f>COUNTIFS(CSV!$B:$B,$A181,CSV!$T:$T,"&gt;4.5")/$C181</f>
        <v>0.33333333333333331</v>
      </c>
      <c r="Q181" s="11">
        <f>(COUNTIFS(CSV!$A:$A,$A181,CSV!$R:$R,"&gt;0.5") +COUNTIFS(CSV!$B:$B,$A181,CSV!$S:$S,"&gt;0.5"))/$D181</f>
        <v>0.75</v>
      </c>
      <c r="R181" s="8">
        <f>COUNTIFS(CSV!$A:$A,$A181,CSV!$R:$R,"&gt;0.5")/$B181</f>
        <v>0.63636363636363635</v>
      </c>
      <c r="S181" s="8">
        <f>COUNTIFS(CSV!$B:$B,$A181,CSV!$S:$S,"&gt;0.5")/$C181</f>
        <v>0.88888888888888884</v>
      </c>
      <c r="T181" s="11">
        <f>(COUNTIFS(CSV!$A:$A,$A181,CSV!$R:$R,"&gt;1.5") +COUNTIFS(CSV!$B:$B,$A181,CSV!$S:$S,"&gt;1.5"))/$D181</f>
        <v>0.35</v>
      </c>
      <c r="U181" s="8">
        <f>COUNTIFS(CSV!$A:$A,$A181,CSV!$R:$R,"&gt;1.5")/$B181</f>
        <v>0.18181818181818182</v>
      </c>
      <c r="V181" s="8">
        <f>COUNTIFS(CSV!$B:$B,$A181,CSV!$S:$S,"&gt;1.5")/$C181</f>
        <v>0.55555555555555558</v>
      </c>
    </row>
    <row r="182" spans="1:22" x14ac:dyDescent="0.3">
      <c r="A182" s="62" t="s">
        <v>317</v>
      </c>
      <c r="B182" s="9">
        <f>COUNTIF(CSV!A:A,A182)</f>
        <v>9</v>
      </c>
      <c r="C182" s="4">
        <f>COUNTIF(CSV!B:B,A182)</f>
        <v>10</v>
      </c>
      <c r="D182" s="4">
        <f t="shared" si="5"/>
        <v>19</v>
      </c>
      <c r="E182" s="10">
        <f>(SUMIF(CSV!$A:$A,$A182,CSV!$T:$T)  + SUMIF(CSV!$B:$B,$A182,CSV!$T:$T) )/$D182</f>
        <v>3.4736842105263159</v>
      </c>
      <c r="F182" s="6">
        <f>SUMIF(CSV!$A:$A,$A182,CSV!$T:$T)/$B182</f>
        <v>3.8888888888888888</v>
      </c>
      <c r="G182" s="6">
        <f>SUMIF(CSV!$B:$B,$A182,CSV!$T:$T)/$C182</f>
        <v>3.1</v>
      </c>
      <c r="H182" s="10">
        <f>(SUMIF(CSV!$A:$A,$A182,CSV!$R:$R)  + SUMIF(CSV!$B:$B,$A182,CSV!$S:$S) )/$D182</f>
        <v>1.9473684210526316</v>
      </c>
      <c r="I182" s="6">
        <f>SUMIF(CSV!$A:$A,$A182,CSV!$R:$R)/$B182</f>
        <v>2</v>
      </c>
      <c r="J182" s="6">
        <f>SUMIF(CSV!$B:$B,$A182,CSV!$S:$S)/$C182</f>
        <v>1.9</v>
      </c>
      <c r="K182" s="11">
        <f>(COUNTIFS(CSV!$A:$A,$A182,CSV!$T:$T,"&gt;2.5") +COUNTIFS(CSV!$B:$B,$A182,CSV!$T:$T,"&gt;2.5"))/$D182</f>
        <v>0.63157894736842102</v>
      </c>
      <c r="L182" s="8">
        <f>COUNTIFS(CSV!$A:$A,$A182,CSV!$T:$T,"&gt;2.5")/$B182</f>
        <v>0.55555555555555558</v>
      </c>
      <c r="M182" s="8">
        <f>COUNTIFS(CSV!$B:$B,$A182,CSV!$T:$T,"&gt;2.5")/$C182</f>
        <v>0.7</v>
      </c>
      <c r="N182" s="11">
        <f>(COUNTIFS(CSV!$A:$A,$A182,CSV!$T:$T,"&gt;4.5") +COUNTIFS(CSV!$B:$B,$A182,CSV!$T:$T,"&gt;4.5"))/$D182</f>
        <v>0.21052631578947367</v>
      </c>
      <c r="O182" s="8">
        <f>COUNTIFS(CSV!$A:$A,$A182,CSV!$T:$T,"&gt;4.5")/$B182</f>
        <v>0.33333333333333331</v>
      </c>
      <c r="P182" s="8">
        <f>COUNTIFS(CSV!$B:$B,$A182,CSV!$T:$T,"&gt;4.5")/$C182</f>
        <v>0.1</v>
      </c>
      <c r="Q182" s="11">
        <f>(COUNTIFS(CSV!$A:$A,$A182,CSV!$R:$R,"&gt;0.5") +COUNTIFS(CSV!$B:$B,$A182,CSV!$S:$S,"&gt;0.5"))/$D182</f>
        <v>0.89473684210526316</v>
      </c>
      <c r="R182" s="8">
        <f>COUNTIFS(CSV!$A:$A,$A182,CSV!$R:$R,"&gt;0.5")/$B182</f>
        <v>0.88888888888888884</v>
      </c>
      <c r="S182" s="8">
        <f>COUNTIFS(CSV!$B:$B,$A182,CSV!$S:$S,"&gt;0.5")/$C182</f>
        <v>0.9</v>
      </c>
      <c r="T182" s="11">
        <f>(COUNTIFS(CSV!$A:$A,$A182,CSV!$R:$R,"&gt;1.5") +COUNTIFS(CSV!$B:$B,$A182,CSV!$S:$S,"&gt;1.5"))/$D182</f>
        <v>0.52631578947368418</v>
      </c>
      <c r="U182" s="8">
        <f>COUNTIFS(CSV!$A:$A,$A182,CSV!$R:$R,"&gt;1.5")/$B182</f>
        <v>0.55555555555555558</v>
      </c>
      <c r="V182" s="8">
        <f>COUNTIFS(CSV!$B:$B,$A182,CSV!$S:$S,"&gt;1.5")/$C182</f>
        <v>0.5</v>
      </c>
    </row>
    <row r="183" spans="1:22" x14ac:dyDescent="0.3">
      <c r="A183" s="62" t="s">
        <v>278</v>
      </c>
      <c r="B183" s="9">
        <f>COUNTIF(CSV!A:A,A183)</f>
        <v>10</v>
      </c>
      <c r="C183" s="4">
        <f>COUNTIF(CSV!B:B,A183)</f>
        <v>9</v>
      </c>
      <c r="D183" s="4">
        <f t="shared" si="5"/>
        <v>19</v>
      </c>
      <c r="E183" s="10">
        <f>(SUMIF(CSV!$A:$A,$A183,CSV!$T:$T)  + SUMIF(CSV!$B:$B,$A183,CSV!$T:$T) )/$D183</f>
        <v>2.3157894736842106</v>
      </c>
      <c r="F183" s="6">
        <f>SUMIF(CSV!$A:$A,$A183,CSV!$T:$T)/$B183</f>
        <v>1.7</v>
      </c>
      <c r="G183" s="6">
        <f>SUMIF(CSV!$B:$B,$A183,CSV!$T:$T)/$C183</f>
        <v>3</v>
      </c>
      <c r="H183" s="10">
        <f>(SUMIF(CSV!$A:$A,$A183,CSV!$R:$R)  + SUMIF(CSV!$B:$B,$A183,CSV!$S:$S) )/$D183</f>
        <v>1.2105263157894737</v>
      </c>
      <c r="I183" s="6">
        <f>SUMIF(CSV!$A:$A,$A183,CSV!$R:$R)/$B183</f>
        <v>0.9</v>
      </c>
      <c r="J183" s="6">
        <f>SUMIF(CSV!$B:$B,$A183,CSV!$S:$S)/$C183</f>
        <v>1.5555555555555556</v>
      </c>
      <c r="K183" s="11">
        <f>(COUNTIFS(CSV!$A:$A,$A183,CSV!$T:$T,"&gt;2.5") +COUNTIFS(CSV!$B:$B,$A183,CSV!$T:$T,"&gt;2.5"))/$D183</f>
        <v>0.31578947368421051</v>
      </c>
      <c r="L183" s="8">
        <f>COUNTIFS(CSV!$A:$A,$A183,CSV!$T:$T,"&gt;2.5")/$B183</f>
        <v>0.2</v>
      </c>
      <c r="M183" s="8">
        <f>COUNTIFS(CSV!$B:$B,$A183,CSV!$T:$T,"&gt;2.5")/$C183</f>
        <v>0.44444444444444442</v>
      </c>
      <c r="N183" s="11">
        <f>(COUNTIFS(CSV!$A:$A,$A183,CSV!$T:$T,"&gt;4.5") +COUNTIFS(CSV!$B:$B,$A183,CSV!$T:$T,"&gt;4.5"))/$D183</f>
        <v>0.26315789473684209</v>
      </c>
      <c r="O183" s="8">
        <f>COUNTIFS(CSV!$A:$A,$A183,CSV!$T:$T,"&gt;4.5")/$B183</f>
        <v>0.2</v>
      </c>
      <c r="P183" s="8">
        <f>COUNTIFS(CSV!$B:$B,$A183,CSV!$T:$T,"&gt;4.5")/$C183</f>
        <v>0.33333333333333331</v>
      </c>
      <c r="Q183" s="11">
        <f>(COUNTIFS(CSV!$A:$A,$A183,CSV!$R:$R,"&gt;0.5") +COUNTIFS(CSV!$B:$B,$A183,CSV!$S:$S,"&gt;0.5"))/$D183</f>
        <v>0.63157894736842102</v>
      </c>
      <c r="R183" s="8">
        <f>COUNTIFS(CSV!$A:$A,$A183,CSV!$R:$R,"&gt;0.5")/$B183</f>
        <v>0.5</v>
      </c>
      <c r="S183" s="8">
        <f>COUNTIFS(CSV!$B:$B,$A183,CSV!$S:$S,"&gt;0.5")/$C183</f>
        <v>0.77777777777777779</v>
      </c>
      <c r="T183" s="11">
        <f>(COUNTIFS(CSV!$A:$A,$A183,CSV!$R:$R,"&gt;1.5") +COUNTIFS(CSV!$B:$B,$A183,CSV!$S:$S,"&gt;1.5"))/$D183</f>
        <v>0.36842105263157893</v>
      </c>
      <c r="U183" s="8">
        <f>COUNTIFS(CSV!$A:$A,$A183,CSV!$R:$R,"&gt;1.5")/$B183</f>
        <v>0.3</v>
      </c>
      <c r="V183" s="8">
        <f>COUNTIFS(CSV!$B:$B,$A183,CSV!$S:$S,"&gt;1.5")/$C183</f>
        <v>0.44444444444444442</v>
      </c>
    </row>
    <row r="184" spans="1:22" x14ac:dyDescent="0.3">
      <c r="A184" s="62" t="s">
        <v>282</v>
      </c>
      <c r="B184" s="9">
        <f>COUNTIF(CSV!A:A,A184)</f>
        <v>11</v>
      </c>
      <c r="C184" s="4">
        <f>COUNTIF(CSV!B:B,A184)</f>
        <v>10</v>
      </c>
      <c r="D184" s="4">
        <f t="shared" si="5"/>
        <v>21</v>
      </c>
      <c r="E184" s="10">
        <f>(SUMIF(CSV!$A:$A,$A184,CSV!$T:$T)  + SUMIF(CSV!$B:$B,$A184,CSV!$T:$T) )/$D184</f>
        <v>2.9047619047619047</v>
      </c>
      <c r="F184" s="6">
        <f>SUMIF(CSV!$A:$A,$A184,CSV!$T:$T)/$B184</f>
        <v>2.9090909090909092</v>
      </c>
      <c r="G184" s="6">
        <f>SUMIF(CSV!$B:$B,$A184,CSV!$T:$T)/$C184</f>
        <v>2.9</v>
      </c>
      <c r="H184" s="10">
        <f>(SUMIF(CSV!$A:$A,$A184,CSV!$R:$R)  + SUMIF(CSV!$B:$B,$A184,CSV!$S:$S) )/$D184</f>
        <v>1.3809523809523809</v>
      </c>
      <c r="I184" s="6">
        <f>SUMIF(CSV!$A:$A,$A184,CSV!$R:$R)/$B184</f>
        <v>1.2727272727272727</v>
      </c>
      <c r="J184" s="6">
        <f>SUMIF(CSV!$B:$B,$A184,CSV!$S:$S)/$C184</f>
        <v>1.5</v>
      </c>
      <c r="K184" s="11">
        <f>(COUNTIFS(CSV!$A:$A,$A184,CSV!$T:$T,"&gt;2.5") +COUNTIFS(CSV!$B:$B,$A184,CSV!$T:$T,"&gt;2.5"))/$D184</f>
        <v>0.52380952380952384</v>
      </c>
      <c r="L184" s="8">
        <f>COUNTIFS(CSV!$A:$A,$A184,CSV!$T:$T,"&gt;2.5")/$B184</f>
        <v>0.45454545454545453</v>
      </c>
      <c r="M184" s="8">
        <f>COUNTIFS(CSV!$B:$B,$A184,CSV!$T:$T,"&gt;2.5")/$C184</f>
        <v>0.6</v>
      </c>
      <c r="N184" s="11">
        <f>(COUNTIFS(CSV!$A:$A,$A184,CSV!$T:$T,"&gt;4.5") +COUNTIFS(CSV!$B:$B,$A184,CSV!$T:$T,"&gt;4.5"))/$D184</f>
        <v>0.2857142857142857</v>
      </c>
      <c r="O184" s="8">
        <f>COUNTIFS(CSV!$A:$A,$A184,CSV!$T:$T,"&gt;4.5")/$B184</f>
        <v>0.36363636363636365</v>
      </c>
      <c r="P184" s="8">
        <f>COUNTIFS(CSV!$B:$B,$A184,CSV!$T:$T,"&gt;4.5")/$C184</f>
        <v>0.2</v>
      </c>
      <c r="Q184" s="11">
        <f>(COUNTIFS(CSV!$A:$A,$A184,CSV!$R:$R,"&gt;0.5") +COUNTIFS(CSV!$B:$B,$A184,CSV!$S:$S,"&gt;0.5"))/$D184</f>
        <v>0.8571428571428571</v>
      </c>
      <c r="R184" s="8">
        <f>COUNTIFS(CSV!$A:$A,$A184,CSV!$R:$R,"&gt;0.5")/$B184</f>
        <v>0.81818181818181823</v>
      </c>
      <c r="S184" s="8">
        <f>COUNTIFS(CSV!$B:$B,$A184,CSV!$S:$S,"&gt;0.5")/$C184</f>
        <v>0.9</v>
      </c>
      <c r="T184" s="11">
        <f>(COUNTIFS(CSV!$A:$A,$A184,CSV!$R:$R,"&gt;1.5") +COUNTIFS(CSV!$B:$B,$A184,CSV!$S:$S,"&gt;1.5"))/$D184</f>
        <v>0.33333333333333331</v>
      </c>
      <c r="U184" s="8">
        <f>COUNTIFS(CSV!$A:$A,$A184,CSV!$R:$R,"&gt;1.5")/$B184</f>
        <v>0.27272727272727271</v>
      </c>
      <c r="V184" s="8">
        <f>COUNTIFS(CSV!$B:$B,$A184,CSV!$S:$S,"&gt;1.5")/$C184</f>
        <v>0.4</v>
      </c>
    </row>
    <row r="185" spans="1:22" x14ac:dyDescent="0.3">
      <c r="A185" s="62" t="s">
        <v>289</v>
      </c>
      <c r="B185" s="9">
        <f>COUNTIF(CSV!A:A,A185)</f>
        <v>9</v>
      </c>
      <c r="C185" s="4">
        <f>COUNTIF(CSV!B:B,A185)</f>
        <v>11</v>
      </c>
      <c r="D185" s="4">
        <f t="shared" si="5"/>
        <v>20</v>
      </c>
      <c r="E185" s="10">
        <f>(SUMIF(CSV!$A:$A,$A185,CSV!$T:$T)  + SUMIF(CSV!$B:$B,$A185,CSV!$T:$T) )/$D185</f>
        <v>3.8</v>
      </c>
      <c r="F185" s="6">
        <f>SUMIF(CSV!$A:$A,$A185,CSV!$T:$T)/$B185</f>
        <v>4.2222222222222223</v>
      </c>
      <c r="G185" s="6">
        <f>SUMIF(CSV!$B:$B,$A185,CSV!$T:$T)/$C185</f>
        <v>3.4545454545454546</v>
      </c>
      <c r="H185" s="10">
        <f>(SUMIF(CSV!$A:$A,$A185,CSV!$R:$R)  + SUMIF(CSV!$B:$B,$A185,CSV!$S:$S) )/$D185</f>
        <v>1.5</v>
      </c>
      <c r="I185" s="6">
        <f>SUMIF(CSV!$A:$A,$A185,CSV!$R:$R)/$B185</f>
        <v>1.7777777777777777</v>
      </c>
      <c r="J185" s="6">
        <f>SUMIF(CSV!$B:$B,$A185,CSV!$S:$S)/$C185</f>
        <v>1.2727272727272727</v>
      </c>
      <c r="K185" s="11">
        <f>(COUNTIFS(CSV!$A:$A,$A185,CSV!$T:$T,"&gt;2.5") +COUNTIFS(CSV!$B:$B,$A185,CSV!$T:$T,"&gt;2.5"))/$D185</f>
        <v>0.8</v>
      </c>
      <c r="L185" s="8">
        <f>COUNTIFS(CSV!$A:$A,$A185,CSV!$T:$T,"&gt;2.5")/$B185</f>
        <v>1</v>
      </c>
      <c r="M185" s="8">
        <f>COUNTIFS(CSV!$B:$B,$A185,CSV!$T:$T,"&gt;2.5")/$C185</f>
        <v>0.63636363636363635</v>
      </c>
      <c r="N185" s="11">
        <f>(COUNTIFS(CSV!$A:$A,$A185,CSV!$T:$T,"&gt;4.5") +COUNTIFS(CSV!$B:$B,$A185,CSV!$T:$T,"&gt;4.5"))/$D185</f>
        <v>0.3</v>
      </c>
      <c r="O185" s="8">
        <f>COUNTIFS(CSV!$A:$A,$A185,CSV!$T:$T,"&gt;4.5")/$B185</f>
        <v>0.44444444444444442</v>
      </c>
      <c r="P185" s="8">
        <f>COUNTIFS(CSV!$B:$B,$A185,CSV!$T:$T,"&gt;4.5")/$C185</f>
        <v>0.18181818181818182</v>
      </c>
      <c r="Q185" s="11">
        <f>(COUNTIFS(CSV!$A:$A,$A185,CSV!$R:$R,"&gt;0.5") +COUNTIFS(CSV!$B:$B,$A185,CSV!$S:$S,"&gt;0.5"))/$D185</f>
        <v>0.85</v>
      </c>
      <c r="R185" s="8">
        <f>COUNTIFS(CSV!$A:$A,$A185,CSV!$R:$R,"&gt;0.5")/$B185</f>
        <v>0.88888888888888884</v>
      </c>
      <c r="S185" s="8">
        <f>COUNTIFS(CSV!$B:$B,$A185,CSV!$S:$S,"&gt;0.5")/$C185</f>
        <v>0.81818181818181823</v>
      </c>
      <c r="T185" s="11">
        <f>(COUNTIFS(CSV!$A:$A,$A185,CSV!$R:$R,"&gt;1.5") +COUNTIFS(CSV!$B:$B,$A185,CSV!$S:$S,"&gt;1.5"))/$D185</f>
        <v>0.35</v>
      </c>
      <c r="U185" s="8">
        <f>COUNTIFS(CSV!$A:$A,$A185,CSV!$R:$R,"&gt;1.5")/$B185</f>
        <v>0.44444444444444442</v>
      </c>
      <c r="V185" s="8">
        <f>COUNTIFS(CSV!$B:$B,$A185,CSV!$S:$S,"&gt;1.5")/$C185</f>
        <v>0.27272727272727271</v>
      </c>
    </row>
    <row r="186" spans="1:22" x14ac:dyDescent="0.3">
      <c r="A186" s="62" t="s">
        <v>293</v>
      </c>
      <c r="B186" s="9">
        <f>COUNTIF(CSV!A:A,A186)</f>
        <v>10</v>
      </c>
      <c r="C186" s="4">
        <f>COUNTIF(CSV!B:B,A186)</f>
        <v>10</v>
      </c>
      <c r="D186" s="4">
        <f t="shared" si="5"/>
        <v>20</v>
      </c>
      <c r="E186" s="10">
        <f>(SUMIF(CSV!$A:$A,$A186,CSV!$T:$T)  + SUMIF(CSV!$B:$B,$A186,CSV!$T:$T) )/$D186</f>
        <v>2.95</v>
      </c>
      <c r="F186" s="6">
        <f>SUMIF(CSV!$A:$A,$A186,CSV!$T:$T)/$B186</f>
        <v>2.8</v>
      </c>
      <c r="G186" s="6">
        <f>SUMIF(CSV!$B:$B,$A186,CSV!$T:$T)/$C186</f>
        <v>3.1</v>
      </c>
      <c r="H186" s="10">
        <f>(SUMIF(CSV!$A:$A,$A186,CSV!$R:$R)  + SUMIF(CSV!$B:$B,$A186,CSV!$S:$S) )/$D186</f>
        <v>1.65</v>
      </c>
      <c r="I186" s="6">
        <f>SUMIF(CSV!$A:$A,$A186,CSV!$R:$R)/$B186</f>
        <v>1.6</v>
      </c>
      <c r="J186" s="6">
        <f>SUMIF(CSV!$B:$B,$A186,CSV!$S:$S)/$C186</f>
        <v>1.7</v>
      </c>
      <c r="K186" s="11">
        <f>(COUNTIFS(CSV!$A:$A,$A186,CSV!$T:$T,"&gt;2.5") +COUNTIFS(CSV!$B:$B,$A186,CSV!$T:$T,"&gt;2.5"))/$D186</f>
        <v>0.7</v>
      </c>
      <c r="L186" s="8">
        <f>COUNTIFS(CSV!$A:$A,$A186,CSV!$T:$T,"&gt;2.5")/$B186</f>
        <v>0.6</v>
      </c>
      <c r="M186" s="8">
        <f>COUNTIFS(CSV!$B:$B,$A186,CSV!$T:$T,"&gt;2.5")/$C186</f>
        <v>0.8</v>
      </c>
      <c r="N186" s="11">
        <f>(COUNTIFS(CSV!$A:$A,$A186,CSV!$T:$T,"&gt;4.5") +COUNTIFS(CSV!$B:$B,$A186,CSV!$T:$T,"&gt;4.5"))/$D186</f>
        <v>0.15</v>
      </c>
      <c r="O186" s="8">
        <f>COUNTIFS(CSV!$A:$A,$A186,CSV!$T:$T,"&gt;4.5")/$B186</f>
        <v>0.2</v>
      </c>
      <c r="P186" s="8">
        <f>COUNTIFS(CSV!$B:$B,$A186,CSV!$T:$T,"&gt;4.5")/$C186</f>
        <v>0.1</v>
      </c>
      <c r="Q186" s="11">
        <f>(COUNTIFS(CSV!$A:$A,$A186,CSV!$R:$R,"&gt;0.5") +COUNTIFS(CSV!$B:$B,$A186,CSV!$S:$S,"&gt;0.5"))/$D186</f>
        <v>0.8</v>
      </c>
      <c r="R186" s="8">
        <f>COUNTIFS(CSV!$A:$A,$A186,CSV!$R:$R,"&gt;0.5")/$B186</f>
        <v>0.7</v>
      </c>
      <c r="S186" s="8">
        <f>COUNTIFS(CSV!$B:$B,$A186,CSV!$S:$S,"&gt;0.5")/$C186</f>
        <v>0.9</v>
      </c>
      <c r="T186" s="11">
        <f>(COUNTIFS(CSV!$A:$A,$A186,CSV!$R:$R,"&gt;1.5") +COUNTIFS(CSV!$B:$B,$A186,CSV!$S:$S,"&gt;1.5"))/$D186</f>
        <v>0.55000000000000004</v>
      </c>
      <c r="U186" s="8">
        <f>COUNTIFS(CSV!$A:$A,$A186,CSV!$R:$R,"&gt;1.5")/$B186</f>
        <v>0.5</v>
      </c>
      <c r="V186" s="8">
        <f>COUNTIFS(CSV!$B:$B,$A186,CSV!$S:$S,"&gt;1.5")/$C186</f>
        <v>0.6</v>
      </c>
    </row>
    <row r="187" spans="1:22" x14ac:dyDescent="0.3">
      <c r="A187" s="62" t="s">
        <v>284</v>
      </c>
      <c r="B187" s="9">
        <f>COUNTIF(CSV!A:A,A187)</f>
        <v>10</v>
      </c>
      <c r="C187" s="4">
        <f>COUNTIF(CSV!B:B,A187)</f>
        <v>11</v>
      </c>
      <c r="D187" s="4">
        <f t="shared" si="5"/>
        <v>21</v>
      </c>
      <c r="E187" s="10">
        <f>(SUMIF(CSV!$A:$A,$A187,CSV!$T:$T)  + SUMIF(CSV!$B:$B,$A187,CSV!$T:$T) )/$D187</f>
        <v>3.4761904761904763</v>
      </c>
      <c r="F187" s="6">
        <f>SUMIF(CSV!$A:$A,$A187,CSV!$T:$T)/$B187</f>
        <v>3.5</v>
      </c>
      <c r="G187" s="6">
        <f>SUMIF(CSV!$B:$B,$A187,CSV!$T:$T)/$C187</f>
        <v>3.4545454545454546</v>
      </c>
      <c r="H187" s="10">
        <f>(SUMIF(CSV!$A:$A,$A187,CSV!$R:$R)  + SUMIF(CSV!$B:$B,$A187,CSV!$S:$S) )/$D187</f>
        <v>1.7619047619047619</v>
      </c>
      <c r="I187" s="6">
        <f>SUMIF(CSV!$A:$A,$A187,CSV!$R:$R)/$B187</f>
        <v>1.7</v>
      </c>
      <c r="J187" s="6">
        <f>SUMIF(CSV!$B:$B,$A187,CSV!$S:$S)/$C187</f>
        <v>1.8181818181818181</v>
      </c>
      <c r="K187" s="11">
        <f>(COUNTIFS(CSV!$A:$A,$A187,CSV!$T:$T,"&gt;2.5") +COUNTIFS(CSV!$B:$B,$A187,CSV!$T:$T,"&gt;2.5"))/$D187</f>
        <v>0.66666666666666663</v>
      </c>
      <c r="L187" s="8">
        <f>COUNTIFS(CSV!$A:$A,$A187,CSV!$T:$T,"&gt;2.5")/$B187</f>
        <v>0.8</v>
      </c>
      <c r="M187" s="8">
        <f>COUNTIFS(CSV!$B:$B,$A187,CSV!$T:$T,"&gt;2.5")/$C187</f>
        <v>0.54545454545454541</v>
      </c>
      <c r="N187" s="11">
        <f>(COUNTIFS(CSV!$A:$A,$A187,CSV!$T:$T,"&gt;4.5") +COUNTIFS(CSV!$B:$B,$A187,CSV!$T:$T,"&gt;4.5"))/$D187</f>
        <v>0.23809523809523808</v>
      </c>
      <c r="O187" s="8">
        <f>COUNTIFS(CSV!$A:$A,$A187,CSV!$T:$T,"&gt;4.5")/$B187</f>
        <v>0.2</v>
      </c>
      <c r="P187" s="8">
        <f>COUNTIFS(CSV!$B:$B,$A187,CSV!$T:$T,"&gt;4.5")/$C187</f>
        <v>0.27272727272727271</v>
      </c>
      <c r="Q187" s="11">
        <f>(COUNTIFS(CSV!$A:$A,$A187,CSV!$R:$R,"&gt;0.5") +COUNTIFS(CSV!$B:$B,$A187,CSV!$S:$S,"&gt;0.5"))/$D187</f>
        <v>0.95238095238095233</v>
      </c>
      <c r="R187" s="8">
        <f>COUNTIFS(CSV!$A:$A,$A187,CSV!$R:$R,"&gt;0.5")/$B187</f>
        <v>1</v>
      </c>
      <c r="S187" s="8">
        <f>COUNTIFS(CSV!$B:$B,$A187,CSV!$S:$S,"&gt;0.5")/$C187</f>
        <v>0.90909090909090906</v>
      </c>
      <c r="T187" s="11">
        <f>(COUNTIFS(CSV!$A:$A,$A187,CSV!$R:$R,"&gt;1.5") +COUNTIFS(CSV!$B:$B,$A187,CSV!$S:$S,"&gt;1.5"))/$D187</f>
        <v>0.47619047619047616</v>
      </c>
      <c r="U187" s="8">
        <f>COUNTIFS(CSV!$A:$A,$A187,CSV!$R:$R,"&gt;1.5")/$B187</f>
        <v>0.4</v>
      </c>
      <c r="V187" s="8">
        <f>COUNTIFS(CSV!$B:$B,$A187,CSV!$S:$S,"&gt;1.5")/$C187</f>
        <v>0.54545454545454541</v>
      </c>
    </row>
    <row r="188" spans="1:22" x14ac:dyDescent="0.3">
      <c r="A188" s="62" t="s">
        <v>281</v>
      </c>
      <c r="B188" s="9">
        <f>COUNTIF(CSV!A:A,A188)</f>
        <v>10</v>
      </c>
      <c r="C188" s="4">
        <f>COUNTIF(CSV!B:B,A188)</f>
        <v>11</v>
      </c>
      <c r="D188" s="4">
        <f t="shared" si="5"/>
        <v>21</v>
      </c>
      <c r="E188" s="10">
        <f>(SUMIF(CSV!$A:$A,$A188,CSV!$T:$T)  + SUMIF(CSV!$B:$B,$A188,CSV!$T:$T) )/$D188</f>
        <v>3.6190476190476191</v>
      </c>
      <c r="F188" s="6">
        <f>SUMIF(CSV!$A:$A,$A188,CSV!$T:$T)/$B188</f>
        <v>3.2</v>
      </c>
      <c r="G188" s="6">
        <f>SUMIF(CSV!$B:$B,$A188,CSV!$T:$T)/$C188</f>
        <v>4</v>
      </c>
      <c r="H188" s="10">
        <f>(SUMIF(CSV!$A:$A,$A188,CSV!$R:$R)  + SUMIF(CSV!$B:$B,$A188,CSV!$S:$S) )/$D188</f>
        <v>1.7619047619047619</v>
      </c>
      <c r="I188" s="6">
        <f>SUMIF(CSV!$A:$A,$A188,CSV!$R:$R)/$B188</f>
        <v>1.5</v>
      </c>
      <c r="J188" s="6">
        <f>SUMIF(CSV!$B:$B,$A188,CSV!$S:$S)/$C188</f>
        <v>2</v>
      </c>
      <c r="K188" s="11">
        <f>(COUNTIFS(CSV!$A:$A,$A188,CSV!$T:$T,"&gt;2.5") +COUNTIFS(CSV!$B:$B,$A188,CSV!$T:$T,"&gt;2.5"))/$D188</f>
        <v>0.7142857142857143</v>
      </c>
      <c r="L188" s="8">
        <f>COUNTIFS(CSV!$A:$A,$A188,CSV!$T:$T,"&gt;2.5")/$B188</f>
        <v>0.5</v>
      </c>
      <c r="M188" s="8">
        <f>COUNTIFS(CSV!$B:$B,$A188,CSV!$T:$T,"&gt;2.5")/$C188</f>
        <v>0.90909090909090906</v>
      </c>
      <c r="N188" s="11">
        <f>(COUNTIFS(CSV!$A:$A,$A188,CSV!$T:$T,"&gt;4.5") +COUNTIFS(CSV!$B:$B,$A188,CSV!$T:$T,"&gt;4.5"))/$D188</f>
        <v>0.23809523809523808</v>
      </c>
      <c r="O188" s="8">
        <f>COUNTIFS(CSV!$A:$A,$A188,CSV!$T:$T,"&gt;4.5")/$B188</f>
        <v>0.2</v>
      </c>
      <c r="P188" s="8">
        <f>COUNTIFS(CSV!$B:$B,$A188,CSV!$T:$T,"&gt;4.5")/$C188</f>
        <v>0.27272727272727271</v>
      </c>
      <c r="Q188" s="11">
        <f>(COUNTIFS(CSV!$A:$A,$A188,CSV!$R:$R,"&gt;0.5") +COUNTIFS(CSV!$B:$B,$A188,CSV!$S:$S,"&gt;0.5"))/$D188</f>
        <v>0.90476190476190477</v>
      </c>
      <c r="R188" s="8">
        <f>COUNTIFS(CSV!$A:$A,$A188,CSV!$R:$R,"&gt;0.5")/$B188</f>
        <v>0.9</v>
      </c>
      <c r="S188" s="8">
        <f>COUNTIFS(CSV!$B:$B,$A188,CSV!$S:$S,"&gt;0.5")/$C188</f>
        <v>0.90909090909090906</v>
      </c>
      <c r="T188" s="11">
        <f>(COUNTIFS(CSV!$A:$A,$A188,CSV!$R:$R,"&gt;1.5") +COUNTIFS(CSV!$B:$B,$A188,CSV!$S:$S,"&gt;1.5"))/$D188</f>
        <v>0.42857142857142855</v>
      </c>
      <c r="U188" s="8">
        <f>COUNTIFS(CSV!$A:$A,$A188,CSV!$R:$R,"&gt;1.5")/$B188</f>
        <v>0.3</v>
      </c>
      <c r="V188" s="8">
        <f>COUNTIFS(CSV!$B:$B,$A188,CSV!$S:$S,"&gt;1.5")/$C188</f>
        <v>0.54545454545454541</v>
      </c>
    </row>
    <row r="189" spans="1:22" x14ac:dyDescent="0.3">
      <c r="A189" s="62" t="s">
        <v>303</v>
      </c>
      <c r="B189" s="9">
        <f>COUNTIF(CSV!A:A,A189)</f>
        <v>10</v>
      </c>
      <c r="C189" s="4">
        <f>COUNTIF(CSV!B:B,A189)</f>
        <v>9</v>
      </c>
      <c r="D189" s="4">
        <f t="shared" si="5"/>
        <v>19</v>
      </c>
      <c r="E189" s="10">
        <f>(SUMIF(CSV!$A:$A,$A189,CSV!$T:$T)  + SUMIF(CSV!$B:$B,$A189,CSV!$T:$T) )/$D189</f>
        <v>5.2631578947368425</v>
      </c>
      <c r="F189" s="6">
        <f>SUMIF(CSV!$A:$A,$A189,CSV!$T:$T)/$B189</f>
        <v>5.6</v>
      </c>
      <c r="G189" s="6">
        <f>SUMIF(CSV!$B:$B,$A189,CSV!$T:$T)/$C189</f>
        <v>4.8888888888888893</v>
      </c>
      <c r="H189" s="10">
        <f>(SUMIF(CSV!$A:$A,$A189,CSV!$R:$R)  + SUMIF(CSV!$B:$B,$A189,CSV!$S:$S) )/$D189</f>
        <v>3.1578947368421053</v>
      </c>
      <c r="I189" s="6">
        <f>SUMIF(CSV!$A:$A,$A189,CSV!$R:$R)/$B189</f>
        <v>3</v>
      </c>
      <c r="J189" s="6">
        <f>SUMIF(CSV!$B:$B,$A189,CSV!$S:$S)/$C189</f>
        <v>3.3333333333333335</v>
      </c>
      <c r="K189" s="11">
        <f>(COUNTIFS(CSV!$A:$A,$A189,CSV!$T:$T,"&gt;2.5") +COUNTIFS(CSV!$B:$B,$A189,CSV!$T:$T,"&gt;2.5"))/$D189</f>
        <v>0.89473684210526316</v>
      </c>
      <c r="L189" s="8">
        <f>COUNTIFS(CSV!$A:$A,$A189,CSV!$T:$T,"&gt;2.5")/$B189</f>
        <v>0.9</v>
      </c>
      <c r="M189" s="8">
        <f>COUNTIFS(CSV!$B:$B,$A189,CSV!$T:$T,"&gt;2.5")/$C189</f>
        <v>0.88888888888888884</v>
      </c>
      <c r="N189" s="11">
        <f>(COUNTIFS(CSV!$A:$A,$A189,CSV!$T:$T,"&gt;4.5") +COUNTIFS(CSV!$B:$B,$A189,CSV!$T:$T,"&gt;4.5"))/$D189</f>
        <v>0.63157894736842102</v>
      </c>
      <c r="O189" s="8">
        <f>COUNTIFS(CSV!$A:$A,$A189,CSV!$T:$T,"&gt;4.5")/$B189</f>
        <v>0.7</v>
      </c>
      <c r="P189" s="8">
        <f>COUNTIFS(CSV!$B:$B,$A189,CSV!$T:$T,"&gt;4.5")/$C189</f>
        <v>0.55555555555555558</v>
      </c>
      <c r="Q189" s="11">
        <f>(COUNTIFS(CSV!$A:$A,$A189,CSV!$R:$R,"&gt;0.5") +COUNTIFS(CSV!$B:$B,$A189,CSV!$S:$S,"&gt;0.5"))/$D189</f>
        <v>0.94736842105263153</v>
      </c>
      <c r="R189" s="8">
        <f>COUNTIFS(CSV!$A:$A,$A189,CSV!$R:$R,"&gt;0.5")/$B189</f>
        <v>1</v>
      </c>
      <c r="S189" s="8">
        <f>COUNTIFS(CSV!$B:$B,$A189,CSV!$S:$S,"&gt;0.5")/$C189</f>
        <v>0.88888888888888884</v>
      </c>
      <c r="T189" s="11">
        <f>(COUNTIFS(CSV!$A:$A,$A189,CSV!$R:$R,"&gt;1.5") +COUNTIFS(CSV!$B:$B,$A189,CSV!$S:$S,"&gt;1.5"))/$D189</f>
        <v>0.84210526315789469</v>
      </c>
      <c r="U189" s="8">
        <f>COUNTIFS(CSV!$A:$A,$A189,CSV!$R:$R,"&gt;1.5")/$B189</f>
        <v>0.8</v>
      </c>
      <c r="V189" s="8">
        <f>COUNTIFS(CSV!$B:$B,$A189,CSV!$S:$S,"&gt;1.5")/$C189</f>
        <v>0.88888888888888884</v>
      </c>
    </row>
    <row r="190" spans="1:22" x14ac:dyDescent="0.3">
      <c r="A190" s="62" t="s">
        <v>299</v>
      </c>
      <c r="B190" s="9">
        <f>COUNTIF(CSV!A:A,A190)</f>
        <v>10</v>
      </c>
      <c r="C190" s="4">
        <f>COUNTIF(CSV!B:B,A190)</f>
        <v>10</v>
      </c>
      <c r="D190" s="4">
        <f t="shared" si="5"/>
        <v>20</v>
      </c>
      <c r="E190" s="10">
        <f>(SUMIF(CSV!$A:$A,$A190,CSV!$T:$T)  + SUMIF(CSV!$B:$B,$A190,CSV!$T:$T) )/$D190</f>
        <v>5.05</v>
      </c>
      <c r="F190" s="6">
        <f>SUMIF(CSV!$A:$A,$A190,CSV!$T:$T)/$B190</f>
        <v>4.5999999999999996</v>
      </c>
      <c r="G190" s="6">
        <f>SUMIF(CSV!$B:$B,$A190,CSV!$T:$T)/$C190</f>
        <v>5.5</v>
      </c>
      <c r="H190" s="10">
        <f>(SUMIF(CSV!$A:$A,$A190,CSV!$R:$R)  + SUMIF(CSV!$B:$B,$A190,CSV!$S:$S) )/$D190</f>
        <v>2.5</v>
      </c>
      <c r="I190" s="6">
        <f>SUMIF(CSV!$A:$A,$A190,CSV!$R:$R)/$B190</f>
        <v>2.1</v>
      </c>
      <c r="J190" s="6">
        <f>SUMIF(CSV!$B:$B,$A190,CSV!$S:$S)/$C190</f>
        <v>2.9</v>
      </c>
      <c r="K190" s="11">
        <f>(COUNTIFS(CSV!$A:$A,$A190,CSV!$T:$T,"&gt;2.5") +COUNTIFS(CSV!$B:$B,$A190,CSV!$T:$T,"&gt;2.5"))/$D190</f>
        <v>0.85</v>
      </c>
      <c r="L190" s="8">
        <f>COUNTIFS(CSV!$A:$A,$A190,CSV!$T:$T,"&gt;2.5")/$B190</f>
        <v>0.7</v>
      </c>
      <c r="M190" s="8">
        <f>COUNTIFS(CSV!$B:$B,$A190,CSV!$T:$T,"&gt;2.5")/$C190</f>
        <v>1</v>
      </c>
      <c r="N190" s="11">
        <f>(COUNTIFS(CSV!$A:$A,$A190,CSV!$T:$T,"&gt;4.5") +COUNTIFS(CSV!$B:$B,$A190,CSV!$T:$T,"&gt;4.5"))/$D190</f>
        <v>0.5</v>
      </c>
      <c r="O190" s="8">
        <f>COUNTIFS(CSV!$A:$A,$A190,CSV!$T:$T,"&gt;4.5")/$B190</f>
        <v>0.4</v>
      </c>
      <c r="P190" s="8">
        <f>COUNTIFS(CSV!$B:$B,$A190,CSV!$T:$T,"&gt;4.5")/$C190</f>
        <v>0.6</v>
      </c>
      <c r="Q190" s="11">
        <f>(COUNTIFS(CSV!$A:$A,$A190,CSV!$R:$R,"&gt;0.5") +COUNTIFS(CSV!$B:$B,$A190,CSV!$S:$S,"&gt;0.5"))/$D190</f>
        <v>0.85</v>
      </c>
      <c r="R190" s="8">
        <f>COUNTIFS(CSV!$A:$A,$A190,CSV!$R:$R,"&gt;0.5")/$B190</f>
        <v>0.7</v>
      </c>
      <c r="S190" s="8">
        <f>COUNTIFS(CSV!$B:$B,$A190,CSV!$S:$S,"&gt;0.5")/$C190</f>
        <v>1</v>
      </c>
      <c r="T190" s="11">
        <f>(COUNTIFS(CSV!$A:$A,$A190,CSV!$R:$R,"&gt;1.5") +COUNTIFS(CSV!$B:$B,$A190,CSV!$S:$S,"&gt;1.5"))/$D190</f>
        <v>0.65</v>
      </c>
      <c r="U190" s="8">
        <f>COUNTIFS(CSV!$A:$A,$A190,CSV!$R:$R,"&gt;1.5")/$B190</f>
        <v>0.6</v>
      </c>
      <c r="V190" s="8">
        <f>COUNTIFS(CSV!$B:$B,$A190,CSV!$S:$S,"&gt;1.5")/$C190</f>
        <v>0.7</v>
      </c>
    </row>
    <row r="191" spans="1:22" x14ac:dyDescent="0.3">
      <c r="A191" s="62" t="s">
        <v>301</v>
      </c>
      <c r="B191" s="9">
        <f>COUNTIF(CSV!A:A,A191)</f>
        <v>10</v>
      </c>
      <c r="C191" s="4">
        <f>COUNTIF(CSV!B:B,A191)</f>
        <v>9</v>
      </c>
      <c r="D191" s="4">
        <f t="shared" si="5"/>
        <v>19</v>
      </c>
      <c r="E191" s="10">
        <f>(SUMIF(CSV!$A:$A,$A191,CSV!$T:$T)  + SUMIF(CSV!$B:$B,$A191,CSV!$T:$T) )/$D191</f>
        <v>3.9473684210526314</v>
      </c>
      <c r="F191" s="6">
        <f>SUMIF(CSV!$A:$A,$A191,CSV!$T:$T)/$B191</f>
        <v>3.6</v>
      </c>
      <c r="G191" s="6">
        <f>SUMIF(CSV!$B:$B,$A191,CSV!$T:$T)/$C191</f>
        <v>4.333333333333333</v>
      </c>
      <c r="H191" s="10">
        <f>(SUMIF(CSV!$A:$A,$A191,CSV!$R:$R)  + SUMIF(CSV!$B:$B,$A191,CSV!$S:$S) )/$D191</f>
        <v>1.5263157894736843</v>
      </c>
      <c r="I191" s="6">
        <f>SUMIF(CSV!$A:$A,$A191,CSV!$R:$R)/$B191</f>
        <v>1.3</v>
      </c>
      <c r="J191" s="6">
        <f>SUMIF(CSV!$B:$B,$A191,CSV!$S:$S)/$C191</f>
        <v>1.7777777777777777</v>
      </c>
      <c r="K191" s="11">
        <f>(COUNTIFS(CSV!$A:$A,$A191,CSV!$T:$T,"&gt;2.5") +COUNTIFS(CSV!$B:$B,$A191,CSV!$T:$T,"&gt;2.5"))/$D191</f>
        <v>0.63157894736842102</v>
      </c>
      <c r="L191" s="8">
        <f>COUNTIFS(CSV!$A:$A,$A191,CSV!$T:$T,"&gt;2.5")/$B191</f>
        <v>0.6</v>
      </c>
      <c r="M191" s="8">
        <f>COUNTIFS(CSV!$B:$B,$A191,CSV!$T:$T,"&gt;2.5")/$C191</f>
        <v>0.66666666666666663</v>
      </c>
      <c r="N191" s="11">
        <f>(COUNTIFS(CSV!$A:$A,$A191,CSV!$T:$T,"&gt;4.5") +COUNTIFS(CSV!$B:$B,$A191,CSV!$T:$T,"&gt;4.5"))/$D191</f>
        <v>0.42105263157894735</v>
      </c>
      <c r="O191" s="8">
        <f>COUNTIFS(CSV!$A:$A,$A191,CSV!$T:$T,"&gt;4.5")/$B191</f>
        <v>0.3</v>
      </c>
      <c r="P191" s="8">
        <f>COUNTIFS(CSV!$B:$B,$A191,CSV!$T:$T,"&gt;4.5")/$C191</f>
        <v>0.55555555555555558</v>
      </c>
      <c r="Q191" s="11">
        <f>(COUNTIFS(CSV!$A:$A,$A191,CSV!$R:$R,"&gt;0.5") +COUNTIFS(CSV!$B:$B,$A191,CSV!$S:$S,"&gt;0.5"))/$D191</f>
        <v>0.73684210526315785</v>
      </c>
      <c r="R191" s="8">
        <f>COUNTIFS(CSV!$A:$A,$A191,CSV!$R:$R,"&gt;0.5")/$B191</f>
        <v>0.6</v>
      </c>
      <c r="S191" s="8">
        <f>COUNTIFS(CSV!$B:$B,$A191,CSV!$S:$S,"&gt;0.5")/$C191</f>
        <v>0.88888888888888884</v>
      </c>
      <c r="T191" s="11">
        <f>(COUNTIFS(CSV!$A:$A,$A191,CSV!$R:$R,"&gt;1.5") +COUNTIFS(CSV!$B:$B,$A191,CSV!$S:$S,"&gt;1.5"))/$D191</f>
        <v>0.57894736842105265</v>
      </c>
      <c r="U191" s="8">
        <f>COUNTIFS(CSV!$A:$A,$A191,CSV!$R:$R,"&gt;1.5")/$B191</f>
        <v>0.5</v>
      </c>
      <c r="V191" s="8">
        <f>COUNTIFS(CSV!$B:$B,$A191,CSV!$S:$S,"&gt;1.5")/$C191</f>
        <v>0.66666666666666663</v>
      </c>
    </row>
    <row r="192" spans="1:22" x14ac:dyDescent="0.3">
      <c r="A192" s="62" t="s">
        <v>302</v>
      </c>
      <c r="B192" s="9">
        <f>COUNTIF(CSV!A:A,A192)</f>
        <v>11</v>
      </c>
      <c r="C192" s="4">
        <f>COUNTIF(CSV!B:B,A192)</f>
        <v>9</v>
      </c>
      <c r="D192" s="4">
        <f t="shared" si="5"/>
        <v>20</v>
      </c>
      <c r="E192" s="10">
        <f>(SUMIF(CSV!$A:$A,$A192,CSV!$T:$T)  + SUMIF(CSV!$B:$B,$A192,CSV!$T:$T) )/$D192</f>
        <v>4.3</v>
      </c>
      <c r="F192" s="6">
        <f>SUMIF(CSV!$A:$A,$A192,CSV!$T:$T)/$B192</f>
        <v>4.6363636363636367</v>
      </c>
      <c r="G192" s="6">
        <f>SUMIF(CSV!$B:$B,$A192,CSV!$T:$T)/$C192</f>
        <v>3.8888888888888888</v>
      </c>
      <c r="H192" s="10">
        <f>(SUMIF(CSV!$A:$A,$A192,CSV!$R:$R)  + SUMIF(CSV!$B:$B,$A192,CSV!$S:$S) )/$D192</f>
        <v>2.15</v>
      </c>
      <c r="I192" s="6">
        <f>SUMIF(CSV!$A:$A,$A192,CSV!$R:$R)/$B192</f>
        <v>2.2727272727272729</v>
      </c>
      <c r="J192" s="6">
        <f>SUMIF(CSV!$B:$B,$A192,CSV!$S:$S)/$C192</f>
        <v>2</v>
      </c>
      <c r="K192" s="11">
        <f>(COUNTIFS(CSV!$A:$A,$A192,CSV!$T:$T,"&gt;2.5") +COUNTIFS(CSV!$B:$B,$A192,CSV!$T:$T,"&gt;2.5"))/$D192</f>
        <v>0.85</v>
      </c>
      <c r="L192" s="8">
        <f>COUNTIFS(CSV!$A:$A,$A192,CSV!$T:$T,"&gt;2.5")/$B192</f>
        <v>0.90909090909090906</v>
      </c>
      <c r="M192" s="8">
        <f>COUNTIFS(CSV!$B:$B,$A192,CSV!$T:$T,"&gt;2.5")/$C192</f>
        <v>0.77777777777777779</v>
      </c>
      <c r="N192" s="11">
        <f>(COUNTIFS(CSV!$A:$A,$A192,CSV!$T:$T,"&gt;4.5") +COUNTIFS(CSV!$B:$B,$A192,CSV!$T:$T,"&gt;4.5"))/$D192</f>
        <v>0.45</v>
      </c>
      <c r="O192" s="8">
        <f>COUNTIFS(CSV!$A:$A,$A192,CSV!$T:$T,"&gt;4.5")/$B192</f>
        <v>0.54545454545454541</v>
      </c>
      <c r="P192" s="8">
        <f>COUNTIFS(CSV!$B:$B,$A192,CSV!$T:$T,"&gt;4.5")/$C192</f>
        <v>0.33333333333333331</v>
      </c>
      <c r="Q192" s="11">
        <f>(COUNTIFS(CSV!$A:$A,$A192,CSV!$R:$R,"&gt;0.5") +COUNTIFS(CSV!$B:$B,$A192,CSV!$S:$S,"&gt;0.5"))/$D192</f>
        <v>0.95</v>
      </c>
      <c r="R192" s="8">
        <f>COUNTIFS(CSV!$A:$A,$A192,CSV!$R:$R,"&gt;0.5")/$B192</f>
        <v>0.90909090909090906</v>
      </c>
      <c r="S192" s="8">
        <f>COUNTIFS(CSV!$B:$B,$A192,CSV!$S:$S,"&gt;0.5")/$C192</f>
        <v>1</v>
      </c>
      <c r="T192" s="11">
        <f>(COUNTIFS(CSV!$A:$A,$A192,CSV!$R:$R,"&gt;1.5") +COUNTIFS(CSV!$B:$B,$A192,CSV!$S:$S,"&gt;1.5"))/$D192</f>
        <v>0.75</v>
      </c>
      <c r="U192" s="8">
        <f>COUNTIFS(CSV!$A:$A,$A192,CSV!$R:$R,"&gt;1.5")/$B192</f>
        <v>0.81818181818181823</v>
      </c>
      <c r="V192" s="8">
        <f>COUNTIFS(CSV!$B:$B,$A192,CSV!$S:$S,"&gt;1.5")/$C192</f>
        <v>0.66666666666666663</v>
      </c>
    </row>
    <row r="193" spans="1:22" x14ac:dyDescent="0.3">
      <c r="A193" s="62" t="s">
        <v>314</v>
      </c>
      <c r="B193" s="9">
        <f>COUNTIF(CSV!A:A,A193)</f>
        <v>9</v>
      </c>
      <c r="C193" s="4">
        <f>COUNTIF(CSV!B:B,A193)</f>
        <v>11</v>
      </c>
      <c r="D193" s="4">
        <f>B193+C193</f>
        <v>20</v>
      </c>
      <c r="E193" s="10">
        <f>(SUMIF(CSV!$A:$A,$A193,CSV!$T:$T)  + SUMIF(CSV!$B:$B,$A193,CSV!$T:$T) )/$D193</f>
        <v>4.55</v>
      </c>
      <c r="F193" s="6">
        <f>SUMIF(CSV!$A:$A,$A193,CSV!$T:$T)/$B193</f>
        <v>4.1111111111111107</v>
      </c>
      <c r="G193" s="6">
        <f>SUMIF(CSV!$B:$B,$A193,CSV!$T:$T)/$C193</f>
        <v>4.9090909090909092</v>
      </c>
      <c r="H193" s="10">
        <f>(SUMIF(CSV!$A:$A,$A193,CSV!$R:$R)  + SUMIF(CSV!$B:$B,$A193,CSV!$S:$S) )/$D193</f>
        <v>2.2999999999999998</v>
      </c>
      <c r="I193" s="6">
        <f>SUMIF(CSV!$A:$A,$A193,CSV!$R:$R)/$B193</f>
        <v>2.2222222222222223</v>
      </c>
      <c r="J193" s="6">
        <f>SUMIF(CSV!$B:$B,$A193,CSV!$S:$S)/$C193</f>
        <v>2.3636363636363638</v>
      </c>
      <c r="K193" s="11">
        <f>(COUNTIFS(CSV!$A:$A,$A193,CSV!$T:$T,"&gt;2.5") +COUNTIFS(CSV!$B:$B,$A193,CSV!$T:$T,"&gt;2.5"))/$D193</f>
        <v>0.85</v>
      </c>
      <c r="L193" s="8">
        <f>COUNTIFS(CSV!$A:$A,$A193,CSV!$T:$T,"&gt;2.5")/$B193</f>
        <v>0.77777777777777779</v>
      </c>
      <c r="M193" s="8">
        <f>COUNTIFS(CSV!$B:$B,$A193,CSV!$T:$T,"&gt;2.5")/$C193</f>
        <v>0.90909090909090906</v>
      </c>
      <c r="N193" s="11">
        <f>(COUNTIFS(CSV!$A:$A,$A193,CSV!$T:$T,"&gt;4.5") +COUNTIFS(CSV!$B:$B,$A193,CSV!$T:$T,"&gt;4.5"))/$D193</f>
        <v>0.55000000000000004</v>
      </c>
      <c r="O193" s="8">
        <f>COUNTIFS(CSV!$A:$A,$A193,CSV!$T:$T,"&gt;4.5")/$B193</f>
        <v>0.44444444444444442</v>
      </c>
      <c r="P193" s="8">
        <f>COUNTIFS(CSV!$B:$B,$A193,CSV!$T:$T,"&gt;4.5")/$C193</f>
        <v>0.63636363636363635</v>
      </c>
      <c r="Q193" s="11">
        <f>(COUNTIFS(CSV!$A:$A,$A193,CSV!$R:$R,"&gt;0.5") +COUNTIFS(CSV!$B:$B,$A193,CSV!$S:$S,"&gt;0.5"))/$D193</f>
        <v>1</v>
      </c>
      <c r="R193" s="8">
        <f>COUNTIFS(CSV!$A:$A,$A193,CSV!$R:$R,"&gt;0.5")/$B193</f>
        <v>1</v>
      </c>
      <c r="S193" s="8">
        <f>COUNTIFS(CSV!$B:$B,$A193,CSV!$S:$S,"&gt;0.5")/$C193</f>
        <v>1</v>
      </c>
      <c r="T193" s="11">
        <f>(COUNTIFS(CSV!$A:$A,$A193,CSV!$R:$R,"&gt;1.5") +COUNTIFS(CSV!$B:$B,$A193,CSV!$S:$S,"&gt;1.5"))/$D193</f>
        <v>0.7</v>
      </c>
      <c r="U193" s="8">
        <f>COUNTIFS(CSV!$A:$A,$A193,CSV!$R:$R,"&gt;1.5")/$B193</f>
        <v>0.66666666666666663</v>
      </c>
      <c r="V193" s="8">
        <f>COUNTIFS(CSV!$B:$B,$A193,CSV!$S:$S,"&gt;1.5")/$C193</f>
        <v>0.72727272727272729</v>
      </c>
    </row>
    <row r="194" spans="1:22" x14ac:dyDescent="0.3">
      <c r="A194" s="62" t="s">
        <v>298</v>
      </c>
      <c r="B194" s="9">
        <f>COUNTIF(CSV!A:A,A194)</f>
        <v>10</v>
      </c>
      <c r="C194" s="4">
        <f>COUNTIF(CSV!B:B,A194)</f>
        <v>9</v>
      </c>
      <c r="D194" s="4">
        <f t="shared" si="5"/>
        <v>19</v>
      </c>
      <c r="E194" s="10">
        <f>(SUMIF(CSV!$A:$A,$A194,CSV!$T:$T)  + SUMIF(CSV!$B:$B,$A194,CSV!$T:$T) )/$D194</f>
        <v>3.8421052631578947</v>
      </c>
      <c r="F194" s="6">
        <f>SUMIF(CSV!$A:$A,$A194,CSV!$T:$T)/$B194</f>
        <v>3.5</v>
      </c>
      <c r="G194" s="6">
        <f>SUMIF(CSV!$B:$B,$A194,CSV!$T:$T)/$C194</f>
        <v>4.2222222222222223</v>
      </c>
      <c r="H194" s="10">
        <f>(SUMIF(CSV!$A:$A,$A194,CSV!$R:$R)  + SUMIF(CSV!$B:$B,$A194,CSV!$S:$S) )/$D194</f>
        <v>2</v>
      </c>
      <c r="I194" s="6">
        <f>SUMIF(CSV!$A:$A,$A194,CSV!$R:$R)/$B194</f>
        <v>1.8</v>
      </c>
      <c r="J194" s="6">
        <f>SUMIF(CSV!$B:$B,$A194,CSV!$S:$S)/$C194</f>
        <v>2.2222222222222223</v>
      </c>
      <c r="K194" s="11">
        <f>(COUNTIFS(CSV!$A:$A,$A194,CSV!$T:$T,"&gt;2.5") +COUNTIFS(CSV!$B:$B,$A194,CSV!$T:$T,"&gt;2.5"))/$D194</f>
        <v>0.73684210526315785</v>
      </c>
      <c r="L194" s="8">
        <f>COUNTIFS(CSV!$A:$A,$A194,CSV!$T:$T,"&gt;2.5")/$B194</f>
        <v>0.6</v>
      </c>
      <c r="M194" s="8">
        <f>COUNTIFS(CSV!$B:$B,$A194,CSV!$T:$T,"&gt;2.5")/$C194</f>
        <v>0.88888888888888884</v>
      </c>
      <c r="N194" s="11">
        <f>(COUNTIFS(CSV!$A:$A,$A194,CSV!$T:$T,"&gt;4.5") +COUNTIFS(CSV!$B:$B,$A194,CSV!$T:$T,"&gt;4.5"))/$D194</f>
        <v>0.36842105263157893</v>
      </c>
      <c r="O194" s="8">
        <f>COUNTIFS(CSV!$A:$A,$A194,CSV!$T:$T,"&gt;4.5")/$B194</f>
        <v>0.4</v>
      </c>
      <c r="P194" s="8">
        <f>COUNTIFS(CSV!$B:$B,$A194,CSV!$T:$T,"&gt;4.5")/$C194</f>
        <v>0.33333333333333331</v>
      </c>
      <c r="Q194" s="11">
        <f>(COUNTIFS(CSV!$A:$A,$A194,CSV!$R:$R,"&gt;0.5") +COUNTIFS(CSV!$B:$B,$A194,CSV!$S:$S,"&gt;0.5"))/$D194</f>
        <v>0.84210526315789469</v>
      </c>
      <c r="R194" s="8">
        <f>COUNTIFS(CSV!$A:$A,$A194,CSV!$R:$R,"&gt;0.5")/$B194</f>
        <v>0.8</v>
      </c>
      <c r="S194" s="8">
        <f>COUNTIFS(CSV!$B:$B,$A194,CSV!$S:$S,"&gt;0.5")/$C194</f>
        <v>0.88888888888888884</v>
      </c>
      <c r="T194" s="11">
        <f>(COUNTIFS(CSV!$A:$A,$A194,CSV!$R:$R,"&gt;1.5") +COUNTIFS(CSV!$B:$B,$A194,CSV!$S:$S,"&gt;1.5"))/$D194</f>
        <v>0.63157894736842102</v>
      </c>
      <c r="U194" s="8">
        <f>COUNTIFS(CSV!$A:$A,$A194,CSV!$R:$R,"&gt;1.5")/$B194</f>
        <v>0.6</v>
      </c>
      <c r="V194" s="8">
        <f>COUNTIFS(CSV!$B:$B,$A194,CSV!$S:$S,"&gt;1.5")/$C194</f>
        <v>0.66666666666666663</v>
      </c>
    </row>
    <row r="195" spans="1:22" x14ac:dyDescent="0.3">
      <c r="A195" s="62" t="s">
        <v>300</v>
      </c>
      <c r="B195" s="9">
        <f>COUNTIF(CSV!A:A,A195)</f>
        <v>9</v>
      </c>
      <c r="C195" s="4">
        <f>COUNTIF(CSV!B:B,A195)</f>
        <v>10</v>
      </c>
      <c r="D195" s="4">
        <f t="shared" si="5"/>
        <v>19</v>
      </c>
      <c r="E195" s="10">
        <f>(SUMIF(CSV!$A:$A,$A195,CSV!$T:$T)  + SUMIF(CSV!$B:$B,$A195,CSV!$T:$T) )/$D195</f>
        <v>4.8421052631578947</v>
      </c>
      <c r="F195" s="6">
        <f>SUMIF(CSV!$A:$A,$A195,CSV!$T:$T)/$B195</f>
        <v>4.1111111111111107</v>
      </c>
      <c r="G195" s="6">
        <f>SUMIF(CSV!$B:$B,$A195,CSV!$T:$T)/$C195</f>
        <v>5.5</v>
      </c>
      <c r="H195" s="10">
        <f>(SUMIF(CSV!$A:$A,$A195,CSV!$R:$R)  + SUMIF(CSV!$B:$B,$A195,CSV!$S:$S) )/$D195</f>
        <v>2.1578947368421053</v>
      </c>
      <c r="I195" s="6">
        <f>SUMIF(CSV!$A:$A,$A195,CSV!$R:$R)/$B195</f>
        <v>1.8888888888888888</v>
      </c>
      <c r="J195" s="6">
        <f>SUMIF(CSV!$B:$B,$A195,CSV!$S:$S)/$C195</f>
        <v>2.4</v>
      </c>
      <c r="K195" s="11">
        <f>(COUNTIFS(CSV!$A:$A,$A195,CSV!$T:$T,"&gt;2.5") +COUNTIFS(CSV!$B:$B,$A195,CSV!$T:$T,"&gt;2.5"))/$D195</f>
        <v>0.84210526315789469</v>
      </c>
      <c r="L195" s="8">
        <f>COUNTIFS(CSV!$A:$A,$A195,CSV!$T:$T,"&gt;2.5")/$B195</f>
        <v>0.77777777777777779</v>
      </c>
      <c r="M195" s="8">
        <f>COUNTIFS(CSV!$B:$B,$A195,CSV!$T:$T,"&gt;2.5")/$C195</f>
        <v>0.9</v>
      </c>
      <c r="N195" s="11">
        <f>(COUNTIFS(CSV!$A:$A,$A195,CSV!$T:$T,"&gt;4.5") +COUNTIFS(CSV!$B:$B,$A195,CSV!$T:$T,"&gt;4.5"))/$D195</f>
        <v>0.63157894736842102</v>
      </c>
      <c r="O195" s="8">
        <f>COUNTIFS(CSV!$A:$A,$A195,CSV!$T:$T,"&gt;4.5")/$B195</f>
        <v>0.44444444444444442</v>
      </c>
      <c r="P195" s="8">
        <f>COUNTIFS(CSV!$B:$B,$A195,CSV!$T:$T,"&gt;4.5")/$C195</f>
        <v>0.8</v>
      </c>
      <c r="Q195" s="11">
        <f>(COUNTIFS(CSV!$A:$A,$A195,CSV!$R:$R,"&gt;0.5") +COUNTIFS(CSV!$B:$B,$A195,CSV!$S:$S,"&gt;0.5"))/$D195</f>
        <v>1</v>
      </c>
      <c r="R195" s="8">
        <f>COUNTIFS(CSV!$A:$A,$A195,CSV!$R:$R,"&gt;0.5")/$B195</f>
        <v>1</v>
      </c>
      <c r="S195" s="8">
        <f>COUNTIFS(CSV!$B:$B,$A195,CSV!$S:$S,"&gt;0.5")/$C195</f>
        <v>1</v>
      </c>
      <c r="T195" s="11">
        <f>(COUNTIFS(CSV!$A:$A,$A195,CSV!$R:$R,"&gt;1.5") +COUNTIFS(CSV!$B:$B,$A195,CSV!$S:$S,"&gt;1.5"))/$D195</f>
        <v>0.73684210526315785</v>
      </c>
      <c r="U195" s="8">
        <f>COUNTIFS(CSV!$A:$A,$A195,CSV!$R:$R,"&gt;1.5")/$B195</f>
        <v>0.55555555555555558</v>
      </c>
      <c r="V195" s="8">
        <f>COUNTIFS(CSV!$B:$B,$A195,CSV!$S:$S,"&gt;1.5")/$C195</f>
        <v>0.9</v>
      </c>
    </row>
    <row r="196" spans="1:22" x14ac:dyDescent="0.3">
      <c r="A196" s="62" t="s">
        <v>315</v>
      </c>
      <c r="B196" s="9">
        <f>COUNTIF(CSV!A:A,A196)</f>
        <v>10</v>
      </c>
      <c r="C196" s="4">
        <f>COUNTIF(CSV!B:B,A196)</f>
        <v>10</v>
      </c>
      <c r="D196" s="4">
        <f>B196+C196</f>
        <v>20</v>
      </c>
      <c r="E196" s="10">
        <f>(SUMIF(CSV!$A:$A,$A196,CSV!$T:$T)  + SUMIF(CSV!$B:$B,$A196,CSV!$T:$T) )/$D196</f>
        <v>5.2</v>
      </c>
      <c r="F196" s="6">
        <f>SUMIF(CSV!$A:$A,$A196,CSV!$T:$T)/$B196</f>
        <v>4.8</v>
      </c>
      <c r="G196" s="6">
        <f>SUMIF(CSV!$B:$B,$A196,CSV!$T:$T)/$C196</f>
        <v>5.6</v>
      </c>
      <c r="H196" s="10">
        <f>(SUMIF(CSV!$A:$A,$A196,CSV!$R:$R)  + SUMIF(CSV!$B:$B,$A196,CSV!$S:$S) )/$D196</f>
        <v>2.7</v>
      </c>
      <c r="I196" s="6">
        <f>SUMIF(CSV!$A:$A,$A196,CSV!$R:$R)/$B196</f>
        <v>2.2999999999999998</v>
      </c>
      <c r="J196" s="6">
        <f>SUMIF(CSV!$B:$B,$A196,CSV!$S:$S)/$C196</f>
        <v>3.1</v>
      </c>
      <c r="K196" s="11">
        <f>(COUNTIFS(CSV!$A:$A,$A196,CSV!$T:$T,"&gt;2.5") +COUNTIFS(CSV!$B:$B,$A196,CSV!$T:$T,"&gt;2.5"))/$D196</f>
        <v>0.95</v>
      </c>
      <c r="L196" s="8">
        <f>COUNTIFS(CSV!$A:$A,$A196,CSV!$T:$T,"&gt;2.5")/$B196</f>
        <v>1</v>
      </c>
      <c r="M196" s="8">
        <f>COUNTIFS(CSV!$B:$B,$A196,CSV!$T:$T,"&gt;2.5")/$C196</f>
        <v>0.9</v>
      </c>
      <c r="N196" s="11">
        <f>(COUNTIFS(CSV!$A:$A,$A196,CSV!$T:$T,"&gt;4.5") +COUNTIFS(CSV!$B:$B,$A196,CSV!$T:$T,"&gt;4.5"))/$D196</f>
        <v>0.6</v>
      </c>
      <c r="O196" s="8">
        <f>COUNTIFS(CSV!$A:$A,$A196,CSV!$T:$T,"&gt;4.5")/$B196</f>
        <v>0.5</v>
      </c>
      <c r="P196" s="8">
        <f>COUNTIFS(CSV!$B:$B,$A196,CSV!$T:$T,"&gt;4.5")/$C196</f>
        <v>0.7</v>
      </c>
      <c r="Q196" s="11">
        <f>(COUNTIFS(CSV!$A:$A,$A196,CSV!$R:$R,"&gt;0.5") +COUNTIFS(CSV!$B:$B,$A196,CSV!$S:$S,"&gt;0.5"))/$D196</f>
        <v>0.95</v>
      </c>
      <c r="R196" s="8">
        <f>COUNTIFS(CSV!$A:$A,$A196,CSV!$R:$R,"&gt;0.5")/$B196</f>
        <v>0.9</v>
      </c>
      <c r="S196" s="8">
        <f>COUNTIFS(CSV!$B:$B,$A196,CSV!$S:$S,"&gt;0.5")/$C196</f>
        <v>1</v>
      </c>
      <c r="T196" s="11">
        <f>(COUNTIFS(CSV!$A:$A,$A196,CSV!$R:$R,"&gt;1.5") +COUNTIFS(CSV!$B:$B,$A196,CSV!$S:$S,"&gt;1.5"))/$D196</f>
        <v>0.8</v>
      </c>
      <c r="U196" s="8">
        <f>COUNTIFS(CSV!$A:$A,$A196,CSV!$R:$R,"&gt;1.5")/$B196</f>
        <v>0.7</v>
      </c>
      <c r="V196" s="8">
        <f>COUNTIFS(CSV!$B:$B,$A196,CSV!$S:$S,"&gt;1.5")/$C196</f>
        <v>0.9</v>
      </c>
    </row>
    <row r="197" spans="1:22" x14ac:dyDescent="0.3">
      <c r="A197" s="62" t="s">
        <v>313</v>
      </c>
      <c r="B197" s="9">
        <f>COUNTIF(CSV!A:A,A197)</f>
        <v>10</v>
      </c>
      <c r="C197" s="4">
        <f>COUNTIF(CSV!B:B,A197)</f>
        <v>9</v>
      </c>
      <c r="D197" s="4">
        <f t="shared" ref="D197:D208" si="6">B197+C197</f>
        <v>19</v>
      </c>
      <c r="E197" s="10">
        <f>(SUMIF(CSV!$A:$A,$A197,CSV!$T:$T)  + SUMIF(CSV!$B:$B,$A197,CSV!$T:$T) )/$D197</f>
        <v>4.7894736842105265</v>
      </c>
      <c r="F197" s="6">
        <f>SUMIF(CSV!$A:$A,$A197,CSV!$T:$T)/$B197</f>
        <v>4.3</v>
      </c>
      <c r="G197" s="6">
        <f>SUMIF(CSV!$B:$B,$A197,CSV!$T:$T)/$C197</f>
        <v>5.333333333333333</v>
      </c>
      <c r="H197" s="10">
        <f>(SUMIF(CSV!$A:$A,$A197,CSV!$R:$R)  + SUMIF(CSV!$B:$B,$A197,CSV!$S:$S) )/$D197</f>
        <v>1.8947368421052631</v>
      </c>
      <c r="I197" s="6">
        <f>SUMIF(CSV!$A:$A,$A197,CSV!$R:$R)/$B197</f>
        <v>1.5</v>
      </c>
      <c r="J197" s="6">
        <f>SUMIF(CSV!$B:$B,$A197,CSV!$S:$S)/$C197</f>
        <v>2.3333333333333335</v>
      </c>
      <c r="K197" s="11">
        <f>(COUNTIFS(CSV!$A:$A,$A197,CSV!$T:$T,"&gt;2.5") +COUNTIFS(CSV!$B:$B,$A197,CSV!$T:$T,"&gt;2.5"))/$D197</f>
        <v>0.89473684210526316</v>
      </c>
      <c r="L197" s="8">
        <f>COUNTIFS(CSV!$A:$A,$A197,CSV!$T:$T,"&gt;2.5")/$B197</f>
        <v>0.8</v>
      </c>
      <c r="M197" s="8">
        <f>COUNTIFS(CSV!$B:$B,$A197,CSV!$T:$T,"&gt;2.5")/$C197</f>
        <v>1</v>
      </c>
      <c r="N197" s="11">
        <f>(COUNTIFS(CSV!$A:$A,$A197,CSV!$T:$T,"&gt;4.5") +COUNTIFS(CSV!$B:$B,$A197,CSV!$T:$T,"&gt;4.5"))/$D197</f>
        <v>0.42105263157894735</v>
      </c>
      <c r="O197" s="8">
        <f>COUNTIFS(CSV!$A:$A,$A197,CSV!$T:$T,"&gt;4.5")/$B197</f>
        <v>0.4</v>
      </c>
      <c r="P197" s="8">
        <f>COUNTIFS(CSV!$B:$B,$A197,CSV!$T:$T,"&gt;4.5")/$C197</f>
        <v>0.44444444444444442</v>
      </c>
      <c r="Q197" s="11">
        <f>(COUNTIFS(CSV!$A:$A,$A197,CSV!$R:$R,"&gt;0.5") +COUNTIFS(CSV!$B:$B,$A197,CSV!$S:$S,"&gt;0.5"))/$D197</f>
        <v>0.89473684210526316</v>
      </c>
      <c r="R197" s="8">
        <f>COUNTIFS(CSV!$A:$A,$A197,CSV!$R:$R,"&gt;0.5")/$B197</f>
        <v>0.8</v>
      </c>
      <c r="S197" s="8">
        <f>COUNTIFS(CSV!$B:$B,$A197,CSV!$S:$S,"&gt;0.5")/$C197</f>
        <v>1</v>
      </c>
      <c r="T197" s="11">
        <f>(COUNTIFS(CSV!$A:$A,$A197,CSV!$R:$R,"&gt;1.5") +COUNTIFS(CSV!$B:$B,$A197,CSV!$S:$S,"&gt;1.5"))/$D197</f>
        <v>0.47368421052631576</v>
      </c>
      <c r="U197" s="8">
        <f>COUNTIFS(CSV!$A:$A,$A197,CSV!$R:$R,"&gt;1.5")/$B197</f>
        <v>0.4</v>
      </c>
      <c r="V197" s="8">
        <f>COUNTIFS(CSV!$B:$B,$A197,CSV!$S:$S,"&gt;1.5")/$C197</f>
        <v>0.55555555555555558</v>
      </c>
    </row>
    <row r="198" spans="1:22" x14ac:dyDescent="0.3">
      <c r="A198" s="62" t="s">
        <v>306</v>
      </c>
      <c r="B198" s="9">
        <f>COUNTIF(CSV!A:A,A198)</f>
        <v>10</v>
      </c>
      <c r="C198" s="4">
        <f>COUNTIF(CSV!B:B,A198)</f>
        <v>10</v>
      </c>
      <c r="D198" s="4">
        <f t="shared" si="6"/>
        <v>20</v>
      </c>
      <c r="E198" s="10">
        <f>(SUMIF(CSV!$A:$A,$A198,CSV!$T:$T)  + SUMIF(CSV!$B:$B,$A198,CSV!$T:$T) )/$D198</f>
        <v>4.8</v>
      </c>
      <c r="F198" s="6">
        <f>SUMIF(CSV!$A:$A,$A198,CSV!$T:$T)/$B198</f>
        <v>5.3</v>
      </c>
      <c r="G198" s="6">
        <f>SUMIF(CSV!$B:$B,$A198,CSV!$T:$T)/$C198</f>
        <v>4.3</v>
      </c>
      <c r="H198" s="10">
        <f>(SUMIF(CSV!$A:$A,$A198,CSV!$R:$R)  + SUMIF(CSV!$B:$B,$A198,CSV!$S:$S) )/$D198</f>
        <v>2.6</v>
      </c>
      <c r="I198" s="6">
        <f>SUMIF(CSV!$A:$A,$A198,CSV!$R:$R)/$B198</f>
        <v>2.8</v>
      </c>
      <c r="J198" s="6">
        <f>SUMIF(CSV!$B:$B,$A198,CSV!$S:$S)/$C198</f>
        <v>2.4</v>
      </c>
      <c r="K198" s="11">
        <f>(COUNTIFS(CSV!$A:$A,$A198,CSV!$T:$T,"&gt;2.5") +COUNTIFS(CSV!$B:$B,$A198,CSV!$T:$T,"&gt;2.5"))/$D198</f>
        <v>0.85</v>
      </c>
      <c r="L198" s="8">
        <f>COUNTIFS(CSV!$A:$A,$A198,CSV!$T:$T,"&gt;2.5")/$B198</f>
        <v>1</v>
      </c>
      <c r="M198" s="8">
        <f>COUNTIFS(CSV!$B:$B,$A198,CSV!$T:$T,"&gt;2.5")/$C198</f>
        <v>0.7</v>
      </c>
      <c r="N198" s="11">
        <f>(COUNTIFS(CSV!$A:$A,$A198,CSV!$T:$T,"&gt;4.5") +COUNTIFS(CSV!$B:$B,$A198,CSV!$T:$T,"&gt;4.5"))/$D198</f>
        <v>0.5</v>
      </c>
      <c r="O198" s="8">
        <f>COUNTIFS(CSV!$A:$A,$A198,CSV!$T:$T,"&gt;4.5")/$B198</f>
        <v>0.6</v>
      </c>
      <c r="P198" s="8">
        <f>COUNTIFS(CSV!$B:$B,$A198,CSV!$T:$T,"&gt;4.5")/$C198</f>
        <v>0.4</v>
      </c>
      <c r="Q198" s="11">
        <f>(COUNTIFS(CSV!$A:$A,$A198,CSV!$R:$R,"&gt;0.5") +COUNTIFS(CSV!$B:$B,$A198,CSV!$S:$S,"&gt;0.5"))/$D198</f>
        <v>1</v>
      </c>
      <c r="R198" s="8">
        <f>COUNTIFS(CSV!$A:$A,$A198,CSV!$R:$R,"&gt;0.5")/$B198</f>
        <v>1</v>
      </c>
      <c r="S198" s="8">
        <f>COUNTIFS(CSV!$B:$B,$A198,CSV!$S:$S,"&gt;0.5")/$C198</f>
        <v>1</v>
      </c>
      <c r="T198" s="11">
        <f>(COUNTIFS(CSV!$A:$A,$A198,CSV!$R:$R,"&gt;1.5") +COUNTIFS(CSV!$B:$B,$A198,CSV!$S:$S,"&gt;1.5"))/$D198</f>
        <v>0.95</v>
      </c>
      <c r="U198" s="8">
        <f>COUNTIFS(CSV!$A:$A,$A198,CSV!$R:$R,"&gt;1.5")/$B198</f>
        <v>1</v>
      </c>
      <c r="V198" s="8">
        <f>COUNTIFS(CSV!$B:$B,$A198,CSV!$S:$S,"&gt;1.5")/$C198</f>
        <v>0.9</v>
      </c>
    </row>
    <row r="199" spans="1:22" x14ac:dyDescent="0.3">
      <c r="A199" s="62" t="s">
        <v>307</v>
      </c>
      <c r="B199" s="9">
        <f>COUNTIF(CSV!A:A,A199)</f>
        <v>9</v>
      </c>
      <c r="C199" s="4">
        <f>COUNTIF(CSV!B:B,A199)</f>
        <v>10</v>
      </c>
      <c r="D199" s="4">
        <f t="shared" si="6"/>
        <v>19</v>
      </c>
      <c r="E199" s="10">
        <f>(SUMIF(CSV!$A:$A,$A199,CSV!$T:$T)  + SUMIF(CSV!$B:$B,$A199,CSV!$T:$T) )/$D199</f>
        <v>4.4210526315789478</v>
      </c>
      <c r="F199" s="6">
        <f>SUMIF(CSV!$A:$A,$A199,CSV!$T:$T)/$B199</f>
        <v>4.8888888888888893</v>
      </c>
      <c r="G199" s="6">
        <f>SUMIF(CSV!$B:$B,$A199,CSV!$T:$T)/$C199</f>
        <v>4</v>
      </c>
      <c r="H199" s="10">
        <f>(SUMIF(CSV!$A:$A,$A199,CSV!$R:$R)  + SUMIF(CSV!$B:$B,$A199,CSV!$S:$S) )/$D199</f>
        <v>2.5789473684210527</v>
      </c>
      <c r="I199" s="6">
        <f>SUMIF(CSV!$A:$A,$A199,CSV!$R:$R)/$B199</f>
        <v>2.4444444444444446</v>
      </c>
      <c r="J199" s="6">
        <f>SUMIF(CSV!$B:$B,$A199,CSV!$S:$S)/$C199</f>
        <v>2.7</v>
      </c>
      <c r="K199" s="11">
        <f>(COUNTIFS(CSV!$A:$A,$A199,CSV!$T:$T,"&gt;2.5") +COUNTIFS(CSV!$B:$B,$A199,CSV!$T:$T,"&gt;2.5"))/$D199</f>
        <v>0.89473684210526316</v>
      </c>
      <c r="L199" s="8">
        <f>COUNTIFS(CSV!$A:$A,$A199,CSV!$T:$T,"&gt;2.5")/$B199</f>
        <v>1</v>
      </c>
      <c r="M199" s="8">
        <f>COUNTIFS(CSV!$B:$B,$A199,CSV!$T:$T,"&gt;2.5")/$C199</f>
        <v>0.8</v>
      </c>
      <c r="N199" s="11">
        <f>(COUNTIFS(CSV!$A:$A,$A199,CSV!$T:$T,"&gt;4.5") +COUNTIFS(CSV!$B:$B,$A199,CSV!$T:$T,"&gt;4.5"))/$D199</f>
        <v>0.42105263157894735</v>
      </c>
      <c r="O199" s="8">
        <f>COUNTIFS(CSV!$A:$A,$A199,CSV!$T:$T,"&gt;4.5")/$B199</f>
        <v>0.55555555555555558</v>
      </c>
      <c r="P199" s="8">
        <f>COUNTIFS(CSV!$B:$B,$A199,CSV!$T:$T,"&gt;4.5")/$C199</f>
        <v>0.3</v>
      </c>
      <c r="Q199" s="11">
        <f>(COUNTIFS(CSV!$A:$A,$A199,CSV!$R:$R,"&gt;0.5") +COUNTIFS(CSV!$B:$B,$A199,CSV!$S:$S,"&gt;0.5"))/$D199</f>
        <v>1</v>
      </c>
      <c r="R199" s="8">
        <f>COUNTIFS(CSV!$A:$A,$A199,CSV!$R:$R,"&gt;0.5")/$B199</f>
        <v>1</v>
      </c>
      <c r="S199" s="8">
        <f>COUNTIFS(CSV!$B:$B,$A199,CSV!$S:$S,"&gt;0.5")/$C199</f>
        <v>1</v>
      </c>
      <c r="T199" s="11">
        <f>(COUNTIFS(CSV!$A:$A,$A199,CSV!$R:$R,"&gt;1.5") +COUNTIFS(CSV!$B:$B,$A199,CSV!$S:$S,"&gt;1.5"))/$D199</f>
        <v>0.78947368421052633</v>
      </c>
      <c r="U199" s="8">
        <f>COUNTIFS(CSV!$A:$A,$A199,CSV!$R:$R,"&gt;1.5")/$B199</f>
        <v>0.77777777777777779</v>
      </c>
      <c r="V199" s="8">
        <f>COUNTIFS(CSV!$B:$B,$A199,CSV!$S:$S,"&gt;1.5")/$C199</f>
        <v>0.8</v>
      </c>
    </row>
    <row r="200" spans="1:22" x14ac:dyDescent="0.3">
      <c r="A200" s="62" t="s">
        <v>310</v>
      </c>
      <c r="B200" s="9">
        <f>COUNTIF(CSV!A:A,A200)</f>
        <v>9</v>
      </c>
      <c r="C200" s="4">
        <f>COUNTIF(CSV!B:B,A200)</f>
        <v>10</v>
      </c>
      <c r="D200" s="4">
        <f t="shared" si="6"/>
        <v>19</v>
      </c>
      <c r="E200" s="10">
        <f>(SUMIF(CSV!$A:$A,$A200,CSV!$T:$T)  + SUMIF(CSV!$B:$B,$A200,CSV!$T:$T) )/$D200</f>
        <v>4.5789473684210522</v>
      </c>
      <c r="F200" s="6">
        <f>SUMIF(CSV!$A:$A,$A200,CSV!$T:$T)/$B200</f>
        <v>5</v>
      </c>
      <c r="G200" s="6">
        <f>SUMIF(CSV!$B:$B,$A200,CSV!$T:$T)/$C200</f>
        <v>4.2</v>
      </c>
      <c r="H200" s="10">
        <f>(SUMIF(CSV!$A:$A,$A200,CSV!$R:$R)  + SUMIF(CSV!$B:$B,$A200,CSV!$S:$S) )/$D200</f>
        <v>2.8947368421052633</v>
      </c>
      <c r="I200" s="6">
        <f>SUMIF(CSV!$A:$A,$A200,CSV!$R:$R)/$B200</f>
        <v>3.2222222222222223</v>
      </c>
      <c r="J200" s="6">
        <f>SUMIF(CSV!$B:$B,$A200,CSV!$S:$S)/$C200</f>
        <v>2.6</v>
      </c>
      <c r="K200" s="11">
        <f>(COUNTIFS(CSV!$A:$A,$A200,CSV!$T:$T,"&gt;2.5") +COUNTIFS(CSV!$B:$B,$A200,CSV!$T:$T,"&gt;2.5"))/$D200</f>
        <v>0.89473684210526316</v>
      </c>
      <c r="L200" s="8">
        <f>COUNTIFS(CSV!$A:$A,$A200,CSV!$T:$T,"&gt;2.5")/$B200</f>
        <v>0.88888888888888884</v>
      </c>
      <c r="M200" s="8">
        <f>COUNTIFS(CSV!$B:$B,$A200,CSV!$T:$T,"&gt;2.5")/$C200</f>
        <v>0.9</v>
      </c>
      <c r="N200" s="11">
        <f>(COUNTIFS(CSV!$A:$A,$A200,CSV!$T:$T,"&gt;4.5") +COUNTIFS(CSV!$B:$B,$A200,CSV!$T:$T,"&gt;4.5"))/$D200</f>
        <v>0.42105263157894735</v>
      </c>
      <c r="O200" s="8">
        <f>COUNTIFS(CSV!$A:$A,$A200,CSV!$T:$T,"&gt;4.5")/$B200</f>
        <v>0.55555555555555558</v>
      </c>
      <c r="P200" s="8">
        <f>COUNTIFS(CSV!$B:$B,$A200,CSV!$T:$T,"&gt;4.5")/$C200</f>
        <v>0.3</v>
      </c>
      <c r="Q200" s="11">
        <f>(COUNTIFS(CSV!$A:$A,$A200,CSV!$R:$R,"&gt;0.5") +COUNTIFS(CSV!$B:$B,$A200,CSV!$S:$S,"&gt;0.5"))/$D200</f>
        <v>1</v>
      </c>
      <c r="R200" s="8">
        <f>COUNTIFS(CSV!$A:$A,$A200,CSV!$R:$R,"&gt;0.5")/$B200</f>
        <v>1</v>
      </c>
      <c r="S200" s="8">
        <f>COUNTIFS(CSV!$B:$B,$A200,CSV!$S:$S,"&gt;0.5")/$C200</f>
        <v>1</v>
      </c>
      <c r="T200" s="11">
        <f>(COUNTIFS(CSV!$A:$A,$A200,CSV!$R:$R,"&gt;1.5") +COUNTIFS(CSV!$B:$B,$A200,CSV!$S:$S,"&gt;1.5"))/$D200</f>
        <v>0.89473684210526316</v>
      </c>
      <c r="U200" s="8">
        <f>COUNTIFS(CSV!$A:$A,$A200,CSV!$R:$R,"&gt;1.5")/$B200</f>
        <v>0.88888888888888884</v>
      </c>
      <c r="V200" s="8">
        <f>COUNTIFS(CSV!$B:$B,$A200,CSV!$S:$S,"&gt;1.5")/$C200</f>
        <v>0.9</v>
      </c>
    </row>
    <row r="201" spans="1:22" x14ac:dyDescent="0.3">
      <c r="A201" s="62" t="s">
        <v>309</v>
      </c>
      <c r="B201" s="9">
        <f>COUNTIF(CSV!A:A,A201)</f>
        <v>10</v>
      </c>
      <c r="C201" s="4">
        <f>COUNTIF(CSV!B:B,A201)</f>
        <v>9</v>
      </c>
      <c r="D201" s="4">
        <f t="shared" si="6"/>
        <v>19</v>
      </c>
      <c r="E201" s="10">
        <f>(SUMIF(CSV!$A:$A,$A201,CSV!$T:$T)  + SUMIF(CSV!$B:$B,$A201,CSV!$T:$T) )/$D201</f>
        <v>3.8947368421052633</v>
      </c>
      <c r="F201" s="6">
        <f>SUMIF(CSV!$A:$A,$A201,CSV!$T:$T)/$B201</f>
        <v>4.0999999999999996</v>
      </c>
      <c r="G201" s="6">
        <f>SUMIF(CSV!$B:$B,$A201,CSV!$T:$T)/$C201</f>
        <v>3.6666666666666665</v>
      </c>
      <c r="H201" s="10">
        <f>(SUMIF(CSV!$A:$A,$A201,CSV!$R:$R)  + SUMIF(CSV!$B:$B,$A201,CSV!$S:$S) )/$D201</f>
        <v>2.263157894736842</v>
      </c>
      <c r="I201" s="6">
        <f>SUMIF(CSV!$A:$A,$A201,CSV!$R:$R)/$B201</f>
        <v>2.2999999999999998</v>
      </c>
      <c r="J201" s="6">
        <f>SUMIF(CSV!$B:$B,$A201,CSV!$S:$S)/$C201</f>
        <v>2.2222222222222223</v>
      </c>
      <c r="K201" s="11">
        <f>(COUNTIFS(CSV!$A:$A,$A201,CSV!$T:$T,"&gt;2.5") +COUNTIFS(CSV!$B:$B,$A201,CSV!$T:$T,"&gt;2.5"))/$D201</f>
        <v>0.73684210526315785</v>
      </c>
      <c r="L201" s="8">
        <f>COUNTIFS(CSV!$A:$A,$A201,CSV!$T:$T,"&gt;2.5")/$B201</f>
        <v>0.8</v>
      </c>
      <c r="M201" s="8">
        <f>COUNTIFS(CSV!$B:$B,$A201,CSV!$T:$T,"&gt;2.5")/$C201</f>
        <v>0.66666666666666663</v>
      </c>
      <c r="N201" s="11">
        <f>(COUNTIFS(CSV!$A:$A,$A201,CSV!$T:$T,"&gt;4.5") +COUNTIFS(CSV!$B:$B,$A201,CSV!$T:$T,"&gt;4.5"))/$D201</f>
        <v>0.42105263157894735</v>
      </c>
      <c r="O201" s="8">
        <f>COUNTIFS(CSV!$A:$A,$A201,CSV!$T:$T,"&gt;4.5")/$B201</f>
        <v>0.4</v>
      </c>
      <c r="P201" s="8">
        <f>COUNTIFS(CSV!$B:$B,$A201,CSV!$T:$T,"&gt;4.5")/$C201</f>
        <v>0.44444444444444442</v>
      </c>
      <c r="Q201" s="11">
        <f>(COUNTIFS(CSV!$A:$A,$A201,CSV!$R:$R,"&gt;0.5") +COUNTIFS(CSV!$B:$B,$A201,CSV!$S:$S,"&gt;0.5"))/$D201</f>
        <v>1</v>
      </c>
      <c r="R201" s="8">
        <f>COUNTIFS(CSV!$A:$A,$A201,CSV!$R:$R,"&gt;0.5")/$B201</f>
        <v>1</v>
      </c>
      <c r="S201" s="8">
        <f>COUNTIFS(CSV!$B:$B,$A201,CSV!$S:$S,"&gt;0.5")/$C201</f>
        <v>1</v>
      </c>
      <c r="T201" s="11">
        <f>(COUNTIFS(CSV!$A:$A,$A201,CSV!$R:$R,"&gt;1.5") +COUNTIFS(CSV!$B:$B,$A201,CSV!$S:$S,"&gt;1.5"))/$D201</f>
        <v>0.73684210526315785</v>
      </c>
      <c r="U201" s="8">
        <f>COUNTIFS(CSV!$A:$A,$A201,CSV!$R:$R,"&gt;1.5")/$B201</f>
        <v>0.7</v>
      </c>
      <c r="V201" s="8">
        <f>COUNTIFS(CSV!$B:$B,$A201,CSV!$S:$S,"&gt;1.5")/$C201</f>
        <v>0.77777777777777779</v>
      </c>
    </row>
    <row r="202" spans="1:22" x14ac:dyDescent="0.3">
      <c r="A202" s="62" t="s">
        <v>297</v>
      </c>
      <c r="B202" s="9">
        <f>COUNTIF(CSV!A:A,A202)</f>
        <v>10</v>
      </c>
      <c r="C202" s="4">
        <f>COUNTIF(CSV!B:B,A202)</f>
        <v>9</v>
      </c>
      <c r="D202" s="4">
        <f t="shared" si="6"/>
        <v>19</v>
      </c>
      <c r="E202" s="10">
        <f>(SUMIF(CSV!$A:$A,$A202,CSV!$T:$T)  + SUMIF(CSV!$B:$B,$A202,CSV!$T:$T) )/$D202</f>
        <v>5</v>
      </c>
      <c r="F202" s="6">
        <f>SUMIF(CSV!$A:$A,$A202,CSV!$T:$T)/$B202</f>
        <v>4.9000000000000004</v>
      </c>
      <c r="G202" s="6">
        <f>SUMIF(CSV!$B:$B,$A202,CSV!$T:$T)/$C202</f>
        <v>5.1111111111111107</v>
      </c>
      <c r="H202" s="10">
        <f>(SUMIF(CSV!$A:$A,$A202,CSV!$R:$R)  + SUMIF(CSV!$B:$B,$A202,CSV!$S:$S) )/$D202</f>
        <v>2</v>
      </c>
      <c r="I202" s="6">
        <f>SUMIF(CSV!$A:$A,$A202,CSV!$R:$R)/$B202</f>
        <v>1.6</v>
      </c>
      <c r="J202" s="6">
        <f>SUMIF(CSV!$B:$B,$A202,CSV!$S:$S)/$C202</f>
        <v>2.4444444444444446</v>
      </c>
      <c r="K202" s="11">
        <f>(COUNTIFS(CSV!$A:$A,$A202,CSV!$T:$T,"&gt;2.5") +COUNTIFS(CSV!$B:$B,$A202,CSV!$T:$T,"&gt;2.5"))/$D202</f>
        <v>0.89473684210526316</v>
      </c>
      <c r="L202" s="8">
        <f>COUNTIFS(CSV!$A:$A,$A202,CSV!$T:$T,"&gt;2.5")/$B202</f>
        <v>0.9</v>
      </c>
      <c r="M202" s="8">
        <f>COUNTIFS(CSV!$B:$B,$A202,CSV!$T:$T,"&gt;2.5")/$C202</f>
        <v>0.88888888888888884</v>
      </c>
      <c r="N202" s="11">
        <f>(COUNTIFS(CSV!$A:$A,$A202,CSV!$T:$T,"&gt;4.5") +COUNTIFS(CSV!$B:$B,$A202,CSV!$T:$T,"&gt;4.5"))/$D202</f>
        <v>0.57894736842105265</v>
      </c>
      <c r="O202" s="8">
        <f>COUNTIFS(CSV!$A:$A,$A202,CSV!$T:$T,"&gt;4.5")/$B202</f>
        <v>0.6</v>
      </c>
      <c r="P202" s="8">
        <f>COUNTIFS(CSV!$B:$B,$A202,CSV!$T:$T,"&gt;4.5")/$C202</f>
        <v>0.55555555555555558</v>
      </c>
      <c r="Q202" s="11">
        <f>(COUNTIFS(CSV!$A:$A,$A202,CSV!$R:$R,"&gt;0.5") +COUNTIFS(CSV!$B:$B,$A202,CSV!$S:$S,"&gt;0.5"))/$D202</f>
        <v>0.84210526315789469</v>
      </c>
      <c r="R202" s="8">
        <f>COUNTIFS(CSV!$A:$A,$A202,CSV!$R:$R,"&gt;0.5")/$B202</f>
        <v>0.7</v>
      </c>
      <c r="S202" s="8">
        <f>COUNTIFS(CSV!$B:$B,$A202,CSV!$S:$S,"&gt;0.5")/$C202</f>
        <v>1</v>
      </c>
      <c r="T202" s="11">
        <f>(COUNTIFS(CSV!$A:$A,$A202,CSV!$R:$R,"&gt;1.5") +COUNTIFS(CSV!$B:$B,$A202,CSV!$S:$S,"&gt;1.5"))/$D202</f>
        <v>0.68421052631578949</v>
      </c>
      <c r="U202" s="8">
        <f>COUNTIFS(CSV!$A:$A,$A202,CSV!$R:$R,"&gt;1.5")/$B202</f>
        <v>0.6</v>
      </c>
      <c r="V202" s="8">
        <f>COUNTIFS(CSV!$B:$B,$A202,CSV!$S:$S,"&gt;1.5")/$C202</f>
        <v>0.77777777777777779</v>
      </c>
    </row>
    <row r="203" spans="1:22" x14ac:dyDescent="0.3">
      <c r="A203" s="62" t="s">
        <v>312</v>
      </c>
      <c r="B203" s="9">
        <f>COUNTIF(CSV!A:A,A203)</f>
        <v>10</v>
      </c>
      <c r="C203" s="4">
        <f>COUNTIF(CSV!B:B,A203)</f>
        <v>10</v>
      </c>
      <c r="D203" s="4">
        <f t="shared" si="6"/>
        <v>20</v>
      </c>
      <c r="E203" s="10">
        <f>(SUMIF(CSV!$A:$A,$A203,CSV!$T:$T)  + SUMIF(CSV!$B:$B,$A203,CSV!$T:$T) )/$D203</f>
        <v>3.95</v>
      </c>
      <c r="F203" s="6">
        <f>SUMIF(CSV!$A:$A,$A203,CSV!$T:$T)/$B203</f>
        <v>3.8</v>
      </c>
      <c r="G203" s="6">
        <f>SUMIF(CSV!$B:$B,$A203,CSV!$T:$T)/$C203</f>
        <v>4.0999999999999996</v>
      </c>
      <c r="H203" s="10">
        <f>(SUMIF(CSV!$A:$A,$A203,CSV!$R:$R)  + SUMIF(CSV!$B:$B,$A203,CSV!$S:$S) )/$D203</f>
        <v>1.6</v>
      </c>
      <c r="I203" s="6">
        <f>SUMIF(CSV!$A:$A,$A203,CSV!$R:$R)/$B203</f>
        <v>1.5</v>
      </c>
      <c r="J203" s="6">
        <f>SUMIF(CSV!$B:$B,$A203,CSV!$S:$S)/$C203</f>
        <v>1.7</v>
      </c>
      <c r="K203" s="11">
        <f>(COUNTIFS(CSV!$A:$A,$A203,CSV!$T:$T,"&gt;2.5") +COUNTIFS(CSV!$B:$B,$A203,CSV!$T:$T,"&gt;2.5"))/$D203</f>
        <v>0.8</v>
      </c>
      <c r="L203" s="8">
        <f>COUNTIFS(CSV!$A:$A,$A203,CSV!$T:$T,"&gt;2.5")/$B203</f>
        <v>0.7</v>
      </c>
      <c r="M203" s="8">
        <f>COUNTIFS(CSV!$B:$B,$A203,CSV!$T:$T,"&gt;2.5")/$C203</f>
        <v>0.9</v>
      </c>
      <c r="N203" s="11">
        <f>(COUNTIFS(CSV!$A:$A,$A203,CSV!$T:$T,"&gt;4.5") +COUNTIFS(CSV!$B:$B,$A203,CSV!$T:$T,"&gt;4.5"))/$D203</f>
        <v>0.3</v>
      </c>
      <c r="O203" s="8">
        <f>COUNTIFS(CSV!$A:$A,$A203,CSV!$T:$T,"&gt;4.5")/$B203</f>
        <v>0.3</v>
      </c>
      <c r="P203" s="8">
        <f>COUNTIFS(CSV!$B:$B,$A203,CSV!$T:$T,"&gt;4.5")/$C203</f>
        <v>0.3</v>
      </c>
      <c r="Q203" s="11">
        <f>(COUNTIFS(CSV!$A:$A,$A203,CSV!$R:$R,"&gt;0.5") +COUNTIFS(CSV!$B:$B,$A203,CSV!$S:$S,"&gt;0.5"))/$D203</f>
        <v>0.9</v>
      </c>
      <c r="R203" s="8">
        <f>COUNTIFS(CSV!$A:$A,$A203,CSV!$R:$R,"&gt;0.5")/$B203</f>
        <v>0.9</v>
      </c>
      <c r="S203" s="8">
        <f>COUNTIFS(CSV!$B:$B,$A203,CSV!$S:$S,"&gt;0.5")/$C203</f>
        <v>0.9</v>
      </c>
      <c r="T203" s="11">
        <f>(COUNTIFS(CSV!$A:$A,$A203,CSV!$R:$R,"&gt;1.5") +COUNTIFS(CSV!$B:$B,$A203,CSV!$S:$S,"&gt;1.5"))/$D203</f>
        <v>0.5</v>
      </c>
      <c r="U203" s="8">
        <f>COUNTIFS(CSV!$A:$A,$A203,CSV!$R:$R,"&gt;1.5")/$B203</f>
        <v>0.4</v>
      </c>
      <c r="V203" s="8">
        <f>COUNTIFS(CSV!$B:$B,$A203,CSV!$S:$S,"&gt;1.5")/$C203</f>
        <v>0.6</v>
      </c>
    </row>
    <row r="204" spans="1:22" x14ac:dyDescent="0.3">
      <c r="A204" s="62" t="s">
        <v>316</v>
      </c>
      <c r="B204" s="9">
        <f>COUNTIF(CSV!A:A,A204)</f>
        <v>9</v>
      </c>
      <c r="C204" s="4">
        <f>COUNTIF(CSV!B:B,A204)</f>
        <v>10</v>
      </c>
      <c r="D204" s="4">
        <f>B204+C204</f>
        <v>19</v>
      </c>
      <c r="E204" s="10">
        <f>(SUMIF(CSV!$A:$A,$A204,CSV!$T:$T)  + SUMIF(CSV!$B:$B,$A204,CSV!$T:$T) )/$D204</f>
        <v>5.2105263157894735</v>
      </c>
      <c r="F204" s="6">
        <f>SUMIF(CSV!$A:$A,$A204,CSV!$T:$T)/$B204</f>
        <v>4.8888888888888893</v>
      </c>
      <c r="G204" s="6">
        <f>SUMIF(CSV!$B:$B,$A204,CSV!$T:$T)/$C204</f>
        <v>5.5</v>
      </c>
      <c r="H204" s="10">
        <f>(SUMIF(CSV!$A:$A,$A204,CSV!$R:$R)  + SUMIF(CSV!$B:$B,$A204,CSV!$S:$S) )/$D204</f>
        <v>2.2105263157894739</v>
      </c>
      <c r="I204" s="6">
        <f>SUMIF(CSV!$A:$A,$A204,CSV!$R:$R)/$B204</f>
        <v>2.3333333333333335</v>
      </c>
      <c r="J204" s="6">
        <f>SUMIF(CSV!$B:$B,$A204,CSV!$S:$S)/$C204</f>
        <v>2.1</v>
      </c>
      <c r="K204" s="11">
        <f>(COUNTIFS(CSV!$A:$A,$A204,CSV!$T:$T,"&gt;2.5") +COUNTIFS(CSV!$B:$B,$A204,CSV!$T:$T,"&gt;2.5"))/$D204</f>
        <v>0.89473684210526316</v>
      </c>
      <c r="L204" s="8">
        <f>COUNTIFS(CSV!$A:$A,$A204,CSV!$T:$T,"&gt;2.5")/$B204</f>
        <v>0.77777777777777779</v>
      </c>
      <c r="M204" s="8">
        <f>COUNTIFS(CSV!$B:$B,$A204,CSV!$T:$T,"&gt;2.5")/$C204</f>
        <v>1</v>
      </c>
      <c r="N204" s="11">
        <f>(COUNTIFS(CSV!$A:$A,$A204,CSV!$T:$T,"&gt;4.5") +COUNTIFS(CSV!$B:$B,$A204,CSV!$T:$T,"&gt;4.5"))/$D204</f>
        <v>0.52631578947368418</v>
      </c>
      <c r="O204" s="8">
        <f>COUNTIFS(CSV!$A:$A,$A204,CSV!$T:$T,"&gt;4.5")/$B204</f>
        <v>0.44444444444444442</v>
      </c>
      <c r="P204" s="8">
        <f>COUNTIFS(CSV!$B:$B,$A204,CSV!$T:$T,"&gt;4.5")/$C204</f>
        <v>0.6</v>
      </c>
      <c r="Q204" s="11">
        <f>(COUNTIFS(CSV!$A:$A,$A204,CSV!$R:$R,"&gt;0.5") +COUNTIFS(CSV!$B:$B,$A204,CSV!$S:$S,"&gt;0.5"))/$D204</f>
        <v>1</v>
      </c>
      <c r="R204" s="8">
        <f>COUNTIFS(CSV!$A:$A,$A204,CSV!$R:$R,"&gt;0.5")/$B204</f>
        <v>1</v>
      </c>
      <c r="S204" s="8">
        <f>COUNTIFS(CSV!$B:$B,$A204,CSV!$S:$S,"&gt;0.5")/$C204</f>
        <v>1</v>
      </c>
      <c r="T204" s="11">
        <f>(COUNTIFS(CSV!$A:$A,$A204,CSV!$R:$R,"&gt;1.5") +COUNTIFS(CSV!$B:$B,$A204,CSV!$S:$S,"&gt;1.5"))/$D204</f>
        <v>0.63157894736842102</v>
      </c>
      <c r="U204" s="8">
        <f>COUNTIFS(CSV!$A:$A,$A204,CSV!$R:$R,"&gt;1.5")/$B204</f>
        <v>0.55555555555555558</v>
      </c>
      <c r="V204" s="8">
        <f>COUNTIFS(CSV!$B:$B,$A204,CSV!$S:$S,"&gt;1.5")/$C204</f>
        <v>0.7</v>
      </c>
    </row>
    <row r="205" spans="1:22" x14ac:dyDescent="0.3">
      <c r="A205" s="62" t="s">
        <v>304</v>
      </c>
      <c r="B205" s="9">
        <f>COUNTIF(CSV!A:A,A205)</f>
        <v>9</v>
      </c>
      <c r="C205" s="4">
        <f>COUNTIF(CSV!B:B,A205)</f>
        <v>10</v>
      </c>
      <c r="D205" s="4">
        <f t="shared" si="6"/>
        <v>19</v>
      </c>
      <c r="E205" s="10">
        <f>(SUMIF(CSV!$A:$A,$A205,CSV!$T:$T)  + SUMIF(CSV!$B:$B,$A205,CSV!$T:$T) )/$D205</f>
        <v>3.9473684210526314</v>
      </c>
      <c r="F205" s="6">
        <f>SUMIF(CSV!$A:$A,$A205,CSV!$T:$T)/$B205</f>
        <v>3.6666666666666665</v>
      </c>
      <c r="G205" s="6">
        <f>SUMIF(CSV!$B:$B,$A205,CSV!$T:$T)/$C205</f>
        <v>4.2</v>
      </c>
      <c r="H205" s="10">
        <f>(SUMIF(CSV!$A:$A,$A205,CSV!$R:$R)  + SUMIF(CSV!$B:$B,$A205,CSV!$S:$S) )/$D205</f>
        <v>1.9473684210526316</v>
      </c>
      <c r="I205" s="6">
        <f>SUMIF(CSV!$A:$A,$A205,CSV!$R:$R)/$B205</f>
        <v>1.5555555555555556</v>
      </c>
      <c r="J205" s="6">
        <f>SUMIF(CSV!$B:$B,$A205,CSV!$S:$S)/$C205</f>
        <v>2.2999999999999998</v>
      </c>
      <c r="K205" s="11">
        <f>(COUNTIFS(CSV!$A:$A,$A205,CSV!$T:$T,"&gt;2.5") +COUNTIFS(CSV!$B:$B,$A205,CSV!$T:$T,"&gt;2.5"))/$D205</f>
        <v>0.78947368421052633</v>
      </c>
      <c r="L205" s="8">
        <f>COUNTIFS(CSV!$A:$A,$A205,CSV!$T:$T,"&gt;2.5")/$B205</f>
        <v>0.77777777777777779</v>
      </c>
      <c r="M205" s="8">
        <f>COUNTIFS(CSV!$B:$B,$A205,CSV!$T:$T,"&gt;2.5")/$C205</f>
        <v>0.8</v>
      </c>
      <c r="N205" s="11">
        <f>(COUNTIFS(CSV!$A:$A,$A205,CSV!$T:$T,"&gt;4.5") +COUNTIFS(CSV!$B:$B,$A205,CSV!$T:$T,"&gt;4.5"))/$D205</f>
        <v>0.42105263157894735</v>
      </c>
      <c r="O205" s="8">
        <f>COUNTIFS(CSV!$A:$A,$A205,CSV!$T:$T,"&gt;4.5")/$B205</f>
        <v>0.44444444444444442</v>
      </c>
      <c r="P205" s="8">
        <f>COUNTIFS(CSV!$B:$B,$A205,CSV!$T:$T,"&gt;4.5")/$C205</f>
        <v>0.4</v>
      </c>
      <c r="Q205" s="11">
        <f>(COUNTIFS(CSV!$A:$A,$A205,CSV!$R:$R,"&gt;0.5") +COUNTIFS(CSV!$B:$B,$A205,CSV!$S:$S,"&gt;0.5"))/$D205</f>
        <v>0.78947368421052633</v>
      </c>
      <c r="R205" s="8">
        <f>COUNTIFS(CSV!$A:$A,$A205,CSV!$R:$R,"&gt;0.5")/$B205</f>
        <v>0.66666666666666663</v>
      </c>
      <c r="S205" s="8">
        <f>COUNTIFS(CSV!$B:$B,$A205,CSV!$S:$S,"&gt;0.5")/$C205</f>
        <v>0.9</v>
      </c>
      <c r="T205" s="11">
        <f>(COUNTIFS(CSV!$A:$A,$A205,CSV!$R:$R,"&gt;1.5") +COUNTIFS(CSV!$B:$B,$A205,CSV!$S:$S,"&gt;1.5"))/$D205</f>
        <v>0.57894736842105265</v>
      </c>
      <c r="U205" s="8">
        <f>COUNTIFS(CSV!$A:$A,$A205,CSV!$R:$R,"&gt;1.5")/$B205</f>
        <v>0.44444444444444442</v>
      </c>
      <c r="V205" s="8">
        <f>COUNTIFS(CSV!$B:$B,$A205,CSV!$S:$S,"&gt;1.5")/$C205</f>
        <v>0.7</v>
      </c>
    </row>
    <row r="206" spans="1:22" x14ac:dyDescent="0.3">
      <c r="A206" s="62" t="s">
        <v>308</v>
      </c>
      <c r="B206" s="9">
        <f>COUNTIF(CSV!A:A,A206)</f>
        <v>9</v>
      </c>
      <c r="C206" s="4">
        <f>COUNTIF(CSV!B:B,A206)</f>
        <v>11</v>
      </c>
      <c r="D206" s="4">
        <f t="shared" si="6"/>
        <v>20</v>
      </c>
      <c r="E206" s="10">
        <f>(SUMIF(CSV!$A:$A,$A206,CSV!$T:$T)  + SUMIF(CSV!$B:$B,$A206,CSV!$T:$T) )/$D206</f>
        <v>5.05</v>
      </c>
      <c r="F206" s="6">
        <f>SUMIF(CSV!$A:$A,$A206,CSV!$T:$T)/$B206</f>
        <v>6.1111111111111107</v>
      </c>
      <c r="G206" s="6">
        <f>SUMIF(CSV!$B:$B,$A206,CSV!$T:$T)/$C206</f>
        <v>4.1818181818181817</v>
      </c>
      <c r="H206" s="10">
        <f>(SUMIF(CSV!$A:$A,$A206,CSV!$R:$R)  + SUMIF(CSV!$B:$B,$A206,CSV!$S:$S) )/$D206</f>
        <v>2.8</v>
      </c>
      <c r="I206" s="6">
        <f>SUMIF(CSV!$A:$A,$A206,CSV!$R:$R)/$B206</f>
        <v>3.1111111111111112</v>
      </c>
      <c r="J206" s="6">
        <f>SUMIF(CSV!$B:$B,$A206,CSV!$S:$S)/$C206</f>
        <v>2.5454545454545454</v>
      </c>
      <c r="K206" s="11">
        <f>(COUNTIFS(CSV!$A:$A,$A206,CSV!$T:$T,"&gt;2.5") +COUNTIFS(CSV!$B:$B,$A206,CSV!$T:$T,"&gt;2.5"))/$D206</f>
        <v>0.85</v>
      </c>
      <c r="L206" s="8">
        <f>COUNTIFS(CSV!$A:$A,$A206,CSV!$T:$T,"&gt;2.5")/$B206</f>
        <v>1</v>
      </c>
      <c r="M206" s="8">
        <f>COUNTIFS(CSV!$B:$B,$A206,CSV!$T:$T,"&gt;2.5")/$C206</f>
        <v>0.72727272727272729</v>
      </c>
      <c r="N206" s="11">
        <f>(COUNTIFS(CSV!$A:$A,$A206,CSV!$T:$T,"&gt;4.5") +COUNTIFS(CSV!$B:$B,$A206,CSV!$T:$T,"&gt;4.5"))/$D206</f>
        <v>0.55000000000000004</v>
      </c>
      <c r="O206" s="8">
        <f>COUNTIFS(CSV!$A:$A,$A206,CSV!$T:$T,"&gt;4.5")/$B206</f>
        <v>0.66666666666666663</v>
      </c>
      <c r="P206" s="8">
        <f>COUNTIFS(CSV!$B:$B,$A206,CSV!$T:$T,"&gt;4.5")/$C206</f>
        <v>0.45454545454545453</v>
      </c>
      <c r="Q206" s="11">
        <f>(COUNTIFS(CSV!$A:$A,$A206,CSV!$R:$R,"&gt;0.5") +COUNTIFS(CSV!$B:$B,$A206,CSV!$S:$S,"&gt;0.5"))/$D206</f>
        <v>0.95</v>
      </c>
      <c r="R206" s="8">
        <f>COUNTIFS(CSV!$A:$A,$A206,CSV!$R:$R,"&gt;0.5")/$B206</f>
        <v>1</v>
      </c>
      <c r="S206" s="8">
        <f>COUNTIFS(CSV!$B:$B,$A206,CSV!$S:$S,"&gt;0.5")/$C206</f>
        <v>0.90909090909090906</v>
      </c>
      <c r="T206" s="11">
        <f>(COUNTIFS(CSV!$A:$A,$A206,CSV!$R:$R,"&gt;1.5") +COUNTIFS(CSV!$B:$B,$A206,CSV!$S:$S,"&gt;1.5"))/$D206</f>
        <v>0.85</v>
      </c>
      <c r="U206" s="8">
        <f>COUNTIFS(CSV!$A:$A,$A206,CSV!$R:$R,"&gt;1.5")/$B206</f>
        <v>1</v>
      </c>
      <c r="V206" s="8">
        <f>COUNTIFS(CSV!$B:$B,$A206,CSV!$S:$S,"&gt;1.5")/$C206</f>
        <v>0.72727272727272729</v>
      </c>
    </row>
    <row r="207" spans="1:22" x14ac:dyDescent="0.3">
      <c r="A207" s="62" t="s">
        <v>305</v>
      </c>
      <c r="B207" s="9">
        <f>COUNTIF(CSV!A:A,A207)</f>
        <v>10</v>
      </c>
      <c r="C207" s="4">
        <f>COUNTIF(CSV!B:B,A207)</f>
        <v>10</v>
      </c>
      <c r="D207" s="4">
        <f t="shared" si="6"/>
        <v>20</v>
      </c>
      <c r="E207" s="10">
        <f>(SUMIF(CSV!$A:$A,$A207,CSV!$T:$T)  + SUMIF(CSV!$B:$B,$A207,CSV!$T:$T) )/$D207</f>
        <v>5.0999999999999996</v>
      </c>
      <c r="F207" s="6">
        <f>SUMIF(CSV!$A:$A,$A207,CSV!$T:$T)/$B207</f>
        <v>5.7</v>
      </c>
      <c r="G207" s="6">
        <f>SUMIF(CSV!$B:$B,$A207,CSV!$T:$T)/$C207</f>
        <v>4.5</v>
      </c>
      <c r="H207" s="10">
        <f>(SUMIF(CSV!$A:$A,$A207,CSV!$R:$R)  + SUMIF(CSV!$B:$B,$A207,CSV!$S:$S) )/$D207</f>
        <v>2.4</v>
      </c>
      <c r="I207" s="6">
        <f>SUMIF(CSV!$A:$A,$A207,CSV!$R:$R)/$B207</f>
        <v>2.5</v>
      </c>
      <c r="J207" s="6">
        <f>SUMIF(CSV!$B:$B,$A207,CSV!$S:$S)/$C207</f>
        <v>2.2999999999999998</v>
      </c>
      <c r="K207" s="11">
        <f>(COUNTIFS(CSV!$A:$A,$A207,CSV!$T:$T,"&gt;2.5") +COUNTIFS(CSV!$B:$B,$A207,CSV!$T:$T,"&gt;2.5"))/$D207</f>
        <v>0.9</v>
      </c>
      <c r="L207" s="8">
        <f>COUNTIFS(CSV!$A:$A,$A207,CSV!$T:$T,"&gt;2.5")/$B207</f>
        <v>1</v>
      </c>
      <c r="M207" s="8">
        <f>COUNTIFS(CSV!$B:$B,$A207,CSV!$T:$T,"&gt;2.5")/$C207</f>
        <v>0.8</v>
      </c>
      <c r="N207" s="11">
        <f>(COUNTIFS(CSV!$A:$A,$A207,CSV!$T:$T,"&gt;4.5") +COUNTIFS(CSV!$B:$B,$A207,CSV!$T:$T,"&gt;4.5"))/$D207</f>
        <v>0.6</v>
      </c>
      <c r="O207" s="8">
        <f>COUNTIFS(CSV!$A:$A,$A207,CSV!$T:$T,"&gt;4.5")/$B207</f>
        <v>0.6</v>
      </c>
      <c r="P207" s="8">
        <f>COUNTIFS(CSV!$B:$B,$A207,CSV!$T:$T,"&gt;4.5")/$C207</f>
        <v>0.6</v>
      </c>
      <c r="Q207" s="11">
        <f>(COUNTIFS(CSV!$A:$A,$A207,CSV!$R:$R,"&gt;0.5") +COUNTIFS(CSV!$B:$B,$A207,CSV!$S:$S,"&gt;0.5"))/$D207</f>
        <v>0.9</v>
      </c>
      <c r="R207" s="8">
        <f>COUNTIFS(CSV!$A:$A,$A207,CSV!$R:$R,"&gt;0.5")/$B207</f>
        <v>0.9</v>
      </c>
      <c r="S207" s="8">
        <f>COUNTIFS(CSV!$B:$B,$A207,CSV!$S:$S,"&gt;0.5")/$C207</f>
        <v>0.9</v>
      </c>
      <c r="T207" s="11">
        <f>(COUNTIFS(CSV!$A:$A,$A207,CSV!$R:$R,"&gt;1.5") +COUNTIFS(CSV!$B:$B,$A207,CSV!$S:$S,"&gt;1.5"))/$D207</f>
        <v>0.65</v>
      </c>
      <c r="U207" s="8">
        <f>COUNTIFS(CSV!$A:$A,$A207,CSV!$R:$R,"&gt;1.5")/$B207</f>
        <v>0.6</v>
      </c>
      <c r="V207" s="8">
        <f>COUNTIFS(CSV!$B:$B,$A207,CSV!$S:$S,"&gt;1.5")/$C207</f>
        <v>0.7</v>
      </c>
    </row>
    <row r="208" spans="1:22" x14ac:dyDescent="0.3">
      <c r="A208" s="62" t="s">
        <v>311</v>
      </c>
      <c r="B208" s="9">
        <f>COUNTIF(CSV!A:A,A208)</f>
        <v>10</v>
      </c>
      <c r="C208" s="4">
        <f>COUNTIF(CSV!B:B,A208)</f>
        <v>9</v>
      </c>
      <c r="D208" s="4">
        <f t="shared" si="6"/>
        <v>19</v>
      </c>
      <c r="E208" s="10">
        <f>(SUMIF(CSV!$A:$A,$A208,CSV!$T:$T)  + SUMIF(CSV!$B:$B,$A208,CSV!$T:$T) )/$D208</f>
        <v>4.4736842105263159</v>
      </c>
      <c r="F208" s="6">
        <f>SUMIF(CSV!$A:$A,$A208,CSV!$T:$T)/$B208</f>
        <v>4.7</v>
      </c>
      <c r="G208" s="6">
        <f>SUMIF(CSV!$B:$B,$A208,CSV!$T:$T)/$C208</f>
        <v>4.2222222222222223</v>
      </c>
      <c r="H208" s="10">
        <f>(SUMIF(CSV!$A:$A,$A208,CSV!$R:$R)  + SUMIF(CSV!$B:$B,$A208,CSV!$S:$S) )/$D208</f>
        <v>2.4210526315789473</v>
      </c>
      <c r="I208" s="6">
        <f>SUMIF(CSV!$A:$A,$A208,CSV!$R:$R)/$B208</f>
        <v>2.6</v>
      </c>
      <c r="J208" s="6">
        <f>SUMIF(CSV!$B:$B,$A208,CSV!$S:$S)/$C208</f>
        <v>2.2222222222222223</v>
      </c>
      <c r="K208" s="11">
        <f>(COUNTIFS(CSV!$A:$A,$A208,CSV!$T:$T,"&gt;2.5") +COUNTIFS(CSV!$B:$B,$A208,CSV!$T:$T,"&gt;2.5"))/$D208</f>
        <v>0.78947368421052633</v>
      </c>
      <c r="L208" s="8">
        <f>COUNTIFS(CSV!$A:$A,$A208,CSV!$T:$T,"&gt;2.5")/$B208</f>
        <v>0.9</v>
      </c>
      <c r="M208" s="8">
        <f>COUNTIFS(CSV!$B:$B,$A208,CSV!$T:$T,"&gt;2.5")/$C208</f>
        <v>0.66666666666666663</v>
      </c>
      <c r="N208" s="11">
        <f>(COUNTIFS(CSV!$A:$A,$A208,CSV!$T:$T,"&gt;4.5") +COUNTIFS(CSV!$B:$B,$A208,CSV!$T:$T,"&gt;4.5"))/$D208</f>
        <v>0.47368421052631576</v>
      </c>
      <c r="O208" s="8">
        <f>COUNTIFS(CSV!$A:$A,$A208,CSV!$T:$T,"&gt;4.5")/$B208</f>
        <v>0.5</v>
      </c>
      <c r="P208" s="8">
        <f>COUNTIFS(CSV!$B:$B,$A208,CSV!$T:$T,"&gt;4.5")/$C208</f>
        <v>0.44444444444444442</v>
      </c>
      <c r="Q208" s="11">
        <f>(COUNTIFS(CSV!$A:$A,$A208,CSV!$R:$R,"&gt;0.5") +COUNTIFS(CSV!$B:$B,$A208,CSV!$S:$S,"&gt;0.5"))/$D208</f>
        <v>1</v>
      </c>
      <c r="R208" s="8">
        <f>COUNTIFS(CSV!$A:$A,$A208,CSV!$R:$R,"&gt;0.5")/$B208</f>
        <v>1</v>
      </c>
      <c r="S208" s="8">
        <f>COUNTIFS(CSV!$B:$B,$A208,CSV!$S:$S,"&gt;0.5")/$C208</f>
        <v>1</v>
      </c>
      <c r="T208" s="11">
        <f>(COUNTIFS(CSV!$A:$A,$A208,CSV!$R:$R,"&gt;1.5") +COUNTIFS(CSV!$B:$B,$A208,CSV!$S:$S,"&gt;1.5"))/$D208</f>
        <v>0.78947368421052633</v>
      </c>
      <c r="U208" s="8">
        <f>COUNTIFS(CSV!$A:$A,$A208,CSV!$R:$R,"&gt;1.5")/$B208</f>
        <v>0.9</v>
      </c>
      <c r="V208" s="8">
        <f>COUNTIFS(CSV!$B:$B,$A208,CSV!$S:$S,"&gt;1.5")/$C208</f>
        <v>0.66666666666666663</v>
      </c>
    </row>
    <row r="209" spans="1:22" x14ac:dyDescent="0.3">
      <c r="A209" t="s">
        <v>337</v>
      </c>
      <c r="B209" s="9">
        <f>COUNTIF(CSV!A:A,A209)</f>
        <v>12</v>
      </c>
      <c r="C209" s="4">
        <f>COUNTIF(CSV!B:B,A209)</f>
        <v>14</v>
      </c>
      <c r="D209" s="4">
        <f t="shared" ref="D209:D232" si="7">B209+C209</f>
        <v>26</v>
      </c>
      <c r="E209" s="10">
        <f>(SUMIF(CSV!$A:$A,$A209,CSV!$T:$T)  + SUMIF(CSV!$B:$B,$A209,CSV!$T:$T) )/$D209</f>
        <v>2.9615384615384617</v>
      </c>
      <c r="F209" s="6">
        <f>SUMIF(CSV!$A:$A,$A209,CSV!$T:$T)/$B209</f>
        <v>3.5</v>
      </c>
      <c r="G209" s="6">
        <f>SUMIF(CSV!$B:$B,$A209,CSV!$T:$T)/$C209</f>
        <v>2.5</v>
      </c>
      <c r="H209" s="10">
        <f>(SUMIF(CSV!$A:$A,$A209,CSV!$R:$R)  + SUMIF(CSV!$B:$B,$A209,CSV!$S:$S) )/$D209</f>
        <v>1.8461538461538463</v>
      </c>
      <c r="I209" s="6">
        <f>SUMIF(CSV!$A:$A,$A209,CSV!$R:$R)/$B209</f>
        <v>2.1666666666666665</v>
      </c>
      <c r="J209" s="6">
        <f>SUMIF(CSV!$B:$B,$A209,CSV!$S:$S)/$C209</f>
        <v>1.5714285714285714</v>
      </c>
      <c r="K209" s="11">
        <f>(COUNTIFS(CSV!$A:$A,$A209,CSV!$T:$T,"&gt;2.5") +COUNTIFS(CSV!$B:$B,$A209,CSV!$T:$T,"&gt;2.5"))/$D209</f>
        <v>0.61538461538461542</v>
      </c>
      <c r="L209" s="8">
        <f>COUNTIFS(CSV!$A:$A,$A209,CSV!$T:$T,"&gt;2.5")/$B209</f>
        <v>0.66666666666666663</v>
      </c>
      <c r="M209" s="8">
        <f>COUNTIFS(CSV!$B:$B,$A209,CSV!$T:$T,"&gt;2.5")/$C209</f>
        <v>0.5714285714285714</v>
      </c>
      <c r="N209" s="11">
        <f>(COUNTIFS(CSV!$A:$A,$A209,CSV!$T:$T,"&gt;4.5") +COUNTIFS(CSV!$B:$B,$A209,CSV!$T:$T,"&gt;4.5"))/$D209</f>
        <v>0.15384615384615385</v>
      </c>
      <c r="O209" s="8">
        <f>COUNTIFS(CSV!$A:$A,$A209,CSV!$T:$T,"&gt;4.5")/$B209</f>
        <v>0.25</v>
      </c>
      <c r="P209" s="8">
        <f>COUNTIFS(CSV!$B:$B,$A209,CSV!$T:$T,"&gt;4.5")/$C209</f>
        <v>7.1428571428571425E-2</v>
      </c>
      <c r="Q209" s="11">
        <f>(COUNTIFS(CSV!$A:$A,$A209,CSV!$R:$R,"&gt;0.5") +COUNTIFS(CSV!$B:$B,$A209,CSV!$S:$S,"&gt;0.5"))/$D209</f>
        <v>0.92307692307692313</v>
      </c>
      <c r="R209" s="8">
        <f>COUNTIFS(CSV!$A:$A,$A209,CSV!$R:$R,"&gt;0.5")/$B209</f>
        <v>0.91666666666666663</v>
      </c>
      <c r="S209" s="8">
        <f>COUNTIFS(CSV!$B:$B,$A209,CSV!$S:$S,"&gt;0.5")/$C209</f>
        <v>0.9285714285714286</v>
      </c>
      <c r="T209" s="11">
        <f>(COUNTIFS(CSV!$A:$A,$A209,CSV!$R:$R,"&gt;1.5") +COUNTIFS(CSV!$B:$B,$A209,CSV!$S:$S,"&gt;1.5"))/$D209</f>
        <v>0.65384615384615385</v>
      </c>
      <c r="U209" s="8">
        <f>COUNTIFS(CSV!$A:$A,$A209,CSV!$R:$R,"&gt;1.5")/$B209</f>
        <v>0.75</v>
      </c>
      <c r="V209" s="8">
        <f>COUNTIFS(CSV!$B:$B,$A209,CSV!$S:$S,"&gt;1.5")/$C209</f>
        <v>0.5714285714285714</v>
      </c>
    </row>
    <row r="210" spans="1:22" x14ac:dyDescent="0.3">
      <c r="A210" t="s">
        <v>333</v>
      </c>
      <c r="B210" s="9">
        <f>COUNTIF(CSV!A:A,A210)</f>
        <v>12</v>
      </c>
      <c r="C210" s="4">
        <f>COUNTIF(CSV!B:B,A210)</f>
        <v>12</v>
      </c>
      <c r="D210" s="4">
        <f t="shared" si="7"/>
        <v>24</v>
      </c>
      <c r="E210" s="10">
        <f>(SUMIF(CSV!$A:$A,$A210,CSV!$T:$T)  + SUMIF(CSV!$B:$B,$A210,CSV!$T:$T) )/$D210</f>
        <v>2.5</v>
      </c>
      <c r="F210" s="6">
        <f>SUMIF(CSV!$A:$A,$A210,CSV!$T:$T)/$B210</f>
        <v>2</v>
      </c>
      <c r="G210" s="6">
        <f>SUMIF(CSV!$B:$B,$A210,CSV!$T:$T)/$C210</f>
        <v>3</v>
      </c>
      <c r="H210" s="10">
        <f>(SUMIF(CSV!$A:$A,$A210,CSV!$R:$R)  + SUMIF(CSV!$B:$B,$A210,CSV!$S:$S) )/$D210</f>
        <v>0.83333333333333337</v>
      </c>
      <c r="I210" s="6">
        <f>SUMIF(CSV!$A:$A,$A210,CSV!$R:$R)/$B210</f>
        <v>0.5</v>
      </c>
      <c r="J210" s="6">
        <f>SUMIF(CSV!$B:$B,$A210,CSV!$S:$S)/$C210</f>
        <v>1.1666666666666667</v>
      </c>
      <c r="K210" s="11">
        <f>(COUNTIFS(CSV!$A:$A,$A210,CSV!$T:$T,"&gt;2.5") +COUNTIFS(CSV!$B:$B,$A210,CSV!$T:$T,"&gt;2.5"))/$D210</f>
        <v>0.5</v>
      </c>
      <c r="L210" s="8">
        <f>COUNTIFS(CSV!$A:$A,$A210,CSV!$T:$T,"&gt;2.5")/$B210</f>
        <v>0.5</v>
      </c>
      <c r="M210" s="8">
        <f>COUNTIFS(CSV!$B:$B,$A210,CSV!$T:$T,"&gt;2.5")/$C210</f>
        <v>0.5</v>
      </c>
      <c r="N210" s="11">
        <f>(COUNTIFS(CSV!$A:$A,$A210,CSV!$T:$T,"&gt;4.5") +COUNTIFS(CSV!$B:$B,$A210,CSV!$T:$T,"&gt;4.5"))/$D210</f>
        <v>8.3333333333333329E-2</v>
      </c>
      <c r="O210" s="8">
        <f>COUNTIFS(CSV!$A:$A,$A210,CSV!$T:$T,"&gt;4.5")/$B210</f>
        <v>0</v>
      </c>
      <c r="P210" s="8">
        <f>COUNTIFS(CSV!$B:$B,$A210,CSV!$T:$T,"&gt;4.5")/$C210</f>
        <v>0.16666666666666666</v>
      </c>
      <c r="Q210" s="11">
        <f>(COUNTIFS(CSV!$A:$A,$A210,CSV!$R:$R,"&gt;0.5") +COUNTIFS(CSV!$B:$B,$A210,CSV!$S:$S,"&gt;0.5"))/$D210</f>
        <v>0.5</v>
      </c>
      <c r="R210" s="8">
        <f>COUNTIFS(CSV!$A:$A,$A210,CSV!$R:$R,"&gt;0.5")/$B210</f>
        <v>0.41666666666666669</v>
      </c>
      <c r="S210" s="8">
        <f>COUNTIFS(CSV!$B:$B,$A210,CSV!$S:$S,"&gt;0.5")/$C210</f>
        <v>0.58333333333333337</v>
      </c>
      <c r="T210" s="11">
        <f>(COUNTIFS(CSV!$A:$A,$A210,CSV!$R:$R,"&gt;1.5") +COUNTIFS(CSV!$B:$B,$A210,CSV!$S:$S,"&gt;1.5"))/$D210</f>
        <v>0.16666666666666666</v>
      </c>
      <c r="U210" s="8">
        <f>COUNTIFS(CSV!$A:$A,$A210,CSV!$R:$R,"&gt;1.5")/$B210</f>
        <v>8.3333333333333329E-2</v>
      </c>
      <c r="V210" s="8">
        <f>COUNTIFS(CSV!$B:$B,$A210,CSV!$S:$S,"&gt;1.5")/$C210</f>
        <v>0.25</v>
      </c>
    </row>
    <row r="211" spans="1:22" x14ac:dyDescent="0.3">
      <c r="A211" t="s">
        <v>330</v>
      </c>
      <c r="B211" s="9">
        <f>COUNTIF(CSV!A:A,A211)</f>
        <v>12</v>
      </c>
      <c r="C211" s="4">
        <f>COUNTIF(CSV!B:B,A211)</f>
        <v>12</v>
      </c>
      <c r="D211" s="4">
        <f t="shared" si="7"/>
        <v>24</v>
      </c>
      <c r="E211" s="10">
        <f>(SUMIF(CSV!$A:$A,$A211,CSV!$T:$T)  + SUMIF(CSV!$B:$B,$A211,CSV!$T:$T) )/$D211</f>
        <v>3.2083333333333335</v>
      </c>
      <c r="F211" s="6">
        <f>SUMIF(CSV!$A:$A,$A211,CSV!$T:$T)/$B211</f>
        <v>3.3333333333333335</v>
      </c>
      <c r="G211" s="6">
        <f>SUMIF(CSV!$B:$B,$A211,CSV!$T:$T)/$C211</f>
        <v>3.0833333333333335</v>
      </c>
      <c r="H211" s="10">
        <f>(SUMIF(CSV!$A:$A,$A211,CSV!$R:$R)  + SUMIF(CSV!$B:$B,$A211,CSV!$S:$S) )/$D211</f>
        <v>1.7916666666666667</v>
      </c>
      <c r="I211" s="6">
        <f>SUMIF(CSV!$A:$A,$A211,CSV!$R:$R)/$B211</f>
        <v>1.5</v>
      </c>
      <c r="J211" s="6">
        <f>SUMIF(CSV!$B:$B,$A211,CSV!$S:$S)/$C211</f>
        <v>2.0833333333333335</v>
      </c>
      <c r="K211" s="11">
        <f>(COUNTIFS(CSV!$A:$A,$A211,CSV!$T:$T,"&gt;2.5") +COUNTIFS(CSV!$B:$B,$A211,CSV!$T:$T,"&gt;2.5"))/$D211</f>
        <v>0.54166666666666663</v>
      </c>
      <c r="L211" s="8">
        <f>COUNTIFS(CSV!$A:$A,$A211,CSV!$T:$T,"&gt;2.5")/$B211</f>
        <v>0.5</v>
      </c>
      <c r="M211" s="8">
        <f>COUNTIFS(CSV!$B:$B,$A211,CSV!$T:$T,"&gt;2.5")/$C211</f>
        <v>0.58333333333333337</v>
      </c>
      <c r="N211" s="11">
        <f>(COUNTIFS(CSV!$A:$A,$A211,CSV!$T:$T,"&gt;4.5") +COUNTIFS(CSV!$B:$B,$A211,CSV!$T:$T,"&gt;4.5"))/$D211</f>
        <v>0.25</v>
      </c>
      <c r="O211" s="8">
        <f>COUNTIFS(CSV!$A:$A,$A211,CSV!$T:$T,"&gt;4.5")/$B211</f>
        <v>0.33333333333333331</v>
      </c>
      <c r="P211" s="8">
        <f>COUNTIFS(CSV!$B:$B,$A211,CSV!$T:$T,"&gt;4.5")/$C211</f>
        <v>0.16666666666666666</v>
      </c>
      <c r="Q211" s="11">
        <f>(COUNTIFS(CSV!$A:$A,$A211,CSV!$R:$R,"&gt;0.5") +COUNTIFS(CSV!$B:$B,$A211,CSV!$S:$S,"&gt;0.5"))/$D211</f>
        <v>0.875</v>
      </c>
      <c r="R211" s="8">
        <f>COUNTIFS(CSV!$A:$A,$A211,CSV!$R:$R,"&gt;0.5")/$B211</f>
        <v>0.83333333333333337</v>
      </c>
      <c r="S211" s="8">
        <f>COUNTIFS(CSV!$B:$B,$A211,CSV!$S:$S,"&gt;0.5")/$C211</f>
        <v>0.91666666666666663</v>
      </c>
      <c r="T211" s="11">
        <f>(COUNTIFS(CSV!$A:$A,$A211,CSV!$R:$R,"&gt;1.5") +COUNTIFS(CSV!$B:$B,$A211,CSV!$S:$S,"&gt;1.5"))/$D211</f>
        <v>0.54166666666666663</v>
      </c>
      <c r="U211" s="8">
        <f>COUNTIFS(CSV!$A:$A,$A211,CSV!$R:$R,"&gt;1.5")/$B211</f>
        <v>0.33333333333333331</v>
      </c>
      <c r="V211" s="8">
        <f>COUNTIFS(CSV!$B:$B,$A211,CSV!$S:$S,"&gt;1.5")/$C211</f>
        <v>0.75</v>
      </c>
    </row>
    <row r="212" spans="1:22" x14ac:dyDescent="0.3">
      <c r="A212" t="s">
        <v>331</v>
      </c>
      <c r="B212" s="9">
        <f>COUNTIF(CSV!A:A,A212)</f>
        <v>14</v>
      </c>
      <c r="C212" s="4">
        <f>COUNTIF(CSV!B:B,A212)</f>
        <v>10</v>
      </c>
      <c r="D212" s="4">
        <f t="shared" si="7"/>
        <v>24</v>
      </c>
      <c r="E212" s="10">
        <f>(SUMIF(CSV!$A:$A,$A212,CSV!$T:$T)  + SUMIF(CSV!$B:$B,$A212,CSV!$T:$T) )/$D212</f>
        <v>3.0833333333333335</v>
      </c>
      <c r="F212" s="6">
        <f>SUMIF(CSV!$A:$A,$A212,CSV!$T:$T)/$B212</f>
        <v>3.2857142857142856</v>
      </c>
      <c r="G212" s="6">
        <f>SUMIF(CSV!$B:$B,$A212,CSV!$T:$T)/$C212</f>
        <v>2.8</v>
      </c>
      <c r="H212" s="10">
        <f>(SUMIF(CSV!$A:$A,$A212,CSV!$R:$R)  + SUMIF(CSV!$B:$B,$A212,CSV!$S:$S) )/$D212</f>
        <v>1.5</v>
      </c>
      <c r="I212" s="6">
        <f>SUMIF(CSV!$A:$A,$A212,CSV!$R:$R)/$B212</f>
        <v>1.5714285714285714</v>
      </c>
      <c r="J212" s="6">
        <f>SUMIF(CSV!$B:$B,$A212,CSV!$S:$S)/$C212</f>
        <v>1.4</v>
      </c>
      <c r="K212" s="11">
        <f>(COUNTIFS(CSV!$A:$A,$A212,CSV!$T:$T,"&gt;2.5") +COUNTIFS(CSV!$B:$B,$A212,CSV!$T:$T,"&gt;2.5"))/$D212</f>
        <v>0.58333333333333337</v>
      </c>
      <c r="L212" s="8">
        <f>COUNTIFS(CSV!$A:$A,$A212,CSV!$T:$T,"&gt;2.5")/$B212</f>
        <v>0.5</v>
      </c>
      <c r="M212" s="8">
        <f>COUNTIFS(CSV!$B:$B,$A212,CSV!$T:$T,"&gt;2.5")/$C212</f>
        <v>0.7</v>
      </c>
      <c r="N212" s="11">
        <f>(COUNTIFS(CSV!$A:$A,$A212,CSV!$T:$T,"&gt;4.5") +COUNTIFS(CSV!$B:$B,$A212,CSV!$T:$T,"&gt;4.5"))/$D212</f>
        <v>0.16666666666666666</v>
      </c>
      <c r="O212" s="8">
        <f>COUNTIFS(CSV!$A:$A,$A212,CSV!$T:$T,"&gt;4.5")/$B212</f>
        <v>0.21428571428571427</v>
      </c>
      <c r="P212" s="8">
        <f>COUNTIFS(CSV!$B:$B,$A212,CSV!$T:$T,"&gt;4.5")/$C212</f>
        <v>0.1</v>
      </c>
      <c r="Q212" s="11">
        <f>(COUNTIFS(CSV!$A:$A,$A212,CSV!$R:$R,"&gt;0.5") +COUNTIFS(CSV!$B:$B,$A212,CSV!$S:$S,"&gt;0.5"))/$D212</f>
        <v>0.79166666666666663</v>
      </c>
      <c r="R212" s="8">
        <f>COUNTIFS(CSV!$A:$A,$A212,CSV!$R:$R,"&gt;0.5")/$B212</f>
        <v>0.8571428571428571</v>
      </c>
      <c r="S212" s="8">
        <f>COUNTIFS(CSV!$B:$B,$A212,CSV!$S:$S,"&gt;0.5")/$C212</f>
        <v>0.7</v>
      </c>
      <c r="T212" s="11">
        <f>(COUNTIFS(CSV!$A:$A,$A212,CSV!$R:$R,"&gt;1.5") +COUNTIFS(CSV!$B:$B,$A212,CSV!$S:$S,"&gt;1.5"))/$D212</f>
        <v>0.45833333333333331</v>
      </c>
      <c r="U212" s="8">
        <f>COUNTIFS(CSV!$A:$A,$A212,CSV!$R:$R,"&gt;1.5")/$B212</f>
        <v>0.42857142857142855</v>
      </c>
      <c r="V212" s="8">
        <f>COUNTIFS(CSV!$B:$B,$A212,CSV!$S:$S,"&gt;1.5")/$C212</f>
        <v>0.5</v>
      </c>
    </row>
    <row r="213" spans="1:22" x14ac:dyDescent="0.3">
      <c r="A213" t="s">
        <v>341</v>
      </c>
      <c r="B213" s="9">
        <f>COUNTIF(CSV!A:A,A213)</f>
        <v>13</v>
      </c>
      <c r="C213" s="4">
        <f>COUNTIF(CSV!B:B,A213)</f>
        <v>14</v>
      </c>
      <c r="D213" s="4">
        <f t="shared" si="7"/>
        <v>27</v>
      </c>
      <c r="E213" s="10">
        <f>(SUMIF(CSV!$A:$A,$A213,CSV!$T:$T)  + SUMIF(CSV!$B:$B,$A213,CSV!$T:$T) )/$D213</f>
        <v>3.2222222222222223</v>
      </c>
      <c r="F213" s="6">
        <f>SUMIF(CSV!$A:$A,$A213,CSV!$T:$T)/$B213</f>
        <v>3.3846153846153846</v>
      </c>
      <c r="G213" s="6">
        <f>SUMIF(CSV!$B:$B,$A213,CSV!$T:$T)/$C213</f>
        <v>3.0714285714285716</v>
      </c>
      <c r="H213" s="10">
        <f>(SUMIF(CSV!$A:$A,$A213,CSV!$R:$R)  + SUMIF(CSV!$B:$B,$A213,CSV!$S:$S) )/$D213</f>
        <v>1.7407407407407407</v>
      </c>
      <c r="I213" s="6">
        <f>SUMIF(CSV!$A:$A,$A213,CSV!$R:$R)/$B213</f>
        <v>1.6153846153846154</v>
      </c>
      <c r="J213" s="6">
        <f>SUMIF(CSV!$B:$B,$A213,CSV!$S:$S)/$C213</f>
        <v>1.8571428571428572</v>
      </c>
      <c r="K213" s="11">
        <f>(COUNTIFS(CSV!$A:$A,$A213,CSV!$T:$T,"&gt;2.5") +COUNTIFS(CSV!$B:$B,$A213,CSV!$T:$T,"&gt;2.5"))/$D213</f>
        <v>0.51851851851851849</v>
      </c>
      <c r="L213" s="8">
        <f>COUNTIFS(CSV!$A:$A,$A213,CSV!$T:$T,"&gt;2.5")/$B213</f>
        <v>0.53846153846153844</v>
      </c>
      <c r="M213" s="8">
        <f>COUNTIFS(CSV!$B:$B,$A213,CSV!$T:$T,"&gt;2.5")/$C213</f>
        <v>0.5</v>
      </c>
      <c r="N213" s="11">
        <f>(COUNTIFS(CSV!$A:$A,$A213,CSV!$T:$T,"&gt;4.5") +COUNTIFS(CSV!$B:$B,$A213,CSV!$T:$T,"&gt;4.5"))/$D213</f>
        <v>0.29629629629629628</v>
      </c>
      <c r="O213" s="8">
        <f>COUNTIFS(CSV!$A:$A,$A213,CSV!$T:$T,"&gt;4.5")/$B213</f>
        <v>0.38461538461538464</v>
      </c>
      <c r="P213" s="8">
        <f>COUNTIFS(CSV!$B:$B,$A213,CSV!$T:$T,"&gt;4.5")/$C213</f>
        <v>0.21428571428571427</v>
      </c>
      <c r="Q213" s="11">
        <f>(COUNTIFS(CSV!$A:$A,$A213,CSV!$R:$R,"&gt;0.5") +COUNTIFS(CSV!$B:$B,$A213,CSV!$S:$S,"&gt;0.5"))/$D213</f>
        <v>0.81481481481481477</v>
      </c>
      <c r="R213" s="8">
        <f>COUNTIFS(CSV!$A:$A,$A213,CSV!$R:$R,"&gt;0.5")/$B213</f>
        <v>0.84615384615384615</v>
      </c>
      <c r="S213" s="8">
        <f>COUNTIFS(CSV!$B:$B,$A213,CSV!$S:$S,"&gt;0.5")/$C213</f>
        <v>0.7857142857142857</v>
      </c>
      <c r="T213" s="11">
        <f>(COUNTIFS(CSV!$A:$A,$A213,CSV!$R:$R,"&gt;1.5") +COUNTIFS(CSV!$B:$B,$A213,CSV!$S:$S,"&gt;1.5"))/$D213</f>
        <v>0.48148148148148145</v>
      </c>
      <c r="U213" s="8">
        <f>COUNTIFS(CSV!$A:$A,$A213,CSV!$R:$R,"&gt;1.5")/$B213</f>
        <v>0.46153846153846156</v>
      </c>
      <c r="V213" s="8">
        <f>COUNTIFS(CSV!$B:$B,$A213,CSV!$S:$S,"&gt;1.5")/$C213</f>
        <v>0.5</v>
      </c>
    </row>
    <row r="214" spans="1:22" x14ac:dyDescent="0.3">
      <c r="A214" t="s">
        <v>334</v>
      </c>
      <c r="B214" s="9">
        <f>COUNTIF(CSV!A:A,A214)</f>
        <v>14</v>
      </c>
      <c r="C214" s="4">
        <f>COUNTIF(CSV!B:B,A214)</f>
        <v>13</v>
      </c>
      <c r="D214" s="4">
        <f t="shared" si="7"/>
        <v>27</v>
      </c>
      <c r="E214" s="10">
        <f>(SUMIF(CSV!$A:$A,$A214,CSV!$T:$T)  + SUMIF(CSV!$B:$B,$A214,CSV!$T:$T) )/$D214</f>
        <v>3.8148148148148149</v>
      </c>
      <c r="F214" s="6">
        <f>SUMIF(CSV!$A:$A,$A214,CSV!$T:$T)/$B214</f>
        <v>3.4285714285714284</v>
      </c>
      <c r="G214" s="6">
        <f>SUMIF(CSV!$B:$B,$A214,CSV!$T:$T)/$C214</f>
        <v>4.2307692307692308</v>
      </c>
      <c r="H214" s="10">
        <f>(SUMIF(CSV!$A:$A,$A214,CSV!$R:$R)  + SUMIF(CSV!$B:$B,$A214,CSV!$S:$S) )/$D214</f>
        <v>1.5925925925925926</v>
      </c>
      <c r="I214" s="6">
        <f>SUMIF(CSV!$A:$A,$A214,CSV!$R:$R)/$B214</f>
        <v>1.3571428571428572</v>
      </c>
      <c r="J214" s="6">
        <f>SUMIF(CSV!$B:$B,$A214,CSV!$S:$S)/$C214</f>
        <v>1.8461538461538463</v>
      </c>
      <c r="K214" s="11">
        <f>(COUNTIFS(CSV!$A:$A,$A214,CSV!$T:$T,"&gt;2.5") +COUNTIFS(CSV!$B:$B,$A214,CSV!$T:$T,"&gt;2.5"))/$D214</f>
        <v>0.62962962962962965</v>
      </c>
      <c r="L214" s="8">
        <f>COUNTIFS(CSV!$A:$A,$A214,CSV!$T:$T,"&gt;2.5")/$B214</f>
        <v>0.5714285714285714</v>
      </c>
      <c r="M214" s="8">
        <f>COUNTIFS(CSV!$B:$B,$A214,CSV!$T:$T,"&gt;2.5")/$C214</f>
        <v>0.69230769230769229</v>
      </c>
      <c r="N214" s="11">
        <f>(COUNTIFS(CSV!$A:$A,$A214,CSV!$T:$T,"&gt;4.5") +COUNTIFS(CSV!$B:$B,$A214,CSV!$T:$T,"&gt;4.5"))/$D214</f>
        <v>0.37037037037037035</v>
      </c>
      <c r="O214" s="8">
        <f>COUNTIFS(CSV!$A:$A,$A214,CSV!$T:$T,"&gt;4.5")/$B214</f>
        <v>0.2857142857142857</v>
      </c>
      <c r="P214" s="8">
        <f>COUNTIFS(CSV!$B:$B,$A214,CSV!$T:$T,"&gt;4.5")/$C214</f>
        <v>0.46153846153846156</v>
      </c>
      <c r="Q214" s="11">
        <f>(COUNTIFS(CSV!$A:$A,$A214,CSV!$R:$R,"&gt;0.5") +COUNTIFS(CSV!$B:$B,$A214,CSV!$S:$S,"&gt;0.5"))/$D214</f>
        <v>0.88888888888888884</v>
      </c>
      <c r="R214" s="8">
        <f>COUNTIFS(CSV!$A:$A,$A214,CSV!$R:$R,"&gt;0.5")/$B214</f>
        <v>0.7857142857142857</v>
      </c>
      <c r="S214" s="8">
        <f>COUNTIFS(CSV!$B:$B,$A214,CSV!$S:$S,"&gt;0.5")/$C214</f>
        <v>1</v>
      </c>
      <c r="T214" s="11">
        <f>(COUNTIFS(CSV!$A:$A,$A214,CSV!$R:$R,"&gt;1.5") +COUNTIFS(CSV!$B:$B,$A214,CSV!$S:$S,"&gt;1.5"))/$D214</f>
        <v>0.55555555555555558</v>
      </c>
      <c r="U214" s="8">
        <f>COUNTIFS(CSV!$A:$A,$A214,CSV!$R:$R,"&gt;1.5")/$B214</f>
        <v>0.5</v>
      </c>
      <c r="V214" s="8">
        <f>COUNTIFS(CSV!$B:$B,$A214,CSV!$S:$S,"&gt;1.5")/$C214</f>
        <v>0.61538461538461542</v>
      </c>
    </row>
    <row r="215" spans="1:22" x14ac:dyDescent="0.3">
      <c r="A215" t="s">
        <v>338</v>
      </c>
      <c r="B215" s="9">
        <f>COUNTIF(CSV!A:A,A215)</f>
        <v>14</v>
      </c>
      <c r="C215" s="4">
        <f>COUNTIF(CSV!B:B,A215)</f>
        <v>11</v>
      </c>
      <c r="D215" s="4">
        <f t="shared" si="7"/>
        <v>25</v>
      </c>
      <c r="E215" s="10">
        <f>(SUMIF(CSV!$A:$A,$A215,CSV!$T:$T)  + SUMIF(CSV!$B:$B,$A215,CSV!$T:$T) )/$D215</f>
        <v>3.04</v>
      </c>
      <c r="F215" s="6">
        <f>SUMIF(CSV!$A:$A,$A215,CSV!$T:$T)/$B215</f>
        <v>3.0714285714285716</v>
      </c>
      <c r="G215" s="6">
        <f>SUMIF(CSV!$B:$B,$A215,CSV!$T:$T)/$C215</f>
        <v>3</v>
      </c>
      <c r="H215" s="10">
        <f>(SUMIF(CSV!$A:$A,$A215,CSV!$R:$R)  + SUMIF(CSV!$B:$B,$A215,CSV!$S:$S) )/$D215</f>
        <v>1.48</v>
      </c>
      <c r="I215" s="6">
        <f>SUMIF(CSV!$A:$A,$A215,CSV!$R:$R)/$B215</f>
        <v>1.5</v>
      </c>
      <c r="J215" s="6">
        <f>SUMIF(CSV!$B:$B,$A215,CSV!$S:$S)/$C215</f>
        <v>1.4545454545454546</v>
      </c>
      <c r="K215" s="11">
        <f>(COUNTIFS(CSV!$A:$A,$A215,CSV!$T:$T,"&gt;2.5") +COUNTIFS(CSV!$B:$B,$A215,CSV!$T:$T,"&gt;2.5"))/$D215</f>
        <v>0.56000000000000005</v>
      </c>
      <c r="L215" s="8">
        <f>COUNTIFS(CSV!$A:$A,$A215,CSV!$T:$T,"&gt;2.5")/$B215</f>
        <v>0.5</v>
      </c>
      <c r="M215" s="8">
        <f>COUNTIFS(CSV!$B:$B,$A215,CSV!$T:$T,"&gt;2.5")/$C215</f>
        <v>0.63636363636363635</v>
      </c>
      <c r="N215" s="11">
        <f>(COUNTIFS(CSV!$A:$A,$A215,CSV!$T:$T,"&gt;4.5") +COUNTIFS(CSV!$B:$B,$A215,CSV!$T:$T,"&gt;4.5"))/$D215</f>
        <v>0.2</v>
      </c>
      <c r="O215" s="8">
        <f>COUNTIFS(CSV!$A:$A,$A215,CSV!$T:$T,"&gt;4.5")/$B215</f>
        <v>0.21428571428571427</v>
      </c>
      <c r="P215" s="8">
        <f>COUNTIFS(CSV!$B:$B,$A215,CSV!$T:$T,"&gt;4.5")/$C215</f>
        <v>0.18181818181818182</v>
      </c>
      <c r="Q215" s="11">
        <f>(COUNTIFS(CSV!$A:$A,$A215,CSV!$R:$R,"&gt;0.5") +COUNTIFS(CSV!$B:$B,$A215,CSV!$S:$S,"&gt;0.5"))/$D215</f>
        <v>0.8</v>
      </c>
      <c r="R215" s="8">
        <f>COUNTIFS(CSV!$A:$A,$A215,CSV!$R:$R,"&gt;0.5")/$B215</f>
        <v>0.7857142857142857</v>
      </c>
      <c r="S215" s="8">
        <f>COUNTIFS(CSV!$B:$B,$A215,CSV!$S:$S,"&gt;0.5")/$C215</f>
        <v>0.81818181818181823</v>
      </c>
      <c r="T215" s="11">
        <f>(COUNTIFS(CSV!$A:$A,$A215,CSV!$R:$R,"&gt;1.5") +COUNTIFS(CSV!$B:$B,$A215,CSV!$S:$S,"&gt;1.5"))/$D215</f>
        <v>0.44</v>
      </c>
      <c r="U215" s="8">
        <f>COUNTIFS(CSV!$A:$A,$A215,CSV!$R:$R,"&gt;1.5")/$B215</f>
        <v>0.42857142857142855</v>
      </c>
      <c r="V215" s="8">
        <f>COUNTIFS(CSV!$B:$B,$A215,CSV!$S:$S,"&gt;1.5")/$C215</f>
        <v>0.45454545454545453</v>
      </c>
    </row>
    <row r="216" spans="1:22" x14ac:dyDescent="0.3">
      <c r="A216" t="s">
        <v>342</v>
      </c>
      <c r="B216" s="9">
        <f>COUNTIF(CSV!A:A,A216)</f>
        <v>15</v>
      </c>
      <c r="C216" s="4">
        <f>COUNTIF(CSV!B:B,A216)</f>
        <v>10</v>
      </c>
      <c r="D216" s="4">
        <f t="shared" si="7"/>
        <v>25</v>
      </c>
      <c r="E216" s="10">
        <f>(SUMIF(CSV!$A:$A,$A216,CSV!$T:$T)  + SUMIF(CSV!$B:$B,$A216,CSV!$T:$T) )/$D216</f>
        <v>2.48</v>
      </c>
      <c r="F216" s="6">
        <f>SUMIF(CSV!$A:$A,$A216,CSV!$T:$T)/$B216</f>
        <v>2.2666666666666666</v>
      </c>
      <c r="G216" s="6">
        <f>SUMIF(CSV!$B:$B,$A216,CSV!$T:$T)/$C216</f>
        <v>2.8</v>
      </c>
      <c r="H216" s="10">
        <f>(SUMIF(CSV!$A:$A,$A216,CSV!$R:$R)  + SUMIF(CSV!$B:$B,$A216,CSV!$S:$S) )/$D216</f>
        <v>1.24</v>
      </c>
      <c r="I216" s="6">
        <f>SUMIF(CSV!$A:$A,$A216,CSV!$R:$R)/$B216</f>
        <v>1.3333333333333333</v>
      </c>
      <c r="J216" s="6">
        <f>SUMIF(CSV!$B:$B,$A216,CSV!$S:$S)/$C216</f>
        <v>1.1000000000000001</v>
      </c>
      <c r="K216" s="11">
        <f>(COUNTIFS(CSV!$A:$A,$A216,CSV!$T:$T,"&gt;2.5") +COUNTIFS(CSV!$B:$B,$A216,CSV!$T:$T,"&gt;2.5"))/$D216</f>
        <v>0.4</v>
      </c>
      <c r="L216" s="8">
        <f>COUNTIFS(CSV!$A:$A,$A216,CSV!$T:$T,"&gt;2.5")/$B216</f>
        <v>0.4</v>
      </c>
      <c r="M216" s="8">
        <f>COUNTIFS(CSV!$B:$B,$A216,CSV!$T:$T,"&gt;2.5")/$C216</f>
        <v>0.4</v>
      </c>
      <c r="N216" s="11">
        <f>(COUNTIFS(CSV!$A:$A,$A216,CSV!$T:$T,"&gt;4.5") +COUNTIFS(CSV!$B:$B,$A216,CSV!$T:$T,"&gt;4.5"))/$D216</f>
        <v>0.12</v>
      </c>
      <c r="O216" s="8">
        <f>COUNTIFS(CSV!$A:$A,$A216,CSV!$T:$T,"&gt;4.5")/$B216</f>
        <v>6.6666666666666666E-2</v>
      </c>
      <c r="P216" s="8">
        <f>COUNTIFS(CSV!$B:$B,$A216,CSV!$T:$T,"&gt;4.5")/$C216</f>
        <v>0.2</v>
      </c>
      <c r="Q216" s="11">
        <f>(COUNTIFS(CSV!$A:$A,$A216,CSV!$R:$R,"&gt;0.5") +COUNTIFS(CSV!$B:$B,$A216,CSV!$S:$S,"&gt;0.5"))/$D216</f>
        <v>0.68</v>
      </c>
      <c r="R216" s="8">
        <f>COUNTIFS(CSV!$A:$A,$A216,CSV!$R:$R,"&gt;0.5")/$B216</f>
        <v>0.66666666666666663</v>
      </c>
      <c r="S216" s="8">
        <f>COUNTIFS(CSV!$B:$B,$A216,CSV!$S:$S,"&gt;0.5")/$C216</f>
        <v>0.7</v>
      </c>
      <c r="T216" s="11">
        <f>(COUNTIFS(CSV!$A:$A,$A216,CSV!$R:$R,"&gt;1.5") +COUNTIFS(CSV!$B:$B,$A216,CSV!$S:$S,"&gt;1.5"))/$D216</f>
        <v>0.36</v>
      </c>
      <c r="U216" s="8">
        <f>COUNTIFS(CSV!$A:$A,$A216,CSV!$R:$R,"&gt;1.5")/$B216</f>
        <v>0.4</v>
      </c>
      <c r="V216" s="8">
        <f>COUNTIFS(CSV!$B:$B,$A216,CSV!$S:$S,"&gt;1.5")/$C216</f>
        <v>0.3</v>
      </c>
    </row>
    <row r="217" spans="1:22" x14ac:dyDescent="0.3">
      <c r="A217" t="s">
        <v>336</v>
      </c>
      <c r="B217" s="9">
        <f>COUNTIF(CSV!A:A,A217)</f>
        <v>12</v>
      </c>
      <c r="C217" s="4">
        <f>COUNTIF(CSV!B:B,A217)</f>
        <v>12</v>
      </c>
      <c r="D217" s="4">
        <f t="shared" si="7"/>
        <v>24</v>
      </c>
      <c r="E217" s="10">
        <f>(SUMIF(CSV!$A:$A,$A217,CSV!$T:$T)  + SUMIF(CSV!$B:$B,$A217,CSV!$T:$T) )/$D217</f>
        <v>2.875</v>
      </c>
      <c r="F217" s="6">
        <f>SUMIF(CSV!$A:$A,$A217,CSV!$T:$T)/$B217</f>
        <v>2.5833333333333335</v>
      </c>
      <c r="G217" s="6">
        <f>SUMIF(CSV!$B:$B,$A217,CSV!$T:$T)/$C217</f>
        <v>3.1666666666666665</v>
      </c>
      <c r="H217" s="10">
        <f>(SUMIF(CSV!$A:$A,$A217,CSV!$R:$R)  + SUMIF(CSV!$B:$B,$A217,CSV!$S:$S) )/$D217</f>
        <v>1.625</v>
      </c>
      <c r="I217" s="6">
        <f>SUMIF(CSV!$A:$A,$A217,CSV!$R:$R)/$B217</f>
        <v>1.3333333333333333</v>
      </c>
      <c r="J217" s="6">
        <f>SUMIF(CSV!$B:$B,$A217,CSV!$S:$S)/$C217</f>
        <v>1.9166666666666667</v>
      </c>
      <c r="K217" s="11">
        <f>(COUNTIFS(CSV!$A:$A,$A217,CSV!$T:$T,"&gt;2.5") +COUNTIFS(CSV!$B:$B,$A217,CSV!$T:$T,"&gt;2.5"))/$D217</f>
        <v>0.45833333333333331</v>
      </c>
      <c r="L217" s="8">
        <f>COUNTIFS(CSV!$A:$A,$A217,CSV!$T:$T,"&gt;2.5")/$B217</f>
        <v>0.41666666666666669</v>
      </c>
      <c r="M217" s="8">
        <f>COUNTIFS(CSV!$B:$B,$A217,CSV!$T:$T,"&gt;2.5")/$C217</f>
        <v>0.5</v>
      </c>
      <c r="N217" s="11">
        <f>(COUNTIFS(CSV!$A:$A,$A217,CSV!$T:$T,"&gt;4.5") +COUNTIFS(CSV!$B:$B,$A217,CSV!$T:$T,"&gt;4.5"))/$D217</f>
        <v>0.20833333333333334</v>
      </c>
      <c r="O217" s="8">
        <f>COUNTIFS(CSV!$A:$A,$A217,CSV!$T:$T,"&gt;4.5")/$B217</f>
        <v>0.16666666666666666</v>
      </c>
      <c r="P217" s="8">
        <f>COUNTIFS(CSV!$B:$B,$A217,CSV!$T:$T,"&gt;4.5")/$C217</f>
        <v>0.25</v>
      </c>
      <c r="Q217" s="11">
        <f>(COUNTIFS(CSV!$A:$A,$A217,CSV!$R:$R,"&gt;0.5") +COUNTIFS(CSV!$B:$B,$A217,CSV!$S:$S,"&gt;0.5"))/$D217</f>
        <v>0.70833333333333337</v>
      </c>
      <c r="R217" s="8">
        <f>COUNTIFS(CSV!$A:$A,$A217,CSV!$R:$R,"&gt;0.5")/$B217</f>
        <v>0.66666666666666663</v>
      </c>
      <c r="S217" s="8">
        <f>COUNTIFS(CSV!$B:$B,$A217,CSV!$S:$S,"&gt;0.5")/$C217</f>
        <v>0.75</v>
      </c>
      <c r="T217" s="11">
        <f>(COUNTIFS(CSV!$A:$A,$A217,CSV!$R:$R,"&gt;1.5") +COUNTIFS(CSV!$B:$B,$A217,CSV!$S:$S,"&gt;1.5"))/$D217</f>
        <v>0.45833333333333331</v>
      </c>
      <c r="U217" s="8">
        <f>COUNTIFS(CSV!$A:$A,$A217,CSV!$R:$R,"&gt;1.5")/$B217</f>
        <v>0.41666666666666669</v>
      </c>
      <c r="V217" s="8">
        <f>COUNTIFS(CSV!$B:$B,$A217,CSV!$S:$S,"&gt;1.5")/$C217</f>
        <v>0.5</v>
      </c>
    </row>
    <row r="218" spans="1:22" x14ac:dyDescent="0.3">
      <c r="A218" t="s">
        <v>329</v>
      </c>
      <c r="B218" s="9">
        <f>COUNTIF(CSV!A:A,A218)</f>
        <v>13</v>
      </c>
      <c r="C218" s="4">
        <f>COUNTIF(CSV!B:B,A218)</f>
        <v>13</v>
      </c>
      <c r="D218" s="4">
        <f t="shared" si="7"/>
        <v>26</v>
      </c>
      <c r="E218" s="10">
        <f>(SUMIF(CSV!$A:$A,$A218,CSV!$T:$T)  + SUMIF(CSV!$B:$B,$A218,CSV!$T:$T) )/$D218</f>
        <v>2.3461538461538463</v>
      </c>
      <c r="F218" s="6">
        <f>SUMIF(CSV!$A:$A,$A218,CSV!$T:$T)/$B218</f>
        <v>2.6923076923076925</v>
      </c>
      <c r="G218" s="6">
        <f>SUMIF(CSV!$B:$B,$A218,CSV!$T:$T)/$C218</f>
        <v>2</v>
      </c>
      <c r="H218" s="10">
        <f>(SUMIF(CSV!$A:$A,$A218,CSV!$R:$R)  + SUMIF(CSV!$B:$B,$A218,CSV!$S:$S) )/$D218</f>
        <v>1.7307692307692308</v>
      </c>
      <c r="I218" s="6">
        <f>SUMIF(CSV!$A:$A,$A218,CSV!$R:$R)/$B218</f>
        <v>1.7692307692307692</v>
      </c>
      <c r="J218" s="6">
        <f>SUMIF(CSV!$B:$B,$A218,CSV!$S:$S)/$C218</f>
        <v>1.6923076923076923</v>
      </c>
      <c r="K218" s="11">
        <f>(COUNTIFS(CSV!$A:$A,$A218,CSV!$T:$T,"&gt;2.5") +COUNTIFS(CSV!$B:$B,$A218,CSV!$T:$T,"&gt;2.5"))/$D218</f>
        <v>0.42307692307692307</v>
      </c>
      <c r="L218" s="8">
        <f>COUNTIFS(CSV!$A:$A,$A218,CSV!$T:$T,"&gt;2.5")/$B218</f>
        <v>0.46153846153846156</v>
      </c>
      <c r="M218" s="8">
        <f>COUNTIFS(CSV!$B:$B,$A218,CSV!$T:$T,"&gt;2.5")/$C218</f>
        <v>0.38461538461538464</v>
      </c>
      <c r="N218" s="11">
        <f>(COUNTIFS(CSV!$A:$A,$A218,CSV!$T:$T,"&gt;4.5") +COUNTIFS(CSV!$B:$B,$A218,CSV!$T:$T,"&gt;4.5"))/$D218</f>
        <v>0.15384615384615385</v>
      </c>
      <c r="O218" s="8">
        <f>COUNTIFS(CSV!$A:$A,$A218,CSV!$T:$T,"&gt;4.5")/$B218</f>
        <v>0.23076923076923078</v>
      </c>
      <c r="P218" s="8">
        <f>COUNTIFS(CSV!$B:$B,$A218,CSV!$T:$T,"&gt;4.5")/$C218</f>
        <v>7.6923076923076927E-2</v>
      </c>
      <c r="Q218" s="11">
        <f>(COUNTIFS(CSV!$A:$A,$A218,CSV!$R:$R,"&gt;0.5") +COUNTIFS(CSV!$B:$B,$A218,CSV!$S:$S,"&gt;0.5"))/$D218</f>
        <v>0.76923076923076927</v>
      </c>
      <c r="R218" s="8">
        <f>COUNTIFS(CSV!$A:$A,$A218,CSV!$R:$R,"&gt;0.5")/$B218</f>
        <v>0.76923076923076927</v>
      </c>
      <c r="S218" s="8">
        <f>COUNTIFS(CSV!$B:$B,$A218,CSV!$S:$S,"&gt;0.5")/$C218</f>
        <v>0.76923076923076927</v>
      </c>
      <c r="T218" s="11">
        <f>(COUNTIFS(CSV!$A:$A,$A218,CSV!$R:$R,"&gt;1.5") +COUNTIFS(CSV!$B:$B,$A218,CSV!$S:$S,"&gt;1.5"))/$D218</f>
        <v>0.5</v>
      </c>
      <c r="U218" s="8">
        <f>COUNTIFS(CSV!$A:$A,$A218,CSV!$R:$R,"&gt;1.5")/$B218</f>
        <v>0.46153846153846156</v>
      </c>
      <c r="V218" s="8">
        <f>COUNTIFS(CSV!$B:$B,$A218,CSV!$S:$S,"&gt;1.5")/$C218</f>
        <v>0.53846153846153844</v>
      </c>
    </row>
    <row r="219" spans="1:22" x14ac:dyDescent="0.3">
      <c r="A219" t="s">
        <v>328</v>
      </c>
      <c r="B219" s="9">
        <f>COUNTIF(CSV!A:A,A219)</f>
        <v>12</v>
      </c>
      <c r="C219" s="4">
        <f>COUNTIF(CSV!B:B,A219)</f>
        <v>14</v>
      </c>
      <c r="D219" s="4">
        <f t="shared" si="7"/>
        <v>26</v>
      </c>
      <c r="E219" s="10">
        <f>(SUMIF(CSV!$A:$A,$A219,CSV!$T:$T)  + SUMIF(CSV!$B:$B,$A219,CSV!$T:$T) )/$D219</f>
        <v>3.1153846153846154</v>
      </c>
      <c r="F219" s="6">
        <f>SUMIF(CSV!$A:$A,$A219,CSV!$T:$T)/$B219</f>
        <v>3.0833333333333335</v>
      </c>
      <c r="G219" s="6">
        <f>SUMIF(CSV!$B:$B,$A219,CSV!$T:$T)/$C219</f>
        <v>3.1428571428571428</v>
      </c>
      <c r="H219" s="10">
        <f>(SUMIF(CSV!$A:$A,$A219,CSV!$R:$R)  + SUMIF(CSV!$B:$B,$A219,CSV!$S:$S) )/$D219</f>
        <v>1.2692307692307692</v>
      </c>
      <c r="I219" s="6">
        <f>SUMIF(CSV!$A:$A,$A219,CSV!$R:$R)/$B219</f>
        <v>1.1666666666666667</v>
      </c>
      <c r="J219" s="6">
        <f>SUMIF(CSV!$B:$B,$A219,CSV!$S:$S)/$C219</f>
        <v>1.3571428571428572</v>
      </c>
      <c r="K219" s="11">
        <f>(COUNTIFS(CSV!$A:$A,$A219,CSV!$T:$T,"&gt;2.5") +COUNTIFS(CSV!$B:$B,$A219,CSV!$T:$T,"&gt;2.5"))/$D219</f>
        <v>0.57692307692307687</v>
      </c>
      <c r="L219" s="8">
        <f>COUNTIFS(CSV!$A:$A,$A219,CSV!$T:$T,"&gt;2.5")/$B219</f>
        <v>0.58333333333333337</v>
      </c>
      <c r="M219" s="8">
        <f>COUNTIFS(CSV!$B:$B,$A219,CSV!$T:$T,"&gt;2.5")/$C219</f>
        <v>0.5714285714285714</v>
      </c>
      <c r="N219" s="11">
        <f>(COUNTIFS(CSV!$A:$A,$A219,CSV!$T:$T,"&gt;4.5") +COUNTIFS(CSV!$B:$B,$A219,CSV!$T:$T,"&gt;4.5"))/$D219</f>
        <v>0.19230769230769232</v>
      </c>
      <c r="O219" s="8">
        <f>COUNTIFS(CSV!$A:$A,$A219,CSV!$T:$T,"&gt;4.5")/$B219</f>
        <v>0.16666666666666666</v>
      </c>
      <c r="P219" s="8">
        <f>COUNTIFS(CSV!$B:$B,$A219,CSV!$T:$T,"&gt;4.5")/$C219</f>
        <v>0.21428571428571427</v>
      </c>
      <c r="Q219" s="11">
        <f>(COUNTIFS(CSV!$A:$A,$A219,CSV!$R:$R,"&gt;0.5") +COUNTIFS(CSV!$B:$B,$A219,CSV!$S:$S,"&gt;0.5"))/$D219</f>
        <v>0.73076923076923073</v>
      </c>
      <c r="R219" s="8">
        <f>COUNTIFS(CSV!$A:$A,$A219,CSV!$R:$R,"&gt;0.5")/$B219</f>
        <v>0.75</v>
      </c>
      <c r="S219" s="8">
        <f>COUNTIFS(CSV!$B:$B,$A219,CSV!$S:$S,"&gt;0.5")/$C219</f>
        <v>0.7142857142857143</v>
      </c>
      <c r="T219" s="11">
        <f>(COUNTIFS(CSV!$A:$A,$A219,CSV!$R:$R,"&gt;1.5") +COUNTIFS(CSV!$B:$B,$A219,CSV!$S:$S,"&gt;1.5"))/$D219</f>
        <v>0.26923076923076922</v>
      </c>
      <c r="U219" s="8">
        <f>COUNTIFS(CSV!$A:$A,$A219,CSV!$R:$R,"&gt;1.5")/$B219</f>
        <v>0.25</v>
      </c>
      <c r="V219" s="8">
        <f>COUNTIFS(CSV!$B:$B,$A219,CSV!$S:$S,"&gt;1.5")/$C219</f>
        <v>0.2857142857142857</v>
      </c>
    </row>
    <row r="220" spans="1:22" x14ac:dyDescent="0.3">
      <c r="A220" t="s">
        <v>323</v>
      </c>
      <c r="B220" s="9">
        <f>COUNTIF(CSV!A:A,A220)</f>
        <v>14</v>
      </c>
      <c r="C220" s="4">
        <f>COUNTIF(CSV!B:B,A220)</f>
        <v>13</v>
      </c>
      <c r="D220" s="4">
        <f t="shared" si="7"/>
        <v>27</v>
      </c>
      <c r="E220" s="10">
        <f>(SUMIF(CSV!$A:$A,$A220,CSV!$T:$T)  + SUMIF(CSV!$B:$B,$A220,CSV!$T:$T) )/$D220</f>
        <v>2.4074074074074074</v>
      </c>
      <c r="F220" s="6">
        <f>SUMIF(CSV!$A:$A,$A220,CSV!$T:$T)/$B220</f>
        <v>2.5</v>
      </c>
      <c r="G220" s="6">
        <f>SUMIF(CSV!$B:$B,$A220,CSV!$T:$T)/$C220</f>
        <v>2.3076923076923075</v>
      </c>
      <c r="H220" s="10">
        <f>(SUMIF(CSV!$A:$A,$A220,CSV!$R:$R)  + SUMIF(CSV!$B:$B,$A220,CSV!$S:$S) )/$D220</f>
        <v>1.1111111111111112</v>
      </c>
      <c r="I220" s="6">
        <f>SUMIF(CSV!$A:$A,$A220,CSV!$R:$R)/$B220</f>
        <v>1.0714285714285714</v>
      </c>
      <c r="J220" s="6">
        <f>SUMIF(CSV!$B:$B,$A220,CSV!$S:$S)/$C220</f>
        <v>1.1538461538461537</v>
      </c>
      <c r="K220" s="11">
        <f>(COUNTIFS(CSV!$A:$A,$A220,CSV!$T:$T,"&gt;2.5") +COUNTIFS(CSV!$B:$B,$A220,CSV!$T:$T,"&gt;2.5"))/$D220</f>
        <v>0.44444444444444442</v>
      </c>
      <c r="L220" s="8">
        <f>COUNTIFS(CSV!$A:$A,$A220,CSV!$T:$T,"&gt;2.5")/$B220</f>
        <v>0.5</v>
      </c>
      <c r="M220" s="8">
        <f>COUNTIFS(CSV!$B:$B,$A220,CSV!$T:$T,"&gt;2.5")/$C220</f>
        <v>0.38461538461538464</v>
      </c>
      <c r="N220" s="11">
        <f>(COUNTIFS(CSV!$A:$A,$A220,CSV!$T:$T,"&gt;4.5") +COUNTIFS(CSV!$B:$B,$A220,CSV!$T:$T,"&gt;4.5"))/$D220</f>
        <v>0.14814814814814814</v>
      </c>
      <c r="O220" s="8">
        <f>COUNTIFS(CSV!$A:$A,$A220,CSV!$T:$T,"&gt;4.5")/$B220</f>
        <v>0.14285714285714285</v>
      </c>
      <c r="P220" s="8">
        <f>COUNTIFS(CSV!$B:$B,$A220,CSV!$T:$T,"&gt;4.5")/$C220</f>
        <v>0.15384615384615385</v>
      </c>
      <c r="Q220" s="11">
        <f>(COUNTIFS(CSV!$A:$A,$A220,CSV!$R:$R,"&gt;0.5") +COUNTIFS(CSV!$B:$B,$A220,CSV!$S:$S,"&gt;0.5"))/$D220</f>
        <v>0.7407407407407407</v>
      </c>
      <c r="R220" s="8">
        <f>COUNTIFS(CSV!$A:$A,$A220,CSV!$R:$R,"&gt;0.5")/$B220</f>
        <v>0.7857142857142857</v>
      </c>
      <c r="S220" s="8">
        <f>COUNTIFS(CSV!$B:$B,$A220,CSV!$S:$S,"&gt;0.5")/$C220</f>
        <v>0.69230769230769229</v>
      </c>
      <c r="T220" s="11">
        <f>(COUNTIFS(CSV!$A:$A,$A220,CSV!$R:$R,"&gt;1.5") +COUNTIFS(CSV!$B:$B,$A220,CSV!$S:$S,"&gt;1.5"))/$D220</f>
        <v>0.25925925925925924</v>
      </c>
      <c r="U220" s="8">
        <f>COUNTIFS(CSV!$A:$A,$A220,CSV!$R:$R,"&gt;1.5")/$B220</f>
        <v>0.21428571428571427</v>
      </c>
      <c r="V220" s="8">
        <f>COUNTIFS(CSV!$B:$B,$A220,CSV!$S:$S,"&gt;1.5")/$C220</f>
        <v>0.30769230769230771</v>
      </c>
    </row>
    <row r="221" spans="1:22" x14ac:dyDescent="0.3">
      <c r="A221" t="s">
        <v>326</v>
      </c>
      <c r="B221" s="9">
        <f>COUNTIF(CSV!A:A,A221)</f>
        <v>13</v>
      </c>
      <c r="C221" s="4">
        <f>COUNTIF(CSV!B:B,A221)</f>
        <v>14</v>
      </c>
      <c r="D221" s="4">
        <f t="shared" si="7"/>
        <v>27</v>
      </c>
      <c r="E221" s="10">
        <f>(SUMIF(CSV!$A:$A,$A221,CSV!$T:$T)  + SUMIF(CSV!$B:$B,$A221,CSV!$T:$T) )/$D221</f>
        <v>2.0370370370370372</v>
      </c>
      <c r="F221" s="6">
        <f>SUMIF(CSV!$A:$A,$A221,CSV!$T:$T)/$B221</f>
        <v>2.6153846153846154</v>
      </c>
      <c r="G221" s="6">
        <f>SUMIF(CSV!$B:$B,$A221,CSV!$T:$T)/$C221</f>
        <v>1.5</v>
      </c>
      <c r="H221" s="10">
        <f>(SUMIF(CSV!$A:$A,$A221,CSV!$R:$R)  + SUMIF(CSV!$B:$B,$A221,CSV!$S:$S) )/$D221</f>
        <v>1.1481481481481481</v>
      </c>
      <c r="I221" s="6">
        <f>SUMIF(CSV!$A:$A,$A221,CSV!$R:$R)/$B221</f>
        <v>1.2307692307692308</v>
      </c>
      <c r="J221" s="6">
        <f>SUMIF(CSV!$B:$B,$A221,CSV!$S:$S)/$C221</f>
        <v>1.0714285714285714</v>
      </c>
      <c r="K221" s="11">
        <f>(COUNTIFS(CSV!$A:$A,$A221,CSV!$T:$T,"&gt;2.5") +COUNTIFS(CSV!$B:$B,$A221,CSV!$T:$T,"&gt;2.5"))/$D221</f>
        <v>0.25925925925925924</v>
      </c>
      <c r="L221" s="8">
        <f>COUNTIFS(CSV!$A:$A,$A221,CSV!$T:$T,"&gt;2.5")/$B221</f>
        <v>0.38461538461538464</v>
      </c>
      <c r="M221" s="8">
        <f>COUNTIFS(CSV!$B:$B,$A221,CSV!$T:$T,"&gt;2.5")/$C221</f>
        <v>0.14285714285714285</v>
      </c>
      <c r="N221" s="11">
        <f>(COUNTIFS(CSV!$A:$A,$A221,CSV!$T:$T,"&gt;4.5") +COUNTIFS(CSV!$B:$B,$A221,CSV!$T:$T,"&gt;4.5"))/$D221</f>
        <v>0.1111111111111111</v>
      </c>
      <c r="O221" s="8">
        <f>COUNTIFS(CSV!$A:$A,$A221,CSV!$T:$T,"&gt;4.5")/$B221</f>
        <v>0.23076923076923078</v>
      </c>
      <c r="P221" s="8">
        <f>COUNTIFS(CSV!$B:$B,$A221,CSV!$T:$T,"&gt;4.5")/$C221</f>
        <v>0</v>
      </c>
      <c r="Q221" s="11">
        <f>(COUNTIFS(CSV!$A:$A,$A221,CSV!$R:$R,"&gt;0.5") +COUNTIFS(CSV!$B:$B,$A221,CSV!$S:$S,"&gt;0.5"))/$D221</f>
        <v>0.7407407407407407</v>
      </c>
      <c r="R221" s="8">
        <f>COUNTIFS(CSV!$A:$A,$A221,CSV!$R:$R,"&gt;0.5")/$B221</f>
        <v>0.76923076923076927</v>
      </c>
      <c r="S221" s="8">
        <f>COUNTIFS(CSV!$B:$B,$A221,CSV!$S:$S,"&gt;0.5")/$C221</f>
        <v>0.7142857142857143</v>
      </c>
      <c r="T221" s="11">
        <f>(COUNTIFS(CSV!$A:$A,$A221,CSV!$R:$R,"&gt;1.5") +COUNTIFS(CSV!$B:$B,$A221,CSV!$S:$S,"&gt;1.5"))/$D221</f>
        <v>0.33333333333333331</v>
      </c>
      <c r="U221" s="8">
        <f>COUNTIFS(CSV!$A:$A,$A221,CSV!$R:$R,"&gt;1.5")/$B221</f>
        <v>0.38461538461538464</v>
      </c>
      <c r="V221" s="8">
        <f>COUNTIFS(CSV!$B:$B,$A221,CSV!$S:$S,"&gt;1.5")/$C221</f>
        <v>0.2857142857142857</v>
      </c>
    </row>
    <row r="222" spans="1:22" x14ac:dyDescent="0.3">
      <c r="A222" t="s">
        <v>335</v>
      </c>
      <c r="B222" s="9">
        <f>COUNTIF(CSV!A:A,A222)</f>
        <v>13</v>
      </c>
      <c r="C222" s="4">
        <f>COUNTIF(CSV!B:B,A222)</f>
        <v>11</v>
      </c>
      <c r="D222" s="4">
        <f t="shared" si="7"/>
        <v>24</v>
      </c>
      <c r="E222" s="10">
        <f>(SUMIF(CSV!$A:$A,$A222,CSV!$T:$T)  + SUMIF(CSV!$B:$B,$A222,CSV!$T:$T) )/$D222</f>
        <v>2.625</v>
      </c>
      <c r="F222" s="6">
        <f>SUMIF(CSV!$A:$A,$A222,CSV!$T:$T)/$B222</f>
        <v>2.5384615384615383</v>
      </c>
      <c r="G222" s="6">
        <f>SUMIF(CSV!$B:$B,$A222,CSV!$T:$T)/$C222</f>
        <v>2.7272727272727271</v>
      </c>
      <c r="H222" s="10">
        <f>(SUMIF(CSV!$A:$A,$A222,CSV!$R:$R)  + SUMIF(CSV!$B:$B,$A222,CSV!$S:$S) )/$D222</f>
        <v>1.4166666666666667</v>
      </c>
      <c r="I222" s="6">
        <f>SUMIF(CSV!$A:$A,$A222,CSV!$R:$R)/$B222</f>
        <v>1.3076923076923077</v>
      </c>
      <c r="J222" s="6">
        <f>SUMIF(CSV!$B:$B,$A222,CSV!$S:$S)/$C222</f>
        <v>1.5454545454545454</v>
      </c>
      <c r="K222" s="11">
        <f>(COUNTIFS(CSV!$A:$A,$A222,CSV!$T:$T,"&gt;2.5") +COUNTIFS(CSV!$B:$B,$A222,CSV!$T:$T,"&gt;2.5"))/$D222</f>
        <v>0.33333333333333331</v>
      </c>
      <c r="L222" s="8">
        <f>COUNTIFS(CSV!$A:$A,$A222,CSV!$T:$T,"&gt;2.5")/$B222</f>
        <v>0.30769230769230771</v>
      </c>
      <c r="M222" s="8">
        <f>COUNTIFS(CSV!$B:$B,$A222,CSV!$T:$T,"&gt;2.5")/$C222</f>
        <v>0.36363636363636365</v>
      </c>
      <c r="N222" s="11">
        <f>(COUNTIFS(CSV!$A:$A,$A222,CSV!$T:$T,"&gt;4.5") +COUNTIFS(CSV!$B:$B,$A222,CSV!$T:$T,"&gt;4.5"))/$D222</f>
        <v>0.25</v>
      </c>
      <c r="O222" s="8">
        <f>COUNTIFS(CSV!$A:$A,$A222,CSV!$T:$T,"&gt;4.5")/$B222</f>
        <v>0.23076923076923078</v>
      </c>
      <c r="P222" s="8">
        <f>COUNTIFS(CSV!$B:$B,$A222,CSV!$T:$T,"&gt;4.5")/$C222</f>
        <v>0.27272727272727271</v>
      </c>
      <c r="Q222" s="11">
        <f>(COUNTIFS(CSV!$A:$A,$A222,CSV!$R:$R,"&gt;0.5") +COUNTIFS(CSV!$B:$B,$A222,CSV!$S:$S,"&gt;0.5"))/$D222</f>
        <v>0.66666666666666663</v>
      </c>
      <c r="R222" s="8">
        <f>COUNTIFS(CSV!$A:$A,$A222,CSV!$R:$R,"&gt;0.5")/$B222</f>
        <v>0.61538461538461542</v>
      </c>
      <c r="S222" s="8">
        <f>COUNTIFS(CSV!$B:$B,$A222,CSV!$S:$S,"&gt;0.5")/$C222</f>
        <v>0.72727272727272729</v>
      </c>
      <c r="T222" s="11">
        <f>(COUNTIFS(CSV!$A:$A,$A222,CSV!$R:$R,"&gt;1.5") +COUNTIFS(CSV!$B:$B,$A222,CSV!$S:$S,"&gt;1.5"))/$D222</f>
        <v>0.45833333333333331</v>
      </c>
      <c r="U222" s="8">
        <f>COUNTIFS(CSV!$A:$A,$A222,CSV!$R:$R,"&gt;1.5")/$B222</f>
        <v>0.46153846153846156</v>
      </c>
      <c r="V222" s="8">
        <f>COUNTIFS(CSV!$B:$B,$A222,CSV!$S:$S,"&gt;1.5")/$C222</f>
        <v>0.45454545454545453</v>
      </c>
    </row>
    <row r="223" spans="1:22" x14ac:dyDescent="0.3">
      <c r="A223" t="s">
        <v>325</v>
      </c>
      <c r="B223" s="9">
        <f>COUNTIF(CSV!A:A,A223)</f>
        <v>13</v>
      </c>
      <c r="C223" s="4">
        <f>COUNTIF(CSV!B:B,A223)</f>
        <v>13</v>
      </c>
      <c r="D223" s="4">
        <f t="shared" si="7"/>
        <v>26</v>
      </c>
      <c r="E223" s="10">
        <f>(SUMIF(CSV!$A:$A,$A223,CSV!$T:$T)  + SUMIF(CSV!$B:$B,$A223,CSV!$T:$T) )/$D223</f>
        <v>2.3846153846153846</v>
      </c>
      <c r="F223" s="6">
        <f>SUMIF(CSV!$A:$A,$A223,CSV!$T:$T)/$B223</f>
        <v>2.3846153846153846</v>
      </c>
      <c r="G223" s="6">
        <f>SUMIF(CSV!$B:$B,$A223,CSV!$T:$T)/$C223</f>
        <v>2.3846153846153846</v>
      </c>
      <c r="H223" s="10">
        <f>(SUMIF(CSV!$A:$A,$A223,CSV!$R:$R)  + SUMIF(CSV!$B:$B,$A223,CSV!$S:$S) )/$D223</f>
        <v>1.2307692307692308</v>
      </c>
      <c r="I223" s="6">
        <f>SUMIF(CSV!$A:$A,$A223,CSV!$R:$R)/$B223</f>
        <v>1.1538461538461537</v>
      </c>
      <c r="J223" s="6">
        <f>SUMIF(CSV!$B:$B,$A223,CSV!$S:$S)/$C223</f>
        <v>1.3076923076923077</v>
      </c>
      <c r="K223" s="11">
        <f>(COUNTIFS(CSV!$A:$A,$A223,CSV!$T:$T,"&gt;2.5") +COUNTIFS(CSV!$B:$B,$A223,CSV!$T:$T,"&gt;2.5"))/$D223</f>
        <v>0.38461538461538464</v>
      </c>
      <c r="L223" s="8">
        <f>COUNTIFS(CSV!$A:$A,$A223,CSV!$T:$T,"&gt;2.5")/$B223</f>
        <v>0.38461538461538464</v>
      </c>
      <c r="M223" s="8">
        <f>COUNTIFS(CSV!$B:$B,$A223,CSV!$T:$T,"&gt;2.5")/$C223</f>
        <v>0.38461538461538464</v>
      </c>
      <c r="N223" s="11">
        <f>(COUNTIFS(CSV!$A:$A,$A223,CSV!$T:$T,"&gt;4.5") +COUNTIFS(CSV!$B:$B,$A223,CSV!$T:$T,"&gt;4.5"))/$D223</f>
        <v>0.11538461538461539</v>
      </c>
      <c r="O223" s="8">
        <f>COUNTIFS(CSV!$A:$A,$A223,CSV!$T:$T,"&gt;4.5")/$B223</f>
        <v>0.15384615384615385</v>
      </c>
      <c r="P223" s="8">
        <f>COUNTIFS(CSV!$B:$B,$A223,CSV!$T:$T,"&gt;4.5")/$C223</f>
        <v>7.6923076923076927E-2</v>
      </c>
      <c r="Q223" s="11">
        <f>(COUNTIFS(CSV!$A:$A,$A223,CSV!$R:$R,"&gt;0.5") +COUNTIFS(CSV!$B:$B,$A223,CSV!$S:$S,"&gt;0.5"))/$D223</f>
        <v>0.80769230769230771</v>
      </c>
      <c r="R223" s="8">
        <f>COUNTIFS(CSV!$A:$A,$A223,CSV!$R:$R,"&gt;0.5")/$B223</f>
        <v>0.84615384615384615</v>
      </c>
      <c r="S223" s="8">
        <f>COUNTIFS(CSV!$B:$B,$A223,CSV!$S:$S,"&gt;0.5")/$C223</f>
        <v>0.76923076923076927</v>
      </c>
      <c r="T223" s="11">
        <f>(COUNTIFS(CSV!$A:$A,$A223,CSV!$R:$R,"&gt;1.5") +COUNTIFS(CSV!$B:$B,$A223,CSV!$S:$S,"&gt;1.5"))/$D223</f>
        <v>0.30769230769230771</v>
      </c>
      <c r="U223" s="8">
        <f>COUNTIFS(CSV!$A:$A,$A223,CSV!$R:$R,"&gt;1.5")/$B223</f>
        <v>0.23076923076923078</v>
      </c>
      <c r="V223" s="8">
        <f>COUNTIFS(CSV!$B:$B,$A223,CSV!$S:$S,"&gt;1.5")/$C223</f>
        <v>0.38461538461538464</v>
      </c>
    </row>
    <row r="224" spans="1:22" x14ac:dyDescent="0.3">
      <c r="A224" t="s">
        <v>332</v>
      </c>
      <c r="B224" s="9">
        <f>COUNTIF(CSV!A:A,A224)</f>
        <v>12</v>
      </c>
      <c r="C224" s="4">
        <f>COUNTIF(CSV!B:B,A224)</f>
        <v>15</v>
      </c>
      <c r="D224" s="4">
        <f t="shared" si="7"/>
        <v>27</v>
      </c>
      <c r="E224" s="10">
        <f>(SUMIF(CSV!$A:$A,$A224,CSV!$T:$T)  + SUMIF(CSV!$B:$B,$A224,CSV!$T:$T) )/$D224</f>
        <v>2.8518518518518516</v>
      </c>
      <c r="F224" s="6">
        <f>SUMIF(CSV!$A:$A,$A224,CSV!$T:$T)/$B224</f>
        <v>2.25</v>
      </c>
      <c r="G224" s="6">
        <f>SUMIF(CSV!$B:$B,$A224,CSV!$T:$T)/$C224</f>
        <v>3.3333333333333335</v>
      </c>
      <c r="H224" s="10">
        <f>(SUMIF(CSV!$A:$A,$A224,CSV!$R:$R)  + SUMIF(CSV!$B:$B,$A224,CSV!$S:$S) )/$D224</f>
        <v>1.2962962962962963</v>
      </c>
      <c r="I224" s="6">
        <f>SUMIF(CSV!$A:$A,$A224,CSV!$R:$R)/$B224</f>
        <v>0.91666666666666663</v>
      </c>
      <c r="J224" s="6">
        <f>SUMIF(CSV!$B:$B,$A224,CSV!$S:$S)/$C224</f>
        <v>1.6</v>
      </c>
      <c r="K224" s="11">
        <f>(COUNTIFS(CSV!$A:$A,$A224,CSV!$T:$T,"&gt;2.5") +COUNTIFS(CSV!$B:$B,$A224,CSV!$T:$T,"&gt;2.5"))/$D224</f>
        <v>0.44444444444444442</v>
      </c>
      <c r="L224" s="8">
        <f>COUNTIFS(CSV!$A:$A,$A224,CSV!$T:$T,"&gt;2.5")/$B224</f>
        <v>0.41666666666666669</v>
      </c>
      <c r="M224" s="8">
        <f>COUNTIFS(CSV!$B:$B,$A224,CSV!$T:$T,"&gt;2.5")/$C224</f>
        <v>0.46666666666666667</v>
      </c>
      <c r="N224" s="11">
        <f>(COUNTIFS(CSV!$A:$A,$A224,CSV!$T:$T,"&gt;4.5") +COUNTIFS(CSV!$B:$B,$A224,CSV!$T:$T,"&gt;4.5"))/$D224</f>
        <v>0.14814814814814814</v>
      </c>
      <c r="O224" s="8">
        <f>COUNTIFS(CSV!$A:$A,$A224,CSV!$T:$T,"&gt;4.5")/$B224</f>
        <v>0</v>
      </c>
      <c r="P224" s="8">
        <f>COUNTIFS(CSV!$B:$B,$A224,CSV!$T:$T,"&gt;4.5")/$C224</f>
        <v>0.26666666666666666</v>
      </c>
      <c r="Q224" s="11">
        <f>(COUNTIFS(CSV!$A:$A,$A224,CSV!$R:$R,"&gt;0.5") +COUNTIFS(CSV!$B:$B,$A224,CSV!$S:$S,"&gt;0.5"))/$D224</f>
        <v>0.66666666666666663</v>
      </c>
      <c r="R224" s="8">
        <f>COUNTIFS(CSV!$A:$A,$A224,CSV!$R:$R,"&gt;0.5")/$B224</f>
        <v>0.66666666666666663</v>
      </c>
      <c r="S224" s="8">
        <f>COUNTIFS(CSV!$B:$B,$A224,CSV!$S:$S,"&gt;0.5")/$C224</f>
        <v>0.66666666666666663</v>
      </c>
      <c r="T224" s="11">
        <f>(COUNTIFS(CSV!$A:$A,$A224,CSV!$R:$R,"&gt;1.5") +COUNTIFS(CSV!$B:$B,$A224,CSV!$S:$S,"&gt;1.5"))/$D224</f>
        <v>0.33333333333333331</v>
      </c>
      <c r="U224" s="8">
        <f>COUNTIFS(CSV!$A:$A,$A224,CSV!$R:$R,"&gt;1.5")/$B224</f>
        <v>0.25</v>
      </c>
      <c r="V224" s="8">
        <f>COUNTIFS(CSV!$B:$B,$A224,CSV!$S:$S,"&gt;1.5")/$C224</f>
        <v>0.4</v>
      </c>
    </row>
    <row r="225" spans="1:22" x14ac:dyDescent="0.3">
      <c r="A225" t="s">
        <v>343</v>
      </c>
      <c r="B225" s="9">
        <f>COUNTIF(CSV!A:A,A225)</f>
        <v>12</v>
      </c>
      <c r="C225" s="4">
        <f>COUNTIF(CSV!B:B,A225)</f>
        <v>14</v>
      </c>
      <c r="D225" s="4">
        <f t="shared" si="7"/>
        <v>26</v>
      </c>
      <c r="E225" s="10">
        <f>(SUMIF(CSV!$A:$A,$A225,CSV!$T:$T)  + SUMIF(CSV!$B:$B,$A225,CSV!$T:$T) )/$D225</f>
        <v>3.2692307692307692</v>
      </c>
      <c r="F225" s="6">
        <f>SUMIF(CSV!$A:$A,$A225,CSV!$T:$T)/$B225</f>
        <v>3.5</v>
      </c>
      <c r="G225" s="6">
        <f>SUMIF(CSV!$B:$B,$A225,CSV!$T:$T)/$C225</f>
        <v>3.0714285714285716</v>
      </c>
      <c r="H225" s="10">
        <f>(SUMIF(CSV!$A:$A,$A225,CSV!$R:$R)  + SUMIF(CSV!$B:$B,$A225,CSV!$S:$S) )/$D225</f>
        <v>1.5</v>
      </c>
      <c r="I225" s="6">
        <f>SUMIF(CSV!$A:$A,$A225,CSV!$R:$R)/$B225</f>
        <v>1.1666666666666667</v>
      </c>
      <c r="J225" s="6">
        <f>SUMIF(CSV!$B:$B,$A225,CSV!$S:$S)/$C225</f>
        <v>1.7857142857142858</v>
      </c>
      <c r="K225" s="11">
        <f>(COUNTIFS(CSV!$A:$A,$A225,CSV!$T:$T,"&gt;2.5") +COUNTIFS(CSV!$B:$B,$A225,CSV!$T:$T,"&gt;2.5"))/$D225</f>
        <v>0.61538461538461542</v>
      </c>
      <c r="L225" s="8">
        <f>COUNTIFS(CSV!$A:$A,$A225,CSV!$T:$T,"&gt;2.5")/$B225</f>
        <v>0.66666666666666663</v>
      </c>
      <c r="M225" s="8">
        <f>COUNTIFS(CSV!$B:$B,$A225,CSV!$T:$T,"&gt;2.5")/$C225</f>
        <v>0.5714285714285714</v>
      </c>
      <c r="N225" s="11">
        <f>(COUNTIFS(CSV!$A:$A,$A225,CSV!$T:$T,"&gt;4.5") +COUNTIFS(CSV!$B:$B,$A225,CSV!$T:$T,"&gt;4.5"))/$D225</f>
        <v>0.26923076923076922</v>
      </c>
      <c r="O225" s="8">
        <f>COUNTIFS(CSV!$A:$A,$A225,CSV!$T:$T,"&gt;4.5")/$B225</f>
        <v>0.33333333333333331</v>
      </c>
      <c r="P225" s="8">
        <f>COUNTIFS(CSV!$B:$B,$A225,CSV!$T:$T,"&gt;4.5")/$C225</f>
        <v>0.21428571428571427</v>
      </c>
      <c r="Q225" s="11">
        <f>(COUNTIFS(CSV!$A:$A,$A225,CSV!$R:$R,"&gt;0.5") +COUNTIFS(CSV!$B:$B,$A225,CSV!$S:$S,"&gt;0.5"))/$D225</f>
        <v>0.76923076923076927</v>
      </c>
      <c r="R225" s="8">
        <f>COUNTIFS(CSV!$A:$A,$A225,CSV!$R:$R,"&gt;0.5")/$B225</f>
        <v>0.66666666666666663</v>
      </c>
      <c r="S225" s="8">
        <f>COUNTIFS(CSV!$B:$B,$A225,CSV!$S:$S,"&gt;0.5")/$C225</f>
        <v>0.8571428571428571</v>
      </c>
      <c r="T225" s="11">
        <f>(COUNTIFS(CSV!$A:$A,$A225,CSV!$R:$R,"&gt;1.5") +COUNTIFS(CSV!$B:$B,$A225,CSV!$S:$S,"&gt;1.5"))/$D225</f>
        <v>0.46153846153846156</v>
      </c>
      <c r="U225" s="8">
        <f>COUNTIFS(CSV!$A:$A,$A225,CSV!$R:$R,"&gt;1.5")/$B225</f>
        <v>0.41666666666666669</v>
      </c>
      <c r="V225" s="8">
        <f>COUNTIFS(CSV!$B:$B,$A225,CSV!$S:$S,"&gt;1.5")/$C225</f>
        <v>0.5</v>
      </c>
    </row>
    <row r="226" spans="1:22" x14ac:dyDescent="0.3">
      <c r="A226" t="s">
        <v>320</v>
      </c>
      <c r="B226" s="9">
        <f>COUNTIF(CSV!A:A,A226)</f>
        <v>12</v>
      </c>
      <c r="C226" s="4">
        <f>COUNTIF(CSV!B:B,A226)</f>
        <v>13</v>
      </c>
      <c r="D226" s="4">
        <f t="shared" si="7"/>
        <v>25</v>
      </c>
      <c r="E226" s="10">
        <f>(SUMIF(CSV!$A:$A,$A226,CSV!$T:$T)  + SUMIF(CSV!$B:$B,$A226,CSV!$T:$T) )/$D226</f>
        <v>3.68</v>
      </c>
      <c r="F226" s="6">
        <f>SUMIF(CSV!$A:$A,$A226,CSV!$T:$T)/$B226</f>
        <v>4.75</v>
      </c>
      <c r="G226" s="6">
        <f>SUMIF(CSV!$B:$B,$A226,CSV!$T:$T)/$C226</f>
        <v>2.6923076923076925</v>
      </c>
      <c r="H226" s="10">
        <f>(SUMIF(CSV!$A:$A,$A226,CSV!$R:$R)  + SUMIF(CSV!$B:$B,$A226,CSV!$S:$S) )/$D226</f>
        <v>1.52</v>
      </c>
      <c r="I226" s="6">
        <f>SUMIF(CSV!$A:$A,$A226,CSV!$R:$R)/$B226</f>
        <v>1.9166666666666667</v>
      </c>
      <c r="J226" s="6">
        <f>SUMIF(CSV!$B:$B,$A226,CSV!$S:$S)/$C226</f>
        <v>1.1538461538461537</v>
      </c>
      <c r="K226" s="11">
        <f>(COUNTIFS(CSV!$A:$A,$A226,CSV!$T:$T,"&gt;2.5") +COUNTIFS(CSV!$B:$B,$A226,CSV!$T:$T,"&gt;2.5"))/$D226</f>
        <v>0.68</v>
      </c>
      <c r="L226" s="8">
        <f>COUNTIFS(CSV!$A:$A,$A226,CSV!$T:$T,"&gt;2.5")/$B226</f>
        <v>0.91666666666666663</v>
      </c>
      <c r="M226" s="8">
        <f>COUNTIFS(CSV!$B:$B,$A226,CSV!$T:$T,"&gt;2.5")/$C226</f>
        <v>0.46153846153846156</v>
      </c>
      <c r="N226" s="11">
        <f>(COUNTIFS(CSV!$A:$A,$A226,CSV!$T:$T,"&gt;4.5") +COUNTIFS(CSV!$B:$B,$A226,CSV!$T:$T,"&gt;4.5"))/$D226</f>
        <v>0.28000000000000003</v>
      </c>
      <c r="O226" s="8">
        <f>COUNTIFS(CSV!$A:$A,$A226,CSV!$T:$T,"&gt;4.5")/$B226</f>
        <v>0.41666666666666669</v>
      </c>
      <c r="P226" s="8">
        <f>COUNTIFS(CSV!$B:$B,$A226,CSV!$T:$T,"&gt;4.5")/$C226</f>
        <v>0.15384615384615385</v>
      </c>
      <c r="Q226" s="11">
        <f>(COUNTIFS(CSV!$A:$A,$A226,CSV!$R:$R,"&gt;0.5") +COUNTIFS(CSV!$B:$B,$A226,CSV!$S:$S,"&gt;0.5"))/$D226</f>
        <v>0.68</v>
      </c>
      <c r="R226" s="8">
        <f>COUNTIFS(CSV!$A:$A,$A226,CSV!$R:$R,"&gt;0.5")/$B226</f>
        <v>0.83333333333333337</v>
      </c>
      <c r="S226" s="8">
        <f>COUNTIFS(CSV!$B:$B,$A226,CSV!$S:$S,"&gt;0.5")/$C226</f>
        <v>0.53846153846153844</v>
      </c>
      <c r="T226" s="11">
        <f>(COUNTIFS(CSV!$A:$A,$A226,CSV!$R:$R,"&gt;1.5") +COUNTIFS(CSV!$B:$B,$A226,CSV!$S:$S,"&gt;1.5"))/$D226</f>
        <v>0.44</v>
      </c>
      <c r="U226" s="8">
        <f>COUNTIFS(CSV!$A:$A,$A226,CSV!$R:$R,"&gt;1.5")/$B226</f>
        <v>0.58333333333333337</v>
      </c>
      <c r="V226" s="8">
        <f>COUNTIFS(CSV!$B:$B,$A226,CSV!$S:$S,"&gt;1.5")/$C226</f>
        <v>0.30769230769230771</v>
      </c>
    </row>
    <row r="227" spans="1:22" x14ac:dyDescent="0.3">
      <c r="A227" t="s">
        <v>339</v>
      </c>
      <c r="B227" s="9">
        <f>COUNTIF(CSV!A:A,A227)</f>
        <v>13</v>
      </c>
      <c r="C227" s="4">
        <f>COUNTIF(CSV!B:B,A227)</f>
        <v>13</v>
      </c>
      <c r="D227" s="4">
        <f t="shared" si="7"/>
        <v>26</v>
      </c>
      <c r="E227" s="10">
        <f>(SUMIF(CSV!$A:$A,$A227,CSV!$T:$T)  + SUMIF(CSV!$B:$B,$A227,CSV!$T:$T) )/$D227</f>
        <v>2.7307692307692308</v>
      </c>
      <c r="F227" s="6">
        <f>SUMIF(CSV!$A:$A,$A227,CSV!$T:$T)/$B227</f>
        <v>2.2307692307692308</v>
      </c>
      <c r="G227" s="6">
        <f>SUMIF(CSV!$B:$B,$A227,CSV!$T:$T)/$C227</f>
        <v>3.2307692307692308</v>
      </c>
      <c r="H227" s="10">
        <f>(SUMIF(CSV!$A:$A,$A227,CSV!$R:$R)  + SUMIF(CSV!$B:$B,$A227,CSV!$S:$S) )/$D227</f>
        <v>1.4230769230769231</v>
      </c>
      <c r="I227" s="6">
        <f>SUMIF(CSV!$A:$A,$A227,CSV!$R:$R)/$B227</f>
        <v>0.92307692307692313</v>
      </c>
      <c r="J227" s="6">
        <f>SUMIF(CSV!$B:$B,$A227,CSV!$S:$S)/$C227</f>
        <v>1.9230769230769231</v>
      </c>
      <c r="K227" s="11">
        <f>(COUNTIFS(CSV!$A:$A,$A227,CSV!$T:$T,"&gt;2.5") +COUNTIFS(CSV!$B:$B,$A227,CSV!$T:$T,"&gt;2.5"))/$D227</f>
        <v>0.42307692307692307</v>
      </c>
      <c r="L227" s="8">
        <f>COUNTIFS(CSV!$A:$A,$A227,CSV!$T:$T,"&gt;2.5")/$B227</f>
        <v>0.30769230769230771</v>
      </c>
      <c r="M227" s="8">
        <f>COUNTIFS(CSV!$B:$B,$A227,CSV!$T:$T,"&gt;2.5")/$C227</f>
        <v>0.53846153846153844</v>
      </c>
      <c r="N227" s="11">
        <f>(COUNTIFS(CSV!$A:$A,$A227,CSV!$T:$T,"&gt;4.5") +COUNTIFS(CSV!$B:$B,$A227,CSV!$T:$T,"&gt;4.5"))/$D227</f>
        <v>0.23076923076923078</v>
      </c>
      <c r="O227" s="8">
        <f>COUNTIFS(CSV!$A:$A,$A227,CSV!$T:$T,"&gt;4.5")/$B227</f>
        <v>0.15384615384615385</v>
      </c>
      <c r="P227" s="8">
        <f>COUNTIFS(CSV!$B:$B,$A227,CSV!$T:$T,"&gt;4.5")/$C227</f>
        <v>0.30769230769230771</v>
      </c>
      <c r="Q227" s="11">
        <f>(COUNTIFS(CSV!$A:$A,$A227,CSV!$R:$R,"&gt;0.5") +COUNTIFS(CSV!$B:$B,$A227,CSV!$S:$S,"&gt;0.5"))/$D227</f>
        <v>0.76923076923076927</v>
      </c>
      <c r="R227" s="8">
        <f>COUNTIFS(CSV!$A:$A,$A227,CSV!$R:$R,"&gt;0.5")/$B227</f>
        <v>0.61538461538461542</v>
      </c>
      <c r="S227" s="8">
        <f>COUNTIFS(CSV!$B:$B,$A227,CSV!$S:$S,"&gt;0.5")/$C227</f>
        <v>0.92307692307692313</v>
      </c>
      <c r="T227" s="11">
        <f>(COUNTIFS(CSV!$A:$A,$A227,CSV!$R:$R,"&gt;1.5") +COUNTIFS(CSV!$B:$B,$A227,CSV!$S:$S,"&gt;1.5"))/$D227</f>
        <v>0.42307692307692307</v>
      </c>
      <c r="U227" s="8">
        <f>COUNTIFS(CSV!$A:$A,$A227,CSV!$R:$R,"&gt;1.5")/$B227</f>
        <v>0.30769230769230771</v>
      </c>
      <c r="V227" s="8">
        <f>COUNTIFS(CSV!$B:$B,$A227,CSV!$S:$S,"&gt;1.5")/$C227</f>
        <v>0.53846153846153844</v>
      </c>
    </row>
    <row r="228" spans="1:22" x14ac:dyDescent="0.3">
      <c r="A228" t="s">
        <v>340</v>
      </c>
      <c r="B228" s="9">
        <f>COUNTIF(CSV!A:A,A228)</f>
        <v>10</v>
      </c>
      <c r="C228" s="4">
        <f>COUNTIF(CSV!B:B,A228)</f>
        <v>15</v>
      </c>
      <c r="D228" s="4">
        <f t="shared" si="7"/>
        <v>25</v>
      </c>
      <c r="E228" s="10">
        <f>(SUMIF(CSV!$A:$A,$A228,CSV!$T:$T)  + SUMIF(CSV!$B:$B,$A228,CSV!$T:$T) )/$D228</f>
        <v>3.04</v>
      </c>
      <c r="F228" s="6">
        <f>SUMIF(CSV!$A:$A,$A228,CSV!$T:$T)/$B228</f>
        <v>2.7</v>
      </c>
      <c r="G228" s="6">
        <f>SUMIF(CSV!$B:$B,$A228,CSV!$T:$T)/$C228</f>
        <v>3.2666666666666666</v>
      </c>
      <c r="H228" s="10">
        <f>(SUMIF(CSV!$A:$A,$A228,CSV!$R:$R)  + SUMIF(CSV!$B:$B,$A228,CSV!$S:$S) )/$D228</f>
        <v>1.88</v>
      </c>
      <c r="I228" s="6">
        <f>SUMIF(CSV!$A:$A,$A228,CSV!$R:$R)/$B228</f>
        <v>1.3</v>
      </c>
      <c r="J228" s="6">
        <f>SUMIF(CSV!$B:$B,$A228,CSV!$S:$S)/$C228</f>
        <v>2.2666666666666666</v>
      </c>
      <c r="K228" s="11">
        <f>(COUNTIFS(CSV!$A:$A,$A228,CSV!$T:$T,"&gt;2.5") +COUNTIFS(CSV!$B:$B,$A228,CSV!$T:$T,"&gt;2.5"))/$D228</f>
        <v>0.64</v>
      </c>
      <c r="L228" s="8">
        <f>COUNTIFS(CSV!$A:$A,$A228,CSV!$T:$T,"&gt;2.5")/$B228</f>
        <v>0.6</v>
      </c>
      <c r="M228" s="8">
        <f>COUNTIFS(CSV!$B:$B,$A228,CSV!$T:$T,"&gt;2.5")/$C228</f>
        <v>0.66666666666666663</v>
      </c>
      <c r="N228" s="11">
        <f>(COUNTIFS(CSV!$A:$A,$A228,CSV!$T:$T,"&gt;4.5") +COUNTIFS(CSV!$B:$B,$A228,CSV!$T:$T,"&gt;4.5"))/$D228</f>
        <v>0.2</v>
      </c>
      <c r="O228" s="8">
        <f>COUNTIFS(CSV!$A:$A,$A228,CSV!$T:$T,"&gt;4.5")/$B228</f>
        <v>0.1</v>
      </c>
      <c r="P228" s="8">
        <f>COUNTIFS(CSV!$B:$B,$A228,CSV!$T:$T,"&gt;4.5")/$C228</f>
        <v>0.26666666666666666</v>
      </c>
      <c r="Q228" s="11">
        <f>(COUNTIFS(CSV!$A:$A,$A228,CSV!$R:$R,"&gt;0.5") +COUNTIFS(CSV!$B:$B,$A228,CSV!$S:$S,"&gt;0.5"))/$D228</f>
        <v>0.88</v>
      </c>
      <c r="R228" s="8">
        <f>COUNTIFS(CSV!$A:$A,$A228,CSV!$R:$R,"&gt;0.5")/$B228</f>
        <v>0.8</v>
      </c>
      <c r="S228" s="8">
        <f>COUNTIFS(CSV!$B:$B,$A228,CSV!$S:$S,"&gt;0.5")/$C228</f>
        <v>0.93333333333333335</v>
      </c>
      <c r="T228" s="11">
        <f>(COUNTIFS(CSV!$A:$A,$A228,CSV!$R:$R,"&gt;1.5") +COUNTIFS(CSV!$B:$B,$A228,CSV!$S:$S,"&gt;1.5"))/$D228</f>
        <v>0.6</v>
      </c>
      <c r="U228" s="8">
        <f>COUNTIFS(CSV!$A:$A,$A228,CSV!$R:$R,"&gt;1.5")/$B228</f>
        <v>0.3</v>
      </c>
      <c r="V228" s="8">
        <f>COUNTIFS(CSV!$B:$B,$A228,CSV!$S:$S,"&gt;1.5")/$C228</f>
        <v>0.8</v>
      </c>
    </row>
    <row r="229" spans="1:22" x14ac:dyDescent="0.3">
      <c r="A229" t="s">
        <v>322</v>
      </c>
      <c r="B229" s="9">
        <f>COUNTIF(CSV!A:A,A229)</f>
        <v>14</v>
      </c>
      <c r="C229" s="4">
        <f>COUNTIF(CSV!B:B,A229)</f>
        <v>13</v>
      </c>
      <c r="D229" s="4">
        <f t="shared" si="7"/>
        <v>27</v>
      </c>
      <c r="E229" s="10">
        <f>(SUMIF(CSV!$A:$A,$A229,CSV!$T:$T)  + SUMIF(CSV!$B:$B,$A229,CSV!$T:$T) )/$D229</f>
        <v>2.4444444444444446</v>
      </c>
      <c r="F229" s="6">
        <f>SUMIF(CSV!$A:$A,$A229,CSV!$T:$T)/$B229</f>
        <v>2.2142857142857144</v>
      </c>
      <c r="G229" s="6">
        <f>SUMIF(CSV!$B:$B,$A229,CSV!$T:$T)/$C229</f>
        <v>2.6923076923076925</v>
      </c>
      <c r="H229" s="10">
        <f>(SUMIF(CSV!$A:$A,$A229,CSV!$R:$R)  + SUMIF(CSV!$B:$B,$A229,CSV!$S:$S) )/$D229</f>
        <v>1.1851851851851851</v>
      </c>
      <c r="I229" s="6">
        <f>SUMIF(CSV!$A:$A,$A229,CSV!$R:$R)/$B229</f>
        <v>0.9285714285714286</v>
      </c>
      <c r="J229" s="6">
        <f>SUMIF(CSV!$B:$B,$A229,CSV!$S:$S)/$C229</f>
        <v>1.4615384615384615</v>
      </c>
      <c r="K229" s="11">
        <f>(COUNTIFS(CSV!$A:$A,$A229,CSV!$T:$T,"&gt;2.5") +COUNTIFS(CSV!$B:$B,$A229,CSV!$T:$T,"&gt;2.5"))/$D229</f>
        <v>0.44444444444444442</v>
      </c>
      <c r="L229" s="8">
        <f>COUNTIFS(CSV!$A:$A,$A229,CSV!$T:$T,"&gt;2.5")/$B229</f>
        <v>0.35714285714285715</v>
      </c>
      <c r="M229" s="8">
        <f>COUNTIFS(CSV!$B:$B,$A229,CSV!$T:$T,"&gt;2.5")/$C229</f>
        <v>0.53846153846153844</v>
      </c>
      <c r="N229" s="11">
        <f>(COUNTIFS(CSV!$A:$A,$A229,CSV!$T:$T,"&gt;4.5") +COUNTIFS(CSV!$B:$B,$A229,CSV!$T:$T,"&gt;4.5"))/$D229</f>
        <v>0.14814814814814814</v>
      </c>
      <c r="O229" s="8">
        <f>COUNTIFS(CSV!$A:$A,$A229,CSV!$T:$T,"&gt;4.5")/$B229</f>
        <v>7.1428571428571425E-2</v>
      </c>
      <c r="P229" s="8">
        <f>COUNTIFS(CSV!$B:$B,$A229,CSV!$T:$T,"&gt;4.5")/$C229</f>
        <v>0.23076923076923078</v>
      </c>
      <c r="Q229" s="11">
        <f>(COUNTIFS(CSV!$A:$A,$A229,CSV!$R:$R,"&gt;0.5") +COUNTIFS(CSV!$B:$B,$A229,CSV!$S:$S,"&gt;0.5"))/$D229</f>
        <v>0.62962962962962965</v>
      </c>
      <c r="R229" s="8">
        <f>COUNTIFS(CSV!$A:$A,$A229,CSV!$R:$R,"&gt;0.5")/$B229</f>
        <v>0.5714285714285714</v>
      </c>
      <c r="S229" s="8">
        <f>COUNTIFS(CSV!$B:$B,$A229,CSV!$S:$S,"&gt;0.5")/$C229</f>
        <v>0.69230769230769229</v>
      </c>
      <c r="T229" s="11">
        <f>(COUNTIFS(CSV!$A:$A,$A229,CSV!$R:$R,"&gt;1.5") +COUNTIFS(CSV!$B:$B,$A229,CSV!$S:$S,"&gt;1.5"))/$D229</f>
        <v>0.29629629629629628</v>
      </c>
      <c r="U229" s="8">
        <f>COUNTIFS(CSV!$A:$A,$A229,CSV!$R:$R,"&gt;1.5")/$B229</f>
        <v>0.2857142857142857</v>
      </c>
      <c r="V229" s="8">
        <f>COUNTIFS(CSV!$B:$B,$A229,CSV!$S:$S,"&gt;1.5")/$C229</f>
        <v>0.30769230769230771</v>
      </c>
    </row>
    <row r="230" spans="1:22" x14ac:dyDescent="0.3">
      <c r="A230" t="s">
        <v>324</v>
      </c>
      <c r="B230" s="9">
        <f>COUNTIF(CSV!A:A,A230)</f>
        <v>13</v>
      </c>
      <c r="C230" s="4">
        <f>COUNTIF(CSV!B:B,A230)</f>
        <v>12</v>
      </c>
      <c r="D230" s="4">
        <f t="shared" si="7"/>
        <v>25</v>
      </c>
      <c r="E230" s="10">
        <f>(SUMIF(CSV!$A:$A,$A230,CSV!$T:$T)  + SUMIF(CSV!$B:$B,$A230,CSV!$T:$T) )/$D230</f>
        <v>3.28</v>
      </c>
      <c r="F230" s="6">
        <f>SUMIF(CSV!$A:$A,$A230,CSV!$T:$T)/$B230</f>
        <v>3.3076923076923075</v>
      </c>
      <c r="G230" s="6">
        <f>SUMIF(CSV!$B:$B,$A230,CSV!$T:$T)/$C230</f>
        <v>3.25</v>
      </c>
      <c r="H230" s="10">
        <f>(SUMIF(CSV!$A:$A,$A230,CSV!$R:$R)  + SUMIF(CSV!$B:$B,$A230,CSV!$S:$S) )/$D230</f>
        <v>1.64</v>
      </c>
      <c r="I230" s="6">
        <f>SUMIF(CSV!$A:$A,$A230,CSV!$R:$R)/$B230</f>
        <v>1.6153846153846154</v>
      </c>
      <c r="J230" s="6">
        <f>SUMIF(CSV!$B:$B,$A230,CSV!$S:$S)/$C230</f>
        <v>1.6666666666666667</v>
      </c>
      <c r="K230" s="11">
        <f>(COUNTIFS(CSV!$A:$A,$A230,CSV!$T:$T,"&gt;2.5") +COUNTIFS(CSV!$B:$B,$A230,CSV!$T:$T,"&gt;2.5"))/$D230</f>
        <v>0.6</v>
      </c>
      <c r="L230" s="8">
        <f>COUNTIFS(CSV!$A:$A,$A230,CSV!$T:$T,"&gt;2.5")/$B230</f>
        <v>0.69230769230769229</v>
      </c>
      <c r="M230" s="8">
        <f>COUNTIFS(CSV!$B:$B,$A230,CSV!$T:$T,"&gt;2.5")/$C230</f>
        <v>0.5</v>
      </c>
      <c r="N230" s="11">
        <f>(COUNTIFS(CSV!$A:$A,$A230,CSV!$T:$T,"&gt;4.5") +COUNTIFS(CSV!$B:$B,$A230,CSV!$T:$T,"&gt;4.5"))/$D230</f>
        <v>0.32</v>
      </c>
      <c r="O230" s="8">
        <f>COUNTIFS(CSV!$A:$A,$A230,CSV!$T:$T,"&gt;4.5")/$B230</f>
        <v>0.30769230769230771</v>
      </c>
      <c r="P230" s="8">
        <f>COUNTIFS(CSV!$B:$B,$A230,CSV!$T:$T,"&gt;4.5")/$C230</f>
        <v>0.33333333333333331</v>
      </c>
      <c r="Q230" s="11">
        <f>(COUNTIFS(CSV!$A:$A,$A230,CSV!$R:$R,"&gt;0.5") +COUNTIFS(CSV!$B:$B,$A230,CSV!$S:$S,"&gt;0.5"))/$D230</f>
        <v>0.68</v>
      </c>
      <c r="R230" s="8">
        <f>COUNTIFS(CSV!$A:$A,$A230,CSV!$R:$R,"&gt;0.5")/$B230</f>
        <v>0.69230769230769229</v>
      </c>
      <c r="S230" s="8">
        <f>COUNTIFS(CSV!$B:$B,$A230,CSV!$S:$S,"&gt;0.5")/$C230</f>
        <v>0.66666666666666663</v>
      </c>
      <c r="T230" s="11">
        <f>(COUNTIFS(CSV!$A:$A,$A230,CSV!$R:$R,"&gt;1.5") +COUNTIFS(CSV!$B:$B,$A230,CSV!$S:$S,"&gt;1.5"))/$D230</f>
        <v>0.52</v>
      </c>
      <c r="U230" s="8">
        <f>COUNTIFS(CSV!$A:$A,$A230,CSV!$R:$R,"&gt;1.5")/$B230</f>
        <v>0.53846153846153844</v>
      </c>
      <c r="V230" s="8">
        <f>COUNTIFS(CSV!$B:$B,$A230,CSV!$S:$S,"&gt;1.5")/$C230</f>
        <v>0.5</v>
      </c>
    </row>
    <row r="231" spans="1:22" x14ac:dyDescent="0.3">
      <c r="A231" t="s">
        <v>327</v>
      </c>
      <c r="B231" s="9">
        <f>COUNTIF(CSV!A:A,A231)</f>
        <v>13</v>
      </c>
      <c r="C231" s="4">
        <f>COUNTIF(CSV!B:B,A231)</f>
        <v>13</v>
      </c>
      <c r="D231" s="4">
        <f t="shared" si="7"/>
        <v>26</v>
      </c>
      <c r="E231" s="10">
        <f>(SUMIF(CSV!$A:$A,$A231,CSV!$T:$T)  + SUMIF(CSV!$B:$B,$A231,CSV!$T:$T) )/$D231</f>
        <v>4.0384615384615383</v>
      </c>
      <c r="F231" s="6">
        <f>SUMIF(CSV!$A:$A,$A231,CSV!$T:$T)/$B231</f>
        <v>3.6153846153846154</v>
      </c>
      <c r="G231" s="6">
        <f>SUMIF(CSV!$B:$B,$A231,CSV!$T:$T)/$C231</f>
        <v>4.4615384615384617</v>
      </c>
      <c r="H231" s="10">
        <f>(SUMIF(CSV!$A:$A,$A231,CSV!$R:$R)  + SUMIF(CSV!$B:$B,$A231,CSV!$S:$S) )/$D231</f>
        <v>1.7692307692307692</v>
      </c>
      <c r="I231" s="6">
        <f>SUMIF(CSV!$A:$A,$A231,CSV!$R:$R)/$B231</f>
        <v>1.1538461538461537</v>
      </c>
      <c r="J231" s="6">
        <f>SUMIF(CSV!$B:$B,$A231,CSV!$S:$S)/$C231</f>
        <v>2.3846153846153846</v>
      </c>
      <c r="K231" s="11">
        <f>(COUNTIFS(CSV!$A:$A,$A231,CSV!$T:$T,"&gt;2.5") +COUNTIFS(CSV!$B:$B,$A231,CSV!$T:$T,"&gt;2.5"))/$D231</f>
        <v>0.84615384615384615</v>
      </c>
      <c r="L231" s="8">
        <f>COUNTIFS(CSV!$A:$A,$A231,CSV!$T:$T,"&gt;2.5")/$B231</f>
        <v>0.76923076923076927</v>
      </c>
      <c r="M231" s="8">
        <f>COUNTIFS(CSV!$B:$B,$A231,CSV!$T:$T,"&gt;2.5")/$C231</f>
        <v>0.92307692307692313</v>
      </c>
      <c r="N231" s="11">
        <f>(COUNTIFS(CSV!$A:$A,$A231,CSV!$T:$T,"&gt;4.5") +COUNTIFS(CSV!$B:$B,$A231,CSV!$T:$T,"&gt;4.5"))/$D231</f>
        <v>0.30769230769230771</v>
      </c>
      <c r="O231" s="8">
        <f>COUNTIFS(CSV!$A:$A,$A231,CSV!$T:$T,"&gt;4.5")/$B231</f>
        <v>0.15384615384615385</v>
      </c>
      <c r="P231" s="8">
        <f>COUNTIFS(CSV!$B:$B,$A231,CSV!$T:$T,"&gt;4.5")/$C231</f>
        <v>0.46153846153846156</v>
      </c>
      <c r="Q231" s="11">
        <f>(COUNTIFS(CSV!$A:$A,$A231,CSV!$R:$R,"&gt;0.5") +COUNTIFS(CSV!$B:$B,$A231,CSV!$S:$S,"&gt;0.5"))/$D231</f>
        <v>0.76923076923076927</v>
      </c>
      <c r="R231" s="8">
        <f>COUNTIFS(CSV!$A:$A,$A231,CSV!$R:$R,"&gt;0.5")/$B231</f>
        <v>0.61538461538461542</v>
      </c>
      <c r="S231" s="8">
        <f>COUNTIFS(CSV!$B:$B,$A231,CSV!$S:$S,"&gt;0.5")/$C231</f>
        <v>0.92307692307692313</v>
      </c>
      <c r="T231" s="11">
        <f>(COUNTIFS(CSV!$A:$A,$A231,CSV!$R:$R,"&gt;1.5") +COUNTIFS(CSV!$B:$B,$A231,CSV!$S:$S,"&gt;1.5"))/$D231</f>
        <v>0.61538461538461542</v>
      </c>
      <c r="U231" s="8">
        <f>COUNTIFS(CSV!$A:$A,$A231,CSV!$R:$R,"&gt;1.5")/$B231</f>
        <v>0.30769230769230771</v>
      </c>
      <c r="V231" s="8">
        <f>COUNTIFS(CSV!$B:$B,$A231,CSV!$S:$S,"&gt;1.5")/$C231</f>
        <v>0.92307692307692313</v>
      </c>
    </row>
    <row r="232" spans="1:22" x14ac:dyDescent="0.3">
      <c r="A232" t="s">
        <v>321</v>
      </c>
      <c r="B232" s="9">
        <f>COUNTIF(CSV!A:A,A232)</f>
        <v>12</v>
      </c>
      <c r="C232" s="4">
        <f>COUNTIF(CSV!B:B,A232)</f>
        <v>13</v>
      </c>
      <c r="D232" s="4">
        <f t="shared" si="7"/>
        <v>25</v>
      </c>
      <c r="E232" s="10">
        <f>(SUMIF(CSV!$A:$A,$A232,CSV!$T:$T)  + SUMIF(CSV!$B:$B,$A232,CSV!$T:$T) )/$D232</f>
        <v>2.56</v>
      </c>
      <c r="F232" s="6">
        <f>SUMIF(CSV!$A:$A,$A232,CSV!$T:$T)/$B232</f>
        <v>2.9166666666666665</v>
      </c>
      <c r="G232" s="6">
        <f>SUMIF(CSV!$B:$B,$A232,CSV!$T:$T)/$C232</f>
        <v>2.2307692307692308</v>
      </c>
      <c r="H232" s="10">
        <f>(SUMIF(CSV!$A:$A,$A232,CSV!$R:$R)  + SUMIF(CSV!$B:$B,$A232,CSV!$S:$S) )/$D232</f>
        <v>1.24</v>
      </c>
      <c r="I232" s="6">
        <f>SUMIF(CSV!$A:$A,$A232,CSV!$R:$R)/$B232</f>
        <v>1.0833333333333333</v>
      </c>
      <c r="J232" s="6">
        <f>SUMIF(CSV!$B:$B,$A232,CSV!$S:$S)/$C232</f>
        <v>1.3846153846153846</v>
      </c>
      <c r="K232" s="11">
        <f>(COUNTIFS(CSV!$A:$A,$A232,CSV!$T:$T,"&gt;2.5") +COUNTIFS(CSV!$B:$B,$A232,CSV!$T:$T,"&gt;2.5"))/$D232</f>
        <v>0.44</v>
      </c>
      <c r="L232" s="8">
        <f>COUNTIFS(CSV!$A:$A,$A232,CSV!$T:$T,"&gt;2.5")/$B232</f>
        <v>0.5</v>
      </c>
      <c r="M232" s="8">
        <f>COUNTIFS(CSV!$B:$B,$A232,CSV!$T:$T,"&gt;2.5")/$C232</f>
        <v>0.38461538461538464</v>
      </c>
      <c r="N232" s="11">
        <f>(COUNTIFS(CSV!$A:$A,$A232,CSV!$T:$T,"&gt;4.5") +COUNTIFS(CSV!$B:$B,$A232,CSV!$T:$T,"&gt;4.5"))/$D232</f>
        <v>0.2</v>
      </c>
      <c r="O232" s="8">
        <f>COUNTIFS(CSV!$A:$A,$A232,CSV!$T:$T,"&gt;4.5")/$B232</f>
        <v>0.33333333333333331</v>
      </c>
      <c r="P232" s="8">
        <f>COUNTIFS(CSV!$B:$B,$A232,CSV!$T:$T,"&gt;4.5")/$C232</f>
        <v>7.6923076923076927E-2</v>
      </c>
      <c r="Q232" s="11">
        <f>(COUNTIFS(CSV!$A:$A,$A232,CSV!$R:$R,"&gt;0.5") +COUNTIFS(CSV!$B:$B,$A232,CSV!$S:$S,"&gt;0.5"))/$D232</f>
        <v>0.68</v>
      </c>
      <c r="R232" s="8">
        <f>COUNTIFS(CSV!$A:$A,$A232,CSV!$R:$R,"&gt;0.5")/$B232</f>
        <v>0.58333333333333337</v>
      </c>
      <c r="S232" s="8">
        <f>COUNTIFS(CSV!$B:$B,$A232,CSV!$S:$S,"&gt;0.5")/$C232</f>
        <v>0.76923076923076927</v>
      </c>
      <c r="T232" s="11">
        <f>(COUNTIFS(CSV!$A:$A,$A232,CSV!$R:$R,"&gt;1.5") +COUNTIFS(CSV!$B:$B,$A232,CSV!$S:$S,"&gt;1.5"))/$D232</f>
        <v>0.36</v>
      </c>
      <c r="U232" s="8">
        <f>COUNTIFS(CSV!$A:$A,$A232,CSV!$R:$R,"&gt;1.5")/$B232</f>
        <v>0.25</v>
      </c>
      <c r="V232" s="8">
        <f>COUNTIFS(CSV!$B:$B,$A232,CSV!$S:$S,"&gt;1.5")/$C232</f>
        <v>0.46153846153846156</v>
      </c>
    </row>
    <row r="233" spans="1:22" x14ac:dyDescent="0.3">
      <c r="A233" s="62" t="s">
        <v>140</v>
      </c>
      <c r="B233" s="9">
        <f>COUNTIF(CSV!A:A,A233)</f>
        <v>7</v>
      </c>
      <c r="C233" s="4">
        <f>COUNTIF(CSV!B:B,A233)</f>
        <v>7</v>
      </c>
      <c r="D233" s="4">
        <f t="shared" ref="D233:D252" si="8">B233+C233</f>
        <v>14</v>
      </c>
      <c r="E233" s="10">
        <f>(SUMIF(CSV!$A:$A,$A233,CSV!$T:$T)  + SUMIF(CSV!$B:$B,$A233,CSV!$T:$T) )/$D233</f>
        <v>4.4285714285714288</v>
      </c>
      <c r="F233" s="6">
        <f>SUMIF(CSV!$A:$A,$A233,CSV!$T:$T)/$B233</f>
        <v>3.8571428571428572</v>
      </c>
      <c r="G233" s="6">
        <f>SUMIF(CSV!$B:$B,$A233,CSV!$T:$T)/$C233</f>
        <v>5</v>
      </c>
      <c r="H233" s="10">
        <f>(SUMIF(CSV!$A:$A,$A233,CSV!$R:$R)  + SUMIF(CSV!$B:$B,$A233,CSV!$S:$S) )/$D233</f>
        <v>2</v>
      </c>
      <c r="I233" s="6">
        <f>SUMIF(CSV!$A:$A,$A233,CSV!$R:$R)/$B233</f>
        <v>1.8571428571428572</v>
      </c>
      <c r="J233" s="6">
        <f>SUMIF(CSV!$B:$B,$A233,CSV!$S:$S)/$C233</f>
        <v>2.1428571428571428</v>
      </c>
      <c r="K233" s="11">
        <f>(COUNTIFS(CSV!$A:$A,$A233,CSV!$T:$T,"&gt;2.5") +COUNTIFS(CSV!$B:$B,$A233,CSV!$T:$T,"&gt;2.5"))/$D233</f>
        <v>0.7142857142857143</v>
      </c>
      <c r="L233" s="8">
        <f>COUNTIFS(CSV!$A:$A,$A233,CSV!$T:$T,"&gt;2.5")/$B233</f>
        <v>0.5714285714285714</v>
      </c>
      <c r="M233" s="8">
        <f>COUNTIFS(CSV!$B:$B,$A233,CSV!$T:$T,"&gt;2.5")/$C233</f>
        <v>0.8571428571428571</v>
      </c>
      <c r="N233" s="11">
        <f>(COUNTIFS(CSV!$A:$A,$A233,CSV!$T:$T,"&gt;4.5") +COUNTIFS(CSV!$B:$B,$A233,CSV!$T:$T,"&gt;4.5"))/$D233</f>
        <v>0.5</v>
      </c>
      <c r="O233" s="8">
        <f>COUNTIFS(CSV!$A:$A,$A233,CSV!$T:$T,"&gt;4.5")/$B233</f>
        <v>0.42857142857142855</v>
      </c>
      <c r="P233" s="8">
        <f>COUNTIFS(CSV!$B:$B,$A233,CSV!$T:$T,"&gt;4.5")/$C233</f>
        <v>0.5714285714285714</v>
      </c>
      <c r="Q233" s="11">
        <f>(COUNTIFS(CSV!$A:$A,$A233,CSV!$R:$R,"&gt;0.5") +COUNTIFS(CSV!$B:$B,$A233,CSV!$S:$S,"&gt;0.5"))/$D233</f>
        <v>0.9285714285714286</v>
      </c>
      <c r="R233" s="8">
        <f>COUNTIFS(CSV!$A:$A,$A233,CSV!$R:$R,"&gt;0.5")/$B233</f>
        <v>0.8571428571428571</v>
      </c>
      <c r="S233" s="8">
        <f>COUNTIFS(CSV!$B:$B,$A233,CSV!$S:$S,"&gt;0.5")/$C233</f>
        <v>1</v>
      </c>
      <c r="T233" s="11">
        <f>(COUNTIFS(CSV!$A:$A,$A233,CSV!$R:$R,"&gt;1.5") +COUNTIFS(CSV!$B:$B,$A233,CSV!$S:$S,"&gt;1.5"))/$D233</f>
        <v>0.5</v>
      </c>
      <c r="U233" s="8">
        <f>COUNTIFS(CSV!$A:$A,$A233,CSV!$R:$R,"&gt;1.5")/$B233</f>
        <v>0.5714285714285714</v>
      </c>
      <c r="V233" s="8">
        <f>COUNTIFS(CSV!$B:$B,$A233,CSV!$S:$S,"&gt;1.5")/$C233</f>
        <v>0.42857142857142855</v>
      </c>
    </row>
    <row r="234" spans="1:22" x14ac:dyDescent="0.3">
      <c r="A234" s="62" t="s">
        <v>143</v>
      </c>
      <c r="B234" s="9">
        <f>COUNTIF(CSV!A:A,A234)</f>
        <v>6</v>
      </c>
      <c r="C234" s="4">
        <f>COUNTIF(CSV!B:B,A234)</f>
        <v>9</v>
      </c>
      <c r="D234" s="4">
        <f t="shared" si="8"/>
        <v>15</v>
      </c>
      <c r="E234" s="10">
        <f>(SUMIF(CSV!$A:$A,$A234,CSV!$T:$T)  + SUMIF(CSV!$B:$B,$A234,CSV!$T:$T) )/$D234</f>
        <v>3.8</v>
      </c>
      <c r="F234" s="6">
        <f>SUMIF(CSV!$A:$A,$A234,CSV!$T:$T)/$B234</f>
        <v>4</v>
      </c>
      <c r="G234" s="6">
        <f>SUMIF(CSV!$B:$B,$A234,CSV!$T:$T)/$C234</f>
        <v>3.6666666666666665</v>
      </c>
      <c r="H234" s="10">
        <f>(SUMIF(CSV!$A:$A,$A234,CSV!$R:$R)  + SUMIF(CSV!$B:$B,$A234,CSV!$S:$S) )/$D234</f>
        <v>2.0666666666666669</v>
      </c>
      <c r="I234" s="6">
        <f>SUMIF(CSV!$A:$A,$A234,CSV!$R:$R)/$B234</f>
        <v>2</v>
      </c>
      <c r="J234" s="6">
        <f>SUMIF(CSV!$B:$B,$A234,CSV!$S:$S)/$C234</f>
        <v>2.1111111111111112</v>
      </c>
      <c r="K234" s="11">
        <f>(COUNTIFS(CSV!$A:$A,$A234,CSV!$T:$T,"&gt;2.5") +COUNTIFS(CSV!$B:$B,$A234,CSV!$T:$T,"&gt;2.5"))/$D234</f>
        <v>0.66666666666666663</v>
      </c>
      <c r="L234" s="8">
        <f>COUNTIFS(CSV!$A:$A,$A234,CSV!$T:$T,"&gt;2.5")/$B234</f>
        <v>0.5</v>
      </c>
      <c r="M234" s="8">
        <f>COUNTIFS(CSV!$B:$B,$A234,CSV!$T:$T,"&gt;2.5")/$C234</f>
        <v>0.77777777777777779</v>
      </c>
      <c r="N234" s="11">
        <f>(COUNTIFS(CSV!$A:$A,$A234,CSV!$T:$T,"&gt;4.5") +COUNTIFS(CSV!$B:$B,$A234,CSV!$T:$T,"&gt;4.5"))/$D234</f>
        <v>0.26666666666666666</v>
      </c>
      <c r="O234" s="8">
        <f>COUNTIFS(CSV!$A:$A,$A234,CSV!$T:$T,"&gt;4.5")/$B234</f>
        <v>0.33333333333333331</v>
      </c>
      <c r="P234" s="8">
        <f>COUNTIFS(CSV!$B:$B,$A234,CSV!$T:$T,"&gt;4.5")/$C234</f>
        <v>0.22222222222222221</v>
      </c>
      <c r="Q234" s="11">
        <f>(COUNTIFS(CSV!$A:$A,$A234,CSV!$R:$R,"&gt;0.5") +COUNTIFS(CSV!$B:$B,$A234,CSV!$S:$S,"&gt;0.5"))/$D234</f>
        <v>0.8666666666666667</v>
      </c>
      <c r="R234" s="8">
        <f>COUNTIFS(CSV!$A:$A,$A234,CSV!$R:$R,"&gt;0.5")/$B234</f>
        <v>0.66666666666666663</v>
      </c>
      <c r="S234" s="8">
        <f>COUNTIFS(CSV!$B:$B,$A234,CSV!$S:$S,"&gt;0.5")/$C234</f>
        <v>1</v>
      </c>
      <c r="T234" s="11">
        <f>(COUNTIFS(CSV!$A:$A,$A234,CSV!$R:$R,"&gt;1.5") +COUNTIFS(CSV!$B:$B,$A234,CSV!$S:$S,"&gt;1.5"))/$D234</f>
        <v>0.53333333333333333</v>
      </c>
      <c r="U234" s="8">
        <f>COUNTIFS(CSV!$A:$A,$A234,CSV!$R:$R,"&gt;1.5")/$B234</f>
        <v>0.5</v>
      </c>
      <c r="V234" s="8">
        <f>COUNTIFS(CSV!$B:$B,$A234,CSV!$S:$S,"&gt;1.5")/$C234</f>
        <v>0.55555555555555558</v>
      </c>
    </row>
    <row r="235" spans="1:22" x14ac:dyDescent="0.3">
      <c r="A235" s="62" t="s">
        <v>153</v>
      </c>
      <c r="B235" s="9">
        <f>COUNTIF(CSV!A:A,A235)</f>
        <v>6</v>
      </c>
      <c r="C235" s="4">
        <f>COUNTIF(CSV!B:B,A235)</f>
        <v>7</v>
      </c>
      <c r="D235" s="4">
        <f t="shared" si="8"/>
        <v>13</v>
      </c>
      <c r="E235" s="10">
        <f>(SUMIF(CSV!$A:$A,$A235,CSV!$T:$T)  + SUMIF(CSV!$B:$B,$A235,CSV!$T:$T) )/$D235</f>
        <v>3.2307692307692308</v>
      </c>
      <c r="F235" s="6">
        <f>SUMIF(CSV!$A:$A,$A235,CSV!$T:$T)/$B235</f>
        <v>2.3333333333333335</v>
      </c>
      <c r="G235" s="6">
        <f>SUMIF(CSV!$B:$B,$A235,CSV!$T:$T)/$C235</f>
        <v>4</v>
      </c>
      <c r="H235" s="10">
        <f>(SUMIF(CSV!$A:$A,$A235,CSV!$R:$R)  + SUMIF(CSV!$B:$B,$A235,CSV!$S:$S) )/$D235</f>
        <v>1.3846153846153846</v>
      </c>
      <c r="I235" s="6">
        <f>SUMIF(CSV!$A:$A,$A235,CSV!$R:$R)/$B235</f>
        <v>1</v>
      </c>
      <c r="J235" s="6">
        <f>SUMIF(CSV!$B:$B,$A235,CSV!$S:$S)/$C235</f>
        <v>1.7142857142857142</v>
      </c>
      <c r="K235" s="11">
        <f>(COUNTIFS(CSV!$A:$A,$A235,CSV!$T:$T,"&gt;2.5") +COUNTIFS(CSV!$B:$B,$A235,CSV!$T:$T,"&gt;2.5"))/$D235</f>
        <v>0.61538461538461542</v>
      </c>
      <c r="L235" s="8">
        <f>COUNTIFS(CSV!$A:$A,$A235,CSV!$T:$T,"&gt;2.5")/$B235</f>
        <v>0.16666666666666666</v>
      </c>
      <c r="M235" s="8">
        <f>COUNTIFS(CSV!$B:$B,$A235,CSV!$T:$T,"&gt;2.5")/$C235</f>
        <v>1</v>
      </c>
      <c r="N235" s="11">
        <f>(COUNTIFS(CSV!$A:$A,$A235,CSV!$T:$T,"&gt;4.5") +COUNTIFS(CSV!$B:$B,$A235,CSV!$T:$T,"&gt;4.5"))/$D235</f>
        <v>0.23076923076923078</v>
      </c>
      <c r="O235" s="8">
        <f>COUNTIFS(CSV!$A:$A,$A235,CSV!$T:$T,"&gt;4.5")/$B235</f>
        <v>0.16666666666666666</v>
      </c>
      <c r="P235" s="8">
        <f>COUNTIFS(CSV!$B:$B,$A235,CSV!$T:$T,"&gt;4.5")/$C235</f>
        <v>0.2857142857142857</v>
      </c>
      <c r="Q235" s="11">
        <f>(COUNTIFS(CSV!$A:$A,$A235,CSV!$R:$R,"&gt;0.5") +COUNTIFS(CSV!$B:$B,$A235,CSV!$S:$S,"&gt;0.5"))/$D235</f>
        <v>0.84615384615384615</v>
      </c>
      <c r="R235" s="8">
        <f>COUNTIFS(CSV!$A:$A,$A235,CSV!$R:$R,"&gt;0.5")/$B235</f>
        <v>0.66666666666666663</v>
      </c>
      <c r="S235" s="8">
        <f>COUNTIFS(CSV!$B:$B,$A235,CSV!$S:$S,"&gt;0.5")/$C235</f>
        <v>1</v>
      </c>
      <c r="T235" s="11">
        <f>(COUNTIFS(CSV!$A:$A,$A235,CSV!$R:$R,"&gt;1.5") +COUNTIFS(CSV!$B:$B,$A235,CSV!$S:$S,"&gt;1.5"))/$D235</f>
        <v>0.46153846153846156</v>
      </c>
      <c r="U235" s="8">
        <f>COUNTIFS(CSV!$A:$A,$A235,CSV!$R:$R,"&gt;1.5")/$B235</f>
        <v>0.33333333333333331</v>
      </c>
      <c r="V235" s="8">
        <f>COUNTIFS(CSV!$B:$B,$A235,CSV!$S:$S,"&gt;1.5")/$C235</f>
        <v>0.5714285714285714</v>
      </c>
    </row>
    <row r="236" spans="1:22" x14ac:dyDescent="0.3">
      <c r="A236" s="62" t="s">
        <v>142</v>
      </c>
      <c r="B236" s="9">
        <f>COUNTIF(CSV!A:A,A236)</f>
        <v>6</v>
      </c>
      <c r="C236" s="4">
        <f>COUNTIF(CSV!B:B,A236)</f>
        <v>7</v>
      </c>
      <c r="D236" s="4">
        <f t="shared" si="8"/>
        <v>13</v>
      </c>
      <c r="E236" s="10">
        <f>(SUMIF(CSV!$A:$A,$A236,CSV!$T:$T)  + SUMIF(CSV!$B:$B,$A236,CSV!$T:$T) )/$D236</f>
        <v>3.0769230769230771</v>
      </c>
      <c r="F236" s="6">
        <f>SUMIF(CSV!$A:$A,$A236,CSV!$T:$T)/$B236</f>
        <v>3.5</v>
      </c>
      <c r="G236" s="6">
        <f>SUMIF(CSV!$B:$B,$A236,CSV!$T:$T)/$C236</f>
        <v>2.7142857142857144</v>
      </c>
      <c r="H236" s="10">
        <f>(SUMIF(CSV!$A:$A,$A236,CSV!$R:$R)  + SUMIF(CSV!$B:$B,$A236,CSV!$S:$S) )/$D236</f>
        <v>1.4615384615384615</v>
      </c>
      <c r="I236" s="6">
        <f>SUMIF(CSV!$A:$A,$A236,CSV!$R:$R)/$B236</f>
        <v>1.5</v>
      </c>
      <c r="J236" s="6">
        <f>SUMIF(CSV!$B:$B,$A236,CSV!$S:$S)/$C236</f>
        <v>1.4285714285714286</v>
      </c>
      <c r="K236" s="11">
        <f>(COUNTIFS(CSV!$A:$A,$A236,CSV!$T:$T,"&gt;2.5") +COUNTIFS(CSV!$B:$B,$A236,CSV!$T:$T,"&gt;2.5"))/$D236</f>
        <v>0.53846153846153844</v>
      </c>
      <c r="L236" s="8">
        <f>COUNTIFS(CSV!$A:$A,$A236,CSV!$T:$T,"&gt;2.5")/$B236</f>
        <v>0.66666666666666663</v>
      </c>
      <c r="M236" s="8">
        <f>COUNTIFS(CSV!$B:$B,$A236,CSV!$T:$T,"&gt;2.5")/$C236</f>
        <v>0.42857142857142855</v>
      </c>
      <c r="N236" s="11">
        <f>(COUNTIFS(CSV!$A:$A,$A236,CSV!$T:$T,"&gt;4.5") +COUNTIFS(CSV!$B:$B,$A236,CSV!$T:$T,"&gt;4.5"))/$D236</f>
        <v>0.15384615384615385</v>
      </c>
      <c r="O236" s="8">
        <f>COUNTIFS(CSV!$A:$A,$A236,CSV!$T:$T,"&gt;4.5")/$B236</f>
        <v>0.33333333333333331</v>
      </c>
      <c r="P236" s="8">
        <f>COUNTIFS(CSV!$B:$B,$A236,CSV!$T:$T,"&gt;4.5")/$C236</f>
        <v>0</v>
      </c>
      <c r="Q236" s="11">
        <f>(COUNTIFS(CSV!$A:$A,$A236,CSV!$R:$R,"&gt;0.5") +COUNTIFS(CSV!$B:$B,$A236,CSV!$S:$S,"&gt;0.5"))/$D236</f>
        <v>0.84615384615384615</v>
      </c>
      <c r="R236" s="8">
        <f>COUNTIFS(CSV!$A:$A,$A236,CSV!$R:$R,"&gt;0.5")/$B236</f>
        <v>0.66666666666666663</v>
      </c>
      <c r="S236" s="8">
        <f>COUNTIFS(CSV!$B:$B,$A236,CSV!$S:$S,"&gt;0.5")/$C236</f>
        <v>1</v>
      </c>
      <c r="T236" s="11">
        <f>(COUNTIFS(CSV!$A:$A,$A236,CSV!$R:$R,"&gt;1.5") +COUNTIFS(CSV!$B:$B,$A236,CSV!$S:$S,"&gt;1.5"))/$D236</f>
        <v>0.46153846153846156</v>
      </c>
      <c r="U236" s="8">
        <f>COUNTIFS(CSV!$A:$A,$A236,CSV!$R:$R,"&gt;1.5")/$B236</f>
        <v>0.5</v>
      </c>
      <c r="V236" s="8">
        <f>COUNTIFS(CSV!$B:$B,$A236,CSV!$S:$S,"&gt;1.5")/$C236</f>
        <v>0.42857142857142855</v>
      </c>
    </row>
    <row r="237" spans="1:22" x14ac:dyDescent="0.3">
      <c r="A237" s="62" t="s">
        <v>133</v>
      </c>
      <c r="B237" s="9">
        <f>COUNTIF(CSV!A:A,A237)</f>
        <v>10</v>
      </c>
      <c r="C237" s="4">
        <f>COUNTIF(CSV!B:B,A237)</f>
        <v>6</v>
      </c>
      <c r="D237" s="4">
        <f t="shared" si="8"/>
        <v>16</v>
      </c>
      <c r="E237" s="10">
        <f>(SUMIF(CSV!$A:$A,$A237,CSV!$T:$T)  + SUMIF(CSV!$B:$B,$A237,CSV!$T:$T) )/$D237</f>
        <v>3.625</v>
      </c>
      <c r="F237" s="6">
        <f>SUMIF(CSV!$A:$A,$A237,CSV!$T:$T)/$B237</f>
        <v>4.3</v>
      </c>
      <c r="G237" s="6">
        <f>SUMIF(CSV!$B:$B,$A237,CSV!$T:$T)/$C237</f>
        <v>2.5</v>
      </c>
      <c r="H237" s="10">
        <f>(SUMIF(CSV!$A:$A,$A237,CSV!$R:$R)  + SUMIF(CSV!$B:$B,$A237,CSV!$S:$S) )/$D237</f>
        <v>1.75</v>
      </c>
      <c r="I237" s="6">
        <f>SUMIF(CSV!$A:$A,$A237,CSV!$R:$R)/$B237</f>
        <v>2.1</v>
      </c>
      <c r="J237" s="6">
        <f>SUMIF(CSV!$B:$B,$A237,CSV!$S:$S)/$C237</f>
        <v>1.1666666666666667</v>
      </c>
      <c r="K237" s="11">
        <f>(COUNTIFS(CSV!$A:$A,$A237,CSV!$T:$T,"&gt;2.5") +COUNTIFS(CSV!$B:$B,$A237,CSV!$T:$T,"&gt;2.5"))/$D237</f>
        <v>0.625</v>
      </c>
      <c r="L237" s="8">
        <f>COUNTIFS(CSV!$A:$A,$A237,CSV!$T:$T,"&gt;2.5")/$B237</f>
        <v>0.8</v>
      </c>
      <c r="M237" s="8">
        <f>COUNTIFS(CSV!$B:$B,$A237,CSV!$T:$T,"&gt;2.5")/$C237</f>
        <v>0.33333333333333331</v>
      </c>
      <c r="N237" s="11">
        <f>(COUNTIFS(CSV!$A:$A,$A237,CSV!$T:$T,"&gt;4.5") +COUNTIFS(CSV!$B:$B,$A237,CSV!$T:$T,"&gt;4.5"))/$D237</f>
        <v>0.3125</v>
      </c>
      <c r="O237" s="8">
        <f>COUNTIFS(CSV!$A:$A,$A237,CSV!$T:$T,"&gt;4.5")/$B237</f>
        <v>0.4</v>
      </c>
      <c r="P237" s="8">
        <f>COUNTIFS(CSV!$B:$B,$A237,CSV!$T:$T,"&gt;4.5")/$C237</f>
        <v>0.16666666666666666</v>
      </c>
      <c r="Q237" s="11">
        <f>(COUNTIFS(CSV!$A:$A,$A237,CSV!$R:$R,"&gt;0.5") +COUNTIFS(CSV!$B:$B,$A237,CSV!$S:$S,"&gt;0.5"))/$D237</f>
        <v>0.8125</v>
      </c>
      <c r="R237" s="8">
        <f>COUNTIFS(CSV!$A:$A,$A237,CSV!$R:$R,"&gt;0.5")/$B237</f>
        <v>0.9</v>
      </c>
      <c r="S237" s="8">
        <f>COUNTIFS(CSV!$B:$B,$A237,CSV!$S:$S,"&gt;0.5")/$C237</f>
        <v>0.66666666666666663</v>
      </c>
      <c r="T237" s="11">
        <f>(COUNTIFS(CSV!$A:$A,$A237,CSV!$R:$R,"&gt;1.5") +COUNTIFS(CSV!$B:$B,$A237,CSV!$S:$S,"&gt;1.5"))/$D237</f>
        <v>0.625</v>
      </c>
      <c r="U237" s="8">
        <f>COUNTIFS(CSV!$A:$A,$A237,CSV!$R:$R,"&gt;1.5")/$B237</f>
        <v>0.7</v>
      </c>
      <c r="V237" s="8">
        <f>COUNTIFS(CSV!$B:$B,$A237,CSV!$S:$S,"&gt;1.5")/$C237</f>
        <v>0.5</v>
      </c>
    </row>
    <row r="238" spans="1:22" x14ac:dyDescent="0.3">
      <c r="A238" s="62" t="s">
        <v>152</v>
      </c>
      <c r="B238" s="9">
        <f>COUNTIF(CSV!A:A,A238)</f>
        <v>6</v>
      </c>
      <c r="C238" s="4">
        <f>COUNTIF(CSV!B:B,A238)</f>
        <v>11</v>
      </c>
      <c r="D238" s="4">
        <f t="shared" si="8"/>
        <v>17</v>
      </c>
      <c r="E238" s="10">
        <f>(SUMIF(CSV!$A:$A,$A238,CSV!$T:$T)  + SUMIF(CSV!$B:$B,$A238,CSV!$T:$T) )/$D238</f>
        <v>2.9411764705882355</v>
      </c>
      <c r="F238" s="6">
        <f>SUMIF(CSV!$A:$A,$A238,CSV!$T:$T)/$B238</f>
        <v>3.1666666666666665</v>
      </c>
      <c r="G238" s="6">
        <f>SUMIF(CSV!$B:$B,$A238,CSV!$T:$T)/$C238</f>
        <v>2.8181818181818183</v>
      </c>
      <c r="H238" s="10">
        <f>(SUMIF(CSV!$A:$A,$A238,CSV!$R:$R)  + SUMIF(CSV!$B:$B,$A238,CSV!$S:$S) )/$D238</f>
        <v>1.5294117647058822</v>
      </c>
      <c r="I238" s="6">
        <f>SUMIF(CSV!$A:$A,$A238,CSV!$R:$R)/$B238</f>
        <v>1.8333333333333333</v>
      </c>
      <c r="J238" s="6">
        <f>SUMIF(CSV!$B:$B,$A238,CSV!$S:$S)/$C238</f>
        <v>1.3636363636363635</v>
      </c>
      <c r="K238" s="11">
        <f>(COUNTIFS(CSV!$A:$A,$A238,CSV!$T:$T,"&gt;2.5") +COUNTIFS(CSV!$B:$B,$A238,CSV!$T:$T,"&gt;2.5"))/$D238</f>
        <v>0.58823529411764708</v>
      </c>
      <c r="L238" s="8">
        <f>COUNTIFS(CSV!$A:$A,$A238,CSV!$T:$T,"&gt;2.5")/$B238</f>
        <v>0.66666666666666663</v>
      </c>
      <c r="M238" s="8">
        <f>COUNTIFS(CSV!$B:$B,$A238,CSV!$T:$T,"&gt;2.5")/$C238</f>
        <v>0.54545454545454541</v>
      </c>
      <c r="N238" s="11">
        <f>(COUNTIFS(CSV!$A:$A,$A238,CSV!$T:$T,"&gt;4.5") +COUNTIFS(CSV!$B:$B,$A238,CSV!$T:$T,"&gt;4.5"))/$D238</f>
        <v>0.17647058823529413</v>
      </c>
      <c r="O238" s="8">
        <f>COUNTIFS(CSV!$A:$A,$A238,CSV!$T:$T,"&gt;4.5")/$B238</f>
        <v>0.16666666666666666</v>
      </c>
      <c r="P238" s="8">
        <f>COUNTIFS(CSV!$B:$B,$A238,CSV!$T:$T,"&gt;4.5")/$C238</f>
        <v>0.18181818181818182</v>
      </c>
      <c r="Q238" s="11">
        <f>(COUNTIFS(CSV!$A:$A,$A238,CSV!$R:$R,"&gt;0.5") +COUNTIFS(CSV!$B:$B,$A238,CSV!$S:$S,"&gt;0.5"))/$D238</f>
        <v>0.82352941176470584</v>
      </c>
      <c r="R238" s="8">
        <f>COUNTIFS(CSV!$A:$A,$A238,CSV!$R:$R,"&gt;0.5")/$B238</f>
        <v>1</v>
      </c>
      <c r="S238" s="8">
        <f>COUNTIFS(CSV!$B:$B,$A238,CSV!$S:$S,"&gt;0.5")/$C238</f>
        <v>0.72727272727272729</v>
      </c>
      <c r="T238" s="11">
        <f>(COUNTIFS(CSV!$A:$A,$A238,CSV!$R:$R,"&gt;1.5") +COUNTIFS(CSV!$B:$B,$A238,CSV!$S:$S,"&gt;1.5"))/$D238</f>
        <v>0.47058823529411764</v>
      </c>
      <c r="U238" s="8">
        <f>COUNTIFS(CSV!$A:$A,$A238,CSV!$R:$R,"&gt;1.5")/$B238</f>
        <v>0.5</v>
      </c>
      <c r="V238" s="8">
        <f>COUNTIFS(CSV!$B:$B,$A238,CSV!$S:$S,"&gt;1.5")/$C238</f>
        <v>0.45454545454545453</v>
      </c>
    </row>
    <row r="239" spans="1:22" x14ac:dyDescent="0.3">
      <c r="A239" s="62" t="s">
        <v>148</v>
      </c>
      <c r="B239" s="9">
        <f>COUNTIF(CSV!A:A,A239)</f>
        <v>7</v>
      </c>
      <c r="C239" s="4">
        <f>COUNTIF(CSV!B:B,A239)</f>
        <v>8</v>
      </c>
      <c r="D239" s="4">
        <f t="shared" si="8"/>
        <v>15</v>
      </c>
      <c r="E239" s="10">
        <f>(SUMIF(CSV!$A:$A,$A239,CSV!$T:$T)  + SUMIF(CSV!$B:$B,$A239,CSV!$T:$T) )/$D239</f>
        <v>4.2</v>
      </c>
      <c r="F239" s="6">
        <f>SUMIF(CSV!$A:$A,$A239,CSV!$T:$T)/$B239</f>
        <v>4.4285714285714288</v>
      </c>
      <c r="G239" s="6">
        <f>SUMIF(CSV!$B:$B,$A239,CSV!$T:$T)/$C239</f>
        <v>4</v>
      </c>
      <c r="H239" s="10">
        <f>(SUMIF(CSV!$A:$A,$A239,CSV!$R:$R)  + SUMIF(CSV!$B:$B,$A239,CSV!$S:$S) )/$D239</f>
        <v>2.7333333333333334</v>
      </c>
      <c r="I239" s="6">
        <f>SUMIF(CSV!$A:$A,$A239,CSV!$R:$R)/$B239</f>
        <v>2.4285714285714284</v>
      </c>
      <c r="J239" s="6">
        <f>SUMIF(CSV!$B:$B,$A239,CSV!$S:$S)/$C239</f>
        <v>3</v>
      </c>
      <c r="K239" s="11">
        <f>(COUNTIFS(CSV!$A:$A,$A239,CSV!$T:$T,"&gt;2.5") +COUNTIFS(CSV!$B:$B,$A239,CSV!$T:$T,"&gt;2.5"))/$D239</f>
        <v>0.73333333333333328</v>
      </c>
      <c r="L239" s="8">
        <f>COUNTIFS(CSV!$A:$A,$A239,CSV!$T:$T,"&gt;2.5")/$B239</f>
        <v>0.7142857142857143</v>
      </c>
      <c r="M239" s="8">
        <f>COUNTIFS(CSV!$B:$B,$A239,CSV!$T:$T,"&gt;2.5")/$C239</f>
        <v>0.75</v>
      </c>
      <c r="N239" s="11">
        <f>(COUNTIFS(CSV!$A:$A,$A239,CSV!$T:$T,"&gt;4.5") +COUNTIFS(CSV!$B:$B,$A239,CSV!$T:$T,"&gt;4.5"))/$D239</f>
        <v>0.53333333333333333</v>
      </c>
      <c r="O239" s="8">
        <f>COUNTIFS(CSV!$A:$A,$A239,CSV!$T:$T,"&gt;4.5")/$B239</f>
        <v>0.5714285714285714</v>
      </c>
      <c r="P239" s="8">
        <f>COUNTIFS(CSV!$B:$B,$A239,CSV!$T:$T,"&gt;4.5")/$C239</f>
        <v>0.5</v>
      </c>
      <c r="Q239" s="11">
        <f>(COUNTIFS(CSV!$A:$A,$A239,CSV!$R:$R,"&gt;0.5") +COUNTIFS(CSV!$B:$B,$A239,CSV!$S:$S,"&gt;0.5"))/$D239</f>
        <v>0.93333333333333335</v>
      </c>
      <c r="R239" s="8">
        <f>COUNTIFS(CSV!$A:$A,$A239,CSV!$R:$R,"&gt;0.5")/$B239</f>
        <v>0.8571428571428571</v>
      </c>
      <c r="S239" s="8">
        <f>COUNTIFS(CSV!$B:$B,$A239,CSV!$S:$S,"&gt;0.5")/$C239</f>
        <v>1</v>
      </c>
      <c r="T239" s="11">
        <f>(COUNTIFS(CSV!$A:$A,$A239,CSV!$R:$R,"&gt;1.5") +COUNTIFS(CSV!$B:$B,$A239,CSV!$S:$S,"&gt;1.5"))/$D239</f>
        <v>0.8</v>
      </c>
      <c r="U239" s="8">
        <f>COUNTIFS(CSV!$A:$A,$A239,CSV!$R:$R,"&gt;1.5")/$B239</f>
        <v>0.7142857142857143</v>
      </c>
      <c r="V239" s="8">
        <f>COUNTIFS(CSV!$B:$B,$A239,CSV!$S:$S,"&gt;1.5")/$C239</f>
        <v>0.875</v>
      </c>
    </row>
    <row r="240" spans="1:22" x14ac:dyDescent="0.3">
      <c r="A240" s="62" t="s">
        <v>134</v>
      </c>
      <c r="B240" s="9">
        <f>COUNTIF(CSV!A:A,A240)</f>
        <v>8</v>
      </c>
      <c r="C240" s="4">
        <f>COUNTIF(CSV!B:B,A240)</f>
        <v>6</v>
      </c>
      <c r="D240" s="4">
        <f t="shared" si="8"/>
        <v>14</v>
      </c>
      <c r="E240" s="10">
        <f>(SUMIF(CSV!$A:$A,$A240,CSV!$T:$T)  + SUMIF(CSV!$B:$B,$A240,CSV!$T:$T) )/$D240</f>
        <v>3.3571428571428572</v>
      </c>
      <c r="F240" s="6">
        <f>SUMIF(CSV!$A:$A,$A240,CSV!$T:$T)/$B240</f>
        <v>2.875</v>
      </c>
      <c r="G240" s="6">
        <f>SUMIF(CSV!$B:$B,$A240,CSV!$T:$T)/$C240</f>
        <v>4</v>
      </c>
      <c r="H240" s="10">
        <f>(SUMIF(CSV!$A:$A,$A240,CSV!$R:$R)  + SUMIF(CSV!$B:$B,$A240,CSV!$S:$S) )/$D240</f>
        <v>1.5714285714285714</v>
      </c>
      <c r="I240" s="6">
        <f>SUMIF(CSV!$A:$A,$A240,CSV!$R:$R)/$B240</f>
        <v>1</v>
      </c>
      <c r="J240" s="6">
        <f>SUMIF(CSV!$B:$B,$A240,CSV!$S:$S)/$C240</f>
        <v>2.3333333333333335</v>
      </c>
      <c r="K240" s="11">
        <f>(COUNTIFS(CSV!$A:$A,$A240,CSV!$T:$T,"&gt;2.5") +COUNTIFS(CSV!$B:$B,$A240,CSV!$T:$T,"&gt;2.5"))/$D240</f>
        <v>0.7142857142857143</v>
      </c>
      <c r="L240" s="8">
        <f>COUNTIFS(CSV!$A:$A,$A240,CSV!$T:$T,"&gt;2.5")/$B240</f>
        <v>0.625</v>
      </c>
      <c r="M240" s="8">
        <f>COUNTIFS(CSV!$B:$B,$A240,CSV!$T:$T,"&gt;2.5")/$C240</f>
        <v>0.83333333333333337</v>
      </c>
      <c r="N240" s="11">
        <f>(COUNTIFS(CSV!$A:$A,$A240,CSV!$T:$T,"&gt;4.5") +COUNTIFS(CSV!$B:$B,$A240,CSV!$T:$T,"&gt;4.5"))/$D240</f>
        <v>0.21428571428571427</v>
      </c>
      <c r="O240" s="8">
        <f>COUNTIFS(CSV!$A:$A,$A240,CSV!$T:$T,"&gt;4.5")/$B240</f>
        <v>0.125</v>
      </c>
      <c r="P240" s="8">
        <f>COUNTIFS(CSV!$B:$B,$A240,CSV!$T:$T,"&gt;4.5")/$C240</f>
        <v>0.33333333333333331</v>
      </c>
      <c r="Q240" s="11">
        <f>(COUNTIFS(CSV!$A:$A,$A240,CSV!$R:$R,"&gt;0.5") +COUNTIFS(CSV!$B:$B,$A240,CSV!$S:$S,"&gt;0.5"))/$D240</f>
        <v>0.8571428571428571</v>
      </c>
      <c r="R240" s="8">
        <f>COUNTIFS(CSV!$A:$A,$A240,CSV!$R:$R,"&gt;0.5")/$B240</f>
        <v>0.75</v>
      </c>
      <c r="S240" s="8">
        <f>COUNTIFS(CSV!$B:$B,$A240,CSV!$S:$S,"&gt;0.5")/$C240</f>
        <v>1</v>
      </c>
      <c r="T240" s="11">
        <f>(COUNTIFS(CSV!$A:$A,$A240,CSV!$R:$R,"&gt;1.5") +COUNTIFS(CSV!$B:$B,$A240,CSV!$S:$S,"&gt;1.5"))/$D240</f>
        <v>0.5714285714285714</v>
      </c>
      <c r="U240" s="8">
        <f>COUNTIFS(CSV!$A:$A,$A240,CSV!$R:$R,"&gt;1.5")/$B240</f>
        <v>0.25</v>
      </c>
      <c r="V240" s="8">
        <f>COUNTIFS(CSV!$B:$B,$A240,CSV!$S:$S,"&gt;1.5")/$C240</f>
        <v>1</v>
      </c>
    </row>
    <row r="241" spans="1:22" x14ac:dyDescent="0.3">
      <c r="A241" s="62" t="s">
        <v>151</v>
      </c>
      <c r="B241" s="9">
        <f>COUNTIF(CSV!A:A,A241)</f>
        <v>8</v>
      </c>
      <c r="C241" s="4">
        <f>COUNTIF(CSV!B:B,A241)</f>
        <v>5</v>
      </c>
      <c r="D241" s="4">
        <f t="shared" si="8"/>
        <v>13</v>
      </c>
      <c r="E241" s="10">
        <f>(SUMIF(CSV!$A:$A,$A241,CSV!$T:$T)  + SUMIF(CSV!$B:$B,$A241,CSV!$T:$T) )/$D241</f>
        <v>2.7692307692307692</v>
      </c>
      <c r="F241" s="6">
        <f>SUMIF(CSV!$A:$A,$A241,CSV!$T:$T)/$B241</f>
        <v>2.5</v>
      </c>
      <c r="G241" s="6">
        <f>SUMIF(CSV!$B:$B,$A241,CSV!$T:$T)/$C241</f>
        <v>3.2</v>
      </c>
      <c r="H241" s="10">
        <f>(SUMIF(CSV!$A:$A,$A241,CSV!$R:$R)  + SUMIF(CSV!$B:$B,$A241,CSV!$S:$S) )/$D241</f>
        <v>1.3846153846153846</v>
      </c>
      <c r="I241" s="6">
        <f>SUMIF(CSV!$A:$A,$A241,CSV!$R:$R)/$B241</f>
        <v>0.875</v>
      </c>
      <c r="J241" s="6">
        <f>SUMIF(CSV!$B:$B,$A241,CSV!$S:$S)/$C241</f>
        <v>2.2000000000000002</v>
      </c>
      <c r="K241" s="11">
        <f>(COUNTIFS(CSV!$A:$A,$A241,CSV!$T:$T,"&gt;2.5") +COUNTIFS(CSV!$B:$B,$A241,CSV!$T:$T,"&gt;2.5"))/$D241</f>
        <v>0.53846153846153844</v>
      </c>
      <c r="L241" s="8">
        <f>COUNTIFS(CSV!$A:$A,$A241,CSV!$T:$T,"&gt;2.5")/$B241</f>
        <v>0.375</v>
      </c>
      <c r="M241" s="8">
        <f>COUNTIFS(CSV!$B:$B,$A241,CSV!$T:$T,"&gt;2.5")/$C241</f>
        <v>0.8</v>
      </c>
      <c r="N241" s="11">
        <f>(COUNTIFS(CSV!$A:$A,$A241,CSV!$T:$T,"&gt;4.5") +COUNTIFS(CSV!$B:$B,$A241,CSV!$T:$T,"&gt;4.5"))/$D241</f>
        <v>0.15384615384615385</v>
      </c>
      <c r="O241" s="8">
        <f>COUNTIFS(CSV!$A:$A,$A241,CSV!$T:$T,"&gt;4.5")/$B241</f>
        <v>0.125</v>
      </c>
      <c r="P241" s="8">
        <f>COUNTIFS(CSV!$B:$B,$A241,CSV!$T:$T,"&gt;4.5")/$C241</f>
        <v>0.2</v>
      </c>
      <c r="Q241" s="11">
        <f>(COUNTIFS(CSV!$A:$A,$A241,CSV!$R:$R,"&gt;0.5") +COUNTIFS(CSV!$B:$B,$A241,CSV!$S:$S,"&gt;0.5"))/$D241</f>
        <v>0.76923076923076927</v>
      </c>
      <c r="R241" s="8">
        <f>COUNTIFS(CSV!$A:$A,$A241,CSV!$R:$R,"&gt;0.5")/$B241</f>
        <v>0.625</v>
      </c>
      <c r="S241" s="8">
        <f>COUNTIFS(CSV!$B:$B,$A241,CSV!$S:$S,"&gt;0.5")/$C241</f>
        <v>1</v>
      </c>
      <c r="T241" s="11">
        <f>(COUNTIFS(CSV!$A:$A,$A241,CSV!$R:$R,"&gt;1.5") +COUNTIFS(CSV!$B:$B,$A241,CSV!$S:$S,"&gt;1.5"))/$D241</f>
        <v>0.46153846153846156</v>
      </c>
      <c r="U241" s="8">
        <f>COUNTIFS(CSV!$A:$A,$A241,CSV!$R:$R,"&gt;1.5")/$B241</f>
        <v>0.125</v>
      </c>
      <c r="V241" s="8">
        <f>COUNTIFS(CSV!$B:$B,$A241,CSV!$S:$S,"&gt;1.5")/$C241</f>
        <v>1</v>
      </c>
    </row>
    <row r="242" spans="1:22" x14ac:dyDescent="0.3">
      <c r="A242" s="62" t="s">
        <v>144</v>
      </c>
      <c r="B242" s="9">
        <f>COUNTIF(CSV!A:A,A242)</f>
        <v>7</v>
      </c>
      <c r="C242" s="4">
        <f>COUNTIF(CSV!B:B,A242)</f>
        <v>7</v>
      </c>
      <c r="D242" s="4">
        <f t="shared" si="8"/>
        <v>14</v>
      </c>
      <c r="E242" s="10">
        <f>(SUMIF(CSV!$A:$A,$A242,CSV!$T:$T)  + SUMIF(CSV!$B:$B,$A242,CSV!$T:$T) )/$D242</f>
        <v>3.5714285714285716</v>
      </c>
      <c r="F242" s="6">
        <f>SUMIF(CSV!$A:$A,$A242,CSV!$T:$T)/$B242</f>
        <v>3.4285714285714284</v>
      </c>
      <c r="G242" s="6">
        <f>SUMIF(CSV!$B:$B,$A242,CSV!$T:$T)/$C242</f>
        <v>3.7142857142857144</v>
      </c>
      <c r="H242" s="10">
        <f>(SUMIF(CSV!$A:$A,$A242,CSV!$R:$R)  + SUMIF(CSV!$B:$B,$A242,CSV!$S:$S) )/$D242</f>
        <v>2.1428571428571428</v>
      </c>
      <c r="I242" s="6">
        <f>SUMIF(CSV!$A:$A,$A242,CSV!$R:$R)/$B242</f>
        <v>1.8571428571428572</v>
      </c>
      <c r="J242" s="6">
        <f>SUMIF(CSV!$B:$B,$A242,CSV!$S:$S)/$C242</f>
        <v>2.4285714285714284</v>
      </c>
      <c r="K242" s="11">
        <f>(COUNTIFS(CSV!$A:$A,$A242,CSV!$T:$T,"&gt;2.5") +COUNTIFS(CSV!$B:$B,$A242,CSV!$T:$T,"&gt;2.5"))/$D242</f>
        <v>0.7142857142857143</v>
      </c>
      <c r="L242" s="8">
        <f>COUNTIFS(CSV!$A:$A,$A242,CSV!$T:$T,"&gt;2.5")/$B242</f>
        <v>0.7142857142857143</v>
      </c>
      <c r="M242" s="8">
        <f>COUNTIFS(CSV!$B:$B,$A242,CSV!$T:$T,"&gt;2.5")/$C242</f>
        <v>0.7142857142857143</v>
      </c>
      <c r="N242" s="11">
        <f>(COUNTIFS(CSV!$A:$A,$A242,CSV!$T:$T,"&gt;4.5") +COUNTIFS(CSV!$B:$B,$A242,CSV!$T:$T,"&gt;4.5"))/$D242</f>
        <v>0.21428571428571427</v>
      </c>
      <c r="O242" s="8">
        <f>COUNTIFS(CSV!$A:$A,$A242,CSV!$T:$T,"&gt;4.5")/$B242</f>
        <v>0.2857142857142857</v>
      </c>
      <c r="P242" s="8">
        <f>COUNTIFS(CSV!$B:$B,$A242,CSV!$T:$T,"&gt;4.5")/$C242</f>
        <v>0.14285714285714285</v>
      </c>
      <c r="Q242" s="11">
        <f>(COUNTIFS(CSV!$A:$A,$A242,CSV!$R:$R,"&gt;0.5") +COUNTIFS(CSV!$B:$B,$A242,CSV!$S:$S,"&gt;0.5"))/$D242</f>
        <v>0.9285714285714286</v>
      </c>
      <c r="R242" s="8">
        <f>COUNTIFS(CSV!$A:$A,$A242,CSV!$R:$R,"&gt;0.5")/$B242</f>
        <v>0.8571428571428571</v>
      </c>
      <c r="S242" s="8">
        <f>COUNTIFS(CSV!$B:$B,$A242,CSV!$S:$S,"&gt;0.5")/$C242</f>
        <v>1</v>
      </c>
      <c r="T242" s="11">
        <f>(COUNTIFS(CSV!$A:$A,$A242,CSV!$R:$R,"&gt;1.5") +COUNTIFS(CSV!$B:$B,$A242,CSV!$S:$S,"&gt;1.5"))/$D242</f>
        <v>0.8571428571428571</v>
      </c>
      <c r="U242" s="8">
        <f>COUNTIFS(CSV!$A:$A,$A242,CSV!$R:$R,"&gt;1.5")/$B242</f>
        <v>0.7142857142857143</v>
      </c>
      <c r="V242" s="8">
        <f>COUNTIFS(CSV!$B:$B,$A242,CSV!$S:$S,"&gt;1.5")/$C242</f>
        <v>1</v>
      </c>
    </row>
    <row r="243" spans="1:22" x14ac:dyDescent="0.3">
      <c r="A243" s="62" t="s">
        <v>145</v>
      </c>
      <c r="B243" s="9">
        <f>COUNTIF(CSV!A:A,A243)</f>
        <v>7</v>
      </c>
      <c r="C243" s="4">
        <f>COUNTIF(CSV!B:B,A243)</f>
        <v>6</v>
      </c>
      <c r="D243" s="4">
        <f t="shared" si="8"/>
        <v>13</v>
      </c>
      <c r="E243" s="10">
        <f>(SUMIF(CSV!$A:$A,$A243,CSV!$T:$T)  + SUMIF(CSV!$B:$B,$A243,CSV!$T:$T) )/$D243</f>
        <v>3.3846153846153846</v>
      </c>
      <c r="F243" s="6">
        <f>SUMIF(CSV!$A:$A,$A243,CSV!$T:$T)/$B243</f>
        <v>2.7142857142857144</v>
      </c>
      <c r="G243" s="6">
        <f>SUMIF(CSV!$B:$B,$A243,CSV!$T:$T)/$C243</f>
        <v>4.166666666666667</v>
      </c>
      <c r="H243" s="10">
        <f>(SUMIF(CSV!$A:$A,$A243,CSV!$R:$R)  + SUMIF(CSV!$B:$B,$A243,CSV!$S:$S) )/$D243</f>
        <v>1.6153846153846154</v>
      </c>
      <c r="I243" s="6">
        <f>SUMIF(CSV!$A:$A,$A243,CSV!$R:$R)/$B243</f>
        <v>1.5714285714285714</v>
      </c>
      <c r="J243" s="6">
        <f>SUMIF(CSV!$B:$B,$A243,CSV!$S:$S)/$C243</f>
        <v>1.6666666666666667</v>
      </c>
      <c r="K243" s="11">
        <f>(COUNTIFS(CSV!$A:$A,$A243,CSV!$T:$T,"&gt;2.5") +COUNTIFS(CSV!$B:$B,$A243,CSV!$T:$T,"&gt;2.5"))/$D243</f>
        <v>0.61538461538461542</v>
      </c>
      <c r="L243" s="8">
        <f>COUNTIFS(CSV!$A:$A,$A243,CSV!$T:$T,"&gt;2.5")/$B243</f>
        <v>0.5714285714285714</v>
      </c>
      <c r="M243" s="8">
        <f>COUNTIFS(CSV!$B:$B,$A243,CSV!$T:$T,"&gt;2.5")/$C243</f>
        <v>0.66666666666666663</v>
      </c>
      <c r="N243" s="11">
        <f>(COUNTIFS(CSV!$A:$A,$A243,CSV!$T:$T,"&gt;4.5") +COUNTIFS(CSV!$B:$B,$A243,CSV!$T:$T,"&gt;4.5"))/$D243</f>
        <v>0.30769230769230771</v>
      </c>
      <c r="O243" s="8">
        <f>COUNTIFS(CSV!$A:$A,$A243,CSV!$T:$T,"&gt;4.5")/$B243</f>
        <v>0</v>
      </c>
      <c r="P243" s="8">
        <f>COUNTIFS(CSV!$B:$B,$A243,CSV!$T:$T,"&gt;4.5")/$C243</f>
        <v>0.66666666666666663</v>
      </c>
      <c r="Q243" s="11">
        <f>(COUNTIFS(CSV!$A:$A,$A243,CSV!$R:$R,"&gt;0.5") +COUNTIFS(CSV!$B:$B,$A243,CSV!$S:$S,"&gt;0.5"))/$D243</f>
        <v>0.76923076923076927</v>
      </c>
      <c r="R243" s="8">
        <f>COUNTIFS(CSV!$A:$A,$A243,CSV!$R:$R,"&gt;0.5")/$B243</f>
        <v>0.8571428571428571</v>
      </c>
      <c r="S243" s="8">
        <f>COUNTIFS(CSV!$B:$B,$A243,CSV!$S:$S,"&gt;0.5")/$C243</f>
        <v>0.66666666666666663</v>
      </c>
      <c r="T243" s="11">
        <f>(COUNTIFS(CSV!$A:$A,$A243,CSV!$R:$R,"&gt;1.5") +COUNTIFS(CSV!$B:$B,$A243,CSV!$S:$S,"&gt;1.5"))/$D243</f>
        <v>0.53846153846153844</v>
      </c>
      <c r="U243" s="8">
        <f>COUNTIFS(CSV!$A:$A,$A243,CSV!$R:$R,"&gt;1.5")/$B243</f>
        <v>0.5714285714285714</v>
      </c>
      <c r="V243" s="8">
        <f>COUNTIFS(CSV!$B:$B,$A243,CSV!$S:$S,"&gt;1.5")/$C243</f>
        <v>0.5</v>
      </c>
    </row>
    <row r="244" spans="1:22" x14ac:dyDescent="0.3">
      <c r="A244" s="62" t="s">
        <v>138</v>
      </c>
      <c r="B244" s="9">
        <f>COUNTIF(CSV!A:A,A244)</f>
        <v>7</v>
      </c>
      <c r="C244" s="4">
        <f>COUNTIF(CSV!B:B,A244)</f>
        <v>6</v>
      </c>
      <c r="D244" s="4">
        <f t="shared" si="8"/>
        <v>13</v>
      </c>
      <c r="E244" s="10">
        <f>(SUMIF(CSV!$A:$A,$A244,CSV!$T:$T)  + SUMIF(CSV!$B:$B,$A244,CSV!$T:$T) )/$D244</f>
        <v>3.8461538461538463</v>
      </c>
      <c r="F244" s="6">
        <f>SUMIF(CSV!$A:$A,$A244,CSV!$T:$T)/$B244</f>
        <v>2.8571428571428572</v>
      </c>
      <c r="G244" s="6">
        <f>SUMIF(CSV!$B:$B,$A244,CSV!$T:$T)/$C244</f>
        <v>5</v>
      </c>
      <c r="H244" s="10">
        <f>(SUMIF(CSV!$A:$A,$A244,CSV!$R:$R)  + SUMIF(CSV!$B:$B,$A244,CSV!$S:$S) )/$D244</f>
        <v>1.5384615384615385</v>
      </c>
      <c r="I244" s="6">
        <f>SUMIF(CSV!$A:$A,$A244,CSV!$R:$R)/$B244</f>
        <v>0.8571428571428571</v>
      </c>
      <c r="J244" s="6">
        <f>SUMIF(CSV!$B:$B,$A244,CSV!$S:$S)/$C244</f>
        <v>2.3333333333333335</v>
      </c>
      <c r="K244" s="11">
        <f>(COUNTIFS(CSV!$A:$A,$A244,CSV!$T:$T,"&gt;2.5") +COUNTIFS(CSV!$B:$B,$A244,CSV!$T:$T,"&gt;2.5"))/$D244</f>
        <v>0.61538461538461542</v>
      </c>
      <c r="L244" s="8">
        <f>COUNTIFS(CSV!$A:$A,$A244,CSV!$T:$T,"&gt;2.5")/$B244</f>
        <v>0.5714285714285714</v>
      </c>
      <c r="M244" s="8">
        <f>COUNTIFS(CSV!$B:$B,$A244,CSV!$T:$T,"&gt;2.5")/$C244</f>
        <v>0.66666666666666663</v>
      </c>
      <c r="N244" s="11">
        <f>(COUNTIFS(CSV!$A:$A,$A244,CSV!$T:$T,"&gt;4.5") +COUNTIFS(CSV!$B:$B,$A244,CSV!$T:$T,"&gt;4.5"))/$D244</f>
        <v>0.15384615384615385</v>
      </c>
      <c r="O244" s="8">
        <f>COUNTIFS(CSV!$A:$A,$A244,CSV!$T:$T,"&gt;4.5")/$B244</f>
        <v>0</v>
      </c>
      <c r="P244" s="8">
        <f>COUNTIFS(CSV!$B:$B,$A244,CSV!$T:$T,"&gt;4.5")/$C244</f>
        <v>0.33333333333333331</v>
      </c>
      <c r="Q244" s="11">
        <f>(COUNTIFS(CSV!$A:$A,$A244,CSV!$R:$R,"&gt;0.5") +COUNTIFS(CSV!$B:$B,$A244,CSV!$S:$S,"&gt;0.5"))/$D244</f>
        <v>0.69230769230769229</v>
      </c>
      <c r="R244" s="8">
        <f>COUNTIFS(CSV!$A:$A,$A244,CSV!$R:$R,"&gt;0.5")/$B244</f>
        <v>0.5714285714285714</v>
      </c>
      <c r="S244" s="8">
        <f>COUNTIFS(CSV!$B:$B,$A244,CSV!$S:$S,"&gt;0.5")/$C244</f>
        <v>0.83333333333333337</v>
      </c>
      <c r="T244" s="11">
        <f>(COUNTIFS(CSV!$A:$A,$A244,CSV!$R:$R,"&gt;1.5") +COUNTIFS(CSV!$B:$B,$A244,CSV!$S:$S,"&gt;1.5"))/$D244</f>
        <v>0.30769230769230771</v>
      </c>
      <c r="U244" s="8">
        <f>COUNTIFS(CSV!$A:$A,$A244,CSV!$R:$R,"&gt;1.5")/$B244</f>
        <v>0.14285714285714285</v>
      </c>
      <c r="V244" s="8">
        <f>COUNTIFS(CSV!$B:$B,$A244,CSV!$S:$S,"&gt;1.5")/$C244</f>
        <v>0.5</v>
      </c>
    </row>
    <row r="245" spans="1:22" x14ac:dyDescent="0.3">
      <c r="A245" s="62" t="s">
        <v>147</v>
      </c>
      <c r="B245" s="9">
        <f>COUNTIF(CSV!A:A,A245)</f>
        <v>8</v>
      </c>
      <c r="C245" s="4">
        <f>COUNTIF(CSV!B:B,A245)</f>
        <v>9</v>
      </c>
      <c r="D245" s="4">
        <f t="shared" si="8"/>
        <v>17</v>
      </c>
      <c r="E245" s="10">
        <f>(SUMIF(CSV!$A:$A,$A245,CSV!$T:$T)  + SUMIF(CSV!$B:$B,$A245,CSV!$T:$T) )/$D245</f>
        <v>4</v>
      </c>
      <c r="F245" s="6">
        <f>SUMIF(CSV!$A:$A,$A245,CSV!$T:$T)/$B245</f>
        <v>3.75</v>
      </c>
      <c r="G245" s="6">
        <f>SUMIF(CSV!$B:$B,$A245,CSV!$T:$T)/$C245</f>
        <v>4.2222222222222223</v>
      </c>
      <c r="H245" s="10">
        <f>(SUMIF(CSV!$A:$A,$A245,CSV!$R:$R)  + SUMIF(CSV!$B:$B,$A245,CSV!$S:$S) )/$D245</f>
        <v>2.1764705882352939</v>
      </c>
      <c r="I245" s="6">
        <f>SUMIF(CSV!$A:$A,$A245,CSV!$R:$R)/$B245</f>
        <v>1.875</v>
      </c>
      <c r="J245" s="6">
        <f>SUMIF(CSV!$B:$B,$A245,CSV!$S:$S)/$C245</f>
        <v>2.4444444444444446</v>
      </c>
      <c r="K245" s="11">
        <f>(COUNTIFS(CSV!$A:$A,$A245,CSV!$T:$T,"&gt;2.5") +COUNTIFS(CSV!$B:$B,$A245,CSV!$T:$T,"&gt;2.5"))/$D245</f>
        <v>0.76470588235294112</v>
      </c>
      <c r="L245" s="8">
        <f>COUNTIFS(CSV!$A:$A,$A245,CSV!$T:$T,"&gt;2.5")/$B245</f>
        <v>0.75</v>
      </c>
      <c r="M245" s="8">
        <f>COUNTIFS(CSV!$B:$B,$A245,CSV!$T:$T,"&gt;2.5")/$C245</f>
        <v>0.77777777777777779</v>
      </c>
      <c r="N245" s="11">
        <f>(COUNTIFS(CSV!$A:$A,$A245,CSV!$T:$T,"&gt;4.5") +COUNTIFS(CSV!$B:$B,$A245,CSV!$T:$T,"&gt;4.5"))/$D245</f>
        <v>0.29411764705882354</v>
      </c>
      <c r="O245" s="8">
        <f>COUNTIFS(CSV!$A:$A,$A245,CSV!$T:$T,"&gt;4.5")/$B245</f>
        <v>0.25</v>
      </c>
      <c r="P245" s="8">
        <f>COUNTIFS(CSV!$B:$B,$A245,CSV!$T:$T,"&gt;4.5")/$C245</f>
        <v>0.33333333333333331</v>
      </c>
      <c r="Q245" s="11">
        <f>(COUNTIFS(CSV!$A:$A,$A245,CSV!$R:$R,"&gt;0.5") +COUNTIFS(CSV!$B:$B,$A245,CSV!$S:$S,"&gt;0.5"))/$D245</f>
        <v>1</v>
      </c>
      <c r="R245" s="8">
        <f>COUNTIFS(CSV!$A:$A,$A245,CSV!$R:$R,"&gt;0.5")/$B245</f>
        <v>1</v>
      </c>
      <c r="S245" s="8">
        <f>COUNTIFS(CSV!$B:$B,$A245,CSV!$S:$S,"&gt;0.5")/$C245</f>
        <v>1</v>
      </c>
      <c r="T245" s="11">
        <f>(COUNTIFS(CSV!$A:$A,$A245,CSV!$R:$R,"&gt;1.5") +COUNTIFS(CSV!$B:$B,$A245,CSV!$S:$S,"&gt;1.5"))/$D245</f>
        <v>0.76470588235294112</v>
      </c>
      <c r="U245" s="8">
        <f>COUNTIFS(CSV!$A:$A,$A245,CSV!$R:$R,"&gt;1.5")/$B245</f>
        <v>0.625</v>
      </c>
      <c r="V245" s="8">
        <f>COUNTIFS(CSV!$B:$B,$A245,CSV!$S:$S,"&gt;1.5")/$C245</f>
        <v>0.88888888888888884</v>
      </c>
    </row>
    <row r="246" spans="1:22" x14ac:dyDescent="0.3">
      <c r="A246" s="62" t="s">
        <v>141</v>
      </c>
      <c r="B246" s="9">
        <f>COUNTIF(CSV!A:A,A246)</f>
        <v>7</v>
      </c>
      <c r="C246" s="4">
        <f>COUNTIF(CSV!B:B,A246)</f>
        <v>7</v>
      </c>
      <c r="D246" s="4">
        <f t="shared" si="8"/>
        <v>14</v>
      </c>
      <c r="E246" s="10">
        <f>(SUMIF(CSV!$A:$A,$A246,CSV!$T:$T)  + SUMIF(CSV!$B:$B,$A246,CSV!$T:$T) )/$D246</f>
        <v>3.0714285714285716</v>
      </c>
      <c r="F246" s="6">
        <f>SUMIF(CSV!$A:$A,$A246,CSV!$T:$T)/$B246</f>
        <v>3.1428571428571428</v>
      </c>
      <c r="G246" s="6">
        <f>SUMIF(CSV!$B:$B,$A246,CSV!$T:$T)/$C246</f>
        <v>3</v>
      </c>
      <c r="H246" s="10">
        <f>(SUMIF(CSV!$A:$A,$A246,CSV!$R:$R)  + SUMIF(CSV!$B:$B,$A246,CSV!$S:$S) )/$D246</f>
        <v>1.4285714285714286</v>
      </c>
      <c r="I246" s="6">
        <f>SUMIF(CSV!$A:$A,$A246,CSV!$R:$R)/$B246</f>
        <v>1.5714285714285714</v>
      </c>
      <c r="J246" s="6">
        <f>SUMIF(CSV!$B:$B,$A246,CSV!$S:$S)/$C246</f>
        <v>1.2857142857142858</v>
      </c>
      <c r="K246" s="11">
        <f>(COUNTIFS(CSV!$A:$A,$A246,CSV!$T:$T,"&gt;2.5") +COUNTIFS(CSV!$B:$B,$A246,CSV!$T:$T,"&gt;2.5"))/$D246</f>
        <v>0.5714285714285714</v>
      </c>
      <c r="L246" s="8">
        <f>COUNTIFS(CSV!$A:$A,$A246,CSV!$T:$T,"&gt;2.5")/$B246</f>
        <v>0.5714285714285714</v>
      </c>
      <c r="M246" s="8">
        <f>COUNTIFS(CSV!$B:$B,$A246,CSV!$T:$T,"&gt;2.5")/$C246</f>
        <v>0.5714285714285714</v>
      </c>
      <c r="N246" s="11">
        <f>(COUNTIFS(CSV!$A:$A,$A246,CSV!$T:$T,"&gt;4.5") +COUNTIFS(CSV!$B:$B,$A246,CSV!$T:$T,"&gt;4.5"))/$D246</f>
        <v>0.14285714285714285</v>
      </c>
      <c r="O246" s="8">
        <f>COUNTIFS(CSV!$A:$A,$A246,CSV!$T:$T,"&gt;4.5")/$B246</f>
        <v>0.14285714285714285</v>
      </c>
      <c r="P246" s="8">
        <f>COUNTIFS(CSV!$B:$B,$A246,CSV!$T:$T,"&gt;4.5")/$C246</f>
        <v>0.14285714285714285</v>
      </c>
      <c r="Q246" s="11">
        <f>(COUNTIFS(CSV!$A:$A,$A246,CSV!$R:$R,"&gt;0.5") +COUNTIFS(CSV!$B:$B,$A246,CSV!$S:$S,"&gt;0.5"))/$D246</f>
        <v>0.7142857142857143</v>
      </c>
      <c r="R246" s="8">
        <f>COUNTIFS(CSV!$A:$A,$A246,CSV!$R:$R,"&gt;0.5")/$B246</f>
        <v>0.7142857142857143</v>
      </c>
      <c r="S246" s="8">
        <f>COUNTIFS(CSV!$B:$B,$A246,CSV!$S:$S,"&gt;0.5")/$C246</f>
        <v>0.7142857142857143</v>
      </c>
      <c r="T246" s="11">
        <f>(COUNTIFS(CSV!$A:$A,$A246,CSV!$R:$R,"&gt;1.5") +COUNTIFS(CSV!$B:$B,$A246,CSV!$S:$S,"&gt;1.5"))/$D246</f>
        <v>0.35714285714285715</v>
      </c>
      <c r="U246" s="8">
        <f>COUNTIFS(CSV!$A:$A,$A246,CSV!$R:$R,"&gt;1.5")/$B246</f>
        <v>0.42857142857142855</v>
      </c>
      <c r="V246" s="8">
        <f>COUNTIFS(CSV!$B:$B,$A246,CSV!$S:$S,"&gt;1.5")/$C246</f>
        <v>0.2857142857142857</v>
      </c>
    </row>
    <row r="247" spans="1:22" x14ac:dyDescent="0.3">
      <c r="A247" s="62" t="s">
        <v>135</v>
      </c>
      <c r="B247" s="9">
        <f>COUNTIF(CSV!A:A,A247)</f>
        <v>8</v>
      </c>
      <c r="C247" s="4">
        <f>COUNTIF(CSV!B:B,A247)</f>
        <v>6</v>
      </c>
      <c r="D247" s="4">
        <f t="shared" si="8"/>
        <v>14</v>
      </c>
      <c r="E247" s="10">
        <f>(SUMIF(CSV!$A:$A,$A247,CSV!$T:$T)  + SUMIF(CSV!$B:$B,$A247,CSV!$T:$T) )/$D247</f>
        <v>2.5</v>
      </c>
      <c r="F247" s="6">
        <f>SUMIF(CSV!$A:$A,$A247,CSV!$T:$T)/$B247</f>
        <v>2.5</v>
      </c>
      <c r="G247" s="6">
        <f>SUMIF(CSV!$B:$B,$A247,CSV!$T:$T)/$C247</f>
        <v>2.5</v>
      </c>
      <c r="H247" s="10">
        <f>(SUMIF(CSV!$A:$A,$A247,CSV!$R:$R)  + SUMIF(CSV!$B:$B,$A247,CSV!$S:$S) )/$D247</f>
        <v>1.4285714285714286</v>
      </c>
      <c r="I247" s="6">
        <f>SUMIF(CSV!$A:$A,$A247,CSV!$R:$R)/$B247</f>
        <v>1.125</v>
      </c>
      <c r="J247" s="6">
        <f>SUMIF(CSV!$B:$B,$A247,CSV!$S:$S)/$C247</f>
        <v>1.8333333333333333</v>
      </c>
      <c r="K247" s="11">
        <f>(COUNTIFS(CSV!$A:$A,$A247,CSV!$T:$T,"&gt;2.5") +COUNTIFS(CSV!$B:$B,$A247,CSV!$T:$T,"&gt;2.5"))/$D247</f>
        <v>0.42857142857142855</v>
      </c>
      <c r="L247" s="8">
        <f>COUNTIFS(CSV!$A:$A,$A247,CSV!$T:$T,"&gt;2.5")/$B247</f>
        <v>0.5</v>
      </c>
      <c r="M247" s="8">
        <f>COUNTIFS(CSV!$B:$B,$A247,CSV!$T:$T,"&gt;2.5")/$C247</f>
        <v>0.33333333333333331</v>
      </c>
      <c r="N247" s="11">
        <f>(COUNTIFS(CSV!$A:$A,$A247,CSV!$T:$T,"&gt;4.5") +COUNTIFS(CSV!$B:$B,$A247,CSV!$T:$T,"&gt;4.5"))/$D247</f>
        <v>0.21428571428571427</v>
      </c>
      <c r="O247" s="8">
        <f>COUNTIFS(CSV!$A:$A,$A247,CSV!$T:$T,"&gt;4.5")/$B247</f>
        <v>0.125</v>
      </c>
      <c r="P247" s="8">
        <f>COUNTIFS(CSV!$B:$B,$A247,CSV!$T:$T,"&gt;4.5")/$C247</f>
        <v>0.33333333333333331</v>
      </c>
      <c r="Q247" s="11">
        <f>(COUNTIFS(CSV!$A:$A,$A247,CSV!$R:$R,"&gt;0.5") +COUNTIFS(CSV!$B:$B,$A247,CSV!$S:$S,"&gt;0.5"))/$D247</f>
        <v>0.7857142857142857</v>
      </c>
      <c r="R247" s="8">
        <f>COUNTIFS(CSV!$A:$A,$A247,CSV!$R:$R,"&gt;0.5")/$B247</f>
        <v>0.75</v>
      </c>
      <c r="S247" s="8">
        <f>COUNTIFS(CSV!$B:$B,$A247,CSV!$S:$S,"&gt;0.5")/$C247</f>
        <v>0.83333333333333337</v>
      </c>
      <c r="T247" s="11">
        <f>(COUNTIFS(CSV!$A:$A,$A247,CSV!$R:$R,"&gt;1.5") +COUNTIFS(CSV!$B:$B,$A247,CSV!$S:$S,"&gt;1.5"))/$D247</f>
        <v>0.35714285714285715</v>
      </c>
      <c r="U247" s="8">
        <f>COUNTIFS(CSV!$A:$A,$A247,CSV!$R:$R,"&gt;1.5")/$B247</f>
        <v>0.25</v>
      </c>
      <c r="V247" s="8">
        <f>COUNTIFS(CSV!$B:$B,$A247,CSV!$S:$S,"&gt;1.5")/$C247</f>
        <v>0.5</v>
      </c>
    </row>
    <row r="248" spans="1:22" x14ac:dyDescent="0.3">
      <c r="A248" s="62" t="s">
        <v>149</v>
      </c>
      <c r="B248" s="9">
        <f>COUNTIF(CSV!A:A,A248)</f>
        <v>7</v>
      </c>
      <c r="C248" s="4">
        <f>COUNTIF(CSV!B:B,A248)</f>
        <v>8</v>
      </c>
      <c r="D248" s="4">
        <f t="shared" si="8"/>
        <v>15</v>
      </c>
      <c r="E248" s="10">
        <f>(SUMIF(CSV!$A:$A,$A248,CSV!$T:$T)  + SUMIF(CSV!$B:$B,$A248,CSV!$T:$T) )/$D248</f>
        <v>2.8666666666666667</v>
      </c>
      <c r="F248" s="6">
        <f>SUMIF(CSV!$A:$A,$A248,CSV!$T:$T)/$B248</f>
        <v>2.7142857142857144</v>
      </c>
      <c r="G248" s="6">
        <f>SUMIF(CSV!$B:$B,$A248,CSV!$T:$T)/$C248</f>
        <v>3</v>
      </c>
      <c r="H248" s="10">
        <f>(SUMIF(CSV!$A:$A,$A248,CSV!$R:$R)  + SUMIF(CSV!$B:$B,$A248,CSV!$S:$S) )/$D248</f>
        <v>1.2666666666666666</v>
      </c>
      <c r="I248" s="6">
        <f>SUMIF(CSV!$A:$A,$A248,CSV!$R:$R)/$B248</f>
        <v>1</v>
      </c>
      <c r="J248" s="6">
        <f>SUMIF(CSV!$B:$B,$A248,CSV!$S:$S)/$C248</f>
        <v>1.5</v>
      </c>
      <c r="K248" s="11">
        <f>(COUNTIFS(CSV!$A:$A,$A248,CSV!$T:$T,"&gt;2.5") +COUNTIFS(CSV!$B:$B,$A248,CSV!$T:$T,"&gt;2.5"))/$D248</f>
        <v>0.53333333333333333</v>
      </c>
      <c r="L248" s="8">
        <f>COUNTIFS(CSV!$A:$A,$A248,CSV!$T:$T,"&gt;2.5")/$B248</f>
        <v>0.42857142857142855</v>
      </c>
      <c r="M248" s="8">
        <f>COUNTIFS(CSV!$B:$B,$A248,CSV!$T:$T,"&gt;2.5")/$C248</f>
        <v>0.625</v>
      </c>
      <c r="N248" s="11">
        <f>(COUNTIFS(CSV!$A:$A,$A248,CSV!$T:$T,"&gt;4.5") +COUNTIFS(CSV!$B:$B,$A248,CSV!$T:$T,"&gt;4.5"))/$D248</f>
        <v>0.13333333333333333</v>
      </c>
      <c r="O248" s="8">
        <f>COUNTIFS(CSV!$A:$A,$A248,CSV!$T:$T,"&gt;4.5")/$B248</f>
        <v>0.14285714285714285</v>
      </c>
      <c r="P248" s="8">
        <f>COUNTIFS(CSV!$B:$B,$A248,CSV!$T:$T,"&gt;4.5")/$C248</f>
        <v>0.125</v>
      </c>
      <c r="Q248" s="11">
        <f>(COUNTIFS(CSV!$A:$A,$A248,CSV!$R:$R,"&gt;0.5") +COUNTIFS(CSV!$B:$B,$A248,CSV!$S:$S,"&gt;0.5"))/$D248</f>
        <v>0.8</v>
      </c>
      <c r="R248" s="8">
        <f>COUNTIFS(CSV!$A:$A,$A248,CSV!$R:$R,"&gt;0.5")/$B248</f>
        <v>0.7142857142857143</v>
      </c>
      <c r="S248" s="8">
        <f>COUNTIFS(CSV!$B:$B,$A248,CSV!$S:$S,"&gt;0.5")/$C248</f>
        <v>0.875</v>
      </c>
      <c r="T248" s="11">
        <f>(COUNTIFS(CSV!$A:$A,$A248,CSV!$R:$R,"&gt;1.5") +COUNTIFS(CSV!$B:$B,$A248,CSV!$S:$S,"&gt;1.5"))/$D248</f>
        <v>0.33333333333333331</v>
      </c>
      <c r="U248" s="8">
        <f>COUNTIFS(CSV!$A:$A,$A248,CSV!$R:$R,"&gt;1.5")/$B248</f>
        <v>0.2857142857142857</v>
      </c>
      <c r="V248" s="8">
        <f>COUNTIFS(CSV!$B:$B,$A248,CSV!$S:$S,"&gt;1.5")/$C248</f>
        <v>0.375</v>
      </c>
    </row>
    <row r="249" spans="1:22" x14ac:dyDescent="0.3">
      <c r="A249" s="62" t="s">
        <v>137</v>
      </c>
      <c r="B249" s="9">
        <f>COUNTIF(CSV!A:A,A249)</f>
        <v>7</v>
      </c>
      <c r="C249" s="4">
        <f>COUNTIF(CSV!B:B,A249)</f>
        <v>7</v>
      </c>
      <c r="D249" s="4">
        <f t="shared" si="8"/>
        <v>14</v>
      </c>
      <c r="E249" s="10">
        <f>(SUMIF(CSV!$A:$A,$A249,CSV!$T:$T)  + SUMIF(CSV!$B:$B,$A249,CSV!$T:$T) )/$D249</f>
        <v>2.6428571428571428</v>
      </c>
      <c r="F249" s="6">
        <f>SUMIF(CSV!$A:$A,$A249,CSV!$T:$T)/$B249</f>
        <v>2.8571428571428572</v>
      </c>
      <c r="G249" s="6">
        <f>SUMIF(CSV!$B:$B,$A249,CSV!$T:$T)/$C249</f>
        <v>2.4285714285714284</v>
      </c>
      <c r="H249" s="10">
        <f>(SUMIF(CSV!$A:$A,$A249,CSV!$R:$R)  + SUMIF(CSV!$B:$B,$A249,CSV!$S:$S) )/$D249</f>
        <v>1.1428571428571428</v>
      </c>
      <c r="I249" s="6">
        <f>SUMIF(CSV!$A:$A,$A249,CSV!$R:$R)/$B249</f>
        <v>1.4285714285714286</v>
      </c>
      <c r="J249" s="6">
        <f>SUMIF(CSV!$B:$B,$A249,CSV!$S:$S)/$C249</f>
        <v>0.8571428571428571</v>
      </c>
      <c r="K249" s="11">
        <f>(COUNTIFS(CSV!$A:$A,$A249,CSV!$T:$T,"&gt;2.5") +COUNTIFS(CSV!$B:$B,$A249,CSV!$T:$T,"&gt;2.5"))/$D249</f>
        <v>0.5</v>
      </c>
      <c r="L249" s="8">
        <f>COUNTIFS(CSV!$A:$A,$A249,CSV!$T:$T,"&gt;2.5")/$B249</f>
        <v>0.5714285714285714</v>
      </c>
      <c r="M249" s="8">
        <f>COUNTIFS(CSV!$B:$B,$A249,CSV!$T:$T,"&gt;2.5")/$C249</f>
        <v>0.42857142857142855</v>
      </c>
      <c r="N249" s="11">
        <f>(COUNTIFS(CSV!$A:$A,$A249,CSV!$T:$T,"&gt;4.5") +COUNTIFS(CSV!$B:$B,$A249,CSV!$T:$T,"&gt;4.5"))/$D249</f>
        <v>7.1428571428571425E-2</v>
      </c>
      <c r="O249" s="8">
        <f>COUNTIFS(CSV!$A:$A,$A249,CSV!$T:$T,"&gt;4.5")/$B249</f>
        <v>0.14285714285714285</v>
      </c>
      <c r="P249" s="8">
        <f>COUNTIFS(CSV!$B:$B,$A249,CSV!$T:$T,"&gt;4.5")/$C249</f>
        <v>0</v>
      </c>
      <c r="Q249" s="11">
        <f>(COUNTIFS(CSV!$A:$A,$A249,CSV!$R:$R,"&gt;0.5") +COUNTIFS(CSV!$B:$B,$A249,CSV!$S:$S,"&gt;0.5"))/$D249</f>
        <v>0.5714285714285714</v>
      </c>
      <c r="R249" s="8">
        <f>COUNTIFS(CSV!$A:$A,$A249,CSV!$R:$R,"&gt;0.5")/$B249</f>
        <v>0.5714285714285714</v>
      </c>
      <c r="S249" s="8">
        <f>COUNTIFS(CSV!$B:$B,$A249,CSV!$S:$S,"&gt;0.5")/$C249</f>
        <v>0.5714285714285714</v>
      </c>
      <c r="T249" s="11">
        <f>(COUNTIFS(CSV!$A:$A,$A249,CSV!$R:$R,"&gt;1.5") +COUNTIFS(CSV!$B:$B,$A249,CSV!$S:$S,"&gt;1.5"))/$D249</f>
        <v>0.35714285714285715</v>
      </c>
      <c r="U249" s="8">
        <f>COUNTIFS(CSV!$A:$A,$A249,CSV!$R:$R,"&gt;1.5")/$B249</f>
        <v>0.42857142857142855</v>
      </c>
      <c r="V249" s="8">
        <f>COUNTIFS(CSV!$B:$B,$A249,CSV!$S:$S,"&gt;1.5")/$C249</f>
        <v>0.2857142857142857</v>
      </c>
    </row>
    <row r="250" spans="1:22" x14ac:dyDescent="0.3">
      <c r="A250" s="62" t="s">
        <v>136</v>
      </c>
      <c r="B250" s="9">
        <f>COUNTIF(CSV!A:A,A250)</f>
        <v>8</v>
      </c>
      <c r="C250" s="4">
        <f>COUNTIF(CSV!B:B,A250)</f>
        <v>9</v>
      </c>
      <c r="D250" s="4">
        <f t="shared" si="8"/>
        <v>17</v>
      </c>
      <c r="E250" s="10">
        <f>(SUMIF(CSV!$A:$A,$A250,CSV!$T:$T)  + SUMIF(CSV!$B:$B,$A250,CSV!$T:$T) )/$D250</f>
        <v>3.8823529411764706</v>
      </c>
      <c r="F250" s="6">
        <f>SUMIF(CSV!$A:$A,$A250,CSV!$T:$T)/$B250</f>
        <v>4.75</v>
      </c>
      <c r="G250" s="6">
        <f>SUMIF(CSV!$B:$B,$A250,CSV!$T:$T)/$C250</f>
        <v>3.1111111111111112</v>
      </c>
      <c r="H250" s="10">
        <f>(SUMIF(CSV!$A:$A,$A250,CSV!$R:$R)  + SUMIF(CSV!$B:$B,$A250,CSV!$S:$S) )/$D250</f>
        <v>1.7647058823529411</v>
      </c>
      <c r="I250" s="6">
        <f>SUMIF(CSV!$A:$A,$A250,CSV!$R:$R)/$B250</f>
        <v>2</v>
      </c>
      <c r="J250" s="6">
        <f>SUMIF(CSV!$B:$B,$A250,CSV!$S:$S)/$C250</f>
        <v>1.5555555555555556</v>
      </c>
      <c r="K250" s="11">
        <f>(COUNTIFS(CSV!$A:$A,$A250,CSV!$T:$T,"&gt;2.5") +COUNTIFS(CSV!$B:$B,$A250,CSV!$T:$T,"&gt;2.5"))/$D250</f>
        <v>0.58823529411764708</v>
      </c>
      <c r="L250" s="8">
        <f>COUNTIFS(CSV!$A:$A,$A250,CSV!$T:$T,"&gt;2.5")/$B250</f>
        <v>0.75</v>
      </c>
      <c r="M250" s="8">
        <f>COUNTIFS(CSV!$B:$B,$A250,CSV!$T:$T,"&gt;2.5")/$C250</f>
        <v>0.44444444444444442</v>
      </c>
      <c r="N250" s="11">
        <f>(COUNTIFS(CSV!$A:$A,$A250,CSV!$T:$T,"&gt;4.5") +COUNTIFS(CSV!$B:$B,$A250,CSV!$T:$T,"&gt;4.5"))/$D250</f>
        <v>0.35294117647058826</v>
      </c>
      <c r="O250" s="8">
        <f>COUNTIFS(CSV!$A:$A,$A250,CSV!$T:$T,"&gt;4.5")/$B250</f>
        <v>0.5</v>
      </c>
      <c r="P250" s="8">
        <f>COUNTIFS(CSV!$B:$B,$A250,CSV!$T:$T,"&gt;4.5")/$C250</f>
        <v>0.22222222222222221</v>
      </c>
      <c r="Q250" s="11">
        <f>(COUNTIFS(CSV!$A:$A,$A250,CSV!$R:$R,"&gt;0.5") +COUNTIFS(CSV!$B:$B,$A250,CSV!$S:$S,"&gt;0.5"))/$D250</f>
        <v>0.70588235294117652</v>
      </c>
      <c r="R250" s="8">
        <f>COUNTIFS(CSV!$A:$A,$A250,CSV!$R:$R,"&gt;0.5")/$B250</f>
        <v>0.75</v>
      </c>
      <c r="S250" s="8">
        <f>COUNTIFS(CSV!$B:$B,$A250,CSV!$S:$S,"&gt;0.5")/$C250</f>
        <v>0.66666666666666663</v>
      </c>
      <c r="T250" s="11">
        <f>(COUNTIFS(CSV!$A:$A,$A250,CSV!$R:$R,"&gt;1.5") +COUNTIFS(CSV!$B:$B,$A250,CSV!$S:$S,"&gt;1.5"))/$D250</f>
        <v>0.52941176470588236</v>
      </c>
      <c r="U250" s="8">
        <f>COUNTIFS(CSV!$A:$A,$A250,CSV!$R:$R,"&gt;1.5")/$B250</f>
        <v>0.5</v>
      </c>
      <c r="V250" s="8">
        <f>COUNTIFS(CSV!$B:$B,$A250,CSV!$S:$S,"&gt;1.5")/$C250</f>
        <v>0.55555555555555558</v>
      </c>
    </row>
    <row r="251" spans="1:22" x14ac:dyDescent="0.3">
      <c r="A251" s="62" t="s">
        <v>150</v>
      </c>
      <c r="B251" s="9">
        <f>COUNTIF(CSV!A:A,A251)</f>
        <v>7</v>
      </c>
      <c r="C251" s="4">
        <f>COUNTIF(CSV!B:B,A251)</f>
        <v>7</v>
      </c>
      <c r="D251" s="4">
        <f t="shared" si="8"/>
        <v>14</v>
      </c>
      <c r="E251" s="10">
        <f>(SUMIF(CSV!$A:$A,$A251,CSV!$T:$T)  + SUMIF(CSV!$B:$B,$A251,CSV!$T:$T) )/$D251</f>
        <v>2.5714285714285716</v>
      </c>
      <c r="F251" s="6">
        <f>SUMIF(CSV!$A:$A,$A251,CSV!$T:$T)/$B251</f>
        <v>3</v>
      </c>
      <c r="G251" s="6">
        <f>SUMIF(CSV!$B:$B,$A251,CSV!$T:$T)/$C251</f>
        <v>2.1428571428571428</v>
      </c>
      <c r="H251" s="10">
        <f>(SUMIF(CSV!$A:$A,$A251,CSV!$R:$R)  + SUMIF(CSV!$B:$B,$A251,CSV!$S:$S) )/$D251</f>
        <v>1.3571428571428572</v>
      </c>
      <c r="I251" s="6">
        <f>SUMIF(CSV!$A:$A,$A251,CSV!$R:$R)/$B251</f>
        <v>1.8571428571428572</v>
      </c>
      <c r="J251" s="6">
        <f>SUMIF(CSV!$B:$B,$A251,CSV!$S:$S)/$C251</f>
        <v>0.8571428571428571</v>
      </c>
      <c r="K251" s="11">
        <f>(COUNTIFS(CSV!$A:$A,$A251,CSV!$T:$T,"&gt;2.5") +COUNTIFS(CSV!$B:$B,$A251,CSV!$T:$T,"&gt;2.5"))/$D251</f>
        <v>0.2857142857142857</v>
      </c>
      <c r="L251" s="8">
        <f>COUNTIFS(CSV!$A:$A,$A251,CSV!$T:$T,"&gt;2.5")/$B251</f>
        <v>0.42857142857142855</v>
      </c>
      <c r="M251" s="8">
        <f>COUNTIFS(CSV!$B:$B,$A251,CSV!$T:$T,"&gt;2.5")/$C251</f>
        <v>0.14285714285714285</v>
      </c>
      <c r="N251" s="11">
        <f>(COUNTIFS(CSV!$A:$A,$A251,CSV!$T:$T,"&gt;4.5") +COUNTIFS(CSV!$B:$B,$A251,CSV!$T:$T,"&gt;4.5"))/$D251</f>
        <v>0.21428571428571427</v>
      </c>
      <c r="O251" s="8">
        <f>COUNTIFS(CSV!$A:$A,$A251,CSV!$T:$T,"&gt;4.5")/$B251</f>
        <v>0.2857142857142857</v>
      </c>
      <c r="P251" s="8">
        <f>COUNTIFS(CSV!$B:$B,$A251,CSV!$T:$T,"&gt;4.5")/$C251</f>
        <v>0.14285714285714285</v>
      </c>
      <c r="Q251" s="11">
        <f>(COUNTIFS(CSV!$A:$A,$A251,CSV!$R:$R,"&gt;0.5") +COUNTIFS(CSV!$B:$B,$A251,CSV!$S:$S,"&gt;0.5"))/$D251</f>
        <v>0.8571428571428571</v>
      </c>
      <c r="R251" s="8">
        <f>COUNTIFS(CSV!$A:$A,$A251,CSV!$R:$R,"&gt;0.5")/$B251</f>
        <v>0.8571428571428571</v>
      </c>
      <c r="S251" s="8">
        <f>COUNTIFS(CSV!$B:$B,$A251,CSV!$S:$S,"&gt;0.5")/$C251</f>
        <v>0.8571428571428571</v>
      </c>
      <c r="T251" s="11">
        <f>(COUNTIFS(CSV!$A:$A,$A251,CSV!$R:$R,"&gt;1.5") +COUNTIFS(CSV!$B:$B,$A251,CSV!$S:$S,"&gt;1.5"))/$D251</f>
        <v>0.21428571428571427</v>
      </c>
      <c r="U251" s="8">
        <f>COUNTIFS(CSV!$A:$A,$A251,CSV!$R:$R,"&gt;1.5")/$B251</f>
        <v>0.42857142857142855</v>
      </c>
      <c r="V251" s="8">
        <f>COUNTIFS(CSV!$B:$B,$A251,CSV!$S:$S,"&gt;1.5")/$C251</f>
        <v>0</v>
      </c>
    </row>
    <row r="252" spans="1:22" x14ac:dyDescent="0.3">
      <c r="A252" s="62" t="s">
        <v>146</v>
      </c>
      <c r="B252" s="9">
        <f>COUNTIF(CSV!A:A,A252)</f>
        <v>8</v>
      </c>
      <c r="C252" s="4">
        <f>COUNTIF(CSV!B:B,A252)</f>
        <v>7</v>
      </c>
      <c r="D252" s="4">
        <f t="shared" si="8"/>
        <v>15</v>
      </c>
      <c r="E252" s="10">
        <f>(SUMIF(CSV!$A:$A,$A252,CSV!$T:$T)  + SUMIF(CSV!$B:$B,$A252,CSV!$T:$T) )/$D252</f>
        <v>3</v>
      </c>
      <c r="F252" s="6">
        <f>SUMIF(CSV!$A:$A,$A252,CSV!$T:$T)/$B252</f>
        <v>3.875</v>
      </c>
      <c r="G252" s="6">
        <f>SUMIF(CSV!$B:$B,$A252,CSV!$T:$T)/$C252</f>
        <v>2</v>
      </c>
      <c r="H252" s="10">
        <f>(SUMIF(CSV!$A:$A,$A252,CSV!$R:$R)  + SUMIF(CSV!$B:$B,$A252,CSV!$S:$S) )/$D252</f>
        <v>1.5333333333333334</v>
      </c>
      <c r="I252" s="6">
        <f>SUMIF(CSV!$A:$A,$A252,CSV!$R:$R)/$B252</f>
        <v>1.875</v>
      </c>
      <c r="J252" s="6">
        <f>SUMIF(CSV!$B:$B,$A252,CSV!$S:$S)/$C252</f>
        <v>1.1428571428571428</v>
      </c>
      <c r="K252" s="11">
        <f>(COUNTIFS(CSV!$A:$A,$A252,CSV!$T:$T,"&gt;2.5") +COUNTIFS(CSV!$B:$B,$A252,CSV!$T:$T,"&gt;2.5"))/$D252</f>
        <v>0.6</v>
      </c>
      <c r="L252" s="8">
        <f>COUNTIFS(CSV!$A:$A,$A252,CSV!$T:$T,"&gt;2.5")/$B252</f>
        <v>0.875</v>
      </c>
      <c r="M252" s="8">
        <f>COUNTIFS(CSV!$B:$B,$A252,CSV!$T:$T,"&gt;2.5")/$C252</f>
        <v>0.2857142857142857</v>
      </c>
      <c r="N252" s="11">
        <f>(COUNTIFS(CSV!$A:$A,$A252,CSV!$T:$T,"&gt;4.5") +COUNTIFS(CSV!$B:$B,$A252,CSV!$T:$T,"&gt;4.5"))/$D252</f>
        <v>0.13333333333333333</v>
      </c>
      <c r="O252" s="8">
        <f>COUNTIFS(CSV!$A:$A,$A252,CSV!$T:$T,"&gt;4.5")/$B252</f>
        <v>0.25</v>
      </c>
      <c r="P252" s="8">
        <f>COUNTIFS(CSV!$B:$B,$A252,CSV!$T:$T,"&gt;4.5")/$C252</f>
        <v>0</v>
      </c>
      <c r="Q252" s="11">
        <f>(COUNTIFS(CSV!$A:$A,$A252,CSV!$R:$R,"&gt;0.5") +COUNTIFS(CSV!$B:$B,$A252,CSV!$S:$S,"&gt;0.5"))/$D252</f>
        <v>0.8666666666666667</v>
      </c>
      <c r="R252" s="8">
        <f>COUNTIFS(CSV!$A:$A,$A252,CSV!$R:$R,"&gt;0.5")/$B252</f>
        <v>1</v>
      </c>
      <c r="S252" s="8">
        <f>COUNTIFS(CSV!$B:$B,$A252,CSV!$S:$S,"&gt;0.5")/$C252</f>
        <v>0.7142857142857143</v>
      </c>
      <c r="T252" s="11">
        <f>(COUNTIFS(CSV!$A:$A,$A252,CSV!$R:$R,"&gt;1.5") +COUNTIFS(CSV!$B:$B,$A252,CSV!$S:$S,"&gt;1.5"))/$D252</f>
        <v>0.46666666666666667</v>
      </c>
      <c r="U252" s="8">
        <f>COUNTIFS(CSV!$A:$A,$A252,CSV!$R:$R,"&gt;1.5")/$B252</f>
        <v>0.625</v>
      </c>
      <c r="V252" s="8">
        <f>COUNTIFS(CSV!$B:$B,$A252,CSV!$S:$S,"&gt;1.5")/$C252</f>
        <v>0.2857142857142857</v>
      </c>
    </row>
    <row r="253" spans="1:22" x14ac:dyDescent="0.3">
      <c r="A253" s="62" t="s">
        <v>357</v>
      </c>
      <c r="B253" s="9">
        <f>COUNTIF(CSV!A:A,A253)</f>
        <v>6</v>
      </c>
      <c r="C253" s="4">
        <f>COUNTIF(CSV!B:B,A253)</f>
        <v>6</v>
      </c>
      <c r="D253" s="4">
        <f t="shared" ref="D253:D316" si="9">B253+C253</f>
        <v>12</v>
      </c>
      <c r="E253" s="10">
        <f>(SUMIF(CSV!$A:$A,$A253,CSV!$T:$T)  + SUMIF(CSV!$B:$B,$A253,CSV!$T:$T) )/$D253</f>
        <v>2.5833333333333335</v>
      </c>
      <c r="F253" s="6">
        <f>SUMIF(CSV!$A:$A,$A253,CSV!$T:$T)/$B253</f>
        <v>3</v>
      </c>
      <c r="G253" s="6">
        <f>SUMIF(CSV!$B:$B,$A253,CSV!$T:$T)/$C253</f>
        <v>2.1666666666666665</v>
      </c>
      <c r="H253" s="10">
        <f>(SUMIF(CSV!$A:$A,$A253,CSV!$R:$R)  + SUMIF(CSV!$B:$B,$A253,CSV!$S:$S) )/$D253</f>
        <v>1.4166666666666667</v>
      </c>
      <c r="I253" s="6">
        <f>SUMIF(CSV!$A:$A,$A253,CSV!$R:$R)/$B253</f>
        <v>1.6666666666666667</v>
      </c>
      <c r="J253" s="6">
        <f>SUMIF(CSV!$B:$B,$A253,CSV!$S:$S)/$C253</f>
        <v>1.1666666666666667</v>
      </c>
      <c r="K253" s="11">
        <f>(COUNTIFS(CSV!$A:$A,$A253,CSV!$T:$T,"&gt;2.5") +COUNTIFS(CSV!$B:$B,$A253,CSV!$T:$T,"&gt;2.5"))/$D253</f>
        <v>0.58333333333333337</v>
      </c>
      <c r="L253" s="8">
        <f>COUNTIFS(CSV!$A:$A,$A253,CSV!$T:$T,"&gt;2.5")/$B253</f>
        <v>0.83333333333333337</v>
      </c>
      <c r="M253" s="8">
        <f>COUNTIFS(CSV!$B:$B,$A253,CSV!$T:$T,"&gt;2.5")/$C253</f>
        <v>0.33333333333333331</v>
      </c>
      <c r="N253" s="11">
        <f>(COUNTIFS(CSV!$A:$A,$A253,CSV!$T:$T,"&gt;4.5") +COUNTIFS(CSV!$B:$B,$A253,CSV!$T:$T,"&gt;4.5"))/$D253</f>
        <v>0</v>
      </c>
      <c r="O253" s="8">
        <f>COUNTIFS(CSV!$A:$A,$A253,CSV!$T:$T,"&gt;4.5")/$B253</f>
        <v>0</v>
      </c>
      <c r="P253" s="8">
        <f>COUNTIFS(CSV!$B:$B,$A253,CSV!$T:$T,"&gt;4.5")/$C253</f>
        <v>0</v>
      </c>
      <c r="Q253" s="11">
        <f>(COUNTIFS(CSV!$A:$A,$A253,CSV!$R:$R,"&gt;0.5") +COUNTIFS(CSV!$B:$B,$A253,CSV!$S:$S,"&gt;0.5"))/$D253</f>
        <v>0.83333333333333337</v>
      </c>
      <c r="R253" s="8">
        <f>COUNTIFS(CSV!$A:$A,$A253,CSV!$R:$R,"&gt;0.5")/$B253</f>
        <v>1</v>
      </c>
      <c r="S253" s="8">
        <f>COUNTIFS(CSV!$B:$B,$A253,CSV!$S:$S,"&gt;0.5")/$C253</f>
        <v>0.66666666666666663</v>
      </c>
      <c r="T253" s="11">
        <f>(COUNTIFS(CSV!$A:$A,$A253,CSV!$R:$R,"&gt;1.5") +COUNTIFS(CSV!$B:$B,$A253,CSV!$S:$S,"&gt;1.5"))/$D253</f>
        <v>0.41666666666666669</v>
      </c>
      <c r="U253" s="8">
        <f>COUNTIFS(CSV!$A:$A,$A253,CSV!$R:$R,"&gt;1.5")/$B253</f>
        <v>0.5</v>
      </c>
      <c r="V253" s="8">
        <f>COUNTIFS(CSV!$B:$B,$A253,CSV!$S:$S,"&gt;1.5")/$C253</f>
        <v>0.33333333333333331</v>
      </c>
    </row>
    <row r="254" spans="1:22" x14ac:dyDescent="0.3">
      <c r="A254" s="62" t="s">
        <v>351</v>
      </c>
      <c r="B254" s="9">
        <f>COUNTIF(CSV!A:A,A254)</f>
        <v>4</v>
      </c>
      <c r="C254" s="4">
        <f>COUNTIF(CSV!B:B,A254)</f>
        <v>5</v>
      </c>
      <c r="D254" s="4">
        <f t="shared" si="9"/>
        <v>9</v>
      </c>
      <c r="E254" s="10">
        <f>(SUMIF(CSV!$A:$A,$A254,CSV!$T:$T)  + SUMIF(CSV!$B:$B,$A254,CSV!$T:$T) )/$D254</f>
        <v>3.6666666666666665</v>
      </c>
      <c r="F254" s="6">
        <f>SUMIF(CSV!$A:$A,$A254,CSV!$T:$T)/$B254</f>
        <v>2.5</v>
      </c>
      <c r="G254" s="6">
        <f>SUMIF(CSV!$B:$B,$A254,CSV!$T:$T)/$C254</f>
        <v>4.5999999999999996</v>
      </c>
      <c r="H254" s="10">
        <f>(SUMIF(CSV!$A:$A,$A254,CSV!$R:$R)  + SUMIF(CSV!$B:$B,$A254,CSV!$S:$S) )/$D254</f>
        <v>1.7777777777777777</v>
      </c>
      <c r="I254" s="6">
        <f>SUMIF(CSV!$A:$A,$A254,CSV!$R:$R)/$B254</f>
        <v>1</v>
      </c>
      <c r="J254" s="6">
        <f>SUMIF(CSV!$B:$B,$A254,CSV!$S:$S)/$C254</f>
        <v>2.4</v>
      </c>
      <c r="K254" s="11">
        <f>(COUNTIFS(CSV!$A:$A,$A254,CSV!$T:$T,"&gt;2.5") +COUNTIFS(CSV!$B:$B,$A254,CSV!$T:$T,"&gt;2.5"))/$D254</f>
        <v>0.77777777777777779</v>
      </c>
      <c r="L254" s="8">
        <f>COUNTIFS(CSV!$A:$A,$A254,CSV!$T:$T,"&gt;2.5")/$B254</f>
        <v>0.75</v>
      </c>
      <c r="M254" s="8">
        <f>COUNTIFS(CSV!$B:$B,$A254,CSV!$T:$T,"&gt;2.5")/$C254</f>
        <v>0.8</v>
      </c>
      <c r="N254" s="11">
        <f>(COUNTIFS(CSV!$A:$A,$A254,CSV!$T:$T,"&gt;4.5") +COUNTIFS(CSV!$B:$B,$A254,CSV!$T:$T,"&gt;4.5"))/$D254</f>
        <v>0.22222222222222221</v>
      </c>
      <c r="O254" s="8">
        <f>COUNTIFS(CSV!$A:$A,$A254,CSV!$T:$T,"&gt;4.5")/$B254</f>
        <v>0</v>
      </c>
      <c r="P254" s="8">
        <f>COUNTIFS(CSV!$B:$B,$A254,CSV!$T:$T,"&gt;4.5")/$C254</f>
        <v>0.4</v>
      </c>
      <c r="Q254" s="11">
        <f>(COUNTIFS(CSV!$A:$A,$A254,CSV!$R:$R,"&gt;0.5") +COUNTIFS(CSV!$B:$B,$A254,CSV!$S:$S,"&gt;0.5"))/$D254</f>
        <v>0.66666666666666663</v>
      </c>
      <c r="R254" s="8">
        <f>COUNTIFS(CSV!$A:$A,$A254,CSV!$R:$R,"&gt;0.5")/$B254</f>
        <v>0.5</v>
      </c>
      <c r="S254" s="8">
        <f>COUNTIFS(CSV!$B:$B,$A254,CSV!$S:$S,"&gt;0.5")/$C254</f>
        <v>0.8</v>
      </c>
      <c r="T254" s="11">
        <f>(COUNTIFS(CSV!$A:$A,$A254,CSV!$R:$R,"&gt;1.5") +COUNTIFS(CSV!$B:$B,$A254,CSV!$S:$S,"&gt;1.5"))/$D254</f>
        <v>0.44444444444444442</v>
      </c>
      <c r="U254" s="8">
        <f>COUNTIFS(CSV!$A:$A,$A254,CSV!$R:$R,"&gt;1.5")/$B254</f>
        <v>0.25</v>
      </c>
      <c r="V254" s="8">
        <f>COUNTIFS(CSV!$B:$B,$A254,CSV!$S:$S,"&gt;1.5")/$C254</f>
        <v>0.6</v>
      </c>
    </row>
    <row r="255" spans="1:22" x14ac:dyDescent="0.3">
      <c r="A255" s="62" t="s">
        <v>356</v>
      </c>
      <c r="B255" s="9">
        <f>COUNTIF(CSV!A:A,A255)</f>
        <v>5</v>
      </c>
      <c r="C255" s="4">
        <f>COUNTIF(CSV!B:B,A255)</f>
        <v>6</v>
      </c>
      <c r="D255" s="4">
        <f t="shared" si="9"/>
        <v>11</v>
      </c>
      <c r="E255" s="10">
        <f>(SUMIF(CSV!$A:$A,$A255,CSV!$T:$T)  + SUMIF(CSV!$B:$B,$A255,CSV!$T:$T) )/$D255</f>
        <v>3.6363636363636362</v>
      </c>
      <c r="F255" s="6">
        <f>SUMIF(CSV!$A:$A,$A255,CSV!$T:$T)/$B255</f>
        <v>3.2</v>
      </c>
      <c r="G255" s="6">
        <f>SUMIF(CSV!$B:$B,$A255,CSV!$T:$T)/$C255</f>
        <v>4</v>
      </c>
      <c r="H255" s="10">
        <f>(SUMIF(CSV!$A:$A,$A255,CSV!$R:$R)  + SUMIF(CSV!$B:$B,$A255,CSV!$S:$S) )/$D255</f>
        <v>1.7272727272727273</v>
      </c>
      <c r="I255" s="6">
        <f>SUMIF(CSV!$A:$A,$A255,CSV!$R:$R)/$B255</f>
        <v>1.4</v>
      </c>
      <c r="J255" s="6">
        <f>SUMIF(CSV!$B:$B,$A255,CSV!$S:$S)/$C255</f>
        <v>2</v>
      </c>
      <c r="K255" s="11">
        <f>(COUNTIFS(CSV!$A:$A,$A255,CSV!$T:$T,"&gt;2.5") +COUNTIFS(CSV!$B:$B,$A255,CSV!$T:$T,"&gt;2.5"))/$D255</f>
        <v>0.72727272727272729</v>
      </c>
      <c r="L255" s="8">
        <f>COUNTIFS(CSV!$A:$A,$A255,CSV!$T:$T,"&gt;2.5")/$B255</f>
        <v>0.4</v>
      </c>
      <c r="M255" s="8">
        <f>COUNTIFS(CSV!$B:$B,$A255,CSV!$T:$T,"&gt;2.5")/$C255</f>
        <v>1</v>
      </c>
      <c r="N255" s="11">
        <f>(COUNTIFS(CSV!$A:$A,$A255,CSV!$T:$T,"&gt;4.5") +COUNTIFS(CSV!$B:$B,$A255,CSV!$T:$T,"&gt;4.5"))/$D255</f>
        <v>0.36363636363636365</v>
      </c>
      <c r="O255" s="8">
        <f>COUNTIFS(CSV!$A:$A,$A255,CSV!$T:$T,"&gt;4.5")/$B255</f>
        <v>0.4</v>
      </c>
      <c r="P255" s="8">
        <f>COUNTIFS(CSV!$B:$B,$A255,CSV!$T:$T,"&gt;4.5")/$C255</f>
        <v>0.33333333333333331</v>
      </c>
      <c r="Q255" s="11">
        <f>(COUNTIFS(CSV!$A:$A,$A255,CSV!$R:$R,"&gt;0.5") +COUNTIFS(CSV!$B:$B,$A255,CSV!$S:$S,"&gt;0.5"))/$D255</f>
        <v>0.81818181818181823</v>
      </c>
      <c r="R255" s="8">
        <f>COUNTIFS(CSV!$A:$A,$A255,CSV!$R:$R,"&gt;0.5")/$B255</f>
        <v>0.8</v>
      </c>
      <c r="S255" s="8">
        <f>COUNTIFS(CSV!$B:$B,$A255,CSV!$S:$S,"&gt;0.5")/$C255</f>
        <v>0.83333333333333337</v>
      </c>
      <c r="T255" s="11">
        <f>(COUNTIFS(CSV!$A:$A,$A255,CSV!$R:$R,"&gt;1.5") +COUNTIFS(CSV!$B:$B,$A255,CSV!$S:$S,"&gt;1.5"))/$D255</f>
        <v>0.54545454545454541</v>
      </c>
      <c r="U255" s="8">
        <f>COUNTIFS(CSV!$A:$A,$A255,CSV!$R:$R,"&gt;1.5")/$B255</f>
        <v>0.4</v>
      </c>
      <c r="V255" s="8">
        <f>COUNTIFS(CSV!$B:$B,$A255,CSV!$S:$S,"&gt;1.5")/$C255</f>
        <v>0.66666666666666663</v>
      </c>
    </row>
    <row r="256" spans="1:22" x14ac:dyDescent="0.3">
      <c r="A256" s="62" t="s">
        <v>353</v>
      </c>
      <c r="B256" s="9">
        <f>COUNTIF(CSV!A:A,A256)</f>
        <v>6</v>
      </c>
      <c r="C256" s="4">
        <f>COUNTIF(CSV!B:B,A256)</f>
        <v>5</v>
      </c>
      <c r="D256" s="4">
        <f t="shared" si="9"/>
        <v>11</v>
      </c>
      <c r="E256" s="10">
        <f>(SUMIF(CSV!$A:$A,$A256,CSV!$T:$T)  + SUMIF(CSV!$B:$B,$A256,CSV!$T:$T) )/$D256</f>
        <v>3.7272727272727271</v>
      </c>
      <c r="F256" s="6">
        <f>SUMIF(CSV!$A:$A,$A256,CSV!$T:$T)/$B256</f>
        <v>3.6666666666666665</v>
      </c>
      <c r="G256" s="6">
        <f>SUMIF(CSV!$B:$B,$A256,CSV!$T:$T)/$C256</f>
        <v>3.8</v>
      </c>
      <c r="H256" s="10">
        <f>(SUMIF(CSV!$A:$A,$A256,CSV!$R:$R)  + SUMIF(CSV!$B:$B,$A256,CSV!$S:$S) )/$D256</f>
        <v>1.7272727272727273</v>
      </c>
      <c r="I256" s="6">
        <f>SUMIF(CSV!$A:$A,$A256,CSV!$R:$R)/$B256</f>
        <v>1.5</v>
      </c>
      <c r="J256" s="6">
        <f>SUMIF(CSV!$B:$B,$A256,CSV!$S:$S)/$C256</f>
        <v>2</v>
      </c>
      <c r="K256" s="11">
        <f>(COUNTIFS(CSV!$A:$A,$A256,CSV!$T:$T,"&gt;2.5") +COUNTIFS(CSV!$B:$B,$A256,CSV!$T:$T,"&gt;2.5"))/$D256</f>
        <v>0.90909090909090906</v>
      </c>
      <c r="L256" s="8">
        <f>COUNTIFS(CSV!$A:$A,$A256,CSV!$T:$T,"&gt;2.5")/$B256</f>
        <v>0.83333333333333337</v>
      </c>
      <c r="M256" s="8">
        <f>COUNTIFS(CSV!$B:$B,$A256,CSV!$T:$T,"&gt;2.5")/$C256</f>
        <v>1</v>
      </c>
      <c r="N256" s="11">
        <f>(COUNTIFS(CSV!$A:$A,$A256,CSV!$T:$T,"&gt;4.5") +COUNTIFS(CSV!$B:$B,$A256,CSV!$T:$T,"&gt;4.5"))/$D256</f>
        <v>0.27272727272727271</v>
      </c>
      <c r="O256" s="8">
        <f>COUNTIFS(CSV!$A:$A,$A256,CSV!$T:$T,"&gt;4.5")/$B256</f>
        <v>0.33333333333333331</v>
      </c>
      <c r="P256" s="8">
        <f>COUNTIFS(CSV!$B:$B,$A256,CSV!$T:$T,"&gt;4.5")/$C256</f>
        <v>0.2</v>
      </c>
      <c r="Q256" s="11">
        <f>(COUNTIFS(CSV!$A:$A,$A256,CSV!$R:$R,"&gt;0.5") +COUNTIFS(CSV!$B:$B,$A256,CSV!$S:$S,"&gt;0.5"))/$D256</f>
        <v>0.81818181818181823</v>
      </c>
      <c r="R256" s="8">
        <f>COUNTIFS(CSV!$A:$A,$A256,CSV!$R:$R,"&gt;0.5")/$B256</f>
        <v>0.66666666666666663</v>
      </c>
      <c r="S256" s="8">
        <f>COUNTIFS(CSV!$B:$B,$A256,CSV!$S:$S,"&gt;0.5")/$C256</f>
        <v>1</v>
      </c>
      <c r="T256" s="11">
        <f>(COUNTIFS(CSV!$A:$A,$A256,CSV!$R:$R,"&gt;1.5") +COUNTIFS(CSV!$B:$B,$A256,CSV!$S:$S,"&gt;1.5"))/$D256</f>
        <v>0.54545454545454541</v>
      </c>
      <c r="U256" s="8">
        <f>COUNTIFS(CSV!$A:$A,$A256,CSV!$R:$R,"&gt;1.5")/$B256</f>
        <v>0.5</v>
      </c>
      <c r="V256" s="8">
        <f>COUNTIFS(CSV!$B:$B,$A256,CSV!$S:$S,"&gt;1.5")/$C256</f>
        <v>0.6</v>
      </c>
    </row>
    <row r="257" spans="1:22" x14ac:dyDescent="0.3">
      <c r="A257" s="62" t="s">
        <v>355</v>
      </c>
      <c r="B257" s="9">
        <f>COUNTIF(CSV!A:A,A257)</f>
        <v>6</v>
      </c>
      <c r="C257" s="4">
        <f>COUNTIF(CSV!B:B,A257)</f>
        <v>6</v>
      </c>
      <c r="D257" s="4">
        <f t="shared" si="9"/>
        <v>12</v>
      </c>
      <c r="E257" s="10">
        <f>(SUMIF(CSV!$A:$A,$A257,CSV!$T:$T)  + SUMIF(CSV!$B:$B,$A257,CSV!$T:$T) )/$D257</f>
        <v>4.583333333333333</v>
      </c>
      <c r="F257" s="6">
        <f>SUMIF(CSV!$A:$A,$A257,CSV!$T:$T)/$B257</f>
        <v>4</v>
      </c>
      <c r="G257" s="6">
        <f>SUMIF(CSV!$B:$B,$A257,CSV!$T:$T)/$C257</f>
        <v>5.166666666666667</v>
      </c>
      <c r="H257" s="10">
        <f>(SUMIF(CSV!$A:$A,$A257,CSV!$R:$R)  + SUMIF(CSV!$B:$B,$A257,CSV!$S:$S) )/$D257</f>
        <v>2.3333333333333335</v>
      </c>
      <c r="I257" s="6">
        <f>SUMIF(CSV!$A:$A,$A257,CSV!$R:$R)/$B257</f>
        <v>2.1666666666666665</v>
      </c>
      <c r="J257" s="6">
        <f>SUMIF(CSV!$B:$B,$A257,CSV!$S:$S)/$C257</f>
        <v>2.5</v>
      </c>
      <c r="K257" s="11">
        <f>(COUNTIFS(CSV!$A:$A,$A257,CSV!$T:$T,"&gt;2.5") +COUNTIFS(CSV!$B:$B,$A257,CSV!$T:$T,"&gt;2.5"))/$D257</f>
        <v>0.91666666666666663</v>
      </c>
      <c r="L257" s="8">
        <f>COUNTIFS(CSV!$A:$A,$A257,CSV!$T:$T,"&gt;2.5")/$B257</f>
        <v>0.83333333333333337</v>
      </c>
      <c r="M257" s="8">
        <f>COUNTIFS(CSV!$B:$B,$A257,CSV!$T:$T,"&gt;2.5")/$C257</f>
        <v>1</v>
      </c>
      <c r="N257" s="11">
        <f>(COUNTIFS(CSV!$A:$A,$A257,CSV!$T:$T,"&gt;4.5") +COUNTIFS(CSV!$B:$B,$A257,CSV!$T:$T,"&gt;4.5"))/$D257</f>
        <v>0.5</v>
      </c>
      <c r="O257" s="8">
        <f>COUNTIFS(CSV!$A:$A,$A257,CSV!$T:$T,"&gt;4.5")/$B257</f>
        <v>0.5</v>
      </c>
      <c r="P257" s="8">
        <f>COUNTIFS(CSV!$B:$B,$A257,CSV!$T:$T,"&gt;4.5")/$C257</f>
        <v>0.5</v>
      </c>
      <c r="Q257" s="11">
        <f>(COUNTIFS(CSV!$A:$A,$A257,CSV!$R:$R,"&gt;0.5") +COUNTIFS(CSV!$B:$B,$A257,CSV!$S:$S,"&gt;0.5"))/$D257</f>
        <v>1</v>
      </c>
      <c r="R257" s="8">
        <f>COUNTIFS(CSV!$A:$A,$A257,CSV!$R:$R,"&gt;0.5")/$B257</f>
        <v>1</v>
      </c>
      <c r="S257" s="8">
        <f>COUNTIFS(CSV!$B:$B,$A257,CSV!$S:$S,"&gt;0.5")/$C257</f>
        <v>1</v>
      </c>
      <c r="T257" s="11">
        <f>(COUNTIFS(CSV!$A:$A,$A257,CSV!$R:$R,"&gt;1.5") +COUNTIFS(CSV!$B:$B,$A257,CSV!$S:$S,"&gt;1.5"))/$D257</f>
        <v>0.66666666666666663</v>
      </c>
      <c r="U257" s="8">
        <f>COUNTIFS(CSV!$A:$A,$A257,CSV!$R:$R,"&gt;1.5")/$B257</f>
        <v>0.5</v>
      </c>
      <c r="V257" s="8">
        <f>COUNTIFS(CSV!$B:$B,$A257,CSV!$S:$S,"&gt;1.5")/$C257</f>
        <v>0.83333333333333337</v>
      </c>
    </row>
    <row r="258" spans="1:22" x14ac:dyDescent="0.3">
      <c r="A258" s="62" t="s">
        <v>354</v>
      </c>
      <c r="B258" s="9">
        <f>COUNTIF(CSV!A:A,A258)</f>
        <v>5</v>
      </c>
      <c r="C258" s="4">
        <f>COUNTIF(CSV!B:B,A258)</f>
        <v>7</v>
      </c>
      <c r="D258" s="4">
        <f t="shared" si="9"/>
        <v>12</v>
      </c>
      <c r="E258" s="10">
        <f>(SUMIF(CSV!$A:$A,$A258,CSV!$T:$T)  + SUMIF(CSV!$B:$B,$A258,CSV!$T:$T) )/$D258</f>
        <v>3.5</v>
      </c>
      <c r="F258" s="6">
        <f>SUMIF(CSV!$A:$A,$A258,CSV!$T:$T)/$B258</f>
        <v>3.8</v>
      </c>
      <c r="G258" s="6">
        <f>SUMIF(CSV!$B:$B,$A258,CSV!$T:$T)/$C258</f>
        <v>3.2857142857142856</v>
      </c>
      <c r="H258" s="10">
        <f>(SUMIF(CSV!$A:$A,$A258,CSV!$R:$R)  + SUMIF(CSV!$B:$B,$A258,CSV!$S:$S) )/$D258</f>
        <v>2.1666666666666665</v>
      </c>
      <c r="I258" s="6">
        <f>SUMIF(CSV!$A:$A,$A258,CSV!$R:$R)/$B258</f>
        <v>1.8</v>
      </c>
      <c r="J258" s="6">
        <f>SUMIF(CSV!$B:$B,$A258,CSV!$S:$S)/$C258</f>
        <v>2.4285714285714284</v>
      </c>
      <c r="K258" s="11">
        <f>(COUNTIFS(CSV!$A:$A,$A258,CSV!$T:$T,"&gt;2.5") +COUNTIFS(CSV!$B:$B,$A258,CSV!$T:$T,"&gt;2.5"))/$D258</f>
        <v>0.83333333333333337</v>
      </c>
      <c r="L258" s="8">
        <f>COUNTIFS(CSV!$A:$A,$A258,CSV!$T:$T,"&gt;2.5")/$B258</f>
        <v>0.8</v>
      </c>
      <c r="M258" s="8">
        <f>COUNTIFS(CSV!$B:$B,$A258,CSV!$T:$T,"&gt;2.5")/$C258</f>
        <v>0.8571428571428571</v>
      </c>
      <c r="N258" s="11">
        <f>(COUNTIFS(CSV!$A:$A,$A258,CSV!$T:$T,"&gt;4.5") +COUNTIFS(CSV!$B:$B,$A258,CSV!$T:$T,"&gt;4.5"))/$D258</f>
        <v>8.3333333333333329E-2</v>
      </c>
      <c r="O258" s="8">
        <f>COUNTIFS(CSV!$A:$A,$A258,CSV!$T:$T,"&gt;4.5")/$B258</f>
        <v>0.2</v>
      </c>
      <c r="P258" s="8">
        <f>COUNTIFS(CSV!$B:$B,$A258,CSV!$T:$T,"&gt;4.5")/$C258</f>
        <v>0</v>
      </c>
      <c r="Q258" s="11">
        <f>(COUNTIFS(CSV!$A:$A,$A258,CSV!$R:$R,"&gt;0.5") +COUNTIFS(CSV!$B:$B,$A258,CSV!$S:$S,"&gt;0.5"))/$D258</f>
        <v>1</v>
      </c>
      <c r="R258" s="8">
        <f>COUNTIFS(CSV!$A:$A,$A258,CSV!$R:$R,"&gt;0.5")/$B258</f>
        <v>1</v>
      </c>
      <c r="S258" s="8">
        <f>COUNTIFS(CSV!$B:$B,$A258,CSV!$S:$S,"&gt;0.5")/$C258</f>
        <v>1</v>
      </c>
      <c r="T258" s="11">
        <f>(COUNTIFS(CSV!$A:$A,$A258,CSV!$R:$R,"&gt;1.5") +COUNTIFS(CSV!$B:$B,$A258,CSV!$S:$S,"&gt;1.5"))/$D258</f>
        <v>0.58333333333333337</v>
      </c>
      <c r="U258" s="8">
        <f>COUNTIFS(CSV!$A:$A,$A258,CSV!$R:$R,"&gt;1.5")/$B258</f>
        <v>0.4</v>
      </c>
      <c r="V258" s="8">
        <f>COUNTIFS(CSV!$B:$B,$A258,CSV!$S:$S,"&gt;1.5")/$C258</f>
        <v>0.7142857142857143</v>
      </c>
    </row>
    <row r="259" spans="1:22" x14ac:dyDescent="0.3">
      <c r="A259" s="62" t="s">
        <v>344</v>
      </c>
      <c r="B259" s="9">
        <f>COUNTIF(CSV!A:A,A259)</f>
        <v>5</v>
      </c>
      <c r="C259" s="4">
        <f>COUNTIF(CSV!B:B,A259)</f>
        <v>6</v>
      </c>
      <c r="D259" s="4">
        <f t="shared" si="9"/>
        <v>11</v>
      </c>
      <c r="E259" s="10">
        <f>(SUMIF(CSV!$A:$A,$A259,CSV!$T:$T)  + SUMIF(CSV!$B:$B,$A259,CSV!$T:$T) )/$D259</f>
        <v>3.2727272727272729</v>
      </c>
      <c r="F259" s="6">
        <f>SUMIF(CSV!$A:$A,$A259,CSV!$T:$T)/$B259</f>
        <v>3.6</v>
      </c>
      <c r="G259" s="6">
        <f>SUMIF(CSV!$B:$B,$A259,CSV!$T:$T)/$C259</f>
        <v>3</v>
      </c>
      <c r="H259" s="10">
        <f>(SUMIF(CSV!$A:$A,$A259,CSV!$R:$R)  + SUMIF(CSV!$B:$B,$A259,CSV!$S:$S) )/$D259</f>
        <v>1.0909090909090908</v>
      </c>
      <c r="I259" s="6">
        <f>SUMIF(CSV!$A:$A,$A259,CSV!$R:$R)/$B259</f>
        <v>1</v>
      </c>
      <c r="J259" s="6">
        <f>SUMIF(CSV!$B:$B,$A259,CSV!$S:$S)/$C259</f>
        <v>1.1666666666666667</v>
      </c>
      <c r="K259" s="11">
        <f>(COUNTIFS(CSV!$A:$A,$A259,CSV!$T:$T,"&gt;2.5") +COUNTIFS(CSV!$B:$B,$A259,CSV!$T:$T,"&gt;2.5"))/$D259</f>
        <v>0.81818181818181823</v>
      </c>
      <c r="L259" s="8">
        <f>COUNTIFS(CSV!$A:$A,$A259,CSV!$T:$T,"&gt;2.5")/$B259</f>
        <v>0.8</v>
      </c>
      <c r="M259" s="8">
        <f>COUNTIFS(CSV!$B:$B,$A259,CSV!$T:$T,"&gt;2.5")/$C259</f>
        <v>0.83333333333333337</v>
      </c>
      <c r="N259" s="11">
        <f>(COUNTIFS(CSV!$A:$A,$A259,CSV!$T:$T,"&gt;4.5") +COUNTIFS(CSV!$B:$B,$A259,CSV!$T:$T,"&gt;4.5"))/$D259</f>
        <v>9.0909090909090912E-2</v>
      </c>
      <c r="O259" s="8">
        <f>COUNTIFS(CSV!$A:$A,$A259,CSV!$T:$T,"&gt;4.5")/$B259</f>
        <v>0.2</v>
      </c>
      <c r="P259" s="8">
        <f>COUNTIFS(CSV!$B:$B,$A259,CSV!$T:$T,"&gt;4.5")/$C259</f>
        <v>0</v>
      </c>
      <c r="Q259" s="11">
        <f>(COUNTIFS(CSV!$A:$A,$A259,CSV!$R:$R,"&gt;0.5") +COUNTIFS(CSV!$B:$B,$A259,CSV!$S:$S,"&gt;0.5"))/$D259</f>
        <v>0.90909090909090906</v>
      </c>
      <c r="R259" s="8">
        <f>COUNTIFS(CSV!$A:$A,$A259,CSV!$R:$R,"&gt;0.5")/$B259</f>
        <v>0.8</v>
      </c>
      <c r="S259" s="8">
        <f>COUNTIFS(CSV!$B:$B,$A259,CSV!$S:$S,"&gt;0.5")/$C259</f>
        <v>1</v>
      </c>
      <c r="T259" s="11">
        <f>(COUNTIFS(CSV!$A:$A,$A259,CSV!$R:$R,"&gt;1.5") +COUNTIFS(CSV!$B:$B,$A259,CSV!$S:$S,"&gt;1.5"))/$D259</f>
        <v>0.18181818181818182</v>
      </c>
      <c r="U259" s="8">
        <f>COUNTIFS(CSV!$A:$A,$A259,CSV!$R:$R,"&gt;1.5")/$B259</f>
        <v>0.2</v>
      </c>
      <c r="V259" s="8">
        <f>COUNTIFS(CSV!$B:$B,$A259,CSV!$S:$S,"&gt;1.5")/$C259</f>
        <v>0.16666666666666666</v>
      </c>
    </row>
    <row r="260" spans="1:22" x14ac:dyDescent="0.3">
      <c r="A260" s="62" t="s">
        <v>349</v>
      </c>
      <c r="B260" s="9">
        <f>COUNTIF(CSV!A:A,A260)</f>
        <v>4</v>
      </c>
      <c r="C260" s="4">
        <f>COUNTIF(CSV!B:B,A260)</f>
        <v>6</v>
      </c>
      <c r="D260" s="4">
        <f t="shared" si="9"/>
        <v>10</v>
      </c>
      <c r="E260" s="10">
        <f>(SUMIF(CSV!$A:$A,$A260,CSV!$T:$T)  + SUMIF(CSV!$B:$B,$A260,CSV!$T:$T) )/$D260</f>
        <v>3.9</v>
      </c>
      <c r="F260" s="6">
        <f>SUMIF(CSV!$A:$A,$A260,CSV!$T:$T)/$B260</f>
        <v>4</v>
      </c>
      <c r="G260" s="6">
        <f>SUMIF(CSV!$B:$B,$A260,CSV!$T:$T)/$C260</f>
        <v>3.8333333333333335</v>
      </c>
      <c r="H260" s="10">
        <f>(SUMIF(CSV!$A:$A,$A260,CSV!$R:$R)  + SUMIF(CSV!$B:$B,$A260,CSV!$S:$S) )/$D260</f>
        <v>1.5</v>
      </c>
      <c r="I260" s="6">
        <f>SUMIF(CSV!$A:$A,$A260,CSV!$R:$R)/$B260</f>
        <v>1.5</v>
      </c>
      <c r="J260" s="6">
        <f>SUMIF(CSV!$B:$B,$A260,CSV!$S:$S)/$C260</f>
        <v>1.5</v>
      </c>
      <c r="K260" s="11">
        <f>(COUNTIFS(CSV!$A:$A,$A260,CSV!$T:$T,"&gt;2.5") +COUNTIFS(CSV!$B:$B,$A260,CSV!$T:$T,"&gt;2.5"))/$D260</f>
        <v>0.9</v>
      </c>
      <c r="L260" s="8">
        <f>COUNTIFS(CSV!$A:$A,$A260,CSV!$T:$T,"&gt;2.5")/$B260</f>
        <v>0.75</v>
      </c>
      <c r="M260" s="8">
        <f>COUNTIFS(CSV!$B:$B,$A260,CSV!$T:$T,"&gt;2.5")/$C260</f>
        <v>1</v>
      </c>
      <c r="N260" s="11">
        <f>(COUNTIFS(CSV!$A:$A,$A260,CSV!$T:$T,"&gt;4.5") +COUNTIFS(CSV!$B:$B,$A260,CSV!$T:$T,"&gt;4.5"))/$D260</f>
        <v>0.2</v>
      </c>
      <c r="O260" s="8">
        <f>COUNTIFS(CSV!$A:$A,$A260,CSV!$T:$T,"&gt;4.5")/$B260</f>
        <v>0.25</v>
      </c>
      <c r="P260" s="8">
        <f>COUNTIFS(CSV!$B:$B,$A260,CSV!$T:$T,"&gt;4.5")/$C260</f>
        <v>0.16666666666666666</v>
      </c>
      <c r="Q260" s="11">
        <f>(COUNTIFS(CSV!$A:$A,$A260,CSV!$R:$R,"&gt;0.5") +COUNTIFS(CSV!$B:$B,$A260,CSV!$S:$S,"&gt;0.5"))/$D260</f>
        <v>0.7</v>
      </c>
      <c r="R260" s="8">
        <f>COUNTIFS(CSV!$A:$A,$A260,CSV!$R:$R,"&gt;0.5")/$B260</f>
        <v>0.5</v>
      </c>
      <c r="S260" s="8">
        <f>COUNTIFS(CSV!$B:$B,$A260,CSV!$S:$S,"&gt;0.5")/$C260</f>
        <v>0.83333333333333337</v>
      </c>
      <c r="T260" s="11">
        <f>(COUNTIFS(CSV!$A:$A,$A260,CSV!$R:$R,"&gt;1.5") +COUNTIFS(CSV!$B:$B,$A260,CSV!$S:$S,"&gt;1.5"))/$D260</f>
        <v>0.5</v>
      </c>
      <c r="U260" s="8">
        <f>COUNTIFS(CSV!$A:$A,$A260,CSV!$R:$R,"&gt;1.5")/$B260</f>
        <v>0.25</v>
      </c>
      <c r="V260" s="8">
        <f>COUNTIFS(CSV!$B:$B,$A260,CSV!$S:$S,"&gt;1.5")/$C260</f>
        <v>0.66666666666666663</v>
      </c>
    </row>
    <row r="261" spans="1:22" x14ac:dyDescent="0.3">
      <c r="A261" s="62" t="s">
        <v>348</v>
      </c>
      <c r="B261" s="9">
        <f>COUNTIF(CSV!A:A,A261)</f>
        <v>6</v>
      </c>
      <c r="C261" s="4">
        <f>COUNTIF(CSV!B:B,A261)</f>
        <v>6</v>
      </c>
      <c r="D261" s="4">
        <f t="shared" si="9"/>
        <v>12</v>
      </c>
      <c r="E261" s="10">
        <f>(SUMIF(CSV!$A:$A,$A261,CSV!$T:$T)  + SUMIF(CSV!$B:$B,$A261,CSV!$T:$T) )/$D261</f>
        <v>2.9166666666666665</v>
      </c>
      <c r="F261" s="6">
        <f>SUMIF(CSV!$A:$A,$A261,CSV!$T:$T)/$B261</f>
        <v>3</v>
      </c>
      <c r="G261" s="6">
        <f>SUMIF(CSV!$B:$B,$A261,CSV!$T:$T)/$C261</f>
        <v>2.8333333333333335</v>
      </c>
      <c r="H261" s="10">
        <f>(SUMIF(CSV!$A:$A,$A261,CSV!$R:$R)  + SUMIF(CSV!$B:$B,$A261,CSV!$S:$S) )/$D261</f>
        <v>1.5833333333333333</v>
      </c>
      <c r="I261" s="6">
        <f>SUMIF(CSV!$A:$A,$A261,CSV!$R:$R)/$B261</f>
        <v>1.6666666666666667</v>
      </c>
      <c r="J261" s="6">
        <f>SUMIF(CSV!$B:$B,$A261,CSV!$S:$S)/$C261</f>
        <v>1.5</v>
      </c>
      <c r="K261" s="11">
        <f>(COUNTIFS(CSV!$A:$A,$A261,CSV!$T:$T,"&gt;2.5") +COUNTIFS(CSV!$B:$B,$A261,CSV!$T:$T,"&gt;2.5"))/$D261</f>
        <v>0.58333333333333337</v>
      </c>
      <c r="L261" s="8">
        <f>COUNTIFS(CSV!$A:$A,$A261,CSV!$T:$T,"&gt;2.5")/$B261</f>
        <v>0.66666666666666663</v>
      </c>
      <c r="M261" s="8">
        <f>COUNTIFS(CSV!$B:$B,$A261,CSV!$T:$T,"&gt;2.5")/$C261</f>
        <v>0.5</v>
      </c>
      <c r="N261" s="11">
        <f>(COUNTIFS(CSV!$A:$A,$A261,CSV!$T:$T,"&gt;4.5") +COUNTIFS(CSV!$B:$B,$A261,CSV!$T:$T,"&gt;4.5"))/$D261</f>
        <v>0</v>
      </c>
      <c r="O261" s="8">
        <f>COUNTIFS(CSV!$A:$A,$A261,CSV!$T:$T,"&gt;4.5")/$B261</f>
        <v>0</v>
      </c>
      <c r="P261" s="8">
        <f>COUNTIFS(CSV!$B:$B,$A261,CSV!$T:$T,"&gt;4.5")/$C261</f>
        <v>0</v>
      </c>
      <c r="Q261" s="11">
        <f>(COUNTIFS(CSV!$A:$A,$A261,CSV!$R:$R,"&gt;0.5") +COUNTIFS(CSV!$B:$B,$A261,CSV!$S:$S,"&gt;0.5"))/$D261</f>
        <v>1</v>
      </c>
      <c r="R261" s="8">
        <f>COUNTIFS(CSV!$A:$A,$A261,CSV!$R:$R,"&gt;0.5")/$B261</f>
        <v>1</v>
      </c>
      <c r="S261" s="8">
        <f>COUNTIFS(CSV!$B:$B,$A261,CSV!$S:$S,"&gt;0.5")/$C261</f>
        <v>1</v>
      </c>
      <c r="T261" s="11">
        <f>(COUNTIFS(CSV!$A:$A,$A261,CSV!$R:$R,"&gt;1.5") +COUNTIFS(CSV!$B:$B,$A261,CSV!$S:$S,"&gt;1.5"))/$D261</f>
        <v>0.41666666666666669</v>
      </c>
      <c r="U261" s="8">
        <f>COUNTIFS(CSV!$A:$A,$A261,CSV!$R:$R,"&gt;1.5")/$B261</f>
        <v>0.5</v>
      </c>
      <c r="V261" s="8">
        <f>COUNTIFS(CSV!$B:$B,$A261,CSV!$S:$S,"&gt;1.5")/$C261</f>
        <v>0.33333333333333331</v>
      </c>
    </row>
    <row r="262" spans="1:22" x14ac:dyDescent="0.3">
      <c r="A262" s="62" t="s">
        <v>361</v>
      </c>
      <c r="B262" s="9">
        <f>COUNTIF(CSV!A:A,A262)</f>
        <v>6</v>
      </c>
      <c r="C262" s="4">
        <f>COUNTIF(CSV!B:B,A262)</f>
        <v>4</v>
      </c>
      <c r="D262" s="4">
        <f t="shared" si="9"/>
        <v>10</v>
      </c>
      <c r="E262" s="10">
        <f>(SUMIF(CSV!$A:$A,$A262,CSV!$T:$T)  + SUMIF(CSV!$B:$B,$A262,CSV!$T:$T) )/$D262</f>
        <v>3.9</v>
      </c>
      <c r="F262" s="6">
        <f>SUMIF(CSV!$A:$A,$A262,CSV!$T:$T)/$B262</f>
        <v>3.5</v>
      </c>
      <c r="G262" s="6">
        <f>SUMIF(CSV!$B:$B,$A262,CSV!$T:$T)/$C262</f>
        <v>4.5</v>
      </c>
      <c r="H262" s="10">
        <f>(SUMIF(CSV!$A:$A,$A262,CSV!$R:$R)  + SUMIF(CSV!$B:$B,$A262,CSV!$S:$S) )/$D262</f>
        <v>2.4</v>
      </c>
      <c r="I262" s="6">
        <f>SUMIF(CSV!$A:$A,$A262,CSV!$R:$R)/$B262</f>
        <v>2</v>
      </c>
      <c r="J262" s="6">
        <f>SUMIF(CSV!$B:$B,$A262,CSV!$S:$S)/$C262</f>
        <v>3</v>
      </c>
      <c r="K262" s="11">
        <f>(COUNTIFS(CSV!$A:$A,$A262,CSV!$T:$T,"&gt;2.5") +COUNTIFS(CSV!$B:$B,$A262,CSV!$T:$T,"&gt;2.5"))/$D262</f>
        <v>1</v>
      </c>
      <c r="L262" s="8">
        <f>COUNTIFS(CSV!$A:$A,$A262,CSV!$T:$T,"&gt;2.5")/$B262</f>
        <v>1</v>
      </c>
      <c r="M262" s="8">
        <f>COUNTIFS(CSV!$B:$B,$A262,CSV!$T:$T,"&gt;2.5")/$C262</f>
        <v>1</v>
      </c>
      <c r="N262" s="11">
        <f>(COUNTIFS(CSV!$A:$A,$A262,CSV!$T:$T,"&gt;4.5") +COUNTIFS(CSV!$B:$B,$A262,CSV!$T:$T,"&gt;4.5"))/$D262</f>
        <v>0.2</v>
      </c>
      <c r="O262" s="8">
        <f>COUNTIFS(CSV!$A:$A,$A262,CSV!$T:$T,"&gt;4.5")/$B262</f>
        <v>0</v>
      </c>
      <c r="P262" s="8">
        <f>COUNTIFS(CSV!$B:$B,$A262,CSV!$T:$T,"&gt;4.5")/$C262</f>
        <v>0.5</v>
      </c>
      <c r="Q262" s="11">
        <f>(COUNTIFS(CSV!$A:$A,$A262,CSV!$R:$R,"&gt;0.5") +COUNTIFS(CSV!$B:$B,$A262,CSV!$S:$S,"&gt;0.5"))/$D262</f>
        <v>0.9</v>
      </c>
      <c r="R262" s="8">
        <f>COUNTIFS(CSV!$A:$A,$A262,CSV!$R:$R,"&gt;0.5")/$B262</f>
        <v>0.83333333333333337</v>
      </c>
      <c r="S262" s="8">
        <f>COUNTIFS(CSV!$B:$B,$A262,CSV!$S:$S,"&gt;0.5")/$C262</f>
        <v>1</v>
      </c>
      <c r="T262" s="11">
        <f>(COUNTIFS(CSV!$A:$A,$A262,CSV!$R:$R,"&gt;1.5") +COUNTIFS(CSV!$B:$B,$A262,CSV!$S:$S,"&gt;1.5"))/$D262</f>
        <v>0.8</v>
      </c>
      <c r="U262" s="8">
        <f>COUNTIFS(CSV!$A:$A,$A262,CSV!$R:$R,"&gt;1.5")/$B262</f>
        <v>0.66666666666666663</v>
      </c>
      <c r="V262" s="8">
        <f>COUNTIFS(CSV!$B:$B,$A262,CSV!$S:$S,"&gt;1.5")/$C262</f>
        <v>1</v>
      </c>
    </row>
    <row r="263" spans="1:22" x14ac:dyDescent="0.3">
      <c r="A263" s="62" t="s">
        <v>352</v>
      </c>
      <c r="B263" s="9">
        <f>COUNTIF(CSV!A:A,A263)</f>
        <v>5</v>
      </c>
      <c r="C263" s="4">
        <f>COUNTIF(CSV!B:B,A263)</f>
        <v>5</v>
      </c>
      <c r="D263" s="4">
        <f t="shared" si="9"/>
        <v>10</v>
      </c>
      <c r="E263" s="10">
        <f>(SUMIF(CSV!$A:$A,$A263,CSV!$T:$T)  + SUMIF(CSV!$B:$B,$A263,CSV!$T:$T) )/$D263</f>
        <v>3.2</v>
      </c>
      <c r="F263" s="6">
        <f>SUMIF(CSV!$A:$A,$A263,CSV!$T:$T)/$B263</f>
        <v>3.4</v>
      </c>
      <c r="G263" s="6">
        <f>SUMIF(CSV!$B:$B,$A263,CSV!$T:$T)/$C263</f>
        <v>3</v>
      </c>
      <c r="H263" s="10">
        <f>(SUMIF(CSV!$A:$A,$A263,CSV!$R:$R)  + SUMIF(CSV!$B:$B,$A263,CSV!$S:$S) )/$D263</f>
        <v>1.6</v>
      </c>
      <c r="I263" s="6">
        <f>SUMIF(CSV!$A:$A,$A263,CSV!$R:$R)/$B263</f>
        <v>1.2</v>
      </c>
      <c r="J263" s="6">
        <f>SUMIF(CSV!$B:$B,$A263,CSV!$S:$S)/$C263</f>
        <v>2</v>
      </c>
      <c r="K263" s="11">
        <f>(COUNTIFS(CSV!$A:$A,$A263,CSV!$T:$T,"&gt;2.5") +COUNTIFS(CSV!$B:$B,$A263,CSV!$T:$T,"&gt;2.5"))/$D263</f>
        <v>0.8</v>
      </c>
      <c r="L263" s="8">
        <f>COUNTIFS(CSV!$A:$A,$A263,CSV!$T:$T,"&gt;2.5")/$B263</f>
        <v>0.8</v>
      </c>
      <c r="M263" s="8">
        <f>COUNTIFS(CSV!$B:$B,$A263,CSV!$T:$T,"&gt;2.5")/$C263</f>
        <v>0.8</v>
      </c>
      <c r="N263" s="11">
        <f>(COUNTIFS(CSV!$A:$A,$A263,CSV!$T:$T,"&gt;4.5") +COUNTIFS(CSV!$B:$B,$A263,CSV!$T:$T,"&gt;4.5"))/$D263</f>
        <v>0</v>
      </c>
      <c r="O263" s="8">
        <f>COUNTIFS(CSV!$A:$A,$A263,CSV!$T:$T,"&gt;4.5")/$B263</f>
        <v>0</v>
      </c>
      <c r="P263" s="8">
        <f>COUNTIFS(CSV!$B:$B,$A263,CSV!$T:$T,"&gt;4.5")/$C263</f>
        <v>0</v>
      </c>
      <c r="Q263" s="11">
        <f>(COUNTIFS(CSV!$A:$A,$A263,CSV!$R:$R,"&gt;0.5") +COUNTIFS(CSV!$B:$B,$A263,CSV!$S:$S,"&gt;0.5"))/$D263</f>
        <v>0.9</v>
      </c>
      <c r="R263" s="8">
        <f>COUNTIFS(CSV!$A:$A,$A263,CSV!$R:$R,"&gt;0.5")/$B263</f>
        <v>0.8</v>
      </c>
      <c r="S263" s="8">
        <f>COUNTIFS(CSV!$B:$B,$A263,CSV!$S:$S,"&gt;0.5")/$C263</f>
        <v>1</v>
      </c>
      <c r="T263" s="11">
        <f>(COUNTIFS(CSV!$A:$A,$A263,CSV!$R:$R,"&gt;1.5") +COUNTIFS(CSV!$B:$B,$A263,CSV!$S:$S,"&gt;1.5"))/$D263</f>
        <v>0.6</v>
      </c>
      <c r="U263" s="8">
        <f>COUNTIFS(CSV!$A:$A,$A263,CSV!$R:$R,"&gt;1.5")/$B263</f>
        <v>0.4</v>
      </c>
      <c r="V263" s="8">
        <f>COUNTIFS(CSV!$B:$B,$A263,CSV!$S:$S,"&gt;1.5")/$C263</f>
        <v>0.8</v>
      </c>
    </row>
    <row r="264" spans="1:22" x14ac:dyDescent="0.3">
      <c r="A264" s="62" t="s">
        <v>345</v>
      </c>
      <c r="B264" s="9">
        <f>COUNTIF(CSV!A:A,A264)</f>
        <v>6</v>
      </c>
      <c r="C264" s="4">
        <f>COUNTIF(CSV!B:B,A264)</f>
        <v>4</v>
      </c>
      <c r="D264" s="4">
        <f t="shared" si="9"/>
        <v>10</v>
      </c>
      <c r="E264" s="10">
        <f>(SUMIF(CSV!$A:$A,$A264,CSV!$T:$T)  + SUMIF(CSV!$B:$B,$A264,CSV!$T:$T) )/$D264</f>
        <v>4.0999999999999996</v>
      </c>
      <c r="F264" s="6">
        <f>SUMIF(CSV!$A:$A,$A264,CSV!$T:$T)/$B264</f>
        <v>4</v>
      </c>
      <c r="G264" s="6">
        <f>SUMIF(CSV!$B:$B,$A264,CSV!$T:$T)/$C264</f>
        <v>4.25</v>
      </c>
      <c r="H264" s="10">
        <f>(SUMIF(CSV!$A:$A,$A264,CSV!$R:$R)  + SUMIF(CSV!$B:$B,$A264,CSV!$S:$S) )/$D264</f>
        <v>1.9</v>
      </c>
      <c r="I264" s="6">
        <f>SUMIF(CSV!$A:$A,$A264,CSV!$R:$R)/$B264</f>
        <v>1.6666666666666667</v>
      </c>
      <c r="J264" s="6">
        <f>SUMIF(CSV!$B:$B,$A264,CSV!$S:$S)/$C264</f>
        <v>2.25</v>
      </c>
      <c r="K264" s="11">
        <f>(COUNTIFS(CSV!$A:$A,$A264,CSV!$T:$T,"&gt;2.5") +COUNTIFS(CSV!$B:$B,$A264,CSV!$T:$T,"&gt;2.5"))/$D264</f>
        <v>0.9</v>
      </c>
      <c r="L264" s="8">
        <f>COUNTIFS(CSV!$A:$A,$A264,CSV!$T:$T,"&gt;2.5")/$B264</f>
        <v>0.83333333333333337</v>
      </c>
      <c r="M264" s="8">
        <f>COUNTIFS(CSV!$B:$B,$A264,CSV!$T:$T,"&gt;2.5")/$C264</f>
        <v>1</v>
      </c>
      <c r="N264" s="11">
        <f>(COUNTIFS(CSV!$A:$A,$A264,CSV!$T:$T,"&gt;4.5") +COUNTIFS(CSV!$B:$B,$A264,CSV!$T:$T,"&gt;4.5"))/$D264</f>
        <v>0.4</v>
      </c>
      <c r="O264" s="8">
        <f>COUNTIFS(CSV!$A:$A,$A264,CSV!$T:$T,"&gt;4.5")/$B264</f>
        <v>0.5</v>
      </c>
      <c r="P264" s="8">
        <f>COUNTIFS(CSV!$B:$B,$A264,CSV!$T:$T,"&gt;4.5")/$C264</f>
        <v>0.25</v>
      </c>
      <c r="Q264" s="11">
        <f>(COUNTIFS(CSV!$A:$A,$A264,CSV!$R:$R,"&gt;0.5") +COUNTIFS(CSV!$B:$B,$A264,CSV!$S:$S,"&gt;0.5"))/$D264</f>
        <v>1</v>
      </c>
      <c r="R264" s="8">
        <f>COUNTIFS(CSV!$A:$A,$A264,CSV!$R:$R,"&gt;0.5")/$B264</f>
        <v>1</v>
      </c>
      <c r="S264" s="8">
        <f>COUNTIFS(CSV!$B:$B,$A264,CSV!$S:$S,"&gt;0.5")/$C264</f>
        <v>1</v>
      </c>
      <c r="T264" s="11">
        <f>(COUNTIFS(CSV!$A:$A,$A264,CSV!$R:$R,"&gt;1.5") +COUNTIFS(CSV!$B:$B,$A264,CSV!$S:$S,"&gt;1.5"))/$D264</f>
        <v>0.6</v>
      </c>
      <c r="U264" s="8">
        <f>COUNTIFS(CSV!$A:$A,$A264,CSV!$R:$R,"&gt;1.5")/$B264</f>
        <v>0.5</v>
      </c>
      <c r="V264" s="8">
        <f>COUNTIFS(CSV!$B:$B,$A264,CSV!$S:$S,"&gt;1.5")/$C264</f>
        <v>0.75</v>
      </c>
    </row>
    <row r="265" spans="1:22" x14ac:dyDescent="0.3">
      <c r="A265" s="62" t="s">
        <v>360</v>
      </c>
      <c r="B265" s="9">
        <f>COUNTIF(CSV!A:A,A265)</f>
        <v>6</v>
      </c>
      <c r="C265" s="4">
        <f>COUNTIF(CSV!B:B,A265)</f>
        <v>6</v>
      </c>
      <c r="D265" s="4">
        <f t="shared" si="9"/>
        <v>12</v>
      </c>
      <c r="E265" s="10">
        <f>(SUMIF(CSV!$A:$A,$A265,CSV!$T:$T)  + SUMIF(CSV!$B:$B,$A265,CSV!$T:$T) )/$D265</f>
        <v>3.6666666666666665</v>
      </c>
      <c r="F265" s="6">
        <f>SUMIF(CSV!$A:$A,$A265,CSV!$T:$T)/$B265</f>
        <v>4.166666666666667</v>
      </c>
      <c r="G265" s="6">
        <f>SUMIF(CSV!$B:$B,$A265,CSV!$T:$T)/$C265</f>
        <v>3.1666666666666665</v>
      </c>
      <c r="H265" s="10">
        <f>(SUMIF(CSV!$A:$A,$A265,CSV!$R:$R)  + SUMIF(CSV!$B:$B,$A265,CSV!$S:$S) )/$D265</f>
        <v>1.6666666666666667</v>
      </c>
      <c r="I265" s="6">
        <f>SUMIF(CSV!$A:$A,$A265,CSV!$R:$R)/$B265</f>
        <v>1.5</v>
      </c>
      <c r="J265" s="6">
        <f>SUMIF(CSV!$B:$B,$A265,CSV!$S:$S)/$C265</f>
        <v>1.8333333333333333</v>
      </c>
      <c r="K265" s="11">
        <f>(COUNTIFS(CSV!$A:$A,$A265,CSV!$T:$T,"&gt;2.5") +COUNTIFS(CSV!$B:$B,$A265,CSV!$T:$T,"&gt;2.5"))/$D265</f>
        <v>0.58333333333333337</v>
      </c>
      <c r="L265" s="8">
        <f>COUNTIFS(CSV!$A:$A,$A265,CSV!$T:$T,"&gt;2.5")/$B265</f>
        <v>0.66666666666666663</v>
      </c>
      <c r="M265" s="8">
        <f>COUNTIFS(CSV!$B:$B,$A265,CSV!$T:$T,"&gt;2.5")/$C265</f>
        <v>0.5</v>
      </c>
      <c r="N265" s="11">
        <f>(COUNTIFS(CSV!$A:$A,$A265,CSV!$T:$T,"&gt;4.5") +COUNTIFS(CSV!$B:$B,$A265,CSV!$T:$T,"&gt;4.5"))/$D265</f>
        <v>0.41666666666666669</v>
      </c>
      <c r="O265" s="8">
        <f>COUNTIFS(CSV!$A:$A,$A265,CSV!$T:$T,"&gt;4.5")/$B265</f>
        <v>0.5</v>
      </c>
      <c r="P265" s="8">
        <f>COUNTIFS(CSV!$B:$B,$A265,CSV!$T:$T,"&gt;4.5")/$C265</f>
        <v>0.33333333333333331</v>
      </c>
      <c r="Q265" s="11">
        <f>(COUNTIFS(CSV!$A:$A,$A265,CSV!$R:$R,"&gt;0.5") +COUNTIFS(CSV!$B:$B,$A265,CSV!$S:$S,"&gt;0.5"))/$D265</f>
        <v>0.66666666666666663</v>
      </c>
      <c r="R265" s="8">
        <f>COUNTIFS(CSV!$A:$A,$A265,CSV!$R:$R,"&gt;0.5")/$B265</f>
        <v>0.66666666666666663</v>
      </c>
      <c r="S265" s="8">
        <f>COUNTIFS(CSV!$B:$B,$A265,CSV!$S:$S,"&gt;0.5")/$C265</f>
        <v>0.66666666666666663</v>
      </c>
      <c r="T265" s="11">
        <f>(COUNTIFS(CSV!$A:$A,$A265,CSV!$R:$R,"&gt;1.5") +COUNTIFS(CSV!$B:$B,$A265,CSV!$S:$S,"&gt;1.5"))/$D265</f>
        <v>0.58333333333333337</v>
      </c>
      <c r="U265" s="8">
        <f>COUNTIFS(CSV!$A:$A,$A265,CSV!$R:$R,"&gt;1.5")/$B265</f>
        <v>0.5</v>
      </c>
      <c r="V265" s="8">
        <f>COUNTIFS(CSV!$B:$B,$A265,CSV!$S:$S,"&gt;1.5")/$C265</f>
        <v>0.66666666666666663</v>
      </c>
    </row>
    <row r="266" spans="1:22" x14ac:dyDescent="0.3">
      <c r="A266" s="62" t="s">
        <v>359</v>
      </c>
      <c r="B266" s="9">
        <f>COUNTIF(CSV!A:A,A266)</f>
        <v>6</v>
      </c>
      <c r="C266" s="4">
        <f>COUNTIF(CSV!B:B,A266)</f>
        <v>5</v>
      </c>
      <c r="D266" s="4">
        <f t="shared" si="9"/>
        <v>11</v>
      </c>
      <c r="E266" s="10">
        <f>(SUMIF(CSV!$A:$A,$A266,CSV!$T:$T)  + SUMIF(CSV!$B:$B,$A266,CSV!$T:$T) )/$D266</f>
        <v>4</v>
      </c>
      <c r="F266" s="6">
        <f>SUMIF(CSV!$A:$A,$A266,CSV!$T:$T)/$B266</f>
        <v>4.666666666666667</v>
      </c>
      <c r="G266" s="6">
        <f>SUMIF(CSV!$B:$B,$A266,CSV!$T:$T)/$C266</f>
        <v>3.2</v>
      </c>
      <c r="H266" s="10">
        <f>(SUMIF(CSV!$A:$A,$A266,CSV!$R:$R)  + SUMIF(CSV!$B:$B,$A266,CSV!$S:$S) )/$D266</f>
        <v>2.1818181818181817</v>
      </c>
      <c r="I266" s="6">
        <f>SUMIF(CSV!$A:$A,$A266,CSV!$R:$R)/$B266</f>
        <v>2.3333333333333335</v>
      </c>
      <c r="J266" s="6">
        <f>SUMIF(CSV!$B:$B,$A266,CSV!$S:$S)/$C266</f>
        <v>2</v>
      </c>
      <c r="K266" s="11">
        <f>(COUNTIFS(CSV!$A:$A,$A266,CSV!$T:$T,"&gt;2.5") +COUNTIFS(CSV!$B:$B,$A266,CSV!$T:$T,"&gt;2.5"))/$D266</f>
        <v>0.81818181818181823</v>
      </c>
      <c r="L266" s="8">
        <f>COUNTIFS(CSV!$A:$A,$A266,CSV!$T:$T,"&gt;2.5")/$B266</f>
        <v>1</v>
      </c>
      <c r="M266" s="8">
        <f>COUNTIFS(CSV!$B:$B,$A266,CSV!$T:$T,"&gt;2.5")/$C266</f>
        <v>0.6</v>
      </c>
      <c r="N266" s="11">
        <f>(COUNTIFS(CSV!$A:$A,$A266,CSV!$T:$T,"&gt;4.5") +COUNTIFS(CSV!$B:$B,$A266,CSV!$T:$T,"&gt;4.5"))/$D266</f>
        <v>0.27272727272727271</v>
      </c>
      <c r="O266" s="8">
        <f>COUNTIFS(CSV!$A:$A,$A266,CSV!$T:$T,"&gt;4.5")/$B266</f>
        <v>0.33333333333333331</v>
      </c>
      <c r="P266" s="8">
        <f>COUNTIFS(CSV!$B:$B,$A266,CSV!$T:$T,"&gt;4.5")/$C266</f>
        <v>0.2</v>
      </c>
      <c r="Q266" s="11">
        <f>(COUNTIFS(CSV!$A:$A,$A266,CSV!$R:$R,"&gt;0.5") +COUNTIFS(CSV!$B:$B,$A266,CSV!$S:$S,"&gt;0.5"))/$D266</f>
        <v>0.81818181818181823</v>
      </c>
      <c r="R266" s="8">
        <f>COUNTIFS(CSV!$A:$A,$A266,CSV!$R:$R,"&gt;0.5")/$B266</f>
        <v>1</v>
      </c>
      <c r="S266" s="8">
        <f>COUNTIFS(CSV!$B:$B,$A266,CSV!$S:$S,"&gt;0.5")/$C266</f>
        <v>0.6</v>
      </c>
      <c r="T266" s="11">
        <f>(COUNTIFS(CSV!$A:$A,$A266,CSV!$R:$R,"&gt;1.5") +COUNTIFS(CSV!$B:$B,$A266,CSV!$S:$S,"&gt;1.5"))/$D266</f>
        <v>0.63636363636363635</v>
      </c>
      <c r="U266" s="8">
        <f>COUNTIFS(CSV!$A:$A,$A266,CSV!$R:$R,"&gt;1.5")/$B266</f>
        <v>0.66666666666666663</v>
      </c>
      <c r="V266" s="8">
        <f>COUNTIFS(CSV!$B:$B,$A266,CSV!$S:$S,"&gt;1.5")/$C266</f>
        <v>0.6</v>
      </c>
    </row>
    <row r="267" spans="1:22" x14ac:dyDescent="0.3">
      <c r="A267" s="62" t="s">
        <v>350</v>
      </c>
      <c r="B267" s="9">
        <f>COUNTIF(CSV!A:A,A267)</f>
        <v>7</v>
      </c>
      <c r="C267" s="4">
        <f>COUNTIF(CSV!B:B,A267)</f>
        <v>4</v>
      </c>
      <c r="D267" s="4">
        <f t="shared" si="9"/>
        <v>11</v>
      </c>
      <c r="E267" s="10">
        <f>(SUMIF(CSV!$A:$A,$A267,CSV!$T:$T)  + SUMIF(CSV!$B:$B,$A267,CSV!$T:$T) )/$D267</f>
        <v>4.0909090909090908</v>
      </c>
      <c r="F267" s="6">
        <f>SUMIF(CSV!$A:$A,$A267,CSV!$T:$T)/$B267</f>
        <v>3.8571428571428572</v>
      </c>
      <c r="G267" s="6">
        <f>SUMIF(CSV!$B:$B,$A267,CSV!$T:$T)/$C267</f>
        <v>4.5</v>
      </c>
      <c r="H267" s="10">
        <f>(SUMIF(CSV!$A:$A,$A267,CSV!$R:$R)  + SUMIF(CSV!$B:$B,$A267,CSV!$S:$S) )/$D267</f>
        <v>2.4545454545454546</v>
      </c>
      <c r="I267" s="6">
        <f>SUMIF(CSV!$A:$A,$A267,CSV!$R:$R)/$B267</f>
        <v>2.1428571428571428</v>
      </c>
      <c r="J267" s="6">
        <f>SUMIF(CSV!$B:$B,$A267,CSV!$S:$S)/$C267</f>
        <v>3</v>
      </c>
      <c r="K267" s="11">
        <f>(COUNTIFS(CSV!$A:$A,$A267,CSV!$T:$T,"&gt;2.5") +COUNTIFS(CSV!$B:$B,$A267,CSV!$T:$T,"&gt;2.5"))/$D267</f>
        <v>1</v>
      </c>
      <c r="L267" s="8">
        <f>COUNTIFS(CSV!$A:$A,$A267,CSV!$T:$T,"&gt;2.5")/$B267</f>
        <v>1</v>
      </c>
      <c r="M267" s="8">
        <f>COUNTIFS(CSV!$B:$B,$A267,CSV!$T:$T,"&gt;2.5")/$C267</f>
        <v>1</v>
      </c>
      <c r="N267" s="11">
        <f>(COUNTIFS(CSV!$A:$A,$A267,CSV!$T:$T,"&gt;4.5") +COUNTIFS(CSV!$B:$B,$A267,CSV!$T:$T,"&gt;4.5"))/$D267</f>
        <v>0.27272727272727271</v>
      </c>
      <c r="O267" s="8">
        <f>COUNTIFS(CSV!$A:$A,$A267,CSV!$T:$T,"&gt;4.5")/$B267</f>
        <v>0.14285714285714285</v>
      </c>
      <c r="P267" s="8">
        <f>COUNTIFS(CSV!$B:$B,$A267,CSV!$T:$T,"&gt;4.5")/$C267</f>
        <v>0.5</v>
      </c>
      <c r="Q267" s="11">
        <f>(COUNTIFS(CSV!$A:$A,$A267,CSV!$R:$R,"&gt;0.5") +COUNTIFS(CSV!$B:$B,$A267,CSV!$S:$S,"&gt;0.5"))/$D267</f>
        <v>1</v>
      </c>
      <c r="R267" s="8">
        <f>COUNTIFS(CSV!$A:$A,$A267,CSV!$R:$R,"&gt;0.5")/$B267</f>
        <v>1</v>
      </c>
      <c r="S267" s="8">
        <f>COUNTIFS(CSV!$B:$B,$A267,CSV!$S:$S,"&gt;0.5")/$C267</f>
        <v>1</v>
      </c>
      <c r="T267" s="11">
        <f>(COUNTIFS(CSV!$A:$A,$A267,CSV!$R:$R,"&gt;1.5") +COUNTIFS(CSV!$B:$B,$A267,CSV!$S:$S,"&gt;1.5"))/$D267</f>
        <v>0.81818181818181823</v>
      </c>
      <c r="U267" s="8">
        <f>COUNTIFS(CSV!$A:$A,$A267,CSV!$R:$R,"&gt;1.5")/$B267</f>
        <v>0.7142857142857143</v>
      </c>
      <c r="V267" s="8">
        <f>COUNTIFS(CSV!$B:$B,$A267,CSV!$S:$S,"&gt;1.5")/$C267</f>
        <v>1</v>
      </c>
    </row>
    <row r="268" spans="1:22" x14ac:dyDescent="0.3">
      <c r="A268" s="62" t="s">
        <v>358</v>
      </c>
      <c r="B268" s="9">
        <f>COUNTIF(CSV!A:A,A268)</f>
        <v>6</v>
      </c>
      <c r="C268" s="4">
        <f>COUNTIF(CSV!B:B,A268)</f>
        <v>6</v>
      </c>
      <c r="D268" s="4">
        <f t="shared" si="9"/>
        <v>12</v>
      </c>
      <c r="E268" s="10">
        <f>(SUMIF(CSV!$A:$A,$A268,CSV!$T:$T)  + SUMIF(CSV!$B:$B,$A268,CSV!$T:$T) )/$D268</f>
        <v>3.25</v>
      </c>
      <c r="F268" s="6">
        <f>SUMIF(CSV!$A:$A,$A268,CSV!$T:$T)/$B268</f>
        <v>3.3333333333333335</v>
      </c>
      <c r="G268" s="6">
        <f>SUMIF(CSV!$B:$B,$A268,CSV!$T:$T)/$C268</f>
        <v>3.1666666666666665</v>
      </c>
      <c r="H268" s="10">
        <f>(SUMIF(CSV!$A:$A,$A268,CSV!$R:$R)  + SUMIF(CSV!$B:$B,$A268,CSV!$S:$S) )/$D268</f>
        <v>1.5</v>
      </c>
      <c r="I268" s="6">
        <f>SUMIF(CSV!$A:$A,$A268,CSV!$R:$R)/$B268</f>
        <v>1.6666666666666667</v>
      </c>
      <c r="J268" s="6">
        <f>SUMIF(CSV!$B:$B,$A268,CSV!$S:$S)/$C268</f>
        <v>1.3333333333333333</v>
      </c>
      <c r="K268" s="11">
        <f>(COUNTIFS(CSV!$A:$A,$A268,CSV!$T:$T,"&gt;2.5") +COUNTIFS(CSV!$B:$B,$A268,CSV!$T:$T,"&gt;2.5"))/$D268</f>
        <v>0.75</v>
      </c>
      <c r="L268" s="8">
        <f>COUNTIFS(CSV!$A:$A,$A268,CSV!$T:$T,"&gt;2.5")/$B268</f>
        <v>0.83333333333333337</v>
      </c>
      <c r="M268" s="8">
        <f>COUNTIFS(CSV!$B:$B,$A268,CSV!$T:$T,"&gt;2.5")/$C268</f>
        <v>0.66666666666666663</v>
      </c>
      <c r="N268" s="11">
        <f>(COUNTIFS(CSV!$A:$A,$A268,CSV!$T:$T,"&gt;4.5") +COUNTIFS(CSV!$B:$B,$A268,CSV!$T:$T,"&gt;4.5"))/$D268</f>
        <v>0.25</v>
      </c>
      <c r="O268" s="8">
        <f>COUNTIFS(CSV!$A:$A,$A268,CSV!$T:$T,"&gt;4.5")/$B268</f>
        <v>0.16666666666666666</v>
      </c>
      <c r="P268" s="8">
        <f>COUNTIFS(CSV!$B:$B,$A268,CSV!$T:$T,"&gt;4.5")/$C268</f>
        <v>0.33333333333333331</v>
      </c>
      <c r="Q268" s="11">
        <f>(COUNTIFS(CSV!$A:$A,$A268,CSV!$R:$R,"&gt;0.5") +COUNTIFS(CSV!$B:$B,$A268,CSV!$S:$S,"&gt;0.5"))/$D268</f>
        <v>0.83333333333333337</v>
      </c>
      <c r="R268" s="8">
        <f>COUNTIFS(CSV!$A:$A,$A268,CSV!$R:$R,"&gt;0.5")/$B268</f>
        <v>0.83333333333333337</v>
      </c>
      <c r="S268" s="8">
        <f>COUNTIFS(CSV!$B:$B,$A268,CSV!$S:$S,"&gt;0.5")/$C268</f>
        <v>0.83333333333333337</v>
      </c>
      <c r="T268" s="11">
        <f>(COUNTIFS(CSV!$A:$A,$A268,CSV!$R:$R,"&gt;1.5") +COUNTIFS(CSV!$B:$B,$A268,CSV!$S:$S,"&gt;1.5"))/$D268</f>
        <v>0.58333333333333337</v>
      </c>
      <c r="U268" s="8">
        <f>COUNTIFS(CSV!$A:$A,$A268,CSV!$R:$R,"&gt;1.5")/$B268</f>
        <v>0.66666666666666663</v>
      </c>
      <c r="V268" s="8">
        <f>COUNTIFS(CSV!$B:$B,$A268,CSV!$S:$S,"&gt;1.5")/$C268</f>
        <v>0.5</v>
      </c>
    </row>
    <row r="269" spans="1:22" x14ac:dyDescent="0.3">
      <c r="A269" s="62" t="s">
        <v>346</v>
      </c>
      <c r="B269" s="9">
        <f>COUNTIF(CSV!A:A,A269)</f>
        <v>6</v>
      </c>
      <c r="C269" s="4">
        <f>COUNTIF(CSV!B:B,A269)</f>
        <v>6</v>
      </c>
      <c r="D269" s="4">
        <f t="shared" si="9"/>
        <v>12</v>
      </c>
      <c r="E269" s="10">
        <f>(SUMIF(CSV!$A:$A,$A269,CSV!$T:$T)  + SUMIF(CSV!$B:$B,$A269,CSV!$T:$T) )/$D269</f>
        <v>3.4166666666666665</v>
      </c>
      <c r="F269" s="6">
        <f>SUMIF(CSV!$A:$A,$A269,CSV!$T:$T)/$B269</f>
        <v>3.8333333333333335</v>
      </c>
      <c r="G269" s="6">
        <f>SUMIF(CSV!$B:$B,$A269,CSV!$T:$T)/$C269</f>
        <v>3</v>
      </c>
      <c r="H269" s="10">
        <f>(SUMIF(CSV!$A:$A,$A269,CSV!$R:$R)  + SUMIF(CSV!$B:$B,$A269,CSV!$S:$S) )/$D269</f>
        <v>1.5833333333333333</v>
      </c>
      <c r="I269" s="6">
        <f>SUMIF(CSV!$A:$A,$A269,CSV!$R:$R)/$B269</f>
        <v>1.5</v>
      </c>
      <c r="J269" s="6">
        <f>SUMIF(CSV!$B:$B,$A269,CSV!$S:$S)/$C269</f>
        <v>1.6666666666666667</v>
      </c>
      <c r="K269" s="11">
        <f>(COUNTIFS(CSV!$A:$A,$A269,CSV!$T:$T,"&gt;2.5") +COUNTIFS(CSV!$B:$B,$A269,CSV!$T:$T,"&gt;2.5"))/$D269</f>
        <v>0.83333333333333337</v>
      </c>
      <c r="L269" s="8">
        <f>COUNTIFS(CSV!$A:$A,$A269,CSV!$T:$T,"&gt;2.5")/$B269</f>
        <v>1</v>
      </c>
      <c r="M269" s="8">
        <f>COUNTIFS(CSV!$B:$B,$A269,CSV!$T:$T,"&gt;2.5")/$C269</f>
        <v>0.66666666666666663</v>
      </c>
      <c r="N269" s="11">
        <f>(COUNTIFS(CSV!$A:$A,$A269,CSV!$T:$T,"&gt;4.5") +COUNTIFS(CSV!$B:$B,$A269,CSV!$T:$T,"&gt;4.5"))/$D269</f>
        <v>0.25</v>
      </c>
      <c r="O269" s="8">
        <f>COUNTIFS(CSV!$A:$A,$A269,CSV!$T:$T,"&gt;4.5")/$B269</f>
        <v>0.33333333333333331</v>
      </c>
      <c r="P269" s="8">
        <f>COUNTIFS(CSV!$B:$B,$A269,CSV!$T:$T,"&gt;4.5")/$C269</f>
        <v>0.16666666666666666</v>
      </c>
      <c r="Q269" s="11">
        <f>(COUNTIFS(CSV!$A:$A,$A269,CSV!$R:$R,"&gt;0.5") +COUNTIFS(CSV!$B:$B,$A269,CSV!$S:$S,"&gt;0.5"))/$D269</f>
        <v>0.83333333333333337</v>
      </c>
      <c r="R269" s="8">
        <f>COUNTIFS(CSV!$A:$A,$A269,CSV!$R:$R,"&gt;0.5")/$B269</f>
        <v>0.83333333333333337</v>
      </c>
      <c r="S269" s="8">
        <f>COUNTIFS(CSV!$B:$B,$A269,CSV!$S:$S,"&gt;0.5")/$C269</f>
        <v>0.83333333333333337</v>
      </c>
      <c r="T269" s="11">
        <f>(COUNTIFS(CSV!$A:$A,$A269,CSV!$R:$R,"&gt;1.5") +COUNTIFS(CSV!$B:$B,$A269,CSV!$S:$S,"&gt;1.5"))/$D269</f>
        <v>0.5</v>
      </c>
      <c r="U269" s="8">
        <f>COUNTIFS(CSV!$A:$A,$A269,CSV!$R:$R,"&gt;1.5")/$B269</f>
        <v>0.5</v>
      </c>
      <c r="V269" s="8">
        <f>COUNTIFS(CSV!$B:$B,$A269,CSV!$S:$S,"&gt;1.5")/$C269</f>
        <v>0.5</v>
      </c>
    </row>
    <row r="270" spans="1:22" x14ac:dyDescent="0.3">
      <c r="A270" s="62" t="s">
        <v>347</v>
      </c>
      <c r="B270" s="9">
        <f>COUNTIF(CSV!A:A,A270)</f>
        <v>5</v>
      </c>
      <c r="C270" s="4">
        <f>COUNTIF(CSV!B:B,A270)</f>
        <v>7</v>
      </c>
      <c r="D270" s="4">
        <f t="shared" si="9"/>
        <v>12</v>
      </c>
      <c r="E270" s="10">
        <f>(SUMIF(CSV!$A:$A,$A270,CSV!$T:$T)  + SUMIF(CSV!$B:$B,$A270,CSV!$T:$T) )/$D270</f>
        <v>3.25</v>
      </c>
      <c r="F270" s="6">
        <f>SUMIF(CSV!$A:$A,$A270,CSV!$T:$T)/$B270</f>
        <v>2.4</v>
      </c>
      <c r="G270" s="6">
        <f>SUMIF(CSV!$B:$B,$A270,CSV!$T:$T)/$C270</f>
        <v>3.8571428571428572</v>
      </c>
      <c r="H270" s="10">
        <f>(SUMIF(CSV!$A:$A,$A270,CSV!$R:$R)  + SUMIF(CSV!$B:$B,$A270,CSV!$S:$S) )/$D270</f>
        <v>1.6666666666666667</v>
      </c>
      <c r="I270" s="6">
        <f>SUMIF(CSV!$A:$A,$A270,CSV!$R:$R)/$B270</f>
        <v>1.2</v>
      </c>
      <c r="J270" s="6">
        <f>SUMIF(CSV!$B:$B,$A270,CSV!$S:$S)/$C270</f>
        <v>2</v>
      </c>
      <c r="K270" s="11">
        <f>(COUNTIFS(CSV!$A:$A,$A270,CSV!$T:$T,"&gt;2.5") +COUNTIFS(CSV!$B:$B,$A270,CSV!$T:$T,"&gt;2.5"))/$D270</f>
        <v>0.75</v>
      </c>
      <c r="L270" s="8">
        <f>COUNTIFS(CSV!$A:$A,$A270,CSV!$T:$T,"&gt;2.5")/$B270</f>
        <v>0.4</v>
      </c>
      <c r="M270" s="8">
        <f>COUNTIFS(CSV!$B:$B,$A270,CSV!$T:$T,"&gt;2.5")/$C270</f>
        <v>1</v>
      </c>
      <c r="N270" s="11">
        <f>(COUNTIFS(CSV!$A:$A,$A270,CSV!$T:$T,"&gt;4.5") +COUNTIFS(CSV!$B:$B,$A270,CSV!$T:$T,"&gt;4.5"))/$D270</f>
        <v>0.16666666666666666</v>
      </c>
      <c r="O270" s="8">
        <f>COUNTIFS(CSV!$A:$A,$A270,CSV!$T:$T,"&gt;4.5")/$B270</f>
        <v>0</v>
      </c>
      <c r="P270" s="8">
        <f>COUNTIFS(CSV!$B:$B,$A270,CSV!$T:$T,"&gt;4.5")/$C270</f>
        <v>0.2857142857142857</v>
      </c>
      <c r="Q270" s="11">
        <f>(COUNTIFS(CSV!$A:$A,$A270,CSV!$R:$R,"&gt;0.5") +COUNTIFS(CSV!$B:$B,$A270,CSV!$S:$S,"&gt;0.5"))/$D270</f>
        <v>0.91666666666666663</v>
      </c>
      <c r="R270" s="8">
        <f>COUNTIFS(CSV!$A:$A,$A270,CSV!$R:$R,"&gt;0.5")/$B270</f>
        <v>0.8</v>
      </c>
      <c r="S270" s="8">
        <f>COUNTIFS(CSV!$B:$B,$A270,CSV!$S:$S,"&gt;0.5")/$C270</f>
        <v>1</v>
      </c>
      <c r="T270" s="11">
        <f>(COUNTIFS(CSV!$A:$A,$A270,CSV!$R:$R,"&gt;1.5") +COUNTIFS(CSV!$B:$B,$A270,CSV!$S:$S,"&gt;1.5"))/$D270</f>
        <v>0.5</v>
      </c>
      <c r="U270" s="8">
        <f>COUNTIFS(CSV!$A:$A,$A270,CSV!$R:$R,"&gt;1.5")/$B270</f>
        <v>0.4</v>
      </c>
      <c r="V270" s="8">
        <f>COUNTIFS(CSV!$B:$B,$A270,CSV!$S:$S,"&gt;1.5")/$C270</f>
        <v>0.5714285714285714</v>
      </c>
    </row>
    <row r="271" spans="1:22" x14ac:dyDescent="0.3">
      <c r="A271" t="s">
        <v>372</v>
      </c>
      <c r="B271" s="9">
        <f>COUNTIF(CSV!A:A,A271)</f>
        <v>3</v>
      </c>
      <c r="C271" s="4">
        <f>COUNTIF(CSV!B:B,A271)</f>
        <v>2</v>
      </c>
      <c r="D271" s="4">
        <f t="shared" si="9"/>
        <v>5</v>
      </c>
      <c r="E271" s="10">
        <f>(SUMIF(CSV!$A:$A,$A271,CSV!$T:$T)  + SUMIF(CSV!$B:$B,$A271,CSV!$T:$T) )/$D271</f>
        <v>4.4000000000000004</v>
      </c>
      <c r="F271" s="6">
        <f>SUMIF(CSV!$A:$A,$A271,CSV!$T:$T)/$B271</f>
        <v>4.333333333333333</v>
      </c>
      <c r="G271" s="6">
        <f>SUMIF(CSV!$B:$B,$A271,CSV!$T:$T)/$C271</f>
        <v>4.5</v>
      </c>
      <c r="H271" s="10">
        <f>(SUMIF(CSV!$A:$A,$A271,CSV!$R:$R)  + SUMIF(CSV!$B:$B,$A271,CSV!$S:$S) )/$D271</f>
        <v>2.2000000000000002</v>
      </c>
      <c r="I271" s="6">
        <f>SUMIF(CSV!$A:$A,$A271,CSV!$R:$R)/$B271</f>
        <v>2</v>
      </c>
      <c r="J271" s="6">
        <f>SUMIF(CSV!$B:$B,$A271,CSV!$S:$S)/$C271</f>
        <v>2.5</v>
      </c>
      <c r="K271" s="11">
        <f>(COUNTIFS(CSV!$A:$A,$A271,CSV!$T:$T,"&gt;2.5") +COUNTIFS(CSV!$B:$B,$A271,CSV!$T:$T,"&gt;2.5"))/$D271</f>
        <v>1</v>
      </c>
      <c r="L271" s="8">
        <f>COUNTIFS(CSV!$A:$A,$A271,CSV!$T:$T,"&gt;2.5")/$B271</f>
        <v>1</v>
      </c>
      <c r="M271" s="8">
        <f>COUNTIFS(CSV!$B:$B,$A271,CSV!$T:$T,"&gt;2.5")/$C271</f>
        <v>1</v>
      </c>
      <c r="N271" s="11">
        <f>(COUNTIFS(CSV!$A:$A,$A271,CSV!$T:$T,"&gt;4.5") +COUNTIFS(CSV!$B:$B,$A271,CSV!$T:$T,"&gt;4.5"))/$D271</f>
        <v>0.4</v>
      </c>
      <c r="O271" s="8">
        <f>COUNTIFS(CSV!$A:$A,$A271,CSV!$T:$T,"&gt;4.5")/$B271</f>
        <v>0.33333333333333331</v>
      </c>
      <c r="P271" s="8">
        <f>COUNTIFS(CSV!$B:$B,$A271,CSV!$T:$T,"&gt;4.5")/$C271</f>
        <v>0.5</v>
      </c>
      <c r="Q271" s="11">
        <f>(COUNTIFS(CSV!$A:$A,$A271,CSV!$R:$R,"&gt;0.5") +COUNTIFS(CSV!$B:$B,$A271,CSV!$S:$S,"&gt;0.5"))/$D271</f>
        <v>1</v>
      </c>
      <c r="R271" s="8">
        <f>COUNTIFS(CSV!$A:$A,$A271,CSV!$R:$R,"&gt;0.5")/$B271</f>
        <v>1</v>
      </c>
      <c r="S271" s="8">
        <f>COUNTIFS(CSV!$B:$B,$A271,CSV!$S:$S,"&gt;0.5")/$C271</f>
        <v>1</v>
      </c>
      <c r="T271" s="11">
        <f>(COUNTIFS(CSV!$A:$A,$A271,CSV!$R:$R,"&gt;1.5") +COUNTIFS(CSV!$B:$B,$A271,CSV!$S:$S,"&gt;1.5"))/$D271</f>
        <v>1</v>
      </c>
      <c r="U271" s="8">
        <f>COUNTIFS(CSV!$A:$A,$A271,CSV!$R:$R,"&gt;1.5")/$B271</f>
        <v>1</v>
      </c>
      <c r="V271" s="8">
        <f>COUNTIFS(CSV!$B:$B,$A271,CSV!$S:$S,"&gt;1.5")/$C271</f>
        <v>1</v>
      </c>
    </row>
    <row r="272" spans="1:22" x14ac:dyDescent="0.3">
      <c r="A272" t="s">
        <v>378</v>
      </c>
      <c r="B272" s="9">
        <f>COUNTIF(CSV!A:A,A272)</f>
        <v>4</v>
      </c>
      <c r="C272" s="4">
        <f>COUNTIF(CSV!B:B,A272)</f>
        <v>4</v>
      </c>
      <c r="D272" s="4">
        <f t="shared" si="9"/>
        <v>8</v>
      </c>
      <c r="E272" s="10">
        <f>(SUMIF(CSV!$A:$A,$A272,CSV!$T:$T)  + SUMIF(CSV!$B:$B,$A272,CSV!$T:$T) )/$D272</f>
        <v>5</v>
      </c>
      <c r="F272" s="6">
        <f>SUMIF(CSV!$A:$A,$A272,CSV!$T:$T)/$B272</f>
        <v>5.75</v>
      </c>
      <c r="G272" s="6">
        <f>SUMIF(CSV!$B:$B,$A272,CSV!$T:$T)/$C272</f>
        <v>4.25</v>
      </c>
      <c r="H272" s="10">
        <f>(SUMIF(CSV!$A:$A,$A272,CSV!$R:$R)  + SUMIF(CSV!$B:$B,$A272,CSV!$S:$S) )/$D272</f>
        <v>2.5</v>
      </c>
      <c r="I272" s="6">
        <f>SUMIF(CSV!$A:$A,$A272,CSV!$R:$R)/$B272</f>
        <v>2.75</v>
      </c>
      <c r="J272" s="6">
        <f>SUMIF(CSV!$B:$B,$A272,CSV!$S:$S)/$C272</f>
        <v>2.25</v>
      </c>
      <c r="K272" s="11">
        <f>(COUNTIFS(CSV!$A:$A,$A272,CSV!$T:$T,"&gt;2.5") +COUNTIFS(CSV!$B:$B,$A272,CSV!$T:$T,"&gt;2.5"))/$D272</f>
        <v>1</v>
      </c>
      <c r="L272" s="8">
        <f>COUNTIFS(CSV!$A:$A,$A272,CSV!$T:$T,"&gt;2.5")/$B272</f>
        <v>1</v>
      </c>
      <c r="M272" s="8">
        <f>COUNTIFS(CSV!$B:$B,$A272,CSV!$T:$T,"&gt;2.5")/$C272</f>
        <v>1</v>
      </c>
      <c r="N272" s="11">
        <f>(COUNTIFS(CSV!$A:$A,$A272,CSV!$T:$T,"&gt;4.5") +COUNTIFS(CSV!$B:$B,$A272,CSV!$T:$T,"&gt;4.5"))/$D272</f>
        <v>0.625</v>
      </c>
      <c r="O272" s="8">
        <f>COUNTIFS(CSV!$A:$A,$A272,CSV!$T:$T,"&gt;4.5")/$B272</f>
        <v>0.75</v>
      </c>
      <c r="P272" s="8">
        <f>COUNTIFS(CSV!$B:$B,$A272,CSV!$T:$T,"&gt;4.5")/$C272</f>
        <v>0.5</v>
      </c>
      <c r="Q272" s="11">
        <f>(COUNTIFS(CSV!$A:$A,$A272,CSV!$R:$R,"&gt;0.5") +COUNTIFS(CSV!$B:$B,$A272,CSV!$S:$S,"&gt;0.5"))/$D272</f>
        <v>1</v>
      </c>
      <c r="R272" s="8">
        <f>COUNTIFS(CSV!$A:$A,$A272,CSV!$R:$R,"&gt;0.5")/$B272</f>
        <v>1</v>
      </c>
      <c r="S272" s="8">
        <f>COUNTIFS(CSV!$B:$B,$A272,CSV!$S:$S,"&gt;0.5")/$C272</f>
        <v>1</v>
      </c>
      <c r="T272" s="11">
        <f>(COUNTIFS(CSV!$A:$A,$A272,CSV!$R:$R,"&gt;1.5") +COUNTIFS(CSV!$B:$B,$A272,CSV!$S:$S,"&gt;1.5"))/$D272</f>
        <v>0.875</v>
      </c>
      <c r="U272" s="8">
        <f>COUNTIFS(CSV!$A:$A,$A272,CSV!$R:$R,"&gt;1.5")/$B272</f>
        <v>0.75</v>
      </c>
      <c r="V272" s="8">
        <f>COUNTIFS(CSV!$B:$B,$A272,CSV!$S:$S,"&gt;1.5")/$C272</f>
        <v>1</v>
      </c>
    </row>
    <row r="273" spans="1:22" x14ac:dyDescent="0.3">
      <c r="A273" t="s">
        <v>362</v>
      </c>
      <c r="B273" s="9">
        <f>COUNTIF(CSV!A:A,A273)</f>
        <v>4</v>
      </c>
      <c r="C273" s="4">
        <f>COUNTIF(CSV!B:B,A273)</f>
        <v>3</v>
      </c>
      <c r="D273" s="4">
        <f t="shared" si="9"/>
        <v>7</v>
      </c>
      <c r="E273" s="10">
        <f>(SUMIF(CSV!$A:$A,$A273,CSV!$T:$T)  + SUMIF(CSV!$B:$B,$A273,CSV!$T:$T) )/$D273</f>
        <v>3.2857142857142856</v>
      </c>
      <c r="F273" s="6">
        <f>SUMIF(CSV!$A:$A,$A273,CSV!$T:$T)/$B273</f>
        <v>3.75</v>
      </c>
      <c r="G273" s="6">
        <f>SUMIF(CSV!$B:$B,$A273,CSV!$T:$T)/$C273</f>
        <v>2.6666666666666665</v>
      </c>
      <c r="H273" s="10">
        <f>(SUMIF(CSV!$A:$A,$A273,CSV!$R:$R)  + SUMIF(CSV!$B:$B,$A273,CSV!$S:$S) )/$D273</f>
        <v>2</v>
      </c>
      <c r="I273" s="6">
        <f>SUMIF(CSV!$A:$A,$A273,CSV!$R:$R)/$B273</f>
        <v>2.25</v>
      </c>
      <c r="J273" s="6">
        <f>SUMIF(CSV!$B:$B,$A273,CSV!$S:$S)/$C273</f>
        <v>1.6666666666666667</v>
      </c>
      <c r="K273" s="11">
        <f>(COUNTIFS(CSV!$A:$A,$A273,CSV!$T:$T,"&gt;2.5") +COUNTIFS(CSV!$B:$B,$A273,CSV!$T:$T,"&gt;2.5"))/$D273</f>
        <v>0.7142857142857143</v>
      </c>
      <c r="L273" s="8">
        <f>COUNTIFS(CSV!$A:$A,$A273,CSV!$T:$T,"&gt;2.5")/$B273</f>
        <v>1</v>
      </c>
      <c r="M273" s="8">
        <f>COUNTIFS(CSV!$B:$B,$A273,CSV!$T:$T,"&gt;2.5")/$C273</f>
        <v>0.33333333333333331</v>
      </c>
      <c r="N273" s="11">
        <f>(COUNTIFS(CSV!$A:$A,$A273,CSV!$T:$T,"&gt;4.5") +COUNTIFS(CSV!$B:$B,$A273,CSV!$T:$T,"&gt;4.5"))/$D273</f>
        <v>0.14285714285714285</v>
      </c>
      <c r="O273" s="8">
        <f>COUNTIFS(CSV!$A:$A,$A273,CSV!$T:$T,"&gt;4.5")/$B273</f>
        <v>0.25</v>
      </c>
      <c r="P273" s="8">
        <f>COUNTIFS(CSV!$B:$B,$A273,CSV!$T:$T,"&gt;4.5")/$C273</f>
        <v>0</v>
      </c>
      <c r="Q273" s="11">
        <f>(COUNTIFS(CSV!$A:$A,$A273,CSV!$R:$R,"&gt;0.5") +COUNTIFS(CSV!$B:$B,$A273,CSV!$S:$S,"&gt;0.5"))/$D273</f>
        <v>0.8571428571428571</v>
      </c>
      <c r="R273" s="8">
        <f>COUNTIFS(CSV!$A:$A,$A273,CSV!$R:$R,"&gt;0.5")/$B273</f>
        <v>1</v>
      </c>
      <c r="S273" s="8">
        <f>COUNTIFS(CSV!$B:$B,$A273,CSV!$S:$S,"&gt;0.5")/$C273</f>
        <v>0.66666666666666663</v>
      </c>
      <c r="T273" s="11">
        <f>(COUNTIFS(CSV!$A:$A,$A273,CSV!$R:$R,"&gt;1.5") +COUNTIFS(CSV!$B:$B,$A273,CSV!$S:$S,"&gt;1.5"))/$D273</f>
        <v>0.7142857142857143</v>
      </c>
      <c r="U273" s="8">
        <f>COUNTIFS(CSV!$A:$A,$A273,CSV!$R:$R,"&gt;1.5")/$B273</f>
        <v>0.75</v>
      </c>
      <c r="V273" s="8">
        <f>COUNTIFS(CSV!$B:$B,$A273,CSV!$S:$S,"&gt;1.5")/$C273</f>
        <v>0.66666666666666663</v>
      </c>
    </row>
    <row r="274" spans="1:22" x14ac:dyDescent="0.3">
      <c r="A274" t="s">
        <v>371</v>
      </c>
      <c r="B274" s="9">
        <f>COUNTIF(CSV!A:A,A274)</f>
        <v>3</v>
      </c>
      <c r="C274" s="4">
        <f>COUNTIF(CSV!B:B,A274)</f>
        <v>5</v>
      </c>
      <c r="D274" s="4">
        <f t="shared" si="9"/>
        <v>8</v>
      </c>
      <c r="E274" s="10">
        <f>(SUMIF(CSV!$A:$A,$A274,CSV!$T:$T)  + SUMIF(CSV!$B:$B,$A274,CSV!$T:$T) )/$D274</f>
        <v>4.625</v>
      </c>
      <c r="F274" s="6">
        <f>SUMIF(CSV!$A:$A,$A274,CSV!$T:$T)/$B274</f>
        <v>4.666666666666667</v>
      </c>
      <c r="G274" s="6">
        <f>SUMIF(CSV!$B:$B,$A274,CSV!$T:$T)/$C274</f>
        <v>4.5999999999999996</v>
      </c>
      <c r="H274" s="10">
        <f>(SUMIF(CSV!$A:$A,$A274,CSV!$R:$R)  + SUMIF(CSV!$B:$B,$A274,CSV!$S:$S) )/$D274</f>
        <v>2.375</v>
      </c>
      <c r="I274" s="6">
        <f>SUMIF(CSV!$A:$A,$A274,CSV!$R:$R)/$B274</f>
        <v>2.6666666666666665</v>
      </c>
      <c r="J274" s="6">
        <f>SUMIF(CSV!$B:$B,$A274,CSV!$S:$S)/$C274</f>
        <v>2.2000000000000002</v>
      </c>
      <c r="K274" s="11">
        <f>(COUNTIFS(CSV!$A:$A,$A274,CSV!$T:$T,"&gt;2.5") +COUNTIFS(CSV!$B:$B,$A274,CSV!$T:$T,"&gt;2.5"))/$D274</f>
        <v>1</v>
      </c>
      <c r="L274" s="8">
        <f>COUNTIFS(CSV!$A:$A,$A274,CSV!$T:$T,"&gt;2.5")/$B274</f>
        <v>1</v>
      </c>
      <c r="M274" s="8">
        <f>COUNTIFS(CSV!$B:$B,$A274,CSV!$T:$T,"&gt;2.5")/$C274</f>
        <v>1</v>
      </c>
      <c r="N274" s="11">
        <f>(COUNTIFS(CSV!$A:$A,$A274,CSV!$T:$T,"&gt;4.5") +COUNTIFS(CSV!$B:$B,$A274,CSV!$T:$T,"&gt;4.5"))/$D274</f>
        <v>0.75</v>
      </c>
      <c r="O274" s="8">
        <f>COUNTIFS(CSV!$A:$A,$A274,CSV!$T:$T,"&gt;4.5")/$B274</f>
        <v>0.66666666666666663</v>
      </c>
      <c r="P274" s="8">
        <f>COUNTIFS(CSV!$B:$B,$A274,CSV!$T:$T,"&gt;4.5")/$C274</f>
        <v>0.8</v>
      </c>
      <c r="Q274" s="11">
        <f>(COUNTIFS(CSV!$A:$A,$A274,CSV!$R:$R,"&gt;0.5") +COUNTIFS(CSV!$B:$B,$A274,CSV!$S:$S,"&gt;0.5"))/$D274</f>
        <v>1</v>
      </c>
      <c r="R274" s="8">
        <f>COUNTIFS(CSV!$A:$A,$A274,CSV!$R:$R,"&gt;0.5")/$B274</f>
        <v>1</v>
      </c>
      <c r="S274" s="8">
        <f>COUNTIFS(CSV!$B:$B,$A274,CSV!$S:$S,"&gt;0.5")/$C274</f>
        <v>1</v>
      </c>
      <c r="T274" s="11">
        <f>(COUNTIFS(CSV!$A:$A,$A274,CSV!$R:$R,"&gt;1.5") +COUNTIFS(CSV!$B:$B,$A274,CSV!$S:$S,"&gt;1.5"))/$D274</f>
        <v>1</v>
      </c>
      <c r="U274" s="8">
        <f>COUNTIFS(CSV!$A:$A,$A274,CSV!$R:$R,"&gt;1.5")/$B274</f>
        <v>1</v>
      </c>
      <c r="V274" s="8">
        <f>COUNTIFS(CSV!$B:$B,$A274,CSV!$S:$S,"&gt;1.5")/$C274</f>
        <v>1</v>
      </c>
    </row>
    <row r="275" spans="1:22" x14ac:dyDescent="0.3">
      <c r="A275" t="s">
        <v>377</v>
      </c>
      <c r="B275" s="9">
        <f>COUNTIF(CSV!A:A,A275)</f>
        <v>5</v>
      </c>
      <c r="C275" s="4">
        <f>COUNTIF(CSV!B:B,A275)</f>
        <v>5</v>
      </c>
      <c r="D275" s="4">
        <f t="shared" si="9"/>
        <v>10</v>
      </c>
      <c r="E275" s="10">
        <f>(SUMIF(CSV!$A:$A,$A275,CSV!$T:$T)  + SUMIF(CSV!$B:$B,$A275,CSV!$T:$T) )/$D275</f>
        <v>4.7</v>
      </c>
      <c r="F275" s="6">
        <f>SUMIF(CSV!$A:$A,$A275,CSV!$T:$T)/$B275</f>
        <v>6.2</v>
      </c>
      <c r="G275" s="6">
        <f>SUMIF(CSV!$B:$B,$A275,CSV!$T:$T)/$C275</f>
        <v>3.2</v>
      </c>
      <c r="H275" s="10">
        <f>(SUMIF(CSV!$A:$A,$A275,CSV!$R:$R)  + SUMIF(CSV!$B:$B,$A275,CSV!$S:$S) )/$D275</f>
        <v>2.6</v>
      </c>
      <c r="I275" s="6">
        <f>SUMIF(CSV!$A:$A,$A275,CSV!$R:$R)/$B275</f>
        <v>3.2</v>
      </c>
      <c r="J275" s="6">
        <f>SUMIF(CSV!$B:$B,$A275,CSV!$S:$S)/$C275</f>
        <v>2</v>
      </c>
      <c r="K275" s="11">
        <f>(COUNTIFS(CSV!$A:$A,$A275,CSV!$T:$T,"&gt;2.5") +COUNTIFS(CSV!$B:$B,$A275,CSV!$T:$T,"&gt;2.5"))/$D275</f>
        <v>0.8</v>
      </c>
      <c r="L275" s="8">
        <f>COUNTIFS(CSV!$A:$A,$A275,CSV!$T:$T,"&gt;2.5")/$B275</f>
        <v>0.8</v>
      </c>
      <c r="M275" s="8">
        <f>COUNTIFS(CSV!$B:$B,$A275,CSV!$T:$T,"&gt;2.5")/$C275</f>
        <v>0.8</v>
      </c>
      <c r="N275" s="11">
        <f>(COUNTIFS(CSV!$A:$A,$A275,CSV!$T:$T,"&gt;4.5") +COUNTIFS(CSV!$B:$B,$A275,CSV!$T:$T,"&gt;4.5"))/$D275</f>
        <v>0.5</v>
      </c>
      <c r="O275" s="8">
        <f>COUNTIFS(CSV!$A:$A,$A275,CSV!$T:$T,"&gt;4.5")/$B275</f>
        <v>0.8</v>
      </c>
      <c r="P275" s="8">
        <f>COUNTIFS(CSV!$B:$B,$A275,CSV!$T:$T,"&gt;4.5")/$C275</f>
        <v>0.2</v>
      </c>
      <c r="Q275" s="11">
        <f>(COUNTIFS(CSV!$A:$A,$A275,CSV!$R:$R,"&gt;0.5") +COUNTIFS(CSV!$B:$B,$A275,CSV!$S:$S,"&gt;0.5"))/$D275</f>
        <v>0.9</v>
      </c>
      <c r="R275" s="8">
        <f>COUNTIFS(CSV!$A:$A,$A275,CSV!$R:$R,"&gt;0.5")/$B275</f>
        <v>0.8</v>
      </c>
      <c r="S275" s="8">
        <f>COUNTIFS(CSV!$B:$B,$A275,CSV!$S:$S,"&gt;0.5")/$C275</f>
        <v>1</v>
      </c>
      <c r="T275" s="11">
        <f>(COUNTIFS(CSV!$A:$A,$A275,CSV!$R:$R,"&gt;1.5") +COUNTIFS(CSV!$B:$B,$A275,CSV!$S:$S,"&gt;1.5"))/$D275</f>
        <v>0.7</v>
      </c>
      <c r="U275" s="8">
        <f>COUNTIFS(CSV!$A:$A,$A275,CSV!$R:$R,"&gt;1.5")/$B275</f>
        <v>0.8</v>
      </c>
      <c r="V275" s="8">
        <f>COUNTIFS(CSV!$B:$B,$A275,CSV!$S:$S,"&gt;1.5")/$C275</f>
        <v>0.6</v>
      </c>
    </row>
    <row r="276" spans="1:22" x14ac:dyDescent="0.3">
      <c r="A276" t="s">
        <v>374</v>
      </c>
      <c r="B276" s="9">
        <f>COUNTIF(CSV!A:A,A276)</f>
        <v>5</v>
      </c>
      <c r="C276" s="4">
        <f>COUNTIF(CSV!B:B,A276)</f>
        <v>5</v>
      </c>
      <c r="D276" s="4">
        <f t="shared" si="9"/>
        <v>10</v>
      </c>
      <c r="E276" s="10">
        <f>(SUMIF(CSV!$A:$A,$A276,CSV!$T:$T)  + SUMIF(CSV!$B:$B,$A276,CSV!$T:$T) )/$D276</f>
        <v>4.2</v>
      </c>
      <c r="F276" s="6">
        <f>SUMIF(CSV!$A:$A,$A276,CSV!$T:$T)/$B276</f>
        <v>3.4</v>
      </c>
      <c r="G276" s="6">
        <f>SUMIF(CSV!$B:$B,$A276,CSV!$T:$T)/$C276</f>
        <v>5</v>
      </c>
      <c r="H276" s="10">
        <f>(SUMIF(CSV!$A:$A,$A276,CSV!$R:$R)  + SUMIF(CSV!$B:$B,$A276,CSV!$S:$S) )/$D276</f>
        <v>2.5</v>
      </c>
      <c r="I276" s="6">
        <f>SUMIF(CSV!$A:$A,$A276,CSV!$R:$R)/$B276</f>
        <v>2.2000000000000002</v>
      </c>
      <c r="J276" s="6">
        <f>SUMIF(CSV!$B:$B,$A276,CSV!$S:$S)/$C276</f>
        <v>2.8</v>
      </c>
      <c r="K276" s="11">
        <f>(COUNTIFS(CSV!$A:$A,$A276,CSV!$T:$T,"&gt;2.5") +COUNTIFS(CSV!$B:$B,$A276,CSV!$T:$T,"&gt;2.5"))/$D276</f>
        <v>0.9</v>
      </c>
      <c r="L276" s="8">
        <f>COUNTIFS(CSV!$A:$A,$A276,CSV!$T:$T,"&gt;2.5")/$B276</f>
        <v>1</v>
      </c>
      <c r="M276" s="8">
        <f>COUNTIFS(CSV!$B:$B,$A276,CSV!$T:$T,"&gt;2.5")/$C276</f>
        <v>0.8</v>
      </c>
      <c r="N276" s="11">
        <f>(COUNTIFS(CSV!$A:$A,$A276,CSV!$T:$T,"&gt;4.5") +COUNTIFS(CSV!$B:$B,$A276,CSV!$T:$T,"&gt;4.5"))/$D276</f>
        <v>0.4</v>
      </c>
      <c r="O276" s="8">
        <f>COUNTIFS(CSV!$A:$A,$A276,CSV!$T:$T,"&gt;4.5")/$B276</f>
        <v>0</v>
      </c>
      <c r="P276" s="8">
        <f>COUNTIFS(CSV!$B:$B,$A276,CSV!$T:$T,"&gt;4.5")/$C276</f>
        <v>0.8</v>
      </c>
      <c r="Q276" s="11">
        <f>(COUNTIFS(CSV!$A:$A,$A276,CSV!$R:$R,"&gt;0.5") +COUNTIFS(CSV!$B:$B,$A276,CSV!$S:$S,"&gt;0.5"))/$D276</f>
        <v>1</v>
      </c>
      <c r="R276" s="8">
        <f>COUNTIFS(CSV!$A:$A,$A276,CSV!$R:$R,"&gt;0.5")/$B276</f>
        <v>1</v>
      </c>
      <c r="S276" s="8">
        <f>COUNTIFS(CSV!$B:$B,$A276,CSV!$S:$S,"&gt;0.5")/$C276</f>
        <v>1</v>
      </c>
      <c r="T276" s="11">
        <f>(COUNTIFS(CSV!$A:$A,$A276,CSV!$R:$R,"&gt;1.5") +COUNTIFS(CSV!$B:$B,$A276,CSV!$S:$S,"&gt;1.5"))/$D276</f>
        <v>0.9</v>
      </c>
      <c r="U276" s="8">
        <f>COUNTIFS(CSV!$A:$A,$A276,CSV!$R:$R,"&gt;1.5")/$B276</f>
        <v>0.8</v>
      </c>
      <c r="V276" s="8">
        <f>COUNTIFS(CSV!$B:$B,$A276,CSV!$S:$S,"&gt;1.5")/$C276</f>
        <v>1</v>
      </c>
    </row>
    <row r="277" spans="1:22" x14ac:dyDescent="0.3">
      <c r="A277" t="s">
        <v>373</v>
      </c>
      <c r="B277" s="9">
        <f>COUNTIF(CSV!A:A,A277)</f>
        <v>4</v>
      </c>
      <c r="C277" s="4">
        <f>COUNTIF(CSV!B:B,A277)</f>
        <v>3</v>
      </c>
      <c r="D277" s="4">
        <f t="shared" si="9"/>
        <v>7</v>
      </c>
      <c r="E277" s="10">
        <f>(SUMIF(CSV!$A:$A,$A277,CSV!$T:$T)  + SUMIF(CSV!$B:$B,$A277,CSV!$T:$T) )/$D277</f>
        <v>3.7142857142857144</v>
      </c>
      <c r="F277" s="6">
        <f>SUMIF(CSV!$A:$A,$A277,CSV!$T:$T)/$B277</f>
        <v>3.5</v>
      </c>
      <c r="G277" s="6">
        <f>SUMIF(CSV!$B:$B,$A277,CSV!$T:$T)/$C277</f>
        <v>4</v>
      </c>
      <c r="H277" s="10">
        <f>(SUMIF(CSV!$A:$A,$A277,CSV!$R:$R)  + SUMIF(CSV!$B:$B,$A277,CSV!$S:$S) )/$D277</f>
        <v>1.8571428571428572</v>
      </c>
      <c r="I277" s="6">
        <f>SUMIF(CSV!$A:$A,$A277,CSV!$R:$R)/$B277</f>
        <v>1.5</v>
      </c>
      <c r="J277" s="6">
        <f>SUMIF(CSV!$B:$B,$A277,CSV!$S:$S)/$C277</f>
        <v>2.3333333333333335</v>
      </c>
      <c r="K277" s="11">
        <f>(COUNTIFS(CSV!$A:$A,$A277,CSV!$T:$T,"&gt;2.5") +COUNTIFS(CSV!$B:$B,$A277,CSV!$T:$T,"&gt;2.5"))/$D277</f>
        <v>0.7142857142857143</v>
      </c>
      <c r="L277" s="8">
        <f>COUNTIFS(CSV!$A:$A,$A277,CSV!$T:$T,"&gt;2.5")/$B277</f>
        <v>0.75</v>
      </c>
      <c r="M277" s="8">
        <f>COUNTIFS(CSV!$B:$B,$A277,CSV!$T:$T,"&gt;2.5")/$C277</f>
        <v>0.66666666666666663</v>
      </c>
      <c r="N277" s="11">
        <f>(COUNTIFS(CSV!$A:$A,$A277,CSV!$T:$T,"&gt;4.5") +COUNTIFS(CSV!$B:$B,$A277,CSV!$T:$T,"&gt;4.5"))/$D277</f>
        <v>0.5714285714285714</v>
      </c>
      <c r="O277" s="8">
        <f>COUNTIFS(CSV!$A:$A,$A277,CSV!$T:$T,"&gt;4.5")/$B277</f>
        <v>0.5</v>
      </c>
      <c r="P277" s="8">
        <f>COUNTIFS(CSV!$B:$B,$A277,CSV!$T:$T,"&gt;4.5")/$C277</f>
        <v>0.66666666666666663</v>
      </c>
      <c r="Q277" s="11">
        <f>(COUNTIFS(CSV!$A:$A,$A277,CSV!$R:$R,"&gt;0.5") +COUNTIFS(CSV!$B:$B,$A277,CSV!$S:$S,"&gt;0.5"))/$D277</f>
        <v>0.8571428571428571</v>
      </c>
      <c r="R277" s="8">
        <f>COUNTIFS(CSV!$A:$A,$A277,CSV!$R:$R,"&gt;0.5")/$B277</f>
        <v>0.75</v>
      </c>
      <c r="S277" s="8">
        <f>COUNTIFS(CSV!$B:$B,$A277,CSV!$S:$S,"&gt;0.5")/$C277</f>
        <v>1</v>
      </c>
      <c r="T277" s="11">
        <f>(COUNTIFS(CSV!$A:$A,$A277,CSV!$R:$R,"&gt;1.5") +COUNTIFS(CSV!$B:$B,$A277,CSV!$S:$S,"&gt;1.5"))/$D277</f>
        <v>0.5714285714285714</v>
      </c>
      <c r="U277" s="8">
        <f>COUNTIFS(CSV!$A:$A,$A277,CSV!$R:$R,"&gt;1.5")/$B277</f>
        <v>0.5</v>
      </c>
      <c r="V277" s="8">
        <f>COUNTIFS(CSV!$B:$B,$A277,CSV!$S:$S,"&gt;1.5")/$C277</f>
        <v>0.66666666666666663</v>
      </c>
    </row>
    <row r="278" spans="1:22" x14ac:dyDescent="0.3">
      <c r="A278" t="s">
        <v>364</v>
      </c>
      <c r="B278" s="9">
        <f>COUNTIF(CSV!A:A,A278)</f>
        <v>6</v>
      </c>
      <c r="C278" s="4">
        <f>COUNTIF(CSV!B:B,A278)</f>
        <v>2</v>
      </c>
      <c r="D278" s="4">
        <f t="shared" si="9"/>
        <v>8</v>
      </c>
      <c r="E278" s="10">
        <f>(SUMIF(CSV!$A:$A,$A278,CSV!$T:$T)  + SUMIF(CSV!$B:$B,$A278,CSV!$T:$T) )/$D278</f>
        <v>3.25</v>
      </c>
      <c r="F278" s="6">
        <f>SUMIF(CSV!$A:$A,$A278,CSV!$T:$T)/$B278</f>
        <v>2.8333333333333335</v>
      </c>
      <c r="G278" s="6">
        <f>SUMIF(CSV!$B:$B,$A278,CSV!$T:$T)/$C278</f>
        <v>4.5</v>
      </c>
      <c r="H278" s="10">
        <f>(SUMIF(CSV!$A:$A,$A278,CSV!$R:$R)  + SUMIF(CSV!$B:$B,$A278,CSV!$S:$S) )/$D278</f>
        <v>1.5</v>
      </c>
      <c r="I278" s="6">
        <f>SUMIF(CSV!$A:$A,$A278,CSV!$R:$R)/$B278</f>
        <v>1.5</v>
      </c>
      <c r="J278" s="6">
        <f>SUMIF(CSV!$B:$B,$A278,CSV!$S:$S)/$C278</f>
        <v>1.5</v>
      </c>
      <c r="K278" s="11">
        <f>(COUNTIFS(CSV!$A:$A,$A278,CSV!$T:$T,"&gt;2.5") +COUNTIFS(CSV!$B:$B,$A278,CSV!$T:$T,"&gt;2.5"))/$D278</f>
        <v>0.625</v>
      </c>
      <c r="L278" s="8">
        <f>COUNTIFS(CSV!$A:$A,$A278,CSV!$T:$T,"&gt;2.5")/$B278</f>
        <v>0.5</v>
      </c>
      <c r="M278" s="8">
        <f>COUNTIFS(CSV!$B:$B,$A278,CSV!$T:$T,"&gt;2.5")/$C278</f>
        <v>1</v>
      </c>
      <c r="N278" s="11">
        <f>(COUNTIFS(CSV!$A:$A,$A278,CSV!$T:$T,"&gt;4.5") +COUNTIFS(CSV!$B:$B,$A278,CSV!$T:$T,"&gt;4.5"))/$D278</f>
        <v>0.25</v>
      </c>
      <c r="O278" s="8">
        <f>COUNTIFS(CSV!$A:$A,$A278,CSV!$T:$T,"&gt;4.5")/$B278</f>
        <v>0.16666666666666666</v>
      </c>
      <c r="P278" s="8">
        <f>COUNTIFS(CSV!$B:$B,$A278,CSV!$T:$T,"&gt;4.5")/$C278</f>
        <v>0.5</v>
      </c>
      <c r="Q278" s="11">
        <f>(COUNTIFS(CSV!$A:$A,$A278,CSV!$R:$R,"&gt;0.5") +COUNTIFS(CSV!$B:$B,$A278,CSV!$S:$S,"&gt;0.5"))/$D278</f>
        <v>0.875</v>
      </c>
      <c r="R278" s="8">
        <f>COUNTIFS(CSV!$A:$A,$A278,CSV!$R:$R,"&gt;0.5")/$B278</f>
        <v>0.83333333333333337</v>
      </c>
      <c r="S278" s="8">
        <f>COUNTIFS(CSV!$B:$B,$A278,CSV!$S:$S,"&gt;0.5")/$C278</f>
        <v>1</v>
      </c>
      <c r="T278" s="11">
        <f>(COUNTIFS(CSV!$A:$A,$A278,CSV!$R:$R,"&gt;1.5") +COUNTIFS(CSV!$B:$B,$A278,CSV!$S:$S,"&gt;1.5"))/$D278</f>
        <v>0.5</v>
      </c>
      <c r="U278" s="8">
        <f>COUNTIFS(CSV!$A:$A,$A278,CSV!$R:$R,"&gt;1.5")/$B278</f>
        <v>0.5</v>
      </c>
      <c r="V278" s="8">
        <f>COUNTIFS(CSV!$B:$B,$A278,CSV!$S:$S,"&gt;1.5")/$C278</f>
        <v>0.5</v>
      </c>
    </row>
    <row r="279" spans="1:22" x14ac:dyDescent="0.3">
      <c r="A279" t="s">
        <v>375</v>
      </c>
      <c r="B279" s="9">
        <f>COUNTIF(CSV!A:A,A279)</f>
        <v>3</v>
      </c>
      <c r="C279" s="4">
        <f>COUNTIF(CSV!B:B,A279)</f>
        <v>4</v>
      </c>
      <c r="D279" s="4">
        <f t="shared" si="9"/>
        <v>7</v>
      </c>
      <c r="E279" s="10">
        <f>(SUMIF(CSV!$A:$A,$A279,CSV!$T:$T)  + SUMIF(CSV!$B:$B,$A279,CSV!$T:$T) )/$D279</f>
        <v>3.4285714285714284</v>
      </c>
      <c r="F279" s="6">
        <f>SUMIF(CSV!$A:$A,$A279,CSV!$T:$T)/$B279</f>
        <v>2.6666666666666665</v>
      </c>
      <c r="G279" s="6">
        <f>SUMIF(CSV!$B:$B,$A279,CSV!$T:$T)/$C279</f>
        <v>4</v>
      </c>
      <c r="H279" s="10">
        <f>(SUMIF(CSV!$A:$A,$A279,CSV!$R:$R)  + SUMIF(CSV!$B:$B,$A279,CSV!$S:$S) )/$D279</f>
        <v>1.4285714285714286</v>
      </c>
      <c r="I279" s="6">
        <f>SUMIF(CSV!$A:$A,$A279,CSV!$R:$R)/$B279</f>
        <v>0.66666666666666663</v>
      </c>
      <c r="J279" s="6">
        <f>SUMIF(CSV!$B:$B,$A279,CSV!$S:$S)/$C279</f>
        <v>2</v>
      </c>
      <c r="K279" s="11">
        <f>(COUNTIFS(CSV!$A:$A,$A279,CSV!$T:$T,"&gt;2.5") +COUNTIFS(CSV!$B:$B,$A279,CSV!$T:$T,"&gt;2.5"))/$D279</f>
        <v>0.7142857142857143</v>
      </c>
      <c r="L279" s="8">
        <f>COUNTIFS(CSV!$A:$A,$A279,CSV!$T:$T,"&gt;2.5")/$B279</f>
        <v>0.33333333333333331</v>
      </c>
      <c r="M279" s="8">
        <f>COUNTIFS(CSV!$B:$B,$A279,CSV!$T:$T,"&gt;2.5")/$C279</f>
        <v>1</v>
      </c>
      <c r="N279" s="11">
        <f>(COUNTIFS(CSV!$A:$A,$A279,CSV!$T:$T,"&gt;4.5") +COUNTIFS(CSV!$B:$B,$A279,CSV!$T:$T,"&gt;4.5"))/$D279</f>
        <v>0</v>
      </c>
      <c r="O279" s="8">
        <f>COUNTIFS(CSV!$A:$A,$A279,CSV!$T:$T,"&gt;4.5")/$B279</f>
        <v>0</v>
      </c>
      <c r="P279" s="8">
        <f>COUNTIFS(CSV!$B:$B,$A279,CSV!$T:$T,"&gt;4.5")/$C279</f>
        <v>0</v>
      </c>
      <c r="Q279" s="11">
        <f>(COUNTIFS(CSV!$A:$A,$A279,CSV!$R:$R,"&gt;0.5") +COUNTIFS(CSV!$B:$B,$A279,CSV!$S:$S,"&gt;0.5"))/$D279</f>
        <v>0.7142857142857143</v>
      </c>
      <c r="R279" s="8">
        <f>COUNTIFS(CSV!$A:$A,$A279,CSV!$R:$R,"&gt;0.5")/$B279</f>
        <v>0.33333333333333331</v>
      </c>
      <c r="S279" s="8">
        <f>COUNTIFS(CSV!$B:$B,$A279,CSV!$S:$S,"&gt;0.5")/$C279</f>
        <v>1</v>
      </c>
      <c r="T279" s="11">
        <f>(COUNTIFS(CSV!$A:$A,$A279,CSV!$R:$R,"&gt;1.5") +COUNTIFS(CSV!$B:$B,$A279,CSV!$S:$S,"&gt;1.5"))/$D279</f>
        <v>0.5714285714285714</v>
      </c>
      <c r="U279" s="8">
        <f>COUNTIFS(CSV!$A:$A,$A279,CSV!$R:$R,"&gt;1.5")/$B279</f>
        <v>0.33333333333333331</v>
      </c>
      <c r="V279" s="8">
        <f>COUNTIFS(CSV!$B:$B,$A279,CSV!$S:$S,"&gt;1.5")/$C279</f>
        <v>0.75</v>
      </c>
    </row>
    <row r="280" spans="1:22" x14ac:dyDescent="0.3">
      <c r="A280" t="s">
        <v>376</v>
      </c>
      <c r="B280" s="9">
        <f>COUNTIF(CSV!A:A,A280)</f>
        <v>5</v>
      </c>
      <c r="C280" s="4">
        <f>COUNTIF(CSV!B:B,A280)</f>
        <v>4</v>
      </c>
      <c r="D280" s="4">
        <f t="shared" si="9"/>
        <v>9</v>
      </c>
      <c r="E280" s="10">
        <f>(SUMIF(CSV!$A:$A,$A280,CSV!$T:$T)  + SUMIF(CSV!$B:$B,$A280,CSV!$T:$T) )/$D280</f>
        <v>4.7777777777777777</v>
      </c>
      <c r="F280" s="6">
        <f>SUMIF(CSV!$A:$A,$A280,CSV!$T:$T)/$B280</f>
        <v>4.2</v>
      </c>
      <c r="G280" s="6">
        <f>SUMIF(CSV!$B:$B,$A280,CSV!$T:$T)/$C280</f>
        <v>5.5</v>
      </c>
      <c r="H280" s="10">
        <f>(SUMIF(CSV!$A:$A,$A280,CSV!$R:$R)  + SUMIF(CSV!$B:$B,$A280,CSV!$S:$S) )/$D280</f>
        <v>1.7777777777777777</v>
      </c>
      <c r="I280" s="6">
        <f>SUMIF(CSV!$A:$A,$A280,CSV!$R:$R)/$B280</f>
        <v>1.6</v>
      </c>
      <c r="J280" s="6">
        <f>SUMIF(CSV!$B:$B,$A280,CSV!$S:$S)/$C280</f>
        <v>2</v>
      </c>
      <c r="K280" s="11">
        <f>(COUNTIFS(CSV!$A:$A,$A280,CSV!$T:$T,"&gt;2.5") +COUNTIFS(CSV!$B:$B,$A280,CSV!$T:$T,"&gt;2.5"))/$D280</f>
        <v>0.88888888888888884</v>
      </c>
      <c r="L280" s="8">
        <f>COUNTIFS(CSV!$A:$A,$A280,CSV!$T:$T,"&gt;2.5")/$B280</f>
        <v>0.8</v>
      </c>
      <c r="M280" s="8">
        <f>COUNTIFS(CSV!$B:$B,$A280,CSV!$T:$T,"&gt;2.5")/$C280</f>
        <v>1</v>
      </c>
      <c r="N280" s="11">
        <f>(COUNTIFS(CSV!$A:$A,$A280,CSV!$T:$T,"&gt;4.5") +COUNTIFS(CSV!$B:$B,$A280,CSV!$T:$T,"&gt;4.5"))/$D280</f>
        <v>0.66666666666666663</v>
      </c>
      <c r="O280" s="8">
        <f>COUNTIFS(CSV!$A:$A,$A280,CSV!$T:$T,"&gt;4.5")/$B280</f>
        <v>0.6</v>
      </c>
      <c r="P280" s="8">
        <f>COUNTIFS(CSV!$B:$B,$A280,CSV!$T:$T,"&gt;4.5")/$C280</f>
        <v>0.75</v>
      </c>
      <c r="Q280" s="11">
        <f>(COUNTIFS(CSV!$A:$A,$A280,CSV!$R:$R,"&gt;0.5") +COUNTIFS(CSV!$B:$B,$A280,CSV!$S:$S,"&gt;0.5"))/$D280</f>
        <v>0.77777777777777779</v>
      </c>
      <c r="R280" s="8">
        <f>COUNTIFS(CSV!$A:$A,$A280,CSV!$R:$R,"&gt;0.5")/$B280</f>
        <v>0.6</v>
      </c>
      <c r="S280" s="8">
        <f>COUNTIFS(CSV!$B:$B,$A280,CSV!$S:$S,"&gt;0.5")/$C280</f>
        <v>1</v>
      </c>
      <c r="T280" s="11">
        <f>(COUNTIFS(CSV!$A:$A,$A280,CSV!$R:$R,"&gt;1.5") +COUNTIFS(CSV!$B:$B,$A280,CSV!$S:$S,"&gt;1.5"))/$D280</f>
        <v>0.66666666666666663</v>
      </c>
      <c r="U280" s="8">
        <f>COUNTIFS(CSV!$A:$A,$A280,CSV!$R:$R,"&gt;1.5")/$B280</f>
        <v>0.6</v>
      </c>
      <c r="V280" s="8">
        <f>COUNTIFS(CSV!$B:$B,$A280,CSV!$S:$S,"&gt;1.5")/$C280</f>
        <v>0.75</v>
      </c>
    </row>
    <row r="281" spans="1:22" x14ac:dyDescent="0.3">
      <c r="A281" t="s">
        <v>370</v>
      </c>
      <c r="B281" s="9">
        <f>COUNTIF(CSV!A:A,A281)</f>
        <v>4</v>
      </c>
      <c r="C281" s="4">
        <f>COUNTIF(CSV!B:B,A281)</f>
        <v>6</v>
      </c>
      <c r="D281" s="4">
        <f t="shared" si="9"/>
        <v>10</v>
      </c>
      <c r="E281" s="10">
        <f>(SUMIF(CSV!$A:$A,$A281,CSV!$T:$T)  + SUMIF(CSV!$B:$B,$A281,CSV!$T:$T) )/$D281</f>
        <v>3.9</v>
      </c>
      <c r="F281" s="6">
        <f>SUMIF(CSV!$A:$A,$A281,CSV!$T:$T)/$B281</f>
        <v>3.25</v>
      </c>
      <c r="G281" s="6">
        <f>SUMIF(CSV!$B:$B,$A281,CSV!$T:$T)/$C281</f>
        <v>4.333333333333333</v>
      </c>
      <c r="H281" s="10">
        <f>(SUMIF(CSV!$A:$A,$A281,CSV!$R:$R)  + SUMIF(CSV!$B:$B,$A281,CSV!$S:$S) )/$D281</f>
        <v>2.1</v>
      </c>
      <c r="I281" s="6">
        <f>SUMIF(CSV!$A:$A,$A281,CSV!$R:$R)/$B281</f>
        <v>1.5</v>
      </c>
      <c r="J281" s="6">
        <f>SUMIF(CSV!$B:$B,$A281,CSV!$S:$S)/$C281</f>
        <v>2.5</v>
      </c>
      <c r="K281" s="11">
        <f>(COUNTIFS(CSV!$A:$A,$A281,CSV!$T:$T,"&gt;2.5") +COUNTIFS(CSV!$B:$B,$A281,CSV!$T:$T,"&gt;2.5"))/$D281</f>
        <v>0.8</v>
      </c>
      <c r="L281" s="8">
        <f>COUNTIFS(CSV!$A:$A,$A281,CSV!$T:$T,"&gt;2.5")/$B281</f>
        <v>0.75</v>
      </c>
      <c r="M281" s="8">
        <f>COUNTIFS(CSV!$B:$B,$A281,CSV!$T:$T,"&gt;2.5")/$C281</f>
        <v>0.83333333333333337</v>
      </c>
      <c r="N281" s="11">
        <f>(COUNTIFS(CSV!$A:$A,$A281,CSV!$T:$T,"&gt;4.5") +COUNTIFS(CSV!$B:$B,$A281,CSV!$T:$T,"&gt;4.5"))/$D281</f>
        <v>0.3</v>
      </c>
      <c r="O281" s="8">
        <f>COUNTIFS(CSV!$A:$A,$A281,CSV!$T:$T,"&gt;4.5")/$B281</f>
        <v>0.25</v>
      </c>
      <c r="P281" s="8">
        <f>COUNTIFS(CSV!$B:$B,$A281,CSV!$T:$T,"&gt;4.5")/$C281</f>
        <v>0.33333333333333331</v>
      </c>
      <c r="Q281" s="11">
        <f>(COUNTIFS(CSV!$A:$A,$A281,CSV!$R:$R,"&gt;0.5") +COUNTIFS(CSV!$B:$B,$A281,CSV!$S:$S,"&gt;0.5"))/$D281</f>
        <v>0.9</v>
      </c>
      <c r="R281" s="8">
        <f>COUNTIFS(CSV!$A:$A,$A281,CSV!$R:$R,"&gt;0.5")/$B281</f>
        <v>1</v>
      </c>
      <c r="S281" s="8">
        <f>COUNTIFS(CSV!$B:$B,$A281,CSV!$S:$S,"&gt;0.5")/$C281</f>
        <v>0.83333333333333337</v>
      </c>
      <c r="T281" s="11">
        <f>(COUNTIFS(CSV!$A:$A,$A281,CSV!$R:$R,"&gt;1.5") +COUNTIFS(CSV!$B:$B,$A281,CSV!$S:$S,"&gt;1.5"))/$D281</f>
        <v>0.6</v>
      </c>
      <c r="U281" s="8">
        <f>COUNTIFS(CSV!$A:$A,$A281,CSV!$R:$R,"&gt;1.5")/$B281</f>
        <v>0.5</v>
      </c>
      <c r="V281" s="8">
        <f>COUNTIFS(CSV!$B:$B,$A281,CSV!$S:$S,"&gt;1.5")/$C281</f>
        <v>0.66666666666666663</v>
      </c>
    </row>
    <row r="282" spans="1:22" x14ac:dyDescent="0.3">
      <c r="A282" t="s">
        <v>379</v>
      </c>
      <c r="B282" s="9">
        <f>COUNTIF(CSV!A:A,A282)</f>
        <v>3</v>
      </c>
      <c r="C282" s="4">
        <f>COUNTIF(CSV!B:B,A282)</f>
        <v>5</v>
      </c>
      <c r="D282" s="4">
        <f t="shared" si="9"/>
        <v>8</v>
      </c>
      <c r="E282" s="10">
        <f>(SUMIF(CSV!$A:$A,$A282,CSV!$T:$T)  + SUMIF(CSV!$B:$B,$A282,CSV!$T:$T) )/$D282</f>
        <v>4.25</v>
      </c>
      <c r="F282" s="6">
        <f>SUMIF(CSV!$A:$A,$A282,CSV!$T:$T)/$B282</f>
        <v>4</v>
      </c>
      <c r="G282" s="6">
        <f>SUMIF(CSV!$B:$B,$A282,CSV!$T:$T)/$C282</f>
        <v>4.4000000000000004</v>
      </c>
      <c r="H282" s="10">
        <f>(SUMIF(CSV!$A:$A,$A282,CSV!$R:$R)  + SUMIF(CSV!$B:$B,$A282,CSV!$S:$S) )/$D282</f>
        <v>2</v>
      </c>
      <c r="I282" s="6">
        <f>SUMIF(CSV!$A:$A,$A282,CSV!$R:$R)/$B282</f>
        <v>1.6666666666666667</v>
      </c>
      <c r="J282" s="6">
        <f>SUMIF(CSV!$B:$B,$A282,CSV!$S:$S)/$C282</f>
        <v>2.2000000000000002</v>
      </c>
      <c r="K282" s="11">
        <f>(COUNTIFS(CSV!$A:$A,$A282,CSV!$T:$T,"&gt;2.5") +COUNTIFS(CSV!$B:$B,$A282,CSV!$T:$T,"&gt;2.5"))/$D282</f>
        <v>0.875</v>
      </c>
      <c r="L282" s="8">
        <f>COUNTIFS(CSV!$A:$A,$A282,CSV!$T:$T,"&gt;2.5")/$B282</f>
        <v>1</v>
      </c>
      <c r="M282" s="8">
        <f>COUNTIFS(CSV!$B:$B,$A282,CSV!$T:$T,"&gt;2.5")/$C282</f>
        <v>0.8</v>
      </c>
      <c r="N282" s="11">
        <f>(COUNTIFS(CSV!$A:$A,$A282,CSV!$T:$T,"&gt;4.5") +COUNTIFS(CSV!$B:$B,$A282,CSV!$T:$T,"&gt;4.5"))/$D282</f>
        <v>0.375</v>
      </c>
      <c r="O282" s="8">
        <f>COUNTIFS(CSV!$A:$A,$A282,CSV!$T:$T,"&gt;4.5")/$B282</f>
        <v>0.33333333333333331</v>
      </c>
      <c r="P282" s="8">
        <f>COUNTIFS(CSV!$B:$B,$A282,CSV!$T:$T,"&gt;4.5")/$C282</f>
        <v>0.4</v>
      </c>
      <c r="Q282" s="11">
        <f>(COUNTIFS(CSV!$A:$A,$A282,CSV!$R:$R,"&gt;0.5") +COUNTIFS(CSV!$B:$B,$A282,CSV!$S:$S,"&gt;0.5"))/$D282</f>
        <v>0.875</v>
      </c>
      <c r="R282" s="8">
        <f>COUNTIFS(CSV!$A:$A,$A282,CSV!$R:$R,"&gt;0.5")/$B282</f>
        <v>1</v>
      </c>
      <c r="S282" s="8">
        <f>COUNTIFS(CSV!$B:$B,$A282,CSV!$S:$S,"&gt;0.5")/$C282</f>
        <v>0.8</v>
      </c>
      <c r="T282" s="11">
        <f>(COUNTIFS(CSV!$A:$A,$A282,CSV!$R:$R,"&gt;1.5") +COUNTIFS(CSV!$B:$B,$A282,CSV!$S:$S,"&gt;1.5"))/$D282</f>
        <v>0.75</v>
      </c>
      <c r="U282" s="8">
        <f>COUNTIFS(CSV!$A:$A,$A282,CSV!$R:$R,"&gt;1.5")/$B282</f>
        <v>0.66666666666666663</v>
      </c>
      <c r="V282" s="8">
        <f>COUNTIFS(CSV!$B:$B,$A282,CSV!$S:$S,"&gt;1.5")/$C282</f>
        <v>0.8</v>
      </c>
    </row>
    <row r="283" spans="1:22" x14ac:dyDescent="0.3">
      <c r="A283" t="s">
        <v>367</v>
      </c>
      <c r="B283" s="9">
        <f>COUNTIF(CSV!A:A,A283)</f>
        <v>4</v>
      </c>
      <c r="C283" s="4">
        <f>COUNTIF(CSV!B:B,A283)</f>
        <v>5</v>
      </c>
      <c r="D283" s="4">
        <f t="shared" si="9"/>
        <v>9</v>
      </c>
      <c r="E283" s="10">
        <f>(SUMIF(CSV!$A:$A,$A283,CSV!$T:$T)  + SUMIF(CSV!$B:$B,$A283,CSV!$T:$T) )/$D283</f>
        <v>4.5555555555555554</v>
      </c>
      <c r="F283" s="6">
        <f>SUMIF(CSV!$A:$A,$A283,CSV!$T:$T)/$B283</f>
        <v>4.75</v>
      </c>
      <c r="G283" s="6">
        <f>SUMIF(CSV!$B:$B,$A283,CSV!$T:$T)/$C283</f>
        <v>4.4000000000000004</v>
      </c>
      <c r="H283" s="10">
        <f>(SUMIF(CSV!$A:$A,$A283,CSV!$R:$R)  + SUMIF(CSV!$B:$B,$A283,CSV!$S:$S) )/$D283</f>
        <v>2.3333333333333335</v>
      </c>
      <c r="I283" s="6">
        <f>SUMIF(CSV!$A:$A,$A283,CSV!$R:$R)/$B283</f>
        <v>2.75</v>
      </c>
      <c r="J283" s="6">
        <f>SUMIF(CSV!$B:$B,$A283,CSV!$S:$S)/$C283</f>
        <v>2</v>
      </c>
      <c r="K283" s="11">
        <f>(COUNTIFS(CSV!$A:$A,$A283,CSV!$T:$T,"&gt;2.5") +COUNTIFS(CSV!$B:$B,$A283,CSV!$T:$T,"&gt;2.5"))/$D283</f>
        <v>1</v>
      </c>
      <c r="L283" s="8">
        <f>COUNTIFS(CSV!$A:$A,$A283,CSV!$T:$T,"&gt;2.5")/$B283</f>
        <v>1</v>
      </c>
      <c r="M283" s="8">
        <f>COUNTIFS(CSV!$B:$B,$A283,CSV!$T:$T,"&gt;2.5")/$C283</f>
        <v>1</v>
      </c>
      <c r="N283" s="11">
        <f>(COUNTIFS(CSV!$A:$A,$A283,CSV!$T:$T,"&gt;4.5") +COUNTIFS(CSV!$B:$B,$A283,CSV!$T:$T,"&gt;4.5"))/$D283</f>
        <v>0.44444444444444442</v>
      </c>
      <c r="O283" s="8">
        <f>COUNTIFS(CSV!$A:$A,$A283,CSV!$T:$T,"&gt;4.5")/$B283</f>
        <v>0.5</v>
      </c>
      <c r="P283" s="8">
        <f>COUNTIFS(CSV!$B:$B,$A283,CSV!$T:$T,"&gt;4.5")/$C283</f>
        <v>0.4</v>
      </c>
      <c r="Q283" s="11">
        <f>(COUNTIFS(CSV!$A:$A,$A283,CSV!$R:$R,"&gt;0.5") +COUNTIFS(CSV!$B:$B,$A283,CSV!$S:$S,"&gt;0.5"))/$D283</f>
        <v>0.88888888888888884</v>
      </c>
      <c r="R283" s="8">
        <f>COUNTIFS(CSV!$A:$A,$A283,CSV!$R:$R,"&gt;0.5")/$B283</f>
        <v>1</v>
      </c>
      <c r="S283" s="8">
        <f>COUNTIFS(CSV!$B:$B,$A283,CSV!$S:$S,"&gt;0.5")/$C283</f>
        <v>0.8</v>
      </c>
      <c r="T283" s="11">
        <f>(COUNTIFS(CSV!$A:$A,$A283,CSV!$R:$R,"&gt;1.5") +COUNTIFS(CSV!$B:$B,$A283,CSV!$S:$S,"&gt;1.5"))/$D283</f>
        <v>0.66666666666666663</v>
      </c>
      <c r="U283" s="8">
        <f>COUNTIFS(CSV!$A:$A,$A283,CSV!$R:$R,"&gt;1.5")/$B283</f>
        <v>0.75</v>
      </c>
      <c r="V283" s="8">
        <f>COUNTIFS(CSV!$B:$B,$A283,CSV!$S:$S,"&gt;1.5")/$C283</f>
        <v>0.6</v>
      </c>
    </row>
    <row r="284" spans="1:22" x14ac:dyDescent="0.3">
      <c r="A284" t="s">
        <v>363</v>
      </c>
      <c r="B284" s="9">
        <f>COUNTIF(CSV!A:A,A284)</f>
        <v>3</v>
      </c>
      <c r="C284" s="4">
        <f>COUNTIF(CSV!B:B,A284)</f>
        <v>5</v>
      </c>
      <c r="D284" s="4">
        <f t="shared" si="9"/>
        <v>8</v>
      </c>
      <c r="E284" s="10">
        <f>(SUMIF(CSV!$A:$A,$A284,CSV!$T:$T)  + SUMIF(CSV!$B:$B,$A284,CSV!$T:$T) )/$D284</f>
        <v>2.625</v>
      </c>
      <c r="F284" s="6">
        <f>SUMIF(CSV!$A:$A,$A284,CSV!$T:$T)/$B284</f>
        <v>2.3333333333333335</v>
      </c>
      <c r="G284" s="6">
        <f>SUMIF(CSV!$B:$B,$A284,CSV!$T:$T)/$C284</f>
        <v>2.8</v>
      </c>
      <c r="H284" s="10">
        <f>(SUMIF(CSV!$A:$A,$A284,CSV!$R:$R)  + SUMIF(CSV!$B:$B,$A284,CSV!$S:$S) )/$D284</f>
        <v>1.375</v>
      </c>
      <c r="I284" s="6">
        <f>SUMIF(CSV!$A:$A,$A284,CSV!$R:$R)/$B284</f>
        <v>1</v>
      </c>
      <c r="J284" s="6">
        <f>SUMIF(CSV!$B:$B,$A284,CSV!$S:$S)/$C284</f>
        <v>1.6</v>
      </c>
      <c r="K284" s="11">
        <f>(COUNTIFS(CSV!$A:$A,$A284,CSV!$T:$T,"&gt;2.5") +COUNTIFS(CSV!$B:$B,$A284,CSV!$T:$T,"&gt;2.5"))/$D284</f>
        <v>0.625</v>
      </c>
      <c r="L284" s="8">
        <f>COUNTIFS(CSV!$A:$A,$A284,CSV!$T:$T,"&gt;2.5")/$B284</f>
        <v>0.33333333333333331</v>
      </c>
      <c r="M284" s="8">
        <f>COUNTIFS(CSV!$B:$B,$A284,CSV!$T:$T,"&gt;2.5")/$C284</f>
        <v>0.8</v>
      </c>
      <c r="N284" s="11">
        <f>(COUNTIFS(CSV!$A:$A,$A284,CSV!$T:$T,"&gt;4.5") +COUNTIFS(CSV!$B:$B,$A284,CSV!$T:$T,"&gt;4.5"))/$D284</f>
        <v>0</v>
      </c>
      <c r="O284" s="8">
        <f>COUNTIFS(CSV!$A:$A,$A284,CSV!$T:$T,"&gt;4.5")/$B284</f>
        <v>0</v>
      </c>
      <c r="P284" s="8">
        <f>COUNTIFS(CSV!$B:$B,$A284,CSV!$T:$T,"&gt;4.5")/$C284</f>
        <v>0</v>
      </c>
      <c r="Q284" s="11">
        <f>(COUNTIFS(CSV!$A:$A,$A284,CSV!$R:$R,"&gt;0.5") +COUNTIFS(CSV!$B:$B,$A284,CSV!$S:$S,"&gt;0.5"))/$D284</f>
        <v>0.875</v>
      </c>
      <c r="R284" s="8">
        <f>COUNTIFS(CSV!$A:$A,$A284,CSV!$R:$R,"&gt;0.5")/$B284</f>
        <v>1</v>
      </c>
      <c r="S284" s="8">
        <f>COUNTIFS(CSV!$B:$B,$A284,CSV!$S:$S,"&gt;0.5")/$C284</f>
        <v>0.8</v>
      </c>
      <c r="T284" s="11">
        <f>(COUNTIFS(CSV!$A:$A,$A284,CSV!$R:$R,"&gt;1.5") +COUNTIFS(CSV!$B:$B,$A284,CSV!$S:$S,"&gt;1.5"))/$D284</f>
        <v>0.5</v>
      </c>
      <c r="U284" s="8">
        <f>COUNTIFS(CSV!$A:$A,$A284,CSV!$R:$R,"&gt;1.5")/$B284</f>
        <v>0</v>
      </c>
      <c r="V284" s="8">
        <f>COUNTIFS(CSV!$B:$B,$A284,CSV!$S:$S,"&gt;1.5")/$C284</f>
        <v>0.8</v>
      </c>
    </row>
    <row r="285" spans="1:22" x14ac:dyDescent="0.3">
      <c r="A285" t="s">
        <v>365</v>
      </c>
      <c r="B285" s="9">
        <f>COUNTIF(CSV!A:A,A285)</f>
        <v>4</v>
      </c>
      <c r="C285" s="4">
        <f>COUNTIF(CSV!B:B,A285)</f>
        <v>5</v>
      </c>
      <c r="D285" s="4">
        <f t="shared" si="9"/>
        <v>9</v>
      </c>
      <c r="E285" s="10">
        <f>(SUMIF(CSV!$A:$A,$A285,CSV!$T:$T)  + SUMIF(CSV!$B:$B,$A285,CSV!$T:$T) )/$D285</f>
        <v>3.5555555555555554</v>
      </c>
      <c r="F285" s="6">
        <f>SUMIF(CSV!$A:$A,$A285,CSV!$T:$T)/$B285</f>
        <v>4.25</v>
      </c>
      <c r="G285" s="6">
        <f>SUMIF(CSV!$B:$B,$A285,CSV!$T:$T)/$C285</f>
        <v>3</v>
      </c>
      <c r="H285" s="10">
        <f>(SUMIF(CSV!$A:$A,$A285,CSV!$R:$R)  + SUMIF(CSV!$B:$B,$A285,CSV!$S:$S) )/$D285</f>
        <v>1.7777777777777777</v>
      </c>
      <c r="I285" s="6">
        <f>SUMIF(CSV!$A:$A,$A285,CSV!$R:$R)/$B285</f>
        <v>1.75</v>
      </c>
      <c r="J285" s="6">
        <f>SUMIF(CSV!$B:$B,$A285,CSV!$S:$S)/$C285</f>
        <v>1.8</v>
      </c>
      <c r="K285" s="11">
        <f>(COUNTIFS(CSV!$A:$A,$A285,CSV!$T:$T,"&gt;2.5") +COUNTIFS(CSV!$B:$B,$A285,CSV!$T:$T,"&gt;2.5"))/$D285</f>
        <v>0.77777777777777779</v>
      </c>
      <c r="L285" s="8">
        <f>COUNTIFS(CSV!$A:$A,$A285,CSV!$T:$T,"&gt;2.5")/$B285</f>
        <v>1</v>
      </c>
      <c r="M285" s="8">
        <f>COUNTIFS(CSV!$B:$B,$A285,CSV!$T:$T,"&gt;2.5")/$C285</f>
        <v>0.6</v>
      </c>
      <c r="N285" s="11">
        <f>(COUNTIFS(CSV!$A:$A,$A285,CSV!$T:$T,"&gt;4.5") +COUNTIFS(CSV!$B:$B,$A285,CSV!$T:$T,"&gt;4.5"))/$D285</f>
        <v>0.33333333333333331</v>
      </c>
      <c r="O285" s="8">
        <f>COUNTIFS(CSV!$A:$A,$A285,CSV!$T:$T,"&gt;4.5")/$B285</f>
        <v>0.5</v>
      </c>
      <c r="P285" s="8">
        <f>COUNTIFS(CSV!$B:$B,$A285,CSV!$T:$T,"&gt;4.5")/$C285</f>
        <v>0.2</v>
      </c>
      <c r="Q285" s="11">
        <f>(COUNTIFS(CSV!$A:$A,$A285,CSV!$R:$R,"&gt;0.5") +COUNTIFS(CSV!$B:$B,$A285,CSV!$S:$S,"&gt;0.5"))/$D285</f>
        <v>0.88888888888888884</v>
      </c>
      <c r="R285" s="8">
        <f>COUNTIFS(CSV!$A:$A,$A285,CSV!$R:$R,"&gt;0.5")/$B285</f>
        <v>1</v>
      </c>
      <c r="S285" s="8">
        <f>COUNTIFS(CSV!$B:$B,$A285,CSV!$S:$S,"&gt;0.5")/$C285</f>
        <v>0.8</v>
      </c>
      <c r="T285" s="11">
        <f>(COUNTIFS(CSV!$A:$A,$A285,CSV!$R:$R,"&gt;1.5") +COUNTIFS(CSV!$B:$B,$A285,CSV!$S:$S,"&gt;1.5"))/$D285</f>
        <v>0.55555555555555558</v>
      </c>
      <c r="U285" s="8">
        <f>COUNTIFS(CSV!$A:$A,$A285,CSV!$R:$R,"&gt;1.5")/$B285</f>
        <v>0.5</v>
      </c>
      <c r="V285" s="8">
        <f>COUNTIFS(CSV!$B:$B,$A285,CSV!$S:$S,"&gt;1.5")/$C285</f>
        <v>0.6</v>
      </c>
    </row>
    <row r="286" spans="1:22" x14ac:dyDescent="0.3">
      <c r="A286" t="s">
        <v>366</v>
      </c>
      <c r="B286" s="9">
        <f>COUNTIF(CSV!A:A,A286)</f>
        <v>5</v>
      </c>
      <c r="C286" s="4">
        <f>COUNTIF(CSV!B:B,A286)</f>
        <v>4</v>
      </c>
      <c r="D286" s="4">
        <f t="shared" si="9"/>
        <v>9</v>
      </c>
      <c r="E286" s="10">
        <f>(SUMIF(CSV!$A:$A,$A286,CSV!$T:$T)  + SUMIF(CSV!$B:$B,$A286,CSV!$T:$T) )/$D286</f>
        <v>3.7777777777777777</v>
      </c>
      <c r="F286" s="6">
        <f>SUMIF(CSV!$A:$A,$A286,CSV!$T:$T)/$B286</f>
        <v>3.8</v>
      </c>
      <c r="G286" s="6">
        <f>SUMIF(CSV!$B:$B,$A286,CSV!$T:$T)/$C286</f>
        <v>3.75</v>
      </c>
      <c r="H286" s="10">
        <f>(SUMIF(CSV!$A:$A,$A286,CSV!$R:$R)  + SUMIF(CSV!$B:$B,$A286,CSV!$S:$S) )/$D286</f>
        <v>2</v>
      </c>
      <c r="I286" s="6">
        <f>SUMIF(CSV!$A:$A,$A286,CSV!$R:$R)/$B286</f>
        <v>2</v>
      </c>
      <c r="J286" s="6">
        <f>SUMIF(CSV!$B:$B,$A286,CSV!$S:$S)/$C286</f>
        <v>2</v>
      </c>
      <c r="K286" s="11">
        <f>(COUNTIFS(CSV!$A:$A,$A286,CSV!$T:$T,"&gt;2.5") +COUNTIFS(CSV!$B:$B,$A286,CSV!$T:$T,"&gt;2.5"))/$D286</f>
        <v>0.77777777777777779</v>
      </c>
      <c r="L286" s="8">
        <f>COUNTIFS(CSV!$A:$A,$A286,CSV!$T:$T,"&gt;2.5")/$B286</f>
        <v>0.8</v>
      </c>
      <c r="M286" s="8">
        <f>COUNTIFS(CSV!$B:$B,$A286,CSV!$T:$T,"&gt;2.5")/$C286</f>
        <v>0.75</v>
      </c>
      <c r="N286" s="11">
        <f>(COUNTIFS(CSV!$A:$A,$A286,CSV!$T:$T,"&gt;4.5") +COUNTIFS(CSV!$B:$B,$A286,CSV!$T:$T,"&gt;4.5"))/$D286</f>
        <v>0.33333333333333331</v>
      </c>
      <c r="O286" s="8">
        <f>COUNTIFS(CSV!$A:$A,$A286,CSV!$T:$T,"&gt;4.5")/$B286</f>
        <v>0.4</v>
      </c>
      <c r="P286" s="8">
        <f>COUNTIFS(CSV!$B:$B,$A286,CSV!$T:$T,"&gt;4.5")/$C286</f>
        <v>0.25</v>
      </c>
      <c r="Q286" s="11">
        <f>(COUNTIFS(CSV!$A:$A,$A286,CSV!$R:$R,"&gt;0.5") +COUNTIFS(CSV!$B:$B,$A286,CSV!$S:$S,"&gt;0.5"))/$D286</f>
        <v>1</v>
      </c>
      <c r="R286" s="8">
        <f>COUNTIFS(CSV!$A:$A,$A286,CSV!$R:$R,"&gt;0.5")/$B286</f>
        <v>1</v>
      </c>
      <c r="S286" s="8">
        <f>COUNTIFS(CSV!$B:$B,$A286,CSV!$S:$S,"&gt;0.5")/$C286</f>
        <v>1</v>
      </c>
      <c r="T286" s="11">
        <f>(COUNTIFS(CSV!$A:$A,$A286,CSV!$R:$R,"&gt;1.5") +COUNTIFS(CSV!$B:$B,$A286,CSV!$S:$S,"&gt;1.5"))/$D286</f>
        <v>0.77777777777777779</v>
      </c>
      <c r="U286" s="8">
        <f>COUNTIFS(CSV!$A:$A,$A286,CSV!$R:$R,"&gt;1.5")/$B286</f>
        <v>0.8</v>
      </c>
      <c r="V286" s="8">
        <f>COUNTIFS(CSV!$B:$B,$A286,CSV!$S:$S,"&gt;1.5")/$C286</f>
        <v>0.75</v>
      </c>
    </row>
    <row r="287" spans="1:22" x14ac:dyDescent="0.3">
      <c r="A287" t="s">
        <v>369</v>
      </c>
      <c r="B287" s="9">
        <f>COUNTIF(CSV!A:A,A287)</f>
        <v>3</v>
      </c>
      <c r="C287" s="4">
        <f>COUNTIF(CSV!B:B,A287)</f>
        <v>4</v>
      </c>
      <c r="D287" s="4">
        <f t="shared" si="9"/>
        <v>7</v>
      </c>
      <c r="E287" s="10">
        <f>(SUMIF(CSV!$A:$A,$A287,CSV!$T:$T)  + SUMIF(CSV!$B:$B,$A287,CSV!$T:$T) )/$D287</f>
        <v>4.7142857142857144</v>
      </c>
      <c r="F287" s="6">
        <f>SUMIF(CSV!$A:$A,$A287,CSV!$T:$T)/$B287</f>
        <v>5.333333333333333</v>
      </c>
      <c r="G287" s="6">
        <f>SUMIF(CSV!$B:$B,$A287,CSV!$T:$T)/$C287</f>
        <v>4.25</v>
      </c>
      <c r="H287" s="10">
        <f>(SUMIF(CSV!$A:$A,$A287,CSV!$R:$R)  + SUMIF(CSV!$B:$B,$A287,CSV!$S:$S) )/$D287</f>
        <v>2.2857142857142856</v>
      </c>
      <c r="I287" s="6">
        <f>SUMIF(CSV!$A:$A,$A287,CSV!$R:$R)/$B287</f>
        <v>2</v>
      </c>
      <c r="J287" s="6">
        <f>SUMIF(CSV!$B:$B,$A287,CSV!$S:$S)/$C287</f>
        <v>2.5</v>
      </c>
      <c r="K287" s="11">
        <f>(COUNTIFS(CSV!$A:$A,$A287,CSV!$T:$T,"&gt;2.5") +COUNTIFS(CSV!$B:$B,$A287,CSV!$T:$T,"&gt;2.5"))/$D287</f>
        <v>1</v>
      </c>
      <c r="L287" s="8">
        <f>COUNTIFS(CSV!$A:$A,$A287,CSV!$T:$T,"&gt;2.5")/$B287</f>
        <v>1</v>
      </c>
      <c r="M287" s="8">
        <f>COUNTIFS(CSV!$B:$B,$A287,CSV!$T:$T,"&gt;2.5")/$C287</f>
        <v>1</v>
      </c>
      <c r="N287" s="11">
        <f>(COUNTIFS(CSV!$A:$A,$A287,CSV!$T:$T,"&gt;4.5") +COUNTIFS(CSV!$B:$B,$A287,CSV!$T:$T,"&gt;4.5"))/$D287</f>
        <v>0.42857142857142855</v>
      </c>
      <c r="O287" s="8">
        <f>COUNTIFS(CSV!$A:$A,$A287,CSV!$T:$T,"&gt;4.5")/$B287</f>
        <v>0.66666666666666663</v>
      </c>
      <c r="P287" s="8">
        <f>COUNTIFS(CSV!$B:$B,$A287,CSV!$T:$T,"&gt;4.5")/$C287</f>
        <v>0.25</v>
      </c>
      <c r="Q287" s="11">
        <f>(COUNTIFS(CSV!$A:$A,$A287,CSV!$R:$R,"&gt;0.5") +COUNTIFS(CSV!$B:$B,$A287,CSV!$S:$S,"&gt;0.5"))/$D287</f>
        <v>1</v>
      </c>
      <c r="R287" s="8">
        <f>COUNTIFS(CSV!$A:$A,$A287,CSV!$R:$R,"&gt;0.5")/$B287</f>
        <v>1</v>
      </c>
      <c r="S287" s="8">
        <f>COUNTIFS(CSV!$B:$B,$A287,CSV!$S:$S,"&gt;0.5")/$C287</f>
        <v>1</v>
      </c>
      <c r="T287" s="11">
        <f>(COUNTIFS(CSV!$A:$A,$A287,CSV!$R:$R,"&gt;1.5") +COUNTIFS(CSV!$B:$B,$A287,CSV!$S:$S,"&gt;1.5"))/$D287</f>
        <v>0.8571428571428571</v>
      </c>
      <c r="U287" s="8">
        <f>COUNTIFS(CSV!$A:$A,$A287,CSV!$R:$R,"&gt;1.5")/$B287</f>
        <v>0.66666666666666663</v>
      </c>
      <c r="V287" s="8">
        <f>COUNTIFS(CSV!$B:$B,$A287,CSV!$S:$S,"&gt;1.5")/$C287</f>
        <v>1</v>
      </c>
    </row>
    <row r="288" spans="1:22" x14ac:dyDescent="0.3">
      <c r="A288" t="s">
        <v>368</v>
      </c>
      <c r="B288" s="9">
        <f>COUNTIF(CSV!A:A,A288)</f>
        <v>4</v>
      </c>
      <c r="C288" s="4">
        <f>COUNTIF(CSV!B:B,A288)</f>
        <v>4</v>
      </c>
      <c r="D288" s="4">
        <f t="shared" si="9"/>
        <v>8</v>
      </c>
      <c r="E288" s="10">
        <f>(SUMIF(CSV!$A:$A,$A288,CSV!$T:$T)  + SUMIF(CSV!$B:$B,$A288,CSV!$T:$T) )/$D288</f>
        <v>4.25</v>
      </c>
      <c r="F288" s="6">
        <f>SUMIF(CSV!$A:$A,$A288,CSV!$T:$T)/$B288</f>
        <v>4.25</v>
      </c>
      <c r="G288" s="6">
        <f>SUMIF(CSV!$B:$B,$A288,CSV!$T:$T)/$C288</f>
        <v>4.25</v>
      </c>
      <c r="H288" s="10">
        <f>(SUMIF(CSV!$A:$A,$A288,CSV!$R:$R)  + SUMIF(CSV!$B:$B,$A288,CSV!$S:$S) )/$D288</f>
        <v>1.625</v>
      </c>
      <c r="I288" s="6">
        <f>SUMIF(CSV!$A:$A,$A288,CSV!$R:$R)/$B288</f>
        <v>1.5</v>
      </c>
      <c r="J288" s="6">
        <f>SUMIF(CSV!$B:$B,$A288,CSV!$S:$S)/$C288</f>
        <v>1.75</v>
      </c>
      <c r="K288" s="11">
        <f>(COUNTIFS(CSV!$A:$A,$A288,CSV!$T:$T,"&gt;2.5") +COUNTIFS(CSV!$B:$B,$A288,CSV!$T:$T,"&gt;2.5"))/$D288</f>
        <v>0.875</v>
      </c>
      <c r="L288" s="8">
        <f>COUNTIFS(CSV!$A:$A,$A288,CSV!$T:$T,"&gt;2.5")/$B288</f>
        <v>1</v>
      </c>
      <c r="M288" s="8">
        <f>COUNTIFS(CSV!$B:$B,$A288,CSV!$T:$T,"&gt;2.5")/$C288</f>
        <v>0.75</v>
      </c>
      <c r="N288" s="11">
        <f>(COUNTIFS(CSV!$A:$A,$A288,CSV!$T:$T,"&gt;4.5") +COUNTIFS(CSV!$B:$B,$A288,CSV!$T:$T,"&gt;4.5"))/$D288</f>
        <v>0.375</v>
      </c>
      <c r="O288" s="8">
        <f>COUNTIFS(CSV!$A:$A,$A288,CSV!$T:$T,"&gt;4.5")/$B288</f>
        <v>0.25</v>
      </c>
      <c r="P288" s="8">
        <f>COUNTIFS(CSV!$B:$B,$A288,CSV!$T:$T,"&gt;4.5")/$C288</f>
        <v>0.5</v>
      </c>
      <c r="Q288" s="11">
        <f>(COUNTIFS(CSV!$A:$A,$A288,CSV!$R:$R,"&gt;0.5") +COUNTIFS(CSV!$B:$B,$A288,CSV!$S:$S,"&gt;0.5"))/$D288</f>
        <v>0.875</v>
      </c>
      <c r="R288" s="8">
        <f>COUNTIFS(CSV!$A:$A,$A288,CSV!$R:$R,"&gt;0.5")/$B288</f>
        <v>1</v>
      </c>
      <c r="S288" s="8">
        <f>COUNTIFS(CSV!$B:$B,$A288,CSV!$S:$S,"&gt;0.5")/$C288</f>
        <v>0.75</v>
      </c>
      <c r="T288" s="11">
        <f>(COUNTIFS(CSV!$A:$A,$A288,CSV!$R:$R,"&gt;1.5") +COUNTIFS(CSV!$B:$B,$A288,CSV!$S:$S,"&gt;1.5"))/$D288</f>
        <v>0.625</v>
      </c>
      <c r="U288" s="8">
        <f>COUNTIFS(CSV!$A:$A,$A288,CSV!$R:$R,"&gt;1.5")/$B288</f>
        <v>0.5</v>
      </c>
      <c r="V288" s="8">
        <f>COUNTIFS(CSV!$B:$B,$A288,CSV!$S:$S,"&gt;1.5")/$C288</f>
        <v>0.75</v>
      </c>
    </row>
    <row r="289" spans="1:22" x14ac:dyDescent="0.3">
      <c r="A289" t="s">
        <v>399</v>
      </c>
      <c r="B289" s="9">
        <f>COUNTIF(CSV!A:A,A289)</f>
        <v>2</v>
      </c>
      <c r="C289" s="4">
        <f>COUNTIF(CSV!B:B,A289)</f>
        <v>3</v>
      </c>
      <c r="D289" s="4">
        <f t="shared" si="9"/>
        <v>5</v>
      </c>
      <c r="E289" s="10">
        <f>(SUMIF(CSV!$A:$A,$A289,CSV!$T:$T)  + SUMIF(CSV!$B:$B,$A289,CSV!$T:$T) )/$D289</f>
        <v>3.2</v>
      </c>
      <c r="F289" s="6">
        <f>SUMIF(CSV!$A:$A,$A289,CSV!$T:$T)/$B289</f>
        <v>5</v>
      </c>
      <c r="G289" s="6">
        <f>SUMIF(CSV!$B:$B,$A289,CSV!$T:$T)/$C289</f>
        <v>2</v>
      </c>
      <c r="H289" s="10">
        <f>(SUMIF(CSV!$A:$A,$A289,CSV!$R:$R)  + SUMIF(CSV!$B:$B,$A289,CSV!$S:$S) )/$D289</f>
        <v>1.8</v>
      </c>
      <c r="I289" s="6">
        <f>SUMIF(CSV!$A:$A,$A289,CSV!$R:$R)/$B289</f>
        <v>2.5</v>
      </c>
      <c r="J289" s="6">
        <f>SUMIF(CSV!$B:$B,$A289,CSV!$S:$S)/$C289</f>
        <v>1.3333333333333333</v>
      </c>
      <c r="K289" s="11">
        <f>(COUNTIFS(CSV!$A:$A,$A289,CSV!$T:$T,"&gt;2.5") +COUNTIFS(CSV!$B:$B,$A289,CSV!$T:$T,"&gt;2.5"))/$D289</f>
        <v>0.4</v>
      </c>
      <c r="L289" s="8">
        <f>COUNTIFS(CSV!$A:$A,$A289,CSV!$T:$T,"&gt;2.5")/$B289</f>
        <v>0.5</v>
      </c>
      <c r="M289" s="8">
        <f>COUNTIFS(CSV!$B:$B,$A289,CSV!$T:$T,"&gt;2.5")/$C289</f>
        <v>0.33333333333333331</v>
      </c>
      <c r="N289" s="11">
        <f>(COUNTIFS(CSV!$A:$A,$A289,CSV!$T:$T,"&gt;4.5") +COUNTIFS(CSV!$B:$B,$A289,CSV!$T:$T,"&gt;4.5"))/$D289</f>
        <v>0.2</v>
      </c>
      <c r="O289" s="8">
        <f>COUNTIFS(CSV!$A:$A,$A289,CSV!$T:$T,"&gt;4.5")/$B289</f>
        <v>0.5</v>
      </c>
      <c r="P289" s="8">
        <f>COUNTIFS(CSV!$B:$B,$A289,CSV!$T:$T,"&gt;4.5")/$C289</f>
        <v>0</v>
      </c>
      <c r="Q289" s="11">
        <f>(COUNTIFS(CSV!$A:$A,$A289,CSV!$R:$R,"&gt;0.5") +COUNTIFS(CSV!$B:$B,$A289,CSV!$S:$S,"&gt;0.5"))/$D289</f>
        <v>0.8</v>
      </c>
      <c r="R289" s="8">
        <f>COUNTIFS(CSV!$A:$A,$A289,CSV!$R:$R,"&gt;0.5")/$B289</f>
        <v>1</v>
      </c>
      <c r="S289" s="8">
        <f>COUNTIFS(CSV!$B:$B,$A289,CSV!$S:$S,"&gt;0.5")/$C289</f>
        <v>0.66666666666666663</v>
      </c>
      <c r="T289" s="11">
        <f>(COUNTIFS(CSV!$A:$A,$A289,CSV!$R:$R,"&gt;1.5") +COUNTIFS(CSV!$B:$B,$A289,CSV!$S:$S,"&gt;1.5"))/$D289</f>
        <v>0.6</v>
      </c>
      <c r="U289" s="8">
        <f>COUNTIFS(CSV!$A:$A,$A289,CSV!$R:$R,"&gt;1.5")/$B289</f>
        <v>1</v>
      </c>
      <c r="V289" s="8">
        <f>COUNTIFS(CSV!$B:$B,$A289,CSV!$S:$S,"&gt;1.5")/$C289</f>
        <v>0.33333333333333331</v>
      </c>
    </row>
    <row r="290" spans="1:22" x14ac:dyDescent="0.3">
      <c r="A290" t="s">
        <v>380</v>
      </c>
      <c r="B290" s="9">
        <f>COUNTIF(CSV!A:A,A290)</f>
        <v>3</v>
      </c>
      <c r="C290" s="4">
        <f>COUNTIF(CSV!B:B,A290)</f>
        <v>2</v>
      </c>
      <c r="D290" s="4">
        <f t="shared" si="9"/>
        <v>5</v>
      </c>
      <c r="E290" s="10">
        <f>(SUMIF(CSV!$A:$A,$A290,CSV!$T:$T)  + SUMIF(CSV!$B:$B,$A290,CSV!$T:$T) )/$D290</f>
        <v>2.8</v>
      </c>
      <c r="F290" s="6">
        <f>SUMIF(CSV!$A:$A,$A290,CSV!$T:$T)/$B290</f>
        <v>2.3333333333333335</v>
      </c>
      <c r="G290" s="6">
        <f>SUMIF(CSV!$B:$B,$A290,CSV!$T:$T)/$C290</f>
        <v>3.5</v>
      </c>
      <c r="H290" s="10">
        <f>(SUMIF(CSV!$A:$A,$A290,CSV!$R:$R)  + SUMIF(CSV!$B:$B,$A290,CSV!$S:$S) )/$D290</f>
        <v>1.6</v>
      </c>
      <c r="I290" s="6">
        <f>SUMIF(CSV!$A:$A,$A290,CSV!$R:$R)/$B290</f>
        <v>1</v>
      </c>
      <c r="J290" s="6">
        <f>SUMIF(CSV!$B:$B,$A290,CSV!$S:$S)/$C290</f>
        <v>2.5</v>
      </c>
      <c r="K290" s="11">
        <f>(COUNTIFS(CSV!$A:$A,$A290,CSV!$T:$T,"&gt;2.5") +COUNTIFS(CSV!$B:$B,$A290,CSV!$T:$T,"&gt;2.5"))/$D290</f>
        <v>0.6</v>
      </c>
      <c r="L290" s="8">
        <f>COUNTIFS(CSV!$A:$A,$A290,CSV!$T:$T,"&gt;2.5")/$B290</f>
        <v>0.33333333333333331</v>
      </c>
      <c r="M290" s="8">
        <f>COUNTIFS(CSV!$B:$B,$A290,CSV!$T:$T,"&gt;2.5")/$C290</f>
        <v>1</v>
      </c>
      <c r="N290" s="11">
        <f>(COUNTIFS(CSV!$A:$A,$A290,CSV!$T:$T,"&gt;4.5") +COUNTIFS(CSV!$B:$B,$A290,CSV!$T:$T,"&gt;4.5"))/$D290</f>
        <v>0</v>
      </c>
      <c r="O290" s="8">
        <f>COUNTIFS(CSV!$A:$A,$A290,CSV!$T:$T,"&gt;4.5")/$B290</f>
        <v>0</v>
      </c>
      <c r="P290" s="8">
        <f>COUNTIFS(CSV!$B:$B,$A290,CSV!$T:$T,"&gt;4.5")/$C290</f>
        <v>0</v>
      </c>
      <c r="Q290" s="11">
        <f>(COUNTIFS(CSV!$A:$A,$A290,CSV!$R:$R,"&gt;0.5") +COUNTIFS(CSV!$B:$B,$A290,CSV!$S:$S,"&gt;0.5"))/$D290</f>
        <v>1</v>
      </c>
      <c r="R290" s="8">
        <f>COUNTIFS(CSV!$A:$A,$A290,CSV!$R:$R,"&gt;0.5")/$B290</f>
        <v>1</v>
      </c>
      <c r="S290" s="8">
        <f>COUNTIFS(CSV!$B:$B,$A290,CSV!$S:$S,"&gt;0.5")/$C290</f>
        <v>1</v>
      </c>
      <c r="T290" s="11">
        <f>(COUNTIFS(CSV!$A:$A,$A290,CSV!$R:$R,"&gt;1.5") +COUNTIFS(CSV!$B:$B,$A290,CSV!$S:$S,"&gt;1.5"))/$D290</f>
        <v>0.4</v>
      </c>
      <c r="U290" s="8">
        <f>COUNTIFS(CSV!$A:$A,$A290,CSV!$R:$R,"&gt;1.5")/$B290</f>
        <v>0</v>
      </c>
      <c r="V290" s="8">
        <f>COUNTIFS(CSV!$B:$B,$A290,CSV!$S:$S,"&gt;1.5")/$C290</f>
        <v>1</v>
      </c>
    </row>
    <row r="291" spans="1:22" x14ac:dyDescent="0.3">
      <c r="A291" t="s">
        <v>382</v>
      </c>
      <c r="B291" s="9">
        <f>COUNTIF(CSV!A:A,A291)</f>
        <v>3</v>
      </c>
      <c r="C291" s="4">
        <f>COUNTIF(CSV!B:B,A291)</f>
        <v>3</v>
      </c>
      <c r="D291" s="4">
        <f t="shared" si="9"/>
        <v>6</v>
      </c>
      <c r="E291" s="10">
        <f>(SUMIF(CSV!$A:$A,$A291,CSV!$T:$T)  + SUMIF(CSV!$B:$B,$A291,CSV!$T:$T) )/$D291</f>
        <v>3.6666666666666665</v>
      </c>
      <c r="F291" s="6">
        <f>SUMIF(CSV!$A:$A,$A291,CSV!$T:$T)/$B291</f>
        <v>3</v>
      </c>
      <c r="G291" s="6">
        <f>SUMIF(CSV!$B:$B,$A291,CSV!$T:$T)/$C291</f>
        <v>4.333333333333333</v>
      </c>
      <c r="H291" s="10">
        <f>(SUMIF(CSV!$A:$A,$A291,CSV!$R:$R)  + SUMIF(CSV!$B:$B,$A291,CSV!$S:$S) )/$D291</f>
        <v>1.5</v>
      </c>
      <c r="I291" s="6">
        <f>SUMIF(CSV!$A:$A,$A291,CSV!$R:$R)/$B291</f>
        <v>0.66666666666666663</v>
      </c>
      <c r="J291" s="6">
        <f>SUMIF(CSV!$B:$B,$A291,CSV!$S:$S)/$C291</f>
        <v>2.3333333333333335</v>
      </c>
      <c r="K291" s="11">
        <f>(COUNTIFS(CSV!$A:$A,$A291,CSV!$T:$T,"&gt;2.5") +COUNTIFS(CSV!$B:$B,$A291,CSV!$T:$T,"&gt;2.5"))/$D291</f>
        <v>0.83333333333333337</v>
      </c>
      <c r="L291" s="8">
        <f>COUNTIFS(CSV!$A:$A,$A291,CSV!$T:$T,"&gt;2.5")/$B291</f>
        <v>1</v>
      </c>
      <c r="M291" s="8">
        <f>COUNTIFS(CSV!$B:$B,$A291,CSV!$T:$T,"&gt;2.5")/$C291</f>
        <v>0.66666666666666663</v>
      </c>
      <c r="N291" s="11">
        <f>(COUNTIFS(CSV!$A:$A,$A291,CSV!$T:$T,"&gt;4.5") +COUNTIFS(CSV!$B:$B,$A291,CSV!$T:$T,"&gt;4.5"))/$D291</f>
        <v>0.33333333333333331</v>
      </c>
      <c r="O291" s="8">
        <f>COUNTIFS(CSV!$A:$A,$A291,CSV!$T:$T,"&gt;4.5")/$B291</f>
        <v>0</v>
      </c>
      <c r="P291" s="8">
        <f>COUNTIFS(CSV!$B:$B,$A291,CSV!$T:$T,"&gt;4.5")/$C291</f>
        <v>0.66666666666666663</v>
      </c>
      <c r="Q291" s="11">
        <f>(COUNTIFS(CSV!$A:$A,$A291,CSV!$R:$R,"&gt;0.5") +COUNTIFS(CSV!$B:$B,$A291,CSV!$S:$S,"&gt;0.5"))/$D291</f>
        <v>0.83333333333333337</v>
      </c>
      <c r="R291" s="8">
        <f>COUNTIFS(CSV!$A:$A,$A291,CSV!$R:$R,"&gt;0.5")/$B291</f>
        <v>0.66666666666666663</v>
      </c>
      <c r="S291" s="8">
        <f>COUNTIFS(CSV!$B:$B,$A291,CSV!$S:$S,"&gt;0.5")/$C291</f>
        <v>1</v>
      </c>
      <c r="T291" s="11">
        <f>(COUNTIFS(CSV!$A:$A,$A291,CSV!$R:$R,"&gt;1.5") +COUNTIFS(CSV!$B:$B,$A291,CSV!$S:$S,"&gt;1.5"))/$D291</f>
        <v>0.33333333333333331</v>
      </c>
      <c r="U291" s="8">
        <f>COUNTIFS(CSV!$A:$A,$A291,CSV!$R:$R,"&gt;1.5")/$B291</f>
        <v>0</v>
      </c>
      <c r="V291" s="8">
        <f>COUNTIFS(CSV!$B:$B,$A291,CSV!$S:$S,"&gt;1.5")/$C291</f>
        <v>0.66666666666666663</v>
      </c>
    </row>
    <row r="292" spans="1:22" x14ac:dyDescent="0.3">
      <c r="A292" t="s">
        <v>391</v>
      </c>
      <c r="B292" s="9">
        <f>COUNTIF(CSV!A:A,A292)</f>
        <v>2</v>
      </c>
      <c r="C292" s="4">
        <f>COUNTIF(CSV!B:B,A292)</f>
        <v>2</v>
      </c>
      <c r="D292" s="4">
        <f t="shared" si="9"/>
        <v>4</v>
      </c>
      <c r="E292" s="10">
        <f>(SUMIF(CSV!$A:$A,$A292,CSV!$T:$T)  + SUMIF(CSV!$B:$B,$A292,CSV!$T:$T) )/$D292</f>
        <v>2.5</v>
      </c>
      <c r="F292" s="6">
        <f>SUMIF(CSV!$A:$A,$A292,CSV!$T:$T)/$B292</f>
        <v>2.5</v>
      </c>
      <c r="G292" s="6">
        <f>SUMIF(CSV!$B:$B,$A292,CSV!$T:$T)/$C292</f>
        <v>2.5</v>
      </c>
      <c r="H292" s="10">
        <f>(SUMIF(CSV!$A:$A,$A292,CSV!$R:$R)  + SUMIF(CSV!$B:$B,$A292,CSV!$S:$S) )/$D292</f>
        <v>0.75</v>
      </c>
      <c r="I292" s="6">
        <f>SUMIF(CSV!$A:$A,$A292,CSV!$R:$R)/$B292</f>
        <v>0.5</v>
      </c>
      <c r="J292" s="6">
        <f>SUMIF(CSV!$B:$B,$A292,CSV!$S:$S)/$C292</f>
        <v>1</v>
      </c>
      <c r="K292" s="11">
        <f>(COUNTIFS(CSV!$A:$A,$A292,CSV!$T:$T,"&gt;2.5") +COUNTIFS(CSV!$B:$B,$A292,CSV!$T:$T,"&gt;2.5"))/$D292</f>
        <v>0.5</v>
      </c>
      <c r="L292" s="8">
        <f>COUNTIFS(CSV!$A:$A,$A292,CSV!$T:$T,"&gt;2.5")/$B292</f>
        <v>0.5</v>
      </c>
      <c r="M292" s="8">
        <f>COUNTIFS(CSV!$B:$B,$A292,CSV!$T:$T,"&gt;2.5")/$C292</f>
        <v>0.5</v>
      </c>
      <c r="N292" s="11">
        <f>(COUNTIFS(CSV!$A:$A,$A292,CSV!$T:$T,"&gt;4.5") +COUNTIFS(CSV!$B:$B,$A292,CSV!$T:$T,"&gt;4.5"))/$D292</f>
        <v>0</v>
      </c>
      <c r="O292" s="8">
        <f>COUNTIFS(CSV!$A:$A,$A292,CSV!$T:$T,"&gt;4.5")/$B292</f>
        <v>0</v>
      </c>
      <c r="P292" s="8">
        <f>COUNTIFS(CSV!$B:$B,$A292,CSV!$T:$T,"&gt;4.5")/$C292</f>
        <v>0</v>
      </c>
      <c r="Q292" s="11">
        <f>(COUNTIFS(CSV!$A:$A,$A292,CSV!$R:$R,"&gt;0.5") +COUNTIFS(CSV!$B:$B,$A292,CSV!$S:$S,"&gt;0.5"))/$D292</f>
        <v>0.5</v>
      </c>
      <c r="R292" s="8">
        <f>COUNTIFS(CSV!$A:$A,$A292,CSV!$R:$R,"&gt;0.5")/$B292</f>
        <v>0.5</v>
      </c>
      <c r="S292" s="8">
        <f>COUNTIFS(CSV!$B:$B,$A292,CSV!$S:$S,"&gt;0.5")/$C292</f>
        <v>0.5</v>
      </c>
      <c r="T292" s="11">
        <f>(COUNTIFS(CSV!$A:$A,$A292,CSV!$R:$R,"&gt;1.5") +COUNTIFS(CSV!$B:$B,$A292,CSV!$S:$S,"&gt;1.5"))/$D292</f>
        <v>0.25</v>
      </c>
      <c r="U292" s="8">
        <f>COUNTIFS(CSV!$A:$A,$A292,CSV!$R:$R,"&gt;1.5")/$B292</f>
        <v>0</v>
      </c>
      <c r="V292" s="8">
        <f>COUNTIFS(CSV!$B:$B,$A292,CSV!$S:$S,"&gt;1.5")/$C292</f>
        <v>0.5</v>
      </c>
    </row>
    <row r="293" spans="1:22" x14ac:dyDescent="0.3">
      <c r="A293" t="s">
        <v>384</v>
      </c>
      <c r="B293" s="9">
        <f>COUNTIF(CSV!A:A,A293)</f>
        <v>4</v>
      </c>
      <c r="C293" s="4">
        <f>COUNTIF(CSV!B:B,A293)</f>
        <v>1</v>
      </c>
      <c r="D293" s="4">
        <f t="shared" si="9"/>
        <v>5</v>
      </c>
      <c r="E293" s="10">
        <f>(SUMIF(CSV!$A:$A,$A293,CSV!$T:$T)  + SUMIF(CSV!$B:$B,$A293,CSV!$T:$T) )/$D293</f>
        <v>2</v>
      </c>
      <c r="F293" s="6">
        <f>SUMIF(CSV!$A:$A,$A293,CSV!$T:$T)/$B293</f>
        <v>2.5</v>
      </c>
      <c r="G293" s="6">
        <f>SUMIF(CSV!$B:$B,$A293,CSV!$T:$T)/$C293</f>
        <v>0</v>
      </c>
      <c r="H293" s="10">
        <f>(SUMIF(CSV!$A:$A,$A293,CSV!$R:$R)  + SUMIF(CSV!$B:$B,$A293,CSV!$S:$S) )/$D293</f>
        <v>1.2</v>
      </c>
      <c r="I293" s="6">
        <f>SUMIF(CSV!$A:$A,$A293,CSV!$R:$R)/$B293</f>
        <v>1.5</v>
      </c>
      <c r="J293" s="6">
        <f>SUMIF(CSV!$B:$B,$A293,CSV!$S:$S)/$C293</f>
        <v>0</v>
      </c>
      <c r="K293" s="11">
        <f>(COUNTIFS(CSV!$A:$A,$A293,CSV!$T:$T,"&gt;2.5") +COUNTIFS(CSV!$B:$B,$A293,CSV!$T:$T,"&gt;2.5"))/$D293</f>
        <v>0.4</v>
      </c>
      <c r="L293" s="8">
        <f>COUNTIFS(CSV!$A:$A,$A293,CSV!$T:$T,"&gt;2.5")/$B293</f>
        <v>0.5</v>
      </c>
      <c r="M293" s="8">
        <f>COUNTIFS(CSV!$B:$B,$A293,CSV!$T:$T,"&gt;2.5")/$C293</f>
        <v>0</v>
      </c>
      <c r="N293" s="11">
        <f>(COUNTIFS(CSV!$A:$A,$A293,CSV!$T:$T,"&gt;4.5") +COUNTIFS(CSV!$B:$B,$A293,CSV!$T:$T,"&gt;4.5"))/$D293</f>
        <v>0</v>
      </c>
      <c r="O293" s="8">
        <f>COUNTIFS(CSV!$A:$A,$A293,CSV!$T:$T,"&gt;4.5")/$B293</f>
        <v>0</v>
      </c>
      <c r="P293" s="8">
        <f>COUNTIFS(CSV!$B:$B,$A293,CSV!$T:$T,"&gt;4.5")/$C293</f>
        <v>0</v>
      </c>
      <c r="Q293" s="11">
        <f>(COUNTIFS(CSV!$A:$A,$A293,CSV!$R:$R,"&gt;0.5") +COUNTIFS(CSV!$B:$B,$A293,CSV!$S:$S,"&gt;0.5"))/$D293</f>
        <v>0.8</v>
      </c>
      <c r="R293" s="8">
        <f>COUNTIFS(CSV!$A:$A,$A293,CSV!$R:$R,"&gt;0.5")/$B293</f>
        <v>1</v>
      </c>
      <c r="S293" s="8">
        <f>COUNTIFS(CSV!$B:$B,$A293,CSV!$S:$S,"&gt;0.5")/$C293</f>
        <v>0</v>
      </c>
      <c r="T293" s="11">
        <f>(COUNTIFS(CSV!$A:$A,$A293,CSV!$R:$R,"&gt;1.5") +COUNTIFS(CSV!$B:$B,$A293,CSV!$S:$S,"&gt;1.5"))/$D293</f>
        <v>0.4</v>
      </c>
      <c r="U293" s="8">
        <f>COUNTIFS(CSV!$A:$A,$A293,CSV!$R:$R,"&gt;1.5")/$B293</f>
        <v>0.5</v>
      </c>
      <c r="V293" s="8">
        <f>COUNTIFS(CSV!$B:$B,$A293,CSV!$S:$S,"&gt;1.5")/$C293</f>
        <v>0</v>
      </c>
    </row>
    <row r="294" spans="1:22" x14ac:dyDescent="0.3">
      <c r="A294" t="s">
        <v>385</v>
      </c>
      <c r="B294" s="9">
        <f>COUNTIF(CSV!A:A,A294)</f>
        <v>3</v>
      </c>
      <c r="C294" s="4">
        <f>COUNTIF(CSV!B:B,A294)</f>
        <v>3</v>
      </c>
      <c r="D294" s="4">
        <f t="shared" si="9"/>
        <v>6</v>
      </c>
      <c r="E294" s="10">
        <f>(SUMIF(CSV!$A:$A,$A294,CSV!$T:$T)  + SUMIF(CSV!$B:$B,$A294,CSV!$T:$T) )/$D294</f>
        <v>1.8333333333333333</v>
      </c>
      <c r="F294" s="6">
        <f>SUMIF(CSV!$A:$A,$A294,CSV!$T:$T)/$B294</f>
        <v>2.3333333333333335</v>
      </c>
      <c r="G294" s="6">
        <f>SUMIF(CSV!$B:$B,$A294,CSV!$T:$T)/$C294</f>
        <v>1.3333333333333333</v>
      </c>
      <c r="H294" s="10">
        <f>(SUMIF(CSV!$A:$A,$A294,CSV!$R:$R)  + SUMIF(CSV!$B:$B,$A294,CSV!$S:$S) )/$D294</f>
        <v>0.5</v>
      </c>
      <c r="I294" s="6">
        <f>SUMIF(CSV!$A:$A,$A294,CSV!$R:$R)/$B294</f>
        <v>0.33333333333333331</v>
      </c>
      <c r="J294" s="6">
        <f>SUMIF(CSV!$B:$B,$A294,CSV!$S:$S)/$C294</f>
        <v>0.66666666666666663</v>
      </c>
      <c r="K294" s="11">
        <f>(COUNTIFS(CSV!$A:$A,$A294,CSV!$T:$T,"&gt;2.5") +COUNTIFS(CSV!$B:$B,$A294,CSV!$T:$T,"&gt;2.5"))/$D294</f>
        <v>0.5</v>
      </c>
      <c r="L294" s="8">
        <f>COUNTIFS(CSV!$A:$A,$A294,CSV!$T:$T,"&gt;2.5")/$B294</f>
        <v>0.66666666666666663</v>
      </c>
      <c r="M294" s="8">
        <f>COUNTIFS(CSV!$B:$B,$A294,CSV!$T:$T,"&gt;2.5")/$C294</f>
        <v>0.33333333333333331</v>
      </c>
      <c r="N294" s="11">
        <f>(COUNTIFS(CSV!$A:$A,$A294,CSV!$T:$T,"&gt;4.5") +COUNTIFS(CSV!$B:$B,$A294,CSV!$T:$T,"&gt;4.5"))/$D294</f>
        <v>0</v>
      </c>
      <c r="O294" s="8">
        <f>COUNTIFS(CSV!$A:$A,$A294,CSV!$T:$T,"&gt;4.5")/$B294</f>
        <v>0</v>
      </c>
      <c r="P294" s="8">
        <f>COUNTIFS(CSV!$B:$B,$A294,CSV!$T:$T,"&gt;4.5")/$C294</f>
        <v>0</v>
      </c>
      <c r="Q294" s="11">
        <f>(COUNTIFS(CSV!$A:$A,$A294,CSV!$R:$R,"&gt;0.5") +COUNTIFS(CSV!$B:$B,$A294,CSV!$S:$S,"&gt;0.5"))/$D294</f>
        <v>0.33333333333333331</v>
      </c>
      <c r="R294" s="8">
        <f>COUNTIFS(CSV!$A:$A,$A294,CSV!$R:$R,"&gt;0.5")/$B294</f>
        <v>0.33333333333333331</v>
      </c>
      <c r="S294" s="8">
        <f>COUNTIFS(CSV!$B:$B,$A294,CSV!$S:$S,"&gt;0.5")/$C294</f>
        <v>0.33333333333333331</v>
      </c>
      <c r="T294" s="11">
        <f>(COUNTIFS(CSV!$A:$A,$A294,CSV!$R:$R,"&gt;1.5") +COUNTIFS(CSV!$B:$B,$A294,CSV!$S:$S,"&gt;1.5"))/$D294</f>
        <v>0.16666666666666666</v>
      </c>
      <c r="U294" s="8">
        <f>COUNTIFS(CSV!$A:$A,$A294,CSV!$R:$R,"&gt;1.5")/$B294</f>
        <v>0</v>
      </c>
      <c r="V294" s="8">
        <f>COUNTIFS(CSV!$B:$B,$A294,CSV!$S:$S,"&gt;1.5")/$C294</f>
        <v>0.33333333333333331</v>
      </c>
    </row>
    <row r="295" spans="1:22" x14ac:dyDescent="0.3">
      <c r="A295" t="s">
        <v>395</v>
      </c>
      <c r="B295" s="9">
        <f>COUNTIF(CSV!A:A,A295)</f>
        <v>2</v>
      </c>
      <c r="C295" s="4">
        <f>COUNTIF(CSV!B:B,A295)</f>
        <v>4</v>
      </c>
      <c r="D295" s="4">
        <f t="shared" si="9"/>
        <v>6</v>
      </c>
      <c r="E295" s="10">
        <f>(SUMIF(CSV!$A:$A,$A295,CSV!$T:$T)  + SUMIF(CSV!$B:$B,$A295,CSV!$T:$T) )/$D295</f>
        <v>4</v>
      </c>
      <c r="F295" s="6">
        <f>SUMIF(CSV!$A:$A,$A295,CSV!$T:$T)/$B295</f>
        <v>5.5</v>
      </c>
      <c r="G295" s="6">
        <f>SUMIF(CSV!$B:$B,$A295,CSV!$T:$T)/$C295</f>
        <v>3.25</v>
      </c>
      <c r="H295" s="10">
        <f>(SUMIF(CSV!$A:$A,$A295,CSV!$R:$R)  + SUMIF(CSV!$B:$B,$A295,CSV!$S:$S) )/$D295</f>
        <v>2.5</v>
      </c>
      <c r="I295" s="6">
        <f>SUMIF(CSV!$A:$A,$A295,CSV!$R:$R)/$B295</f>
        <v>3</v>
      </c>
      <c r="J295" s="6">
        <f>SUMIF(CSV!$B:$B,$A295,CSV!$S:$S)/$C295</f>
        <v>2.25</v>
      </c>
      <c r="K295" s="11">
        <f>(COUNTIFS(CSV!$A:$A,$A295,CSV!$T:$T,"&gt;2.5") +COUNTIFS(CSV!$B:$B,$A295,CSV!$T:$T,"&gt;2.5"))/$D295</f>
        <v>0.83333333333333337</v>
      </c>
      <c r="L295" s="8">
        <f>COUNTIFS(CSV!$A:$A,$A295,CSV!$T:$T,"&gt;2.5")/$B295</f>
        <v>1</v>
      </c>
      <c r="M295" s="8">
        <f>COUNTIFS(CSV!$B:$B,$A295,CSV!$T:$T,"&gt;2.5")/$C295</f>
        <v>0.75</v>
      </c>
      <c r="N295" s="11">
        <f>(COUNTIFS(CSV!$A:$A,$A295,CSV!$T:$T,"&gt;4.5") +COUNTIFS(CSV!$B:$B,$A295,CSV!$T:$T,"&gt;4.5"))/$D295</f>
        <v>0.33333333333333331</v>
      </c>
      <c r="O295" s="8">
        <f>COUNTIFS(CSV!$A:$A,$A295,CSV!$T:$T,"&gt;4.5")/$B295</f>
        <v>1</v>
      </c>
      <c r="P295" s="8">
        <f>COUNTIFS(CSV!$B:$B,$A295,CSV!$T:$T,"&gt;4.5")/$C295</f>
        <v>0</v>
      </c>
      <c r="Q295" s="11">
        <f>(COUNTIFS(CSV!$A:$A,$A295,CSV!$R:$R,"&gt;0.5") +COUNTIFS(CSV!$B:$B,$A295,CSV!$S:$S,"&gt;0.5"))/$D295</f>
        <v>1</v>
      </c>
      <c r="R295" s="8">
        <f>COUNTIFS(CSV!$A:$A,$A295,CSV!$R:$R,"&gt;0.5")/$B295</f>
        <v>1</v>
      </c>
      <c r="S295" s="8">
        <f>COUNTIFS(CSV!$B:$B,$A295,CSV!$S:$S,"&gt;0.5")/$C295</f>
        <v>1</v>
      </c>
      <c r="T295" s="11">
        <f>(COUNTIFS(CSV!$A:$A,$A295,CSV!$R:$R,"&gt;1.5") +COUNTIFS(CSV!$B:$B,$A295,CSV!$S:$S,"&gt;1.5"))/$D295</f>
        <v>0.83333333333333337</v>
      </c>
      <c r="U295" s="8">
        <f>COUNTIFS(CSV!$A:$A,$A295,CSV!$R:$R,"&gt;1.5")/$B295</f>
        <v>1</v>
      </c>
      <c r="V295" s="8">
        <f>COUNTIFS(CSV!$B:$B,$A295,CSV!$S:$S,"&gt;1.5")/$C295</f>
        <v>0.75</v>
      </c>
    </row>
    <row r="296" spans="1:22" x14ac:dyDescent="0.3">
      <c r="A296" t="s">
        <v>397</v>
      </c>
      <c r="B296" s="9">
        <f>COUNTIF(CSV!A:A,A296)</f>
        <v>2</v>
      </c>
      <c r="C296" s="4">
        <f>COUNTIF(CSV!B:B,A296)</f>
        <v>2</v>
      </c>
      <c r="D296" s="4">
        <f t="shared" si="9"/>
        <v>4</v>
      </c>
      <c r="E296" s="10">
        <f>(SUMIF(CSV!$A:$A,$A296,CSV!$T:$T)  + SUMIF(CSV!$B:$B,$A296,CSV!$T:$T) )/$D296</f>
        <v>2.25</v>
      </c>
      <c r="F296" s="6">
        <f>SUMIF(CSV!$A:$A,$A296,CSV!$T:$T)/$B296</f>
        <v>2.5</v>
      </c>
      <c r="G296" s="6">
        <f>SUMIF(CSV!$B:$B,$A296,CSV!$T:$T)/$C296</f>
        <v>2</v>
      </c>
      <c r="H296" s="10">
        <f>(SUMIF(CSV!$A:$A,$A296,CSV!$R:$R)  + SUMIF(CSV!$B:$B,$A296,CSV!$S:$S) )/$D296</f>
        <v>0.25</v>
      </c>
      <c r="I296" s="6">
        <f>SUMIF(CSV!$A:$A,$A296,CSV!$R:$R)/$B296</f>
        <v>0</v>
      </c>
      <c r="J296" s="6">
        <f>SUMIF(CSV!$B:$B,$A296,CSV!$S:$S)/$C296</f>
        <v>0.5</v>
      </c>
      <c r="K296" s="11">
        <f>(COUNTIFS(CSV!$A:$A,$A296,CSV!$T:$T,"&gt;2.5") +COUNTIFS(CSV!$B:$B,$A296,CSV!$T:$T,"&gt;2.5"))/$D296</f>
        <v>0.5</v>
      </c>
      <c r="L296" s="8">
        <f>COUNTIFS(CSV!$A:$A,$A296,CSV!$T:$T,"&gt;2.5")/$B296</f>
        <v>0.5</v>
      </c>
      <c r="M296" s="8">
        <f>COUNTIFS(CSV!$B:$B,$A296,CSV!$T:$T,"&gt;2.5")/$C296</f>
        <v>0.5</v>
      </c>
      <c r="N296" s="11">
        <f>(COUNTIFS(CSV!$A:$A,$A296,CSV!$T:$T,"&gt;4.5") +COUNTIFS(CSV!$B:$B,$A296,CSV!$T:$T,"&gt;4.5"))/$D296</f>
        <v>0</v>
      </c>
      <c r="O296" s="8">
        <f>COUNTIFS(CSV!$A:$A,$A296,CSV!$T:$T,"&gt;4.5")/$B296</f>
        <v>0</v>
      </c>
      <c r="P296" s="8">
        <f>COUNTIFS(CSV!$B:$B,$A296,CSV!$T:$T,"&gt;4.5")/$C296</f>
        <v>0</v>
      </c>
      <c r="Q296" s="11">
        <f>(COUNTIFS(CSV!$A:$A,$A296,CSV!$R:$R,"&gt;0.5") +COUNTIFS(CSV!$B:$B,$A296,CSV!$S:$S,"&gt;0.5"))/$D296</f>
        <v>0.25</v>
      </c>
      <c r="R296" s="8">
        <f>COUNTIFS(CSV!$A:$A,$A296,CSV!$R:$R,"&gt;0.5")/$B296</f>
        <v>0</v>
      </c>
      <c r="S296" s="8">
        <f>COUNTIFS(CSV!$B:$B,$A296,CSV!$S:$S,"&gt;0.5")/$C296</f>
        <v>0.5</v>
      </c>
      <c r="T296" s="11">
        <f>(COUNTIFS(CSV!$A:$A,$A296,CSV!$R:$R,"&gt;1.5") +COUNTIFS(CSV!$B:$B,$A296,CSV!$S:$S,"&gt;1.5"))/$D296</f>
        <v>0</v>
      </c>
      <c r="U296" s="8">
        <f>COUNTIFS(CSV!$A:$A,$A296,CSV!$R:$R,"&gt;1.5")/$B296</f>
        <v>0</v>
      </c>
      <c r="V296" s="8">
        <f>COUNTIFS(CSV!$B:$B,$A296,CSV!$S:$S,"&gt;1.5")/$C296</f>
        <v>0</v>
      </c>
    </row>
    <row r="297" spans="1:22" x14ac:dyDescent="0.3">
      <c r="A297" t="s">
        <v>386</v>
      </c>
      <c r="B297" s="9">
        <f>COUNTIF(CSV!A:A,A297)</f>
        <v>2</v>
      </c>
      <c r="C297" s="4">
        <f>COUNTIF(CSV!B:B,A297)</f>
        <v>0</v>
      </c>
      <c r="D297" s="4">
        <f t="shared" si="9"/>
        <v>2</v>
      </c>
      <c r="E297" s="10">
        <f>(SUMIF(CSV!$A:$A,$A297,CSV!$T:$T)  + SUMIF(CSV!$B:$B,$A297,CSV!$T:$T) )/$D297</f>
        <v>2.5</v>
      </c>
      <c r="F297" s="6">
        <f>SUMIF(CSV!$A:$A,$A297,CSV!$T:$T)/$B297</f>
        <v>2.5</v>
      </c>
      <c r="G297" s="6" t="e">
        <f>SUMIF(CSV!$B:$B,$A297,CSV!$T:$T)/$C297</f>
        <v>#DIV/0!</v>
      </c>
      <c r="H297" s="10">
        <f>(SUMIF(CSV!$A:$A,$A297,CSV!$R:$R)  + SUMIF(CSV!$B:$B,$A297,CSV!$S:$S) )/$D297</f>
        <v>1.5</v>
      </c>
      <c r="I297" s="6">
        <f>SUMIF(CSV!$A:$A,$A297,CSV!$R:$R)/$B297</f>
        <v>1.5</v>
      </c>
      <c r="J297" s="6" t="e">
        <f>SUMIF(CSV!$B:$B,$A297,CSV!$S:$S)/$C297</f>
        <v>#DIV/0!</v>
      </c>
      <c r="K297" s="11">
        <f>(COUNTIFS(CSV!$A:$A,$A297,CSV!$T:$T,"&gt;2.5") +COUNTIFS(CSV!$B:$B,$A297,CSV!$T:$T,"&gt;2.5"))/$D297</f>
        <v>0.5</v>
      </c>
      <c r="L297" s="8">
        <f>COUNTIFS(CSV!$A:$A,$A297,CSV!$T:$T,"&gt;2.5")/$B297</f>
        <v>0.5</v>
      </c>
      <c r="M297" s="8" t="e">
        <f>COUNTIFS(CSV!$B:$B,$A297,CSV!$T:$T,"&gt;2.5")/$C297</f>
        <v>#DIV/0!</v>
      </c>
      <c r="N297" s="11">
        <f>(COUNTIFS(CSV!$A:$A,$A297,CSV!$T:$T,"&gt;4.5") +COUNTIFS(CSV!$B:$B,$A297,CSV!$T:$T,"&gt;4.5"))/$D297</f>
        <v>0</v>
      </c>
      <c r="O297" s="8">
        <f>COUNTIFS(CSV!$A:$A,$A297,CSV!$T:$T,"&gt;4.5")/$B297</f>
        <v>0</v>
      </c>
      <c r="P297" s="8" t="e">
        <f>COUNTIFS(CSV!$B:$B,$A297,CSV!$T:$T,"&gt;4.5")/$C297</f>
        <v>#DIV/0!</v>
      </c>
      <c r="Q297" s="11">
        <f>(COUNTIFS(CSV!$A:$A,$A297,CSV!$R:$R,"&gt;0.5") +COUNTIFS(CSV!$B:$B,$A297,CSV!$S:$S,"&gt;0.5"))/$D297</f>
        <v>1</v>
      </c>
      <c r="R297" s="8">
        <f>COUNTIFS(CSV!$A:$A,$A297,CSV!$R:$R,"&gt;0.5")/$B297</f>
        <v>1</v>
      </c>
      <c r="S297" s="8" t="e">
        <f>COUNTIFS(CSV!$B:$B,$A297,CSV!$S:$S,"&gt;0.5")/$C297</f>
        <v>#DIV/0!</v>
      </c>
      <c r="T297" s="11">
        <f>(COUNTIFS(CSV!$A:$A,$A297,CSV!$R:$R,"&gt;1.5") +COUNTIFS(CSV!$B:$B,$A297,CSV!$S:$S,"&gt;1.5"))/$D297</f>
        <v>0.5</v>
      </c>
      <c r="U297" s="8">
        <f>COUNTIFS(CSV!$A:$A,$A297,CSV!$R:$R,"&gt;1.5")/$B297</f>
        <v>0.5</v>
      </c>
      <c r="V297" s="8" t="e">
        <f>COUNTIFS(CSV!$B:$B,$A297,CSV!$S:$S,"&gt;1.5")/$C297</f>
        <v>#DIV/0!</v>
      </c>
    </row>
    <row r="298" spans="1:22" x14ac:dyDescent="0.3">
      <c r="A298" t="s">
        <v>388</v>
      </c>
      <c r="B298" s="9">
        <f>COUNTIF(CSV!A:A,A298)</f>
        <v>4</v>
      </c>
      <c r="C298" s="4">
        <f>COUNTIF(CSV!B:B,A298)</f>
        <v>2</v>
      </c>
      <c r="D298" s="4">
        <f t="shared" si="9"/>
        <v>6</v>
      </c>
      <c r="E298" s="10">
        <f>(SUMIF(CSV!$A:$A,$A298,CSV!$T:$T)  + SUMIF(CSV!$B:$B,$A298,CSV!$T:$T) )/$D298</f>
        <v>3.3333333333333335</v>
      </c>
      <c r="F298" s="6">
        <f>SUMIF(CSV!$A:$A,$A298,CSV!$T:$T)/$B298</f>
        <v>2.5</v>
      </c>
      <c r="G298" s="6">
        <f>SUMIF(CSV!$B:$B,$A298,CSV!$T:$T)/$C298</f>
        <v>5</v>
      </c>
      <c r="H298" s="10">
        <f>(SUMIF(CSV!$A:$A,$A298,CSV!$R:$R)  + SUMIF(CSV!$B:$B,$A298,CSV!$S:$S) )/$D298</f>
        <v>1.8333333333333333</v>
      </c>
      <c r="I298" s="6">
        <f>SUMIF(CSV!$A:$A,$A298,CSV!$R:$R)/$B298</f>
        <v>1.25</v>
      </c>
      <c r="J298" s="6">
        <f>SUMIF(CSV!$B:$B,$A298,CSV!$S:$S)/$C298</f>
        <v>3</v>
      </c>
      <c r="K298" s="11">
        <f>(COUNTIFS(CSV!$A:$A,$A298,CSV!$T:$T,"&gt;2.5") +COUNTIFS(CSV!$B:$B,$A298,CSV!$T:$T,"&gt;2.5"))/$D298</f>
        <v>0.83333333333333337</v>
      </c>
      <c r="L298" s="8">
        <f>COUNTIFS(CSV!$A:$A,$A298,CSV!$T:$T,"&gt;2.5")/$B298</f>
        <v>0.75</v>
      </c>
      <c r="M298" s="8">
        <f>COUNTIFS(CSV!$B:$B,$A298,CSV!$T:$T,"&gt;2.5")/$C298</f>
        <v>1</v>
      </c>
      <c r="N298" s="11">
        <f>(COUNTIFS(CSV!$A:$A,$A298,CSV!$T:$T,"&gt;4.5") +COUNTIFS(CSV!$B:$B,$A298,CSV!$T:$T,"&gt;4.5"))/$D298</f>
        <v>0.16666666666666666</v>
      </c>
      <c r="O298" s="8">
        <f>COUNTIFS(CSV!$A:$A,$A298,CSV!$T:$T,"&gt;4.5")/$B298</f>
        <v>0</v>
      </c>
      <c r="P298" s="8">
        <f>COUNTIFS(CSV!$B:$B,$A298,CSV!$T:$T,"&gt;4.5")/$C298</f>
        <v>0.5</v>
      </c>
      <c r="Q298" s="11">
        <f>(COUNTIFS(CSV!$A:$A,$A298,CSV!$R:$R,"&gt;0.5") +COUNTIFS(CSV!$B:$B,$A298,CSV!$S:$S,"&gt;0.5"))/$D298</f>
        <v>0.83333333333333337</v>
      </c>
      <c r="R298" s="8">
        <f>COUNTIFS(CSV!$A:$A,$A298,CSV!$R:$R,"&gt;0.5")/$B298</f>
        <v>0.75</v>
      </c>
      <c r="S298" s="8">
        <f>COUNTIFS(CSV!$B:$B,$A298,CSV!$S:$S,"&gt;0.5")/$C298</f>
        <v>1</v>
      </c>
      <c r="T298" s="11">
        <f>(COUNTIFS(CSV!$A:$A,$A298,CSV!$R:$R,"&gt;1.5") +COUNTIFS(CSV!$B:$B,$A298,CSV!$S:$S,"&gt;1.5"))/$D298</f>
        <v>0.66666666666666663</v>
      </c>
      <c r="U298" s="8">
        <f>COUNTIFS(CSV!$A:$A,$A298,CSV!$R:$R,"&gt;1.5")/$B298</f>
        <v>0.5</v>
      </c>
      <c r="V298" s="8">
        <f>COUNTIFS(CSV!$B:$B,$A298,CSV!$S:$S,"&gt;1.5")/$C298</f>
        <v>1</v>
      </c>
    </row>
    <row r="299" spans="1:22" x14ac:dyDescent="0.3">
      <c r="A299" t="s">
        <v>387</v>
      </c>
      <c r="B299" s="9">
        <f>COUNTIF(CSV!A:A,A299)</f>
        <v>2</v>
      </c>
      <c r="C299" s="4">
        <f>COUNTIF(CSV!B:B,A299)</f>
        <v>2</v>
      </c>
      <c r="D299" s="4">
        <f t="shared" si="9"/>
        <v>4</v>
      </c>
      <c r="E299" s="10">
        <f>(SUMIF(CSV!$A:$A,$A299,CSV!$T:$T)  + SUMIF(CSV!$B:$B,$A299,CSV!$T:$T) )/$D299</f>
        <v>5.25</v>
      </c>
      <c r="F299" s="6">
        <f>SUMIF(CSV!$A:$A,$A299,CSV!$T:$T)/$B299</f>
        <v>5.5</v>
      </c>
      <c r="G299" s="6">
        <f>SUMIF(CSV!$B:$B,$A299,CSV!$T:$T)/$C299</f>
        <v>5</v>
      </c>
      <c r="H299" s="10">
        <f>(SUMIF(CSV!$A:$A,$A299,CSV!$R:$R)  + SUMIF(CSV!$B:$B,$A299,CSV!$S:$S) )/$D299</f>
        <v>2.5</v>
      </c>
      <c r="I299" s="6">
        <f>SUMIF(CSV!$A:$A,$A299,CSV!$R:$R)/$B299</f>
        <v>2.5</v>
      </c>
      <c r="J299" s="6">
        <f>SUMIF(CSV!$B:$B,$A299,CSV!$S:$S)/$C299</f>
        <v>2.5</v>
      </c>
      <c r="K299" s="11">
        <f>(COUNTIFS(CSV!$A:$A,$A299,CSV!$T:$T,"&gt;2.5") +COUNTIFS(CSV!$B:$B,$A299,CSV!$T:$T,"&gt;2.5"))/$D299</f>
        <v>1</v>
      </c>
      <c r="L299" s="8">
        <f>COUNTIFS(CSV!$A:$A,$A299,CSV!$T:$T,"&gt;2.5")/$B299</f>
        <v>1</v>
      </c>
      <c r="M299" s="8">
        <f>COUNTIFS(CSV!$B:$B,$A299,CSV!$T:$T,"&gt;2.5")/$C299</f>
        <v>1</v>
      </c>
      <c r="N299" s="11">
        <f>(COUNTIFS(CSV!$A:$A,$A299,CSV!$T:$T,"&gt;4.5") +COUNTIFS(CSV!$B:$B,$A299,CSV!$T:$T,"&gt;4.5"))/$D299</f>
        <v>0.5</v>
      </c>
      <c r="O299" s="8">
        <f>COUNTIFS(CSV!$A:$A,$A299,CSV!$T:$T,"&gt;4.5")/$B299</f>
        <v>0.5</v>
      </c>
      <c r="P299" s="8">
        <f>COUNTIFS(CSV!$B:$B,$A299,CSV!$T:$T,"&gt;4.5")/$C299</f>
        <v>0.5</v>
      </c>
      <c r="Q299" s="11">
        <f>(COUNTIFS(CSV!$A:$A,$A299,CSV!$R:$R,"&gt;0.5") +COUNTIFS(CSV!$B:$B,$A299,CSV!$S:$S,"&gt;0.5"))/$D299</f>
        <v>1</v>
      </c>
      <c r="R299" s="8">
        <f>COUNTIFS(CSV!$A:$A,$A299,CSV!$R:$R,"&gt;0.5")/$B299</f>
        <v>1</v>
      </c>
      <c r="S299" s="8">
        <f>COUNTIFS(CSV!$B:$B,$A299,CSV!$S:$S,"&gt;0.5")/$C299</f>
        <v>1</v>
      </c>
      <c r="T299" s="11">
        <f>(COUNTIFS(CSV!$A:$A,$A299,CSV!$R:$R,"&gt;1.5") +COUNTIFS(CSV!$B:$B,$A299,CSV!$S:$S,"&gt;1.5"))/$D299</f>
        <v>0.75</v>
      </c>
      <c r="U299" s="8">
        <f>COUNTIFS(CSV!$A:$A,$A299,CSV!$R:$R,"&gt;1.5")/$B299</f>
        <v>0.5</v>
      </c>
      <c r="V299" s="8">
        <f>COUNTIFS(CSV!$B:$B,$A299,CSV!$S:$S,"&gt;1.5")/$C299</f>
        <v>1</v>
      </c>
    </row>
    <row r="300" spans="1:22" x14ac:dyDescent="0.3">
      <c r="A300" t="s">
        <v>390</v>
      </c>
      <c r="B300" s="9">
        <f>COUNTIF(CSV!A:A,A300)</f>
        <v>3</v>
      </c>
      <c r="C300" s="4">
        <f>COUNTIF(CSV!B:B,A300)</f>
        <v>2</v>
      </c>
      <c r="D300" s="4">
        <f t="shared" si="9"/>
        <v>5</v>
      </c>
      <c r="E300" s="10">
        <f>(SUMIF(CSV!$A:$A,$A300,CSV!$T:$T)  + SUMIF(CSV!$B:$B,$A300,CSV!$T:$T) )/$D300</f>
        <v>3.8</v>
      </c>
      <c r="F300" s="6">
        <f>SUMIF(CSV!$A:$A,$A300,CSV!$T:$T)/$B300</f>
        <v>4.333333333333333</v>
      </c>
      <c r="G300" s="6">
        <f>SUMIF(CSV!$B:$B,$A300,CSV!$T:$T)/$C300</f>
        <v>3</v>
      </c>
      <c r="H300" s="10">
        <f>(SUMIF(CSV!$A:$A,$A300,CSV!$R:$R)  + SUMIF(CSV!$B:$B,$A300,CSV!$S:$S) )/$D300</f>
        <v>1.8</v>
      </c>
      <c r="I300" s="6">
        <f>SUMIF(CSV!$A:$A,$A300,CSV!$R:$R)/$B300</f>
        <v>1.3333333333333333</v>
      </c>
      <c r="J300" s="6">
        <f>SUMIF(CSV!$B:$B,$A300,CSV!$S:$S)/$C300</f>
        <v>2.5</v>
      </c>
      <c r="K300" s="11">
        <f>(COUNTIFS(CSV!$A:$A,$A300,CSV!$T:$T,"&gt;2.5") +COUNTIFS(CSV!$B:$B,$A300,CSV!$T:$T,"&gt;2.5"))/$D300</f>
        <v>1</v>
      </c>
      <c r="L300" s="8">
        <f>COUNTIFS(CSV!$A:$A,$A300,CSV!$T:$T,"&gt;2.5")/$B300</f>
        <v>1</v>
      </c>
      <c r="M300" s="8">
        <f>COUNTIFS(CSV!$B:$B,$A300,CSV!$T:$T,"&gt;2.5")/$C300</f>
        <v>1</v>
      </c>
      <c r="N300" s="11">
        <f>(COUNTIFS(CSV!$A:$A,$A300,CSV!$T:$T,"&gt;4.5") +COUNTIFS(CSV!$B:$B,$A300,CSV!$T:$T,"&gt;4.5"))/$D300</f>
        <v>0.2</v>
      </c>
      <c r="O300" s="8">
        <f>COUNTIFS(CSV!$A:$A,$A300,CSV!$T:$T,"&gt;4.5")/$B300</f>
        <v>0.33333333333333331</v>
      </c>
      <c r="P300" s="8">
        <f>COUNTIFS(CSV!$B:$B,$A300,CSV!$T:$T,"&gt;4.5")/$C300</f>
        <v>0</v>
      </c>
      <c r="Q300" s="11">
        <f>(COUNTIFS(CSV!$A:$A,$A300,CSV!$R:$R,"&gt;0.5") +COUNTIFS(CSV!$B:$B,$A300,CSV!$S:$S,"&gt;0.5"))/$D300</f>
        <v>1</v>
      </c>
      <c r="R300" s="8">
        <f>COUNTIFS(CSV!$A:$A,$A300,CSV!$R:$R,"&gt;0.5")/$B300</f>
        <v>1</v>
      </c>
      <c r="S300" s="8">
        <f>COUNTIFS(CSV!$B:$B,$A300,CSV!$S:$S,"&gt;0.5")/$C300</f>
        <v>1</v>
      </c>
      <c r="T300" s="11">
        <f>(COUNTIFS(CSV!$A:$A,$A300,CSV!$R:$R,"&gt;1.5") +COUNTIFS(CSV!$B:$B,$A300,CSV!$S:$S,"&gt;1.5"))/$D300</f>
        <v>0.6</v>
      </c>
      <c r="U300" s="8">
        <f>COUNTIFS(CSV!$A:$A,$A300,CSV!$R:$R,"&gt;1.5")/$B300</f>
        <v>0.33333333333333331</v>
      </c>
      <c r="V300" s="8">
        <f>COUNTIFS(CSV!$B:$B,$A300,CSV!$S:$S,"&gt;1.5")/$C300</f>
        <v>1</v>
      </c>
    </row>
    <row r="301" spans="1:22" x14ac:dyDescent="0.3">
      <c r="A301" t="s">
        <v>383</v>
      </c>
      <c r="B301" s="9">
        <f>COUNTIF(CSV!A:A,A301)</f>
        <v>1</v>
      </c>
      <c r="C301" s="4">
        <f>COUNTIF(CSV!B:B,A301)</f>
        <v>3</v>
      </c>
      <c r="D301" s="4">
        <f t="shared" si="9"/>
        <v>4</v>
      </c>
      <c r="E301" s="10">
        <f>(SUMIF(CSV!$A:$A,$A301,CSV!$T:$T)  + SUMIF(CSV!$B:$B,$A301,CSV!$T:$T) )/$D301</f>
        <v>3</v>
      </c>
      <c r="F301" s="6">
        <f>SUMIF(CSV!$A:$A,$A301,CSV!$T:$T)/$B301</f>
        <v>3</v>
      </c>
      <c r="G301" s="6">
        <f>SUMIF(CSV!$B:$B,$A301,CSV!$T:$T)/$C301</f>
        <v>3</v>
      </c>
      <c r="H301" s="10">
        <f>(SUMIF(CSV!$A:$A,$A301,CSV!$R:$R)  + SUMIF(CSV!$B:$B,$A301,CSV!$S:$S) )/$D301</f>
        <v>1.75</v>
      </c>
      <c r="I301" s="6">
        <f>SUMIF(CSV!$A:$A,$A301,CSV!$R:$R)/$B301</f>
        <v>2</v>
      </c>
      <c r="J301" s="6">
        <f>SUMIF(CSV!$B:$B,$A301,CSV!$S:$S)/$C301</f>
        <v>1.6666666666666667</v>
      </c>
      <c r="K301" s="11">
        <f>(COUNTIFS(CSV!$A:$A,$A301,CSV!$T:$T,"&gt;2.5") +COUNTIFS(CSV!$B:$B,$A301,CSV!$T:$T,"&gt;2.5"))/$D301</f>
        <v>0.75</v>
      </c>
      <c r="L301" s="8">
        <f>COUNTIFS(CSV!$A:$A,$A301,CSV!$T:$T,"&gt;2.5")/$B301</f>
        <v>1</v>
      </c>
      <c r="M301" s="8">
        <f>COUNTIFS(CSV!$B:$B,$A301,CSV!$T:$T,"&gt;2.5")/$C301</f>
        <v>0.66666666666666663</v>
      </c>
      <c r="N301" s="11">
        <f>(COUNTIFS(CSV!$A:$A,$A301,CSV!$T:$T,"&gt;4.5") +COUNTIFS(CSV!$B:$B,$A301,CSV!$T:$T,"&gt;4.5"))/$D301</f>
        <v>0.25</v>
      </c>
      <c r="O301" s="8">
        <f>COUNTIFS(CSV!$A:$A,$A301,CSV!$T:$T,"&gt;4.5")/$B301</f>
        <v>0</v>
      </c>
      <c r="P301" s="8">
        <f>COUNTIFS(CSV!$B:$B,$A301,CSV!$T:$T,"&gt;4.5")/$C301</f>
        <v>0.33333333333333331</v>
      </c>
      <c r="Q301" s="11">
        <f>(COUNTIFS(CSV!$A:$A,$A301,CSV!$R:$R,"&gt;0.5") +COUNTIFS(CSV!$B:$B,$A301,CSV!$S:$S,"&gt;0.5"))/$D301</f>
        <v>1</v>
      </c>
      <c r="R301" s="8">
        <f>COUNTIFS(CSV!$A:$A,$A301,CSV!$R:$R,"&gt;0.5")/$B301</f>
        <v>1</v>
      </c>
      <c r="S301" s="8">
        <f>COUNTIFS(CSV!$B:$B,$A301,CSV!$S:$S,"&gt;0.5")/$C301</f>
        <v>1</v>
      </c>
      <c r="T301" s="11">
        <f>(COUNTIFS(CSV!$A:$A,$A301,CSV!$R:$R,"&gt;1.5") +COUNTIFS(CSV!$B:$B,$A301,CSV!$S:$S,"&gt;1.5"))/$D301</f>
        <v>0.75</v>
      </c>
      <c r="U301" s="8">
        <f>COUNTIFS(CSV!$A:$A,$A301,CSV!$R:$R,"&gt;1.5")/$B301</f>
        <v>1</v>
      </c>
      <c r="V301" s="8">
        <f>COUNTIFS(CSV!$B:$B,$A301,CSV!$S:$S,"&gt;1.5")/$C301</f>
        <v>0.66666666666666663</v>
      </c>
    </row>
    <row r="302" spans="1:22" x14ac:dyDescent="0.3">
      <c r="A302" t="s">
        <v>392</v>
      </c>
      <c r="B302" s="9">
        <f>COUNTIF(CSV!A:A,A302)</f>
        <v>1</v>
      </c>
      <c r="C302" s="4">
        <f>COUNTIF(CSV!B:B,A302)</f>
        <v>1</v>
      </c>
      <c r="D302" s="4">
        <f t="shared" si="9"/>
        <v>2</v>
      </c>
      <c r="E302" s="10">
        <f>(SUMIF(CSV!$A:$A,$A302,CSV!$T:$T)  + SUMIF(CSV!$B:$B,$A302,CSV!$T:$T) )/$D302</f>
        <v>3.5</v>
      </c>
      <c r="F302" s="6">
        <f>SUMIF(CSV!$A:$A,$A302,CSV!$T:$T)/$B302</f>
        <v>1</v>
      </c>
      <c r="G302" s="6">
        <f>SUMIF(CSV!$B:$B,$A302,CSV!$T:$T)/$C302</f>
        <v>6</v>
      </c>
      <c r="H302" s="10">
        <f>(SUMIF(CSV!$A:$A,$A302,CSV!$R:$R)  + SUMIF(CSV!$B:$B,$A302,CSV!$S:$S) )/$D302</f>
        <v>2.5</v>
      </c>
      <c r="I302" s="6">
        <f>SUMIF(CSV!$A:$A,$A302,CSV!$R:$R)/$B302</f>
        <v>1</v>
      </c>
      <c r="J302" s="6">
        <f>SUMIF(CSV!$B:$B,$A302,CSV!$S:$S)/$C302</f>
        <v>4</v>
      </c>
      <c r="K302" s="11">
        <f>(COUNTIFS(CSV!$A:$A,$A302,CSV!$T:$T,"&gt;2.5") +COUNTIFS(CSV!$B:$B,$A302,CSV!$T:$T,"&gt;2.5"))/$D302</f>
        <v>0.5</v>
      </c>
      <c r="L302" s="8">
        <f>COUNTIFS(CSV!$A:$A,$A302,CSV!$T:$T,"&gt;2.5")/$B302</f>
        <v>0</v>
      </c>
      <c r="M302" s="8">
        <f>COUNTIFS(CSV!$B:$B,$A302,CSV!$T:$T,"&gt;2.5")/$C302</f>
        <v>1</v>
      </c>
      <c r="N302" s="11">
        <f>(COUNTIFS(CSV!$A:$A,$A302,CSV!$T:$T,"&gt;4.5") +COUNTIFS(CSV!$B:$B,$A302,CSV!$T:$T,"&gt;4.5"))/$D302</f>
        <v>0.5</v>
      </c>
      <c r="O302" s="8">
        <f>COUNTIFS(CSV!$A:$A,$A302,CSV!$T:$T,"&gt;4.5")/$B302</f>
        <v>0</v>
      </c>
      <c r="P302" s="8">
        <f>COUNTIFS(CSV!$B:$B,$A302,CSV!$T:$T,"&gt;4.5")/$C302</f>
        <v>1</v>
      </c>
      <c r="Q302" s="11">
        <f>(COUNTIFS(CSV!$A:$A,$A302,CSV!$R:$R,"&gt;0.5") +COUNTIFS(CSV!$B:$B,$A302,CSV!$S:$S,"&gt;0.5"))/$D302</f>
        <v>1</v>
      </c>
      <c r="R302" s="8">
        <f>COUNTIFS(CSV!$A:$A,$A302,CSV!$R:$R,"&gt;0.5")/$B302</f>
        <v>1</v>
      </c>
      <c r="S302" s="8">
        <f>COUNTIFS(CSV!$B:$B,$A302,CSV!$S:$S,"&gt;0.5")/$C302</f>
        <v>1</v>
      </c>
      <c r="T302" s="11">
        <f>(COUNTIFS(CSV!$A:$A,$A302,CSV!$R:$R,"&gt;1.5") +COUNTIFS(CSV!$B:$B,$A302,CSV!$S:$S,"&gt;1.5"))/$D302</f>
        <v>0.5</v>
      </c>
      <c r="U302" s="8">
        <f>COUNTIFS(CSV!$A:$A,$A302,CSV!$R:$R,"&gt;1.5")/$B302</f>
        <v>0</v>
      </c>
      <c r="V302" s="8">
        <f>COUNTIFS(CSV!$B:$B,$A302,CSV!$S:$S,"&gt;1.5")/$C302</f>
        <v>1</v>
      </c>
    </row>
    <row r="303" spans="1:22" x14ac:dyDescent="0.3">
      <c r="A303" t="s">
        <v>389</v>
      </c>
      <c r="B303" s="9">
        <f>COUNTIF(CSV!A:A,A303)</f>
        <v>2</v>
      </c>
      <c r="C303" s="4">
        <f>COUNTIF(CSV!B:B,A303)</f>
        <v>2</v>
      </c>
      <c r="D303" s="4">
        <f t="shared" si="9"/>
        <v>4</v>
      </c>
      <c r="E303" s="10">
        <f>(SUMIF(CSV!$A:$A,$A303,CSV!$T:$T)  + SUMIF(CSV!$B:$B,$A303,CSV!$T:$T) )/$D303</f>
        <v>3.75</v>
      </c>
      <c r="F303" s="6">
        <f>SUMIF(CSV!$A:$A,$A303,CSV!$T:$T)/$B303</f>
        <v>3.5</v>
      </c>
      <c r="G303" s="6">
        <f>SUMIF(CSV!$B:$B,$A303,CSV!$T:$T)/$C303</f>
        <v>4</v>
      </c>
      <c r="H303" s="10">
        <f>(SUMIF(CSV!$A:$A,$A303,CSV!$R:$R)  + SUMIF(CSV!$B:$B,$A303,CSV!$S:$S) )/$D303</f>
        <v>2.5</v>
      </c>
      <c r="I303" s="6">
        <f>SUMIF(CSV!$A:$A,$A303,CSV!$R:$R)/$B303</f>
        <v>2</v>
      </c>
      <c r="J303" s="6">
        <f>SUMIF(CSV!$B:$B,$A303,CSV!$S:$S)/$C303</f>
        <v>3</v>
      </c>
      <c r="K303" s="11">
        <f>(COUNTIFS(CSV!$A:$A,$A303,CSV!$T:$T,"&gt;2.5") +COUNTIFS(CSV!$B:$B,$A303,CSV!$T:$T,"&gt;2.5"))/$D303</f>
        <v>0.75</v>
      </c>
      <c r="L303" s="8">
        <f>COUNTIFS(CSV!$A:$A,$A303,CSV!$T:$T,"&gt;2.5")/$B303</f>
        <v>0.5</v>
      </c>
      <c r="M303" s="8">
        <f>COUNTIFS(CSV!$B:$B,$A303,CSV!$T:$T,"&gt;2.5")/$C303</f>
        <v>1</v>
      </c>
      <c r="N303" s="11">
        <f>(COUNTIFS(CSV!$A:$A,$A303,CSV!$T:$T,"&gt;4.5") +COUNTIFS(CSV!$B:$B,$A303,CSV!$T:$T,"&gt;4.5"))/$D303</f>
        <v>0.25</v>
      </c>
      <c r="O303" s="8">
        <f>COUNTIFS(CSV!$A:$A,$A303,CSV!$T:$T,"&gt;4.5")/$B303</f>
        <v>0.5</v>
      </c>
      <c r="P303" s="8">
        <f>COUNTIFS(CSV!$B:$B,$A303,CSV!$T:$T,"&gt;4.5")/$C303</f>
        <v>0</v>
      </c>
      <c r="Q303" s="11">
        <f>(COUNTIFS(CSV!$A:$A,$A303,CSV!$R:$R,"&gt;0.5") +COUNTIFS(CSV!$B:$B,$A303,CSV!$S:$S,"&gt;0.5"))/$D303</f>
        <v>1</v>
      </c>
      <c r="R303" s="8">
        <f>COUNTIFS(CSV!$A:$A,$A303,CSV!$R:$R,"&gt;0.5")/$B303</f>
        <v>1</v>
      </c>
      <c r="S303" s="8">
        <f>COUNTIFS(CSV!$B:$B,$A303,CSV!$S:$S,"&gt;0.5")/$C303</f>
        <v>1</v>
      </c>
      <c r="T303" s="11">
        <f>(COUNTIFS(CSV!$A:$A,$A303,CSV!$R:$R,"&gt;1.5") +COUNTIFS(CSV!$B:$B,$A303,CSV!$S:$S,"&gt;1.5"))/$D303</f>
        <v>0.75</v>
      </c>
      <c r="U303" s="8">
        <f>COUNTIFS(CSV!$A:$A,$A303,CSV!$R:$R,"&gt;1.5")/$B303</f>
        <v>0.5</v>
      </c>
      <c r="V303" s="8">
        <f>COUNTIFS(CSV!$B:$B,$A303,CSV!$S:$S,"&gt;1.5")/$C303</f>
        <v>1</v>
      </c>
    </row>
    <row r="304" spans="1:22" x14ac:dyDescent="0.3">
      <c r="A304" t="s">
        <v>394</v>
      </c>
      <c r="B304" s="9">
        <f>COUNTIF(CSV!A:A,A304)</f>
        <v>3</v>
      </c>
      <c r="C304" s="4">
        <f>COUNTIF(CSV!B:B,A304)</f>
        <v>2</v>
      </c>
      <c r="D304" s="4">
        <f t="shared" si="9"/>
        <v>5</v>
      </c>
      <c r="E304" s="10">
        <f>(SUMIF(CSV!$A:$A,$A304,CSV!$T:$T)  + SUMIF(CSV!$B:$B,$A304,CSV!$T:$T) )/$D304</f>
        <v>1.8</v>
      </c>
      <c r="F304" s="6">
        <f>SUMIF(CSV!$A:$A,$A304,CSV!$T:$T)/$B304</f>
        <v>2</v>
      </c>
      <c r="G304" s="6">
        <f>SUMIF(CSV!$B:$B,$A304,CSV!$T:$T)/$C304</f>
        <v>1.5</v>
      </c>
      <c r="H304" s="10">
        <f>(SUMIF(CSV!$A:$A,$A304,CSV!$R:$R)  + SUMIF(CSV!$B:$B,$A304,CSV!$S:$S) )/$D304</f>
        <v>0.2</v>
      </c>
      <c r="I304" s="6">
        <f>SUMIF(CSV!$A:$A,$A304,CSV!$R:$R)/$B304</f>
        <v>0.33333333333333331</v>
      </c>
      <c r="J304" s="6">
        <f>SUMIF(CSV!$B:$B,$A304,CSV!$S:$S)/$C304</f>
        <v>0</v>
      </c>
      <c r="K304" s="11">
        <f>(COUNTIFS(CSV!$A:$A,$A304,CSV!$T:$T,"&gt;2.5") +COUNTIFS(CSV!$B:$B,$A304,CSV!$T:$T,"&gt;2.5"))/$D304</f>
        <v>0.2</v>
      </c>
      <c r="L304" s="8">
        <f>COUNTIFS(CSV!$A:$A,$A304,CSV!$T:$T,"&gt;2.5")/$B304</f>
        <v>0.33333333333333331</v>
      </c>
      <c r="M304" s="8">
        <f>COUNTIFS(CSV!$B:$B,$A304,CSV!$T:$T,"&gt;2.5")/$C304</f>
        <v>0</v>
      </c>
      <c r="N304" s="11">
        <f>(COUNTIFS(CSV!$A:$A,$A304,CSV!$T:$T,"&gt;4.5") +COUNTIFS(CSV!$B:$B,$A304,CSV!$T:$T,"&gt;4.5"))/$D304</f>
        <v>0.2</v>
      </c>
      <c r="O304" s="8">
        <f>COUNTIFS(CSV!$A:$A,$A304,CSV!$T:$T,"&gt;4.5")/$B304</f>
        <v>0.33333333333333331</v>
      </c>
      <c r="P304" s="8">
        <f>COUNTIFS(CSV!$B:$B,$A304,CSV!$T:$T,"&gt;4.5")/$C304</f>
        <v>0</v>
      </c>
      <c r="Q304" s="11">
        <f>(COUNTIFS(CSV!$A:$A,$A304,CSV!$R:$R,"&gt;0.5") +COUNTIFS(CSV!$B:$B,$A304,CSV!$S:$S,"&gt;0.5"))/$D304</f>
        <v>0.2</v>
      </c>
      <c r="R304" s="8">
        <f>COUNTIFS(CSV!$A:$A,$A304,CSV!$R:$R,"&gt;0.5")/$B304</f>
        <v>0.33333333333333331</v>
      </c>
      <c r="S304" s="8">
        <f>COUNTIFS(CSV!$B:$B,$A304,CSV!$S:$S,"&gt;0.5")/$C304</f>
        <v>0</v>
      </c>
      <c r="T304" s="11">
        <f>(COUNTIFS(CSV!$A:$A,$A304,CSV!$R:$R,"&gt;1.5") +COUNTIFS(CSV!$B:$B,$A304,CSV!$S:$S,"&gt;1.5"))/$D304</f>
        <v>0</v>
      </c>
      <c r="U304" s="8">
        <f>COUNTIFS(CSV!$A:$A,$A304,CSV!$R:$R,"&gt;1.5")/$B304</f>
        <v>0</v>
      </c>
      <c r="V304" s="8">
        <f>COUNTIFS(CSV!$B:$B,$A304,CSV!$S:$S,"&gt;1.5")/$C304</f>
        <v>0</v>
      </c>
    </row>
    <row r="305" spans="1:22" x14ac:dyDescent="0.3">
      <c r="A305" t="s">
        <v>393</v>
      </c>
      <c r="B305" s="9">
        <f>COUNTIF(CSV!A:A,A305)</f>
        <v>2</v>
      </c>
      <c r="C305" s="4">
        <f>COUNTIF(CSV!B:B,A305)</f>
        <v>1</v>
      </c>
      <c r="D305" s="4">
        <f t="shared" si="9"/>
        <v>3</v>
      </c>
      <c r="E305" s="10">
        <f>(SUMIF(CSV!$A:$A,$A305,CSV!$T:$T)  + SUMIF(CSV!$B:$B,$A305,CSV!$T:$T) )/$D305</f>
        <v>1.6666666666666667</v>
      </c>
      <c r="F305" s="6">
        <f>SUMIF(CSV!$A:$A,$A305,CSV!$T:$T)/$B305</f>
        <v>2.5</v>
      </c>
      <c r="G305" s="6">
        <f>SUMIF(CSV!$B:$B,$A305,CSV!$T:$T)/$C305</f>
        <v>0</v>
      </c>
      <c r="H305" s="10">
        <f>(SUMIF(CSV!$A:$A,$A305,CSV!$R:$R)  + SUMIF(CSV!$B:$B,$A305,CSV!$S:$S) )/$D305</f>
        <v>0.66666666666666663</v>
      </c>
      <c r="I305" s="6">
        <f>SUMIF(CSV!$A:$A,$A305,CSV!$R:$R)/$B305</f>
        <v>1</v>
      </c>
      <c r="J305" s="6">
        <f>SUMIF(CSV!$B:$B,$A305,CSV!$S:$S)/$C305</f>
        <v>0</v>
      </c>
      <c r="K305" s="11">
        <f>(COUNTIFS(CSV!$A:$A,$A305,CSV!$T:$T,"&gt;2.5") +COUNTIFS(CSV!$B:$B,$A305,CSV!$T:$T,"&gt;2.5"))/$D305</f>
        <v>0.33333333333333331</v>
      </c>
      <c r="L305" s="8">
        <f>COUNTIFS(CSV!$A:$A,$A305,CSV!$T:$T,"&gt;2.5")/$B305</f>
        <v>0.5</v>
      </c>
      <c r="M305" s="8">
        <f>COUNTIFS(CSV!$B:$B,$A305,CSV!$T:$T,"&gt;2.5")/$C305</f>
        <v>0</v>
      </c>
      <c r="N305" s="11">
        <f>(COUNTIFS(CSV!$A:$A,$A305,CSV!$T:$T,"&gt;4.5") +COUNTIFS(CSV!$B:$B,$A305,CSV!$T:$T,"&gt;4.5"))/$D305</f>
        <v>0</v>
      </c>
      <c r="O305" s="8">
        <f>COUNTIFS(CSV!$A:$A,$A305,CSV!$T:$T,"&gt;4.5")/$B305</f>
        <v>0</v>
      </c>
      <c r="P305" s="8">
        <f>COUNTIFS(CSV!$B:$B,$A305,CSV!$T:$T,"&gt;4.5")/$C305</f>
        <v>0</v>
      </c>
      <c r="Q305" s="11">
        <f>(COUNTIFS(CSV!$A:$A,$A305,CSV!$R:$R,"&gt;0.5") +COUNTIFS(CSV!$B:$B,$A305,CSV!$S:$S,"&gt;0.5"))/$D305</f>
        <v>0.33333333333333331</v>
      </c>
      <c r="R305" s="8">
        <f>COUNTIFS(CSV!$A:$A,$A305,CSV!$R:$R,"&gt;0.5")/$B305</f>
        <v>0.5</v>
      </c>
      <c r="S305" s="8">
        <f>COUNTIFS(CSV!$B:$B,$A305,CSV!$S:$S,"&gt;0.5")/$C305</f>
        <v>0</v>
      </c>
      <c r="T305" s="11">
        <f>(COUNTIFS(CSV!$A:$A,$A305,CSV!$R:$R,"&gt;1.5") +COUNTIFS(CSV!$B:$B,$A305,CSV!$S:$S,"&gt;1.5"))/$D305</f>
        <v>0.33333333333333331</v>
      </c>
      <c r="U305" s="8">
        <f>COUNTIFS(CSV!$A:$A,$A305,CSV!$R:$R,"&gt;1.5")/$B305</f>
        <v>0.5</v>
      </c>
      <c r="V305" s="8">
        <f>COUNTIFS(CSV!$B:$B,$A305,CSV!$S:$S,"&gt;1.5")/$C305</f>
        <v>0</v>
      </c>
    </row>
    <row r="306" spans="1:22" x14ac:dyDescent="0.3">
      <c r="A306" t="s">
        <v>396</v>
      </c>
      <c r="B306" s="9">
        <f>COUNTIF(CSV!A:A,A306)</f>
        <v>2</v>
      </c>
      <c r="C306" s="4">
        <f>COUNTIF(CSV!B:B,A306)</f>
        <v>5</v>
      </c>
      <c r="D306" s="4">
        <f t="shared" si="9"/>
        <v>7</v>
      </c>
      <c r="E306" s="10">
        <f>(SUMIF(CSV!$A:$A,$A306,CSV!$T:$T)  + SUMIF(CSV!$B:$B,$A306,CSV!$T:$T) )/$D306</f>
        <v>4.2857142857142856</v>
      </c>
      <c r="F306" s="6">
        <f>SUMIF(CSV!$A:$A,$A306,CSV!$T:$T)/$B306</f>
        <v>5.5</v>
      </c>
      <c r="G306" s="6">
        <f>SUMIF(CSV!$B:$B,$A306,CSV!$T:$T)/$C306</f>
        <v>3.8</v>
      </c>
      <c r="H306" s="10">
        <f>(SUMIF(CSV!$A:$A,$A306,CSV!$R:$R)  + SUMIF(CSV!$B:$B,$A306,CSV!$S:$S) )/$D306</f>
        <v>2.1428571428571428</v>
      </c>
      <c r="I306" s="6">
        <f>SUMIF(CSV!$A:$A,$A306,CSV!$R:$R)/$B306</f>
        <v>2.5</v>
      </c>
      <c r="J306" s="6">
        <f>SUMIF(CSV!$B:$B,$A306,CSV!$S:$S)/$C306</f>
        <v>2</v>
      </c>
      <c r="K306" s="11">
        <f>(COUNTIFS(CSV!$A:$A,$A306,CSV!$T:$T,"&gt;2.5") +COUNTIFS(CSV!$B:$B,$A306,CSV!$T:$T,"&gt;2.5"))/$D306</f>
        <v>0.8571428571428571</v>
      </c>
      <c r="L306" s="8">
        <f>COUNTIFS(CSV!$A:$A,$A306,CSV!$T:$T,"&gt;2.5")/$B306</f>
        <v>1</v>
      </c>
      <c r="M306" s="8">
        <f>COUNTIFS(CSV!$B:$B,$A306,CSV!$T:$T,"&gt;2.5")/$C306</f>
        <v>0.8</v>
      </c>
      <c r="N306" s="11">
        <f>(COUNTIFS(CSV!$A:$A,$A306,CSV!$T:$T,"&gt;4.5") +COUNTIFS(CSV!$B:$B,$A306,CSV!$T:$T,"&gt;4.5"))/$D306</f>
        <v>0.2857142857142857</v>
      </c>
      <c r="O306" s="8">
        <f>COUNTIFS(CSV!$A:$A,$A306,CSV!$T:$T,"&gt;4.5")/$B306</f>
        <v>0.5</v>
      </c>
      <c r="P306" s="8">
        <f>COUNTIFS(CSV!$B:$B,$A306,CSV!$T:$T,"&gt;4.5")/$C306</f>
        <v>0.2</v>
      </c>
      <c r="Q306" s="11">
        <f>(COUNTIFS(CSV!$A:$A,$A306,CSV!$R:$R,"&gt;0.5") +COUNTIFS(CSV!$B:$B,$A306,CSV!$S:$S,"&gt;0.5"))/$D306</f>
        <v>1</v>
      </c>
      <c r="R306" s="8">
        <f>COUNTIFS(CSV!$A:$A,$A306,CSV!$R:$R,"&gt;0.5")/$B306</f>
        <v>1</v>
      </c>
      <c r="S306" s="8">
        <f>COUNTIFS(CSV!$B:$B,$A306,CSV!$S:$S,"&gt;0.5")/$C306</f>
        <v>1</v>
      </c>
      <c r="T306" s="11">
        <f>(COUNTIFS(CSV!$A:$A,$A306,CSV!$R:$R,"&gt;1.5") +COUNTIFS(CSV!$B:$B,$A306,CSV!$S:$S,"&gt;1.5"))/$D306</f>
        <v>0.5714285714285714</v>
      </c>
      <c r="U306" s="8">
        <f>COUNTIFS(CSV!$A:$A,$A306,CSV!$R:$R,"&gt;1.5")/$B306</f>
        <v>1</v>
      </c>
      <c r="V306" s="8">
        <f>COUNTIFS(CSV!$B:$B,$A306,CSV!$S:$S,"&gt;1.5")/$C306</f>
        <v>0.4</v>
      </c>
    </row>
    <row r="307" spans="1:22" x14ac:dyDescent="0.3">
      <c r="A307" t="s">
        <v>398</v>
      </c>
      <c r="B307" s="9">
        <f>COUNTIF(CSV!A:A,A307)</f>
        <v>2</v>
      </c>
      <c r="C307" s="4">
        <f>COUNTIF(CSV!B:B,A307)</f>
        <v>3</v>
      </c>
      <c r="D307" s="4">
        <f t="shared" si="9"/>
        <v>5</v>
      </c>
      <c r="E307" s="10">
        <f>(SUMIF(CSV!$A:$A,$A307,CSV!$T:$T)  + SUMIF(CSV!$B:$B,$A307,CSV!$T:$T) )/$D307</f>
        <v>3</v>
      </c>
      <c r="F307" s="6">
        <f>SUMIF(CSV!$A:$A,$A307,CSV!$T:$T)/$B307</f>
        <v>2.5</v>
      </c>
      <c r="G307" s="6">
        <f>SUMIF(CSV!$B:$B,$A307,CSV!$T:$T)/$C307</f>
        <v>3.3333333333333335</v>
      </c>
      <c r="H307" s="10">
        <f>(SUMIF(CSV!$A:$A,$A307,CSV!$R:$R)  + SUMIF(CSV!$B:$B,$A307,CSV!$S:$S) )/$D307</f>
        <v>2</v>
      </c>
      <c r="I307" s="6">
        <f>SUMIF(CSV!$A:$A,$A307,CSV!$R:$R)/$B307</f>
        <v>2</v>
      </c>
      <c r="J307" s="6">
        <f>SUMIF(CSV!$B:$B,$A307,CSV!$S:$S)/$C307</f>
        <v>2</v>
      </c>
      <c r="K307" s="11">
        <f>(COUNTIFS(CSV!$A:$A,$A307,CSV!$T:$T,"&gt;2.5") +COUNTIFS(CSV!$B:$B,$A307,CSV!$T:$T,"&gt;2.5"))/$D307</f>
        <v>0.6</v>
      </c>
      <c r="L307" s="8">
        <f>COUNTIFS(CSV!$A:$A,$A307,CSV!$T:$T,"&gt;2.5")/$B307</f>
        <v>0.5</v>
      </c>
      <c r="M307" s="8">
        <f>COUNTIFS(CSV!$B:$B,$A307,CSV!$T:$T,"&gt;2.5")/$C307</f>
        <v>0.66666666666666663</v>
      </c>
      <c r="N307" s="11">
        <f>(COUNTIFS(CSV!$A:$A,$A307,CSV!$T:$T,"&gt;4.5") +COUNTIFS(CSV!$B:$B,$A307,CSV!$T:$T,"&gt;4.5"))/$D307</f>
        <v>0.2</v>
      </c>
      <c r="O307" s="8">
        <f>COUNTIFS(CSV!$A:$A,$A307,CSV!$T:$T,"&gt;4.5")/$B307</f>
        <v>0</v>
      </c>
      <c r="P307" s="8">
        <f>COUNTIFS(CSV!$B:$B,$A307,CSV!$T:$T,"&gt;4.5")/$C307</f>
        <v>0.33333333333333331</v>
      </c>
      <c r="Q307" s="11">
        <f>(COUNTIFS(CSV!$A:$A,$A307,CSV!$R:$R,"&gt;0.5") +COUNTIFS(CSV!$B:$B,$A307,CSV!$S:$S,"&gt;0.5"))/$D307</f>
        <v>0.8</v>
      </c>
      <c r="R307" s="8">
        <f>COUNTIFS(CSV!$A:$A,$A307,CSV!$R:$R,"&gt;0.5")/$B307</f>
        <v>1</v>
      </c>
      <c r="S307" s="8">
        <f>COUNTIFS(CSV!$B:$B,$A307,CSV!$S:$S,"&gt;0.5")/$C307</f>
        <v>0.66666666666666663</v>
      </c>
      <c r="T307" s="11">
        <f>(COUNTIFS(CSV!$A:$A,$A307,CSV!$R:$R,"&gt;1.5") +COUNTIFS(CSV!$B:$B,$A307,CSV!$S:$S,"&gt;1.5"))/$D307</f>
        <v>0.8</v>
      </c>
      <c r="U307" s="8">
        <f>COUNTIFS(CSV!$A:$A,$A307,CSV!$R:$R,"&gt;1.5")/$B307</f>
        <v>1</v>
      </c>
      <c r="V307" s="8">
        <f>COUNTIFS(CSV!$B:$B,$A307,CSV!$S:$S,"&gt;1.5")/$C307</f>
        <v>0.66666666666666663</v>
      </c>
    </row>
    <row r="308" spans="1:22" x14ac:dyDescent="0.3">
      <c r="A308" t="s">
        <v>381</v>
      </c>
      <c r="B308" s="9">
        <f>COUNTIF(CSV!A:A,A308)</f>
        <v>2</v>
      </c>
      <c r="C308" s="4">
        <f>COUNTIF(CSV!B:B,A308)</f>
        <v>4</v>
      </c>
      <c r="D308" s="4">
        <f t="shared" si="9"/>
        <v>6</v>
      </c>
      <c r="E308" s="10">
        <f>(SUMIF(CSV!$A:$A,$A308,CSV!$T:$T)  + SUMIF(CSV!$B:$B,$A308,CSV!$T:$T) )/$D308</f>
        <v>2</v>
      </c>
      <c r="F308" s="6">
        <f>SUMIF(CSV!$A:$A,$A308,CSV!$T:$T)/$B308</f>
        <v>1</v>
      </c>
      <c r="G308" s="6">
        <f>SUMIF(CSV!$B:$B,$A308,CSV!$T:$T)/$C308</f>
        <v>2.5</v>
      </c>
      <c r="H308" s="10">
        <f>(SUMIF(CSV!$A:$A,$A308,CSV!$R:$R)  + SUMIF(CSV!$B:$B,$A308,CSV!$S:$S) )/$D308</f>
        <v>1</v>
      </c>
      <c r="I308" s="6">
        <f>SUMIF(CSV!$A:$A,$A308,CSV!$R:$R)/$B308</f>
        <v>0</v>
      </c>
      <c r="J308" s="6">
        <f>SUMIF(CSV!$B:$B,$A308,CSV!$S:$S)/$C308</f>
        <v>1.5</v>
      </c>
      <c r="K308" s="11">
        <f>(COUNTIFS(CSV!$A:$A,$A308,CSV!$T:$T,"&gt;2.5") +COUNTIFS(CSV!$B:$B,$A308,CSV!$T:$T,"&gt;2.5"))/$D308</f>
        <v>0.16666666666666666</v>
      </c>
      <c r="L308" s="8">
        <f>COUNTIFS(CSV!$A:$A,$A308,CSV!$T:$T,"&gt;2.5")/$B308</f>
        <v>0</v>
      </c>
      <c r="M308" s="8">
        <f>COUNTIFS(CSV!$B:$B,$A308,CSV!$T:$T,"&gt;2.5")/$C308</f>
        <v>0.25</v>
      </c>
      <c r="N308" s="11">
        <f>(COUNTIFS(CSV!$A:$A,$A308,CSV!$T:$T,"&gt;4.5") +COUNTIFS(CSV!$B:$B,$A308,CSV!$T:$T,"&gt;4.5"))/$D308</f>
        <v>0</v>
      </c>
      <c r="O308" s="8">
        <f>COUNTIFS(CSV!$A:$A,$A308,CSV!$T:$T,"&gt;4.5")/$B308</f>
        <v>0</v>
      </c>
      <c r="P308" s="8">
        <f>COUNTIFS(CSV!$B:$B,$A308,CSV!$T:$T,"&gt;4.5")/$C308</f>
        <v>0</v>
      </c>
      <c r="Q308" s="11">
        <f>(COUNTIFS(CSV!$A:$A,$A308,CSV!$R:$R,"&gt;0.5") +COUNTIFS(CSV!$B:$B,$A308,CSV!$S:$S,"&gt;0.5"))/$D308</f>
        <v>0.66666666666666663</v>
      </c>
      <c r="R308" s="8">
        <f>COUNTIFS(CSV!$A:$A,$A308,CSV!$R:$R,"&gt;0.5")/$B308</f>
        <v>0</v>
      </c>
      <c r="S308" s="8">
        <f>COUNTIFS(CSV!$B:$B,$A308,CSV!$S:$S,"&gt;0.5")/$C308</f>
        <v>1</v>
      </c>
      <c r="T308" s="11">
        <f>(COUNTIFS(CSV!$A:$A,$A308,CSV!$R:$R,"&gt;1.5") +COUNTIFS(CSV!$B:$B,$A308,CSV!$S:$S,"&gt;1.5"))/$D308</f>
        <v>0.33333333333333331</v>
      </c>
      <c r="U308" s="8">
        <f>COUNTIFS(CSV!$A:$A,$A308,CSV!$R:$R,"&gt;1.5")/$B308</f>
        <v>0</v>
      </c>
      <c r="V308" s="8">
        <f>COUNTIFS(CSV!$B:$B,$A308,CSV!$S:$S,"&gt;1.5")/$C308</f>
        <v>0.5</v>
      </c>
    </row>
    <row r="309" spans="1:22" x14ac:dyDescent="0.3">
      <c r="A309" t="s">
        <v>410</v>
      </c>
      <c r="B309" s="9">
        <f>COUNTIF(CSV!A:A,A309)</f>
        <v>0</v>
      </c>
      <c r="C309" s="4">
        <f>COUNTIF(CSV!B:B,A309)</f>
        <v>2</v>
      </c>
      <c r="D309" s="4">
        <f t="shared" si="9"/>
        <v>2</v>
      </c>
      <c r="E309" s="10">
        <f>(SUMIF(CSV!$A:$A,$A309,CSV!$T:$T)  + SUMIF(CSV!$B:$B,$A309,CSV!$T:$T) )/$D309</f>
        <v>5</v>
      </c>
      <c r="F309" s="6" t="e">
        <f>SUMIF(CSV!$A:$A,$A309,CSV!$T:$T)/$B309</f>
        <v>#DIV/0!</v>
      </c>
      <c r="G309" s="6">
        <f>SUMIF(CSV!$B:$B,$A309,CSV!$T:$T)/$C309</f>
        <v>5</v>
      </c>
      <c r="H309" s="10">
        <f>(SUMIF(CSV!$A:$A,$A309,CSV!$R:$R)  + SUMIF(CSV!$B:$B,$A309,CSV!$S:$S) )/$D309</f>
        <v>2.5</v>
      </c>
      <c r="I309" s="6" t="e">
        <f>SUMIF(CSV!$A:$A,$A309,CSV!$R:$R)/$B309</f>
        <v>#DIV/0!</v>
      </c>
      <c r="J309" s="6">
        <f>SUMIF(CSV!$B:$B,$A309,CSV!$S:$S)/$C309</f>
        <v>2.5</v>
      </c>
      <c r="K309" s="11">
        <f>(COUNTIFS(CSV!$A:$A,$A309,CSV!$T:$T,"&gt;2.5") +COUNTIFS(CSV!$B:$B,$A309,CSV!$T:$T,"&gt;2.5"))/$D309</f>
        <v>1</v>
      </c>
      <c r="L309" s="8" t="e">
        <f>COUNTIFS(CSV!$A:$A,$A309,CSV!$T:$T,"&gt;2.5")/$B309</f>
        <v>#DIV/0!</v>
      </c>
      <c r="M309" s="8">
        <f>COUNTIFS(CSV!$B:$B,$A309,CSV!$T:$T,"&gt;2.5")/$C309</f>
        <v>1</v>
      </c>
      <c r="N309" s="11">
        <f>(COUNTIFS(CSV!$A:$A,$A309,CSV!$T:$T,"&gt;4.5") +COUNTIFS(CSV!$B:$B,$A309,CSV!$T:$T,"&gt;4.5"))/$D309</f>
        <v>1</v>
      </c>
      <c r="O309" s="8" t="e">
        <f>COUNTIFS(CSV!$A:$A,$A309,CSV!$T:$T,"&gt;4.5")/$B309</f>
        <v>#DIV/0!</v>
      </c>
      <c r="P309" s="8">
        <f>COUNTIFS(CSV!$B:$B,$A309,CSV!$T:$T,"&gt;4.5")/$C309</f>
        <v>1</v>
      </c>
      <c r="Q309" s="11">
        <f>(COUNTIFS(CSV!$A:$A,$A309,CSV!$R:$R,"&gt;0.5") +COUNTIFS(CSV!$B:$B,$A309,CSV!$S:$S,"&gt;0.5"))/$D309</f>
        <v>1</v>
      </c>
      <c r="R309" s="8" t="e">
        <f>COUNTIFS(CSV!$A:$A,$A309,CSV!$R:$R,"&gt;0.5")/$B309</f>
        <v>#DIV/0!</v>
      </c>
      <c r="S309" s="8">
        <f>COUNTIFS(CSV!$B:$B,$A309,CSV!$S:$S,"&gt;0.5")/$C309</f>
        <v>1</v>
      </c>
      <c r="T309" s="11">
        <f>(COUNTIFS(CSV!$A:$A,$A309,CSV!$R:$R,"&gt;1.5") +COUNTIFS(CSV!$B:$B,$A309,CSV!$S:$S,"&gt;1.5"))/$D309</f>
        <v>1</v>
      </c>
      <c r="U309" s="8" t="e">
        <f>COUNTIFS(CSV!$A:$A,$A309,CSV!$R:$R,"&gt;1.5")/$B309</f>
        <v>#DIV/0!</v>
      </c>
      <c r="V309" s="8">
        <f>COUNTIFS(CSV!$B:$B,$A309,CSV!$S:$S,"&gt;1.5")/$C309</f>
        <v>1</v>
      </c>
    </row>
    <row r="310" spans="1:22" x14ac:dyDescent="0.3">
      <c r="A310" t="s">
        <v>403</v>
      </c>
      <c r="B310" s="9">
        <f>COUNTIF(CSV!A:A,A310)</f>
        <v>2</v>
      </c>
      <c r="C310" s="4">
        <f>COUNTIF(CSV!B:B,A310)</f>
        <v>1</v>
      </c>
      <c r="D310" s="4">
        <f t="shared" si="9"/>
        <v>3</v>
      </c>
      <c r="E310" s="10">
        <f>(SUMIF(CSV!$A:$A,$A310,CSV!$T:$T)  + SUMIF(CSV!$B:$B,$A310,CSV!$T:$T) )/$D310</f>
        <v>3</v>
      </c>
      <c r="F310" s="6">
        <f>SUMIF(CSV!$A:$A,$A310,CSV!$T:$T)/$B310</f>
        <v>3.5</v>
      </c>
      <c r="G310" s="6">
        <f>SUMIF(CSV!$B:$B,$A310,CSV!$T:$T)/$C310</f>
        <v>2</v>
      </c>
      <c r="H310" s="10">
        <f>(SUMIF(CSV!$A:$A,$A310,CSV!$R:$R)  + SUMIF(CSV!$B:$B,$A310,CSV!$S:$S) )/$D310</f>
        <v>1.6666666666666667</v>
      </c>
      <c r="I310" s="6">
        <f>SUMIF(CSV!$A:$A,$A310,CSV!$R:$R)/$B310</f>
        <v>2</v>
      </c>
      <c r="J310" s="6">
        <f>SUMIF(CSV!$B:$B,$A310,CSV!$S:$S)/$C310</f>
        <v>1</v>
      </c>
      <c r="K310" s="11">
        <f>(COUNTIFS(CSV!$A:$A,$A310,CSV!$T:$T,"&gt;2.5") +COUNTIFS(CSV!$B:$B,$A310,CSV!$T:$T,"&gt;2.5"))/$D310</f>
        <v>0.66666666666666663</v>
      </c>
      <c r="L310" s="8">
        <f>COUNTIFS(CSV!$A:$A,$A310,CSV!$T:$T,"&gt;2.5")/$B310</f>
        <v>1</v>
      </c>
      <c r="M310" s="8">
        <f>COUNTIFS(CSV!$B:$B,$A310,CSV!$T:$T,"&gt;2.5")/$C310</f>
        <v>0</v>
      </c>
      <c r="N310" s="11">
        <f>(COUNTIFS(CSV!$A:$A,$A310,CSV!$T:$T,"&gt;4.5") +COUNTIFS(CSV!$B:$B,$A310,CSV!$T:$T,"&gt;4.5"))/$D310</f>
        <v>0</v>
      </c>
      <c r="O310" s="8">
        <f>COUNTIFS(CSV!$A:$A,$A310,CSV!$T:$T,"&gt;4.5")/$B310</f>
        <v>0</v>
      </c>
      <c r="P310" s="8">
        <f>COUNTIFS(CSV!$B:$B,$A310,CSV!$T:$T,"&gt;4.5")/$C310</f>
        <v>0</v>
      </c>
      <c r="Q310" s="11">
        <f>(COUNTIFS(CSV!$A:$A,$A310,CSV!$R:$R,"&gt;0.5") +COUNTIFS(CSV!$B:$B,$A310,CSV!$S:$S,"&gt;0.5"))/$D310</f>
        <v>1</v>
      </c>
      <c r="R310" s="8">
        <f>COUNTIFS(CSV!$A:$A,$A310,CSV!$R:$R,"&gt;0.5")/$B310</f>
        <v>1</v>
      </c>
      <c r="S310" s="8">
        <f>COUNTIFS(CSV!$B:$B,$A310,CSV!$S:$S,"&gt;0.5")/$C310</f>
        <v>1</v>
      </c>
      <c r="T310" s="11">
        <f>(COUNTIFS(CSV!$A:$A,$A310,CSV!$R:$R,"&gt;1.5") +COUNTIFS(CSV!$B:$B,$A310,CSV!$S:$S,"&gt;1.5"))/$D310</f>
        <v>0.66666666666666663</v>
      </c>
      <c r="U310" s="8">
        <f>COUNTIFS(CSV!$A:$A,$A310,CSV!$R:$R,"&gt;1.5")/$B310</f>
        <v>1</v>
      </c>
      <c r="V310" s="8">
        <f>COUNTIFS(CSV!$B:$B,$A310,CSV!$S:$S,"&gt;1.5")/$C310</f>
        <v>0</v>
      </c>
    </row>
    <row r="311" spans="1:22" x14ac:dyDescent="0.3">
      <c r="A311" t="s">
        <v>412</v>
      </c>
      <c r="B311" s="9">
        <f>COUNTIF(CSV!A:A,A311)</f>
        <v>0</v>
      </c>
      <c r="C311" s="4">
        <f>COUNTIF(CSV!B:B,A311)</f>
        <v>0</v>
      </c>
      <c r="D311" s="4">
        <f t="shared" si="9"/>
        <v>0</v>
      </c>
      <c r="E311" s="10" t="e">
        <f>(SUMIF(CSV!$A:$A,$A311,CSV!$T:$T)  + SUMIF(CSV!$B:$B,$A311,CSV!$T:$T) )/$D311</f>
        <v>#DIV/0!</v>
      </c>
      <c r="F311" s="6" t="e">
        <f>SUMIF(CSV!$A:$A,$A311,CSV!$T:$T)/$B311</f>
        <v>#DIV/0!</v>
      </c>
      <c r="G311" s="6" t="e">
        <f>SUMIF(CSV!$B:$B,$A311,CSV!$T:$T)/$C311</f>
        <v>#DIV/0!</v>
      </c>
      <c r="H311" s="10" t="e">
        <f>(SUMIF(CSV!$A:$A,$A311,CSV!$R:$R)  + SUMIF(CSV!$B:$B,$A311,CSV!$S:$S) )/$D311</f>
        <v>#DIV/0!</v>
      </c>
      <c r="I311" s="6" t="e">
        <f>SUMIF(CSV!$A:$A,$A311,CSV!$R:$R)/$B311</f>
        <v>#DIV/0!</v>
      </c>
      <c r="J311" s="6" t="e">
        <f>SUMIF(CSV!$B:$B,$A311,CSV!$S:$S)/$C311</f>
        <v>#DIV/0!</v>
      </c>
      <c r="K311" s="11" t="e">
        <f>(COUNTIFS(CSV!$A:$A,$A311,CSV!$T:$T,"&gt;2.5") +COUNTIFS(CSV!$B:$B,$A311,CSV!$T:$T,"&gt;2.5"))/$D311</f>
        <v>#DIV/0!</v>
      </c>
      <c r="L311" s="8" t="e">
        <f>COUNTIFS(CSV!$A:$A,$A311,CSV!$T:$T,"&gt;2.5")/$B311</f>
        <v>#DIV/0!</v>
      </c>
      <c r="M311" s="8" t="e">
        <f>COUNTIFS(CSV!$B:$B,$A311,CSV!$T:$T,"&gt;2.5")/$C311</f>
        <v>#DIV/0!</v>
      </c>
      <c r="N311" s="11" t="e">
        <f>(COUNTIFS(CSV!$A:$A,$A311,CSV!$T:$T,"&gt;4.5") +COUNTIFS(CSV!$B:$B,$A311,CSV!$T:$T,"&gt;4.5"))/$D311</f>
        <v>#DIV/0!</v>
      </c>
      <c r="O311" s="8" t="e">
        <f>COUNTIFS(CSV!$A:$A,$A311,CSV!$T:$T,"&gt;4.5")/$B311</f>
        <v>#DIV/0!</v>
      </c>
      <c r="P311" s="8" t="e">
        <f>COUNTIFS(CSV!$B:$B,$A311,CSV!$T:$T,"&gt;4.5")/$C311</f>
        <v>#DIV/0!</v>
      </c>
      <c r="Q311" s="11" t="e">
        <f>(COUNTIFS(CSV!$A:$A,$A311,CSV!$R:$R,"&gt;0.5") +COUNTIFS(CSV!$B:$B,$A311,CSV!$S:$S,"&gt;0.5"))/$D311</f>
        <v>#DIV/0!</v>
      </c>
      <c r="R311" s="8" t="e">
        <f>COUNTIFS(CSV!$A:$A,$A311,CSV!$R:$R,"&gt;0.5")/$B311</f>
        <v>#DIV/0!</v>
      </c>
      <c r="S311" s="8" t="e">
        <f>COUNTIFS(CSV!$B:$B,$A311,CSV!$S:$S,"&gt;0.5")/$C311</f>
        <v>#DIV/0!</v>
      </c>
      <c r="T311" s="11" t="e">
        <f>(COUNTIFS(CSV!$A:$A,$A311,CSV!$R:$R,"&gt;1.5") +COUNTIFS(CSV!$B:$B,$A311,CSV!$S:$S,"&gt;1.5"))/$D311</f>
        <v>#DIV/0!</v>
      </c>
      <c r="U311" s="8" t="e">
        <f>COUNTIFS(CSV!$A:$A,$A311,CSV!$R:$R,"&gt;1.5")/$B311</f>
        <v>#DIV/0!</v>
      </c>
      <c r="V311" s="8" t="e">
        <f>COUNTIFS(CSV!$B:$B,$A311,CSV!$S:$S,"&gt;1.5")/$C311</f>
        <v>#DIV/0!</v>
      </c>
    </row>
    <row r="312" spans="1:22" x14ac:dyDescent="0.3">
      <c r="A312" t="s">
        <v>416</v>
      </c>
      <c r="B312" s="9">
        <f>COUNTIF(CSV!A:A,A312)</f>
        <v>0</v>
      </c>
      <c r="C312" s="4">
        <f>COUNTIF(CSV!B:B,A312)</f>
        <v>0</v>
      </c>
      <c r="D312" s="4">
        <f t="shared" si="9"/>
        <v>0</v>
      </c>
      <c r="E312" s="10" t="e">
        <f>(SUMIF(CSV!$A:$A,$A312,CSV!$T:$T)  + SUMIF(CSV!$B:$B,$A312,CSV!$T:$T) )/$D312</f>
        <v>#DIV/0!</v>
      </c>
      <c r="F312" s="6" t="e">
        <f>SUMIF(CSV!$A:$A,$A312,CSV!$T:$T)/$B312</f>
        <v>#DIV/0!</v>
      </c>
      <c r="G312" s="6" t="e">
        <f>SUMIF(CSV!$B:$B,$A312,CSV!$T:$T)/$C312</f>
        <v>#DIV/0!</v>
      </c>
      <c r="H312" s="10" t="e">
        <f>(SUMIF(CSV!$A:$A,$A312,CSV!$R:$R)  + SUMIF(CSV!$B:$B,$A312,CSV!$S:$S) )/$D312</f>
        <v>#DIV/0!</v>
      </c>
      <c r="I312" s="6" t="e">
        <f>SUMIF(CSV!$A:$A,$A312,CSV!$R:$R)/$B312</f>
        <v>#DIV/0!</v>
      </c>
      <c r="J312" s="6" t="e">
        <f>SUMIF(CSV!$B:$B,$A312,CSV!$S:$S)/$C312</f>
        <v>#DIV/0!</v>
      </c>
      <c r="K312" s="11" t="e">
        <f>(COUNTIFS(CSV!$A:$A,$A312,CSV!$T:$T,"&gt;2.5") +COUNTIFS(CSV!$B:$B,$A312,CSV!$T:$T,"&gt;2.5"))/$D312</f>
        <v>#DIV/0!</v>
      </c>
      <c r="L312" s="8" t="e">
        <f>COUNTIFS(CSV!$A:$A,$A312,CSV!$T:$T,"&gt;2.5")/$B312</f>
        <v>#DIV/0!</v>
      </c>
      <c r="M312" s="8" t="e">
        <f>COUNTIFS(CSV!$B:$B,$A312,CSV!$T:$T,"&gt;2.5")/$C312</f>
        <v>#DIV/0!</v>
      </c>
      <c r="N312" s="11" t="e">
        <f>(COUNTIFS(CSV!$A:$A,$A312,CSV!$T:$T,"&gt;4.5") +COUNTIFS(CSV!$B:$B,$A312,CSV!$T:$T,"&gt;4.5"))/$D312</f>
        <v>#DIV/0!</v>
      </c>
      <c r="O312" s="8" t="e">
        <f>COUNTIFS(CSV!$A:$A,$A312,CSV!$T:$T,"&gt;4.5")/$B312</f>
        <v>#DIV/0!</v>
      </c>
      <c r="P312" s="8" t="e">
        <f>COUNTIFS(CSV!$B:$B,$A312,CSV!$T:$T,"&gt;4.5")/$C312</f>
        <v>#DIV/0!</v>
      </c>
      <c r="Q312" s="11" t="e">
        <f>(COUNTIFS(CSV!$A:$A,$A312,CSV!$R:$R,"&gt;0.5") +COUNTIFS(CSV!$B:$B,$A312,CSV!$S:$S,"&gt;0.5"))/$D312</f>
        <v>#DIV/0!</v>
      </c>
      <c r="R312" s="8" t="e">
        <f>COUNTIFS(CSV!$A:$A,$A312,CSV!$R:$R,"&gt;0.5")/$B312</f>
        <v>#DIV/0!</v>
      </c>
      <c r="S312" s="8" t="e">
        <f>COUNTIFS(CSV!$B:$B,$A312,CSV!$S:$S,"&gt;0.5")/$C312</f>
        <v>#DIV/0!</v>
      </c>
      <c r="T312" s="11" t="e">
        <f>(COUNTIFS(CSV!$A:$A,$A312,CSV!$R:$R,"&gt;1.5") +COUNTIFS(CSV!$B:$B,$A312,CSV!$S:$S,"&gt;1.5"))/$D312</f>
        <v>#DIV/0!</v>
      </c>
      <c r="U312" s="8" t="e">
        <f>COUNTIFS(CSV!$A:$A,$A312,CSV!$R:$R,"&gt;1.5")/$B312</f>
        <v>#DIV/0!</v>
      </c>
      <c r="V312" s="8" t="e">
        <f>COUNTIFS(CSV!$B:$B,$A312,CSV!$S:$S,"&gt;1.5")/$C312</f>
        <v>#DIV/0!</v>
      </c>
    </row>
    <row r="313" spans="1:22" x14ac:dyDescent="0.3">
      <c r="A313" t="s">
        <v>405</v>
      </c>
      <c r="B313" s="9">
        <f>COUNTIF(CSV!A:A,A313)</f>
        <v>3</v>
      </c>
      <c r="C313" s="4">
        <f>COUNTIF(CSV!B:B,A313)</f>
        <v>1</v>
      </c>
      <c r="D313" s="4">
        <f t="shared" si="9"/>
        <v>4</v>
      </c>
      <c r="E313" s="10">
        <f>(SUMIF(CSV!$A:$A,$A313,CSV!$T:$T)  + SUMIF(CSV!$B:$B,$A313,CSV!$T:$T) )/$D313</f>
        <v>4.25</v>
      </c>
      <c r="F313" s="6">
        <f>SUMIF(CSV!$A:$A,$A313,CSV!$T:$T)/$B313</f>
        <v>4.666666666666667</v>
      </c>
      <c r="G313" s="6">
        <f>SUMIF(CSV!$B:$B,$A313,CSV!$T:$T)/$C313</f>
        <v>3</v>
      </c>
      <c r="H313" s="10">
        <f>(SUMIF(CSV!$A:$A,$A313,CSV!$R:$R)  + SUMIF(CSV!$B:$B,$A313,CSV!$S:$S) )/$D313</f>
        <v>2.5</v>
      </c>
      <c r="I313" s="6">
        <f>SUMIF(CSV!$A:$A,$A313,CSV!$R:$R)/$B313</f>
        <v>3</v>
      </c>
      <c r="J313" s="6">
        <f>SUMIF(CSV!$B:$B,$A313,CSV!$S:$S)/$C313</f>
        <v>1</v>
      </c>
      <c r="K313" s="11">
        <f>(COUNTIFS(CSV!$A:$A,$A313,CSV!$T:$T,"&gt;2.5") +COUNTIFS(CSV!$B:$B,$A313,CSV!$T:$T,"&gt;2.5"))/$D313</f>
        <v>0.75</v>
      </c>
      <c r="L313" s="8">
        <f>COUNTIFS(CSV!$A:$A,$A313,CSV!$T:$T,"&gt;2.5")/$B313</f>
        <v>0.66666666666666663</v>
      </c>
      <c r="M313" s="8">
        <f>COUNTIFS(CSV!$B:$B,$A313,CSV!$T:$T,"&gt;2.5")/$C313</f>
        <v>1</v>
      </c>
      <c r="N313" s="11">
        <f>(COUNTIFS(CSV!$A:$A,$A313,CSV!$T:$T,"&gt;4.5") +COUNTIFS(CSV!$B:$B,$A313,CSV!$T:$T,"&gt;4.5"))/$D313</f>
        <v>0.25</v>
      </c>
      <c r="O313" s="8">
        <f>COUNTIFS(CSV!$A:$A,$A313,CSV!$T:$T,"&gt;4.5")/$B313</f>
        <v>0.33333333333333331</v>
      </c>
      <c r="P313" s="8">
        <f>COUNTIFS(CSV!$B:$B,$A313,CSV!$T:$T,"&gt;4.5")/$C313</f>
        <v>0</v>
      </c>
      <c r="Q313" s="11">
        <f>(COUNTIFS(CSV!$A:$A,$A313,CSV!$R:$R,"&gt;0.5") +COUNTIFS(CSV!$B:$B,$A313,CSV!$S:$S,"&gt;0.5"))/$D313</f>
        <v>1</v>
      </c>
      <c r="R313" s="8">
        <f>COUNTIFS(CSV!$A:$A,$A313,CSV!$R:$R,"&gt;0.5")/$B313</f>
        <v>1</v>
      </c>
      <c r="S313" s="8">
        <f>COUNTIFS(CSV!$B:$B,$A313,CSV!$S:$S,"&gt;0.5")/$C313</f>
        <v>1</v>
      </c>
      <c r="T313" s="11">
        <f>(COUNTIFS(CSV!$A:$A,$A313,CSV!$R:$R,"&gt;1.5") +COUNTIFS(CSV!$B:$B,$A313,CSV!$S:$S,"&gt;1.5"))/$D313</f>
        <v>0.5</v>
      </c>
      <c r="U313" s="8">
        <f>COUNTIFS(CSV!$A:$A,$A313,CSV!$R:$R,"&gt;1.5")/$B313</f>
        <v>0.66666666666666663</v>
      </c>
      <c r="V313" s="8">
        <f>COUNTIFS(CSV!$B:$B,$A313,CSV!$S:$S,"&gt;1.5")/$C313</f>
        <v>0</v>
      </c>
    </row>
    <row r="314" spans="1:22" x14ac:dyDescent="0.3">
      <c r="A314" t="s">
        <v>400</v>
      </c>
      <c r="B314" s="9">
        <f>COUNTIF(CSV!A:A,A314)</f>
        <v>1</v>
      </c>
      <c r="C314" s="4">
        <f>COUNTIF(CSV!B:B,A314)</f>
        <v>0</v>
      </c>
      <c r="D314" s="4">
        <f t="shared" si="9"/>
        <v>1</v>
      </c>
      <c r="E314" s="10">
        <f>(SUMIF(CSV!$A:$A,$A314,CSV!$T:$T)  + SUMIF(CSV!$B:$B,$A314,CSV!$T:$T) )/$D314</f>
        <v>1</v>
      </c>
      <c r="F314" s="6">
        <f>SUMIF(CSV!$A:$A,$A314,CSV!$T:$T)/$B314</f>
        <v>1</v>
      </c>
      <c r="G314" s="6" t="e">
        <f>SUMIF(CSV!$B:$B,$A314,CSV!$T:$T)/$C314</f>
        <v>#DIV/0!</v>
      </c>
      <c r="H314" s="10">
        <f>(SUMIF(CSV!$A:$A,$A314,CSV!$R:$R)  + SUMIF(CSV!$B:$B,$A314,CSV!$S:$S) )/$D314</f>
        <v>1</v>
      </c>
      <c r="I314" s="6">
        <f>SUMIF(CSV!$A:$A,$A314,CSV!$R:$R)/$B314</f>
        <v>1</v>
      </c>
      <c r="J314" s="6" t="e">
        <f>SUMIF(CSV!$B:$B,$A314,CSV!$S:$S)/$C314</f>
        <v>#DIV/0!</v>
      </c>
      <c r="K314" s="11">
        <f>(COUNTIFS(CSV!$A:$A,$A314,CSV!$T:$T,"&gt;2.5") +COUNTIFS(CSV!$B:$B,$A314,CSV!$T:$T,"&gt;2.5"))/$D314</f>
        <v>0</v>
      </c>
      <c r="L314" s="8">
        <f>COUNTIFS(CSV!$A:$A,$A314,CSV!$T:$T,"&gt;2.5")/$B314</f>
        <v>0</v>
      </c>
      <c r="M314" s="8" t="e">
        <f>COUNTIFS(CSV!$B:$B,$A314,CSV!$T:$T,"&gt;2.5")/$C314</f>
        <v>#DIV/0!</v>
      </c>
      <c r="N314" s="11">
        <f>(COUNTIFS(CSV!$A:$A,$A314,CSV!$T:$T,"&gt;4.5") +COUNTIFS(CSV!$B:$B,$A314,CSV!$T:$T,"&gt;4.5"))/$D314</f>
        <v>0</v>
      </c>
      <c r="O314" s="8">
        <f>COUNTIFS(CSV!$A:$A,$A314,CSV!$T:$T,"&gt;4.5")/$B314</f>
        <v>0</v>
      </c>
      <c r="P314" s="8" t="e">
        <f>COUNTIFS(CSV!$B:$B,$A314,CSV!$T:$T,"&gt;4.5")/$C314</f>
        <v>#DIV/0!</v>
      </c>
      <c r="Q314" s="11">
        <f>(COUNTIFS(CSV!$A:$A,$A314,CSV!$R:$R,"&gt;0.5") +COUNTIFS(CSV!$B:$B,$A314,CSV!$S:$S,"&gt;0.5"))/$D314</f>
        <v>1</v>
      </c>
      <c r="R314" s="8">
        <f>COUNTIFS(CSV!$A:$A,$A314,CSV!$R:$R,"&gt;0.5")/$B314</f>
        <v>1</v>
      </c>
      <c r="S314" s="8" t="e">
        <f>COUNTIFS(CSV!$B:$B,$A314,CSV!$S:$S,"&gt;0.5")/$C314</f>
        <v>#DIV/0!</v>
      </c>
      <c r="T314" s="11">
        <f>(COUNTIFS(CSV!$A:$A,$A314,CSV!$R:$R,"&gt;1.5") +COUNTIFS(CSV!$B:$B,$A314,CSV!$S:$S,"&gt;1.5"))/$D314</f>
        <v>0</v>
      </c>
      <c r="U314" s="8">
        <f>COUNTIFS(CSV!$A:$A,$A314,CSV!$R:$R,"&gt;1.5")/$B314</f>
        <v>0</v>
      </c>
      <c r="V314" s="8" t="e">
        <f>COUNTIFS(CSV!$B:$B,$A314,CSV!$S:$S,"&gt;1.5")/$C314</f>
        <v>#DIV/0!</v>
      </c>
    </row>
    <row r="315" spans="1:22" x14ac:dyDescent="0.3">
      <c r="A315" t="s">
        <v>401</v>
      </c>
      <c r="B315" s="9">
        <f>COUNTIF(CSV!A:A,A315)</f>
        <v>0</v>
      </c>
      <c r="C315" s="4">
        <f>COUNTIF(CSV!B:B,A315)</f>
        <v>0</v>
      </c>
      <c r="D315" s="4">
        <f t="shared" si="9"/>
        <v>0</v>
      </c>
      <c r="E315" s="10" t="e">
        <f>(SUMIF(CSV!$A:$A,$A315,CSV!$T:$T)  + SUMIF(CSV!$B:$B,$A315,CSV!$T:$T) )/$D315</f>
        <v>#DIV/0!</v>
      </c>
      <c r="F315" s="6" t="e">
        <f>SUMIF(CSV!$A:$A,$A315,CSV!$T:$T)/$B315</f>
        <v>#DIV/0!</v>
      </c>
      <c r="G315" s="6" t="e">
        <f>SUMIF(CSV!$B:$B,$A315,CSV!$T:$T)/$C315</f>
        <v>#DIV/0!</v>
      </c>
      <c r="H315" s="10" t="e">
        <f>(SUMIF(CSV!$A:$A,$A315,CSV!$R:$R)  + SUMIF(CSV!$B:$B,$A315,CSV!$S:$S) )/$D315</f>
        <v>#DIV/0!</v>
      </c>
      <c r="I315" s="6" t="e">
        <f>SUMIF(CSV!$A:$A,$A315,CSV!$R:$R)/$B315</f>
        <v>#DIV/0!</v>
      </c>
      <c r="J315" s="6" t="e">
        <f>SUMIF(CSV!$B:$B,$A315,CSV!$S:$S)/$C315</f>
        <v>#DIV/0!</v>
      </c>
      <c r="K315" s="11" t="e">
        <f>(COUNTIFS(CSV!$A:$A,$A315,CSV!$T:$T,"&gt;2.5") +COUNTIFS(CSV!$B:$B,$A315,CSV!$T:$T,"&gt;2.5"))/$D315</f>
        <v>#DIV/0!</v>
      </c>
      <c r="L315" s="8" t="e">
        <f>COUNTIFS(CSV!$A:$A,$A315,CSV!$T:$T,"&gt;2.5")/$B315</f>
        <v>#DIV/0!</v>
      </c>
      <c r="M315" s="8" t="e">
        <f>COUNTIFS(CSV!$B:$B,$A315,CSV!$T:$T,"&gt;2.5")/$C315</f>
        <v>#DIV/0!</v>
      </c>
      <c r="N315" s="11" t="e">
        <f>(COUNTIFS(CSV!$A:$A,$A315,CSV!$T:$T,"&gt;4.5") +COUNTIFS(CSV!$B:$B,$A315,CSV!$T:$T,"&gt;4.5"))/$D315</f>
        <v>#DIV/0!</v>
      </c>
      <c r="O315" s="8" t="e">
        <f>COUNTIFS(CSV!$A:$A,$A315,CSV!$T:$T,"&gt;4.5")/$B315</f>
        <v>#DIV/0!</v>
      </c>
      <c r="P315" s="8" t="e">
        <f>COUNTIFS(CSV!$B:$B,$A315,CSV!$T:$T,"&gt;4.5")/$C315</f>
        <v>#DIV/0!</v>
      </c>
      <c r="Q315" s="11" t="e">
        <f>(COUNTIFS(CSV!$A:$A,$A315,CSV!$R:$R,"&gt;0.5") +COUNTIFS(CSV!$B:$B,$A315,CSV!$S:$S,"&gt;0.5"))/$D315</f>
        <v>#DIV/0!</v>
      </c>
      <c r="R315" s="8" t="e">
        <f>COUNTIFS(CSV!$A:$A,$A315,CSV!$R:$R,"&gt;0.5")/$B315</f>
        <v>#DIV/0!</v>
      </c>
      <c r="S315" s="8" t="e">
        <f>COUNTIFS(CSV!$B:$B,$A315,CSV!$S:$S,"&gt;0.5")/$C315</f>
        <v>#DIV/0!</v>
      </c>
      <c r="T315" s="11" t="e">
        <f>(COUNTIFS(CSV!$A:$A,$A315,CSV!$R:$R,"&gt;1.5") +COUNTIFS(CSV!$B:$B,$A315,CSV!$S:$S,"&gt;1.5"))/$D315</f>
        <v>#DIV/0!</v>
      </c>
      <c r="U315" s="8" t="e">
        <f>COUNTIFS(CSV!$A:$A,$A315,CSV!$R:$R,"&gt;1.5")/$B315</f>
        <v>#DIV/0!</v>
      </c>
      <c r="V315" s="8" t="e">
        <f>COUNTIFS(CSV!$B:$B,$A315,CSV!$S:$S,"&gt;1.5")/$C315</f>
        <v>#DIV/0!</v>
      </c>
    </row>
    <row r="316" spans="1:22" x14ac:dyDescent="0.3">
      <c r="A316" t="s">
        <v>402</v>
      </c>
      <c r="B316" s="9">
        <f>COUNTIF(CSV!A:A,A316)</f>
        <v>0</v>
      </c>
      <c r="C316" s="4">
        <f>COUNTIF(CSV!B:B,A316)</f>
        <v>1</v>
      </c>
      <c r="D316" s="4">
        <f t="shared" si="9"/>
        <v>1</v>
      </c>
      <c r="E316" s="10">
        <f>(SUMIF(CSV!$A:$A,$A316,CSV!$T:$T)  + SUMIF(CSV!$B:$B,$A316,CSV!$T:$T) )/$D316</f>
        <v>5</v>
      </c>
      <c r="F316" s="6" t="e">
        <f>SUMIF(CSV!$A:$A,$A316,CSV!$T:$T)/$B316</f>
        <v>#DIV/0!</v>
      </c>
      <c r="G316" s="6">
        <f>SUMIF(CSV!$B:$B,$A316,CSV!$T:$T)/$C316</f>
        <v>5</v>
      </c>
      <c r="H316" s="10">
        <f>(SUMIF(CSV!$A:$A,$A316,CSV!$R:$R)  + SUMIF(CSV!$B:$B,$A316,CSV!$S:$S) )/$D316</f>
        <v>3</v>
      </c>
      <c r="I316" s="6" t="e">
        <f>SUMIF(CSV!$A:$A,$A316,CSV!$R:$R)/$B316</f>
        <v>#DIV/0!</v>
      </c>
      <c r="J316" s="6">
        <f>SUMIF(CSV!$B:$B,$A316,CSV!$S:$S)/$C316</f>
        <v>3</v>
      </c>
      <c r="K316" s="11">
        <f>(COUNTIFS(CSV!$A:$A,$A316,CSV!$T:$T,"&gt;2.5") +COUNTIFS(CSV!$B:$B,$A316,CSV!$T:$T,"&gt;2.5"))/$D316</f>
        <v>1</v>
      </c>
      <c r="L316" s="8" t="e">
        <f>COUNTIFS(CSV!$A:$A,$A316,CSV!$T:$T,"&gt;2.5")/$B316</f>
        <v>#DIV/0!</v>
      </c>
      <c r="M316" s="8">
        <f>COUNTIFS(CSV!$B:$B,$A316,CSV!$T:$T,"&gt;2.5")/$C316</f>
        <v>1</v>
      </c>
      <c r="N316" s="11">
        <f>(COUNTIFS(CSV!$A:$A,$A316,CSV!$T:$T,"&gt;4.5") +COUNTIFS(CSV!$B:$B,$A316,CSV!$T:$T,"&gt;4.5"))/$D316</f>
        <v>1</v>
      </c>
      <c r="O316" s="8" t="e">
        <f>COUNTIFS(CSV!$A:$A,$A316,CSV!$T:$T,"&gt;4.5")/$B316</f>
        <v>#DIV/0!</v>
      </c>
      <c r="P316" s="8">
        <f>COUNTIFS(CSV!$B:$B,$A316,CSV!$T:$T,"&gt;4.5")/$C316</f>
        <v>1</v>
      </c>
      <c r="Q316" s="11">
        <f>(COUNTIFS(CSV!$A:$A,$A316,CSV!$R:$R,"&gt;0.5") +COUNTIFS(CSV!$B:$B,$A316,CSV!$S:$S,"&gt;0.5"))/$D316</f>
        <v>1</v>
      </c>
      <c r="R316" s="8" t="e">
        <f>COUNTIFS(CSV!$A:$A,$A316,CSV!$R:$R,"&gt;0.5")/$B316</f>
        <v>#DIV/0!</v>
      </c>
      <c r="S316" s="8">
        <f>COUNTIFS(CSV!$B:$B,$A316,CSV!$S:$S,"&gt;0.5")/$C316</f>
        <v>1</v>
      </c>
      <c r="T316" s="11">
        <f>(COUNTIFS(CSV!$A:$A,$A316,CSV!$R:$R,"&gt;1.5") +COUNTIFS(CSV!$B:$B,$A316,CSV!$S:$S,"&gt;1.5"))/$D316</f>
        <v>1</v>
      </c>
      <c r="U316" s="8" t="e">
        <f>COUNTIFS(CSV!$A:$A,$A316,CSV!$R:$R,"&gt;1.5")/$B316</f>
        <v>#DIV/0!</v>
      </c>
      <c r="V316" s="8">
        <f>COUNTIFS(CSV!$B:$B,$A316,CSV!$S:$S,"&gt;1.5")/$C316</f>
        <v>1</v>
      </c>
    </row>
    <row r="317" spans="1:22" x14ac:dyDescent="0.3">
      <c r="A317" t="s">
        <v>414</v>
      </c>
      <c r="B317" s="9">
        <f>COUNTIF(CSV!A:A,A317)</f>
        <v>1</v>
      </c>
      <c r="C317" s="4">
        <f>COUNTIF(CSV!B:B,A317)</f>
        <v>2</v>
      </c>
      <c r="D317" s="4">
        <f t="shared" ref="D317:D370" si="10">B317+C317</f>
        <v>3</v>
      </c>
      <c r="E317" s="10">
        <f>(SUMIF(CSV!$A:$A,$A317,CSV!$T:$T)  + SUMIF(CSV!$B:$B,$A317,CSV!$T:$T) )/$D317</f>
        <v>3.3333333333333335</v>
      </c>
      <c r="F317" s="6">
        <f>SUMIF(CSV!$A:$A,$A317,CSV!$T:$T)/$B317</f>
        <v>3</v>
      </c>
      <c r="G317" s="6">
        <f>SUMIF(CSV!$B:$B,$A317,CSV!$T:$T)/$C317</f>
        <v>3.5</v>
      </c>
      <c r="H317" s="10">
        <f>(SUMIF(CSV!$A:$A,$A317,CSV!$R:$R)  + SUMIF(CSV!$B:$B,$A317,CSV!$S:$S) )/$D317</f>
        <v>1.3333333333333333</v>
      </c>
      <c r="I317" s="6">
        <f>SUMIF(CSV!$A:$A,$A317,CSV!$R:$R)/$B317</f>
        <v>1</v>
      </c>
      <c r="J317" s="6">
        <f>SUMIF(CSV!$B:$B,$A317,CSV!$S:$S)/$C317</f>
        <v>1.5</v>
      </c>
      <c r="K317" s="11">
        <f>(COUNTIFS(CSV!$A:$A,$A317,CSV!$T:$T,"&gt;2.5") +COUNTIFS(CSV!$B:$B,$A317,CSV!$T:$T,"&gt;2.5"))/$D317</f>
        <v>1</v>
      </c>
      <c r="L317" s="8">
        <f>COUNTIFS(CSV!$A:$A,$A317,CSV!$T:$T,"&gt;2.5")/$B317</f>
        <v>1</v>
      </c>
      <c r="M317" s="8">
        <f>COUNTIFS(CSV!$B:$B,$A317,CSV!$T:$T,"&gt;2.5")/$C317</f>
        <v>1</v>
      </c>
      <c r="N317" s="11">
        <f>(COUNTIFS(CSV!$A:$A,$A317,CSV!$T:$T,"&gt;4.5") +COUNTIFS(CSV!$B:$B,$A317,CSV!$T:$T,"&gt;4.5"))/$D317</f>
        <v>0</v>
      </c>
      <c r="O317" s="8">
        <f>COUNTIFS(CSV!$A:$A,$A317,CSV!$T:$T,"&gt;4.5")/$B317</f>
        <v>0</v>
      </c>
      <c r="P317" s="8">
        <f>COUNTIFS(CSV!$B:$B,$A317,CSV!$T:$T,"&gt;4.5")/$C317</f>
        <v>0</v>
      </c>
      <c r="Q317" s="11">
        <f>(COUNTIFS(CSV!$A:$A,$A317,CSV!$R:$R,"&gt;0.5") +COUNTIFS(CSV!$B:$B,$A317,CSV!$S:$S,"&gt;0.5"))/$D317</f>
        <v>1</v>
      </c>
      <c r="R317" s="8">
        <f>COUNTIFS(CSV!$A:$A,$A317,CSV!$R:$R,"&gt;0.5")/$B317</f>
        <v>1</v>
      </c>
      <c r="S317" s="8">
        <f>COUNTIFS(CSV!$B:$B,$A317,CSV!$S:$S,"&gt;0.5")/$C317</f>
        <v>1</v>
      </c>
      <c r="T317" s="11">
        <f>(COUNTIFS(CSV!$A:$A,$A317,CSV!$R:$R,"&gt;1.5") +COUNTIFS(CSV!$B:$B,$A317,CSV!$S:$S,"&gt;1.5"))/$D317</f>
        <v>0.33333333333333331</v>
      </c>
      <c r="U317" s="8">
        <f>COUNTIFS(CSV!$A:$A,$A317,CSV!$R:$R,"&gt;1.5")/$B317</f>
        <v>0</v>
      </c>
      <c r="V317" s="8">
        <f>COUNTIFS(CSV!$B:$B,$A317,CSV!$S:$S,"&gt;1.5")/$C317</f>
        <v>0.5</v>
      </c>
    </row>
    <row r="318" spans="1:22" x14ac:dyDescent="0.3">
      <c r="A318" t="s">
        <v>407</v>
      </c>
      <c r="B318" s="9">
        <f>COUNTIF(CSV!A:A,A318)</f>
        <v>2</v>
      </c>
      <c r="C318" s="4">
        <f>COUNTIF(CSV!B:B,A318)</f>
        <v>0</v>
      </c>
      <c r="D318" s="4">
        <f t="shared" si="10"/>
        <v>2</v>
      </c>
      <c r="E318" s="10">
        <f>(SUMIF(CSV!$A:$A,$A318,CSV!$T:$T)  + SUMIF(CSV!$B:$B,$A318,CSV!$T:$T) )/$D318</f>
        <v>4.5</v>
      </c>
      <c r="F318" s="6">
        <f>SUMIF(CSV!$A:$A,$A318,CSV!$T:$T)/$B318</f>
        <v>4.5</v>
      </c>
      <c r="G318" s="6" t="e">
        <f>SUMIF(CSV!$B:$B,$A318,CSV!$T:$T)/$C318</f>
        <v>#DIV/0!</v>
      </c>
      <c r="H318" s="10">
        <f>(SUMIF(CSV!$A:$A,$A318,CSV!$R:$R)  + SUMIF(CSV!$B:$B,$A318,CSV!$S:$S) )/$D318</f>
        <v>2</v>
      </c>
      <c r="I318" s="6">
        <f>SUMIF(CSV!$A:$A,$A318,CSV!$R:$R)/$B318</f>
        <v>2</v>
      </c>
      <c r="J318" s="6" t="e">
        <f>SUMIF(CSV!$B:$B,$A318,CSV!$S:$S)/$C318</f>
        <v>#DIV/0!</v>
      </c>
      <c r="K318" s="11">
        <f>(COUNTIFS(CSV!$A:$A,$A318,CSV!$T:$T,"&gt;2.5") +COUNTIFS(CSV!$B:$B,$A318,CSV!$T:$T,"&gt;2.5"))/$D318</f>
        <v>1</v>
      </c>
      <c r="L318" s="8">
        <f>COUNTIFS(CSV!$A:$A,$A318,CSV!$T:$T,"&gt;2.5")/$B318</f>
        <v>1</v>
      </c>
      <c r="M318" s="8" t="e">
        <f>COUNTIFS(CSV!$B:$B,$A318,CSV!$T:$T,"&gt;2.5")/$C318</f>
        <v>#DIV/0!</v>
      </c>
      <c r="N318" s="11">
        <f>(COUNTIFS(CSV!$A:$A,$A318,CSV!$T:$T,"&gt;4.5") +COUNTIFS(CSV!$B:$B,$A318,CSV!$T:$T,"&gt;4.5"))/$D318</f>
        <v>0.5</v>
      </c>
      <c r="O318" s="8">
        <f>COUNTIFS(CSV!$A:$A,$A318,CSV!$T:$T,"&gt;4.5")/$B318</f>
        <v>0.5</v>
      </c>
      <c r="P318" s="8" t="e">
        <f>COUNTIFS(CSV!$B:$B,$A318,CSV!$T:$T,"&gt;4.5")/$C318</f>
        <v>#DIV/0!</v>
      </c>
      <c r="Q318" s="11">
        <f>(COUNTIFS(CSV!$A:$A,$A318,CSV!$R:$R,"&gt;0.5") +COUNTIFS(CSV!$B:$B,$A318,CSV!$S:$S,"&gt;0.5"))/$D318</f>
        <v>1</v>
      </c>
      <c r="R318" s="8">
        <f>COUNTIFS(CSV!$A:$A,$A318,CSV!$R:$R,"&gt;0.5")/$B318</f>
        <v>1</v>
      </c>
      <c r="S318" s="8" t="e">
        <f>COUNTIFS(CSV!$B:$B,$A318,CSV!$S:$S,"&gt;0.5")/$C318</f>
        <v>#DIV/0!</v>
      </c>
      <c r="T318" s="11">
        <f>(COUNTIFS(CSV!$A:$A,$A318,CSV!$R:$R,"&gt;1.5") +COUNTIFS(CSV!$B:$B,$A318,CSV!$S:$S,"&gt;1.5"))/$D318</f>
        <v>1</v>
      </c>
      <c r="U318" s="8">
        <f>COUNTIFS(CSV!$A:$A,$A318,CSV!$R:$R,"&gt;1.5")/$B318</f>
        <v>1</v>
      </c>
      <c r="V318" s="8" t="e">
        <f>COUNTIFS(CSV!$B:$B,$A318,CSV!$S:$S,"&gt;1.5")/$C318</f>
        <v>#DIV/0!</v>
      </c>
    </row>
    <row r="319" spans="1:22" x14ac:dyDescent="0.3">
      <c r="A319" t="s">
        <v>404</v>
      </c>
      <c r="B319" s="9">
        <f>COUNTIF(CSV!A:A,A319)</f>
        <v>1</v>
      </c>
      <c r="C319" s="4">
        <f>COUNTIF(CSV!B:B,A319)</f>
        <v>2</v>
      </c>
      <c r="D319" s="4">
        <f t="shared" si="10"/>
        <v>3</v>
      </c>
      <c r="E319" s="10">
        <f>(SUMIF(CSV!$A:$A,$A319,CSV!$T:$T)  + SUMIF(CSV!$B:$B,$A319,CSV!$T:$T) )/$D319</f>
        <v>3.6666666666666665</v>
      </c>
      <c r="F319" s="6">
        <f>SUMIF(CSV!$A:$A,$A319,CSV!$T:$T)/$B319</f>
        <v>5</v>
      </c>
      <c r="G319" s="6">
        <f>SUMIF(CSV!$B:$B,$A319,CSV!$T:$T)/$C319</f>
        <v>3</v>
      </c>
      <c r="H319" s="10">
        <f>(SUMIF(CSV!$A:$A,$A319,CSV!$R:$R)  + SUMIF(CSV!$B:$B,$A319,CSV!$S:$S) )/$D319</f>
        <v>1.3333333333333333</v>
      </c>
      <c r="I319" s="6">
        <f>SUMIF(CSV!$A:$A,$A319,CSV!$R:$R)/$B319</f>
        <v>2</v>
      </c>
      <c r="J319" s="6">
        <f>SUMIF(CSV!$B:$B,$A319,CSV!$S:$S)/$C319</f>
        <v>1</v>
      </c>
      <c r="K319" s="11">
        <f>(COUNTIFS(CSV!$A:$A,$A319,CSV!$T:$T,"&gt;2.5") +COUNTIFS(CSV!$B:$B,$A319,CSV!$T:$T,"&gt;2.5"))/$D319</f>
        <v>0.66666666666666663</v>
      </c>
      <c r="L319" s="8">
        <f>COUNTIFS(CSV!$A:$A,$A319,CSV!$T:$T,"&gt;2.5")/$B319</f>
        <v>1</v>
      </c>
      <c r="M319" s="8">
        <f>COUNTIFS(CSV!$B:$B,$A319,CSV!$T:$T,"&gt;2.5")/$C319</f>
        <v>0.5</v>
      </c>
      <c r="N319" s="11">
        <f>(COUNTIFS(CSV!$A:$A,$A319,CSV!$T:$T,"&gt;4.5") +COUNTIFS(CSV!$B:$B,$A319,CSV!$T:$T,"&gt;4.5"))/$D319</f>
        <v>0.66666666666666663</v>
      </c>
      <c r="O319" s="8">
        <f>COUNTIFS(CSV!$A:$A,$A319,CSV!$T:$T,"&gt;4.5")/$B319</f>
        <v>1</v>
      </c>
      <c r="P319" s="8">
        <f>COUNTIFS(CSV!$B:$B,$A319,CSV!$T:$T,"&gt;4.5")/$C319</f>
        <v>0.5</v>
      </c>
      <c r="Q319" s="11">
        <f>(COUNTIFS(CSV!$A:$A,$A319,CSV!$R:$R,"&gt;0.5") +COUNTIFS(CSV!$B:$B,$A319,CSV!$S:$S,"&gt;0.5"))/$D319</f>
        <v>0.66666666666666663</v>
      </c>
      <c r="R319" s="8">
        <f>COUNTIFS(CSV!$A:$A,$A319,CSV!$R:$R,"&gt;0.5")/$B319</f>
        <v>1</v>
      </c>
      <c r="S319" s="8">
        <f>COUNTIFS(CSV!$B:$B,$A319,CSV!$S:$S,"&gt;0.5")/$C319</f>
        <v>0.5</v>
      </c>
      <c r="T319" s="11">
        <f>(COUNTIFS(CSV!$A:$A,$A319,CSV!$R:$R,"&gt;1.5") +COUNTIFS(CSV!$B:$B,$A319,CSV!$S:$S,"&gt;1.5"))/$D319</f>
        <v>0.66666666666666663</v>
      </c>
      <c r="U319" s="8">
        <f>COUNTIFS(CSV!$A:$A,$A319,CSV!$R:$R,"&gt;1.5")/$B319</f>
        <v>1</v>
      </c>
      <c r="V319" s="8">
        <f>COUNTIFS(CSV!$B:$B,$A319,CSV!$S:$S,"&gt;1.5")/$C319</f>
        <v>0.5</v>
      </c>
    </row>
    <row r="320" spans="1:22" x14ac:dyDescent="0.3">
      <c r="A320" t="s">
        <v>413</v>
      </c>
      <c r="B320" s="9">
        <f>COUNTIF(CSV!A:A,A320)</f>
        <v>1</v>
      </c>
      <c r="C320" s="4">
        <f>COUNTIF(CSV!B:B,A320)</f>
        <v>3</v>
      </c>
      <c r="D320" s="4">
        <f t="shared" si="10"/>
        <v>4</v>
      </c>
      <c r="E320" s="10">
        <f>(SUMIF(CSV!$A:$A,$A320,CSV!$T:$T)  + SUMIF(CSV!$B:$B,$A320,CSV!$T:$T) )/$D320</f>
        <v>3.25</v>
      </c>
      <c r="F320" s="6">
        <f>SUMIF(CSV!$A:$A,$A320,CSV!$T:$T)/$B320</f>
        <v>5</v>
      </c>
      <c r="G320" s="6">
        <f>SUMIF(CSV!$B:$B,$A320,CSV!$T:$T)/$C320</f>
        <v>2.6666666666666665</v>
      </c>
      <c r="H320" s="10">
        <f>(SUMIF(CSV!$A:$A,$A320,CSV!$R:$R)  + SUMIF(CSV!$B:$B,$A320,CSV!$S:$S) )/$D320</f>
        <v>1.75</v>
      </c>
      <c r="I320" s="6">
        <f>SUMIF(CSV!$A:$A,$A320,CSV!$R:$R)/$B320</f>
        <v>3</v>
      </c>
      <c r="J320" s="6">
        <f>SUMIF(CSV!$B:$B,$A320,CSV!$S:$S)/$C320</f>
        <v>1.3333333333333333</v>
      </c>
      <c r="K320" s="11">
        <f>(COUNTIFS(CSV!$A:$A,$A320,CSV!$T:$T,"&gt;2.5") +COUNTIFS(CSV!$B:$B,$A320,CSV!$T:$T,"&gt;2.5"))/$D320</f>
        <v>0.75</v>
      </c>
      <c r="L320" s="8">
        <f>COUNTIFS(CSV!$A:$A,$A320,CSV!$T:$T,"&gt;2.5")/$B320</f>
        <v>1</v>
      </c>
      <c r="M320" s="8">
        <f>COUNTIFS(CSV!$B:$B,$A320,CSV!$T:$T,"&gt;2.5")/$C320</f>
        <v>0.66666666666666663</v>
      </c>
      <c r="N320" s="11">
        <f>(COUNTIFS(CSV!$A:$A,$A320,CSV!$T:$T,"&gt;4.5") +COUNTIFS(CSV!$B:$B,$A320,CSV!$T:$T,"&gt;4.5"))/$D320</f>
        <v>0.25</v>
      </c>
      <c r="O320" s="8">
        <f>COUNTIFS(CSV!$A:$A,$A320,CSV!$T:$T,"&gt;4.5")/$B320</f>
        <v>1</v>
      </c>
      <c r="P320" s="8">
        <f>COUNTIFS(CSV!$B:$B,$A320,CSV!$T:$T,"&gt;4.5")/$C320</f>
        <v>0</v>
      </c>
      <c r="Q320" s="11">
        <f>(COUNTIFS(CSV!$A:$A,$A320,CSV!$R:$R,"&gt;0.5") +COUNTIFS(CSV!$B:$B,$A320,CSV!$S:$S,"&gt;0.5"))/$D320</f>
        <v>1</v>
      </c>
      <c r="R320" s="8">
        <f>COUNTIFS(CSV!$A:$A,$A320,CSV!$R:$R,"&gt;0.5")/$B320</f>
        <v>1</v>
      </c>
      <c r="S320" s="8">
        <f>COUNTIFS(CSV!$B:$B,$A320,CSV!$S:$S,"&gt;0.5")/$C320</f>
        <v>1</v>
      </c>
      <c r="T320" s="11">
        <f>(COUNTIFS(CSV!$A:$A,$A320,CSV!$R:$R,"&gt;1.5") +COUNTIFS(CSV!$B:$B,$A320,CSV!$S:$S,"&gt;1.5"))/$D320</f>
        <v>0.5</v>
      </c>
      <c r="U320" s="8">
        <f>COUNTIFS(CSV!$A:$A,$A320,CSV!$R:$R,"&gt;1.5")/$B320</f>
        <v>1</v>
      </c>
      <c r="V320" s="8">
        <f>COUNTIFS(CSV!$B:$B,$A320,CSV!$S:$S,"&gt;1.5")/$C320</f>
        <v>0.33333333333333331</v>
      </c>
    </row>
    <row r="321" spans="1:22" x14ac:dyDescent="0.3">
      <c r="A321" t="s">
        <v>408</v>
      </c>
      <c r="B321" s="9">
        <f>COUNTIF(CSV!A:A,A321)</f>
        <v>2</v>
      </c>
      <c r="C321" s="4">
        <f>COUNTIF(CSV!B:B,A321)</f>
        <v>2</v>
      </c>
      <c r="D321" s="4">
        <f t="shared" si="10"/>
        <v>4</v>
      </c>
      <c r="E321" s="10">
        <f>(SUMIF(CSV!$A:$A,$A321,CSV!$T:$T)  + SUMIF(CSV!$B:$B,$A321,CSV!$T:$T) )/$D321</f>
        <v>3.75</v>
      </c>
      <c r="F321" s="6">
        <f>SUMIF(CSV!$A:$A,$A321,CSV!$T:$T)/$B321</f>
        <v>4.5</v>
      </c>
      <c r="G321" s="6">
        <f>SUMIF(CSV!$B:$B,$A321,CSV!$T:$T)/$C321</f>
        <v>3</v>
      </c>
      <c r="H321" s="10">
        <f>(SUMIF(CSV!$A:$A,$A321,CSV!$R:$R)  + SUMIF(CSV!$B:$B,$A321,CSV!$S:$S) )/$D321</f>
        <v>1.75</v>
      </c>
      <c r="I321" s="6">
        <f>SUMIF(CSV!$A:$A,$A321,CSV!$R:$R)/$B321</f>
        <v>2</v>
      </c>
      <c r="J321" s="6">
        <f>SUMIF(CSV!$B:$B,$A321,CSV!$S:$S)/$C321</f>
        <v>1.5</v>
      </c>
      <c r="K321" s="11">
        <f>(COUNTIFS(CSV!$A:$A,$A321,CSV!$T:$T,"&gt;2.5") +COUNTIFS(CSV!$B:$B,$A321,CSV!$T:$T,"&gt;2.5"))/$D321</f>
        <v>0.75</v>
      </c>
      <c r="L321" s="8">
        <f>COUNTIFS(CSV!$A:$A,$A321,CSV!$T:$T,"&gt;2.5")/$B321</f>
        <v>1</v>
      </c>
      <c r="M321" s="8">
        <f>COUNTIFS(CSV!$B:$B,$A321,CSV!$T:$T,"&gt;2.5")/$C321</f>
        <v>0.5</v>
      </c>
      <c r="N321" s="11">
        <f>(COUNTIFS(CSV!$A:$A,$A321,CSV!$T:$T,"&gt;4.5") +COUNTIFS(CSV!$B:$B,$A321,CSV!$T:$T,"&gt;4.5"))/$D321</f>
        <v>0.5</v>
      </c>
      <c r="O321" s="8">
        <f>COUNTIFS(CSV!$A:$A,$A321,CSV!$T:$T,"&gt;4.5")/$B321</f>
        <v>0.5</v>
      </c>
      <c r="P321" s="8">
        <f>COUNTIFS(CSV!$B:$B,$A321,CSV!$T:$T,"&gt;4.5")/$C321</f>
        <v>0.5</v>
      </c>
      <c r="Q321" s="11">
        <f>(COUNTIFS(CSV!$A:$A,$A321,CSV!$R:$R,"&gt;0.5") +COUNTIFS(CSV!$B:$B,$A321,CSV!$S:$S,"&gt;0.5"))/$D321</f>
        <v>0.75</v>
      </c>
      <c r="R321" s="8">
        <f>COUNTIFS(CSV!$A:$A,$A321,CSV!$R:$R,"&gt;0.5")/$B321</f>
        <v>1</v>
      </c>
      <c r="S321" s="8">
        <f>COUNTIFS(CSV!$B:$B,$A321,CSV!$S:$S,"&gt;0.5")/$C321</f>
        <v>0.5</v>
      </c>
      <c r="T321" s="11">
        <f>(COUNTIFS(CSV!$A:$A,$A321,CSV!$R:$R,"&gt;1.5") +COUNTIFS(CSV!$B:$B,$A321,CSV!$S:$S,"&gt;1.5"))/$D321</f>
        <v>0.75</v>
      </c>
      <c r="U321" s="8">
        <f>COUNTIFS(CSV!$A:$A,$A321,CSV!$R:$R,"&gt;1.5")/$B321</f>
        <v>1</v>
      </c>
      <c r="V321" s="8">
        <f>COUNTIFS(CSV!$B:$B,$A321,CSV!$S:$S,"&gt;1.5")/$C321</f>
        <v>0.5</v>
      </c>
    </row>
    <row r="322" spans="1:22" x14ac:dyDescent="0.3">
      <c r="A322" t="s">
        <v>415</v>
      </c>
      <c r="B322" s="9">
        <f>COUNTIF(CSV!A:A,A322)</f>
        <v>0</v>
      </c>
      <c r="C322" s="4">
        <f>COUNTIF(CSV!B:B,A322)</f>
        <v>2</v>
      </c>
      <c r="D322" s="4">
        <f t="shared" si="10"/>
        <v>2</v>
      </c>
      <c r="E322" s="10">
        <f>(SUMIF(CSV!$A:$A,$A322,CSV!$T:$T)  + SUMIF(CSV!$B:$B,$A322,CSV!$T:$T) )/$D322</f>
        <v>7</v>
      </c>
      <c r="F322" s="6" t="e">
        <f>SUMIF(CSV!$A:$A,$A322,CSV!$T:$T)/$B322</f>
        <v>#DIV/0!</v>
      </c>
      <c r="G322" s="6">
        <f>SUMIF(CSV!$B:$B,$A322,CSV!$T:$T)/$C322</f>
        <v>7</v>
      </c>
      <c r="H322" s="10">
        <f>(SUMIF(CSV!$A:$A,$A322,CSV!$R:$R)  + SUMIF(CSV!$B:$B,$A322,CSV!$S:$S) )/$D322</f>
        <v>3</v>
      </c>
      <c r="I322" s="6" t="e">
        <f>SUMIF(CSV!$A:$A,$A322,CSV!$R:$R)/$B322</f>
        <v>#DIV/0!</v>
      </c>
      <c r="J322" s="6">
        <f>SUMIF(CSV!$B:$B,$A322,CSV!$S:$S)/$C322</f>
        <v>3</v>
      </c>
      <c r="K322" s="11">
        <f>(COUNTIFS(CSV!$A:$A,$A322,CSV!$T:$T,"&gt;2.5") +COUNTIFS(CSV!$B:$B,$A322,CSV!$T:$T,"&gt;2.5"))/$D322</f>
        <v>1</v>
      </c>
      <c r="L322" s="8" t="e">
        <f>COUNTIFS(CSV!$A:$A,$A322,CSV!$T:$T,"&gt;2.5")/$B322</f>
        <v>#DIV/0!</v>
      </c>
      <c r="M322" s="8">
        <f>COUNTIFS(CSV!$B:$B,$A322,CSV!$T:$T,"&gt;2.5")/$C322</f>
        <v>1</v>
      </c>
      <c r="N322" s="11">
        <f>(COUNTIFS(CSV!$A:$A,$A322,CSV!$T:$T,"&gt;4.5") +COUNTIFS(CSV!$B:$B,$A322,CSV!$T:$T,"&gt;4.5"))/$D322</f>
        <v>1</v>
      </c>
      <c r="O322" s="8" t="e">
        <f>COUNTIFS(CSV!$A:$A,$A322,CSV!$T:$T,"&gt;4.5")/$B322</f>
        <v>#DIV/0!</v>
      </c>
      <c r="P322" s="8">
        <f>COUNTIFS(CSV!$B:$B,$A322,CSV!$T:$T,"&gt;4.5")/$C322</f>
        <v>1</v>
      </c>
      <c r="Q322" s="11">
        <f>(COUNTIFS(CSV!$A:$A,$A322,CSV!$R:$R,"&gt;0.5") +COUNTIFS(CSV!$B:$B,$A322,CSV!$S:$S,"&gt;0.5"))/$D322</f>
        <v>1</v>
      </c>
      <c r="R322" s="8" t="e">
        <f>COUNTIFS(CSV!$A:$A,$A322,CSV!$R:$R,"&gt;0.5")/$B322</f>
        <v>#DIV/0!</v>
      </c>
      <c r="S322" s="8">
        <f>COUNTIFS(CSV!$B:$B,$A322,CSV!$S:$S,"&gt;0.5")/$C322</f>
        <v>1</v>
      </c>
      <c r="T322" s="11">
        <f>(COUNTIFS(CSV!$A:$A,$A322,CSV!$R:$R,"&gt;1.5") +COUNTIFS(CSV!$B:$B,$A322,CSV!$S:$S,"&gt;1.5"))/$D322</f>
        <v>1</v>
      </c>
      <c r="U322" s="8" t="e">
        <f>COUNTIFS(CSV!$A:$A,$A322,CSV!$R:$R,"&gt;1.5")/$B322</f>
        <v>#DIV/0!</v>
      </c>
      <c r="V322" s="8">
        <f>COUNTIFS(CSV!$B:$B,$A322,CSV!$S:$S,"&gt;1.5")/$C322</f>
        <v>1</v>
      </c>
    </row>
    <row r="323" spans="1:22" x14ac:dyDescent="0.3">
      <c r="A323" t="s">
        <v>406</v>
      </c>
      <c r="B323" s="9">
        <f>COUNTIF(CSV!A:A,A323)</f>
        <v>1</v>
      </c>
      <c r="C323" s="4">
        <f>COUNTIF(CSV!B:B,A323)</f>
        <v>1</v>
      </c>
      <c r="D323" s="4">
        <f t="shared" si="10"/>
        <v>2</v>
      </c>
      <c r="E323" s="10">
        <f>(SUMIF(CSV!$A:$A,$A323,CSV!$T:$T)  + SUMIF(CSV!$B:$B,$A323,CSV!$T:$T) )/$D323</f>
        <v>3.5</v>
      </c>
      <c r="F323" s="6">
        <f>SUMIF(CSV!$A:$A,$A323,CSV!$T:$T)/$B323</f>
        <v>3</v>
      </c>
      <c r="G323" s="6">
        <f>SUMIF(CSV!$B:$B,$A323,CSV!$T:$T)/$C323</f>
        <v>4</v>
      </c>
      <c r="H323" s="10">
        <f>(SUMIF(CSV!$A:$A,$A323,CSV!$R:$R)  + SUMIF(CSV!$B:$B,$A323,CSV!$S:$S) )/$D323</f>
        <v>1.5</v>
      </c>
      <c r="I323" s="6">
        <f>SUMIF(CSV!$A:$A,$A323,CSV!$R:$R)/$B323</f>
        <v>2</v>
      </c>
      <c r="J323" s="6">
        <f>SUMIF(CSV!$B:$B,$A323,CSV!$S:$S)/$C323</f>
        <v>1</v>
      </c>
      <c r="K323" s="11">
        <f>(COUNTIFS(CSV!$A:$A,$A323,CSV!$T:$T,"&gt;2.5") +COUNTIFS(CSV!$B:$B,$A323,CSV!$T:$T,"&gt;2.5"))/$D323</f>
        <v>1</v>
      </c>
      <c r="L323" s="8">
        <f>COUNTIFS(CSV!$A:$A,$A323,CSV!$T:$T,"&gt;2.5")/$B323</f>
        <v>1</v>
      </c>
      <c r="M323" s="8">
        <f>COUNTIFS(CSV!$B:$B,$A323,CSV!$T:$T,"&gt;2.5")/$C323</f>
        <v>1</v>
      </c>
      <c r="N323" s="11">
        <f>(COUNTIFS(CSV!$A:$A,$A323,CSV!$T:$T,"&gt;4.5") +COUNTIFS(CSV!$B:$B,$A323,CSV!$T:$T,"&gt;4.5"))/$D323</f>
        <v>0</v>
      </c>
      <c r="O323" s="8">
        <f>COUNTIFS(CSV!$A:$A,$A323,CSV!$T:$T,"&gt;4.5")/$B323</f>
        <v>0</v>
      </c>
      <c r="P323" s="8">
        <f>COUNTIFS(CSV!$B:$B,$A323,CSV!$T:$T,"&gt;4.5")/$C323</f>
        <v>0</v>
      </c>
      <c r="Q323" s="11">
        <f>(COUNTIFS(CSV!$A:$A,$A323,CSV!$R:$R,"&gt;0.5") +COUNTIFS(CSV!$B:$B,$A323,CSV!$S:$S,"&gt;0.5"))/$D323</f>
        <v>1</v>
      </c>
      <c r="R323" s="8">
        <f>COUNTIFS(CSV!$A:$A,$A323,CSV!$R:$R,"&gt;0.5")/$B323</f>
        <v>1</v>
      </c>
      <c r="S323" s="8">
        <f>COUNTIFS(CSV!$B:$B,$A323,CSV!$S:$S,"&gt;0.5")/$C323</f>
        <v>1</v>
      </c>
      <c r="T323" s="11">
        <f>(COUNTIFS(CSV!$A:$A,$A323,CSV!$R:$R,"&gt;1.5") +COUNTIFS(CSV!$B:$B,$A323,CSV!$S:$S,"&gt;1.5"))/$D323</f>
        <v>0.5</v>
      </c>
      <c r="U323" s="8">
        <f>COUNTIFS(CSV!$A:$A,$A323,CSV!$R:$R,"&gt;1.5")/$B323</f>
        <v>1</v>
      </c>
      <c r="V323" s="8">
        <f>COUNTIFS(CSV!$B:$B,$A323,CSV!$S:$S,"&gt;1.5")/$C323</f>
        <v>0</v>
      </c>
    </row>
    <row r="324" spans="1:22" x14ac:dyDescent="0.3">
      <c r="A324" t="s">
        <v>411</v>
      </c>
      <c r="B324" s="9">
        <f>COUNTIF(CSV!A:A,A324)</f>
        <v>2</v>
      </c>
      <c r="C324" s="4">
        <f>COUNTIF(CSV!B:B,A324)</f>
        <v>1</v>
      </c>
      <c r="D324" s="4">
        <f t="shared" si="10"/>
        <v>3</v>
      </c>
      <c r="E324" s="10">
        <f>(SUMIF(CSV!$A:$A,$A324,CSV!$T:$T)  + SUMIF(CSV!$B:$B,$A324,CSV!$T:$T) )/$D324</f>
        <v>4.666666666666667</v>
      </c>
      <c r="F324" s="6">
        <f>SUMIF(CSV!$A:$A,$A324,CSV!$T:$T)/$B324</f>
        <v>5</v>
      </c>
      <c r="G324" s="6">
        <f>SUMIF(CSV!$B:$B,$A324,CSV!$T:$T)/$C324</f>
        <v>4</v>
      </c>
      <c r="H324" s="10">
        <f>(SUMIF(CSV!$A:$A,$A324,CSV!$R:$R)  + SUMIF(CSV!$B:$B,$A324,CSV!$S:$S) )/$D324</f>
        <v>2.3333333333333335</v>
      </c>
      <c r="I324" s="6">
        <f>SUMIF(CSV!$A:$A,$A324,CSV!$R:$R)/$B324</f>
        <v>2.5</v>
      </c>
      <c r="J324" s="6">
        <f>SUMIF(CSV!$B:$B,$A324,CSV!$S:$S)/$C324</f>
        <v>2</v>
      </c>
      <c r="K324" s="11">
        <f>(COUNTIFS(CSV!$A:$A,$A324,CSV!$T:$T,"&gt;2.5") +COUNTIFS(CSV!$B:$B,$A324,CSV!$T:$T,"&gt;2.5"))/$D324</f>
        <v>1</v>
      </c>
      <c r="L324" s="8">
        <f>COUNTIFS(CSV!$A:$A,$A324,CSV!$T:$T,"&gt;2.5")/$B324</f>
        <v>1</v>
      </c>
      <c r="M324" s="8">
        <f>COUNTIFS(CSV!$B:$B,$A324,CSV!$T:$T,"&gt;2.5")/$C324</f>
        <v>1</v>
      </c>
      <c r="N324" s="11">
        <f>(COUNTIFS(CSV!$A:$A,$A324,CSV!$T:$T,"&gt;4.5") +COUNTIFS(CSV!$B:$B,$A324,CSV!$T:$T,"&gt;4.5"))/$D324</f>
        <v>0.66666666666666663</v>
      </c>
      <c r="O324" s="8">
        <f>COUNTIFS(CSV!$A:$A,$A324,CSV!$T:$T,"&gt;4.5")/$B324</f>
        <v>1</v>
      </c>
      <c r="P324" s="8">
        <f>COUNTIFS(CSV!$B:$B,$A324,CSV!$T:$T,"&gt;4.5")/$C324</f>
        <v>0</v>
      </c>
      <c r="Q324" s="11">
        <f>(COUNTIFS(CSV!$A:$A,$A324,CSV!$R:$R,"&gt;0.5") +COUNTIFS(CSV!$B:$B,$A324,CSV!$S:$S,"&gt;0.5"))/$D324</f>
        <v>1</v>
      </c>
      <c r="R324" s="8">
        <f>COUNTIFS(CSV!$A:$A,$A324,CSV!$R:$R,"&gt;0.5")/$B324</f>
        <v>1</v>
      </c>
      <c r="S324" s="8">
        <f>COUNTIFS(CSV!$B:$B,$A324,CSV!$S:$S,"&gt;0.5")/$C324</f>
        <v>1</v>
      </c>
      <c r="T324" s="11">
        <f>(COUNTIFS(CSV!$A:$A,$A324,CSV!$R:$R,"&gt;1.5") +COUNTIFS(CSV!$B:$B,$A324,CSV!$S:$S,"&gt;1.5"))/$D324</f>
        <v>1</v>
      </c>
      <c r="U324" s="8">
        <f>COUNTIFS(CSV!$A:$A,$A324,CSV!$R:$R,"&gt;1.5")/$B324</f>
        <v>1</v>
      </c>
      <c r="V324" s="8">
        <f>COUNTIFS(CSV!$B:$B,$A324,CSV!$S:$S,"&gt;1.5")/$C324</f>
        <v>1</v>
      </c>
    </row>
    <row r="325" spans="1:22" x14ac:dyDescent="0.3">
      <c r="A325" t="s">
        <v>409</v>
      </c>
      <c r="B325" s="9">
        <f>COUNTIF(CSV!A:A,A325)</f>
        <v>1</v>
      </c>
      <c r="C325" s="4">
        <f>COUNTIF(CSV!B:B,A325)</f>
        <v>0</v>
      </c>
      <c r="D325" s="4">
        <f t="shared" si="10"/>
        <v>1</v>
      </c>
      <c r="E325" s="10">
        <f>(SUMIF(CSV!$A:$A,$A325,CSV!$T:$T)  + SUMIF(CSV!$B:$B,$A325,CSV!$T:$T) )/$D325</f>
        <v>2</v>
      </c>
      <c r="F325" s="6">
        <f>SUMIF(CSV!$A:$A,$A325,CSV!$T:$T)/$B325</f>
        <v>2</v>
      </c>
      <c r="G325" s="6" t="e">
        <f>SUMIF(CSV!$B:$B,$A325,CSV!$T:$T)/$C325</f>
        <v>#DIV/0!</v>
      </c>
      <c r="H325" s="10">
        <f>(SUMIF(CSV!$A:$A,$A325,CSV!$R:$R)  + SUMIF(CSV!$B:$B,$A325,CSV!$S:$S) )/$D325</f>
        <v>1</v>
      </c>
      <c r="I325" s="6">
        <f>SUMIF(CSV!$A:$A,$A325,CSV!$R:$R)/$B325</f>
        <v>1</v>
      </c>
      <c r="J325" s="6" t="e">
        <f>SUMIF(CSV!$B:$B,$A325,CSV!$S:$S)/$C325</f>
        <v>#DIV/0!</v>
      </c>
      <c r="K325" s="11">
        <f>(COUNTIFS(CSV!$A:$A,$A325,CSV!$T:$T,"&gt;2.5") +COUNTIFS(CSV!$B:$B,$A325,CSV!$T:$T,"&gt;2.5"))/$D325</f>
        <v>0</v>
      </c>
      <c r="L325" s="8">
        <f>COUNTIFS(CSV!$A:$A,$A325,CSV!$T:$T,"&gt;2.5")/$B325</f>
        <v>0</v>
      </c>
      <c r="M325" s="8" t="e">
        <f>COUNTIFS(CSV!$B:$B,$A325,CSV!$T:$T,"&gt;2.5")/$C325</f>
        <v>#DIV/0!</v>
      </c>
      <c r="N325" s="11">
        <f>(COUNTIFS(CSV!$A:$A,$A325,CSV!$T:$T,"&gt;4.5") +COUNTIFS(CSV!$B:$B,$A325,CSV!$T:$T,"&gt;4.5"))/$D325</f>
        <v>0</v>
      </c>
      <c r="O325" s="8">
        <f>COUNTIFS(CSV!$A:$A,$A325,CSV!$T:$T,"&gt;4.5")/$B325</f>
        <v>0</v>
      </c>
      <c r="P325" s="8" t="e">
        <f>COUNTIFS(CSV!$B:$B,$A325,CSV!$T:$T,"&gt;4.5")/$C325</f>
        <v>#DIV/0!</v>
      </c>
      <c r="Q325" s="11">
        <f>(COUNTIFS(CSV!$A:$A,$A325,CSV!$R:$R,"&gt;0.5") +COUNTIFS(CSV!$B:$B,$A325,CSV!$S:$S,"&gt;0.5"))/$D325</f>
        <v>1</v>
      </c>
      <c r="R325" s="8">
        <f>COUNTIFS(CSV!$A:$A,$A325,CSV!$R:$R,"&gt;0.5")/$B325</f>
        <v>1</v>
      </c>
      <c r="S325" s="8" t="e">
        <f>COUNTIFS(CSV!$B:$B,$A325,CSV!$S:$S,"&gt;0.5")/$C325</f>
        <v>#DIV/0!</v>
      </c>
      <c r="T325" s="11">
        <f>(COUNTIFS(CSV!$A:$A,$A325,CSV!$R:$R,"&gt;1.5") +COUNTIFS(CSV!$B:$B,$A325,CSV!$S:$S,"&gt;1.5"))/$D325</f>
        <v>0</v>
      </c>
      <c r="U325" s="8">
        <f>COUNTIFS(CSV!$A:$A,$A325,CSV!$R:$R,"&gt;1.5")/$B325</f>
        <v>0</v>
      </c>
      <c r="V325" s="8" t="e">
        <f>COUNTIFS(CSV!$B:$B,$A325,CSV!$S:$S,"&gt;1.5")/$C325</f>
        <v>#DIV/0!</v>
      </c>
    </row>
    <row r="326" spans="1:22" x14ac:dyDescent="0.3">
      <c r="A326" t="s">
        <v>448</v>
      </c>
      <c r="B326" s="9">
        <f>COUNTIF(CSV!A:A,A326)</f>
        <v>3</v>
      </c>
      <c r="C326" s="4">
        <f>COUNTIF(CSV!B:B,A326)</f>
        <v>2</v>
      </c>
      <c r="D326" s="4">
        <f t="shared" si="10"/>
        <v>5</v>
      </c>
      <c r="E326" s="10">
        <f>(SUMIF(CSV!$A:$A,$A326,CSV!$T:$T)  + SUMIF(CSV!$B:$B,$A326,CSV!$T:$T) )/$D326</f>
        <v>3.8</v>
      </c>
      <c r="F326" s="6">
        <f>SUMIF(CSV!$A:$A,$A326,CSV!$T:$T)/$B326</f>
        <v>3.3333333333333335</v>
      </c>
      <c r="G326" s="6">
        <f>SUMIF(CSV!$B:$B,$A326,CSV!$T:$T)/$C326</f>
        <v>4.5</v>
      </c>
      <c r="H326" s="10">
        <f>(SUMIF(CSV!$A:$A,$A326,CSV!$R:$R)  + SUMIF(CSV!$B:$B,$A326,CSV!$S:$S) )/$D326</f>
        <v>2.2000000000000002</v>
      </c>
      <c r="I326" s="6">
        <f>SUMIF(CSV!$A:$A,$A326,CSV!$R:$R)/$B326</f>
        <v>2</v>
      </c>
      <c r="J326" s="6">
        <f>SUMIF(CSV!$B:$B,$A326,CSV!$S:$S)/$C326</f>
        <v>2.5</v>
      </c>
      <c r="K326" s="11">
        <f>(COUNTIFS(CSV!$A:$A,$A326,CSV!$T:$T,"&gt;2.5") +COUNTIFS(CSV!$B:$B,$A326,CSV!$T:$T,"&gt;2.5"))/$D326</f>
        <v>0.8</v>
      </c>
      <c r="L326" s="8">
        <f>COUNTIFS(CSV!$A:$A,$A326,CSV!$T:$T,"&gt;2.5")/$B326</f>
        <v>0.66666666666666663</v>
      </c>
      <c r="M326" s="8">
        <f>COUNTIFS(CSV!$B:$B,$A326,CSV!$T:$T,"&gt;2.5")/$C326</f>
        <v>1</v>
      </c>
      <c r="N326" s="11">
        <f>(COUNTIFS(CSV!$A:$A,$A326,CSV!$T:$T,"&gt;4.5") +COUNTIFS(CSV!$B:$B,$A326,CSV!$T:$T,"&gt;4.5"))/$D326</f>
        <v>0.4</v>
      </c>
      <c r="O326" s="8">
        <f>COUNTIFS(CSV!$A:$A,$A326,CSV!$T:$T,"&gt;4.5")/$B326</f>
        <v>0.33333333333333331</v>
      </c>
      <c r="P326" s="8">
        <f>COUNTIFS(CSV!$B:$B,$A326,CSV!$T:$T,"&gt;4.5")/$C326</f>
        <v>0.5</v>
      </c>
      <c r="Q326" s="11">
        <f>(COUNTIFS(CSV!$A:$A,$A326,CSV!$R:$R,"&gt;0.5") +COUNTIFS(CSV!$B:$B,$A326,CSV!$S:$S,"&gt;0.5"))/$D326</f>
        <v>1</v>
      </c>
      <c r="R326" s="8">
        <f>COUNTIFS(CSV!$A:$A,$A326,CSV!$R:$R,"&gt;0.5")/$B326</f>
        <v>1</v>
      </c>
      <c r="S326" s="8">
        <f>COUNTIFS(CSV!$B:$B,$A326,CSV!$S:$S,"&gt;0.5")/$C326</f>
        <v>1</v>
      </c>
      <c r="T326" s="11">
        <f>(COUNTIFS(CSV!$A:$A,$A326,CSV!$R:$R,"&gt;1.5") +COUNTIFS(CSV!$B:$B,$A326,CSV!$S:$S,"&gt;1.5"))/$D326</f>
        <v>0.8</v>
      </c>
      <c r="U326" s="8">
        <f>COUNTIFS(CSV!$A:$A,$A326,CSV!$R:$R,"&gt;1.5")/$B326</f>
        <v>0.66666666666666663</v>
      </c>
      <c r="V326" s="8">
        <f>COUNTIFS(CSV!$B:$B,$A326,CSV!$S:$S,"&gt;1.5")/$C326</f>
        <v>1</v>
      </c>
    </row>
    <row r="327" spans="1:22" x14ac:dyDescent="0.3">
      <c r="A327" t="s">
        <v>426</v>
      </c>
      <c r="B327" s="9">
        <f>COUNTIF(CSV!A:A,A327)</f>
        <v>0</v>
      </c>
      <c r="C327" s="4">
        <f>COUNTIF(CSV!B:B,A327)</f>
        <v>0</v>
      </c>
      <c r="D327" s="4">
        <f t="shared" si="10"/>
        <v>0</v>
      </c>
      <c r="E327" s="10" t="e">
        <f>(SUMIF(CSV!$A:$A,$A327,CSV!$T:$T)  + SUMIF(CSV!$B:$B,$A327,CSV!$T:$T) )/$D327</f>
        <v>#DIV/0!</v>
      </c>
      <c r="F327" s="6" t="e">
        <f>SUMIF(CSV!$A:$A,$A327,CSV!$T:$T)/$B327</f>
        <v>#DIV/0!</v>
      </c>
      <c r="G327" s="6" t="e">
        <f>SUMIF(CSV!$B:$B,$A327,CSV!$T:$T)/$C327</f>
        <v>#DIV/0!</v>
      </c>
      <c r="H327" s="10" t="e">
        <f>(SUMIF(CSV!$A:$A,$A327,CSV!$R:$R)  + SUMIF(CSV!$B:$B,$A327,CSV!$S:$S) )/$D327</f>
        <v>#DIV/0!</v>
      </c>
      <c r="I327" s="6" t="e">
        <f>SUMIF(CSV!$A:$A,$A327,CSV!$R:$R)/$B327</f>
        <v>#DIV/0!</v>
      </c>
      <c r="J327" s="6" t="e">
        <f>SUMIF(CSV!$B:$B,$A327,CSV!$S:$S)/$C327</f>
        <v>#DIV/0!</v>
      </c>
      <c r="K327" s="11" t="e">
        <f>(COUNTIFS(CSV!$A:$A,$A327,CSV!$T:$T,"&gt;2.5") +COUNTIFS(CSV!$B:$B,$A327,CSV!$T:$T,"&gt;2.5"))/$D327</f>
        <v>#DIV/0!</v>
      </c>
      <c r="L327" s="8" t="e">
        <f>COUNTIFS(CSV!$A:$A,$A327,CSV!$T:$T,"&gt;2.5")/$B327</f>
        <v>#DIV/0!</v>
      </c>
      <c r="M327" s="8" t="e">
        <f>COUNTIFS(CSV!$B:$B,$A327,CSV!$T:$T,"&gt;2.5")/$C327</f>
        <v>#DIV/0!</v>
      </c>
      <c r="N327" s="11" t="e">
        <f>(COUNTIFS(CSV!$A:$A,$A327,CSV!$T:$T,"&gt;4.5") +COUNTIFS(CSV!$B:$B,$A327,CSV!$T:$T,"&gt;4.5"))/$D327</f>
        <v>#DIV/0!</v>
      </c>
      <c r="O327" s="8" t="e">
        <f>COUNTIFS(CSV!$A:$A,$A327,CSV!$T:$T,"&gt;4.5")/$B327</f>
        <v>#DIV/0!</v>
      </c>
      <c r="P327" s="8" t="e">
        <f>COUNTIFS(CSV!$B:$B,$A327,CSV!$T:$T,"&gt;4.5")/$C327</f>
        <v>#DIV/0!</v>
      </c>
      <c r="Q327" s="11" t="e">
        <f>(COUNTIFS(CSV!$A:$A,$A327,CSV!$R:$R,"&gt;0.5") +COUNTIFS(CSV!$B:$B,$A327,CSV!$S:$S,"&gt;0.5"))/$D327</f>
        <v>#DIV/0!</v>
      </c>
      <c r="R327" s="8" t="e">
        <f>COUNTIFS(CSV!$A:$A,$A327,CSV!$R:$R,"&gt;0.5")/$B327</f>
        <v>#DIV/0!</v>
      </c>
      <c r="S327" s="8" t="e">
        <f>COUNTIFS(CSV!$B:$B,$A327,CSV!$S:$S,"&gt;0.5")/$C327</f>
        <v>#DIV/0!</v>
      </c>
      <c r="T327" s="11" t="e">
        <f>(COUNTIFS(CSV!$A:$A,$A327,CSV!$R:$R,"&gt;1.5") +COUNTIFS(CSV!$B:$B,$A327,CSV!$S:$S,"&gt;1.5"))/$D327</f>
        <v>#DIV/0!</v>
      </c>
      <c r="U327" s="8" t="e">
        <f>COUNTIFS(CSV!$A:$A,$A327,CSV!$R:$R,"&gt;1.5")/$B327</f>
        <v>#DIV/0!</v>
      </c>
      <c r="V327" s="8" t="e">
        <f>COUNTIFS(CSV!$B:$B,$A327,CSV!$S:$S,"&gt;1.5")/$C327</f>
        <v>#DIV/0!</v>
      </c>
    </row>
    <row r="328" spans="1:22" x14ac:dyDescent="0.3">
      <c r="A328" t="s">
        <v>428</v>
      </c>
      <c r="B328" s="9">
        <f>COUNTIF(CSV!A:A,A328)</f>
        <v>0</v>
      </c>
      <c r="C328" s="4">
        <f>COUNTIF(CSV!B:B,A328)</f>
        <v>0</v>
      </c>
      <c r="D328" s="4">
        <f t="shared" si="10"/>
        <v>0</v>
      </c>
      <c r="E328" s="10" t="e">
        <f>(SUMIF(CSV!$A:$A,$A328,CSV!$T:$T)  + SUMIF(CSV!$B:$B,$A328,CSV!$T:$T) )/$D328</f>
        <v>#DIV/0!</v>
      </c>
      <c r="F328" s="6" t="e">
        <f>SUMIF(CSV!$A:$A,$A328,CSV!$T:$T)/$B328</f>
        <v>#DIV/0!</v>
      </c>
      <c r="G328" s="6" t="e">
        <f>SUMIF(CSV!$B:$B,$A328,CSV!$T:$T)/$C328</f>
        <v>#DIV/0!</v>
      </c>
      <c r="H328" s="10" t="e">
        <f>(SUMIF(CSV!$A:$A,$A328,CSV!$R:$R)  + SUMIF(CSV!$B:$B,$A328,CSV!$S:$S) )/$D328</f>
        <v>#DIV/0!</v>
      </c>
      <c r="I328" s="6" t="e">
        <f>SUMIF(CSV!$A:$A,$A328,CSV!$R:$R)/$B328</f>
        <v>#DIV/0!</v>
      </c>
      <c r="J328" s="6" t="e">
        <f>SUMIF(CSV!$B:$B,$A328,CSV!$S:$S)/$C328</f>
        <v>#DIV/0!</v>
      </c>
      <c r="K328" s="11" t="e">
        <f>(COUNTIFS(CSV!$A:$A,$A328,CSV!$T:$T,"&gt;2.5") +COUNTIFS(CSV!$B:$B,$A328,CSV!$T:$T,"&gt;2.5"))/$D328</f>
        <v>#DIV/0!</v>
      </c>
      <c r="L328" s="8" t="e">
        <f>COUNTIFS(CSV!$A:$A,$A328,CSV!$T:$T,"&gt;2.5")/$B328</f>
        <v>#DIV/0!</v>
      </c>
      <c r="M328" s="8" t="e">
        <f>COUNTIFS(CSV!$B:$B,$A328,CSV!$T:$T,"&gt;2.5")/$C328</f>
        <v>#DIV/0!</v>
      </c>
      <c r="N328" s="11" t="e">
        <f>(COUNTIFS(CSV!$A:$A,$A328,CSV!$T:$T,"&gt;4.5") +COUNTIFS(CSV!$B:$B,$A328,CSV!$T:$T,"&gt;4.5"))/$D328</f>
        <v>#DIV/0!</v>
      </c>
      <c r="O328" s="8" t="e">
        <f>COUNTIFS(CSV!$A:$A,$A328,CSV!$T:$T,"&gt;4.5")/$B328</f>
        <v>#DIV/0!</v>
      </c>
      <c r="P328" s="8" t="e">
        <f>COUNTIFS(CSV!$B:$B,$A328,CSV!$T:$T,"&gt;4.5")/$C328</f>
        <v>#DIV/0!</v>
      </c>
      <c r="Q328" s="11" t="e">
        <f>(COUNTIFS(CSV!$A:$A,$A328,CSV!$R:$R,"&gt;0.5") +COUNTIFS(CSV!$B:$B,$A328,CSV!$S:$S,"&gt;0.5"))/$D328</f>
        <v>#DIV/0!</v>
      </c>
      <c r="R328" s="8" t="e">
        <f>COUNTIFS(CSV!$A:$A,$A328,CSV!$R:$R,"&gt;0.5")/$B328</f>
        <v>#DIV/0!</v>
      </c>
      <c r="S328" s="8" t="e">
        <f>COUNTIFS(CSV!$B:$B,$A328,CSV!$S:$S,"&gt;0.5")/$C328</f>
        <v>#DIV/0!</v>
      </c>
      <c r="T328" s="11" t="e">
        <f>(COUNTIFS(CSV!$A:$A,$A328,CSV!$R:$R,"&gt;1.5") +COUNTIFS(CSV!$B:$B,$A328,CSV!$S:$S,"&gt;1.5"))/$D328</f>
        <v>#DIV/0!</v>
      </c>
      <c r="U328" s="8" t="e">
        <f>COUNTIFS(CSV!$A:$A,$A328,CSV!$R:$R,"&gt;1.5")/$B328</f>
        <v>#DIV/0!</v>
      </c>
      <c r="V328" s="8" t="e">
        <f>COUNTIFS(CSV!$B:$B,$A328,CSV!$S:$S,"&gt;1.5")/$C328</f>
        <v>#DIV/0!</v>
      </c>
    </row>
    <row r="329" spans="1:22" x14ac:dyDescent="0.3">
      <c r="A329" t="s">
        <v>425</v>
      </c>
      <c r="B329" s="9">
        <f>COUNTIF(CSV!A:A,A329)</f>
        <v>0</v>
      </c>
      <c r="C329" s="4">
        <f>COUNTIF(CSV!B:B,A329)</f>
        <v>0</v>
      </c>
      <c r="D329" s="4">
        <f t="shared" si="10"/>
        <v>0</v>
      </c>
      <c r="E329" s="10" t="e">
        <f>(SUMIF(CSV!$A:$A,$A329,CSV!$T:$T)  + SUMIF(CSV!$B:$B,$A329,CSV!$T:$T) )/$D329</f>
        <v>#DIV/0!</v>
      </c>
      <c r="F329" s="6" t="e">
        <f>SUMIF(CSV!$A:$A,$A329,CSV!$T:$T)/$B329</f>
        <v>#DIV/0!</v>
      </c>
      <c r="G329" s="6" t="e">
        <f>SUMIF(CSV!$B:$B,$A329,CSV!$T:$T)/$C329</f>
        <v>#DIV/0!</v>
      </c>
      <c r="H329" s="10" t="e">
        <f>(SUMIF(CSV!$A:$A,$A329,CSV!$R:$R)  + SUMIF(CSV!$B:$B,$A329,CSV!$S:$S) )/$D329</f>
        <v>#DIV/0!</v>
      </c>
      <c r="I329" s="6" t="e">
        <f>SUMIF(CSV!$A:$A,$A329,CSV!$R:$R)/$B329</f>
        <v>#DIV/0!</v>
      </c>
      <c r="J329" s="6" t="e">
        <f>SUMIF(CSV!$B:$B,$A329,CSV!$S:$S)/$C329</f>
        <v>#DIV/0!</v>
      </c>
      <c r="K329" s="11" t="e">
        <f>(COUNTIFS(CSV!$A:$A,$A329,CSV!$T:$T,"&gt;2.5") +COUNTIFS(CSV!$B:$B,$A329,CSV!$T:$T,"&gt;2.5"))/$D329</f>
        <v>#DIV/0!</v>
      </c>
      <c r="L329" s="8" t="e">
        <f>COUNTIFS(CSV!$A:$A,$A329,CSV!$T:$T,"&gt;2.5")/$B329</f>
        <v>#DIV/0!</v>
      </c>
      <c r="M329" s="8" t="e">
        <f>COUNTIFS(CSV!$B:$B,$A329,CSV!$T:$T,"&gt;2.5")/$C329</f>
        <v>#DIV/0!</v>
      </c>
      <c r="N329" s="11" t="e">
        <f>(COUNTIFS(CSV!$A:$A,$A329,CSV!$T:$T,"&gt;4.5") +COUNTIFS(CSV!$B:$B,$A329,CSV!$T:$T,"&gt;4.5"))/$D329</f>
        <v>#DIV/0!</v>
      </c>
      <c r="O329" s="8" t="e">
        <f>COUNTIFS(CSV!$A:$A,$A329,CSV!$T:$T,"&gt;4.5")/$B329</f>
        <v>#DIV/0!</v>
      </c>
      <c r="P329" s="8" t="e">
        <f>COUNTIFS(CSV!$B:$B,$A329,CSV!$T:$T,"&gt;4.5")/$C329</f>
        <v>#DIV/0!</v>
      </c>
      <c r="Q329" s="11" t="e">
        <f>(COUNTIFS(CSV!$A:$A,$A329,CSV!$R:$R,"&gt;0.5") +COUNTIFS(CSV!$B:$B,$A329,CSV!$S:$S,"&gt;0.5"))/$D329</f>
        <v>#DIV/0!</v>
      </c>
      <c r="R329" s="8" t="e">
        <f>COUNTIFS(CSV!$A:$A,$A329,CSV!$R:$R,"&gt;0.5")/$B329</f>
        <v>#DIV/0!</v>
      </c>
      <c r="S329" s="8" t="e">
        <f>COUNTIFS(CSV!$B:$B,$A329,CSV!$S:$S,"&gt;0.5")/$C329</f>
        <v>#DIV/0!</v>
      </c>
      <c r="T329" s="11" t="e">
        <f>(COUNTIFS(CSV!$A:$A,$A329,CSV!$R:$R,"&gt;1.5") +COUNTIFS(CSV!$B:$B,$A329,CSV!$S:$S,"&gt;1.5"))/$D329</f>
        <v>#DIV/0!</v>
      </c>
      <c r="U329" s="8" t="e">
        <f>COUNTIFS(CSV!$A:$A,$A329,CSV!$R:$R,"&gt;1.5")/$B329</f>
        <v>#DIV/0!</v>
      </c>
      <c r="V329" s="8" t="e">
        <f>COUNTIFS(CSV!$B:$B,$A329,CSV!$S:$S,"&gt;1.5")/$C329</f>
        <v>#DIV/0!</v>
      </c>
    </row>
    <row r="330" spans="1:22" x14ac:dyDescent="0.3">
      <c r="A330" t="s">
        <v>430</v>
      </c>
      <c r="B330" s="9">
        <f>COUNTIF(CSV!A:A,A330)</f>
        <v>0</v>
      </c>
      <c r="C330" s="4">
        <f>COUNTIF(CSV!B:B,A330)</f>
        <v>0</v>
      </c>
      <c r="D330" s="4">
        <f t="shared" si="10"/>
        <v>0</v>
      </c>
      <c r="E330" s="10" t="e">
        <f>(SUMIF(CSV!$A:$A,$A330,CSV!$T:$T)  + SUMIF(CSV!$B:$B,$A330,CSV!$T:$T) )/$D330</f>
        <v>#DIV/0!</v>
      </c>
      <c r="F330" s="6" t="e">
        <f>SUMIF(CSV!$A:$A,$A330,CSV!$T:$T)/$B330</f>
        <v>#DIV/0!</v>
      </c>
      <c r="G330" s="6" t="e">
        <f>SUMIF(CSV!$B:$B,$A330,CSV!$T:$T)/$C330</f>
        <v>#DIV/0!</v>
      </c>
      <c r="H330" s="10" t="e">
        <f>(SUMIF(CSV!$A:$A,$A330,CSV!$R:$R)  + SUMIF(CSV!$B:$B,$A330,CSV!$S:$S) )/$D330</f>
        <v>#DIV/0!</v>
      </c>
      <c r="I330" s="6" t="e">
        <f>SUMIF(CSV!$A:$A,$A330,CSV!$R:$R)/$B330</f>
        <v>#DIV/0!</v>
      </c>
      <c r="J330" s="6" t="e">
        <f>SUMIF(CSV!$B:$B,$A330,CSV!$S:$S)/$C330</f>
        <v>#DIV/0!</v>
      </c>
      <c r="K330" s="11" t="e">
        <f>(COUNTIFS(CSV!$A:$A,$A330,CSV!$T:$T,"&gt;2.5") +COUNTIFS(CSV!$B:$B,$A330,CSV!$T:$T,"&gt;2.5"))/$D330</f>
        <v>#DIV/0!</v>
      </c>
      <c r="L330" s="8" t="e">
        <f>COUNTIFS(CSV!$A:$A,$A330,CSV!$T:$T,"&gt;2.5")/$B330</f>
        <v>#DIV/0!</v>
      </c>
      <c r="M330" s="8" t="e">
        <f>COUNTIFS(CSV!$B:$B,$A330,CSV!$T:$T,"&gt;2.5")/$C330</f>
        <v>#DIV/0!</v>
      </c>
      <c r="N330" s="11" t="e">
        <f>(COUNTIFS(CSV!$A:$A,$A330,CSV!$T:$T,"&gt;4.5") +COUNTIFS(CSV!$B:$B,$A330,CSV!$T:$T,"&gt;4.5"))/$D330</f>
        <v>#DIV/0!</v>
      </c>
      <c r="O330" s="8" t="e">
        <f>COUNTIFS(CSV!$A:$A,$A330,CSV!$T:$T,"&gt;4.5")/$B330</f>
        <v>#DIV/0!</v>
      </c>
      <c r="P330" s="8" t="e">
        <f>COUNTIFS(CSV!$B:$B,$A330,CSV!$T:$T,"&gt;4.5")/$C330</f>
        <v>#DIV/0!</v>
      </c>
      <c r="Q330" s="11" t="e">
        <f>(COUNTIFS(CSV!$A:$A,$A330,CSV!$R:$R,"&gt;0.5") +COUNTIFS(CSV!$B:$B,$A330,CSV!$S:$S,"&gt;0.5"))/$D330</f>
        <v>#DIV/0!</v>
      </c>
      <c r="R330" s="8" t="e">
        <f>COUNTIFS(CSV!$A:$A,$A330,CSV!$R:$R,"&gt;0.5")/$B330</f>
        <v>#DIV/0!</v>
      </c>
      <c r="S330" s="8" t="e">
        <f>COUNTIFS(CSV!$B:$B,$A330,CSV!$S:$S,"&gt;0.5")/$C330</f>
        <v>#DIV/0!</v>
      </c>
      <c r="T330" s="11" t="e">
        <f>(COUNTIFS(CSV!$A:$A,$A330,CSV!$R:$R,"&gt;1.5") +COUNTIFS(CSV!$B:$B,$A330,CSV!$S:$S,"&gt;1.5"))/$D330</f>
        <v>#DIV/0!</v>
      </c>
      <c r="U330" s="8" t="e">
        <f>COUNTIFS(CSV!$A:$A,$A330,CSV!$R:$R,"&gt;1.5")/$B330</f>
        <v>#DIV/0!</v>
      </c>
      <c r="V330" s="8" t="e">
        <f>COUNTIFS(CSV!$B:$B,$A330,CSV!$S:$S,"&gt;1.5")/$C330</f>
        <v>#DIV/0!</v>
      </c>
    </row>
    <row r="331" spans="1:22" x14ac:dyDescent="0.3">
      <c r="A331" t="s">
        <v>431</v>
      </c>
      <c r="B331" s="9">
        <f>COUNTIF(CSV!A:A,A331)</f>
        <v>0</v>
      </c>
      <c r="C331" s="4">
        <f>COUNTIF(CSV!B:B,A331)</f>
        <v>0</v>
      </c>
      <c r="D331" s="4">
        <f t="shared" si="10"/>
        <v>0</v>
      </c>
      <c r="E331" s="10" t="e">
        <f>(SUMIF(CSV!$A:$A,$A331,CSV!$T:$T)  + SUMIF(CSV!$B:$B,$A331,CSV!$T:$T) )/$D331</f>
        <v>#DIV/0!</v>
      </c>
      <c r="F331" s="6" t="e">
        <f>SUMIF(CSV!$A:$A,$A331,CSV!$T:$T)/$B331</f>
        <v>#DIV/0!</v>
      </c>
      <c r="G331" s="6" t="e">
        <f>SUMIF(CSV!$B:$B,$A331,CSV!$T:$T)/$C331</f>
        <v>#DIV/0!</v>
      </c>
      <c r="H331" s="10" t="e">
        <f>(SUMIF(CSV!$A:$A,$A331,CSV!$R:$R)  + SUMIF(CSV!$B:$B,$A331,CSV!$S:$S) )/$D331</f>
        <v>#DIV/0!</v>
      </c>
      <c r="I331" s="6" t="e">
        <f>SUMIF(CSV!$A:$A,$A331,CSV!$R:$R)/$B331</f>
        <v>#DIV/0!</v>
      </c>
      <c r="J331" s="6" t="e">
        <f>SUMIF(CSV!$B:$B,$A331,CSV!$S:$S)/$C331</f>
        <v>#DIV/0!</v>
      </c>
      <c r="K331" s="11" t="e">
        <f>(COUNTIFS(CSV!$A:$A,$A331,CSV!$T:$T,"&gt;2.5") +COUNTIFS(CSV!$B:$B,$A331,CSV!$T:$T,"&gt;2.5"))/$D331</f>
        <v>#DIV/0!</v>
      </c>
      <c r="L331" s="8" t="e">
        <f>COUNTIFS(CSV!$A:$A,$A331,CSV!$T:$T,"&gt;2.5")/$B331</f>
        <v>#DIV/0!</v>
      </c>
      <c r="M331" s="8" t="e">
        <f>COUNTIFS(CSV!$B:$B,$A331,CSV!$T:$T,"&gt;2.5")/$C331</f>
        <v>#DIV/0!</v>
      </c>
      <c r="N331" s="11" t="e">
        <f>(COUNTIFS(CSV!$A:$A,$A331,CSV!$T:$T,"&gt;4.5") +COUNTIFS(CSV!$B:$B,$A331,CSV!$T:$T,"&gt;4.5"))/$D331</f>
        <v>#DIV/0!</v>
      </c>
      <c r="O331" s="8" t="e">
        <f>COUNTIFS(CSV!$A:$A,$A331,CSV!$T:$T,"&gt;4.5")/$B331</f>
        <v>#DIV/0!</v>
      </c>
      <c r="P331" s="8" t="e">
        <f>COUNTIFS(CSV!$B:$B,$A331,CSV!$T:$T,"&gt;4.5")/$C331</f>
        <v>#DIV/0!</v>
      </c>
      <c r="Q331" s="11" t="e">
        <f>(COUNTIFS(CSV!$A:$A,$A331,CSV!$R:$R,"&gt;0.5") +COUNTIFS(CSV!$B:$B,$A331,CSV!$S:$S,"&gt;0.5"))/$D331</f>
        <v>#DIV/0!</v>
      </c>
      <c r="R331" s="8" t="e">
        <f>COUNTIFS(CSV!$A:$A,$A331,CSV!$R:$R,"&gt;0.5")/$B331</f>
        <v>#DIV/0!</v>
      </c>
      <c r="S331" s="8" t="e">
        <f>COUNTIFS(CSV!$B:$B,$A331,CSV!$S:$S,"&gt;0.5")/$C331</f>
        <v>#DIV/0!</v>
      </c>
      <c r="T331" s="11" t="e">
        <f>(COUNTIFS(CSV!$A:$A,$A331,CSV!$R:$R,"&gt;1.5") +COUNTIFS(CSV!$B:$B,$A331,CSV!$S:$S,"&gt;1.5"))/$D331</f>
        <v>#DIV/0!</v>
      </c>
      <c r="U331" s="8" t="e">
        <f>COUNTIFS(CSV!$A:$A,$A331,CSV!$R:$R,"&gt;1.5")/$B331</f>
        <v>#DIV/0!</v>
      </c>
      <c r="V331" s="8" t="e">
        <f>COUNTIFS(CSV!$B:$B,$A331,CSV!$S:$S,"&gt;1.5")/$C331</f>
        <v>#DIV/0!</v>
      </c>
    </row>
    <row r="332" spans="1:22" x14ac:dyDescent="0.3">
      <c r="A332" t="s">
        <v>449</v>
      </c>
      <c r="B332" s="9">
        <f>COUNTIF(CSV!A:A,A332)</f>
        <v>0</v>
      </c>
      <c r="C332" s="4">
        <f>COUNTIF(CSV!B:B,A332)</f>
        <v>1</v>
      </c>
      <c r="D332" s="4">
        <f t="shared" si="10"/>
        <v>1</v>
      </c>
      <c r="E332" s="10">
        <f>(SUMIF(CSV!$A:$A,$A332,CSV!$T:$T)  + SUMIF(CSV!$B:$B,$A332,CSV!$T:$T) )/$D332</f>
        <v>5</v>
      </c>
      <c r="F332" s="6" t="e">
        <f>SUMIF(CSV!$A:$A,$A332,CSV!$T:$T)/$B332</f>
        <v>#DIV/0!</v>
      </c>
      <c r="G332" s="6">
        <f>SUMIF(CSV!$B:$B,$A332,CSV!$T:$T)/$C332</f>
        <v>5</v>
      </c>
      <c r="H332" s="10">
        <f>(SUMIF(CSV!$A:$A,$A332,CSV!$R:$R)  + SUMIF(CSV!$B:$B,$A332,CSV!$S:$S) )/$D332</f>
        <v>2</v>
      </c>
      <c r="I332" s="6" t="e">
        <f>SUMIF(CSV!$A:$A,$A332,CSV!$R:$R)/$B332</f>
        <v>#DIV/0!</v>
      </c>
      <c r="J332" s="6">
        <f>SUMIF(CSV!$B:$B,$A332,CSV!$S:$S)/$C332</f>
        <v>2</v>
      </c>
      <c r="K332" s="11">
        <f>(COUNTIFS(CSV!$A:$A,$A332,CSV!$T:$T,"&gt;2.5") +COUNTIFS(CSV!$B:$B,$A332,CSV!$T:$T,"&gt;2.5"))/$D332</f>
        <v>1</v>
      </c>
      <c r="L332" s="8" t="e">
        <f>COUNTIFS(CSV!$A:$A,$A332,CSV!$T:$T,"&gt;2.5")/$B332</f>
        <v>#DIV/0!</v>
      </c>
      <c r="M332" s="8">
        <f>COUNTIFS(CSV!$B:$B,$A332,CSV!$T:$T,"&gt;2.5")/$C332</f>
        <v>1</v>
      </c>
      <c r="N332" s="11">
        <f>(COUNTIFS(CSV!$A:$A,$A332,CSV!$T:$T,"&gt;4.5") +COUNTIFS(CSV!$B:$B,$A332,CSV!$T:$T,"&gt;4.5"))/$D332</f>
        <v>1</v>
      </c>
      <c r="O332" s="8" t="e">
        <f>COUNTIFS(CSV!$A:$A,$A332,CSV!$T:$T,"&gt;4.5")/$B332</f>
        <v>#DIV/0!</v>
      </c>
      <c r="P332" s="8">
        <f>COUNTIFS(CSV!$B:$B,$A332,CSV!$T:$T,"&gt;4.5")/$C332</f>
        <v>1</v>
      </c>
      <c r="Q332" s="11">
        <f>(COUNTIFS(CSV!$A:$A,$A332,CSV!$R:$R,"&gt;0.5") +COUNTIFS(CSV!$B:$B,$A332,CSV!$S:$S,"&gt;0.5"))/$D332</f>
        <v>1</v>
      </c>
      <c r="R332" s="8" t="e">
        <f>COUNTIFS(CSV!$A:$A,$A332,CSV!$R:$R,"&gt;0.5")/$B332</f>
        <v>#DIV/0!</v>
      </c>
      <c r="S332" s="8">
        <f>COUNTIFS(CSV!$B:$B,$A332,CSV!$S:$S,"&gt;0.5")/$C332</f>
        <v>1</v>
      </c>
      <c r="T332" s="11">
        <f>(COUNTIFS(CSV!$A:$A,$A332,CSV!$R:$R,"&gt;1.5") +COUNTIFS(CSV!$B:$B,$A332,CSV!$S:$S,"&gt;1.5"))/$D332</f>
        <v>1</v>
      </c>
      <c r="U332" s="8" t="e">
        <f>COUNTIFS(CSV!$A:$A,$A332,CSV!$R:$R,"&gt;1.5")/$B332</f>
        <v>#DIV/0!</v>
      </c>
      <c r="V332" s="8">
        <f>COUNTIFS(CSV!$B:$B,$A332,CSV!$S:$S,"&gt;1.5")/$C332</f>
        <v>1</v>
      </c>
    </row>
    <row r="333" spans="1:22" x14ac:dyDescent="0.3">
      <c r="A333" t="s">
        <v>433</v>
      </c>
      <c r="B333" s="9">
        <f>COUNTIF(CSV!A:A,A333)</f>
        <v>0</v>
      </c>
      <c r="C333" s="4">
        <f>COUNTIF(CSV!B:B,A333)</f>
        <v>0</v>
      </c>
      <c r="D333" s="4">
        <f t="shared" si="10"/>
        <v>0</v>
      </c>
      <c r="E333" s="10" t="e">
        <f>(SUMIF(CSV!$A:$A,$A333,CSV!$T:$T)  + SUMIF(CSV!$B:$B,$A333,CSV!$T:$T) )/$D333</f>
        <v>#DIV/0!</v>
      </c>
      <c r="F333" s="6" t="e">
        <f>SUMIF(CSV!$A:$A,$A333,CSV!$T:$T)/$B333</f>
        <v>#DIV/0!</v>
      </c>
      <c r="G333" s="6" t="e">
        <f>SUMIF(CSV!$B:$B,$A333,CSV!$T:$T)/$C333</f>
        <v>#DIV/0!</v>
      </c>
      <c r="H333" s="10" t="e">
        <f>(SUMIF(CSV!$A:$A,$A333,CSV!$R:$R)  + SUMIF(CSV!$B:$B,$A333,CSV!$S:$S) )/$D333</f>
        <v>#DIV/0!</v>
      </c>
      <c r="I333" s="6" t="e">
        <f>SUMIF(CSV!$A:$A,$A333,CSV!$R:$R)/$B333</f>
        <v>#DIV/0!</v>
      </c>
      <c r="J333" s="6" t="e">
        <f>SUMIF(CSV!$B:$B,$A333,CSV!$S:$S)/$C333</f>
        <v>#DIV/0!</v>
      </c>
      <c r="K333" s="11" t="e">
        <f>(COUNTIFS(CSV!$A:$A,$A333,CSV!$T:$T,"&gt;2.5") +COUNTIFS(CSV!$B:$B,$A333,CSV!$T:$T,"&gt;2.5"))/$D333</f>
        <v>#DIV/0!</v>
      </c>
      <c r="L333" s="8" t="e">
        <f>COUNTIFS(CSV!$A:$A,$A333,CSV!$T:$T,"&gt;2.5")/$B333</f>
        <v>#DIV/0!</v>
      </c>
      <c r="M333" s="8" t="e">
        <f>COUNTIFS(CSV!$B:$B,$A333,CSV!$T:$T,"&gt;2.5")/$C333</f>
        <v>#DIV/0!</v>
      </c>
      <c r="N333" s="11" t="e">
        <f>(COUNTIFS(CSV!$A:$A,$A333,CSV!$T:$T,"&gt;4.5") +COUNTIFS(CSV!$B:$B,$A333,CSV!$T:$T,"&gt;4.5"))/$D333</f>
        <v>#DIV/0!</v>
      </c>
      <c r="O333" s="8" t="e">
        <f>COUNTIFS(CSV!$A:$A,$A333,CSV!$T:$T,"&gt;4.5")/$B333</f>
        <v>#DIV/0!</v>
      </c>
      <c r="P333" s="8" t="e">
        <f>COUNTIFS(CSV!$B:$B,$A333,CSV!$T:$T,"&gt;4.5")/$C333</f>
        <v>#DIV/0!</v>
      </c>
      <c r="Q333" s="11" t="e">
        <f>(COUNTIFS(CSV!$A:$A,$A333,CSV!$R:$R,"&gt;0.5") +COUNTIFS(CSV!$B:$B,$A333,CSV!$S:$S,"&gt;0.5"))/$D333</f>
        <v>#DIV/0!</v>
      </c>
      <c r="R333" s="8" t="e">
        <f>COUNTIFS(CSV!$A:$A,$A333,CSV!$R:$R,"&gt;0.5")/$B333</f>
        <v>#DIV/0!</v>
      </c>
      <c r="S333" s="8" t="e">
        <f>COUNTIFS(CSV!$B:$B,$A333,CSV!$S:$S,"&gt;0.5")/$C333</f>
        <v>#DIV/0!</v>
      </c>
      <c r="T333" s="11" t="e">
        <f>(COUNTIFS(CSV!$A:$A,$A333,CSV!$R:$R,"&gt;1.5") +COUNTIFS(CSV!$B:$B,$A333,CSV!$S:$S,"&gt;1.5"))/$D333</f>
        <v>#DIV/0!</v>
      </c>
      <c r="U333" s="8" t="e">
        <f>COUNTIFS(CSV!$A:$A,$A333,CSV!$R:$R,"&gt;1.5")/$B333</f>
        <v>#DIV/0!</v>
      </c>
      <c r="V333" s="8" t="e">
        <f>COUNTIFS(CSV!$B:$B,$A333,CSV!$S:$S,"&gt;1.5")/$C333</f>
        <v>#DIV/0!</v>
      </c>
    </row>
    <row r="334" spans="1:22" x14ac:dyDescent="0.3">
      <c r="A334" t="s">
        <v>417</v>
      </c>
      <c r="B334" s="9">
        <f>COUNTIF(CSV!A:A,A334)</f>
        <v>0</v>
      </c>
      <c r="C334" s="4">
        <f>COUNTIF(CSV!B:B,A334)</f>
        <v>0</v>
      </c>
      <c r="D334" s="4">
        <f t="shared" si="10"/>
        <v>0</v>
      </c>
      <c r="E334" s="10" t="e">
        <f>(SUMIF(CSV!$A:$A,$A334,CSV!$T:$T)  + SUMIF(CSV!$B:$B,$A334,CSV!$T:$T) )/$D334</f>
        <v>#DIV/0!</v>
      </c>
      <c r="F334" s="6" t="e">
        <f>SUMIF(CSV!$A:$A,$A334,CSV!$T:$T)/$B334</f>
        <v>#DIV/0!</v>
      </c>
      <c r="G334" s="6" t="e">
        <f>SUMIF(CSV!$B:$B,$A334,CSV!$T:$T)/$C334</f>
        <v>#DIV/0!</v>
      </c>
      <c r="H334" s="10" t="e">
        <f>(SUMIF(CSV!$A:$A,$A334,CSV!$R:$R)  + SUMIF(CSV!$B:$B,$A334,CSV!$S:$S) )/$D334</f>
        <v>#DIV/0!</v>
      </c>
      <c r="I334" s="6" t="e">
        <f>SUMIF(CSV!$A:$A,$A334,CSV!$R:$R)/$B334</f>
        <v>#DIV/0!</v>
      </c>
      <c r="J334" s="6" t="e">
        <f>SUMIF(CSV!$B:$B,$A334,CSV!$S:$S)/$C334</f>
        <v>#DIV/0!</v>
      </c>
      <c r="K334" s="11" t="e">
        <f>(COUNTIFS(CSV!$A:$A,$A334,CSV!$T:$T,"&gt;2.5") +COUNTIFS(CSV!$B:$B,$A334,CSV!$T:$T,"&gt;2.5"))/$D334</f>
        <v>#DIV/0!</v>
      </c>
      <c r="L334" s="8" t="e">
        <f>COUNTIFS(CSV!$A:$A,$A334,CSV!$T:$T,"&gt;2.5")/$B334</f>
        <v>#DIV/0!</v>
      </c>
      <c r="M334" s="8" t="e">
        <f>COUNTIFS(CSV!$B:$B,$A334,CSV!$T:$T,"&gt;2.5")/$C334</f>
        <v>#DIV/0!</v>
      </c>
      <c r="N334" s="11" t="e">
        <f>(COUNTIFS(CSV!$A:$A,$A334,CSV!$T:$T,"&gt;4.5") +COUNTIFS(CSV!$B:$B,$A334,CSV!$T:$T,"&gt;4.5"))/$D334</f>
        <v>#DIV/0!</v>
      </c>
      <c r="O334" s="8" t="e">
        <f>COUNTIFS(CSV!$A:$A,$A334,CSV!$T:$T,"&gt;4.5")/$B334</f>
        <v>#DIV/0!</v>
      </c>
      <c r="P334" s="8" t="e">
        <f>COUNTIFS(CSV!$B:$B,$A334,CSV!$T:$T,"&gt;4.5")/$C334</f>
        <v>#DIV/0!</v>
      </c>
      <c r="Q334" s="11" t="e">
        <f>(COUNTIFS(CSV!$A:$A,$A334,CSV!$R:$R,"&gt;0.5") +COUNTIFS(CSV!$B:$B,$A334,CSV!$S:$S,"&gt;0.5"))/$D334</f>
        <v>#DIV/0!</v>
      </c>
      <c r="R334" s="8" t="e">
        <f>COUNTIFS(CSV!$A:$A,$A334,CSV!$R:$R,"&gt;0.5")/$B334</f>
        <v>#DIV/0!</v>
      </c>
      <c r="S334" s="8" t="e">
        <f>COUNTIFS(CSV!$B:$B,$A334,CSV!$S:$S,"&gt;0.5")/$C334</f>
        <v>#DIV/0!</v>
      </c>
      <c r="T334" s="11" t="e">
        <f>(COUNTIFS(CSV!$A:$A,$A334,CSV!$R:$R,"&gt;1.5") +COUNTIFS(CSV!$B:$B,$A334,CSV!$S:$S,"&gt;1.5"))/$D334</f>
        <v>#DIV/0!</v>
      </c>
      <c r="U334" s="8" t="e">
        <f>COUNTIFS(CSV!$A:$A,$A334,CSV!$R:$R,"&gt;1.5")/$B334</f>
        <v>#DIV/0!</v>
      </c>
      <c r="V334" s="8" t="e">
        <f>COUNTIFS(CSV!$B:$B,$A334,CSV!$S:$S,"&gt;1.5")/$C334</f>
        <v>#DIV/0!</v>
      </c>
    </row>
    <row r="335" spans="1:22" x14ac:dyDescent="0.3">
      <c r="A335" t="s">
        <v>450</v>
      </c>
      <c r="B335" s="9">
        <f>COUNTIF(CSV!A:A,A335)</f>
        <v>0</v>
      </c>
      <c r="C335" s="4">
        <f>COUNTIF(CSV!B:B,A335)</f>
        <v>0</v>
      </c>
      <c r="D335" s="4">
        <f t="shared" si="10"/>
        <v>0</v>
      </c>
      <c r="E335" s="10" t="e">
        <f>(SUMIF(CSV!$A:$A,$A335,CSV!$T:$T)  + SUMIF(CSV!$B:$B,$A335,CSV!$T:$T) )/$D335</f>
        <v>#DIV/0!</v>
      </c>
      <c r="F335" s="6" t="e">
        <f>SUMIF(CSV!$A:$A,$A335,CSV!$T:$T)/$B335</f>
        <v>#DIV/0!</v>
      </c>
      <c r="G335" s="6" t="e">
        <f>SUMIF(CSV!$B:$B,$A335,CSV!$T:$T)/$C335</f>
        <v>#DIV/0!</v>
      </c>
      <c r="H335" s="10" t="e">
        <f>(SUMIF(CSV!$A:$A,$A335,CSV!$R:$R)  + SUMIF(CSV!$B:$B,$A335,CSV!$S:$S) )/$D335</f>
        <v>#DIV/0!</v>
      </c>
      <c r="I335" s="6" t="e">
        <f>SUMIF(CSV!$A:$A,$A335,CSV!$R:$R)/$B335</f>
        <v>#DIV/0!</v>
      </c>
      <c r="J335" s="6" t="e">
        <f>SUMIF(CSV!$B:$B,$A335,CSV!$S:$S)/$C335</f>
        <v>#DIV/0!</v>
      </c>
      <c r="K335" s="11" t="e">
        <f>(COUNTIFS(CSV!$A:$A,$A335,CSV!$T:$T,"&gt;2.5") +COUNTIFS(CSV!$B:$B,$A335,CSV!$T:$T,"&gt;2.5"))/$D335</f>
        <v>#DIV/0!</v>
      </c>
      <c r="L335" s="8" t="e">
        <f>COUNTIFS(CSV!$A:$A,$A335,CSV!$T:$T,"&gt;2.5")/$B335</f>
        <v>#DIV/0!</v>
      </c>
      <c r="M335" s="8" t="e">
        <f>COUNTIFS(CSV!$B:$B,$A335,CSV!$T:$T,"&gt;2.5")/$C335</f>
        <v>#DIV/0!</v>
      </c>
      <c r="N335" s="11" t="e">
        <f>(COUNTIFS(CSV!$A:$A,$A335,CSV!$T:$T,"&gt;4.5") +COUNTIFS(CSV!$B:$B,$A335,CSV!$T:$T,"&gt;4.5"))/$D335</f>
        <v>#DIV/0!</v>
      </c>
      <c r="O335" s="8" t="e">
        <f>COUNTIFS(CSV!$A:$A,$A335,CSV!$T:$T,"&gt;4.5")/$B335</f>
        <v>#DIV/0!</v>
      </c>
      <c r="P335" s="8" t="e">
        <f>COUNTIFS(CSV!$B:$B,$A335,CSV!$T:$T,"&gt;4.5")/$C335</f>
        <v>#DIV/0!</v>
      </c>
      <c r="Q335" s="11" t="e">
        <f>(COUNTIFS(CSV!$A:$A,$A335,CSV!$R:$R,"&gt;0.5") +COUNTIFS(CSV!$B:$B,$A335,CSV!$S:$S,"&gt;0.5"))/$D335</f>
        <v>#DIV/0!</v>
      </c>
      <c r="R335" s="8" t="e">
        <f>COUNTIFS(CSV!$A:$A,$A335,CSV!$R:$R,"&gt;0.5")/$B335</f>
        <v>#DIV/0!</v>
      </c>
      <c r="S335" s="8" t="e">
        <f>COUNTIFS(CSV!$B:$B,$A335,CSV!$S:$S,"&gt;0.5")/$C335</f>
        <v>#DIV/0!</v>
      </c>
      <c r="T335" s="11" t="e">
        <f>(COUNTIFS(CSV!$A:$A,$A335,CSV!$R:$R,"&gt;1.5") +COUNTIFS(CSV!$B:$B,$A335,CSV!$S:$S,"&gt;1.5"))/$D335</f>
        <v>#DIV/0!</v>
      </c>
      <c r="U335" s="8" t="e">
        <f>COUNTIFS(CSV!$A:$A,$A335,CSV!$R:$R,"&gt;1.5")/$B335</f>
        <v>#DIV/0!</v>
      </c>
      <c r="V335" s="8" t="e">
        <f>COUNTIFS(CSV!$B:$B,$A335,CSV!$S:$S,"&gt;1.5")/$C335</f>
        <v>#DIV/0!</v>
      </c>
    </row>
    <row r="336" spans="1:22" x14ac:dyDescent="0.3">
      <c r="A336" t="s">
        <v>427</v>
      </c>
      <c r="B336" s="9">
        <f>COUNTIF(CSV!A:A,A336)</f>
        <v>0</v>
      </c>
      <c r="C336" s="4">
        <f>COUNTIF(CSV!B:B,A336)</f>
        <v>0</v>
      </c>
      <c r="D336" s="4">
        <f t="shared" si="10"/>
        <v>0</v>
      </c>
      <c r="E336" s="10" t="e">
        <f>(SUMIF(CSV!$A:$A,$A336,CSV!$T:$T)  + SUMIF(CSV!$B:$B,$A336,CSV!$T:$T) )/$D336</f>
        <v>#DIV/0!</v>
      </c>
      <c r="F336" s="6" t="e">
        <f>SUMIF(CSV!$A:$A,$A336,CSV!$T:$T)/$B336</f>
        <v>#DIV/0!</v>
      </c>
      <c r="G336" s="6" t="e">
        <f>SUMIF(CSV!$B:$B,$A336,CSV!$T:$T)/$C336</f>
        <v>#DIV/0!</v>
      </c>
      <c r="H336" s="10" t="e">
        <f>(SUMIF(CSV!$A:$A,$A336,CSV!$R:$R)  + SUMIF(CSV!$B:$B,$A336,CSV!$S:$S) )/$D336</f>
        <v>#DIV/0!</v>
      </c>
      <c r="I336" s="6" t="e">
        <f>SUMIF(CSV!$A:$A,$A336,CSV!$R:$R)/$B336</f>
        <v>#DIV/0!</v>
      </c>
      <c r="J336" s="6" t="e">
        <f>SUMIF(CSV!$B:$B,$A336,CSV!$S:$S)/$C336</f>
        <v>#DIV/0!</v>
      </c>
      <c r="K336" s="11" t="e">
        <f>(COUNTIFS(CSV!$A:$A,$A336,CSV!$T:$T,"&gt;2.5") +COUNTIFS(CSV!$B:$B,$A336,CSV!$T:$T,"&gt;2.5"))/$D336</f>
        <v>#DIV/0!</v>
      </c>
      <c r="L336" s="8" t="e">
        <f>COUNTIFS(CSV!$A:$A,$A336,CSV!$T:$T,"&gt;2.5")/$B336</f>
        <v>#DIV/0!</v>
      </c>
      <c r="M336" s="8" t="e">
        <f>COUNTIFS(CSV!$B:$B,$A336,CSV!$T:$T,"&gt;2.5")/$C336</f>
        <v>#DIV/0!</v>
      </c>
      <c r="N336" s="11" t="e">
        <f>(COUNTIFS(CSV!$A:$A,$A336,CSV!$T:$T,"&gt;4.5") +COUNTIFS(CSV!$B:$B,$A336,CSV!$T:$T,"&gt;4.5"))/$D336</f>
        <v>#DIV/0!</v>
      </c>
      <c r="O336" s="8" t="e">
        <f>COUNTIFS(CSV!$A:$A,$A336,CSV!$T:$T,"&gt;4.5")/$B336</f>
        <v>#DIV/0!</v>
      </c>
      <c r="P336" s="8" t="e">
        <f>COUNTIFS(CSV!$B:$B,$A336,CSV!$T:$T,"&gt;4.5")/$C336</f>
        <v>#DIV/0!</v>
      </c>
      <c r="Q336" s="11" t="e">
        <f>(COUNTIFS(CSV!$A:$A,$A336,CSV!$R:$R,"&gt;0.5") +COUNTIFS(CSV!$B:$B,$A336,CSV!$S:$S,"&gt;0.5"))/$D336</f>
        <v>#DIV/0!</v>
      </c>
      <c r="R336" s="8" t="e">
        <f>COUNTIFS(CSV!$A:$A,$A336,CSV!$R:$R,"&gt;0.5")/$B336</f>
        <v>#DIV/0!</v>
      </c>
      <c r="S336" s="8" t="e">
        <f>COUNTIFS(CSV!$B:$B,$A336,CSV!$S:$S,"&gt;0.5")/$C336</f>
        <v>#DIV/0!</v>
      </c>
      <c r="T336" s="11" t="e">
        <f>(COUNTIFS(CSV!$A:$A,$A336,CSV!$R:$R,"&gt;1.5") +COUNTIFS(CSV!$B:$B,$A336,CSV!$S:$S,"&gt;1.5"))/$D336</f>
        <v>#DIV/0!</v>
      </c>
      <c r="U336" s="8" t="e">
        <f>COUNTIFS(CSV!$A:$A,$A336,CSV!$R:$R,"&gt;1.5")/$B336</f>
        <v>#DIV/0!</v>
      </c>
      <c r="V336" s="8" t="e">
        <f>COUNTIFS(CSV!$B:$B,$A336,CSV!$S:$S,"&gt;1.5")/$C336</f>
        <v>#DIV/0!</v>
      </c>
    </row>
    <row r="337" spans="1:22" x14ac:dyDescent="0.3">
      <c r="A337" t="s">
        <v>435</v>
      </c>
      <c r="B337" s="9">
        <f>COUNTIF(CSV!A:A,A337)</f>
        <v>0</v>
      </c>
      <c r="C337" s="4">
        <f>COUNTIF(CSV!B:B,A337)</f>
        <v>0</v>
      </c>
      <c r="D337" s="4">
        <f t="shared" si="10"/>
        <v>0</v>
      </c>
      <c r="E337" s="10" t="e">
        <f>(SUMIF(CSV!$A:$A,$A337,CSV!$T:$T)  + SUMIF(CSV!$B:$B,$A337,CSV!$T:$T) )/$D337</f>
        <v>#DIV/0!</v>
      </c>
      <c r="F337" s="6" t="e">
        <f>SUMIF(CSV!$A:$A,$A337,CSV!$T:$T)/$B337</f>
        <v>#DIV/0!</v>
      </c>
      <c r="G337" s="6" t="e">
        <f>SUMIF(CSV!$B:$B,$A337,CSV!$T:$T)/$C337</f>
        <v>#DIV/0!</v>
      </c>
      <c r="H337" s="10" t="e">
        <f>(SUMIF(CSV!$A:$A,$A337,CSV!$R:$R)  + SUMIF(CSV!$B:$B,$A337,CSV!$S:$S) )/$D337</f>
        <v>#DIV/0!</v>
      </c>
      <c r="I337" s="6" t="e">
        <f>SUMIF(CSV!$A:$A,$A337,CSV!$R:$R)/$B337</f>
        <v>#DIV/0!</v>
      </c>
      <c r="J337" s="6" t="e">
        <f>SUMIF(CSV!$B:$B,$A337,CSV!$S:$S)/$C337</f>
        <v>#DIV/0!</v>
      </c>
      <c r="K337" s="11" t="e">
        <f>(COUNTIFS(CSV!$A:$A,$A337,CSV!$T:$T,"&gt;2.5") +COUNTIFS(CSV!$B:$B,$A337,CSV!$T:$T,"&gt;2.5"))/$D337</f>
        <v>#DIV/0!</v>
      </c>
      <c r="L337" s="8" t="e">
        <f>COUNTIFS(CSV!$A:$A,$A337,CSV!$T:$T,"&gt;2.5")/$B337</f>
        <v>#DIV/0!</v>
      </c>
      <c r="M337" s="8" t="e">
        <f>COUNTIFS(CSV!$B:$B,$A337,CSV!$T:$T,"&gt;2.5")/$C337</f>
        <v>#DIV/0!</v>
      </c>
      <c r="N337" s="11" t="e">
        <f>(COUNTIFS(CSV!$A:$A,$A337,CSV!$T:$T,"&gt;4.5") +COUNTIFS(CSV!$B:$B,$A337,CSV!$T:$T,"&gt;4.5"))/$D337</f>
        <v>#DIV/0!</v>
      </c>
      <c r="O337" s="8" t="e">
        <f>COUNTIFS(CSV!$A:$A,$A337,CSV!$T:$T,"&gt;4.5")/$B337</f>
        <v>#DIV/0!</v>
      </c>
      <c r="P337" s="8" t="e">
        <f>COUNTIFS(CSV!$B:$B,$A337,CSV!$T:$T,"&gt;4.5")/$C337</f>
        <v>#DIV/0!</v>
      </c>
      <c r="Q337" s="11" t="e">
        <f>(COUNTIFS(CSV!$A:$A,$A337,CSV!$R:$R,"&gt;0.5") +COUNTIFS(CSV!$B:$B,$A337,CSV!$S:$S,"&gt;0.5"))/$D337</f>
        <v>#DIV/0!</v>
      </c>
      <c r="R337" s="8" t="e">
        <f>COUNTIFS(CSV!$A:$A,$A337,CSV!$R:$R,"&gt;0.5")/$B337</f>
        <v>#DIV/0!</v>
      </c>
      <c r="S337" s="8" t="e">
        <f>COUNTIFS(CSV!$B:$B,$A337,CSV!$S:$S,"&gt;0.5")/$C337</f>
        <v>#DIV/0!</v>
      </c>
      <c r="T337" s="11" t="e">
        <f>(COUNTIFS(CSV!$A:$A,$A337,CSV!$R:$R,"&gt;1.5") +COUNTIFS(CSV!$B:$B,$A337,CSV!$S:$S,"&gt;1.5"))/$D337</f>
        <v>#DIV/0!</v>
      </c>
      <c r="U337" s="8" t="e">
        <f>COUNTIFS(CSV!$A:$A,$A337,CSV!$R:$R,"&gt;1.5")/$B337</f>
        <v>#DIV/0!</v>
      </c>
      <c r="V337" s="8" t="e">
        <f>COUNTIFS(CSV!$B:$B,$A337,CSV!$S:$S,"&gt;1.5")/$C337</f>
        <v>#DIV/0!</v>
      </c>
    </row>
    <row r="338" spans="1:22" x14ac:dyDescent="0.3">
      <c r="A338" t="s">
        <v>436</v>
      </c>
      <c r="B338" s="9">
        <f>COUNTIF(CSV!A:A,A338)</f>
        <v>0</v>
      </c>
      <c r="C338" s="4">
        <f>COUNTIF(CSV!B:B,A338)</f>
        <v>0</v>
      </c>
      <c r="D338" s="4">
        <f t="shared" si="10"/>
        <v>0</v>
      </c>
      <c r="E338" s="10" t="e">
        <f>(SUMIF(CSV!$A:$A,$A338,CSV!$T:$T)  + SUMIF(CSV!$B:$B,$A338,CSV!$T:$T) )/$D338</f>
        <v>#DIV/0!</v>
      </c>
      <c r="F338" s="6" t="e">
        <f>SUMIF(CSV!$A:$A,$A338,CSV!$T:$T)/$B338</f>
        <v>#DIV/0!</v>
      </c>
      <c r="G338" s="6" t="e">
        <f>SUMIF(CSV!$B:$B,$A338,CSV!$T:$T)/$C338</f>
        <v>#DIV/0!</v>
      </c>
      <c r="H338" s="10" t="e">
        <f>(SUMIF(CSV!$A:$A,$A338,CSV!$R:$R)  + SUMIF(CSV!$B:$B,$A338,CSV!$S:$S) )/$D338</f>
        <v>#DIV/0!</v>
      </c>
      <c r="I338" s="6" t="e">
        <f>SUMIF(CSV!$A:$A,$A338,CSV!$R:$R)/$B338</f>
        <v>#DIV/0!</v>
      </c>
      <c r="J338" s="6" t="e">
        <f>SUMIF(CSV!$B:$B,$A338,CSV!$S:$S)/$C338</f>
        <v>#DIV/0!</v>
      </c>
      <c r="K338" s="11" t="e">
        <f>(COUNTIFS(CSV!$A:$A,$A338,CSV!$T:$T,"&gt;2.5") +COUNTIFS(CSV!$B:$B,$A338,CSV!$T:$T,"&gt;2.5"))/$D338</f>
        <v>#DIV/0!</v>
      </c>
      <c r="L338" s="8" t="e">
        <f>COUNTIFS(CSV!$A:$A,$A338,CSV!$T:$T,"&gt;2.5")/$B338</f>
        <v>#DIV/0!</v>
      </c>
      <c r="M338" s="8" t="e">
        <f>COUNTIFS(CSV!$B:$B,$A338,CSV!$T:$T,"&gt;2.5")/$C338</f>
        <v>#DIV/0!</v>
      </c>
      <c r="N338" s="11" t="e">
        <f>(COUNTIFS(CSV!$A:$A,$A338,CSV!$T:$T,"&gt;4.5") +COUNTIFS(CSV!$B:$B,$A338,CSV!$T:$T,"&gt;4.5"))/$D338</f>
        <v>#DIV/0!</v>
      </c>
      <c r="O338" s="8" t="e">
        <f>COUNTIFS(CSV!$A:$A,$A338,CSV!$T:$T,"&gt;4.5")/$B338</f>
        <v>#DIV/0!</v>
      </c>
      <c r="P338" s="8" t="e">
        <f>COUNTIFS(CSV!$B:$B,$A338,CSV!$T:$T,"&gt;4.5")/$C338</f>
        <v>#DIV/0!</v>
      </c>
      <c r="Q338" s="11" t="e">
        <f>(COUNTIFS(CSV!$A:$A,$A338,CSV!$R:$R,"&gt;0.5") +COUNTIFS(CSV!$B:$B,$A338,CSV!$S:$S,"&gt;0.5"))/$D338</f>
        <v>#DIV/0!</v>
      </c>
      <c r="R338" s="8" t="e">
        <f>COUNTIFS(CSV!$A:$A,$A338,CSV!$R:$R,"&gt;0.5")/$B338</f>
        <v>#DIV/0!</v>
      </c>
      <c r="S338" s="8" t="e">
        <f>COUNTIFS(CSV!$B:$B,$A338,CSV!$S:$S,"&gt;0.5")/$C338</f>
        <v>#DIV/0!</v>
      </c>
      <c r="T338" s="11" t="e">
        <f>(COUNTIFS(CSV!$A:$A,$A338,CSV!$R:$R,"&gt;1.5") +COUNTIFS(CSV!$B:$B,$A338,CSV!$S:$S,"&gt;1.5"))/$D338</f>
        <v>#DIV/0!</v>
      </c>
      <c r="U338" s="8" t="e">
        <f>COUNTIFS(CSV!$A:$A,$A338,CSV!$R:$R,"&gt;1.5")/$B338</f>
        <v>#DIV/0!</v>
      </c>
      <c r="V338" s="8" t="e">
        <f>COUNTIFS(CSV!$B:$B,$A338,CSV!$S:$S,"&gt;1.5")/$C338</f>
        <v>#DIV/0!</v>
      </c>
    </row>
    <row r="339" spans="1:22" x14ac:dyDescent="0.3">
      <c r="A339" t="s">
        <v>432</v>
      </c>
      <c r="B339" s="9">
        <f>COUNTIF(CSV!A:A,A339)</f>
        <v>0</v>
      </c>
      <c r="C339" s="4">
        <f>COUNTIF(CSV!B:B,A339)</f>
        <v>0</v>
      </c>
      <c r="D339" s="4">
        <f t="shared" si="10"/>
        <v>0</v>
      </c>
      <c r="E339" s="10" t="e">
        <f>(SUMIF(CSV!$A:$A,$A339,CSV!$T:$T)  + SUMIF(CSV!$B:$B,$A339,CSV!$T:$T) )/$D339</f>
        <v>#DIV/0!</v>
      </c>
      <c r="F339" s="6" t="e">
        <f>SUMIF(CSV!$A:$A,$A339,CSV!$T:$T)/$B339</f>
        <v>#DIV/0!</v>
      </c>
      <c r="G339" s="6" t="e">
        <f>SUMIF(CSV!$B:$B,$A339,CSV!$T:$T)/$C339</f>
        <v>#DIV/0!</v>
      </c>
      <c r="H339" s="10" t="e">
        <f>(SUMIF(CSV!$A:$A,$A339,CSV!$R:$R)  + SUMIF(CSV!$B:$B,$A339,CSV!$S:$S) )/$D339</f>
        <v>#DIV/0!</v>
      </c>
      <c r="I339" s="6" t="e">
        <f>SUMIF(CSV!$A:$A,$A339,CSV!$R:$R)/$B339</f>
        <v>#DIV/0!</v>
      </c>
      <c r="J339" s="6" t="e">
        <f>SUMIF(CSV!$B:$B,$A339,CSV!$S:$S)/$C339</f>
        <v>#DIV/0!</v>
      </c>
      <c r="K339" s="11" t="e">
        <f>(COUNTIFS(CSV!$A:$A,$A339,CSV!$T:$T,"&gt;2.5") +COUNTIFS(CSV!$B:$B,$A339,CSV!$T:$T,"&gt;2.5"))/$D339</f>
        <v>#DIV/0!</v>
      </c>
      <c r="L339" s="8" t="e">
        <f>COUNTIFS(CSV!$A:$A,$A339,CSV!$T:$T,"&gt;2.5")/$B339</f>
        <v>#DIV/0!</v>
      </c>
      <c r="M339" s="8" t="e">
        <f>COUNTIFS(CSV!$B:$B,$A339,CSV!$T:$T,"&gt;2.5")/$C339</f>
        <v>#DIV/0!</v>
      </c>
      <c r="N339" s="11" t="e">
        <f>(COUNTIFS(CSV!$A:$A,$A339,CSV!$T:$T,"&gt;4.5") +COUNTIFS(CSV!$B:$B,$A339,CSV!$T:$T,"&gt;4.5"))/$D339</f>
        <v>#DIV/0!</v>
      </c>
      <c r="O339" s="8" t="e">
        <f>COUNTIFS(CSV!$A:$A,$A339,CSV!$T:$T,"&gt;4.5")/$B339</f>
        <v>#DIV/0!</v>
      </c>
      <c r="P339" s="8" t="e">
        <f>COUNTIFS(CSV!$B:$B,$A339,CSV!$T:$T,"&gt;4.5")/$C339</f>
        <v>#DIV/0!</v>
      </c>
      <c r="Q339" s="11" t="e">
        <f>(COUNTIFS(CSV!$A:$A,$A339,CSV!$R:$R,"&gt;0.5") +COUNTIFS(CSV!$B:$B,$A339,CSV!$S:$S,"&gt;0.5"))/$D339</f>
        <v>#DIV/0!</v>
      </c>
      <c r="R339" s="8" t="e">
        <f>COUNTIFS(CSV!$A:$A,$A339,CSV!$R:$R,"&gt;0.5")/$B339</f>
        <v>#DIV/0!</v>
      </c>
      <c r="S339" s="8" t="e">
        <f>COUNTIFS(CSV!$B:$B,$A339,CSV!$S:$S,"&gt;0.5")/$C339</f>
        <v>#DIV/0!</v>
      </c>
      <c r="T339" s="11" t="e">
        <f>(COUNTIFS(CSV!$A:$A,$A339,CSV!$R:$R,"&gt;1.5") +COUNTIFS(CSV!$B:$B,$A339,CSV!$S:$S,"&gt;1.5"))/$D339</f>
        <v>#DIV/0!</v>
      </c>
      <c r="U339" s="8" t="e">
        <f>COUNTIFS(CSV!$A:$A,$A339,CSV!$R:$R,"&gt;1.5")/$B339</f>
        <v>#DIV/0!</v>
      </c>
      <c r="V339" s="8" t="e">
        <f>COUNTIFS(CSV!$B:$B,$A339,CSV!$S:$S,"&gt;1.5")/$C339</f>
        <v>#DIV/0!</v>
      </c>
    </row>
    <row r="340" spans="1:22" x14ac:dyDescent="0.3">
      <c r="A340" t="s">
        <v>418</v>
      </c>
      <c r="B340" s="9">
        <f>COUNTIF(CSV!A:A,A340)</f>
        <v>0</v>
      </c>
      <c r="C340" s="4">
        <f>COUNTIF(CSV!B:B,A340)</f>
        <v>0</v>
      </c>
      <c r="D340" s="4">
        <f t="shared" si="10"/>
        <v>0</v>
      </c>
      <c r="E340" s="10" t="e">
        <f>(SUMIF(CSV!$A:$A,$A340,CSV!$T:$T)  + SUMIF(CSV!$B:$B,$A340,CSV!$T:$T) )/$D340</f>
        <v>#DIV/0!</v>
      </c>
      <c r="F340" s="6" t="e">
        <f>SUMIF(CSV!$A:$A,$A340,CSV!$T:$T)/$B340</f>
        <v>#DIV/0!</v>
      </c>
      <c r="G340" s="6" t="e">
        <f>SUMIF(CSV!$B:$B,$A340,CSV!$T:$T)/$C340</f>
        <v>#DIV/0!</v>
      </c>
      <c r="H340" s="10" t="e">
        <f>(SUMIF(CSV!$A:$A,$A340,CSV!$R:$R)  + SUMIF(CSV!$B:$B,$A340,CSV!$S:$S) )/$D340</f>
        <v>#DIV/0!</v>
      </c>
      <c r="I340" s="6" t="e">
        <f>SUMIF(CSV!$A:$A,$A340,CSV!$R:$R)/$B340</f>
        <v>#DIV/0!</v>
      </c>
      <c r="J340" s="6" t="e">
        <f>SUMIF(CSV!$B:$B,$A340,CSV!$S:$S)/$C340</f>
        <v>#DIV/0!</v>
      </c>
      <c r="K340" s="11" t="e">
        <f>(COUNTIFS(CSV!$A:$A,$A340,CSV!$T:$T,"&gt;2.5") +COUNTIFS(CSV!$B:$B,$A340,CSV!$T:$T,"&gt;2.5"))/$D340</f>
        <v>#DIV/0!</v>
      </c>
      <c r="L340" s="8" t="e">
        <f>COUNTIFS(CSV!$A:$A,$A340,CSV!$T:$T,"&gt;2.5")/$B340</f>
        <v>#DIV/0!</v>
      </c>
      <c r="M340" s="8" t="e">
        <f>COUNTIFS(CSV!$B:$B,$A340,CSV!$T:$T,"&gt;2.5")/$C340</f>
        <v>#DIV/0!</v>
      </c>
      <c r="N340" s="11" t="e">
        <f>(COUNTIFS(CSV!$A:$A,$A340,CSV!$T:$T,"&gt;4.5") +COUNTIFS(CSV!$B:$B,$A340,CSV!$T:$T,"&gt;4.5"))/$D340</f>
        <v>#DIV/0!</v>
      </c>
      <c r="O340" s="8" t="e">
        <f>COUNTIFS(CSV!$A:$A,$A340,CSV!$T:$T,"&gt;4.5")/$B340</f>
        <v>#DIV/0!</v>
      </c>
      <c r="P340" s="8" t="e">
        <f>COUNTIFS(CSV!$B:$B,$A340,CSV!$T:$T,"&gt;4.5")/$C340</f>
        <v>#DIV/0!</v>
      </c>
      <c r="Q340" s="11" t="e">
        <f>(COUNTIFS(CSV!$A:$A,$A340,CSV!$R:$R,"&gt;0.5") +COUNTIFS(CSV!$B:$B,$A340,CSV!$S:$S,"&gt;0.5"))/$D340</f>
        <v>#DIV/0!</v>
      </c>
      <c r="R340" s="8" t="e">
        <f>COUNTIFS(CSV!$A:$A,$A340,CSV!$R:$R,"&gt;0.5")/$B340</f>
        <v>#DIV/0!</v>
      </c>
      <c r="S340" s="8" t="e">
        <f>COUNTIFS(CSV!$B:$B,$A340,CSV!$S:$S,"&gt;0.5")/$C340</f>
        <v>#DIV/0!</v>
      </c>
      <c r="T340" s="11" t="e">
        <f>(COUNTIFS(CSV!$A:$A,$A340,CSV!$R:$R,"&gt;1.5") +COUNTIFS(CSV!$B:$B,$A340,CSV!$S:$S,"&gt;1.5"))/$D340</f>
        <v>#DIV/0!</v>
      </c>
      <c r="U340" s="8" t="e">
        <f>COUNTIFS(CSV!$A:$A,$A340,CSV!$R:$R,"&gt;1.5")/$B340</f>
        <v>#DIV/0!</v>
      </c>
      <c r="V340" s="8" t="e">
        <f>COUNTIFS(CSV!$B:$B,$A340,CSV!$S:$S,"&gt;1.5")/$C340</f>
        <v>#DIV/0!</v>
      </c>
    </row>
    <row r="341" spans="1:22" x14ac:dyDescent="0.3">
      <c r="A341" t="s">
        <v>434</v>
      </c>
      <c r="B341" s="9">
        <f>COUNTIF(CSV!A:A,A341)</f>
        <v>0</v>
      </c>
      <c r="C341" s="4">
        <f>COUNTIF(CSV!B:B,A341)</f>
        <v>0</v>
      </c>
      <c r="D341" s="4">
        <f t="shared" si="10"/>
        <v>0</v>
      </c>
      <c r="E341" s="10" t="e">
        <f>(SUMIF(CSV!$A:$A,$A341,CSV!$T:$T)  + SUMIF(CSV!$B:$B,$A341,CSV!$T:$T) )/$D341</f>
        <v>#DIV/0!</v>
      </c>
      <c r="F341" s="6" t="e">
        <f>SUMIF(CSV!$A:$A,$A341,CSV!$T:$T)/$B341</f>
        <v>#DIV/0!</v>
      </c>
      <c r="G341" s="6" t="e">
        <f>SUMIF(CSV!$B:$B,$A341,CSV!$T:$T)/$C341</f>
        <v>#DIV/0!</v>
      </c>
      <c r="H341" s="10" t="e">
        <f>(SUMIF(CSV!$A:$A,$A341,CSV!$R:$R)  + SUMIF(CSV!$B:$B,$A341,CSV!$S:$S) )/$D341</f>
        <v>#DIV/0!</v>
      </c>
      <c r="I341" s="6" t="e">
        <f>SUMIF(CSV!$A:$A,$A341,CSV!$R:$R)/$B341</f>
        <v>#DIV/0!</v>
      </c>
      <c r="J341" s="6" t="e">
        <f>SUMIF(CSV!$B:$B,$A341,CSV!$S:$S)/$C341</f>
        <v>#DIV/0!</v>
      </c>
      <c r="K341" s="11" t="e">
        <f>(COUNTIFS(CSV!$A:$A,$A341,CSV!$T:$T,"&gt;2.5") +COUNTIFS(CSV!$B:$B,$A341,CSV!$T:$T,"&gt;2.5"))/$D341</f>
        <v>#DIV/0!</v>
      </c>
      <c r="L341" s="8" t="e">
        <f>COUNTIFS(CSV!$A:$A,$A341,CSV!$T:$T,"&gt;2.5")/$B341</f>
        <v>#DIV/0!</v>
      </c>
      <c r="M341" s="8" t="e">
        <f>COUNTIFS(CSV!$B:$B,$A341,CSV!$T:$T,"&gt;2.5")/$C341</f>
        <v>#DIV/0!</v>
      </c>
      <c r="N341" s="11" t="e">
        <f>(COUNTIFS(CSV!$A:$A,$A341,CSV!$T:$T,"&gt;4.5") +COUNTIFS(CSV!$B:$B,$A341,CSV!$T:$T,"&gt;4.5"))/$D341</f>
        <v>#DIV/0!</v>
      </c>
      <c r="O341" s="8" t="e">
        <f>COUNTIFS(CSV!$A:$A,$A341,CSV!$T:$T,"&gt;4.5")/$B341</f>
        <v>#DIV/0!</v>
      </c>
      <c r="P341" s="8" t="e">
        <f>COUNTIFS(CSV!$B:$B,$A341,CSV!$T:$T,"&gt;4.5")/$C341</f>
        <v>#DIV/0!</v>
      </c>
      <c r="Q341" s="11" t="e">
        <f>(COUNTIFS(CSV!$A:$A,$A341,CSV!$R:$R,"&gt;0.5") +COUNTIFS(CSV!$B:$B,$A341,CSV!$S:$S,"&gt;0.5"))/$D341</f>
        <v>#DIV/0!</v>
      </c>
      <c r="R341" s="8" t="e">
        <f>COUNTIFS(CSV!$A:$A,$A341,CSV!$R:$R,"&gt;0.5")/$B341</f>
        <v>#DIV/0!</v>
      </c>
      <c r="S341" s="8" t="e">
        <f>COUNTIFS(CSV!$B:$B,$A341,CSV!$S:$S,"&gt;0.5")/$C341</f>
        <v>#DIV/0!</v>
      </c>
      <c r="T341" s="11" t="e">
        <f>(COUNTIFS(CSV!$A:$A,$A341,CSV!$R:$R,"&gt;1.5") +COUNTIFS(CSV!$B:$B,$A341,CSV!$S:$S,"&gt;1.5"))/$D341</f>
        <v>#DIV/0!</v>
      </c>
      <c r="U341" s="8" t="e">
        <f>COUNTIFS(CSV!$A:$A,$A341,CSV!$R:$R,"&gt;1.5")/$B341</f>
        <v>#DIV/0!</v>
      </c>
      <c r="V341" s="8" t="e">
        <f>COUNTIFS(CSV!$B:$B,$A341,CSV!$S:$S,"&gt;1.5")/$C341</f>
        <v>#DIV/0!</v>
      </c>
    </row>
    <row r="342" spans="1:22" x14ac:dyDescent="0.3">
      <c r="A342" t="s">
        <v>421</v>
      </c>
      <c r="B342" s="9">
        <f>COUNTIF(CSV!A:A,A342)</f>
        <v>0</v>
      </c>
      <c r="C342" s="4">
        <f>COUNTIF(CSV!B:B,A342)</f>
        <v>0</v>
      </c>
      <c r="D342" s="4">
        <f t="shared" si="10"/>
        <v>0</v>
      </c>
      <c r="E342" s="10" t="e">
        <f>(SUMIF(CSV!$A:$A,$A342,CSV!$T:$T)  + SUMIF(CSV!$B:$B,$A342,CSV!$T:$T) )/$D342</f>
        <v>#DIV/0!</v>
      </c>
      <c r="F342" s="6" t="e">
        <f>SUMIF(CSV!$A:$A,$A342,CSV!$T:$T)/$B342</f>
        <v>#DIV/0!</v>
      </c>
      <c r="G342" s="6" t="e">
        <f>SUMIF(CSV!$B:$B,$A342,CSV!$T:$T)/$C342</f>
        <v>#DIV/0!</v>
      </c>
      <c r="H342" s="10" t="e">
        <f>(SUMIF(CSV!$A:$A,$A342,CSV!$R:$R)  + SUMIF(CSV!$B:$B,$A342,CSV!$S:$S) )/$D342</f>
        <v>#DIV/0!</v>
      </c>
      <c r="I342" s="6" t="e">
        <f>SUMIF(CSV!$A:$A,$A342,CSV!$R:$R)/$B342</f>
        <v>#DIV/0!</v>
      </c>
      <c r="J342" s="6" t="e">
        <f>SUMIF(CSV!$B:$B,$A342,CSV!$S:$S)/$C342</f>
        <v>#DIV/0!</v>
      </c>
      <c r="K342" s="11" t="e">
        <f>(COUNTIFS(CSV!$A:$A,$A342,CSV!$T:$T,"&gt;2.5") +COUNTIFS(CSV!$B:$B,$A342,CSV!$T:$T,"&gt;2.5"))/$D342</f>
        <v>#DIV/0!</v>
      </c>
      <c r="L342" s="8" t="e">
        <f>COUNTIFS(CSV!$A:$A,$A342,CSV!$T:$T,"&gt;2.5")/$B342</f>
        <v>#DIV/0!</v>
      </c>
      <c r="M342" s="8" t="e">
        <f>COUNTIFS(CSV!$B:$B,$A342,CSV!$T:$T,"&gt;2.5")/$C342</f>
        <v>#DIV/0!</v>
      </c>
      <c r="N342" s="11" t="e">
        <f>(COUNTIFS(CSV!$A:$A,$A342,CSV!$T:$T,"&gt;4.5") +COUNTIFS(CSV!$B:$B,$A342,CSV!$T:$T,"&gt;4.5"))/$D342</f>
        <v>#DIV/0!</v>
      </c>
      <c r="O342" s="8" t="e">
        <f>COUNTIFS(CSV!$A:$A,$A342,CSV!$T:$T,"&gt;4.5")/$B342</f>
        <v>#DIV/0!</v>
      </c>
      <c r="P342" s="8" t="e">
        <f>COUNTIFS(CSV!$B:$B,$A342,CSV!$T:$T,"&gt;4.5")/$C342</f>
        <v>#DIV/0!</v>
      </c>
      <c r="Q342" s="11" t="e">
        <f>(COUNTIFS(CSV!$A:$A,$A342,CSV!$R:$R,"&gt;0.5") +COUNTIFS(CSV!$B:$B,$A342,CSV!$S:$S,"&gt;0.5"))/$D342</f>
        <v>#DIV/0!</v>
      </c>
      <c r="R342" s="8" t="e">
        <f>COUNTIFS(CSV!$A:$A,$A342,CSV!$R:$R,"&gt;0.5")/$B342</f>
        <v>#DIV/0!</v>
      </c>
      <c r="S342" s="8" t="e">
        <f>COUNTIFS(CSV!$B:$B,$A342,CSV!$S:$S,"&gt;0.5")/$C342</f>
        <v>#DIV/0!</v>
      </c>
      <c r="T342" s="11" t="e">
        <f>(COUNTIFS(CSV!$A:$A,$A342,CSV!$R:$R,"&gt;1.5") +COUNTIFS(CSV!$B:$B,$A342,CSV!$S:$S,"&gt;1.5"))/$D342</f>
        <v>#DIV/0!</v>
      </c>
      <c r="U342" s="8" t="e">
        <f>COUNTIFS(CSV!$A:$A,$A342,CSV!$R:$R,"&gt;1.5")/$B342</f>
        <v>#DIV/0!</v>
      </c>
      <c r="V342" s="8" t="e">
        <f>COUNTIFS(CSV!$B:$B,$A342,CSV!$S:$S,"&gt;1.5")/$C342</f>
        <v>#DIV/0!</v>
      </c>
    </row>
    <row r="343" spans="1:22" x14ac:dyDescent="0.3">
      <c r="A343" t="s">
        <v>419</v>
      </c>
      <c r="B343" s="9">
        <f>COUNTIF(CSV!A:A,A343)</f>
        <v>0</v>
      </c>
      <c r="C343" s="4">
        <f>COUNTIF(CSV!B:B,A343)</f>
        <v>0</v>
      </c>
      <c r="D343" s="4">
        <f t="shared" si="10"/>
        <v>0</v>
      </c>
      <c r="E343" s="10" t="e">
        <f>(SUMIF(CSV!$A:$A,$A343,CSV!$T:$T)  + SUMIF(CSV!$B:$B,$A343,CSV!$T:$T) )/$D343</f>
        <v>#DIV/0!</v>
      </c>
      <c r="F343" s="6" t="e">
        <f>SUMIF(CSV!$A:$A,$A343,CSV!$T:$T)/$B343</f>
        <v>#DIV/0!</v>
      </c>
      <c r="G343" s="6" t="e">
        <f>SUMIF(CSV!$B:$B,$A343,CSV!$T:$T)/$C343</f>
        <v>#DIV/0!</v>
      </c>
      <c r="H343" s="10" t="e">
        <f>(SUMIF(CSV!$A:$A,$A343,CSV!$R:$R)  + SUMIF(CSV!$B:$B,$A343,CSV!$S:$S) )/$D343</f>
        <v>#DIV/0!</v>
      </c>
      <c r="I343" s="6" t="e">
        <f>SUMIF(CSV!$A:$A,$A343,CSV!$R:$R)/$B343</f>
        <v>#DIV/0!</v>
      </c>
      <c r="J343" s="6" t="e">
        <f>SUMIF(CSV!$B:$B,$A343,CSV!$S:$S)/$C343</f>
        <v>#DIV/0!</v>
      </c>
      <c r="K343" s="11" t="e">
        <f>(COUNTIFS(CSV!$A:$A,$A343,CSV!$T:$T,"&gt;2.5") +COUNTIFS(CSV!$B:$B,$A343,CSV!$T:$T,"&gt;2.5"))/$D343</f>
        <v>#DIV/0!</v>
      </c>
      <c r="L343" s="8" t="e">
        <f>COUNTIFS(CSV!$A:$A,$A343,CSV!$T:$T,"&gt;2.5")/$B343</f>
        <v>#DIV/0!</v>
      </c>
      <c r="M343" s="8" t="e">
        <f>COUNTIFS(CSV!$B:$B,$A343,CSV!$T:$T,"&gt;2.5")/$C343</f>
        <v>#DIV/0!</v>
      </c>
      <c r="N343" s="11" t="e">
        <f>(COUNTIFS(CSV!$A:$A,$A343,CSV!$T:$T,"&gt;4.5") +COUNTIFS(CSV!$B:$B,$A343,CSV!$T:$T,"&gt;4.5"))/$D343</f>
        <v>#DIV/0!</v>
      </c>
      <c r="O343" s="8" t="e">
        <f>COUNTIFS(CSV!$A:$A,$A343,CSV!$T:$T,"&gt;4.5")/$B343</f>
        <v>#DIV/0!</v>
      </c>
      <c r="P343" s="8" t="e">
        <f>COUNTIFS(CSV!$B:$B,$A343,CSV!$T:$T,"&gt;4.5")/$C343</f>
        <v>#DIV/0!</v>
      </c>
      <c r="Q343" s="11" t="e">
        <f>(COUNTIFS(CSV!$A:$A,$A343,CSV!$R:$R,"&gt;0.5") +COUNTIFS(CSV!$B:$B,$A343,CSV!$S:$S,"&gt;0.5"))/$D343</f>
        <v>#DIV/0!</v>
      </c>
      <c r="R343" s="8" t="e">
        <f>COUNTIFS(CSV!$A:$A,$A343,CSV!$R:$R,"&gt;0.5")/$B343</f>
        <v>#DIV/0!</v>
      </c>
      <c r="S343" s="8" t="e">
        <f>COUNTIFS(CSV!$B:$B,$A343,CSV!$S:$S,"&gt;0.5")/$C343</f>
        <v>#DIV/0!</v>
      </c>
      <c r="T343" s="11" t="e">
        <f>(COUNTIFS(CSV!$A:$A,$A343,CSV!$R:$R,"&gt;1.5") +COUNTIFS(CSV!$B:$B,$A343,CSV!$S:$S,"&gt;1.5"))/$D343</f>
        <v>#DIV/0!</v>
      </c>
      <c r="U343" s="8" t="e">
        <f>COUNTIFS(CSV!$A:$A,$A343,CSV!$R:$R,"&gt;1.5")/$B343</f>
        <v>#DIV/0!</v>
      </c>
      <c r="V343" s="8" t="e">
        <f>COUNTIFS(CSV!$B:$B,$A343,CSV!$S:$S,"&gt;1.5")/$C343</f>
        <v>#DIV/0!</v>
      </c>
    </row>
    <row r="344" spans="1:22" x14ac:dyDescent="0.3">
      <c r="A344" t="s">
        <v>422</v>
      </c>
      <c r="B344" s="9">
        <f>COUNTIF(CSV!A:A,A344)</f>
        <v>0</v>
      </c>
      <c r="C344" s="4">
        <f>COUNTIF(CSV!B:B,A344)</f>
        <v>0</v>
      </c>
      <c r="D344" s="4">
        <f t="shared" si="10"/>
        <v>0</v>
      </c>
      <c r="E344" s="10" t="e">
        <f>(SUMIF(CSV!$A:$A,$A344,CSV!$T:$T)  + SUMIF(CSV!$B:$B,$A344,CSV!$T:$T) )/$D344</f>
        <v>#DIV/0!</v>
      </c>
      <c r="F344" s="6" t="e">
        <f>SUMIF(CSV!$A:$A,$A344,CSV!$T:$T)/$B344</f>
        <v>#DIV/0!</v>
      </c>
      <c r="G344" s="6" t="e">
        <f>SUMIF(CSV!$B:$B,$A344,CSV!$T:$T)/$C344</f>
        <v>#DIV/0!</v>
      </c>
      <c r="H344" s="10" t="e">
        <f>(SUMIF(CSV!$A:$A,$A344,CSV!$R:$R)  + SUMIF(CSV!$B:$B,$A344,CSV!$S:$S) )/$D344</f>
        <v>#DIV/0!</v>
      </c>
      <c r="I344" s="6" t="e">
        <f>SUMIF(CSV!$A:$A,$A344,CSV!$R:$R)/$B344</f>
        <v>#DIV/0!</v>
      </c>
      <c r="J344" s="6" t="e">
        <f>SUMIF(CSV!$B:$B,$A344,CSV!$S:$S)/$C344</f>
        <v>#DIV/0!</v>
      </c>
      <c r="K344" s="11" t="e">
        <f>(COUNTIFS(CSV!$A:$A,$A344,CSV!$T:$T,"&gt;2.5") +COUNTIFS(CSV!$B:$B,$A344,CSV!$T:$T,"&gt;2.5"))/$D344</f>
        <v>#DIV/0!</v>
      </c>
      <c r="L344" s="8" t="e">
        <f>COUNTIFS(CSV!$A:$A,$A344,CSV!$T:$T,"&gt;2.5")/$B344</f>
        <v>#DIV/0!</v>
      </c>
      <c r="M344" s="8" t="e">
        <f>COUNTIFS(CSV!$B:$B,$A344,CSV!$T:$T,"&gt;2.5")/$C344</f>
        <v>#DIV/0!</v>
      </c>
      <c r="N344" s="11" t="e">
        <f>(COUNTIFS(CSV!$A:$A,$A344,CSV!$T:$T,"&gt;4.5") +COUNTIFS(CSV!$B:$B,$A344,CSV!$T:$T,"&gt;4.5"))/$D344</f>
        <v>#DIV/0!</v>
      </c>
      <c r="O344" s="8" t="e">
        <f>COUNTIFS(CSV!$A:$A,$A344,CSV!$T:$T,"&gt;4.5")/$B344</f>
        <v>#DIV/0!</v>
      </c>
      <c r="P344" s="8" t="e">
        <f>COUNTIFS(CSV!$B:$B,$A344,CSV!$T:$T,"&gt;4.5")/$C344</f>
        <v>#DIV/0!</v>
      </c>
      <c r="Q344" s="11" t="e">
        <f>(COUNTIFS(CSV!$A:$A,$A344,CSV!$R:$R,"&gt;0.5") +COUNTIFS(CSV!$B:$B,$A344,CSV!$S:$S,"&gt;0.5"))/$D344</f>
        <v>#DIV/0!</v>
      </c>
      <c r="R344" s="8" t="e">
        <f>COUNTIFS(CSV!$A:$A,$A344,CSV!$R:$R,"&gt;0.5")/$B344</f>
        <v>#DIV/0!</v>
      </c>
      <c r="S344" s="8" t="e">
        <f>COUNTIFS(CSV!$B:$B,$A344,CSV!$S:$S,"&gt;0.5")/$C344</f>
        <v>#DIV/0!</v>
      </c>
      <c r="T344" s="11" t="e">
        <f>(COUNTIFS(CSV!$A:$A,$A344,CSV!$R:$R,"&gt;1.5") +COUNTIFS(CSV!$B:$B,$A344,CSV!$S:$S,"&gt;1.5"))/$D344</f>
        <v>#DIV/0!</v>
      </c>
      <c r="U344" s="8" t="e">
        <f>COUNTIFS(CSV!$A:$A,$A344,CSV!$R:$R,"&gt;1.5")/$B344</f>
        <v>#DIV/0!</v>
      </c>
      <c r="V344" s="8" t="e">
        <f>COUNTIFS(CSV!$B:$B,$A344,CSV!$S:$S,"&gt;1.5")/$C344</f>
        <v>#DIV/0!</v>
      </c>
    </row>
    <row r="345" spans="1:22" x14ac:dyDescent="0.3">
      <c r="A345" t="s">
        <v>424</v>
      </c>
      <c r="B345" s="9">
        <f>COUNTIF(CSV!A:A,A345)</f>
        <v>0</v>
      </c>
      <c r="C345" s="4">
        <f>COUNTIF(CSV!B:B,A345)</f>
        <v>0</v>
      </c>
      <c r="D345" s="4">
        <f t="shared" si="10"/>
        <v>0</v>
      </c>
      <c r="E345" s="10" t="e">
        <f>(SUMIF(CSV!$A:$A,$A345,CSV!$T:$T)  + SUMIF(CSV!$B:$B,$A345,CSV!$T:$T) )/$D345</f>
        <v>#DIV/0!</v>
      </c>
      <c r="F345" s="6" t="e">
        <f>SUMIF(CSV!$A:$A,$A345,CSV!$T:$T)/$B345</f>
        <v>#DIV/0!</v>
      </c>
      <c r="G345" s="6" t="e">
        <f>SUMIF(CSV!$B:$B,$A345,CSV!$T:$T)/$C345</f>
        <v>#DIV/0!</v>
      </c>
      <c r="H345" s="10" t="e">
        <f>(SUMIF(CSV!$A:$A,$A345,CSV!$R:$R)  + SUMIF(CSV!$B:$B,$A345,CSV!$S:$S) )/$D345</f>
        <v>#DIV/0!</v>
      </c>
      <c r="I345" s="6" t="e">
        <f>SUMIF(CSV!$A:$A,$A345,CSV!$R:$R)/$B345</f>
        <v>#DIV/0!</v>
      </c>
      <c r="J345" s="6" t="e">
        <f>SUMIF(CSV!$B:$B,$A345,CSV!$S:$S)/$C345</f>
        <v>#DIV/0!</v>
      </c>
      <c r="K345" s="11" t="e">
        <f>(COUNTIFS(CSV!$A:$A,$A345,CSV!$T:$T,"&gt;2.5") +COUNTIFS(CSV!$B:$B,$A345,CSV!$T:$T,"&gt;2.5"))/$D345</f>
        <v>#DIV/0!</v>
      </c>
      <c r="L345" s="8" t="e">
        <f>COUNTIFS(CSV!$A:$A,$A345,CSV!$T:$T,"&gt;2.5")/$B345</f>
        <v>#DIV/0!</v>
      </c>
      <c r="M345" s="8" t="e">
        <f>COUNTIFS(CSV!$B:$B,$A345,CSV!$T:$T,"&gt;2.5")/$C345</f>
        <v>#DIV/0!</v>
      </c>
      <c r="N345" s="11" t="e">
        <f>(COUNTIFS(CSV!$A:$A,$A345,CSV!$T:$T,"&gt;4.5") +COUNTIFS(CSV!$B:$B,$A345,CSV!$T:$T,"&gt;4.5"))/$D345</f>
        <v>#DIV/0!</v>
      </c>
      <c r="O345" s="8" t="e">
        <f>COUNTIFS(CSV!$A:$A,$A345,CSV!$T:$T,"&gt;4.5")/$B345</f>
        <v>#DIV/0!</v>
      </c>
      <c r="P345" s="8" t="e">
        <f>COUNTIFS(CSV!$B:$B,$A345,CSV!$T:$T,"&gt;4.5")/$C345</f>
        <v>#DIV/0!</v>
      </c>
      <c r="Q345" s="11" t="e">
        <f>(COUNTIFS(CSV!$A:$A,$A345,CSV!$R:$R,"&gt;0.5") +COUNTIFS(CSV!$B:$B,$A345,CSV!$S:$S,"&gt;0.5"))/$D345</f>
        <v>#DIV/0!</v>
      </c>
      <c r="R345" s="8" t="e">
        <f>COUNTIFS(CSV!$A:$A,$A345,CSV!$R:$R,"&gt;0.5")/$B345</f>
        <v>#DIV/0!</v>
      </c>
      <c r="S345" s="8" t="e">
        <f>COUNTIFS(CSV!$B:$B,$A345,CSV!$S:$S,"&gt;0.5")/$C345</f>
        <v>#DIV/0!</v>
      </c>
      <c r="T345" s="11" t="e">
        <f>(COUNTIFS(CSV!$A:$A,$A345,CSV!$R:$R,"&gt;1.5") +COUNTIFS(CSV!$B:$B,$A345,CSV!$S:$S,"&gt;1.5"))/$D345</f>
        <v>#DIV/0!</v>
      </c>
      <c r="U345" s="8" t="e">
        <f>COUNTIFS(CSV!$A:$A,$A345,CSV!$R:$R,"&gt;1.5")/$B345</f>
        <v>#DIV/0!</v>
      </c>
      <c r="V345" s="8" t="e">
        <f>COUNTIFS(CSV!$B:$B,$A345,CSV!$S:$S,"&gt;1.5")/$C345</f>
        <v>#DIV/0!</v>
      </c>
    </row>
    <row r="346" spans="1:22" x14ac:dyDescent="0.3">
      <c r="A346" t="s">
        <v>420</v>
      </c>
      <c r="B346" s="9">
        <f>COUNTIF(CSV!A:A,A346)</f>
        <v>0</v>
      </c>
      <c r="C346" s="4">
        <f>COUNTIF(CSV!B:B,A346)</f>
        <v>0</v>
      </c>
      <c r="D346" s="4">
        <f t="shared" si="10"/>
        <v>0</v>
      </c>
      <c r="E346" s="10" t="e">
        <f>(SUMIF(CSV!$A:$A,$A346,CSV!$T:$T)  + SUMIF(CSV!$B:$B,$A346,CSV!$T:$T) )/$D346</f>
        <v>#DIV/0!</v>
      </c>
      <c r="F346" s="6" t="e">
        <f>SUMIF(CSV!$A:$A,$A346,CSV!$T:$T)/$B346</f>
        <v>#DIV/0!</v>
      </c>
      <c r="G346" s="6" t="e">
        <f>SUMIF(CSV!$B:$B,$A346,CSV!$T:$T)/$C346</f>
        <v>#DIV/0!</v>
      </c>
      <c r="H346" s="10" t="e">
        <f>(SUMIF(CSV!$A:$A,$A346,CSV!$R:$R)  + SUMIF(CSV!$B:$B,$A346,CSV!$S:$S) )/$D346</f>
        <v>#DIV/0!</v>
      </c>
      <c r="I346" s="6" t="e">
        <f>SUMIF(CSV!$A:$A,$A346,CSV!$R:$R)/$B346</f>
        <v>#DIV/0!</v>
      </c>
      <c r="J346" s="6" t="e">
        <f>SUMIF(CSV!$B:$B,$A346,CSV!$S:$S)/$C346</f>
        <v>#DIV/0!</v>
      </c>
      <c r="K346" s="11" t="e">
        <f>(COUNTIFS(CSV!$A:$A,$A346,CSV!$T:$T,"&gt;2.5") +COUNTIFS(CSV!$B:$B,$A346,CSV!$T:$T,"&gt;2.5"))/$D346</f>
        <v>#DIV/0!</v>
      </c>
      <c r="L346" s="8" t="e">
        <f>COUNTIFS(CSV!$A:$A,$A346,CSV!$T:$T,"&gt;2.5")/$B346</f>
        <v>#DIV/0!</v>
      </c>
      <c r="M346" s="8" t="e">
        <f>COUNTIFS(CSV!$B:$B,$A346,CSV!$T:$T,"&gt;2.5")/$C346</f>
        <v>#DIV/0!</v>
      </c>
      <c r="N346" s="11" t="e">
        <f>(COUNTIFS(CSV!$A:$A,$A346,CSV!$T:$T,"&gt;4.5") +COUNTIFS(CSV!$B:$B,$A346,CSV!$T:$T,"&gt;4.5"))/$D346</f>
        <v>#DIV/0!</v>
      </c>
      <c r="O346" s="8" t="e">
        <f>COUNTIFS(CSV!$A:$A,$A346,CSV!$T:$T,"&gt;4.5")/$B346</f>
        <v>#DIV/0!</v>
      </c>
      <c r="P346" s="8" t="e">
        <f>COUNTIFS(CSV!$B:$B,$A346,CSV!$T:$T,"&gt;4.5")/$C346</f>
        <v>#DIV/0!</v>
      </c>
      <c r="Q346" s="11" t="e">
        <f>(COUNTIFS(CSV!$A:$A,$A346,CSV!$R:$R,"&gt;0.5") +COUNTIFS(CSV!$B:$B,$A346,CSV!$S:$S,"&gt;0.5"))/$D346</f>
        <v>#DIV/0!</v>
      </c>
      <c r="R346" s="8" t="e">
        <f>COUNTIFS(CSV!$A:$A,$A346,CSV!$R:$R,"&gt;0.5")/$B346</f>
        <v>#DIV/0!</v>
      </c>
      <c r="S346" s="8" t="e">
        <f>COUNTIFS(CSV!$B:$B,$A346,CSV!$S:$S,"&gt;0.5")/$C346</f>
        <v>#DIV/0!</v>
      </c>
      <c r="T346" s="11" t="e">
        <f>(COUNTIFS(CSV!$A:$A,$A346,CSV!$R:$R,"&gt;1.5") +COUNTIFS(CSV!$B:$B,$A346,CSV!$S:$S,"&gt;1.5"))/$D346</f>
        <v>#DIV/0!</v>
      </c>
      <c r="U346" s="8" t="e">
        <f>COUNTIFS(CSV!$A:$A,$A346,CSV!$R:$R,"&gt;1.5")/$B346</f>
        <v>#DIV/0!</v>
      </c>
      <c r="V346" s="8" t="e">
        <f>COUNTIFS(CSV!$B:$B,$A346,CSV!$S:$S,"&gt;1.5")/$C346</f>
        <v>#DIV/0!</v>
      </c>
    </row>
    <row r="347" spans="1:22" x14ac:dyDescent="0.3">
      <c r="A347" t="s">
        <v>429</v>
      </c>
      <c r="B347" s="9">
        <f>COUNTIF(CSV!A:A,A347)</f>
        <v>0</v>
      </c>
      <c r="C347" s="4">
        <f>COUNTIF(CSV!B:B,A347)</f>
        <v>0</v>
      </c>
      <c r="D347" s="4">
        <f t="shared" si="10"/>
        <v>0</v>
      </c>
      <c r="E347" s="10" t="e">
        <f>(SUMIF(CSV!$A:$A,$A347,CSV!$T:$T)  + SUMIF(CSV!$B:$B,$A347,CSV!$T:$T) )/$D347</f>
        <v>#DIV/0!</v>
      </c>
      <c r="F347" s="6" t="e">
        <f>SUMIF(CSV!$A:$A,$A347,CSV!$T:$T)/$B347</f>
        <v>#DIV/0!</v>
      </c>
      <c r="G347" s="6" t="e">
        <f>SUMIF(CSV!$B:$B,$A347,CSV!$T:$T)/$C347</f>
        <v>#DIV/0!</v>
      </c>
      <c r="H347" s="10" t="e">
        <f>(SUMIF(CSV!$A:$A,$A347,CSV!$R:$R)  + SUMIF(CSV!$B:$B,$A347,CSV!$S:$S) )/$D347</f>
        <v>#DIV/0!</v>
      </c>
      <c r="I347" s="6" t="e">
        <f>SUMIF(CSV!$A:$A,$A347,CSV!$R:$R)/$B347</f>
        <v>#DIV/0!</v>
      </c>
      <c r="J347" s="6" t="e">
        <f>SUMIF(CSV!$B:$B,$A347,CSV!$S:$S)/$C347</f>
        <v>#DIV/0!</v>
      </c>
      <c r="K347" s="11" t="e">
        <f>(COUNTIFS(CSV!$A:$A,$A347,CSV!$T:$T,"&gt;2.5") +COUNTIFS(CSV!$B:$B,$A347,CSV!$T:$T,"&gt;2.5"))/$D347</f>
        <v>#DIV/0!</v>
      </c>
      <c r="L347" s="8" t="e">
        <f>COUNTIFS(CSV!$A:$A,$A347,CSV!$T:$T,"&gt;2.5")/$B347</f>
        <v>#DIV/0!</v>
      </c>
      <c r="M347" s="8" t="e">
        <f>COUNTIFS(CSV!$B:$B,$A347,CSV!$T:$T,"&gt;2.5")/$C347</f>
        <v>#DIV/0!</v>
      </c>
      <c r="N347" s="11" t="e">
        <f>(COUNTIFS(CSV!$A:$A,$A347,CSV!$T:$T,"&gt;4.5") +COUNTIFS(CSV!$B:$B,$A347,CSV!$T:$T,"&gt;4.5"))/$D347</f>
        <v>#DIV/0!</v>
      </c>
      <c r="O347" s="8" t="e">
        <f>COUNTIFS(CSV!$A:$A,$A347,CSV!$T:$T,"&gt;4.5")/$B347</f>
        <v>#DIV/0!</v>
      </c>
      <c r="P347" s="8" t="e">
        <f>COUNTIFS(CSV!$B:$B,$A347,CSV!$T:$T,"&gt;4.5")/$C347</f>
        <v>#DIV/0!</v>
      </c>
      <c r="Q347" s="11" t="e">
        <f>(COUNTIFS(CSV!$A:$A,$A347,CSV!$R:$R,"&gt;0.5") +COUNTIFS(CSV!$B:$B,$A347,CSV!$S:$S,"&gt;0.5"))/$D347</f>
        <v>#DIV/0!</v>
      </c>
      <c r="R347" s="8" t="e">
        <f>COUNTIFS(CSV!$A:$A,$A347,CSV!$R:$R,"&gt;0.5")/$B347</f>
        <v>#DIV/0!</v>
      </c>
      <c r="S347" s="8" t="e">
        <f>COUNTIFS(CSV!$B:$B,$A347,CSV!$S:$S,"&gt;0.5")/$C347</f>
        <v>#DIV/0!</v>
      </c>
      <c r="T347" s="11" t="e">
        <f>(COUNTIFS(CSV!$A:$A,$A347,CSV!$R:$R,"&gt;1.5") +COUNTIFS(CSV!$B:$B,$A347,CSV!$S:$S,"&gt;1.5"))/$D347</f>
        <v>#DIV/0!</v>
      </c>
      <c r="U347" s="8" t="e">
        <f>COUNTIFS(CSV!$A:$A,$A347,CSV!$R:$R,"&gt;1.5")/$B347</f>
        <v>#DIV/0!</v>
      </c>
      <c r="V347" s="8" t="e">
        <f>COUNTIFS(CSV!$B:$B,$A347,CSV!$S:$S,"&gt;1.5")/$C347</f>
        <v>#DIV/0!</v>
      </c>
    </row>
    <row r="348" spans="1:22" x14ac:dyDescent="0.3">
      <c r="A348" t="s">
        <v>423</v>
      </c>
      <c r="B348" s="9">
        <f>COUNTIF(CSV!A:A,A348)</f>
        <v>1</v>
      </c>
      <c r="C348" s="4">
        <f>COUNTIF(CSV!B:B,A348)</f>
        <v>0</v>
      </c>
      <c r="D348" s="4">
        <f t="shared" si="10"/>
        <v>1</v>
      </c>
      <c r="E348" s="10">
        <f>(SUMIF(CSV!$A:$A,$A348,CSV!$T:$T)  + SUMIF(CSV!$B:$B,$A348,CSV!$T:$T) )/$D348</f>
        <v>5</v>
      </c>
      <c r="F348" s="6">
        <f>SUMIF(CSV!$A:$A,$A348,CSV!$T:$T)/$B348</f>
        <v>5</v>
      </c>
      <c r="G348" s="6" t="e">
        <f>SUMIF(CSV!$B:$B,$A348,CSV!$T:$T)/$C348</f>
        <v>#DIV/0!</v>
      </c>
      <c r="H348" s="10">
        <f>(SUMIF(CSV!$A:$A,$A348,CSV!$R:$R)  + SUMIF(CSV!$B:$B,$A348,CSV!$S:$S) )/$D348</f>
        <v>3</v>
      </c>
      <c r="I348" s="6">
        <f>SUMIF(CSV!$A:$A,$A348,CSV!$R:$R)/$B348</f>
        <v>3</v>
      </c>
      <c r="J348" s="6" t="e">
        <f>SUMIF(CSV!$B:$B,$A348,CSV!$S:$S)/$C348</f>
        <v>#DIV/0!</v>
      </c>
      <c r="K348" s="11">
        <f>(COUNTIFS(CSV!$A:$A,$A348,CSV!$T:$T,"&gt;2.5") +COUNTIFS(CSV!$B:$B,$A348,CSV!$T:$T,"&gt;2.5"))/$D348</f>
        <v>1</v>
      </c>
      <c r="L348" s="8">
        <f>COUNTIFS(CSV!$A:$A,$A348,CSV!$T:$T,"&gt;2.5")/$B348</f>
        <v>1</v>
      </c>
      <c r="M348" s="8" t="e">
        <f>COUNTIFS(CSV!$B:$B,$A348,CSV!$T:$T,"&gt;2.5")/$C348</f>
        <v>#DIV/0!</v>
      </c>
      <c r="N348" s="11">
        <f>(COUNTIFS(CSV!$A:$A,$A348,CSV!$T:$T,"&gt;4.5") +COUNTIFS(CSV!$B:$B,$A348,CSV!$T:$T,"&gt;4.5"))/$D348</f>
        <v>1</v>
      </c>
      <c r="O348" s="8">
        <f>COUNTIFS(CSV!$A:$A,$A348,CSV!$T:$T,"&gt;4.5")/$B348</f>
        <v>1</v>
      </c>
      <c r="P348" s="8" t="e">
        <f>COUNTIFS(CSV!$B:$B,$A348,CSV!$T:$T,"&gt;4.5")/$C348</f>
        <v>#DIV/0!</v>
      </c>
      <c r="Q348" s="11">
        <f>(COUNTIFS(CSV!$A:$A,$A348,CSV!$R:$R,"&gt;0.5") +COUNTIFS(CSV!$B:$B,$A348,CSV!$S:$S,"&gt;0.5"))/$D348</f>
        <v>1</v>
      </c>
      <c r="R348" s="8">
        <f>COUNTIFS(CSV!$A:$A,$A348,CSV!$R:$R,"&gt;0.5")/$B348</f>
        <v>1</v>
      </c>
      <c r="S348" s="8" t="e">
        <f>COUNTIFS(CSV!$B:$B,$A348,CSV!$S:$S,"&gt;0.5")/$C348</f>
        <v>#DIV/0!</v>
      </c>
      <c r="T348" s="11">
        <f>(COUNTIFS(CSV!$A:$A,$A348,CSV!$R:$R,"&gt;1.5") +COUNTIFS(CSV!$B:$B,$A348,CSV!$S:$S,"&gt;1.5"))/$D348</f>
        <v>1</v>
      </c>
      <c r="U348" s="8">
        <f>COUNTIFS(CSV!$A:$A,$A348,CSV!$R:$R,"&gt;1.5")/$B348</f>
        <v>1</v>
      </c>
      <c r="V348" s="8" t="e">
        <f>COUNTIFS(CSV!$B:$B,$A348,CSV!$S:$S,"&gt;1.5")/$C348</f>
        <v>#DIV/0!</v>
      </c>
    </row>
    <row r="349" spans="1:22" x14ac:dyDescent="0.3">
      <c r="A349" t="s">
        <v>447</v>
      </c>
      <c r="B349" s="9">
        <f>COUNTIF(CSV!A:A,A349)</f>
        <v>0</v>
      </c>
      <c r="C349" s="4">
        <f>COUNTIF(CSV!B:B,A349)</f>
        <v>0</v>
      </c>
      <c r="D349" s="4">
        <f t="shared" si="10"/>
        <v>0</v>
      </c>
      <c r="E349" s="10" t="e">
        <f>(SUMIF(CSV!$A:$A,$A349,CSV!$T:$T)  + SUMIF(CSV!$B:$B,$A349,CSV!$T:$T) )/$D349</f>
        <v>#DIV/0!</v>
      </c>
      <c r="F349" s="6" t="e">
        <f>SUMIF(CSV!$A:$A,$A349,CSV!$T:$T)/$B349</f>
        <v>#DIV/0!</v>
      </c>
      <c r="G349" s="6" t="e">
        <f>SUMIF(CSV!$B:$B,$A349,CSV!$T:$T)/$C349</f>
        <v>#DIV/0!</v>
      </c>
      <c r="H349" s="10" t="e">
        <f>(SUMIF(CSV!$A:$A,$A349,CSV!$R:$R)  + SUMIF(CSV!$B:$B,$A349,CSV!$S:$S) )/$D349</f>
        <v>#DIV/0!</v>
      </c>
      <c r="I349" s="6" t="e">
        <f>SUMIF(CSV!$A:$A,$A349,CSV!$R:$R)/$B349</f>
        <v>#DIV/0!</v>
      </c>
      <c r="J349" s="6" t="e">
        <f>SUMIF(CSV!$B:$B,$A349,CSV!$S:$S)/$C349</f>
        <v>#DIV/0!</v>
      </c>
      <c r="K349" s="11" t="e">
        <f>(COUNTIFS(CSV!$A:$A,$A349,CSV!$T:$T,"&gt;2.5") +COUNTIFS(CSV!$B:$B,$A349,CSV!$T:$T,"&gt;2.5"))/$D349</f>
        <v>#DIV/0!</v>
      </c>
      <c r="L349" s="8" t="e">
        <f>COUNTIFS(CSV!$A:$A,$A349,CSV!$T:$T,"&gt;2.5")/$B349</f>
        <v>#DIV/0!</v>
      </c>
      <c r="M349" s="8" t="e">
        <f>COUNTIFS(CSV!$B:$B,$A349,CSV!$T:$T,"&gt;2.5")/$C349</f>
        <v>#DIV/0!</v>
      </c>
      <c r="N349" s="11" t="e">
        <f>(COUNTIFS(CSV!$A:$A,$A349,CSV!$T:$T,"&gt;4.5") +COUNTIFS(CSV!$B:$B,$A349,CSV!$T:$T,"&gt;4.5"))/$D349</f>
        <v>#DIV/0!</v>
      </c>
      <c r="O349" s="8" t="e">
        <f>COUNTIFS(CSV!$A:$A,$A349,CSV!$T:$T,"&gt;4.5")/$B349</f>
        <v>#DIV/0!</v>
      </c>
      <c r="P349" s="8" t="e">
        <f>COUNTIFS(CSV!$B:$B,$A349,CSV!$T:$T,"&gt;4.5")/$C349</f>
        <v>#DIV/0!</v>
      </c>
      <c r="Q349" s="11" t="e">
        <f>(COUNTIFS(CSV!$A:$A,$A349,CSV!$R:$R,"&gt;0.5") +COUNTIFS(CSV!$B:$B,$A349,CSV!$S:$S,"&gt;0.5"))/$D349</f>
        <v>#DIV/0!</v>
      </c>
      <c r="R349" s="8" t="e">
        <f>COUNTIFS(CSV!$A:$A,$A349,CSV!$R:$R,"&gt;0.5")/$B349</f>
        <v>#DIV/0!</v>
      </c>
      <c r="S349" s="8" t="e">
        <f>COUNTIFS(CSV!$B:$B,$A349,CSV!$S:$S,"&gt;0.5")/$C349</f>
        <v>#DIV/0!</v>
      </c>
      <c r="T349" s="11" t="e">
        <f>(COUNTIFS(CSV!$A:$A,$A349,CSV!$R:$R,"&gt;1.5") +COUNTIFS(CSV!$B:$B,$A349,CSV!$S:$S,"&gt;1.5"))/$D349</f>
        <v>#DIV/0!</v>
      </c>
      <c r="U349" s="8" t="e">
        <f>COUNTIFS(CSV!$A:$A,$A349,CSV!$R:$R,"&gt;1.5")/$B349</f>
        <v>#DIV/0!</v>
      </c>
      <c r="V349" s="8" t="e">
        <f>COUNTIFS(CSV!$B:$B,$A349,CSV!$S:$S,"&gt;1.5")/$C349</f>
        <v>#DIV/0!</v>
      </c>
    </row>
    <row r="350" spans="1:22" x14ac:dyDescent="0.3">
      <c r="A350" t="s">
        <v>437</v>
      </c>
      <c r="B350" s="9">
        <f>COUNTIF(CSV!A:A,A350)</f>
        <v>0</v>
      </c>
      <c r="C350" s="4">
        <f>COUNTIF(CSV!B:B,A350)</f>
        <v>0</v>
      </c>
      <c r="D350" s="4">
        <f t="shared" si="10"/>
        <v>0</v>
      </c>
      <c r="E350" s="10" t="e">
        <f>(SUMIF(CSV!$A:$A,$A350,CSV!$T:$T)  + SUMIF(CSV!$B:$B,$A350,CSV!$T:$T) )/$D350</f>
        <v>#DIV/0!</v>
      </c>
      <c r="F350" s="6" t="e">
        <f>SUMIF(CSV!$A:$A,$A350,CSV!$T:$T)/$B350</f>
        <v>#DIV/0!</v>
      </c>
      <c r="G350" s="6" t="e">
        <f>SUMIF(CSV!$B:$B,$A350,CSV!$T:$T)/$C350</f>
        <v>#DIV/0!</v>
      </c>
      <c r="H350" s="10" t="e">
        <f>(SUMIF(CSV!$A:$A,$A350,CSV!$R:$R)  + SUMIF(CSV!$B:$B,$A350,CSV!$S:$S) )/$D350</f>
        <v>#DIV/0!</v>
      </c>
      <c r="I350" s="6" t="e">
        <f>SUMIF(CSV!$A:$A,$A350,CSV!$R:$R)/$B350</f>
        <v>#DIV/0!</v>
      </c>
      <c r="J350" s="6" t="e">
        <f>SUMIF(CSV!$B:$B,$A350,CSV!$S:$S)/$C350</f>
        <v>#DIV/0!</v>
      </c>
      <c r="K350" s="11" t="e">
        <f>(COUNTIFS(CSV!$A:$A,$A350,CSV!$T:$T,"&gt;2.5") +COUNTIFS(CSV!$B:$B,$A350,CSV!$T:$T,"&gt;2.5"))/$D350</f>
        <v>#DIV/0!</v>
      </c>
      <c r="L350" s="8" t="e">
        <f>COUNTIFS(CSV!$A:$A,$A350,CSV!$T:$T,"&gt;2.5")/$B350</f>
        <v>#DIV/0!</v>
      </c>
      <c r="M350" s="8" t="e">
        <f>COUNTIFS(CSV!$B:$B,$A350,CSV!$T:$T,"&gt;2.5")/$C350</f>
        <v>#DIV/0!</v>
      </c>
      <c r="N350" s="11" t="e">
        <f>(COUNTIFS(CSV!$A:$A,$A350,CSV!$T:$T,"&gt;4.5") +COUNTIFS(CSV!$B:$B,$A350,CSV!$T:$T,"&gt;4.5"))/$D350</f>
        <v>#DIV/0!</v>
      </c>
      <c r="O350" s="8" t="e">
        <f>COUNTIFS(CSV!$A:$A,$A350,CSV!$T:$T,"&gt;4.5")/$B350</f>
        <v>#DIV/0!</v>
      </c>
      <c r="P350" s="8" t="e">
        <f>COUNTIFS(CSV!$B:$B,$A350,CSV!$T:$T,"&gt;4.5")/$C350</f>
        <v>#DIV/0!</v>
      </c>
      <c r="Q350" s="11" t="e">
        <f>(COUNTIFS(CSV!$A:$A,$A350,CSV!$R:$R,"&gt;0.5") +COUNTIFS(CSV!$B:$B,$A350,CSV!$S:$S,"&gt;0.5"))/$D350</f>
        <v>#DIV/0!</v>
      </c>
      <c r="R350" s="8" t="e">
        <f>COUNTIFS(CSV!$A:$A,$A350,CSV!$R:$R,"&gt;0.5")/$B350</f>
        <v>#DIV/0!</v>
      </c>
      <c r="S350" s="8" t="e">
        <f>COUNTIFS(CSV!$B:$B,$A350,CSV!$S:$S,"&gt;0.5")/$C350</f>
        <v>#DIV/0!</v>
      </c>
      <c r="T350" s="11" t="e">
        <f>(COUNTIFS(CSV!$A:$A,$A350,CSV!$R:$R,"&gt;1.5") +COUNTIFS(CSV!$B:$B,$A350,CSV!$S:$S,"&gt;1.5"))/$D350</f>
        <v>#DIV/0!</v>
      </c>
      <c r="U350" s="8" t="e">
        <f>COUNTIFS(CSV!$A:$A,$A350,CSV!$R:$R,"&gt;1.5")/$B350</f>
        <v>#DIV/0!</v>
      </c>
      <c r="V350" s="8" t="e">
        <f>COUNTIFS(CSV!$B:$B,$A350,CSV!$S:$S,"&gt;1.5")/$C350</f>
        <v>#DIV/0!</v>
      </c>
    </row>
    <row r="351" spans="1:22" x14ac:dyDescent="0.3">
      <c r="A351" t="s">
        <v>446</v>
      </c>
      <c r="B351" s="9">
        <f>COUNTIF(CSV!A:A,A351)</f>
        <v>0</v>
      </c>
      <c r="C351" s="4">
        <f>COUNTIF(CSV!B:B,A351)</f>
        <v>0</v>
      </c>
      <c r="D351" s="4">
        <f t="shared" si="10"/>
        <v>0</v>
      </c>
      <c r="E351" s="10" t="e">
        <f>(SUMIF(CSV!$A:$A,$A351,CSV!$T:$T)  + SUMIF(CSV!$B:$B,$A351,CSV!$T:$T) )/$D351</f>
        <v>#DIV/0!</v>
      </c>
      <c r="F351" s="6" t="e">
        <f>SUMIF(CSV!$A:$A,$A351,CSV!$T:$T)/$B351</f>
        <v>#DIV/0!</v>
      </c>
      <c r="G351" s="6" t="e">
        <f>SUMIF(CSV!$B:$B,$A351,CSV!$T:$T)/$C351</f>
        <v>#DIV/0!</v>
      </c>
      <c r="H351" s="10" t="e">
        <f>(SUMIF(CSV!$A:$A,$A351,CSV!$R:$R)  + SUMIF(CSV!$B:$B,$A351,CSV!$S:$S) )/$D351</f>
        <v>#DIV/0!</v>
      </c>
      <c r="I351" s="6" t="e">
        <f>SUMIF(CSV!$A:$A,$A351,CSV!$R:$R)/$B351</f>
        <v>#DIV/0!</v>
      </c>
      <c r="J351" s="6" t="e">
        <f>SUMIF(CSV!$B:$B,$A351,CSV!$S:$S)/$C351</f>
        <v>#DIV/0!</v>
      </c>
      <c r="K351" s="11" t="e">
        <f>(COUNTIFS(CSV!$A:$A,$A351,CSV!$T:$T,"&gt;2.5") +COUNTIFS(CSV!$B:$B,$A351,CSV!$T:$T,"&gt;2.5"))/$D351</f>
        <v>#DIV/0!</v>
      </c>
      <c r="L351" s="8" t="e">
        <f>COUNTIFS(CSV!$A:$A,$A351,CSV!$T:$T,"&gt;2.5")/$B351</f>
        <v>#DIV/0!</v>
      </c>
      <c r="M351" s="8" t="e">
        <f>COUNTIFS(CSV!$B:$B,$A351,CSV!$T:$T,"&gt;2.5")/$C351</f>
        <v>#DIV/0!</v>
      </c>
      <c r="N351" s="11" t="e">
        <f>(COUNTIFS(CSV!$A:$A,$A351,CSV!$T:$T,"&gt;4.5") +COUNTIFS(CSV!$B:$B,$A351,CSV!$T:$T,"&gt;4.5"))/$D351</f>
        <v>#DIV/0!</v>
      </c>
      <c r="O351" s="8" t="e">
        <f>COUNTIFS(CSV!$A:$A,$A351,CSV!$T:$T,"&gt;4.5")/$B351</f>
        <v>#DIV/0!</v>
      </c>
      <c r="P351" s="8" t="e">
        <f>COUNTIFS(CSV!$B:$B,$A351,CSV!$T:$T,"&gt;4.5")/$C351</f>
        <v>#DIV/0!</v>
      </c>
      <c r="Q351" s="11" t="e">
        <f>(COUNTIFS(CSV!$A:$A,$A351,CSV!$R:$R,"&gt;0.5") +COUNTIFS(CSV!$B:$B,$A351,CSV!$S:$S,"&gt;0.5"))/$D351</f>
        <v>#DIV/0!</v>
      </c>
      <c r="R351" s="8" t="e">
        <f>COUNTIFS(CSV!$A:$A,$A351,CSV!$R:$R,"&gt;0.5")/$B351</f>
        <v>#DIV/0!</v>
      </c>
      <c r="S351" s="8" t="e">
        <f>COUNTIFS(CSV!$B:$B,$A351,CSV!$S:$S,"&gt;0.5")/$C351</f>
        <v>#DIV/0!</v>
      </c>
      <c r="T351" s="11" t="e">
        <f>(COUNTIFS(CSV!$A:$A,$A351,CSV!$R:$R,"&gt;1.5") +COUNTIFS(CSV!$B:$B,$A351,CSV!$S:$S,"&gt;1.5"))/$D351</f>
        <v>#DIV/0!</v>
      </c>
      <c r="U351" s="8" t="e">
        <f>COUNTIFS(CSV!$A:$A,$A351,CSV!$R:$R,"&gt;1.5")/$B351</f>
        <v>#DIV/0!</v>
      </c>
      <c r="V351" s="8" t="e">
        <f>COUNTIFS(CSV!$B:$B,$A351,CSV!$S:$S,"&gt;1.5")/$C351</f>
        <v>#DIV/0!</v>
      </c>
    </row>
    <row r="352" spans="1:22" x14ac:dyDescent="0.3">
      <c r="A352" t="s">
        <v>451</v>
      </c>
      <c r="B352" s="9">
        <f>COUNTIF(CSV!A:A,A352)</f>
        <v>0</v>
      </c>
      <c r="C352" s="4">
        <f>COUNTIF(CSV!B:B,A352)</f>
        <v>0</v>
      </c>
      <c r="D352" s="4">
        <f t="shared" si="10"/>
        <v>0</v>
      </c>
      <c r="E352" s="10" t="e">
        <f>(SUMIF(CSV!$A:$A,$A352,CSV!$T:$T)  + SUMIF(CSV!$B:$B,$A352,CSV!$T:$T) )/$D352</f>
        <v>#DIV/0!</v>
      </c>
      <c r="F352" s="6" t="e">
        <f>SUMIF(CSV!$A:$A,$A352,CSV!$T:$T)/$B352</f>
        <v>#DIV/0!</v>
      </c>
      <c r="G352" s="6" t="e">
        <f>SUMIF(CSV!$B:$B,$A352,CSV!$T:$T)/$C352</f>
        <v>#DIV/0!</v>
      </c>
      <c r="H352" s="10" t="e">
        <f>(SUMIF(CSV!$A:$A,$A352,CSV!$R:$R)  + SUMIF(CSV!$B:$B,$A352,CSV!$S:$S) )/$D352</f>
        <v>#DIV/0!</v>
      </c>
      <c r="I352" s="6" t="e">
        <f>SUMIF(CSV!$A:$A,$A352,CSV!$R:$R)/$B352</f>
        <v>#DIV/0!</v>
      </c>
      <c r="J352" s="6" t="e">
        <f>SUMIF(CSV!$B:$B,$A352,CSV!$S:$S)/$C352</f>
        <v>#DIV/0!</v>
      </c>
      <c r="K352" s="11" t="e">
        <f>(COUNTIFS(CSV!$A:$A,$A352,CSV!$T:$T,"&gt;2.5") +COUNTIFS(CSV!$B:$B,$A352,CSV!$T:$T,"&gt;2.5"))/$D352</f>
        <v>#DIV/0!</v>
      </c>
      <c r="L352" s="8" t="e">
        <f>COUNTIFS(CSV!$A:$A,$A352,CSV!$T:$T,"&gt;2.5")/$B352</f>
        <v>#DIV/0!</v>
      </c>
      <c r="M352" s="8" t="e">
        <f>COUNTIFS(CSV!$B:$B,$A352,CSV!$T:$T,"&gt;2.5")/$C352</f>
        <v>#DIV/0!</v>
      </c>
      <c r="N352" s="11" t="e">
        <f>(COUNTIFS(CSV!$A:$A,$A352,CSV!$T:$T,"&gt;4.5") +COUNTIFS(CSV!$B:$B,$A352,CSV!$T:$T,"&gt;4.5"))/$D352</f>
        <v>#DIV/0!</v>
      </c>
      <c r="O352" s="8" t="e">
        <f>COUNTIFS(CSV!$A:$A,$A352,CSV!$T:$T,"&gt;4.5")/$B352</f>
        <v>#DIV/0!</v>
      </c>
      <c r="P352" s="8" t="e">
        <f>COUNTIFS(CSV!$B:$B,$A352,CSV!$T:$T,"&gt;4.5")/$C352</f>
        <v>#DIV/0!</v>
      </c>
      <c r="Q352" s="11" t="e">
        <f>(COUNTIFS(CSV!$A:$A,$A352,CSV!$R:$R,"&gt;0.5") +COUNTIFS(CSV!$B:$B,$A352,CSV!$S:$S,"&gt;0.5"))/$D352</f>
        <v>#DIV/0!</v>
      </c>
      <c r="R352" s="8" t="e">
        <f>COUNTIFS(CSV!$A:$A,$A352,CSV!$R:$R,"&gt;0.5")/$B352</f>
        <v>#DIV/0!</v>
      </c>
      <c r="S352" s="8" t="e">
        <f>COUNTIFS(CSV!$B:$B,$A352,CSV!$S:$S,"&gt;0.5")/$C352</f>
        <v>#DIV/0!</v>
      </c>
      <c r="T352" s="11" t="e">
        <f>(COUNTIFS(CSV!$A:$A,$A352,CSV!$R:$R,"&gt;1.5") +COUNTIFS(CSV!$B:$B,$A352,CSV!$S:$S,"&gt;1.5"))/$D352</f>
        <v>#DIV/0!</v>
      </c>
      <c r="U352" s="8" t="e">
        <f>COUNTIFS(CSV!$A:$A,$A352,CSV!$R:$R,"&gt;1.5")/$B352</f>
        <v>#DIV/0!</v>
      </c>
      <c r="V352" s="8" t="e">
        <f>COUNTIFS(CSV!$B:$B,$A352,CSV!$S:$S,"&gt;1.5")/$C352</f>
        <v>#DIV/0!</v>
      </c>
    </row>
    <row r="353" spans="1:22" x14ac:dyDescent="0.3">
      <c r="A353" t="s">
        <v>439</v>
      </c>
      <c r="B353" s="9">
        <f>COUNTIF(CSV!A:A,A353)</f>
        <v>0</v>
      </c>
      <c r="C353" s="4">
        <f>COUNTIF(CSV!B:B,A353)</f>
        <v>0</v>
      </c>
      <c r="D353" s="4">
        <f t="shared" si="10"/>
        <v>0</v>
      </c>
      <c r="E353" s="10" t="e">
        <f>(SUMIF(CSV!$A:$A,$A353,CSV!$T:$T)  + SUMIF(CSV!$B:$B,$A353,CSV!$T:$T) )/$D353</f>
        <v>#DIV/0!</v>
      </c>
      <c r="F353" s="6" t="e">
        <f>SUMIF(CSV!$A:$A,$A353,CSV!$T:$T)/$B353</f>
        <v>#DIV/0!</v>
      </c>
      <c r="G353" s="6" t="e">
        <f>SUMIF(CSV!$B:$B,$A353,CSV!$T:$T)/$C353</f>
        <v>#DIV/0!</v>
      </c>
      <c r="H353" s="10" t="e">
        <f>(SUMIF(CSV!$A:$A,$A353,CSV!$R:$R)  + SUMIF(CSV!$B:$B,$A353,CSV!$S:$S) )/$D353</f>
        <v>#DIV/0!</v>
      </c>
      <c r="I353" s="6" t="e">
        <f>SUMIF(CSV!$A:$A,$A353,CSV!$R:$R)/$B353</f>
        <v>#DIV/0!</v>
      </c>
      <c r="J353" s="6" t="e">
        <f>SUMIF(CSV!$B:$B,$A353,CSV!$S:$S)/$C353</f>
        <v>#DIV/0!</v>
      </c>
      <c r="K353" s="11" t="e">
        <f>(COUNTIFS(CSV!$A:$A,$A353,CSV!$T:$T,"&gt;2.5") +COUNTIFS(CSV!$B:$B,$A353,CSV!$T:$T,"&gt;2.5"))/$D353</f>
        <v>#DIV/0!</v>
      </c>
      <c r="L353" s="8" t="e">
        <f>COUNTIFS(CSV!$A:$A,$A353,CSV!$T:$T,"&gt;2.5")/$B353</f>
        <v>#DIV/0!</v>
      </c>
      <c r="M353" s="8" t="e">
        <f>COUNTIFS(CSV!$B:$B,$A353,CSV!$T:$T,"&gt;2.5")/$C353</f>
        <v>#DIV/0!</v>
      </c>
      <c r="N353" s="11" t="e">
        <f>(COUNTIFS(CSV!$A:$A,$A353,CSV!$T:$T,"&gt;4.5") +COUNTIFS(CSV!$B:$B,$A353,CSV!$T:$T,"&gt;4.5"))/$D353</f>
        <v>#DIV/0!</v>
      </c>
      <c r="O353" s="8" t="e">
        <f>COUNTIFS(CSV!$A:$A,$A353,CSV!$T:$T,"&gt;4.5")/$B353</f>
        <v>#DIV/0!</v>
      </c>
      <c r="P353" s="8" t="e">
        <f>COUNTIFS(CSV!$B:$B,$A353,CSV!$T:$T,"&gt;4.5")/$C353</f>
        <v>#DIV/0!</v>
      </c>
      <c r="Q353" s="11" t="e">
        <f>(COUNTIFS(CSV!$A:$A,$A353,CSV!$R:$R,"&gt;0.5") +COUNTIFS(CSV!$B:$B,$A353,CSV!$S:$S,"&gt;0.5"))/$D353</f>
        <v>#DIV/0!</v>
      </c>
      <c r="R353" s="8" t="e">
        <f>COUNTIFS(CSV!$A:$A,$A353,CSV!$R:$R,"&gt;0.5")/$B353</f>
        <v>#DIV/0!</v>
      </c>
      <c r="S353" s="8" t="e">
        <f>COUNTIFS(CSV!$B:$B,$A353,CSV!$S:$S,"&gt;0.5")/$C353</f>
        <v>#DIV/0!</v>
      </c>
      <c r="T353" s="11" t="e">
        <f>(COUNTIFS(CSV!$A:$A,$A353,CSV!$R:$R,"&gt;1.5") +COUNTIFS(CSV!$B:$B,$A353,CSV!$S:$S,"&gt;1.5"))/$D353</f>
        <v>#DIV/0!</v>
      </c>
      <c r="U353" s="8" t="e">
        <f>COUNTIFS(CSV!$A:$A,$A353,CSV!$R:$R,"&gt;1.5")/$B353</f>
        <v>#DIV/0!</v>
      </c>
      <c r="V353" s="8" t="e">
        <f>COUNTIFS(CSV!$B:$B,$A353,CSV!$S:$S,"&gt;1.5")/$C353</f>
        <v>#DIV/0!</v>
      </c>
    </row>
    <row r="354" spans="1:22" x14ac:dyDescent="0.3">
      <c r="A354" t="s">
        <v>440</v>
      </c>
      <c r="B354" s="9">
        <f>COUNTIF(CSV!A:A,A354)</f>
        <v>0</v>
      </c>
      <c r="C354" s="4">
        <f>COUNTIF(CSV!B:B,A354)</f>
        <v>0</v>
      </c>
      <c r="D354" s="4">
        <f t="shared" si="10"/>
        <v>0</v>
      </c>
      <c r="E354" s="10" t="e">
        <f>(SUMIF(CSV!$A:$A,$A354,CSV!$T:$T)  + SUMIF(CSV!$B:$B,$A354,CSV!$T:$T) )/$D354</f>
        <v>#DIV/0!</v>
      </c>
      <c r="F354" s="6" t="e">
        <f>SUMIF(CSV!$A:$A,$A354,CSV!$T:$T)/$B354</f>
        <v>#DIV/0!</v>
      </c>
      <c r="G354" s="6" t="e">
        <f>SUMIF(CSV!$B:$B,$A354,CSV!$T:$T)/$C354</f>
        <v>#DIV/0!</v>
      </c>
      <c r="H354" s="10" t="e">
        <f>(SUMIF(CSV!$A:$A,$A354,CSV!$R:$R)  + SUMIF(CSV!$B:$B,$A354,CSV!$S:$S) )/$D354</f>
        <v>#DIV/0!</v>
      </c>
      <c r="I354" s="6" t="e">
        <f>SUMIF(CSV!$A:$A,$A354,CSV!$R:$R)/$B354</f>
        <v>#DIV/0!</v>
      </c>
      <c r="J354" s="6" t="e">
        <f>SUMIF(CSV!$B:$B,$A354,CSV!$S:$S)/$C354</f>
        <v>#DIV/0!</v>
      </c>
      <c r="K354" s="11" t="e">
        <f>(COUNTIFS(CSV!$A:$A,$A354,CSV!$T:$T,"&gt;2.5") +COUNTIFS(CSV!$B:$B,$A354,CSV!$T:$T,"&gt;2.5"))/$D354</f>
        <v>#DIV/0!</v>
      </c>
      <c r="L354" s="8" t="e">
        <f>COUNTIFS(CSV!$A:$A,$A354,CSV!$T:$T,"&gt;2.5")/$B354</f>
        <v>#DIV/0!</v>
      </c>
      <c r="M354" s="8" t="e">
        <f>COUNTIFS(CSV!$B:$B,$A354,CSV!$T:$T,"&gt;2.5")/$C354</f>
        <v>#DIV/0!</v>
      </c>
      <c r="N354" s="11" t="e">
        <f>(COUNTIFS(CSV!$A:$A,$A354,CSV!$T:$T,"&gt;4.5") +COUNTIFS(CSV!$B:$B,$A354,CSV!$T:$T,"&gt;4.5"))/$D354</f>
        <v>#DIV/0!</v>
      </c>
      <c r="O354" s="8" t="e">
        <f>COUNTIFS(CSV!$A:$A,$A354,CSV!$T:$T,"&gt;4.5")/$B354</f>
        <v>#DIV/0!</v>
      </c>
      <c r="P354" s="8" t="e">
        <f>COUNTIFS(CSV!$B:$B,$A354,CSV!$T:$T,"&gt;4.5")/$C354</f>
        <v>#DIV/0!</v>
      </c>
      <c r="Q354" s="11" t="e">
        <f>(COUNTIFS(CSV!$A:$A,$A354,CSV!$R:$R,"&gt;0.5") +COUNTIFS(CSV!$B:$B,$A354,CSV!$S:$S,"&gt;0.5"))/$D354</f>
        <v>#DIV/0!</v>
      </c>
      <c r="R354" s="8" t="e">
        <f>COUNTIFS(CSV!$A:$A,$A354,CSV!$R:$R,"&gt;0.5")/$B354</f>
        <v>#DIV/0!</v>
      </c>
      <c r="S354" s="8" t="e">
        <f>COUNTIFS(CSV!$B:$B,$A354,CSV!$S:$S,"&gt;0.5")/$C354</f>
        <v>#DIV/0!</v>
      </c>
      <c r="T354" s="11" t="e">
        <f>(COUNTIFS(CSV!$A:$A,$A354,CSV!$R:$R,"&gt;1.5") +COUNTIFS(CSV!$B:$B,$A354,CSV!$S:$S,"&gt;1.5"))/$D354</f>
        <v>#DIV/0!</v>
      </c>
      <c r="U354" s="8" t="e">
        <f>COUNTIFS(CSV!$A:$A,$A354,CSV!$R:$R,"&gt;1.5")/$B354</f>
        <v>#DIV/0!</v>
      </c>
      <c r="V354" s="8" t="e">
        <f>COUNTIFS(CSV!$B:$B,$A354,CSV!$S:$S,"&gt;1.5")/$C354</f>
        <v>#DIV/0!</v>
      </c>
    </row>
    <row r="355" spans="1:22" x14ac:dyDescent="0.3">
      <c r="A355" t="s">
        <v>444</v>
      </c>
      <c r="B355" s="9">
        <f>COUNTIF(CSV!A:A,A355)</f>
        <v>0</v>
      </c>
      <c r="C355" s="4">
        <f>COUNTIF(CSV!B:B,A355)</f>
        <v>0</v>
      </c>
      <c r="D355" s="4">
        <f t="shared" si="10"/>
        <v>0</v>
      </c>
      <c r="E355" s="10" t="e">
        <f>(SUMIF(CSV!$A:$A,$A355,CSV!$T:$T)  + SUMIF(CSV!$B:$B,$A355,CSV!$T:$T) )/$D355</f>
        <v>#DIV/0!</v>
      </c>
      <c r="F355" s="6" t="e">
        <f>SUMIF(CSV!$A:$A,$A355,CSV!$T:$T)/$B355</f>
        <v>#DIV/0!</v>
      </c>
      <c r="G355" s="6" t="e">
        <f>SUMIF(CSV!$B:$B,$A355,CSV!$T:$T)/$C355</f>
        <v>#DIV/0!</v>
      </c>
      <c r="H355" s="10" t="e">
        <f>(SUMIF(CSV!$A:$A,$A355,CSV!$R:$R)  + SUMIF(CSV!$B:$B,$A355,CSV!$S:$S) )/$D355</f>
        <v>#DIV/0!</v>
      </c>
      <c r="I355" s="6" t="e">
        <f>SUMIF(CSV!$A:$A,$A355,CSV!$R:$R)/$B355</f>
        <v>#DIV/0!</v>
      </c>
      <c r="J355" s="6" t="e">
        <f>SUMIF(CSV!$B:$B,$A355,CSV!$S:$S)/$C355</f>
        <v>#DIV/0!</v>
      </c>
      <c r="K355" s="11" t="e">
        <f>(COUNTIFS(CSV!$A:$A,$A355,CSV!$T:$T,"&gt;2.5") +COUNTIFS(CSV!$B:$B,$A355,CSV!$T:$T,"&gt;2.5"))/$D355</f>
        <v>#DIV/0!</v>
      </c>
      <c r="L355" s="8" t="e">
        <f>COUNTIFS(CSV!$A:$A,$A355,CSV!$T:$T,"&gt;2.5")/$B355</f>
        <v>#DIV/0!</v>
      </c>
      <c r="M355" s="8" t="e">
        <f>COUNTIFS(CSV!$B:$B,$A355,CSV!$T:$T,"&gt;2.5")/$C355</f>
        <v>#DIV/0!</v>
      </c>
      <c r="N355" s="11" t="e">
        <f>(COUNTIFS(CSV!$A:$A,$A355,CSV!$T:$T,"&gt;4.5") +COUNTIFS(CSV!$B:$B,$A355,CSV!$T:$T,"&gt;4.5"))/$D355</f>
        <v>#DIV/0!</v>
      </c>
      <c r="O355" s="8" t="e">
        <f>COUNTIFS(CSV!$A:$A,$A355,CSV!$T:$T,"&gt;4.5")/$B355</f>
        <v>#DIV/0!</v>
      </c>
      <c r="P355" s="8" t="e">
        <f>COUNTIFS(CSV!$B:$B,$A355,CSV!$T:$T,"&gt;4.5")/$C355</f>
        <v>#DIV/0!</v>
      </c>
      <c r="Q355" s="11" t="e">
        <f>(COUNTIFS(CSV!$A:$A,$A355,CSV!$R:$R,"&gt;0.5") +COUNTIFS(CSV!$B:$B,$A355,CSV!$S:$S,"&gt;0.5"))/$D355</f>
        <v>#DIV/0!</v>
      </c>
      <c r="R355" s="8" t="e">
        <f>COUNTIFS(CSV!$A:$A,$A355,CSV!$R:$R,"&gt;0.5")/$B355</f>
        <v>#DIV/0!</v>
      </c>
      <c r="S355" s="8" t="e">
        <f>COUNTIFS(CSV!$B:$B,$A355,CSV!$S:$S,"&gt;0.5")/$C355</f>
        <v>#DIV/0!</v>
      </c>
      <c r="T355" s="11" t="e">
        <f>(COUNTIFS(CSV!$A:$A,$A355,CSV!$R:$R,"&gt;1.5") +COUNTIFS(CSV!$B:$B,$A355,CSV!$S:$S,"&gt;1.5"))/$D355</f>
        <v>#DIV/0!</v>
      </c>
      <c r="U355" s="8" t="e">
        <f>COUNTIFS(CSV!$A:$A,$A355,CSV!$R:$R,"&gt;1.5")/$B355</f>
        <v>#DIV/0!</v>
      </c>
      <c r="V355" s="8" t="e">
        <f>COUNTIFS(CSV!$B:$B,$A355,CSV!$S:$S,"&gt;1.5")/$C355</f>
        <v>#DIV/0!</v>
      </c>
    </row>
    <row r="356" spans="1:22" x14ac:dyDescent="0.3">
      <c r="A356" t="s">
        <v>438</v>
      </c>
      <c r="B356" s="9">
        <f>COUNTIF(CSV!A:A,A356)</f>
        <v>0</v>
      </c>
      <c r="C356" s="4">
        <f>COUNTIF(CSV!B:B,A356)</f>
        <v>0</v>
      </c>
      <c r="D356" s="4">
        <f t="shared" si="10"/>
        <v>0</v>
      </c>
      <c r="E356" s="10" t="e">
        <f>(SUMIF(CSV!$A:$A,$A356,CSV!$T:$T)  + SUMIF(CSV!$B:$B,$A356,CSV!$T:$T) )/$D356</f>
        <v>#DIV/0!</v>
      </c>
      <c r="F356" s="6" t="e">
        <f>SUMIF(CSV!$A:$A,$A356,CSV!$T:$T)/$B356</f>
        <v>#DIV/0!</v>
      </c>
      <c r="G356" s="6" t="e">
        <f>SUMIF(CSV!$B:$B,$A356,CSV!$T:$T)/$C356</f>
        <v>#DIV/0!</v>
      </c>
      <c r="H356" s="10" t="e">
        <f>(SUMIF(CSV!$A:$A,$A356,CSV!$R:$R)  + SUMIF(CSV!$B:$B,$A356,CSV!$S:$S) )/$D356</f>
        <v>#DIV/0!</v>
      </c>
      <c r="I356" s="6" t="e">
        <f>SUMIF(CSV!$A:$A,$A356,CSV!$R:$R)/$B356</f>
        <v>#DIV/0!</v>
      </c>
      <c r="J356" s="6" t="e">
        <f>SUMIF(CSV!$B:$B,$A356,CSV!$S:$S)/$C356</f>
        <v>#DIV/0!</v>
      </c>
      <c r="K356" s="11" t="e">
        <f>(COUNTIFS(CSV!$A:$A,$A356,CSV!$T:$T,"&gt;2.5") +COUNTIFS(CSV!$B:$B,$A356,CSV!$T:$T,"&gt;2.5"))/$D356</f>
        <v>#DIV/0!</v>
      </c>
      <c r="L356" s="8" t="e">
        <f>COUNTIFS(CSV!$A:$A,$A356,CSV!$T:$T,"&gt;2.5")/$B356</f>
        <v>#DIV/0!</v>
      </c>
      <c r="M356" s="8" t="e">
        <f>COUNTIFS(CSV!$B:$B,$A356,CSV!$T:$T,"&gt;2.5")/$C356</f>
        <v>#DIV/0!</v>
      </c>
      <c r="N356" s="11" t="e">
        <f>(COUNTIFS(CSV!$A:$A,$A356,CSV!$T:$T,"&gt;4.5") +COUNTIFS(CSV!$B:$B,$A356,CSV!$T:$T,"&gt;4.5"))/$D356</f>
        <v>#DIV/0!</v>
      </c>
      <c r="O356" s="8" t="e">
        <f>COUNTIFS(CSV!$A:$A,$A356,CSV!$T:$T,"&gt;4.5")/$B356</f>
        <v>#DIV/0!</v>
      </c>
      <c r="P356" s="8" t="e">
        <f>COUNTIFS(CSV!$B:$B,$A356,CSV!$T:$T,"&gt;4.5")/$C356</f>
        <v>#DIV/0!</v>
      </c>
      <c r="Q356" s="11" t="e">
        <f>(COUNTIFS(CSV!$A:$A,$A356,CSV!$R:$R,"&gt;0.5") +COUNTIFS(CSV!$B:$B,$A356,CSV!$S:$S,"&gt;0.5"))/$D356</f>
        <v>#DIV/0!</v>
      </c>
      <c r="R356" s="8" t="e">
        <f>COUNTIFS(CSV!$A:$A,$A356,CSV!$R:$R,"&gt;0.5")/$B356</f>
        <v>#DIV/0!</v>
      </c>
      <c r="S356" s="8" t="e">
        <f>COUNTIFS(CSV!$B:$B,$A356,CSV!$S:$S,"&gt;0.5")/$C356</f>
        <v>#DIV/0!</v>
      </c>
      <c r="T356" s="11" t="e">
        <f>(COUNTIFS(CSV!$A:$A,$A356,CSV!$R:$R,"&gt;1.5") +COUNTIFS(CSV!$B:$B,$A356,CSV!$S:$S,"&gt;1.5"))/$D356</f>
        <v>#DIV/0!</v>
      </c>
      <c r="U356" s="8" t="e">
        <f>COUNTIFS(CSV!$A:$A,$A356,CSV!$R:$R,"&gt;1.5")/$B356</f>
        <v>#DIV/0!</v>
      </c>
      <c r="V356" s="8" t="e">
        <f>COUNTIFS(CSV!$B:$B,$A356,CSV!$S:$S,"&gt;1.5")/$C356</f>
        <v>#DIV/0!</v>
      </c>
    </row>
    <row r="357" spans="1:22" x14ac:dyDescent="0.3">
      <c r="A357" t="s">
        <v>441</v>
      </c>
      <c r="B357" s="9">
        <f>COUNTIF(CSV!A:A,A357)</f>
        <v>0</v>
      </c>
      <c r="C357" s="4">
        <f>COUNTIF(CSV!B:B,A357)</f>
        <v>0</v>
      </c>
      <c r="D357" s="4">
        <f t="shared" si="10"/>
        <v>0</v>
      </c>
      <c r="E357" s="10" t="e">
        <f>(SUMIF(CSV!$A:$A,$A357,CSV!$T:$T)  + SUMIF(CSV!$B:$B,$A357,CSV!$T:$T) )/$D357</f>
        <v>#DIV/0!</v>
      </c>
      <c r="F357" s="6" t="e">
        <f>SUMIF(CSV!$A:$A,$A357,CSV!$T:$T)/$B357</f>
        <v>#DIV/0!</v>
      </c>
      <c r="G357" s="6" t="e">
        <f>SUMIF(CSV!$B:$B,$A357,CSV!$T:$T)/$C357</f>
        <v>#DIV/0!</v>
      </c>
      <c r="H357" s="10" t="e">
        <f>(SUMIF(CSV!$A:$A,$A357,CSV!$R:$R)  + SUMIF(CSV!$B:$B,$A357,CSV!$S:$S) )/$D357</f>
        <v>#DIV/0!</v>
      </c>
      <c r="I357" s="6" t="e">
        <f>SUMIF(CSV!$A:$A,$A357,CSV!$R:$R)/$B357</f>
        <v>#DIV/0!</v>
      </c>
      <c r="J357" s="6" t="e">
        <f>SUMIF(CSV!$B:$B,$A357,CSV!$S:$S)/$C357</f>
        <v>#DIV/0!</v>
      </c>
      <c r="K357" s="11" t="e">
        <f>(COUNTIFS(CSV!$A:$A,$A357,CSV!$T:$T,"&gt;2.5") +COUNTIFS(CSV!$B:$B,$A357,CSV!$T:$T,"&gt;2.5"))/$D357</f>
        <v>#DIV/0!</v>
      </c>
      <c r="L357" s="8" t="e">
        <f>COUNTIFS(CSV!$A:$A,$A357,CSV!$T:$T,"&gt;2.5")/$B357</f>
        <v>#DIV/0!</v>
      </c>
      <c r="M357" s="8" t="e">
        <f>COUNTIFS(CSV!$B:$B,$A357,CSV!$T:$T,"&gt;2.5")/$C357</f>
        <v>#DIV/0!</v>
      </c>
      <c r="N357" s="11" t="e">
        <f>(COUNTIFS(CSV!$A:$A,$A357,CSV!$T:$T,"&gt;4.5") +COUNTIFS(CSV!$B:$B,$A357,CSV!$T:$T,"&gt;4.5"))/$D357</f>
        <v>#DIV/0!</v>
      </c>
      <c r="O357" s="8" t="e">
        <f>COUNTIFS(CSV!$A:$A,$A357,CSV!$T:$T,"&gt;4.5")/$B357</f>
        <v>#DIV/0!</v>
      </c>
      <c r="P357" s="8" t="e">
        <f>COUNTIFS(CSV!$B:$B,$A357,CSV!$T:$T,"&gt;4.5")/$C357</f>
        <v>#DIV/0!</v>
      </c>
      <c r="Q357" s="11" t="e">
        <f>(COUNTIFS(CSV!$A:$A,$A357,CSV!$R:$R,"&gt;0.5") +COUNTIFS(CSV!$B:$B,$A357,CSV!$S:$S,"&gt;0.5"))/$D357</f>
        <v>#DIV/0!</v>
      </c>
      <c r="R357" s="8" t="e">
        <f>COUNTIFS(CSV!$A:$A,$A357,CSV!$R:$R,"&gt;0.5")/$B357</f>
        <v>#DIV/0!</v>
      </c>
      <c r="S357" s="8" t="e">
        <f>COUNTIFS(CSV!$B:$B,$A357,CSV!$S:$S,"&gt;0.5")/$C357</f>
        <v>#DIV/0!</v>
      </c>
      <c r="T357" s="11" t="e">
        <f>(COUNTIFS(CSV!$A:$A,$A357,CSV!$R:$R,"&gt;1.5") +COUNTIFS(CSV!$B:$B,$A357,CSV!$S:$S,"&gt;1.5"))/$D357</f>
        <v>#DIV/0!</v>
      </c>
      <c r="U357" s="8" t="e">
        <f>COUNTIFS(CSV!$A:$A,$A357,CSV!$R:$R,"&gt;1.5")/$B357</f>
        <v>#DIV/0!</v>
      </c>
      <c r="V357" s="8" t="e">
        <f>COUNTIFS(CSV!$B:$B,$A357,CSV!$S:$S,"&gt;1.5")/$C357</f>
        <v>#DIV/0!</v>
      </c>
    </row>
    <row r="358" spans="1:22" x14ac:dyDescent="0.3">
      <c r="A358" t="s">
        <v>442</v>
      </c>
      <c r="B358" s="9">
        <f>COUNTIF(CSV!A:A,A358)</f>
        <v>0</v>
      </c>
      <c r="C358" s="4">
        <f>COUNTIF(CSV!B:B,A358)</f>
        <v>0</v>
      </c>
      <c r="D358" s="4">
        <f t="shared" si="10"/>
        <v>0</v>
      </c>
      <c r="E358" s="10" t="e">
        <f>(SUMIF(CSV!$A:$A,$A358,CSV!$T:$T)  + SUMIF(CSV!$B:$B,$A358,CSV!$T:$T) )/$D358</f>
        <v>#DIV/0!</v>
      </c>
      <c r="F358" s="6" t="e">
        <f>SUMIF(CSV!$A:$A,$A358,CSV!$T:$T)/$B358</f>
        <v>#DIV/0!</v>
      </c>
      <c r="G358" s="6" t="e">
        <f>SUMIF(CSV!$B:$B,$A358,CSV!$T:$T)/$C358</f>
        <v>#DIV/0!</v>
      </c>
      <c r="H358" s="10" t="e">
        <f>(SUMIF(CSV!$A:$A,$A358,CSV!$R:$R)  + SUMIF(CSV!$B:$B,$A358,CSV!$S:$S) )/$D358</f>
        <v>#DIV/0!</v>
      </c>
      <c r="I358" s="6" t="e">
        <f>SUMIF(CSV!$A:$A,$A358,CSV!$R:$R)/$B358</f>
        <v>#DIV/0!</v>
      </c>
      <c r="J358" s="6" t="e">
        <f>SUMIF(CSV!$B:$B,$A358,CSV!$S:$S)/$C358</f>
        <v>#DIV/0!</v>
      </c>
      <c r="K358" s="11" t="e">
        <f>(COUNTIFS(CSV!$A:$A,$A358,CSV!$T:$T,"&gt;2.5") +COUNTIFS(CSV!$B:$B,$A358,CSV!$T:$T,"&gt;2.5"))/$D358</f>
        <v>#DIV/0!</v>
      </c>
      <c r="L358" s="8" t="e">
        <f>COUNTIFS(CSV!$A:$A,$A358,CSV!$T:$T,"&gt;2.5")/$B358</f>
        <v>#DIV/0!</v>
      </c>
      <c r="M358" s="8" t="e">
        <f>COUNTIFS(CSV!$B:$B,$A358,CSV!$T:$T,"&gt;2.5")/$C358</f>
        <v>#DIV/0!</v>
      </c>
      <c r="N358" s="11" t="e">
        <f>(COUNTIFS(CSV!$A:$A,$A358,CSV!$T:$T,"&gt;4.5") +COUNTIFS(CSV!$B:$B,$A358,CSV!$T:$T,"&gt;4.5"))/$D358</f>
        <v>#DIV/0!</v>
      </c>
      <c r="O358" s="8" t="e">
        <f>COUNTIFS(CSV!$A:$A,$A358,CSV!$T:$T,"&gt;4.5")/$B358</f>
        <v>#DIV/0!</v>
      </c>
      <c r="P358" s="8" t="e">
        <f>COUNTIFS(CSV!$B:$B,$A358,CSV!$T:$T,"&gt;4.5")/$C358</f>
        <v>#DIV/0!</v>
      </c>
      <c r="Q358" s="11" t="e">
        <f>(COUNTIFS(CSV!$A:$A,$A358,CSV!$R:$R,"&gt;0.5") +COUNTIFS(CSV!$B:$B,$A358,CSV!$S:$S,"&gt;0.5"))/$D358</f>
        <v>#DIV/0!</v>
      </c>
      <c r="R358" s="8" t="e">
        <f>COUNTIFS(CSV!$A:$A,$A358,CSV!$R:$R,"&gt;0.5")/$B358</f>
        <v>#DIV/0!</v>
      </c>
      <c r="S358" s="8" t="e">
        <f>COUNTIFS(CSV!$B:$B,$A358,CSV!$S:$S,"&gt;0.5")/$C358</f>
        <v>#DIV/0!</v>
      </c>
      <c r="T358" s="11" t="e">
        <f>(COUNTIFS(CSV!$A:$A,$A358,CSV!$R:$R,"&gt;1.5") +COUNTIFS(CSV!$B:$B,$A358,CSV!$S:$S,"&gt;1.5"))/$D358</f>
        <v>#DIV/0!</v>
      </c>
      <c r="U358" s="8" t="e">
        <f>COUNTIFS(CSV!$A:$A,$A358,CSV!$R:$R,"&gt;1.5")/$B358</f>
        <v>#DIV/0!</v>
      </c>
      <c r="V358" s="8" t="e">
        <f>COUNTIFS(CSV!$B:$B,$A358,CSV!$S:$S,"&gt;1.5")/$C358</f>
        <v>#DIV/0!</v>
      </c>
    </row>
    <row r="359" spans="1:22" x14ac:dyDescent="0.3">
      <c r="A359" t="s">
        <v>445</v>
      </c>
      <c r="B359" s="9">
        <f>COUNTIF(CSV!A:A,A359)</f>
        <v>0</v>
      </c>
      <c r="C359" s="4">
        <f>COUNTIF(CSV!B:B,A359)</f>
        <v>0</v>
      </c>
      <c r="D359" s="4">
        <f t="shared" si="10"/>
        <v>0</v>
      </c>
      <c r="E359" s="10" t="e">
        <f>(SUMIF(CSV!$A:$A,$A359,CSV!$T:$T)  + SUMIF(CSV!$B:$B,$A359,CSV!$T:$T) )/$D359</f>
        <v>#DIV/0!</v>
      </c>
      <c r="F359" s="6" t="e">
        <f>SUMIF(CSV!$A:$A,$A359,CSV!$T:$T)/$B359</f>
        <v>#DIV/0!</v>
      </c>
      <c r="G359" s="6" t="e">
        <f>SUMIF(CSV!$B:$B,$A359,CSV!$T:$T)/$C359</f>
        <v>#DIV/0!</v>
      </c>
      <c r="H359" s="10" t="e">
        <f>(SUMIF(CSV!$A:$A,$A359,CSV!$R:$R)  + SUMIF(CSV!$B:$B,$A359,CSV!$S:$S) )/$D359</f>
        <v>#DIV/0!</v>
      </c>
      <c r="I359" s="6" t="e">
        <f>SUMIF(CSV!$A:$A,$A359,CSV!$R:$R)/$B359</f>
        <v>#DIV/0!</v>
      </c>
      <c r="J359" s="6" t="e">
        <f>SUMIF(CSV!$B:$B,$A359,CSV!$S:$S)/$C359</f>
        <v>#DIV/0!</v>
      </c>
      <c r="K359" s="11" t="e">
        <f>(COUNTIFS(CSV!$A:$A,$A359,CSV!$T:$T,"&gt;2.5") +COUNTIFS(CSV!$B:$B,$A359,CSV!$T:$T,"&gt;2.5"))/$D359</f>
        <v>#DIV/0!</v>
      </c>
      <c r="L359" s="8" t="e">
        <f>COUNTIFS(CSV!$A:$A,$A359,CSV!$T:$T,"&gt;2.5")/$B359</f>
        <v>#DIV/0!</v>
      </c>
      <c r="M359" s="8" t="e">
        <f>COUNTIFS(CSV!$B:$B,$A359,CSV!$T:$T,"&gt;2.5")/$C359</f>
        <v>#DIV/0!</v>
      </c>
      <c r="N359" s="11" t="e">
        <f>(COUNTIFS(CSV!$A:$A,$A359,CSV!$T:$T,"&gt;4.5") +COUNTIFS(CSV!$B:$B,$A359,CSV!$T:$T,"&gt;4.5"))/$D359</f>
        <v>#DIV/0!</v>
      </c>
      <c r="O359" s="8" t="e">
        <f>COUNTIFS(CSV!$A:$A,$A359,CSV!$T:$T,"&gt;4.5")/$B359</f>
        <v>#DIV/0!</v>
      </c>
      <c r="P359" s="8" t="e">
        <f>COUNTIFS(CSV!$B:$B,$A359,CSV!$T:$T,"&gt;4.5")/$C359</f>
        <v>#DIV/0!</v>
      </c>
      <c r="Q359" s="11" t="e">
        <f>(COUNTIFS(CSV!$A:$A,$A359,CSV!$R:$R,"&gt;0.5") +COUNTIFS(CSV!$B:$B,$A359,CSV!$S:$S,"&gt;0.5"))/$D359</f>
        <v>#DIV/0!</v>
      </c>
      <c r="R359" s="8" t="e">
        <f>COUNTIFS(CSV!$A:$A,$A359,CSV!$R:$R,"&gt;0.5")/$B359</f>
        <v>#DIV/0!</v>
      </c>
      <c r="S359" s="8" t="e">
        <f>COUNTIFS(CSV!$B:$B,$A359,CSV!$S:$S,"&gt;0.5")/$C359</f>
        <v>#DIV/0!</v>
      </c>
      <c r="T359" s="11" t="e">
        <f>(COUNTIFS(CSV!$A:$A,$A359,CSV!$R:$R,"&gt;1.5") +COUNTIFS(CSV!$B:$B,$A359,CSV!$S:$S,"&gt;1.5"))/$D359</f>
        <v>#DIV/0!</v>
      </c>
      <c r="U359" s="8" t="e">
        <f>COUNTIFS(CSV!$A:$A,$A359,CSV!$R:$R,"&gt;1.5")/$B359</f>
        <v>#DIV/0!</v>
      </c>
      <c r="V359" s="8" t="e">
        <f>COUNTIFS(CSV!$B:$B,$A359,CSV!$S:$S,"&gt;1.5")/$C359</f>
        <v>#DIV/0!</v>
      </c>
    </row>
    <row r="360" spans="1:22" x14ac:dyDescent="0.3">
      <c r="A360" t="s">
        <v>443</v>
      </c>
      <c r="B360" s="9">
        <f>COUNTIF(CSV!A:A,A360)</f>
        <v>0</v>
      </c>
      <c r="C360" s="4">
        <f>COUNTIF(CSV!B:B,A360)</f>
        <v>0</v>
      </c>
      <c r="D360" s="4">
        <f t="shared" si="10"/>
        <v>0</v>
      </c>
      <c r="E360" s="10" t="e">
        <f>(SUMIF(CSV!$A:$A,$A360,CSV!$T:$T)  + SUMIF(CSV!$B:$B,$A360,CSV!$T:$T) )/$D360</f>
        <v>#DIV/0!</v>
      </c>
      <c r="F360" s="6" t="e">
        <f>SUMIF(CSV!$A:$A,$A360,CSV!$T:$T)/$B360</f>
        <v>#DIV/0!</v>
      </c>
      <c r="G360" s="6" t="e">
        <f>SUMIF(CSV!$B:$B,$A360,CSV!$T:$T)/$C360</f>
        <v>#DIV/0!</v>
      </c>
      <c r="H360" s="10" t="e">
        <f>(SUMIF(CSV!$A:$A,$A360,CSV!$R:$R)  + SUMIF(CSV!$B:$B,$A360,CSV!$S:$S) )/$D360</f>
        <v>#DIV/0!</v>
      </c>
      <c r="I360" s="6" t="e">
        <f>SUMIF(CSV!$A:$A,$A360,CSV!$R:$R)/$B360</f>
        <v>#DIV/0!</v>
      </c>
      <c r="J360" s="6" t="e">
        <f>SUMIF(CSV!$B:$B,$A360,CSV!$S:$S)/$C360</f>
        <v>#DIV/0!</v>
      </c>
      <c r="K360" s="11" t="e">
        <f>(COUNTIFS(CSV!$A:$A,$A360,CSV!$T:$T,"&gt;2.5") +COUNTIFS(CSV!$B:$B,$A360,CSV!$T:$T,"&gt;2.5"))/$D360</f>
        <v>#DIV/0!</v>
      </c>
      <c r="L360" s="8" t="e">
        <f>COUNTIFS(CSV!$A:$A,$A360,CSV!$T:$T,"&gt;2.5")/$B360</f>
        <v>#DIV/0!</v>
      </c>
      <c r="M360" s="8" t="e">
        <f>COUNTIFS(CSV!$B:$B,$A360,CSV!$T:$T,"&gt;2.5")/$C360</f>
        <v>#DIV/0!</v>
      </c>
      <c r="N360" s="11" t="e">
        <f>(COUNTIFS(CSV!$A:$A,$A360,CSV!$T:$T,"&gt;4.5") +COUNTIFS(CSV!$B:$B,$A360,CSV!$T:$T,"&gt;4.5"))/$D360</f>
        <v>#DIV/0!</v>
      </c>
      <c r="O360" s="8" t="e">
        <f>COUNTIFS(CSV!$A:$A,$A360,CSV!$T:$T,"&gt;4.5")/$B360</f>
        <v>#DIV/0!</v>
      </c>
      <c r="P360" s="8" t="e">
        <f>COUNTIFS(CSV!$B:$B,$A360,CSV!$T:$T,"&gt;4.5")/$C360</f>
        <v>#DIV/0!</v>
      </c>
      <c r="Q360" s="11" t="e">
        <f>(COUNTIFS(CSV!$A:$A,$A360,CSV!$R:$R,"&gt;0.5") +COUNTIFS(CSV!$B:$B,$A360,CSV!$S:$S,"&gt;0.5"))/$D360</f>
        <v>#DIV/0!</v>
      </c>
      <c r="R360" s="8" t="e">
        <f>COUNTIFS(CSV!$A:$A,$A360,CSV!$R:$R,"&gt;0.5")/$B360</f>
        <v>#DIV/0!</v>
      </c>
      <c r="S360" s="8" t="e">
        <f>COUNTIFS(CSV!$B:$B,$A360,CSV!$S:$S,"&gt;0.5")/$C360</f>
        <v>#DIV/0!</v>
      </c>
      <c r="T360" s="11" t="e">
        <f>(COUNTIFS(CSV!$A:$A,$A360,CSV!$R:$R,"&gt;1.5") +COUNTIFS(CSV!$B:$B,$A360,CSV!$S:$S,"&gt;1.5"))/$D360</f>
        <v>#DIV/0!</v>
      </c>
      <c r="U360" s="8" t="e">
        <f>COUNTIFS(CSV!$A:$A,$A360,CSV!$R:$R,"&gt;1.5")/$B360</f>
        <v>#DIV/0!</v>
      </c>
      <c r="V360" s="8" t="e">
        <f>COUNTIFS(CSV!$B:$B,$A360,CSV!$S:$S,"&gt;1.5")/$C360</f>
        <v>#DIV/0!</v>
      </c>
    </row>
    <row r="361" spans="1:22" x14ac:dyDescent="0.3">
      <c r="A361" t="s">
        <v>458</v>
      </c>
      <c r="B361" s="9">
        <f>COUNTIF(CSV!A:A,A361)</f>
        <v>0</v>
      </c>
      <c r="C361" s="4">
        <f>COUNTIF(CSV!B:B,A361)</f>
        <v>0</v>
      </c>
      <c r="D361" s="4">
        <f t="shared" si="10"/>
        <v>0</v>
      </c>
      <c r="E361" s="10" t="e">
        <f>(SUMIF(CSV!$A:$A,$A361,CSV!$T:$T)  + SUMIF(CSV!$B:$B,$A361,CSV!$T:$T) )/$D361</f>
        <v>#DIV/0!</v>
      </c>
      <c r="F361" s="6" t="e">
        <f>SUMIF(CSV!$A:$A,$A361,CSV!$T:$T)/$B361</f>
        <v>#DIV/0!</v>
      </c>
      <c r="G361" s="6" t="e">
        <f>SUMIF(CSV!$B:$B,$A361,CSV!$T:$T)/$C361</f>
        <v>#DIV/0!</v>
      </c>
      <c r="H361" s="10" t="e">
        <f>(SUMIF(CSV!$A:$A,$A361,CSV!$R:$R)  + SUMIF(CSV!$B:$B,$A361,CSV!$S:$S) )/$D361</f>
        <v>#DIV/0!</v>
      </c>
      <c r="I361" s="6" t="e">
        <f>SUMIF(CSV!$A:$A,$A361,CSV!$R:$R)/$B361</f>
        <v>#DIV/0!</v>
      </c>
      <c r="J361" s="6" t="e">
        <f>SUMIF(CSV!$B:$B,$A361,CSV!$S:$S)/$C361</f>
        <v>#DIV/0!</v>
      </c>
      <c r="K361" s="11" t="e">
        <f>(COUNTIFS(CSV!$A:$A,$A361,CSV!$T:$T,"&gt;2.5") +COUNTIFS(CSV!$B:$B,$A361,CSV!$T:$T,"&gt;2.5"))/$D361</f>
        <v>#DIV/0!</v>
      </c>
      <c r="L361" s="8" t="e">
        <f>COUNTIFS(CSV!$A:$A,$A361,CSV!$T:$T,"&gt;2.5")/$B361</f>
        <v>#DIV/0!</v>
      </c>
      <c r="M361" s="8" t="e">
        <f>COUNTIFS(CSV!$B:$B,$A361,CSV!$T:$T,"&gt;2.5")/$C361</f>
        <v>#DIV/0!</v>
      </c>
      <c r="N361" s="11" t="e">
        <f>(COUNTIFS(CSV!$A:$A,$A361,CSV!$T:$T,"&gt;4.5") +COUNTIFS(CSV!$B:$B,$A361,CSV!$T:$T,"&gt;4.5"))/$D361</f>
        <v>#DIV/0!</v>
      </c>
      <c r="O361" s="8" t="e">
        <f>COUNTIFS(CSV!$A:$A,$A361,CSV!$T:$T,"&gt;4.5")/$B361</f>
        <v>#DIV/0!</v>
      </c>
      <c r="P361" s="8" t="e">
        <f>COUNTIFS(CSV!$B:$B,$A361,CSV!$T:$T,"&gt;4.5")/$C361</f>
        <v>#DIV/0!</v>
      </c>
      <c r="Q361" s="11" t="e">
        <f>(COUNTIFS(CSV!$A:$A,$A361,CSV!$R:$R,"&gt;0.5") +COUNTIFS(CSV!$B:$B,$A361,CSV!$S:$S,"&gt;0.5"))/$D361</f>
        <v>#DIV/0!</v>
      </c>
      <c r="R361" s="8" t="e">
        <f>COUNTIFS(CSV!$A:$A,$A361,CSV!$R:$R,"&gt;0.5")/$B361</f>
        <v>#DIV/0!</v>
      </c>
      <c r="S361" s="8" t="e">
        <f>COUNTIFS(CSV!$B:$B,$A361,CSV!$S:$S,"&gt;0.5")/$C361</f>
        <v>#DIV/0!</v>
      </c>
      <c r="T361" s="11" t="e">
        <f>(COUNTIFS(CSV!$A:$A,$A361,CSV!$R:$R,"&gt;1.5") +COUNTIFS(CSV!$B:$B,$A361,CSV!$S:$S,"&gt;1.5"))/$D361</f>
        <v>#DIV/0!</v>
      </c>
      <c r="U361" s="8" t="e">
        <f>COUNTIFS(CSV!$A:$A,$A361,CSV!$R:$R,"&gt;1.5")/$B361</f>
        <v>#DIV/0!</v>
      </c>
      <c r="V361" s="8" t="e">
        <f>COUNTIFS(CSV!$B:$B,$A361,CSV!$S:$S,"&gt;1.5")/$C361</f>
        <v>#DIV/0!</v>
      </c>
    </row>
    <row r="362" spans="1:22" x14ac:dyDescent="0.3">
      <c r="A362" t="s">
        <v>455</v>
      </c>
      <c r="B362" s="9">
        <f>COUNTIF(CSV!A:A,A362)</f>
        <v>0</v>
      </c>
      <c r="C362" s="4">
        <f>COUNTIF(CSV!B:B,A362)</f>
        <v>0</v>
      </c>
      <c r="D362" s="4">
        <f t="shared" si="10"/>
        <v>0</v>
      </c>
      <c r="E362" s="10" t="e">
        <f>(SUMIF(CSV!$A:$A,$A362,CSV!$T:$T)  + SUMIF(CSV!$B:$B,$A362,CSV!$T:$T) )/$D362</f>
        <v>#DIV/0!</v>
      </c>
      <c r="F362" s="6" t="e">
        <f>SUMIF(CSV!$A:$A,$A362,CSV!$T:$T)/$B362</f>
        <v>#DIV/0!</v>
      </c>
      <c r="G362" s="6" t="e">
        <f>SUMIF(CSV!$B:$B,$A362,CSV!$T:$T)/$C362</f>
        <v>#DIV/0!</v>
      </c>
      <c r="H362" s="10" t="e">
        <f>(SUMIF(CSV!$A:$A,$A362,CSV!$R:$R)  + SUMIF(CSV!$B:$B,$A362,CSV!$S:$S) )/$D362</f>
        <v>#DIV/0!</v>
      </c>
      <c r="I362" s="6" t="e">
        <f>SUMIF(CSV!$A:$A,$A362,CSV!$R:$R)/$B362</f>
        <v>#DIV/0!</v>
      </c>
      <c r="J362" s="6" t="e">
        <f>SUMIF(CSV!$B:$B,$A362,CSV!$S:$S)/$C362</f>
        <v>#DIV/0!</v>
      </c>
      <c r="K362" s="11" t="e">
        <f>(COUNTIFS(CSV!$A:$A,$A362,CSV!$T:$T,"&gt;2.5") +COUNTIFS(CSV!$B:$B,$A362,CSV!$T:$T,"&gt;2.5"))/$D362</f>
        <v>#DIV/0!</v>
      </c>
      <c r="L362" s="8" t="e">
        <f>COUNTIFS(CSV!$A:$A,$A362,CSV!$T:$T,"&gt;2.5")/$B362</f>
        <v>#DIV/0!</v>
      </c>
      <c r="M362" s="8" t="e">
        <f>COUNTIFS(CSV!$B:$B,$A362,CSV!$T:$T,"&gt;2.5")/$C362</f>
        <v>#DIV/0!</v>
      </c>
      <c r="N362" s="11" t="e">
        <f>(COUNTIFS(CSV!$A:$A,$A362,CSV!$T:$T,"&gt;4.5") +COUNTIFS(CSV!$B:$B,$A362,CSV!$T:$T,"&gt;4.5"))/$D362</f>
        <v>#DIV/0!</v>
      </c>
      <c r="O362" s="8" t="e">
        <f>COUNTIFS(CSV!$A:$A,$A362,CSV!$T:$T,"&gt;4.5")/$B362</f>
        <v>#DIV/0!</v>
      </c>
      <c r="P362" s="8" t="e">
        <f>COUNTIFS(CSV!$B:$B,$A362,CSV!$T:$T,"&gt;4.5")/$C362</f>
        <v>#DIV/0!</v>
      </c>
      <c r="Q362" s="11" t="e">
        <f>(COUNTIFS(CSV!$A:$A,$A362,CSV!$R:$R,"&gt;0.5") +COUNTIFS(CSV!$B:$B,$A362,CSV!$S:$S,"&gt;0.5"))/$D362</f>
        <v>#DIV/0!</v>
      </c>
      <c r="R362" s="8" t="e">
        <f>COUNTIFS(CSV!$A:$A,$A362,CSV!$R:$R,"&gt;0.5")/$B362</f>
        <v>#DIV/0!</v>
      </c>
      <c r="S362" s="8" t="e">
        <f>COUNTIFS(CSV!$B:$B,$A362,CSV!$S:$S,"&gt;0.5")/$C362</f>
        <v>#DIV/0!</v>
      </c>
      <c r="T362" s="11" t="e">
        <f>(COUNTIFS(CSV!$A:$A,$A362,CSV!$R:$R,"&gt;1.5") +COUNTIFS(CSV!$B:$B,$A362,CSV!$S:$S,"&gt;1.5"))/$D362</f>
        <v>#DIV/0!</v>
      </c>
      <c r="U362" s="8" t="e">
        <f>COUNTIFS(CSV!$A:$A,$A362,CSV!$R:$R,"&gt;1.5")/$B362</f>
        <v>#DIV/0!</v>
      </c>
      <c r="V362" s="8" t="e">
        <f>COUNTIFS(CSV!$B:$B,$A362,CSV!$S:$S,"&gt;1.5")/$C362</f>
        <v>#DIV/0!</v>
      </c>
    </row>
    <row r="363" spans="1:22" x14ac:dyDescent="0.3">
      <c r="A363" t="s">
        <v>454</v>
      </c>
      <c r="B363" s="9">
        <f>COUNTIF(CSV!A:A,A363)</f>
        <v>0</v>
      </c>
      <c r="C363" s="4">
        <f>COUNTIF(CSV!B:B,A363)</f>
        <v>0</v>
      </c>
      <c r="D363" s="4">
        <f t="shared" si="10"/>
        <v>0</v>
      </c>
      <c r="E363" s="10" t="e">
        <f>(SUMIF(CSV!$A:$A,$A363,CSV!$T:$T)  + SUMIF(CSV!$B:$B,$A363,CSV!$T:$T) )/$D363</f>
        <v>#DIV/0!</v>
      </c>
      <c r="F363" s="6" t="e">
        <f>SUMIF(CSV!$A:$A,$A363,CSV!$T:$T)/$B363</f>
        <v>#DIV/0!</v>
      </c>
      <c r="G363" s="6" t="e">
        <f>SUMIF(CSV!$B:$B,$A363,CSV!$T:$T)/$C363</f>
        <v>#DIV/0!</v>
      </c>
      <c r="H363" s="10" t="e">
        <f>(SUMIF(CSV!$A:$A,$A363,CSV!$R:$R)  + SUMIF(CSV!$B:$B,$A363,CSV!$S:$S) )/$D363</f>
        <v>#DIV/0!</v>
      </c>
      <c r="I363" s="6" t="e">
        <f>SUMIF(CSV!$A:$A,$A363,CSV!$R:$R)/$B363</f>
        <v>#DIV/0!</v>
      </c>
      <c r="J363" s="6" t="e">
        <f>SUMIF(CSV!$B:$B,$A363,CSV!$S:$S)/$C363</f>
        <v>#DIV/0!</v>
      </c>
      <c r="K363" s="11" t="e">
        <f>(COUNTIFS(CSV!$A:$A,$A363,CSV!$T:$T,"&gt;2.5") +COUNTIFS(CSV!$B:$B,$A363,CSV!$T:$T,"&gt;2.5"))/$D363</f>
        <v>#DIV/0!</v>
      </c>
      <c r="L363" s="8" t="e">
        <f>COUNTIFS(CSV!$A:$A,$A363,CSV!$T:$T,"&gt;2.5")/$B363</f>
        <v>#DIV/0!</v>
      </c>
      <c r="M363" s="8" t="e">
        <f>COUNTIFS(CSV!$B:$B,$A363,CSV!$T:$T,"&gt;2.5")/$C363</f>
        <v>#DIV/0!</v>
      </c>
      <c r="N363" s="11" t="e">
        <f>(COUNTIFS(CSV!$A:$A,$A363,CSV!$T:$T,"&gt;4.5") +COUNTIFS(CSV!$B:$B,$A363,CSV!$T:$T,"&gt;4.5"))/$D363</f>
        <v>#DIV/0!</v>
      </c>
      <c r="O363" s="8" t="e">
        <f>COUNTIFS(CSV!$A:$A,$A363,CSV!$T:$T,"&gt;4.5")/$B363</f>
        <v>#DIV/0!</v>
      </c>
      <c r="P363" s="8" t="e">
        <f>COUNTIFS(CSV!$B:$B,$A363,CSV!$T:$T,"&gt;4.5")/$C363</f>
        <v>#DIV/0!</v>
      </c>
      <c r="Q363" s="11" t="e">
        <f>(COUNTIFS(CSV!$A:$A,$A363,CSV!$R:$R,"&gt;0.5") +COUNTIFS(CSV!$B:$B,$A363,CSV!$S:$S,"&gt;0.5"))/$D363</f>
        <v>#DIV/0!</v>
      </c>
      <c r="R363" s="8" t="e">
        <f>COUNTIFS(CSV!$A:$A,$A363,CSV!$R:$R,"&gt;0.5")/$B363</f>
        <v>#DIV/0!</v>
      </c>
      <c r="S363" s="8" t="e">
        <f>COUNTIFS(CSV!$B:$B,$A363,CSV!$S:$S,"&gt;0.5")/$C363</f>
        <v>#DIV/0!</v>
      </c>
      <c r="T363" s="11" t="e">
        <f>(COUNTIFS(CSV!$A:$A,$A363,CSV!$R:$R,"&gt;1.5") +COUNTIFS(CSV!$B:$B,$A363,CSV!$S:$S,"&gt;1.5"))/$D363</f>
        <v>#DIV/0!</v>
      </c>
      <c r="U363" s="8" t="e">
        <f>COUNTIFS(CSV!$A:$A,$A363,CSV!$R:$R,"&gt;1.5")/$B363</f>
        <v>#DIV/0!</v>
      </c>
      <c r="V363" s="8" t="e">
        <f>COUNTIFS(CSV!$B:$B,$A363,CSV!$S:$S,"&gt;1.5")/$C363</f>
        <v>#DIV/0!</v>
      </c>
    </row>
    <row r="364" spans="1:22" x14ac:dyDescent="0.3">
      <c r="A364" t="s">
        <v>461</v>
      </c>
      <c r="B364" s="9">
        <f>COUNTIF(CSV!A:A,A364)</f>
        <v>0</v>
      </c>
      <c r="C364" s="4">
        <f>COUNTIF(CSV!B:B,A364)</f>
        <v>0</v>
      </c>
      <c r="D364" s="4">
        <f t="shared" si="10"/>
        <v>0</v>
      </c>
      <c r="E364" s="10" t="e">
        <f>(SUMIF(CSV!$A:$A,$A364,CSV!$T:$T)  + SUMIF(CSV!$B:$B,$A364,CSV!$T:$T) )/$D364</f>
        <v>#DIV/0!</v>
      </c>
      <c r="F364" s="6" t="e">
        <f>SUMIF(CSV!$A:$A,$A364,CSV!$T:$T)/$B364</f>
        <v>#DIV/0!</v>
      </c>
      <c r="G364" s="6" t="e">
        <f>SUMIF(CSV!$B:$B,$A364,CSV!$T:$T)/$C364</f>
        <v>#DIV/0!</v>
      </c>
      <c r="H364" s="10" t="e">
        <f>(SUMIF(CSV!$A:$A,$A364,CSV!$R:$R)  + SUMIF(CSV!$B:$B,$A364,CSV!$S:$S) )/$D364</f>
        <v>#DIV/0!</v>
      </c>
      <c r="I364" s="6" t="e">
        <f>SUMIF(CSV!$A:$A,$A364,CSV!$R:$R)/$B364</f>
        <v>#DIV/0!</v>
      </c>
      <c r="J364" s="6" t="e">
        <f>SUMIF(CSV!$B:$B,$A364,CSV!$S:$S)/$C364</f>
        <v>#DIV/0!</v>
      </c>
      <c r="K364" s="11" t="e">
        <f>(COUNTIFS(CSV!$A:$A,$A364,CSV!$T:$T,"&gt;2.5") +COUNTIFS(CSV!$B:$B,$A364,CSV!$T:$T,"&gt;2.5"))/$D364</f>
        <v>#DIV/0!</v>
      </c>
      <c r="L364" s="8" t="e">
        <f>COUNTIFS(CSV!$A:$A,$A364,CSV!$T:$T,"&gt;2.5")/$B364</f>
        <v>#DIV/0!</v>
      </c>
      <c r="M364" s="8" t="e">
        <f>COUNTIFS(CSV!$B:$B,$A364,CSV!$T:$T,"&gt;2.5")/$C364</f>
        <v>#DIV/0!</v>
      </c>
      <c r="N364" s="11" t="e">
        <f>(COUNTIFS(CSV!$A:$A,$A364,CSV!$T:$T,"&gt;4.5") +COUNTIFS(CSV!$B:$B,$A364,CSV!$T:$T,"&gt;4.5"))/$D364</f>
        <v>#DIV/0!</v>
      </c>
      <c r="O364" s="8" t="e">
        <f>COUNTIFS(CSV!$A:$A,$A364,CSV!$T:$T,"&gt;4.5")/$B364</f>
        <v>#DIV/0!</v>
      </c>
      <c r="P364" s="8" t="e">
        <f>COUNTIFS(CSV!$B:$B,$A364,CSV!$T:$T,"&gt;4.5")/$C364</f>
        <v>#DIV/0!</v>
      </c>
      <c r="Q364" s="11" t="e">
        <f>(COUNTIFS(CSV!$A:$A,$A364,CSV!$R:$R,"&gt;0.5") +COUNTIFS(CSV!$B:$B,$A364,CSV!$S:$S,"&gt;0.5"))/$D364</f>
        <v>#DIV/0!</v>
      </c>
      <c r="R364" s="8" t="e">
        <f>COUNTIFS(CSV!$A:$A,$A364,CSV!$R:$R,"&gt;0.5")/$B364</f>
        <v>#DIV/0!</v>
      </c>
      <c r="S364" s="8" t="e">
        <f>COUNTIFS(CSV!$B:$B,$A364,CSV!$S:$S,"&gt;0.5")/$C364</f>
        <v>#DIV/0!</v>
      </c>
      <c r="T364" s="11" t="e">
        <f>(COUNTIFS(CSV!$A:$A,$A364,CSV!$R:$R,"&gt;1.5") +COUNTIFS(CSV!$B:$B,$A364,CSV!$S:$S,"&gt;1.5"))/$D364</f>
        <v>#DIV/0!</v>
      </c>
      <c r="U364" s="8" t="e">
        <f>COUNTIFS(CSV!$A:$A,$A364,CSV!$R:$R,"&gt;1.5")/$B364</f>
        <v>#DIV/0!</v>
      </c>
      <c r="V364" s="8" t="e">
        <f>COUNTIFS(CSV!$B:$B,$A364,CSV!$S:$S,"&gt;1.5")/$C364</f>
        <v>#DIV/0!</v>
      </c>
    </row>
    <row r="365" spans="1:22" x14ac:dyDescent="0.3">
      <c r="A365" t="s">
        <v>459</v>
      </c>
      <c r="B365" s="9">
        <f>COUNTIF(CSV!A:A,A365)</f>
        <v>0</v>
      </c>
      <c r="C365" s="4">
        <f>COUNTIF(CSV!B:B,A365)</f>
        <v>0</v>
      </c>
      <c r="D365" s="4">
        <f t="shared" si="10"/>
        <v>0</v>
      </c>
      <c r="E365" s="10" t="e">
        <f>(SUMIF(CSV!$A:$A,$A365,CSV!$T:$T)  + SUMIF(CSV!$B:$B,$A365,CSV!$T:$T) )/$D365</f>
        <v>#DIV/0!</v>
      </c>
      <c r="F365" s="6" t="e">
        <f>SUMIF(CSV!$A:$A,$A365,CSV!$T:$T)/$B365</f>
        <v>#DIV/0!</v>
      </c>
      <c r="G365" s="6" t="e">
        <f>SUMIF(CSV!$B:$B,$A365,CSV!$T:$T)/$C365</f>
        <v>#DIV/0!</v>
      </c>
      <c r="H365" s="10" t="e">
        <f>(SUMIF(CSV!$A:$A,$A365,CSV!$R:$R)  + SUMIF(CSV!$B:$B,$A365,CSV!$S:$S) )/$D365</f>
        <v>#DIV/0!</v>
      </c>
      <c r="I365" s="6" t="e">
        <f>SUMIF(CSV!$A:$A,$A365,CSV!$R:$R)/$B365</f>
        <v>#DIV/0!</v>
      </c>
      <c r="J365" s="6" t="e">
        <f>SUMIF(CSV!$B:$B,$A365,CSV!$S:$S)/$C365</f>
        <v>#DIV/0!</v>
      </c>
      <c r="K365" s="11" t="e">
        <f>(COUNTIFS(CSV!$A:$A,$A365,CSV!$T:$T,"&gt;2.5") +COUNTIFS(CSV!$B:$B,$A365,CSV!$T:$T,"&gt;2.5"))/$D365</f>
        <v>#DIV/0!</v>
      </c>
      <c r="L365" s="8" t="e">
        <f>COUNTIFS(CSV!$A:$A,$A365,CSV!$T:$T,"&gt;2.5")/$B365</f>
        <v>#DIV/0!</v>
      </c>
      <c r="M365" s="8" t="e">
        <f>COUNTIFS(CSV!$B:$B,$A365,CSV!$T:$T,"&gt;2.5")/$C365</f>
        <v>#DIV/0!</v>
      </c>
      <c r="N365" s="11" t="e">
        <f>(COUNTIFS(CSV!$A:$A,$A365,CSV!$T:$T,"&gt;4.5") +COUNTIFS(CSV!$B:$B,$A365,CSV!$T:$T,"&gt;4.5"))/$D365</f>
        <v>#DIV/0!</v>
      </c>
      <c r="O365" s="8" t="e">
        <f>COUNTIFS(CSV!$A:$A,$A365,CSV!$T:$T,"&gt;4.5")/$B365</f>
        <v>#DIV/0!</v>
      </c>
      <c r="P365" s="8" t="e">
        <f>COUNTIFS(CSV!$B:$B,$A365,CSV!$T:$T,"&gt;4.5")/$C365</f>
        <v>#DIV/0!</v>
      </c>
      <c r="Q365" s="11" t="e">
        <f>(COUNTIFS(CSV!$A:$A,$A365,CSV!$R:$R,"&gt;0.5") +COUNTIFS(CSV!$B:$B,$A365,CSV!$S:$S,"&gt;0.5"))/$D365</f>
        <v>#DIV/0!</v>
      </c>
      <c r="R365" s="8" t="e">
        <f>COUNTIFS(CSV!$A:$A,$A365,CSV!$R:$R,"&gt;0.5")/$B365</f>
        <v>#DIV/0!</v>
      </c>
      <c r="S365" s="8" t="e">
        <f>COUNTIFS(CSV!$B:$B,$A365,CSV!$S:$S,"&gt;0.5")/$C365</f>
        <v>#DIV/0!</v>
      </c>
      <c r="T365" s="11" t="e">
        <f>(COUNTIFS(CSV!$A:$A,$A365,CSV!$R:$R,"&gt;1.5") +COUNTIFS(CSV!$B:$B,$A365,CSV!$S:$S,"&gt;1.5"))/$D365</f>
        <v>#DIV/0!</v>
      </c>
      <c r="U365" s="8" t="e">
        <f>COUNTIFS(CSV!$A:$A,$A365,CSV!$R:$R,"&gt;1.5")/$B365</f>
        <v>#DIV/0!</v>
      </c>
      <c r="V365" s="8" t="e">
        <f>COUNTIFS(CSV!$B:$B,$A365,CSV!$S:$S,"&gt;1.5")/$C365</f>
        <v>#DIV/0!</v>
      </c>
    </row>
    <row r="366" spans="1:22" x14ac:dyDescent="0.3">
      <c r="A366" t="s">
        <v>452</v>
      </c>
      <c r="B366" s="9">
        <f>COUNTIF(CSV!A:A,A366)</f>
        <v>0</v>
      </c>
      <c r="C366" s="4">
        <f>COUNTIF(CSV!B:B,A366)</f>
        <v>0</v>
      </c>
      <c r="D366" s="4">
        <f t="shared" si="10"/>
        <v>0</v>
      </c>
      <c r="E366" s="10" t="e">
        <f>(SUMIF(CSV!$A:$A,$A366,CSV!$T:$T)  + SUMIF(CSV!$B:$B,$A366,CSV!$T:$T) )/$D366</f>
        <v>#DIV/0!</v>
      </c>
      <c r="F366" s="6" t="e">
        <f>SUMIF(CSV!$A:$A,$A366,CSV!$T:$T)/$B366</f>
        <v>#DIV/0!</v>
      </c>
      <c r="G366" s="6" t="e">
        <f>SUMIF(CSV!$B:$B,$A366,CSV!$T:$T)/$C366</f>
        <v>#DIV/0!</v>
      </c>
      <c r="H366" s="10" t="e">
        <f>(SUMIF(CSV!$A:$A,$A366,CSV!$R:$R)  + SUMIF(CSV!$B:$B,$A366,CSV!$S:$S) )/$D366</f>
        <v>#DIV/0!</v>
      </c>
      <c r="I366" s="6" t="e">
        <f>SUMIF(CSV!$A:$A,$A366,CSV!$R:$R)/$B366</f>
        <v>#DIV/0!</v>
      </c>
      <c r="J366" s="6" t="e">
        <f>SUMIF(CSV!$B:$B,$A366,CSV!$S:$S)/$C366</f>
        <v>#DIV/0!</v>
      </c>
      <c r="K366" s="11" t="e">
        <f>(COUNTIFS(CSV!$A:$A,$A366,CSV!$T:$T,"&gt;2.5") +COUNTIFS(CSV!$B:$B,$A366,CSV!$T:$T,"&gt;2.5"))/$D366</f>
        <v>#DIV/0!</v>
      </c>
      <c r="L366" s="8" t="e">
        <f>COUNTIFS(CSV!$A:$A,$A366,CSV!$T:$T,"&gt;2.5")/$B366</f>
        <v>#DIV/0!</v>
      </c>
      <c r="M366" s="8" t="e">
        <f>COUNTIFS(CSV!$B:$B,$A366,CSV!$T:$T,"&gt;2.5")/$C366</f>
        <v>#DIV/0!</v>
      </c>
      <c r="N366" s="11" t="e">
        <f>(COUNTIFS(CSV!$A:$A,$A366,CSV!$T:$T,"&gt;4.5") +COUNTIFS(CSV!$B:$B,$A366,CSV!$T:$T,"&gt;4.5"))/$D366</f>
        <v>#DIV/0!</v>
      </c>
      <c r="O366" s="8" t="e">
        <f>COUNTIFS(CSV!$A:$A,$A366,CSV!$T:$T,"&gt;4.5")/$B366</f>
        <v>#DIV/0!</v>
      </c>
      <c r="P366" s="8" t="e">
        <f>COUNTIFS(CSV!$B:$B,$A366,CSV!$T:$T,"&gt;4.5")/$C366</f>
        <v>#DIV/0!</v>
      </c>
      <c r="Q366" s="11" t="e">
        <f>(COUNTIFS(CSV!$A:$A,$A366,CSV!$R:$R,"&gt;0.5") +COUNTIFS(CSV!$B:$B,$A366,CSV!$S:$S,"&gt;0.5"))/$D366</f>
        <v>#DIV/0!</v>
      </c>
      <c r="R366" s="8" t="e">
        <f>COUNTIFS(CSV!$A:$A,$A366,CSV!$R:$R,"&gt;0.5")/$B366</f>
        <v>#DIV/0!</v>
      </c>
      <c r="S366" s="8" t="e">
        <f>COUNTIFS(CSV!$B:$B,$A366,CSV!$S:$S,"&gt;0.5")/$C366</f>
        <v>#DIV/0!</v>
      </c>
      <c r="T366" s="11" t="e">
        <f>(COUNTIFS(CSV!$A:$A,$A366,CSV!$R:$R,"&gt;1.5") +COUNTIFS(CSV!$B:$B,$A366,CSV!$S:$S,"&gt;1.5"))/$D366</f>
        <v>#DIV/0!</v>
      </c>
      <c r="U366" s="8" t="e">
        <f>COUNTIFS(CSV!$A:$A,$A366,CSV!$R:$R,"&gt;1.5")/$B366</f>
        <v>#DIV/0!</v>
      </c>
      <c r="V366" s="8" t="e">
        <f>COUNTIFS(CSV!$B:$B,$A366,CSV!$S:$S,"&gt;1.5")/$C366</f>
        <v>#DIV/0!</v>
      </c>
    </row>
    <row r="367" spans="1:22" x14ac:dyDescent="0.3">
      <c r="A367" t="s">
        <v>460</v>
      </c>
      <c r="B367" s="9">
        <f>COUNTIF(CSV!A:A,A367)</f>
        <v>0</v>
      </c>
      <c r="C367" s="4">
        <f>COUNTIF(CSV!B:B,A367)</f>
        <v>0</v>
      </c>
      <c r="D367" s="4">
        <f t="shared" si="10"/>
        <v>0</v>
      </c>
      <c r="E367" s="10" t="e">
        <f>(SUMIF(CSV!$A:$A,$A367,CSV!$T:$T)  + SUMIF(CSV!$B:$B,$A367,CSV!$T:$T) )/$D367</f>
        <v>#DIV/0!</v>
      </c>
      <c r="F367" s="6" t="e">
        <f>SUMIF(CSV!$A:$A,$A367,CSV!$T:$T)/$B367</f>
        <v>#DIV/0!</v>
      </c>
      <c r="G367" s="6" t="e">
        <f>SUMIF(CSV!$B:$B,$A367,CSV!$T:$T)/$C367</f>
        <v>#DIV/0!</v>
      </c>
      <c r="H367" s="10" t="e">
        <f>(SUMIF(CSV!$A:$A,$A367,CSV!$R:$R)  + SUMIF(CSV!$B:$B,$A367,CSV!$S:$S) )/$D367</f>
        <v>#DIV/0!</v>
      </c>
      <c r="I367" s="6" t="e">
        <f>SUMIF(CSV!$A:$A,$A367,CSV!$R:$R)/$B367</f>
        <v>#DIV/0!</v>
      </c>
      <c r="J367" s="6" t="e">
        <f>SUMIF(CSV!$B:$B,$A367,CSV!$S:$S)/$C367</f>
        <v>#DIV/0!</v>
      </c>
      <c r="K367" s="11" t="e">
        <f>(COUNTIFS(CSV!$A:$A,$A367,CSV!$T:$T,"&gt;2.5") +COUNTIFS(CSV!$B:$B,$A367,CSV!$T:$T,"&gt;2.5"))/$D367</f>
        <v>#DIV/0!</v>
      </c>
      <c r="L367" s="8" t="e">
        <f>COUNTIFS(CSV!$A:$A,$A367,CSV!$T:$T,"&gt;2.5")/$B367</f>
        <v>#DIV/0!</v>
      </c>
      <c r="M367" s="8" t="e">
        <f>COUNTIFS(CSV!$B:$B,$A367,CSV!$T:$T,"&gt;2.5")/$C367</f>
        <v>#DIV/0!</v>
      </c>
      <c r="N367" s="11" t="e">
        <f>(COUNTIFS(CSV!$A:$A,$A367,CSV!$T:$T,"&gt;4.5") +COUNTIFS(CSV!$B:$B,$A367,CSV!$T:$T,"&gt;4.5"))/$D367</f>
        <v>#DIV/0!</v>
      </c>
      <c r="O367" s="8" t="e">
        <f>COUNTIFS(CSV!$A:$A,$A367,CSV!$T:$T,"&gt;4.5")/$B367</f>
        <v>#DIV/0!</v>
      </c>
      <c r="P367" s="8" t="e">
        <f>COUNTIFS(CSV!$B:$B,$A367,CSV!$T:$T,"&gt;4.5")/$C367</f>
        <v>#DIV/0!</v>
      </c>
      <c r="Q367" s="11" t="e">
        <f>(COUNTIFS(CSV!$A:$A,$A367,CSV!$R:$R,"&gt;0.5") +COUNTIFS(CSV!$B:$B,$A367,CSV!$S:$S,"&gt;0.5"))/$D367</f>
        <v>#DIV/0!</v>
      </c>
      <c r="R367" s="8" t="e">
        <f>COUNTIFS(CSV!$A:$A,$A367,CSV!$R:$R,"&gt;0.5")/$B367</f>
        <v>#DIV/0!</v>
      </c>
      <c r="S367" s="8" t="e">
        <f>COUNTIFS(CSV!$B:$B,$A367,CSV!$S:$S,"&gt;0.5")/$C367</f>
        <v>#DIV/0!</v>
      </c>
      <c r="T367" s="11" t="e">
        <f>(COUNTIFS(CSV!$A:$A,$A367,CSV!$R:$R,"&gt;1.5") +COUNTIFS(CSV!$B:$B,$A367,CSV!$S:$S,"&gt;1.5"))/$D367</f>
        <v>#DIV/0!</v>
      </c>
      <c r="U367" s="8" t="e">
        <f>COUNTIFS(CSV!$A:$A,$A367,CSV!$R:$R,"&gt;1.5")/$B367</f>
        <v>#DIV/0!</v>
      </c>
      <c r="V367" s="8" t="e">
        <f>COUNTIFS(CSV!$B:$B,$A367,CSV!$S:$S,"&gt;1.5")/$C367</f>
        <v>#DIV/0!</v>
      </c>
    </row>
    <row r="368" spans="1:22" x14ac:dyDescent="0.3">
      <c r="A368" t="s">
        <v>456</v>
      </c>
      <c r="B368" s="9">
        <f>COUNTIF(CSV!A:A,A368)</f>
        <v>0</v>
      </c>
      <c r="C368" s="4">
        <f>COUNTIF(CSV!B:B,A368)</f>
        <v>0</v>
      </c>
      <c r="D368" s="4">
        <f t="shared" si="10"/>
        <v>0</v>
      </c>
      <c r="E368" s="10" t="e">
        <f>(SUMIF(CSV!$A:$A,$A368,CSV!$T:$T)  + SUMIF(CSV!$B:$B,$A368,CSV!$T:$T) )/$D368</f>
        <v>#DIV/0!</v>
      </c>
      <c r="F368" s="6" t="e">
        <f>SUMIF(CSV!$A:$A,$A368,CSV!$T:$T)/$B368</f>
        <v>#DIV/0!</v>
      </c>
      <c r="G368" s="6" t="e">
        <f>SUMIF(CSV!$B:$B,$A368,CSV!$T:$T)/$C368</f>
        <v>#DIV/0!</v>
      </c>
      <c r="H368" s="10" t="e">
        <f>(SUMIF(CSV!$A:$A,$A368,CSV!$R:$R)  + SUMIF(CSV!$B:$B,$A368,CSV!$S:$S) )/$D368</f>
        <v>#DIV/0!</v>
      </c>
      <c r="I368" s="6" t="e">
        <f>SUMIF(CSV!$A:$A,$A368,CSV!$R:$R)/$B368</f>
        <v>#DIV/0!</v>
      </c>
      <c r="J368" s="6" t="e">
        <f>SUMIF(CSV!$B:$B,$A368,CSV!$S:$S)/$C368</f>
        <v>#DIV/0!</v>
      </c>
      <c r="K368" s="11" t="e">
        <f>(COUNTIFS(CSV!$A:$A,$A368,CSV!$T:$T,"&gt;2.5") +COUNTIFS(CSV!$B:$B,$A368,CSV!$T:$T,"&gt;2.5"))/$D368</f>
        <v>#DIV/0!</v>
      </c>
      <c r="L368" s="8" t="e">
        <f>COUNTIFS(CSV!$A:$A,$A368,CSV!$T:$T,"&gt;2.5")/$B368</f>
        <v>#DIV/0!</v>
      </c>
      <c r="M368" s="8" t="e">
        <f>COUNTIFS(CSV!$B:$B,$A368,CSV!$T:$T,"&gt;2.5")/$C368</f>
        <v>#DIV/0!</v>
      </c>
      <c r="N368" s="11" t="e">
        <f>(COUNTIFS(CSV!$A:$A,$A368,CSV!$T:$T,"&gt;4.5") +COUNTIFS(CSV!$B:$B,$A368,CSV!$T:$T,"&gt;4.5"))/$D368</f>
        <v>#DIV/0!</v>
      </c>
      <c r="O368" s="8" t="e">
        <f>COUNTIFS(CSV!$A:$A,$A368,CSV!$T:$T,"&gt;4.5")/$B368</f>
        <v>#DIV/0!</v>
      </c>
      <c r="P368" s="8" t="e">
        <f>COUNTIFS(CSV!$B:$B,$A368,CSV!$T:$T,"&gt;4.5")/$C368</f>
        <v>#DIV/0!</v>
      </c>
      <c r="Q368" s="11" t="e">
        <f>(COUNTIFS(CSV!$A:$A,$A368,CSV!$R:$R,"&gt;0.5") +COUNTIFS(CSV!$B:$B,$A368,CSV!$S:$S,"&gt;0.5"))/$D368</f>
        <v>#DIV/0!</v>
      </c>
      <c r="R368" s="8" t="e">
        <f>COUNTIFS(CSV!$A:$A,$A368,CSV!$R:$R,"&gt;0.5")/$B368</f>
        <v>#DIV/0!</v>
      </c>
      <c r="S368" s="8" t="e">
        <f>COUNTIFS(CSV!$B:$B,$A368,CSV!$S:$S,"&gt;0.5")/$C368</f>
        <v>#DIV/0!</v>
      </c>
      <c r="T368" s="11" t="e">
        <f>(COUNTIFS(CSV!$A:$A,$A368,CSV!$R:$R,"&gt;1.5") +COUNTIFS(CSV!$B:$B,$A368,CSV!$S:$S,"&gt;1.5"))/$D368</f>
        <v>#DIV/0!</v>
      </c>
      <c r="U368" s="8" t="e">
        <f>COUNTIFS(CSV!$A:$A,$A368,CSV!$R:$R,"&gt;1.5")/$B368</f>
        <v>#DIV/0!</v>
      </c>
      <c r="V368" s="8" t="e">
        <f>COUNTIFS(CSV!$B:$B,$A368,CSV!$S:$S,"&gt;1.5")/$C368</f>
        <v>#DIV/0!</v>
      </c>
    </row>
    <row r="369" spans="1:22" x14ac:dyDescent="0.3">
      <c r="A369" t="s">
        <v>453</v>
      </c>
      <c r="B369" s="9">
        <f>COUNTIF(CSV!A:A,A369)</f>
        <v>0</v>
      </c>
      <c r="C369" s="4">
        <f>COUNTIF(CSV!B:B,A369)</f>
        <v>0</v>
      </c>
      <c r="D369" s="4">
        <f t="shared" si="10"/>
        <v>0</v>
      </c>
      <c r="E369" s="10" t="e">
        <f>(SUMIF(CSV!$A:$A,$A369,CSV!$T:$T)  + SUMIF(CSV!$B:$B,$A369,CSV!$T:$T) )/$D369</f>
        <v>#DIV/0!</v>
      </c>
      <c r="F369" s="6" t="e">
        <f>SUMIF(CSV!$A:$A,$A369,CSV!$T:$T)/$B369</f>
        <v>#DIV/0!</v>
      </c>
      <c r="G369" s="6" t="e">
        <f>SUMIF(CSV!$B:$B,$A369,CSV!$T:$T)/$C369</f>
        <v>#DIV/0!</v>
      </c>
      <c r="H369" s="10" t="e">
        <f>(SUMIF(CSV!$A:$A,$A369,CSV!$R:$R)  + SUMIF(CSV!$B:$B,$A369,CSV!$S:$S) )/$D369</f>
        <v>#DIV/0!</v>
      </c>
      <c r="I369" s="6" t="e">
        <f>SUMIF(CSV!$A:$A,$A369,CSV!$R:$R)/$B369</f>
        <v>#DIV/0!</v>
      </c>
      <c r="J369" s="6" t="e">
        <f>SUMIF(CSV!$B:$B,$A369,CSV!$S:$S)/$C369</f>
        <v>#DIV/0!</v>
      </c>
      <c r="K369" s="11" t="e">
        <f>(COUNTIFS(CSV!$A:$A,$A369,CSV!$T:$T,"&gt;2.5") +COUNTIFS(CSV!$B:$B,$A369,CSV!$T:$T,"&gt;2.5"))/$D369</f>
        <v>#DIV/0!</v>
      </c>
      <c r="L369" s="8" t="e">
        <f>COUNTIFS(CSV!$A:$A,$A369,CSV!$T:$T,"&gt;2.5")/$B369</f>
        <v>#DIV/0!</v>
      </c>
      <c r="M369" s="8" t="e">
        <f>COUNTIFS(CSV!$B:$B,$A369,CSV!$T:$T,"&gt;2.5")/$C369</f>
        <v>#DIV/0!</v>
      </c>
      <c r="N369" s="11" t="e">
        <f>(COUNTIFS(CSV!$A:$A,$A369,CSV!$T:$T,"&gt;4.5") +COUNTIFS(CSV!$B:$B,$A369,CSV!$T:$T,"&gt;4.5"))/$D369</f>
        <v>#DIV/0!</v>
      </c>
      <c r="O369" s="8" t="e">
        <f>COUNTIFS(CSV!$A:$A,$A369,CSV!$T:$T,"&gt;4.5")/$B369</f>
        <v>#DIV/0!</v>
      </c>
      <c r="P369" s="8" t="e">
        <f>COUNTIFS(CSV!$B:$B,$A369,CSV!$T:$T,"&gt;4.5")/$C369</f>
        <v>#DIV/0!</v>
      </c>
      <c r="Q369" s="11" t="e">
        <f>(COUNTIFS(CSV!$A:$A,$A369,CSV!$R:$R,"&gt;0.5") +COUNTIFS(CSV!$B:$B,$A369,CSV!$S:$S,"&gt;0.5"))/$D369</f>
        <v>#DIV/0!</v>
      </c>
      <c r="R369" s="8" t="e">
        <f>COUNTIFS(CSV!$A:$A,$A369,CSV!$R:$R,"&gt;0.5")/$B369</f>
        <v>#DIV/0!</v>
      </c>
      <c r="S369" s="8" t="e">
        <f>COUNTIFS(CSV!$B:$B,$A369,CSV!$S:$S,"&gt;0.5")/$C369</f>
        <v>#DIV/0!</v>
      </c>
      <c r="T369" s="11" t="e">
        <f>(COUNTIFS(CSV!$A:$A,$A369,CSV!$R:$R,"&gt;1.5") +COUNTIFS(CSV!$B:$B,$A369,CSV!$S:$S,"&gt;1.5"))/$D369</f>
        <v>#DIV/0!</v>
      </c>
      <c r="U369" s="8" t="e">
        <f>COUNTIFS(CSV!$A:$A,$A369,CSV!$R:$R,"&gt;1.5")/$B369</f>
        <v>#DIV/0!</v>
      </c>
      <c r="V369" s="8" t="e">
        <f>COUNTIFS(CSV!$B:$B,$A369,CSV!$S:$S,"&gt;1.5")/$C369</f>
        <v>#DIV/0!</v>
      </c>
    </row>
    <row r="370" spans="1:22" x14ac:dyDescent="0.3">
      <c r="A370" t="s">
        <v>457</v>
      </c>
      <c r="B370" s="9">
        <f>COUNTIF(CSV!A:A,A370)</f>
        <v>0</v>
      </c>
      <c r="C370" s="4">
        <f>COUNTIF(CSV!B:B,A370)</f>
        <v>0</v>
      </c>
      <c r="D370" s="4">
        <f t="shared" si="10"/>
        <v>0</v>
      </c>
      <c r="E370" s="10" t="e">
        <f>(SUMIF(CSV!$A:$A,$A370,CSV!$T:$T)  + SUMIF(CSV!$B:$B,$A370,CSV!$T:$T) )/$D370</f>
        <v>#DIV/0!</v>
      </c>
      <c r="F370" s="6" t="e">
        <f>SUMIF(CSV!$A:$A,$A370,CSV!$T:$T)/$B370</f>
        <v>#DIV/0!</v>
      </c>
      <c r="G370" s="6" t="e">
        <f>SUMIF(CSV!$B:$B,$A370,CSV!$T:$T)/$C370</f>
        <v>#DIV/0!</v>
      </c>
      <c r="H370" s="10" t="e">
        <f>(SUMIF(CSV!$A:$A,$A370,CSV!$R:$R)  + SUMIF(CSV!$B:$B,$A370,CSV!$S:$S) )/$D370</f>
        <v>#DIV/0!</v>
      </c>
      <c r="I370" s="6" t="e">
        <f>SUMIF(CSV!$A:$A,$A370,CSV!$R:$R)/$B370</f>
        <v>#DIV/0!</v>
      </c>
      <c r="J370" s="6" t="e">
        <f>SUMIF(CSV!$B:$B,$A370,CSV!$S:$S)/$C370</f>
        <v>#DIV/0!</v>
      </c>
      <c r="K370" s="11" t="e">
        <f>(COUNTIFS(CSV!$A:$A,$A370,CSV!$T:$T,"&gt;2.5") +COUNTIFS(CSV!$B:$B,$A370,CSV!$T:$T,"&gt;2.5"))/$D370</f>
        <v>#DIV/0!</v>
      </c>
      <c r="L370" s="8" t="e">
        <f>COUNTIFS(CSV!$A:$A,$A370,CSV!$T:$T,"&gt;2.5")/$B370</f>
        <v>#DIV/0!</v>
      </c>
      <c r="M370" s="8" t="e">
        <f>COUNTIFS(CSV!$B:$B,$A370,CSV!$T:$T,"&gt;2.5")/$C370</f>
        <v>#DIV/0!</v>
      </c>
      <c r="N370" s="11" t="e">
        <f>(COUNTIFS(CSV!$A:$A,$A370,CSV!$T:$T,"&gt;4.5") +COUNTIFS(CSV!$B:$B,$A370,CSV!$T:$T,"&gt;4.5"))/$D370</f>
        <v>#DIV/0!</v>
      </c>
      <c r="O370" s="8" t="e">
        <f>COUNTIFS(CSV!$A:$A,$A370,CSV!$T:$T,"&gt;4.5")/$B370</f>
        <v>#DIV/0!</v>
      </c>
      <c r="P370" s="8" t="e">
        <f>COUNTIFS(CSV!$B:$B,$A370,CSV!$T:$T,"&gt;4.5")/$C370</f>
        <v>#DIV/0!</v>
      </c>
      <c r="Q370" s="11" t="e">
        <f>(COUNTIFS(CSV!$A:$A,$A370,CSV!$R:$R,"&gt;0.5") +COUNTIFS(CSV!$B:$B,$A370,CSV!$S:$S,"&gt;0.5"))/$D370</f>
        <v>#DIV/0!</v>
      </c>
      <c r="R370" s="8" t="e">
        <f>COUNTIFS(CSV!$A:$A,$A370,CSV!$R:$R,"&gt;0.5")/$B370</f>
        <v>#DIV/0!</v>
      </c>
      <c r="S370" s="8" t="e">
        <f>COUNTIFS(CSV!$B:$B,$A370,CSV!$S:$S,"&gt;0.5")/$C370</f>
        <v>#DIV/0!</v>
      </c>
      <c r="T370" s="11" t="e">
        <f>(COUNTIFS(CSV!$A:$A,$A370,CSV!$R:$R,"&gt;1.5") +COUNTIFS(CSV!$B:$B,$A370,CSV!$S:$S,"&gt;1.5"))/$D370</f>
        <v>#DIV/0!</v>
      </c>
      <c r="U370" s="8" t="e">
        <f>COUNTIFS(CSV!$A:$A,$A370,CSV!$R:$R,"&gt;1.5")/$B370</f>
        <v>#DIV/0!</v>
      </c>
      <c r="V370" s="8" t="e">
        <f>COUNTIFS(CSV!$B:$B,$A370,CSV!$S:$S,"&gt;1.5")/$C370</f>
        <v>#DIV/0!</v>
      </c>
    </row>
    <row r="371" spans="1:22" x14ac:dyDescent="0.3">
      <c r="A371" t="s">
        <v>464</v>
      </c>
      <c r="B371" s="9">
        <f>COUNTIF(CSV!A:A,A371)</f>
        <v>0</v>
      </c>
      <c r="C371" s="4">
        <f>COUNTIF(CSV!B:B,A371)</f>
        <v>0</v>
      </c>
      <c r="D371" s="4">
        <f t="shared" ref="D371:D380" si="11">B371+C371</f>
        <v>0</v>
      </c>
      <c r="E371" s="10" t="e">
        <f>(SUMIF(CSV!$A:$A,$A371,CSV!$T:$T)  + SUMIF(CSV!$B:$B,$A371,CSV!$T:$T) )/$D371</f>
        <v>#DIV/0!</v>
      </c>
      <c r="F371" s="6" t="e">
        <f>SUMIF(CSV!$A:$A,$A371,CSV!$T:$T)/$B371</f>
        <v>#DIV/0!</v>
      </c>
      <c r="G371" s="6" t="e">
        <f>SUMIF(CSV!$B:$B,$A371,CSV!$T:$T)/$C371</f>
        <v>#DIV/0!</v>
      </c>
      <c r="H371" s="10" t="e">
        <f>(SUMIF(CSV!$A:$A,$A371,CSV!$R:$R)  + SUMIF(CSV!$B:$B,$A371,CSV!$S:$S) )/$D371</f>
        <v>#DIV/0!</v>
      </c>
      <c r="I371" s="6" t="e">
        <f>SUMIF(CSV!$A:$A,$A371,CSV!$R:$R)/$B371</f>
        <v>#DIV/0!</v>
      </c>
      <c r="J371" s="6" t="e">
        <f>SUMIF(CSV!$B:$B,$A371,CSV!$S:$S)/$C371</f>
        <v>#DIV/0!</v>
      </c>
      <c r="K371" s="11" t="e">
        <f>(COUNTIFS(CSV!$A:$A,$A371,CSV!$T:$T,"&gt;2.5") +COUNTIFS(CSV!$B:$B,$A371,CSV!$T:$T,"&gt;2.5"))/$D371</f>
        <v>#DIV/0!</v>
      </c>
      <c r="L371" s="8" t="e">
        <f>COUNTIFS(CSV!$A:$A,$A371,CSV!$T:$T,"&gt;2.5")/$B371</f>
        <v>#DIV/0!</v>
      </c>
      <c r="M371" s="8" t="e">
        <f>COUNTIFS(CSV!$B:$B,$A371,CSV!$T:$T,"&gt;2.5")/$C371</f>
        <v>#DIV/0!</v>
      </c>
      <c r="N371" s="11" t="e">
        <f>(COUNTIFS(CSV!$A:$A,$A371,CSV!$T:$T,"&gt;4.5") +COUNTIFS(CSV!$B:$B,$A371,CSV!$T:$T,"&gt;4.5"))/$D371</f>
        <v>#DIV/0!</v>
      </c>
      <c r="O371" s="8" t="e">
        <f>COUNTIFS(CSV!$A:$A,$A371,CSV!$T:$T,"&gt;4.5")/$B371</f>
        <v>#DIV/0!</v>
      </c>
      <c r="P371" s="8" t="e">
        <f>COUNTIFS(CSV!$B:$B,$A371,CSV!$T:$T,"&gt;4.5")/$C371</f>
        <v>#DIV/0!</v>
      </c>
      <c r="Q371" s="11" t="e">
        <f>(COUNTIFS(CSV!$A:$A,$A371,CSV!$R:$R,"&gt;0.5") +COUNTIFS(CSV!$B:$B,$A371,CSV!$S:$S,"&gt;0.5"))/$D371</f>
        <v>#DIV/0!</v>
      </c>
      <c r="R371" s="8" t="e">
        <f>COUNTIFS(CSV!$A:$A,$A371,CSV!$R:$R,"&gt;0.5")/$B371</f>
        <v>#DIV/0!</v>
      </c>
      <c r="S371" s="8" t="e">
        <f>COUNTIFS(CSV!$B:$B,$A371,CSV!$S:$S,"&gt;0.5")/$C371</f>
        <v>#DIV/0!</v>
      </c>
      <c r="T371" s="11" t="e">
        <f>(COUNTIFS(CSV!$A:$A,$A371,CSV!$R:$R,"&gt;1.5") +COUNTIFS(CSV!$B:$B,$A371,CSV!$S:$S,"&gt;1.5"))/$D371</f>
        <v>#DIV/0!</v>
      </c>
      <c r="U371" s="8" t="e">
        <f>COUNTIFS(CSV!$A:$A,$A371,CSV!$R:$R,"&gt;1.5")/$B371</f>
        <v>#DIV/0!</v>
      </c>
      <c r="V371" s="8" t="e">
        <f>COUNTIFS(CSV!$B:$B,$A371,CSV!$S:$S,"&gt;1.5")/$C371</f>
        <v>#DIV/0!</v>
      </c>
    </row>
    <row r="372" spans="1:22" x14ac:dyDescent="0.3">
      <c r="A372" t="s">
        <v>471</v>
      </c>
      <c r="B372" s="9">
        <f>COUNTIF(CSV!A:A,A372)</f>
        <v>0</v>
      </c>
      <c r="C372" s="4">
        <f>COUNTIF(CSV!B:B,A372)</f>
        <v>0</v>
      </c>
      <c r="D372" s="4">
        <f t="shared" si="11"/>
        <v>0</v>
      </c>
      <c r="E372" s="10" t="e">
        <f>(SUMIF(CSV!$A:$A,$A372,CSV!$T:$T)  + SUMIF(CSV!$B:$B,$A372,CSV!$T:$T) )/$D372</f>
        <v>#DIV/0!</v>
      </c>
      <c r="F372" s="6" t="e">
        <f>SUMIF(CSV!$A:$A,$A372,CSV!$T:$T)/$B372</f>
        <v>#DIV/0!</v>
      </c>
      <c r="G372" s="6" t="e">
        <f>SUMIF(CSV!$B:$B,$A372,CSV!$T:$T)/$C372</f>
        <v>#DIV/0!</v>
      </c>
      <c r="H372" s="10" t="e">
        <f>(SUMIF(CSV!$A:$A,$A372,CSV!$R:$R)  + SUMIF(CSV!$B:$B,$A372,CSV!$S:$S) )/$D372</f>
        <v>#DIV/0!</v>
      </c>
      <c r="I372" s="6" t="e">
        <f>SUMIF(CSV!$A:$A,$A372,CSV!$R:$R)/$B372</f>
        <v>#DIV/0!</v>
      </c>
      <c r="J372" s="6" t="e">
        <f>SUMIF(CSV!$B:$B,$A372,CSV!$S:$S)/$C372</f>
        <v>#DIV/0!</v>
      </c>
      <c r="K372" s="11" t="e">
        <f>(COUNTIFS(CSV!$A:$A,$A372,CSV!$T:$T,"&gt;2.5") +COUNTIFS(CSV!$B:$B,$A372,CSV!$T:$T,"&gt;2.5"))/$D372</f>
        <v>#DIV/0!</v>
      </c>
      <c r="L372" s="8" t="e">
        <f>COUNTIFS(CSV!$A:$A,$A372,CSV!$T:$T,"&gt;2.5")/$B372</f>
        <v>#DIV/0!</v>
      </c>
      <c r="M372" s="8" t="e">
        <f>COUNTIFS(CSV!$B:$B,$A372,CSV!$T:$T,"&gt;2.5")/$C372</f>
        <v>#DIV/0!</v>
      </c>
      <c r="N372" s="11" t="e">
        <f>(COUNTIFS(CSV!$A:$A,$A372,CSV!$T:$T,"&gt;4.5") +COUNTIFS(CSV!$B:$B,$A372,CSV!$T:$T,"&gt;4.5"))/$D372</f>
        <v>#DIV/0!</v>
      </c>
      <c r="O372" s="8" t="e">
        <f>COUNTIFS(CSV!$A:$A,$A372,CSV!$T:$T,"&gt;4.5")/$B372</f>
        <v>#DIV/0!</v>
      </c>
      <c r="P372" s="8" t="e">
        <f>COUNTIFS(CSV!$B:$B,$A372,CSV!$T:$T,"&gt;4.5")/$C372</f>
        <v>#DIV/0!</v>
      </c>
      <c r="Q372" s="11" t="e">
        <f>(COUNTIFS(CSV!$A:$A,$A372,CSV!$R:$R,"&gt;0.5") +COUNTIFS(CSV!$B:$B,$A372,CSV!$S:$S,"&gt;0.5"))/$D372</f>
        <v>#DIV/0!</v>
      </c>
      <c r="R372" s="8" t="e">
        <f>COUNTIFS(CSV!$A:$A,$A372,CSV!$R:$R,"&gt;0.5")/$B372</f>
        <v>#DIV/0!</v>
      </c>
      <c r="S372" s="8" t="e">
        <f>COUNTIFS(CSV!$B:$B,$A372,CSV!$S:$S,"&gt;0.5")/$C372</f>
        <v>#DIV/0!</v>
      </c>
      <c r="T372" s="11" t="e">
        <f>(COUNTIFS(CSV!$A:$A,$A372,CSV!$R:$R,"&gt;1.5") +COUNTIFS(CSV!$B:$B,$A372,CSV!$S:$S,"&gt;1.5"))/$D372</f>
        <v>#DIV/0!</v>
      </c>
      <c r="U372" s="8" t="e">
        <f>COUNTIFS(CSV!$A:$A,$A372,CSV!$R:$R,"&gt;1.5")/$B372</f>
        <v>#DIV/0!</v>
      </c>
      <c r="V372" s="8" t="e">
        <f>COUNTIFS(CSV!$B:$B,$A372,CSV!$S:$S,"&gt;1.5")/$C372</f>
        <v>#DIV/0!</v>
      </c>
    </row>
    <row r="373" spans="1:22" x14ac:dyDescent="0.3">
      <c r="A373" t="s">
        <v>472</v>
      </c>
      <c r="B373" s="9">
        <f>COUNTIF(CSV!A:A,A373)</f>
        <v>0</v>
      </c>
      <c r="C373" s="4">
        <f>COUNTIF(CSV!B:B,A373)</f>
        <v>0</v>
      </c>
      <c r="D373" s="4">
        <f t="shared" si="11"/>
        <v>0</v>
      </c>
      <c r="E373" s="10" t="e">
        <f>(SUMIF(CSV!$A:$A,$A373,CSV!$T:$T)  + SUMIF(CSV!$B:$B,$A373,CSV!$T:$T) )/$D373</f>
        <v>#DIV/0!</v>
      </c>
      <c r="F373" s="6" t="e">
        <f>SUMIF(CSV!$A:$A,$A373,CSV!$T:$T)/$B373</f>
        <v>#DIV/0!</v>
      </c>
      <c r="G373" s="6" t="e">
        <f>SUMIF(CSV!$B:$B,$A373,CSV!$T:$T)/$C373</f>
        <v>#DIV/0!</v>
      </c>
      <c r="H373" s="10" t="e">
        <f>(SUMIF(CSV!$A:$A,$A373,CSV!$R:$R)  + SUMIF(CSV!$B:$B,$A373,CSV!$S:$S) )/$D373</f>
        <v>#DIV/0!</v>
      </c>
      <c r="I373" s="6" t="e">
        <f>SUMIF(CSV!$A:$A,$A373,CSV!$R:$R)/$B373</f>
        <v>#DIV/0!</v>
      </c>
      <c r="J373" s="6" t="e">
        <f>SUMIF(CSV!$B:$B,$A373,CSV!$S:$S)/$C373</f>
        <v>#DIV/0!</v>
      </c>
      <c r="K373" s="11" t="e">
        <f>(COUNTIFS(CSV!$A:$A,$A373,CSV!$T:$T,"&gt;2.5") +COUNTIFS(CSV!$B:$B,$A373,CSV!$T:$T,"&gt;2.5"))/$D373</f>
        <v>#DIV/0!</v>
      </c>
      <c r="L373" s="8" t="e">
        <f>COUNTIFS(CSV!$A:$A,$A373,CSV!$T:$T,"&gt;2.5")/$B373</f>
        <v>#DIV/0!</v>
      </c>
      <c r="M373" s="8" t="e">
        <f>COUNTIFS(CSV!$B:$B,$A373,CSV!$T:$T,"&gt;2.5")/$C373</f>
        <v>#DIV/0!</v>
      </c>
      <c r="N373" s="11" t="e">
        <f>(COUNTIFS(CSV!$A:$A,$A373,CSV!$T:$T,"&gt;4.5") +COUNTIFS(CSV!$B:$B,$A373,CSV!$T:$T,"&gt;4.5"))/$D373</f>
        <v>#DIV/0!</v>
      </c>
      <c r="O373" s="8" t="e">
        <f>COUNTIFS(CSV!$A:$A,$A373,CSV!$T:$T,"&gt;4.5")/$B373</f>
        <v>#DIV/0!</v>
      </c>
      <c r="P373" s="8" t="e">
        <f>COUNTIFS(CSV!$B:$B,$A373,CSV!$T:$T,"&gt;4.5")/$C373</f>
        <v>#DIV/0!</v>
      </c>
      <c r="Q373" s="11" t="e">
        <f>(COUNTIFS(CSV!$A:$A,$A373,CSV!$R:$R,"&gt;0.5") +COUNTIFS(CSV!$B:$B,$A373,CSV!$S:$S,"&gt;0.5"))/$D373</f>
        <v>#DIV/0!</v>
      </c>
      <c r="R373" s="8" t="e">
        <f>COUNTIFS(CSV!$A:$A,$A373,CSV!$R:$R,"&gt;0.5")/$B373</f>
        <v>#DIV/0!</v>
      </c>
      <c r="S373" s="8" t="e">
        <f>COUNTIFS(CSV!$B:$B,$A373,CSV!$S:$S,"&gt;0.5")/$C373</f>
        <v>#DIV/0!</v>
      </c>
      <c r="T373" s="11" t="e">
        <f>(COUNTIFS(CSV!$A:$A,$A373,CSV!$R:$R,"&gt;1.5") +COUNTIFS(CSV!$B:$B,$A373,CSV!$S:$S,"&gt;1.5"))/$D373</f>
        <v>#DIV/0!</v>
      </c>
      <c r="U373" s="8" t="e">
        <f>COUNTIFS(CSV!$A:$A,$A373,CSV!$R:$R,"&gt;1.5")/$B373</f>
        <v>#DIV/0!</v>
      </c>
      <c r="V373" s="8" t="e">
        <f>COUNTIFS(CSV!$B:$B,$A373,CSV!$S:$S,"&gt;1.5")/$C373</f>
        <v>#DIV/0!</v>
      </c>
    </row>
    <row r="374" spans="1:22" x14ac:dyDescent="0.3">
      <c r="A374" t="s">
        <v>467</v>
      </c>
      <c r="B374" s="9">
        <f>COUNTIF(CSV!A:A,A374)</f>
        <v>0</v>
      </c>
      <c r="C374" s="4">
        <f>COUNTIF(CSV!B:B,A374)</f>
        <v>0</v>
      </c>
      <c r="D374" s="4">
        <f t="shared" si="11"/>
        <v>0</v>
      </c>
      <c r="E374" s="10" t="e">
        <f>(SUMIF(CSV!$A:$A,$A374,CSV!$T:$T)  + SUMIF(CSV!$B:$B,$A374,CSV!$T:$T) )/$D374</f>
        <v>#DIV/0!</v>
      </c>
      <c r="F374" s="6" t="e">
        <f>SUMIF(CSV!$A:$A,$A374,CSV!$T:$T)/$B374</f>
        <v>#DIV/0!</v>
      </c>
      <c r="G374" s="6" t="e">
        <f>SUMIF(CSV!$B:$B,$A374,CSV!$T:$T)/$C374</f>
        <v>#DIV/0!</v>
      </c>
      <c r="H374" s="10" t="e">
        <f>(SUMIF(CSV!$A:$A,$A374,CSV!$R:$R)  + SUMIF(CSV!$B:$B,$A374,CSV!$S:$S) )/$D374</f>
        <v>#DIV/0!</v>
      </c>
      <c r="I374" s="6" t="e">
        <f>SUMIF(CSV!$A:$A,$A374,CSV!$R:$R)/$B374</f>
        <v>#DIV/0!</v>
      </c>
      <c r="J374" s="6" t="e">
        <f>SUMIF(CSV!$B:$B,$A374,CSV!$S:$S)/$C374</f>
        <v>#DIV/0!</v>
      </c>
      <c r="K374" s="11" t="e">
        <f>(COUNTIFS(CSV!$A:$A,$A374,CSV!$T:$T,"&gt;2.5") +COUNTIFS(CSV!$B:$B,$A374,CSV!$T:$T,"&gt;2.5"))/$D374</f>
        <v>#DIV/0!</v>
      </c>
      <c r="L374" s="8" t="e">
        <f>COUNTIFS(CSV!$A:$A,$A374,CSV!$T:$T,"&gt;2.5")/$B374</f>
        <v>#DIV/0!</v>
      </c>
      <c r="M374" s="8" t="e">
        <f>COUNTIFS(CSV!$B:$B,$A374,CSV!$T:$T,"&gt;2.5")/$C374</f>
        <v>#DIV/0!</v>
      </c>
      <c r="N374" s="11" t="e">
        <f>(COUNTIFS(CSV!$A:$A,$A374,CSV!$T:$T,"&gt;4.5") +COUNTIFS(CSV!$B:$B,$A374,CSV!$T:$T,"&gt;4.5"))/$D374</f>
        <v>#DIV/0!</v>
      </c>
      <c r="O374" s="8" t="e">
        <f>COUNTIFS(CSV!$A:$A,$A374,CSV!$T:$T,"&gt;4.5")/$B374</f>
        <v>#DIV/0!</v>
      </c>
      <c r="P374" s="8" t="e">
        <f>COUNTIFS(CSV!$B:$B,$A374,CSV!$T:$T,"&gt;4.5")/$C374</f>
        <v>#DIV/0!</v>
      </c>
      <c r="Q374" s="11" t="e">
        <f>(COUNTIFS(CSV!$A:$A,$A374,CSV!$R:$R,"&gt;0.5") +COUNTIFS(CSV!$B:$B,$A374,CSV!$S:$S,"&gt;0.5"))/$D374</f>
        <v>#DIV/0!</v>
      </c>
      <c r="R374" s="8" t="e">
        <f>COUNTIFS(CSV!$A:$A,$A374,CSV!$R:$R,"&gt;0.5")/$B374</f>
        <v>#DIV/0!</v>
      </c>
      <c r="S374" s="8" t="e">
        <f>COUNTIFS(CSV!$B:$B,$A374,CSV!$S:$S,"&gt;0.5")/$C374</f>
        <v>#DIV/0!</v>
      </c>
      <c r="T374" s="11" t="e">
        <f>(COUNTIFS(CSV!$A:$A,$A374,CSV!$R:$R,"&gt;1.5") +COUNTIFS(CSV!$B:$B,$A374,CSV!$S:$S,"&gt;1.5"))/$D374</f>
        <v>#DIV/0!</v>
      </c>
      <c r="U374" s="8" t="e">
        <f>COUNTIFS(CSV!$A:$A,$A374,CSV!$R:$R,"&gt;1.5")/$B374</f>
        <v>#DIV/0!</v>
      </c>
      <c r="V374" s="8" t="e">
        <f>COUNTIFS(CSV!$B:$B,$A374,CSV!$S:$S,"&gt;1.5")/$C374</f>
        <v>#DIV/0!</v>
      </c>
    </row>
    <row r="375" spans="1:22" x14ac:dyDescent="0.3">
      <c r="A375" t="s">
        <v>469</v>
      </c>
      <c r="B375" s="9">
        <f>COUNTIF(CSV!A:A,A375)</f>
        <v>0</v>
      </c>
      <c r="C375" s="4">
        <f>COUNTIF(CSV!B:B,A375)</f>
        <v>0</v>
      </c>
      <c r="D375" s="4">
        <f t="shared" si="11"/>
        <v>0</v>
      </c>
      <c r="E375" s="10" t="e">
        <f>(SUMIF(CSV!$A:$A,$A375,CSV!$T:$T)  + SUMIF(CSV!$B:$B,$A375,CSV!$T:$T) )/$D375</f>
        <v>#DIV/0!</v>
      </c>
      <c r="F375" s="6" t="e">
        <f>SUMIF(CSV!$A:$A,$A375,CSV!$T:$T)/$B375</f>
        <v>#DIV/0!</v>
      </c>
      <c r="G375" s="6" t="e">
        <f>SUMIF(CSV!$B:$B,$A375,CSV!$T:$T)/$C375</f>
        <v>#DIV/0!</v>
      </c>
      <c r="H375" s="10" t="e">
        <f>(SUMIF(CSV!$A:$A,$A375,CSV!$R:$R)  + SUMIF(CSV!$B:$B,$A375,CSV!$S:$S) )/$D375</f>
        <v>#DIV/0!</v>
      </c>
      <c r="I375" s="6" t="e">
        <f>SUMIF(CSV!$A:$A,$A375,CSV!$R:$R)/$B375</f>
        <v>#DIV/0!</v>
      </c>
      <c r="J375" s="6" t="e">
        <f>SUMIF(CSV!$B:$B,$A375,CSV!$S:$S)/$C375</f>
        <v>#DIV/0!</v>
      </c>
      <c r="K375" s="11" t="e">
        <f>(COUNTIFS(CSV!$A:$A,$A375,CSV!$T:$T,"&gt;2.5") +COUNTIFS(CSV!$B:$B,$A375,CSV!$T:$T,"&gt;2.5"))/$D375</f>
        <v>#DIV/0!</v>
      </c>
      <c r="L375" s="8" t="e">
        <f>COUNTIFS(CSV!$A:$A,$A375,CSV!$T:$T,"&gt;2.5")/$B375</f>
        <v>#DIV/0!</v>
      </c>
      <c r="M375" s="8" t="e">
        <f>COUNTIFS(CSV!$B:$B,$A375,CSV!$T:$T,"&gt;2.5")/$C375</f>
        <v>#DIV/0!</v>
      </c>
      <c r="N375" s="11" t="e">
        <f>(COUNTIFS(CSV!$A:$A,$A375,CSV!$T:$T,"&gt;4.5") +COUNTIFS(CSV!$B:$B,$A375,CSV!$T:$T,"&gt;4.5"))/$D375</f>
        <v>#DIV/0!</v>
      </c>
      <c r="O375" s="8" t="e">
        <f>COUNTIFS(CSV!$A:$A,$A375,CSV!$T:$T,"&gt;4.5")/$B375</f>
        <v>#DIV/0!</v>
      </c>
      <c r="P375" s="8" t="e">
        <f>COUNTIFS(CSV!$B:$B,$A375,CSV!$T:$T,"&gt;4.5")/$C375</f>
        <v>#DIV/0!</v>
      </c>
      <c r="Q375" s="11" t="e">
        <f>(COUNTIFS(CSV!$A:$A,$A375,CSV!$R:$R,"&gt;0.5") +COUNTIFS(CSV!$B:$B,$A375,CSV!$S:$S,"&gt;0.5"))/$D375</f>
        <v>#DIV/0!</v>
      </c>
      <c r="R375" s="8" t="e">
        <f>COUNTIFS(CSV!$A:$A,$A375,CSV!$R:$R,"&gt;0.5")/$B375</f>
        <v>#DIV/0!</v>
      </c>
      <c r="S375" s="8" t="e">
        <f>COUNTIFS(CSV!$B:$B,$A375,CSV!$S:$S,"&gt;0.5")/$C375</f>
        <v>#DIV/0!</v>
      </c>
      <c r="T375" s="11" t="e">
        <f>(COUNTIFS(CSV!$A:$A,$A375,CSV!$R:$R,"&gt;1.5") +COUNTIFS(CSV!$B:$B,$A375,CSV!$S:$S,"&gt;1.5"))/$D375</f>
        <v>#DIV/0!</v>
      </c>
      <c r="U375" s="8" t="e">
        <f>COUNTIFS(CSV!$A:$A,$A375,CSV!$R:$R,"&gt;1.5")/$B375</f>
        <v>#DIV/0!</v>
      </c>
      <c r="V375" s="8" t="e">
        <f>COUNTIFS(CSV!$B:$B,$A375,CSV!$S:$S,"&gt;1.5")/$C375</f>
        <v>#DIV/0!</v>
      </c>
    </row>
    <row r="376" spans="1:22" x14ac:dyDescent="0.3">
      <c r="A376" t="s">
        <v>466</v>
      </c>
      <c r="B376" s="9">
        <f>COUNTIF(CSV!A:A,A376)</f>
        <v>0</v>
      </c>
      <c r="C376" s="4">
        <f>COUNTIF(CSV!B:B,A376)</f>
        <v>0</v>
      </c>
      <c r="D376" s="4">
        <f t="shared" si="11"/>
        <v>0</v>
      </c>
      <c r="E376" s="10" t="e">
        <f>(SUMIF(CSV!$A:$A,$A376,CSV!$T:$T)  + SUMIF(CSV!$B:$B,$A376,CSV!$T:$T) )/$D376</f>
        <v>#DIV/0!</v>
      </c>
      <c r="F376" s="6" t="e">
        <f>SUMIF(CSV!$A:$A,$A376,CSV!$T:$T)/$B376</f>
        <v>#DIV/0!</v>
      </c>
      <c r="G376" s="6" t="e">
        <f>SUMIF(CSV!$B:$B,$A376,CSV!$T:$T)/$C376</f>
        <v>#DIV/0!</v>
      </c>
      <c r="H376" s="10" t="e">
        <f>(SUMIF(CSV!$A:$A,$A376,CSV!$R:$R)  + SUMIF(CSV!$B:$B,$A376,CSV!$S:$S) )/$D376</f>
        <v>#DIV/0!</v>
      </c>
      <c r="I376" s="6" t="e">
        <f>SUMIF(CSV!$A:$A,$A376,CSV!$R:$R)/$B376</f>
        <v>#DIV/0!</v>
      </c>
      <c r="J376" s="6" t="e">
        <f>SUMIF(CSV!$B:$B,$A376,CSV!$S:$S)/$C376</f>
        <v>#DIV/0!</v>
      </c>
      <c r="K376" s="11" t="e">
        <f>(COUNTIFS(CSV!$A:$A,$A376,CSV!$T:$T,"&gt;2.5") +COUNTIFS(CSV!$B:$B,$A376,CSV!$T:$T,"&gt;2.5"))/$D376</f>
        <v>#DIV/0!</v>
      </c>
      <c r="L376" s="8" t="e">
        <f>COUNTIFS(CSV!$A:$A,$A376,CSV!$T:$T,"&gt;2.5")/$B376</f>
        <v>#DIV/0!</v>
      </c>
      <c r="M376" s="8" t="e">
        <f>COUNTIFS(CSV!$B:$B,$A376,CSV!$T:$T,"&gt;2.5")/$C376</f>
        <v>#DIV/0!</v>
      </c>
      <c r="N376" s="11" t="e">
        <f>(COUNTIFS(CSV!$A:$A,$A376,CSV!$T:$T,"&gt;4.5") +COUNTIFS(CSV!$B:$B,$A376,CSV!$T:$T,"&gt;4.5"))/$D376</f>
        <v>#DIV/0!</v>
      </c>
      <c r="O376" s="8" t="e">
        <f>COUNTIFS(CSV!$A:$A,$A376,CSV!$T:$T,"&gt;4.5")/$B376</f>
        <v>#DIV/0!</v>
      </c>
      <c r="P376" s="8" t="e">
        <f>COUNTIFS(CSV!$B:$B,$A376,CSV!$T:$T,"&gt;4.5")/$C376</f>
        <v>#DIV/0!</v>
      </c>
      <c r="Q376" s="11" t="e">
        <f>(COUNTIFS(CSV!$A:$A,$A376,CSV!$R:$R,"&gt;0.5") +COUNTIFS(CSV!$B:$B,$A376,CSV!$S:$S,"&gt;0.5"))/$D376</f>
        <v>#DIV/0!</v>
      </c>
      <c r="R376" s="8" t="e">
        <f>COUNTIFS(CSV!$A:$A,$A376,CSV!$R:$R,"&gt;0.5")/$B376</f>
        <v>#DIV/0!</v>
      </c>
      <c r="S376" s="8" t="e">
        <f>COUNTIFS(CSV!$B:$B,$A376,CSV!$S:$S,"&gt;0.5")/$C376</f>
        <v>#DIV/0!</v>
      </c>
      <c r="T376" s="11" t="e">
        <f>(COUNTIFS(CSV!$A:$A,$A376,CSV!$R:$R,"&gt;1.5") +COUNTIFS(CSV!$B:$B,$A376,CSV!$S:$S,"&gt;1.5"))/$D376</f>
        <v>#DIV/0!</v>
      </c>
      <c r="U376" s="8" t="e">
        <f>COUNTIFS(CSV!$A:$A,$A376,CSV!$R:$R,"&gt;1.5")/$B376</f>
        <v>#DIV/0!</v>
      </c>
      <c r="V376" s="8" t="e">
        <f>COUNTIFS(CSV!$B:$B,$A376,CSV!$S:$S,"&gt;1.5")/$C376</f>
        <v>#DIV/0!</v>
      </c>
    </row>
    <row r="377" spans="1:22" x14ac:dyDescent="0.3">
      <c r="A377" t="s">
        <v>468</v>
      </c>
      <c r="B377" s="9">
        <f>COUNTIF(CSV!A:A,A377)</f>
        <v>0</v>
      </c>
      <c r="C377" s="4">
        <f>COUNTIF(CSV!B:B,A377)</f>
        <v>0</v>
      </c>
      <c r="D377" s="4">
        <f t="shared" si="11"/>
        <v>0</v>
      </c>
      <c r="E377" s="10" t="e">
        <f>(SUMIF(CSV!$A:$A,$A377,CSV!$T:$T)  + SUMIF(CSV!$B:$B,$A377,CSV!$T:$T) )/$D377</f>
        <v>#DIV/0!</v>
      </c>
      <c r="F377" s="6" t="e">
        <f>SUMIF(CSV!$A:$A,$A377,CSV!$T:$T)/$B377</f>
        <v>#DIV/0!</v>
      </c>
      <c r="G377" s="6" t="e">
        <f>SUMIF(CSV!$B:$B,$A377,CSV!$T:$T)/$C377</f>
        <v>#DIV/0!</v>
      </c>
      <c r="H377" s="10" t="e">
        <f>(SUMIF(CSV!$A:$A,$A377,CSV!$R:$R)  + SUMIF(CSV!$B:$B,$A377,CSV!$S:$S) )/$D377</f>
        <v>#DIV/0!</v>
      </c>
      <c r="I377" s="6" t="e">
        <f>SUMIF(CSV!$A:$A,$A377,CSV!$R:$R)/$B377</f>
        <v>#DIV/0!</v>
      </c>
      <c r="J377" s="6" t="e">
        <f>SUMIF(CSV!$B:$B,$A377,CSV!$S:$S)/$C377</f>
        <v>#DIV/0!</v>
      </c>
      <c r="K377" s="11" t="e">
        <f>(COUNTIFS(CSV!$A:$A,$A377,CSV!$T:$T,"&gt;2.5") +COUNTIFS(CSV!$B:$B,$A377,CSV!$T:$T,"&gt;2.5"))/$D377</f>
        <v>#DIV/0!</v>
      </c>
      <c r="L377" s="8" t="e">
        <f>COUNTIFS(CSV!$A:$A,$A377,CSV!$T:$T,"&gt;2.5")/$B377</f>
        <v>#DIV/0!</v>
      </c>
      <c r="M377" s="8" t="e">
        <f>COUNTIFS(CSV!$B:$B,$A377,CSV!$T:$T,"&gt;2.5")/$C377</f>
        <v>#DIV/0!</v>
      </c>
      <c r="N377" s="11" t="e">
        <f>(COUNTIFS(CSV!$A:$A,$A377,CSV!$T:$T,"&gt;4.5") +COUNTIFS(CSV!$B:$B,$A377,CSV!$T:$T,"&gt;4.5"))/$D377</f>
        <v>#DIV/0!</v>
      </c>
      <c r="O377" s="8" t="e">
        <f>COUNTIFS(CSV!$A:$A,$A377,CSV!$T:$T,"&gt;4.5")/$B377</f>
        <v>#DIV/0!</v>
      </c>
      <c r="P377" s="8" t="e">
        <f>COUNTIFS(CSV!$B:$B,$A377,CSV!$T:$T,"&gt;4.5")/$C377</f>
        <v>#DIV/0!</v>
      </c>
      <c r="Q377" s="11" t="e">
        <f>(COUNTIFS(CSV!$A:$A,$A377,CSV!$R:$R,"&gt;0.5") +COUNTIFS(CSV!$B:$B,$A377,CSV!$S:$S,"&gt;0.5"))/$D377</f>
        <v>#DIV/0!</v>
      </c>
      <c r="R377" s="8" t="e">
        <f>COUNTIFS(CSV!$A:$A,$A377,CSV!$R:$R,"&gt;0.5")/$B377</f>
        <v>#DIV/0!</v>
      </c>
      <c r="S377" s="8" t="e">
        <f>COUNTIFS(CSV!$B:$B,$A377,CSV!$S:$S,"&gt;0.5")/$C377</f>
        <v>#DIV/0!</v>
      </c>
      <c r="T377" s="11" t="e">
        <f>(COUNTIFS(CSV!$A:$A,$A377,CSV!$R:$R,"&gt;1.5") +COUNTIFS(CSV!$B:$B,$A377,CSV!$S:$S,"&gt;1.5"))/$D377</f>
        <v>#DIV/0!</v>
      </c>
      <c r="U377" s="8" t="e">
        <f>COUNTIFS(CSV!$A:$A,$A377,CSV!$R:$R,"&gt;1.5")/$B377</f>
        <v>#DIV/0!</v>
      </c>
      <c r="V377" s="8" t="e">
        <f>COUNTIFS(CSV!$B:$B,$A377,CSV!$S:$S,"&gt;1.5")/$C377</f>
        <v>#DIV/0!</v>
      </c>
    </row>
    <row r="378" spans="1:22" x14ac:dyDescent="0.3">
      <c r="A378" t="s">
        <v>465</v>
      </c>
      <c r="B378" s="9">
        <f>COUNTIF(CSV!A:A,A378)</f>
        <v>0</v>
      </c>
      <c r="C378" s="4">
        <f>COUNTIF(CSV!B:B,A378)</f>
        <v>0</v>
      </c>
      <c r="D378" s="4">
        <f t="shared" si="11"/>
        <v>0</v>
      </c>
      <c r="E378" s="10" t="e">
        <f>(SUMIF(CSV!$A:$A,$A378,CSV!$T:$T)  + SUMIF(CSV!$B:$B,$A378,CSV!$T:$T) )/$D378</f>
        <v>#DIV/0!</v>
      </c>
      <c r="F378" s="6" t="e">
        <f>SUMIF(CSV!$A:$A,$A378,CSV!$T:$T)/$B378</f>
        <v>#DIV/0!</v>
      </c>
      <c r="G378" s="6" t="e">
        <f>SUMIF(CSV!$B:$B,$A378,CSV!$T:$T)/$C378</f>
        <v>#DIV/0!</v>
      </c>
      <c r="H378" s="10" t="e">
        <f>(SUMIF(CSV!$A:$A,$A378,CSV!$R:$R)  + SUMIF(CSV!$B:$B,$A378,CSV!$S:$S) )/$D378</f>
        <v>#DIV/0!</v>
      </c>
      <c r="I378" s="6" t="e">
        <f>SUMIF(CSV!$A:$A,$A378,CSV!$R:$R)/$B378</f>
        <v>#DIV/0!</v>
      </c>
      <c r="J378" s="6" t="e">
        <f>SUMIF(CSV!$B:$B,$A378,CSV!$S:$S)/$C378</f>
        <v>#DIV/0!</v>
      </c>
      <c r="K378" s="11" t="e">
        <f>(COUNTIFS(CSV!$A:$A,$A378,CSV!$T:$T,"&gt;2.5") +COUNTIFS(CSV!$B:$B,$A378,CSV!$T:$T,"&gt;2.5"))/$D378</f>
        <v>#DIV/0!</v>
      </c>
      <c r="L378" s="8" t="e">
        <f>COUNTIFS(CSV!$A:$A,$A378,CSV!$T:$T,"&gt;2.5")/$B378</f>
        <v>#DIV/0!</v>
      </c>
      <c r="M378" s="8" t="e">
        <f>COUNTIFS(CSV!$B:$B,$A378,CSV!$T:$T,"&gt;2.5")/$C378</f>
        <v>#DIV/0!</v>
      </c>
      <c r="N378" s="11" t="e">
        <f>(COUNTIFS(CSV!$A:$A,$A378,CSV!$T:$T,"&gt;4.5") +COUNTIFS(CSV!$B:$B,$A378,CSV!$T:$T,"&gt;4.5"))/$D378</f>
        <v>#DIV/0!</v>
      </c>
      <c r="O378" s="8" t="e">
        <f>COUNTIFS(CSV!$A:$A,$A378,CSV!$T:$T,"&gt;4.5")/$B378</f>
        <v>#DIV/0!</v>
      </c>
      <c r="P378" s="8" t="e">
        <f>COUNTIFS(CSV!$B:$B,$A378,CSV!$T:$T,"&gt;4.5")/$C378</f>
        <v>#DIV/0!</v>
      </c>
      <c r="Q378" s="11" t="e">
        <f>(COUNTIFS(CSV!$A:$A,$A378,CSV!$R:$R,"&gt;0.5") +COUNTIFS(CSV!$B:$B,$A378,CSV!$S:$S,"&gt;0.5"))/$D378</f>
        <v>#DIV/0!</v>
      </c>
      <c r="R378" s="8" t="e">
        <f>COUNTIFS(CSV!$A:$A,$A378,CSV!$R:$R,"&gt;0.5")/$B378</f>
        <v>#DIV/0!</v>
      </c>
      <c r="S378" s="8" t="e">
        <f>COUNTIFS(CSV!$B:$B,$A378,CSV!$S:$S,"&gt;0.5")/$C378</f>
        <v>#DIV/0!</v>
      </c>
      <c r="T378" s="11" t="e">
        <f>(COUNTIFS(CSV!$A:$A,$A378,CSV!$R:$R,"&gt;1.5") +COUNTIFS(CSV!$B:$B,$A378,CSV!$S:$S,"&gt;1.5"))/$D378</f>
        <v>#DIV/0!</v>
      </c>
      <c r="U378" s="8" t="e">
        <f>COUNTIFS(CSV!$A:$A,$A378,CSV!$R:$R,"&gt;1.5")/$B378</f>
        <v>#DIV/0!</v>
      </c>
      <c r="V378" s="8" t="e">
        <f>COUNTIFS(CSV!$B:$B,$A378,CSV!$S:$S,"&gt;1.5")/$C378</f>
        <v>#DIV/0!</v>
      </c>
    </row>
    <row r="379" spans="1:22" x14ac:dyDescent="0.3">
      <c r="A379" t="s">
        <v>470</v>
      </c>
      <c r="B379" s="9">
        <f>COUNTIF(CSV!A:A,A379)</f>
        <v>0</v>
      </c>
      <c r="C379" s="4">
        <f>COUNTIF(CSV!B:B,A379)</f>
        <v>0</v>
      </c>
      <c r="D379" s="4">
        <f t="shared" si="11"/>
        <v>0</v>
      </c>
      <c r="E379" s="10" t="e">
        <f>(SUMIF(CSV!$A:$A,$A379,CSV!$T:$T)  + SUMIF(CSV!$B:$B,$A379,CSV!$T:$T) )/$D379</f>
        <v>#DIV/0!</v>
      </c>
      <c r="F379" s="6" t="e">
        <f>SUMIF(CSV!$A:$A,$A379,CSV!$T:$T)/$B379</f>
        <v>#DIV/0!</v>
      </c>
      <c r="G379" s="6" t="e">
        <f>SUMIF(CSV!$B:$B,$A379,CSV!$T:$T)/$C379</f>
        <v>#DIV/0!</v>
      </c>
      <c r="H379" s="10" t="e">
        <f>(SUMIF(CSV!$A:$A,$A379,CSV!$R:$R)  + SUMIF(CSV!$B:$B,$A379,CSV!$S:$S) )/$D379</f>
        <v>#DIV/0!</v>
      </c>
      <c r="I379" s="6" t="e">
        <f>SUMIF(CSV!$A:$A,$A379,CSV!$R:$R)/$B379</f>
        <v>#DIV/0!</v>
      </c>
      <c r="J379" s="6" t="e">
        <f>SUMIF(CSV!$B:$B,$A379,CSV!$S:$S)/$C379</f>
        <v>#DIV/0!</v>
      </c>
      <c r="K379" s="11" t="e">
        <f>(COUNTIFS(CSV!$A:$A,$A379,CSV!$T:$T,"&gt;2.5") +COUNTIFS(CSV!$B:$B,$A379,CSV!$T:$T,"&gt;2.5"))/$D379</f>
        <v>#DIV/0!</v>
      </c>
      <c r="L379" s="8" t="e">
        <f>COUNTIFS(CSV!$A:$A,$A379,CSV!$T:$T,"&gt;2.5")/$B379</f>
        <v>#DIV/0!</v>
      </c>
      <c r="M379" s="8" t="e">
        <f>COUNTIFS(CSV!$B:$B,$A379,CSV!$T:$T,"&gt;2.5")/$C379</f>
        <v>#DIV/0!</v>
      </c>
      <c r="N379" s="11" t="e">
        <f>(COUNTIFS(CSV!$A:$A,$A379,CSV!$T:$T,"&gt;4.5") +COUNTIFS(CSV!$B:$B,$A379,CSV!$T:$T,"&gt;4.5"))/$D379</f>
        <v>#DIV/0!</v>
      </c>
      <c r="O379" s="8" t="e">
        <f>COUNTIFS(CSV!$A:$A,$A379,CSV!$T:$T,"&gt;4.5")/$B379</f>
        <v>#DIV/0!</v>
      </c>
      <c r="P379" s="8" t="e">
        <f>COUNTIFS(CSV!$B:$B,$A379,CSV!$T:$T,"&gt;4.5")/$C379</f>
        <v>#DIV/0!</v>
      </c>
      <c r="Q379" s="11" t="e">
        <f>(COUNTIFS(CSV!$A:$A,$A379,CSV!$R:$R,"&gt;0.5") +COUNTIFS(CSV!$B:$B,$A379,CSV!$S:$S,"&gt;0.5"))/$D379</f>
        <v>#DIV/0!</v>
      </c>
      <c r="R379" s="8" t="e">
        <f>COUNTIFS(CSV!$A:$A,$A379,CSV!$R:$R,"&gt;0.5")/$B379</f>
        <v>#DIV/0!</v>
      </c>
      <c r="S379" s="8" t="e">
        <f>COUNTIFS(CSV!$B:$B,$A379,CSV!$S:$S,"&gt;0.5")/$C379</f>
        <v>#DIV/0!</v>
      </c>
      <c r="T379" s="11" t="e">
        <f>(COUNTIFS(CSV!$A:$A,$A379,CSV!$R:$R,"&gt;1.5") +COUNTIFS(CSV!$B:$B,$A379,CSV!$S:$S,"&gt;1.5"))/$D379</f>
        <v>#DIV/0!</v>
      </c>
      <c r="U379" s="8" t="e">
        <f>COUNTIFS(CSV!$A:$A,$A379,CSV!$R:$R,"&gt;1.5")/$B379</f>
        <v>#DIV/0!</v>
      </c>
      <c r="V379" s="8" t="e">
        <f>COUNTIFS(CSV!$B:$B,$A379,CSV!$S:$S,"&gt;1.5")/$C379</f>
        <v>#DIV/0!</v>
      </c>
    </row>
    <row r="380" spans="1:22" x14ac:dyDescent="0.3">
      <c r="A380" t="s">
        <v>473</v>
      </c>
      <c r="B380" s="9">
        <f>COUNTIF(CSV!A:A,A380)</f>
        <v>0</v>
      </c>
      <c r="C380" s="4">
        <f>COUNTIF(CSV!B:B,A380)</f>
        <v>0</v>
      </c>
      <c r="D380" s="4">
        <f t="shared" si="11"/>
        <v>0</v>
      </c>
      <c r="E380" s="10" t="e">
        <f>(SUMIF(CSV!$A:$A,$A380,CSV!$T:$T)  + SUMIF(CSV!$B:$B,$A380,CSV!$T:$T) )/$D380</f>
        <v>#DIV/0!</v>
      </c>
      <c r="F380" s="6" t="e">
        <f>SUMIF(CSV!$A:$A,$A380,CSV!$T:$T)/$B380</f>
        <v>#DIV/0!</v>
      </c>
      <c r="G380" s="6" t="e">
        <f>SUMIF(CSV!$B:$B,$A380,CSV!$T:$T)/$C380</f>
        <v>#DIV/0!</v>
      </c>
      <c r="H380" s="10" t="e">
        <f>(SUMIF(CSV!$A:$A,$A380,CSV!$R:$R)  + SUMIF(CSV!$B:$B,$A380,CSV!$S:$S) )/$D380</f>
        <v>#DIV/0!</v>
      </c>
      <c r="I380" s="6" t="e">
        <f>SUMIF(CSV!$A:$A,$A380,CSV!$R:$R)/$B380</f>
        <v>#DIV/0!</v>
      </c>
      <c r="J380" s="6" t="e">
        <f>SUMIF(CSV!$B:$B,$A380,CSV!$S:$S)/$C380</f>
        <v>#DIV/0!</v>
      </c>
      <c r="K380" s="11" t="e">
        <f>(COUNTIFS(CSV!$A:$A,$A380,CSV!$T:$T,"&gt;2.5") +COUNTIFS(CSV!$B:$B,$A380,CSV!$T:$T,"&gt;2.5"))/$D380</f>
        <v>#DIV/0!</v>
      </c>
      <c r="L380" s="8" t="e">
        <f>COUNTIFS(CSV!$A:$A,$A380,CSV!$T:$T,"&gt;2.5")/$B380</f>
        <v>#DIV/0!</v>
      </c>
      <c r="M380" s="8" t="e">
        <f>COUNTIFS(CSV!$B:$B,$A380,CSV!$T:$T,"&gt;2.5")/$C380</f>
        <v>#DIV/0!</v>
      </c>
      <c r="N380" s="11" t="e">
        <f>(COUNTIFS(CSV!$A:$A,$A380,CSV!$T:$T,"&gt;4.5") +COUNTIFS(CSV!$B:$B,$A380,CSV!$T:$T,"&gt;4.5"))/$D380</f>
        <v>#DIV/0!</v>
      </c>
      <c r="O380" s="8" t="e">
        <f>COUNTIFS(CSV!$A:$A,$A380,CSV!$T:$T,"&gt;4.5")/$B380</f>
        <v>#DIV/0!</v>
      </c>
      <c r="P380" s="8" t="e">
        <f>COUNTIFS(CSV!$B:$B,$A380,CSV!$T:$T,"&gt;4.5")/$C380</f>
        <v>#DIV/0!</v>
      </c>
      <c r="Q380" s="11" t="e">
        <f>(COUNTIFS(CSV!$A:$A,$A380,CSV!$R:$R,"&gt;0.5") +COUNTIFS(CSV!$B:$B,$A380,CSV!$S:$S,"&gt;0.5"))/$D380</f>
        <v>#DIV/0!</v>
      </c>
      <c r="R380" s="8" t="e">
        <f>COUNTIFS(CSV!$A:$A,$A380,CSV!$R:$R,"&gt;0.5")/$B380</f>
        <v>#DIV/0!</v>
      </c>
      <c r="S380" s="8" t="e">
        <f>COUNTIFS(CSV!$B:$B,$A380,CSV!$S:$S,"&gt;0.5")/$C380</f>
        <v>#DIV/0!</v>
      </c>
      <c r="T380" s="11" t="e">
        <f>(COUNTIFS(CSV!$A:$A,$A380,CSV!$R:$R,"&gt;1.5") +COUNTIFS(CSV!$B:$B,$A380,CSV!$S:$S,"&gt;1.5"))/$D380</f>
        <v>#DIV/0!</v>
      </c>
      <c r="U380" s="8" t="e">
        <f>COUNTIFS(CSV!$A:$A,$A380,CSV!$R:$R,"&gt;1.5")/$B380</f>
        <v>#DIV/0!</v>
      </c>
      <c r="V380" s="8" t="e">
        <f>COUNTIFS(CSV!$B:$B,$A380,CSV!$S:$S,"&gt;1.5")/$C380</f>
        <v>#DIV/0!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G380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380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380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380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380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380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D369-E031-4F18-BB0A-D2C7A28C5377}">
  <sheetPr filterMode="1"/>
  <dimension ref="A1:AA220"/>
  <sheetViews>
    <sheetView workbookViewId="0">
      <selection activeCell="A66" sqref="A66:AM220"/>
    </sheetView>
  </sheetViews>
  <sheetFormatPr defaultColWidth="6" defaultRowHeight="13.8" x14ac:dyDescent="0.3"/>
  <cols>
    <col min="1" max="4" width="6" style="49"/>
    <col min="5" max="6" width="6.77734375" style="49" bestFit="1" customWidth="1"/>
    <col min="7" max="7" width="6" style="49"/>
    <col min="8" max="12" width="6.77734375" style="49" bestFit="1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8" width="6" style="49"/>
    <col min="19" max="19" width="6.5546875" style="49" customWidth="1"/>
    <col min="20" max="20" width="10.88671875" style="49" customWidth="1"/>
    <col min="21" max="21" width="6.77734375" style="49" bestFit="1" customWidth="1"/>
    <col min="22" max="23" width="6" style="49"/>
    <col min="24" max="27" width="6.77734375" style="49" bestFit="1" customWidth="1"/>
    <col min="28" max="16384" width="6" style="49"/>
  </cols>
  <sheetData>
    <row r="1" spans="1:27" s="52" customFormat="1" ht="42.6" thickTop="1" thickBot="1" x14ac:dyDescent="0.35">
      <c r="A1" s="55" t="s">
        <v>59</v>
      </c>
      <c r="B1" s="55" t="s">
        <v>25</v>
      </c>
      <c r="C1" s="55" t="s">
        <v>27</v>
      </c>
      <c r="D1" s="55" t="s">
        <v>25</v>
      </c>
      <c r="E1" s="55" t="s">
        <v>60</v>
      </c>
      <c r="F1" s="55" t="s">
        <v>25</v>
      </c>
      <c r="G1" s="55" t="s">
        <v>61</v>
      </c>
      <c r="H1" s="55" t="s">
        <v>25</v>
      </c>
      <c r="I1" s="55" t="s">
        <v>62</v>
      </c>
      <c r="J1" s="55" t="s">
        <v>25</v>
      </c>
      <c r="K1" s="55" t="s">
        <v>63</v>
      </c>
      <c r="L1" s="55" t="s">
        <v>25</v>
      </c>
      <c r="M1" s="55" t="s">
        <v>0</v>
      </c>
      <c r="N1" s="55" t="s">
        <v>243</v>
      </c>
      <c r="O1" s="55" t="s">
        <v>1</v>
      </c>
      <c r="P1" s="55" t="s">
        <v>59</v>
      </c>
      <c r="Q1" s="55" t="s">
        <v>30</v>
      </c>
      <c r="R1" s="55" t="s">
        <v>27</v>
      </c>
      <c r="S1" s="55" t="s">
        <v>30</v>
      </c>
      <c r="T1" s="55" t="s">
        <v>60</v>
      </c>
      <c r="U1" s="55" t="s">
        <v>30</v>
      </c>
      <c r="V1" s="55" t="s">
        <v>61</v>
      </c>
      <c r="W1" s="55" t="s">
        <v>30</v>
      </c>
      <c r="X1" s="55" t="s">
        <v>62</v>
      </c>
      <c r="Y1" s="55" t="s">
        <v>30</v>
      </c>
      <c r="Z1" s="55" t="s">
        <v>63</v>
      </c>
      <c r="AA1" s="55" t="s">
        <v>30</v>
      </c>
    </row>
    <row r="2" spans="1:27" ht="14.4" hidden="1" thickTop="1" x14ac:dyDescent="0.3">
      <c r="A2" s="51" t="e">
        <f>VLOOKUP($M2,CardStats!$A$3:$AE$998,5,FALSE)</f>
        <v>#REF!</v>
      </c>
      <c r="B2" s="51" t="e">
        <f>VLOOKUP($M2,CardStats!$A$3:$AE$998,6,FALSE)</f>
        <v>#REF!</v>
      </c>
      <c r="C2" s="51" t="e">
        <f>VLOOKUP($M2,CardStats!$A$3:$AE$998,8,FALSE)</f>
        <v>#REF!</v>
      </c>
      <c r="D2" s="51" t="e">
        <f>VLOOKUP($M2,CardStats!$A$3:$AE$998,9,FALSE)</f>
        <v>#REF!</v>
      </c>
      <c r="E2" s="57" t="e">
        <f>VLOOKUP($M2,CardStats!$A$3:$AE$998,11,FALSE)</f>
        <v>#REF!</v>
      </c>
      <c r="F2" s="57" t="e">
        <f>VLOOKUP($M2,CardStats!$A$3:$AE$998,12,FALSE)</f>
        <v>#REF!</v>
      </c>
      <c r="G2" s="57" t="e">
        <f>VLOOKUP($M2,CardStats!$A$3:$AE$998,14,FALSE)</f>
        <v>#REF!</v>
      </c>
      <c r="H2" s="57" t="e">
        <f>VLOOKUP($M2,CardStats!$A$3:$AE$998,15,FALSE)</f>
        <v>#REF!</v>
      </c>
      <c r="I2" s="57" t="e">
        <f>VLOOKUP($M2,CardStats!$A$3:$AE$998,17,FALSE)</f>
        <v>#REF!</v>
      </c>
      <c r="J2" s="57" t="e">
        <f>VLOOKUP($M2,CardStats!$A$3:$AE$998,18,FALSE)</f>
        <v>#REF!</v>
      </c>
      <c r="K2" s="57" t="e">
        <f>VLOOKUP($M2,CardStats!$A$3:$AE$998,20,FALSE)</f>
        <v>#REF!</v>
      </c>
      <c r="L2" s="57" t="e">
        <f>VLOOKUP($M2,CardStats!$A$3:$AE$998,21,FALSE)</f>
        <v>#REF!</v>
      </c>
      <c r="M2" s="53" t="e">
        <f>Fixtures!#REF!</f>
        <v>#REF!</v>
      </c>
      <c r="N2" s="54" t="e">
        <f>Fixtures!#REF!</f>
        <v>#REF!</v>
      </c>
      <c r="O2" s="53" t="e">
        <f>Fixtures!#REF!</f>
        <v>#REF!</v>
      </c>
      <c r="P2" s="51" t="e">
        <f>VLOOKUP($O2,CardStats!$A$3:$AE$998,5,FALSE)</f>
        <v>#REF!</v>
      </c>
      <c r="Q2" s="51" t="e">
        <f>VLOOKUP($O2,CardStats!$A$3:$AE$998,7,FALSE)</f>
        <v>#REF!</v>
      </c>
      <c r="R2" s="51" t="e">
        <f>VLOOKUP($O2,CardStats!$A$3:$AE$998,8,FALSE)</f>
        <v>#REF!</v>
      </c>
      <c r="S2" s="51" t="e">
        <f>VLOOKUP($O2,CardStats!$A$3:$AE$998,10,FALSE)</f>
        <v>#REF!</v>
      </c>
      <c r="T2" s="57" t="e">
        <f>VLOOKUP($O2,CardStats!$A$3:$AE$998,11,FALSE)</f>
        <v>#REF!</v>
      </c>
      <c r="U2" s="57" t="e">
        <f>VLOOKUP($O2,CardStats!$A$3:$AE$998,13,FALSE)</f>
        <v>#REF!</v>
      </c>
      <c r="V2" s="57" t="e">
        <f>VLOOKUP($O2,CardStats!$A$3:$AE$998,14,FALSE)</f>
        <v>#REF!</v>
      </c>
      <c r="W2" s="57" t="e">
        <f>VLOOKUP($O2,CardStats!$A$3:$AE$998,16,FALSE)</f>
        <v>#REF!</v>
      </c>
      <c r="X2" s="57" t="e">
        <f>VLOOKUP($O2,CardStats!$A$3:$AE$998,17,FALSE)</f>
        <v>#REF!</v>
      </c>
      <c r="Y2" s="57" t="e">
        <f>VLOOKUP($O2,CardStats!$A$3:$AE$998,19,FALSE)</f>
        <v>#REF!</v>
      </c>
      <c r="Z2" s="57" t="e">
        <f>VLOOKUP($O2,CardStats!$A$3:$AE$998,20,FALSE)</f>
        <v>#REF!</v>
      </c>
      <c r="AA2" s="57" t="e">
        <f>VLOOKUP($O2,CardStats!$A$3:$AE$998,22,FALSE)</f>
        <v>#REF!</v>
      </c>
    </row>
    <row r="3" spans="1:27" ht="14.4" hidden="1" thickTop="1" x14ac:dyDescent="0.3">
      <c r="A3" s="51" t="e">
        <f>VLOOKUP($M3,CardStats!$A$3:$AE$998,5,FALSE)</f>
        <v>#REF!</v>
      </c>
      <c r="B3" s="51" t="e">
        <f>VLOOKUP($M3,CardStats!$A$3:$AE$998,6,FALSE)</f>
        <v>#REF!</v>
      </c>
      <c r="C3" s="51" t="e">
        <f>VLOOKUP($M3,CardStats!$A$3:$AE$998,8,FALSE)</f>
        <v>#REF!</v>
      </c>
      <c r="D3" s="51" t="e">
        <f>VLOOKUP($M3,CardStats!$A$3:$AE$998,9,FALSE)</f>
        <v>#REF!</v>
      </c>
      <c r="E3" s="57" t="e">
        <f>VLOOKUP($M3,CardStats!$A$3:$AE$998,11,FALSE)</f>
        <v>#REF!</v>
      </c>
      <c r="F3" s="57" t="e">
        <f>VLOOKUP($M3,CardStats!$A$3:$AE$998,12,FALSE)</f>
        <v>#REF!</v>
      </c>
      <c r="G3" s="57" t="e">
        <f>VLOOKUP($M3,CardStats!$A$3:$AE$998,14,FALSE)</f>
        <v>#REF!</v>
      </c>
      <c r="H3" s="57" t="e">
        <f>VLOOKUP($M3,CardStats!$A$3:$AE$998,15,FALSE)</f>
        <v>#REF!</v>
      </c>
      <c r="I3" s="57" t="e">
        <f>VLOOKUP($M3,CardStats!$A$3:$AE$998,17,FALSE)</f>
        <v>#REF!</v>
      </c>
      <c r="J3" s="57" t="e">
        <f>VLOOKUP($M3,CardStats!$A$3:$AE$998,18,FALSE)</f>
        <v>#REF!</v>
      </c>
      <c r="K3" s="57" t="e">
        <f>VLOOKUP($M3,CardStats!$A$3:$AE$998,20,FALSE)</f>
        <v>#REF!</v>
      </c>
      <c r="L3" s="57" t="e">
        <f>VLOOKUP($M3,CardStats!$A$3:$AE$998,21,FALSE)</f>
        <v>#REF!</v>
      </c>
      <c r="M3" s="53" t="e">
        <f>Fixtures!#REF!</f>
        <v>#REF!</v>
      </c>
      <c r="N3" s="54" t="e">
        <f>Fixtures!#REF!</f>
        <v>#REF!</v>
      </c>
      <c r="O3" s="53" t="e">
        <f>Fixtures!#REF!</f>
        <v>#REF!</v>
      </c>
      <c r="P3" s="51" t="e">
        <f>VLOOKUP($O3,CardStats!$A$3:$AE$998,5,FALSE)</f>
        <v>#REF!</v>
      </c>
      <c r="Q3" s="51" t="e">
        <f>VLOOKUP($O3,CardStats!$A$3:$AE$998,7,FALSE)</f>
        <v>#REF!</v>
      </c>
      <c r="R3" s="51" t="e">
        <f>VLOOKUP($O3,CardStats!$A$3:$AE$998,8,FALSE)</f>
        <v>#REF!</v>
      </c>
      <c r="S3" s="51" t="e">
        <f>VLOOKUP($O3,CardStats!$A$3:$AE$998,10,FALSE)</f>
        <v>#REF!</v>
      </c>
      <c r="T3" s="57" t="e">
        <f>VLOOKUP($O3,CardStats!$A$3:$AE$998,11,FALSE)</f>
        <v>#REF!</v>
      </c>
      <c r="U3" s="57" t="e">
        <f>VLOOKUP($O3,CardStats!$A$3:$AE$998,13,FALSE)</f>
        <v>#REF!</v>
      </c>
      <c r="V3" s="57" t="e">
        <f>VLOOKUP($O3,CardStats!$A$3:$AE$998,14,FALSE)</f>
        <v>#REF!</v>
      </c>
      <c r="W3" s="57" t="e">
        <f>VLOOKUP($O3,CardStats!$A$3:$AE$998,16,FALSE)</f>
        <v>#REF!</v>
      </c>
      <c r="X3" s="57" t="e">
        <f>VLOOKUP($O3,CardStats!$A$3:$AE$998,17,FALSE)</f>
        <v>#REF!</v>
      </c>
      <c r="Y3" s="57" t="e">
        <f>VLOOKUP($O3,CardStats!$A$3:$AE$998,19,FALSE)</f>
        <v>#REF!</v>
      </c>
      <c r="Z3" s="57" t="e">
        <f>VLOOKUP($O3,CardStats!$A$3:$AE$998,20,FALSE)</f>
        <v>#REF!</v>
      </c>
      <c r="AA3" s="57" t="e">
        <f>VLOOKUP($O3,CardStats!$A$3:$AE$998,22,FALSE)</f>
        <v>#REF!</v>
      </c>
    </row>
    <row r="4" spans="1:27" ht="14.4" hidden="1" thickTop="1" x14ac:dyDescent="0.3">
      <c r="A4" s="51" t="e">
        <f>VLOOKUP($M4,CardStats!$A$3:$AE$998,5,FALSE)</f>
        <v>#REF!</v>
      </c>
      <c r="B4" s="51" t="e">
        <f>VLOOKUP($M4,CardStats!$A$3:$AE$998,6,FALSE)</f>
        <v>#REF!</v>
      </c>
      <c r="C4" s="51" t="e">
        <f>VLOOKUP($M4,CardStats!$A$3:$AE$998,8,FALSE)</f>
        <v>#REF!</v>
      </c>
      <c r="D4" s="51" t="e">
        <f>VLOOKUP($M4,CardStats!$A$3:$AE$998,9,FALSE)</f>
        <v>#REF!</v>
      </c>
      <c r="E4" s="57" t="e">
        <f>VLOOKUP($M4,CardStats!$A$3:$AE$998,11,FALSE)</f>
        <v>#REF!</v>
      </c>
      <c r="F4" s="57" t="e">
        <f>VLOOKUP($M4,CardStats!$A$3:$AE$998,12,FALSE)</f>
        <v>#REF!</v>
      </c>
      <c r="G4" s="57" t="e">
        <f>VLOOKUP($M4,CardStats!$A$3:$AE$998,14,FALSE)</f>
        <v>#REF!</v>
      </c>
      <c r="H4" s="57" t="e">
        <f>VLOOKUP($M4,CardStats!$A$3:$AE$998,15,FALSE)</f>
        <v>#REF!</v>
      </c>
      <c r="I4" s="57" t="e">
        <f>VLOOKUP($M4,CardStats!$A$3:$AE$998,17,FALSE)</f>
        <v>#REF!</v>
      </c>
      <c r="J4" s="57" t="e">
        <f>VLOOKUP($M4,CardStats!$A$3:$AE$998,18,FALSE)</f>
        <v>#REF!</v>
      </c>
      <c r="K4" s="57" t="e">
        <f>VLOOKUP($M4,CardStats!$A$3:$AE$998,20,FALSE)</f>
        <v>#REF!</v>
      </c>
      <c r="L4" s="57" t="e">
        <f>VLOOKUP($M4,CardStats!$A$3:$AE$998,21,FALSE)</f>
        <v>#REF!</v>
      </c>
      <c r="M4" s="53" t="e">
        <f>Fixtures!#REF!</f>
        <v>#REF!</v>
      </c>
      <c r="N4" s="54" t="e">
        <f>Fixtures!#REF!</f>
        <v>#REF!</v>
      </c>
      <c r="O4" s="53" t="e">
        <f>Fixtures!#REF!</f>
        <v>#REF!</v>
      </c>
      <c r="P4" s="51" t="e">
        <f>VLOOKUP($O4,CardStats!$A$3:$AE$998,5,FALSE)</f>
        <v>#REF!</v>
      </c>
      <c r="Q4" s="51" t="e">
        <f>VLOOKUP($O4,CardStats!$A$3:$AE$998,7,FALSE)</f>
        <v>#REF!</v>
      </c>
      <c r="R4" s="51" t="e">
        <f>VLOOKUP($O4,CardStats!$A$3:$AE$998,8,FALSE)</f>
        <v>#REF!</v>
      </c>
      <c r="S4" s="51" t="e">
        <f>VLOOKUP($O4,CardStats!$A$3:$AE$998,10,FALSE)</f>
        <v>#REF!</v>
      </c>
      <c r="T4" s="57" t="e">
        <f>VLOOKUP($O4,CardStats!$A$3:$AE$998,11,FALSE)</f>
        <v>#REF!</v>
      </c>
      <c r="U4" s="57" t="e">
        <f>VLOOKUP($O4,CardStats!$A$3:$AE$998,13,FALSE)</f>
        <v>#REF!</v>
      </c>
      <c r="V4" s="57" t="e">
        <f>VLOOKUP($O4,CardStats!$A$3:$AE$998,14,FALSE)</f>
        <v>#REF!</v>
      </c>
      <c r="W4" s="57" t="e">
        <f>VLOOKUP($O4,CardStats!$A$3:$AE$998,16,FALSE)</f>
        <v>#REF!</v>
      </c>
      <c r="X4" s="57" t="e">
        <f>VLOOKUP($O4,CardStats!$A$3:$AE$998,17,FALSE)</f>
        <v>#REF!</v>
      </c>
      <c r="Y4" s="57" t="e">
        <f>VLOOKUP($O4,CardStats!$A$3:$AE$998,19,FALSE)</f>
        <v>#REF!</v>
      </c>
      <c r="Z4" s="57" t="e">
        <f>VLOOKUP($O4,CardStats!$A$3:$AE$998,20,FALSE)</f>
        <v>#REF!</v>
      </c>
      <c r="AA4" s="57" t="e">
        <f>VLOOKUP($O4,CardStats!$A$3:$AE$998,22,FALSE)</f>
        <v>#REF!</v>
      </c>
    </row>
    <row r="5" spans="1:27" ht="14.4" hidden="1" thickTop="1" x14ac:dyDescent="0.3">
      <c r="A5" s="51" t="e">
        <f>VLOOKUP($M5,CardStats!$A$3:$AE$998,5,FALSE)</f>
        <v>#REF!</v>
      </c>
      <c r="B5" s="51" t="e">
        <f>VLOOKUP($M5,CardStats!$A$3:$AE$998,6,FALSE)</f>
        <v>#REF!</v>
      </c>
      <c r="C5" s="51" t="e">
        <f>VLOOKUP($M5,CardStats!$A$3:$AE$998,8,FALSE)</f>
        <v>#REF!</v>
      </c>
      <c r="D5" s="51" t="e">
        <f>VLOOKUP($M5,CardStats!$A$3:$AE$998,9,FALSE)</f>
        <v>#REF!</v>
      </c>
      <c r="E5" s="57" t="e">
        <f>VLOOKUP($M5,CardStats!$A$3:$AE$998,11,FALSE)</f>
        <v>#REF!</v>
      </c>
      <c r="F5" s="57" t="e">
        <f>VLOOKUP($M5,CardStats!$A$3:$AE$998,12,FALSE)</f>
        <v>#REF!</v>
      </c>
      <c r="G5" s="57" t="e">
        <f>VLOOKUP($M5,CardStats!$A$3:$AE$998,14,FALSE)</f>
        <v>#REF!</v>
      </c>
      <c r="H5" s="57" t="e">
        <f>VLOOKUP($M5,CardStats!$A$3:$AE$998,15,FALSE)</f>
        <v>#REF!</v>
      </c>
      <c r="I5" s="57" t="e">
        <f>VLOOKUP($M5,CardStats!$A$3:$AE$998,17,FALSE)</f>
        <v>#REF!</v>
      </c>
      <c r="J5" s="57" t="e">
        <f>VLOOKUP($M5,CardStats!$A$3:$AE$998,18,FALSE)</f>
        <v>#REF!</v>
      </c>
      <c r="K5" s="57" t="e">
        <f>VLOOKUP($M5,CardStats!$A$3:$AE$998,20,FALSE)</f>
        <v>#REF!</v>
      </c>
      <c r="L5" s="57" t="e">
        <f>VLOOKUP($M5,CardStats!$A$3:$AE$998,21,FALSE)</f>
        <v>#REF!</v>
      </c>
      <c r="M5" s="53" t="e">
        <f>Fixtures!#REF!</f>
        <v>#REF!</v>
      </c>
      <c r="N5" s="54" t="e">
        <f>Fixtures!#REF!</f>
        <v>#REF!</v>
      </c>
      <c r="O5" s="53" t="e">
        <f>Fixtures!#REF!</f>
        <v>#REF!</v>
      </c>
      <c r="P5" s="51" t="e">
        <f>VLOOKUP($O5,CardStats!$A$3:$AE$998,5,FALSE)</f>
        <v>#REF!</v>
      </c>
      <c r="Q5" s="51" t="e">
        <f>VLOOKUP($O5,CardStats!$A$3:$AE$998,7,FALSE)</f>
        <v>#REF!</v>
      </c>
      <c r="R5" s="51" t="e">
        <f>VLOOKUP($O5,CardStats!$A$3:$AE$998,8,FALSE)</f>
        <v>#REF!</v>
      </c>
      <c r="S5" s="51" t="e">
        <f>VLOOKUP($O5,CardStats!$A$3:$AE$998,10,FALSE)</f>
        <v>#REF!</v>
      </c>
      <c r="T5" s="57" t="e">
        <f>VLOOKUP($O5,CardStats!$A$3:$AE$998,11,FALSE)</f>
        <v>#REF!</v>
      </c>
      <c r="U5" s="57" t="e">
        <f>VLOOKUP($O5,CardStats!$A$3:$AE$998,13,FALSE)</f>
        <v>#REF!</v>
      </c>
      <c r="V5" s="57" t="e">
        <f>VLOOKUP($O5,CardStats!$A$3:$AE$998,14,FALSE)</f>
        <v>#REF!</v>
      </c>
      <c r="W5" s="57" t="e">
        <f>VLOOKUP($O5,CardStats!$A$3:$AE$998,16,FALSE)</f>
        <v>#REF!</v>
      </c>
      <c r="X5" s="57" t="e">
        <f>VLOOKUP($O5,CardStats!$A$3:$AE$998,17,FALSE)</f>
        <v>#REF!</v>
      </c>
      <c r="Y5" s="57" t="e">
        <f>VLOOKUP($O5,CardStats!$A$3:$AE$998,19,FALSE)</f>
        <v>#REF!</v>
      </c>
      <c r="Z5" s="57" t="e">
        <f>VLOOKUP($O5,CardStats!$A$3:$AE$998,20,FALSE)</f>
        <v>#REF!</v>
      </c>
      <c r="AA5" s="57" t="e">
        <f>VLOOKUP($O5,CardStats!$A$3:$AE$998,22,FALSE)</f>
        <v>#REF!</v>
      </c>
    </row>
    <row r="6" spans="1:27" ht="14.4" hidden="1" thickTop="1" x14ac:dyDescent="0.3">
      <c r="A6" s="51">
        <f>VLOOKUP($M6,CardStats!$A$3:$AE$998,5,FALSE)</f>
        <v>3.04</v>
      </c>
      <c r="B6" s="51">
        <f>VLOOKUP($M6,CardStats!$A$3:$AE$998,6,FALSE)</f>
        <v>2.7</v>
      </c>
      <c r="C6" s="51">
        <f>VLOOKUP($M6,CardStats!$A$3:$AE$998,8,FALSE)</f>
        <v>1.88</v>
      </c>
      <c r="D6" s="51">
        <f>VLOOKUP($M6,CardStats!$A$3:$AE$998,9,FALSE)</f>
        <v>1.3</v>
      </c>
      <c r="E6" s="57">
        <f>VLOOKUP($M6,CardStats!$A$3:$AE$998,11,FALSE)</f>
        <v>0.64</v>
      </c>
      <c r="F6" s="57">
        <f>VLOOKUP($M6,CardStats!$A$3:$AE$998,12,FALSE)</f>
        <v>0.6</v>
      </c>
      <c r="G6" s="57">
        <f>VLOOKUP($M6,CardStats!$A$3:$AE$998,14,FALSE)</f>
        <v>0.2</v>
      </c>
      <c r="H6" s="57">
        <f>VLOOKUP($M6,CardStats!$A$3:$AE$998,15,FALSE)</f>
        <v>0.1</v>
      </c>
      <c r="I6" s="57">
        <f>VLOOKUP($M6,CardStats!$A$3:$AE$998,17,FALSE)</f>
        <v>0.88</v>
      </c>
      <c r="J6" s="57">
        <f>VLOOKUP($M6,CardStats!$A$3:$AE$998,18,FALSE)</f>
        <v>0.8</v>
      </c>
      <c r="K6" s="57">
        <f>VLOOKUP($M6,CardStats!$A$3:$AE$998,20,FALSE)</f>
        <v>0.6</v>
      </c>
      <c r="L6" s="57">
        <f>VLOOKUP($M6,CardStats!$A$3:$AE$998,21,FALSE)</f>
        <v>0.3</v>
      </c>
      <c r="M6" s="53" t="str">
        <f>Fixtures!A2</f>
        <v>Maidstone United</v>
      </c>
      <c r="N6" s="54">
        <f>Fixtures!D2</f>
        <v>43484</v>
      </c>
      <c r="O6" s="53" t="str">
        <f>Fixtures!B2</f>
        <v>Dagenham &amp; Redbridge</v>
      </c>
      <c r="P6" s="51">
        <f>VLOOKUP($O6,CardStats!$A$3:$AE$998,5,FALSE)</f>
        <v>2.48</v>
      </c>
      <c r="Q6" s="51">
        <f>VLOOKUP($O6,CardStats!$A$3:$AE$998,7,FALSE)</f>
        <v>2.8</v>
      </c>
      <c r="R6" s="51">
        <f>VLOOKUP($O6,CardStats!$A$3:$AE$998,8,FALSE)</f>
        <v>1.24</v>
      </c>
      <c r="S6" s="51">
        <f>VLOOKUP($O6,CardStats!$A$3:$AE$998,10,FALSE)</f>
        <v>1.1000000000000001</v>
      </c>
      <c r="T6" s="57">
        <f>VLOOKUP($O6,CardStats!$A$3:$AE$998,11,FALSE)</f>
        <v>0.4</v>
      </c>
      <c r="U6" s="57">
        <f>VLOOKUP($O6,CardStats!$A$3:$AE$998,13,FALSE)</f>
        <v>0.4</v>
      </c>
      <c r="V6" s="57">
        <f>VLOOKUP($O6,CardStats!$A$3:$AE$998,14,FALSE)</f>
        <v>0.12</v>
      </c>
      <c r="W6" s="57">
        <f>VLOOKUP($O6,CardStats!$A$3:$AE$998,16,FALSE)</f>
        <v>0.2</v>
      </c>
      <c r="X6" s="57">
        <f>VLOOKUP($O6,CardStats!$A$3:$AE$998,17,FALSE)</f>
        <v>0.68</v>
      </c>
      <c r="Y6" s="57">
        <f>VLOOKUP($O6,CardStats!$A$3:$AE$998,19,FALSE)</f>
        <v>0.7</v>
      </c>
      <c r="Z6" s="57">
        <f>VLOOKUP($O6,CardStats!$A$3:$AE$998,20,FALSE)</f>
        <v>0.36</v>
      </c>
      <c r="AA6" s="57">
        <f>VLOOKUP($O6,CardStats!$A$3:$AE$998,22,FALSE)</f>
        <v>0.3</v>
      </c>
    </row>
    <row r="7" spans="1:27" ht="14.4" hidden="1" thickTop="1" x14ac:dyDescent="0.3">
      <c r="A7" s="51" t="e">
        <f>VLOOKUP($M7,CardStats!$A$3:$AE$998,5,FALSE)</f>
        <v>#N/A</v>
      </c>
      <c r="B7" s="51" t="e">
        <f>VLOOKUP($M7,CardStats!$A$3:$AE$998,6,FALSE)</f>
        <v>#N/A</v>
      </c>
      <c r="C7" s="51" t="e">
        <f>VLOOKUP($M7,CardStats!$A$3:$AE$998,8,FALSE)</f>
        <v>#N/A</v>
      </c>
      <c r="D7" s="51" t="e">
        <f>VLOOKUP($M7,CardStats!$A$3:$AE$998,9,FALSE)</f>
        <v>#N/A</v>
      </c>
      <c r="E7" s="57" t="e">
        <f>VLOOKUP($M7,CardStats!$A$3:$AE$998,11,FALSE)</f>
        <v>#N/A</v>
      </c>
      <c r="F7" s="57" t="e">
        <f>VLOOKUP($M7,CardStats!$A$3:$AE$998,12,FALSE)</f>
        <v>#N/A</v>
      </c>
      <c r="G7" s="57" t="e">
        <f>VLOOKUP($M7,CardStats!$A$3:$AE$998,14,FALSE)</f>
        <v>#N/A</v>
      </c>
      <c r="H7" s="57" t="e">
        <f>VLOOKUP($M7,CardStats!$A$3:$AE$998,15,FALSE)</f>
        <v>#N/A</v>
      </c>
      <c r="I7" s="57" t="e">
        <f>VLOOKUP($M7,CardStats!$A$3:$AE$998,17,FALSE)</f>
        <v>#N/A</v>
      </c>
      <c r="J7" s="57" t="e">
        <f>VLOOKUP($M7,CardStats!$A$3:$AE$998,18,FALSE)</f>
        <v>#N/A</v>
      </c>
      <c r="K7" s="57" t="e">
        <f>VLOOKUP($M7,CardStats!$A$3:$AE$998,20,FALSE)</f>
        <v>#N/A</v>
      </c>
      <c r="L7" s="57" t="e">
        <f>VLOOKUP($M7,CardStats!$A$3:$AE$998,21,FALSE)</f>
        <v>#N/A</v>
      </c>
      <c r="M7" s="53" t="str">
        <f>Fixtures!A3</f>
        <v>Apollon Smirnis</v>
      </c>
      <c r="N7" s="54">
        <f>Fixtures!D3</f>
        <v>43484</v>
      </c>
      <c r="O7" s="53" t="str">
        <f>Fixtures!B3</f>
        <v>Levadiakos</v>
      </c>
      <c r="P7" s="51" t="e">
        <f>VLOOKUP($O7,CardStats!$A$3:$AE$998,5,FALSE)</f>
        <v>#N/A</v>
      </c>
      <c r="Q7" s="51" t="e">
        <f>VLOOKUP($O7,CardStats!$A$3:$AE$998,7,FALSE)</f>
        <v>#N/A</v>
      </c>
      <c r="R7" s="51" t="e">
        <f>VLOOKUP($O7,CardStats!$A$3:$AE$998,8,FALSE)</f>
        <v>#N/A</v>
      </c>
      <c r="S7" s="51" t="e">
        <f>VLOOKUP($O7,CardStats!$A$3:$AE$998,10,FALSE)</f>
        <v>#N/A</v>
      </c>
      <c r="T7" s="57" t="e">
        <f>VLOOKUP($O7,CardStats!$A$3:$AE$998,11,FALSE)</f>
        <v>#N/A</v>
      </c>
      <c r="U7" s="57" t="e">
        <f>VLOOKUP($O7,CardStats!$A$3:$AE$998,13,FALSE)</f>
        <v>#N/A</v>
      </c>
      <c r="V7" s="57" t="e">
        <f>VLOOKUP($O7,CardStats!$A$3:$AE$998,14,FALSE)</f>
        <v>#N/A</v>
      </c>
      <c r="W7" s="57" t="e">
        <f>VLOOKUP($O7,CardStats!$A$3:$AE$998,16,FALSE)</f>
        <v>#N/A</v>
      </c>
      <c r="X7" s="57" t="e">
        <f>VLOOKUP($O7,CardStats!$A$3:$AE$998,17,FALSE)</f>
        <v>#N/A</v>
      </c>
      <c r="Y7" s="57" t="e">
        <f>VLOOKUP($O7,CardStats!$A$3:$AE$998,19,FALSE)</f>
        <v>#N/A</v>
      </c>
      <c r="Z7" s="57" t="e">
        <f>VLOOKUP($O7,CardStats!$A$3:$AE$998,20,FALSE)</f>
        <v>#N/A</v>
      </c>
      <c r="AA7" s="57" t="e">
        <f>VLOOKUP($O7,CardStats!$A$3:$AE$998,22,FALSE)</f>
        <v>#N/A</v>
      </c>
    </row>
    <row r="8" spans="1:27" ht="14.4" hidden="1" thickTop="1" x14ac:dyDescent="0.3">
      <c r="A8" s="51" t="e">
        <f>VLOOKUP($M8,CardStats!$A$3:$AE$998,5,FALSE)</f>
        <v>#N/A</v>
      </c>
      <c r="B8" s="51" t="e">
        <f>VLOOKUP($M8,CardStats!$A$3:$AE$998,6,FALSE)</f>
        <v>#N/A</v>
      </c>
      <c r="C8" s="51" t="e">
        <f>VLOOKUP($M8,CardStats!$A$3:$AE$998,8,FALSE)</f>
        <v>#N/A</v>
      </c>
      <c r="D8" s="51" t="e">
        <f>VLOOKUP($M8,CardStats!$A$3:$AE$998,9,FALSE)</f>
        <v>#N/A</v>
      </c>
      <c r="E8" s="57" t="e">
        <f>VLOOKUP($M8,CardStats!$A$3:$AE$998,11,FALSE)</f>
        <v>#N/A</v>
      </c>
      <c r="F8" s="57" t="e">
        <f>VLOOKUP($M8,CardStats!$A$3:$AE$998,12,FALSE)</f>
        <v>#N/A</v>
      </c>
      <c r="G8" s="57" t="e">
        <f>VLOOKUP($M8,CardStats!$A$3:$AE$998,14,FALSE)</f>
        <v>#N/A</v>
      </c>
      <c r="H8" s="57" t="e">
        <f>VLOOKUP($M8,CardStats!$A$3:$AE$998,15,FALSE)</f>
        <v>#N/A</v>
      </c>
      <c r="I8" s="57" t="e">
        <f>VLOOKUP($M8,CardStats!$A$3:$AE$998,17,FALSE)</f>
        <v>#N/A</v>
      </c>
      <c r="J8" s="57" t="e">
        <f>VLOOKUP($M8,CardStats!$A$3:$AE$998,18,FALSE)</f>
        <v>#N/A</v>
      </c>
      <c r="K8" s="57" t="e">
        <f>VLOOKUP($M8,CardStats!$A$3:$AE$998,20,FALSE)</f>
        <v>#N/A</v>
      </c>
      <c r="L8" s="57" t="e">
        <f>VLOOKUP($M8,CardStats!$A$3:$AE$998,21,FALSE)</f>
        <v>#N/A</v>
      </c>
      <c r="M8" s="53" t="str">
        <f>Fixtures!A4</f>
        <v>PAS Giannina</v>
      </c>
      <c r="N8" s="54">
        <f>Fixtures!D4</f>
        <v>43484</v>
      </c>
      <c r="O8" s="53" t="str">
        <f>Fixtures!B4</f>
        <v>Olympiakos Piraeus</v>
      </c>
      <c r="P8" s="51" t="e">
        <f>VLOOKUP($O8,CardStats!$A$3:$AE$998,5,FALSE)</f>
        <v>#N/A</v>
      </c>
      <c r="Q8" s="51" t="e">
        <f>VLOOKUP($O8,CardStats!$A$3:$AE$998,7,FALSE)</f>
        <v>#N/A</v>
      </c>
      <c r="R8" s="51" t="e">
        <f>VLOOKUP($O8,CardStats!$A$3:$AE$998,8,FALSE)</f>
        <v>#N/A</v>
      </c>
      <c r="S8" s="51" t="e">
        <f>VLOOKUP($O8,CardStats!$A$3:$AE$998,10,FALSE)</f>
        <v>#N/A</v>
      </c>
      <c r="T8" s="57" t="e">
        <f>VLOOKUP($O8,CardStats!$A$3:$AE$998,11,FALSE)</f>
        <v>#N/A</v>
      </c>
      <c r="U8" s="57" t="e">
        <f>VLOOKUP($O8,CardStats!$A$3:$AE$998,13,FALSE)</f>
        <v>#N/A</v>
      </c>
      <c r="V8" s="57" t="e">
        <f>VLOOKUP($O8,CardStats!$A$3:$AE$998,14,FALSE)</f>
        <v>#N/A</v>
      </c>
      <c r="W8" s="57" t="e">
        <f>VLOOKUP($O8,CardStats!$A$3:$AE$998,16,FALSE)</f>
        <v>#N/A</v>
      </c>
      <c r="X8" s="57" t="e">
        <f>VLOOKUP($O8,CardStats!$A$3:$AE$998,17,FALSE)</f>
        <v>#N/A</v>
      </c>
      <c r="Y8" s="57" t="e">
        <f>VLOOKUP($O8,CardStats!$A$3:$AE$998,19,FALSE)</f>
        <v>#N/A</v>
      </c>
      <c r="Z8" s="57" t="e">
        <f>VLOOKUP($O8,CardStats!$A$3:$AE$998,20,FALSE)</f>
        <v>#N/A</v>
      </c>
      <c r="AA8" s="57" t="e">
        <f>VLOOKUP($O8,CardStats!$A$3:$AE$998,22,FALSE)</f>
        <v>#N/A</v>
      </c>
    </row>
    <row r="9" spans="1:27" ht="14.4" hidden="1" thickTop="1" x14ac:dyDescent="0.3">
      <c r="A9" s="51">
        <f>VLOOKUP($M9,CardStats!$A$3:$AE$998,5,FALSE)</f>
        <v>2.4090909090909092</v>
      </c>
      <c r="B9" s="51">
        <f>VLOOKUP($M9,CardStats!$A$3:$AE$998,6,FALSE)</f>
        <v>2.7</v>
      </c>
      <c r="C9" s="51">
        <f>VLOOKUP($M9,CardStats!$A$3:$AE$998,8,FALSE)</f>
        <v>1.5</v>
      </c>
      <c r="D9" s="51">
        <f>VLOOKUP($M9,CardStats!$A$3:$AE$998,9,FALSE)</f>
        <v>1.7</v>
      </c>
      <c r="E9" s="57">
        <f>VLOOKUP($M9,CardStats!$A$3:$AE$998,11,FALSE)</f>
        <v>0.5</v>
      </c>
      <c r="F9" s="57">
        <f>VLOOKUP($M9,CardStats!$A$3:$AE$998,12,FALSE)</f>
        <v>0.7</v>
      </c>
      <c r="G9" s="57">
        <f>VLOOKUP($M9,CardStats!$A$3:$AE$998,14,FALSE)</f>
        <v>9.0909090909090912E-2</v>
      </c>
      <c r="H9" s="57">
        <f>VLOOKUP($M9,CardStats!$A$3:$AE$998,15,FALSE)</f>
        <v>0</v>
      </c>
      <c r="I9" s="57">
        <f>VLOOKUP($M9,CardStats!$A$3:$AE$998,17,FALSE)</f>
        <v>0.81818181818181823</v>
      </c>
      <c r="J9" s="57">
        <f>VLOOKUP($M9,CardStats!$A$3:$AE$998,18,FALSE)</f>
        <v>0.9</v>
      </c>
      <c r="K9" s="57">
        <f>VLOOKUP($M9,CardStats!$A$3:$AE$998,20,FALSE)</f>
        <v>0.54545454545454541</v>
      </c>
      <c r="L9" s="57">
        <f>VLOOKUP($M9,CardStats!$A$3:$AE$998,21,FALSE)</f>
        <v>0.6</v>
      </c>
      <c r="M9" s="53" t="str">
        <f>Fixtures!A5</f>
        <v>Fulham</v>
      </c>
      <c r="N9" s="54">
        <f>Fixtures!D5</f>
        <v>43485</v>
      </c>
      <c r="O9" s="53" t="str">
        <f>Fixtures!B5</f>
        <v>Tottenham Hotspur</v>
      </c>
      <c r="P9" s="51">
        <f>VLOOKUP($O9,CardStats!$A$3:$AE$998,5,FALSE)</f>
        <v>2.7727272727272729</v>
      </c>
      <c r="Q9" s="51">
        <f>VLOOKUP($O9,CardStats!$A$3:$AE$998,7,FALSE)</f>
        <v>3</v>
      </c>
      <c r="R9" s="51">
        <f>VLOOKUP($O9,CardStats!$A$3:$AE$998,8,FALSE)</f>
        <v>1.2727272727272727</v>
      </c>
      <c r="S9" s="51">
        <f>VLOOKUP($O9,CardStats!$A$3:$AE$998,10,FALSE)</f>
        <v>1.4166666666666667</v>
      </c>
      <c r="T9" s="57">
        <f>VLOOKUP($O9,CardStats!$A$3:$AE$998,11,FALSE)</f>
        <v>0.59090909090909094</v>
      </c>
      <c r="U9" s="57">
        <f>VLOOKUP($O9,CardStats!$A$3:$AE$998,13,FALSE)</f>
        <v>0.58333333333333337</v>
      </c>
      <c r="V9" s="57">
        <f>VLOOKUP($O9,CardStats!$A$3:$AE$998,14,FALSE)</f>
        <v>0.18181818181818182</v>
      </c>
      <c r="W9" s="57">
        <f>VLOOKUP($O9,CardStats!$A$3:$AE$998,16,FALSE)</f>
        <v>0.16666666666666666</v>
      </c>
      <c r="X9" s="57">
        <f>VLOOKUP($O9,CardStats!$A$3:$AE$998,17,FALSE)</f>
        <v>0.63636363636363635</v>
      </c>
      <c r="Y9" s="57">
        <f>VLOOKUP($O9,CardStats!$A$3:$AE$998,19,FALSE)</f>
        <v>0.75</v>
      </c>
      <c r="Z9" s="57">
        <f>VLOOKUP($O9,CardStats!$A$3:$AE$998,20,FALSE)</f>
        <v>0.40909090909090912</v>
      </c>
      <c r="AA9" s="57">
        <f>VLOOKUP($O9,CardStats!$A$3:$AE$998,22,FALSE)</f>
        <v>0.41666666666666669</v>
      </c>
    </row>
    <row r="10" spans="1:27" ht="14.4" hidden="1" thickTop="1" x14ac:dyDescent="0.3">
      <c r="A10" s="51">
        <f>VLOOKUP($M10,CardStats!$A$3:$AE$998,5,FALSE)</f>
        <v>3.3636363636363638</v>
      </c>
      <c r="B10" s="51">
        <f>VLOOKUP($M10,CardStats!$A$3:$AE$998,6,FALSE)</f>
        <v>2.7272727272727271</v>
      </c>
      <c r="C10" s="51">
        <f>VLOOKUP($M10,CardStats!$A$3:$AE$998,8,FALSE)</f>
        <v>1.4545454545454546</v>
      </c>
      <c r="D10" s="51">
        <f>VLOOKUP($M10,CardStats!$A$3:$AE$998,9,FALSE)</f>
        <v>1.0909090909090908</v>
      </c>
      <c r="E10" s="57">
        <f>VLOOKUP($M10,CardStats!$A$3:$AE$998,11,FALSE)</f>
        <v>0.63636363636363635</v>
      </c>
      <c r="F10" s="57">
        <f>VLOOKUP($M10,CardStats!$A$3:$AE$998,12,FALSE)</f>
        <v>0.45454545454545453</v>
      </c>
      <c r="G10" s="57">
        <f>VLOOKUP($M10,CardStats!$A$3:$AE$998,14,FALSE)</f>
        <v>0.18181818181818182</v>
      </c>
      <c r="H10" s="57">
        <f>VLOOKUP($M10,CardStats!$A$3:$AE$998,15,FALSE)</f>
        <v>9.0909090909090912E-2</v>
      </c>
      <c r="I10" s="57">
        <f>VLOOKUP($M10,CardStats!$A$3:$AE$998,17,FALSE)</f>
        <v>0.90909090909090906</v>
      </c>
      <c r="J10" s="57">
        <f>VLOOKUP($M10,CardStats!$A$3:$AE$998,18,FALSE)</f>
        <v>0.81818181818181823</v>
      </c>
      <c r="K10" s="57">
        <f>VLOOKUP($M10,CardStats!$A$3:$AE$998,20,FALSE)</f>
        <v>0.45454545454545453</v>
      </c>
      <c r="L10" s="57">
        <f>VLOOKUP($M10,CardStats!$A$3:$AE$998,21,FALSE)</f>
        <v>0.27272727272727271</v>
      </c>
      <c r="M10" s="53" t="str">
        <f>Fixtures!A6</f>
        <v>Huddersfield Town</v>
      </c>
      <c r="N10" s="54">
        <f>Fixtures!D6</f>
        <v>43485</v>
      </c>
      <c r="O10" s="53" t="str">
        <f>Fixtures!B6</f>
        <v>Manchester City</v>
      </c>
      <c r="P10" s="51">
        <f>VLOOKUP($O10,CardStats!$A$3:$AE$998,5,FALSE)</f>
        <v>2.5909090909090908</v>
      </c>
      <c r="Q10" s="51">
        <f>VLOOKUP($O10,CardStats!$A$3:$AE$998,7,FALSE)</f>
        <v>2.9</v>
      </c>
      <c r="R10" s="51">
        <f>VLOOKUP($O10,CardStats!$A$3:$AE$998,8,FALSE)</f>
        <v>1.1363636363636365</v>
      </c>
      <c r="S10" s="51">
        <f>VLOOKUP($O10,CardStats!$A$3:$AE$998,10,FALSE)</f>
        <v>1.5</v>
      </c>
      <c r="T10" s="57">
        <f>VLOOKUP($O10,CardStats!$A$3:$AE$998,11,FALSE)</f>
        <v>0.5</v>
      </c>
      <c r="U10" s="57">
        <f>VLOOKUP($O10,CardStats!$A$3:$AE$998,13,FALSE)</f>
        <v>0.6</v>
      </c>
      <c r="V10" s="57">
        <f>VLOOKUP($O10,CardStats!$A$3:$AE$998,14,FALSE)</f>
        <v>9.0909090909090912E-2</v>
      </c>
      <c r="W10" s="57">
        <f>VLOOKUP($O10,CardStats!$A$3:$AE$998,16,FALSE)</f>
        <v>0.1</v>
      </c>
      <c r="X10" s="57">
        <f>VLOOKUP($O10,CardStats!$A$3:$AE$998,17,FALSE)</f>
        <v>0.63636363636363635</v>
      </c>
      <c r="Y10" s="57">
        <f>VLOOKUP($O10,CardStats!$A$3:$AE$998,19,FALSE)</f>
        <v>0.8</v>
      </c>
      <c r="Z10" s="57">
        <f>VLOOKUP($O10,CardStats!$A$3:$AE$998,20,FALSE)</f>
        <v>0.31818181818181818</v>
      </c>
      <c r="AA10" s="57">
        <f>VLOOKUP($O10,CardStats!$A$3:$AE$998,22,FALSE)</f>
        <v>0.5</v>
      </c>
    </row>
    <row r="11" spans="1:27" ht="14.4" hidden="1" thickTop="1" x14ac:dyDescent="0.3">
      <c r="A11" s="51">
        <f>VLOOKUP($M11,CardStats!$A$3:$AE$998,5,FALSE)</f>
        <v>4.1578947368421053</v>
      </c>
      <c r="B11" s="51">
        <f>VLOOKUP($M11,CardStats!$A$3:$AE$998,6,FALSE)</f>
        <v>3.7777777777777777</v>
      </c>
      <c r="C11" s="51">
        <f>VLOOKUP($M11,CardStats!$A$3:$AE$998,8,FALSE)</f>
        <v>2.5789473684210527</v>
      </c>
      <c r="D11" s="51">
        <f>VLOOKUP($M11,CardStats!$A$3:$AE$998,9,FALSE)</f>
        <v>2.3333333333333335</v>
      </c>
      <c r="E11" s="57">
        <f>VLOOKUP($M11,CardStats!$A$3:$AE$998,11,FALSE)</f>
        <v>0.78947368421052633</v>
      </c>
      <c r="F11" s="57">
        <f>VLOOKUP($M11,CardStats!$A$3:$AE$998,12,FALSE)</f>
        <v>0.88888888888888884</v>
      </c>
      <c r="G11" s="57">
        <f>VLOOKUP($M11,CardStats!$A$3:$AE$998,14,FALSE)</f>
        <v>0.31578947368421051</v>
      </c>
      <c r="H11" s="57">
        <f>VLOOKUP($M11,CardStats!$A$3:$AE$998,15,FALSE)</f>
        <v>0.1111111111111111</v>
      </c>
      <c r="I11" s="57">
        <f>VLOOKUP($M11,CardStats!$A$3:$AE$998,17,FALSE)</f>
        <v>0.94736842105263153</v>
      </c>
      <c r="J11" s="57">
        <f>VLOOKUP($M11,CardStats!$A$3:$AE$998,18,FALSE)</f>
        <v>1</v>
      </c>
      <c r="K11" s="57">
        <f>VLOOKUP($M11,CardStats!$A$3:$AE$998,20,FALSE)</f>
        <v>0.84210526315789469</v>
      </c>
      <c r="L11" s="57">
        <f>VLOOKUP($M11,CardStats!$A$3:$AE$998,21,FALSE)</f>
        <v>0.88888888888888884</v>
      </c>
      <c r="M11" s="53" t="str">
        <f>Fixtures!A7</f>
        <v>Frosinone</v>
      </c>
      <c r="N11" s="54">
        <f>Fixtures!D7</f>
        <v>43485</v>
      </c>
      <c r="O11" s="53" t="str">
        <f>Fixtures!B7</f>
        <v>Atalanta</v>
      </c>
      <c r="P11" s="51">
        <f>VLOOKUP($O11,CardStats!$A$3:$AE$998,5,FALSE)</f>
        <v>3.736842105263158</v>
      </c>
      <c r="Q11" s="51">
        <f>VLOOKUP($O11,CardStats!$A$3:$AE$998,7,FALSE)</f>
        <v>3.6</v>
      </c>
      <c r="R11" s="51">
        <f>VLOOKUP($O11,CardStats!$A$3:$AE$998,8,FALSE)</f>
        <v>1.7894736842105263</v>
      </c>
      <c r="S11" s="51">
        <f>VLOOKUP($O11,CardStats!$A$3:$AE$998,10,FALSE)</f>
        <v>2.1</v>
      </c>
      <c r="T11" s="57">
        <f>VLOOKUP($O11,CardStats!$A$3:$AE$998,11,FALSE)</f>
        <v>0.73684210526315785</v>
      </c>
      <c r="U11" s="57">
        <f>VLOOKUP($O11,CardStats!$A$3:$AE$998,13,FALSE)</f>
        <v>0.8</v>
      </c>
      <c r="V11" s="57">
        <f>VLOOKUP($O11,CardStats!$A$3:$AE$998,14,FALSE)</f>
        <v>0.31578947368421051</v>
      </c>
      <c r="W11" s="57">
        <f>VLOOKUP($O11,CardStats!$A$3:$AE$998,16,FALSE)</f>
        <v>0.3</v>
      </c>
      <c r="X11" s="57">
        <f>VLOOKUP($O11,CardStats!$A$3:$AE$998,17,FALSE)</f>
        <v>0.89473684210526316</v>
      </c>
      <c r="Y11" s="57">
        <f>VLOOKUP($O11,CardStats!$A$3:$AE$998,19,FALSE)</f>
        <v>1</v>
      </c>
      <c r="Z11" s="57">
        <f>VLOOKUP($O11,CardStats!$A$3:$AE$998,20,FALSE)</f>
        <v>0.47368421052631576</v>
      </c>
      <c r="AA11" s="57">
        <f>VLOOKUP($O11,CardStats!$A$3:$AE$998,22,FALSE)</f>
        <v>0.6</v>
      </c>
    </row>
    <row r="12" spans="1:27" ht="14.4" hidden="1" thickTop="1" x14ac:dyDescent="0.3">
      <c r="A12" s="51">
        <f>VLOOKUP($M12,CardStats!$A$3:$AE$998,5,FALSE)</f>
        <v>4.7368421052631575</v>
      </c>
      <c r="B12" s="51">
        <f>VLOOKUP($M12,CardStats!$A$3:$AE$998,6,FALSE)</f>
        <v>5.2222222222222223</v>
      </c>
      <c r="C12" s="51">
        <f>VLOOKUP($M12,CardStats!$A$3:$AE$998,8,FALSE)</f>
        <v>2.5263157894736841</v>
      </c>
      <c r="D12" s="51">
        <f>VLOOKUP($M12,CardStats!$A$3:$AE$998,9,FALSE)</f>
        <v>2.6666666666666665</v>
      </c>
      <c r="E12" s="57">
        <f>VLOOKUP($M12,CardStats!$A$3:$AE$998,11,FALSE)</f>
        <v>0.94736842105263153</v>
      </c>
      <c r="F12" s="57">
        <f>VLOOKUP($M12,CardStats!$A$3:$AE$998,12,FALSE)</f>
        <v>0.88888888888888884</v>
      </c>
      <c r="G12" s="57">
        <f>VLOOKUP($M12,CardStats!$A$3:$AE$998,14,FALSE)</f>
        <v>0.52631578947368418</v>
      </c>
      <c r="H12" s="57">
        <f>VLOOKUP($M12,CardStats!$A$3:$AE$998,15,FALSE)</f>
        <v>0.66666666666666663</v>
      </c>
      <c r="I12" s="57">
        <f>VLOOKUP($M12,CardStats!$A$3:$AE$998,17,FALSE)</f>
        <v>1</v>
      </c>
      <c r="J12" s="57">
        <f>VLOOKUP($M12,CardStats!$A$3:$AE$998,18,FALSE)</f>
        <v>1</v>
      </c>
      <c r="K12" s="57">
        <f>VLOOKUP($M12,CardStats!$A$3:$AE$998,20,FALSE)</f>
        <v>0.84210526315789469</v>
      </c>
      <c r="L12" s="57">
        <f>VLOOKUP($M12,CardStats!$A$3:$AE$998,21,FALSE)</f>
        <v>0.66666666666666663</v>
      </c>
      <c r="M12" s="53" t="str">
        <f>Fixtures!A8</f>
        <v>SPAL</v>
      </c>
      <c r="N12" s="54">
        <f>Fixtures!D8</f>
        <v>43485</v>
      </c>
      <c r="O12" s="53" t="str">
        <f>Fixtures!B8</f>
        <v>Bologna</v>
      </c>
      <c r="P12" s="51">
        <f>VLOOKUP($O12,CardStats!$A$3:$AE$998,5,FALSE)</f>
        <v>4.2105263157894735</v>
      </c>
      <c r="Q12" s="51">
        <f>VLOOKUP($O12,CardStats!$A$3:$AE$998,7,FALSE)</f>
        <v>4.7</v>
      </c>
      <c r="R12" s="51">
        <f>VLOOKUP($O12,CardStats!$A$3:$AE$998,8,FALSE)</f>
        <v>2.1052631578947367</v>
      </c>
      <c r="S12" s="51">
        <f>VLOOKUP($O12,CardStats!$A$3:$AE$998,10,FALSE)</f>
        <v>2.6</v>
      </c>
      <c r="T12" s="57">
        <f>VLOOKUP($O12,CardStats!$A$3:$AE$998,11,FALSE)</f>
        <v>0.78947368421052633</v>
      </c>
      <c r="U12" s="57">
        <f>VLOOKUP($O12,CardStats!$A$3:$AE$998,13,FALSE)</f>
        <v>0.8</v>
      </c>
      <c r="V12" s="57">
        <f>VLOOKUP($O12,CardStats!$A$3:$AE$998,14,FALSE)</f>
        <v>0.47368421052631576</v>
      </c>
      <c r="W12" s="57">
        <f>VLOOKUP($O12,CardStats!$A$3:$AE$998,16,FALSE)</f>
        <v>0.6</v>
      </c>
      <c r="X12" s="57">
        <f>VLOOKUP($O12,CardStats!$A$3:$AE$998,17,FALSE)</f>
        <v>0.94736842105263153</v>
      </c>
      <c r="Y12" s="57">
        <f>VLOOKUP($O12,CardStats!$A$3:$AE$998,19,FALSE)</f>
        <v>0.9</v>
      </c>
      <c r="Z12" s="57">
        <f>VLOOKUP($O12,CardStats!$A$3:$AE$998,20,FALSE)</f>
        <v>0.68421052631578949</v>
      </c>
      <c r="AA12" s="57">
        <f>VLOOKUP($O12,CardStats!$A$3:$AE$998,22,FALSE)</f>
        <v>0.8</v>
      </c>
    </row>
    <row r="13" spans="1:27" ht="14.4" hidden="1" thickTop="1" x14ac:dyDescent="0.3">
      <c r="A13" s="51">
        <f>VLOOKUP($M13,CardStats!$A$3:$AE$998,5,FALSE)</f>
        <v>4.1578947368421053</v>
      </c>
      <c r="B13" s="51">
        <f>VLOOKUP($M13,CardStats!$A$3:$AE$998,6,FALSE)</f>
        <v>4.2222222222222223</v>
      </c>
      <c r="C13" s="51">
        <f>VLOOKUP($M13,CardStats!$A$3:$AE$998,8,FALSE)</f>
        <v>2.2105263157894739</v>
      </c>
      <c r="D13" s="51">
        <f>VLOOKUP($M13,CardStats!$A$3:$AE$998,9,FALSE)</f>
        <v>2</v>
      </c>
      <c r="E13" s="57">
        <f>VLOOKUP($M13,CardStats!$A$3:$AE$998,11,FALSE)</f>
        <v>0.73684210526315785</v>
      </c>
      <c r="F13" s="57">
        <f>VLOOKUP($M13,CardStats!$A$3:$AE$998,12,FALSE)</f>
        <v>0.66666666666666663</v>
      </c>
      <c r="G13" s="57">
        <f>VLOOKUP($M13,CardStats!$A$3:$AE$998,14,FALSE)</f>
        <v>0.42105263157894735</v>
      </c>
      <c r="H13" s="57">
        <f>VLOOKUP($M13,CardStats!$A$3:$AE$998,15,FALSE)</f>
        <v>0.44444444444444442</v>
      </c>
      <c r="I13" s="57">
        <f>VLOOKUP($M13,CardStats!$A$3:$AE$998,17,FALSE)</f>
        <v>0.94736842105263153</v>
      </c>
      <c r="J13" s="57">
        <f>VLOOKUP($M13,CardStats!$A$3:$AE$998,18,FALSE)</f>
        <v>0.88888888888888884</v>
      </c>
      <c r="K13" s="57">
        <f>VLOOKUP($M13,CardStats!$A$3:$AE$998,20,FALSE)</f>
        <v>0.57894736842105265</v>
      </c>
      <c r="L13" s="57">
        <f>VLOOKUP($M13,CardStats!$A$3:$AE$998,21,FALSE)</f>
        <v>0.44444444444444442</v>
      </c>
      <c r="M13" s="53" t="str">
        <f>Fixtures!A9</f>
        <v>Cagliari</v>
      </c>
      <c r="N13" s="54">
        <f>Fixtures!D9</f>
        <v>43485</v>
      </c>
      <c r="O13" s="53" t="str">
        <f>Fixtures!B9</f>
        <v>Empoli</v>
      </c>
      <c r="P13" s="51">
        <f>VLOOKUP($O13,CardStats!$A$3:$AE$998,5,FALSE)</f>
        <v>3.8947368421052633</v>
      </c>
      <c r="Q13" s="51">
        <f>VLOOKUP($O13,CardStats!$A$3:$AE$998,7,FALSE)</f>
        <v>3.8888888888888888</v>
      </c>
      <c r="R13" s="51">
        <f>VLOOKUP($O13,CardStats!$A$3:$AE$998,8,FALSE)</f>
        <v>2</v>
      </c>
      <c r="S13" s="51">
        <f>VLOOKUP($O13,CardStats!$A$3:$AE$998,10,FALSE)</f>
        <v>2.1111111111111112</v>
      </c>
      <c r="T13" s="57">
        <f>VLOOKUP($O13,CardStats!$A$3:$AE$998,11,FALSE)</f>
        <v>0.78947368421052633</v>
      </c>
      <c r="U13" s="57">
        <f>VLOOKUP($O13,CardStats!$A$3:$AE$998,13,FALSE)</f>
        <v>0.77777777777777779</v>
      </c>
      <c r="V13" s="57">
        <f>VLOOKUP($O13,CardStats!$A$3:$AE$998,14,FALSE)</f>
        <v>0.31578947368421051</v>
      </c>
      <c r="W13" s="57">
        <f>VLOOKUP($O13,CardStats!$A$3:$AE$998,16,FALSE)</f>
        <v>0.33333333333333331</v>
      </c>
      <c r="X13" s="57">
        <f>VLOOKUP($O13,CardStats!$A$3:$AE$998,17,FALSE)</f>
        <v>1</v>
      </c>
      <c r="Y13" s="57">
        <f>VLOOKUP($O13,CardStats!$A$3:$AE$998,19,FALSE)</f>
        <v>1</v>
      </c>
      <c r="Z13" s="57">
        <f>VLOOKUP($O13,CardStats!$A$3:$AE$998,20,FALSE)</f>
        <v>0.73684210526315785</v>
      </c>
      <c r="AA13" s="57">
        <f>VLOOKUP($O13,CardStats!$A$3:$AE$998,22,FALSE)</f>
        <v>0.77777777777777779</v>
      </c>
    </row>
    <row r="14" spans="1:27" ht="14.4" hidden="1" thickTop="1" x14ac:dyDescent="0.3">
      <c r="A14" s="51">
        <f>VLOOKUP($M14,CardStats!$A$3:$AE$998,5,FALSE)</f>
        <v>3.7894736842105261</v>
      </c>
      <c r="B14" s="51">
        <f>VLOOKUP($M14,CardStats!$A$3:$AE$998,6,FALSE)</f>
        <v>3.7</v>
      </c>
      <c r="C14" s="51">
        <f>VLOOKUP($M14,CardStats!$A$3:$AE$998,8,FALSE)</f>
        <v>1.736842105263158</v>
      </c>
      <c r="D14" s="51">
        <f>VLOOKUP($M14,CardStats!$A$3:$AE$998,9,FALSE)</f>
        <v>1.1000000000000001</v>
      </c>
      <c r="E14" s="57">
        <f>VLOOKUP($M14,CardStats!$A$3:$AE$998,11,FALSE)</f>
        <v>0.84210526315789469</v>
      </c>
      <c r="F14" s="57">
        <f>VLOOKUP($M14,CardStats!$A$3:$AE$998,12,FALSE)</f>
        <v>0.9</v>
      </c>
      <c r="G14" s="57">
        <f>VLOOKUP($M14,CardStats!$A$3:$AE$998,14,FALSE)</f>
        <v>0.31578947368421051</v>
      </c>
      <c r="H14" s="57">
        <f>VLOOKUP($M14,CardStats!$A$3:$AE$998,15,FALSE)</f>
        <v>0.2</v>
      </c>
      <c r="I14" s="57">
        <f>VLOOKUP($M14,CardStats!$A$3:$AE$998,17,FALSE)</f>
        <v>0.78947368421052633</v>
      </c>
      <c r="J14" s="57">
        <f>VLOOKUP($M14,CardStats!$A$3:$AE$998,18,FALSE)</f>
        <v>0.7</v>
      </c>
      <c r="K14" s="57">
        <f>VLOOKUP($M14,CardStats!$A$3:$AE$998,20,FALSE)</f>
        <v>0.52631578947368418</v>
      </c>
      <c r="L14" s="57">
        <f>VLOOKUP($M14,CardStats!$A$3:$AE$998,21,FALSE)</f>
        <v>0.4</v>
      </c>
      <c r="M14" s="53" t="str">
        <f>Fixtures!A10</f>
        <v>Napoli</v>
      </c>
      <c r="N14" s="54">
        <f>Fixtures!D10</f>
        <v>43485</v>
      </c>
      <c r="O14" s="53" t="str">
        <f>Fixtures!B10</f>
        <v>Lazio</v>
      </c>
      <c r="P14" s="51">
        <f>VLOOKUP($O14,CardStats!$A$3:$AE$998,5,FALSE)</f>
        <v>3.8421052631578947</v>
      </c>
      <c r="Q14" s="51">
        <f>VLOOKUP($O14,CardStats!$A$3:$AE$998,7,FALSE)</f>
        <v>3.8888888888888888</v>
      </c>
      <c r="R14" s="51">
        <f>VLOOKUP($O14,CardStats!$A$3:$AE$998,8,FALSE)</f>
        <v>1.8421052631578947</v>
      </c>
      <c r="S14" s="51">
        <f>VLOOKUP($O14,CardStats!$A$3:$AE$998,10,FALSE)</f>
        <v>2</v>
      </c>
      <c r="T14" s="57">
        <f>VLOOKUP($O14,CardStats!$A$3:$AE$998,11,FALSE)</f>
        <v>0.63157894736842102</v>
      </c>
      <c r="U14" s="57">
        <f>VLOOKUP($O14,CardStats!$A$3:$AE$998,13,FALSE)</f>
        <v>0.77777777777777779</v>
      </c>
      <c r="V14" s="57">
        <f>VLOOKUP($O14,CardStats!$A$3:$AE$998,14,FALSE)</f>
        <v>0.36842105263157893</v>
      </c>
      <c r="W14" s="57">
        <f>VLOOKUP($O14,CardStats!$A$3:$AE$998,16,FALSE)</f>
        <v>0.33333333333333331</v>
      </c>
      <c r="X14" s="57">
        <f>VLOOKUP($O14,CardStats!$A$3:$AE$998,17,FALSE)</f>
        <v>0.78947368421052633</v>
      </c>
      <c r="Y14" s="57">
        <f>VLOOKUP($O14,CardStats!$A$3:$AE$998,19,FALSE)</f>
        <v>0.77777777777777779</v>
      </c>
      <c r="Z14" s="57">
        <f>VLOOKUP($O14,CardStats!$A$3:$AE$998,20,FALSE)</f>
        <v>0.57894736842105265</v>
      </c>
      <c r="AA14" s="57">
        <f>VLOOKUP($O14,CardStats!$A$3:$AE$998,22,FALSE)</f>
        <v>0.77777777777777779</v>
      </c>
    </row>
    <row r="15" spans="1:27" ht="14.4" hidden="1" thickTop="1" x14ac:dyDescent="0.3">
      <c r="A15" s="51">
        <f>VLOOKUP($M15,CardStats!$A$3:$AE$998,5,FALSE)</f>
        <v>4.5263157894736841</v>
      </c>
      <c r="B15" s="51">
        <f>VLOOKUP($M15,CardStats!$A$3:$AE$998,6,FALSE)</f>
        <v>4.5555555555555554</v>
      </c>
      <c r="C15" s="51">
        <f>VLOOKUP($M15,CardStats!$A$3:$AE$998,8,FALSE)</f>
        <v>2.263157894736842</v>
      </c>
      <c r="D15" s="51">
        <f>VLOOKUP($M15,CardStats!$A$3:$AE$998,9,FALSE)</f>
        <v>2.2222222222222223</v>
      </c>
      <c r="E15" s="57">
        <f>VLOOKUP($M15,CardStats!$A$3:$AE$998,11,FALSE)</f>
        <v>0.94736842105263153</v>
      </c>
      <c r="F15" s="57">
        <f>VLOOKUP($M15,CardStats!$A$3:$AE$998,12,FALSE)</f>
        <v>0.88888888888888884</v>
      </c>
      <c r="G15" s="57">
        <f>VLOOKUP($M15,CardStats!$A$3:$AE$998,14,FALSE)</f>
        <v>0.42105263157894735</v>
      </c>
      <c r="H15" s="57">
        <f>VLOOKUP($M15,CardStats!$A$3:$AE$998,15,FALSE)</f>
        <v>0.44444444444444442</v>
      </c>
      <c r="I15" s="57">
        <f>VLOOKUP($M15,CardStats!$A$3:$AE$998,17,FALSE)</f>
        <v>0.89473684210526316</v>
      </c>
      <c r="J15" s="57">
        <f>VLOOKUP($M15,CardStats!$A$3:$AE$998,18,FALSE)</f>
        <v>0.88888888888888884</v>
      </c>
      <c r="K15" s="57">
        <f>VLOOKUP($M15,CardStats!$A$3:$AE$998,20,FALSE)</f>
        <v>0.63157894736842102</v>
      </c>
      <c r="L15" s="57">
        <f>VLOOKUP($M15,CardStats!$A$3:$AE$998,21,FALSE)</f>
        <v>0.66666666666666663</v>
      </c>
      <c r="M15" s="53" t="str">
        <f>Fixtures!A11</f>
        <v>Fiorentina</v>
      </c>
      <c r="N15" s="54">
        <f>Fixtures!D11</f>
        <v>43485</v>
      </c>
      <c r="O15" s="53" t="str">
        <f>Fixtures!B11</f>
        <v>Sampdoria</v>
      </c>
      <c r="P15" s="51">
        <f>VLOOKUP($O15,CardStats!$A$3:$AE$998,5,FALSE)</f>
        <v>4</v>
      </c>
      <c r="Q15" s="51">
        <f>VLOOKUP($O15,CardStats!$A$3:$AE$998,7,FALSE)</f>
        <v>4</v>
      </c>
      <c r="R15" s="51">
        <f>VLOOKUP($O15,CardStats!$A$3:$AE$998,8,FALSE)</f>
        <v>2.1578947368421053</v>
      </c>
      <c r="S15" s="51">
        <f>VLOOKUP($O15,CardStats!$A$3:$AE$998,10,FALSE)</f>
        <v>2.2000000000000002</v>
      </c>
      <c r="T15" s="57">
        <f>VLOOKUP($O15,CardStats!$A$3:$AE$998,11,FALSE)</f>
        <v>0.84210526315789469</v>
      </c>
      <c r="U15" s="57">
        <f>VLOOKUP($O15,CardStats!$A$3:$AE$998,13,FALSE)</f>
        <v>0.8</v>
      </c>
      <c r="V15" s="57">
        <f>VLOOKUP($O15,CardStats!$A$3:$AE$998,14,FALSE)</f>
        <v>0.31578947368421051</v>
      </c>
      <c r="W15" s="57">
        <f>VLOOKUP($O15,CardStats!$A$3:$AE$998,16,FALSE)</f>
        <v>0.3</v>
      </c>
      <c r="X15" s="57">
        <f>VLOOKUP($O15,CardStats!$A$3:$AE$998,17,FALSE)</f>
        <v>0.94736842105263153</v>
      </c>
      <c r="Y15" s="57">
        <f>VLOOKUP($O15,CardStats!$A$3:$AE$998,19,FALSE)</f>
        <v>1</v>
      </c>
      <c r="Z15" s="57">
        <f>VLOOKUP($O15,CardStats!$A$3:$AE$998,20,FALSE)</f>
        <v>0.63157894736842102</v>
      </c>
      <c r="AA15" s="57">
        <f>VLOOKUP($O15,CardStats!$A$3:$AE$998,22,FALSE)</f>
        <v>0.5</v>
      </c>
    </row>
    <row r="16" spans="1:27" ht="14.4" hidden="1" thickTop="1" x14ac:dyDescent="0.3">
      <c r="A16" s="51">
        <f>VLOOKUP($M16,CardStats!$A$3:$AE$998,5,FALSE)</f>
        <v>3.1176470588235294</v>
      </c>
      <c r="B16" s="51">
        <f>VLOOKUP($M16,CardStats!$A$3:$AE$998,6,FALSE)</f>
        <v>3.625</v>
      </c>
      <c r="C16" s="51">
        <f>VLOOKUP($M16,CardStats!$A$3:$AE$998,8,FALSE)</f>
        <v>1.8823529411764706</v>
      </c>
      <c r="D16" s="51">
        <f>VLOOKUP($M16,CardStats!$A$3:$AE$998,9,FALSE)</f>
        <v>1.875</v>
      </c>
      <c r="E16" s="57">
        <f>VLOOKUP($M16,CardStats!$A$3:$AE$998,11,FALSE)</f>
        <v>0.76470588235294112</v>
      </c>
      <c r="F16" s="57">
        <f>VLOOKUP($M16,CardStats!$A$3:$AE$998,12,FALSE)</f>
        <v>1</v>
      </c>
      <c r="G16" s="57">
        <f>VLOOKUP($M16,CardStats!$A$3:$AE$998,14,FALSE)</f>
        <v>0.23529411764705882</v>
      </c>
      <c r="H16" s="57">
        <f>VLOOKUP($M16,CardStats!$A$3:$AE$998,15,FALSE)</f>
        <v>0.25</v>
      </c>
      <c r="I16" s="57">
        <f>VLOOKUP($M16,CardStats!$A$3:$AE$998,17,FALSE)</f>
        <v>0.88235294117647056</v>
      </c>
      <c r="J16" s="57">
        <f>VLOOKUP($M16,CardStats!$A$3:$AE$998,18,FALSE)</f>
        <v>1</v>
      </c>
      <c r="K16" s="57">
        <f>VLOOKUP($M16,CardStats!$A$3:$AE$998,20,FALSE)</f>
        <v>0.58823529411764708</v>
      </c>
      <c r="L16" s="57">
        <f>VLOOKUP($M16,CardStats!$A$3:$AE$998,21,FALSE)</f>
        <v>0.75</v>
      </c>
      <c r="M16" s="53" t="str">
        <f>Fixtures!A12</f>
        <v>Willem II</v>
      </c>
      <c r="N16" s="54">
        <f>Fixtures!D12</f>
        <v>43485</v>
      </c>
      <c r="O16" s="53" t="str">
        <f>Fixtures!B12</f>
        <v>NAC Breda</v>
      </c>
      <c r="P16" s="51">
        <f>VLOOKUP($O16,CardStats!$A$3:$AE$998,5,FALSE)</f>
        <v>3</v>
      </c>
      <c r="Q16" s="51">
        <f>VLOOKUP($O16,CardStats!$A$3:$AE$998,7,FALSE)</f>
        <v>2.25</v>
      </c>
      <c r="R16" s="51">
        <f>VLOOKUP($O16,CardStats!$A$3:$AE$998,8,FALSE)</f>
        <v>1.7058823529411764</v>
      </c>
      <c r="S16" s="51">
        <f>VLOOKUP($O16,CardStats!$A$3:$AE$998,10,FALSE)</f>
        <v>1.625</v>
      </c>
      <c r="T16" s="57">
        <f>VLOOKUP($O16,CardStats!$A$3:$AE$998,11,FALSE)</f>
        <v>0.47058823529411764</v>
      </c>
      <c r="U16" s="57">
        <f>VLOOKUP($O16,CardStats!$A$3:$AE$998,13,FALSE)</f>
        <v>0.25</v>
      </c>
      <c r="V16" s="57">
        <f>VLOOKUP($O16,CardStats!$A$3:$AE$998,14,FALSE)</f>
        <v>0.17647058823529413</v>
      </c>
      <c r="W16" s="57">
        <f>VLOOKUP($O16,CardStats!$A$3:$AE$998,16,FALSE)</f>
        <v>0</v>
      </c>
      <c r="X16" s="57">
        <f>VLOOKUP($O16,CardStats!$A$3:$AE$998,17,FALSE)</f>
        <v>0.82352941176470584</v>
      </c>
      <c r="Y16" s="57">
        <f>VLOOKUP($O16,CardStats!$A$3:$AE$998,19,FALSE)</f>
        <v>0.875</v>
      </c>
      <c r="Z16" s="57">
        <f>VLOOKUP($O16,CardStats!$A$3:$AE$998,20,FALSE)</f>
        <v>0.6470588235294118</v>
      </c>
      <c r="AA16" s="57">
        <f>VLOOKUP($O16,CardStats!$A$3:$AE$998,22,FALSE)</f>
        <v>0.75</v>
      </c>
    </row>
    <row r="17" spans="1:27" ht="14.4" hidden="1" thickTop="1" x14ac:dyDescent="0.3">
      <c r="A17" s="51">
        <f>VLOOKUP($M17,CardStats!$A$3:$AE$998,5,FALSE)</f>
        <v>3.2941176470588234</v>
      </c>
      <c r="B17" s="51">
        <f>VLOOKUP($M17,CardStats!$A$3:$AE$998,6,FALSE)</f>
        <v>4</v>
      </c>
      <c r="C17" s="51">
        <f>VLOOKUP($M17,CardStats!$A$3:$AE$998,8,FALSE)</f>
        <v>1.6470588235294117</v>
      </c>
      <c r="D17" s="51">
        <f>VLOOKUP($M17,CardStats!$A$3:$AE$998,9,FALSE)</f>
        <v>1.6666666666666667</v>
      </c>
      <c r="E17" s="57">
        <f>VLOOKUP($M17,CardStats!$A$3:$AE$998,11,FALSE)</f>
        <v>0.6470588235294118</v>
      </c>
      <c r="F17" s="57">
        <f>VLOOKUP($M17,CardStats!$A$3:$AE$998,12,FALSE)</f>
        <v>0.77777777777777779</v>
      </c>
      <c r="G17" s="57">
        <f>VLOOKUP($M17,CardStats!$A$3:$AE$998,14,FALSE)</f>
        <v>0.23529411764705882</v>
      </c>
      <c r="H17" s="57">
        <f>VLOOKUP($M17,CardStats!$A$3:$AE$998,15,FALSE)</f>
        <v>0.44444444444444442</v>
      </c>
      <c r="I17" s="57">
        <f>VLOOKUP($M17,CardStats!$A$3:$AE$998,17,FALSE)</f>
        <v>0.88235294117647056</v>
      </c>
      <c r="J17" s="57">
        <f>VLOOKUP($M17,CardStats!$A$3:$AE$998,18,FALSE)</f>
        <v>0.88888888888888884</v>
      </c>
      <c r="K17" s="57">
        <f>VLOOKUP($M17,CardStats!$A$3:$AE$998,20,FALSE)</f>
        <v>0.52941176470588236</v>
      </c>
      <c r="L17" s="57">
        <f>VLOOKUP($M17,CardStats!$A$3:$AE$998,21,FALSE)</f>
        <v>0.44444444444444442</v>
      </c>
      <c r="M17" s="53" t="str">
        <f>Fixtures!A13</f>
        <v>De Graafschap</v>
      </c>
      <c r="N17" s="54">
        <f>Fixtures!D13</f>
        <v>43485</v>
      </c>
      <c r="O17" s="53" t="str">
        <f>Fixtures!B13</f>
        <v>Fortuna Sittard</v>
      </c>
      <c r="P17" s="51">
        <f>VLOOKUP($O17,CardStats!$A$3:$AE$998,5,FALSE)</f>
        <v>3.4705882352941178</v>
      </c>
      <c r="Q17" s="51">
        <f>VLOOKUP($O17,CardStats!$A$3:$AE$998,7,FALSE)</f>
        <v>3.75</v>
      </c>
      <c r="R17" s="51">
        <f>VLOOKUP($O17,CardStats!$A$3:$AE$998,8,FALSE)</f>
        <v>1.5294117647058822</v>
      </c>
      <c r="S17" s="51">
        <f>VLOOKUP($O17,CardStats!$A$3:$AE$998,10,FALSE)</f>
        <v>1.125</v>
      </c>
      <c r="T17" s="57">
        <f>VLOOKUP($O17,CardStats!$A$3:$AE$998,11,FALSE)</f>
        <v>0.6470588235294118</v>
      </c>
      <c r="U17" s="57">
        <f>VLOOKUP($O17,CardStats!$A$3:$AE$998,13,FALSE)</f>
        <v>0.75</v>
      </c>
      <c r="V17" s="57">
        <f>VLOOKUP($O17,CardStats!$A$3:$AE$998,14,FALSE)</f>
        <v>0.35294117647058826</v>
      </c>
      <c r="W17" s="57">
        <f>VLOOKUP($O17,CardStats!$A$3:$AE$998,16,FALSE)</f>
        <v>0.375</v>
      </c>
      <c r="X17" s="57">
        <f>VLOOKUP($O17,CardStats!$A$3:$AE$998,17,FALSE)</f>
        <v>0.82352941176470584</v>
      </c>
      <c r="Y17" s="57">
        <f>VLOOKUP($O17,CardStats!$A$3:$AE$998,19,FALSE)</f>
        <v>0.75</v>
      </c>
      <c r="Z17" s="57">
        <f>VLOOKUP($O17,CardStats!$A$3:$AE$998,20,FALSE)</f>
        <v>0.47058823529411764</v>
      </c>
      <c r="AA17" s="57">
        <f>VLOOKUP($O17,CardStats!$A$3:$AE$998,22,FALSE)</f>
        <v>0.25</v>
      </c>
    </row>
    <row r="18" spans="1:27" ht="14.4" hidden="1" thickTop="1" x14ac:dyDescent="0.3">
      <c r="A18" s="51">
        <f>VLOOKUP($M18,CardStats!$A$3:$AE$998,5,FALSE)</f>
        <v>3.2352941176470589</v>
      </c>
      <c r="B18" s="51">
        <f>VLOOKUP($M18,CardStats!$A$3:$AE$998,6,FALSE)</f>
        <v>3.2222222222222223</v>
      </c>
      <c r="C18" s="51">
        <f>VLOOKUP($M18,CardStats!$A$3:$AE$998,8,FALSE)</f>
        <v>1.7647058823529411</v>
      </c>
      <c r="D18" s="51">
        <f>VLOOKUP($M18,CardStats!$A$3:$AE$998,9,FALSE)</f>
        <v>1.6666666666666667</v>
      </c>
      <c r="E18" s="57">
        <f>VLOOKUP($M18,CardStats!$A$3:$AE$998,11,FALSE)</f>
        <v>0.6470588235294118</v>
      </c>
      <c r="F18" s="57">
        <f>VLOOKUP($M18,CardStats!$A$3:$AE$998,12,FALSE)</f>
        <v>0.66666666666666663</v>
      </c>
      <c r="G18" s="57">
        <f>VLOOKUP($M18,CardStats!$A$3:$AE$998,14,FALSE)</f>
        <v>0.29411764705882354</v>
      </c>
      <c r="H18" s="57">
        <f>VLOOKUP($M18,CardStats!$A$3:$AE$998,15,FALSE)</f>
        <v>0.33333333333333331</v>
      </c>
      <c r="I18" s="57">
        <f>VLOOKUP($M18,CardStats!$A$3:$AE$998,17,FALSE)</f>
        <v>0.82352941176470584</v>
      </c>
      <c r="J18" s="57">
        <f>VLOOKUP($M18,CardStats!$A$3:$AE$998,18,FALSE)</f>
        <v>0.77777777777777779</v>
      </c>
      <c r="K18" s="57">
        <f>VLOOKUP($M18,CardStats!$A$3:$AE$998,20,FALSE)</f>
        <v>0.47058823529411764</v>
      </c>
      <c r="L18" s="57">
        <f>VLOOKUP($M18,CardStats!$A$3:$AE$998,21,FALSE)</f>
        <v>0.44444444444444442</v>
      </c>
      <c r="M18" s="53" t="str">
        <f>Fixtures!A14</f>
        <v>Emmen</v>
      </c>
      <c r="N18" s="54">
        <f>Fixtures!D14</f>
        <v>43485</v>
      </c>
      <c r="O18" s="53" t="str">
        <f>Fixtures!B14</f>
        <v>PSV</v>
      </c>
      <c r="P18" s="51">
        <f>VLOOKUP($O18,CardStats!$A$3:$AE$998,5,FALSE)</f>
        <v>4</v>
      </c>
      <c r="Q18" s="51">
        <f>VLOOKUP($O18,CardStats!$A$3:$AE$998,7,FALSE)</f>
        <v>3.375</v>
      </c>
      <c r="R18" s="51">
        <f>VLOOKUP($O18,CardStats!$A$3:$AE$998,8,FALSE)</f>
        <v>1.411764705882353</v>
      </c>
      <c r="S18" s="51">
        <f>VLOOKUP($O18,CardStats!$A$3:$AE$998,10,FALSE)</f>
        <v>1.25</v>
      </c>
      <c r="T18" s="57">
        <f>VLOOKUP($O18,CardStats!$A$3:$AE$998,11,FALSE)</f>
        <v>0.76470588235294112</v>
      </c>
      <c r="U18" s="57">
        <f>VLOOKUP($O18,CardStats!$A$3:$AE$998,13,FALSE)</f>
        <v>0.625</v>
      </c>
      <c r="V18" s="57">
        <f>VLOOKUP($O18,CardStats!$A$3:$AE$998,14,FALSE)</f>
        <v>0.35294117647058826</v>
      </c>
      <c r="W18" s="57">
        <f>VLOOKUP($O18,CardStats!$A$3:$AE$998,16,FALSE)</f>
        <v>0.25</v>
      </c>
      <c r="X18" s="57">
        <f>VLOOKUP($O18,CardStats!$A$3:$AE$998,17,FALSE)</f>
        <v>0.6470588235294118</v>
      </c>
      <c r="Y18" s="57">
        <f>VLOOKUP($O18,CardStats!$A$3:$AE$998,19,FALSE)</f>
        <v>0.625</v>
      </c>
      <c r="Z18" s="57">
        <f>VLOOKUP($O18,CardStats!$A$3:$AE$998,20,FALSE)</f>
        <v>0.47058823529411764</v>
      </c>
      <c r="AA18" s="57">
        <f>VLOOKUP($O18,CardStats!$A$3:$AE$998,22,FALSE)</f>
        <v>0.375</v>
      </c>
    </row>
    <row r="19" spans="1:27" ht="14.4" hidden="1" thickTop="1" x14ac:dyDescent="0.3">
      <c r="A19" s="51">
        <f>VLOOKUP($M19,CardStats!$A$3:$AE$998,5,FALSE)</f>
        <v>2.7058823529411766</v>
      </c>
      <c r="B19" s="51">
        <f>VLOOKUP($M19,CardStats!$A$3:$AE$998,6,FALSE)</f>
        <v>1.875</v>
      </c>
      <c r="C19" s="51">
        <f>VLOOKUP($M19,CardStats!$A$3:$AE$998,8,FALSE)</f>
        <v>0.82352941176470584</v>
      </c>
      <c r="D19" s="51">
        <f>VLOOKUP($M19,CardStats!$A$3:$AE$998,9,FALSE)</f>
        <v>0.5</v>
      </c>
      <c r="E19" s="57">
        <f>VLOOKUP($M19,CardStats!$A$3:$AE$998,11,FALSE)</f>
        <v>0.58823529411764708</v>
      </c>
      <c r="F19" s="57">
        <f>VLOOKUP($M19,CardStats!$A$3:$AE$998,12,FALSE)</f>
        <v>0.375</v>
      </c>
      <c r="G19" s="57">
        <f>VLOOKUP($M19,CardStats!$A$3:$AE$998,14,FALSE)</f>
        <v>0.11764705882352941</v>
      </c>
      <c r="H19" s="57">
        <f>VLOOKUP($M19,CardStats!$A$3:$AE$998,15,FALSE)</f>
        <v>0</v>
      </c>
      <c r="I19" s="57">
        <f>VLOOKUP($M19,CardStats!$A$3:$AE$998,17,FALSE)</f>
        <v>0.47058823529411764</v>
      </c>
      <c r="J19" s="57">
        <f>VLOOKUP($M19,CardStats!$A$3:$AE$998,18,FALSE)</f>
        <v>0.375</v>
      </c>
      <c r="K19" s="57">
        <f>VLOOKUP($M19,CardStats!$A$3:$AE$998,20,FALSE)</f>
        <v>0.29411764705882354</v>
      </c>
      <c r="L19" s="57">
        <f>VLOOKUP($M19,CardStats!$A$3:$AE$998,21,FALSE)</f>
        <v>0.125</v>
      </c>
      <c r="M19" s="53" t="str">
        <f>Fixtures!A15</f>
        <v>Ajax</v>
      </c>
      <c r="N19" s="54">
        <f>Fixtures!D15</f>
        <v>43485</v>
      </c>
      <c r="O19" s="53" t="str">
        <f>Fixtures!B15</f>
        <v>Heerenveen</v>
      </c>
      <c r="P19" s="51">
        <f>VLOOKUP($O19,CardStats!$A$3:$AE$998,5,FALSE)</f>
        <v>3.1176470588235294</v>
      </c>
      <c r="Q19" s="51">
        <f>VLOOKUP($O19,CardStats!$A$3:$AE$998,7,FALSE)</f>
        <v>3.4444444444444446</v>
      </c>
      <c r="R19" s="51">
        <f>VLOOKUP($O19,CardStats!$A$3:$AE$998,8,FALSE)</f>
        <v>1.8235294117647058</v>
      </c>
      <c r="S19" s="51">
        <f>VLOOKUP($O19,CardStats!$A$3:$AE$998,10,FALSE)</f>
        <v>2.3333333333333335</v>
      </c>
      <c r="T19" s="57">
        <f>VLOOKUP($O19,CardStats!$A$3:$AE$998,11,FALSE)</f>
        <v>0.52941176470588236</v>
      </c>
      <c r="U19" s="57">
        <f>VLOOKUP($O19,CardStats!$A$3:$AE$998,13,FALSE)</f>
        <v>0.55555555555555558</v>
      </c>
      <c r="V19" s="57">
        <f>VLOOKUP($O19,CardStats!$A$3:$AE$998,14,FALSE)</f>
        <v>0.23529411764705882</v>
      </c>
      <c r="W19" s="57">
        <f>VLOOKUP($O19,CardStats!$A$3:$AE$998,16,FALSE)</f>
        <v>0.33333333333333331</v>
      </c>
      <c r="X19" s="57">
        <f>VLOOKUP($O19,CardStats!$A$3:$AE$998,17,FALSE)</f>
        <v>0.82352941176470584</v>
      </c>
      <c r="Y19" s="57">
        <f>VLOOKUP($O19,CardStats!$A$3:$AE$998,19,FALSE)</f>
        <v>0.88888888888888884</v>
      </c>
      <c r="Z19" s="57">
        <f>VLOOKUP($O19,CardStats!$A$3:$AE$998,20,FALSE)</f>
        <v>0.47058823529411764</v>
      </c>
      <c r="AA19" s="57">
        <f>VLOOKUP($O19,CardStats!$A$3:$AE$998,22,FALSE)</f>
        <v>0.55555555555555558</v>
      </c>
    </row>
    <row r="20" spans="1:27" ht="14.4" hidden="1" thickTop="1" x14ac:dyDescent="0.3">
      <c r="A20" s="51">
        <f>VLOOKUP($M20,CardStats!$A$3:$AE$998,5,FALSE)</f>
        <v>3.9473684210526314</v>
      </c>
      <c r="B20" s="51">
        <f>VLOOKUP($M20,CardStats!$A$3:$AE$998,6,FALSE)</f>
        <v>3.6</v>
      </c>
      <c r="C20" s="51">
        <f>VLOOKUP($M20,CardStats!$A$3:$AE$998,8,FALSE)</f>
        <v>1.5263157894736843</v>
      </c>
      <c r="D20" s="51">
        <f>VLOOKUP($M20,CardStats!$A$3:$AE$998,9,FALSE)</f>
        <v>1.3</v>
      </c>
      <c r="E20" s="57">
        <f>VLOOKUP($M20,CardStats!$A$3:$AE$998,11,FALSE)</f>
        <v>0.63157894736842102</v>
      </c>
      <c r="F20" s="57">
        <f>VLOOKUP($M20,CardStats!$A$3:$AE$998,12,FALSE)</f>
        <v>0.6</v>
      </c>
      <c r="G20" s="57">
        <f>VLOOKUP($M20,CardStats!$A$3:$AE$998,14,FALSE)</f>
        <v>0.42105263157894735</v>
      </c>
      <c r="H20" s="57">
        <f>VLOOKUP($M20,CardStats!$A$3:$AE$998,15,FALSE)</f>
        <v>0.3</v>
      </c>
      <c r="I20" s="57">
        <f>VLOOKUP($M20,CardStats!$A$3:$AE$998,17,FALSE)</f>
        <v>0.73684210526315785</v>
      </c>
      <c r="J20" s="57">
        <f>VLOOKUP($M20,CardStats!$A$3:$AE$998,18,FALSE)</f>
        <v>0.6</v>
      </c>
      <c r="K20" s="57">
        <f>VLOOKUP($M20,CardStats!$A$3:$AE$998,20,FALSE)</f>
        <v>0.57894736842105265</v>
      </c>
      <c r="L20" s="57">
        <f>VLOOKUP($M20,CardStats!$A$3:$AE$998,21,FALSE)</f>
        <v>0.5</v>
      </c>
      <c r="M20" s="53" t="str">
        <f>Fixtures!A16</f>
        <v>Barcelona</v>
      </c>
      <c r="N20" s="54">
        <f>Fixtures!D16</f>
        <v>43485</v>
      </c>
      <c r="O20" s="53" t="str">
        <f>Fixtures!B16</f>
        <v>Leganés</v>
      </c>
      <c r="P20" s="51">
        <f>VLOOKUP($O20,CardStats!$A$3:$AE$998,5,FALSE)</f>
        <v>4.4210526315789478</v>
      </c>
      <c r="Q20" s="51">
        <f>VLOOKUP($O20,CardStats!$A$3:$AE$998,7,FALSE)</f>
        <v>4</v>
      </c>
      <c r="R20" s="51">
        <f>VLOOKUP($O20,CardStats!$A$3:$AE$998,8,FALSE)</f>
        <v>2.5789473684210527</v>
      </c>
      <c r="S20" s="51">
        <f>VLOOKUP($O20,CardStats!$A$3:$AE$998,10,FALSE)</f>
        <v>2.7</v>
      </c>
      <c r="T20" s="57">
        <f>VLOOKUP($O20,CardStats!$A$3:$AE$998,11,FALSE)</f>
        <v>0.89473684210526316</v>
      </c>
      <c r="U20" s="57">
        <f>VLOOKUP($O20,CardStats!$A$3:$AE$998,13,FALSE)</f>
        <v>0.8</v>
      </c>
      <c r="V20" s="57">
        <f>VLOOKUP($O20,CardStats!$A$3:$AE$998,14,FALSE)</f>
        <v>0.42105263157894735</v>
      </c>
      <c r="W20" s="57">
        <f>VLOOKUP($O20,CardStats!$A$3:$AE$998,16,FALSE)</f>
        <v>0.3</v>
      </c>
      <c r="X20" s="57">
        <f>VLOOKUP($O20,CardStats!$A$3:$AE$998,17,FALSE)</f>
        <v>1</v>
      </c>
      <c r="Y20" s="57">
        <f>VLOOKUP($O20,CardStats!$A$3:$AE$998,19,FALSE)</f>
        <v>1</v>
      </c>
      <c r="Z20" s="57">
        <f>VLOOKUP($O20,CardStats!$A$3:$AE$998,20,FALSE)</f>
        <v>0.78947368421052633</v>
      </c>
      <c r="AA20" s="57">
        <f>VLOOKUP($O20,CardStats!$A$3:$AE$998,22,FALSE)</f>
        <v>0.8</v>
      </c>
    </row>
    <row r="21" spans="1:27" ht="14.4" hidden="1" thickTop="1" x14ac:dyDescent="0.3">
      <c r="A21" s="51">
        <f>VLOOKUP($M21,CardStats!$A$3:$AE$998,5,FALSE)</f>
        <v>5</v>
      </c>
      <c r="B21" s="51">
        <f>VLOOKUP($M21,CardStats!$A$3:$AE$998,6,FALSE)</f>
        <v>4.9000000000000004</v>
      </c>
      <c r="C21" s="51">
        <f>VLOOKUP($M21,CardStats!$A$3:$AE$998,8,FALSE)</f>
        <v>2</v>
      </c>
      <c r="D21" s="51">
        <f>VLOOKUP($M21,CardStats!$A$3:$AE$998,9,FALSE)</f>
        <v>1.6</v>
      </c>
      <c r="E21" s="57">
        <f>VLOOKUP($M21,CardStats!$A$3:$AE$998,11,FALSE)</f>
        <v>0.89473684210526316</v>
      </c>
      <c r="F21" s="57">
        <f>VLOOKUP($M21,CardStats!$A$3:$AE$998,12,FALSE)</f>
        <v>0.9</v>
      </c>
      <c r="G21" s="57">
        <f>VLOOKUP($M21,CardStats!$A$3:$AE$998,14,FALSE)</f>
        <v>0.57894736842105265</v>
      </c>
      <c r="H21" s="57">
        <f>VLOOKUP($M21,CardStats!$A$3:$AE$998,15,FALSE)</f>
        <v>0.6</v>
      </c>
      <c r="I21" s="57">
        <f>VLOOKUP($M21,CardStats!$A$3:$AE$998,17,FALSE)</f>
        <v>0.84210526315789469</v>
      </c>
      <c r="J21" s="57">
        <f>VLOOKUP($M21,CardStats!$A$3:$AE$998,18,FALSE)</f>
        <v>0.7</v>
      </c>
      <c r="K21" s="57">
        <f>VLOOKUP($M21,CardStats!$A$3:$AE$998,20,FALSE)</f>
        <v>0.68421052631578949</v>
      </c>
      <c r="L21" s="57">
        <f>VLOOKUP($M21,CardStats!$A$3:$AE$998,21,FALSE)</f>
        <v>0.6</v>
      </c>
      <c r="M21" s="53" t="str">
        <f>Fixtures!A17</f>
        <v>Real Betis</v>
      </c>
      <c r="N21" s="54">
        <f>Fixtures!D17</f>
        <v>43485</v>
      </c>
      <c r="O21" s="53" t="str">
        <f>Fixtures!B17</f>
        <v>Girona</v>
      </c>
      <c r="P21" s="51">
        <f>VLOOKUP($O21,CardStats!$A$3:$AE$998,5,FALSE)</f>
        <v>4.7894736842105265</v>
      </c>
      <c r="Q21" s="51">
        <f>VLOOKUP($O21,CardStats!$A$3:$AE$998,7,FALSE)</f>
        <v>5.333333333333333</v>
      </c>
      <c r="R21" s="51">
        <f>VLOOKUP($O21,CardStats!$A$3:$AE$998,8,FALSE)</f>
        <v>1.8947368421052631</v>
      </c>
      <c r="S21" s="51">
        <f>VLOOKUP($O21,CardStats!$A$3:$AE$998,10,FALSE)</f>
        <v>2.3333333333333335</v>
      </c>
      <c r="T21" s="57">
        <f>VLOOKUP($O21,CardStats!$A$3:$AE$998,11,FALSE)</f>
        <v>0.89473684210526316</v>
      </c>
      <c r="U21" s="57">
        <f>VLOOKUP($O21,CardStats!$A$3:$AE$998,13,FALSE)</f>
        <v>1</v>
      </c>
      <c r="V21" s="57">
        <f>VLOOKUP($O21,CardStats!$A$3:$AE$998,14,FALSE)</f>
        <v>0.42105263157894735</v>
      </c>
      <c r="W21" s="57">
        <f>VLOOKUP($O21,CardStats!$A$3:$AE$998,16,FALSE)</f>
        <v>0.44444444444444442</v>
      </c>
      <c r="X21" s="57">
        <f>VLOOKUP($O21,CardStats!$A$3:$AE$998,17,FALSE)</f>
        <v>0.89473684210526316</v>
      </c>
      <c r="Y21" s="57">
        <f>VLOOKUP($O21,CardStats!$A$3:$AE$998,19,FALSE)</f>
        <v>1</v>
      </c>
      <c r="Z21" s="57">
        <f>VLOOKUP($O21,CardStats!$A$3:$AE$998,20,FALSE)</f>
        <v>0.47368421052631576</v>
      </c>
      <c r="AA21" s="57">
        <f>VLOOKUP($O21,CardStats!$A$3:$AE$998,22,FALSE)</f>
        <v>0.55555555555555558</v>
      </c>
    </row>
    <row r="22" spans="1:27" ht="14.4" hidden="1" thickTop="1" x14ac:dyDescent="0.3">
      <c r="A22" s="51">
        <f>VLOOKUP($M22,CardStats!$A$3:$AE$998,5,FALSE)</f>
        <v>4.5789473684210522</v>
      </c>
      <c r="B22" s="51">
        <f>VLOOKUP($M22,CardStats!$A$3:$AE$998,6,FALSE)</f>
        <v>5</v>
      </c>
      <c r="C22" s="51">
        <f>VLOOKUP($M22,CardStats!$A$3:$AE$998,8,FALSE)</f>
        <v>2.8947368421052633</v>
      </c>
      <c r="D22" s="51">
        <f>VLOOKUP($M22,CardStats!$A$3:$AE$998,9,FALSE)</f>
        <v>3.2222222222222223</v>
      </c>
      <c r="E22" s="57">
        <f>VLOOKUP($M22,CardStats!$A$3:$AE$998,11,FALSE)</f>
        <v>0.89473684210526316</v>
      </c>
      <c r="F22" s="57">
        <f>VLOOKUP($M22,CardStats!$A$3:$AE$998,12,FALSE)</f>
        <v>0.88888888888888884</v>
      </c>
      <c r="G22" s="57">
        <f>VLOOKUP($M22,CardStats!$A$3:$AE$998,14,FALSE)</f>
        <v>0.42105263157894735</v>
      </c>
      <c r="H22" s="57">
        <f>VLOOKUP($M22,CardStats!$A$3:$AE$998,15,FALSE)</f>
        <v>0.55555555555555558</v>
      </c>
      <c r="I22" s="57">
        <f>VLOOKUP($M22,CardStats!$A$3:$AE$998,17,FALSE)</f>
        <v>1</v>
      </c>
      <c r="J22" s="57">
        <f>VLOOKUP($M22,CardStats!$A$3:$AE$998,18,FALSE)</f>
        <v>1</v>
      </c>
      <c r="K22" s="57">
        <f>VLOOKUP($M22,CardStats!$A$3:$AE$998,20,FALSE)</f>
        <v>0.89473684210526316</v>
      </c>
      <c r="L22" s="57">
        <f>VLOOKUP($M22,CardStats!$A$3:$AE$998,21,FALSE)</f>
        <v>0.88888888888888884</v>
      </c>
      <c r="M22" s="53" t="str">
        <f>Fixtures!A18</f>
        <v>Levante</v>
      </c>
      <c r="N22" s="54">
        <f>Fixtures!D18</f>
        <v>43485</v>
      </c>
      <c r="O22" s="53" t="str">
        <f>Fixtures!B18</f>
        <v>Real Valladolid</v>
      </c>
      <c r="P22" s="51">
        <f>VLOOKUP($O22,CardStats!$A$3:$AE$998,5,FALSE)</f>
        <v>3.9473684210526314</v>
      </c>
      <c r="Q22" s="51">
        <f>VLOOKUP($O22,CardStats!$A$3:$AE$998,7,FALSE)</f>
        <v>4.2</v>
      </c>
      <c r="R22" s="51">
        <f>VLOOKUP($O22,CardStats!$A$3:$AE$998,8,FALSE)</f>
        <v>1.9473684210526316</v>
      </c>
      <c r="S22" s="51">
        <f>VLOOKUP($O22,CardStats!$A$3:$AE$998,10,FALSE)</f>
        <v>2.2999999999999998</v>
      </c>
      <c r="T22" s="57">
        <f>VLOOKUP($O22,CardStats!$A$3:$AE$998,11,FALSE)</f>
        <v>0.78947368421052633</v>
      </c>
      <c r="U22" s="57">
        <f>VLOOKUP($O22,CardStats!$A$3:$AE$998,13,FALSE)</f>
        <v>0.8</v>
      </c>
      <c r="V22" s="57">
        <f>VLOOKUP($O22,CardStats!$A$3:$AE$998,14,FALSE)</f>
        <v>0.42105263157894735</v>
      </c>
      <c r="W22" s="57">
        <f>VLOOKUP($O22,CardStats!$A$3:$AE$998,16,FALSE)</f>
        <v>0.4</v>
      </c>
      <c r="X22" s="57">
        <f>VLOOKUP($O22,CardStats!$A$3:$AE$998,17,FALSE)</f>
        <v>0.78947368421052633</v>
      </c>
      <c r="Y22" s="57">
        <f>VLOOKUP($O22,CardStats!$A$3:$AE$998,19,FALSE)</f>
        <v>0.9</v>
      </c>
      <c r="Z22" s="57">
        <f>VLOOKUP($O22,CardStats!$A$3:$AE$998,20,FALSE)</f>
        <v>0.57894736842105265</v>
      </c>
      <c r="AA22" s="57">
        <f>VLOOKUP($O22,CardStats!$A$3:$AE$998,22,FALSE)</f>
        <v>0.7</v>
      </c>
    </row>
    <row r="23" spans="1:27" ht="14.4" hidden="1" thickTop="1" x14ac:dyDescent="0.3">
      <c r="A23" s="51">
        <f>VLOOKUP($M23,CardStats!$A$3:$AE$998,5,FALSE)</f>
        <v>3.8947368421052633</v>
      </c>
      <c r="B23" s="51">
        <f>VLOOKUP($M23,CardStats!$A$3:$AE$998,6,FALSE)</f>
        <v>4.0999999999999996</v>
      </c>
      <c r="C23" s="51">
        <f>VLOOKUP($M23,CardStats!$A$3:$AE$998,8,FALSE)</f>
        <v>2.263157894736842</v>
      </c>
      <c r="D23" s="51">
        <f>VLOOKUP($M23,CardStats!$A$3:$AE$998,9,FALSE)</f>
        <v>2.2999999999999998</v>
      </c>
      <c r="E23" s="57">
        <f>VLOOKUP($M23,CardStats!$A$3:$AE$998,11,FALSE)</f>
        <v>0.73684210526315785</v>
      </c>
      <c r="F23" s="57">
        <f>VLOOKUP($M23,CardStats!$A$3:$AE$998,12,FALSE)</f>
        <v>0.8</v>
      </c>
      <c r="G23" s="57">
        <f>VLOOKUP($M23,CardStats!$A$3:$AE$998,14,FALSE)</f>
        <v>0.42105263157894735</v>
      </c>
      <c r="H23" s="57">
        <f>VLOOKUP($M23,CardStats!$A$3:$AE$998,15,FALSE)</f>
        <v>0.4</v>
      </c>
      <c r="I23" s="57">
        <f>VLOOKUP($M23,CardStats!$A$3:$AE$998,17,FALSE)</f>
        <v>1</v>
      </c>
      <c r="J23" s="57">
        <f>VLOOKUP($M23,CardStats!$A$3:$AE$998,18,FALSE)</f>
        <v>1</v>
      </c>
      <c r="K23" s="57">
        <f>VLOOKUP($M23,CardStats!$A$3:$AE$998,20,FALSE)</f>
        <v>0.73684210526315785</v>
      </c>
      <c r="L23" s="57">
        <f>VLOOKUP($M23,CardStats!$A$3:$AE$998,21,FALSE)</f>
        <v>0.7</v>
      </c>
      <c r="M23" s="53" t="str">
        <f>Fixtures!A19</f>
        <v>Rayo Vallecano</v>
      </c>
      <c r="N23" s="54">
        <f>Fixtures!D19</f>
        <v>43485</v>
      </c>
      <c r="O23" s="53" t="str">
        <f>Fixtures!B19</f>
        <v>Real Sociedad</v>
      </c>
      <c r="P23" s="51">
        <f>VLOOKUP($O23,CardStats!$A$3:$AE$998,5,FALSE)</f>
        <v>5.2105263157894735</v>
      </c>
      <c r="Q23" s="51">
        <f>VLOOKUP($O23,CardStats!$A$3:$AE$998,7,FALSE)</f>
        <v>5.5</v>
      </c>
      <c r="R23" s="51">
        <f>VLOOKUP($O23,CardStats!$A$3:$AE$998,8,FALSE)</f>
        <v>2.2105263157894739</v>
      </c>
      <c r="S23" s="51">
        <f>VLOOKUP($O23,CardStats!$A$3:$AE$998,10,FALSE)</f>
        <v>2.1</v>
      </c>
      <c r="T23" s="57">
        <f>VLOOKUP($O23,CardStats!$A$3:$AE$998,11,FALSE)</f>
        <v>0.89473684210526316</v>
      </c>
      <c r="U23" s="57">
        <f>VLOOKUP($O23,CardStats!$A$3:$AE$998,13,FALSE)</f>
        <v>1</v>
      </c>
      <c r="V23" s="57">
        <f>VLOOKUP($O23,CardStats!$A$3:$AE$998,14,FALSE)</f>
        <v>0.52631578947368418</v>
      </c>
      <c r="W23" s="57">
        <f>VLOOKUP($O23,CardStats!$A$3:$AE$998,16,FALSE)</f>
        <v>0.6</v>
      </c>
      <c r="X23" s="57">
        <f>VLOOKUP($O23,CardStats!$A$3:$AE$998,17,FALSE)</f>
        <v>1</v>
      </c>
      <c r="Y23" s="57">
        <f>VLOOKUP($O23,CardStats!$A$3:$AE$998,19,FALSE)</f>
        <v>1</v>
      </c>
      <c r="Z23" s="57">
        <f>VLOOKUP($O23,CardStats!$A$3:$AE$998,20,FALSE)</f>
        <v>0.63157894736842102</v>
      </c>
      <c r="AA23" s="57">
        <f>VLOOKUP($O23,CardStats!$A$3:$AE$998,22,FALSE)</f>
        <v>0.7</v>
      </c>
    </row>
    <row r="24" spans="1:27" ht="14.4" hidden="1" thickTop="1" x14ac:dyDescent="0.3">
      <c r="A24" s="51">
        <f>VLOOKUP($M24,CardStats!$A$3:$AE$998,5,FALSE)</f>
        <v>4.4736842105263159</v>
      </c>
      <c r="B24" s="51">
        <f>VLOOKUP($M24,CardStats!$A$3:$AE$998,6,FALSE)</f>
        <v>4.7</v>
      </c>
      <c r="C24" s="51">
        <f>VLOOKUP($M24,CardStats!$A$3:$AE$998,8,FALSE)</f>
        <v>2.4210526315789473</v>
      </c>
      <c r="D24" s="51">
        <f>VLOOKUP($M24,CardStats!$A$3:$AE$998,9,FALSE)</f>
        <v>2.6</v>
      </c>
      <c r="E24" s="57">
        <f>VLOOKUP($M24,CardStats!$A$3:$AE$998,11,FALSE)</f>
        <v>0.78947368421052633</v>
      </c>
      <c r="F24" s="57">
        <f>VLOOKUP($M24,CardStats!$A$3:$AE$998,12,FALSE)</f>
        <v>0.9</v>
      </c>
      <c r="G24" s="57">
        <f>VLOOKUP($M24,CardStats!$A$3:$AE$998,14,FALSE)</f>
        <v>0.47368421052631576</v>
      </c>
      <c r="H24" s="57">
        <f>VLOOKUP($M24,CardStats!$A$3:$AE$998,15,FALSE)</f>
        <v>0.5</v>
      </c>
      <c r="I24" s="57">
        <f>VLOOKUP($M24,CardStats!$A$3:$AE$998,17,FALSE)</f>
        <v>1</v>
      </c>
      <c r="J24" s="57">
        <f>VLOOKUP($M24,CardStats!$A$3:$AE$998,18,FALSE)</f>
        <v>1</v>
      </c>
      <c r="K24" s="57">
        <f>VLOOKUP($M24,CardStats!$A$3:$AE$998,20,FALSE)</f>
        <v>0.78947368421052633</v>
      </c>
      <c r="L24" s="57">
        <f>VLOOKUP($M24,CardStats!$A$3:$AE$998,21,FALSE)</f>
        <v>0.9</v>
      </c>
      <c r="M24" s="53" t="str">
        <f>Fixtures!A20</f>
        <v>Villarreal</v>
      </c>
      <c r="N24" s="54">
        <f>Fixtures!D20</f>
        <v>43485</v>
      </c>
      <c r="O24" s="53" t="str">
        <f>Fixtures!B20</f>
        <v>Athletic Club</v>
      </c>
      <c r="P24" s="51">
        <f>VLOOKUP($O24,CardStats!$A$3:$AE$998,5,FALSE)</f>
        <v>5.2631578947368425</v>
      </c>
      <c r="Q24" s="51">
        <f>VLOOKUP($O24,CardStats!$A$3:$AE$998,7,FALSE)</f>
        <v>4.8888888888888893</v>
      </c>
      <c r="R24" s="51">
        <f>VLOOKUP($O24,CardStats!$A$3:$AE$998,8,FALSE)</f>
        <v>3.1578947368421053</v>
      </c>
      <c r="S24" s="51">
        <f>VLOOKUP($O24,CardStats!$A$3:$AE$998,10,FALSE)</f>
        <v>3.3333333333333335</v>
      </c>
      <c r="T24" s="57">
        <f>VLOOKUP($O24,CardStats!$A$3:$AE$998,11,FALSE)</f>
        <v>0.89473684210526316</v>
      </c>
      <c r="U24" s="57">
        <f>VLOOKUP($O24,CardStats!$A$3:$AE$998,13,FALSE)</f>
        <v>0.88888888888888884</v>
      </c>
      <c r="V24" s="57">
        <f>VLOOKUP($O24,CardStats!$A$3:$AE$998,14,FALSE)</f>
        <v>0.63157894736842102</v>
      </c>
      <c r="W24" s="57">
        <f>VLOOKUP($O24,CardStats!$A$3:$AE$998,16,FALSE)</f>
        <v>0.55555555555555558</v>
      </c>
      <c r="X24" s="57">
        <f>VLOOKUP($O24,CardStats!$A$3:$AE$998,17,FALSE)</f>
        <v>0.94736842105263153</v>
      </c>
      <c r="Y24" s="57">
        <f>VLOOKUP($O24,CardStats!$A$3:$AE$998,19,FALSE)</f>
        <v>0.88888888888888884</v>
      </c>
      <c r="Z24" s="57">
        <f>VLOOKUP($O24,CardStats!$A$3:$AE$998,20,FALSE)</f>
        <v>0.84210526315789469</v>
      </c>
      <c r="AA24" s="57">
        <f>VLOOKUP($O24,CardStats!$A$3:$AE$998,22,FALSE)</f>
        <v>0.88888888888888884</v>
      </c>
    </row>
    <row r="25" spans="1:27" ht="14.4" hidden="1" thickTop="1" x14ac:dyDescent="0.3">
      <c r="A25" s="51">
        <f>VLOOKUP($M25,CardStats!$A$3:$AE$998,5,FALSE)</f>
        <v>3.0526315789473686</v>
      </c>
      <c r="B25" s="51">
        <f>VLOOKUP($M25,CardStats!$A$3:$AE$998,6,FALSE)</f>
        <v>3.5</v>
      </c>
      <c r="C25" s="51">
        <f>VLOOKUP($M25,CardStats!$A$3:$AE$998,8,FALSE)</f>
        <v>1.3157894736842106</v>
      </c>
      <c r="D25" s="51">
        <f>VLOOKUP($M25,CardStats!$A$3:$AE$998,9,FALSE)</f>
        <v>1.3</v>
      </c>
      <c r="E25" s="57">
        <f>VLOOKUP($M25,CardStats!$A$3:$AE$998,11,FALSE)</f>
        <v>0.68421052631578949</v>
      </c>
      <c r="F25" s="57">
        <f>VLOOKUP($M25,CardStats!$A$3:$AE$998,12,FALSE)</f>
        <v>0.8</v>
      </c>
      <c r="G25" s="57">
        <f>VLOOKUP($M25,CardStats!$A$3:$AE$998,14,FALSE)</f>
        <v>0.21052631578947367</v>
      </c>
      <c r="H25" s="57">
        <f>VLOOKUP($M25,CardStats!$A$3:$AE$998,15,FALSE)</f>
        <v>0.3</v>
      </c>
      <c r="I25" s="57">
        <f>VLOOKUP($M25,CardStats!$A$3:$AE$998,17,FALSE)</f>
        <v>0.89473684210526316</v>
      </c>
      <c r="J25" s="57">
        <f>VLOOKUP($M25,CardStats!$A$3:$AE$998,18,FALSE)</f>
        <v>1</v>
      </c>
      <c r="K25" s="57">
        <f>VLOOKUP($M25,CardStats!$A$3:$AE$998,20,FALSE)</f>
        <v>0.31578947368421051</v>
      </c>
      <c r="L25" s="57">
        <f>VLOOKUP($M25,CardStats!$A$3:$AE$998,21,FALSE)</f>
        <v>0.2</v>
      </c>
      <c r="M25" s="53" t="str">
        <f>Fixtures!A21</f>
        <v>Angers SCO</v>
      </c>
      <c r="N25" s="54">
        <f>Fixtures!D21</f>
        <v>43485</v>
      </c>
      <c r="O25" s="53" t="str">
        <f>Fixtures!B21</f>
        <v>Nantes</v>
      </c>
      <c r="P25" s="51">
        <f>VLOOKUP($O25,CardStats!$A$3:$AE$998,5,FALSE)</f>
        <v>3.65</v>
      </c>
      <c r="Q25" s="51">
        <f>VLOOKUP($O25,CardStats!$A$3:$AE$998,7,FALSE)</f>
        <v>3.7</v>
      </c>
      <c r="R25" s="51">
        <f>VLOOKUP($O25,CardStats!$A$3:$AE$998,8,FALSE)</f>
        <v>1.9</v>
      </c>
      <c r="S25" s="51">
        <f>VLOOKUP($O25,CardStats!$A$3:$AE$998,10,FALSE)</f>
        <v>2.2000000000000002</v>
      </c>
      <c r="T25" s="57">
        <f>VLOOKUP($O25,CardStats!$A$3:$AE$998,11,FALSE)</f>
        <v>0.7</v>
      </c>
      <c r="U25" s="57">
        <f>VLOOKUP($O25,CardStats!$A$3:$AE$998,13,FALSE)</f>
        <v>0.7</v>
      </c>
      <c r="V25" s="57">
        <f>VLOOKUP($O25,CardStats!$A$3:$AE$998,14,FALSE)</f>
        <v>0.25</v>
      </c>
      <c r="W25" s="57">
        <f>VLOOKUP($O25,CardStats!$A$3:$AE$998,16,FALSE)</f>
        <v>0.3</v>
      </c>
      <c r="X25" s="57">
        <f>VLOOKUP($O25,CardStats!$A$3:$AE$998,17,FALSE)</f>
        <v>0.85</v>
      </c>
      <c r="Y25" s="57">
        <f>VLOOKUP($O25,CardStats!$A$3:$AE$998,19,FALSE)</f>
        <v>0.9</v>
      </c>
      <c r="Z25" s="57">
        <f>VLOOKUP($O25,CardStats!$A$3:$AE$998,20,FALSE)</f>
        <v>0.55000000000000004</v>
      </c>
      <c r="AA25" s="57">
        <f>VLOOKUP($O25,CardStats!$A$3:$AE$998,22,FALSE)</f>
        <v>0.8</v>
      </c>
    </row>
    <row r="26" spans="1:27" ht="14.4" hidden="1" thickTop="1" x14ac:dyDescent="0.3">
      <c r="A26" s="51">
        <f>VLOOKUP($M26,CardStats!$A$3:$AE$998,5,FALSE)</f>
        <v>3.0526315789473686</v>
      </c>
      <c r="B26" s="51">
        <f>VLOOKUP($M26,CardStats!$A$3:$AE$998,6,FALSE)</f>
        <v>2.7</v>
      </c>
      <c r="C26" s="51">
        <f>VLOOKUP($M26,CardStats!$A$3:$AE$998,8,FALSE)</f>
        <v>1.6842105263157894</v>
      </c>
      <c r="D26" s="51">
        <f>VLOOKUP($M26,CardStats!$A$3:$AE$998,9,FALSE)</f>
        <v>1.2</v>
      </c>
      <c r="E26" s="57">
        <f>VLOOKUP($M26,CardStats!$A$3:$AE$998,11,FALSE)</f>
        <v>0.52631578947368418</v>
      </c>
      <c r="F26" s="57">
        <f>VLOOKUP($M26,CardStats!$A$3:$AE$998,12,FALSE)</f>
        <v>0.4</v>
      </c>
      <c r="G26" s="57">
        <f>VLOOKUP($M26,CardStats!$A$3:$AE$998,14,FALSE)</f>
        <v>0.26315789473684209</v>
      </c>
      <c r="H26" s="57">
        <f>VLOOKUP($M26,CardStats!$A$3:$AE$998,15,FALSE)</f>
        <v>0.1</v>
      </c>
      <c r="I26" s="57">
        <f>VLOOKUP($M26,CardStats!$A$3:$AE$998,17,FALSE)</f>
        <v>0.84210526315789469</v>
      </c>
      <c r="J26" s="57">
        <f>VLOOKUP($M26,CardStats!$A$3:$AE$998,18,FALSE)</f>
        <v>0.8</v>
      </c>
      <c r="K26" s="57">
        <f>VLOOKUP($M26,CardStats!$A$3:$AE$998,20,FALSE)</f>
        <v>0.36842105263157893</v>
      </c>
      <c r="L26" s="57">
        <f>VLOOKUP($M26,CardStats!$A$3:$AE$998,21,FALSE)</f>
        <v>0.2</v>
      </c>
      <c r="M26" s="53" t="str">
        <f>Fixtures!A22</f>
        <v>Bordeaux</v>
      </c>
      <c r="N26" s="54">
        <f>Fixtures!D22</f>
        <v>43485</v>
      </c>
      <c r="O26" s="53" t="str">
        <f>Fixtures!B22</f>
        <v>Dijon</v>
      </c>
      <c r="P26" s="51">
        <f>VLOOKUP($O26,CardStats!$A$3:$AE$998,5,FALSE)</f>
        <v>2.736842105263158</v>
      </c>
      <c r="Q26" s="51">
        <f>VLOOKUP($O26,CardStats!$A$3:$AE$998,7,FALSE)</f>
        <v>2.8</v>
      </c>
      <c r="R26" s="51">
        <f>VLOOKUP($O26,CardStats!$A$3:$AE$998,8,FALSE)</f>
        <v>1.5789473684210527</v>
      </c>
      <c r="S26" s="51">
        <f>VLOOKUP($O26,CardStats!$A$3:$AE$998,10,FALSE)</f>
        <v>1.5</v>
      </c>
      <c r="T26" s="57">
        <f>VLOOKUP($O26,CardStats!$A$3:$AE$998,11,FALSE)</f>
        <v>0.57894736842105265</v>
      </c>
      <c r="U26" s="57">
        <f>VLOOKUP($O26,CardStats!$A$3:$AE$998,13,FALSE)</f>
        <v>0.7</v>
      </c>
      <c r="V26" s="57">
        <f>VLOOKUP($O26,CardStats!$A$3:$AE$998,14,FALSE)</f>
        <v>0.10526315789473684</v>
      </c>
      <c r="W26" s="57">
        <f>VLOOKUP($O26,CardStats!$A$3:$AE$998,16,FALSE)</f>
        <v>0.1</v>
      </c>
      <c r="X26" s="57">
        <f>VLOOKUP($O26,CardStats!$A$3:$AE$998,17,FALSE)</f>
        <v>0.84210526315789469</v>
      </c>
      <c r="Y26" s="57">
        <f>VLOOKUP($O26,CardStats!$A$3:$AE$998,19,FALSE)</f>
        <v>0.9</v>
      </c>
      <c r="Z26" s="57">
        <f>VLOOKUP($O26,CardStats!$A$3:$AE$998,20,FALSE)</f>
        <v>0.52631578947368418</v>
      </c>
      <c r="AA26" s="57">
        <f>VLOOKUP($O26,CardStats!$A$3:$AE$998,22,FALSE)</f>
        <v>0.5</v>
      </c>
    </row>
    <row r="27" spans="1:27" ht="14.4" hidden="1" thickTop="1" x14ac:dyDescent="0.3">
      <c r="A27" s="51">
        <f>VLOOKUP($M27,CardStats!$A$3:$AE$998,5,FALSE)</f>
        <v>3.6315789473684212</v>
      </c>
      <c r="B27" s="51">
        <f>VLOOKUP($M27,CardStats!$A$3:$AE$998,6,FALSE)</f>
        <v>3.7777777777777777</v>
      </c>
      <c r="C27" s="51">
        <f>VLOOKUP($M27,CardStats!$A$3:$AE$998,8,FALSE)</f>
        <v>1.8947368421052631</v>
      </c>
      <c r="D27" s="51">
        <f>VLOOKUP($M27,CardStats!$A$3:$AE$998,9,FALSE)</f>
        <v>1.7777777777777777</v>
      </c>
      <c r="E27" s="57">
        <f>VLOOKUP($M27,CardStats!$A$3:$AE$998,11,FALSE)</f>
        <v>0.73684210526315785</v>
      </c>
      <c r="F27" s="57">
        <f>VLOOKUP($M27,CardStats!$A$3:$AE$998,12,FALSE)</f>
        <v>0.88888888888888884</v>
      </c>
      <c r="G27" s="57">
        <f>VLOOKUP($M27,CardStats!$A$3:$AE$998,14,FALSE)</f>
        <v>0.26315789473684209</v>
      </c>
      <c r="H27" s="57">
        <f>VLOOKUP($M27,CardStats!$A$3:$AE$998,15,FALSE)</f>
        <v>0.22222222222222221</v>
      </c>
      <c r="I27" s="57">
        <f>VLOOKUP($M27,CardStats!$A$3:$AE$998,17,FALSE)</f>
        <v>0.89473684210526316</v>
      </c>
      <c r="J27" s="57">
        <f>VLOOKUP($M27,CardStats!$A$3:$AE$998,18,FALSE)</f>
        <v>1</v>
      </c>
      <c r="K27" s="57">
        <f>VLOOKUP($M27,CardStats!$A$3:$AE$998,20,FALSE)</f>
        <v>0.73684210526315785</v>
      </c>
      <c r="L27" s="57">
        <f>VLOOKUP($M27,CardStats!$A$3:$AE$998,21,FALSE)</f>
        <v>0.66666666666666663</v>
      </c>
      <c r="M27" s="53" t="str">
        <f>Fixtures!A23</f>
        <v>Caen</v>
      </c>
      <c r="N27" s="54">
        <f>Fixtures!D23</f>
        <v>43485</v>
      </c>
      <c r="O27" s="53" t="str">
        <f>Fixtures!B23</f>
        <v>Olympique Marseille</v>
      </c>
      <c r="P27" s="51">
        <f>VLOOKUP($O27,CardStats!$A$3:$AE$998,5,FALSE)</f>
        <v>3.4736842105263159</v>
      </c>
      <c r="Q27" s="51">
        <f>VLOOKUP($O27,CardStats!$A$3:$AE$998,7,FALSE)</f>
        <v>3.1</v>
      </c>
      <c r="R27" s="51">
        <f>VLOOKUP($O27,CardStats!$A$3:$AE$998,8,FALSE)</f>
        <v>1.9473684210526316</v>
      </c>
      <c r="S27" s="51">
        <f>VLOOKUP($O27,CardStats!$A$3:$AE$998,10,FALSE)</f>
        <v>1.9</v>
      </c>
      <c r="T27" s="57">
        <f>VLOOKUP($O27,CardStats!$A$3:$AE$998,11,FALSE)</f>
        <v>0.63157894736842102</v>
      </c>
      <c r="U27" s="57">
        <f>VLOOKUP($O27,CardStats!$A$3:$AE$998,13,FALSE)</f>
        <v>0.7</v>
      </c>
      <c r="V27" s="57">
        <f>VLOOKUP($O27,CardStats!$A$3:$AE$998,14,FALSE)</f>
        <v>0.21052631578947367</v>
      </c>
      <c r="W27" s="57">
        <f>VLOOKUP($O27,CardStats!$A$3:$AE$998,16,FALSE)</f>
        <v>0.1</v>
      </c>
      <c r="X27" s="57">
        <f>VLOOKUP($O27,CardStats!$A$3:$AE$998,17,FALSE)</f>
        <v>0.89473684210526316</v>
      </c>
      <c r="Y27" s="57">
        <f>VLOOKUP($O27,CardStats!$A$3:$AE$998,19,FALSE)</f>
        <v>0.9</v>
      </c>
      <c r="Z27" s="57">
        <f>VLOOKUP($O27,CardStats!$A$3:$AE$998,20,FALSE)</f>
        <v>0.52631578947368418</v>
      </c>
      <c r="AA27" s="57">
        <f>VLOOKUP($O27,CardStats!$A$3:$AE$998,22,FALSE)</f>
        <v>0.5</v>
      </c>
    </row>
    <row r="28" spans="1:27" ht="14.4" hidden="1" thickTop="1" x14ac:dyDescent="0.3">
      <c r="A28" s="51">
        <f>VLOOKUP($M28,CardStats!$A$3:$AE$998,5,FALSE)</f>
        <v>3.8</v>
      </c>
      <c r="B28" s="51">
        <f>VLOOKUP($M28,CardStats!$A$3:$AE$998,6,FALSE)</f>
        <v>4.2222222222222223</v>
      </c>
      <c r="C28" s="51">
        <f>VLOOKUP($M28,CardStats!$A$3:$AE$998,8,FALSE)</f>
        <v>1.5</v>
      </c>
      <c r="D28" s="51">
        <f>VLOOKUP($M28,CardStats!$A$3:$AE$998,9,FALSE)</f>
        <v>1.7777777777777777</v>
      </c>
      <c r="E28" s="57">
        <f>VLOOKUP($M28,CardStats!$A$3:$AE$998,11,FALSE)</f>
        <v>0.8</v>
      </c>
      <c r="F28" s="57">
        <f>VLOOKUP($M28,CardStats!$A$3:$AE$998,12,FALSE)</f>
        <v>1</v>
      </c>
      <c r="G28" s="57">
        <f>VLOOKUP($M28,CardStats!$A$3:$AE$998,14,FALSE)</f>
        <v>0.3</v>
      </c>
      <c r="H28" s="57">
        <f>VLOOKUP($M28,CardStats!$A$3:$AE$998,15,FALSE)</f>
        <v>0.44444444444444442</v>
      </c>
      <c r="I28" s="57">
        <f>VLOOKUP($M28,CardStats!$A$3:$AE$998,17,FALSE)</f>
        <v>0.85</v>
      </c>
      <c r="J28" s="57">
        <f>VLOOKUP($M28,CardStats!$A$3:$AE$998,18,FALSE)</f>
        <v>0.88888888888888884</v>
      </c>
      <c r="K28" s="57">
        <f>VLOOKUP($M28,CardStats!$A$3:$AE$998,20,FALSE)</f>
        <v>0.35</v>
      </c>
      <c r="L28" s="57">
        <f>VLOOKUP($M28,CardStats!$A$3:$AE$998,21,FALSE)</f>
        <v>0.44444444444444442</v>
      </c>
      <c r="M28" s="53" t="str">
        <f>Fixtures!A24</f>
        <v>Rennes</v>
      </c>
      <c r="N28" s="54">
        <f>Fixtures!D24</f>
        <v>43485</v>
      </c>
      <c r="O28" s="53" t="str">
        <f>Fixtures!B24</f>
        <v>Montpellier</v>
      </c>
      <c r="P28" s="51">
        <f>VLOOKUP($O28,CardStats!$A$3:$AE$998,5,FALSE)</f>
        <v>3.1578947368421053</v>
      </c>
      <c r="Q28" s="51">
        <f>VLOOKUP($O28,CardStats!$A$3:$AE$998,7,FALSE)</f>
        <v>2.2222222222222223</v>
      </c>
      <c r="R28" s="51">
        <f>VLOOKUP($O28,CardStats!$A$3:$AE$998,8,FALSE)</f>
        <v>1.6842105263157894</v>
      </c>
      <c r="S28" s="51">
        <f>VLOOKUP($O28,CardStats!$A$3:$AE$998,10,FALSE)</f>
        <v>1.3333333333333333</v>
      </c>
      <c r="T28" s="57">
        <f>VLOOKUP($O28,CardStats!$A$3:$AE$998,11,FALSE)</f>
        <v>0.78947368421052633</v>
      </c>
      <c r="U28" s="57">
        <f>VLOOKUP($O28,CardStats!$A$3:$AE$998,13,FALSE)</f>
        <v>0.55555555555555558</v>
      </c>
      <c r="V28" s="57">
        <f>VLOOKUP($O28,CardStats!$A$3:$AE$998,14,FALSE)</f>
        <v>0.15789473684210525</v>
      </c>
      <c r="W28" s="57">
        <f>VLOOKUP($O28,CardStats!$A$3:$AE$998,16,FALSE)</f>
        <v>0</v>
      </c>
      <c r="X28" s="57">
        <f>VLOOKUP($O28,CardStats!$A$3:$AE$998,17,FALSE)</f>
        <v>0.78947368421052633</v>
      </c>
      <c r="Y28" s="57">
        <f>VLOOKUP($O28,CardStats!$A$3:$AE$998,19,FALSE)</f>
        <v>0.66666666666666663</v>
      </c>
      <c r="Z28" s="57">
        <f>VLOOKUP($O28,CardStats!$A$3:$AE$998,20,FALSE)</f>
        <v>0.68421052631578949</v>
      </c>
      <c r="AA28" s="57">
        <f>VLOOKUP($O28,CardStats!$A$3:$AE$998,22,FALSE)</f>
        <v>0.55555555555555558</v>
      </c>
    </row>
    <row r="29" spans="1:27" ht="14.4" hidden="1" thickTop="1" x14ac:dyDescent="0.3">
      <c r="A29" s="51">
        <f>VLOOKUP($M29,CardStats!$A$3:$AE$998,5,FALSE)</f>
        <v>2.95</v>
      </c>
      <c r="B29" s="51">
        <f>VLOOKUP($M29,CardStats!$A$3:$AE$998,6,FALSE)</f>
        <v>2.8</v>
      </c>
      <c r="C29" s="51">
        <f>VLOOKUP($M29,CardStats!$A$3:$AE$998,8,FALSE)</f>
        <v>1.65</v>
      </c>
      <c r="D29" s="51">
        <f>VLOOKUP($M29,CardStats!$A$3:$AE$998,9,FALSE)</f>
        <v>1.6</v>
      </c>
      <c r="E29" s="57">
        <f>VLOOKUP($M29,CardStats!$A$3:$AE$998,11,FALSE)</f>
        <v>0.7</v>
      </c>
      <c r="F29" s="57">
        <f>VLOOKUP($M29,CardStats!$A$3:$AE$998,12,FALSE)</f>
        <v>0.6</v>
      </c>
      <c r="G29" s="57">
        <f>VLOOKUP($M29,CardStats!$A$3:$AE$998,14,FALSE)</f>
        <v>0.15</v>
      </c>
      <c r="H29" s="57">
        <f>VLOOKUP($M29,CardStats!$A$3:$AE$998,15,FALSE)</f>
        <v>0.2</v>
      </c>
      <c r="I29" s="57">
        <f>VLOOKUP($M29,CardStats!$A$3:$AE$998,17,FALSE)</f>
        <v>0.8</v>
      </c>
      <c r="J29" s="57">
        <f>VLOOKUP($M29,CardStats!$A$3:$AE$998,18,FALSE)</f>
        <v>0.7</v>
      </c>
      <c r="K29" s="57">
        <f>VLOOKUP($M29,CardStats!$A$3:$AE$998,20,FALSE)</f>
        <v>0.55000000000000004</v>
      </c>
      <c r="L29" s="57">
        <f>VLOOKUP($M29,CardStats!$A$3:$AE$998,21,FALSE)</f>
        <v>0.5</v>
      </c>
      <c r="M29" s="53" t="str">
        <f>Fixtures!A25</f>
        <v>Saint-Étienne</v>
      </c>
      <c r="N29" s="54">
        <f>Fixtures!D25</f>
        <v>43485</v>
      </c>
      <c r="O29" s="53" t="str">
        <f>Fixtures!B25</f>
        <v>Olympique Lyonnais</v>
      </c>
      <c r="P29" s="51">
        <f>VLOOKUP($O29,CardStats!$A$3:$AE$998,5,FALSE)</f>
        <v>3.35</v>
      </c>
      <c r="Q29" s="51">
        <f>VLOOKUP($O29,CardStats!$A$3:$AE$998,7,FALSE)</f>
        <v>3.8888888888888888</v>
      </c>
      <c r="R29" s="51">
        <f>VLOOKUP($O29,CardStats!$A$3:$AE$998,8,FALSE)</f>
        <v>1.4</v>
      </c>
      <c r="S29" s="51">
        <f>VLOOKUP($O29,CardStats!$A$3:$AE$998,10,FALSE)</f>
        <v>2</v>
      </c>
      <c r="T29" s="57">
        <f>VLOOKUP($O29,CardStats!$A$3:$AE$998,11,FALSE)</f>
        <v>0.65</v>
      </c>
      <c r="U29" s="57">
        <f>VLOOKUP($O29,CardStats!$A$3:$AE$998,13,FALSE)</f>
        <v>0.77777777777777779</v>
      </c>
      <c r="V29" s="57">
        <f>VLOOKUP($O29,CardStats!$A$3:$AE$998,14,FALSE)</f>
        <v>0.2</v>
      </c>
      <c r="W29" s="57">
        <f>VLOOKUP($O29,CardStats!$A$3:$AE$998,16,FALSE)</f>
        <v>0.33333333333333331</v>
      </c>
      <c r="X29" s="57">
        <f>VLOOKUP($O29,CardStats!$A$3:$AE$998,17,FALSE)</f>
        <v>0.75</v>
      </c>
      <c r="Y29" s="57">
        <f>VLOOKUP($O29,CardStats!$A$3:$AE$998,19,FALSE)</f>
        <v>0.88888888888888884</v>
      </c>
      <c r="Z29" s="57">
        <f>VLOOKUP($O29,CardStats!$A$3:$AE$998,20,FALSE)</f>
        <v>0.35</v>
      </c>
      <c r="AA29" s="57">
        <f>VLOOKUP($O29,CardStats!$A$3:$AE$998,22,FALSE)</f>
        <v>0.55555555555555558</v>
      </c>
    </row>
    <row r="30" spans="1:27" ht="14.4" hidden="1" thickTop="1" x14ac:dyDescent="0.3">
      <c r="A30" s="51">
        <f>VLOOKUP($M30,CardStats!$A$3:$AE$998,5,FALSE)</f>
        <v>4.4375</v>
      </c>
      <c r="B30" s="51">
        <f>VLOOKUP($M30,CardStats!$A$3:$AE$998,6,FALSE)</f>
        <v>4</v>
      </c>
      <c r="C30" s="51">
        <f>VLOOKUP($M30,CardStats!$A$3:$AE$998,8,FALSE)</f>
        <v>2.3125</v>
      </c>
      <c r="D30" s="51">
        <f>VLOOKUP($M30,CardStats!$A$3:$AE$998,9,FALSE)</f>
        <v>2</v>
      </c>
      <c r="E30" s="57">
        <f>VLOOKUP($M30,CardStats!$A$3:$AE$998,11,FALSE)</f>
        <v>0.75</v>
      </c>
      <c r="F30" s="57">
        <f>VLOOKUP($M30,CardStats!$A$3:$AE$998,12,FALSE)</f>
        <v>0.75</v>
      </c>
      <c r="G30" s="57">
        <f>VLOOKUP($M30,CardStats!$A$3:$AE$998,14,FALSE)</f>
        <v>0.5</v>
      </c>
      <c r="H30" s="57">
        <f>VLOOKUP($M30,CardStats!$A$3:$AE$998,15,FALSE)</f>
        <v>0.375</v>
      </c>
      <c r="I30" s="57">
        <f>VLOOKUP($M30,CardStats!$A$3:$AE$998,17,FALSE)</f>
        <v>1</v>
      </c>
      <c r="J30" s="57">
        <f>VLOOKUP($M30,CardStats!$A$3:$AE$998,18,FALSE)</f>
        <v>1</v>
      </c>
      <c r="K30" s="57">
        <f>VLOOKUP($M30,CardStats!$A$3:$AE$998,20,FALSE)</f>
        <v>0.75</v>
      </c>
      <c r="L30" s="57">
        <f>VLOOKUP($M30,CardStats!$A$3:$AE$998,21,FALSE)</f>
        <v>0.625</v>
      </c>
      <c r="M30" s="53" t="str">
        <f>Fixtures!A26</f>
        <v>Schalke 04</v>
      </c>
      <c r="N30" s="54">
        <f>Fixtures!D26</f>
        <v>43485</v>
      </c>
      <c r="O30" s="53" t="str">
        <f>Fixtures!B26</f>
        <v>Wolfsburg</v>
      </c>
      <c r="P30" s="51">
        <f>VLOOKUP($O30,CardStats!$A$3:$AE$998,5,FALSE)</f>
        <v>4.2352941176470589</v>
      </c>
      <c r="Q30" s="51">
        <f>VLOOKUP($O30,CardStats!$A$3:$AE$998,7,FALSE)</f>
        <v>5.125</v>
      </c>
      <c r="R30" s="51">
        <f>VLOOKUP($O30,CardStats!$A$3:$AE$998,8,FALSE)</f>
        <v>2.0588235294117645</v>
      </c>
      <c r="S30" s="51">
        <f>VLOOKUP($O30,CardStats!$A$3:$AE$998,10,FALSE)</f>
        <v>2.875</v>
      </c>
      <c r="T30" s="57">
        <f>VLOOKUP($O30,CardStats!$A$3:$AE$998,11,FALSE)</f>
        <v>0.70588235294117652</v>
      </c>
      <c r="U30" s="57">
        <f>VLOOKUP($O30,CardStats!$A$3:$AE$998,13,FALSE)</f>
        <v>0.875</v>
      </c>
      <c r="V30" s="57">
        <f>VLOOKUP($O30,CardStats!$A$3:$AE$998,14,FALSE)</f>
        <v>0.35294117647058826</v>
      </c>
      <c r="W30" s="57">
        <f>VLOOKUP($O30,CardStats!$A$3:$AE$998,16,FALSE)</f>
        <v>0.5</v>
      </c>
      <c r="X30" s="57">
        <f>VLOOKUP($O30,CardStats!$A$3:$AE$998,17,FALSE)</f>
        <v>0.88235294117647056</v>
      </c>
      <c r="Y30" s="57">
        <f>VLOOKUP($O30,CardStats!$A$3:$AE$998,19,FALSE)</f>
        <v>1</v>
      </c>
      <c r="Z30" s="57">
        <f>VLOOKUP($O30,CardStats!$A$3:$AE$998,20,FALSE)</f>
        <v>0.52941176470588236</v>
      </c>
      <c r="AA30" s="57">
        <f>VLOOKUP($O30,CardStats!$A$3:$AE$998,22,FALSE)</f>
        <v>0.75</v>
      </c>
    </row>
    <row r="31" spans="1:27" ht="14.4" hidden="1" thickTop="1" x14ac:dyDescent="0.3">
      <c r="A31" s="51">
        <f>VLOOKUP($M31,CardStats!$A$3:$AE$998,5,FALSE)</f>
        <v>3.2941176470588234</v>
      </c>
      <c r="B31" s="51">
        <f>VLOOKUP($M31,CardStats!$A$3:$AE$998,6,FALSE)</f>
        <v>3.7777777777777777</v>
      </c>
      <c r="C31" s="51">
        <f>VLOOKUP($M31,CardStats!$A$3:$AE$998,8,FALSE)</f>
        <v>1.7647058823529411</v>
      </c>
      <c r="D31" s="51">
        <f>VLOOKUP($M31,CardStats!$A$3:$AE$998,9,FALSE)</f>
        <v>1.8888888888888888</v>
      </c>
      <c r="E31" s="57">
        <f>VLOOKUP($M31,CardStats!$A$3:$AE$998,11,FALSE)</f>
        <v>0.58823529411764708</v>
      </c>
      <c r="F31" s="57">
        <f>VLOOKUP($M31,CardStats!$A$3:$AE$998,12,FALSE)</f>
        <v>0.77777777777777779</v>
      </c>
      <c r="G31" s="57">
        <f>VLOOKUP($M31,CardStats!$A$3:$AE$998,14,FALSE)</f>
        <v>0.29411764705882354</v>
      </c>
      <c r="H31" s="57">
        <f>VLOOKUP($M31,CardStats!$A$3:$AE$998,15,FALSE)</f>
        <v>0.33333333333333331</v>
      </c>
      <c r="I31" s="57">
        <f>VLOOKUP($M31,CardStats!$A$3:$AE$998,17,FALSE)</f>
        <v>0.82352941176470584</v>
      </c>
      <c r="J31" s="57">
        <f>VLOOKUP($M31,CardStats!$A$3:$AE$998,18,FALSE)</f>
        <v>0.88888888888888884</v>
      </c>
      <c r="K31" s="57">
        <f>VLOOKUP($M31,CardStats!$A$3:$AE$998,20,FALSE)</f>
        <v>0.6470588235294118</v>
      </c>
      <c r="L31" s="57">
        <f>VLOOKUP($M31,CardStats!$A$3:$AE$998,21,FALSE)</f>
        <v>0.66666666666666663</v>
      </c>
      <c r="M31" s="53" t="str">
        <f>Fixtures!A27</f>
        <v>Nürnberg</v>
      </c>
      <c r="N31" s="54">
        <f>Fixtures!D27</f>
        <v>43485</v>
      </c>
      <c r="O31" s="53" t="str">
        <f>Fixtures!B27</f>
        <v>Hertha BSC</v>
      </c>
      <c r="P31" s="51">
        <f>VLOOKUP($O31,CardStats!$A$3:$AE$998,5,FALSE)</f>
        <v>2.7333333333333334</v>
      </c>
      <c r="Q31" s="51">
        <f>VLOOKUP($O31,CardStats!$A$3:$AE$998,7,FALSE)</f>
        <v>3</v>
      </c>
      <c r="R31" s="51">
        <f>VLOOKUP($O31,CardStats!$A$3:$AE$998,8,FALSE)</f>
        <v>1.8</v>
      </c>
      <c r="S31" s="51">
        <f>VLOOKUP($O31,CardStats!$A$3:$AE$998,10,FALSE)</f>
        <v>2</v>
      </c>
      <c r="T31" s="57">
        <f>VLOOKUP($O31,CardStats!$A$3:$AE$998,11,FALSE)</f>
        <v>0.6</v>
      </c>
      <c r="U31" s="57">
        <f>VLOOKUP($O31,CardStats!$A$3:$AE$998,13,FALSE)</f>
        <v>0.625</v>
      </c>
      <c r="V31" s="57">
        <f>VLOOKUP($O31,CardStats!$A$3:$AE$998,14,FALSE)</f>
        <v>6.6666666666666666E-2</v>
      </c>
      <c r="W31" s="57">
        <f>VLOOKUP($O31,CardStats!$A$3:$AE$998,16,FALSE)</f>
        <v>0.125</v>
      </c>
      <c r="X31" s="57">
        <f>VLOOKUP($O31,CardStats!$A$3:$AE$998,17,FALSE)</f>
        <v>1</v>
      </c>
      <c r="Y31" s="57">
        <f>VLOOKUP($O31,CardStats!$A$3:$AE$998,19,FALSE)</f>
        <v>1</v>
      </c>
      <c r="Z31" s="57">
        <f>VLOOKUP($O31,CardStats!$A$3:$AE$998,20,FALSE)</f>
        <v>0.53333333333333333</v>
      </c>
      <c r="AA31" s="57">
        <f>VLOOKUP($O31,CardStats!$A$3:$AE$998,22,FALSE)</f>
        <v>0.625</v>
      </c>
    </row>
    <row r="32" spans="1:27" ht="14.4" hidden="1" thickTop="1" x14ac:dyDescent="0.3">
      <c r="A32" s="51">
        <f>VLOOKUP($M32,CardStats!$A$3:$AE$998,5,FALSE)</f>
        <v>5.7333333333333334</v>
      </c>
      <c r="B32" s="51">
        <f>VLOOKUP($M32,CardStats!$A$3:$AE$998,6,FALSE)</f>
        <v>5.5</v>
      </c>
      <c r="C32" s="51">
        <f>VLOOKUP($M32,CardStats!$A$3:$AE$998,8,FALSE)</f>
        <v>3.2</v>
      </c>
      <c r="D32" s="51">
        <f>VLOOKUP($M32,CardStats!$A$3:$AE$998,9,FALSE)</f>
        <v>2.8333333333333335</v>
      </c>
      <c r="E32" s="57">
        <f>VLOOKUP($M32,CardStats!$A$3:$AE$998,11,FALSE)</f>
        <v>1</v>
      </c>
      <c r="F32" s="57">
        <f>VLOOKUP($M32,CardStats!$A$3:$AE$998,12,FALSE)</f>
        <v>1</v>
      </c>
      <c r="G32" s="57">
        <f>VLOOKUP($M32,CardStats!$A$3:$AE$998,14,FALSE)</f>
        <v>0.73333333333333328</v>
      </c>
      <c r="H32" s="57">
        <f>VLOOKUP($M32,CardStats!$A$3:$AE$998,15,FALSE)</f>
        <v>0.66666666666666663</v>
      </c>
      <c r="I32" s="57">
        <f>VLOOKUP($M32,CardStats!$A$3:$AE$998,17,FALSE)</f>
        <v>1</v>
      </c>
      <c r="J32" s="57">
        <f>VLOOKUP($M32,CardStats!$A$3:$AE$998,18,FALSE)</f>
        <v>1</v>
      </c>
      <c r="K32" s="57">
        <f>VLOOKUP($M32,CardStats!$A$3:$AE$998,20,FALSE)</f>
        <v>0.93333333333333335</v>
      </c>
      <c r="L32" s="57">
        <f>VLOOKUP($M32,CardStats!$A$3:$AE$998,21,FALSE)</f>
        <v>0.83333333333333337</v>
      </c>
      <c r="M32" s="53" t="str">
        <f>Fixtures!A28</f>
        <v>Boavista</v>
      </c>
      <c r="N32" s="54">
        <f>Fixtures!D28</f>
        <v>43485</v>
      </c>
      <c r="O32" s="53" t="str">
        <f>Fixtures!B28</f>
        <v>Portimonense</v>
      </c>
      <c r="P32" s="51">
        <f>VLOOKUP($O32,CardStats!$A$3:$AE$998,5,FALSE)</f>
        <v>4.8571428571428568</v>
      </c>
      <c r="Q32" s="51">
        <f>VLOOKUP($O32,CardStats!$A$3:$AE$998,7,FALSE)</f>
        <v>4.7142857142857144</v>
      </c>
      <c r="R32" s="51">
        <f>VLOOKUP($O32,CardStats!$A$3:$AE$998,8,FALSE)</f>
        <v>2.0714285714285716</v>
      </c>
      <c r="S32" s="51">
        <f>VLOOKUP($O32,CardStats!$A$3:$AE$998,10,FALSE)</f>
        <v>2.4285714285714284</v>
      </c>
      <c r="T32" s="57">
        <f>VLOOKUP($O32,CardStats!$A$3:$AE$998,11,FALSE)</f>
        <v>0.9285714285714286</v>
      </c>
      <c r="U32" s="57">
        <f>VLOOKUP($O32,CardStats!$A$3:$AE$998,13,FALSE)</f>
        <v>0.8571428571428571</v>
      </c>
      <c r="V32" s="57">
        <f>VLOOKUP($O32,CardStats!$A$3:$AE$998,14,FALSE)</f>
        <v>0.5714285714285714</v>
      </c>
      <c r="W32" s="57">
        <f>VLOOKUP($O32,CardStats!$A$3:$AE$998,16,FALSE)</f>
        <v>0.5714285714285714</v>
      </c>
      <c r="X32" s="57">
        <f>VLOOKUP($O32,CardStats!$A$3:$AE$998,17,FALSE)</f>
        <v>0.9285714285714286</v>
      </c>
      <c r="Y32" s="57">
        <f>VLOOKUP($O32,CardStats!$A$3:$AE$998,19,FALSE)</f>
        <v>1</v>
      </c>
      <c r="Z32" s="57">
        <f>VLOOKUP($O32,CardStats!$A$3:$AE$998,20,FALSE)</f>
        <v>0.5</v>
      </c>
      <c r="AA32" s="57">
        <f>VLOOKUP($O32,CardStats!$A$3:$AE$998,22,FALSE)</f>
        <v>0.5714285714285714</v>
      </c>
    </row>
    <row r="33" spans="1:27" ht="14.4" hidden="1" thickTop="1" x14ac:dyDescent="0.3">
      <c r="A33" s="51">
        <f>VLOOKUP($M33,CardStats!$A$3:$AE$998,5,FALSE)</f>
        <v>4</v>
      </c>
      <c r="B33" s="51">
        <f>VLOOKUP($M33,CardStats!$A$3:$AE$998,6,FALSE)</f>
        <v>4.5</v>
      </c>
      <c r="C33" s="51">
        <f>VLOOKUP($M33,CardStats!$A$3:$AE$998,8,FALSE)</f>
        <v>2.1428571428571428</v>
      </c>
      <c r="D33" s="51">
        <f>VLOOKUP($M33,CardStats!$A$3:$AE$998,9,FALSE)</f>
        <v>2.125</v>
      </c>
      <c r="E33" s="57">
        <f>VLOOKUP($M33,CardStats!$A$3:$AE$998,11,FALSE)</f>
        <v>0.7857142857142857</v>
      </c>
      <c r="F33" s="57">
        <f>VLOOKUP($M33,CardStats!$A$3:$AE$998,12,FALSE)</f>
        <v>0.875</v>
      </c>
      <c r="G33" s="57">
        <f>VLOOKUP($M33,CardStats!$A$3:$AE$998,14,FALSE)</f>
        <v>0.5714285714285714</v>
      </c>
      <c r="H33" s="57">
        <f>VLOOKUP($M33,CardStats!$A$3:$AE$998,15,FALSE)</f>
        <v>0.625</v>
      </c>
      <c r="I33" s="57">
        <f>VLOOKUP($M33,CardStats!$A$3:$AE$998,17,FALSE)</f>
        <v>0.9285714285714286</v>
      </c>
      <c r="J33" s="57">
        <f>VLOOKUP($M33,CardStats!$A$3:$AE$998,18,FALSE)</f>
        <v>1</v>
      </c>
      <c r="K33" s="57">
        <f>VLOOKUP($M33,CardStats!$A$3:$AE$998,20,FALSE)</f>
        <v>0.7857142857142857</v>
      </c>
      <c r="L33" s="57">
        <f>VLOOKUP($M33,CardStats!$A$3:$AE$998,21,FALSE)</f>
        <v>0.875</v>
      </c>
      <c r="M33" s="53" t="str">
        <f>Fixtures!A29</f>
        <v>Desportivo Aves</v>
      </c>
      <c r="N33" s="54">
        <f>Fixtures!D29</f>
        <v>43485</v>
      </c>
      <c r="O33" s="53" t="str">
        <f>Fixtures!B29</f>
        <v>Vitória Setúbal</v>
      </c>
      <c r="P33" s="51">
        <f>VLOOKUP($O33,CardStats!$A$3:$AE$998,5,FALSE)</f>
        <v>4.9375</v>
      </c>
      <c r="Q33" s="51">
        <f>VLOOKUP($O33,CardStats!$A$3:$AE$998,7,FALSE)</f>
        <v>4.5</v>
      </c>
      <c r="R33" s="51">
        <f>VLOOKUP($O33,CardStats!$A$3:$AE$998,8,FALSE)</f>
        <v>2.5</v>
      </c>
      <c r="S33" s="51">
        <f>VLOOKUP($O33,CardStats!$A$3:$AE$998,10,FALSE)</f>
        <v>2.625</v>
      </c>
      <c r="T33" s="57">
        <f>VLOOKUP($O33,CardStats!$A$3:$AE$998,11,FALSE)</f>
        <v>0.875</v>
      </c>
      <c r="U33" s="57">
        <f>VLOOKUP($O33,CardStats!$A$3:$AE$998,13,FALSE)</f>
        <v>0.875</v>
      </c>
      <c r="V33" s="57">
        <f>VLOOKUP($O33,CardStats!$A$3:$AE$998,14,FALSE)</f>
        <v>0.625</v>
      </c>
      <c r="W33" s="57">
        <f>VLOOKUP($O33,CardStats!$A$3:$AE$998,16,FALSE)</f>
        <v>0.5</v>
      </c>
      <c r="X33" s="57">
        <f>VLOOKUP($O33,CardStats!$A$3:$AE$998,17,FALSE)</f>
        <v>0.9375</v>
      </c>
      <c r="Y33" s="57">
        <f>VLOOKUP($O33,CardStats!$A$3:$AE$998,19,FALSE)</f>
        <v>1</v>
      </c>
      <c r="Z33" s="57">
        <f>VLOOKUP($O33,CardStats!$A$3:$AE$998,20,FALSE)</f>
        <v>0.8125</v>
      </c>
      <c r="AA33" s="57">
        <f>VLOOKUP($O33,CardStats!$A$3:$AE$998,22,FALSE)</f>
        <v>0.875</v>
      </c>
    </row>
    <row r="34" spans="1:27" ht="14.4" hidden="1" thickTop="1" x14ac:dyDescent="0.3">
      <c r="A34" s="51">
        <f>VLOOKUP($M34,CardStats!$A$3:$AE$998,5,FALSE)</f>
        <v>5.7142857142857144</v>
      </c>
      <c r="B34" s="51">
        <f>VLOOKUP($M34,CardStats!$A$3:$AE$998,6,FALSE)</f>
        <v>6.375</v>
      </c>
      <c r="C34" s="51">
        <f>VLOOKUP($M34,CardStats!$A$3:$AE$998,8,FALSE)</f>
        <v>2.7142857142857144</v>
      </c>
      <c r="D34" s="51">
        <f>VLOOKUP($M34,CardStats!$A$3:$AE$998,9,FALSE)</f>
        <v>2.625</v>
      </c>
      <c r="E34" s="57">
        <f>VLOOKUP($M34,CardStats!$A$3:$AE$998,11,FALSE)</f>
        <v>1</v>
      </c>
      <c r="F34" s="57">
        <f>VLOOKUP($M34,CardStats!$A$3:$AE$998,12,FALSE)</f>
        <v>1</v>
      </c>
      <c r="G34" s="57">
        <f>VLOOKUP($M34,CardStats!$A$3:$AE$998,14,FALSE)</f>
        <v>0.7857142857142857</v>
      </c>
      <c r="H34" s="57">
        <f>VLOOKUP($M34,CardStats!$A$3:$AE$998,15,FALSE)</f>
        <v>0.875</v>
      </c>
      <c r="I34" s="57">
        <f>VLOOKUP($M34,CardStats!$A$3:$AE$998,17,FALSE)</f>
        <v>1</v>
      </c>
      <c r="J34" s="57">
        <f>VLOOKUP($M34,CardStats!$A$3:$AE$998,18,FALSE)</f>
        <v>1</v>
      </c>
      <c r="K34" s="57">
        <f>VLOOKUP($M34,CardStats!$A$3:$AE$998,20,FALSE)</f>
        <v>0.9285714285714286</v>
      </c>
      <c r="L34" s="57">
        <f>VLOOKUP($M34,CardStats!$A$3:$AE$998,21,FALSE)</f>
        <v>0.875</v>
      </c>
      <c r="M34" s="53" t="str">
        <f>Fixtures!A30</f>
        <v>Rio Ave</v>
      </c>
      <c r="N34" s="54">
        <f>Fixtures!D30</f>
        <v>43485</v>
      </c>
      <c r="O34" s="53" t="str">
        <f>Fixtures!B30</f>
        <v>Feirense</v>
      </c>
      <c r="P34" s="51">
        <f>VLOOKUP($O34,CardStats!$A$3:$AE$998,5,FALSE)</f>
        <v>4.7142857142857144</v>
      </c>
      <c r="Q34" s="51">
        <f>VLOOKUP($O34,CardStats!$A$3:$AE$998,7,FALSE)</f>
        <v>4.375</v>
      </c>
      <c r="R34" s="51">
        <f>VLOOKUP($O34,CardStats!$A$3:$AE$998,8,FALSE)</f>
        <v>2.5714285714285716</v>
      </c>
      <c r="S34" s="51">
        <f>VLOOKUP($O34,CardStats!$A$3:$AE$998,10,FALSE)</f>
        <v>2.75</v>
      </c>
      <c r="T34" s="57">
        <f>VLOOKUP($O34,CardStats!$A$3:$AE$998,11,FALSE)</f>
        <v>0.9285714285714286</v>
      </c>
      <c r="U34" s="57">
        <f>VLOOKUP($O34,CardStats!$A$3:$AE$998,13,FALSE)</f>
        <v>0.875</v>
      </c>
      <c r="V34" s="57">
        <f>VLOOKUP($O34,CardStats!$A$3:$AE$998,14,FALSE)</f>
        <v>0.35714285714285715</v>
      </c>
      <c r="W34" s="57">
        <f>VLOOKUP($O34,CardStats!$A$3:$AE$998,16,FALSE)</f>
        <v>0.25</v>
      </c>
      <c r="X34" s="57">
        <f>VLOOKUP($O34,CardStats!$A$3:$AE$998,17,FALSE)</f>
        <v>1</v>
      </c>
      <c r="Y34" s="57">
        <f>VLOOKUP($O34,CardStats!$A$3:$AE$998,19,FALSE)</f>
        <v>1</v>
      </c>
      <c r="Z34" s="57">
        <f>VLOOKUP($O34,CardStats!$A$3:$AE$998,20,FALSE)</f>
        <v>0.8571428571428571</v>
      </c>
      <c r="AA34" s="57">
        <f>VLOOKUP($O34,CardStats!$A$3:$AE$998,22,FALSE)</f>
        <v>0.875</v>
      </c>
    </row>
    <row r="35" spans="1:27" ht="14.4" hidden="1" thickTop="1" x14ac:dyDescent="0.3">
      <c r="A35" s="51">
        <f>VLOOKUP($M35,CardStats!$A$3:$AE$998,5,FALSE)</f>
        <v>3.7142857142857144</v>
      </c>
      <c r="B35" s="51">
        <f>VLOOKUP($M35,CardStats!$A$3:$AE$998,6,FALSE)</f>
        <v>3.5</v>
      </c>
      <c r="C35" s="51">
        <f>VLOOKUP($M35,CardStats!$A$3:$AE$998,8,FALSE)</f>
        <v>1.8571428571428572</v>
      </c>
      <c r="D35" s="51">
        <f>VLOOKUP($M35,CardStats!$A$3:$AE$998,9,FALSE)</f>
        <v>1.5</v>
      </c>
      <c r="E35" s="57">
        <f>VLOOKUP($M35,CardStats!$A$3:$AE$998,11,FALSE)</f>
        <v>0.7142857142857143</v>
      </c>
      <c r="F35" s="57">
        <f>VLOOKUP($M35,CardStats!$A$3:$AE$998,12,FALSE)</f>
        <v>0.75</v>
      </c>
      <c r="G35" s="57">
        <f>VLOOKUP($M35,CardStats!$A$3:$AE$998,14,FALSE)</f>
        <v>0.5714285714285714</v>
      </c>
      <c r="H35" s="57">
        <f>VLOOKUP($M35,CardStats!$A$3:$AE$998,15,FALSE)</f>
        <v>0.5</v>
      </c>
      <c r="I35" s="57">
        <f>VLOOKUP($M35,CardStats!$A$3:$AE$998,17,FALSE)</f>
        <v>0.8571428571428571</v>
      </c>
      <c r="J35" s="57">
        <f>VLOOKUP($M35,CardStats!$A$3:$AE$998,18,FALSE)</f>
        <v>0.75</v>
      </c>
      <c r="K35" s="57">
        <f>VLOOKUP($M35,CardStats!$A$3:$AE$998,20,FALSE)</f>
        <v>0.5714285714285714</v>
      </c>
      <c r="L35" s="57">
        <f>VLOOKUP($M35,CardStats!$A$3:$AE$998,21,FALSE)</f>
        <v>0.5</v>
      </c>
      <c r="M35" s="53" t="str">
        <f>Fixtures!A31</f>
        <v>Cosenza</v>
      </c>
      <c r="N35" s="54">
        <f>Fixtures!D31</f>
        <v>43485</v>
      </c>
      <c r="O35" s="53" t="str">
        <f>Fixtures!B31</f>
        <v>Ascoli</v>
      </c>
      <c r="P35" s="51">
        <f>VLOOKUP($O35,CardStats!$A$3:$AE$998,5,FALSE)</f>
        <v>4.4000000000000004</v>
      </c>
      <c r="Q35" s="51">
        <f>VLOOKUP($O35,CardStats!$A$3:$AE$998,7,FALSE)</f>
        <v>4.5</v>
      </c>
      <c r="R35" s="51">
        <f>VLOOKUP($O35,CardStats!$A$3:$AE$998,8,FALSE)</f>
        <v>2.2000000000000002</v>
      </c>
      <c r="S35" s="51">
        <f>VLOOKUP($O35,CardStats!$A$3:$AE$998,10,FALSE)</f>
        <v>2.5</v>
      </c>
      <c r="T35" s="57">
        <f>VLOOKUP($O35,CardStats!$A$3:$AE$998,11,FALSE)</f>
        <v>1</v>
      </c>
      <c r="U35" s="57">
        <f>VLOOKUP($O35,CardStats!$A$3:$AE$998,13,FALSE)</f>
        <v>1</v>
      </c>
      <c r="V35" s="57">
        <f>VLOOKUP($O35,CardStats!$A$3:$AE$998,14,FALSE)</f>
        <v>0.4</v>
      </c>
      <c r="W35" s="57">
        <f>VLOOKUP($O35,CardStats!$A$3:$AE$998,16,FALSE)</f>
        <v>0.5</v>
      </c>
      <c r="X35" s="57">
        <f>VLOOKUP($O35,CardStats!$A$3:$AE$998,17,FALSE)</f>
        <v>1</v>
      </c>
      <c r="Y35" s="57">
        <f>VLOOKUP($O35,CardStats!$A$3:$AE$998,19,FALSE)</f>
        <v>1</v>
      </c>
      <c r="Z35" s="57">
        <f>VLOOKUP($O35,CardStats!$A$3:$AE$998,20,FALSE)</f>
        <v>1</v>
      </c>
      <c r="AA35" s="57">
        <f>VLOOKUP($O35,CardStats!$A$3:$AE$998,22,FALSE)</f>
        <v>1</v>
      </c>
    </row>
    <row r="36" spans="1:27" ht="14.4" hidden="1" thickTop="1" x14ac:dyDescent="0.3">
      <c r="A36" s="51">
        <f>VLOOKUP($M36,CardStats!$A$3:$AE$998,5,FALSE)</f>
        <v>3.5555555555555554</v>
      </c>
      <c r="B36" s="51">
        <f>VLOOKUP($M36,CardStats!$A$3:$AE$998,6,FALSE)</f>
        <v>4.25</v>
      </c>
      <c r="C36" s="51">
        <f>VLOOKUP($M36,CardStats!$A$3:$AE$998,8,FALSE)</f>
        <v>1.7777777777777777</v>
      </c>
      <c r="D36" s="51">
        <f>VLOOKUP($M36,CardStats!$A$3:$AE$998,9,FALSE)</f>
        <v>1.75</v>
      </c>
      <c r="E36" s="57">
        <f>VLOOKUP($M36,CardStats!$A$3:$AE$998,11,FALSE)</f>
        <v>0.77777777777777779</v>
      </c>
      <c r="F36" s="57">
        <f>VLOOKUP($M36,CardStats!$A$3:$AE$998,12,FALSE)</f>
        <v>1</v>
      </c>
      <c r="G36" s="57">
        <f>VLOOKUP($M36,CardStats!$A$3:$AE$998,14,FALSE)</f>
        <v>0.33333333333333331</v>
      </c>
      <c r="H36" s="57">
        <f>VLOOKUP($M36,CardStats!$A$3:$AE$998,15,FALSE)</f>
        <v>0.5</v>
      </c>
      <c r="I36" s="57">
        <f>VLOOKUP($M36,CardStats!$A$3:$AE$998,17,FALSE)</f>
        <v>0.88888888888888884</v>
      </c>
      <c r="J36" s="57">
        <f>VLOOKUP($M36,CardStats!$A$3:$AE$998,18,FALSE)</f>
        <v>1</v>
      </c>
      <c r="K36" s="57">
        <f>VLOOKUP($M36,CardStats!$A$3:$AE$998,20,FALSE)</f>
        <v>0.55555555555555558</v>
      </c>
      <c r="L36" s="57">
        <f>VLOOKUP($M36,CardStats!$A$3:$AE$998,21,FALSE)</f>
        <v>0.5</v>
      </c>
      <c r="M36" s="53" t="str">
        <f>Fixtures!A32</f>
        <v>Pescara</v>
      </c>
      <c r="N36" s="54">
        <f>Fixtures!D32</f>
        <v>43485</v>
      </c>
      <c r="O36" s="53" t="str">
        <f>Fixtures!B32</f>
        <v>Cremonese</v>
      </c>
      <c r="P36" s="51">
        <f>VLOOKUP($O36,CardStats!$A$3:$AE$998,5,FALSE)</f>
        <v>3.25</v>
      </c>
      <c r="Q36" s="51">
        <f>VLOOKUP($O36,CardStats!$A$3:$AE$998,7,FALSE)</f>
        <v>4.5</v>
      </c>
      <c r="R36" s="51">
        <f>VLOOKUP($O36,CardStats!$A$3:$AE$998,8,FALSE)</f>
        <v>1.5</v>
      </c>
      <c r="S36" s="51">
        <f>VLOOKUP($O36,CardStats!$A$3:$AE$998,10,FALSE)</f>
        <v>1.5</v>
      </c>
      <c r="T36" s="57">
        <f>VLOOKUP($O36,CardStats!$A$3:$AE$998,11,FALSE)</f>
        <v>0.625</v>
      </c>
      <c r="U36" s="57">
        <f>VLOOKUP($O36,CardStats!$A$3:$AE$998,13,FALSE)</f>
        <v>1</v>
      </c>
      <c r="V36" s="57">
        <f>VLOOKUP($O36,CardStats!$A$3:$AE$998,14,FALSE)</f>
        <v>0.25</v>
      </c>
      <c r="W36" s="57">
        <f>VLOOKUP($O36,CardStats!$A$3:$AE$998,16,FALSE)</f>
        <v>0.5</v>
      </c>
      <c r="X36" s="57">
        <f>VLOOKUP($O36,CardStats!$A$3:$AE$998,17,FALSE)</f>
        <v>0.875</v>
      </c>
      <c r="Y36" s="57">
        <f>VLOOKUP($O36,CardStats!$A$3:$AE$998,19,FALSE)</f>
        <v>1</v>
      </c>
      <c r="Z36" s="57">
        <f>VLOOKUP($O36,CardStats!$A$3:$AE$998,20,FALSE)</f>
        <v>0.5</v>
      </c>
      <c r="AA36" s="57">
        <f>VLOOKUP($O36,CardStats!$A$3:$AE$998,22,FALSE)</f>
        <v>0.5</v>
      </c>
    </row>
    <row r="37" spans="1:27" ht="14.4" hidden="1" thickTop="1" x14ac:dyDescent="0.3">
      <c r="A37" s="51">
        <f>VLOOKUP($M37,CardStats!$A$3:$AE$998,5,FALSE)</f>
        <v>4.625</v>
      </c>
      <c r="B37" s="51">
        <f>VLOOKUP($M37,CardStats!$A$3:$AE$998,6,FALSE)</f>
        <v>4.666666666666667</v>
      </c>
      <c r="C37" s="51">
        <f>VLOOKUP($M37,CardStats!$A$3:$AE$998,8,FALSE)</f>
        <v>2.375</v>
      </c>
      <c r="D37" s="51">
        <f>VLOOKUP($M37,CardStats!$A$3:$AE$998,9,FALSE)</f>
        <v>2.6666666666666665</v>
      </c>
      <c r="E37" s="57">
        <f>VLOOKUP($M37,CardStats!$A$3:$AE$998,11,FALSE)</f>
        <v>1</v>
      </c>
      <c r="F37" s="57">
        <f>VLOOKUP($M37,CardStats!$A$3:$AE$998,12,FALSE)</f>
        <v>1</v>
      </c>
      <c r="G37" s="57">
        <f>VLOOKUP($M37,CardStats!$A$3:$AE$998,14,FALSE)</f>
        <v>0.75</v>
      </c>
      <c r="H37" s="57">
        <f>VLOOKUP($M37,CardStats!$A$3:$AE$998,15,FALSE)</f>
        <v>0.66666666666666663</v>
      </c>
      <c r="I37" s="57">
        <f>VLOOKUP($M37,CardStats!$A$3:$AE$998,17,FALSE)</f>
        <v>1</v>
      </c>
      <c r="J37" s="57">
        <f>VLOOKUP($M37,CardStats!$A$3:$AE$998,18,FALSE)</f>
        <v>1</v>
      </c>
      <c r="K37" s="57">
        <f>VLOOKUP($M37,CardStats!$A$3:$AE$998,20,FALSE)</f>
        <v>1</v>
      </c>
      <c r="L37" s="57">
        <f>VLOOKUP($M37,CardStats!$A$3:$AE$998,21,FALSE)</f>
        <v>1</v>
      </c>
      <c r="M37" s="53" t="str">
        <f>Fixtures!A33</f>
        <v>Calcio Padova</v>
      </c>
      <c r="N37" s="54">
        <f>Fixtures!D33</f>
        <v>43485</v>
      </c>
      <c r="O37" s="53" t="str">
        <f>Fixtures!B33</f>
        <v>Hellas Verona</v>
      </c>
      <c r="P37" s="51">
        <f>VLOOKUP($O37,CardStats!$A$3:$AE$998,5,FALSE)</f>
        <v>3.9</v>
      </c>
      <c r="Q37" s="51">
        <f>VLOOKUP($O37,CardStats!$A$3:$AE$998,7,FALSE)</f>
        <v>4.333333333333333</v>
      </c>
      <c r="R37" s="51">
        <f>VLOOKUP($O37,CardStats!$A$3:$AE$998,8,FALSE)</f>
        <v>2.1</v>
      </c>
      <c r="S37" s="51">
        <f>VLOOKUP($O37,CardStats!$A$3:$AE$998,10,FALSE)</f>
        <v>2.5</v>
      </c>
      <c r="T37" s="57">
        <f>VLOOKUP($O37,CardStats!$A$3:$AE$998,11,FALSE)</f>
        <v>0.8</v>
      </c>
      <c r="U37" s="57">
        <f>VLOOKUP($O37,CardStats!$A$3:$AE$998,13,FALSE)</f>
        <v>0.83333333333333337</v>
      </c>
      <c r="V37" s="57">
        <f>VLOOKUP($O37,CardStats!$A$3:$AE$998,14,FALSE)</f>
        <v>0.3</v>
      </c>
      <c r="W37" s="57">
        <f>VLOOKUP($O37,CardStats!$A$3:$AE$998,16,FALSE)</f>
        <v>0.33333333333333331</v>
      </c>
      <c r="X37" s="57">
        <f>VLOOKUP($O37,CardStats!$A$3:$AE$998,17,FALSE)</f>
        <v>0.9</v>
      </c>
      <c r="Y37" s="57">
        <f>VLOOKUP($O37,CardStats!$A$3:$AE$998,19,FALSE)</f>
        <v>0.83333333333333337</v>
      </c>
      <c r="Z37" s="57">
        <f>VLOOKUP($O37,CardStats!$A$3:$AE$998,20,FALSE)</f>
        <v>0.6</v>
      </c>
      <c r="AA37" s="57">
        <f>VLOOKUP($O37,CardStats!$A$3:$AE$998,22,FALSE)</f>
        <v>0.66666666666666663</v>
      </c>
    </row>
    <row r="38" spans="1:27" ht="14.4" hidden="1" thickTop="1" x14ac:dyDescent="0.3">
      <c r="A38" s="51">
        <f>VLOOKUP($M38,CardStats!$A$3:$AE$998,5,FALSE)</f>
        <v>4.5</v>
      </c>
      <c r="B38" s="51">
        <f>VLOOKUP($M38,CardStats!$A$3:$AE$998,6,FALSE)</f>
        <v>4.5</v>
      </c>
      <c r="C38" s="51">
        <f>VLOOKUP($M38,CardStats!$A$3:$AE$998,8,FALSE)</f>
        <v>2</v>
      </c>
      <c r="D38" s="51">
        <f>VLOOKUP($M38,CardStats!$A$3:$AE$998,9,FALSE)</f>
        <v>2</v>
      </c>
      <c r="E38" s="57">
        <f>VLOOKUP($M38,CardStats!$A$3:$AE$998,11,FALSE)</f>
        <v>1</v>
      </c>
      <c r="F38" s="57">
        <f>VLOOKUP($M38,CardStats!$A$3:$AE$998,12,FALSE)</f>
        <v>1</v>
      </c>
      <c r="G38" s="57">
        <f>VLOOKUP($M38,CardStats!$A$3:$AE$998,14,FALSE)</f>
        <v>0.5</v>
      </c>
      <c r="H38" s="57">
        <f>VLOOKUP($M38,CardStats!$A$3:$AE$998,15,FALSE)</f>
        <v>0.5</v>
      </c>
      <c r="I38" s="57">
        <f>VLOOKUP($M38,CardStats!$A$3:$AE$998,17,FALSE)</f>
        <v>1</v>
      </c>
      <c r="J38" s="57">
        <f>VLOOKUP($M38,CardStats!$A$3:$AE$998,18,FALSE)</f>
        <v>1</v>
      </c>
      <c r="K38" s="57">
        <f>VLOOKUP($M38,CardStats!$A$3:$AE$998,20,FALSE)</f>
        <v>1</v>
      </c>
      <c r="L38" s="57">
        <f>VLOOKUP($M38,CardStats!$A$3:$AE$998,21,FALSE)</f>
        <v>1</v>
      </c>
      <c r="M38" s="53" t="str">
        <f>Fixtures!A34</f>
        <v>Mafra</v>
      </c>
      <c r="N38" s="54">
        <f>Fixtures!D34</f>
        <v>43485</v>
      </c>
      <c r="O38" s="53" t="str">
        <f>Fixtures!B34</f>
        <v>Varzim</v>
      </c>
      <c r="P38" s="51">
        <f>VLOOKUP($O38,CardStats!$A$3:$AE$998,5,FALSE)</f>
        <v>2</v>
      </c>
      <c r="Q38" s="51" t="e">
        <f>VLOOKUP($O38,CardStats!$A$3:$AE$998,7,FALSE)</f>
        <v>#DIV/0!</v>
      </c>
      <c r="R38" s="51">
        <f>VLOOKUP($O38,CardStats!$A$3:$AE$998,8,FALSE)</f>
        <v>1</v>
      </c>
      <c r="S38" s="51" t="e">
        <f>VLOOKUP($O38,CardStats!$A$3:$AE$998,10,FALSE)</f>
        <v>#DIV/0!</v>
      </c>
      <c r="T38" s="57">
        <f>VLOOKUP($O38,CardStats!$A$3:$AE$998,11,FALSE)</f>
        <v>0</v>
      </c>
      <c r="U38" s="57" t="e">
        <f>VLOOKUP($O38,CardStats!$A$3:$AE$998,13,FALSE)</f>
        <v>#DIV/0!</v>
      </c>
      <c r="V38" s="57">
        <f>VLOOKUP($O38,CardStats!$A$3:$AE$998,14,FALSE)</f>
        <v>0</v>
      </c>
      <c r="W38" s="57" t="e">
        <f>VLOOKUP($O38,CardStats!$A$3:$AE$998,16,FALSE)</f>
        <v>#DIV/0!</v>
      </c>
      <c r="X38" s="57">
        <f>VLOOKUP($O38,CardStats!$A$3:$AE$998,17,FALSE)</f>
        <v>1</v>
      </c>
      <c r="Y38" s="57" t="e">
        <f>VLOOKUP($O38,CardStats!$A$3:$AE$998,19,FALSE)</f>
        <v>#DIV/0!</v>
      </c>
      <c r="Z38" s="57">
        <f>VLOOKUP($O38,CardStats!$A$3:$AE$998,20,FALSE)</f>
        <v>0</v>
      </c>
      <c r="AA38" s="57" t="e">
        <f>VLOOKUP($O38,CardStats!$A$3:$AE$998,22,FALSE)</f>
        <v>#DIV/0!</v>
      </c>
    </row>
    <row r="39" spans="1:27" ht="14.4" hidden="1" thickTop="1" x14ac:dyDescent="0.3">
      <c r="A39" s="51" t="e">
        <f>VLOOKUP($M39,CardStats!$A$3:$AE$998,5,FALSE)</f>
        <v>#DIV/0!</v>
      </c>
      <c r="B39" s="51" t="e">
        <f>VLOOKUP($M39,CardStats!$A$3:$AE$998,6,FALSE)</f>
        <v>#DIV/0!</v>
      </c>
      <c r="C39" s="51" t="e">
        <f>VLOOKUP($M39,CardStats!$A$3:$AE$998,8,FALSE)</f>
        <v>#DIV/0!</v>
      </c>
      <c r="D39" s="51" t="e">
        <f>VLOOKUP($M39,CardStats!$A$3:$AE$998,9,FALSE)</f>
        <v>#DIV/0!</v>
      </c>
      <c r="E39" s="57" t="e">
        <f>VLOOKUP($M39,CardStats!$A$3:$AE$998,11,FALSE)</f>
        <v>#DIV/0!</v>
      </c>
      <c r="F39" s="57" t="e">
        <f>VLOOKUP($M39,CardStats!$A$3:$AE$998,12,FALSE)</f>
        <v>#DIV/0!</v>
      </c>
      <c r="G39" s="57" t="e">
        <f>VLOOKUP($M39,CardStats!$A$3:$AE$998,14,FALSE)</f>
        <v>#DIV/0!</v>
      </c>
      <c r="H39" s="57" t="e">
        <f>VLOOKUP($M39,CardStats!$A$3:$AE$998,15,FALSE)</f>
        <v>#DIV/0!</v>
      </c>
      <c r="I39" s="57" t="e">
        <f>VLOOKUP($M39,CardStats!$A$3:$AE$998,17,FALSE)</f>
        <v>#DIV/0!</v>
      </c>
      <c r="J39" s="57" t="e">
        <f>VLOOKUP($M39,CardStats!$A$3:$AE$998,18,FALSE)</f>
        <v>#DIV/0!</v>
      </c>
      <c r="K39" s="57" t="e">
        <f>VLOOKUP($M39,CardStats!$A$3:$AE$998,20,FALSE)</f>
        <v>#DIV/0!</v>
      </c>
      <c r="L39" s="57" t="e">
        <f>VLOOKUP($M39,CardStats!$A$3:$AE$998,21,FALSE)</f>
        <v>#DIV/0!</v>
      </c>
      <c r="M39" s="53" t="str">
        <f>Fixtures!A35</f>
        <v>Arouca</v>
      </c>
      <c r="N39" s="54">
        <f>Fixtures!D35</f>
        <v>43485</v>
      </c>
      <c r="O39" s="53" t="str">
        <f>Fixtures!B35</f>
        <v>Penafiel</v>
      </c>
      <c r="P39" s="51">
        <f>VLOOKUP($O39,CardStats!$A$3:$AE$998,5,FALSE)</f>
        <v>3.25</v>
      </c>
      <c r="Q39" s="51">
        <f>VLOOKUP($O39,CardStats!$A$3:$AE$998,7,FALSE)</f>
        <v>2.6666666666666665</v>
      </c>
      <c r="R39" s="51">
        <f>VLOOKUP($O39,CardStats!$A$3:$AE$998,8,FALSE)</f>
        <v>1.75</v>
      </c>
      <c r="S39" s="51">
        <f>VLOOKUP($O39,CardStats!$A$3:$AE$998,10,FALSE)</f>
        <v>1.3333333333333333</v>
      </c>
      <c r="T39" s="57">
        <f>VLOOKUP($O39,CardStats!$A$3:$AE$998,11,FALSE)</f>
        <v>0.75</v>
      </c>
      <c r="U39" s="57">
        <f>VLOOKUP($O39,CardStats!$A$3:$AE$998,13,FALSE)</f>
        <v>0.66666666666666663</v>
      </c>
      <c r="V39" s="57">
        <f>VLOOKUP($O39,CardStats!$A$3:$AE$998,14,FALSE)</f>
        <v>0.25</v>
      </c>
      <c r="W39" s="57">
        <f>VLOOKUP($O39,CardStats!$A$3:$AE$998,16,FALSE)</f>
        <v>0</v>
      </c>
      <c r="X39" s="57">
        <f>VLOOKUP($O39,CardStats!$A$3:$AE$998,17,FALSE)</f>
        <v>1</v>
      </c>
      <c r="Y39" s="57">
        <f>VLOOKUP($O39,CardStats!$A$3:$AE$998,19,FALSE)</f>
        <v>1</v>
      </c>
      <c r="Z39" s="57">
        <f>VLOOKUP($O39,CardStats!$A$3:$AE$998,20,FALSE)</f>
        <v>0.5</v>
      </c>
      <c r="AA39" s="57">
        <f>VLOOKUP($O39,CardStats!$A$3:$AE$998,22,FALSE)</f>
        <v>0.33333333333333331</v>
      </c>
    </row>
    <row r="40" spans="1:27" ht="14.4" hidden="1" thickTop="1" x14ac:dyDescent="0.3">
      <c r="A40" s="51">
        <f>VLOOKUP($M40,CardStats!$A$3:$AE$998,5,FALSE)</f>
        <v>5</v>
      </c>
      <c r="B40" s="51" t="e">
        <f>VLOOKUP($M40,CardStats!$A$3:$AE$998,6,FALSE)</f>
        <v>#DIV/0!</v>
      </c>
      <c r="C40" s="51">
        <f>VLOOKUP($M40,CardStats!$A$3:$AE$998,8,FALSE)</f>
        <v>2.5</v>
      </c>
      <c r="D40" s="51" t="e">
        <f>VLOOKUP($M40,CardStats!$A$3:$AE$998,9,FALSE)</f>
        <v>#DIV/0!</v>
      </c>
      <c r="E40" s="57">
        <f>VLOOKUP($M40,CardStats!$A$3:$AE$998,11,FALSE)</f>
        <v>1</v>
      </c>
      <c r="F40" s="57" t="e">
        <f>VLOOKUP($M40,CardStats!$A$3:$AE$998,12,FALSE)</f>
        <v>#DIV/0!</v>
      </c>
      <c r="G40" s="57">
        <f>VLOOKUP($M40,CardStats!$A$3:$AE$998,14,FALSE)</f>
        <v>1</v>
      </c>
      <c r="H40" s="57" t="e">
        <f>VLOOKUP($M40,CardStats!$A$3:$AE$998,15,FALSE)</f>
        <v>#DIV/0!</v>
      </c>
      <c r="I40" s="57">
        <f>VLOOKUP($M40,CardStats!$A$3:$AE$998,17,FALSE)</f>
        <v>1</v>
      </c>
      <c r="J40" s="57" t="e">
        <f>VLOOKUP($M40,CardStats!$A$3:$AE$998,18,FALSE)</f>
        <v>#DIV/0!</v>
      </c>
      <c r="K40" s="57">
        <f>VLOOKUP($M40,CardStats!$A$3:$AE$998,20,FALSE)</f>
        <v>1</v>
      </c>
      <c r="L40" s="57" t="e">
        <f>VLOOKUP($M40,CardStats!$A$3:$AE$998,21,FALSE)</f>
        <v>#DIV/0!</v>
      </c>
      <c r="M40" s="53" t="str">
        <f>Fixtures!A36</f>
        <v>Académica</v>
      </c>
      <c r="N40" s="54">
        <f>Fixtures!D36</f>
        <v>43485</v>
      </c>
      <c r="O40" s="53" t="str">
        <f>Fixtures!B36</f>
        <v>UD Oliveirense</v>
      </c>
      <c r="P40" s="51">
        <f>VLOOKUP($O40,CardStats!$A$3:$AE$998,5,FALSE)</f>
        <v>4.666666666666667</v>
      </c>
      <c r="Q40" s="51">
        <f>VLOOKUP($O40,CardStats!$A$3:$AE$998,7,FALSE)</f>
        <v>4</v>
      </c>
      <c r="R40" s="51">
        <f>VLOOKUP($O40,CardStats!$A$3:$AE$998,8,FALSE)</f>
        <v>2.3333333333333335</v>
      </c>
      <c r="S40" s="51">
        <f>VLOOKUP($O40,CardStats!$A$3:$AE$998,10,FALSE)</f>
        <v>2</v>
      </c>
      <c r="T40" s="57">
        <f>VLOOKUP($O40,CardStats!$A$3:$AE$998,11,FALSE)</f>
        <v>1</v>
      </c>
      <c r="U40" s="57">
        <f>VLOOKUP($O40,CardStats!$A$3:$AE$998,13,FALSE)</f>
        <v>1</v>
      </c>
      <c r="V40" s="57">
        <f>VLOOKUP($O40,CardStats!$A$3:$AE$998,14,FALSE)</f>
        <v>0.66666666666666663</v>
      </c>
      <c r="W40" s="57">
        <f>VLOOKUP($O40,CardStats!$A$3:$AE$998,16,FALSE)</f>
        <v>0</v>
      </c>
      <c r="X40" s="57">
        <f>VLOOKUP($O40,CardStats!$A$3:$AE$998,17,FALSE)</f>
        <v>1</v>
      </c>
      <c r="Y40" s="57">
        <f>VLOOKUP($O40,CardStats!$A$3:$AE$998,19,FALSE)</f>
        <v>1</v>
      </c>
      <c r="Z40" s="57">
        <f>VLOOKUP($O40,CardStats!$A$3:$AE$998,20,FALSE)</f>
        <v>1</v>
      </c>
      <c r="AA40" s="57">
        <f>VLOOKUP($O40,CardStats!$A$3:$AE$998,22,FALSE)</f>
        <v>1</v>
      </c>
    </row>
    <row r="41" spans="1:27" ht="14.4" hidden="1" thickTop="1" x14ac:dyDescent="0.3">
      <c r="A41" s="51">
        <f>VLOOKUP($M41,CardStats!$A$3:$AE$998,5,FALSE)</f>
        <v>3.3333333333333335</v>
      </c>
      <c r="B41" s="51">
        <f>VLOOKUP($M41,CardStats!$A$3:$AE$998,6,FALSE)</f>
        <v>3</v>
      </c>
      <c r="C41" s="51">
        <f>VLOOKUP($M41,CardStats!$A$3:$AE$998,8,FALSE)</f>
        <v>1.3333333333333333</v>
      </c>
      <c r="D41" s="51">
        <f>VLOOKUP($M41,CardStats!$A$3:$AE$998,9,FALSE)</f>
        <v>1</v>
      </c>
      <c r="E41" s="57">
        <f>VLOOKUP($M41,CardStats!$A$3:$AE$998,11,FALSE)</f>
        <v>1</v>
      </c>
      <c r="F41" s="57">
        <f>VLOOKUP($M41,CardStats!$A$3:$AE$998,12,FALSE)</f>
        <v>1</v>
      </c>
      <c r="G41" s="57">
        <f>VLOOKUP($M41,CardStats!$A$3:$AE$998,14,FALSE)</f>
        <v>0</v>
      </c>
      <c r="H41" s="57">
        <f>VLOOKUP($M41,CardStats!$A$3:$AE$998,15,FALSE)</f>
        <v>0</v>
      </c>
      <c r="I41" s="57">
        <f>VLOOKUP($M41,CardStats!$A$3:$AE$998,17,FALSE)</f>
        <v>1</v>
      </c>
      <c r="J41" s="57">
        <f>VLOOKUP($M41,CardStats!$A$3:$AE$998,18,FALSE)</f>
        <v>1</v>
      </c>
      <c r="K41" s="57">
        <f>VLOOKUP($M41,CardStats!$A$3:$AE$998,20,FALSE)</f>
        <v>0.33333333333333331</v>
      </c>
      <c r="L41" s="57">
        <f>VLOOKUP($M41,CardStats!$A$3:$AE$998,21,FALSE)</f>
        <v>0</v>
      </c>
      <c r="M41" s="53" t="str">
        <f>Fixtures!A37</f>
        <v>Leixões</v>
      </c>
      <c r="N41" s="54">
        <f>Fixtures!D37</f>
        <v>43485</v>
      </c>
      <c r="O41" s="53" t="str">
        <f>Fixtures!B37</f>
        <v>Benfica II</v>
      </c>
      <c r="P41" s="51" t="e">
        <f>VLOOKUP($O41,CardStats!$A$3:$AE$998,5,FALSE)</f>
        <v>#DIV/0!</v>
      </c>
      <c r="Q41" s="51" t="e">
        <f>VLOOKUP($O41,CardStats!$A$3:$AE$998,7,FALSE)</f>
        <v>#DIV/0!</v>
      </c>
      <c r="R41" s="51" t="e">
        <f>VLOOKUP($O41,CardStats!$A$3:$AE$998,8,FALSE)</f>
        <v>#DIV/0!</v>
      </c>
      <c r="S41" s="51" t="e">
        <f>VLOOKUP($O41,CardStats!$A$3:$AE$998,10,FALSE)</f>
        <v>#DIV/0!</v>
      </c>
      <c r="T41" s="57" t="e">
        <f>VLOOKUP($O41,CardStats!$A$3:$AE$998,11,FALSE)</f>
        <v>#DIV/0!</v>
      </c>
      <c r="U41" s="57" t="e">
        <f>VLOOKUP($O41,CardStats!$A$3:$AE$998,13,FALSE)</f>
        <v>#DIV/0!</v>
      </c>
      <c r="V41" s="57" t="e">
        <f>VLOOKUP($O41,CardStats!$A$3:$AE$998,14,FALSE)</f>
        <v>#DIV/0!</v>
      </c>
      <c r="W41" s="57" t="e">
        <f>VLOOKUP($O41,CardStats!$A$3:$AE$998,16,FALSE)</f>
        <v>#DIV/0!</v>
      </c>
      <c r="X41" s="57" t="e">
        <f>VLOOKUP($O41,CardStats!$A$3:$AE$998,17,FALSE)</f>
        <v>#DIV/0!</v>
      </c>
      <c r="Y41" s="57" t="e">
        <f>VLOOKUP($O41,CardStats!$A$3:$AE$998,19,FALSE)</f>
        <v>#DIV/0!</v>
      </c>
      <c r="Z41" s="57" t="e">
        <f>VLOOKUP($O41,CardStats!$A$3:$AE$998,20,FALSE)</f>
        <v>#DIV/0!</v>
      </c>
      <c r="AA41" s="57" t="e">
        <f>VLOOKUP($O41,CardStats!$A$3:$AE$998,22,FALSE)</f>
        <v>#DIV/0!</v>
      </c>
    </row>
    <row r="42" spans="1:27" ht="14.4" hidden="1" thickTop="1" x14ac:dyDescent="0.3">
      <c r="A42" s="51">
        <f>VLOOKUP($M42,CardStats!$A$3:$AE$998,5,FALSE)</f>
        <v>3</v>
      </c>
      <c r="B42" s="51">
        <f>VLOOKUP($M42,CardStats!$A$3:$AE$998,6,FALSE)</f>
        <v>3.5</v>
      </c>
      <c r="C42" s="51">
        <f>VLOOKUP($M42,CardStats!$A$3:$AE$998,8,FALSE)</f>
        <v>1.6666666666666667</v>
      </c>
      <c r="D42" s="51">
        <f>VLOOKUP($M42,CardStats!$A$3:$AE$998,9,FALSE)</f>
        <v>2</v>
      </c>
      <c r="E42" s="57">
        <f>VLOOKUP($M42,CardStats!$A$3:$AE$998,11,FALSE)</f>
        <v>0.66666666666666663</v>
      </c>
      <c r="F42" s="57">
        <f>VLOOKUP($M42,CardStats!$A$3:$AE$998,12,FALSE)</f>
        <v>1</v>
      </c>
      <c r="G42" s="57">
        <f>VLOOKUP($M42,CardStats!$A$3:$AE$998,14,FALSE)</f>
        <v>0</v>
      </c>
      <c r="H42" s="57">
        <f>VLOOKUP($M42,CardStats!$A$3:$AE$998,15,FALSE)</f>
        <v>0</v>
      </c>
      <c r="I42" s="57">
        <f>VLOOKUP($M42,CardStats!$A$3:$AE$998,17,FALSE)</f>
        <v>1</v>
      </c>
      <c r="J42" s="57">
        <f>VLOOKUP($M42,CardStats!$A$3:$AE$998,18,FALSE)</f>
        <v>1</v>
      </c>
      <c r="K42" s="57">
        <f>VLOOKUP($M42,CardStats!$A$3:$AE$998,20,FALSE)</f>
        <v>0.66666666666666663</v>
      </c>
      <c r="L42" s="57">
        <f>VLOOKUP($M42,CardStats!$A$3:$AE$998,21,FALSE)</f>
        <v>1</v>
      </c>
      <c r="M42" s="53" t="str">
        <f>Fixtures!A38</f>
        <v>Academico Viseu</v>
      </c>
      <c r="N42" s="54">
        <f>Fixtures!D38</f>
        <v>43485</v>
      </c>
      <c r="O42" s="53" t="str">
        <f>Fixtures!B38</f>
        <v>Sporting Covilhã</v>
      </c>
      <c r="P42" s="51">
        <f>VLOOKUP($O42,CardStats!$A$3:$AE$998,5,FALSE)</f>
        <v>3.5</v>
      </c>
      <c r="Q42" s="51">
        <f>VLOOKUP($O42,CardStats!$A$3:$AE$998,7,FALSE)</f>
        <v>4</v>
      </c>
      <c r="R42" s="51">
        <f>VLOOKUP($O42,CardStats!$A$3:$AE$998,8,FALSE)</f>
        <v>1.5</v>
      </c>
      <c r="S42" s="51">
        <f>VLOOKUP($O42,CardStats!$A$3:$AE$998,10,FALSE)</f>
        <v>1</v>
      </c>
      <c r="T42" s="57">
        <f>VLOOKUP($O42,CardStats!$A$3:$AE$998,11,FALSE)</f>
        <v>1</v>
      </c>
      <c r="U42" s="57">
        <f>VLOOKUP($O42,CardStats!$A$3:$AE$998,13,FALSE)</f>
        <v>1</v>
      </c>
      <c r="V42" s="57">
        <f>VLOOKUP($O42,CardStats!$A$3:$AE$998,14,FALSE)</f>
        <v>0</v>
      </c>
      <c r="W42" s="57">
        <f>VLOOKUP($O42,CardStats!$A$3:$AE$998,16,FALSE)</f>
        <v>0</v>
      </c>
      <c r="X42" s="57">
        <f>VLOOKUP($O42,CardStats!$A$3:$AE$998,17,FALSE)</f>
        <v>1</v>
      </c>
      <c r="Y42" s="57">
        <f>VLOOKUP($O42,CardStats!$A$3:$AE$998,19,FALSE)</f>
        <v>1</v>
      </c>
      <c r="Z42" s="57">
        <f>VLOOKUP($O42,CardStats!$A$3:$AE$998,20,FALSE)</f>
        <v>0.5</v>
      </c>
      <c r="AA42" s="57">
        <f>VLOOKUP($O42,CardStats!$A$3:$AE$998,22,FALSE)</f>
        <v>0</v>
      </c>
    </row>
    <row r="43" spans="1:27" ht="14.4" hidden="1" thickTop="1" x14ac:dyDescent="0.3">
      <c r="A43" s="51" t="e">
        <f>VLOOKUP($M43,CardStats!$A$3:$AE$998,5,FALSE)</f>
        <v>#DIV/0!</v>
      </c>
      <c r="B43" s="51" t="e">
        <f>VLOOKUP($M43,CardStats!$A$3:$AE$998,6,FALSE)</f>
        <v>#DIV/0!</v>
      </c>
      <c r="C43" s="51" t="e">
        <f>VLOOKUP($M43,CardStats!$A$3:$AE$998,8,FALSE)</f>
        <v>#DIV/0!</v>
      </c>
      <c r="D43" s="51" t="e">
        <f>VLOOKUP($M43,CardStats!$A$3:$AE$998,9,FALSE)</f>
        <v>#DIV/0!</v>
      </c>
      <c r="E43" s="57" t="e">
        <f>VLOOKUP($M43,CardStats!$A$3:$AE$998,11,FALSE)</f>
        <v>#DIV/0!</v>
      </c>
      <c r="F43" s="57" t="e">
        <f>VLOOKUP($M43,CardStats!$A$3:$AE$998,12,FALSE)</f>
        <v>#DIV/0!</v>
      </c>
      <c r="G43" s="57" t="e">
        <f>VLOOKUP($M43,CardStats!$A$3:$AE$998,14,FALSE)</f>
        <v>#DIV/0!</v>
      </c>
      <c r="H43" s="57" t="e">
        <f>VLOOKUP($M43,CardStats!$A$3:$AE$998,15,FALSE)</f>
        <v>#DIV/0!</v>
      </c>
      <c r="I43" s="57" t="e">
        <f>VLOOKUP($M43,CardStats!$A$3:$AE$998,17,FALSE)</f>
        <v>#DIV/0!</v>
      </c>
      <c r="J43" s="57" t="e">
        <f>VLOOKUP($M43,CardStats!$A$3:$AE$998,18,FALSE)</f>
        <v>#DIV/0!</v>
      </c>
      <c r="K43" s="57" t="e">
        <f>VLOOKUP($M43,CardStats!$A$3:$AE$998,20,FALSE)</f>
        <v>#DIV/0!</v>
      </c>
      <c r="L43" s="57" t="e">
        <f>VLOOKUP($M43,CardStats!$A$3:$AE$998,21,FALSE)</f>
        <v>#DIV/0!</v>
      </c>
      <c r="M43" s="53" t="str">
        <f>Fixtures!A39</f>
        <v>Extremadura UD</v>
      </c>
      <c r="N43" s="54">
        <f>Fixtures!D39</f>
        <v>43485</v>
      </c>
      <c r="O43" s="53" t="str">
        <f>Fixtures!B39</f>
        <v>Real Oviedo</v>
      </c>
      <c r="P43" s="51" t="e">
        <f>VLOOKUP($O43,CardStats!$A$3:$AE$998,5,FALSE)</f>
        <v>#DIV/0!</v>
      </c>
      <c r="Q43" s="51" t="e">
        <f>VLOOKUP($O43,CardStats!$A$3:$AE$998,7,FALSE)</f>
        <v>#DIV/0!</v>
      </c>
      <c r="R43" s="51" t="e">
        <f>VLOOKUP($O43,CardStats!$A$3:$AE$998,8,FALSE)</f>
        <v>#DIV/0!</v>
      </c>
      <c r="S43" s="51" t="e">
        <f>VLOOKUP($O43,CardStats!$A$3:$AE$998,10,FALSE)</f>
        <v>#DIV/0!</v>
      </c>
      <c r="T43" s="57" t="e">
        <f>VLOOKUP($O43,CardStats!$A$3:$AE$998,11,FALSE)</f>
        <v>#DIV/0!</v>
      </c>
      <c r="U43" s="57" t="e">
        <f>VLOOKUP($O43,CardStats!$A$3:$AE$998,13,FALSE)</f>
        <v>#DIV/0!</v>
      </c>
      <c r="V43" s="57" t="e">
        <f>VLOOKUP($O43,CardStats!$A$3:$AE$998,14,FALSE)</f>
        <v>#DIV/0!</v>
      </c>
      <c r="W43" s="57" t="e">
        <f>VLOOKUP($O43,CardStats!$A$3:$AE$998,16,FALSE)</f>
        <v>#DIV/0!</v>
      </c>
      <c r="X43" s="57" t="e">
        <f>VLOOKUP($O43,CardStats!$A$3:$AE$998,17,FALSE)</f>
        <v>#DIV/0!</v>
      </c>
      <c r="Y43" s="57" t="e">
        <f>VLOOKUP($O43,CardStats!$A$3:$AE$998,19,FALSE)</f>
        <v>#DIV/0!</v>
      </c>
      <c r="Z43" s="57" t="e">
        <f>VLOOKUP($O43,CardStats!$A$3:$AE$998,20,FALSE)</f>
        <v>#DIV/0!</v>
      </c>
      <c r="AA43" s="57" t="e">
        <f>VLOOKUP($O43,CardStats!$A$3:$AE$998,22,FALSE)</f>
        <v>#DIV/0!</v>
      </c>
    </row>
    <row r="44" spans="1:27" ht="14.4" hidden="1" thickTop="1" x14ac:dyDescent="0.3">
      <c r="A44" s="51">
        <f>VLOOKUP($M44,CardStats!$A$3:$AE$998,5,FALSE)</f>
        <v>5</v>
      </c>
      <c r="B44" s="51" t="e">
        <f>VLOOKUP($M44,CardStats!$A$3:$AE$998,6,FALSE)</f>
        <v>#DIV/0!</v>
      </c>
      <c r="C44" s="51">
        <f>VLOOKUP($M44,CardStats!$A$3:$AE$998,8,FALSE)</f>
        <v>2</v>
      </c>
      <c r="D44" s="51" t="e">
        <f>VLOOKUP($M44,CardStats!$A$3:$AE$998,9,FALSE)</f>
        <v>#DIV/0!</v>
      </c>
      <c r="E44" s="57">
        <f>VLOOKUP($M44,CardStats!$A$3:$AE$998,11,FALSE)</f>
        <v>1</v>
      </c>
      <c r="F44" s="57" t="e">
        <f>VLOOKUP($M44,CardStats!$A$3:$AE$998,12,FALSE)</f>
        <v>#DIV/0!</v>
      </c>
      <c r="G44" s="57">
        <f>VLOOKUP($M44,CardStats!$A$3:$AE$998,14,FALSE)</f>
        <v>1</v>
      </c>
      <c r="H44" s="57" t="e">
        <f>VLOOKUP($M44,CardStats!$A$3:$AE$998,15,FALSE)</f>
        <v>#DIV/0!</v>
      </c>
      <c r="I44" s="57">
        <f>VLOOKUP($M44,CardStats!$A$3:$AE$998,17,FALSE)</f>
        <v>1</v>
      </c>
      <c r="J44" s="57" t="e">
        <f>VLOOKUP($M44,CardStats!$A$3:$AE$998,18,FALSE)</f>
        <v>#DIV/0!</v>
      </c>
      <c r="K44" s="57">
        <f>VLOOKUP($M44,CardStats!$A$3:$AE$998,20,FALSE)</f>
        <v>1</v>
      </c>
      <c r="L44" s="57" t="e">
        <f>VLOOKUP($M44,CardStats!$A$3:$AE$998,21,FALSE)</f>
        <v>#DIV/0!</v>
      </c>
      <c r="M44" s="53" t="str">
        <f>Fixtures!A40</f>
        <v>Deportivo La Coruña</v>
      </c>
      <c r="N44" s="54">
        <f>Fixtures!D40</f>
        <v>43485</v>
      </c>
      <c r="O44" s="53" t="str">
        <f>Fixtures!B40</f>
        <v>Albacete</v>
      </c>
      <c r="P44" s="51" t="e">
        <f>VLOOKUP($O44,CardStats!$A$3:$AE$998,5,FALSE)</f>
        <v>#DIV/0!</v>
      </c>
      <c r="Q44" s="51" t="e">
        <f>VLOOKUP($O44,CardStats!$A$3:$AE$998,7,FALSE)</f>
        <v>#DIV/0!</v>
      </c>
      <c r="R44" s="51" t="e">
        <f>VLOOKUP($O44,CardStats!$A$3:$AE$998,8,FALSE)</f>
        <v>#DIV/0!</v>
      </c>
      <c r="S44" s="51" t="e">
        <f>VLOOKUP($O44,CardStats!$A$3:$AE$998,10,FALSE)</f>
        <v>#DIV/0!</v>
      </c>
      <c r="T44" s="57" t="e">
        <f>VLOOKUP($O44,CardStats!$A$3:$AE$998,11,FALSE)</f>
        <v>#DIV/0!</v>
      </c>
      <c r="U44" s="57" t="e">
        <f>VLOOKUP($O44,CardStats!$A$3:$AE$998,13,FALSE)</f>
        <v>#DIV/0!</v>
      </c>
      <c r="V44" s="57" t="e">
        <f>VLOOKUP($O44,CardStats!$A$3:$AE$998,14,FALSE)</f>
        <v>#DIV/0!</v>
      </c>
      <c r="W44" s="57" t="e">
        <f>VLOOKUP($O44,CardStats!$A$3:$AE$998,16,FALSE)</f>
        <v>#DIV/0!</v>
      </c>
      <c r="X44" s="57" t="e">
        <f>VLOOKUP($O44,CardStats!$A$3:$AE$998,17,FALSE)</f>
        <v>#DIV/0!</v>
      </c>
      <c r="Y44" s="57" t="e">
        <f>VLOOKUP($O44,CardStats!$A$3:$AE$998,19,FALSE)</f>
        <v>#DIV/0!</v>
      </c>
      <c r="Z44" s="57" t="e">
        <f>VLOOKUP($O44,CardStats!$A$3:$AE$998,20,FALSE)</f>
        <v>#DIV/0!</v>
      </c>
      <c r="AA44" s="57" t="e">
        <f>VLOOKUP($O44,CardStats!$A$3:$AE$998,22,FALSE)</f>
        <v>#DIV/0!</v>
      </c>
    </row>
    <row r="45" spans="1:27" ht="14.4" hidden="1" thickTop="1" x14ac:dyDescent="0.3">
      <c r="A45" s="51" t="e">
        <f>VLOOKUP($M45,CardStats!$A$3:$AE$998,5,FALSE)</f>
        <v>#DIV/0!</v>
      </c>
      <c r="B45" s="51" t="e">
        <f>VLOOKUP($M45,CardStats!$A$3:$AE$998,6,FALSE)</f>
        <v>#DIV/0!</v>
      </c>
      <c r="C45" s="51" t="e">
        <f>VLOOKUP($M45,CardStats!$A$3:$AE$998,8,FALSE)</f>
        <v>#DIV/0!</v>
      </c>
      <c r="D45" s="51" t="e">
        <f>VLOOKUP($M45,CardStats!$A$3:$AE$998,9,FALSE)</f>
        <v>#DIV/0!</v>
      </c>
      <c r="E45" s="57" t="e">
        <f>VLOOKUP($M45,CardStats!$A$3:$AE$998,11,FALSE)</f>
        <v>#DIV/0!</v>
      </c>
      <c r="F45" s="57" t="e">
        <f>VLOOKUP($M45,CardStats!$A$3:$AE$998,12,FALSE)</f>
        <v>#DIV/0!</v>
      </c>
      <c r="G45" s="57" t="e">
        <f>VLOOKUP($M45,CardStats!$A$3:$AE$998,14,FALSE)</f>
        <v>#DIV/0!</v>
      </c>
      <c r="H45" s="57" t="e">
        <f>VLOOKUP($M45,CardStats!$A$3:$AE$998,15,FALSE)</f>
        <v>#DIV/0!</v>
      </c>
      <c r="I45" s="57" t="e">
        <f>VLOOKUP($M45,CardStats!$A$3:$AE$998,17,FALSE)</f>
        <v>#DIV/0!</v>
      </c>
      <c r="J45" s="57" t="e">
        <f>VLOOKUP($M45,CardStats!$A$3:$AE$998,18,FALSE)</f>
        <v>#DIV/0!</v>
      </c>
      <c r="K45" s="57" t="e">
        <f>VLOOKUP($M45,CardStats!$A$3:$AE$998,20,FALSE)</f>
        <v>#DIV/0!</v>
      </c>
      <c r="L45" s="57" t="e">
        <f>VLOOKUP($M45,CardStats!$A$3:$AE$998,21,FALSE)</f>
        <v>#DIV/0!</v>
      </c>
      <c r="M45" s="53" t="str">
        <f>Fixtures!A41</f>
        <v>Sporting Gijón</v>
      </c>
      <c r="N45" s="54">
        <f>Fixtures!D41</f>
        <v>43485</v>
      </c>
      <c r="O45" s="53" t="str">
        <f>Fixtures!B41</f>
        <v>Alcorcón</v>
      </c>
      <c r="P45" s="51" t="e">
        <f>VLOOKUP($O45,CardStats!$A$3:$AE$998,5,FALSE)</f>
        <v>#DIV/0!</v>
      </c>
      <c r="Q45" s="51" t="e">
        <f>VLOOKUP($O45,CardStats!$A$3:$AE$998,7,FALSE)</f>
        <v>#DIV/0!</v>
      </c>
      <c r="R45" s="51" t="e">
        <f>VLOOKUP($O45,CardStats!$A$3:$AE$998,8,FALSE)</f>
        <v>#DIV/0!</v>
      </c>
      <c r="S45" s="51" t="e">
        <f>VLOOKUP($O45,CardStats!$A$3:$AE$998,10,FALSE)</f>
        <v>#DIV/0!</v>
      </c>
      <c r="T45" s="57" t="e">
        <f>VLOOKUP($O45,CardStats!$A$3:$AE$998,11,FALSE)</f>
        <v>#DIV/0!</v>
      </c>
      <c r="U45" s="57" t="e">
        <f>VLOOKUP($O45,CardStats!$A$3:$AE$998,13,FALSE)</f>
        <v>#DIV/0!</v>
      </c>
      <c r="V45" s="57" t="e">
        <f>VLOOKUP($O45,CardStats!$A$3:$AE$998,14,FALSE)</f>
        <v>#DIV/0!</v>
      </c>
      <c r="W45" s="57" t="e">
        <f>VLOOKUP($O45,CardStats!$A$3:$AE$998,16,FALSE)</f>
        <v>#DIV/0!</v>
      </c>
      <c r="X45" s="57" t="e">
        <f>VLOOKUP($O45,CardStats!$A$3:$AE$998,17,FALSE)</f>
        <v>#DIV/0!</v>
      </c>
      <c r="Y45" s="57" t="e">
        <f>VLOOKUP($O45,CardStats!$A$3:$AE$998,19,FALSE)</f>
        <v>#DIV/0!</v>
      </c>
      <c r="Z45" s="57" t="e">
        <f>VLOOKUP($O45,CardStats!$A$3:$AE$998,20,FALSE)</f>
        <v>#DIV/0!</v>
      </c>
      <c r="AA45" s="57" t="e">
        <f>VLOOKUP($O45,CardStats!$A$3:$AE$998,22,FALSE)</f>
        <v>#DIV/0!</v>
      </c>
    </row>
    <row r="46" spans="1:27" ht="14.4" hidden="1" thickTop="1" x14ac:dyDescent="0.3">
      <c r="A46" s="51" t="e">
        <f>VLOOKUP($M46,CardStats!$A$3:$AE$998,5,FALSE)</f>
        <v>#DIV/0!</v>
      </c>
      <c r="B46" s="51" t="e">
        <f>VLOOKUP($M46,CardStats!$A$3:$AE$998,6,FALSE)</f>
        <v>#DIV/0!</v>
      </c>
      <c r="C46" s="51" t="e">
        <f>VLOOKUP($M46,CardStats!$A$3:$AE$998,8,FALSE)</f>
        <v>#DIV/0!</v>
      </c>
      <c r="D46" s="51" t="e">
        <f>VLOOKUP($M46,CardStats!$A$3:$AE$998,9,FALSE)</f>
        <v>#DIV/0!</v>
      </c>
      <c r="E46" s="57" t="e">
        <f>VLOOKUP($M46,CardStats!$A$3:$AE$998,11,FALSE)</f>
        <v>#DIV/0!</v>
      </c>
      <c r="F46" s="57" t="e">
        <f>VLOOKUP($M46,CardStats!$A$3:$AE$998,12,FALSE)</f>
        <v>#DIV/0!</v>
      </c>
      <c r="G46" s="57" t="e">
        <f>VLOOKUP($M46,CardStats!$A$3:$AE$998,14,FALSE)</f>
        <v>#DIV/0!</v>
      </c>
      <c r="H46" s="57" t="e">
        <f>VLOOKUP($M46,CardStats!$A$3:$AE$998,15,FALSE)</f>
        <v>#DIV/0!</v>
      </c>
      <c r="I46" s="57" t="e">
        <f>VLOOKUP($M46,CardStats!$A$3:$AE$998,17,FALSE)</f>
        <v>#DIV/0!</v>
      </c>
      <c r="J46" s="57" t="e">
        <f>VLOOKUP($M46,CardStats!$A$3:$AE$998,18,FALSE)</f>
        <v>#DIV/0!</v>
      </c>
      <c r="K46" s="57" t="e">
        <f>VLOOKUP($M46,CardStats!$A$3:$AE$998,20,FALSE)</f>
        <v>#DIV/0!</v>
      </c>
      <c r="L46" s="57" t="e">
        <f>VLOOKUP($M46,CardStats!$A$3:$AE$998,21,FALSE)</f>
        <v>#DIV/0!</v>
      </c>
      <c r="M46" s="53" t="str">
        <f>Fixtures!A42</f>
        <v>Osasuna</v>
      </c>
      <c r="N46" s="54">
        <f>Fixtures!D42</f>
        <v>43485</v>
      </c>
      <c r="O46" s="53" t="str">
        <f>Fixtures!B42</f>
        <v>Mallorca</v>
      </c>
      <c r="P46" s="51" t="e">
        <f>VLOOKUP($O46,CardStats!$A$3:$AE$998,5,FALSE)</f>
        <v>#DIV/0!</v>
      </c>
      <c r="Q46" s="51" t="e">
        <f>VLOOKUP($O46,CardStats!$A$3:$AE$998,7,FALSE)</f>
        <v>#DIV/0!</v>
      </c>
      <c r="R46" s="51" t="e">
        <f>VLOOKUP($O46,CardStats!$A$3:$AE$998,8,FALSE)</f>
        <v>#DIV/0!</v>
      </c>
      <c r="S46" s="51" t="e">
        <f>VLOOKUP($O46,CardStats!$A$3:$AE$998,10,FALSE)</f>
        <v>#DIV/0!</v>
      </c>
      <c r="T46" s="57" t="e">
        <f>VLOOKUP($O46,CardStats!$A$3:$AE$998,11,FALSE)</f>
        <v>#DIV/0!</v>
      </c>
      <c r="U46" s="57" t="e">
        <f>VLOOKUP($O46,CardStats!$A$3:$AE$998,13,FALSE)</f>
        <v>#DIV/0!</v>
      </c>
      <c r="V46" s="57" t="e">
        <f>VLOOKUP($O46,CardStats!$A$3:$AE$998,14,FALSE)</f>
        <v>#DIV/0!</v>
      </c>
      <c r="W46" s="57" t="e">
        <f>VLOOKUP($O46,CardStats!$A$3:$AE$998,16,FALSE)</f>
        <v>#DIV/0!</v>
      </c>
      <c r="X46" s="57" t="e">
        <f>VLOOKUP($O46,CardStats!$A$3:$AE$998,17,FALSE)</f>
        <v>#DIV/0!</v>
      </c>
      <c r="Y46" s="57" t="e">
        <f>VLOOKUP($O46,CardStats!$A$3:$AE$998,19,FALSE)</f>
        <v>#DIV/0!</v>
      </c>
      <c r="Z46" s="57" t="e">
        <f>VLOOKUP($O46,CardStats!$A$3:$AE$998,20,FALSE)</f>
        <v>#DIV/0!</v>
      </c>
      <c r="AA46" s="57" t="e">
        <f>VLOOKUP($O46,CardStats!$A$3:$AE$998,22,FALSE)</f>
        <v>#DIV/0!</v>
      </c>
    </row>
    <row r="47" spans="1:27" ht="14.4" hidden="1" thickTop="1" x14ac:dyDescent="0.3">
      <c r="A47" s="51">
        <f>VLOOKUP($M47,CardStats!$A$3:$AE$998,5,FALSE)</f>
        <v>5</v>
      </c>
      <c r="B47" s="51">
        <f>VLOOKUP($M47,CardStats!$A$3:$AE$998,6,FALSE)</f>
        <v>5</v>
      </c>
      <c r="C47" s="51">
        <f>VLOOKUP($M47,CardStats!$A$3:$AE$998,8,FALSE)</f>
        <v>3</v>
      </c>
      <c r="D47" s="51">
        <f>VLOOKUP($M47,CardStats!$A$3:$AE$998,9,FALSE)</f>
        <v>3</v>
      </c>
      <c r="E47" s="57">
        <f>VLOOKUP($M47,CardStats!$A$3:$AE$998,11,FALSE)</f>
        <v>1</v>
      </c>
      <c r="F47" s="57">
        <f>VLOOKUP($M47,CardStats!$A$3:$AE$998,12,FALSE)</f>
        <v>1</v>
      </c>
      <c r="G47" s="57">
        <f>VLOOKUP($M47,CardStats!$A$3:$AE$998,14,FALSE)</f>
        <v>1</v>
      </c>
      <c r="H47" s="57">
        <f>VLOOKUP($M47,CardStats!$A$3:$AE$998,15,FALSE)</f>
        <v>1</v>
      </c>
      <c r="I47" s="57">
        <f>VLOOKUP($M47,CardStats!$A$3:$AE$998,17,FALSE)</f>
        <v>1</v>
      </c>
      <c r="J47" s="57">
        <f>VLOOKUP($M47,CardStats!$A$3:$AE$998,18,FALSE)</f>
        <v>1</v>
      </c>
      <c r="K47" s="57">
        <f>VLOOKUP($M47,CardStats!$A$3:$AE$998,20,FALSE)</f>
        <v>1</v>
      </c>
      <c r="L47" s="57">
        <f>VLOOKUP($M47,CardStats!$A$3:$AE$998,21,FALSE)</f>
        <v>1</v>
      </c>
      <c r="M47" s="53" t="str">
        <f>Fixtures!A43</f>
        <v>Tenerife</v>
      </c>
      <c r="N47" s="54">
        <f>Fixtures!D43</f>
        <v>43485</v>
      </c>
      <c r="O47" s="53" t="str">
        <f>Fixtures!B43</f>
        <v>Gimnàstic Tarragona</v>
      </c>
      <c r="P47" s="51" t="e">
        <f>VLOOKUP($O47,CardStats!$A$3:$AE$998,5,FALSE)</f>
        <v>#DIV/0!</v>
      </c>
      <c r="Q47" s="51" t="e">
        <f>VLOOKUP($O47,CardStats!$A$3:$AE$998,7,FALSE)</f>
        <v>#DIV/0!</v>
      </c>
      <c r="R47" s="51" t="e">
        <f>VLOOKUP($O47,CardStats!$A$3:$AE$998,8,FALSE)</f>
        <v>#DIV/0!</v>
      </c>
      <c r="S47" s="51" t="e">
        <f>VLOOKUP($O47,CardStats!$A$3:$AE$998,10,FALSE)</f>
        <v>#DIV/0!</v>
      </c>
      <c r="T47" s="57" t="e">
        <f>VLOOKUP($O47,CardStats!$A$3:$AE$998,11,FALSE)</f>
        <v>#DIV/0!</v>
      </c>
      <c r="U47" s="57" t="e">
        <f>VLOOKUP($O47,CardStats!$A$3:$AE$998,13,FALSE)</f>
        <v>#DIV/0!</v>
      </c>
      <c r="V47" s="57" t="e">
        <f>VLOOKUP($O47,CardStats!$A$3:$AE$998,14,FALSE)</f>
        <v>#DIV/0!</v>
      </c>
      <c r="W47" s="57" t="e">
        <f>VLOOKUP($O47,CardStats!$A$3:$AE$998,16,FALSE)</f>
        <v>#DIV/0!</v>
      </c>
      <c r="X47" s="57" t="e">
        <f>VLOOKUP($O47,CardStats!$A$3:$AE$998,17,FALSE)</f>
        <v>#DIV/0!</v>
      </c>
      <c r="Y47" s="57" t="e">
        <f>VLOOKUP($O47,CardStats!$A$3:$AE$998,19,FALSE)</f>
        <v>#DIV/0!</v>
      </c>
      <c r="Z47" s="57" t="e">
        <f>VLOOKUP($O47,CardStats!$A$3:$AE$998,20,FALSE)</f>
        <v>#DIV/0!</v>
      </c>
      <c r="AA47" s="57" t="e">
        <f>VLOOKUP($O47,CardStats!$A$3:$AE$998,22,FALSE)</f>
        <v>#DIV/0!</v>
      </c>
    </row>
    <row r="48" spans="1:27" ht="14.4" hidden="1" thickTop="1" x14ac:dyDescent="0.3">
      <c r="A48" s="51" t="e">
        <f>VLOOKUP($M48,CardStats!$A$3:$AE$998,5,FALSE)</f>
        <v>#DIV/0!</v>
      </c>
      <c r="B48" s="51" t="e">
        <f>VLOOKUP($M48,CardStats!$A$3:$AE$998,6,FALSE)</f>
        <v>#DIV/0!</v>
      </c>
      <c r="C48" s="51" t="e">
        <f>VLOOKUP($M48,CardStats!$A$3:$AE$998,8,FALSE)</f>
        <v>#DIV/0!</v>
      </c>
      <c r="D48" s="51" t="e">
        <f>VLOOKUP($M48,CardStats!$A$3:$AE$998,9,FALSE)</f>
        <v>#DIV/0!</v>
      </c>
      <c r="E48" s="57" t="e">
        <f>VLOOKUP($M48,CardStats!$A$3:$AE$998,11,FALSE)</f>
        <v>#DIV/0!</v>
      </c>
      <c r="F48" s="57" t="e">
        <f>VLOOKUP($M48,CardStats!$A$3:$AE$998,12,FALSE)</f>
        <v>#DIV/0!</v>
      </c>
      <c r="G48" s="57" t="e">
        <f>VLOOKUP($M48,CardStats!$A$3:$AE$998,14,FALSE)</f>
        <v>#DIV/0!</v>
      </c>
      <c r="H48" s="57" t="e">
        <f>VLOOKUP($M48,CardStats!$A$3:$AE$998,15,FALSE)</f>
        <v>#DIV/0!</v>
      </c>
      <c r="I48" s="57" t="e">
        <f>VLOOKUP($M48,CardStats!$A$3:$AE$998,17,FALSE)</f>
        <v>#DIV/0!</v>
      </c>
      <c r="J48" s="57" t="e">
        <f>VLOOKUP($M48,CardStats!$A$3:$AE$998,18,FALSE)</f>
        <v>#DIV/0!</v>
      </c>
      <c r="K48" s="57" t="e">
        <f>VLOOKUP($M48,CardStats!$A$3:$AE$998,20,FALSE)</f>
        <v>#DIV/0!</v>
      </c>
      <c r="L48" s="57" t="e">
        <f>VLOOKUP($M48,CardStats!$A$3:$AE$998,21,FALSE)</f>
        <v>#DIV/0!</v>
      </c>
      <c r="M48" s="53" t="str">
        <f>Fixtures!A44</f>
        <v>Melbourne Victory</v>
      </c>
      <c r="N48" s="54">
        <f>Fixtures!D44</f>
        <v>43485</v>
      </c>
      <c r="O48" s="53" t="str">
        <f>Fixtures!B44</f>
        <v>Wellington Phoenix</v>
      </c>
      <c r="P48" s="51" t="e">
        <f>VLOOKUP($O48,CardStats!$A$3:$AE$998,5,FALSE)</f>
        <v>#DIV/0!</v>
      </c>
      <c r="Q48" s="51" t="e">
        <f>VLOOKUP($O48,CardStats!$A$3:$AE$998,7,FALSE)</f>
        <v>#DIV/0!</v>
      </c>
      <c r="R48" s="51" t="e">
        <f>VLOOKUP($O48,CardStats!$A$3:$AE$998,8,FALSE)</f>
        <v>#DIV/0!</v>
      </c>
      <c r="S48" s="51" t="e">
        <f>VLOOKUP($O48,CardStats!$A$3:$AE$998,10,FALSE)</f>
        <v>#DIV/0!</v>
      </c>
      <c r="T48" s="57" t="e">
        <f>VLOOKUP($O48,CardStats!$A$3:$AE$998,11,FALSE)</f>
        <v>#DIV/0!</v>
      </c>
      <c r="U48" s="57" t="e">
        <f>VLOOKUP($O48,CardStats!$A$3:$AE$998,13,FALSE)</f>
        <v>#DIV/0!</v>
      </c>
      <c r="V48" s="57" t="e">
        <f>VLOOKUP($O48,CardStats!$A$3:$AE$998,14,FALSE)</f>
        <v>#DIV/0!</v>
      </c>
      <c r="W48" s="57" t="e">
        <f>VLOOKUP($O48,CardStats!$A$3:$AE$998,16,FALSE)</f>
        <v>#DIV/0!</v>
      </c>
      <c r="X48" s="57" t="e">
        <f>VLOOKUP($O48,CardStats!$A$3:$AE$998,17,FALSE)</f>
        <v>#DIV/0!</v>
      </c>
      <c r="Y48" s="57" t="e">
        <f>VLOOKUP($O48,CardStats!$A$3:$AE$998,19,FALSE)</f>
        <v>#DIV/0!</v>
      </c>
      <c r="Z48" s="57" t="e">
        <f>VLOOKUP($O48,CardStats!$A$3:$AE$998,20,FALSE)</f>
        <v>#DIV/0!</v>
      </c>
      <c r="AA48" s="57" t="e">
        <f>VLOOKUP($O48,CardStats!$A$3:$AE$998,22,FALSE)</f>
        <v>#DIV/0!</v>
      </c>
    </row>
    <row r="49" spans="1:27" ht="14.4" hidden="1" thickTop="1" x14ac:dyDescent="0.3">
      <c r="A49" s="51" t="e">
        <f>VLOOKUP($M49,CardStats!$A$3:$AE$998,5,FALSE)</f>
        <v>#DIV/0!</v>
      </c>
      <c r="B49" s="51" t="e">
        <f>VLOOKUP($M49,CardStats!$A$3:$AE$998,6,FALSE)</f>
        <v>#DIV/0!</v>
      </c>
      <c r="C49" s="51" t="e">
        <f>VLOOKUP($M49,CardStats!$A$3:$AE$998,8,FALSE)</f>
        <v>#DIV/0!</v>
      </c>
      <c r="D49" s="51" t="e">
        <f>VLOOKUP($M49,CardStats!$A$3:$AE$998,9,FALSE)</f>
        <v>#DIV/0!</v>
      </c>
      <c r="E49" s="57" t="e">
        <f>VLOOKUP($M49,CardStats!$A$3:$AE$998,11,FALSE)</f>
        <v>#DIV/0!</v>
      </c>
      <c r="F49" s="57" t="e">
        <f>VLOOKUP($M49,CardStats!$A$3:$AE$998,12,FALSE)</f>
        <v>#DIV/0!</v>
      </c>
      <c r="G49" s="57" t="e">
        <f>VLOOKUP($M49,CardStats!$A$3:$AE$998,14,FALSE)</f>
        <v>#DIV/0!</v>
      </c>
      <c r="H49" s="57" t="e">
        <f>VLOOKUP($M49,CardStats!$A$3:$AE$998,15,FALSE)</f>
        <v>#DIV/0!</v>
      </c>
      <c r="I49" s="57" t="e">
        <f>VLOOKUP($M49,CardStats!$A$3:$AE$998,17,FALSE)</f>
        <v>#DIV/0!</v>
      </c>
      <c r="J49" s="57" t="e">
        <f>VLOOKUP($M49,CardStats!$A$3:$AE$998,18,FALSE)</f>
        <v>#DIV/0!</v>
      </c>
      <c r="K49" s="57" t="e">
        <f>VLOOKUP($M49,CardStats!$A$3:$AE$998,20,FALSE)</f>
        <v>#DIV/0!</v>
      </c>
      <c r="L49" s="57" t="e">
        <f>VLOOKUP($M49,CardStats!$A$3:$AE$998,21,FALSE)</f>
        <v>#DIV/0!</v>
      </c>
      <c r="M49" s="53" t="str">
        <f>Fixtures!A45</f>
        <v>Central Coast Mariners</v>
      </c>
      <c r="N49" s="54">
        <f>Fixtures!D45</f>
        <v>43485</v>
      </c>
      <c r="O49" s="53" t="str">
        <f>Fixtures!B45</f>
        <v>Brisbane Roar</v>
      </c>
      <c r="P49" s="51" t="e">
        <f>VLOOKUP($O49,CardStats!$A$3:$AE$998,5,FALSE)</f>
        <v>#DIV/0!</v>
      </c>
      <c r="Q49" s="51" t="e">
        <f>VLOOKUP($O49,CardStats!$A$3:$AE$998,7,FALSE)</f>
        <v>#DIV/0!</v>
      </c>
      <c r="R49" s="51" t="e">
        <f>VLOOKUP($O49,CardStats!$A$3:$AE$998,8,FALSE)</f>
        <v>#DIV/0!</v>
      </c>
      <c r="S49" s="51" t="e">
        <f>VLOOKUP($O49,CardStats!$A$3:$AE$998,10,FALSE)</f>
        <v>#DIV/0!</v>
      </c>
      <c r="T49" s="57" t="e">
        <f>VLOOKUP($O49,CardStats!$A$3:$AE$998,11,FALSE)</f>
        <v>#DIV/0!</v>
      </c>
      <c r="U49" s="57" t="e">
        <f>VLOOKUP($O49,CardStats!$A$3:$AE$998,13,FALSE)</f>
        <v>#DIV/0!</v>
      </c>
      <c r="V49" s="57" t="e">
        <f>VLOOKUP($O49,CardStats!$A$3:$AE$998,14,FALSE)</f>
        <v>#DIV/0!</v>
      </c>
      <c r="W49" s="57" t="e">
        <f>VLOOKUP($O49,CardStats!$A$3:$AE$998,16,FALSE)</f>
        <v>#DIV/0!</v>
      </c>
      <c r="X49" s="57" t="e">
        <f>VLOOKUP($O49,CardStats!$A$3:$AE$998,17,FALSE)</f>
        <v>#DIV/0!</v>
      </c>
      <c r="Y49" s="57" t="e">
        <f>VLOOKUP($O49,CardStats!$A$3:$AE$998,19,FALSE)</f>
        <v>#DIV/0!</v>
      </c>
      <c r="Z49" s="57" t="e">
        <f>VLOOKUP($O49,CardStats!$A$3:$AE$998,20,FALSE)</f>
        <v>#DIV/0!</v>
      </c>
      <c r="AA49" s="57" t="e">
        <f>VLOOKUP($O49,CardStats!$A$3:$AE$998,22,FALSE)</f>
        <v>#DIV/0!</v>
      </c>
    </row>
    <row r="50" spans="1:27" ht="14.4" hidden="1" thickTop="1" x14ac:dyDescent="0.3">
      <c r="A50" s="51" t="e">
        <f>VLOOKUP($M50,CardStats!$A$3:$AE$998,5,FALSE)</f>
        <v>#N/A</v>
      </c>
      <c r="B50" s="51" t="e">
        <f>VLOOKUP($M50,CardStats!$A$3:$AE$998,6,FALSE)</f>
        <v>#N/A</v>
      </c>
      <c r="C50" s="51" t="e">
        <f>VLOOKUP($M50,CardStats!$A$3:$AE$998,8,FALSE)</f>
        <v>#N/A</v>
      </c>
      <c r="D50" s="51" t="e">
        <f>VLOOKUP($M50,CardStats!$A$3:$AE$998,9,FALSE)</f>
        <v>#N/A</v>
      </c>
      <c r="E50" s="57" t="e">
        <f>VLOOKUP($M50,CardStats!$A$3:$AE$998,11,FALSE)</f>
        <v>#N/A</v>
      </c>
      <c r="F50" s="57" t="e">
        <f>VLOOKUP($M50,CardStats!$A$3:$AE$998,12,FALSE)</f>
        <v>#N/A</v>
      </c>
      <c r="G50" s="57" t="e">
        <f>VLOOKUP($M50,CardStats!$A$3:$AE$998,14,FALSE)</f>
        <v>#N/A</v>
      </c>
      <c r="H50" s="57" t="e">
        <f>VLOOKUP($M50,CardStats!$A$3:$AE$998,15,FALSE)</f>
        <v>#N/A</v>
      </c>
      <c r="I50" s="57" t="e">
        <f>VLOOKUP($M50,CardStats!$A$3:$AE$998,17,FALSE)</f>
        <v>#N/A</v>
      </c>
      <c r="J50" s="57" t="e">
        <f>VLOOKUP($M50,CardStats!$A$3:$AE$998,18,FALSE)</f>
        <v>#N/A</v>
      </c>
      <c r="K50" s="57" t="e">
        <f>VLOOKUP($M50,CardStats!$A$3:$AE$998,20,FALSE)</f>
        <v>#N/A</v>
      </c>
      <c r="L50" s="57" t="e">
        <f>VLOOKUP($M50,CardStats!$A$3:$AE$998,21,FALSE)</f>
        <v>#N/A</v>
      </c>
      <c r="M50" s="53" t="str">
        <f>Fixtures!A46</f>
        <v>AEK Athens</v>
      </c>
      <c r="N50" s="54">
        <f>Fixtures!D46</f>
        <v>43485</v>
      </c>
      <c r="O50" s="53" t="str">
        <f>Fixtures!B46</f>
        <v>Asteras Tripolis</v>
      </c>
      <c r="P50" s="51" t="e">
        <f>VLOOKUP($O50,CardStats!$A$3:$AE$998,5,FALSE)</f>
        <v>#N/A</v>
      </c>
      <c r="Q50" s="51" t="e">
        <f>VLOOKUP($O50,CardStats!$A$3:$AE$998,7,FALSE)</f>
        <v>#N/A</v>
      </c>
      <c r="R50" s="51" t="e">
        <f>VLOOKUP($O50,CardStats!$A$3:$AE$998,8,FALSE)</f>
        <v>#N/A</v>
      </c>
      <c r="S50" s="51" t="e">
        <f>VLOOKUP($O50,CardStats!$A$3:$AE$998,10,FALSE)</f>
        <v>#N/A</v>
      </c>
      <c r="T50" s="57" t="e">
        <f>VLOOKUP($O50,CardStats!$A$3:$AE$998,11,FALSE)</f>
        <v>#N/A</v>
      </c>
      <c r="U50" s="57" t="e">
        <f>VLOOKUP($O50,CardStats!$A$3:$AE$998,13,FALSE)</f>
        <v>#N/A</v>
      </c>
      <c r="V50" s="57" t="e">
        <f>VLOOKUP($O50,CardStats!$A$3:$AE$998,14,FALSE)</f>
        <v>#N/A</v>
      </c>
      <c r="W50" s="57" t="e">
        <f>VLOOKUP($O50,CardStats!$A$3:$AE$998,16,FALSE)</f>
        <v>#N/A</v>
      </c>
      <c r="X50" s="57" t="e">
        <f>VLOOKUP($O50,CardStats!$A$3:$AE$998,17,FALSE)</f>
        <v>#N/A</v>
      </c>
      <c r="Y50" s="57" t="e">
        <f>VLOOKUP($O50,CardStats!$A$3:$AE$998,19,FALSE)</f>
        <v>#N/A</v>
      </c>
      <c r="Z50" s="57" t="e">
        <f>VLOOKUP($O50,CardStats!$A$3:$AE$998,20,FALSE)</f>
        <v>#N/A</v>
      </c>
      <c r="AA50" s="57" t="e">
        <f>VLOOKUP($O50,CardStats!$A$3:$AE$998,22,FALSE)</f>
        <v>#N/A</v>
      </c>
    </row>
    <row r="51" spans="1:27" ht="14.4" hidden="1" thickTop="1" x14ac:dyDescent="0.3">
      <c r="A51" s="51" t="e">
        <f>VLOOKUP($M51,CardStats!$A$3:$AE$998,5,FALSE)</f>
        <v>#N/A</v>
      </c>
      <c r="B51" s="51" t="e">
        <f>VLOOKUP($M51,CardStats!$A$3:$AE$998,6,FALSE)</f>
        <v>#N/A</v>
      </c>
      <c r="C51" s="51" t="e">
        <f>VLOOKUP($M51,CardStats!$A$3:$AE$998,8,FALSE)</f>
        <v>#N/A</v>
      </c>
      <c r="D51" s="51" t="e">
        <f>VLOOKUP($M51,CardStats!$A$3:$AE$998,9,FALSE)</f>
        <v>#N/A</v>
      </c>
      <c r="E51" s="57" t="e">
        <f>VLOOKUP($M51,CardStats!$A$3:$AE$998,11,FALSE)</f>
        <v>#N/A</v>
      </c>
      <c r="F51" s="57" t="e">
        <f>VLOOKUP($M51,CardStats!$A$3:$AE$998,12,FALSE)</f>
        <v>#N/A</v>
      </c>
      <c r="G51" s="57" t="e">
        <f>VLOOKUP($M51,CardStats!$A$3:$AE$998,14,FALSE)</f>
        <v>#N/A</v>
      </c>
      <c r="H51" s="57" t="e">
        <f>VLOOKUP($M51,CardStats!$A$3:$AE$998,15,FALSE)</f>
        <v>#N/A</v>
      </c>
      <c r="I51" s="57" t="e">
        <f>VLOOKUP($M51,CardStats!$A$3:$AE$998,17,FALSE)</f>
        <v>#N/A</v>
      </c>
      <c r="J51" s="57" t="e">
        <f>VLOOKUP($M51,CardStats!$A$3:$AE$998,18,FALSE)</f>
        <v>#N/A</v>
      </c>
      <c r="K51" s="57" t="e">
        <f>VLOOKUP($M51,CardStats!$A$3:$AE$998,20,FALSE)</f>
        <v>#N/A</v>
      </c>
      <c r="L51" s="57" t="e">
        <f>VLOOKUP($M51,CardStats!$A$3:$AE$998,21,FALSE)</f>
        <v>#N/A</v>
      </c>
      <c r="M51" s="53" t="str">
        <f>Fixtures!A47</f>
        <v>Larissa</v>
      </c>
      <c r="N51" s="54">
        <f>Fixtures!D47</f>
        <v>43485</v>
      </c>
      <c r="O51" s="53" t="str">
        <f>Fixtures!B47</f>
        <v>Aris</v>
      </c>
      <c r="P51" s="51" t="e">
        <f>VLOOKUP($O51,CardStats!$A$3:$AE$998,5,FALSE)</f>
        <v>#N/A</v>
      </c>
      <c r="Q51" s="51" t="e">
        <f>VLOOKUP($O51,CardStats!$A$3:$AE$998,7,FALSE)</f>
        <v>#N/A</v>
      </c>
      <c r="R51" s="51" t="e">
        <f>VLOOKUP($O51,CardStats!$A$3:$AE$998,8,FALSE)</f>
        <v>#N/A</v>
      </c>
      <c r="S51" s="51" t="e">
        <f>VLOOKUP($O51,CardStats!$A$3:$AE$998,10,FALSE)</f>
        <v>#N/A</v>
      </c>
      <c r="T51" s="57" t="e">
        <f>VLOOKUP($O51,CardStats!$A$3:$AE$998,11,FALSE)</f>
        <v>#N/A</v>
      </c>
      <c r="U51" s="57" t="e">
        <f>VLOOKUP($O51,CardStats!$A$3:$AE$998,13,FALSE)</f>
        <v>#N/A</v>
      </c>
      <c r="V51" s="57" t="e">
        <f>VLOOKUP($O51,CardStats!$A$3:$AE$998,14,FALSE)</f>
        <v>#N/A</v>
      </c>
      <c r="W51" s="57" t="e">
        <f>VLOOKUP($O51,CardStats!$A$3:$AE$998,16,FALSE)</f>
        <v>#N/A</v>
      </c>
      <c r="X51" s="57" t="e">
        <f>VLOOKUP($O51,CardStats!$A$3:$AE$998,17,FALSE)</f>
        <v>#N/A</v>
      </c>
      <c r="Y51" s="57" t="e">
        <f>VLOOKUP($O51,CardStats!$A$3:$AE$998,19,FALSE)</f>
        <v>#N/A</v>
      </c>
      <c r="Z51" s="57" t="e">
        <f>VLOOKUP($O51,CardStats!$A$3:$AE$998,20,FALSE)</f>
        <v>#N/A</v>
      </c>
      <c r="AA51" s="57" t="e">
        <f>VLOOKUP($O51,CardStats!$A$3:$AE$998,22,FALSE)</f>
        <v>#N/A</v>
      </c>
    </row>
    <row r="52" spans="1:27" ht="14.4" hidden="1" thickTop="1" x14ac:dyDescent="0.3">
      <c r="A52" s="51" t="e">
        <f>VLOOKUP($M52,CardStats!$A$3:$AE$998,5,FALSE)</f>
        <v>#N/A</v>
      </c>
      <c r="B52" s="51" t="e">
        <f>VLOOKUP($M52,CardStats!$A$3:$AE$998,6,FALSE)</f>
        <v>#N/A</v>
      </c>
      <c r="C52" s="51" t="e">
        <f>VLOOKUP($M52,CardStats!$A$3:$AE$998,8,FALSE)</f>
        <v>#N/A</v>
      </c>
      <c r="D52" s="51" t="e">
        <f>VLOOKUP($M52,CardStats!$A$3:$AE$998,9,FALSE)</f>
        <v>#N/A</v>
      </c>
      <c r="E52" s="57" t="e">
        <f>VLOOKUP($M52,CardStats!$A$3:$AE$998,11,FALSE)</f>
        <v>#N/A</v>
      </c>
      <c r="F52" s="57" t="e">
        <f>VLOOKUP($M52,CardStats!$A$3:$AE$998,12,FALSE)</f>
        <v>#N/A</v>
      </c>
      <c r="G52" s="57" t="e">
        <f>VLOOKUP($M52,CardStats!$A$3:$AE$998,14,FALSE)</f>
        <v>#N/A</v>
      </c>
      <c r="H52" s="57" t="e">
        <f>VLOOKUP($M52,CardStats!$A$3:$AE$998,15,FALSE)</f>
        <v>#N/A</v>
      </c>
      <c r="I52" s="57" t="e">
        <f>VLOOKUP($M52,CardStats!$A$3:$AE$998,17,FALSE)</f>
        <v>#N/A</v>
      </c>
      <c r="J52" s="57" t="e">
        <f>VLOOKUP($M52,CardStats!$A$3:$AE$998,18,FALSE)</f>
        <v>#N/A</v>
      </c>
      <c r="K52" s="57" t="e">
        <f>VLOOKUP($M52,CardStats!$A$3:$AE$998,20,FALSE)</f>
        <v>#N/A</v>
      </c>
      <c r="L52" s="57" t="e">
        <f>VLOOKUP($M52,CardStats!$A$3:$AE$998,21,FALSE)</f>
        <v>#N/A</v>
      </c>
      <c r="M52" s="53" t="str">
        <f>Fixtures!A48</f>
        <v>Xanthi</v>
      </c>
      <c r="N52" s="54">
        <f>Fixtures!D48</f>
        <v>43485</v>
      </c>
      <c r="O52" s="53" t="str">
        <f>Fixtures!B48</f>
        <v>Atromitos</v>
      </c>
      <c r="P52" s="51" t="e">
        <f>VLOOKUP($O52,CardStats!$A$3:$AE$998,5,FALSE)</f>
        <v>#N/A</v>
      </c>
      <c r="Q52" s="51" t="e">
        <f>VLOOKUP($O52,CardStats!$A$3:$AE$998,7,FALSE)</f>
        <v>#N/A</v>
      </c>
      <c r="R52" s="51" t="e">
        <f>VLOOKUP($O52,CardStats!$A$3:$AE$998,8,FALSE)</f>
        <v>#N/A</v>
      </c>
      <c r="S52" s="51" t="e">
        <f>VLOOKUP($O52,CardStats!$A$3:$AE$998,10,FALSE)</f>
        <v>#N/A</v>
      </c>
      <c r="T52" s="57" t="e">
        <f>VLOOKUP($O52,CardStats!$A$3:$AE$998,11,FALSE)</f>
        <v>#N/A</v>
      </c>
      <c r="U52" s="57" t="e">
        <f>VLOOKUP($O52,CardStats!$A$3:$AE$998,13,FALSE)</f>
        <v>#N/A</v>
      </c>
      <c r="V52" s="57" t="e">
        <f>VLOOKUP($O52,CardStats!$A$3:$AE$998,14,FALSE)</f>
        <v>#N/A</v>
      </c>
      <c r="W52" s="57" t="e">
        <f>VLOOKUP($O52,CardStats!$A$3:$AE$998,16,FALSE)</f>
        <v>#N/A</v>
      </c>
      <c r="X52" s="57" t="e">
        <f>VLOOKUP($O52,CardStats!$A$3:$AE$998,17,FALSE)</f>
        <v>#N/A</v>
      </c>
      <c r="Y52" s="57" t="e">
        <f>VLOOKUP($O52,CardStats!$A$3:$AE$998,19,FALSE)</f>
        <v>#N/A</v>
      </c>
      <c r="Z52" s="57" t="e">
        <f>VLOOKUP($O52,CardStats!$A$3:$AE$998,20,FALSE)</f>
        <v>#N/A</v>
      </c>
      <c r="AA52" s="57" t="e">
        <f>VLOOKUP($O52,CardStats!$A$3:$AE$998,22,FALSE)</f>
        <v>#N/A</v>
      </c>
    </row>
    <row r="53" spans="1:27" ht="14.4" hidden="1" thickTop="1" x14ac:dyDescent="0.3">
      <c r="A53" s="51" t="e">
        <f>VLOOKUP($M53,CardStats!$A$3:$AE$998,5,FALSE)</f>
        <v>#N/A</v>
      </c>
      <c r="B53" s="51" t="e">
        <f>VLOOKUP($M53,CardStats!$A$3:$AE$998,6,FALSE)</f>
        <v>#N/A</v>
      </c>
      <c r="C53" s="51" t="e">
        <f>VLOOKUP($M53,CardStats!$A$3:$AE$998,8,FALSE)</f>
        <v>#N/A</v>
      </c>
      <c r="D53" s="51" t="e">
        <f>VLOOKUP($M53,CardStats!$A$3:$AE$998,9,FALSE)</f>
        <v>#N/A</v>
      </c>
      <c r="E53" s="57" t="e">
        <f>VLOOKUP($M53,CardStats!$A$3:$AE$998,11,FALSE)</f>
        <v>#N/A</v>
      </c>
      <c r="F53" s="57" t="e">
        <f>VLOOKUP($M53,CardStats!$A$3:$AE$998,12,FALSE)</f>
        <v>#N/A</v>
      </c>
      <c r="G53" s="57" t="e">
        <f>VLOOKUP($M53,CardStats!$A$3:$AE$998,14,FALSE)</f>
        <v>#N/A</v>
      </c>
      <c r="H53" s="57" t="e">
        <f>VLOOKUP($M53,CardStats!$A$3:$AE$998,15,FALSE)</f>
        <v>#N/A</v>
      </c>
      <c r="I53" s="57" t="e">
        <f>VLOOKUP($M53,CardStats!$A$3:$AE$998,17,FALSE)</f>
        <v>#N/A</v>
      </c>
      <c r="J53" s="57" t="e">
        <f>VLOOKUP($M53,CardStats!$A$3:$AE$998,18,FALSE)</f>
        <v>#N/A</v>
      </c>
      <c r="K53" s="57" t="e">
        <f>VLOOKUP($M53,CardStats!$A$3:$AE$998,20,FALSE)</f>
        <v>#N/A</v>
      </c>
      <c r="L53" s="57" t="e">
        <f>VLOOKUP($M53,CardStats!$A$3:$AE$998,21,FALSE)</f>
        <v>#N/A</v>
      </c>
      <c r="M53" s="53" t="str">
        <f>Fixtures!A49</f>
        <v>OFI</v>
      </c>
      <c r="N53" s="54">
        <f>Fixtures!D49</f>
        <v>43485</v>
      </c>
      <c r="O53" s="53" t="str">
        <f>Fixtures!B49</f>
        <v>Panaitolikos</v>
      </c>
      <c r="P53" s="51" t="e">
        <f>VLOOKUP($O53,CardStats!$A$3:$AE$998,5,FALSE)</f>
        <v>#N/A</v>
      </c>
      <c r="Q53" s="51" t="e">
        <f>VLOOKUP($O53,CardStats!$A$3:$AE$998,7,FALSE)</f>
        <v>#N/A</v>
      </c>
      <c r="R53" s="51" t="e">
        <f>VLOOKUP($O53,CardStats!$A$3:$AE$998,8,FALSE)</f>
        <v>#N/A</v>
      </c>
      <c r="S53" s="51" t="e">
        <f>VLOOKUP($O53,CardStats!$A$3:$AE$998,10,FALSE)</f>
        <v>#N/A</v>
      </c>
      <c r="T53" s="57" t="e">
        <f>VLOOKUP($O53,CardStats!$A$3:$AE$998,11,FALSE)</f>
        <v>#N/A</v>
      </c>
      <c r="U53" s="57" t="e">
        <f>VLOOKUP($O53,CardStats!$A$3:$AE$998,13,FALSE)</f>
        <v>#N/A</v>
      </c>
      <c r="V53" s="57" t="e">
        <f>VLOOKUP($O53,CardStats!$A$3:$AE$998,14,FALSE)</f>
        <v>#N/A</v>
      </c>
      <c r="W53" s="57" t="e">
        <f>VLOOKUP($O53,CardStats!$A$3:$AE$998,16,FALSE)</f>
        <v>#N/A</v>
      </c>
      <c r="X53" s="57" t="e">
        <f>VLOOKUP($O53,CardStats!$A$3:$AE$998,17,FALSE)</f>
        <v>#N/A</v>
      </c>
      <c r="Y53" s="57" t="e">
        <f>VLOOKUP($O53,CardStats!$A$3:$AE$998,19,FALSE)</f>
        <v>#N/A</v>
      </c>
      <c r="Z53" s="57" t="e">
        <f>VLOOKUP($O53,CardStats!$A$3:$AE$998,20,FALSE)</f>
        <v>#N/A</v>
      </c>
      <c r="AA53" s="57" t="e">
        <f>VLOOKUP($O53,CardStats!$A$3:$AE$998,22,FALSE)</f>
        <v>#N/A</v>
      </c>
    </row>
    <row r="54" spans="1:27" ht="14.4" hidden="1" thickTop="1" x14ac:dyDescent="0.3">
      <c r="A54" s="51" t="e">
        <f>VLOOKUP($M54,CardStats!$A$3:$AE$998,5,FALSE)</f>
        <v>#N/A</v>
      </c>
      <c r="B54" s="51" t="e">
        <f>VLOOKUP($M54,CardStats!$A$3:$AE$998,6,FALSE)</f>
        <v>#N/A</v>
      </c>
      <c r="C54" s="51" t="e">
        <f>VLOOKUP($M54,CardStats!$A$3:$AE$998,8,FALSE)</f>
        <v>#N/A</v>
      </c>
      <c r="D54" s="51" t="e">
        <f>VLOOKUP($M54,CardStats!$A$3:$AE$998,9,FALSE)</f>
        <v>#N/A</v>
      </c>
      <c r="E54" s="57" t="e">
        <f>VLOOKUP($M54,CardStats!$A$3:$AE$998,11,FALSE)</f>
        <v>#N/A</v>
      </c>
      <c r="F54" s="57" t="e">
        <f>VLOOKUP($M54,CardStats!$A$3:$AE$998,12,FALSE)</f>
        <v>#N/A</v>
      </c>
      <c r="G54" s="57" t="e">
        <f>VLOOKUP($M54,CardStats!$A$3:$AE$998,14,FALSE)</f>
        <v>#N/A</v>
      </c>
      <c r="H54" s="57" t="e">
        <f>VLOOKUP($M54,CardStats!$A$3:$AE$998,15,FALSE)</f>
        <v>#N/A</v>
      </c>
      <c r="I54" s="57" t="e">
        <f>VLOOKUP($M54,CardStats!$A$3:$AE$998,17,FALSE)</f>
        <v>#N/A</v>
      </c>
      <c r="J54" s="57" t="e">
        <f>VLOOKUP($M54,CardStats!$A$3:$AE$998,18,FALSE)</f>
        <v>#N/A</v>
      </c>
      <c r="K54" s="57" t="e">
        <f>VLOOKUP($M54,CardStats!$A$3:$AE$998,20,FALSE)</f>
        <v>#N/A</v>
      </c>
      <c r="L54" s="57" t="e">
        <f>VLOOKUP($M54,CardStats!$A$3:$AE$998,21,FALSE)</f>
        <v>#N/A</v>
      </c>
      <c r="M54" s="53" t="str">
        <f>Fixtures!A50</f>
        <v>Gent</v>
      </c>
      <c r="N54" s="54">
        <f>Fixtures!D50</f>
        <v>43485</v>
      </c>
      <c r="O54" s="53" t="str">
        <f>Fixtures!B50</f>
        <v>Anderlecht</v>
      </c>
      <c r="P54" s="51" t="e">
        <f>VLOOKUP($O54,CardStats!$A$3:$AE$998,5,FALSE)</f>
        <v>#N/A</v>
      </c>
      <c r="Q54" s="51" t="e">
        <f>VLOOKUP($O54,CardStats!$A$3:$AE$998,7,FALSE)</f>
        <v>#N/A</v>
      </c>
      <c r="R54" s="51" t="e">
        <f>VLOOKUP($O54,CardStats!$A$3:$AE$998,8,FALSE)</f>
        <v>#N/A</v>
      </c>
      <c r="S54" s="51" t="e">
        <f>VLOOKUP($O54,CardStats!$A$3:$AE$998,10,FALSE)</f>
        <v>#N/A</v>
      </c>
      <c r="T54" s="57" t="e">
        <f>VLOOKUP($O54,CardStats!$A$3:$AE$998,11,FALSE)</f>
        <v>#N/A</v>
      </c>
      <c r="U54" s="57" t="e">
        <f>VLOOKUP($O54,CardStats!$A$3:$AE$998,13,FALSE)</f>
        <v>#N/A</v>
      </c>
      <c r="V54" s="57" t="e">
        <f>VLOOKUP($O54,CardStats!$A$3:$AE$998,14,FALSE)</f>
        <v>#N/A</v>
      </c>
      <c r="W54" s="57" t="e">
        <f>VLOOKUP($O54,CardStats!$A$3:$AE$998,16,FALSE)</f>
        <v>#N/A</v>
      </c>
      <c r="X54" s="57" t="e">
        <f>VLOOKUP($O54,CardStats!$A$3:$AE$998,17,FALSE)</f>
        <v>#N/A</v>
      </c>
      <c r="Y54" s="57" t="e">
        <f>VLOOKUP($O54,CardStats!$A$3:$AE$998,19,FALSE)</f>
        <v>#N/A</v>
      </c>
      <c r="Z54" s="57" t="e">
        <f>VLOOKUP($O54,CardStats!$A$3:$AE$998,20,FALSE)</f>
        <v>#N/A</v>
      </c>
      <c r="AA54" s="57" t="e">
        <f>VLOOKUP($O54,CardStats!$A$3:$AE$998,22,FALSE)</f>
        <v>#N/A</v>
      </c>
    </row>
    <row r="55" spans="1:27" ht="14.4" hidden="1" thickTop="1" x14ac:dyDescent="0.3">
      <c r="A55" s="51" t="e">
        <f>VLOOKUP($M55,CardStats!$A$3:$AE$998,5,FALSE)</f>
        <v>#N/A</v>
      </c>
      <c r="B55" s="51" t="e">
        <f>VLOOKUP($M55,CardStats!$A$3:$AE$998,6,FALSE)</f>
        <v>#N/A</v>
      </c>
      <c r="C55" s="51" t="e">
        <f>VLOOKUP($M55,CardStats!$A$3:$AE$998,8,FALSE)</f>
        <v>#N/A</v>
      </c>
      <c r="D55" s="51" t="e">
        <f>VLOOKUP($M55,CardStats!$A$3:$AE$998,9,FALSE)</f>
        <v>#N/A</v>
      </c>
      <c r="E55" s="57" t="e">
        <f>VLOOKUP($M55,CardStats!$A$3:$AE$998,11,FALSE)</f>
        <v>#N/A</v>
      </c>
      <c r="F55" s="57" t="e">
        <f>VLOOKUP($M55,CardStats!$A$3:$AE$998,12,FALSE)</f>
        <v>#N/A</v>
      </c>
      <c r="G55" s="57" t="e">
        <f>VLOOKUP($M55,CardStats!$A$3:$AE$998,14,FALSE)</f>
        <v>#N/A</v>
      </c>
      <c r="H55" s="57" t="e">
        <f>VLOOKUP($M55,CardStats!$A$3:$AE$998,15,FALSE)</f>
        <v>#N/A</v>
      </c>
      <c r="I55" s="57" t="e">
        <f>VLOOKUP($M55,CardStats!$A$3:$AE$998,17,FALSE)</f>
        <v>#N/A</v>
      </c>
      <c r="J55" s="57" t="e">
        <f>VLOOKUP($M55,CardStats!$A$3:$AE$998,18,FALSE)</f>
        <v>#N/A</v>
      </c>
      <c r="K55" s="57" t="e">
        <f>VLOOKUP($M55,CardStats!$A$3:$AE$998,20,FALSE)</f>
        <v>#N/A</v>
      </c>
      <c r="L55" s="57" t="e">
        <f>VLOOKUP($M55,CardStats!$A$3:$AE$998,21,FALSE)</f>
        <v>#N/A</v>
      </c>
      <c r="M55" s="53" t="str">
        <f>Fixtures!A51</f>
        <v>Royal Excel Mouscron</v>
      </c>
      <c r="N55" s="54">
        <f>Fixtures!D51</f>
        <v>43485</v>
      </c>
      <c r="O55" s="53" t="str">
        <f>Fixtures!B51</f>
        <v>KV Oostende</v>
      </c>
      <c r="P55" s="51" t="e">
        <f>VLOOKUP($O55,CardStats!$A$3:$AE$998,5,FALSE)</f>
        <v>#N/A</v>
      </c>
      <c r="Q55" s="51" t="e">
        <f>VLOOKUP($O55,CardStats!$A$3:$AE$998,7,FALSE)</f>
        <v>#N/A</v>
      </c>
      <c r="R55" s="51" t="e">
        <f>VLOOKUP($O55,CardStats!$A$3:$AE$998,8,FALSE)</f>
        <v>#N/A</v>
      </c>
      <c r="S55" s="51" t="e">
        <f>VLOOKUP($O55,CardStats!$A$3:$AE$998,10,FALSE)</f>
        <v>#N/A</v>
      </c>
      <c r="T55" s="57" t="e">
        <f>VLOOKUP($O55,CardStats!$A$3:$AE$998,11,FALSE)</f>
        <v>#N/A</v>
      </c>
      <c r="U55" s="57" t="e">
        <f>VLOOKUP($O55,CardStats!$A$3:$AE$998,13,FALSE)</f>
        <v>#N/A</v>
      </c>
      <c r="V55" s="57" t="e">
        <f>VLOOKUP($O55,CardStats!$A$3:$AE$998,14,FALSE)</f>
        <v>#N/A</v>
      </c>
      <c r="W55" s="57" t="e">
        <f>VLOOKUP($O55,CardStats!$A$3:$AE$998,16,FALSE)</f>
        <v>#N/A</v>
      </c>
      <c r="X55" s="57" t="e">
        <f>VLOOKUP($O55,CardStats!$A$3:$AE$998,17,FALSE)</f>
        <v>#N/A</v>
      </c>
      <c r="Y55" s="57" t="e">
        <f>VLOOKUP($O55,CardStats!$A$3:$AE$998,19,FALSE)</f>
        <v>#N/A</v>
      </c>
      <c r="Z55" s="57" t="e">
        <f>VLOOKUP($O55,CardStats!$A$3:$AE$998,20,FALSE)</f>
        <v>#N/A</v>
      </c>
      <c r="AA55" s="57" t="e">
        <f>VLOOKUP($O55,CardStats!$A$3:$AE$998,22,FALSE)</f>
        <v>#N/A</v>
      </c>
    </row>
    <row r="56" spans="1:27" ht="14.4" hidden="1" thickTop="1" x14ac:dyDescent="0.3">
      <c r="A56" s="51">
        <f>VLOOKUP($M56,CardStats!$A$3:$AE$998,5,FALSE)</f>
        <v>4.4210526315789478</v>
      </c>
      <c r="B56" s="51">
        <f>VLOOKUP($M56,CardStats!$A$3:$AE$998,6,FALSE)</f>
        <v>4.0999999999999996</v>
      </c>
      <c r="C56" s="51">
        <f>VLOOKUP($M56,CardStats!$A$3:$AE$998,8,FALSE)</f>
        <v>1.7894736842105263</v>
      </c>
      <c r="D56" s="51">
        <f>VLOOKUP($M56,CardStats!$A$3:$AE$998,9,FALSE)</f>
        <v>1.5</v>
      </c>
      <c r="E56" s="57">
        <f>VLOOKUP($M56,CardStats!$A$3:$AE$998,11,FALSE)</f>
        <v>0.94736842105263153</v>
      </c>
      <c r="F56" s="57">
        <f>VLOOKUP($M56,CardStats!$A$3:$AE$998,12,FALSE)</f>
        <v>1</v>
      </c>
      <c r="G56" s="57">
        <f>VLOOKUP($M56,CardStats!$A$3:$AE$998,14,FALSE)</f>
        <v>0.31578947368421051</v>
      </c>
      <c r="H56" s="57">
        <f>VLOOKUP($M56,CardStats!$A$3:$AE$998,15,FALSE)</f>
        <v>0.3</v>
      </c>
      <c r="I56" s="57">
        <f>VLOOKUP($M56,CardStats!$A$3:$AE$998,17,FALSE)</f>
        <v>0.89473684210526316</v>
      </c>
      <c r="J56" s="57">
        <f>VLOOKUP($M56,CardStats!$A$3:$AE$998,18,FALSE)</f>
        <v>0.9</v>
      </c>
      <c r="K56" s="57">
        <f>VLOOKUP($M56,CardStats!$A$3:$AE$998,20,FALSE)</f>
        <v>0.52631578947368418</v>
      </c>
      <c r="L56" s="57">
        <f>VLOOKUP($M56,CardStats!$A$3:$AE$998,21,FALSE)</f>
        <v>0.5</v>
      </c>
      <c r="M56" s="53" t="str">
        <f>Fixtures!A52</f>
        <v>Juventus</v>
      </c>
      <c r="N56" s="54">
        <f>Fixtures!D52</f>
        <v>43486</v>
      </c>
      <c r="O56" s="53" t="str">
        <f>Fixtures!B52</f>
        <v>Chievo</v>
      </c>
      <c r="P56" s="51">
        <f>VLOOKUP($O56,CardStats!$A$3:$AE$998,5,FALSE)</f>
        <v>4.0526315789473681</v>
      </c>
      <c r="Q56" s="51">
        <f>VLOOKUP($O56,CardStats!$A$3:$AE$998,7,FALSE)</f>
        <v>3.6666666666666665</v>
      </c>
      <c r="R56" s="51">
        <f>VLOOKUP($O56,CardStats!$A$3:$AE$998,8,FALSE)</f>
        <v>2.3157894736842106</v>
      </c>
      <c r="S56" s="51">
        <f>VLOOKUP($O56,CardStats!$A$3:$AE$998,10,FALSE)</f>
        <v>2.2222222222222223</v>
      </c>
      <c r="T56" s="57">
        <f>VLOOKUP($O56,CardStats!$A$3:$AE$998,11,FALSE)</f>
        <v>0.68421052631578949</v>
      </c>
      <c r="U56" s="57">
        <f>VLOOKUP($O56,CardStats!$A$3:$AE$998,13,FALSE)</f>
        <v>0.66666666666666663</v>
      </c>
      <c r="V56" s="57">
        <f>VLOOKUP($O56,CardStats!$A$3:$AE$998,14,FALSE)</f>
        <v>0.47368421052631576</v>
      </c>
      <c r="W56" s="57">
        <f>VLOOKUP($O56,CardStats!$A$3:$AE$998,16,FALSE)</f>
        <v>0.33333333333333331</v>
      </c>
      <c r="X56" s="57">
        <f>VLOOKUP($O56,CardStats!$A$3:$AE$998,17,FALSE)</f>
        <v>1</v>
      </c>
      <c r="Y56" s="57">
        <f>VLOOKUP($O56,CardStats!$A$3:$AE$998,19,FALSE)</f>
        <v>1</v>
      </c>
      <c r="Z56" s="57">
        <f>VLOOKUP($O56,CardStats!$A$3:$AE$998,20,FALSE)</f>
        <v>0.73684210526315785</v>
      </c>
      <c r="AA56" s="57">
        <f>VLOOKUP($O56,CardStats!$A$3:$AE$998,22,FALSE)</f>
        <v>0.66666666666666663</v>
      </c>
    </row>
    <row r="57" spans="1:27" ht="14.4" hidden="1" thickTop="1" x14ac:dyDescent="0.3">
      <c r="A57" s="51">
        <f>VLOOKUP($M57,CardStats!$A$3:$AE$998,5,FALSE)</f>
        <v>4.2631578947368425</v>
      </c>
      <c r="B57" s="51">
        <f>VLOOKUP($M57,CardStats!$A$3:$AE$998,6,FALSE)</f>
        <v>4.5999999999999996</v>
      </c>
      <c r="C57" s="51">
        <f>VLOOKUP($M57,CardStats!$A$3:$AE$998,8,FALSE)</f>
        <v>2.0526315789473686</v>
      </c>
      <c r="D57" s="51">
        <f>VLOOKUP($M57,CardStats!$A$3:$AE$998,9,FALSE)</f>
        <v>2.2000000000000002</v>
      </c>
      <c r="E57" s="57">
        <f>VLOOKUP($M57,CardStats!$A$3:$AE$998,11,FALSE)</f>
        <v>0.78947368421052633</v>
      </c>
      <c r="F57" s="57">
        <f>VLOOKUP($M57,CardStats!$A$3:$AE$998,12,FALSE)</f>
        <v>0.8</v>
      </c>
      <c r="G57" s="57">
        <f>VLOOKUP($M57,CardStats!$A$3:$AE$998,14,FALSE)</f>
        <v>0.42105263157894735</v>
      </c>
      <c r="H57" s="57">
        <f>VLOOKUP($M57,CardStats!$A$3:$AE$998,15,FALSE)</f>
        <v>0.5</v>
      </c>
      <c r="I57" s="57">
        <f>VLOOKUP($M57,CardStats!$A$3:$AE$998,17,FALSE)</f>
        <v>1</v>
      </c>
      <c r="J57" s="57">
        <f>VLOOKUP($M57,CardStats!$A$3:$AE$998,18,FALSE)</f>
        <v>1</v>
      </c>
      <c r="K57" s="57">
        <f>VLOOKUP($M57,CardStats!$A$3:$AE$998,20,FALSE)</f>
        <v>0.73684210526315785</v>
      </c>
      <c r="L57" s="57">
        <f>VLOOKUP($M57,CardStats!$A$3:$AE$998,21,FALSE)</f>
        <v>0.8</v>
      </c>
      <c r="M57" s="53" t="str">
        <f>Fixtures!A53</f>
        <v>Genoa</v>
      </c>
      <c r="N57" s="54">
        <f>Fixtures!D53</f>
        <v>43486</v>
      </c>
      <c r="O57" s="53" t="str">
        <f>Fixtures!B53</f>
        <v>Milan</v>
      </c>
      <c r="P57" s="51">
        <f>VLOOKUP($O57,CardStats!$A$3:$AE$998,5,FALSE)</f>
        <v>3.5789473684210527</v>
      </c>
      <c r="Q57" s="51">
        <f>VLOOKUP($O57,CardStats!$A$3:$AE$998,7,FALSE)</f>
        <v>3.7777777777777777</v>
      </c>
      <c r="R57" s="51">
        <f>VLOOKUP($O57,CardStats!$A$3:$AE$998,8,FALSE)</f>
        <v>1.8947368421052631</v>
      </c>
      <c r="S57" s="51">
        <f>VLOOKUP($O57,CardStats!$A$3:$AE$998,10,FALSE)</f>
        <v>2.1111111111111112</v>
      </c>
      <c r="T57" s="57">
        <f>VLOOKUP($O57,CardStats!$A$3:$AE$998,11,FALSE)</f>
        <v>0.68421052631578949</v>
      </c>
      <c r="U57" s="57">
        <f>VLOOKUP($O57,CardStats!$A$3:$AE$998,13,FALSE)</f>
        <v>0.66666666666666663</v>
      </c>
      <c r="V57" s="57">
        <f>VLOOKUP($O57,CardStats!$A$3:$AE$998,14,FALSE)</f>
        <v>0.31578947368421051</v>
      </c>
      <c r="W57" s="57">
        <f>VLOOKUP($O57,CardStats!$A$3:$AE$998,16,FALSE)</f>
        <v>0.33333333333333331</v>
      </c>
      <c r="X57" s="57">
        <f>VLOOKUP($O57,CardStats!$A$3:$AE$998,17,FALSE)</f>
        <v>0.89473684210526316</v>
      </c>
      <c r="Y57" s="57">
        <f>VLOOKUP($O57,CardStats!$A$3:$AE$998,19,FALSE)</f>
        <v>1</v>
      </c>
      <c r="Z57" s="57">
        <f>VLOOKUP($O57,CardStats!$A$3:$AE$998,20,FALSE)</f>
        <v>0.63157894736842102</v>
      </c>
      <c r="AA57" s="57">
        <f>VLOOKUP($O57,CardStats!$A$3:$AE$998,22,FALSE)</f>
        <v>0.55555555555555558</v>
      </c>
    </row>
    <row r="58" spans="1:27" ht="14.4" hidden="1" thickTop="1" x14ac:dyDescent="0.3">
      <c r="A58" s="51">
        <f>VLOOKUP($M58,CardStats!$A$3:$AE$998,5,FALSE)</f>
        <v>3.3333333333333335</v>
      </c>
      <c r="B58" s="51">
        <f>VLOOKUP($M58,CardStats!$A$3:$AE$998,6,FALSE)</f>
        <v>3.9230769230769229</v>
      </c>
      <c r="C58" s="51">
        <f>VLOOKUP($M58,CardStats!$A$3:$AE$998,8,FALSE)</f>
        <v>1.962962962962963</v>
      </c>
      <c r="D58" s="51">
        <f>VLOOKUP($M58,CardStats!$A$3:$AE$998,9,FALSE)</f>
        <v>2.1538461538461537</v>
      </c>
      <c r="E58" s="57">
        <f>VLOOKUP($M58,CardStats!$A$3:$AE$998,11,FALSE)</f>
        <v>0.7407407407407407</v>
      </c>
      <c r="F58" s="57">
        <f>VLOOKUP($M58,CardStats!$A$3:$AE$998,12,FALSE)</f>
        <v>0.92307692307692313</v>
      </c>
      <c r="G58" s="57">
        <f>VLOOKUP($M58,CardStats!$A$3:$AE$998,14,FALSE)</f>
        <v>0.22222222222222221</v>
      </c>
      <c r="H58" s="57">
        <f>VLOOKUP($M58,CardStats!$A$3:$AE$998,15,FALSE)</f>
        <v>0.38461538461538464</v>
      </c>
      <c r="I58" s="57">
        <f>VLOOKUP($M58,CardStats!$A$3:$AE$998,17,FALSE)</f>
        <v>0.92592592592592593</v>
      </c>
      <c r="J58" s="57">
        <f>VLOOKUP($M58,CardStats!$A$3:$AE$998,18,FALSE)</f>
        <v>1</v>
      </c>
      <c r="K58" s="57">
        <f>VLOOKUP($M58,CardStats!$A$3:$AE$998,20,FALSE)</f>
        <v>0.62962962962962965</v>
      </c>
      <c r="L58" s="57">
        <f>VLOOKUP($M58,CardStats!$A$3:$AE$998,21,FALSE)</f>
        <v>0.69230769230769229</v>
      </c>
      <c r="M58" s="53" t="str">
        <f>Fixtures!A54</f>
        <v>Bolton Wanderers</v>
      </c>
      <c r="N58" s="54">
        <f>Fixtures!D54</f>
        <v>43486</v>
      </c>
      <c r="O58" s="53" t="str">
        <f>Fixtures!B54</f>
        <v>West Bromwich Albion</v>
      </c>
      <c r="P58" s="51">
        <f>VLOOKUP($O58,CardStats!$A$3:$AE$998,5,FALSE)</f>
        <v>3.2222222222222223</v>
      </c>
      <c r="Q58" s="51">
        <f>VLOOKUP($O58,CardStats!$A$3:$AE$998,7,FALSE)</f>
        <v>3.3076923076923075</v>
      </c>
      <c r="R58" s="51">
        <f>VLOOKUP($O58,CardStats!$A$3:$AE$998,8,FALSE)</f>
        <v>1.7777777777777777</v>
      </c>
      <c r="S58" s="51">
        <f>VLOOKUP($O58,CardStats!$A$3:$AE$998,10,FALSE)</f>
        <v>1.8461538461538463</v>
      </c>
      <c r="T58" s="57">
        <f>VLOOKUP($O58,CardStats!$A$3:$AE$998,11,FALSE)</f>
        <v>0.62962962962962965</v>
      </c>
      <c r="U58" s="57">
        <f>VLOOKUP($O58,CardStats!$A$3:$AE$998,13,FALSE)</f>
        <v>0.69230769230769229</v>
      </c>
      <c r="V58" s="57">
        <f>VLOOKUP($O58,CardStats!$A$3:$AE$998,14,FALSE)</f>
        <v>0.22222222222222221</v>
      </c>
      <c r="W58" s="57">
        <f>VLOOKUP($O58,CardStats!$A$3:$AE$998,16,FALSE)</f>
        <v>0.23076923076923078</v>
      </c>
      <c r="X58" s="57">
        <f>VLOOKUP($O58,CardStats!$A$3:$AE$998,17,FALSE)</f>
        <v>0.77777777777777779</v>
      </c>
      <c r="Y58" s="57">
        <f>VLOOKUP($O58,CardStats!$A$3:$AE$998,19,FALSE)</f>
        <v>0.69230769230769229</v>
      </c>
      <c r="Z58" s="57">
        <f>VLOOKUP($O58,CardStats!$A$3:$AE$998,20,FALSE)</f>
        <v>0.59259259259259256</v>
      </c>
      <c r="AA58" s="57">
        <f>VLOOKUP($O58,CardStats!$A$3:$AE$998,22,FALSE)</f>
        <v>0.53846153846153844</v>
      </c>
    </row>
    <row r="59" spans="1:27" ht="14.4" hidden="1" thickTop="1" x14ac:dyDescent="0.3">
      <c r="A59" s="51">
        <f>VLOOKUP($M59,CardStats!$A$3:$AE$998,5,FALSE)</f>
        <v>3.8421052631578947</v>
      </c>
      <c r="B59" s="51">
        <f>VLOOKUP($M59,CardStats!$A$3:$AE$998,6,FALSE)</f>
        <v>3.5</v>
      </c>
      <c r="C59" s="51">
        <f>VLOOKUP($M59,CardStats!$A$3:$AE$998,8,FALSE)</f>
        <v>2</v>
      </c>
      <c r="D59" s="51">
        <f>VLOOKUP($M59,CardStats!$A$3:$AE$998,9,FALSE)</f>
        <v>1.8</v>
      </c>
      <c r="E59" s="57">
        <f>VLOOKUP($M59,CardStats!$A$3:$AE$998,11,FALSE)</f>
        <v>0.73684210526315785</v>
      </c>
      <c r="F59" s="57">
        <f>VLOOKUP($M59,CardStats!$A$3:$AE$998,12,FALSE)</f>
        <v>0.6</v>
      </c>
      <c r="G59" s="57">
        <f>VLOOKUP($M59,CardStats!$A$3:$AE$998,14,FALSE)</f>
        <v>0.36842105263157893</v>
      </c>
      <c r="H59" s="57">
        <f>VLOOKUP($M59,CardStats!$A$3:$AE$998,15,FALSE)</f>
        <v>0.4</v>
      </c>
      <c r="I59" s="57">
        <f>VLOOKUP($M59,CardStats!$A$3:$AE$998,17,FALSE)</f>
        <v>0.84210526315789469</v>
      </c>
      <c r="J59" s="57">
        <f>VLOOKUP($M59,CardStats!$A$3:$AE$998,18,FALSE)</f>
        <v>0.8</v>
      </c>
      <c r="K59" s="57">
        <f>VLOOKUP($M59,CardStats!$A$3:$AE$998,20,FALSE)</f>
        <v>0.63157894736842102</v>
      </c>
      <c r="L59" s="57">
        <f>VLOOKUP($M59,CardStats!$A$3:$AE$998,21,FALSE)</f>
        <v>0.6</v>
      </c>
      <c r="M59" s="53" t="str">
        <f>Fixtures!A55</f>
        <v>Eibar</v>
      </c>
      <c r="N59" s="54">
        <f>Fixtures!D55</f>
        <v>43486</v>
      </c>
      <c r="O59" s="53" t="str">
        <f>Fixtures!B55</f>
        <v>Espanyol</v>
      </c>
      <c r="P59" s="51">
        <f>VLOOKUP($O59,CardStats!$A$3:$AE$998,5,FALSE)</f>
        <v>4.8421052631578947</v>
      </c>
      <c r="Q59" s="51">
        <f>VLOOKUP($O59,CardStats!$A$3:$AE$998,7,FALSE)</f>
        <v>5.5</v>
      </c>
      <c r="R59" s="51">
        <f>VLOOKUP($O59,CardStats!$A$3:$AE$998,8,FALSE)</f>
        <v>2.1578947368421053</v>
      </c>
      <c r="S59" s="51">
        <f>VLOOKUP($O59,CardStats!$A$3:$AE$998,10,FALSE)</f>
        <v>2.4</v>
      </c>
      <c r="T59" s="57">
        <f>VLOOKUP($O59,CardStats!$A$3:$AE$998,11,FALSE)</f>
        <v>0.84210526315789469</v>
      </c>
      <c r="U59" s="57">
        <f>VLOOKUP($O59,CardStats!$A$3:$AE$998,13,FALSE)</f>
        <v>0.9</v>
      </c>
      <c r="V59" s="57">
        <f>VLOOKUP($O59,CardStats!$A$3:$AE$998,14,FALSE)</f>
        <v>0.63157894736842102</v>
      </c>
      <c r="W59" s="57">
        <f>VLOOKUP($O59,CardStats!$A$3:$AE$998,16,FALSE)</f>
        <v>0.8</v>
      </c>
      <c r="X59" s="57">
        <f>VLOOKUP($O59,CardStats!$A$3:$AE$998,17,FALSE)</f>
        <v>1</v>
      </c>
      <c r="Y59" s="57">
        <f>VLOOKUP($O59,CardStats!$A$3:$AE$998,19,FALSE)</f>
        <v>1</v>
      </c>
      <c r="Z59" s="57">
        <f>VLOOKUP($O59,CardStats!$A$3:$AE$998,20,FALSE)</f>
        <v>0.73684210526315785</v>
      </c>
      <c r="AA59" s="57">
        <f>VLOOKUP($O59,CardStats!$A$3:$AE$998,22,FALSE)</f>
        <v>0.9</v>
      </c>
    </row>
    <row r="60" spans="1:27" ht="14.4" hidden="1" thickTop="1" x14ac:dyDescent="0.3">
      <c r="A60" s="51">
        <f>VLOOKUP($M60,CardStats!$A$3:$AE$998,5,FALSE)</f>
        <v>3.8461538461538463</v>
      </c>
      <c r="B60" s="51">
        <f>VLOOKUP($M60,CardStats!$A$3:$AE$998,6,FALSE)</f>
        <v>2.8571428571428572</v>
      </c>
      <c r="C60" s="51">
        <f>VLOOKUP($M60,CardStats!$A$3:$AE$998,8,FALSE)</f>
        <v>1.5384615384615385</v>
      </c>
      <c r="D60" s="51">
        <f>VLOOKUP($M60,CardStats!$A$3:$AE$998,9,FALSE)</f>
        <v>0.8571428571428571</v>
      </c>
      <c r="E60" s="57">
        <f>VLOOKUP($M60,CardStats!$A$3:$AE$998,11,FALSE)</f>
        <v>0.61538461538461542</v>
      </c>
      <c r="F60" s="57">
        <f>VLOOKUP($M60,CardStats!$A$3:$AE$998,12,FALSE)</f>
        <v>0.5714285714285714</v>
      </c>
      <c r="G60" s="57">
        <f>VLOOKUP($M60,CardStats!$A$3:$AE$998,14,FALSE)</f>
        <v>0.15384615384615385</v>
      </c>
      <c r="H60" s="57">
        <f>VLOOKUP($M60,CardStats!$A$3:$AE$998,15,FALSE)</f>
        <v>0</v>
      </c>
      <c r="I60" s="57">
        <f>VLOOKUP($M60,CardStats!$A$3:$AE$998,17,FALSE)</f>
        <v>0.69230769230769229</v>
      </c>
      <c r="J60" s="57">
        <f>VLOOKUP($M60,CardStats!$A$3:$AE$998,18,FALSE)</f>
        <v>0.5714285714285714</v>
      </c>
      <c r="K60" s="57">
        <f>VLOOKUP($M60,CardStats!$A$3:$AE$998,20,FALSE)</f>
        <v>0.30769230769230771</v>
      </c>
      <c r="L60" s="57">
        <f>VLOOKUP($M60,CardStats!$A$3:$AE$998,21,FALSE)</f>
        <v>0.14285714285714285</v>
      </c>
      <c r="M60" s="53" t="str">
        <f>Fixtures!A56</f>
        <v>PSV II</v>
      </c>
      <c r="N60" s="54">
        <f>Fixtures!D56</f>
        <v>43486</v>
      </c>
      <c r="O60" s="53" t="str">
        <f>Fixtures!B56</f>
        <v>MVV</v>
      </c>
      <c r="P60" s="51">
        <f>VLOOKUP($O60,CardStats!$A$3:$AE$998,5,FALSE)</f>
        <v>3.5714285714285716</v>
      </c>
      <c r="Q60" s="51">
        <f>VLOOKUP($O60,CardStats!$A$3:$AE$998,7,FALSE)</f>
        <v>3.7142857142857144</v>
      </c>
      <c r="R60" s="51">
        <f>VLOOKUP($O60,CardStats!$A$3:$AE$998,8,FALSE)</f>
        <v>2.1428571428571428</v>
      </c>
      <c r="S60" s="51">
        <f>VLOOKUP($O60,CardStats!$A$3:$AE$998,10,FALSE)</f>
        <v>2.4285714285714284</v>
      </c>
      <c r="T60" s="57">
        <f>VLOOKUP($O60,CardStats!$A$3:$AE$998,11,FALSE)</f>
        <v>0.7142857142857143</v>
      </c>
      <c r="U60" s="57">
        <f>VLOOKUP($O60,CardStats!$A$3:$AE$998,13,FALSE)</f>
        <v>0.7142857142857143</v>
      </c>
      <c r="V60" s="57">
        <f>VLOOKUP($O60,CardStats!$A$3:$AE$998,14,FALSE)</f>
        <v>0.21428571428571427</v>
      </c>
      <c r="W60" s="57">
        <f>VLOOKUP($O60,CardStats!$A$3:$AE$998,16,FALSE)</f>
        <v>0.14285714285714285</v>
      </c>
      <c r="X60" s="57">
        <f>VLOOKUP($O60,CardStats!$A$3:$AE$998,17,FALSE)</f>
        <v>0.9285714285714286</v>
      </c>
      <c r="Y60" s="57">
        <f>VLOOKUP($O60,CardStats!$A$3:$AE$998,19,FALSE)</f>
        <v>1</v>
      </c>
      <c r="Z60" s="57">
        <f>VLOOKUP($O60,CardStats!$A$3:$AE$998,20,FALSE)</f>
        <v>0.8571428571428571</v>
      </c>
      <c r="AA60" s="57">
        <f>VLOOKUP($O60,CardStats!$A$3:$AE$998,22,FALSE)</f>
        <v>1</v>
      </c>
    </row>
    <row r="61" spans="1:27" ht="14.4" hidden="1" thickTop="1" x14ac:dyDescent="0.3">
      <c r="A61" s="51">
        <f>VLOOKUP($M61,CardStats!$A$3:$AE$998,5,FALSE)</f>
        <v>4.7142857142857144</v>
      </c>
      <c r="B61" s="51">
        <f>VLOOKUP($M61,CardStats!$A$3:$AE$998,6,FALSE)</f>
        <v>5.333333333333333</v>
      </c>
      <c r="C61" s="51">
        <f>VLOOKUP($M61,CardStats!$A$3:$AE$998,8,FALSE)</f>
        <v>2.2857142857142856</v>
      </c>
      <c r="D61" s="51">
        <f>VLOOKUP($M61,CardStats!$A$3:$AE$998,9,FALSE)</f>
        <v>2</v>
      </c>
      <c r="E61" s="57">
        <f>VLOOKUP($M61,CardStats!$A$3:$AE$998,11,FALSE)</f>
        <v>1</v>
      </c>
      <c r="F61" s="57">
        <f>VLOOKUP($M61,CardStats!$A$3:$AE$998,12,FALSE)</f>
        <v>1</v>
      </c>
      <c r="G61" s="57">
        <f>VLOOKUP($M61,CardStats!$A$3:$AE$998,14,FALSE)</f>
        <v>0.42857142857142855</v>
      </c>
      <c r="H61" s="57">
        <f>VLOOKUP($M61,CardStats!$A$3:$AE$998,15,FALSE)</f>
        <v>0.66666666666666663</v>
      </c>
      <c r="I61" s="57">
        <f>VLOOKUP($M61,CardStats!$A$3:$AE$998,17,FALSE)</f>
        <v>1</v>
      </c>
      <c r="J61" s="57">
        <f>VLOOKUP($M61,CardStats!$A$3:$AE$998,18,FALSE)</f>
        <v>1</v>
      </c>
      <c r="K61" s="57">
        <f>VLOOKUP($M61,CardStats!$A$3:$AE$998,20,FALSE)</f>
        <v>0.8571428571428571</v>
      </c>
      <c r="L61" s="57">
        <f>VLOOKUP($M61,CardStats!$A$3:$AE$998,21,FALSE)</f>
        <v>0.66666666666666663</v>
      </c>
      <c r="M61" s="53" t="str">
        <f>Fixtures!A57</f>
        <v>Spezia</v>
      </c>
      <c r="N61" s="54">
        <f>Fixtures!D57</f>
        <v>43486</v>
      </c>
      <c r="O61" s="53" t="str">
        <f>Fixtures!B57</f>
        <v>Venezia</v>
      </c>
      <c r="P61" s="51">
        <f>VLOOKUP($O61,CardStats!$A$3:$AE$998,5,FALSE)</f>
        <v>4.25</v>
      </c>
      <c r="Q61" s="51">
        <f>VLOOKUP($O61,CardStats!$A$3:$AE$998,7,FALSE)</f>
        <v>4.25</v>
      </c>
      <c r="R61" s="51">
        <f>VLOOKUP($O61,CardStats!$A$3:$AE$998,8,FALSE)</f>
        <v>1.625</v>
      </c>
      <c r="S61" s="51">
        <f>VLOOKUP($O61,CardStats!$A$3:$AE$998,10,FALSE)</f>
        <v>1.75</v>
      </c>
      <c r="T61" s="57">
        <f>VLOOKUP($O61,CardStats!$A$3:$AE$998,11,FALSE)</f>
        <v>0.875</v>
      </c>
      <c r="U61" s="57">
        <f>VLOOKUP($O61,CardStats!$A$3:$AE$998,13,FALSE)</f>
        <v>0.75</v>
      </c>
      <c r="V61" s="57">
        <f>VLOOKUP($O61,CardStats!$A$3:$AE$998,14,FALSE)</f>
        <v>0.375</v>
      </c>
      <c r="W61" s="57">
        <f>VLOOKUP($O61,CardStats!$A$3:$AE$998,16,FALSE)</f>
        <v>0.5</v>
      </c>
      <c r="X61" s="57">
        <f>VLOOKUP($O61,CardStats!$A$3:$AE$998,17,FALSE)</f>
        <v>0.875</v>
      </c>
      <c r="Y61" s="57">
        <f>VLOOKUP($O61,CardStats!$A$3:$AE$998,19,FALSE)</f>
        <v>0.75</v>
      </c>
      <c r="Z61" s="57">
        <f>VLOOKUP($O61,CardStats!$A$3:$AE$998,20,FALSE)</f>
        <v>0.625</v>
      </c>
      <c r="AA61" s="57">
        <f>VLOOKUP($O61,CardStats!$A$3:$AE$998,22,FALSE)</f>
        <v>0.75</v>
      </c>
    </row>
    <row r="62" spans="1:27" ht="14.4" hidden="1" thickTop="1" x14ac:dyDescent="0.3">
      <c r="A62" s="51">
        <f>VLOOKUP($M62,CardStats!$A$3:$AE$998,5,FALSE)</f>
        <v>2.5</v>
      </c>
      <c r="B62" s="51">
        <f>VLOOKUP($M62,CardStats!$A$3:$AE$998,6,FALSE)</f>
        <v>2.5</v>
      </c>
      <c r="C62" s="51">
        <f>VLOOKUP($M62,CardStats!$A$3:$AE$998,8,FALSE)</f>
        <v>1.5</v>
      </c>
      <c r="D62" s="51">
        <f>VLOOKUP($M62,CardStats!$A$3:$AE$998,9,FALSE)</f>
        <v>1.5</v>
      </c>
      <c r="E62" s="57">
        <f>VLOOKUP($M62,CardStats!$A$3:$AE$998,11,FALSE)</f>
        <v>0.5</v>
      </c>
      <c r="F62" s="57">
        <f>VLOOKUP($M62,CardStats!$A$3:$AE$998,12,FALSE)</f>
        <v>0.5</v>
      </c>
      <c r="G62" s="57">
        <f>VLOOKUP($M62,CardStats!$A$3:$AE$998,14,FALSE)</f>
        <v>0</v>
      </c>
      <c r="H62" s="57">
        <f>VLOOKUP($M62,CardStats!$A$3:$AE$998,15,FALSE)</f>
        <v>0</v>
      </c>
      <c r="I62" s="57">
        <f>VLOOKUP($M62,CardStats!$A$3:$AE$998,17,FALSE)</f>
        <v>1</v>
      </c>
      <c r="J62" s="57">
        <f>VLOOKUP($M62,CardStats!$A$3:$AE$998,18,FALSE)</f>
        <v>1</v>
      </c>
      <c r="K62" s="57">
        <f>VLOOKUP($M62,CardStats!$A$3:$AE$998,20,FALSE)</f>
        <v>0.5</v>
      </c>
      <c r="L62" s="57">
        <f>VLOOKUP($M62,CardStats!$A$3:$AE$998,21,FALSE)</f>
        <v>0.5</v>
      </c>
      <c r="M62" s="53" t="str">
        <f>Fixtures!A58</f>
        <v>Le Havre</v>
      </c>
      <c r="N62" s="54">
        <f>Fixtures!D58</f>
        <v>43486</v>
      </c>
      <c r="O62" s="53" t="str">
        <f>Fixtures!B58</f>
        <v>Red Star</v>
      </c>
      <c r="P62" s="51">
        <f>VLOOKUP($O62,CardStats!$A$3:$AE$998,5,FALSE)</f>
        <v>1.6666666666666667</v>
      </c>
      <c r="Q62" s="51">
        <f>VLOOKUP($O62,CardStats!$A$3:$AE$998,7,FALSE)</f>
        <v>0</v>
      </c>
      <c r="R62" s="51">
        <f>VLOOKUP($O62,CardStats!$A$3:$AE$998,8,FALSE)</f>
        <v>0.66666666666666663</v>
      </c>
      <c r="S62" s="51">
        <f>VLOOKUP($O62,CardStats!$A$3:$AE$998,10,FALSE)</f>
        <v>0</v>
      </c>
      <c r="T62" s="57">
        <f>VLOOKUP($O62,CardStats!$A$3:$AE$998,11,FALSE)</f>
        <v>0.33333333333333331</v>
      </c>
      <c r="U62" s="57">
        <f>VLOOKUP($O62,CardStats!$A$3:$AE$998,13,FALSE)</f>
        <v>0</v>
      </c>
      <c r="V62" s="57">
        <f>VLOOKUP($O62,CardStats!$A$3:$AE$998,14,FALSE)</f>
        <v>0</v>
      </c>
      <c r="W62" s="57">
        <f>VLOOKUP($O62,CardStats!$A$3:$AE$998,16,FALSE)</f>
        <v>0</v>
      </c>
      <c r="X62" s="57">
        <f>VLOOKUP($O62,CardStats!$A$3:$AE$998,17,FALSE)</f>
        <v>0.33333333333333331</v>
      </c>
      <c r="Y62" s="57">
        <f>VLOOKUP($O62,CardStats!$A$3:$AE$998,19,FALSE)</f>
        <v>0</v>
      </c>
      <c r="Z62" s="57">
        <f>VLOOKUP($O62,CardStats!$A$3:$AE$998,20,FALSE)</f>
        <v>0.33333333333333331</v>
      </c>
      <c r="AA62" s="57">
        <f>VLOOKUP($O62,CardStats!$A$3:$AE$998,22,FALSE)</f>
        <v>0</v>
      </c>
    </row>
    <row r="63" spans="1:27" ht="14.4" hidden="1" thickTop="1" x14ac:dyDescent="0.3">
      <c r="A63" s="51">
        <f>VLOOKUP($M63,CardStats!$A$3:$AE$998,5,FALSE)</f>
        <v>1.8</v>
      </c>
      <c r="B63" s="51">
        <f>VLOOKUP($M63,CardStats!$A$3:$AE$998,6,FALSE)</f>
        <v>2</v>
      </c>
      <c r="C63" s="51">
        <f>VLOOKUP($M63,CardStats!$A$3:$AE$998,8,FALSE)</f>
        <v>0.2</v>
      </c>
      <c r="D63" s="51">
        <f>VLOOKUP($M63,CardStats!$A$3:$AE$998,9,FALSE)</f>
        <v>0.33333333333333331</v>
      </c>
      <c r="E63" s="57">
        <f>VLOOKUP($M63,CardStats!$A$3:$AE$998,11,FALSE)</f>
        <v>0.2</v>
      </c>
      <c r="F63" s="57">
        <f>VLOOKUP($M63,CardStats!$A$3:$AE$998,12,FALSE)</f>
        <v>0.33333333333333331</v>
      </c>
      <c r="G63" s="57">
        <f>VLOOKUP($M63,CardStats!$A$3:$AE$998,14,FALSE)</f>
        <v>0.2</v>
      </c>
      <c r="H63" s="57">
        <f>VLOOKUP($M63,CardStats!$A$3:$AE$998,15,FALSE)</f>
        <v>0.33333333333333331</v>
      </c>
      <c r="I63" s="57">
        <f>VLOOKUP($M63,CardStats!$A$3:$AE$998,17,FALSE)</f>
        <v>0.2</v>
      </c>
      <c r="J63" s="57">
        <f>VLOOKUP($M63,CardStats!$A$3:$AE$998,18,FALSE)</f>
        <v>0.33333333333333331</v>
      </c>
      <c r="K63" s="57">
        <f>VLOOKUP($M63,CardStats!$A$3:$AE$998,20,FALSE)</f>
        <v>0</v>
      </c>
      <c r="L63" s="57">
        <f>VLOOKUP($M63,CardStats!$A$3:$AE$998,21,FALSE)</f>
        <v>0</v>
      </c>
      <c r="M63" s="53" t="str">
        <f>Fixtures!A59</f>
        <v>Paris</v>
      </c>
      <c r="N63" s="54">
        <f>Fixtures!D59</f>
        <v>43486</v>
      </c>
      <c r="O63" s="53" t="str">
        <f>Fixtures!B59</f>
        <v>Brest</v>
      </c>
      <c r="P63" s="51">
        <f>VLOOKUP($O63,CardStats!$A$3:$AE$998,5,FALSE)</f>
        <v>2.5</v>
      </c>
      <c r="Q63" s="51">
        <f>VLOOKUP($O63,CardStats!$A$3:$AE$998,7,FALSE)</f>
        <v>2.5</v>
      </c>
      <c r="R63" s="51">
        <f>VLOOKUP($O63,CardStats!$A$3:$AE$998,8,FALSE)</f>
        <v>0.75</v>
      </c>
      <c r="S63" s="51">
        <f>VLOOKUP($O63,CardStats!$A$3:$AE$998,10,FALSE)</f>
        <v>1</v>
      </c>
      <c r="T63" s="57">
        <f>VLOOKUP($O63,CardStats!$A$3:$AE$998,11,FALSE)</f>
        <v>0.5</v>
      </c>
      <c r="U63" s="57">
        <f>VLOOKUP($O63,CardStats!$A$3:$AE$998,13,FALSE)</f>
        <v>0.5</v>
      </c>
      <c r="V63" s="57">
        <f>VLOOKUP($O63,CardStats!$A$3:$AE$998,14,FALSE)</f>
        <v>0</v>
      </c>
      <c r="W63" s="57">
        <f>VLOOKUP($O63,CardStats!$A$3:$AE$998,16,FALSE)</f>
        <v>0</v>
      </c>
      <c r="X63" s="57">
        <f>VLOOKUP($O63,CardStats!$A$3:$AE$998,17,FALSE)</f>
        <v>0.5</v>
      </c>
      <c r="Y63" s="57">
        <f>VLOOKUP($O63,CardStats!$A$3:$AE$998,19,FALSE)</f>
        <v>0.5</v>
      </c>
      <c r="Z63" s="57">
        <f>VLOOKUP($O63,CardStats!$A$3:$AE$998,20,FALSE)</f>
        <v>0.25</v>
      </c>
      <c r="AA63" s="57">
        <f>VLOOKUP($O63,CardStats!$A$3:$AE$998,22,FALSE)</f>
        <v>0.5</v>
      </c>
    </row>
    <row r="64" spans="1:27" ht="14.4" hidden="1" thickTop="1" x14ac:dyDescent="0.3">
      <c r="A64" s="51" t="e">
        <f>VLOOKUP($M64,CardStats!$A$3:$AE$998,5,FALSE)</f>
        <v>#DIV/0!</v>
      </c>
      <c r="B64" s="51" t="e">
        <f>VLOOKUP($M64,CardStats!$A$3:$AE$998,6,FALSE)</f>
        <v>#DIV/0!</v>
      </c>
      <c r="C64" s="51" t="e">
        <f>VLOOKUP($M64,CardStats!$A$3:$AE$998,8,FALSE)</f>
        <v>#DIV/0!</v>
      </c>
      <c r="D64" s="51" t="e">
        <f>VLOOKUP($M64,CardStats!$A$3:$AE$998,9,FALSE)</f>
        <v>#DIV/0!</v>
      </c>
      <c r="E64" s="57" t="e">
        <f>VLOOKUP($M64,CardStats!$A$3:$AE$998,11,FALSE)</f>
        <v>#DIV/0!</v>
      </c>
      <c r="F64" s="57" t="e">
        <f>VLOOKUP($M64,CardStats!$A$3:$AE$998,12,FALSE)</f>
        <v>#DIV/0!</v>
      </c>
      <c r="G64" s="57" t="e">
        <f>VLOOKUP($M64,CardStats!$A$3:$AE$998,14,FALSE)</f>
        <v>#DIV/0!</v>
      </c>
      <c r="H64" s="57" t="e">
        <f>VLOOKUP($M64,CardStats!$A$3:$AE$998,15,FALSE)</f>
        <v>#DIV/0!</v>
      </c>
      <c r="I64" s="57" t="e">
        <f>VLOOKUP($M64,CardStats!$A$3:$AE$998,17,FALSE)</f>
        <v>#DIV/0!</v>
      </c>
      <c r="J64" s="57" t="e">
        <f>VLOOKUP($M64,CardStats!$A$3:$AE$998,18,FALSE)</f>
        <v>#DIV/0!</v>
      </c>
      <c r="K64" s="57" t="e">
        <f>VLOOKUP($M64,CardStats!$A$3:$AE$998,20,FALSE)</f>
        <v>#DIV/0!</v>
      </c>
      <c r="L64" s="57" t="e">
        <f>VLOOKUP($M64,CardStats!$A$3:$AE$998,21,FALSE)</f>
        <v>#DIV/0!</v>
      </c>
      <c r="M64" s="53" t="str">
        <f>Fixtures!A60</f>
        <v>Granada</v>
      </c>
      <c r="N64" s="54">
        <f>Fixtures!D60</f>
        <v>43486</v>
      </c>
      <c r="O64" s="53" t="str">
        <f>Fixtures!B60</f>
        <v>Elche</v>
      </c>
      <c r="P64" s="51" t="e">
        <f>VLOOKUP($O64,CardStats!$A$3:$AE$998,5,FALSE)</f>
        <v>#DIV/0!</v>
      </c>
      <c r="Q64" s="51" t="e">
        <f>VLOOKUP($O64,CardStats!$A$3:$AE$998,7,FALSE)</f>
        <v>#DIV/0!</v>
      </c>
      <c r="R64" s="51" t="e">
        <f>VLOOKUP($O64,CardStats!$A$3:$AE$998,8,FALSE)</f>
        <v>#DIV/0!</v>
      </c>
      <c r="S64" s="51" t="e">
        <f>VLOOKUP($O64,CardStats!$A$3:$AE$998,10,FALSE)</f>
        <v>#DIV/0!</v>
      </c>
      <c r="T64" s="57" t="e">
        <f>VLOOKUP($O64,CardStats!$A$3:$AE$998,11,FALSE)</f>
        <v>#DIV/0!</v>
      </c>
      <c r="U64" s="57" t="e">
        <f>VLOOKUP($O64,CardStats!$A$3:$AE$998,13,FALSE)</f>
        <v>#DIV/0!</v>
      </c>
      <c r="V64" s="57" t="e">
        <f>VLOOKUP($O64,CardStats!$A$3:$AE$998,14,FALSE)</f>
        <v>#DIV/0!</v>
      </c>
      <c r="W64" s="57" t="e">
        <f>VLOOKUP($O64,CardStats!$A$3:$AE$998,16,FALSE)</f>
        <v>#DIV/0!</v>
      </c>
      <c r="X64" s="57" t="e">
        <f>VLOOKUP($O64,CardStats!$A$3:$AE$998,17,FALSE)</f>
        <v>#DIV/0!</v>
      </c>
      <c r="Y64" s="57" t="e">
        <f>VLOOKUP($O64,CardStats!$A$3:$AE$998,19,FALSE)</f>
        <v>#DIV/0!</v>
      </c>
      <c r="Z64" s="57" t="e">
        <f>VLOOKUP($O64,CardStats!$A$3:$AE$998,20,FALSE)</f>
        <v>#DIV/0!</v>
      </c>
      <c r="AA64" s="57" t="e">
        <f>VLOOKUP($O64,CardStats!$A$3:$AE$998,22,FALSE)</f>
        <v>#DIV/0!</v>
      </c>
    </row>
    <row r="65" spans="1:27" ht="14.4" hidden="1" thickTop="1" x14ac:dyDescent="0.3">
      <c r="A65" s="51" t="e">
        <f>VLOOKUP($M65,CardStats!$A$3:$AE$998,5,FALSE)</f>
        <v>#N/A</v>
      </c>
      <c r="B65" s="51" t="e">
        <f>VLOOKUP($M65,CardStats!$A$3:$AE$998,6,FALSE)</f>
        <v>#N/A</v>
      </c>
      <c r="C65" s="51" t="e">
        <f>VLOOKUP($M65,CardStats!$A$3:$AE$998,8,FALSE)</f>
        <v>#N/A</v>
      </c>
      <c r="D65" s="51" t="e">
        <f>VLOOKUP($M65,CardStats!$A$3:$AE$998,9,FALSE)</f>
        <v>#N/A</v>
      </c>
      <c r="E65" s="57" t="e">
        <f>VLOOKUP($M65,CardStats!$A$3:$AE$998,11,FALSE)</f>
        <v>#N/A</v>
      </c>
      <c r="F65" s="57" t="e">
        <f>VLOOKUP($M65,CardStats!$A$3:$AE$998,12,FALSE)</f>
        <v>#N/A</v>
      </c>
      <c r="G65" s="57" t="e">
        <f>VLOOKUP($M65,CardStats!$A$3:$AE$998,14,FALSE)</f>
        <v>#N/A</v>
      </c>
      <c r="H65" s="57" t="e">
        <f>VLOOKUP($M65,CardStats!$A$3:$AE$998,15,FALSE)</f>
        <v>#N/A</v>
      </c>
      <c r="I65" s="57" t="e">
        <f>VLOOKUP($M65,CardStats!$A$3:$AE$998,17,FALSE)</f>
        <v>#N/A</v>
      </c>
      <c r="J65" s="57" t="e">
        <f>VLOOKUP($M65,CardStats!$A$3:$AE$998,18,FALSE)</f>
        <v>#N/A</v>
      </c>
      <c r="K65" s="57" t="e">
        <f>VLOOKUP($M65,CardStats!$A$3:$AE$998,20,FALSE)</f>
        <v>#N/A</v>
      </c>
      <c r="L65" s="57" t="e">
        <f>VLOOKUP($M65,CardStats!$A$3:$AE$998,21,FALSE)</f>
        <v>#N/A</v>
      </c>
      <c r="M65" s="53" t="str">
        <f>Fixtures!A61</f>
        <v>Lamia</v>
      </c>
      <c r="N65" s="54">
        <f>Fixtures!D61</f>
        <v>43486</v>
      </c>
      <c r="O65" s="53" t="str">
        <f>Fixtures!B61</f>
        <v>Panathinaikos</v>
      </c>
      <c r="P65" s="51" t="e">
        <f>VLOOKUP($O65,CardStats!$A$3:$AE$998,5,FALSE)</f>
        <v>#N/A</v>
      </c>
      <c r="Q65" s="51" t="e">
        <f>VLOOKUP($O65,CardStats!$A$3:$AE$998,7,FALSE)</f>
        <v>#N/A</v>
      </c>
      <c r="R65" s="51" t="e">
        <f>VLOOKUP($O65,CardStats!$A$3:$AE$998,8,FALSE)</f>
        <v>#N/A</v>
      </c>
      <c r="S65" s="51" t="e">
        <f>VLOOKUP($O65,CardStats!$A$3:$AE$998,10,FALSE)</f>
        <v>#N/A</v>
      </c>
      <c r="T65" s="57" t="e">
        <f>VLOOKUP($O65,CardStats!$A$3:$AE$998,11,FALSE)</f>
        <v>#N/A</v>
      </c>
      <c r="U65" s="57" t="e">
        <f>VLOOKUP($O65,CardStats!$A$3:$AE$998,13,FALSE)</f>
        <v>#N/A</v>
      </c>
      <c r="V65" s="57" t="e">
        <f>VLOOKUP($O65,CardStats!$A$3:$AE$998,14,FALSE)</f>
        <v>#N/A</v>
      </c>
      <c r="W65" s="57" t="e">
        <f>VLOOKUP($O65,CardStats!$A$3:$AE$998,16,FALSE)</f>
        <v>#N/A</v>
      </c>
      <c r="X65" s="57" t="e">
        <f>VLOOKUP($O65,CardStats!$A$3:$AE$998,17,FALSE)</f>
        <v>#N/A</v>
      </c>
      <c r="Y65" s="57" t="e">
        <f>VLOOKUP($O65,CardStats!$A$3:$AE$998,19,FALSE)</f>
        <v>#N/A</v>
      </c>
      <c r="Z65" s="57" t="e">
        <f>VLOOKUP($O65,CardStats!$A$3:$AE$998,20,FALSE)</f>
        <v>#N/A</v>
      </c>
      <c r="AA65" s="57" t="e">
        <f>VLOOKUP($O65,CardStats!$A$3:$AE$998,22,FALSE)</f>
        <v>#N/A</v>
      </c>
    </row>
    <row r="66" spans="1:27" ht="14.4" hidden="1" thickTop="1" x14ac:dyDescent="0.3">
      <c r="A66" s="51">
        <f>VLOOKUP($M66,CardStats!$A$3:$AE$998,5,FALSE)</f>
        <v>3.2592592592592591</v>
      </c>
      <c r="B66" s="51">
        <f>VLOOKUP($M66,CardStats!$A$3:$AE$998,6,FALSE)</f>
        <v>4.1428571428571432</v>
      </c>
      <c r="C66" s="51">
        <f>VLOOKUP($M66,CardStats!$A$3:$AE$998,8,FALSE)</f>
        <v>1.5925925925925926</v>
      </c>
      <c r="D66" s="51">
        <f>VLOOKUP($M66,CardStats!$A$3:$AE$998,9,FALSE)</f>
        <v>2</v>
      </c>
      <c r="E66" s="57">
        <f>VLOOKUP($M66,CardStats!$A$3:$AE$998,11,FALSE)</f>
        <v>0.59259259259259256</v>
      </c>
      <c r="F66" s="57">
        <f>VLOOKUP($M66,CardStats!$A$3:$AE$998,12,FALSE)</f>
        <v>0.7857142857142857</v>
      </c>
      <c r="G66" s="57">
        <f>VLOOKUP($M66,CardStats!$A$3:$AE$998,14,FALSE)</f>
        <v>0.25925925925925924</v>
      </c>
      <c r="H66" s="57">
        <f>VLOOKUP($M66,CardStats!$A$3:$AE$998,15,FALSE)</f>
        <v>0.5</v>
      </c>
      <c r="I66" s="57">
        <f>VLOOKUP($M66,CardStats!$A$3:$AE$998,17,FALSE)</f>
        <v>0.88888888888888884</v>
      </c>
      <c r="J66" s="57">
        <f>VLOOKUP($M66,CardStats!$A$3:$AE$998,18,FALSE)</f>
        <v>0.9285714285714286</v>
      </c>
      <c r="K66" s="57">
        <f>VLOOKUP($M66,CardStats!$A$3:$AE$998,20,FALSE)</f>
        <v>0.51851851851851849</v>
      </c>
      <c r="L66" s="57">
        <f>VLOOKUP($M66,CardStats!$A$3:$AE$998,21,FALSE)</f>
        <v>0.7142857142857143</v>
      </c>
      <c r="M66" s="53" t="str">
        <f>Fixtures!A62</f>
        <v>Yeovil Town</v>
      </c>
      <c r="N66" s="54">
        <f>Fixtures!D62</f>
        <v>43487</v>
      </c>
      <c r="O66" s="53" t="str">
        <f>Fixtures!B62</f>
        <v>Lincoln City</v>
      </c>
      <c r="P66" s="51">
        <f>VLOOKUP($O66,CardStats!$A$3:$AE$998,5,FALSE)</f>
        <v>3.7037037037037037</v>
      </c>
      <c r="Q66" s="51">
        <f>VLOOKUP($O66,CardStats!$A$3:$AE$998,7,FALSE)</f>
        <v>3.5384615384615383</v>
      </c>
      <c r="R66" s="51">
        <f>VLOOKUP($O66,CardStats!$A$3:$AE$998,8,FALSE)</f>
        <v>1.4444444444444444</v>
      </c>
      <c r="S66" s="51">
        <f>VLOOKUP($O66,CardStats!$A$3:$AE$998,10,FALSE)</f>
        <v>1.6153846153846154</v>
      </c>
      <c r="T66" s="57">
        <f>VLOOKUP($O66,CardStats!$A$3:$AE$998,11,FALSE)</f>
        <v>0.62962962962962965</v>
      </c>
      <c r="U66" s="57">
        <f>VLOOKUP($O66,CardStats!$A$3:$AE$998,13,FALSE)</f>
        <v>0.61538461538461542</v>
      </c>
      <c r="V66" s="57">
        <f>VLOOKUP($O66,CardStats!$A$3:$AE$998,14,FALSE)</f>
        <v>0.40740740740740738</v>
      </c>
      <c r="W66" s="57">
        <f>VLOOKUP($O66,CardStats!$A$3:$AE$998,16,FALSE)</f>
        <v>0.38461538461538464</v>
      </c>
      <c r="X66" s="57">
        <f>VLOOKUP($O66,CardStats!$A$3:$AE$998,17,FALSE)</f>
        <v>0.77777777777777779</v>
      </c>
      <c r="Y66" s="57">
        <f>VLOOKUP($O66,CardStats!$A$3:$AE$998,19,FALSE)</f>
        <v>0.76923076923076927</v>
      </c>
      <c r="Z66" s="57">
        <f>VLOOKUP($O66,CardStats!$A$3:$AE$998,20,FALSE)</f>
        <v>0.44444444444444442</v>
      </c>
      <c r="AA66" s="57">
        <f>VLOOKUP($O66,CardStats!$A$3:$AE$998,22,FALSE)</f>
        <v>0.53846153846153844</v>
      </c>
    </row>
    <row r="67" spans="1:27" ht="14.4" hidden="1" thickTop="1" x14ac:dyDescent="0.3">
      <c r="A67" s="51">
        <f>VLOOKUP($M67,CardStats!$A$3:$AE$998,5,FALSE)</f>
        <v>3.6666666666666665</v>
      </c>
      <c r="B67" s="51">
        <f>VLOOKUP($M67,CardStats!$A$3:$AE$998,6,FALSE)</f>
        <v>3.6153846153846154</v>
      </c>
      <c r="C67" s="51">
        <f>VLOOKUP($M67,CardStats!$A$3:$AE$998,8,FALSE)</f>
        <v>1.8148148148148149</v>
      </c>
      <c r="D67" s="51">
        <f>VLOOKUP($M67,CardStats!$A$3:$AE$998,9,FALSE)</f>
        <v>1.9230769230769231</v>
      </c>
      <c r="E67" s="57">
        <f>VLOOKUP($M67,CardStats!$A$3:$AE$998,11,FALSE)</f>
        <v>0.70370370370370372</v>
      </c>
      <c r="F67" s="57">
        <f>VLOOKUP($M67,CardStats!$A$3:$AE$998,12,FALSE)</f>
        <v>0.69230769230769229</v>
      </c>
      <c r="G67" s="57">
        <f>VLOOKUP($M67,CardStats!$A$3:$AE$998,14,FALSE)</f>
        <v>0.29629629629629628</v>
      </c>
      <c r="H67" s="57">
        <f>VLOOKUP($M67,CardStats!$A$3:$AE$998,15,FALSE)</f>
        <v>0.30769230769230771</v>
      </c>
      <c r="I67" s="57">
        <f>VLOOKUP($M67,CardStats!$A$3:$AE$998,17,FALSE)</f>
        <v>0.96296296296296291</v>
      </c>
      <c r="J67" s="57">
        <f>VLOOKUP($M67,CardStats!$A$3:$AE$998,18,FALSE)</f>
        <v>1</v>
      </c>
      <c r="K67" s="57">
        <f>VLOOKUP($M67,CardStats!$A$3:$AE$998,20,FALSE)</f>
        <v>0.7407407407407407</v>
      </c>
      <c r="L67" s="57">
        <f>VLOOKUP($M67,CardStats!$A$3:$AE$998,21,FALSE)</f>
        <v>0.84615384615384615</v>
      </c>
      <c r="M67" s="53" t="str">
        <f>Fixtures!A63</f>
        <v>Forest Green Rovers</v>
      </c>
      <c r="N67" s="54">
        <f>Fixtures!D63</f>
        <v>43487</v>
      </c>
      <c r="O67" s="53" t="str">
        <f>Fixtures!B63</f>
        <v>Grimsby Town</v>
      </c>
      <c r="P67" s="51">
        <f>VLOOKUP($O67,CardStats!$A$3:$AE$998,5,FALSE)</f>
        <v>2.2142857142857144</v>
      </c>
      <c r="Q67" s="51">
        <f>VLOOKUP($O67,CardStats!$A$3:$AE$998,7,FALSE)</f>
        <v>2.4285714285714284</v>
      </c>
      <c r="R67" s="51">
        <f>VLOOKUP($O67,CardStats!$A$3:$AE$998,8,FALSE)</f>
        <v>1.3571428571428572</v>
      </c>
      <c r="S67" s="51">
        <f>VLOOKUP($O67,CardStats!$A$3:$AE$998,10,FALSE)</f>
        <v>1.7857142857142858</v>
      </c>
      <c r="T67" s="57">
        <f>VLOOKUP($O67,CardStats!$A$3:$AE$998,11,FALSE)</f>
        <v>0.32142857142857145</v>
      </c>
      <c r="U67" s="57">
        <f>VLOOKUP($O67,CardStats!$A$3:$AE$998,13,FALSE)</f>
        <v>0.35714285714285715</v>
      </c>
      <c r="V67" s="57">
        <f>VLOOKUP($O67,CardStats!$A$3:$AE$998,14,FALSE)</f>
        <v>3.5714285714285712E-2</v>
      </c>
      <c r="W67" s="57">
        <f>VLOOKUP($O67,CardStats!$A$3:$AE$998,16,FALSE)</f>
        <v>7.1428571428571425E-2</v>
      </c>
      <c r="X67" s="57">
        <f>VLOOKUP($O67,CardStats!$A$3:$AE$998,17,FALSE)</f>
        <v>0.7142857142857143</v>
      </c>
      <c r="Y67" s="57">
        <f>VLOOKUP($O67,CardStats!$A$3:$AE$998,19,FALSE)</f>
        <v>0.7142857142857143</v>
      </c>
      <c r="Z67" s="57">
        <f>VLOOKUP($O67,CardStats!$A$3:$AE$998,20,FALSE)</f>
        <v>0.35714285714285715</v>
      </c>
      <c r="AA67" s="57">
        <f>VLOOKUP($O67,CardStats!$A$3:$AE$998,22,FALSE)</f>
        <v>0.5</v>
      </c>
    </row>
    <row r="68" spans="1:27" ht="14.4" hidden="1" thickTop="1" x14ac:dyDescent="0.3">
      <c r="A68" s="51">
        <f>VLOOKUP($M68,CardStats!$A$3:$AE$998,5,FALSE)</f>
        <v>2</v>
      </c>
      <c r="B68" s="51">
        <f>VLOOKUP($M68,CardStats!$A$3:$AE$998,6,FALSE)</f>
        <v>1.7857142857142858</v>
      </c>
      <c r="C68" s="51">
        <f>VLOOKUP($M68,CardStats!$A$3:$AE$998,8,FALSE)</f>
        <v>1.1071428571428572</v>
      </c>
      <c r="D68" s="51">
        <f>VLOOKUP($M68,CardStats!$A$3:$AE$998,9,FALSE)</f>
        <v>0.8571428571428571</v>
      </c>
      <c r="E68" s="57">
        <f>VLOOKUP($M68,CardStats!$A$3:$AE$998,11,FALSE)</f>
        <v>0.2857142857142857</v>
      </c>
      <c r="F68" s="57">
        <f>VLOOKUP($M68,CardStats!$A$3:$AE$998,12,FALSE)</f>
        <v>0.2857142857142857</v>
      </c>
      <c r="G68" s="57">
        <f>VLOOKUP($M68,CardStats!$A$3:$AE$998,14,FALSE)</f>
        <v>7.1428571428571425E-2</v>
      </c>
      <c r="H68" s="57">
        <f>VLOOKUP($M68,CardStats!$A$3:$AE$998,15,FALSE)</f>
        <v>0</v>
      </c>
      <c r="I68" s="57">
        <f>VLOOKUP($M68,CardStats!$A$3:$AE$998,17,FALSE)</f>
        <v>0.75</v>
      </c>
      <c r="J68" s="57">
        <f>VLOOKUP($M68,CardStats!$A$3:$AE$998,18,FALSE)</f>
        <v>0.6428571428571429</v>
      </c>
      <c r="K68" s="57">
        <f>VLOOKUP($M68,CardStats!$A$3:$AE$998,20,FALSE)</f>
        <v>0.35714285714285715</v>
      </c>
      <c r="L68" s="57">
        <f>VLOOKUP($M68,CardStats!$A$3:$AE$998,21,FALSE)</f>
        <v>0.21428571428571427</v>
      </c>
      <c r="M68" s="53" t="str">
        <f>Fixtures!A64</f>
        <v>AFC Wimbledon</v>
      </c>
      <c r="N68" s="54">
        <f>Fixtures!D64</f>
        <v>43487</v>
      </c>
      <c r="O68" s="53" t="str">
        <f>Fixtures!B64</f>
        <v>Fleetwood Town</v>
      </c>
      <c r="P68" s="51">
        <f>VLOOKUP($O68,CardStats!$A$3:$AE$998,5,FALSE)</f>
        <v>4</v>
      </c>
      <c r="Q68" s="51">
        <f>VLOOKUP($O68,CardStats!$A$3:$AE$998,7,FALSE)</f>
        <v>4.7857142857142856</v>
      </c>
      <c r="R68" s="51">
        <f>VLOOKUP($O68,CardStats!$A$3:$AE$998,8,FALSE)</f>
        <v>2.3214285714285716</v>
      </c>
      <c r="S68" s="51">
        <f>VLOOKUP($O68,CardStats!$A$3:$AE$998,10,FALSE)</f>
        <v>2.9285714285714284</v>
      </c>
      <c r="T68" s="57">
        <f>VLOOKUP($O68,CardStats!$A$3:$AE$998,11,FALSE)</f>
        <v>0.7857142857142857</v>
      </c>
      <c r="U68" s="57">
        <f>VLOOKUP($O68,CardStats!$A$3:$AE$998,13,FALSE)</f>
        <v>0.9285714285714286</v>
      </c>
      <c r="V68" s="57">
        <f>VLOOKUP($O68,CardStats!$A$3:$AE$998,14,FALSE)</f>
        <v>0.2857142857142857</v>
      </c>
      <c r="W68" s="57">
        <f>VLOOKUP($O68,CardStats!$A$3:$AE$998,16,FALSE)</f>
        <v>0.35714285714285715</v>
      </c>
      <c r="X68" s="57">
        <f>VLOOKUP($O68,CardStats!$A$3:$AE$998,17,FALSE)</f>
        <v>0.8928571428571429</v>
      </c>
      <c r="Y68" s="57">
        <f>VLOOKUP($O68,CardStats!$A$3:$AE$998,19,FALSE)</f>
        <v>1</v>
      </c>
      <c r="Z68" s="57">
        <f>VLOOKUP($O68,CardStats!$A$3:$AE$998,20,FALSE)</f>
        <v>0.6785714285714286</v>
      </c>
      <c r="AA68" s="57">
        <f>VLOOKUP($O68,CardStats!$A$3:$AE$998,22,FALSE)</f>
        <v>0.8571428571428571</v>
      </c>
    </row>
    <row r="69" spans="1:27" ht="14.4" hidden="1" thickTop="1" x14ac:dyDescent="0.3">
      <c r="A69" s="51">
        <f>VLOOKUP($M69,CardStats!$A$3:$AE$998,5,FALSE)</f>
        <v>3.25</v>
      </c>
      <c r="B69" s="51">
        <f>VLOOKUP($M69,CardStats!$A$3:$AE$998,6,FALSE)</f>
        <v>3.4285714285714284</v>
      </c>
      <c r="C69" s="51">
        <f>VLOOKUP($M69,CardStats!$A$3:$AE$998,8,FALSE)</f>
        <v>1.6071428571428572</v>
      </c>
      <c r="D69" s="51">
        <f>VLOOKUP($M69,CardStats!$A$3:$AE$998,9,FALSE)</f>
        <v>1.4285714285714286</v>
      </c>
      <c r="E69" s="57">
        <f>VLOOKUP($M69,CardStats!$A$3:$AE$998,11,FALSE)</f>
        <v>0.5714285714285714</v>
      </c>
      <c r="F69" s="57">
        <f>VLOOKUP($M69,CardStats!$A$3:$AE$998,12,FALSE)</f>
        <v>0.7142857142857143</v>
      </c>
      <c r="G69" s="57">
        <f>VLOOKUP($M69,CardStats!$A$3:$AE$998,14,FALSE)</f>
        <v>0.25</v>
      </c>
      <c r="H69" s="57">
        <f>VLOOKUP($M69,CardStats!$A$3:$AE$998,15,FALSE)</f>
        <v>0.21428571428571427</v>
      </c>
      <c r="I69" s="57">
        <f>VLOOKUP($M69,CardStats!$A$3:$AE$998,17,FALSE)</f>
        <v>0.9285714285714286</v>
      </c>
      <c r="J69" s="57">
        <f>VLOOKUP($M69,CardStats!$A$3:$AE$998,18,FALSE)</f>
        <v>0.8571428571428571</v>
      </c>
      <c r="K69" s="57">
        <f>VLOOKUP($M69,CardStats!$A$3:$AE$998,20,FALSE)</f>
        <v>0.42857142857142855</v>
      </c>
      <c r="L69" s="57">
        <f>VLOOKUP($M69,CardStats!$A$3:$AE$998,21,FALSE)</f>
        <v>0.42857142857142855</v>
      </c>
      <c r="M69" s="53" t="str">
        <f>Fixtures!A65</f>
        <v>Plymouth Argyle</v>
      </c>
      <c r="N69" s="54">
        <f>Fixtures!D65</f>
        <v>43487</v>
      </c>
      <c r="O69" s="53" t="str">
        <f>Fixtures!B65</f>
        <v>Walsall</v>
      </c>
      <c r="P69" s="51">
        <f>VLOOKUP($O69,CardStats!$A$3:$AE$998,5,FALSE)</f>
        <v>2.6428571428571428</v>
      </c>
      <c r="Q69" s="51">
        <f>VLOOKUP($O69,CardStats!$A$3:$AE$998,7,FALSE)</f>
        <v>2.2142857142857144</v>
      </c>
      <c r="R69" s="51">
        <f>VLOOKUP($O69,CardStats!$A$3:$AE$998,8,FALSE)</f>
        <v>1.3928571428571428</v>
      </c>
      <c r="S69" s="51">
        <f>VLOOKUP($O69,CardStats!$A$3:$AE$998,10,FALSE)</f>
        <v>1.6428571428571428</v>
      </c>
      <c r="T69" s="57">
        <f>VLOOKUP($O69,CardStats!$A$3:$AE$998,11,FALSE)</f>
        <v>0.5</v>
      </c>
      <c r="U69" s="57">
        <f>VLOOKUP($O69,CardStats!$A$3:$AE$998,13,FALSE)</f>
        <v>0.35714285714285715</v>
      </c>
      <c r="V69" s="57">
        <f>VLOOKUP($O69,CardStats!$A$3:$AE$998,14,FALSE)</f>
        <v>0.14285714285714285</v>
      </c>
      <c r="W69" s="57">
        <f>VLOOKUP($O69,CardStats!$A$3:$AE$998,16,FALSE)</f>
        <v>7.1428571428571425E-2</v>
      </c>
      <c r="X69" s="57">
        <f>VLOOKUP($O69,CardStats!$A$3:$AE$998,17,FALSE)</f>
        <v>0.8571428571428571</v>
      </c>
      <c r="Y69" s="57">
        <f>VLOOKUP($O69,CardStats!$A$3:$AE$998,19,FALSE)</f>
        <v>0.8571428571428571</v>
      </c>
      <c r="Z69" s="57">
        <f>VLOOKUP($O69,CardStats!$A$3:$AE$998,20,FALSE)</f>
        <v>0.2857142857142857</v>
      </c>
      <c r="AA69" s="57">
        <f>VLOOKUP($O69,CardStats!$A$3:$AE$998,22,FALSE)</f>
        <v>0.35714285714285715</v>
      </c>
    </row>
    <row r="70" spans="1:27" ht="14.4" hidden="1" thickTop="1" x14ac:dyDescent="0.3">
      <c r="A70" s="51" t="e">
        <f>VLOOKUP($M70,CardStats!$A$3:$AE$998,5,FALSE)</f>
        <v>#DIV/0!</v>
      </c>
      <c r="B70" s="51" t="e">
        <f>VLOOKUP($M70,CardStats!$A$3:$AE$998,6,FALSE)</f>
        <v>#DIV/0!</v>
      </c>
      <c r="C70" s="51" t="e">
        <f>VLOOKUP($M70,CardStats!$A$3:$AE$998,8,FALSE)</f>
        <v>#DIV/0!</v>
      </c>
      <c r="D70" s="51" t="e">
        <f>VLOOKUP($M70,CardStats!$A$3:$AE$998,9,FALSE)</f>
        <v>#DIV/0!</v>
      </c>
      <c r="E70" s="57" t="e">
        <f>VLOOKUP($M70,CardStats!$A$3:$AE$998,11,FALSE)</f>
        <v>#DIV/0!</v>
      </c>
      <c r="F70" s="57" t="e">
        <f>VLOOKUP($M70,CardStats!$A$3:$AE$998,12,FALSE)</f>
        <v>#DIV/0!</v>
      </c>
      <c r="G70" s="57" t="e">
        <f>VLOOKUP($M70,CardStats!$A$3:$AE$998,14,FALSE)</f>
        <v>#DIV/0!</v>
      </c>
      <c r="H70" s="57" t="e">
        <f>VLOOKUP($M70,CardStats!$A$3:$AE$998,15,FALSE)</f>
        <v>#DIV/0!</v>
      </c>
      <c r="I70" s="57" t="e">
        <f>VLOOKUP($M70,CardStats!$A$3:$AE$998,17,FALSE)</f>
        <v>#DIV/0!</v>
      </c>
      <c r="J70" s="57" t="e">
        <f>VLOOKUP($M70,CardStats!$A$3:$AE$998,18,FALSE)</f>
        <v>#DIV/0!</v>
      </c>
      <c r="K70" s="57" t="e">
        <f>VLOOKUP($M70,CardStats!$A$3:$AE$998,20,FALSE)</f>
        <v>#DIV/0!</v>
      </c>
      <c r="L70" s="57" t="e">
        <f>VLOOKUP($M70,CardStats!$A$3:$AE$998,21,FALSE)</f>
        <v>#DIV/0!</v>
      </c>
      <c r="M70" s="53" t="str">
        <f>Fixtures!A66</f>
        <v>Melbourne City</v>
      </c>
      <c r="N70" s="54">
        <f>Fixtures!D66</f>
        <v>43487</v>
      </c>
      <c r="O70" s="53" t="str">
        <f>Fixtures!B66</f>
        <v>Western Sydney Wanderers</v>
      </c>
      <c r="P70" s="51" t="e">
        <f>VLOOKUP($O70,CardStats!$A$3:$AE$998,5,FALSE)</f>
        <v>#DIV/0!</v>
      </c>
      <c r="Q70" s="51" t="e">
        <f>VLOOKUP($O70,CardStats!$A$3:$AE$998,7,FALSE)</f>
        <v>#DIV/0!</v>
      </c>
      <c r="R70" s="51" t="e">
        <f>VLOOKUP($O70,CardStats!$A$3:$AE$998,8,FALSE)</f>
        <v>#DIV/0!</v>
      </c>
      <c r="S70" s="51" t="e">
        <f>VLOOKUP($O70,CardStats!$A$3:$AE$998,10,FALSE)</f>
        <v>#DIV/0!</v>
      </c>
      <c r="T70" s="57" t="e">
        <f>VLOOKUP($O70,CardStats!$A$3:$AE$998,11,FALSE)</f>
        <v>#DIV/0!</v>
      </c>
      <c r="U70" s="57" t="e">
        <f>VLOOKUP($O70,CardStats!$A$3:$AE$998,13,FALSE)</f>
        <v>#DIV/0!</v>
      </c>
      <c r="V70" s="57" t="e">
        <f>VLOOKUP($O70,CardStats!$A$3:$AE$998,14,FALSE)</f>
        <v>#DIV/0!</v>
      </c>
      <c r="W70" s="57" t="e">
        <f>VLOOKUP($O70,CardStats!$A$3:$AE$998,16,FALSE)</f>
        <v>#DIV/0!</v>
      </c>
      <c r="X70" s="57" t="e">
        <f>VLOOKUP($O70,CardStats!$A$3:$AE$998,17,FALSE)</f>
        <v>#DIV/0!</v>
      </c>
      <c r="Y70" s="57" t="e">
        <f>VLOOKUP($O70,CardStats!$A$3:$AE$998,19,FALSE)</f>
        <v>#DIV/0!</v>
      </c>
      <c r="Z70" s="57" t="e">
        <f>VLOOKUP($O70,CardStats!$A$3:$AE$998,20,FALSE)</f>
        <v>#DIV/0!</v>
      </c>
      <c r="AA70" s="57" t="e">
        <f>VLOOKUP($O70,CardStats!$A$3:$AE$998,22,FALSE)</f>
        <v>#DIV/0!</v>
      </c>
    </row>
    <row r="71" spans="1:27" ht="14.4" hidden="1" thickTop="1" x14ac:dyDescent="0.3">
      <c r="A71" s="51">
        <f>VLOOKUP($M71,CardStats!$A$3:$AE$998,5,FALSE)</f>
        <v>3.8</v>
      </c>
      <c r="B71" s="51">
        <f>VLOOKUP($M71,CardStats!$A$3:$AE$998,6,FALSE)</f>
        <v>4.7</v>
      </c>
      <c r="C71" s="51">
        <f>VLOOKUP($M71,CardStats!$A$3:$AE$998,8,FALSE)</f>
        <v>1.7</v>
      </c>
      <c r="D71" s="51">
        <f>VLOOKUP($M71,CardStats!$A$3:$AE$998,9,FALSE)</f>
        <v>2</v>
      </c>
      <c r="E71" s="57">
        <f>VLOOKUP($M71,CardStats!$A$3:$AE$998,11,FALSE)</f>
        <v>0.75</v>
      </c>
      <c r="F71" s="57">
        <f>VLOOKUP($M71,CardStats!$A$3:$AE$998,12,FALSE)</f>
        <v>0.9</v>
      </c>
      <c r="G71" s="57">
        <f>VLOOKUP($M71,CardStats!$A$3:$AE$998,14,FALSE)</f>
        <v>0.3</v>
      </c>
      <c r="H71" s="57">
        <f>VLOOKUP($M71,CardStats!$A$3:$AE$998,15,FALSE)</f>
        <v>0.5</v>
      </c>
      <c r="I71" s="57">
        <f>VLOOKUP($M71,CardStats!$A$3:$AE$998,17,FALSE)</f>
        <v>0.75</v>
      </c>
      <c r="J71" s="57">
        <f>VLOOKUP($M71,CardStats!$A$3:$AE$998,18,FALSE)</f>
        <v>0.8</v>
      </c>
      <c r="K71" s="57">
        <f>VLOOKUP($M71,CardStats!$A$3:$AE$998,20,FALSE)</f>
        <v>0.55000000000000004</v>
      </c>
      <c r="L71" s="57">
        <f>VLOOKUP($M71,CardStats!$A$3:$AE$998,21,FALSE)</f>
        <v>0.6</v>
      </c>
      <c r="M71" s="53" t="str">
        <f>Fixtures!A67</f>
        <v>Nîmes</v>
      </c>
      <c r="N71" s="54">
        <f>Fixtures!D67</f>
        <v>43488</v>
      </c>
      <c r="O71" s="53" t="str">
        <f>Fixtures!B67</f>
        <v>Angers SCO</v>
      </c>
      <c r="P71" s="51">
        <f>VLOOKUP($O71,CardStats!$A$3:$AE$998,5,FALSE)</f>
        <v>3.0526315789473686</v>
      </c>
      <c r="Q71" s="51">
        <f>VLOOKUP($O71,CardStats!$A$3:$AE$998,7,FALSE)</f>
        <v>2.5555555555555554</v>
      </c>
      <c r="R71" s="51">
        <f>VLOOKUP($O71,CardStats!$A$3:$AE$998,8,FALSE)</f>
        <v>1.3157894736842106</v>
      </c>
      <c r="S71" s="51">
        <f>VLOOKUP($O71,CardStats!$A$3:$AE$998,10,FALSE)</f>
        <v>1.3333333333333333</v>
      </c>
      <c r="T71" s="57">
        <f>VLOOKUP($O71,CardStats!$A$3:$AE$998,11,FALSE)</f>
        <v>0.68421052631578949</v>
      </c>
      <c r="U71" s="57">
        <f>VLOOKUP($O71,CardStats!$A$3:$AE$998,13,FALSE)</f>
        <v>0.55555555555555558</v>
      </c>
      <c r="V71" s="57">
        <f>VLOOKUP($O71,CardStats!$A$3:$AE$998,14,FALSE)</f>
        <v>0.21052631578947367</v>
      </c>
      <c r="W71" s="57">
        <f>VLOOKUP($O71,CardStats!$A$3:$AE$998,16,FALSE)</f>
        <v>0.1111111111111111</v>
      </c>
      <c r="X71" s="57">
        <f>VLOOKUP($O71,CardStats!$A$3:$AE$998,17,FALSE)</f>
        <v>0.89473684210526316</v>
      </c>
      <c r="Y71" s="57">
        <f>VLOOKUP($O71,CardStats!$A$3:$AE$998,19,FALSE)</f>
        <v>0.77777777777777779</v>
      </c>
      <c r="Z71" s="57">
        <f>VLOOKUP($O71,CardStats!$A$3:$AE$998,20,FALSE)</f>
        <v>0.31578947368421051</v>
      </c>
      <c r="AA71" s="57">
        <f>VLOOKUP($O71,CardStats!$A$3:$AE$998,22,FALSE)</f>
        <v>0.44444444444444442</v>
      </c>
    </row>
    <row r="72" spans="1:27" ht="14.4" hidden="1" thickTop="1" x14ac:dyDescent="0.3">
      <c r="A72" s="51" t="e">
        <f>VLOOKUP($M72,CardStats!$A$3:$AE$998,5,FALSE)</f>
        <v>#DIV/0!</v>
      </c>
      <c r="B72" s="51" t="e">
        <f>VLOOKUP($M72,CardStats!$A$3:$AE$998,6,FALSE)</f>
        <v>#DIV/0!</v>
      </c>
      <c r="C72" s="51" t="e">
        <f>VLOOKUP($M72,CardStats!$A$3:$AE$998,8,FALSE)</f>
        <v>#DIV/0!</v>
      </c>
      <c r="D72" s="51" t="e">
        <f>VLOOKUP($M72,CardStats!$A$3:$AE$998,9,FALSE)</f>
        <v>#DIV/0!</v>
      </c>
      <c r="E72" s="57" t="e">
        <f>VLOOKUP($M72,CardStats!$A$3:$AE$998,11,FALSE)</f>
        <v>#DIV/0!</v>
      </c>
      <c r="F72" s="57" t="e">
        <f>VLOOKUP($M72,CardStats!$A$3:$AE$998,12,FALSE)</f>
        <v>#DIV/0!</v>
      </c>
      <c r="G72" s="57" t="e">
        <f>VLOOKUP($M72,CardStats!$A$3:$AE$998,14,FALSE)</f>
        <v>#DIV/0!</v>
      </c>
      <c r="H72" s="57" t="e">
        <f>VLOOKUP($M72,CardStats!$A$3:$AE$998,15,FALSE)</f>
        <v>#DIV/0!</v>
      </c>
      <c r="I72" s="57" t="e">
        <f>VLOOKUP($M72,CardStats!$A$3:$AE$998,17,FALSE)</f>
        <v>#DIV/0!</v>
      </c>
      <c r="J72" s="57" t="e">
        <f>VLOOKUP($M72,CardStats!$A$3:$AE$998,18,FALSE)</f>
        <v>#DIV/0!</v>
      </c>
      <c r="K72" s="57" t="e">
        <f>VLOOKUP($M72,CardStats!$A$3:$AE$998,20,FALSE)</f>
        <v>#DIV/0!</v>
      </c>
      <c r="L72" s="57" t="e">
        <f>VLOOKUP($M72,CardStats!$A$3:$AE$998,21,FALSE)</f>
        <v>#DIV/0!</v>
      </c>
      <c r="M72" s="53" t="str">
        <f>Fixtures!A68</f>
        <v>Kilmarnock</v>
      </c>
      <c r="N72" s="54">
        <f>Fixtures!D68</f>
        <v>43488</v>
      </c>
      <c r="O72" s="53" t="str">
        <f>Fixtures!B68</f>
        <v>Rangers</v>
      </c>
      <c r="P72" s="51" t="e">
        <f>VLOOKUP($O72,CardStats!$A$3:$AE$998,5,FALSE)</f>
        <v>#DIV/0!</v>
      </c>
      <c r="Q72" s="51" t="e">
        <f>VLOOKUP($O72,CardStats!$A$3:$AE$998,7,FALSE)</f>
        <v>#DIV/0!</v>
      </c>
      <c r="R72" s="51" t="e">
        <f>VLOOKUP($O72,CardStats!$A$3:$AE$998,8,FALSE)</f>
        <v>#DIV/0!</v>
      </c>
      <c r="S72" s="51" t="e">
        <f>VLOOKUP($O72,CardStats!$A$3:$AE$998,10,FALSE)</f>
        <v>#DIV/0!</v>
      </c>
      <c r="T72" s="57" t="e">
        <f>VLOOKUP($O72,CardStats!$A$3:$AE$998,11,FALSE)</f>
        <v>#DIV/0!</v>
      </c>
      <c r="U72" s="57" t="e">
        <f>VLOOKUP($O72,CardStats!$A$3:$AE$998,13,FALSE)</f>
        <v>#DIV/0!</v>
      </c>
      <c r="V72" s="57" t="e">
        <f>VLOOKUP($O72,CardStats!$A$3:$AE$998,14,FALSE)</f>
        <v>#DIV/0!</v>
      </c>
      <c r="W72" s="57" t="e">
        <f>VLOOKUP($O72,CardStats!$A$3:$AE$998,16,FALSE)</f>
        <v>#DIV/0!</v>
      </c>
      <c r="X72" s="57" t="e">
        <f>VLOOKUP($O72,CardStats!$A$3:$AE$998,17,FALSE)</f>
        <v>#DIV/0!</v>
      </c>
      <c r="Y72" s="57" t="e">
        <f>VLOOKUP($O72,CardStats!$A$3:$AE$998,19,FALSE)</f>
        <v>#DIV/0!</v>
      </c>
      <c r="Z72" s="57" t="e">
        <f>VLOOKUP($O72,CardStats!$A$3:$AE$998,20,FALSE)</f>
        <v>#DIV/0!</v>
      </c>
      <c r="AA72" s="57" t="e">
        <f>VLOOKUP($O72,CardStats!$A$3:$AE$998,22,FALSE)</f>
        <v>#DIV/0!</v>
      </c>
    </row>
    <row r="73" spans="1:27" ht="14.4" hidden="1" thickTop="1" x14ac:dyDescent="0.3">
      <c r="A73" s="51" t="e">
        <f>VLOOKUP($M73,CardStats!$A$3:$AE$998,5,FALSE)</f>
        <v>#DIV/0!</v>
      </c>
      <c r="B73" s="51" t="e">
        <f>VLOOKUP($M73,CardStats!$A$3:$AE$998,6,FALSE)</f>
        <v>#DIV/0!</v>
      </c>
      <c r="C73" s="51" t="e">
        <f>VLOOKUP($M73,CardStats!$A$3:$AE$998,8,FALSE)</f>
        <v>#DIV/0!</v>
      </c>
      <c r="D73" s="51" t="e">
        <f>VLOOKUP($M73,CardStats!$A$3:$AE$998,9,FALSE)</f>
        <v>#DIV/0!</v>
      </c>
      <c r="E73" s="57" t="e">
        <f>VLOOKUP($M73,CardStats!$A$3:$AE$998,11,FALSE)</f>
        <v>#DIV/0!</v>
      </c>
      <c r="F73" s="57" t="e">
        <f>VLOOKUP($M73,CardStats!$A$3:$AE$998,12,FALSE)</f>
        <v>#DIV/0!</v>
      </c>
      <c r="G73" s="57" t="e">
        <f>VLOOKUP($M73,CardStats!$A$3:$AE$998,14,FALSE)</f>
        <v>#DIV/0!</v>
      </c>
      <c r="H73" s="57" t="e">
        <f>VLOOKUP($M73,CardStats!$A$3:$AE$998,15,FALSE)</f>
        <v>#DIV/0!</v>
      </c>
      <c r="I73" s="57" t="e">
        <f>VLOOKUP($M73,CardStats!$A$3:$AE$998,17,FALSE)</f>
        <v>#DIV/0!</v>
      </c>
      <c r="J73" s="57" t="e">
        <f>VLOOKUP($M73,CardStats!$A$3:$AE$998,18,FALSE)</f>
        <v>#DIV/0!</v>
      </c>
      <c r="K73" s="57" t="e">
        <f>VLOOKUP($M73,CardStats!$A$3:$AE$998,20,FALSE)</f>
        <v>#DIV/0!</v>
      </c>
      <c r="L73" s="57" t="e">
        <f>VLOOKUP($M73,CardStats!$A$3:$AE$998,21,FALSE)</f>
        <v>#DIV/0!</v>
      </c>
      <c r="M73" s="53" t="str">
        <f>Fixtures!A69</f>
        <v>Hearts</v>
      </c>
      <c r="N73" s="54">
        <f>Fixtures!D69</f>
        <v>43488</v>
      </c>
      <c r="O73" s="53" t="str">
        <f>Fixtures!B69</f>
        <v>Dundee</v>
      </c>
      <c r="P73" s="51" t="e">
        <f>VLOOKUP($O73,CardStats!$A$3:$AE$998,5,FALSE)</f>
        <v>#DIV/0!</v>
      </c>
      <c r="Q73" s="51" t="e">
        <f>VLOOKUP($O73,CardStats!$A$3:$AE$998,7,FALSE)</f>
        <v>#DIV/0!</v>
      </c>
      <c r="R73" s="51" t="e">
        <f>VLOOKUP($O73,CardStats!$A$3:$AE$998,8,FALSE)</f>
        <v>#DIV/0!</v>
      </c>
      <c r="S73" s="51" t="e">
        <f>VLOOKUP($O73,CardStats!$A$3:$AE$998,10,FALSE)</f>
        <v>#DIV/0!</v>
      </c>
      <c r="T73" s="57" t="e">
        <f>VLOOKUP($O73,CardStats!$A$3:$AE$998,11,FALSE)</f>
        <v>#DIV/0!</v>
      </c>
      <c r="U73" s="57" t="e">
        <f>VLOOKUP($O73,CardStats!$A$3:$AE$998,13,FALSE)</f>
        <v>#DIV/0!</v>
      </c>
      <c r="V73" s="57" t="e">
        <f>VLOOKUP($O73,CardStats!$A$3:$AE$998,14,FALSE)</f>
        <v>#DIV/0!</v>
      </c>
      <c r="W73" s="57" t="e">
        <f>VLOOKUP($O73,CardStats!$A$3:$AE$998,16,FALSE)</f>
        <v>#DIV/0!</v>
      </c>
      <c r="X73" s="57" t="e">
        <f>VLOOKUP($O73,CardStats!$A$3:$AE$998,17,FALSE)</f>
        <v>#DIV/0!</v>
      </c>
      <c r="Y73" s="57" t="e">
        <f>VLOOKUP($O73,CardStats!$A$3:$AE$998,19,FALSE)</f>
        <v>#DIV/0!</v>
      </c>
      <c r="Z73" s="57" t="e">
        <f>VLOOKUP($O73,CardStats!$A$3:$AE$998,20,FALSE)</f>
        <v>#DIV/0!</v>
      </c>
      <c r="AA73" s="57" t="e">
        <f>VLOOKUP($O73,CardStats!$A$3:$AE$998,22,FALSE)</f>
        <v>#DIV/0!</v>
      </c>
    </row>
    <row r="74" spans="1:27" ht="14.4" hidden="1" thickTop="1" x14ac:dyDescent="0.3">
      <c r="A74" s="51" t="e">
        <f>VLOOKUP($M74,CardStats!$A$3:$AE$998,5,FALSE)</f>
        <v>#DIV/0!</v>
      </c>
      <c r="B74" s="51" t="e">
        <f>VLOOKUP($M74,CardStats!$A$3:$AE$998,6,FALSE)</f>
        <v>#DIV/0!</v>
      </c>
      <c r="C74" s="51" t="e">
        <f>VLOOKUP($M74,CardStats!$A$3:$AE$998,8,FALSE)</f>
        <v>#DIV/0!</v>
      </c>
      <c r="D74" s="51" t="e">
        <f>VLOOKUP($M74,CardStats!$A$3:$AE$998,9,FALSE)</f>
        <v>#DIV/0!</v>
      </c>
      <c r="E74" s="57" t="e">
        <f>VLOOKUP($M74,CardStats!$A$3:$AE$998,11,FALSE)</f>
        <v>#DIV/0!</v>
      </c>
      <c r="F74" s="57" t="e">
        <f>VLOOKUP($M74,CardStats!$A$3:$AE$998,12,FALSE)</f>
        <v>#DIV/0!</v>
      </c>
      <c r="G74" s="57" t="e">
        <f>VLOOKUP($M74,CardStats!$A$3:$AE$998,14,FALSE)</f>
        <v>#DIV/0!</v>
      </c>
      <c r="H74" s="57" t="e">
        <f>VLOOKUP($M74,CardStats!$A$3:$AE$998,15,FALSE)</f>
        <v>#DIV/0!</v>
      </c>
      <c r="I74" s="57" t="e">
        <f>VLOOKUP($M74,CardStats!$A$3:$AE$998,17,FALSE)</f>
        <v>#DIV/0!</v>
      </c>
      <c r="J74" s="57" t="e">
        <f>VLOOKUP($M74,CardStats!$A$3:$AE$998,18,FALSE)</f>
        <v>#DIV/0!</v>
      </c>
      <c r="K74" s="57" t="e">
        <f>VLOOKUP($M74,CardStats!$A$3:$AE$998,20,FALSE)</f>
        <v>#DIV/0!</v>
      </c>
      <c r="L74" s="57" t="e">
        <f>VLOOKUP($M74,CardStats!$A$3:$AE$998,21,FALSE)</f>
        <v>#DIV/0!</v>
      </c>
      <c r="M74" s="53" t="str">
        <f>Fixtures!A70</f>
        <v>Celtic</v>
      </c>
      <c r="N74" s="54">
        <f>Fixtures!D70</f>
        <v>43488</v>
      </c>
      <c r="O74" s="53" t="str">
        <f>Fixtures!B70</f>
        <v>St. Mirren</v>
      </c>
      <c r="P74" s="51" t="e">
        <f>VLOOKUP($O74,CardStats!$A$3:$AE$998,5,FALSE)</f>
        <v>#DIV/0!</v>
      </c>
      <c r="Q74" s="51" t="e">
        <f>VLOOKUP($O74,CardStats!$A$3:$AE$998,7,FALSE)</f>
        <v>#DIV/0!</v>
      </c>
      <c r="R74" s="51" t="e">
        <f>VLOOKUP($O74,CardStats!$A$3:$AE$998,8,FALSE)</f>
        <v>#DIV/0!</v>
      </c>
      <c r="S74" s="51" t="e">
        <f>VLOOKUP($O74,CardStats!$A$3:$AE$998,10,FALSE)</f>
        <v>#DIV/0!</v>
      </c>
      <c r="T74" s="57" t="e">
        <f>VLOOKUP($O74,CardStats!$A$3:$AE$998,11,FALSE)</f>
        <v>#DIV/0!</v>
      </c>
      <c r="U74" s="57" t="e">
        <f>VLOOKUP($O74,CardStats!$A$3:$AE$998,13,FALSE)</f>
        <v>#DIV/0!</v>
      </c>
      <c r="V74" s="57" t="e">
        <f>VLOOKUP($O74,CardStats!$A$3:$AE$998,14,FALSE)</f>
        <v>#DIV/0!</v>
      </c>
      <c r="W74" s="57" t="e">
        <f>VLOOKUP($O74,CardStats!$A$3:$AE$998,16,FALSE)</f>
        <v>#DIV/0!</v>
      </c>
      <c r="X74" s="57" t="e">
        <f>VLOOKUP($O74,CardStats!$A$3:$AE$998,17,FALSE)</f>
        <v>#DIV/0!</v>
      </c>
      <c r="Y74" s="57" t="e">
        <f>VLOOKUP($O74,CardStats!$A$3:$AE$998,19,FALSE)</f>
        <v>#DIV/0!</v>
      </c>
      <c r="Z74" s="57" t="e">
        <f>VLOOKUP($O74,CardStats!$A$3:$AE$998,20,FALSE)</f>
        <v>#DIV/0!</v>
      </c>
      <c r="AA74" s="57" t="e">
        <f>VLOOKUP($O74,CardStats!$A$3:$AE$998,22,FALSE)</f>
        <v>#DIV/0!</v>
      </c>
    </row>
    <row r="75" spans="1:27" ht="14.4" hidden="1" thickTop="1" x14ac:dyDescent="0.3">
      <c r="A75" s="51" t="e">
        <f>VLOOKUP($M75,CardStats!$A$3:$AE$998,5,FALSE)</f>
        <v>#DIV/0!</v>
      </c>
      <c r="B75" s="51" t="e">
        <f>VLOOKUP($M75,CardStats!$A$3:$AE$998,6,FALSE)</f>
        <v>#DIV/0!</v>
      </c>
      <c r="C75" s="51" t="e">
        <f>VLOOKUP($M75,CardStats!$A$3:$AE$998,8,FALSE)</f>
        <v>#DIV/0!</v>
      </c>
      <c r="D75" s="51" t="e">
        <f>VLOOKUP($M75,CardStats!$A$3:$AE$998,9,FALSE)</f>
        <v>#DIV/0!</v>
      </c>
      <c r="E75" s="57" t="e">
        <f>VLOOKUP($M75,CardStats!$A$3:$AE$998,11,FALSE)</f>
        <v>#DIV/0!</v>
      </c>
      <c r="F75" s="57" t="e">
        <f>VLOOKUP($M75,CardStats!$A$3:$AE$998,12,FALSE)</f>
        <v>#DIV/0!</v>
      </c>
      <c r="G75" s="57" t="e">
        <f>VLOOKUP($M75,CardStats!$A$3:$AE$998,14,FALSE)</f>
        <v>#DIV/0!</v>
      </c>
      <c r="H75" s="57" t="e">
        <f>VLOOKUP($M75,CardStats!$A$3:$AE$998,15,FALSE)</f>
        <v>#DIV/0!</v>
      </c>
      <c r="I75" s="57" t="e">
        <f>VLOOKUP($M75,CardStats!$A$3:$AE$998,17,FALSE)</f>
        <v>#DIV/0!</v>
      </c>
      <c r="J75" s="57" t="e">
        <f>VLOOKUP($M75,CardStats!$A$3:$AE$998,18,FALSE)</f>
        <v>#DIV/0!</v>
      </c>
      <c r="K75" s="57" t="e">
        <f>VLOOKUP($M75,CardStats!$A$3:$AE$998,20,FALSE)</f>
        <v>#DIV/0!</v>
      </c>
      <c r="L75" s="57" t="e">
        <f>VLOOKUP($M75,CardStats!$A$3:$AE$998,21,FALSE)</f>
        <v>#DIV/0!</v>
      </c>
      <c r="M75" s="53" t="str">
        <f>Fixtures!A71</f>
        <v>Hamilton Academical</v>
      </c>
      <c r="N75" s="54">
        <f>Fixtures!D71</f>
        <v>43488</v>
      </c>
      <c r="O75" s="53" t="str">
        <f>Fixtures!B71</f>
        <v>Aberdeen</v>
      </c>
      <c r="P75" s="51" t="e">
        <f>VLOOKUP($O75,CardStats!$A$3:$AE$998,5,FALSE)</f>
        <v>#DIV/0!</v>
      </c>
      <c r="Q75" s="51" t="e">
        <f>VLOOKUP($O75,CardStats!$A$3:$AE$998,7,FALSE)</f>
        <v>#DIV/0!</v>
      </c>
      <c r="R75" s="51" t="e">
        <f>VLOOKUP($O75,CardStats!$A$3:$AE$998,8,FALSE)</f>
        <v>#DIV/0!</v>
      </c>
      <c r="S75" s="51" t="e">
        <f>VLOOKUP($O75,CardStats!$A$3:$AE$998,10,FALSE)</f>
        <v>#DIV/0!</v>
      </c>
      <c r="T75" s="57" t="e">
        <f>VLOOKUP($O75,CardStats!$A$3:$AE$998,11,FALSE)</f>
        <v>#DIV/0!</v>
      </c>
      <c r="U75" s="57" t="e">
        <f>VLOOKUP($O75,CardStats!$A$3:$AE$998,13,FALSE)</f>
        <v>#DIV/0!</v>
      </c>
      <c r="V75" s="57" t="e">
        <f>VLOOKUP($O75,CardStats!$A$3:$AE$998,14,FALSE)</f>
        <v>#DIV/0!</v>
      </c>
      <c r="W75" s="57" t="e">
        <f>VLOOKUP($O75,CardStats!$A$3:$AE$998,16,FALSE)</f>
        <v>#DIV/0!</v>
      </c>
      <c r="X75" s="57" t="e">
        <f>VLOOKUP($O75,CardStats!$A$3:$AE$998,17,FALSE)</f>
        <v>#DIV/0!</v>
      </c>
      <c r="Y75" s="57" t="e">
        <f>VLOOKUP($O75,CardStats!$A$3:$AE$998,19,FALSE)</f>
        <v>#DIV/0!</v>
      </c>
      <c r="Z75" s="57" t="e">
        <f>VLOOKUP($O75,CardStats!$A$3:$AE$998,20,FALSE)</f>
        <v>#DIV/0!</v>
      </c>
      <c r="AA75" s="57" t="e">
        <f>VLOOKUP($O75,CardStats!$A$3:$AE$998,22,FALSE)</f>
        <v>#DIV/0!</v>
      </c>
    </row>
    <row r="76" spans="1:27" ht="14.4" hidden="1" thickTop="1" x14ac:dyDescent="0.3">
      <c r="A76" s="51" t="e">
        <f>VLOOKUP($M76,CardStats!$A$3:$AE$998,5,FALSE)</f>
        <v>#DIV/0!</v>
      </c>
      <c r="B76" s="51" t="e">
        <f>VLOOKUP($M76,CardStats!$A$3:$AE$998,6,FALSE)</f>
        <v>#DIV/0!</v>
      </c>
      <c r="C76" s="51" t="e">
        <f>VLOOKUP($M76,CardStats!$A$3:$AE$998,8,FALSE)</f>
        <v>#DIV/0!</v>
      </c>
      <c r="D76" s="51" t="e">
        <f>VLOOKUP($M76,CardStats!$A$3:$AE$998,9,FALSE)</f>
        <v>#DIV/0!</v>
      </c>
      <c r="E76" s="57" t="e">
        <f>VLOOKUP($M76,CardStats!$A$3:$AE$998,11,FALSE)</f>
        <v>#DIV/0!</v>
      </c>
      <c r="F76" s="57" t="e">
        <f>VLOOKUP($M76,CardStats!$A$3:$AE$998,12,FALSE)</f>
        <v>#DIV/0!</v>
      </c>
      <c r="G76" s="57" t="e">
        <f>VLOOKUP($M76,CardStats!$A$3:$AE$998,14,FALSE)</f>
        <v>#DIV/0!</v>
      </c>
      <c r="H76" s="57" t="e">
        <f>VLOOKUP($M76,CardStats!$A$3:$AE$998,15,FALSE)</f>
        <v>#DIV/0!</v>
      </c>
      <c r="I76" s="57" t="e">
        <f>VLOOKUP($M76,CardStats!$A$3:$AE$998,17,FALSE)</f>
        <v>#DIV/0!</v>
      </c>
      <c r="J76" s="57" t="e">
        <f>VLOOKUP($M76,CardStats!$A$3:$AE$998,18,FALSE)</f>
        <v>#DIV/0!</v>
      </c>
      <c r="K76" s="57" t="e">
        <f>VLOOKUP($M76,CardStats!$A$3:$AE$998,20,FALSE)</f>
        <v>#DIV/0!</v>
      </c>
      <c r="L76" s="57" t="e">
        <f>VLOOKUP($M76,CardStats!$A$3:$AE$998,21,FALSE)</f>
        <v>#DIV/0!</v>
      </c>
      <c r="M76" s="53" t="str">
        <f>Fixtures!A72</f>
        <v>St. Johnstone</v>
      </c>
      <c r="N76" s="54">
        <f>Fixtures!D72</f>
        <v>43488</v>
      </c>
      <c r="O76" s="53" t="str">
        <f>Fixtures!B72</f>
        <v>Livingston</v>
      </c>
      <c r="P76" s="51" t="e">
        <f>VLOOKUP($O76,CardStats!$A$3:$AE$998,5,FALSE)</f>
        <v>#DIV/0!</v>
      </c>
      <c r="Q76" s="51" t="e">
        <f>VLOOKUP($O76,CardStats!$A$3:$AE$998,7,FALSE)</f>
        <v>#DIV/0!</v>
      </c>
      <c r="R76" s="51" t="e">
        <f>VLOOKUP($O76,CardStats!$A$3:$AE$998,8,FALSE)</f>
        <v>#DIV/0!</v>
      </c>
      <c r="S76" s="51" t="e">
        <f>VLOOKUP($O76,CardStats!$A$3:$AE$998,10,FALSE)</f>
        <v>#DIV/0!</v>
      </c>
      <c r="T76" s="57" t="e">
        <f>VLOOKUP($O76,CardStats!$A$3:$AE$998,11,FALSE)</f>
        <v>#DIV/0!</v>
      </c>
      <c r="U76" s="57" t="e">
        <f>VLOOKUP($O76,CardStats!$A$3:$AE$998,13,FALSE)</f>
        <v>#DIV/0!</v>
      </c>
      <c r="V76" s="57" t="e">
        <f>VLOOKUP($O76,CardStats!$A$3:$AE$998,14,FALSE)</f>
        <v>#DIV/0!</v>
      </c>
      <c r="W76" s="57" t="e">
        <f>VLOOKUP($O76,CardStats!$A$3:$AE$998,16,FALSE)</f>
        <v>#DIV/0!</v>
      </c>
      <c r="X76" s="57" t="e">
        <f>VLOOKUP($O76,CardStats!$A$3:$AE$998,17,FALSE)</f>
        <v>#DIV/0!</v>
      </c>
      <c r="Y76" s="57" t="e">
        <f>VLOOKUP($O76,CardStats!$A$3:$AE$998,19,FALSE)</f>
        <v>#DIV/0!</v>
      </c>
      <c r="Z76" s="57" t="e">
        <f>VLOOKUP($O76,CardStats!$A$3:$AE$998,20,FALSE)</f>
        <v>#DIV/0!</v>
      </c>
      <c r="AA76" s="57" t="e">
        <f>VLOOKUP($O76,CardStats!$A$3:$AE$998,22,FALSE)</f>
        <v>#DIV/0!</v>
      </c>
    </row>
    <row r="77" spans="1:27" ht="14.4" hidden="1" thickTop="1" x14ac:dyDescent="0.3">
      <c r="A77" s="51" t="e">
        <f>VLOOKUP($M77,CardStats!$A$3:$AE$998,5,FALSE)</f>
        <v>#DIV/0!</v>
      </c>
      <c r="B77" s="51" t="e">
        <f>VLOOKUP($M77,CardStats!$A$3:$AE$998,6,FALSE)</f>
        <v>#DIV/0!</v>
      </c>
      <c r="C77" s="51" t="e">
        <f>VLOOKUP($M77,CardStats!$A$3:$AE$998,8,FALSE)</f>
        <v>#DIV/0!</v>
      </c>
      <c r="D77" s="51" t="e">
        <f>VLOOKUP($M77,CardStats!$A$3:$AE$998,9,FALSE)</f>
        <v>#DIV/0!</v>
      </c>
      <c r="E77" s="57" t="e">
        <f>VLOOKUP($M77,CardStats!$A$3:$AE$998,11,FALSE)</f>
        <v>#DIV/0!</v>
      </c>
      <c r="F77" s="57" t="e">
        <f>VLOOKUP($M77,CardStats!$A$3:$AE$998,12,FALSE)</f>
        <v>#DIV/0!</v>
      </c>
      <c r="G77" s="57" t="e">
        <f>VLOOKUP($M77,CardStats!$A$3:$AE$998,14,FALSE)</f>
        <v>#DIV/0!</v>
      </c>
      <c r="H77" s="57" t="e">
        <f>VLOOKUP($M77,CardStats!$A$3:$AE$998,15,FALSE)</f>
        <v>#DIV/0!</v>
      </c>
      <c r="I77" s="57" t="e">
        <f>VLOOKUP($M77,CardStats!$A$3:$AE$998,17,FALSE)</f>
        <v>#DIV/0!</v>
      </c>
      <c r="J77" s="57" t="e">
        <f>VLOOKUP($M77,CardStats!$A$3:$AE$998,18,FALSE)</f>
        <v>#DIV/0!</v>
      </c>
      <c r="K77" s="57" t="e">
        <f>VLOOKUP($M77,CardStats!$A$3:$AE$998,20,FALSE)</f>
        <v>#DIV/0!</v>
      </c>
      <c r="L77" s="57" t="e">
        <f>VLOOKUP($M77,CardStats!$A$3:$AE$998,21,FALSE)</f>
        <v>#DIV/0!</v>
      </c>
      <c r="M77" s="53" t="str">
        <f>Fixtures!A73</f>
        <v>Motherwell</v>
      </c>
      <c r="N77" s="54">
        <f>Fixtures!D73</f>
        <v>43488</v>
      </c>
      <c r="O77" s="53" t="str">
        <f>Fixtures!B73</f>
        <v>Hibernian</v>
      </c>
      <c r="P77" s="51" t="e">
        <f>VLOOKUP($O77,CardStats!$A$3:$AE$998,5,FALSE)</f>
        <v>#DIV/0!</v>
      </c>
      <c r="Q77" s="51" t="e">
        <f>VLOOKUP($O77,CardStats!$A$3:$AE$998,7,FALSE)</f>
        <v>#DIV/0!</v>
      </c>
      <c r="R77" s="51" t="e">
        <f>VLOOKUP($O77,CardStats!$A$3:$AE$998,8,FALSE)</f>
        <v>#DIV/0!</v>
      </c>
      <c r="S77" s="51" t="e">
        <f>VLOOKUP($O77,CardStats!$A$3:$AE$998,10,FALSE)</f>
        <v>#DIV/0!</v>
      </c>
      <c r="T77" s="57" t="e">
        <f>VLOOKUP($O77,CardStats!$A$3:$AE$998,11,FALSE)</f>
        <v>#DIV/0!</v>
      </c>
      <c r="U77" s="57" t="e">
        <f>VLOOKUP($O77,CardStats!$A$3:$AE$998,13,FALSE)</f>
        <v>#DIV/0!</v>
      </c>
      <c r="V77" s="57" t="e">
        <f>VLOOKUP($O77,CardStats!$A$3:$AE$998,14,FALSE)</f>
        <v>#DIV/0!</v>
      </c>
      <c r="W77" s="57" t="e">
        <f>VLOOKUP($O77,CardStats!$A$3:$AE$998,16,FALSE)</f>
        <v>#DIV/0!</v>
      </c>
      <c r="X77" s="57" t="e">
        <f>VLOOKUP($O77,CardStats!$A$3:$AE$998,17,FALSE)</f>
        <v>#DIV/0!</v>
      </c>
      <c r="Y77" s="57" t="e">
        <f>VLOOKUP($O77,CardStats!$A$3:$AE$998,19,FALSE)</f>
        <v>#DIV/0!</v>
      </c>
      <c r="Z77" s="57" t="e">
        <f>VLOOKUP($O77,CardStats!$A$3:$AE$998,20,FALSE)</f>
        <v>#DIV/0!</v>
      </c>
      <c r="AA77" s="57" t="e">
        <f>VLOOKUP($O77,CardStats!$A$3:$AE$998,22,FALSE)</f>
        <v>#DIV/0!</v>
      </c>
    </row>
    <row r="78" spans="1:27" ht="14.4" hidden="1" thickTop="1" x14ac:dyDescent="0.3">
      <c r="A78" s="51" t="e">
        <f>VLOOKUP($M78,CardStats!$A$3:$AE$998,5,FALSE)</f>
        <v>#DIV/0!</v>
      </c>
      <c r="B78" s="51" t="e">
        <f>VLOOKUP($M78,CardStats!$A$3:$AE$998,6,FALSE)</f>
        <v>#DIV/0!</v>
      </c>
      <c r="C78" s="51" t="e">
        <f>VLOOKUP($M78,CardStats!$A$3:$AE$998,8,FALSE)</f>
        <v>#DIV/0!</v>
      </c>
      <c r="D78" s="51" t="e">
        <f>VLOOKUP($M78,CardStats!$A$3:$AE$998,9,FALSE)</f>
        <v>#DIV/0!</v>
      </c>
      <c r="E78" s="57" t="e">
        <f>VLOOKUP($M78,CardStats!$A$3:$AE$998,11,FALSE)</f>
        <v>#DIV/0!</v>
      </c>
      <c r="F78" s="57" t="e">
        <f>VLOOKUP($M78,CardStats!$A$3:$AE$998,12,FALSE)</f>
        <v>#DIV/0!</v>
      </c>
      <c r="G78" s="57" t="e">
        <f>VLOOKUP($M78,CardStats!$A$3:$AE$998,14,FALSE)</f>
        <v>#DIV/0!</v>
      </c>
      <c r="H78" s="57" t="e">
        <f>VLOOKUP($M78,CardStats!$A$3:$AE$998,15,FALSE)</f>
        <v>#DIV/0!</v>
      </c>
      <c r="I78" s="57" t="e">
        <f>VLOOKUP($M78,CardStats!$A$3:$AE$998,17,FALSE)</f>
        <v>#DIV/0!</v>
      </c>
      <c r="J78" s="57" t="e">
        <f>VLOOKUP($M78,CardStats!$A$3:$AE$998,18,FALSE)</f>
        <v>#DIV/0!</v>
      </c>
      <c r="K78" s="57" t="e">
        <f>VLOOKUP($M78,CardStats!$A$3:$AE$998,20,FALSE)</f>
        <v>#DIV/0!</v>
      </c>
      <c r="L78" s="57" t="e">
        <f>VLOOKUP($M78,CardStats!$A$3:$AE$998,21,FALSE)</f>
        <v>#DIV/0!</v>
      </c>
      <c r="M78" s="53" t="str">
        <f>Fixtures!A74</f>
        <v>Newcastle Jets</v>
      </c>
      <c r="N78" s="54">
        <f>Fixtures!D74</f>
        <v>43488</v>
      </c>
      <c r="O78" s="53" t="str">
        <f>Fixtures!B74</f>
        <v>Central Coast Mariners</v>
      </c>
      <c r="P78" s="51" t="e">
        <f>VLOOKUP($O78,CardStats!$A$3:$AE$998,5,FALSE)</f>
        <v>#DIV/0!</v>
      </c>
      <c r="Q78" s="51" t="e">
        <f>VLOOKUP($O78,CardStats!$A$3:$AE$998,7,FALSE)</f>
        <v>#DIV/0!</v>
      </c>
      <c r="R78" s="51" t="e">
        <f>VLOOKUP($O78,CardStats!$A$3:$AE$998,8,FALSE)</f>
        <v>#DIV/0!</v>
      </c>
      <c r="S78" s="51" t="e">
        <f>VLOOKUP($O78,CardStats!$A$3:$AE$998,10,FALSE)</f>
        <v>#DIV/0!</v>
      </c>
      <c r="T78" s="57" t="e">
        <f>VLOOKUP($O78,CardStats!$A$3:$AE$998,11,FALSE)</f>
        <v>#DIV/0!</v>
      </c>
      <c r="U78" s="57" t="e">
        <f>VLOOKUP($O78,CardStats!$A$3:$AE$998,13,FALSE)</f>
        <v>#DIV/0!</v>
      </c>
      <c r="V78" s="57" t="e">
        <f>VLOOKUP($O78,CardStats!$A$3:$AE$998,14,FALSE)</f>
        <v>#DIV/0!</v>
      </c>
      <c r="W78" s="57" t="e">
        <f>VLOOKUP($O78,CardStats!$A$3:$AE$998,16,FALSE)</f>
        <v>#DIV/0!</v>
      </c>
      <c r="X78" s="57" t="e">
        <f>VLOOKUP($O78,CardStats!$A$3:$AE$998,17,FALSE)</f>
        <v>#DIV/0!</v>
      </c>
      <c r="Y78" s="57" t="e">
        <f>VLOOKUP($O78,CardStats!$A$3:$AE$998,19,FALSE)</f>
        <v>#DIV/0!</v>
      </c>
      <c r="Z78" s="57" t="e">
        <f>VLOOKUP($O78,CardStats!$A$3:$AE$998,20,FALSE)</f>
        <v>#DIV/0!</v>
      </c>
      <c r="AA78" s="57" t="e">
        <f>VLOOKUP($O78,CardStats!$A$3:$AE$998,22,FALSE)</f>
        <v>#DIV/0!</v>
      </c>
    </row>
    <row r="79" spans="1:27" ht="14.4" hidden="1" thickTop="1" x14ac:dyDescent="0.3">
      <c r="A79" s="51" t="e">
        <f>VLOOKUP($M79,CardStats!$A$3:$AE$998,5,FALSE)</f>
        <v>#DIV/0!</v>
      </c>
      <c r="B79" s="51" t="e">
        <f>VLOOKUP($M79,CardStats!$A$3:$AE$998,6,FALSE)</f>
        <v>#DIV/0!</v>
      </c>
      <c r="C79" s="51" t="e">
        <f>VLOOKUP($M79,CardStats!$A$3:$AE$998,8,FALSE)</f>
        <v>#DIV/0!</v>
      </c>
      <c r="D79" s="51" t="e">
        <f>VLOOKUP($M79,CardStats!$A$3:$AE$998,9,FALSE)</f>
        <v>#DIV/0!</v>
      </c>
      <c r="E79" s="57" t="e">
        <f>VLOOKUP($M79,CardStats!$A$3:$AE$998,11,FALSE)</f>
        <v>#DIV/0!</v>
      </c>
      <c r="F79" s="57" t="e">
        <f>VLOOKUP($M79,CardStats!$A$3:$AE$998,12,FALSE)</f>
        <v>#DIV/0!</v>
      </c>
      <c r="G79" s="57" t="e">
        <f>VLOOKUP($M79,CardStats!$A$3:$AE$998,14,FALSE)</f>
        <v>#DIV/0!</v>
      </c>
      <c r="H79" s="57" t="e">
        <f>VLOOKUP($M79,CardStats!$A$3:$AE$998,15,FALSE)</f>
        <v>#DIV/0!</v>
      </c>
      <c r="I79" s="57" t="e">
        <f>VLOOKUP($M79,CardStats!$A$3:$AE$998,17,FALSE)</f>
        <v>#DIV/0!</v>
      </c>
      <c r="J79" s="57" t="e">
        <f>VLOOKUP($M79,CardStats!$A$3:$AE$998,18,FALSE)</f>
        <v>#DIV/0!</v>
      </c>
      <c r="K79" s="57" t="e">
        <f>VLOOKUP($M79,CardStats!$A$3:$AE$998,20,FALSE)</f>
        <v>#DIV/0!</v>
      </c>
      <c r="L79" s="57" t="e">
        <f>VLOOKUP($M79,CardStats!$A$3:$AE$998,21,FALSE)</f>
        <v>#DIV/0!</v>
      </c>
      <c r="M79" s="53" t="str">
        <f>Fixtures!A75</f>
        <v>Wellington Phoenix</v>
      </c>
      <c r="N79" s="54">
        <f>Fixtures!D75</f>
        <v>43488</v>
      </c>
      <c r="O79" s="53" t="str">
        <f>Fixtures!B75</f>
        <v>Sydney</v>
      </c>
      <c r="P79" s="51" t="e">
        <f>VLOOKUP($O79,CardStats!$A$3:$AE$998,5,FALSE)</f>
        <v>#DIV/0!</v>
      </c>
      <c r="Q79" s="51" t="e">
        <f>VLOOKUP($O79,CardStats!$A$3:$AE$998,7,FALSE)</f>
        <v>#DIV/0!</v>
      </c>
      <c r="R79" s="51" t="e">
        <f>VLOOKUP($O79,CardStats!$A$3:$AE$998,8,FALSE)</f>
        <v>#DIV/0!</v>
      </c>
      <c r="S79" s="51" t="e">
        <f>VLOOKUP($O79,CardStats!$A$3:$AE$998,10,FALSE)</f>
        <v>#DIV/0!</v>
      </c>
      <c r="T79" s="57" t="e">
        <f>VLOOKUP($O79,CardStats!$A$3:$AE$998,11,FALSE)</f>
        <v>#DIV/0!</v>
      </c>
      <c r="U79" s="57" t="e">
        <f>VLOOKUP($O79,CardStats!$A$3:$AE$998,13,FALSE)</f>
        <v>#DIV/0!</v>
      </c>
      <c r="V79" s="57" t="e">
        <f>VLOOKUP($O79,CardStats!$A$3:$AE$998,14,FALSE)</f>
        <v>#DIV/0!</v>
      </c>
      <c r="W79" s="57" t="e">
        <f>VLOOKUP($O79,CardStats!$A$3:$AE$998,16,FALSE)</f>
        <v>#DIV/0!</v>
      </c>
      <c r="X79" s="57" t="e">
        <f>VLOOKUP($O79,CardStats!$A$3:$AE$998,17,FALSE)</f>
        <v>#DIV/0!</v>
      </c>
      <c r="Y79" s="57" t="e">
        <f>VLOOKUP($O79,CardStats!$A$3:$AE$998,19,FALSE)</f>
        <v>#DIV/0!</v>
      </c>
      <c r="Z79" s="57" t="e">
        <f>VLOOKUP($O79,CardStats!$A$3:$AE$998,20,FALSE)</f>
        <v>#DIV/0!</v>
      </c>
      <c r="AA79" s="57" t="e">
        <f>VLOOKUP($O79,CardStats!$A$3:$AE$998,22,FALSE)</f>
        <v>#DIV/0!</v>
      </c>
    </row>
    <row r="80" spans="1:27" ht="14.4" hidden="1" thickTop="1" x14ac:dyDescent="0.3">
      <c r="A80" s="51" t="e">
        <f>VLOOKUP($M80,CardStats!$A$3:$AE$998,5,FALSE)</f>
        <v>#DIV/0!</v>
      </c>
      <c r="B80" s="51" t="e">
        <f>VLOOKUP($M80,CardStats!$A$3:$AE$998,6,FALSE)</f>
        <v>#DIV/0!</v>
      </c>
      <c r="C80" s="51" t="e">
        <f>VLOOKUP($M80,CardStats!$A$3:$AE$998,8,FALSE)</f>
        <v>#DIV/0!</v>
      </c>
      <c r="D80" s="51" t="e">
        <f>VLOOKUP($M80,CardStats!$A$3:$AE$998,9,FALSE)</f>
        <v>#DIV/0!</v>
      </c>
      <c r="E80" s="57" t="e">
        <f>VLOOKUP($M80,CardStats!$A$3:$AE$998,11,FALSE)</f>
        <v>#DIV/0!</v>
      </c>
      <c r="F80" s="57" t="e">
        <f>VLOOKUP($M80,CardStats!$A$3:$AE$998,12,FALSE)</f>
        <v>#DIV/0!</v>
      </c>
      <c r="G80" s="57" t="e">
        <f>VLOOKUP($M80,CardStats!$A$3:$AE$998,14,FALSE)</f>
        <v>#DIV/0!</v>
      </c>
      <c r="H80" s="57" t="e">
        <f>VLOOKUP($M80,CardStats!$A$3:$AE$998,15,FALSE)</f>
        <v>#DIV/0!</v>
      </c>
      <c r="I80" s="57" t="e">
        <f>VLOOKUP($M80,CardStats!$A$3:$AE$998,17,FALSE)</f>
        <v>#DIV/0!</v>
      </c>
      <c r="J80" s="57" t="e">
        <f>VLOOKUP($M80,CardStats!$A$3:$AE$998,18,FALSE)</f>
        <v>#DIV/0!</v>
      </c>
      <c r="K80" s="57" t="e">
        <f>VLOOKUP($M80,CardStats!$A$3:$AE$998,20,FALSE)</f>
        <v>#DIV/0!</v>
      </c>
      <c r="L80" s="57" t="e">
        <f>VLOOKUP($M80,CardStats!$A$3:$AE$998,21,FALSE)</f>
        <v>#DIV/0!</v>
      </c>
      <c r="M80" s="53" t="str">
        <f>Fixtures!A76</f>
        <v>Perth Glory</v>
      </c>
      <c r="N80" s="54">
        <f>Fixtures!D76</f>
        <v>43488</v>
      </c>
      <c r="O80" s="53" t="str">
        <f>Fixtures!B76</f>
        <v>Adelaide United</v>
      </c>
      <c r="P80" s="51" t="e">
        <f>VLOOKUP($O80,CardStats!$A$3:$AE$998,5,FALSE)</f>
        <v>#DIV/0!</v>
      </c>
      <c r="Q80" s="51" t="e">
        <f>VLOOKUP($O80,CardStats!$A$3:$AE$998,7,FALSE)</f>
        <v>#DIV/0!</v>
      </c>
      <c r="R80" s="51" t="e">
        <f>VLOOKUP($O80,CardStats!$A$3:$AE$998,8,FALSE)</f>
        <v>#DIV/0!</v>
      </c>
      <c r="S80" s="51" t="e">
        <f>VLOOKUP($O80,CardStats!$A$3:$AE$998,10,FALSE)</f>
        <v>#DIV/0!</v>
      </c>
      <c r="T80" s="57" t="e">
        <f>VLOOKUP($O80,CardStats!$A$3:$AE$998,11,FALSE)</f>
        <v>#DIV/0!</v>
      </c>
      <c r="U80" s="57" t="e">
        <f>VLOOKUP($O80,CardStats!$A$3:$AE$998,13,FALSE)</f>
        <v>#DIV/0!</v>
      </c>
      <c r="V80" s="57" t="e">
        <f>VLOOKUP($O80,CardStats!$A$3:$AE$998,14,FALSE)</f>
        <v>#DIV/0!</v>
      </c>
      <c r="W80" s="57" t="e">
        <f>VLOOKUP($O80,CardStats!$A$3:$AE$998,16,FALSE)</f>
        <v>#DIV/0!</v>
      </c>
      <c r="X80" s="57" t="e">
        <f>VLOOKUP($O80,CardStats!$A$3:$AE$998,17,FALSE)</f>
        <v>#DIV/0!</v>
      </c>
      <c r="Y80" s="57" t="e">
        <f>VLOOKUP($O80,CardStats!$A$3:$AE$998,19,FALSE)</f>
        <v>#DIV/0!</v>
      </c>
      <c r="Z80" s="57" t="e">
        <f>VLOOKUP($O80,CardStats!$A$3:$AE$998,20,FALSE)</f>
        <v>#DIV/0!</v>
      </c>
      <c r="AA80" s="57" t="e">
        <f>VLOOKUP($O80,CardStats!$A$3:$AE$998,22,FALSE)</f>
        <v>#DIV/0!</v>
      </c>
    </row>
    <row r="81" spans="1:27" ht="14.4" hidden="1" thickTop="1" x14ac:dyDescent="0.3">
      <c r="A81" s="51">
        <f>VLOOKUP($M81,CardStats!$A$3:$AE$998,5,FALSE)</f>
        <v>3</v>
      </c>
      <c r="B81" s="51">
        <f>VLOOKUP($M81,CardStats!$A$3:$AE$998,6,FALSE)</f>
        <v>3.6666666666666665</v>
      </c>
      <c r="C81" s="51">
        <f>VLOOKUP($M81,CardStats!$A$3:$AE$998,8,FALSE)</f>
        <v>1.7058823529411764</v>
      </c>
      <c r="D81" s="51">
        <f>VLOOKUP($M81,CardStats!$A$3:$AE$998,9,FALSE)</f>
        <v>1.7777777777777777</v>
      </c>
      <c r="E81" s="57">
        <f>VLOOKUP($M81,CardStats!$A$3:$AE$998,11,FALSE)</f>
        <v>0.47058823529411764</v>
      </c>
      <c r="F81" s="57">
        <f>VLOOKUP($M81,CardStats!$A$3:$AE$998,12,FALSE)</f>
        <v>0.66666666666666663</v>
      </c>
      <c r="G81" s="57">
        <f>VLOOKUP($M81,CardStats!$A$3:$AE$998,14,FALSE)</f>
        <v>0.17647058823529413</v>
      </c>
      <c r="H81" s="57">
        <f>VLOOKUP($M81,CardStats!$A$3:$AE$998,15,FALSE)</f>
        <v>0.33333333333333331</v>
      </c>
      <c r="I81" s="57">
        <f>VLOOKUP($M81,CardStats!$A$3:$AE$998,17,FALSE)</f>
        <v>0.82352941176470584</v>
      </c>
      <c r="J81" s="57">
        <f>VLOOKUP($M81,CardStats!$A$3:$AE$998,18,FALSE)</f>
        <v>0.77777777777777779</v>
      </c>
      <c r="K81" s="57">
        <f>VLOOKUP($M81,CardStats!$A$3:$AE$998,20,FALSE)</f>
        <v>0.6470588235294118</v>
      </c>
      <c r="L81" s="57">
        <f>VLOOKUP($M81,CardStats!$A$3:$AE$998,21,FALSE)</f>
        <v>0.55555555555555558</v>
      </c>
      <c r="M81" s="53" t="str">
        <f>Fixtures!A77</f>
        <v>NAC Breda</v>
      </c>
      <c r="N81" s="54">
        <f>Fixtures!D77</f>
        <v>43490</v>
      </c>
      <c r="O81" s="53" t="str">
        <f>Fixtures!B77</f>
        <v>ADO Den Haag</v>
      </c>
      <c r="P81" s="51">
        <f>VLOOKUP($O81,CardStats!$A$3:$AE$998,5,FALSE)</f>
        <v>3.3888888888888888</v>
      </c>
      <c r="Q81" s="51">
        <f>VLOOKUP($O81,CardStats!$A$3:$AE$998,7,FALSE)</f>
        <v>3.7777777777777777</v>
      </c>
      <c r="R81" s="51">
        <f>VLOOKUP($O81,CardStats!$A$3:$AE$998,8,FALSE)</f>
        <v>2.1111111111111112</v>
      </c>
      <c r="S81" s="51">
        <f>VLOOKUP($O81,CardStats!$A$3:$AE$998,10,FALSE)</f>
        <v>2.5555555555555554</v>
      </c>
      <c r="T81" s="57">
        <f>VLOOKUP($O81,CardStats!$A$3:$AE$998,11,FALSE)</f>
        <v>0.77777777777777779</v>
      </c>
      <c r="U81" s="57">
        <f>VLOOKUP($O81,CardStats!$A$3:$AE$998,13,FALSE)</f>
        <v>0.88888888888888884</v>
      </c>
      <c r="V81" s="57">
        <f>VLOOKUP($O81,CardStats!$A$3:$AE$998,14,FALSE)</f>
        <v>0.22222222222222221</v>
      </c>
      <c r="W81" s="57">
        <f>VLOOKUP($O81,CardStats!$A$3:$AE$998,16,FALSE)</f>
        <v>0.33333333333333331</v>
      </c>
      <c r="X81" s="57">
        <f>VLOOKUP($O81,CardStats!$A$3:$AE$998,17,FALSE)</f>
        <v>0.88888888888888884</v>
      </c>
      <c r="Y81" s="57">
        <f>VLOOKUP($O81,CardStats!$A$3:$AE$998,19,FALSE)</f>
        <v>0.88888888888888884</v>
      </c>
      <c r="Z81" s="57">
        <f>VLOOKUP($O81,CardStats!$A$3:$AE$998,20,FALSE)</f>
        <v>0.66666666666666663</v>
      </c>
      <c r="AA81" s="57">
        <f>VLOOKUP($O81,CardStats!$A$3:$AE$998,22,FALSE)</f>
        <v>0.88888888888888884</v>
      </c>
    </row>
    <row r="82" spans="1:27" ht="14.4" hidden="1" thickTop="1" x14ac:dyDescent="0.3">
      <c r="A82" s="51">
        <f>VLOOKUP($M82,CardStats!$A$3:$AE$998,5,FALSE)</f>
        <v>3.4736842105263159</v>
      </c>
      <c r="B82" s="51">
        <f>VLOOKUP($M82,CardStats!$A$3:$AE$998,6,FALSE)</f>
        <v>3.8888888888888888</v>
      </c>
      <c r="C82" s="51">
        <f>VLOOKUP($M82,CardStats!$A$3:$AE$998,8,FALSE)</f>
        <v>1.9473684210526316</v>
      </c>
      <c r="D82" s="51">
        <f>VLOOKUP($M82,CardStats!$A$3:$AE$998,9,FALSE)</f>
        <v>2</v>
      </c>
      <c r="E82" s="57">
        <f>VLOOKUP($M82,CardStats!$A$3:$AE$998,11,FALSE)</f>
        <v>0.63157894736842102</v>
      </c>
      <c r="F82" s="57">
        <f>VLOOKUP($M82,CardStats!$A$3:$AE$998,12,FALSE)</f>
        <v>0.55555555555555558</v>
      </c>
      <c r="G82" s="57">
        <f>VLOOKUP($M82,CardStats!$A$3:$AE$998,14,FALSE)</f>
        <v>0.21052631578947367</v>
      </c>
      <c r="H82" s="57">
        <f>VLOOKUP($M82,CardStats!$A$3:$AE$998,15,FALSE)</f>
        <v>0.33333333333333331</v>
      </c>
      <c r="I82" s="57">
        <f>VLOOKUP($M82,CardStats!$A$3:$AE$998,17,FALSE)</f>
        <v>0.89473684210526316</v>
      </c>
      <c r="J82" s="57">
        <f>VLOOKUP($M82,CardStats!$A$3:$AE$998,18,FALSE)</f>
        <v>0.88888888888888884</v>
      </c>
      <c r="K82" s="57">
        <f>VLOOKUP($M82,CardStats!$A$3:$AE$998,20,FALSE)</f>
        <v>0.52631578947368418</v>
      </c>
      <c r="L82" s="57">
        <f>VLOOKUP($M82,CardStats!$A$3:$AE$998,21,FALSE)</f>
        <v>0.55555555555555558</v>
      </c>
      <c r="M82" s="53" t="str">
        <f>Fixtures!A78</f>
        <v>Olympique Marseille</v>
      </c>
      <c r="N82" s="54">
        <f>Fixtures!D78</f>
        <v>43490</v>
      </c>
      <c r="O82" s="53" t="str">
        <f>Fixtures!B78</f>
        <v>Lille</v>
      </c>
      <c r="P82" s="51">
        <f>VLOOKUP($O82,CardStats!$A$3:$AE$998,5,FALSE)</f>
        <v>3.6666666666666665</v>
      </c>
      <c r="Q82" s="51">
        <f>VLOOKUP($O82,CardStats!$A$3:$AE$998,7,FALSE)</f>
        <v>4</v>
      </c>
      <c r="R82" s="51">
        <f>VLOOKUP($O82,CardStats!$A$3:$AE$998,8,FALSE)</f>
        <v>1.8095238095238095</v>
      </c>
      <c r="S82" s="51">
        <f>VLOOKUP($O82,CardStats!$A$3:$AE$998,10,FALSE)</f>
        <v>2.2999999999999998</v>
      </c>
      <c r="T82" s="57">
        <f>VLOOKUP($O82,CardStats!$A$3:$AE$998,11,FALSE)</f>
        <v>0.80952380952380953</v>
      </c>
      <c r="U82" s="57">
        <f>VLOOKUP($O82,CardStats!$A$3:$AE$998,13,FALSE)</f>
        <v>0.9</v>
      </c>
      <c r="V82" s="57">
        <f>VLOOKUP($O82,CardStats!$A$3:$AE$998,14,FALSE)</f>
        <v>0.2857142857142857</v>
      </c>
      <c r="W82" s="57">
        <f>VLOOKUP($O82,CardStats!$A$3:$AE$998,16,FALSE)</f>
        <v>0.4</v>
      </c>
      <c r="X82" s="57">
        <f>VLOOKUP($O82,CardStats!$A$3:$AE$998,17,FALSE)</f>
        <v>0.8571428571428571</v>
      </c>
      <c r="Y82" s="57">
        <f>VLOOKUP($O82,CardStats!$A$3:$AE$998,19,FALSE)</f>
        <v>1</v>
      </c>
      <c r="Z82" s="57">
        <f>VLOOKUP($O82,CardStats!$A$3:$AE$998,20,FALSE)</f>
        <v>0.61904761904761907</v>
      </c>
      <c r="AA82" s="57">
        <f>VLOOKUP($O82,CardStats!$A$3:$AE$998,22,FALSE)</f>
        <v>0.8</v>
      </c>
    </row>
    <row r="83" spans="1:27" ht="14.4" hidden="1" thickTop="1" x14ac:dyDescent="0.3">
      <c r="A83" s="51">
        <f>VLOOKUP($M83,CardStats!$A$3:$AE$998,5,FALSE)</f>
        <v>2.7333333333333334</v>
      </c>
      <c r="B83" s="51">
        <f>VLOOKUP($M83,CardStats!$A$3:$AE$998,6,FALSE)</f>
        <v>2.4285714285714284</v>
      </c>
      <c r="C83" s="51">
        <f>VLOOKUP($M83,CardStats!$A$3:$AE$998,8,FALSE)</f>
        <v>1.8</v>
      </c>
      <c r="D83" s="51">
        <f>VLOOKUP($M83,CardStats!$A$3:$AE$998,9,FALSE)</f>
        <v>1.5714285714285714</v>
      </c>
      <c r="E83" s="57">
        <f>VLOOKUP($M83,CardStats!$A$3:$AE$998,11,FALSE)</f>
        <v>0.6</v>
      </c>
      <c r="F83" s="57">
        <f>VLOOKUP($M83,CardStats!$A$3:$AE$998,12,FALSE)</f>
        <v>0.5714285714285714</v>
      </c>
      <c r="G83" s="57">
        <f>VLOOKUP($M83,CardStats!$A$3:$AE$998,14,FALSE)</f>
        <v>6.6666666666666666E-2</v>
      </c>
      <c r="H83" s="57">
        <f>VLOOKUP($M83,CardStats!$A$3:$AE$998,15,FALSE)</f>
        <v>0</v>
      </c>
      <c r="I83" s="57">
        <f>VLOOKUP($M83,CardStats!$A$3:$AE$998,17,FALSE)</f>
        <v>1</v>
      </c>
      <c r="J83" s="57">
        <f>VLOOKUP($M83,CardStats!$A$3:$AE$998,18,FALSE)</f>
        <v>1</v>
      </c>
      <c r="K83" s="57">
        <f>VLOOKUP($M83,CardStats!$A$3:$AE$998,20,FALSE)</f>
        <v>0.53333333333333333</v>
      </c>
      <c r="L83" s="57">
        <f>VLOOKUP($M83,CardStats!$A$3:$AE$998,21,FALSE)</f>
        <v>0.42857142857142855</v>
      </c>
      <c r="M83" s="53" t="str">
        <f>Fixtures!A79</f>
        <v>Hertha BSC</v>
      </c>
      <c r="N83" s="54">
        <f>Fixtures!D79</f>
        <v>43490</v>
      </c>
      <c r="O83" s="53" t="str">
        <f>Fixtures!B79</f>
        <v>Schalke 04</v>
      </c>
      <c r="P83" s="51">
        <f>VLOOKUP($O83,CardStats!$A$3:$AE$998,5,FALSE)</f>
        <v>4.4375</v>
      </c>
      <c r="Q83" s="51">
        <f>VLOOKUP($O83,CardStats!$A$3:$AE$998,7,FALSE)</f>
        <v>4.875</v>
      </c>
      <c r="R83" s="51">
        <f>VLOOKUP($O83,CardStats!$A$3:$AE$998,8,FALSE)</f>
        <v>2.3125</v>
      </c>
      <c r="S83" s="51">
        <f>VLOOKUP($O83,CardStats!$A$3:$AE$998,10,FALSE)</f>
        <v>2.625</v>
      </c>
      <c r="T83" s="57">
        <f>VLOOKUP($O83,CardStats!$A$3:$AE$998,11,FALSE)</f>
        <v>0.75</v>
      </c>
      <c r="U83" s="57">
        <f>VLOOKUP($O83,CardStats!$A$3:$AE$998,13,FALSE)</f>
        <v>0.75</v>
      </c>
      <c r="V83" s="57">
        <f>VLOOKUP($O83,CardStats!$A$3:$AE$998,14,FALSE)</f>
        <v>0.5</v>
      </c>
      <c r="W83" s="57">
        <f>VLOOKUP($O83,CardStats!$A$3:$AE$998,16,FALSE)</f>
        <v>0.625</v>
      </c>
      <c r="X83" s="57">
        <f>VLOOKUP($O83,CardStats!$A$3:$AE$998,17,FALSE)</f>
        <v>1</v>
      </c>
      <c r="Y83" s="57">
        <f>VLOOKUP($O83,CardStats!$A$3:$AE$998,19,FALSE)</f>
        <v>1</v>
      </c>
      <c r="Z83" s="57">
        <f>VLOOKUP($O83,CardStats!$A$3:$AE$998,20,FALSE)</f>
        <v>0.75</v>
      </c>
      <c r="AA83" s="57">
        <f>VLOOKUP($O83,CardStats!$A$3:$AE$998,22,FALSE)</f>
        <v>0.875</v>
      </c>
    </row>
    <row r="84" spans="1:27" ht="14.4" hidden="1" thickTop="1" x14ac:dyDescent="0.3">
      <c r="A84" s="51">
        <f>VLOOKUP($M84,CardStats!$A$3:$AE$998,5,FALSE)</f>
        <v>3.0769230769230771</v>
      </c>
      <c r="B84" s="51">
        <f>VLOOKUP($M84,CardStats!$A$3:$AE$998,6,FALSE)</f>
        <v>3.5</v>
      </c>
      <c r="C84" s="51">
        <f>VLOOKUP($M84,CardStats!$A$3:$AE$998,8,FALSE)</f>
        <v>1.4615384615384615</v>
      </c>
      <c r="D84" s="51">
        <f>VLOOKUP($M84,CardStats!$A$3:$AE$998,9,FALSE)</f>
        <v>1.5</v>
      </c>
      <c r="E84" s="57">
        <f>VLOOKUP($M84,CardStats!$A$3:$AE$998,11,FALSE)</f>
        <v>0.53846153846153844</v>
      </c>
      <c r="F84" s="57">
        <f>VLOOKUP($M84,CardStats!$A$3:$AE$998,12,FALSE)</f>
        <v>0.66666666666666663</v>
      </c>
      <c r="G84" s="57">
        <f>VLOOKUP($M84,CardStats!$A$3:$AE$998,14,FALSE)</f>
        <v>0.15384615384615385</v>
      </c>
      <c r="H84" s="57">
        <f>VLOOKUP($M84,CardStats!$A$3:$AE$998,15,FALSE)</f>
        <v>0.33333333333333331</v>
      </c>
      <c r="I84" s="57">
        <f>VLOOKUP($M84,CardStats!$A$3:$AE$998,17,FALSE)</f>
        <v>0.84615384615384615</v>
      </c>
      <c r="J84" s="57">
        <f>VLOOKUP($M84,CardStats!$A$3:$AE$998,18,FALSE)</f>
        <v>0.66666666666666663</v>
      </c>
      <c r="K84" s="57">
        <f>VLOOKUP($M84,CardStats!$A$3:$AE$998,20,FALSE)</f>
        <v>0.46153846153846156</v>
      </c>
      <c r="L84" s="57">
        <f>VLOOKUP($M84,CardStats!$A$3:$AE$998,21,FALSE)</f>
        <v>0.5</v>
      </c>
      <c r="M84" s="53" t="str">
        <f>Fixtures!A80</f>
        <v>Cambuur</v>
      </c>
      <c r="N84" s="54">
        <f>Fixtures!D80</f>
        <v>43490</v>
      </c>
      <c r="O84" s="53" t="str">
        <f>Fixtures!B80</f>
        <v>Go Ahead Eagles</v>
      </c>
      <c r="P84" s="51">
        <f>VLOOKUP($O84,CardStats!$A$3:$AE$998,5,FALSE)</f>
        <v>3.3571428571428572</v>
      </c>
      <c r="Q84" s="51">
        <f>VLOOKUP($O84,CardStats!$A$3:$AE$998,7,FALSE)</f>
        <v>4</v>
      </c>
      <c r="R84" s="51">
        <f>VLOOKUP($O84,CardStats!$A$3:$AE$998,8,FALSE)</f>
        <v>1.5714285714285714</v>
      </c>
      <c r="S84" s="51">
        <f>VLOOKUP($O84,CardStats!$A$3:$AE$998,10,FALSE)</f>
        <v>2.3333333333333335</v>
      </c>
      <c r="T84" s="57">
        <f>VLOOKUP($O84,CardStats!$A$3:$AE$998,11,FALSE)</f>
        <v>0.7142857142857143</v>
      </c>
      <c r="U84" s="57">
        <f>VLOOKUP($O84,CardStats!$A$3:$AE$998,13,FALSE)</f>
        <v>0.83333333333333337</v>
      </c>
      <c r="V84" s="57">
        <f>VLOOKUP($O84,CardStats!$A$3:$AE$998,14,FALSE)</f>
        <v>0.21428571428571427</v>
      </c>
      <c r="W84" s="57">
        <f>VLOOKUP($O84,CardStats!$A$3:$AE$998,16,FALSE)</f>
        <v>0.33333333333333331</v>
      </c>
      <c r="X84" s="57">
        <f>VLOOKUP($O84,CardStats!$A$3:$AE$998,17,FALSE)</f>
        <v>0.8571428571428571</v>
      </c>
      <c r="Y84" s="57">
        <f>VLOOKUP($O84,CardStats!$A$3:$AE$998,19,FALSE)</f>
        <v>1</v>
      </c>
      <c r="Z84" s="57">
        <f>VLOOKUP($O84,CardStats!$A$3:$AE$998,20,FALSE)</f>
        <v>0.5714285714285714</v>
      </c>
      <c r="AA84" s="57">
        <f>VLOOKUP($O84,CardStats!$A$3:$AE$998,22,FALSE)</f>
        <v>1</v>
      </c>
    </row>
    <row r="85" spans="1:27" ht="14.4" hidden="1" thickTop="1" x14ac:dyDescent="0.3">
      <c r="A85" s="51">
        <f>VLOOKUP($M85,CardStats!$A$3:$AE$998,5,FALSE)</f>
        <v>2.9411764705882355</v>
      </c>
      <c r="B85" s="51">
        <f>VLOOKUP($M85,CardStats!$A$3:$AE$998,6,FALSE)</f>
        <v>3.1666666666666665</v>
      </c>
      <c r="C85" s="51">
        <f>VLOOKUP($M85,CardStats!$A$3:$AE$998,8,FALSE)</f>
        <v>1.5294117647058822</v>
      </c>
      <c r="D85" s="51">
        <f>VLOOKUP($M85,CardStats!$A$3:$AE$998,9,FALSE)</f>
        <v>1.8333333333333333</v>
      </c>
      <c r="E85" s="57">
        <f>VLOOKUP($M85,CardStats!$A$3:$AE$998,11,FALSE)</f>
        <v>0.58823529411764708</v>
      </c>
      <c r="F85" s="57">
        <f>VLOOKUP($M85,CardStats!$A$3:$AE$998,12,FALSE)</f>
        <v>0.66666666666666663</v>
      </c>
      <c r="G85" s="57">
        <f>VLOOKUP($M85,CardStats!$A$3:$AE$998,14,FALSE)</f>
        <v>0.17647058823529413</v>
      </c>
      <c r="H85" s="57">
        <f>VLOOKUP($M85,CardStats!$A$3:$AE$998,15,FALSE)</f>
        <v>0.16666666666666666</v>
      </c>
      <c r="I85" s="57">
        <f>VLOOKUP($M85,CardStats!$A$3:$AE$998,17,FALSE)</f>
        <v>0.82352941176470584</v>
      </c>
      <c r="J85" s="57">
        <f>VLOOKUP($M85,CardStats!$A$3:$AE$998,18,FALSE)</f>
        <v>1</v>
      </c>
      <c r="K85" s="57">
        <f>VLOOKUP($M85,CardStats!$A$3:$AE$998,20,FALSE)</f>
        <v>0.47058823529411764</v>
      </c>
      <c r="L85" s="57">
        <f>VLOOKUP($M85,CardStats!$A$3:$AE$998,21,FALSE)</f>
        <v>0.5</v>
      </c>
      <c r="M85" s="53" t="str">
        <f>Fixtures!A81</f>
        <v>Dordrecht</v>
      </c>
      <c r="N85" s="54">
        <f>Fixtures!D81</f>
        <v>43490</v>
      </c>
      <c r="O85" s="53" t="str">
        <f>Fixtures!B81</f>
        <v>PSV II</v>
      </c>
      <c r="P85" s="51">
        <f>VLOOKUP($O85,CardStats!$A$3:$AE$998,5,FALSE)</f>
        <v>3.8461538461538463</v>
      </c>
      <c r="Q85" s="51">
        <f>VLOOKUP($O85,CardStats!$A$3:$AE$998,7,FALSE)</f>
        <v>5</v>
      </c>
      <c r="R85" s="51">
        <f>VLOOKUP($O85,CardStats!$A$3:$AE$998,8,FALSE)</f>
        <v>1.5384615384615385</v>
      </c>
      <c r="S85" s="51">
        <f>VLOOKUP($O85,CardStats!$A$3:$AE$998,10,FALSE)</f>
        <v>2.3333333333333335</v>
      </c>
      <c r="T85" s="57">
        <f>VLOOKUP($O85,CardStats!$A$3:$AE$998,11,FALSE)</f>
        <v>0.61538461538461542</v>
      </c>
      <c r="U85" s="57">
        <f>VLOOKUP($O85,CardStats!$A$3:$AE$998,13,FALSE)</f>
        <v>0.66666666666666663</v>
      </c>
      <c r="V85" s="57">
        <f>VLOOKUP($O85,CardStats!$A$3:$AE$998,14,FALSE)</f>
        <v>0.15384615384615385</v>
      </c>
      <c r="W85" s="57">
        <f>VLOOKUP($O85,CardStats!$A$3:$AE$998,16,FALSE)</f>
        <v>0.33333333333333331</v>
      </c>
      <c r="X85" s="57">
        <f>VLOOKUP($O85,CardStats!$A$3:$AE$998,17,FALSE)</f>
        <v>0.69230769230769229</v>
      </c>
      <c r="Y85" s="57">
        <f>VLOOKUP($O85,CardStats!$A$3:$AE$998,19,FALSE)</f>
        <v>0.83333333333333337</v>
      </c>
      <c r="Z85" s="57">
        <f>VLOOKUP($O85,CardStats!$A$3:$AE$998,20,FALSE)</f>
        <v>0.30769230769230771</v>
      </c>
      <c r="AA85" s="57">
        <f>VLOOKUP($O85,CardStats!$A$3:$AE$998,22,FALSE)</f>
        <v>0.5</v>
      </c>
    </row>
    <row r="86" spans="1:27" ht="14.4" hidden="1" thickTop="1" x14ac:dyDescent="0.3">
      <c r="A86" s="51">
        <f>VLOOKUP($M86,CardStats!$A$3:$AE$998,5,FALSE)</f>
        <v>3.5714285714285716</v>
      </c>
      <c r="B86" s="51">
        <f>VLOOKUP($M86,CardStats!$A$3:$AE$998,6,FALSE)</f>
        <v>3.4285714285714284</v>
      </c>
      <c r="C86" s="51">
        <f>VLOOKUP($M86,CardStats!$A$3:$AE$998,8,FALSE)</f>
        <v>2.1428571428571428</v>
      </c>
      <c r="D86" s="51">
        <f>VLOOKUP($M86,CardStats!$A$3:$AE$998,9,FALSE)</f>
        <v>1.8571428571428572</v>
      </c>
      <c r="E86" s="57">
        <f>VLOOKUP($M86,CardStats!$A$3:$AE$998,11,FALSE)</f>
        <v>0.7142857142857143</v>
      </c>
      <c r="F86" s="57">
        <f>VLOOKUP($M86,CardStats!$A$3:$AE$998,12,FALSE)</f>
        <v>0.7142857142857143</v>
      </c>
      <c r="G86" s="57">
        <f>VLOOKUP($M86,CardStats!$A$3:$AE$998,14,FALSE)</f>
        <v>0.21428571428571427</v>
      </c>
      <c r="H86" s="57">
        <f>VLOOKUP($M86,CardStats!$A$3:$AE$998,15,FALSE)</f>
        <v>0.2857142857142857</v>
      </c>
      <c r="I86" s="57">
        <f>VLOOKUP($M86,CardStats!$A$3:$AE$998,17,FALSE)</f>
        <v>0.9285714285714286</v>
      </c>
      <c r="J86" s="57">
        <f>VLOOKUP($M86,CardStats!$A$3:$AE$998,18,FALSE)</f>
        <v>0.8571428571428571</v>
      </c>
      <c r="K86" s="57">
        <f>VLOOKUP($M86,CardStats!$A$3:$AE$998,20,FALSE)</f>
        <v>0.8571428571428571</v>
      </c>
      <c r="L86" s="57">
        <f>VLOOKUP($M86,CardStats!$A$3:$AE$998,21,FALSE)</f>
        <v>0.7142857142857143</v>
      </c>
      <c r="M86" s="53" t="str">
        <f>Fixtures!A82</f>
        <v>MVV</v>
      </c>
      <c r="N86" s="54">
        <f>Fixtures!D82</f>
        <v>43490</v>
      </c>
      <c r="O86" s="53" t="str">
        <f>Fixtures!B82</f>
        <v>Helmond Sport</v>
      </c>
      <c r="P86" s="51">
        <f>VLOOKUP($O86,CardStats!$A$3:$AE$998,5,FALSE)</f>
        <v>2.7692307692307692</v>
      </c>
      <c r="Q86" s="51">
        <f>VLOOKUP($O86,CardStats!$A$3:$AE$998,7,FALSE)</f>
        <v>3.2</v>
      </c>
      <c r="R86" s="51">
        <f>VLOOKUP($O86,CardStats!$A$3:$AE$998,8,FALSE)</f>
        <v>1.3846153846153846</v>
      </c>
      <c r="S86" s="51">
        <f>VLOOKUP($O86,CardStats!$A$3:$AE$998,10,FALSE)</f>
        <v>2.2000000000000002</v>
      </c>
      <c r="T86" s="57">
        <f>VLOOKUP($O86,CardStats!$A$3:$AE$998,11,FALSE)</f>
        <v>0.53846153846153844</v>
      </c>
      <c r="U86" s="57">
        <f>VLOOKUP($O86,CardStats!$A$3:$AE$998,13,FALSE)</f>
        <v>0.8</v>
      </c>
      <c r="V86" s="57">
        <f>VLOOKUP($O86,CardStats!$A$3:$AE$998,14,FALSE)</f>
        <v>0.15384615384615385</v>
      </c>
      <c r="W86" s="57">
        <f>VLOOKUP($O86,CardStats!$A$3:$AE$998,16,FALSE)</f>
        <v>0.2</v>
      </c>
      <c r="X86" s="57">
        <f>VLOOKUP($O86,CardStats!$A$3:$AE$998,17,FALSE)</f>
        <v>0.76923076923076927</v>
      </c>
      <c r="Y86" s="57">
        <f>VLOOKUP($O86,CardStats!$A$3:$AE$998,19,FALSE)</f>
        <v>1</v>
      </c>
      <c r="Z86" s="57">
        <f>VLOOKUP($O86,CardStats!$A$3:$AE$998,20,FALSE)</f>
        <v>0.46153846153846156</v>
      </c>
      <c r="AA86" s="57">
        <f>VLOOKUP($O86,CardStats!$A$3:$AE$998,22,FALSE)</f>
        <v>1</v>
      </c>
    </row>
    <row r="87" spans="1:27" ht="14.4" hidden="1" thickTop="1" x14ac:dyDescent="0.3">
      <c r="A87" s="51">
        <f>VLOOKUP($M87,CardStats!$A$3:$AE$998,5,FALSE)</f>
        <v>4.2</v>
      </c>
      <c r="B87" s="51">
        <f>VLOOKUP($M87,CardStats!$A$3:$AE$998,6,FALSE)</f>
        <v>4.4285714285714288</v>
      </c>
      <c r="C87" s="51">
        <f>VLOOKUP($M87,CardStats!$A$3:$AE$998,8,FALSE)</f>
        <v>2.7333333333333334</v>
      </c>
      <c r="D87" s="51">
        <f>VLOOKUP($M87,CardStats!$A$3:$AE$998,9,FALSE)</f>
        <v>2.4285714285714284</v>
      </c>
      <c r="E87" s="57">
        <f>VLOOKUP($M87,CardStats!$A$3:$AE$998,11,FALSE)</f>
        <v>0.73333333333333328</v>
      </c>
      <c r="F87" s="57">
        <f>VLOOKUP($M87,CardStats!$A$3:$AE$998,12,FALSE)</f>
        <v>0.7142857142857143</v>
      </c>
      <c r="G87" s="57">
        <f>VLOOKUP($M87,CardStats!$A$3:$AE$998,14,FALSE)</f>
        <v>0.53333333333333333</v>
      </c>
      <c r="H87" s="57">
        <f>VLOOKUP($M87,CardStats!$A$3:$AE$998,15,FALSE)</f>
        <v>0.5714285714285714</v>
      </c>
      <c r="I87" s="57">
        <f>VLOOKUP($M87,CardStats!$A$3:$AE$998,17,FALSE)</f>
        <v>0.93333333333333335</v>
      </c>
      <c r="J87" s="57">
        <f>VLOOKUP($M87,CardStats!$A$3:$AE$998,18,FALSE)</f>
        <v>0.8571428571428571</v>
      </c>
      <c r="K87" s="57">
        <f>VLOOKUP($M87,CardStats!$A$3:$AE$998,20,FALSE)</f>
        <v>0.8</v>
      </c>
      <c r="L87" s="57">
        <f>VLOOKUP($M87,CardStats!$A$3:$AE$998,21,FALSE)</f>
        <v>0.7142857142857143</v>
      </c>
      <c r="M87" s="53" t="str">
        <f>Fixtures!A83</f>
        <v>Eindhoven</v>
      </c>
      <c r="N87" s="54">
        <f>Fixtures!D83</f>
        <v>43490</v>
      </c>
      <c r="O87" s="53" t="str">
        <f>Fixtures!B83</f>
        <v>Den Bosch</v>
      </c>
      <c r="P87" s="51">
        <f>VLOOKUP($O87,CardStats!$A$3:$AE$998,5,FALSE)</f>
        <v>3.625</v>
      </c>
      <c r="Q87" s="51">
        <f>VLOOKUP($O87,CardStats!$A$3:$AE$998,7,FALSE)</f>
        <v>2.5</v>
      </c>
      <c r="R87" s="51">
        <f>VLOOKUP($O87,CardStats!$A$3:$AE$998,8,FALSE)</f>
        <v>1.75</v>
      </c>
      <c r="S87" s="51">
        <f>VLOOKUP($O87,CardStats!$A$3:$AE$998,10,FALSE)</f>
        <v>1.1666666666666667</v>
      </c>
      <c r="T87" s="57">
        <f>VLOOKUP($O87,CardStats!$A$3:$AE$998,11,FALSE)</f>
        <v>0.625</v>
      </c>
      <c r="U87" s="57">
        <f>VLOOKUP($O87,CardStats!$A$3:$AE$998,13,FALSE)</f>
        <v>0.33333333333333331</v>
      </c>
      <c r="V87" s="57">
        <f>VLOOKUP($O87,CardStats!$A$3:$AE$998,14,FALSE)</f>
        <v>0.3125</v>
      </c>
      <c r="W87" s="57">
        <f>VLOOKUP($O87,CardStats!$A$3:$AE$998,16,FALSE)</f>
        <v>0.16666666666666666</v>
      </c>
      <c r="X87" s="57">
        <f>VLOOKUP($O87,CardStats!$A$3:$AE$998,17,FALSE)</f>
        <v>0.8125</v>
      </c>
      <c r="Y87" s="57">
        <f>VLOOKUP($O87,CardStats!$A$3:$AE$998,19,FALSE)</f>
        <v>0.66666666666666663</v>
      </c>
      <c r="Z87" s="57">
        <f>VLOOKUP($O87,CardStats!$A$3:$AE$998,20,FALSE)</f>
        <v>0.625</v>
      </c>
      <c r="AA87" s="57">
        <f>VLOOKUP($O87,CardStats!$A$3:$AE$998,22,FALSE)</f>
        <v>0.5</v>
      </c>
    </row>
    <row r="88" spans="1:27" ht="14.4" hidden="1" thickTop="1" x14ac:dyDescent="0.3">
      <c r="A88" s="51">
        <f>VLOOKUP($M88,CardStats!$A$3:$AE$998,5,FALSE)</f>
        <v>3.0714285714285716</v>
      </c>
      <c r="B88" s="51">
        <f>VLOOKUP($M88,CardStats!$A$3:$AE$998,6,FALSE)</f>
        <v>3.1428571428571428</v>
      </c>
      <c r="C88" s="51">
        <f>VLOOKUP($M88,CardStats!$A$3:$AE$998,8,FALSE)</f>
        <v>1.4285714285714286</v>
      </c>
      <c r="D88" s="51">
        <f>VLOOKUP($M88,CardStats!$A$3:$AE$998,9,FALSE)</f>
        <v>1.5714285714285714</v>
      </c>
      <c r="E88" s="57">
        <f>VLOOKUP($M88,CardStats!$A$3:$AE$998,11,FALSE)</f>
        <v>0.5714285714285714</v>
      </c>
      <c r="F88" s="57">
        <f>VLOOKUP($M88,CardStats!$A$3:$AE$998,12,FALSE)</f>
        <v>0.5714285714285714</v>
      </c>
      <c r="G88" s="57">
        <f>VLOOKUP($M88,CardStats!$A$3:$AE$998,14,FALSE)</f>
        <v>0.14285714285714285</v>
      </c>
      <c r="H88" s="57">
        <f>VLOOKUP($M88,CardStats!$A$3:$AE$998,15,FALSE)</f>
        <v>0.14285714285714285</v>
      </c>
      <c r="I88" s="57">
        <f>VLOOKUP($M88,CardStats!$A$3:$AE$998,17,FALSE)</f>
        <v>0.7142857142857143</v>
      </c>
      <c r="J88" s="57">
        <f>VLOOKUP($M88,CardStats!$A$3:$AE$998,18,FALSE)</f>
        <v>0.7142857142857143</v>
      </c>
      <c r="K88" s="57">
        <f>VLOOKUP($M88,CardStats!$A$3:$AE$998,20,FALSE)</f>
        <v>0.35714285714285715</v>
      </c>
      <c r="L88" s="57">
        <f>VLOOKUP($M88,CardStats!$A$3:$AE$998,21,FALSE)</f>
        <v>0.42857142857142855</v>
      </c>
      <c r="M88" s="53" t="str">
        <f>Fixtures!A84</f>
        <v>Roda JC</v>
      </c>
      <c r="N88" s="54">
        <f>Fixtures!D84</f>
        <v>43490</v>
      </c>
      <c r="O88" s="53" t="str">
        <f>Fixtures!B84</f>
        <v>AZ II</v>
      </c>
      <c r="P88" s="51">
        <f>VLOOKUP($O88,CardStats!$A$3:$AE$998,5,FALSE)</f>
        <v>3.2307692307692308</v>
      </c>
      <c r="Q88" s="51">
        <f>VLOOKUP($O88,CardStats!$A$3:$AE$998,7,FALSE)</f>
        <v>4</v>
      </c>
      <c r="R88" s="51">
        <f>VLOOKUP($O88,CardStats!$A$3:$AE$998,8,FALSE)</f>
        <v>1.3846153846153846</v>
      </c>
      <c r="S88" s="51">
        <f>VLOOKUP($O88,CardStats!$A$3:$AE$998,10,FALSE)</f>
        <v>1.7142857142857142</v>
      </c>
      <c r="T88" s="57">
        <f>VLOOKUP($O88,CardStats!$A$3:$AE$998,11,FALSE)</f>
        <v>0.61538461538461542</v>
      </c>
      <c r="U88" s="57">
        <f>VLOOKUP($O88,CardStats!$A$3:$AE$998,13,FALSE)</f>
        <v>1</v>
      </c>
      <c r="V88" s="57">
        <f>VLOOKUP($O88,CardStats!$A$3:$AE$998,14,FALSE)</f>
        <v>0.23076923076923078</v>
      </c>
      <c r="W88" s="57">
        <f>VLOOKUP($O88,CardStats!$A$3:$AE$998,16,FALSE)</f>
        <v>0.2857142857142857</v>
      </c>
      <c r="X88" s="57">
        <f>VLOOKUP($O88,CardStats!$A$3:$AE$998,17,FALSE)</f>
        <v>0.84615384615384615</v>
      </c>
      <c r="Y88" s="57">
        <f>VLOOKUP($O88,CardStats!$A$3:$AE$998,19,FALSE)</f>
        <v>1</v>
      </c>
      <c r="Z88" s="57">
        <f>VLOOKUP($O88,CardStats!$A$3:$AE$998,20,FALSE)</f>
        <v>0.46153846153846156</v>
      </c>
      <c r="AA88" s="57">
        <f>VLOOKUP($O88,CardStats!$A$3:$AE$998,22,FALSE)</f>
        <v>0.5714285714285714</v>
      </c>
    </row>
    <row r="89" spans="1:27" ht="14.4" hidden="1" thickTop="1" x14ac:dyDescent="0.3">
      <c r="A89" s="51">
        <f>VLOOKUP($M89,CardStats!$A$3:$AE$998,5,FALSE)</f>
        <v>2.6428571428571428</v>
      </c>
      <c r="B89" s="51">
        <f>VLOOKUP($M89,CardStats!$A$3:$AE$998,6,FALSE)</f>
        <v>2.8571428571428572</v>
      </c>
      <c r="C89" s="51">
        <f>VLOOKUP($M89,CardStats!$A$3:$AE$998,8,FALSE)</f>
        <v>1.1428571428571428</v>
      </c>
      <c r="D89" s="51">
        <f>VLOOKUP($M89,CardStats!$A$3:$AE$998,9,FALSE)</f>
        <v>1.4285714285714286</v>
      </c>
      <c r="E89" s="57">
        <f>VLOOKUP($M89,CardStats!$A$3:$AE$998,11,FALSE)</f>
        <v>0.5</v>
      </c>
      <c r="F89" s="57">
        <f>VLOOKUP($M89,CardStats!$A$3:$AE$998,12,FALSE)</f>
        <v>0.5714285714285714</v>
      </c>
      <c r="G89" s="57">
        <f>VLOOKUP($M89,CardStats!$A$3:$AE$998,14,FALSE)</f>
        <v>7.1428571428571425E-2</v>
      </c>
      <c r="H89" s="57">
        <f>VLOOKUP($M89,CardStats!$A$3:$AE$998,15,FALSE)</f>
        <v>0.14285714285714285</v>
      </c>
      <c r="I89" s="57">
        <f>VLOOKUP($M89,CardStats!$A$3:$AE$998,17,FALSE)</f>
        <v>0.5714285714285714</v>
      </c>
      <c r="J89" s="57">
        <f>VLOOKUP($M89,CardStats!$A$3:$AE$998,18,FALSE)</f>
        <v>0.5714285714285714</v>
      </c>
      <c r="K89" s="57">
        <f>VLOOKUP($M89,CardStats!$A$3:$AE$998,20,FALSE)</f>
        <v>0.35714285714285715</v>
      </c>
      <c r="L89" s="57">
        <f>VLOOKUP($M89,CardStats!$A$3:$AE$998,21,FALSE)</f>
        <v>0.42857142857142855</v>
      </c>
      <c r="M89" s="53" t="str">
        <f>Fixtures!A85</f>
        <v>TOP Oss</v>
      </c>
      <c r="N89" s="54">
        <f>Fixtures!D85</f>
        <v>43490</v>
      </c>
      <c r="O89" s="53" t="str">
        <f>Fixtures!B85</f>
        <v>NEC</v>
      </c>
      <c r="P89" s="51">
        <f>VLOOKUP($O89,CardStats!$A$3:$AE$998,5,FALSE)</f>
        <v>3.3846153846153846</v>
      </c>
      <c r="Q89" s="51">
        <f>VLOOKUP($O89,CardStats!$A$3:$AE$998,7,FALSE)</f>
        <v>4.166666666666667</v>
      </c>
      <c r="R89" s="51">
        <f>VLOOKUP($O89,CardStats!$A$3:$AE$998,8,FALSE)</f>
        <v>1.6153846153846154</v>
      </c>
      <c r="S89" s="51">
        <f>VLOOKUP($O89,CardStats!$A$3:$AE$998,10,FALSE)</f>
        <v>1.6666666666666667</v>
      </c>
      <c r="T89" s="57">
        <f>VLOOKUP($O89,CardStats!$A$3:$AE$998,11,FALSE)</f>
        <v>0.61538461538461542</v>
      </c>
      <c r="U89" s="57">
        <f>VLOOKUP($O89,CardStats!$A$3:$AE$998,13,FALSE)</f>
        <v>0.66666666666666663</v>
      </c>
      <c r="V89" s="57">
        <f>VLOOKUP($O89,CardStats!$A$3:$AE$998,14,FALSE)</f>
        <v>0.30769230769230771</v>
      </c>
      <c r="W89" s="57">
        <f>VLOOKUP($O89,CardStats!$A$3:$AE$998,16,FALSE)</f>
        <v>0.66666666666666663</v>
      </c>
      <c r="X89" s="57">
        <f>VLOOKUP($O89,CardStats!$A$3:$AE$998,17,FALSE)</f>
        <v>0.76923076923076927</v>
      </c>
      <c r="Y89" s="57">
        <f>VLOOKUP($O89,CardStats!$A$3:$AE$998,19,FALSE)</f>
        <v>0.66666666666666663</v>
      </c>
      <c r="Z89" s="57">
        <f>VLOOKUP($O89,CardStats!$A$3:$AE$998,20,FALSE)</f>
        <v>0.53846153846153844</v>
      </c>
      <c r="AA89" s="57">
        <f>VLOOKUP($O89,CardStats!$A$3:$AE$998,22,FALSE)</f>
        <v>0.5</v>
      </c>
    </row>
    <row r="90" spans="1:27" ht="14.4" hidden="1" thickTop="1" x14ac:dyDescent="0.3">
      <c r="A90" s="51">
        <f>VLOOKUP($M90,CardStats!$A$3:$AE$998,5,FALSE)</f>
        <v>2.8666666666666667</v>
      </c>
      <c r="B90" s="51">
        <f>VLOOKUP($M90,CardStats!$A$3:$AE$998,6,FALSE)</f>
        <v>2.7142857142857144</v>
      </c>
      <c r="C90" s="51">
        <f>VLOOKUP($M90,CardStats!$A$3:$AE$998,8,FALSE)</f>
        <v>1.2666666666666666</v>
      </c>
      <c r="D90" s="51">
        <f>VLOOKUP($M90,CardStats!$A$3:$AE$998,9,FALSE)</f>
        <v>1</v>
      </c>
      <c r="E90" s="57">
        <f>VLOOKUP($M90,CardStats!$A$3:$AE$998,11,FALSE)</f>
        <v>0.53333333333333333</v>
      </c>
      <c r="F90" s="57">
        <f>VLOOKUP($M90,CardStats!$A$3:$AE$998,12,FALSE)</f>
        <v>0.42857142857142855</v>
      </c>
      <c r="G90" s="57">
        <f>VLOOKUP($M90,CardStats!$A$3:$AE$998,14,FALSE)</f>
        <v>0.13333333333333333</v>
      </c>
      <c r="H90" s="57">
        <f>VLOOKUP($M90,CardStats!$A$3:$AE$998,15,FALSE)</f>
        <v>0.14285714285714285</v>
      </c>
      <c r="I90" s="57">
        <f>VLOOKUP($M90,CardStats!$A$3:$AE$998,17,FALSE)</f>
        <v>0.8</v>
      </c>
      <c r="J90" s="57">
        <f>VLOOKUP($M90,CardStats!$A$3:$AE$998,18,FALSE)</f>
        <v>0.7142857142857143</v>
      </c>
      <c r="K90" s="57">
        <f>VLOOKUP($M90,CardStats!$A$3:$AE$998,20,FALSE)</f>
        <v>0.33333333333333331</v>
      </c>
      <c r="L90" s="57">
        <f>VLOOKUP($M90,CardStats!$A$3:$AE$998,21,FALSE)</f>
        <v>0.2857142857142857</v>
      </c>
      <c r="M90" s="53" t="str">
        <f>Fixtures!A86</f>
        <v>Telstar</v>
      </c>
      <c r="N90" s="54">
        <f>Fixtures!D86</f>
        <v>43490</v>
      </c>
      <c r="O90" s="53" t="str">
        <f>Fixtures!B86</f>
        <v>Sparta Rotterdam</v>
      </c>
      <c r="P90" s="51">
        <f>VLOOKUP($O90,CardStats!$A$3:$AE$998,5,FALSE)</f>
        <v>2.5</v>
      </c>
      <c r="Q90" s="51">
        <f>VLOOKUP($O90,CardStats!$A$3:$AE$998,7,FALSE)</f>
        <v>2.5</v>
      </c>
      <c r="R90" s="51">
        <f>VLOOKUP($O90,CardStats!$A$3:$AE$998,8,FALSE)</f>
        <v>1.4285714285714286</v>
      </c>
      <c r="S90" s="51">
        <f>VLOOKUP($O90,CardStats!$A$3:$AE$998,10,FALSE)</f>
        <v>1.8333333333333333</v>
      </c>
      <c r="T90" s="57">
        <f>VLOOKUP($O90,CardStats!$A$3:$AE$998,11,FALSE)</f>
        <v>0.42857142857142855</v>
      </c>
      <c r="U90" s="57">
        <f>VLOOKUP($O90,CardStats!$A$3:$AE$998,13,FALSE)</f>
        <v>0.33333333333333331</v>
      </c>
      <c r="V90" s="57">
        <f>VLOOKUP($O90,CardStats!$A$3:$AE$998,14,FALSE)</f>
        <v>0.21428571428571427</v>
      </c>
      <c r="W90" s="57">
        <f>VLOOKUP($O90,CardStats!$A$3:$AE$998,16,FALSE)</f>
        <v>0.33333333333333331</v>
      </c>
      <c r="X90" s="57">
        <f>VLOOKUP($O90,CardStats!$A$3:$AE$998,17,FALSE)</f>
        <v>0.7857142857142857</v>
      </c>
      <c r="Y90" s="57">
        <f>VLOOKUP($O90,CardStats!$A$3:$AE$998,19,FALSE)</f>
        <v>0.83333333333333337</v>
      </c>
      <c r="Z90" s="57">
        <f>VLOOKUP($O90,CardStats!$A$3:$AE$998,20,FALSE)</f>
        <v>0.35714285714285715</v>
      </c>
      <c r="AA90" s="57">
        <f>VLOOKUP($O90,CardStats!$A$3:$AE$998,22,FALSE)</f>
        <v>0.5</v>
      </c>
    </row>
    <row r="91" spans="1:27" ht="14.4" hidden="1" thickTop="1" x14ac:dyDescent="0.3">
      <c r="A91" s="51">
        <f>VLOOKUP($M91,CardStats!$A$3:$AE$998,5,FALSE)</f>
        <v>4.7777777777777777</v>
      </c>
      <c r="B91" s="51">
        <f>VLOOKUP($M91,CardStats!$A$3:$AE$998,6,FALSE)</f>
        <v>4.2</v>
      </c>
      <c r="C91" s="51">
        <f>VLOOKUP($M91,CardStats!$A$3:$AE$998,8,FALSE)</f>
        <v>1.7777777777777777</v>
      </c>
      <c r="D91" s="51">
        <f>VLOOKUP($M91,CardStats!$A$3:$AE$998,9,FALSE)</f>
        <v>1.6</v>
      </c>
      <c r="E91" s="57">
        <f>VLOOKUP($M91,CardStats!$A$3:$AE$998,11,FALSE)</f>
        <v>0.88888888888888884</v>
      </c>
      <c r="F91" s="57">
        <f>VLOOKUP($M91,CardStats!$A$3:$AE$998,12,FALSE)</f>
        <v>0.8</v>
      </c>
      <c r="G91" s="57">
        <f>VLOOKUP($M91,CardStats!$A$3:$AE$998,14,FALSE)</f>
        <v>0.66666666666666663</v>
      </c>
      <c r="H91" s="57">
        <f>VLOOKUP($M91,CardStats!$A$3:$AE$998,15,FALSE)</f>
        <v>0.6</v>
      </c>
      <c r="I91" s="57">
        <f>VLOOKUP($M91,CardStats!$A$3:$AE$998,17,FALSE)</f>
        <v>0.77777777777777779</v>
      </c>
      <c r="J91" s="57">
        <f>VLOOKUP($M91,CardStats!$A$3:$AE$998,18,FALSE)</f>
        <v>0.6</v>
      </c>
      <c r="K91" s="57">
        <f>VLOOKUP($M91,CardStats!$A$3:$AE$998,20,FALSE)</f>
        <v>0.66666666666666663</v>
      </c>
      <c r="L91" s="57">
        <f>VLOOKUP($M91,CardStats!$A$3:$AE$998,21,FALSE)</f>
        <v>0.6</v>
      </c>
      <c r="M91" s="53" t="str">
        <f>Fixtures!A87</f>
        <v>Foggia</v>
      </c>
      <c r="N91" s="54">
        <f>Fixtures!D87</f>
        <v>43490</v>
      </c>
      <c r="O91" s="53" t="str">
        <f>Fixtures!B87</f>
        <v>Crotone</v>
      </c>
      <c r="P91" s="51">
        <f>VLOOKUP($O91,CardStats!$A$3:$AE$998,5,FALSE)</f>
        <v>3.4285714285714284</v>
      </c>
      <c r="Q91" s="51">
        <f>VLOOKUP($O91,CardStats!$A$3:$AE$998,7,FALSE)</f>
        <v>4</v>
      </c>
      <c r="R91" s="51">
        <f>VLOOKUP($O91,CardStats!$A$3:$AE$998,8,FALSE)</f>
        <v>1.4285714285714286</v>
      </c>
      <c r="S91" s="51">
        <f>VLOOKUP($O91,CardStats!$A$3:$AE$998,10,FALSE)</f>
        <v>2</v>
      </c>
      <c r="T91" s="57">
        <f>VLOOKUP($O91,CardStats!$A$3:$AE$998,11,FALSE)</f>
        <v>0.7142857142857143</v>
      </c>
      <c r="U91" s="57">
        <f>VLOOKUP($O91,CardStats!$A$3:$AE$998,13,FALSE)</f>
        <v>1</v>
      </c>
      <c r="V91" s="57">
        <f>VLOOKUP($O91,CardStats!$A$3:$AE$998,14,FALSE)</f>
        <v>0</v>
      </c>
      <c r="W91" s="57">
        <f>VLOOKUP($O91,CardStats!$A$3:$AE$998,16,FALSE)</f>
        <v>0</v>
      </c>
      <c r="X91" s="57">
        <f>VLOOKUP($O91,CardStats!$A$3:$AE$998,17,FALSE)</f>
        <v>0.7142857142857143</v>
      </c>
      <c r="Y91" s="57">
        <f>VLOOKUP($O91,CardStats!$A$3:$AE$998,19,FALSE)</f>
        <v>1</v>
      </c>
      <c r="Z91" s="57">
        <f>VLOOKUP($O91,CardStats!$A$3:$AE$998,20,FALSE)</f>
        <v>0.5714285714285714</v>
      </c>
      <c r="AA91" s="57">
        <f>VLOOKUP($O91,CardStats!$A$3:$AE$998,22,FALSE)</f>
        <v>0.75</v>
      </c>
    </row>
    <row r="92" spans="1:27" ht="14.4" hidden="1" thickTop="1" x14ac:dyDescent="0.3">
      <c r="A92" s="51">
        <f>VLOOKUP($M92,CardStats!$A$3:$AE$998,5,FALSE)</f>
        <v>3.2</v>
      </c>
      <c r="B92" s="51">
        <f>VLOOKUP($M92,CardStats!$A$3:$AE$998,6,FALSE)</f>
        <v>5</v>
      </c>
      <c r="C92" s="51">
        <f>VLOOKUP($M92,CardStats!$A$3:$AE$998,8,FALSE)</f>
        <v>1.8</v>
      </c>
      <c r="D92" s="51">
        <f>VLOOKUP($M92,CardStats!$A$3:$AE$998,9,FALSE)</f>
        <v>2.5</v>
      </c>
      <c r="E92" s="57">
        <f>VLOOKUP($M92,CardStats!$A$3:$AE$998,11,FALSE)</f>
        <v>0.4</v>
      </c>
      <c r="F92" s="57">
        <f>VLOOKUP($M92,CardStats!$A$3:$AE$998,12,FALSE)</f>
        <v>0.5</v>
      </c>
      <c r="G92" s="57">
        <f>VLOOKUP($M92,CardStats!$A$3:$AE$998,14,FALSE)</f>
        <v>0.2</v>
      </c>
      <c r="H92" s="57">
        <f>VLOOKUP($M92,CardStats!$A$3:$AE$998,15,FALSE)</f>
        <v>0.5</v>
      </c>
      <c r="I92" s="57">
        <f>VLOOKUP($M92,CardStats!$A$3:$AE$998,17,FALSE)</f>
        <v>0.8</v>
      </c>
      <c r="J92" s="57">
        <f>VLOOKUP($M92,CardStats!$A$3:$AE$998,18,FALSE)</f>
        <v>1</v>
      </c>
      <c r="K92" s="57">
        <f>VLOOKUP($M92,CardStats!$A$3:$AE$998,20,FALSE)</f>
        <v>0.6</v>
      </c>
      <c r="L92" s="57">
        <f>VLOOKUP($M92,CardStats!$A$3:$AE$998,21,FALSE)</f>
        <v>1</v>
      </c>
      <c r="M92" s="53" t="str">
        <f>Fixtures!A88</f>
        <v>Ajaccio</v>
      </c>
      <c r="N92" s="54">
        <f>Fixtures!D88</f>
        <v>43490</v>
      </c>
      <c r="O92" s="53" t="str">
        <f>Fixtures!B88</f>
        <v>Metz</v>
      </c>
      <c r="P92" s="51">
        <f>VLOOKUP($O92,CardStats!$A$3:$AE$998,5,FALSE)</f>
        <v>3.8</v>
      </c>
      <c r="Q92" s="51">
        <f>VLOOKUP($O92,CardStats!$A$3:$AE$998,7,FALSE)</f>
        <v>3</v>
      </c>
      <c r="R92" s="51">
        <f>VLOOKUP($O92,CardStats!$A$3:$AE$998,8,FALSE)</f>
        <v>1.8</v>
      </c>
      <c r="S92" s="51">
        <f>VLOOKUP($O92,CardStats!$A$3:$AE$998,10,FALSE)</f>
        <v>2.5</v>
      </c>
      <c r="T92" s="57">
        <f>VLOOKUP($O92,CardStats!$A$3:$AE$998,11,FALSE)</f>
        <v>1</v>
      </c>
      <c r="U92" s="57">
        <f>VLOOKUP($O92,CardStats!$A$3:$AE$998,13,FALSE)</f>
        <v>1</v>
      </c>
      <c r="V92" s="57">
        <f>VLOOKUP($O92,CardStats!$A$3:$AE$998,14,FALSE)</f>
        <v>0.2</v>
      </c>
      <c r="W92" s="57">
        <f>VLOOKUP($O92,CardStats!$A$3:$AE$998,16,FALSE)</f>
        <v>0</v>
      </c>
      <c r="X92" s="57">
        <f>VLOOKUP($O92,CardStats!$A$3:$AE$998,17,FALSE)</f>
        <v>1</v>
      </c>
      <c r="Y92" s="57">
        <f>VLOOKUP($O92,CardStats!$A$3:$AE$998,19,FALSE)</f>
        <v>1</v>
      </c>
      <c r="Z92" s="57">
        <f>VLOOKUP($O92,CardStats!$A$3:$AE$998,20,FALSE)</f>
        <v>0.6</v>
      </c>
      <c r="AA92" s="57">
        <f>VLOOKUP($O92,CardStats!$A$3:$AE$998,22,FALSE)</f>
        <v>1</v>
      </c>
    </row>
    <row r="93" spans="1:27" ht="14.4" hidden="1" thickTop="1" x14ac:dyDescent="0.3">
      <c r="A93" s="51">
        <f>VLOOKUP($M93,CardStats!$A$3:$AE$998,5,FALSE)</f>
        <v>3</v>
      </c>
      <c r="B93" s="51">
        <f>VLOOKUP($M93,CardStats!$A$3:$AE$998,6,FALSE)</f>
        <v>3</v>
      </c>
      <c r="C93" s="51">
        <f>VLOOKUP($M93,CardStats!$A$3:$AE$998,8,FALSE)</f>
        <v>1.75</v>
      </c>
      <c r="D93" s="51">
        <f>VLOOKUP($M93,CardStats!$A$3:$AE$998,9,FALSE)</f>
        <v>2</v>
      </c>
      <c r="E93" s="57">
        <f>VLOOKUP($M93,CardStats!$A$3:$AE$998,11,FALSE)</f>
        <v>0.75</v>
      </c>
      <c r="F93" s="57">
        <f>VLOOKUP($M93,CardStats!$A$3:$AE$998,12,FALSE)</f>
        <v>1</v>
      </c>
      <c r="G93" s="57">
        <f>VLOOKUP($M93,CardStats!$A$3:$AE$998,14,FALSE)</f>
        <v>0.25</v>
      </c>
      <c r="H93" s="57">
        <f>VLOOKUP($M93,CardStats!$A$3:$AE$998,15,FALSE)</f>
        <v>0</v>
      </c>
      <c r="I93" s="57">
        <f>VLOOKUP($M93,CardStats!$A$3:$AE$998,17,FALSE)</f>
        <v>1</v>
      </c>
      <c r="J93" s="57">
        <f>VLOOKUP($M93,CardStats!$A$3:$AE$998,18,FALSE)</f>
        <v>1</v>
      </c>
      <c r="K93" s="57">
        <f>VLOOKUP($M93,CardStats!$A$3:$AE$998,20,FALSE)</f>
        <v>0.75</v>
      </c>
      <c r="L93" s="57">
        <f>VLOOKUP($M93,CardStats!$A$3:$AE$998,21,FALSE)</f>
        <v>1</v>
      </c>
      <c r="M93" s="53" t="str">
        <f>Fixtures!A89</f>
        <v>Nancy</v>
      </c>
      <c r="N93" s="54">
        <f>Fixtures!D89</f>
        <v>43490</v>
      </c>
      <c r="O93" s="53" t="str">
        <f>Fixtures!B89</f>
        <v>Auxerre</v>
      </c>
      <c r="P93" s="51">
        <f>VLOOKUP($O93,CardStats!$A$3:$AE$998,5,FALSE)</f>
        <v>2.8</v>
      </c>
      <c r="Q93" s="51">
        <f>VLOOKUP($O93,CardStats!$A$3:$AE$998,7,FALSE)</f>
        <v>3.5</v>
      </c>
      <c r="R93" s="51">
        <f>VLOOKUP($O93,CardStats!$A$3:$AE$998,8,FALSE)</f>
        <v>1.6</v>
      </c>
      <c r="S93" s="51">
        <f>VLOOKUP($O93,CardStats!$A$3:$AE$998,10,FALSE)</f>
        <v>2.5</v>
      </c>
      <c r="T93" s="57">
        <f>VLOOKUP($O93,CardStats!$A$3:$AE$998,11,FALSE)</f>
        <v>0.6</v>
      </c>
      <c r="U93" s="57">
        <f>VLOOKUP($O93,CardStats!$A$3:$AE$998,13,FALSE)</f>
        <v>1</v>
      </c>
      <c r="V93" s="57">
        <f>VLOOKUP($O93,CardStats!$A$3:$AE$998,14,FALSE)</f>
        <v>0</v>
      </c>
      <c r="W93" s="57">
        <f>VLOOKUP($O93,CardStats!$A$3:$AE$998,16,FALSE)</f>
        <v>0</v>
      </c>
      <c r="X93" s="57">
        <f>VLOOKUP($O93,CardStats!$A$3:$AE$998,17,FALSE)</f>
        <v>1</v>
      </c>
      <c r="Y93" s="57">
        <f>VLOOKUP($O93,CardStats!$A$3:$AE$998,19,FALSE)</f>
        <v>1</v>
      </c>
      <c r="Z93" s="57">
        <f>VLOOKUP($O93,CardStats!$A$3:$AE$998,20,FALSE)</f>
        <v>0.4</v>
      </c>
      <c r="AA93" s="57">
        <f>VLOOKUP($O93,CardStats!$A$3:$AE$998,22,FALSE)</f>
        <v>1</v>
      </c>
    </row>
    <row r="94" spans="1:27" ht="14.4" hidden="1" thickTop="1" x14ac:dyDescent="0.3">
      <c r="A94" s="51">
        <f>VLOOKUP($M94,CardStats!$A$3:$AE$998,5,FALSE)</f>
        <v>1.6666666666666667</v>
      </c>
      <c r="B94" s="51">
        <f>VLOOKUP($M94,CardStats!$A$3:$AE$998,6,FALSE)</f>
        <v>2.5</v>
      </c>
      <c r="C94" s="51">
        <f>VLOOKUP($M94,CardStats!$A$3:$AE$998,8,FALSE)</f>
        <v>0.66666666666666663</v>
      </c>
      <c r="D94" s="51">
        <f>VLOOKUP($M94,CardStats!$A$3:$AE$998,9,FALSE)</f>
        <v>1</v>
      </c>
      <c r="E94" s="57">
        <f>VLOOKUP($M94,CardStats!$A$3:$AE$998,11,FALSE)</f>
        <v>0.33333333333333331</v>
      </c>
      <c r="F94" s="57">
        <f>VLOOKUP($M94,CardStats!$A$3:$AE$998,12,FALSE)</f>
        <v>0.5</v>
      </c>
      <c r="G94" s="57">
        <f>VLOOKUP($M94,CardStats!$A$3:$AE$998,14,FALSE)</f>
        <v>0</v>
      </c>
      <c r="H94" s="57">
        <f>VLOOKUP($M94,CardStats!$A$3:$AE$998,15,FALSE)</f>
        <v>0</v>
      </c>
      <c r="I94" s="57">
        <f>VLOOKUP($M94,CardStats!$A$3:$AE$998,17,FALSE)</f>
        <v>0.33333333333333331</v>
      </c>
      <c r="J94" s="57">
        <f>VLOOKUP($M94,CardStats!$A$3:$AE$998,18,FALSE)</f>
        <v>0.5</v>
      </c>
      <c r="K94" s="57">
        <f>VLOOKUP($M94,CardStats!$A$3:$AE$998,20,FALSE)</f>
        <v>0.33333333333333331</v>
      </c>
      <c r="L94" s="57">
        <f>VLOOKUP($M94,CardStats!$A$3:$AE$998,21,FALSE)</f>
        <v>0.5</v>
      </c>
      <c r="M94" s="53" t="str">
        <f>Fixtures!A90</f>
        <v>Red Star</v>
      </c>
      <c r="N94" s="54">
        <f>Fixtures!D90</f>
        <v>43490</v>
      </c>
      <c r="O94" s="53" t="str">
        <f>Fixtures!B90</f>
        <v>Châteauroux</v>
      </c>
      <c r="P94" s="51">
        <f>VLOOKUP($O94,CardStats!$A$3:$AE$998,5,FALSE)</f>
        <v>2</v>
      </c>
      <c r="Q94" s="51">
        <f>VLOOKUP($O94,CardStats!$A$3:$AE$998,7,FALSE)</f>
        <v>0</v>
      </c>
      <c r="R94" s="51">
        <f>VLOOKUP($O94,CardStats!$A$3:$AE$998,8,FALSE)</f>
        <v>1.2</v>
      </c>
      <c r="S94" s="51">
        <f>VLOOKUP($O94,CardStats!$A$3:$AE$998,10,FALSE)</f>
        <v>0</v>
      </c>
      <c r="T94" s="57">
        <f>VLOOKUP($O94,CardStats!$A$3:$AE$998,11,FALSE)</f>
        <v>0.4</v>
      </c>
      <c r="U94" s="57">
        <f>VLOOKUP($O94,CardStats!$A$3:$AE$998,13,FALSE)</f>
        <v>0</v>
      </c>
      <c r="V94" s="57">
        <f>VLOOKUP($O94,CardStats!$A$3:$AE$998,14,FALSE)</f>
        <v>0</v>
      </c>
      <c r="W94" s="57">
        <f>VLOOKUP($O94,CardStats!$A$3:$AE$998,16,FALSE)</f>
        <v>0</v>
      </c>
      <c r="X94" s="57">
        <f>VLOOKUP($O94,CardStats!$A$3:$AE$998,17,FALSE)</f>
        <v>0.8</v>
      </c>
      <c r="Y94" s="57">
        <f>VLOOKUP($O94,CardStats!$A$3:$AE$998,19,FALSE)</f>
        <v>0</v>
      </c>
      <c r="Z94" s="57">
        <f>VLOOKUP($O94,CardStats!$A$3:$AE$998,20,FALSE)</f>
        <v>0.4</v>
      </c>
      <c r="AA94" s="57">
        <f>VLOOKUP($O94,CardStats!$A$3:$AE$998,22,FALSE)</f>
        <v>0</v>
      </c>
    </row>
    <row r="95" spans="1:27" ht="14.4" hidden="1" thickTop="1" x14ac:dyDescent="0.3">
      <c r="A95" s="51">
        <f>VLOOKUP($M95,CardStats!$A$3:$AE$998,5,FALSE)</f>
        <v>2</v>
      </c>
      <c r="B95" s="51">
        <f>VLOOKUP($M95,CardStats!$A$3:$AE$998,6,FALSE)</f>
        <v>1</v>
      </c>
      <c r="C95" s="51">
        <f>VLOOKUP($M95,CardStats!$A$3:$AE$998,8,FALSE)</f>
        <v>1</v>
      </c>
      <c r="D95" s="51">
        <f>VLOOKUP($M95,CardStats!$A$3:$AE$998,9,FALSE)</f>
        <v>0</v>
      </c>
      <c r="E95" s="57">
        <f>VLOOKUP($M95,CardStats!$A$3:$AE$998,11,FALSE)</f>
        <v>0.16666666666666666</v>
      </c>
      <c r="F95" s="57">
        <f>VLOOKUP($M95,CardStats!$A$3:$AE$998,12,FALSE)</f>
        <v>0</v>
      </c>
      <c r="G95" s="57">
        <f>VLOOKUP($M95,CardStats!$A$3:$AE$998,14,FALSE)</f>
        <v>0</v>
      </c>
      <c r="H95" s="57">
        <f>VLOOKUP($M95,CardStats!$A$3:$AE$998,15,FALSE)</f>
        <v>0</v>
      </c>
      <c r="I95" s="57">
        <f>VLOOKUP($M95,CardStats!$A$3:$AE$998,17,FALSE)</f>
        <v>0.66666666666666663</v>
      </c>
      <c r="J95" s="57">
        <f>VLOOKUP($M95,CardStats!$A$3:$AE$998,18,FALSE)</f>
        <v>0</v>
      </c>
      <c r="K95" s="57">
        <f>VLOOKUP($M95,CardStats!$A$3:$AE$998,20,FALSE)</f>
        <v>0.33333333333333331</v>
      </c>
      <c r="L95" s="57">
        <f>VLOOKUP($M95,CardStats!$A$3:$AE$998,21,FALSE)</f>
        <v>0</v>
      </c>
      <c r="M95" s="53" t="str">
        <f>Fixtures!A91</f>
        <v>Valenciennes</v>
      </c>
      <c r="N95" s="54">
        <f>Fixtures!D91</f>
        <v>43490</v>
      </c>
      <c r="O95" s="53" t="str">
        <f>Fixtures!B91</f>
        <v>Lorient</v>
      </c>
      <c r="P95" s="51">
        <f>VLOOKUP($O95,CardStats!$A$3:$AE$998,5,FALSE)</f>
        <v>5.25</v>
      </c>
      <c r="Q95" s="51">
        <f>VLOOKUP($O95,CardStats!$A$3:$AE$998,7,FALSE)</f>
        <v>5</v>
      </c>
      <c r="R95" s="51">
        <f>VLOOKUP($O95,CardStats!$A$3:$AE$998,8,FALSE)</f>
        <v>2.5</v>
      </c>
      <c r="S95" s="51">
        <f>VLOOKUP($O95,CardStats!$A$3:$AE$998,10,FALSE)</f>
        <v>2.5</v>
      </c>
      <c r="T95" s="57">
        <f>VLOOKUP($O95,CardStats!$A$3:$AE$998,11,FALSE)</f>
        <v>1</v>
      </c>
      <c r="U95" s="57">
        <f>VLOOKUP($O95,CardStats!$A$3:$AE$998,13,FALSE)</f>
        <v>1</v>
      </c>
      <c r="V95" s="57">
        <f>VLOOKUP($O95,CardStats!$A$3:$AE$998,14,FALSE)</f>
        <v>0.5</v>
      </c>
      <c r="W95" s="57">
        <f>VLOOKUP($O95,CardStats!$A$3:$AE$998,16,FALSE)</f>
        <v>0.5</v>
      </c>
      <c r="X95" s="57">
        <f>VLOOKUP($O95,CardStats!$A$3:$AE$998,17,FALSE)</f>
        <v>1</v>
      </c>
      <c r="Y95" s="57">
        <f>VLOOKUP($O95,CardStats!$A$3:$AE$998,19,FALSE)</f>
        <v>1</v>
      </c>
      <c r="Z95" s="57">
        <f>VLOOKUP($O95,CardStats!$A$3:$AE$998,20,FALSE)</f>
        <v>0.75</v>
      </c>
      <c r="AA95" s="57">
        <f>VLOOKUP($O95,CardStats!$A$3:$AE$998,22,FALSE)</f>
        <v>1</v>
      </c>
    </row>
    <row r="96" spans="1:27" ht="14.4" hidden="1" thickTop="1" x14ac:dyDescent="0.3">
      <c r="A96" s="51" t="e">
        <f>VLOOKUP($M96,CardStats!$A$3:$AE$998,5,FALSE)</f>
        <v>#DIV/0!</v>
      </c>
      <c r="B96" s="51" t="e">
        <f>VLOOKUP($M96,CardStats!$A$3:$AE$998,6,FALSE)</f>
        <v>#DIV/0!</v>
      </c>
      <c r="C96" s="51" t="e">
        <f>VLOOKUP($M96,CardStats!$A$3:$AE$998,8,FALSE)</f>
        <v>#DIV/0!</v>
      </c>
      <c r="D96" s="51" t="e">
        <f>VLOOKUP($M96,CardStats!$A$3:$AE$998,9,FALSE)</f>
        <v>#DIV/0!</v>
      </c>
      <c r="E96" s="57" t="e">
        <f>VLOOKUP($M96,CardStats!$A$3:$AE$998,11,FALSE)</f>
        <v>#DIV/0!</v>
      </c>
      <c r="F96" s="57" t="e">
        <f>VLOOKUP($M96,CardStats!$A$3:$AE$998,12,FALSE)</f>
        <v>#DIV/0!</v>
      </c>
      <c r="G96" s="57" t="e">
        <f>VLOOKUP($M96,CardStats!$A$3:$AE$998,14,FALSE)</f>
        <v>#DIV/0!</v>
      </c>
      <c r="H96" s="57" t="e">
        <f>VLOOKUP($M96,CardStats!$A$3:$AE$998,15,FALSE)</f>
        <v>#DIV/0!</v>
      </c>
      <c r="I96" s="57" t="e">
        <f>VLOOKUP($M96,CardStats!$A$3:$AE$998,17,FALSE)</f>
        <v>#DIV/0!</v>
      </c>
      <c r="J96" s="57" t="e">
        <f>VLOOKUP($M96,CardStats!$A$3:$AE$998,18,FALSE)</f>
        <v>#DIV/0!</v>
      </c>
      <c r="K96" s="57" t="e">
        <f>VLOOKUP($M96,CardStats!$A$3:$AE$998,20,FALSE)</f>
        <v>#DIV/0!</v>
      </c>
      <c r="L96" s="57" t="e">
        <f>VLOOKUP($M96,CardStats!$A$3:$AE$998,21,FALSE)</f>
        <v>#DIV/0!</v>
      </c>
      <c r="M96" s="53" t="str">
        <f>Fixtures!A92</f>
        <v>Real Zaragoza</v>
      </c>
      <c r="N96" s="54">
        <f>Fixtures!D92</f>
        <v>43490</v>
      </c>
      <c r="O96" s="53" t="str">
        <f>Fixtures!B92</f>
        <v>Real Oviedo</v>
      </c>
      <c r="P96" s="51" t="e">
        <f>VLOOKUP($O96,CardStats!$A$3:$AE$998,5,FALSE)</f>
        <v>#DIV/0!</v>
      </c>
      <c r="Q96" s="51" t="e">
        <f>VLOOKUP($O96,CardStats!$A$3:$AE$998,7,FALSE)</f>
        <v>#DIV/0!</v>
      </c>
      <c r="R96" s="51" t="e">
        <f>VLOOKUP($O96,CardStats!$A$3:$AE$998,8,FALSE)</f>
        <v>#DIV/0!</v>
      </c>
      <c r="S96" s="51" t="e">
        <f>VLOOKUP($O96,CardStats!$A$3:$AE$998,10,FALSE)</f>
        <v>#DIV/0!</v>
      </c>
      <c r="T96" s="57" t="e">
        <f>VLOOKUP($O96,CardStats!$A$3:$AE$998,11,FALSE)</f>
        <v>#DIV/0!</v>
      </c>
      <c r="U96" s="57" t="e">
        <f>VLOOKUP($O96,CardStats!$A$3:$AE$998,13,FALSE)</f>
        <v>#DIV/0!</v>
      </c>
      <c r="V96" s="57" t="e">
        <f>VLOOKUP($O96,CardStats!$A$3:$AE$998,14,FALSE)</f>
        <v>#DIV/0!</v>
      </c>
      <c r="W96" s="57" t="e">
        <f>VLOOKUP($O96,CardStats!$A$3:$AE$998,16,FALSE)</f>
        <v>#DIV/0!</v>
      </c>
      <c r="X96" s="57" t="e">
        <f>VLOOKUP($O96,CardStats!$A$3:$AE$998,17,FALSE)</f>
        <v>#DIV/0!</v>
      </c>
      <c r="Y96" s="57" t="e">
        <f>VLOOKUP($O96,CardStats!$A$3:$AE$998,19,FALSE)</f>
        <v>#DIV/0!</v>
      </c>
      <c r="Z96" s="57" t="e">
        <f>VLOOKUP($O96,CardStats!$A$3:$AE$998,20,FALSE)</f>
        <v>#DIV/0!</v>
      </c>
      <c r="AA96" s="57" t="e">
        <f>VLOOKUP($O96,CardStats!$A$3:$AE$998,22,FALSE)</f>
        <v>#DIV/0!</v>
      </c>
    </row>
    <row r="97" spans="1:27" ht="14.4" hidden="1" thickTop="1" x14ac:dyDescent="0.3">
      <c r="A97" s="51" t="e">
        <f>VLOOKUP($M97,CardStats!$A$3:$AE$998,5,FALSE)</f>
        <v>#DIV/0!</v>
      </c>
      <c r="B97" s="51" t="e">
        <f>VLOOKUP($M97,CardStats!$A$3:$AE$998,6,FALSE)</f>
        <v>#DIV/0!</v>
      </c>
      <c r="C97" s="51" t="e">
        <f>VLOOKUP($M97,CardStats!$A$3:$AE$998,8,FALSE)</f>
        <v>#DIV/0!</v>
      </c>
      <c r="D97" s="51" t="e">
        <f>VLOOKUP($M97,CardStats!$A$3:$AE$998,9,FALSE)</f>
        <v>#DIV/0!</v>
      </c>
      <c r="E97" s="57" t="e">
        <f>VLOOKUP($M97,CardStats!$A$3:$AE$998,11,FALSE)</f>
        <v>#DIV/0!</v>
      </c>
      <c r="F97" s="57" t="e">
        <f>VLOOKUP($M97,CardStats!$A$3:$AE$998,12,FALSE)</f>
        <v>#DIV/0!</v>
      </c>
      <c r="G97" s="57" t="e">
        <f>VLOOKUP($M97,CardStats!$A$3:$AE$998,14,FALSE)</f>
        <v>#DIV/0!</v>
      </c>
      <c r="H97" s="57" t="e">
        <f>VLOOKUP($M97,CardStats!$A$3:$AE$998,15,FALSE)</f>
        <v>#DIV/0!</v>
      </c>
      <c r="I97" s="57" t="e">
        <f>VLOOKUP($M97,CardStats!$A$3:$AE$998,17,FALSE)</f>
        <v>#DIV/0!</v>
      </c>
      <c r="J97" s="57" t="e">
        <f>VLOOKUP($M97,CardStats!$A$3:$AE$998,18,FALSE)</f>
        <v>#DIV/0!</v>
      </c>
      <c r="K97" s="57" t="e">
        <f>VLOOKUP($M97,CardStats!$A$3:$AE$998,20,FALSE)</f>
        <v>#DIV/0!</v>
      </c>
      <c r="L97" s="57" t="e">
        <f>VLOOKUP($M97,CardStats!$A$3:$AE$998,21,FALSE)</f>
        <v>#DIV/0!</v>
      </c>
      <c r="M97" s="53" t="str">
        <f>Fixtures!A93</f>
        <v>Ayr United</v>
      </c>
      <c r="N97" s="54">
        <f>Fixtures!D93</f>
        <v>43490</v>
      </c>
      <c r="O97" s="53" t="str">
        <f>Fixtures!B93</f>
        <v>Dundee United</v>
      </c>
      <c r="P97" s="51" t="e">
        <f>VLOOKUP($O97,CardStats!$A$3:$AE$998,5,FALSE)</f>
        <v>#DIV/0!</v>
      </c>
      <c r="Q97" s="51" t="e">
        <f>VLOOKUP($O97,CardStats!$A$3:$AE$998,7,FALSE)</f>
        <v>#DIV/0!</v>
      </c>
      <c r="R97" s="51" t="e">
        <f>VLOOKUP($O97,CardStats!$A$3:$AE$998,8,FALSE)</f>
        <v>#DIV/0!</v>
      </c>
      <c r="S97" s="51" t="e">
        <f>VLOOKUP($O97,CardStats!$A$3:$AE$998,10,FALSE)</f>
        <v>#DIV/0!</v>
      </c>
      <c r="T97" s="57" t="e">
        <f>VLOOKUP($O97,CardStats!$A$3:$AE$998,11,FALSE)</f>
        <v>#DIV/0!</v>
      </c>
      <c r="U97" s="57" t="e">
        <f>VLOOKUP($O97,CardStats!$A$3:$AE$998,13,FALSE)</f>
        <v>#DIV/0!</v>
      </c>
      <c r="V97" s="57" t="e">
        <f>VLOOKUP($O97,CardStats!$A$3:$AE$998,14,FALSE)</f>
        <v>#DIV/0!</v>
      </c>
      <c r="W97" s="57" t="e">
        <f>VLOOKUP($O97,CardStats!$A$3:$AE$998,16,FALSE)</f>
        <v>#DIV/0!</v>
      </c>
      <c r="X97" s="57" t="e">
        <f>VLOOKUP($O97,CardStats!$A$3:$AE$998,17,FALSE)</f>
        <v>#DIV/0!</v>
      </c>
      <c r="Y97" s="57" t="e">
        <f>VLOOKUP($O97,CardStats!$A$3:$AE$998,19,FALSE)</f>
        <v>#DIV/0!</v>
      </c>
      <c r="Z97" s="57" t="e">
        <f>VLOOKUP($O97,CardStats!$A$3:$AE$998,20,FALSE)</f>
        <v>#DIV/0!</v>
      </c>
      <c r="AA97" s="57" t="e">
        <f>VLOOKUP($O97,CardStats!$A$3:$AE$998,22,FALSE)</f>
        <v>#DIV/0!</v>
      </c>
    </row>
    <row r="98" spans="1:27" ht="14.4" hidden="1" thickTop="1" x14ac:dyDescent="0.3">
      <c r="A98" s="51" t="e">
        <f>VLOOKUP($M98,CardStats!$A$3:$AE$998,5,FALSE)</f>
        <v>#DIV/0!</v>
      </c>
      <c r="B98" s="51" t="e">
        <f>VLOOKUP($M98,CardStats!$A$3:$AE$998,6,FALSE)</f>
        <v>#DIV/0!</v>
      </c>
      <c r="C98" s="51" t="e">
        <f>VLOOKUP($M98,CardStats!$A$3:$AE$998,8,FALSE)</f>
        <v>#DIV/0!</v>
      </c>
      <c r="D98" s="51" t="e">
        <f>VLOOKUP($M98,CardStats!$A$3:$AE$998,9,FALSE)</f>
        <v>#DIV/0!</v>
      </c>
      <c r="E98" s="57" t="e">
        <f>VLOOKUP($M98,CardStats!$A$3:$AE$998,11,FALSE)</f>
        <v>#DIV/0!</v>
      </c>
      <c r="F98" s="57" t="e">
        <f>VLOOKUP($M98,CardStats!$A$3:$AE$998,12,FALSE)</f>
        <v>#DIV/0!</v>
      </c>
      <c r="G98" s="57" t="e">
        <f>VLOOKUP($M98,CardStats!$A$3:$AE$998,14,FALSE)</f>
        <v>#DIV/0!</v>
      </c>
      <c r="H98" s="57" t="e">
        <f>VLOOKUP($M98,CardStats!$A$3:$AE$998,15,FALSE)</f>
        <v>#DIV/0!</v>
      </c>
      <c r="I98" s="57" t="e">
        <f>VLOOKUP($M98,CardStats!$A$3:$AE$998,17,FALSE)</f>
        <v>#DIV/0!</v>
      </c>
      <c r="J98" s="57" t="e">
        <f>VLOOKUP($M98,CardStats!$A$3:$AE$998,18,FALSE)</f>
        <v>#DIV/0!</v>
      </c>
      <c r="K98" s="57" t="e">
        <f>VLOOKUP($M98,CardStats!$A$3:$AE$998,20,FALSE)</f>
        <v>#DIV/0!</v>
      </c>
      <c r="L98" s="57" t="e">
        <f>VLOOKUP($M98,CardStats!$A$3:$AE$998,21,FALSE)</f>
        <v>#DIV/0!</v>
      </c>
      <c r="M98" s="53" t="str">
        <f>Fixtures!A94</f>
        <v>Brisbane Roar</v>
      </c>
      <c r="N98" s="54">
        <f>Fixtures!D94</f>
        <v>43490</v>
      </c>
      <c r="O98" s="53" t="str">
        <f>Fixtures!B94</f>
        <v>Western Sydney Wanderers</v>
      </c>
      <c r="P98" s="51" t="e">
        <f>VLOOKUP($O98,CardStats!$A$3:$AE$998,5,FALSE)</f>
        <v>#DIV/0!</v>
      </c>
      <c r="Q98" s="51" t="e">
        <f>VLOOKUP($O98,CardStats!$A$3:$AE$998,7,FALSE)</f>
        <v>#DIV/0!</v>
      </c>
      <c r="R98" s="51" t="e">
        <f>VLOOKUP($O98,CardStats!$A$3:$AE$998,8,FALSE)</f>
        <v>#DIV/0!</v>
      </c>
      <c r="S98" s="51" t="e">
        <f>VLOOKUP($O98,CardStats!$A$3:$AE$998,10,FALSE)</f>
        <v>#DIV/0!</v>
      </c>
      <c r="T98" s="57" t="e">
        <f>VLOOKUP($O98,CardStats!$A$3:$AE$998,11,FALSE)</f>
        <v>#DIV/0!</v>
      </c>
      <c r="U98" s="57" t="e">
        <f>VLOOKUP($O98,CardStats!$A$3:$AE$998,13,FALSE)</f>
        <v>#DIV/0!</v>
      </c>
      <c r="V98" s="57" t="e">
        <f>VLOOKUP($O98,CardStats!$A$3:$AE$998,14,FALSE)</f>
        <v>#DIV/0!</v>
      </c>
      <c r="W98" s="57" t="e">
        <f>VLOOKUP($O98,CardStats!$A$3:$AE$998,16,FALSE)</f>
        <v>#DIV/0!</v>
      </c>
      <c r="X98" s="57" t="e">
        <f>VLOOKUP($O98,CardStats!$A$3:$AE$998,17,FALSE)</f>
        <v>#DIV/0!</v>
      </c>
      <c r="Y98" s="57" t="e">
        <f>VLOOKUP($O98,CardStats!$A$3:$AE$998,19,FALSE)</f>
        <v>#DIV/0!</v>
      </c>
      <c r="Z98" s="57" t="e">
        <f>VLOOKUP($O98,CardStats!$A$3:$AE$998,20,FALSE)</f>
        <v>#DIV/0!</v>
      </c>
      <c r="AA98" s="57" t="e">
        <f>VLOOKUP($O98,CardStats!$A$3:$AE$998,22,FALSE)</f>
        <v>#DIV/0!</v>
      </c>
    </row>
    <row r="99" spans="1:27" ht="14.4" hidden="1" thickTop="1" x14ac:dyDescent="0.3">
      <c r="A99" s="51" t="e">
        <f>VLOOKUP($M99,CardStats!$A$3:$AE$998,5,FALSE)</f>
        <v>#N/A</v>
      </c>
      <c r="B99" s="51" t="e">
        <f>VLOOKUP($M99,CardStats!$A$3:$AE$998,6,FALSE)</f>
        <v>#N/A</v>
      </c>
      <c r="C99" s="51" t="e">
        <f>VLOOKUP($M99,CardStats!$A$3:$AE$998,8,FALSE)</f>
        <v>#N/A</v>
      </c>
      <c r="D99" s="51" t="e">
        <f>VLOOKUP($M99,CardStats!$A$3:$AE$998,9,FALSE)</f>
        <v>#N/A</v>
      </c>
      <c r="E99" s="57" t="e">
        <f>VLOOKUP($M99,CardStats!$A$3:$AE$998,11,FALSE)</f>
        <v>#N/A</v>
      </c>
      <c r="F99" s="57" t="e">
        <f>VLOOKUP($M99,CardStats!$A$3:$AE$998,12,FALSE)</f>
        <v>#N/A</v>
      </c>
      <c r="G99" s="57" t="e">
        <f>VLOOKUP($M99,CardStats!$A$3:$AE$998,14,FALSE)</f>
        <v>#N/A</v>
      </c>
      <c r="H99" s="57" t="e">
        <f>VLOOKUP($M99,CardStats!$A$3:$AE$998,15,FALSE)</f>
        <v>#N/A</v>
      </c>
      <c r="I99" s="57" t="e">
        <f>VLOOKUP($M99,CardStats!$A$3:$AE$998,17,FALSE)</f>
        <v>#N/A</v>
      </c>
      <c r="J99" s="57" t="e">
        <f>VLOOKUP($M99,CardStats!$A$3:$AE$998,18,FALSE)</f>
        <v>#N/A</v>
      </c>
      <c r="K99" s="57" t="e">
        <f>VLOOKUP($M99,CardStats!$A$3:$AE$998,20,FALSE)</f>
        <v>#N/A</v>
      </c>
      <c r="L99" s="57" t="e">
        <f>VLOOKUP($M99,CardStats!$A$3:$AE$998,21,FALSE)</f>
        <v>#N/A</v>
      </c>
      <c r="M99" s="53" t="str">
        <f>Fixtures!A95</f>
        <v>Antwerp</v>
      </c>
      <c r="N99" s="54">
        <f>Fixtures!D95</f>
        <v>43490</v>
      </c>
      <c r="O99" s="53" t="str">
        <f>Fixtures!B95</f>
        <v>Standard Liège</v>
      </c>
      <c r="P99" s="51" t="e">
        <f>VLOOKUP($O99,CardStats!$A$3:$AE$998,5,FALSE)</f>
        <v>#N/A</v>
      </c>
      <c r="Q99" s="51" t="e">
        <f>VLOOKUP($O99,CardStats!$A$3:$AE$998,7,FALSE)</f>
        <v>#N/A</v>
      </c>
      <c r="R99" s="51" t="e">
        <f>VLOOKUP($O99,CardStats!$A$3:$AE$998,8,FALSE)</f>
        <v>#N/A</v>
      </c>
      <c r="S99" s="51" t="e">
        <f>VLOOKUP($O99,CardStats!$A$3:$AE$998,10,FALSE)</f>
        <v>#N/A</v>
      </c>
      <c r="T99" s="57" t="e">
        <f>VLOOKUP($O99,CardStats!$A$3:$AE$998,11,FALSE)</f>
        <v>#N/A</v>
      </c>
      <c r="U99" s="57" t="e">
        <f>VLOOKUP($O99,CardStats!$A$3:$AE$998,13,FALSE)</f>
        <v>#N/A</v>
      </c>
      <c r="V99" s="57" t="e">
        <f>VLOOKUP($O99,CardStats!$A$3:$AE$998,14,FALSE)</f>
        <v>#N/A</v>
      </c>
      <c r="W99" s="57" t="e">
        <f>VLOOKUP($O99,CardStats!$A$3:$AE$998,16,FALSE)</f>
        <v>#N/A</v>
      </c>
      <c r="X99" s="57" t="e">
        <f>VLOOKUP($O99,CardStats!$A$3:$AE$998,17,FALSE)</f>
        <v>#N/A</v>
      </c>
      <c r="Y99" s="57" t="e">
        <f>VLOOKUP($O99,CardStats!$A$3:$AE$998,19,FALSE)</f>
        <v>#N/A</v>
      </c>
      <c r="Z99" s="57" t="e">
        <f>VLOOKUP($O99,CardStats!$A$3:$AE$998,20,FALSE)</f>
        <v>#N/A</v>
      </c>
      <c r="AA99" s="57" t="e">
        <f>VLOOKUP($O99,CardStats!$A$3:$AE$998,22,FALSE)</f>
        <v>#N/A</v>
      </c>
    </row>
    <row r="100" spans="1:27" ht="14.4" hidden="1" thickTop="1" x14ac:dyDescent="0.3">
      <c r="A100" s="51">
        <f>VLOOKUP($M100,CardStats!$A$3:$AE$998,5,FALSE)</f>
        <v>4.4000000000000004</v>
      </c>
      <c r="B100" s="51">
        <f>VLOOKUP($M100,CardStats!$A$3:$AE$998,6,FALSE)</f>
        <v>4.3</v>
      </c>
      <c r="C100" s="51">
        <f>VLOOKUP($M100,CardStats!$A$3:$AE$998,8,FALSE)</f>
        <v>2.15</v>
      </c>
      <c r="D100" s="51">
        <f>VLOOKUP($M100,CardStats!$A$3:$AE$998,9,FALSE)</f>
        <v>1.9</v>
      </c>
      <c r="E100" s="57">
        <f>VLOOKUP($M100,CardStats!$A$3:$AE$998,11,FALSE)</f>
        <v>0.85</v>
      </c>
      <c r="F100" s="57">
        <f>VLOOKUP($M100,CardStats!$A$3:$AE$998,12,FALSE)</f>
        <v>0.9</v>
      </c>
      <c r="G100" s="57">
        <f>VLOOKUP($M100,CardStats!$A$3:$AE$998,14,FALSE)</f>
        <v>0.5</v>
      </c>
      <c r="H100" s="57">
        <f>VLOOKUP($M100,CardStats!$A$3:$AE$998,15,FALSE)</f>
        <v>0.4</v>
      </c>
      <c r="I100" s="57">
        <f>VLOOKUP($M100,CardStats!$A$3:$AE$998,17,FALSE)</f>
        <v>0.95</v>
      </c>
      <c r="J100" s="57">
        <f>VLOOKUP($M100,CardStats!$A$3:$AE$998,18,FALSE)</f>
        <v>1</v>
      </c>
      <c r="K100" s="57">
        <f>VLOOKUP($M100,CardStats!$A$3:$AE$998,20,FALSE)</f>
        <v>0.7</v>
      </c>
      <c r="L100" s="57">
        <f>VLOOKUP($M100,CardStats!$A$3:$AE$998,21,FALSE)</f>
        <v>0.6</v>
      </c>
      <c r="M100" s="53" t="str">
        <f>Fixtures!A96</f>
        <v>Sassuolo</v>
      </c>
      <c r="N100" s="54">
        <f>Fixtures!D96</f>
        <v>43491</v>
      </c>
      <c r="O100" s="53" t="str">
        <f>Fixtures!B96</f>
        <v>Cagliari</v>
      </c>
      <c r="P100" s="51">
        <f>VLOOKUP($O100,CardStats!$A$3:$AE$998,5,FALSE)</f>
        <v>4.1578947368421053</v>
      </c>
      <c r="Q100" s="51">
        <f>VLOOKUP($O100,CardStats!$A$3:$AE$998,7,FALSE)</f>
        <v>4.0999999999999996</v>
      </c>
      <c r="R100" s="51">
        <f>VLOOKUP($O100,CardStats!$A$3:$AE$998,8,FALSE)</f>
        <v>2.2105263157894739</v>
      </c>
      <c r="S100" s="51">
        <f>VLOOKUP($O100,CardStats!$A$3:$AE$998,10,FALSE)</f>
        <v>2.4</v>
      </c>
      <c r="T100" s="57">
        <f>VLOOKUP($O100,CardStats!$A$3:$AE$998,11,FALSE)</f>
        <v>0.73684210526315785</v>
      </c>
      <c r="U100" s="57">
        <f>VLOOKUP($O100,CardStats!$A$3:$AE$998,13,FALSE)</f>
        <v>0.8</v>
      </c>
      <c r="V100" s="57">
        <f>VLOOKUP($O100,CardStats!$A$3:$AE$998,14,FALSE)</f>
        <v>0.42105263157894735</v>
      </c>
      <c r="W100" s="57">
        <f>VLOOKUP($O100,CardStats!$A$3:$AE$998,16,FALSE)</f>
        <v>0.4</v>
      </c>
      <c r="X100" s="57">
        <f>VLOOKUP($O100,CardStats!$A$3:$AE$998,17,FALSE)</f>
        <v>0.94736842105263153</v>
      </c>
      <c r="Y100" s="57">
        <f>VLOOKUP($O100,CardStats!$A$3:$AE$998,19,FALSE)</f>
        <v>1</v>
      </c>
      <c r="Z100" s="57">
        <f>VLOOKUP($O100,CardStats!$A$3:$AE$998,20,FALSE)</f>
        <v>0.57894736842105265</v>
      </c>
      <c r="AA100" s="57">
        <f>VLOOKUP($O100,CardStats!$A$3:$AE$998,22,FALSE)</f>
        <v>0.7</v>
      </c>
    </row>
    <row r="101" spans="1:27" ht="14.4" hidden="1" thickTop="1" x14ac:dyDescent="0.3">
      <c r="A101" s="51">
        <f>VLOOKUP($M101,CardStats!$A$3:$AE$998,5,FALSE)</f>
        <v>3.5789473684210527</v>
      </c>
      <c r="B101" s="51">
        <f>VLOOKUP($M101,CardStats!$A$3:$AE$998,6,FALSE)</f>
        <v>3.4</v>
      </c>
      <c r="C101" s="51">
        <f>VLOOKUP($M101,CardStats!$A$3:$AE$998,8,FALSE)</f>
        <v>1.8947368421052631</v>
      </c>
      <c r="D101" s="51">
        <f>VLOOKUP($M101,CardStats!$A$3:$AE$998,9,FALSE)</f>
        <v>1.7</v>
      </c>
      <c r="E101" s="57">
        <f>VLOOKUP($M101,CardStats!$A$3:$AE$998,11,FALSE)</f>
        <v>0.68421052631578949</v>
      </c>
      <c r="F101" s="57">
        <f>VLOOKUP($M101,CardStats!$A$3:$AE$998,12,FALSE)</f>
        <v>0.7</v>
      </c>
      <c r="G101" s="57">
        <f>VLOOKUP($M101,CardStats!$A$3:$AE$998,14,FALSE)</f>
        <v>0.31578947368421051</v>
      </c>
      <c r="H101" s="57">
        <f>VLOOKUP($M101,CardStats!$A$3:$AE$998,15,FALSE)</f>
        <v>0.3</v>
      </c>
      <c r="I101" s="57">
        <f>VLOOKUP($M101,CardStats!$A$3:$AE$998,17,FALSE)</f>
        <v>0.89473684210526316</v>
      </c>
      <c r="J101" s="57">
        <f>VLOOKUP($M101,CardStats!$A$3:$AE$998,18,FALSE)</f>
        <v>0.8</v>
      </c>
      <c r="K101" s="57">
        <f>VLOOKUP($M101,CardStats!$A$3:$AE$998,20,FALSE)</f>
        <v>0.63157894736842102</v>
      </c>
      <c r="L101" s="57">
        <f>VLOOKUP($M101,CardStats!$A$3:$AE$998,21,FALSE)</f>
        <v>0.7</v>
      </c>
      <c r="M101" s="53" t="str">
        <f>Fixtures!A97</f>
        <v>Milan</v>
      </c>
      <c r="N101" s="54">
        <f>Fixtures!D97</f>
        <v>43491</v>
      </c>
      <c r="O101" s="53" t="str">
        <f>Fixtures!B97</f>
        <v>Napoli</v>
      </c>
      <c r="P101" s="51">
        <f>VLOOKUP($O101,CardStats!$A$3:$AE$998,5,FALSE)</f>
        <v>3.7894736842105261</v>
      </c>
      <c r="Q101" s="51">
        <f>VLOOKUP($O101,CardStats!$A$3:$AE$998,7,FALSE)</f>
        <v>3.8888888888888888</v>
      </c>
      <c r="R101" s="51">
        <f>VLOOKUP($O101,CardStats!$A$3:$AE$998,8,FALSE)</f>
        <v>1.736842105263158</v>
      </c>
      <c r="S101" s="51">
        <f>VLOOKUP($O101,CardStats!$A$3:$AE$998,10,FALSE)</f>
        <v>2.4444444444444446</v>
      </c>
      <c r="T101" s="57">
        <f>VLOOKUP($O101,CardStats!$A$3:$AE$998,11,FALSE)</f>
        <v>0.84210526315789469</v>
      </c>
      <c r="U101" s="57">
        <f>VLOOKUP($O101,CardStats!$A$3:$AE$998,13,FALSE)</f>
        <v>0.77777777777777779</v>
      </c>
      <c r="V101" s="57">
        <f>VLOOKUP($O101,CardStats!$A$3:$AE$998,14,FALSE)</f>
        <v>0.31578947368421051</v>
      </c>
      <c r="W101" s="57">
        <f>VLOOKUP($O101,CardStats!$A$3:$AE$998,16,FALSE)</f>
        <v>0.44444444444444442</v>
      </c>
      <c r="X101" s="57">
        <f>VLOOKUP($O101,CardStats!$A$3:$AE$998,17,FALSE)</f>
        <v>0.78947368421052633</v>
      </c>
      <c r="Y101" s="57">
        <f>VLOOKUP($O101,CardStats!$A$3:$AE$998,19,FALSE)</f>
        <v>0.88888888888888884</v>
      </c>
      <c r="Z101" s="57">
        <f>VLOOKUP($O101,CardStats!$A$3:$AE$998,20,FALSE)</f>
        <v>0.52631578947368418</v>
      </c>
      <c r="AA101" s="57">
        <f>VLOOKUP($O101,CardStats!$A$3:$AE$998,22,FALSE)</f>
        <v>0.66666666666666663</v>
      </c>
    </row>
    <row r="102" spans="1:27" ht="14.4" hidden="1" thickTop="1" x14ac:dyDescent="0.3">
      <c r="A102" s="51">
        <f>VLOOKUP($M102,CardStats!$A$3:$AE$998,5,FALSE)</f>
        <v>4</v>
      </c>
      <c r="B102" s="51">
        <f>VLOOKUP($M102,CardStats!$A$3:$AE$998,6,FALSE)</f>
        <v>4</v>
      </c>
      <c r="C102" s="51">
        <f>VLOOKUP($M102,CardStats!$A$3:$AE$998,8,FALSE)</f>
        <v>2.1578947368421053</v>
      </c>
      <c r="D102" s="51">
        <f>VLOOKUP($M102,CardStats!$A$3:$AE$998,9,FALSE)</f>
        <v>2.1111111111111112</v>
      </c>
      <c r="E102" s="57">
        <f>VLOOKUP($M102,CardStats!$A$3:$AE$998,11,FALSE)</f>
        <v>0.84210526315789469</v>
      </c>
      <c r="F102" s="57">
        <f>VLOOKUP($M102,CardStats!$A$3:$AE$998,12,FALSE)</f>
        <v>0.88888888888888884</v>
      </c>
      <c r="G102" s="57">
        <f>VLOOKUP($M102,CardStats!$A$3:$AE$998,14,FALSE)</f>
        <v>0.31578947368421051</v>
      </c>
      <c r="H102" s="57">
        <f>VLOOKUP($M102,CardStats!$A$3:$AE$998,15,FALSE)</f>
        <v>0.33333333333333331</v>
      </c>
      <c r="I102" s="57">
        <f>VLOOKUP($M102,CardStats!$A$3:$AE$998,17,FALSE)</f>
        <v>0.94736842105263153</v>
      </c>
      <c r="J102" s="57">
        <f>VLOOKUP($M102,CardStats!$A$3:$AE$998,18,FALSE)</f>
        <v>0.88888888888888884</v>
      </c>
      <c r="K102" s="57">
        <f>VLOOKUP($M102,CardStats!$A$3:$AE$998,20,FALSE)</f>
        <v>0.63157894736842102</v>
      </c>
      <c r="L102" s="57">
        <f>VLOOKUP($M102,CardStats!$A$3:$AE$998,21,FALSE)</f>
        <v>0.77777777777777779</v>
      </c>
      <c r="M102" s="53" t="str">
        <f>Fixtures!A98</f>
        <v>Sampdoria</v>
      </c>
      <c r="N102" s="54">
        <f>Fixtures!D98</f>
        <v>43491</v>
      </c>
      <c r="O102" s="53" t="str">
        <f>Fixtures!B98</f>
        <v>Udinese</v>
      </c>
      <c r="P102" s="51">
        <f>VLOOKUP($O102,CardStats!$A$3:$AE$998,5,FALSE)</f>
        <v>4.1500000000000004</v>
      </c>
      <c r="Q102" s="51">
        <f>VLOOKUP($O102,CardStats!$A$3:$AE$998,7,FALSE)</f>
        <v>4</v>
      </c>
      <c r="R102" s="51">
        <f>VLOOKUP($O102,CardStats!$A$3:$AE$998,8,FALSE)</f>
        <v>2.0499999999999998</v>
      </c>
      <c r="S102" s="51">
        <f>VLOOKUP($O102,CardStats!$A$3:$AE$998,10,FALSE)</f>
        <v>2</v>
      </c>
      <c r="T102" s="57">
        <f>VLOOKUP($O102,CardStats!$A$3:$AE$998,11,FALSE)</f>
        <v>0.8</v>
      </c>
      <c r="U102" s="57">
        <f>VLOOKUP($O102,CardStats!$A$3:$AE$998,13,FALSE)</f>
        <v>0.88888888888888884</v>
      </c>
      <c r="V102" s="57">
        <f>VLOOKUP($O102,CardStats!$A$3:$AE$998,14,FALSE)</f>
        <v>0.3</v>
      </c>
      <c r="W102" s="57">
        <f>VLOOKUP($O102,CardStats!$A$3:$AE$998,16,FALSE)</f>
        <v>0.22222222222222221</v>
      </c>
      <c r="X102" s="57">
        <f>VLOOKUP($O102,CardStats!$A$3:$AE$998,17,FALSE)</f>
        <v>1</v>
      </c>
      <c r="Y102" s="57">
        <f>VLOOKUP($O102,CardStats!$A$3:$AE$998,19,FALSE)</f>
        <v>1</v>
      </c>
      <c r="Z102" s="57">
        <f>VLOOKUP($O102,CardStats!$A$3:$AE$998,20,FALSE)</f>
        <v>0.65</v>
      </c>
      <c r="AA102" s="57">
        <f>VLOOKUP($O102,CardStats!$A$3:$AE$998,22,FALSE)</f>
        <v>0.66666666666666663</v>
      </c>
    </row>
    <row r="103" spans="1:27" ht="14.4" hidden="1" thickTop="1" x14ac:dyDescent="0.3">
      <c r="A103" s="51">
        <f>VLOOKUP($M103,CardStats!$A$3:$AE$998,5,FALSE)</f>
        <v>3.1111111111111112</v>
      </c>
      <c r="B103" s="51">
        <f>VLOOKUP($M103,CardStats!$A$3:$AE$998,6,FALSE)</f>
        <v>3.375</v>
      </c>
      <c r="C103" s="51">
        <f>VLOOKUP($M103,CardStats!$A$3:$AE$998,8,FALSE)</f>
        <v>1.7777777777777777</v>
      </c>
      <c r="D103" s="51">
        <f>VLOOKUP($M103,CardStats!$A$3:$AE$998,9,FALSE)</f>
        <v>1.75</v>
      </c>
      <c r="E103" s="57">
        <f>VLOOKUP($M103,CardStats!$A$3:$AE$998,11,FALSE)</f>
        <v>0.72222222222222221</v>
      </c>
      <c r="F103" s="57">
        <f>VLOOKUP($M103,CardStats!$A$3:$AE$998,12,FALSE)</f>
        <v>0.625</v>
      </c>
      <c r="G103" s="57">
        <f>VLOOKUP($M103,CardStats!$A$3:$AE$998,14,FALSE)</f>
        <v>0.22222222222222221</v>
      </c>
      <c r="H103" s="57">
        <f>VLOOKUP($M103,CardStats!$A$3:$AE$998,15,FALSE)</f>
        <v>0.375</v>
      </c>
      <c r="I103" s="57">
        <f>VLOOKUP($M103,CardStats!$A$3:$AE$998,17,FALSE)</f>
        <v>0.83333333333333337</v>
      </c>
      <c r="J103" s="57">
        <f>VLOOKUP($M103,CardStats!$A$3:$AE$998,18,FALSE)</f>
        <v>0.75</v>
      </c>
      <c r="K103" s="57">
        <f>VLOOKUP($M103,CardStats!$A$3:$AE$998,20,FALSE)</f>
        <v>0.55555555555555558</v>
      </c>
      <c r="L103" s="57">
        <f>VLOOKUP($M103,CardStats!$A$3:$AE$998,21,FALSE)</f>
        <v>0.5</v>
      </c>
      <c r="M103" s="53" t="str">
        <f>Fixtures!A99</f>
        <v>Heracles</v>
      </c>
      <c r="N103" s="54">
        <f>Fixtures!D99</f>
        <v>43491</v>
      </c>
      <c r="O103" s="53" t="str">
        <f>Fixtures!B99</f>
        <v>PEC Zwolle</v>
      </c>
      <c r="P103" s="51">
        <f>VLOOKUP($O103,CardStats!$A$3:$AE$998,5,FALSE)</f>
        <v>4.166666666666667</v>
      </c>
      <c r="Q103" s="51">
        <f>VLOOKUP($O103,CardStats!$A$3:$AE$998,7,FALSE)</f>
        <v>4.375</v>
      </c>
      <c r="R103" s="51">
        <f>VLOOKUP($O103,CardStats!$A$3:$AE$998,8,FALSE)</f>
        <v>1.7777777777777777</v>
      </c>
      <c r="S103" s="51">
        <f>VLOOKUP($O103,CardStats!$A$3:$AE$998,10,FALSE)</f>
        <v>2.25</v>
      </c>
      <c r="T103" s="57">
        <f>VLOOKUP($O103,CardStats!$A$3:$AE$998,11,FALSE)</f>
        <v>0.83333333333333337</v>
      </c>
      <c r="U103" s="57">
        <f>VLOOKUP($O103,CardStats!$A$3:$AE$998,13,FALSE)</f>
        <v>0.75</v>
      </c>
      <c r="V103" s="57">
        <f>VLOOKUP($O103,CardStats!$A$3:$AE$998,14,FALSE)</f>
        <v>0.33333333333333331</v>
      </c>
      <c r="W103" s="57">
        <f>VLOOKUP($O103,CardStats!$A$3:$AE$998,16,FALSE)</f>
        <v>0.5</v>
      </c>
      <c r="X103" s="57">
        <f>VLOOKUP($O103,CardStats!$A$3:$AE$998,17,FALSE)</f>
        <v>0.94444444444444442</v>
      </c>
      <c r="Y103" s="57">
        <f>VLOOKUP($O103,CardStats!$A$3:$AE$998,19,FALSE)</f>
        <v>0.875</v>
      </c>
      <c r="Z103" s="57">
        <f>VLOOKUP($O103,CardStats!$A$3:$AE$998,20,FALSE)</f>
        <v>0.5</v>
      </c>
      <c r="AA103" s="57">
        <f>VLOOKUP($O103,CardStats!$A$3:$AE$998,22,FALSE)</f>
        <v>0.625</v>
      </c>
    </row>
    <row r="104" spans="1:27" ht="14.4" hidden="1" thickTop="1" x14ac:dyDescent="0.3">
      <c r="A104" s="51">
        <f>VLOOKUP($M104,CardStats!$A$3:$AE$998,5,FALSE)</f>
        <v>2.9444444444444446</v>
      </c>
      <c r="B104" s="51">
        <f>VLOOKUP($M104,CardStats!$A$3:$AE$998,6,FALSE)</f>
        <v>2.8888888888888888</v>
      </c>
      <c r="C104" s="51">
        <f>VLOOKUP($M104,CardStats!$A$3:$AE$998,8,FALSE)</f>
        <v>1.6111111111111112</v>
      </c>
      <c r="D104" s="51">
        <f>VLOOKUP($M104,CardStats!$A$3:$AE$998,9,FALSE)</f>
        <v>1.5555555555555556</v>
      </c>
      <c r="E104" s="57">
        <f>VLOOKUP($M104,CardStats!$A$3:$AE$998,11,FALSE)</f>
        <v>0.61111111111111116</v>
      </c>
      <c r="F104" s="57">
        <f>VLOOKUP($M104,CardStats!$A$3:$AE$998,12,FALSE)</f>
        <v>0.55555555555555558</v>
      </c>
      <c r="G104" s="57">
        <f>VLOOKUP($M104,CardStats!$A$3:$AE$998,14,FALSE)</f>
        <v>0.22222222222222221</v>
      </c>
      <c r="H104" s="57">
        <f>VLOOKUP($M104,CardStats!$A$3:$AE$998,15,FALSE)</f>
        <v>0.33333333333333331</v>
      </c>
      <c r="I104" s="57">
        <f>VLOOKUP($M104,CardStats!$A$3:$AE$998,17,FALSE)</f>
        <v>0.83333333333333337</v>
      </c>
      <c r="J104" s="57">
        <f>VLOOKUP($M104,CardStats!$A$3:$AE$998,18,FALSE)</f>
        <v>0.77777777777777779</v>
      </c>
      <c r="K104" s="57">
        <f>VLOOKUP($M104,CardStats!$A$3:$AE$998,20,FALSE)</f>
        <v>0.44444444444444442</v>
      </c>
      <c r="L104" s="57">
        <f>VLOOKUP($M104,CardStats!$A$3:$AE$998,21,FALSE)</f>
        <v>0.33333333333333331</v>
      </c>
      <c r="M104" s="53" t="str">
        <f>Fixtures!A100</f>
        <v>Excelsior</v>
      </c>
      <c r="N104" s="54">
        <f>Fixtures!D100</f>
        <v>43491</v>
      </c>
      <c r="O104" s="53" t="str">
        <f>Fixtures!B100</f>
        <v>De Graafschap</v>
      </c>
      <c r="P104" s="51">
        <f>VLOOKUP($O104,CardStats!$A$3:$AE$998,5,FALSE)</f>
        <v>3.2941176470588234</v>
      </c>
      <c r="Q104" s="51">
        <f>VLOOKUP($O104,CardStats!$A$3:$AE$998,7,FALSE)</f>
        <v>2.5</v>
      </c>
      <c r="R104" s="51">
        <f>VLOOKUP($O104,CardStats!$A$3:$AE$998,8,FALSE)</f>
        <v>1.6470588235294117</v>
      </c>
      <c r="S104" s="51">
        <f>VLOOKUP($O104,CardStats!$A$3:$AE$998,10,FALSE)</f>
        <v>1.625</v>
      </c>
      <c r="T104" s="57">
        <f>VLOOKUP($O104,CardStats!$A$3:$AE$998,11,FALSE)</f>
        <v>0.6470588235294118</v>
      </c>
      <c r="U104" s="57">
        <f>VLOOKUP($O104,CardStats!$A$3:$AE$998,13,FALSE)</f>
        <v>0.5</v>
      </c>
      <c r="V104" s="57">
        <f>VLOOKUP($O104,CardStats!$A$3:$AE$998,14,FALSE)</f>
        <v>0.23529411764705882</v>
      </c>
      <c r="W104" s="57">
        <f>VLOOKUP($O104,CardStats!$A$3:$AE$998,16,FALSE)</f>
        <v>0</v>
      </c>
      <c r="X104" s="57">
        <f>VLOOKUP($O104,CardStats!$A$3:$AE$998,17,FALSE)</f>
        <v>0.88235294117647056</v>
      </c>
      <c r="Y104" s="57">
        <f>VLOOKUP($O104,CardStats!$A$3:$AE$998,19,FALSE)</f>
        <v>0.875</v>
      </c>
      <c r="Z104" s="57">
        <f>VLOOKUP($O104,CardStats!$A$3:$AE$998,20,FALSE)</f>
        <v>0.52941176470588236</v>
      </c>
      <c r="AA104" s="57">
        <f>VLOOKUP($O104,CardStats!$A$3:$AE$998,22,FALSE)</f>
        <v>0.625</v>
      </c>
    </row>
    <row r="105" spans="1:27" ht="14.4" hidden="1" thickTop="1" x14ac:dyDescent="0.3">
      <c r="A105" s="51">
        <f>VLOOKUP($M105,CardStats!$A$3:$AE$998,5,FALSE)</f>
        <v>2.9444444444444446</v>
      </c>
      <c r="B105" s="51">
        <f>VLOOKUP($M105,CardStats!$A$3:$AE$998,6,FALSE)</f>
        <v>3.125</v>
      </c>
      <c r="C105" s="51">
        <f>VLOOKUP($M105,CardStats!$A$3:$AE$998,8,FALSE)</f>
        <v>1.5</v>
      </c>
      <c r="D105" s="51">
        <f>VLOOKUP($M105,CardStats!$A$3:$AE$998,9,FALSE)</f>
        <v>1.625</v>
      </c>
      <c r="E105" s="57">
        <f>VLOOKUP($M105,CardStats!$A$3:$AE$998,11,FALSE)</f>
        <v>0.5</v>
      </c>
      <c r="F105" s="57">
        <f>VLOOKUP($M105,CardStats!$A$3:$AE$998,12,FALSE)</f>
        <v>0.5</v>
      </c>
      <c r="G105" s="57">
        <f>VLOOKUP($M105,CardStats!$A$3:$AE$998,14,FALSE)</f>
        <v>0.22222222222222221</v>
      </c>
      <c r="H105" s="57">
        <f>VLOOKUP($M105,CardStats!$A$3:$AE$998,15,FALSE)</f>
        <v>0.25</v>
      </c>
      <c r="I105" s="57">
        <f>VLOOKUP($M105,CardStats!$A$3:$AE$998,17,FALSE)</f>
        <v>0.77777777777777779</v>
      </c>
      <c r="J105" s="57">
        <f>VLOOKUP($M105,CardStats!$A$3:$AE$998,18,FALSE)</f>
        <v>0.75</v>
      </c>
      <c r="K105" s="57">
        <f>VLOOKUP($M105,CardStats!$A$3:$AE$998,20,FALSE)</f>
        <v>0.55555555555555558</v>
      </c>
      <c r="L105" s="57">
        <f>VLOOKUP($M105,CardStats!$A$3:$AE$998,21,FALSE)</f>
        <v>0.625</v>
      </c>
      <c r="M105" s="53" t="str">
        <f>Fixtures!A101</f>
        <v>VVV</v>
      </c>
      <c r="N105" s="54">
        <f>Fixtures!D101</f>
        <v>43491</v>
      </c>
      <c r="O105" s="53" t="str">
        <f>Fixtures!B101</f>
        <v>Emmen</v>
      </c>
      <c r="P105" s="51">
        <f>VLOOKUP($O105,CardStats!$A$3:$AE$998,5,FALSE)</f>
        <v>3.2352941176470589</v>
      </c>
      <c r="Q105" s="51">
        <f>VLOOKUP($O105,CardStats!$A$3:$AE$998,7,FALSE)</f>
        <v>3.25</v>
      </c>
      <c r="R105" s="51">
        <f>VLOOKUP($O105,CardStats!$A$3:$AE$998,8,FALSE)</f>
        <v>1.7647058823529411</v>
      </c>
      <c r="S105" s="51">
        <f>VLOOKUP($O105,CardStats!$A$3:$AE$998,10,FALSE)</f>
        <v>1.875</v>
      </c>
      <c r="T105" s="57">
        <f>VLOOKUP($O105,CardStats!$A$3:$AE$998,11,FALSE)</f>
        <v>0.6470588235294118</v>
      </c>
      <c r="U105" s="57">
        <f>VLOOKUP($O105,CardStats!$A$3:$AE$998,13,FALSE)</f>
        <v>0.625</v>
      </c>
      <c r="V105" s="57">
        <f>VLOOKUP($O105,CardStats!$A$3:$AE$998,14,FALSE)</f>
        <v>0.29411764705882354</v>
      </c>
      <c r="W105" s="57">
        <f>VLOOKUP($O105,CardStats!$A$3:$AE$998,16,FALSE)</f>
        <v>0.25</v>
      </c>
      <c r="X105" s="57">
        <f>VLOOKUP($O105,CardStats!$A$3:$AE$998,17,FALSE)</f>
        <v>0.82352941176470584</v>
      </c>
      <c r="Y105" s="57">
        <f>VLOOKUP($O105,CardStats!$A$3:$AE$998,19,FALSE)</f>
        <v>0.875</v>
      </c>
      <c r="Z105" s="57">
        <f>VLOOKUP($O105,CardStats!$A$3:$AE$998,20,FALSE)</f>
        <v>0.47058823529411764</v>
      </c>
      <c r="AA105" s="57">
        <f>VLOOKUP($O105,CardStats!$A$3:$AE$998,22,FALSE)</f>
        <v>0.5</v>
      </c>
    </row>
    <row r="106" spans="1:27" ht="14.4" hidden="1" thickTop="1" x14ac:dyDescent="0.3">
      <c r="A106" s="51">
        <f>VLOOKUP($M106,CardStats!$A$3:$AE$998,5,FALSE)</f>
        <v>4</v>
      </c>
      <c r="B106" s="51">
        <f>VLOOKUP($M106,CardStats!$A$3:$AE$998,6,FALSE)</f>
        <v>4.5555555555555554</v>
      </c>
      <c r="C106" s="51">
        <f>VLOOKUP($M106,CardStats!$A$3:$AE$998,8,FALSE)</f>
        <v>1.411764705882353</v>
      </c>
      <c r="D106" s="51">
        <f>VLOOKUP($M106,CardStats!$A$3:$AE$998,9,FALSE)</f>
        <v>1.5555555555555556</v>
      </c>
      <c r="E106" s="57">
        <f>VLOOKUP($M106,CardStats!$A$3:$AE$998,11,FALSE)</f>
        <v>0.76470588235294112</v>
      </c>
      <c r="F106" s="57">
        <f>VLOOKUP($M106,CardStats!$A$3:$AE$998,12,FALSE)</f>
        <v>0.88888888888888884</v>
      </c>
      <c r="G106" s="57">
        <f>VLOOKUP($M106,CardStats!$A$3:$AE$998,14,FALSE)</f>
        <v>0.35294117647058826</v>
      </c>
      <c r="H106" s="57">
        <f>VLOOKUP($M106,CardStats!$A$3:$AE$998,15,FALSE)</f>
        <v>0.44444444444444442</v>
      </c>
      <c r="I106" s="57">
        <f>VLOOKUP($M106,CardStats!$A$3:$AE$998,17,FALSE)</f>
        <v>0.6470588235294118</v>
      </c>
      <c r="J106" s="57">
        <f>VLOOKUP($M106,CardStats!$A$3:$AE$998,18,FALSE)</f>
        <v>0.66666666666666663</v>
      </c>
      <c r="K106" s="57">
        <f>VLOOKUP($M106,CardStats!$A$3:$AE$998,20,FALSE)</f>
        <v>0.47058823529411764</v>
      </c>
      <c r="L106" s="57">
        <f>VLOOKUP($M106,CardStats!$A$3:$AE$998,21,FALSE)</f>
        <v>0.55555555555555558</v>
      </c>
      <c r="M106" s="53" t="str">
        <f>Fixtures!A102</f>
        <v>PSV</v>
      </c>
      <c r="N106" s="54">
        <f>Fixtures!D102</f>
        <v>43491</v>
      </c>
      <c r="O106" s="53" t="str">
        <f>Fixtures!B102</f>
        <v>Groningen</v>
      </c>
      <c r="P106" s="51">
        <f>VLOOKUP($O106,CardStats!$A$3:$AE$998,5,FALSE)</f>
        <v>3</v>
      </c>
      <c r="Q106" s="51">
        <f>VLOOKUP($O106,CardStats!$A$3:$AE$998,7,FALSE)</f>
        <v>2.6666666666666665</v>
      </c>
      <c r="R106" s="51">
        <f>VLOOKUP($O106,CardStats!$A$3:$AE$998,8,FALSE)</f>
        <v>1.5555555555555556</v>
      </c>
      <c r="S106" s="51">
        <f>VLOOKUP($O106,CardStats!$A$3:$AE$998,10,FALSE)</f>
        <v>1.5555555555555556</v>
      </c>
      <c r="T106" s="57">
        <f>VLOOKUP($O106,CardStats!$A$3:$AE$998,11,FALSE)</f>
        <v>0.61111111111111116</v>
      </c>
      <c r="U106" s="57">
        <f>VLOOKUP($O106,CardStats!$A$3:$AE$998,13,FALSE)</f>
        <v>0.55555555555555558</v>
      </c>
      <c r="V106" s="57">
        <f>VLOOKUP($O106,CardStats!$A$3:$AE$998,14,FALSE)</f>
        <v>0.16666666666666666</v>
      </c>
      <c r="W106" s="57">
        <f>VLOOKUP($O106,CardStats!$A$3:$AE$998,16,FALSE)</f>
        <v>0.1111111111111111</v>
      </c>
      <c r="X106" s="57">
        <f>VLOOKUP($O106,CardStats!$A$3:$AE$998,17,FALSE)</f>
        <v>0.77777777777777779</v>
      </c>
      <c r="Y106" s="57">
        <f>VLOOKUP($O106,CardStats!$A$3:$AE$998,19,FALSE)</f>
        <v>0.77777777777777779</v>
      </c>
      <c r="Z106" s="57">
        <f>VLOOKUP($O106,CardStats!$A$3:$AE$998,20,FALSE)</f>
        <v>0.55555555555555558</v>
      </c>
      <c r="AA106" s="57">
        <f>VLOOKUP($O106,CardStats!$A$3:$AE$998,22,FALSE)</f>
        <v>0.66666666666666663</v>
      </c>
    </row>
    <row r="107" spans="1:27" ht="14.4" hidden="1" thickTop="1" x14ac:dyDescent="0.3">
      <c r="A107" s="51">
        <f>VLOOKUP($M107,CardStats!$A$3:$AE$998,5,FALSE)</f>
        <v>3.5172413793103448</v>
      </c>
      <c r="B107" s="51">
        <f>VLOOKUP($M107,CardStats!$A$3:$AE$998,6,FALSE)</f>
        <v>3.3571428571428572</v>
      </c>
      <c r="C107" s="51">
        <f>VLOOKUP($M107,CardStats!$A$3:$AE$998,8,FALSE)</f>
        <v>1.4482758620689655</v>
      </c>
      <c r="D107" s="51">
        <f>VLOOKUP($M107,CardStats!$A$3:$AE$998,9,FALSE)</f>
        <v>1.0714285714285714</v>
      </c>
      <c r="E107" s="57">
        <f>VLOOKUP($M107,CardStats!$A$3:$AE$998,11,FALSE)</f>
        <v>0.65517241379310343</v>
      </c>
      <c r="F107" s="57">
        <f>VLOOKUP($M107,CardStats!$A$3:$AE$998,12,FALSE)</f>
        <v>0.6428571428571429</v>
      </c>
      <c r="G107" s="57">
        <f>VLOOKUP($M107,CardStats!$A$3:$AE$998,14,FALSE)</f>
        <v>0.34482758620689657</v>
      </c>
      <c r="H107" s="57">
        <f>VLOOKUP($M107,CardStats!$A$3:$AE$998,15,FALSE)</f>
        <v>0.2857142857142857</v>
      </c>
      <c r="I107" s="57">
        <f>VLOOKUP($M107,CardStats!$A$3:$AE$998,17,FALSE)</f>
        <v>0.68965517241379315</v>
      </c>
      <c r="J107" s="57">
        <f>VLOOKUP($M107,CardStats!$A$3:$AE$998,18,FALSE)</f>
        <v>0.7142857142857143</v>
      </c>
      <c r="K107" s="57">
        <f>VLOOKUP($M107,CardStats!$A$3:$AE$998,20,FALSE)</f>
        <v>0.41379310344827586</v>
      </c>
      <c r="L107" s="57">
        <f>VLOOKUP($M107,CardStats!$A$3:$AE$998,21,FALSE)</f>
        <v>0.2857142857142857</v>
      </c>
      <c r="M107" s="53" t="str">
        <f>Fixtures!A103</f>
        <v>Bury</v>
      </c>
      <c r="N107" s="54">
        <f>Fixtures!D103</f>
        <v>43491</v>
      </c>
      <c r="O107" s="53" t="str">
        <f>Fixtures!B103</f>
        <v>Lincoln City</v>
      </c>
      <c r="P107" s="51">
        <f>VLOOKUP($O107,CardStats!$A$3:$AE$998,5,FALSE)</f>
        <v>3.7037037037037037</v>
      </c>
      <c r="Q107" s="51">
        <f>VLOOKUP($O107,CardStats!$A$3:$AE$998,7,FALSE)</f>
        <v>3.5384615384615383</v>
      </c>
      <c r="R107" s="51">
        <f>VLOOKUP($O107,CardStats!$A$3:$AE$998,8,FALSE)</f>
        <v>1.4444444444444444</v>
      </c>
      <c r="S107" s="51">
        <f>VLOOKUP($O107,CardStats!$A$3:$AE$998,10,FALSE)</f>
        <v>1.6153846153846154</v>
      </c>
      <c r="T107" s="57">
        <f>VLOOKUP($O107,CardStats!$A$3:$AE$998,11,FALSE)</f>
        <v>0.62962962962962965</v>
      </c>
      <c r="U107" s="57">
        <f>VLOOKUP($O107,CardStats!$A$3:$AE$998,13,FALSE)</f>
        <v>0.61538461538461542</v>
      </c>
      <c r="V107" s="57">
        <f>VLOOKUP($O107,CardStats!$A$3:$AE$998,14,FALSE)</f>
        <v>0.40740740740740738</v>
      </c>
      <c r="W107" s="57">
        <f>VLOOKUP($O107,CardStats!$A$3:$AE$998,16,FALSE)</f>
        <v>0.38461538461538464</v>
      </c>
      <c r="X107" s="57">
        <f>VLOOKUP($O107,CardStats!$A$3:$AE$998,17,FALSE)</f>
        <v>0.77777777777777779</v>
      </c>
      <c r="Y107" s="57">
        <f>VLOOKUP($O107,CardStats!$A$3:$AE$998,19,FALSE)</f>
        <v>0.76923076923076927</v>
      </c>
      <c r="Z107" s="57">
        <f>VLOOKUP($O107,CardStats!$A$3:$AE$998,20,FALSE)</f>
        <v>0.44444444444444442</v>
      </c>
      <c r="AA107" s="57">
        <f>VLOOKUP($O107,CardStats!$A$3:$AE$998,22,FALSE)</f>
        <v>0.53846153846153844</v>
      </c>
    </row>
    <row r="108" spans="1:27" ht="14.4" hidden="1" thickTop="1" x14ac:dyDescent="0.3">
      <c r="A108" s="51">
        <f>VLOOKUP($M108,CardStats!$A$3:$AE$998,5,FALSE)</f>
        <v>2.6071428571428572</v>
      </c>
      <c r="B108" s="51">
        <f>VLOOKUP($M108,CardStats!$A$3:$AE$998,6,FALSE)</f>
        <v>3.3076923076923075</v>
      </c>
      <c r="C108" s="51">
        <f>VLOOKUP($M108,CardStats!$A$3:$AE$998,8,FALSE)</f>
        <v>1.2857142857142858</v>
      </c>
      <c r="D108" s="51">
        <f>VLOOKUP($M108,CardStats!$A$3:$AE$998,9,FALSE)</f>
        <v>1.6923076923076923</v>
      </c>
      <c r="E108" s="57">
        <f>VLOOKUP($M108,CardStats!$A$3:$AE$998,11,FALSE)</f>
        <v>0.42857142857142855</v>
      </c>
      <c r="F108" s="57">
        <f>VLOOKUP($M108,CardStats!$A$3:$AE$998,12,FALSE)</f>
        <v>0.61538461538461542</v>
      </c>
      <c r="G108" s="57">
        <f>VLOOKUP($M108,CardStats!$A$3:$AE$998,14,FALSE)</f>
        <v>0.14285714285714285</v>
      </c>
      <c r="H108" s="57">
        <f>VLOOKUP($M108,CardStats!$A$3:$AE$998,15,FALSE)</f>
        <v>0.23076923076923078</v>
      </c>
      <c r="I108" s="57">
        <f>VLOOKUP($M108,CardStats!$A$3:$AE$998,17,FALSE)</f>
        <v>0.7142857142857143</v>
      </c>
      <c r="J108" s="57">
        <f>VLOOKUP($M108,CardStats!$A$3:$AE$998,18,FALSE)</f>
        <v>0.84615384615384615</v>
      </c>
      <c r="K108" s="57">
        <f>VLOOKUP($M108,CardStats!$A$3:$AE$998,20,FALSE)</f>
        <v>0.32142857142857145</v>
      </c>
      <c r="L108" s="57">
        <f>VLOOKUP($M108,CardStats!$A$3:$AE$998,21,FALSE)</f>
        <v>0.46153846153846156</v>
      </c>
      <c r="M108" s="53" t="str">
        <f>Fixtures!A104</f>
        <v>Cheltenham Town</v>
      </c>
      <c r="N108" s="54">
        <f>Fixtures!D104</f>
        <v>43491</v>
      </c>
      <c r="O108" s="53" t="str">
        <f>Fixtures!B104</f>
        <v>Macclesfield Town</v>
      </c>
      <c r="P108" s="51">
        <f>VLOOKUP($O108,CardStats!$A$3:$AE$998,5,FALSE)</f>
        <v>2.5862068965517242</v>
      </c>
      <c r="Q108" s="51">
        <f>VLOOKUP($O108,CardStats!$A$3:$AE$998,7,FALSE)</f>
        <v>2.9285714285714284</v>
      </c>
      <c r="R108" s="51">
        <f>VLOOKUP($O108,CardStats!$A$3:$AE$998,8,FALSE)</f>
        <v>1.2068965517241379</v>
      </c>
      <c r="S108" s="51">
        <f>VLOOKUP($O108,CardStats!$A$3:$AE$998,10,FALSE)</f>
        <v>1.4285714285714286</v>
      </c>
      <c r="T108" s="57">
        <f>VLOOKUP($O108,CardStats!$A$3:$AE$998,11,FALSE)</f>
        <v>0.37931034482758619</v>
      </c>
      <c r="U108" s="57">
        <f>VLOOKUP($O108,CardStats!$A$3:$AE$998,13,FALSE)</f>
        <v>0.42857142857142855</v>
      </c>
      <c r="V108" s="57">
        <f>VLOOKUP($O108,CardStats!$A$3:$AE$998,14,FALSE)</f>
        <v>0.13793103448275862</v>
      </c>
      <c r="W108" s="57">
        <f>VLOOKUP($O108,CardStats!$A$3:$AE$998,16,FALSE)</f>
        <v>0.14285714285714285</v>
      </c>
      <c r="X108" s="57">
        <f>VLOOKUP($O108,CardStats!$A$3:$AE$998,17,FALSE)</f>
        <v>0.75862068965517238</v>
      </c>
      <c r="Y108" s="57">
        <f>VLOOKUP($O108,CardStats!$A$3:$AE$998,19,FALSE)</f>
        <v>0.8571428571428571</v>
      </c>
      <c r="Z108" s="57">
        <f>VLOOKUP($O108,CardStats!$A$3:$AE$998,20,FALSE)</f>
        <v>0.27586206896551724</v>
      </c>
      <c r="AA108" s="57">
        <f>VLOOKUP($O108,CardStats!$A$3:$AE$998,22,FALSE)</f>
        <v>0.2857142857142857</v>
      </c>
    </row>
    <row r="109" spans="1:27" ht="14.4" hidden="1" thickTop="1" x14ac:dyDescent="0.3">
      <c r="A109" s="51">
        <f>VLOOKUP($M109,CardStats!$A$3:$AE$998,5,FALSE)</f>
        <v>2.3793103448275863</v>
      </c>
      <c r="B109" s="51">
        <f>VLOOKUP($M109,CardStats!$A$3:$AE$998,6,FALSE)</f>
        <v>2.3571428571428572</v>
      </c>
      <c r="C109" s="51">
        <f>VLOOKUP($M109,CardStats!$A$3:$AE$998,8,FALSE)</f>
        <v>1.0344827586206897</v>
      </c>
      <c r="D109" s="51">
        <f>VLOOKUP($M109,CardStats!$A$3:$AE$998,9,FALSE)</f>
        <v>1.0714285714285714</v>
      </c>
      <c r="E109" s="57">
        <f>VLOOKUP($M109,CardStats!$A$3:$AE$998,11,FALSE)</f>
        <v>0.44827586206896552</v>
      </c>
      <c r="F109" s="57">
        <f>VLOOKUP($M109,CardStats!$A$3:$AE$998,12,FALSE)</f>
        <v>0.42857142857142855</v>
      </c>
      <c r="G109" s="57">
        <f>VLOOKUP($M109,CardStats!$A$3:$AE$998,14,FALSE)</f>
        <v>3.4482758620689655E-2</v>
      </c>
      <c r="H109" s="57">
        <f>VLOOKUP($M109,CardStats!$A$3:$AE$998,15,FALSE)</f>
        <v>7.1428571428571425E-2</v>
      </c>
      <c r="I109" s="57">
        <f>VLOOKUP($M109,CardStats!$A$3:$AE$998,17,FALSE)</f>
        <v>0.72413793103448276</v>
      </c>
      <c r="J109" s="57">
        <f>VLOOKUP($M109,CardStats!$A$3:$AE$998,18,FALSE)</f>
        <v>0.7142857142857143</v>
      </c>
      <c r="K109" s="57">
        <f>VLOOKUP($M109,CardStats!$A$3:$AE$998,20,FALSE)</f>
        <v>0.31034482758620691</v>
      </c>
      <c r="L109" s="57">
        <f>VLOOKUP($M109,CardStats!$A$3:$AE$998,21,FALSE)</f>
        <v>0.35714285714285715</v>
      </c>
      <c r="M109" s="53" t="str">
        <f>Fixtures!A105</f>
        <v>Crewe Alexandra</v>
      </c>
      <c r="N109" s="54">
        <f>Fixtures!D105</f>
        <v>43491</v>
      </c>
      <c r="O109" s="53" t="str">
        <f>Fixtures!B105</f>
        <v>Colchester United</v>
      </c>
      <c r="P109" s="51">
        <f>VLOOKUP($O109,CardStats!$A$3:$AE$998,5,FALSE)</f>
        <v>3.4137931034482758</v>
      </c>
      <c r="Q109" s="51">
        <f>VLOOKUP($O109,CardStats!$A$3:$AE$998,7,FALSE)</f>
        <v>3.5</v>
      </c>
      <c r="R109" s="51">
        <f>VLOOKUP($O109,CardStats!$A$3:$AE$998,8,FALSE)</f>
        <v>1.4482758620689655</v>
      </c>
      <c r="S109" s="51">
        <f>VLOOKUP($O109,CardStats!$A$3:$AE$998,10,FALSE)</f>
        <v>1.7142857142857142</v>
      </c>
      <c r="T109" s="57">
        <f>VLOOKUP($O109,CardStats!$A$3:$AE$998,11,FALSE)</f>
        <v>0.62068965517241381</v>
      </c>
      <c r="U109" s="57">
        <f>VLOOKUP($O109,CardStats!$A$3:$AE$998,13,FALSE)</f>
        <v>0.7142857142857143</v>
      </c>
      <c r="V109" s="57">
        <f>VLOOKUP($O109,CardStats!$A$3:$AE$998,14,FALSE)</f>
        <v>0.27586206896551724</v>
      </c>
      <c r="W109" s="57">
        <f>VLOOKUP($O109,CardStats!$A$3:$AE$998,16,FALSE)</f>
        <v>0.2857142857142857</v>
      </c>
      <c r="X109" s="57">
        <f>VLOOKUP($O109,CardStats!$A$3:$AE$998,17,FALSE)</f>
        <v>0.75862068965517238</v>
      </c>
      <c r="Y109" s="57">
        <f>VLOOKUP($O109,CardStats!$A$3:$AE$998,19,FALSE)</f>
        <v>0.9285714285714286</v>
      </c>
      <c r="Z109" s="57">
        <f>VLOOKUP($O109,CardStats!$A$3:$AE$998,20,FALSE)</f>
        <v>0.48275862068965519</v>
      </c>
      <c r="AA109" s="57">
        <f>VLOOKUP($O109,CardStats!$A$3:$AE$998,22,FALSE)</f>
        <v>0.6428571428571429</v>
      </c>
    </row>
    <row r="110" spans="1:27" ht="14.4" hidden="1" thickTop="1" x14ac:dyDescent="0.3">
      <c r="A110" s="51">
        <f>VLOOKUP($M110,CardStats!$A$3:$AE$998,5,FALSE)</f>
        <v>2.8571428571428572</v>
      </c>
      <c r="B110" s="51">
        <f>VLOOKUP($M110,CardStats!$A$3:$AE$998,6,FALSE)</f>
        <v>3</v>
      </c>
      <c r="C110" s="51">
        <f>VLOOKUP($M110,CardStats!$A$3:$AE$998,8,FALSE)</f>
        <v>1.4642857142857142</v>
      </c>
      <c r="D110" s="51">
        <f>VLOOKUP($M110,CardStats!$A$3:$AE$998,9,FALSE)</f>
        <v>1.2857142857142858</v>
      </c>
      <c r="E110" s="57">
        <f>VLOOKUP($M110,CardStats!$A$3:$AE$998,11,FALSE)</f>
        <v>0.5357142857142857</v>
      </c>
      <c r="F110" s="57">
        <f>VLOOKUP($M110,CardStats!$A$3:$AE$998,12,FALSE)</f>
        <v>0.6428571428571429</v>
      </c>
      <c r="G110" s="57">
        <f>VLOOKUP($M110,CardStats!$A$3:$AE$998,14,FALSE)</f>
        <v>0.21428571428571427</v>
      </c>
      <c r="H110" s="57">
        <f>VLOOKUP($M110,CardStats!$A$3:$AE$998,15,FALSE)</f>
        <v>0.21428571428571427</v>
      </c>
      <c r="I110" s="57">
        <f>VLOOKUP($M110,CardStats!$A$3:$AE$998,17,FALSE)</f>
        <v>0.7857142857142857</v>
      </c>
      <c r="J110" s="57">
        <f>VLOOKUP($M110,CardStats!$A$3:$AE$998,18,FALSE)</f>
        <v>0.7857142857142857</v>
      </c>
      <c r="K110" s="57">
        <f>VLOOKUP($M110,CardStats!$A$3:$AE$998,20,FALSE)</f>
        <v>0.4642857142857143</v>
      </c>
      <c r="L110" s="57">
        <f>VLOOKUP($M110,CardStats!$A$3:$AE$998,21,FALSE)</f>
        <v>0.35714285714285715</v>
      </c>
      <c r="M110" s="53" t="str">
        <f>Fixtures!A106</f>
        <v>Exeter City</v>
      </c>
      <c r="N110" s="54">
        <f>Fixtures!D106</f>
        <v>43491</v>
      </c>
      <c r="O110" s="53" t="str">
        <f>Fixtures!B106</f>
        <v>Cambridge United</v>
      </c>
      <c r="P110" s="51">
        <f>VLOOKUP($O110,CardStats!$A$3:$AE$998,5,FALSE)</f>
        <v>2.8275862068965516</v>
      </c>
      <c r="Q110" s="51">
        <f>VLOOKUP($O110,CardStats!$A$3:$AE$998,7,FALSE)</f>
        <v>2.3571428571428572</v>
      </c>
      <c r="R110" s="51">
        <f>VLOOKUP($O110,CardStats!$A$3:$AE$998,8,FALSE)</f>
        <v>1.6551724137931034</v>
      </c>
      <c r="S110" s="51">
        <f>VLOOKUP($O110,CardStats!$A$3:$AE$998,10,FALSE)</f>
        <v>1.5</v>
      </c>
      <c r="T110" s="57">
        <f>VLOOKUP($O110,CardStats!$A$3:$AE$998,11,FALSE)</f>
        <v>0.51724137931034486</v>
      </c>
      <c r="U110" s="57">
        <f>VLOOKUP($O110,CardStats!$A$3:$AE$998,13,FALSE)</f>
        <v>0.35714285714285715</v>
      </c>
      <c r="V110" s="57">
        <f>VLOOKUP($O110,CardStats!$A$3:$AE$998,14,FALSE)</f>
        <v>0.20689655172413793</v>
      </c>
      <c r="W110" s="57">
        <f>VLOOKUP($O110,CardStats!$A$3:$AE$998,16,FALSE)</f>
        <v>0.14285714285714285</v>
      </c>
      <c r="X110" s="57">
        <f>VLOOKUP($O110,CardStats!$A$3:$AE$998,17,FALSE)</f>
        <v>0.86206896551724133</v>
      </c>
      <c r="Y110" s="57">
        <f>VLOOKUP($O110,CardStats!$A$3:$AE$998,19,FALSE)</f>
        <v>0.8571428571428571</v>
      </c>
      <c r="Z110" s="57">
        <f>VLOOKUP($O110,CardStats!$A$3:$AE$998,20,FALSE)</f>
        <v>0.51724137931034486</v>
      </c>
      <c r="AA110" s="57">
        <f>VLOOKUP($O110,CardStats!$A$3:$AE$998,22,FALSE)</f>
        <v>0.5</v>
      </c>
    </row>
    <row r="111" spans="1:27" ht="14.4" hidden="1" thickTop="1" x14ac:dyDescent="0.3">
      <c r="A111" s="51">
        <f>VLOOKUP($M111,CardStats!$A$3:$AE$998,5,FALSE)</f>
        <v>2.2142857142857144</v>
      </c>
      <c r="B111" s="51">
        <f>VLOOKUP($M111,CardStats!$A$3:$AE$998,6,FALSE)</f>
        <v>2</v>
      </c>
      <c r="C111" s="51">
        <f>VLOOKUP($M111,CardStats!$A$3:$AE$998,8,FALSE)</f>
        <v>1.3571428571428572</v>
      </c>
      <c r="D111" s="51">
        <f>VLOOKUP($M111,CardStats!$A$3:$AE$998,9,FALSE)</f>
        <v>0.9285714285714286</v>
      </c>
      <c r="E111" s="57">
        <f>VLOOKUP($M111,CardStats!$A$3:$AE$998,11,FALSE)</f>
        <v>0.32142857142857145</v>
      </c>
      <c r="F111" s="57">
        <f>VLOOKUP($M111,CardStats!$A$3:$AE$998,12,FALSE)</f>
        <v>0.2857142857142857</v>
      </c>
      <c r="G111" s="57">
        <f>VLOOKUP($M111,CardStats!$A$3:$AE$998,14,FALSE)</f>
        <v>3.5714285714285712E-2</v>
      </c>
      <c r="H111" s="57">
        <f>VLOOKUP($M111,CardStats!$A$3:$AE$998,15,FALSE)</f>
        <v>0</v>
      </c>
      <c r="I111" s="57">
        <f>VLOOKUP($M111,CardStats!$A$3:$AE$998,17,FALSE)</f>
        <v>0.7142857142857143</v>
      </c>
      <c r="J111" s="57">
        <f>VLOOKUP($M111,CardStats!$A$3:$AE$998,18,FALSE)</f>
        <v>0.7142857142857143</v>
      </c>
      <c r="K111" s="57">
        <f>VLOOKUP($M111,CardStats!$A$3:$AE$998,20,FALSE)</f>
        <v>0.35714285714285715</v>
      </c>
      <c r="L111" s="57">
        <f>VLOOKUP($M111,CardStats!$A$3:$AE$998,21,FALSE)</f>
        <v>0.21428571428571427</v>
      </c>
      <c r="M111" s="53" t="str">
        <f>Fixtures!A107</f>
        <v>Grimsby Town</v>
      </c>
      <c r="N111" s="54">
        <f>Fixtures!D107</f>
        <v>43491</v>
      </c>
      <c r="O111" s="53" t="str">
        <f>Fixtures!B107</f>
        <v>Milton Keynes Dons</v>
      </c>
      <c r="P111" s="51">
        <f>VLOOKUP($O111,CardStats!$A$3:$AE$998,5,FALSE)</f>
        <v>3.1481481481481484</v>
      </c>
      <c r="Q111" s="51">
        <f>VLOOKUP($O111,CardStats!$A$3:$AE$998,7,FALSE)</f>
        <v>3.6153846153846154</v>
      </c>
      <c r="R111" s="51">
        <f>VLOOKUP($O111,CardStats!$A$3:$AE$998,8,FALSE)</f>
        <v>1.3333333333333333</v>
      </c>
      <c r="S111" s="51">
        <f>VLOOKUP($O111,CardStats!$A$3:$AE$998,10,FALSE)</f>
        <v>1.8461538461538463</v>
      </c>
      <c r="T111" s="57">
        <f>VLOOKUP($O111,CardStats!$A$3:$AE$998,11,FALSE)</f>
        <v>0.62962962962962965</v>
      </c>
      <c r="U111" s="57">
        <f>VLOOKUP($O111,CardStats!$A$3:$AE$998,13,FALSE)</f>
        <v>0.69230769230769229</v>
      </c>
      <c r="V111" s="57">
        <f>VLOOKUP($O111,CardStats!$A$3:$AE$998,14,FALSE)</f>
        <v>0.25925925925925924</v>
      </c>
      <c r="W111" s="57">
        <f>VLOOKUP($O111,CardStats!$A$3:$AE$998,16,FALSE)</f>
        <v>0.38461538461538464</v>
      </c>
      <c r="X111" s="57">
        <f>VLOOKUP($O111,CardStats!$A$3:$AE$998,17,FALSE)</f>
        <v>0.70370370370370372</v>
      </c>
      <c r="Y111" s="57">
        <f>VLOOKUP($O111,CardStats!$A$3:$AE$998,19,FALSE)</f>
        <v>0.84615384615384615</v>
      </c>
      <c r="Z111" s="57">
        <f>VLOOKUP($O111,CardStats!$A$3:$AE$998,20,FALSE)</f>
        <v>0.37037037037037035</v>
      </c>
      <c r="AA111" s="57">
        <f>VLOOKUP($O111,CardStats!$A$3:$AE$998,22,FALSE)</f>
        <v>0.46153846153846156</v>
      </c>
    </row>
    <row r="112" spans="1:27" ht="14.4" hidden="1" thickTop="1" x14ac:dyDescent="0.3">
      <c r="A112" s="51">
        <f>VLOOKUP($M112,CardStats!$A$3:$AE$998,5,FALSE)</f>
        <v>3.8571428571428572</v>
      </c>
      <c r="B112" s="51">
        <f>VLOOKUP($M112,CardStats!$A$3:$AE$998,6,FALSE)</f>
        <v>3.7142857142857144</v>
      </c>
      <c r="C112" s="51">
        <f>VLOOKUP($M112,CardStats!$A$3:$AE$998,8,FALSE)</f>
        <v>1.9285714285714286</v>
      </c>
      <c r="D112" s="51">
        <f>VLOOKUP($M112,CardStats!$A$3:$AE$998,9,FALSE)</f>
        <v>1.6428571428571428</v>
      </c>
      <c r="E112" s="57">
        <f>VLOOKUP($M112,CardStats!$A$3:$AE$998,11,FALSE)</f>
        <v>0.7142857142857143</v>
      </c>
      <c r="F112" s="57">
        <f>VLOOKUP($M112,CardStats!$A$3:$AE$998,12,FALSE)</f>
        <v>0.7142857142857143</v>
      </c>
      <c r="G112" s="57">
        <f>VLOOKUP($M112,CardStats!$A$3:$AE$998,14,FALSE)</f>
        <v>0.4642857142857143</v>
      </c>
      <c r="H112" s="57">
        <f>VLOOKUP($M112,CardStats!$A$3:$AE$998,15,FALSE)</f>
        <v>0.5</v>
      </c>
      <c r="I112" s="57">
        <f>VLOOKUP($M112,CardStats!$A$3:$AE$998,17,FALSE)</f>
        <v>0.9285714285714286</v>
      </c>
      <c r="J112" s="57">
        <f>VLOOKUP($M112,CardStats!$A$3:$AE$998,18,FALSE)</f>
        <v>0.9285714285714286</v>
      </c>
      <c r="K112" s="57">
        <f>VLOOKUP($M112,CardStats!$A$3:$AE$998,20,FALSE)</f>
        <v>0.6071428571428571</v>
      </c>
      <c r="L112" s="57">
        <f>VLOOKUP($M112,CardStats!$A$3:$AE$998,21,FALSE)</f>
        <v>0.5714285714285714</v>
      </c>
      <c r="M112" s="53" t="str">
        <f>Fixtures!A108</f>
        <v>Mansfield Town</v>
      </c>
      <c r="N112" s="54">
        <f>Fixtures!D108</f>
        <v>43491</v>
      </c>
      <c r="O112" s="53" t="str">
        <f>Fixtures!B108</f>
        <v>Tranmere Rovers</v>
      </c>
      <c r="P112" s="51">
        <f>VLOOKUP($O112,CardStats!$A$3:$AE$998,5,FALSE)</f>
        <v>2.5357142857142856</v>
      </c>
      <c r="Q112" s="51">
        <f>VLOOKUP($O112,CardStats!$A$3:$AE$998,7,FALSE)</f>
        <v>2.9285714285714284</v>
      </c>
      <c r="R112" s="51">
        <f>VLOOKUP($O112,CardStats!$A$3:$AE$998,8,FALSE)</f>
        <v>1.4642857142857142</v>
      </c>
      <c r="S112" s="51">
        <f>VLOOKUP($O112,CardStats!$A$3:$AE$998,10,FALSE)</f>
        <v>1.9285714285714286</v>
      </c>
      <c r="T112" s="57">
        <f>VLOOKUP($O112,CardStats!$A$3:$AE$998,11,FALSE)</f>
        <v>0.4642857142857143</v>
      </c>
      <c r="U112" s="57">
        <f>VLOOKUP($O112,CardStats!$A$3:$AE$998,13,FALSE)</f>
        <v>0.6428571428571429</v>
      </c>
      <c r="V112" s="57">
        <f>VLOOKUP($O112,CardStats!$A$3:$AE$998,14,FALSE)</f>
        <v>0.10714285714285714</v>
      </c>
      <c r="W112" s="57">
        <f>VLOOKUP($O112,CardStats!$A$3:$AE$998,16,FALSE)</f>
        <v>0.14285714285714285</v>
      </c>
      <c r="X112" s="57">
        <f>VLOOKUP($O112,CardStats!$A$3:$AE$998,17,FALSE)</f>
        <v>0.75</v>
      </c>
      <c r="Y112" s="57">
        <f>VLOOKUP($O112,CardStats!$A$3:$AE$998,19,FALSE)</f>
        <v>0.8571428571428571</v>
      </c>
      <c r="Z112" s="57">
        <f>VLOOKUP($O112,CardStats!$A$3:$AE$998,20,FALSE)</f>
        <v>0.5</v>
      </c>
      <c r="AA112" s="57">
        <f>VLOOKUP($O112,CardStats!$A$3:$AE$998,22,FALSE)</f>
        <v>0.7142857142857143</v>
      </c>
    </row>
    <row r="113" spans="1:27" ht="14.4" hidden="1" thickTop="1" x14ac:dyDescent="0.3">
      <c r="A113" s="51">
        <f>VLOOKUP($M113,CardStats!$A$3:$AE$998,5,FALSE)</f>
        <v>3.3928571428571428</v>
      </c>
      <c r="B113" s="51">
        <f>VLOOKUP($M113,CardStats!$A$3:$AE$998,6,FALSE)</f>
        <v>3.0714285714285716</v>
      </c>
      <c r="C113" s="51">
        <f>VLOOKUP($M113,CardStats!$A$3:$AE$998,8,FALSE)</f>
        <v>1.7857142857142858</v>
      </c>
      <c r="D113" s="51">
        <f>VLOOKUP($M113,CardStats!$A$3:$AE$998,9,FALSE)</f>
        <v>1.3571428571428572</v>
      </c>
      <c r="E113" s="57">
        <f>VLOOKUP($M113,CardStats!$A$3:$AE$998,11,FALSE)</f>
        <v>0.6071428571428571</v>
      </c>
      <c r="F113" s="57">
        <f>VLOOKUP($M113,CardStats!$A$3:$AE$998,12,FALSE)</f>
        <v>0.5</v>
      </c>
      <c r="G113" s="57">
        <f>VLOOKUP($M113,CardStats!$A$3:$AE$998,14,FALSE)</f>
        <v>0.39285714285714285</v>
      </c>
      <c r="H113" s="57">
        <f>VLOOKUP($M113,CardStats!$A$3:$AE$998,15,FALSE)</f>
        <v>0.2857142857142857</v>
      </c>
      <c r="I113" s="57">
        <f>VLOOKUP($M113,CardStats!$A$3:$AE$998,17,FALSE)</f>
        <v>0.75</v>
      </c>
      <c r="J113" s="57">
        <f>VLOOKUP($M113,CardStats!$A$3:$AE$998,18,FALSE)</f>
        <v>0.6428571428571429</v>
      </c>
      <c r="K113" s="57">
        <f>VLOOKUP($M113,CardStats!$A$3:$AE$998,20,FALSE)</f>
        <v>0.5714285714285714</v>
      </c>
      <c r="L113" s="57">
        <f>VLOOKUP($M113,CardStats!$A$3:$AE$998,21,FALSE)</f>
        <v>0.35714285714285715</v>
      </c>
      <c r="M113" s="53" t="str">
        <f>Fixtures!A109</f>
        <v>Northampton Town</v>
      </c>
      <c r="N113" s="54">
        <f>Fixtures!D109</f>
        <v>43491</v>
      </c>
      <c r="O113" s="53" t="str">
        <f>Fixtures!B109</f>
        <v>Morecambe</v>
      </c>
      <c r="P113" s="51">
        <f>VLOOKUP($O113,CardStats!$A$3:$AE$998,5,FALSE)</f>
        <v>2.7241379310344827</v>
      </c>
      <c r="Q113" s="51">
        <f>VLOOKUP($O113,CardStats!$A$3:$AE$998,7,FALSE)</f>
        <v>2.2857142857142856</v>
      </c>
      <c r="R113" s="51">
        <f>VLOOKUP($O113,CardStats!$A$3:$AE$998,8,FALSE)</f>
        <v>1.2758620689655173</v>
      </c>
      <c r="S113" s="51">
        <f>VLOOKUP($O113,CardStats!$A$3:$AE$998,10,FALSE)</f>
        <v>1.0714285714285714</v>
      </c>
      <c r="T113" s="57">
        <f>VLOOKUP($O113,CardStats!$A$3:$AE$998,11,FALSE)</f>
        <v>0.55172413793103448</v>
      </c>
      <c r="U113" s="57">
        <f>VLOOKUP($O113,CardStats!$A$3:$AE$998,13,FALSE)</f>
        <v>0.42857142857142855</v>
      </c>
      <c r="V113" s="57">
        <f>VLOOKUP($O113,CardStats!$A$3:$AE$998,14,FALSE)</f>
        <v>0.13793103448275862</v>
      </c>
      <c r="W113" s="57">
        <f>VLOOKUP($O113,CardStats!$A$3:$AE$998,16,FALSE)</f>
        <v>7.1428571428571425E-2</v>
      </c>
      <c r="X113" s="57">
        <f>VLOOKUP($O113,CardStats!$A$3:$AE$998,17,FALSE)</f>
        <v>0.72413793103448276</v>
      </c>
      <c r="Y113" s="57">
        <f>VLOOKUP($O113,CardStats!$A$3:$AE$998,19,FALSE)</f>
        <v>0.7142857142857143</v>
      </c>
      <c r="Z113" s="57">
        <f>VLOOKUP($O113,CardStats!$A$3:$AE$998,20,FALSE)</f>
        <v>0.41379310344827586</v>
      </c>
      <c r="AA113" s="57">
        <f>VLOOKUP($O113,CardStats!$A$3:$AE$998,22,FALSE)</f>
        <v>0.2857142857142857</v>
      </c>
    </row>
    <row r="114" spans="1:27" ht="14.4" hidden="1" thickTop="1" x14ac:dyDescent="0.3">
      <c r="A114" s="51">
        <f>VLOOKUP($M114,CardStats!$A$3:$AE$998,5,FALSE)</f>
        <v>2.9285714285714284</v>
      </c>
      <c r="B114" s="51">
        <f>VLOOKUP($M114,CardStats!$A$3:$AE$998,6,FALSE)</f>
        <v>2.5714285714285716</v>
      </c>
      <c r="C114" s="51">
        <f>VLOOKUP($M114,CardStats!$A$3:$AE$998,8,FALSE)</f>
        <v>1.7142857142857142</v>
      </c>
      <c r="D114" s="51">
        <f>VLOOKUP($M114,CardStats!$A$3:$AE$998,9,FALSE)</f>
        <v>1.3571428571428572</v>
      </c>
      <c r="E114" s="57">
        <f>VLOOKUP($M114,CardStats!$A$3:$AE$998,11,FALSE)</f>
        <v>0.5</v>
      </c>
      <c r="F114" s="57">
        <f>VLOOKUP($M114,CardStats!$A$3:$AE$998,12,FALSE)</f>
        <v>0.42857142857142855</v>
      </c>
      <c r="G114" s="57">
        <f>VLOOKUP($M114,CardStats!$A$3:$AE$998,14,FALSE)</f>
        <v>0.21428571428571427</v>
      </c>
      <c r="H114" s="57">
        <f>VLOOKUP($M114,CardStats!$A$3:$AE$998,15,FALSE)</f>
        <v>7.1428571428571425E-2</v>
      </c>
      <c r="I114" s="57">
        <f>VLOOKUP($M114,CardStats!$A$3:$AE$998,17,FALSE)</f>
        <v>0.8928571428571429</v>
      </c>
      <c r="J114" s="57">
        <f>VLOOKUP($M114,CardStats!$A$3:$AE$998,18,FALSE)</f>
        <v>0.9285714285714286</v>
      </c>
      <c r="K114" s="57">
        <f>VLOOKUP($M114,CardStats!$A$3:$AE$998,20,FALSE)</f>
        <v>0.5</v>
      </c>
      <c r="L114" s="57">
        <f>VLOOKUP($M114,CardStats!$A$3:$AE$998,21,FALSE)</f>
        <v>0.35714285714285715</v>
      </c>
      <c r="M114" s="53" t="str">
        <f>Fixtures!A110</f>
        <v>Port Vale</v>
      </c>
      <c r="N114" s="54">
        <f>Fixtures!D110</f>
        <v>43491</v>
      </c>
      <c r="O114" s="53" t="str">
        <f>Fixtures!B110</f>
        <v>Carlisle United</v>
      </c>
      <c r="P114" s="51">
        <f>VLOOKUP($O114,CardStats!$A$3:$AE$998,5,FALSE)</f>
        <v>2.2413793103448274</v>
      </c>
      <c r="Q114" s="51">
        <f>VLOOKUP($O114,CardStats!$A$3:$AE$998,7,FALSE)</f>
        <v>2.2857142857142856</v>
      </c>
      <c r="R114" s="51">
        <f>VLOOKUP($O114,CardStats!$A$3:$AE$998,8,FALSE)</f>
        <v>1.0344827586206897</v>
      </c>
      <c r="S114" s="51">
        <f>VLOOKUP($O114,CardStats!$A$3:$AE$998,10,FALSE)</f>
        <v>1.1428571428571428</v>
      </c>
      <c r="T114" s="57">
        <f>VLOOKUP($O114,CardStats!$A$3:$AE$998,11,FALSE)</f>
        <v>0.31034482758620691</v>
      </c>
      <c r="U114" s="57">
        <f>VLOOKUP($O114,CardStats!$A$3:$AE$998,13,FALSE)</f>
        <v>0.35714285714285715</v>
      </c>
      <c r="V114" s="57">
        <f>VLOOKUP($O114,CardStats!$A$3:$AE$998,14,FALSE)</f>
        <v>0.10344827586206896</v>
      </c>
      <c r="W114" s="57">
        <f>VLOOKUP($O114,CardStats!$A$3:$AE$998,16,FALSE)</f>
        <v>0.14285714285714285</v>
      </c>
      <c r="X114" s="57">
        <f>VLOOKUP($O114,CardStats!$A$3:$AE$998,17,FALSE)</f>
        <v>0.55172413793103448</v>
      </c>
      <c r="Y114" s="57">
        <f>VLOOKUP($O114,CardStats!$A$3:$AE$998,19,FALSE)</f>
        <v>0.5</v>
      </c>
      <c r="Z114" s="57">
        <f>VLOOKUP($O114,CardStats!$A$3:$AE$998,20,FALSE)</f>
        <v>0.31034482758620691</v>
      </c>
      <c r="AA114" s="57">
        <f>VLOOKUP($O114,CardStats!$A$3:$AE$998,22,FALSE)</f>
        <v>0.35714285714285715</v>
      </c>
    </row>
    <row r="115" spans="1:27" ht="14.4" hidden="1" thickTop="1" x14ac:dyDescent="0.3">
      <c r="A115" s="51">
        <f>VLOOKUP($M115,CardStats!$A$3:$AE$998,5,FALSE)</f>
        <v>2.9655172413793105</v>
      </c>
      <c r="B115" s="51">
        <f>VLOOKUP($M115,CardStats!$A$3:$AE$998,6,FALSE)</f>
        <v>2.5</v>
      </c>
      <c r="C115" s="51">
        <f>VLOOKUP($M115,CardStats!$A$3:$AE$998,8,FALSE)</f>
        <v>1.6896551724137931</v>
      </c>
      <c r="D115" s="51">
        <f>VLOOKUP($M115,CardStats!$A$3:$AE$998,9,FALSE)</f>
        <v>1.1428571428571428</v>
      </c>
      <c r="E115" s="57">
        <f>VLOOKUP($M115,CardStats!$A$3:$AE$998,11,FALSE)</f>
        <v>0.55172413793103448</v>
      </c>
      <c r="F115" s="57">
        <f>VLOOKUP($M115,CardStats!$A$3:$AE$998,12,FALSE)</f>
        <v>0.42857142857142855</v>
      </c>
      <c r="G115" s="57">
        <f>VLOOKUP($M115,CardStats!$A$3:$AE$998,14,FALSE)</f>
        <v>0.20689655172413793</v>
      </c>
      <c r="H115" s="57">
        <f>VLOOKUP($M115,CardStats!$A$3:$AE$998,15,FALSE)</f>
        <v>0.14285714285714285</v>
      </c>
      <c r="I115" s="57">
        <f>VLOOKUP($M115,CardStats!$A$3:$AE$998,17,FALSE)</f>
        <v>0.86206896551724133</v>
      </c>
      <c r="J115" s="57">
        <f>VLOOKUP($M115,CardStats!$A$3:$AE$998,18,FALSE)</f>
        <v>0.7857142857142857</v>
      </c>
      <c r="K115" s="57">
        <f>VLOOKUP($M115,CardStats!$A$3:$AE$998,20,FALSE)</f>
        <v>0.37931034482758619</v>
      </c>
      <c r="L115" s="57">
        <f>VLOOKUP($M115,CardStats!$A$3:$AE$998,21,FALSE)</f>
        <v>0.14285714285714285</v>
      </c>
      <c r="M115" s="53" t="str">
        <f>Fixtures!A111</f>
        <v>Stevenage</v>
      </c>
      <c r="N115" s="54">
        <f>Fixtures!D111</f>
        <v>43491</v>
      </c>
      <c r="O115" s="53" t="str">
        <f>Fixtures!B111</f>
        <v>Forest Green Rovers</v>
      </c>
      <c r="P115" s="51">
        <f>VLOOKUP($O115,CardStats!$A$3:$AE$998,5,FALSE)</f>
        <v>3.6666666666666665</v>
      </c>
      <c r="Q115" s="51">
        <f>VLOOKUP($O115,CardStats!$A$3:$AE$998,7,FALSE)</f>
        <v>3.7142857142857144</v>
      </c>
      <c r="R115" s="51">
        <f>VLOOKUP($O115,CardStats!$A$3:$AE$998,8,FALSE)</f>
        <v>1.8148148148148149</v>
      </c>
      <c r="S115" s="51">
        <f>VLOOKUP($O115,CardStats!$A$3:$AE$998,10,FALSE)</f>
        <v>1.7142857142857142</v>
      </c>
      <c r="T115" s="57">
        <f>VLOOKUP($O115,CardStats!$A$3:$AE$998,11,FALSE)</f>
        <v>0.70370370370370372</v>
      </c>
      <c r="U115" s="57">
        <f>VLOOKUP($O115,CardStats!$A$3:$AE$998,13,FALSE)</f>
        <v>0.7142857142857143</v>
      </c>
      <c r="V115" s="57">
        <f>VLOOKUP($O115,CardStats!$A$3:$AE$998,14,FALSE)</f>
        <v>0.29629629629629628</v>
      </c>
      <c r="W115" s="57">
        <f>VLOOKUP($O115,CardStats!$A$3:$AE$998,16,FALSE)</f>
        <v>0.2857142857142857</v>
      </c>
      <c r="X115" s="57">
        <f>VLOOKUP($O115,CardStats!$A$3:$AE$998,17,FALSE)</f>
        <v>0.96296296296296291</v>
      </c>
      <c r="Y115" s="57">
        <f>VLOOKUP($O115,CardStats!$A$3:$AE$998,19,FALSE)</f>
        <v>0.9285714285714286</v>
      </c>
      <c r="Z115" s="57">
        <f>VLOOKUP($O115,CardStats!$A$3:$AE$998,20,FALSE)</f>
        <v>0.7407407407407407</v>
      </c>
      <c r="AA115" s="57">
        <f>VLOOKUP($O115,CardStats!$A$3:$AE$998,22,FALSE)</f>
        <v>0.6428571428571429</v>
      </c>
    </row>
    <row r="116" spans="1:27" ht="14.4" hidden="1" thickTop="1" x14ac:dyDescent="0.3">
      <c r="A116" s="51">
        <f>VLOOKUP($M116,CardStats!$A$3:$AE$998,5,FALSE)</f>
        <v>3.7586206896551726</v>
      </c>
      <c r="B116" s="51">
        <f>VLOOKUP($M116,CardStats!$A$3:$AE$998,6,FALSE)</f>
        <v>4.1428571428571432</v>
      </c>
      <c r="C116" s="51">
        <f>VLOOKUP($M116,CardStats!$A$3:$AE$998,8,FALSE)</f>
        <v>1.7241379310344827</v>
      </c>
      <c r="D116" s="51">
        <f>VLOOKUP($M116,CardStats!$A$3:$AE$998,9,FALSE)</f>
        <v>1.6428571428571428</v>
      </c>
      <c r="E116" s="57">
        <f>VLOOKUP($M116,CardStats!$A$3:$AE$998,11,FALSE)</f>
        <v>0.75862068965517238</v>
      </c>
      <c r="F116" s="57">
        <f>VLOOKUP($M116,CardStats!$A$3:$AE$998,12,FALSE)</f>
        <v>0.7857142857142857</v>
      </c>
      <c r="G116" s="57">
        <f>VLOOKUP($M116,CardStats!$A$3:$AE$998,14,FALSE)</f>
        <v>0.37931034482758619</v>
      </c>
      <c r="H116" s="57">
        <f>VLOOKUP($M116,CardStats!$A$3:$AE$998,15,FALSE)</f>
        <v>0.42857142857142855</v>
      </c>
      <c r="I116" s="57">
        <f>VLOOKUP($M116,CardStats!$A$3:$AE$998,17,FALSE)</f>
        <v>0.82758620689655171</v>
      </c>
      <c r="J116" s="57">
        <f>VLOOKUP($M116,CardStats!$A$3:$AE$998,18,FALSE)</f>
        <v>0.8571428571428571</v>
      </c>
      <c r="K116" s="57">
        <f>VLOOKUP($M116,CardStats!$A$3:$AE$998,20,FALSE)</f>
        <v>0.55172413793103448</v>
      </c>
      <c r="L116" s="57">
        <f>VLOOKUP($M116,CardStats!$A$3:$AE$998,21,FALSE)</f>
        <v>0.5</v>
      </c>
      <c r="M116" s="53" t="str">
        <f>Fixtures!A112</f>
        <v>Swindon Town</v>
      </c>
      <c r="N116" s="54">
        <f>Fixtures!D112</f>
        <v>43491</v>
      </c>
      <c r="O116" s="53" t="str">
        <f>Fixtures!B112</f>
        <v>Crawley Town</v>
      </c>
      <c r="P116" s="51">
        <f>VLOOKUP($O116,CardStats!$A$3:$AE$998,5,FALSE)</f>
        <v>3.4827586206896552</v>
      </c>
      <c r="Q116" s="51">
        <f>VLOOKUP($O116,CardStats!$A$3:$AE$998,7,FALSE)</f>
        <v>3.5714285714285716</v>
      </c>
      <c r="R116" s="51">
        <f>VLOOKUP($O116,CardStats!$A$3:$AE$998,8,FALSE)</f>
        <v>2.0344827586206895</v>
      </c>
      <c r="S116" s="51">
        <f>VLOOKUP($O116,CardStats!$A$3:$AE$998,10,FALSE)</f>
        <v>2.0714285714285716</v>
      </c>
      <c r="T116" s="57">
        <f>VLOOKUP($O116,CardStats!$A$3:$AE$998,11,FALSE)</f>
        <v>0.68965517241379315</v>
      </c>
      <c r="U116" s="57">
        <f>VLOOKUP($O116,CardStats!$A$3:$AE$998,13,FALSE)</f>
        <v>0.6428571428571429</v>
      </c>
      <c r="V116" s="57">
        <f>VLOOKUP($O116,CardStats!$A$3:$AE$998,14,FALSE)</f>
        <v>0.34482758620689657</v>
      </c>
      <c r="W116" s="57">
        <f>VLOOKUP($O116,CardStats!$A$3:$AE$998,16,FALSE)</f>
        <v>0.35714285714285715</v>
      </c>
      <c r="X116" s="57">
        <f>VLOOKUP($O116,CardStats!$A$3:$AE$998,17,FALSE)</f>
        <v>0.86206896551724133</v>
      </c>
      <c r="Y116" s="57">
        <f>VLOOKUP($O116,CardStats!$A$3:$AE$998,19,FALSE)</f>
        <v>0.8571428571428571</v>
      </c>
      <c r="Z116" s="57">
        <f>VLOOKUP($O116,CardStats!$A$3:$AE$998,20,FALSE)</f>
        <v>0.51724137931034486</v>
      </c>
      <c r="AA116" s="57">
        <f>VLOOKUP($O116,CardStats!$A$3:$AE$998,22,FALSE)</f>
        <v>0.5</v>
      </c>
    </row>
    <row r="117" spans="1:27" ht="14.4" hidden="1" thickTop="1" x14ac:dyDescent="0.3">
      <c r="A117" s="51">
        <f>VLOOKUP($M117,CardStats!$A$3:$AE$998,5,FALSE)</f>
        <v>3.5714285714285716</v>
      </c>
      <c r="B117" s="51">
        <f>VLOOKUP($M117,CardStats!$A$3:$AE$998,6,FALSE)</f>
        <v>4.1428571428571432</v>
      </c>
      <c r="C117" s="51">
        <f>VLOOKUP($M117,CardStats!$A$3:$AE$998,8,FALSE)</f>
        <v>1.3928571428571428</v>
      </c>
      <c r="D117" s="51">
        <f>VLOOKUP($M117,CardStats!$A$3:$AE$998,9,FALSE)</f>
        <v>1.6428571428571428</v>
      </c>
      <c r="E117" s="57">
        <f>VLOOKUP($M117,CardStats!$A$3:$AE$998,11,FALSE)</f>
        <v>0.75</v>
      </c>
      <c r="F117" s="57">
        <f>VLOOKUP($M117,CardStats!$A$3:$AE$998,12,FALSE)</f>
        <v>0.8571428571428571</v>
      </c>
      <c r="G117" s="57">
        <f>VLOOKUP($M117,CardStats!$A$3:$AE$998,14,FALSE)</f>
        <v>0.32142857142857145</v>
      </c>
      <c r="H117" s="57">
        <f>VLOOKUP($M117,CardStats!$A$3:$AE$998,15,FALSE)</f>
        <v>0.5</v>
      </c>
      <c r="I117" s="57">
        <f>VLOOKUP($M117,CardStats!$A$3:$AE$998,17,FALSE)</f>
        <v>0.7857142857142857</v>
      </c>
      <c r="J117" s="57">
        <f>VLOOKUP($M117,CardStats!$A$3:$AE$998,18,FALSE)</f>
        <v>0.8571428571428571</v>
      </c>
      <c r="K117" s="57">
        <f>VLOOKUP($M117,CardStats!$A$3:$AE$998,20,FALSE)</f>
        <v>0.5357142857142857</v>
      </c>
      <c r="L117" s="57">
        <f>VLOOKUP($M117,CardStats!$A$3:$AE$998,21,FALSE)</f>
        <v>0.6428571428571429</v>
      </c>
      <c r="M117" s="53" t="str">
        <f>Fixtures!A113</f>
        <v>Aston Villa</v>
      </c>
      <c r="N117" s="54">
        <f>Fixtures!D113</f>
        <v>43491</v>
      </c>
      <c r="O117" s="53" t="str">
        <f>Fixtures!B113</f>
        <v>Ipswich Town</v>
      </c>
      <c r="P117" s="51">
        <f>VLOOKUP($O117,CardStats!$A$3:$AE$998,5,FALSE)</f>
        <v>2.8214285714285716</v>
      </c>
      <c r="Q117" s="51">
        <f>VLOOKUP($O117,CardStats!$A$3:$AE$998,7,FALSE)</f>
        <v>2.5714285714285716</v>
      </c>
      <c r="R117" s="51">
        <f>VLOOKUP($O117,CardStats!$A$3:$AE$998,8,FALSE)</f>
        <v>1.5357142857142858</v>
      </c>
      <c r="S117" s="51">
        <f>VLOOKUP($O117,CardStats!$A$3:$AE$998,10,FALSE)</f>
        <v>1.5</v>
      </c>
      <c r="T117" s="57">
        <f>VLOOKUP($O117,CardStats!$A$3:$AE$998,11,FALSE)</f>
        <v>0.5714285714285714</v>
      </c>
      <c r="U117" s="57">
        <f>VLOOKUP($O117,CardStats!$A$3:$AE$998,13,FALSE)</f>
        <v>0.5</v>
      </c>
      <c r="V117" s="57">
        <f>VLOOKUP($O117,CardStats!$A$3:$AE$998,14,FALSE)</f>
        <v>0.14285714285714285</v>
      </c>
      <c r="W117" s="57">
        <f>VLOOKUP($O117,CardStats!$A$3:$AE$998,16,FALSE)</f>
        <v>7.1428571428571425E-2</v>
      </c>
      <c r="X117" s="57">
        <f>VLOOKUP($O117,CardStats!$A$3:$AE$998,17,FALSE)</f>
        <v>0.7857142857142857</v>
      </c>
      <c r="Y117" s="57">
        <f>VLOOKUP($O117,CardStats!$A$3:$AE$998,19,FALSE)</f>
        <v>0.7857142857142857</v>
      </c>
      <c r="Z117" s="57">
        <f>VLOOKUP($O117,CardStats!$A$3:$AE$998,20,FALSE)</f>
        <v>0.5714285714285714</v>
      </c>
      <c r="AA117" s="57">
        <f>VLOOKUP($O117,CardStats!$A$3:$AE$998,22,FALSE)</f>
        <v>0.5714285714285714</v>
      </c>
    </row>
    <row r="118" spans="1:27" ht="14.4" hidden="1" thickTop="1" x14ac:dyDescent="0.3">
      <c r="A118" s="51">
        <f>VLOOKUP($M118,CardStats!$A$3:$AE$998,5,FALSE)</f>
        <v>3</v>
      </c>
      <c r="B118" s="51">
        <f>VLOOKUP($M118,CardStats!$A$3:$AE$998,6,FALSE)</f>
        <v>2.5714285714285716</v>
      </c>
      <c r="C118" s="51">
        <f>VLOOKUP($M118,CardStats!$A$3:$AE$998,8,FALSE)</f>
        <v>1.4642857142857142</v>
      </c>
      <c r="D118" s="51">
        <f>VLOOKUP($M118,CardStats!$A$3:$AE$998,9,FALSE)</f>
        <v>1.1428571428571428</v>
      </c>
      <c r="E118" s="57">
        <f>VLOOKUP($M118,CardStats!$A$3:$AE$998,11,FALSE)</f>
        <v>0.5357142857142857</v>
      </c>
      <c r="F118" s="57">
        <f>VLOOKUP($M118,CardStats!$A$3:$AE$998,12,FALSE)</f>
        <v>0.42857142857142855</v>
      </c>
      <c r="G118" s="57">
        <f>VLOOKUP($M118,CardStats!$A$3:$AE$998,14,FALSE)</f>
        <v>0.21428571428571427</v>
      </c>
      <c r="H118" s="57">
        <f>VLOOKUP($M118,CardStats!$A$3:$AE$998,15,FALSE)</f>
        <v>0.14285714285714285</v>
      </c>
      <c r="I118" s="57">
        <f>VLOOKUP($M118,CardStats!$A$3:$AE$998,17,FALSE)</f>
        <v>0.7857142857142857</v>
      </c>
      <c r="J118" s="57">
        <f>VLOOKUP($M118,CardStats!$A$3:$AE$998,18,FALSE)</f>
        <v>0.7142857142857143</v>
      </c>
      <c r="K118" s="57">
        <f>VLOOKUP($M118,CardStats!$A$3:$AE$998,20,FALSE)</f>
        <v>0.5</v>
      </c>
      <c r="L118" s="57">
        <f>VLOOKUP($M118,CardStats!$A$3:$AE$998,21,FALSE)</f>
        <v>0.35714285714285715</v>
      </c>
      <c r="M118" s="53" t="str">
        <f>Fixtures!A114</f>
        <v>Blackburn Rovers</v>
      </c>
      <c r="N118" s="54">
        <f>Fixtures!D114</f>
        <v>43491</v>
      </c>
      <c r="O118" s="53" t="str">
        <f>Fixtures!B114</f>
        <v>Hull City</v>
      </c>
      <c r="P118" s="51">
        <f>VLOOKUP($O118,CardStats!$A$3:$AE$998,5,FALSE)</f>
        <v>2.8214285714285716</v>
      </c>
      <c r="Q118" s="51">
        <f>VLOOKUP($O118,CardStats!$A$3:$AE$998,7,FALSE)</f>
        <v>3.0714285714285716</v>
      </c>
      <c r="R118" s="51">
        <f>VLOOKUP($O118,CardStats!$A$3:$AE$998,8,FALSE)</f>
        <v>1.3214285714285714</v>
      </c>
      <c r="S118" s="51">
        <f>VLOOKUP($O118,CardStats!$A$3:$AE$998,10,FALSE)</f>
        <v>1.5714285714285714</v>
      </c>
      <c r="T118" s="57">
        <f>VLOOKUP($O118,CardStats!$A$3:$AE$998,11,FALSE)</f>
        <v>0.5714285714285714</v>
      </c>
      <c r="U118" s="57">
        <f>VLOOKUP($O118,CardStats!$A$3:$AE$998,13,FALSE)</f>
        <v>0.6428571428571429</v>
      </c>
      <c r="V118" s="57">
        <f>VLOOKUP($O118,CardStats!$A$3:$AE$998,14,FALSE)</f>
        <v>0.14285714285714285</v>
      </c>
      <c r="W118" s="57">
        <f>VLOOKUP($O118,CardStats!$A$3:$AE$998,16,FALSE)</f>
        <v>0.14285714285714285</v>
      </c>
      <c r="X118" s="57">
        <f>VLOOKUP($O118,CardStats!$A$3:$AE$998,17,FALSE)</f>
        <v>0.8571428571428571</v>
      </c>
      <c r="Y118" s="57">
        <f>VLOOKUP($O118,CardStats!$A$3:$AE$998,19,FALSE)</f>
        <v>1</v>
      </c>
      <c r="Z118" s="57">
        <f>VLOOKUP($O118,CardStats!$A$3:$AE$998,20,FALSE)</f>
        <v>0.35714285714285715</v>
      </c>
      <c r="AA118" s="57">
        <f>VLOOKUP($O118,CardStats!$A$3:$AE$998,22,FALSE)</f>
        <v>0.42857142857142855</v>
      </c>
    </row>
    <row r="119" spans="1:27" ht="14.4" hidden="1" thickTop="1" x14ac:dyDescent="0.3">
      <c r="A119" s="51">
        <f>VLOOKUP($M119,CardStats!$A$3:$AE$998,5,FALSE)</f>
        <v>3.3214285714285716</v>
      </c>
      <c r="B119" s="51">
        <f>VLOOKUP($M119,CardStats!$A$3:$AE$998,6,FALSE)</f>
        <v>3.1428571428571428</v>
      </c>
      <c r="C119" s="51">
        <f>VLOOKUP($M119,CardStats!$A$3:$AE$998,8,FALSE)</f>
        <v>1.7142857142857142</v>
      </c>
      <c r="D119" s="51">
        <f>VLOOKUP($M119,CardStats!$A$3:$AE$998,9,FALSE)</f>
        <v>1.3571428571428572</v>
      </c>
      <c r="E119" s="57">
        <f>VLOOKUP($M119,CardStats!$A$3:$AE$998,11,FALSE)</f>
        <v>0.6428571428571429</v>
      </c>
      <c r="F119" s="57">
        <f>VLOOKUP($M119,CardStats!$A$3:$AE$998,12,FALSE)</f>
        <v>0.6428571428571429</v>
      </c>
      <c r="G119" s="57">
        <f>VLOOKUP($M119,CardStats!$A$3:$AE$998,14,FALSE)</f>
        <v>0.25</v>
      </c>
      <c r="H119" s="57">
        <f>VLOOKUP($M119,CardStats!$A$3:$AE$998,15,FALSE)</f>
        <v>0.21428571428571427</v>
      </c>
      <c r="I119" s="57">
        <f>VLOOKUP($M119,CardStats!$A$3:$AE$998,17,FALSE)</f>
        <v>0.75</v>
      </c>
      <c r="J119" s="57">
        <f>VLOOKUP($M119,CardStats!$A$3:$AE$998,18,FALSE)</f>
        <v>0.6428571428571429</v>
      </c>
      <c r="K119" s="57">
        <f>VLOOKUP($M119,CardStats!$A$3:$AE$998,20,FALSE)</f>
        <v>0.6428571428571429</v>
      </c>
      <c r="L119" s="57">
        <f>VLOOKUP($M119,CardStats!$A$3:$AE$998,21,FALSE)</f>
        <v>0.42857142857142855</v>
      </c>
      <c r="M119" s="53" t="str">
        <f>Fixtures!A115</f>
        <v>Norwich City</v>
      </c>
      <c r="N119" s="54">
        <f>Fixtures!D115</f>
        <v>43491</v>
      </c>
      <c r="O119" s="53" t="str">
        <f>Fixtures!B115</f>
        <v>Sheffield United</v>
      </c>
      <c r="P119" s="51">
        <f>VLOOKUP($O119,CardStats!$A$3:$AE$998,5,FALSE)</f>
        <v>3.1428571428571428</v>
      </c>
      <c r="Q119" s="51">
        <f>VLOOKUP($O119,CardStats!$A$3:$AE$998,7,FALSE)</f>
        <v>3</v>
      </c>
      <c r="R119" s="51">
        <f>VLOOKUP($O119,CardStats!$A$3:$AE$998,8,FALSE)</f>
        <v>1.8214285714285714</v>
      </c>
      <c r="S119" s="51">
        <f>VLOOKUP($O119,CardStats!$A$3:$AE$998,10,FALSE)</f>
        <v>1.8571428571428572</v>
      </c>
      <c r="T119" s="57">
        <f>VLOOKUP($O119,CardStats!$A$3:$AE$998,11,FALSE)</f>
        <v>0.6071428571428571</v>
      </c>
      <c r="U119" s="57">
        <f>VLOOKUP($O119,CardStats!$A$3:$AE$998,13,FALSE)</f>
        <v>0.6428571428571429</v>
      </c>
      <c r="V119" s="57">
        <f>VLOOKUP($O119,CardStats!$A$3:$AE$998,14,FALSE)</f>
        <v>0.21428571428571427</v>
      </c>
      <c r="W119" s="57">
        <f>VLOOKUP($O119,CardStats!$A$3:$AE$998,16,FALSE)</f>
        <v>0.21428571428571427</v>
      </c>
      <c r="X119" s="57">
        <f>VLOOKUP($O119,CardStats!$A$3:$AE$998,17,FALSE)</f>
        <v>0.8928571428571429</v>
      </c>
      <c r="Y119" s="57">
        <f>VLOOKUP($O119,CardStats!$A$3:$AE$998,19,FALSE)</f>
        <v>0.9285714285714286</v>
      </c>
      <c r="Z119" s="57">
        <f>VLOOKUP($O119,CardStats!$A$3:$AE$998,20,FALSE)</f>
        <v>0.4642857142857143</v>
      </c>
      <c r="AA119" s="57">
        <f>VLOOKUP($O119,CardStats!$A$3:$AE$998,22,FALSE)</f>
        <v>0.5</v>
      </c>
    </row>
    <row r="120" spans="1:27" ht="14.4" hidden="1" thickTop="1" x14ac:dyDescent="0.3">
      <c r="A120" s="51">
        <f>VLOOKUP($M120,CardStats!$A$3:$AE$998,5,FALSE)</f>
        <v>3.8571428571428572</v>
      </c>
      <c r="B120" s="51">
        <f>VLOOKUP($M120,CardStats!$A$3:$AE$998,6,FALSE)</f>
        <v>3</v>
      </c>
      <c r="C120" s="51">
        <f>VLOOKUP($M120,CardStats!$A$3:$AE$998,8,FALSE)</f>
        <v>2.4285714285714284</v>
      </c>
      <c r="D120" s="51">
        <f>VLOOKUP($M120,CardStats!$A$3:$AE$998,9,FALSE)</f>
        <v>1.9285714285714286</v>
      </c>
      <c r="E120" s="57">
        <f>VLOOKUP($M120,CardStats!$A$3:$AE$998,11,FALSE)</f>
        <v>0.75</v>
      </c>
      <c r="F120" s="57">
        <f>VLOOKUP($M120,CardStats!$A$3:$AE$998,12,FALSE)</f>
        <v>0.6428571428571429</v>
      </c>
      <c r="G120" s="57">
        <f>VLOOKUP($M120,CardStats!$A$3:$AE$998,14,FALSE)</f>
        <v>0.25</v>
      </c>
      <c r="H120" s="57">
        <f>VLOOKUP($M120,CardStats!$A$3:$AE$998,15,FALSE)</f>
        <v>0.14285714285714285</v>
      </c>
      <c r="I120" s="57">
        <f>VLOOKUP($M120,CardStats!$A$3:$AE$998,17,FALSE)</f>
        <v>0.9285714285714286</v>
      </c>
      <c r="J120" s="57">
        <f>VLOOKUP($M120,CardStats!$A$3:$AE$998,18,FALSE)</f>
        <v>0.9285714285714286</v>
      </c>
      <c r="K120" s="57">
        <f>VLOOKUP($M120,CardStats!$A$3:$AE$998,20,FALSE)</f>
        <v>0.75</v>
      </c>
      <c r="L120" s="57">
        <f>VLOOKUP($M120,CardStats!$A$3:$AE$998,21,FALSE)</f>
        <v>0.6428571428571429</v>
      </c>
      <c r="M120" s="53" t="str">
        <f>Fixtures!A116</f>
        <v>Nottingham Forest</v>
      </c>
      <c r="N120" s="54">
        <f>Fixtures!D116</f>
        <v>43491</v>
      </c>
      <c r="O120" s="53" t="str">
        <f>Fixtures!B116</f>
        <v>Wigan Athletic</v>
      </c>
      <c r="P120" s="51">
        <f>VLOOKUP($O120,CardStats!$A$3:$AE$998,5,FALSE)</f>
        <v>3.9285714285714284</v>
      </c>
      <c r="Q120" s="51">
        <f>VLOOKUP($O120,CardStats!$A$3:$AE$998,7,FALSE)</f>
        <v>4.2142857142857144</v>
      </c>
      <c r="R120" s="51">
        <f>VLOOKUP($O120,CardStats!$A$3:$AE$998,8,FALSE)</f>
        <v>1.8928571428571428</v>
      </c>
      <c r="S120" s="51">
        <f>VLOOKUP($O120,CardStats!$A$3:$AE$998,10,FALSE)</f>
        <v>2.2142857142857144</v>
      </c>
      <c r="T120" s="57">
        <f>VLOOKUP($O120,CardStats!$A$3:$AE$998,11,FALSE)</f>
        <v>0.8214285714285714</v>
      </c>
      <c r="U120" s="57">
        <f>VLOOKUP($O120,CardStats!$A$3:$AE$998,13,FALSE)</f>
        <v>0.8571428571428571</v>
      </c>
      <c r="V120" s="57">
        <f>VLOOKUP($O120,CardStats!$A$3:$AE$998,14,FALSE)</f>
        <v>0.35714285714285715</v>
      </c>
      <c r="W120" s="57">
        <f>VLOOKUP($O120,CardStats!$A$3:$AE$998,16,FALSE)</f>
        <v>0.42857142857142855</v>
      </c>
      <c r="X120" s="57">
        <f>VLOOKUP($O120,CardStats!$A$3:$AE$998,17,FALSE)</f>
        <v>0.9642857142857143</v>
      </c>
      <c r="Y120" s="57">
        <f>VLOOKUP($O120,CardStats!$A$3:$AE$998,19,FALSE)</f>
        <v>1</v>
      </c>
      <c r="Z120" s="57">
        <f>VLOOKUP($O120,CardStats!$A$3:$AE$998,20,FALSE)</f>
        <v>0.6071428571428571</v>
      </c>
      <c r="AA120" s="57">
        <f>VLOOKUP($O120,CardStats!$A$3:$AE$998,22,FALSE)</f>
        <v>0.7857142857142857</v>
      </c>
    </row>
    <row r="121" spans="1:27" ht="14.4" hidden="1" thickTop="1" x14ac:dyDescent="0.3">
      <c r="A121" s="51">
        <f>VLOOKUP($M121,CardStats!$A$3:$AE$998,5,FALSE)</f>
        <v>2.6428571428571428</v>
      </c>
      <c r="B121" s="51">
        <f>VLOOKUP($M121,CardStats!$A$3:$AE$998,6,FALSE)</f>
        <v>3.0714285714285716</v>
      </c>
      <c r="C121" s="51">
        <f>VLOOKUP($M121,CardStats!$A$3:$AE$998,8,FALSE)</f>
        <v>1.3571428571428572</v>
      </c>
      <c r="D121" s="51">
        <f>VLOOKUP($M121,CardStats!$A$3:$AE$998,9,FALSE)</f>
        <v>1.3571428571428572</v>
      </c>
      <c r="E121" s="57">
        <f>VLOOKUP($M121,CardStats!$A$3:$AE$998,11,FALSE)</f>
        <v>0.4642857142857143</v>
      </c>
      <c r="F121" s="57">
        <f>VLOOKUP($M121,CardStats!$A$3:$AE$998,12,FALSE)</f>
        <v>0.5</v>
      </c>
      <c r="G121" s="57">
        <f>VLOOKUP($M121,CardStats!$A$3:$AE$998,14,FALSE)</f>
        <v>0.17857142857142858</v>
      </c>
      <c r="H121" s="57">
        <f>VLOOKUP($M121,CardStats!$A$3:$AE$998,15,FALSE)</f>
        <v>0.2857142857142857</v>
      </c>
      <c r="I121" s="57">
        <f>VLOOKUP($M121,CardStats!$A$3:$AE$998,17,FALSE)</f>
        <v>0.7857142857142857</v>
      </c>
      <c r="J121" s="57">
        <f>VLOOKUP($M121,CardStats!$A$3:$AE$998,18,FALSE)</f>
        <v>0.7142857142857143</v>
      </c>
      <c r="K121" s="57">
        <f>VLOOKUP($M121,CardStats!$A$3:$AE$998,20,FALSE)</f>
        <v>0.35714285714285715</v>
      </c>
      <c r="L121" s="57">
        <f>VLOOKUP($M121,CardStats!$A$3:$AE$998,21,FALSE)</f>
        <v>0.35714285714285715</v>
      </c>
      <c r="M121" s="53" t="str">
        <f>Fixtures!A117</f>
        <v>Rotherham United</v>
      </c>
      <c r="N121" s="54">
        <f>Fixtures!D117</f>
        <v>43491</v>
      </c>
      <c r="O121" s="53" t="str">
        <f>Fixtures!B117</f>
        <v>Leeds United</v>
      </c>
      <c r="P121" s="51">
        <f>VLOOKUP($O121,CardStats!$A$3:$AE$998,5,FALSE)</f>
        <v>3.6785714285714284</v>
      </c>
      <c r="Q121" s="51">
        <f>VLOOKUP($O121,CardStats!$A$3:$AE$998,7,FALSE)</f>
        <v>3.5</v>
      </c>
      <c r="R121" s="51">
        <f>VLOOKUP($O121,CardStats!$A$3:$AE$998,8,FALSE)</f>
        <v>1.7142857142857142</v>
      </c>
      <c r="S121" s="51">
        <f>VLOOKUP($O121,CardStats!$A$3:$AE$998,10,FALSE)</f>
        <v>1.7142857142857142</v>
      </c>
      <c r="T121" s="57">
        <f>VLOOKUP($O121,CardStats!$A$3:$AE$998,11,FALSE)</f>
        <v>0.8214285714285714</v>
      </c>
      <c r="U121" s="57">
        <f>VLOOKUP($O121,CardStats!$A$3:$AE$998,13,FALSE)</f>
        <v>0.8571428571428571</v>
      </c>
      <c r="V121" s="57">
        <f>VLOOKUP($O121,CardStats!$A$3:$AE$998,14,FALSE)</f>
        <v>0.25</v>
      </c>
      <c r="W121" s="57">
        <f>VLOOKUP($O121,CardStats!$A$3:$AE$998,16,FALSE)</f>
        <v>0.21428571428571427</v>
      </c>
      <c r="X121" s="57">
        <f>VLOOKUP($O121,CardStats!$A$3:$AE$998,17,FALSE)</f>
        <v>0.8571428571428571</v>
      </c>
      <c r="Y121" s="57">
        <f>VLOOKUP($O121,CardStats!$A$3:$AE$998,19,FALSE)</f>
        <v>0.8571428571428571</v>
      </c>
      <c r="Z121" s="57">
        <f>VLOOKUP($O121,CardStats!$A$3:$AE$998,20,FALSE)</f>
        <v>0.5</v>
      </c>
      <c r="AA121" s="57">
        <f>VLOOKUP($O121,CardStats!$A$3:$AE$998,22,FALSE)</f>
        <v>0.5714285714285714</v>
      </c>
    </row>
    <row r="122" spans="1:27" ht="14.4" hidden="1" thickTop="1" x14ac:dyDescent="0.3">
      <c r="A122" s="51">
        <f>VLOOKUP($M122,CardStats!$A$3:$AE$998,5,FALSE)</f>
        <v>2.9285714285714284</v>
      </c>
      <c r="B122" s="51">
        <f>VLOOKUP($M122,CardStats!$A$3:$AE$998,6,FALSE)</f>
        <v>3.2857142857142856</v>
      </c>
      <c r="C122" s="51">
        <f>VLOOKUP($M122,CardStats!$A$3:$AE$998,8,FALSE)</f>
        <v>1.5357142857142858</v>
      </c>
      <c r="D122" s="51">
        <f>VLOOKUP($M122,CardStats!$A$3:$AE$998,9,FALSE)</f>
        <v>1.6428571428571428</v>
      </c>
      <c r="E122" s="57">
        <f>VLOOKUP($M122,CardStats!$A$3:$AE$998,11,FALSE)</f>
        <v>0.5357142857142857</v>
      </c>
      <c r="F122" s="57">
        <f>VLOOKUP($M122,CardStats!$A$3:$AE$998,12,FALSE)</f>
        <v>0.6428571428571429</v>
      </c>
      <c r="G122" s="57">
        <f>VLOOKUP($M122,CardStats!$A$3:$AE$998,14,FALSE)</f>
        <v>0.21428571428571427</v>
      </c>
      <c r="H122" s="57">
        <f>VLOOKUP($M122,CardStats!$A$3:$AE$998,15,FALSE)</f>
        <v>0.21428571428571427</v>
      </c>
      <c r="I122" s="57">
        <f>VLOOKUP($M122,CardStats!$A$3:$AE$998,17,FALSE)</f>
        <v>0.8571428571428571</v>
      </c>
      <c r="J122" s="57">
        <f>VLOOKUP($M122,CardStats!$A$3:$AE$998,18,FALSE)</f>
        <v>1</v>
      </c>
      <c r="K122" s="57">
        <f>VLOOKUP($M122,CardStats!$A$3:$AE$998,20,FALSE)</f>
        <v>0.39285714285714285</v>
      </c>
      <c r="L122" s="57">
        <f>VLOOKUP($M122,CardStats!$A$3:$AE$998,21,FALSE)</f>
        <v>0.42857142857142855</v>
      </c>
      <c r="M122" s="53" t="str">
        <f>Fixtures!A118</f>
        <v>Stoke City</v>
      </c>
      <c r="N122" s="54">
        <f>Fixtures!D118</f>
        <v>43491</v>
      </c>
      <c r="O122" s="53" t="str">
        <f>Fixtures!B118</f>
        <v>Preston North End</v>
      </c>
      <c r="P122" s="51">
        <f>VLOOKUP($O122,CardStats!$A$3:$AE$998,5,FALSE)</f>
        <v>3.5</v>
      </c>
      <c r="Q122" s="51">
        <f>VLOOKUP($O122,CardStats!$A$3:$AE$998,7,FALSE)</f>
        <v>3.8571428571428572</v>
      </c>
      <c r="R122" s="51">
        <f>VLOOKUP($O122,CardStats!$A$3:$AE$998,8,FALSE)</f>
        <v>1.5357142857142858</v>
      </c>
      <c r="S122" s="51">
        <f>VLOOKUP($O122,CardStats!$A$3:$AE$998,10,FALSE)</f>
        <v>2.1428571428571428</v>
      </c>
      <c r="T122" s="57">
        <f>VLOOKUP($O122,CardStats!$A$3:$AE$998,11,FALSE)</f>
        <v>0.7142857142857143</v>
      </c>
      <c r="U122" s="57">
        <f>VLOOKUP($O122,CardStats!$A$3:$AE$998,13,FALSE)</f>
        <v>0.7857142857142857</v>
      </c>
      <c r="V122" s="57">
        <f>VLOOKUP($O122,CardStats!$A$3:$AE$998,14,FALSE)</f>
        <v>0.25</v>
      </c>
      <c r="W122" s="57">
        <f>VLOOKUP($O122,CardStats!$A$3:$AE$998,16,FALSE)</f>
        <v>0.42857142857142855</v>
      </c>
      <c r="X122" s="57">
        <f>VLOOKUP($O122,CardStats!$A$3:$AE$998,17,FALSE)</f>
        <v>0.75</v>
      </c>
      <c r="Y122" s="57">
        <f>VLOOKUP($O122,CardStats!$A$3:$AE$998,19,FALSE)</f>
        <v>0.9285714285714286</v>
      </c>
      <c r="Z122" s="57">
        <f>VLOOKUP($O122,CardStats!$A$3:$AE$998,20,FALSE)</f>
        <v>0.4642857142857143</v>
      </c>
      <c r="AA122" s="57">
        <f>VLOOKUP($O122,CardStats!$A$3:$AE$998,22,FALSE)</f>
        <v>0.6428571428571429</v>
      </c>
    </row>
    <row r="123" spans="1:27" ht="14.4" hidden="1" thickTop="1" x14ac:dyDescent="0.3">
      <c r="A123" s="51">
        <f>VLOOKUP($M123,CardStats!$A$3:$AE$998,5,FALSE)</f>
        <v>2.9629629629629628</v>
      </c>
      <c r="B123" s="51">
        <f>VLOOKUP($M123,CardStats!$A$3:$AE$998,6,FALSE)</f>
        <v>2.8461538461538463</v>
      </c>
      <c r="C123" s="51">
        <f>VLOOKUP($M123,CardStats!$A$3:$AE$998,8,FALSE)</f>
        <v>1.8518518518518519</v>
      </c>
      <c r="D123" s="51">
        <f>VLOOKUP($M123,CardStats!$A$3:$AE$998,9,FALSE)</f>
        <v>1.5384615384615385</v>
      </c>
      <c r="E123" s="57">
        <f>VLOOKUP($M123,CardStats!$A$3:$AE$998,11,FALSE)</f>
        <v>0.51851851851851849</v>
      </c>
      <c r="F123" s="57">
        <f>VLOOKUP($M123,CardStats!$A$3:$AE$998,12,FALSE)</f>
        <v>0.38461538461538464</v>
      </c>
      <c r="G123" s="57">
        <f>VLOOKUP($M123,CardStats!$A$3:$AE$998,14,FALSE)</f>
        <v>0.14814814814814814</v>
      </c>
      <c r="H123" s="57">
        <f>VLOOKUP($M123,CardStats!$A$3:$AE$998,15,FALSE)</f>
        <v>0.30769230769230771</v>
      </c>
      <c r="I123" s="57">
        <f>VLOOKUP($M123,CardStats!$A$3:$AE$998,17,FALSE)</f>
        <v>0.81481481481481477</v>
      </c>
      <c r="J123" s="57">
        <f>VLOOKUP($M123,CardStats!$A$3:$AE$998,18,FALSE)</f>
        <v>0.61538461538461542</v>
      </c>
      <c r="K123" s="57">
        <f>VLOOKUP($M123,CardStats!$A$3:$AE$998,20,FALSE)</f>
        <v>0.55555555555555558</v>
      </c>
      <c r="L123" s="57">
        <f>VLOOKUP($M123,CardStats!$A$3:$AE$998,21,FALSE)</f>
        <v>0.38461538461538464</v>
      </c>
      <c r="M123" s="53" t="str">
        <f>Fixtures!A119</f>
        <v>Barnsley</v>
      </c>
      <c r="N123" s="54">
        <f>Fixtures!D119</f>
        <v>43491</v>
      </c>
      <c r="O123" s="53" t="str">
        <f>Fixtures!B119</f>
        <v>Rochdale</v>
      </c>
      <c r="P123" s="51">
        <f>VLOOKUP($O123,CardStats!$A$3:$AE$998,5,FALSE)</f>
        <v>3.1724137931034484</v>
      </c>
      <c r="Q123" s="51">
        <f>VLOOKUP($O123,CardStats!$A$3:$AE$998,7,FALSE)</f>
        <v>3.5714285714285716</v>
      </c>
      <c r="R123" s="51">
        <f>VLOOKUP($O123,CardStats!$A$3:$AE$998,8,FALSE)</f>
        <v>1.8275862068965518</v>
      </c>
      <c r="S123" s="51">
        <f>VLOOKUP($O123,CardStats!$A$3:$AE$998,10,FALSE)</f>
        <v>2.2857142857142856</v>
      </c>
      <c r="T123" s="57">
        <f>VLOOKUP($O123,CardStats!$A$3:$AE$998,11,FALSE)</f>
        <v>0.55172413793103448</v>
      </c>
      <c r="U123" s="57">
        <f>VLOOKUP($O123,CardStats!$A$3:$AE$998,13,FALSE)</f>
        <v>0.6428571428571429</v>
      </c>
      <c r="V123" s="57">
        <f>VLOOKUP($O123,CardStats!$A$3:$AE$998,14,FALSE)</f>
        <v>0.27586206896551724</v>
      </c>
      <c r="W123" s="57">
        <f>VLOOKUP($O123,CardStats!$A$3:$AE$998,16,FALSE)</f>
        <v>0.42857142857142855</v>
      </c>
      <c r="X123" s="57">
        <f>VLOOKUP($O123,CardStats!$A$3:$AE$998,17,FALSE)</f>
        <v>0.86206896551724133</v>
      </c>
      <c r="Y123" s="57">
        <f>VLOOKUP($O123,CardStats!$A$3:$AE$998,19,FALSE)</f>
        <v>0.9285714285714286</v>
      </c>
      <c r="Z123" s="57">
        <f>VLOOKUP($O123,CardStats!$A$3:$AE$998,20,FALSE)</f>
        <v>0.51724137931034486</v>
      </c>
      <c r="AA123" s="57">
        <f>VLOOKUP($O123,CardStats!$A$3:$AE$998,22,FALSE)</f>
        <v>0.6428571428571429</v>
      </c>
    </row>
    <row r="124" spans="1:27" ht="14.4" hidden="1" thickTop="1" x14ac:dyDescent="0.3">
      <c r="A124" s="51">
        <f>VLOOKUP($M124,CardStats!$A$3:$AE$998,5,FALSE)</f>
        <v>2.4285714285714284</v>
      </c>
      <c r="B124" s="51">
        <f>VLOOKUP($M124,CardStats!$A$3:$AE$998,6,FALSE)</f>
        <v>2.3571428571428572</v>
      </c>
      <c r="C124" s="51">
        <f>VLOOKUP($M124,CardStats!$A$3:$AE$998,8,FALSE)</f>
        <v>1</v>
      </c>
      <c r="D124" s="51">
        <f>VLOOKUP($M124,CardStats!$A$3:$AE$998,9,FALSE)</f>
        <v>1.0714285714285714</v>
      </c>
      <c r="E124" s="57">
        <f>VLOOKUP($M124,CardStats!$A$3:$AE$998,11,FALSE)</f>
        <v>0.5</v>
      </c>
      <c r="F124" s="57">
        <f>VLOOKUP($M124,CardStats!$A$3:$AE$998,12,FALSE)</f>
        <v>0.5</v>
      </c>
      <c r="G124" s="57">
        <f>VLOOKUP($M124,CardStats!$A$3:$AE$998,14,FALSE)</f>
        <v>7.1428571428571425E-2</v>
      </c>
      <c r="H124" s="57">
        <f>VLOOKUP($M124,CardStats!$A$3:$AE$998,15,FALSE)</f>
        <v>0</v>
      </c>
      <c r="I124" s="57">
        <f>VLOOKUP($M124,CardStats!$A$3:$AE$998,17,FALSE)</f>
        <v>0.6428571428571429</v>
      </c>
      <c r="J124" s="57">
        <f>VLOOKUP($M124,CardStats!$A$3:$AE$998,18,FALSE)</f>
        <v>0.7857142857142857</v>
      </c>
      <c r="K124" s="57">
        <f>VLOOKUP($M124,CardStats!$A$3:$AE$998,20,FALSE)</f>
        <v>0.21428571428571427</v>
      </c>
      <c r="L124" s="57">
        <f>VLOOKUP($M124,CardStats!$A$3:$AE$998,21,FALSE)</f>
        <v>0.21428571428571427</v>
      </c>
      <c r="M124" s="53" t="str">
        <f>Fixtures!A120</f>
        <v>Burton Albion</v>
      </c>
      <c r="N124" s="54">
        <f>Fixtures!D120</f>
        <v>43491</v>
      </c>
      <c r="O124" s="53" t="str">
        <f>Fixtures!B120</f>
        <v>Bradford City</v>
      </c>
      <c r="P124" s="51">
        <f>VLOOKUP($O124,CardStats!$A$3:$AE$998,5,FALSE)</f>
        <v>3.9642857142857144</v>
      </c>
      <c r="Q124" s="51">
        <f>VLOOKUP($O124,CardStats!$A$3:$AE$998,7,FALSE)</f>
        <v>4.0714285714285712</v>
      </c>
      <c r="R124" s="51">
        <f>VLOOKUP($O124,CardStats!$A$3:$AE$998,8,FALSE)</f>
        <v>2.0357142857142856</v>
      </c>
      <c r="S124" s="51">
        <f>VLOOKUP($O124,CardStats!$A$3:$AE$998,10,FALSE)</f>
        <v>2.4285714285714284</v>
      </c>
      <c r="T124" s="57">
        <f>VLOOKUP($O124,CardStats!$A$3:$AE$998,11,FALSE)</f>
        <v>0.7142857142857143</v>
      </c>
      <c r="U124" s="57">
        <f>VLOOKUP($O124,CardStats!$A$3:$AE$998,13,FALSE)</f>
        <v>0.7142857142857143</v>
      </c>
      <c r="V124" s="57">
        <f>VLOOKUP($O124,CardStats!$A$3:$AE$998,14,FALSE)</f>
        <v>0.42857142857142855</v>
      </c>
      <c r="W124" s="57">
        <f>VLOOKUP($O124,CardStats!$A$3:$AE$998,16,FALSE)</f>
        <v>0.42857142857142855</v>
      </c>
      <c r="X124" s="57">
        <f>VLOOKUP($O124,CardStats!$A$3:$AE$998,17,FALSE)</f>
        <v>0.8571428571428571</v>
      </c>
      <c r="Y124" s="57">
        <f>VLOOKUP($O124,CardStats!$A$3:$AE$998,19,FALSE)</f>
        <v>0.9285714285714286</v>
      </c>
      <c r="Z124" s="57">
        <f>VLOOKUP($O124,CardStats!$A$3:$AE$998,20,FALSE)</f>
        <v>0.6428571428571429</v>
      </c>
      <c r="AA124" s="57">
        <f>VLOOKUP($O124,CardStats!$A$3:$AE$998,22,FALSE)</f>
        <v>0.7857142857142857</v>
      </c>
    </row>
    <row r="125" spans="1:27" ht="14.4" hidden="1" thickTop="1" x14ac:dyDescent="0.3">
      <c r="A125" s="51">
        <f>VLOOKUP($M125,CardStats!$A$3:$AE$998,5,FALSE)</f>
        <v>2.7586206896551726</v>
      </c>
      <c r="B125" s="51">
        <f>VLOOKUP($M125,CardStats!$A$3:$AE$998,6,FALSE)</f>
        <v>2.7142857142857144</v>
      </c>
      <c r="C125" s="51">
        <f>VLOOKUP($M125,CardStats!$A$3:$AE$998,8,FALSE)</f>
        <v>0.89655172413793105</v>
      </c>
      <c r="D125" s="51">
        <f>VLOOKUP($M125,CardStats!$A$3:$AE$998,9,FALSE)</f>
        <v>0.7142857142857143</v>
      </c>
      <c r="E125" s="57">
        <f>VLOOKUP($M125,CardStats!$A$3:$AE$998,11,FALSE)</f>
        <v>0.55172413793103448</v>
      </c>
      <c r="F125" s="57">
        <f>VLOOKUP($M125,CardStats!$A$3:$AE$998,12,FALSE)</f>
        <v>0.5714285714285714</v>
      </c>
      <c r="G125" s="57">
        <f>VLOOKUP($M125,CardStats!$A$3:$AE$998,14,FALSE)</f>
        <v>0.10344827586206896</v>
      </c>
      <c r="H125" s="57">
        <f>VLOOKUP($M125,CardStats!$A$3:$AE$998,15,FALSE)</f>
        <v>7.1428571428571425E-2</v>
      </c>
      <c r="I125" s="57">
        <f>VLOOKUP($M125,CardStats!$A$3:$AE$998,17,FALSE)</f>
        <v>0.68965517241379315</v>
      </c>
      <c r="J125" s="57">
        <f>VLOOKUP($M125,CardStats!$A$3:$AE$998,18,FALSE)</f>
        <v>0.7142857142857143</v>
      </c>
      <c r="K125" s="57">
        <f>VLOOKUP($M125,CardStats!$A$3:$AE$998,20,FALSE)</f>
        <v>0.13793103448275862</v>
      </c>
      <c r="L125" s="57">
        <f>VLOOKUP($M125,CardStats!$A$3:$AE$998,21,FALSE)</f>
        <v>0</v>
      </c>
      <c r="M125" s="53" t="str">
        <f>Fixtures!A121</f>
        <v>Coventry City</v>
      </c>
      <c r="N125" s="54">
        <f>Fixtures!D121</f>
        <v>43491</v>
      </c>
      <c r="O125" s="53" t="str">
        <f>Fixtures!B121</f>
        <v>Blackpool</v>
      </c>
      <c r="P125" s="51">
        <f>VLOOKUP($O125,CardStats!$A$3:$AE$998,5,FALSE)</f>
        <v>2.5555555555555554</v>
      </c>
      <c r="Q125" s="51">
        <f>VLOOKUP($O125,CardStats!$A$3:$AE$998,7,FALSE)</f>
        <v>3</v>
      </c>
      <c r="R125" s="51">
        <f>VLOOKUP($O125,CardStats!$A$3:$AE$998,8,FALSE)</f>
        <v>1.1851851851851851</v>
      </c>
      <c r="S125" s="51">
        <f>VLOOKUP($O125,CardStats!$A$3:$AE$998,10,FALSE)</f>
        <v>1.7692307692307692</v>
      </c>
      <c r="T125" s="57">
        <f>VLOOKUP($O125,CardStats!$A$3:$AE$998,11,FALSE)</f>
        <v>0.59259259259259256</v>
      </c>
      <c r="U125" s="57">
        <f>VLOOKUP($O125,CardStats!$A$3:$AE$998,13,FALSE)</f>
        <v>0.76923076923076927</v>
      </c>
      <c r="V125" s="57">
        <f>VLOOKUP($O125,CardStats!$A$3:$AE$998,14,FALSE)</f>
        <v>0.1111111111111111</v>
      </c>
      <c r="W125" s="57">
        <f>VLOOKUP($O125,CardStats!$A$3:$AE$998,16,FALSE)</f>
        <v>0.15384615384615385</v>
      </c>
      <c r="X125" s="57">
        <f>VLOOKUP($O125,CardStats!$A$3:$AE$998,17,FALSE)</f>
        <v>0.70370370370370372</v>
      </c>
      <c r="Y125" s="57">
        <f>VLOOKUP($O125,CardStats!$A$3:$AE$998,19,FALSE)</f>
        <v>0.84615384615384615</v>
      </c>
      <c r="Z125" s="57">
        <f>VLOOKUP($O125,CardStats!$A$3:$AE$998,20,FALSE)</f>
        <v>0.33333333333333331</v>
      </c>
      <c r="AA125" s="57">
        <f>VLOOKUP($O125,CardStats!$A$3:$AE$998,22,FALSE)</f>
        <v>0.61538461538461542</v>
      </c>
    </row>
    <row r="126" spans="1:27" ht="14.4" hidden="1" thickTop="1" x14ac:dyDescent="0.3">
      <c r="A126" s="51">
        <f>VLOOKUP($M126,CardStats!$A$3:$AE$998,5,FALSE)</f>
        <v>4</v>
      </c>
      <c r="B126" s="51">
        <f>VLOOKUP($M126,CardStats!$A$3:$AE$998,6,FALSE)</f>
        <v>3.2142857142857144</v>
      </c>
      <c r="C126" s="51">
        <f>VLOOKUP($M126,CardStats!$A$3:$AE$998,8,FALSE)</f>
        <v>2.3214285714285716</v>
      </c>
      <c r="D126" s="51">
        <f>VLOOKUP($M126,CardStats!$A$3:$AE$998,9,FALSE)</f>
        <v>1.7142857142857142</v>
      </c>
      <c r="E126" s="57">
        <f>VLOOKUP($M126,CardStats!$A$3:$AE$998,11,FALSE)</f>
        <v>0.7857142857142857</v>
      </c>
      <c r="F126" s="57">
        <f>VLOOKUP($M126,CardStats!$A$3:$AE$998,12,FALSE)</f>
        <v>0.6428571428571429</v>
      </c>
      <c r="G126" s="57">
        <f>VLOOKUP($M126,CardStats!$A$3:$AE$998,14,FALSE)</f>
        <v>0.2857142857142857</v>
      </c>
      <c r="H126" s="57">
        <f>VLOOKUP($M126,CardStats!$A$3:$AE$998,15,FALSE)</f>
        <v>0.21428571428571427</v>
      </c>
      <c r="I126" s="57">
        <f>VLOOKUP($M126,CardStats!$A$3:$AE$998,17,FALSE)</f>
        <v>0.8928571428571429</v>
      </c>
      <c r="J126" s="57">
        <f>VLOOKUP($M126,CardStats!$A$3:$AE$998,18,FALSE)</f>
        <v>0.7857142857142857</v>
      </c>
      <c r="K126" s="57">
        <f>VLOOKUP($M126,CardStats!$A$3:$AE$998,20,FALSE)</f>
        <v>0.6785714285714286</v>
      </c>
      <c r="L126" s="57">
        <f>VLOOKUP($M126,CardStats!$A$3:$AE$998,21,FALSE)</f>
        <v>0.5</v>
      </c>
      <c r="M126" s="53" t="str">
        <f>Fixtures!A122</f>
        <v>Fleetwood Town</v>
      </c>
      <c r="N126" s="54">
        <f>Fixtures!D122</f>
        <v>43491</v>
      </c>
      <c r="O126" s="53" t="str">
        <f>Fixtures!B122</f>
        <v>Scunthorpe United</v>
      </c>
      <c r="P126" s="51">
        <f>VLOOKUP($O126,CardStats!$A$3:$AE$998,5,FALSE)</f>
        <v>3.6206896551724137</v>
      </c>
      <c r="Q126" s="51">
        <f>VLOOKUP($O126,CardStats!$A$3:$AE$998,7,FALSE)</f>
        <v>3.4285714285714284</v>
      </c>
      <c r="R126" s="51">
        <f>VLOOKUP($O126,CardStats!$A$3:$AE$998,8,FALSE)</f>
        <v>1.9655172413793103</v>
      </c>
      <c r="S126" s="51">
        <f>VLOOKUP($O126,CardStats!$A$3:$AE$998,10,FALSE)</f>
        <v>2</v>
      </c>
      <c r="T126" s="57">
        <f>VLOOKUP($O126,CardStats!$A$3:$AE$998,11,FALSE)</f>
        <v>0.65517241379310343</v>
      </c>
      <c r="U126" s="57">
        <f>VLOOKUP($O126,CardStats!$A$3:$AE$998,13,FALSE)</f>
        <v>0.5714285714285714</v>
      </c>
      <c r="V126" s="57">
        <f>VLOOKUP($O126,CardStats!$A$3:$AE$998,14,FALSE)</f>
        <v>0.27586206896551724</v>
      </c>
      <c r="W126" s="57">
        <f>VLOOKUP($O126,CardStats!$A$3:$AE$998,16,FALSE)</f>
        <v>0.2857142857142857</v>
      </c>
      <c r="X126" s="57">
        <f>VLOOKUP($O126,CardStats!$A$3:$AE$998,17,FALSE)</f>
        <v>0.86206896551724133</v>
      </c>
      <c r="Y126" s="57">
        <f>VLOOKUP($O126,CardStats!$A$3:$AE$998,19,FALSE)</f>
        <v>0.8571428571428571</v>
      </c>
      <c r="Z126" s="57">
        <f>VLOOKUP($O126,CardStats!$A$3:$AE$998,20,FALSE)</f>
        <v>0.55172413793103448</v>
      </c>
      <c r="AA126" s="57">
        <f>VLOOKUP($O126,CardStats!$A$3:$AE$998,22,FALSE)</f>
        <v>0.5714285714285714</v>
      </c>
    </row>
    <row r="127" spans="1:27" ht="14.4" hidden="1" thickTop="1" x14ac:dyDescent="0.3">
      <c r="A127" s="51">
        <f>VLOOKUP($M127,CardStats!$A$3:$AE$998,5,FALSE)</f>
        <v>3.5357142857142856</v>
      </c>
      <c r="B127" s="51">
        <f>VLOOKUP($M127,CardStats!$A$3:$AE$998,6,FALSE)</f>
        <v>4.0714285714285712</v>
      </c>
      <c r="C127" s="51">
        <f>VLOOKUP($M127,CardStats!$A$3:$AE$998,8,FALSE)</f>
        <v>1.5714285714285714</v>
      </c>
      <c r="D127" s="51">
        <f>VLOOKUP($M127,CardStats!$A$3:$AE$998,9,FALSE)</f>
        <v>1.6428571428571428</v>
      </c>
      <c r="E127" s="57">
        <f>VLOOKUP($M127,CardStats!$A$3:$AE$998,11,FALSE)</f>
        <v>0.75</v>
      </c>
      <c r="F127" s="57">
        <f>VLOOKUP($M127,CardStats!$A$3:$AE$998,12,FALSE)</f>
        <v>0.9285714285714286</v>
      </c>
      <c r="G127" s="57">
        <f>VLOOKUP($M127,CardStats!$A$3:$AE$998,14,FALSE)</f>
        <v>0.25</v>
      </c>
      <c r="H127" s="57">
        <f>VLOOKUP($M127,CardStats!$A$3:$AE$998,15,FALSE)</f>
        <v>0.35714285714285715</v>
      </c>
      <c r="I127" s="57">
        <f>VLOOKUP($M127,CardStats!$A$3:$AE$998,17,FALSE)</f>
        <v>0.8571428571428571</v>
      </c>
      <c r="J127" s="57">
        <f>VLOOKUP($M127,CardStats!$A$3:$AE$998,18,FALSE)</f>
        <v>0.8571428571428571</v>
      </c>
      <c r="K127" s="57">
        <f>VLOOKUP($M127,CardStats!$A$3:$AE$998,20,FALSE)</f>
        <v>0.5357142857142857</v>
      </c>
      <c r="L127" s="57">
        <f>VLOOKUP($M127,CardStats!$A$3:$AE$998,21,FALSE)</f>
        <v>0.5</v>
      </c>
      <c r="M127" s="53" t="str">
        <f>Fixtures!A123</f>
        <v>Peterborough United</v>
      </c>
      <c r="N127" s="54">
        <f>Fixtures!D123</f>
        <v>43491</v>
      </c>
      <c r="O127" s="53" t="str">
        <f>Fixtures!B123</f>
        <v>Charlton Athletic</v>
      </c>
      <c r="P127" s="51">
        <f>VLOOKUP($O127,CardStats!$A$3:$AE$998,5,FALSE)</f>
        <v>4.2758620689655169</v>
      </c>
      <c r="Q127" s="51">
        <f>VLOOKUP($O127,CardStats!$A$3:$AE$998,7,FALSE)</f>
        <v>4.6428571428571432</v>
      </c>
      <c r="R127" s="51">
        <f>VLOOKUP($O127,CardStats!$A$3:$AE$998,8,FALSE)</f>
        <v>2.103448275862069</v>
      </c>
      <c r="S127" s="51">
        <f>VLOOKUP($O127,CardStats!$A$3:$AE$998,10,FALSE)</f>
        <v>2.5</v>
      </c>
      <c r="T127" s="57">
        <f>VLOOKUP($O127,CardStats!$A$3:$AE$998,11,FALSE)</f>
        <v>0.82758620689655171</v>
      </c>
      <c r="U127" s="57">
        <f>VLOOKUP($O127,CardStats!$A$3:$AE$998,13,FALSE)</f>
        <v>0.9285714285714286</v>
      </c>
      <c r="V127" s="57">
        <f>VLOOKUP($O127,CardStats!$A$3:$AE$998,14,FALSE)</f>
        <v>0.44827586206896552</v>
      </c>
      <c r="W127" s="57">
        <f>VLOOKUP($O127,CardStats!$A$3:$AE$998,16,FALSE)</f>
        <v>0.5</v>
      </c>
      <c r="X127" s="57">
        <f>VLOOKUP($O127,CardStats!$A$3:$AE$998,17,FALSE)</f>
        <v>0.86206896551724133</v>
      </c>
      <c r="Y127" s="57">
        <f>VLOOKUP($O127,CardStats!$A$3:$AE$998,19,FALSE)</f>
        <v>0.9285714285714286</v>
      </c>
      <c r="Z127" s="57">
        <f>VLOOKUP($O127,CardStats!$A$3:$AE$998,20,FALSE)</f>
        <v>0.68965517241379315</v>
      </c>
      <c r="AA127" s="57">
        <f>VLOOKUP($O127,CardStats!$A$3:$AE$998,22,FALSE)</f>
        <v>0.8571428571428571</v>
      </c>
    </row>
    <row r="128" spans="1:27" ht="14.4" hidden="1" thickTop="1" x14ac:dyDescent="0.3">
      <c r="A128" s="51">
        <f>VLOOKUP($M128,CardStats!$A$3:$AE$998,5,FALSE)</f>
        <v>2.7857142857142856</v>
      </c>
      <c r="B128" s="51">
        <f>VLOOKUP($M128,CardStats!$A$3:$AE$998,6,FALSE)</f>
        <v>3.2857142857142856</v>
      </c>
      <c r="C128" s="51">
        <f>VLOOKUP($M128,CardStats!$A$3:$AE$998,8,FALSE)</f>
        <v>1.3928571428571428</v>
      </c>
      <c r="D128" s="51">
        <f>VLOOKUP($M128,CardStats!$A$3:$AE$998,9,FALSE)</f>
        <v>1.2857142857142858</v>
      </c>
      <c r="E128" s="57">
        <f>VLOOKUP($M128,CardStats!$A$3:$AE$998,11,FALSE)</f>
        <v>0.6071428571428571</v>
      </c>
      <c r="F128" s="57">
        <f>VLOOKUP($M128,CardStats!$A$3:$AE$998,12,FALSE)</f>
        <v>0.6428571428571429</v>
      </c>
      <c r="G128" s="57">
        <f>VLOOKUP($M128,CardStats!$A$3:$AE$998,14,FALSE)</f>
        <v>0.14285714285714285</v>
      </c>
      <c r="H128" s="57">
        <f>VLOOKUP($M128,CardStats!$A$3:$AE$998,15,FALSE)</f>
        <v>0.21428571428571427</v>
      </c>
      <c r="I128" s="57">
        <f>VLOOKUP($M128,CardStats!$A$3:$AE$998,17,FALSE)</f>
        <v>0.7142857142857143</v>
      </c>
      <c r="J128" s="57">
        <f>VLOOKUP($M128,CardStats!$A$3:$AE$998,18,FALSE)</f>
        <v>0.7142857142857143</v>
      </c>
      <c r="K128" s="57">
        <f>VLOOKUP($M128,CardStats!$A$3:$AE$998,20,FALSE)</f>
        <v>0.42857142857142855</v>
      </c>
      <c r="L128" s="57">
        <f>VLOOKUP($M128,CardStats!$A$3:$AE$998,21,FALSE)</f>
        <v>0.35714285714285715</v>
      </c>
      <c r="M128" s="53" t="str">
        <f>Fixtures!A124</f>
        <v>Southend United</v>
      </c>
      <c r="N128" s="54">
        <f>Fixtures!D124</f>
        <v>43491</v>
      </c>
      <c r="O128" s="53" t="str">
        <f>Fixtures!B124</f>
        <v>Luton Town</v>
      </c>
      <c r="P128" s="51">
        <f>VLOOKUP($O128,CardStats!$A$3:$AE$998,5,FALSE)</f>
        <v>3.1071428571428572</v>
      </c>
      <c r="Q128" s="51">
        <f>VLOOKUP($O128,CardStats!$A$3:$AE$998,7,FALSE)</f>
        <v>3.5714285714285716</v>
      </c>
      <c r="R128" s="51">
        <f>VLOOKUP($O128,CardStats!$A$3:$AE$998,8,FALSE)</f>
        <v>1.3214285714285714</v>
      </c>
      <c r="S128" s="51">
        <f>VLOOKUP($O128,CardStats!$A$3:$AE$998,10,FALSE)</f>
        <v>1.7857142857142858</v>
      </c>
      <c r="T128" s="57">
        <f>VLOOKUP($O128,CardStats!$A$3:$AE$998,11,FALSE)</f>
        <v>0.5357142857142857</v>
      </c>
      <c r="U128" s="57">
        <f>VLOOKUP($O128,CardStats!$A$3:$AE$998,13,FALSE)</f>
        <v>0.6428571428571429</v>
      </c>
      <c r="V128" s="57">
        <f>VLOOKUP($O128,CardStats!$A$3:$AE$998,14,FALSE)</f>
        <v>0.14285714285714285</v>
      </c>
      <c r="W128" s="57">
        <f>VLOOKUP($O128,CardStats!$A$3:$AE$998,16,FALSE)</f>
        <v>0.21428571428571427</v>
      </c>
      <c r="X128" s="57">
        <f>VLOOKUP($O128,CardStats!$A$3:$AE$998,17,FALSE)</f>
        <v>0.7142857142857143</v>
      </c>
      <c r="Y128" s="57">
        <f>VLOOKUP($O128,CardStats!$A$3:$AE$998,19,FALSE)</f>
        <v>0.7857142857142857</v>
      </c>
      <c r="Z128" s="57">
        <f>VLOOKUP($O128,CardStats!$A$3:$AE$998,20,FALSE)</f>
        <v>0.39285714285714285</v>
      </c>
      <c r="AA128" s="57">
        <f>VLOOKUP($O128,CardStats!$A$3:$AE$998,22,FALSE)</f>
        <v>0.5714285714285714</v>
      </c>
    </row>
    <row r="129" spans="1:27" ht="14.4" hidden="1" thickTop="1" x14ac:dyDescent="0.3">
      <c r="A129" s="51">
        <f>VLOOKUP($M129,CardStats!$A$3:$AE$998,5,FALSE)</f>
        <v>3.3214285714285716</v>
      </c>
      <c r="B129" s="51">
        <f>VLOOKUP($M129,CardStats!$A$3:$AE$998,6,FALSE)</f>
        <v>3.3571428571428572</v>
      </c>
      <c r="C129" s="51">
        <f>VLOOKUP($M129,CardStats!$A$3:$AE$998,8,FALSE)</f>
        <v>1.6785714285714286</v>
      </c>
      <c r="D129" s="51">
        <f>VLOOKUP($M129,CardStats!$A$3:$AE$998,9,FALSE)</f>
        <v>1.7857142857142858</v>
      </c>
      <c r="E129" s="57">
        <f>VLOOKUP($M129,CardStats!$A$3:$AE$998,11,FALSE)</f>
        <v>0.6071428571428571</v>
      </c>
      <c r="F129" s="57">
        <f>VLOOKUP($M129,CardStats!$A$3:$AE$998,12,FALSE)</f>
        <v>0.5714285714285714</v>
      </c>
      <c r="G129" s="57">
        <f>VLOOKUP($M129,CardStats!$A$3:$AE$998,14,FALSE)</f>
        <v>0.25</v>
      </c>
      <c r="H129" s="57">
        <f>VLOOKUP($M129,CardStats!$A$3:$AE$998,15,FALSE)</f>
        <v>0.21428571428571427</v>
      </c>
      <c r="I129" s="57">
        <f>VLOOKUP($M129,CardStats!$A$3:$AE$998,17,FALSE)</f>
        <v>0.75</v>
      </c>
      <c r="J129" s="57">
        <f>VLOOKUP($M129,CardStats!$A$3:$AE$998,18,FALSE)</f>
        <v>0.6428571428571429</v>
      </c>
      <c r="K129" s="57">
        <f>VLOOKUP($M129,CardStats!$A$3:$AE$998,20,FALSE)</f>
        <v>0.6071428571428571</v>
      </c>
      <c r="L129" s="57">
        <f>VLOOKUP($M129,CardStats!$A$3:$AE$998,21,FALSE)</f>
        <v>0.6428571428571429</v>
      </c>
      <c r="M129" s="53" t="str">
        <f>Fixtures!A125</f>
        <v>Wycombe Wanderers</v>
      </c>
      <c r="N129" s="54">
        <f>Fixtures!D125</f>
        <v>43491</v>
      </c>
      <c r="O129" s="53" t="str">
        <f>Fixtures!B125</f>
        <v>Plymouth Argyle</v>
      </c>
      <c r="P129" s="51">
        <f>VLOOKUP($O129,CardStats!$A$3:$AE$998,5,FALSE)</f>
        <v>3.25</v>
      </c>
      <c r="Q129" s="51">
        <f>VLOOKUP($O129,CardStats!$A$3:$AE$998,7,FALSE)</f>
        <v>3.0714285714285716</v>
      </c>
      <c r="R129" s="51">
        <f>VLOOKUP($O129,CardStats!$A$3:$AE$998,8,FALSE)</f>
        <v>1.6071428571428572</v>
      </c>
      <c r="S129" s="51">
        <f>VLOOKUP($O129,CardStats!$A$3:$AE$998,10,FALSE)</f>
        <v>1.7857142857142858</v>
      </c>
      <c r="T129" s="57">
        <f>VLOOKUP($O129,CardStats!$A$3:$AE$998,11,FALSE)</f>
        <v>0.5714285714285714</v>
      </c>
      <c r="U129" s="57">
        <f>VLOOKUP($O129,CardStats!$A$3:$AE$998,13,FALSE)</f>
        <v>0.42857142857142855</v>
      </c>
      <c r="V129" s="57">
        <f>VLOOKUP($O129,CardStats!$A$3:$AE$998,14,FALSE)</f>
        <v>0.25</v>
      </c>
      <c r="W129" s="57">
        <f>VLOOKUP($O129,CardStats!$A$3:$AE$998,16,FALSE)</f>
        <v>0.2857142857142857</v>
      </c>
      <c r="X129" s="57">
        <f>VLOOKUP($O129,CardStats!$A$3:$AE$998,17,FALSE)</f>
        <v>0.9285714285714286</v>
      </c>
      <c r="Y129" s="57">
        <f>VLOOKUP($O129,CardStats!$A$3:$AE$998,19,FALSE)</f>
        <v>1</v>
      </c>
      <c r="Z129" s="57">
        <f>VLOOKUP($O129,CardStats!$A$3:$AE$998,20,FALSE)</f>
        <v>0.42857142857142855</v>
      </c>
      <c r="AA129" s="57">
        <f>VLOOKUP($O129,CardStats!$A$3:$AE$998,22,FALSE)</f>
        <v>0.42857142857142855</v>
      </c>
    </row>
    <row r="130" spans="1:27" ht="14.4" hidden="1" thickTop="1" x14ac:dyDescent="0.3">
      <c r="A130" s="51">
        <f>VLOOKUP($M130,CardStats!$A$3:$AE$998,5,FALSE)</f>
        <v>5.05</v>
      </c>
      <c r="B130" s="51">
        <f>VLOOKUP($M130,CardStats!$A$3:$AE$998,6,FALSE)</f>
        <v>4.5999999999999996</v>
      </c>
      <c r="C130" s="51">
        <f>VLOOKUP($M130,CardStats!$A$3:$AE$998,8,FALSE)</f>
        <v>2.5</v>
      </c>
      <c r="D130" s="51">
        <f>VLOOKUP($M130,CardStats!$A$3:$AE$998,9,FALSE)</f>
        <v>2.1</v>
      </c>
      <c r="E130" s="57">
        <f>VLOOKUP($M130,CardStats!$A$3:$AE$998,11,FALSE)</f>
        <v>0.85</v>
      </c>
      <c r="F130" s="57">
        <f>VLOOKUP($M130,CardStats!$A$3:$AE$998,12,FALSE)</f>
        <v>0.7</v>
      </c>
      <c r="G130" s="57">
        <f>VLOOKUP($M130,CardStats!$A$3:$AE$998,14,FALSE)</f>
        <v>0.5</v>
      </c>
      <c r="H130" s="57">
        <f>VLOOKUP($M130,CardStats!$A$3:$AE$998,15,FALSE)</f>
        <v>0.4</v>
      </c>
      <c r="I130" s="57">
        <f>VLOOKUP($M130,CardStats!$A$3:$AE$998,17,FALSE)</f>
        <v>0.85</v>
      </c>
      <c r="J130" s="57">
        <f>VLOOKUP($M130,CardStats!$A$3:$AE$998,18,FALSE)</f>
        <v>0.7</v>
      </c>
      <c r="K130" s="57">
        <f>VLOOKUP($M130,CardStats!$A$3:$AE$998,20,FALSE)</f>
        <v>0.65</v>
      </c>
      <c r="L130" s="57">
        <f>VLOOKUP($M130,CardStats!$A$3:$AE$998,21,FALSE)</f>
        <v>0.6</v>
      </c>
      <c r="M130" s="53" t="str">
        <f>Fixtures!A126</f>
        <v>Atlético Madrid</v>
      </c>
      <c r="N130" s="54">
        <f>Fixtures!D126</f>
        <v>43491</v>
      </c>
      <c r="O130" s="53" t="str">
        <f>Fixtures!B126</f>
        <v>Getafe</v>
      </c>
      <c r="P130" s="51">
        <f>VLOOKUP($O130,CardStats!$A$3:$AE$998,5,FALSE)</f>
        <v>5.2</v>
      </c>
      <c r="Q130" s="51">
        <f>VLOOKUP($O130,CardStats!$A$3:$AE$998,7,FALSE)</f>
        <v>5.6</v>
      </c>
      <c r="R130" s="51">
        <f>VLOOKUP($O130,CardStats!$A$3:$AE$998,8,FALSE)</f>
        <v>2.7</v>
      </c>
      <c r="S130" s="51">
        <f>VLOOKUP($O130,CardStats!$A$3:$AE$998,10,FALSE)</f>
        <v>3.1</v>
      </c>
      <c r="T130" s="57">
        <f>VLOOKUP($O130,CardStats!$A$3:$AE$998,11,FALSE)</f>
        <v>0.95</v>
      </c>
      <c r="U130" s="57">
        <f>VLOOKUP($O130,CardStats!$A$3:$AE$998,13,FALSE)</f>
        <v>0.9</v>
      </c>
      <c r="V130" s="57">
        <f>VLOOKUP($O130,CardStats!$A$3:$AE$998,14,FALSE)</f>
        <v>0.6</v>
      </c>
      <c r="W130" s="57">
        <f>VLOOKUP($O130,CardStats!$A$3:$AE$998,16,FALSE)</f>
        <v>0.7</v>
      </c>
      <c r="X130" s="57">
        <f>VLOOKUP($O130,CardStats!$A$3:$AE$998,17,FALSE)</f>
        <v>0.95</v>
      </c>
      <c r="Y130" s="57">
        <f>VLOOKUP($O130,CardStats!$A$3:$AE$998,19,FALSE)</f>
        <v>1</v>
      </c>
      <c r="Z130" s="57">
        <f>VLOOKUP($O130,CardStats!$A$3:$AE$998,20,FALSE)</f>
        <v>0.8</v>
      </c>
      <c r="AA130" s="57">
        <f>VLOOKUP($O130,CardStats!$A$3:$AE$998,22,FALSE)</f>
        <v>0.9</v>
      </c>
    </row>
    <row r="131" spans="1:27" ht="14.4" hidden="1" thickTop="1" x14ac:dyDescent="0.3">
      <c r="A131" s="51">
        <f>VLOOKUP($M131,CardStats!$A$3:$AE$998,5,FALSE)</f>
        <v>5.0999999999999996</v>
      </c>
      <c r="B131" s="51">
        <f>VLOOKUP($M131,CardStats!$A$3:$AE$998,6,FALSE)</f>
        <v>5.7</v>
      </c>
      <c r="C131" s="51">
        <f>VLOOKUP($M131,CardStats!$A$3:$AE$998,8,FALSE)</f>
        <v>2.4</v>
      </c>
      <c r="D131" s="51">
        <f>VLOOKUP($M131,CardStats!$A$3:$AE$998,9,FALSE)</f>
        <v>2.5</v>
      </c>
      <c r="E131" s="57">
        <f>VLOOKUP($M131,CardStats!$A$3:$AE$998,11,FALSE)</f>
        <v>0.9</v>
      </c>
      <c r="F131" s="57">
        <f>VLOOKUP($M131,CardStats!$A$3:$AE$998,12,FALSE)</f>
        <v>1</v>
      </c>
      <c r="G131" s="57">
        <f>VLOOKUP($M131,CardStats!$A$3:$AE$998,14,FALSE)</f>
        <v>0.6</v>
      </c>
      <c r="H131" s="57">
        <f>VLOOKUP($M131,CardStats!$A$3:$AE$998,15,FALSE)</f>
        <v>0.6</v>
      </c>
      <c r="I131" s="57">
        <f>VLOOKUP($M131,CardStats!$A$3:$AE$998,17,FALSE)</f>
        <v>0.9</v>
      </c>
      <c r="J131" s="57">
        <f>VLOOKUP($M131,CardStats!$A$3:$AE$998,18,FALSE)</f>
        <v>0.9</v>
      </c>
      <c r="K131" s="57">
        <f>VLOOKUP($M131,CardStats!$A$3:$AE$998,20,FALSE)</f>
        <v>0.65</v>
      </c>
      <c r="L131" s="57">
        <f>VLOOKUP($M131,CardStats!$A$3:$AE$998,21,FALSE)</f>
        <v>0.6</v>
      </c>
      <c r="M131" s="53" t="str">
        <f>Fixtures!A127</f>
        <v>Valencia</v>
      </c>
      <c r="N131" s="54">
        <f>Fixtures!D127</f>
        <v>43491</v>
      </c>
      <c r="O131" s="53" t="str">
        <f>Fixtures!B127</f>
        <v>Villarreal</v>
      </c>
      <c r="P131" s="51">
        <f>VLOOKUP($O131,CardStats!$A$3:$AE$998,5,FALSE)</f>
        <v>4.4736842105263159</v>
      </c>
      <c r="Q131" s="51">
        <f>VLOOKUP($O131,CardStats!$A$3:$AE$998,7,FALSE)</f>
        <v>4.2222222222222223</v>
      </c>
      <c r="R131" s="51">
        <f>VLOOKUP($O131,CardStats!$A$3:$AE$998,8,FALSE)</f>
        <v>2.4210526315789473</v>
      </c>
      <c r="S131" s="51">
        <f>VLOOKUP($O131,CardStats!$A$3:$AE$998,10,FALSE)</f>
        <v>2.2222222222222223</v>
      </c>
      <c r="T131" s="57">
        <f>VLOOKUP($O131,CardStats!$A$3:$AE$998,11,FALSE)</f>
        <v>0.78947368421052633</v>
      </c>
      <c r="U131" s="57">
        <f>VLOOKUP($O131,CardStats!$A$3:$AE$998,13,FALSE)</f>
        <v>0.66666666666666663</v>
      </c>
      <c r="V131" s="57">
        <f>VLOOKUP($O131,CardStats!$A$3:$AE$998,14,FALSE)</f>
        <v>0.47368421052631576</v>
      </c>
      <c r="W131" s="57">
        <f>VLOOKUP($O131,CardStats!$A$3:$AE$998,16,FALSE)</f>
        <v>0.44444444444444442</v>
      </c>
      <c r="X131" s="57">
        <f>VLOOKUP($O131,CardStats!$A$3:$AE$998,17,FALSE)</f>
        <v>1</v>
      </c>
      <c r="Y131" s="57">
        <f>VLOOKUP($O131,CardStats!$A$3:$AE$998,19,FALSE)</f>
        <v>1</v>
      </c>
      <c r="Z131" s="57">
        <f>VLOOKUP($O131,CardStats!$A$3:$AE$998,20,FALSE)</f>
        <v>0.78947368421052633</v>
      </c>
      <c r="AA131" s="57">
        <f>VLOOKUP($O131,CardStats!$A$3:$AE$998,22,FALSE)</f>
        <v>0.66666666666666663</v>
      </c>
    </row>
    <row r="132" spans="1:27" ht="14.4" hidden="1" thickTop="1" x14ac:dyDescent="0.3">
      <c r="A132" s="51">
        <f>VLOOKUP($M132,CardStats!$A$3:$AE$998,5,FALSE)</f>
        <v>4.4210526315789478</v>
      </c>
      <c r="B132" s="51">
        <f>VLOOKUP($M132,CardStats!$A$3:$AE$998,6,FALSE)</f>
        <v>4.8888888888888893</v>
      </c>
      <c r="C132" s="51">
        <f>VLOOKUP($M132,CardStats!$A$3:$AE$998,8,FALSE)</f>
        <v>2.5789473684210527</v>
      </c>
      <c r="D132" s="51">
        <f>VLOOKUP($M132,CardStats!$A$3:$AE$998,9,FALSE)</f>
        <v>2.4444444444444446</v>
      </c>
      <c r="E132" s="57">
        <f>VLOOKUP($M132,CardStats!$A$3:$AE$998,11,FALSE)</f>
        <v>0.89473684210526316</v>
      </c>
      <c r="F132" s="57">
        <f>VLOOKUP($M132,CardStats!$A$3:$AE$998,12,FALSE)</f>
        <v>1</v>
      </c>
      <c r="G132" s="57">
        <f>VLOOKUP($M132,CardStats!$A$3:$AE$998,14,FALSE)</f>
        <v>0.42105263157894735</v>
      </c>
      <c r="H132" s="57">
        <f>VLOOKUP($M132,CardStats!$A$3:$AE$998,15,FALSE)</f>
        <v>0.55555555555555558</v>
      </c>
      <c r="I132" s="57">
        <f>VLOOKUP($M132,CardStats!$A$3:$AE$998,17,FALSE)</f>
        <v>1</v>
      </c>
      <c r="J132" s="57">
        <f>VLOOKUP($M132,CardStats!$A$3:$AE$998,18,FALSE)</f>
        <v>1</v>
      </c>
      <c r="K132" s="57">
        <f>VLOOKUP($M132,CardStats!$A$3:$AE$998,20,FALSE)</f>
        <v>0.78947368421052633</v>
      </c>
      <c r="L132" s="57">
        <f>VLOOKUP($M132,CardStats!$A$3:$AE$998,21,FALSE)</f>
        <v>0.77777777777777779</v>
      </c>
      <c r="M132" s="53" t="str">
        <f>Fixtures!A128</f>
        <v>Leganés</v>
      </c>
      <c r="N132" s="54">
        <f>Fixtures!D128</f>
        <v>43491</v>
      </c>
      <c r="O132" s="53" t="str">
        <f>Fixtures!B128</f>
        <v>Eibar</v>
      </c>
      <c r="P132" s="51">
        <f>VLOOKUP($O132,CardStats!$A$3:$AE$998,5,FALSE)</f>
        <v>3.8421052631578947</v>
      </c>
      <c r="Q132" s="51">
        <f>VLOOKUP($O132,CardStats!$A$3:$AE$998,7,FALSE)</f>
        <v>4.2222222222222223</v>
      </c>
      <c r="R132" s="51">
        <f>VLOOKUP($O132,CardStats!$A$3:$AE$998,8,FALSE)</f>
        <v>2</v>
      </c>
      <c r="S132" s="51">
        <f>VLOOKUP($O132,CardStats!$A$3:$AE$998,10,FALSE)</f>
        <v>2.2222222222222223</v>
      </c>
      <c r="T132" s="57">
        <f>VLOOKUP($O132,CardStats!$A$3:$AE$998,11,FALSE)</f>
        <v>0.73684210526315785</v>
      </c>
      <c r="U132" s="57">
        <f>VLOOKUP($O132,CardStats!$A$3:$AE$998,13,FALSE)</f>
        <v>0.88888888888888884</v>
      </c>
      <c r="V132" s="57">
        <f>VLOOKUP($O132,CardStats!$A$3:$AE$998,14,FALSE)</f>
        <v>0.36842105263157893</v>
      </c>
      <c r="W132" s="57">
        <f>VLOOKUP($O132,CardStats!$A$3:$AE$998,16,FALSE)</f>
        <v>0.33333333333333331</v>
      </c>
      <c r="X132" s="57">
        <f>VLOOKUP($O132,CardStats!$A$3:$AE$998,17,FALSE)</f>
        <v>0.84210526315789469</v>
      </c>
      <c r="Y132" s="57">
        <f>VLOOKUP($O132,CardStats!$A$3:$AE$998,19,FALSE)</f>
        <v>0.88888888888888884</v>
      </c>
      <c r="Z132" s="57">
        <f>VLOOKUP($O132,CardStats!$A$3:$AE$998,20,FALSE)</f>
        <v>0.63157894736842102</v>
      </c>
      <c r="AA132" s="57">
        <f>VLOOKUP($O132,CardStats!$A$3:$AE$998,22,FALSE)</f>
        <v>0.66666666666666663</v>
      </c>
    </row>
    <row r="133" spans="1:27" ht="14.4" hidden="1" thickTop="1" x14ac:dyDescent="0.3">
      <c r="A133" s="51">
        <f>VLOOKUP($M133,CardStats!$A$3:$AE$998,5,FALSE)</f>
        <v>5.05</v>
      </c>
      <c r="B133" s="51">
        <f>VLOOKUP($M133,CardStats!$A$3:$AE$998,6,FALSE)</f>
        <v>6.1111111111111107</v>
      </c>
      <c r="C133" s="51">
        <f>VLOOKUP($M133,CardStats!$A$3:$AE$998,8,FALSE)</f>
        <v>2.8</v>
      </c>
      <c r="D133" s="51">
        <f>VLOOKUP($M133,CardStats!$A$3:$AE$998,9,FALSE)</f>
        <v>3.1111111111111112</v>
      </c>
      <c r="E133" s="57">
        <f>VLOOKUP($M133,CardStats!$A$3:$AE$998,11,FALSE)</f>
        <v>0.85</v>
      </c>
      <c r="F133" s="57">
        <f>VLOOKUP($M133,CardStats!$A$3:$AE$998,12,FALSE)</f>
        <v>1</v>
      </c>
      <c r="G133" s="57">
        <f>VLOOKUP($M133,CardStats!$A$3:$AE$998,14,FALSE)</f>
        <v>0.55000000000000004</v>
      </c>
      <c r="H133" s="57">
        <f>VLOOKUP($M133,CardStats!$A$3:$AE$998,15,FALSE)</f>
        <v>0.66666666666666663</v>
      </c>
      <c r="I133" s="57">
        <f>VLOOKUP($M133,CardStats!$A$3:$AE$998,17,FALSE)</f>
        <v>0.95</v>
      </c>
      <c r="J133" s="57">
        <f>VLOOKUP($M133,CardStats!$A$3:$AE$998,18,FALSE)</f>
        <v>1</v>
      </c>
      <c r="K133" s="57">
        <f>VLOOKUP($M133,CardStats!$A$3:$AE$998,20,FALSE)</f>
        <v>0.85</v>
      </c>
      <c r="L133" s="57">
        <f>VLOOKUP($M133,CardStats!$A$3:$AE$998,21,FALSE)</f>
        <v>1</v>
      </c>
      <c r="M133" s="53" t="str">
        <f>Fixtures!A129</f>
        <v>Sevilla</v>
      </c>
      <c r="N133" s="54">
        <f>Fixtures!D129</f>
        <v>43491</v>
      </c>
      <c r="O133" s="53" t="str">
        <f>Fixtures!B129</f>
        <v>Levante</v>
      </c>
      <c r="P133" s="51">
        <f>VLOOKUP($O133,CardStats!$A$3:$AE$998,5,FALSE)</f>
        <v>4.5789473684210522</v>
      </c>
      <c r="Q133" s="51">
        <f>VLOOKUP($O133,CardStats!$A$3:$AE$998,7,FALSE)</f>
        <v>4.2</v>
      </c>
      <c r="R133" s="51">
        <f>VLOOKUP($O133,CardStats!$A$3:$AE$998,8,FALSE)</f>
        <v>2.8947368421052633</v>
      </c>
      <c r="S133" s="51">
        <f>VLOOKUP($O133,CardStats!$A$3:$AE$998,10,FALSE)</f>
        <v>2.6</v>
      </c>
      <c r="T133" s="57">
        <f>VLOOKUP($O133,CardStats!$A$3:$AE$998,11,FALSE)</f>
        <v>0.89473684210526316</v>
      </c>
      <c r="U133" s="57">
        <f>VLOOKUP($O133,CardStats!$A$3:$AE$998,13,FALSE)</f>
        <v>0.9</v>
      </c>
      <c r="V133" s="57">
        <f>VLOOKUP($O133,CardStats!$A$3:$AE$998,14,FALSE)</f>
        <v>0.42105263157894735</v>
      </c>
      <c r="W133" s="57">
        <f>VLOOKUP($O133,CardStats!$A$3:$AE$998,16,FALSE)</f>
        <v>0.3</v>
      </c>
      <c r="X133" s="57">
        <f>VLOOKUP($O133,CardStats!$A$3:$AE$998,17,FALSE)</f>
        <v>1</v>
      </c>
      <c r="Y133" s="57">
        <f>VLOOKUP($O133,CardStats!$A$3:$AE$998,19,FALSE)</f>
        <v>1</v>
      </c>
      <c r="Z133" s="57">
        <f>VLOOKUP($O133,CardStats!$A$3:$AE$998,20,FALSE)</f>
        <v>0.89473684210526316</v>
      </c>
      <c r="AA133" s="57">
        <f>VLOOKUP($O133,CardStats!$A$3:$AE$998,22,FALSE)</f>
        <v>0.9</v>
      </c>
    </row>
    <row r="134" spans="1:27" ht="14.4" hidden="1" thickTop="1" x14ac:dyDescent="0.3">
      <c r="A134" s="51">
        <f>VLOOKUP($M134,CardStats!$A$3:$AE$998,5,FALSE)</f>
        <v>2.736842105263158</v>
      </c>
      <c r="B134" s="51">
        <f>VLOOKUP($M134,CardStats!$A$3:$AE$998,6,FALSE)</f>
        <v>2.6666666666666665</v>
      </c>
      <c r="C134" s="51">
        <f>VLOOKUP($M134,CardStats!$A$3:$AE$998,8,FALSE)</f>
        <v>1.5789473684210527</v>
      </c>
      <c r="D134" s="51">
        <f>VLOOKUP($M134,CardStats!$A$3:$AE$998,9,FALSE)</f>
        <v>1.6666666666666667</v>
      </c>
      <c r="E134" s="57">
        <f>VLOOKUP($M134,CardStats!$A$3:$AE$998,11,FALSE)</f>
        <v>0.57894736842105265</v>
      </c>
      <c r="F134" s="57">
        <f>VLOOKUP($M134,CardStats!$A$3:$AE$998,12,FALSE)</f>
        <v>0.44444444444444442</v>
      </c>
      <c r="G134" s="57">
        <f>VLOOKUP($M134,CardStats!$A$3:$AE$998,14,FALSE)</f>
        <v>0.10526315789473684</v>
      </c>
      <c r="H134" s="57">
        <f>VLOOKUP($M134,CardStats!$A$3:$AE$998,15,FALSE)</f>
        <v>0.1111111111111111</v>
      </c>
      <c r="I134" s="57">
        <f>VLOOKUP($M134,CardStats!$A$3:$AE$998,17,FALSE)</f>
        <v>0.84210526315789469</v>
      </c>
      <c r="J134" s="57">
        <f>VLOOKUP($M134,CardStats!$A$3:$AE$998,18,FALSE)</f>
        <v>0.77777777777777779</v>
      </c>
      <c r="K134" s="57">
        <f>VLOOKUP($M134,CardStats!$A$3:$AE$998,20,FALSE)</f>
        <v>0.52631578947368418</v>
      </c>
      <c r="L134" s="57">
        <f>VLOOKUP($M134,CardStats!$A$3:$AE$998,21,FALSE)</f>
        <v>0.55555555555555558</v>
      </c>
      <c r="M134" s="53" t="str">
        <f>Fixtures!A130</f>
        <v>Dijon</v>
      </c>
      <c r="N134" s="54">
        <f>Fixtures!D130</f>
        <v>43491</v>
      </c>
      <c r="O134" s="53" t="str">
        <f>Fixtures!B130</f>
        <v>Monaco</v>
      </c>
      <c r="P134" s="51">
        <f>VLOOKUP($O134,CardStats!$A$3:$AE$998,5,FALSE)</f>
        <v>3.2857142857142856</v>
      </c>
      <c r="Q134" s="51">
        <f>VLOOKUP($O134,CardStats!$A$3:$AE$998,7,FALSE)</f>
        <v>3.2</v>
      </c>
      <c r="R134" s="51">
        <f>VLOOKUP($O134,CardStats!$A$3:$AE$998,8,FALSE)</f>
        <v>1.7619047619047619</v>
      </c>
      <c r="S134" s="51">
        <f>VLOOKUP($O134,CardStats!$A$3:$AE$998,10,FALSE)</f>
        <v>1.7</v>
      </c>
      <c r="T134" s="57">
        <f>VLOOKUP($O134,CardStats!$A$3:$AE$998,11,FALSE)</f>
        <v>0.5714285714285714</v>
      </c>
      <c r="U134" s="57">
        <f>VLOOKUP($O134,CardStats!$A$3:$AE$998,13,FALSE)</f>
        <v>0.5</v>
      </c>
      <c r="V134" s="57">
        <f>VLOOKUP($O134,CardStats!$A$3:$AE$998,14,FALSE)</f>
        <v>0.2857142857142857</v>
      </c>
      <c r="W134" s="57">
        <f>VLOOKUP($O134,CardStats!$A$3:$AE$998,16,FALSE)</f>
        <v>0.4</v>
      </c>
      <c r="X134" s="57">
        <f>VLOOKUP($O134,CardStats!$A$3:$AE$998,17,FALSE)</f>
        <v>0.76190476190476186</v>
      </c>
      <c r="Y134" s="57">
        <f>VLOOKUP($O134,CardStats!$A$3:$AE$998,19,FALSE)</f>
        <v>0.7</v>
      </c>
      <c r="Z134" s="57">
        <f>VLOOKUP($O134,CardStats!$A$3:$AE$998,20,FALSE)</f>
        <v>0.42857142857142855</v>
      </c>
      <c r="AA134" s="57">
        <f>VLOOKUP($O134,CardStats!$A$3:$AE$998,22,FALSE)</f>
        <v>0.5</v>
      </c>
    </row>
    <row r="135" spans="1:27" ht="14.4" hidden="1" thickTop="1" x14ac:dyDescent="0.3">
      <c r="A135" s="51">
        <f>VLOOKUP($M135,CardStats!$A$3:$AE$998,5,FALSE)</f>
        <v>3.25</v>
      </c>
      <c r="B135" s="51">
        <f>VLOOKUP($M135,CardStats!$A$3:$AE$998,6,FALSE)</f>
        <v>2.7</v>
      </c>
      <c r="C135" s="51">
        <f>VLOOKUP($M135,CardStats!$A$3:$AE$998,8,FALSE)</f>
        <v>1.4</v>
      </c>
      <c r="D135" s="51">
        <f>VLOOKUP($M135,CardStats!$A$3:$AE$998,9,FALSE)</f>
        <v>1</v>
      </c>
      <c r="E135" s="57">
        <f>VLOOKUP($M135,CardStats!$A$3:$AE$998,11,FALSE)</f>
        <v>0.65</v>
      </c>
      <c r="F135" s="57">
        <f>VLOOKUP($M135,CardStats!$A$3:$AE$998,12,FALSE)</f>
        <v>0.6</v>
      </c>
      <c r="G135" s="57">
        <f>VLOOKUP($M135,CardStats!$A$3:$AE$998,14,FALSE)</f>
        <v>0.3</v>
      </c>
      <c r="H135" s="57">
        <f>VLOOKUP($M135,CardStats!$A$3:$AE$998,15,FALSE)</f>
        <v>0.2</v>
      </c>
      <c r="I135" s="57">
        <f>VLOOKUP($M135,CardStats!$A$3:$AE$998,17,FALSE)</f>
        <v>0.8</v>
      </c>
      <c r="J135" s="57">
        <f>VLOOKUP($M135,CardStats!$A$3:$AE$998,18,FALSE)</f>
        <v>0.7</v>
      </c>
      <c r="K135" s="57">
        <f>VLOOKUP($M135,CardStats!$A$3:$AE$998,20,FALSE)</f>
        <v>0.45</v>
      </c>
      <c r="L135" s="57">
        <f>VLOOKUP($M135,CardStats!$A$3:$AE$998,21,FALSE)</f>
        <v>0.3</v>
      </c>
      <c r="M135" s="53" t="str">
        <f>Fixtures!A131</f>
        <v>Guingamp</v>
      </c>
      <c r="N135" s="54">
        <f>Fixtures!D131</f>
        <v>43491</v>
      </c>
      <c r="O135" s="53" t="str">
        <f>Fixtures!B131</f>
        <v>Reims</v>
      </c>
      <c r="P135" s="51">
        <f>VLOOKUP($O135,CardStats!$A$3:$AE$998,5,FALSE)</f>
        <v>2.9047619047619047</v>
      </c>
      <c r="Q135" s="51">
        <f>VLOOKUP($O135,CardStats!$A$3:$AE$998,7,FALSE)</f>
        <v>2.9</v>
      </c>
      <c r="R135" s="51">
        <f>VLOOKUP($O135,CardStats!$A$3:$AE$998,8,FALSE)</f>
        <v>1.3809523809523809</v>
      </c>
      <c r="S135" s="51">
        <f>VLOOKUP($O135,CardStats!$A$3:$AE$998,10,FALSE)</f>
        <v>1.5</v>
      </c>
      <c r="T135" s="57">
        <f>VLOOKUP($O135,CardStats!$A$3:$AE$998,11,FALSE)</f>
        <v>0.52380952380952384</v>
      </c>
      <c r="U135" s="57">
        <f>VLOOKUP($O135,CardStats!$A$3:$AE$998,13,FALSE)</f>
        <v>0.6</v>
      </c>
      <c r="V135" s="57">
        <f>VLOOKUP($O135,CardStats!$A$3:$AE$998,14,FALSE)</f>
        <v>0.2857142857142857</v>
      </c>
      <c r="W135" s="57">
        <f>VLOOKUP($O135,CardStats!$A$3:$AE$998,16,FALSE)</f>
        <v>0.2</v>
      </c>
      <c r="X135" s="57">
        <f>VLOOKUP($O135,CardStats!$A$3:$AE$998,17,FALSE)</f>
        <v>0.8571428571428571</v>
      </c>
      <c r="Y135" s="57">
        <f>VLOOKUP($O135,CardStats!$A$3:$AE$998,19,FALSE)</f>
        <v>0.9</v>
      </c>
      <c r="Z135" s="57">
        <f>VLOOKUP($O135,CardStats!$A$3:$AE$998,20,FALSE)</f>
        <v>0.33333333333333331</v>
      </c>
      <c r="AA135" s="57">
        <f>VLOOKUP($O135,CardStats!$A$3:$AE$998,22,FALSE)</f>
        <v>0.4</v>
      </c>
    </row>
    <row r="136" spans="1:27" ht="14.4" hidden="1" thickTop="1" x14ac:dyDescent="0.3">
      <c r="A136" s="51">
        <f>VLOOKUP($M136,CardStats!$A$3:$AE$998,5,FALSE)</f>
        <v>3.65</v>
      </c>
      <c r="B136" s="51">
        <f>VLOOKUP($M136,CardStats!$A$3:$AE$998,6,FALSE)</f>
        <v>3.6</v>
      </c>
      <c r="C136" s="51">
        <f>VLOOKUP($M136,CardStats!$A$3:$AE$998,8,FALSE)</f>
        <v>1.9</v>
      </c>
      <c r="D136" s="51">
        <f>VLOOKUP($M136,CardStats!$A$3:$AE$998,9,FALSE)</f>
        <v>1.6</v>
      </c>
      <c r="E136" s="57">
        <f>VLOOKUP($M136,CardStats!$A$3:$AE$998,11,FALSE)</f>
        <v>0.7</v>
      </c>
      <c r="F136" s="57">
        <f>VLOOKUP($M136,CardStats!$A$3:$AE$998,12,FALSE)</f>
        <v>0.7</v>
      </c>
      <c r="G136" s="57">
        <f>VLOOKUP($M136,CardStats!$A$3:$AE$998,14,FALSE)</f>
        <v>0.25</v>
      </c>
      <c r="H136" s="57">
        <f>VLOOKUP($M136,CardStats!$A$3:$AE$998,15,FALSE)</f>
        <v>0.2</v>
      </c>
      <c r="I136" s="57">
        <f>VLOOKUP($M136,CardStats!$A$3:$AE$998,17,FALSE)</f>
        <v>0.85</v>
      </c>
      <c r="J136" s="57">
        <f>VLOOKUP($M136,CardStats!$A$3:$AE$998,18,FALSE)</f>
        <v>0.8</v>
      </c>
      <c r="K136" s="57">
        <f>VLOOKUP($M136,CardStats!$A$3:$AE$998,20,FALSE)</f>
        <v>0.55000000000000004</v>
      </c>
      <c r="L136" s="57">
        <f>VLOOKUP($M136,CardStats!$A$3:$AE$998,21,FALSE)</f>
        <v>0.3</v>
      </c>
      <c r="M136" s="53" t="str">
        <f>Fixtures!A132</f>
        <v>Nantes</v>
      </c>
      <c r="N136" s="54">
        <f>Fixtures!D132</f>
        <v>43491</v>
      </c>
      <c r="O136" s="53" t="str">
        <f>Fixtures!B132</f>
        <v>Saint-Étienne</v>
      </c>
      <c r="P136" s="51">
        <f>VLOOKUP($O136,CardStats!$A$3:$AE$998,5,FALSE)</f>
        <v>2.95</v>
      </c>
      <c r="Q136" s="51">
        <f>VLOOKUP($O136,CardStats!$A$3:$AE$998,7,FALSE)</f>
        <v>3.1</v>
      </c>
      <c r="R136" s="51">
        <f>VLOOKUP($O136,CardStats!$A$3:$AE$998,8,FALSE)</f>
        <v>1.65</v>
      </c>
      <c r="S136" s="51">
        <f>VLOOKUP($O136,CardStats!$A$3:$AE$998,10,FALSE)</f>
        <v>1.7</v>
      </c>
      <c r="T136" s="57">
        <f>VLOOKUP($O136,CardStats!$A$3:$AE$998,11,FALSE)</f>
        <v>0.7</v>
      </c>
      <c r="U136" s="57">
        <f>VLOOKUP($O136,CardStats!$A$3:$AE$998,13,FALSE)</f>
        <v>0.8</v>
      </c>
      <c r="V136" s="57">
        <f>VLOOKUP($O136,CardStats!$A$3:$AE$998,14,FALSE)</f>
        <v>0.15</v>
      </c>
      <c r="W136" s="57">
        <f>VLOOKUP($O136,CardStats!$A$3:$AE$998,16,FALSE)</f>
        <v>0.1</v>
      </c>
      <c r="X136" s="57">
        <f>VLOOKUP($O136,CardStats!$A$3:$AE$998,17,FALSE)</f>
        <v>0.8</v>
      </c>
      <c r="Y136" s="57">
        <f>VLOOKUP($O136,CardStats!$A$3:$AE$998,19,FALSE)</f>
        <v>0.9</v>
      </c>
      <c r="Z136" s="57">
        <f>VLOOKUP($O136,CardStats!$A$3:$AE$998,20,FALSE)</f>
        <v>0.55000000000000004</v>
      </c>
      <c r="AA136" s="57">
        <f>VLOOKUP($O136,CardStats!$A$3:$AE$998,22,FALSE)</f>
        <v>0.6</v>
      </c>
    </row>
    <row r="137" spans="1:27" ht="14.4" hidden="1" thickTop="1" x14ac:dyDescent="0.3">
      <c r="A137" s="51">
        <f>VLOOKUP($M137,CardStats!$A$3:$AE$998,5,FALSE)</f>
        <v>3.5714285714285716</v>
      </c>
      <c r="B137" s="51">
        <f>VLOOKUP($M137,CardStats!$A$3:$AE$998,6,FALSE)</f>
        <v>3.6</v>
      </c>
      <c r="C137" s="51">
        <f>VLOOKUP($M137,CardStats!$A$3:$AE$998,8,FALSE)</f>
        <v>2</v>
      </c>
      <c r="D137" s="51">
        <f>VLOOKUP($M137,CardStats!$A$3:$AE$998,9,FALSE)</f>
        <v>1.9</v>
      </c>
      <c r="E137" s="57">
        <f>VLOOKUP($M137,CardStats!$A$3:$AE$998,11,FALSE)</f>
        <v>0.66666666666666663</v>
      </c>
      <c r="F137" s="57">
        <f>VLOOKUP($M137,CardStats!$A$3:$AE$998,12,FALSE)</f>
        <v>0.7</v>
      </c>
      <c r="G137" s="57">
        <f>VLOOKUP($M137,CardStats!$A$3:$AE$998,14,FALSE)</f>
        <v>0.2857142857142857</v>
      </c>
      <c r="H137" s="57">
        <f>VLOOKUP($M137,CardStats!$A$3:$AE$998,15,FALSE)</f>
        <v>0.4</v>
      </c>
      <c r="I137" s="57">
        <f>VLOOKUP($M137,CardStats!$A$3:$AE$998,17,FALSE)</f>
        <v>0.95238095238095233</v>
      </c>
      <c r="J137" s="57">
        <f>VLOOKUP($M137,CardStats!$A$3:$AE$998,18,FALSE)</f>
        <v>1</v>
      </c>
      <c r="K137" s="57">
        <f>VLOOKUP($M137,CardStats!$A$3:$AE$998,20,FALSE)</f>
        <v>0.5714285714285714</v>
      </c>
      <c r="L137" s="57">
        <f>VLOOKUP($M137,CardStats!$A$3:$AE$998,21,FALSE)</f>
        <v>0.5</v>
      </c>
      <c r="M137" s="53" t="str">
        <f>Fixtures!A133</f>
        <v>Nice</v>
      </c>
      <c r="N137" s="54">
        <f>Fixtures!D133</f>
        <v>43491</v>
      </c>
      <c r="O137" s="53" t="str">
        <f>Fixtures!B133</f>
        <v>Nîmes</v>
      </c>
      <c r="P137" s="51">
        <f>VLOOKUP($O137,CardStats!$A$3:$AE$998,5,FALSE)</f>
        <v>3.8</v>
      </c>
      <c r="Q137" s="51">
        <f>VLOOKUP($O137,CardStats!$A$3:$AE$998,7,FALSE)</f>
        <v>2.9</v>
      </c>
      <c r="R137" s="51">
        <f>VLOOKUP($O137,CardStats!$A$3:$AE$998,8,FALSE)</f>
        <v>1.7</v>
      </c>
      <c r="S137" s="51">
        <f>VLOOKUP($O137,CardStats!$A$3:$AE$998,10,FALSE)</f>
        <v>1.4</v>
      </c>
      <c r="T137" s="57">
        <f>VLOOKUP($O137,CardStats!$A$3:$AE$998,11,FALSE)</f>
        <v>0.75</v>
      </c>
      <c r="U137" s="57">
        <f>VLOOKUP($O137,CardStats!$A$3:$AE$998,13,FALSE)</f>
        <v>0.6</v>
      </c>
      <c r="V137" s="57">
        <f>VLOOKUP($O137,CardStats!$A$3:$AE$998,14,FALSE)</f>
        <v>0.3</v>
      </c>
      <c r="W137" s="57">
        <f>VLOOKUP($O137,CardStats!$A$3:$AE$998,16,FALSE)</f>
        <v>0.1</v>
      </c>
      <c r="X137" s="57">
        <f>VLOOKUP($O137,CardStats!$A$3:$AE$998,17,FALSE)</f>
        <v>0.75</v>
      </c>
      <c r="Y137" s="57">
        <f>VLOOKUP($O137,CardStats!$A$3:$AE$998,19,FALSE)</f>
        <v>0.7</v>
      </c>
      <c r="Z137" s="57">
        <f>VLOOKUP($O137,CardStats!$A$3:$AE$998,20,FALSE)</f>
        <v>0.55000000000000004</v>
      </c>
      <c r="AA137" s="57">
        <f>VLOOKUP($O137,CardStats!$A$3:$AE$998,22,FALSE)</f>
        <v>0.5</v>
      </c>
    </row>
    <row r="138" spans="1:27" ht="14.4" hidden="1" thickTop="1" x14ac:dyDescent="0.3">
      <c r="A138" s="51">
        <f>VLOOKUP($M138,CardStats!$A$3:$AE$998,5,FALSE)</f>
        <v>3.4761904761904763</v>
      </c>
      <c r="B138" s="51">
        <f>VLOOKUP($M138,CardStats!$A$3:$AE$998,6,FALSE)</f>
        <v>3.5</v>
      </c>
      <c r="C138" s="51">
        <f>VLOOKUP($M138,CardStats!$A$3:$AE$998,8,FALSE)</f>
        <v>1.7619047619047619</v>
      </c>
      <c r="D138" s="51">
        <f>VLOOKUP($M138,CardStats!$A$3:$AE$998,9,FALSE)</f>
        <v>1.7</v>
      </c>
      <c r="E138" s="57">
        <f>VLOOKUP($M138,CardStats!$A$3:$AE$998,11,FALSE)</f>
        <v>0.66666666666666663</v>
      </c>
      <c r="F138" s="57">
        <f>VLOOKUP($M138,CardStats!$A$3:$AE$998,12,FALSE)</f>
        <v>0.8</v>
      </c>
      <c r="G138" s="57">
        <f>VLOOKUP($M138,CardStats!$A$3:$AE$998,14,FALSE)</f>
        <v>0.23809523809523808</v>
      </c>
      <c r="H138" s="57">
        <f>VLOOKUP($M138,CardStats!$A$3:$AE$998,15,FALSE)</f>
        <v>0.2</v>
      </c>
      <c r="I138" s="57">
        <f>VLOOKUP($M138,CardStats!$A$3:$AE$998,17,FALSE)</f>
        <v>0.95238095238095233</v>
      </c>
      <c r="J138" s="57">
        <f>VLOOKUP($M138,CardStats!$A$3:$AE$998,18,FALSE)</f>
        <v>1</v>
      </c>
      <c r="K138" s="57">
        <f>VLOOKUP($M138,CardStats!$A$3:$AE$998,20,FALSE)</f>
        <v>0.47619047619047616</v>
      </c>
      <c r="L138" s="57">
        <f>VLOOKUP($M138,CardStats!$A$3:$AE$998,21,FALSE)</f>
        <v>0.4</v>
      </c>
      <c r="M138" s="53" t="str">
        <f>Fixtures!A134</f>
        <v>Strasbourg</v>
      </c>
      <c r="N138" s="54">
        <f>Fixtures!D134</f>
        <v>43491</v>
      </c>
      <c r="O138" s="53" t="str">
        <f>Fixtures!B134</f>
        <v>Bordeaux</v>
      </c>
      <c r="P138" s="51">
        <f>VLOOKUP($O138,CardStats!$A$3:$AE$998,5,FALSE)</f>
        <v>3.0526315789473686</v>
      </c>
      <c r="Q138" s="51">
        <f>VLOOKUP($O138,CardStats!$A$3:$AE$998,7,FALSE)</f>
        <v>3.4444444444444446</v>
      </c>
      <c r="R138" s="51">
        <f>VLOOKUP($O138,CardStats!$A$3:$AE$998,8,FALSE)</f>
        <v>1.6842105263157894</v>
      </c>
      <c r="S138" s="51">
        <f>VLOOKUP($O138,CardStats!$A$3:$AE$998,10,FALSE)</f>
        <v>2.2222222222222223</v>
      </c>
      <c r="T138" s="57">
        <f>VLOOKUP($O138,CardStats!$A$3:$AE$998,11,FALSE)</f>
        <v>0.52631578947368418</v>
      </c>
      <c r="U138" s="57">
        <f>VLOOKUP($O138,CardStats!$A$3:$AE$998,13,FALSE)</f>
        <v>0.66666666666666663</v>
      </c>
      <c r="V138" s="57">
        <f>VLOOKUP($O138,CardStats!$A$3:$AE$998,14,FALSE)</f>
        <v>0.26315789473684209</v>
      </c>
      <c r="W138" s="57">
        <f>VLOOKUP($O138,CardStats!$A$3:$AE$998,16,FALSE)</f>
        <v>0.44444444444444442</v>
      </c>
      <c r="X138" s="57">
        <f>VLOOKUP($O138,CardStats!$A$3:$AE$998,17,FALSE)</f>
        <v>0.84210526315789469</v>
      </c>
      <c r="Y138" s="57">
        <f>VLOOKUP($O138,CardStats!$A$3:$AE$998,19,FALSE)</f>
        <v>0.88888888888888884</v>
      </c>
      <c r="Z138" s="57">
        <f>VLOOKUP($O138,CardStats!$A$3:$AE$998,20,FALSE)</f>
        <v>0.36842105263157893</v>
      </c>
      <c r="AA138" s="57">
        <f>VLOOKUP($O138,CardStats!$A$3:$AE$998,22,FALSE)</f>
        <v>0.55555555555555558</v>
      </c>
    </row>
    <row r="139" spans="1:27" ht="14.4" thickTop="1" x14ac:dyDescent="0.3">
      <c r="A139" s="51">
        <f>VLOOKUP($M139,CardStats!$A$3:$AE$998,5,FALSE)</f>
        <v>2.9444444444444446</v>
      </c>
      <c r="B139" s="51">
        <f>VLOOKUP($M139,CardStats!$A$3:$AE$998,6,FALSE)</f>
        <v>3.1111111111111112</v>
      </c>
      <c r="C139" s="51">
        <f>VLOOKUP($M139,CardStats!$A$3:$AE$998,8,FALSE)</f>
        <v>1.2777777777777777</v>
      </c>
      <c r="D139" s="51">
        <f>VLOOKUP($M139,CardStats!$A$3:$AE$998,9,FALSE)</f>
        <v>1.1111111111111112</v>
      </c>
      <c r="E139" s="57">
        <f>VLOOKUP($M139,CardStats!$A$3:$AE$998,11,FALSE)</f>
        <v>0.55555555555555558</v>
      </c>
      <c r="F139" s="57">
        <f>VLOOKUP($M139,CardStats!$A$3:$AE$998,12,FALSE)</f>
        <v>0.55555555555555558</v>
      </c>
      <c r="G139" s="57">
        <f>VLOOKUP($M139,CardStats!$A$3:$AE$998,14,FALSE)</f>
        <v>0.22222222222222221</v>
      </c>
      <c r="H139" s="57">
        <f>VLOOKUP($M139,CardStats!$A$3:$AE$998,15,FALSE)</f>
        <v>0.22222222222222221</v>
      </c>
      <c r="I139" s="57">
        <f>VLOOKUP($M139,CardStats!$A$3:$AE$998,17,FALSE)</f>
        <v>0.72222222222222221</v>
      </c>
      <c r="J139" s="57">
        <f>VLOOKUP($M139,CardStats!$A$3:$AE$998,18,FALSE)</f>
        <v>0.66666666666666663</v>
      </c>
      <c r="K139" s="57">
        <f>VLOOKUP($M139,CardStats!$A$3:$AE$998,20,FALSE)</f>
        <v>0.44444444444444442</v>
      </c>
      <c r="L139" s="57">
        <f>VLOOKUP($M139,CardStats!$A$3:$AE$998,21,FALSE)</f>
        <v>0.33333333333333331</v>
      </c>
      <c r="M139" s="53" t="str">
        <f>Fixtures!A135</f>
        <v>Borussia Dortmund</v>
      </c>
      <c r="N139" s="54">
        <f>Fixtures!D135</f>
        <v>43491</v>
      </c>
      <c r="O139" s="53" t="str">
        <f>Fixtures!B135</f>
        <v>Hannover 96</v>
      </c>
      <c r="P139" s="51">
        <f>VLOOKUP($O139,CardStats!$A$3:$AE$998,5,FALSE)</f>
        <v>3.4117647058823528</v>
      </c>
      <c r="Q139" s="51">
        <f>VLOOKUP($O139,CardStats!$A$3:$AE$998,7,FALSE)</f>
        <v>3.3333333333333335</v>
      </c>
      <c r="R139" s="51">
        <f>VLOOKUP($O139,CardStats!$A$3:$AE$998,8,FALSE)</f>
        <v>1.8823529411764706</v>
      </c>
      <c r="S139" s="51">
        <f>VLOOKUP($O139,CardStats!$A$3:$AE$998,10,FALSE)</f>
        <v>2</v>
      </c>
      <c r="T139" s="57">
        <f>VLOOKUP($O139,CardStats!$A$3:$AE$998,11,FALSE)</f>
        <v>0.70588235294117652</v>
      </c>
      <c r="U139" s="57">
        <f>VLOOKUP($O139,CardStats!$A$3:$AE$998,13,FALSE)</f>
        <v>0.66666666666666663</v>
      </c>
      <c r="V139" s="57">
        <f>VLOOKUP($O139,CardStats!$A$3:$AE$998,14,FALSE)</f>
        <v>0.29411764705882354</v>
      </c>
      <c r="W139" s="57">
        <f>VLOOKUP($O139,CardStats!$A$3:$AE$998,16,FALSE)</f>
        <v>0.33333333333333331</v>
      </c>
      <c r="X139" s="57">
        <f>VLOOKUP($O139,CardStats!$A$3:$AE$998,17,FALSE)</f>
        <v>0.88235294117647056</v>
      </c>
      <c r="Y139" s="57">
        <f>VLOOKUP($O139,CardStats!$A$3:$AE$998,19,FALSE)</f>
        <v>0.88888888888888884</v>
      </c>
      <c r="Z139" s="57">
        <f>VLOOKUP($O139,CardStats!$A$3:$AE$998,20,FALSE)</f>
        <v>0.6470588235294118</v>
      </c>
      <c r="AA139" s="57">
        <f>VLOOKUP($O139,CardStats!$A$3:$AE$998,22,FALSE)</f>
        <v>0.77777777777777779</v>
      </c>
    </row>
    <row r="140" spans="1:27" x14ac:dyDescent="0.3">
      <c r="A140" s="51">
        <f>VLOOKUP($M140,CardStats!$A$3:$AE$998,5,FALSE)</f>
        <v>2.4117647058823528</v>
      </c>
      <c r="B140" s="51">
        <f>VLOOKUP($M140,CardStats!$A$3:$AE$998,6,FALSE)</f>
        <v>2.5714285714285716</v>
      </c>
      <c r="C140" s="51">
        <f>VLOOKUP($M140,CardStats!$A$3:$AE$998,8,FALSE)</f>
        <v>1.1176470588235294</v>
      </c>
      <c r="D140" s="51">
        <f>VLOOKUP($M140,CardStats!$A$3:$AE$998,9,FALSE)</f>
        <v>0.8571428571428571</v>
      </c>
      <c r="E140" s="57">
        <f>VLOOKUP($M140,CardStats!$A$3:$AE$998,11,FALSE)</f>
        <v>0.47058823529411764</v>
      </c>
      <c r="F140" s="57">
        <f>VLOOKUP($M140,CardStats!$A$3:$AE$998,12,FALSE)</f>
        <v>0.42857142857142855</v>
      </c>
      <c r="G140" s="57">
        <f>VLOOKUP($M140,CardStats!$A$3:$AE$998,14,FALSE)</f>
        <v>5.8823529411764705E-2</v>
      </c>
      <c r="H140" s="57">
        <f>VLOOKUP($M140,CardStats!$A$3:$AE$998,15,FALSE)</f>
        <v>0.14285714285714285</v>
      </c>
      <c r="I140" s="57">
        <f>VLOOKUP($M140,CardStats!$A$3:$AE$998,17,FALSE)</f>
        <v>0.70588235294117652</v>
      </c>
      <c r="J140" s="57">
        <f>VLOOKUP($M140,CardStats!$A$3:$AE$998,18,FALSE)</f>
        <v>0.5714285714285714</v>
      </c>
      <c r="K140" s="57">
        <f>VLOOKUP($M140,CardStats!$A$3:$AE$998,20,FALSE)</f>
        <v>0.41176470588235292</v>
      </c>
      <c r="L140" s="57">
        <f>VLOOKUP($M140,CardStats!$A$3:$AE$998,21,FALSE)</f>
        <v>0.2857142857142857</v>
      </c>
      <c r="M140" s="53" t="str">
        <f>Fixtures!A136</f>
        <v>Borussia M'gladbach</v>
      </c>
      <c r="N140" s="54">
        <f>Fixtures!D136</f>
        <v>43491</v>
      </c>
      <c r="O140" s="53" t="str">
        <f>Fixtures!B136</f>
        <v>Augsburg</v>
      </c>
      <c r="P140" s="51">
        <f>VLOOKUP($O140,CardStats!$A$3:$AE$998,5,FALSE)</f>
        <v>3.2352941176470589</v>
      </c>
      <c r="Q140" s="51">
        <f>VLOOKUP($O140,CardStats!$A$3:$AE$998,7,FALSE)</f>
        <v>3.1111111111111112</v>
      </c>
      <c r="R140" s="51">
        <f>VLOOKUP($O140,CardStats!$A$3:$AE$998,8,FALSE)</f>
        <v>1.5294117647058822</v>
      </c>
      <c r="S140" s="51">
        <f>VLOOKUP($O140,CardStats!$A$3:$AE$998,10,FALSE)</f>
        <v>1.7777777777777777</v>
      </c>
      <c r="T140" s="57">
        <f>VLOOKUP($O140,CardStats!$A$3:$AE$998,11,FALSE)</f>
        <v>0.6470588235294118</v>
      </c>
      <c r="U140" s="57">
        <f>VLOOKUP($O140,CardStats!$A$3:$AE$998,13,FALSE)</f>
        <v>0.55555555555555558</v>
      </c>
      <c r="V140" s="57">
        <f>VLOOKUP($O140,CardStats!$A$3:$AE$998,14,FALSE)</f>
        <v>0.29411764705882354</v>
      </c>
      <c r="W140" s="57">
        <f>VLOOKUP($O140,CardStats!$A$3:$AE$998,16,FALSE)</f>
        <v>0.22222222222222221</v>
      </c>
      <c r="X140" s="57">
        <f>VLOOKUP($O140,CardStats!$A$3:$AE$998,17,FALSE)</f>
        <v>0.76470588235294112</v>
      </c>
      <c r="Y140" s="57">
        <f>VLOOKUP($O140,CardStats!$A$3:$AE$998,19,FALSE)</f>
        <v>0.77777777777777779</v>
      </c>
      <c r="Z140" s="57">
        <f>VLOOKUP($O140,CardStats!$A$3:$AE$998,20,FALSE)</f>
        <v>0.52941176470588236</v>
      </c>
      <c r="AA140" s="57">
        <f>VLOOKUP($O140,CardStats!$A$3:$AE$998,22,FALSE)</f>
        <v>0.55555555555555558</v>
      </c>
    </row>
    <row r="141" spans="1:27" x14ac:dyDescent="0.3">
      <c r="A141" s="51">
        <f>VLOOKUP($M141,CardStats!$A$3:$AE$998,5,FALSE)</f>
        <v>2.8333333333333335</v>
      </c>
      <c r="B141" s="51">
        <f>VLOOKUP($M141,CardStats!$A$3:$AE$998,6,FALSE)</f>
        <v>2.4444444444444446</v>
      </c>
      <c r="C141" s="51">
        <f>VLOOKUP($M141,CardStats!$A$3:$AE$998,8,FALSE)</f>
        <v>1.5555555555555556</v>
      </c>
      <c r="D141" s="51">
        <f>VLOOKUP($M141,CardStats!$A$3:$AE$998,9,FALSE)</f>
        <v>1.2222222222222223</v>
      </c>
      <c r="E141" s="57">
        <f>VLOOKUP($M141,CardStats!$A$3:$AE$998,11,FALSE)</f>
        <v>0.55555555555555558</v>
      </c>
      <c r="F141" s="57">
        <f>VLOOKUP($M141,CardStats!$A$3:$AE$998,12,FALSE)</f>
        <v>0.44444444444444442</v>
      </c>
      <c r="G141" s="57">
        <f>VLOOKUP($M141,CardStats!$A$3:$AE$998,14,FALSE)</f>
        <v>0.16666666666666666</v>
      </c>
      <c r="H141" s="57">
        <f>VLOOKUP($M141,CardStats!$A$3:$AE$998,15,FALSE)</f>
        <v>0.1111111111111111</v>
      </c>
      <c r="I141" s="57">
        <f>VLOOKUP($M141,CardStats!$A$3:$AE$998,17,FALSE)</f>
        <v>0.77777777777777779</v>
      </c>
      <c r="J141" s="57">
        <f>VLOOKUP($M141,CardStats!$A$3:$AE$998,18,FALSE)</f>
        <v>0.66666666666666663</v>
      </c>
      <c r="K141" s="57">
        <f>VLOOKUP($M141,CardStats!$A$3:$AE$998,20,FALSE)</f>
        <v>0.55555555555555558</v>
      </c>
      <c r="L141" s="57">
        <f>VLOOKUP($M141,CardStats!$A$3:$AE$998,21,FALSE)</f>
        <v>0.44444444444444442</v>
      </c>
      <c r="M141" s="53" t="str">
        <f>Fixtures!A137</f>
        <v>Werder Bremen</v>
      </c>
      <c r="N141" s="54">
        <f>Fixtures!D137</f>
        <v>43491</v>
      </c>
      <c r="O141" s="53" t="str">
        <f>Fixtures!B137</f>
        <v>Eintracht Frankfurt</v>
      </c>
      <c r="P141" s="51">
        <f>VLOOKUP($O141,CardStats!$A$3:$AE$998,5,FALSE)</f>
        <v>2.9375</v>
      </c>
      <c r="Q141" s="51">
        <f>VLOOKUP($O141,CardStats!$A$3:$AE$998,7,FALSE)</f>
        <v>2.625</v>
      </c>
      <c r="R141" s="51">
        <f>VLOOKUP($O141,CardStats!$A$3:$AE$998,8,FALSE)</f>
        <v>1.4375</v>
      </c>
      <c r="S141" s="51">
        <f>VLOOKUP($O141,CardStats!$A$3:$AE$998,10,FALSE)</f>
        <v>1.625</v>
      </c>
      <c r="T141" s="57">
        <f>VLOOKUP($O141,CardStats!$A$3:$AE$998,11,FALSE)</f>
        <v>0.5</v>
      </c>
      <c r="U141" s="57">
        <f>VLOOKUP($O141,CardStats!$A$3:$AE$998,13,FALSE)</f>
        <v>0.5</v>
      </c>
      <c r="V141" s="57">
        <f>VLOOKUP($O141,CardStats!$A$3:$AE$998,14,FALSE)</f>
        <v>0.1875</v>
      </c>
      <c r="W141" s="57">
        <f>VLOOKUP($O141,CardStats!$A$3:$AE$998,16,FALSE)</f>
        <v>0.25</v>
      </c>
      <c r="X141" s="57">
        <f>VLOOKUP($O141,CardStats!$A$3:$AE$998,17,FALSE)</f>
        <v>0.75</v>
      </c>
      <c r="Y141" s="57">
        <f>VLOOKUP($O141,CardStats!$A$3:$AE$998,19,FALSE)</f>
        <v>0.75</v>
      </c>
      <c r="Z141" s="57">
        <f>VLOOKUP($O141,CardStats!$A$3:$AE$998,20,FALSE)</f>
        <v>0.5</v>
      </c>
      <c r="AA141" s="57">
        <f>VLOOKUP($O141,CardStats!$A$3:$AE$998,22,FALSE)</f>
        <v>0.625</v>
      </c>
    </row>
    <row r="142" spans="1:27" x14ac:dyDescent="0.3">
      <c r="A142" s="51">
        <f>VLOOKUP($M142,CardStats!$A$3:$AE$998,5,FALSE)</f>
        <v>2.8235294117647061</v>
      </c>
      <c r="B142" s="51">
        <f>VLOOKUP($M142,CardStats!$A$3:$AE$998,6,FALSE)</f>
        <v>3.1111111111111112</v>
      </c>
      <c r="C142" s="51">
        <f>VLOOKUP($M142,CardStats!$A$3:$AE$998,8,FALSE)</f>
        <v>1.3529411764705883</v>
      </c>
      <c r="D142" s="51">
        <f>VLOOKUP($M142,CardStats!$A$3:$AE$998,9,FALSE)</f>
        <v>1.3333333333333333</v>
      </c>
      <c r="E142" s="57">
        <f>VLOOKUP($M142,CardStats!$A$3:$AE$998,11,FALSE)</f>
        <v>0.47058823529411764</v>
      </c>
      <c r="F142" s="57">
        <f>VLOOKUP($M142,CardStats!$A$3:$AE$998,12,FALSE)</f>
        <v>0.55555555555555558</v>
      </c>
      <c r="G142" s="57">
        <f>VLOOKUP($M142,CardStats!$A$3:$AE$998,14,FALSE)</f>
        <v>0.17647058823529413</v>
      </c>
      <c r="H142" s="57">
        <f>VLOOKUP($M142,CardStats!$A$3:$AE$998,15,FALSE)</f>
        <v>0.22222222222222221</v>
      </c>
      <c r="I142" s="57">
        <f>VLOOKUP($M142,CardStats!$A$3:$AE$998,17,FALSE)</f>
        <v>0.82352941176470584</v>
      </c>
      <c r="J142" s="57">
        <f>VLOOKUP($M142,CardStats!$A$3:$AE$998,18,FALSE)</f>
        <v>0.77777777777777779</v>
      </c>
      <c r="K142" s="57">
        <f>VLOOKUP($M142,CardStats!$A$3:$AE$998,20,FALSE)</f>
        <v>0.41176470588235292</v>
      </c>
      <c r="L142" s="57">
        <f>VLOOKUP($M142,CardStats!$A$3:$AE$998,21,FALSE)</f>
        <v>0.44444444444444442</v>
      </c>
      <c r="M142" s="53" t="str">
        <f>Fixtures!A138</f>
        <v>Freiburg</v>
      </c>
      <c r="N142" s="54">
        <f>Fixtures!D138</f>
        <v>43491</v>
      </c>
      <c r="O142" s="53" t="str">
        <f>Fixtures!B138</f>
        <v>Hoffenheim</v>
      </c>
      <c r="P142" s="51">
        <f>VLOOKUP($O142,CardStats!$A$3:$AE$998,5,FALSE)</f>
        <v>3.2352941176470589</v>
      </c>
      <c r="Q142" s="51">
        <f>VLOOKUP($O142,CardStats!$A$3:$AE$998,7,FALSE)</f>
        <v>3.2857142857142856</v>
      </c>
      <c r="R142" s="51">
        <f>VLOOKUP($O142,CardStats!$A$3:$AE$998,8,FALSE)</f>
        <v>1.4705882352941178</v>
      </c>
      <c r="S142" s="51">
        <f>VLOOKUP($O142,CardStats!$A$3:$AE$998,10,FALSE)</f>
        <v>1.8571428571428572</v>
      </c>
      <c r="T142" s="57">
        <f>VLOOKUP($O142,CardStats!$A$3:$AE$998,11,FALSE)</f>
        <v>0.58823529411764708</v>
      </c>
      <c r="U142" s="57">
        <f>VLOOKUP($O142,CardStats!$A$3:$AE$998,13,FALSE)</f>
        <v>0.5714285714285714</v>
      </c>
      <c r="V142" s="57">
        <f>VLOOKUP($O142,CardStats!$A$3:$AE$998,14,FALSE)</f>
        <v>0.23529411764705882</v>
      </c>
      <c r="W142" s="57">
        <f>VLOOKUP($O142,CardStats!$A$3:$AE$998,16,FALSE)</f>
        <v>0.2857142857142857</v>
      </c>
      <c r="X142" s="57">
        <f>VLOOKUP($O142,CardStats!$A$3:$AE$998,17,FALSE)</f>
        <v>0.88235294117647056</v>
      </c>
      <c r="Y142" s="57">
        <f>VLOOKUP($O142,CardStats!$A$3:$AE$998,19,FALSE)</f>
        <v>1</v>
      </c>
      <c r="Z142" s="57">
        <f>VLOOKUP($O142,CardStats!$A$3:$AE$998,20,FALSE)</f>
        <v>0.41176470588235292</v>
      </c>
      <c r="AA142" s="57">
        <f>VLOOKUP($O142,CardStats!$A$3:$AE$998,22,FALSE)</f>
        <v>0.5714285714285714</v>
      </c>
    </row>
    <row r="143" spans="1:27" x14ac:dyDescent="0.3">
      <c r="A143" s="51">
        <f>VLOOKUP($M143,CardStats!$A$3:$AE$998,5,FALSE)</f>
        <v>3</v>
      </c>
      <c r="B143" s="51">
        <f>VLOOKUP($M143,CardStats!$A$3:$AE$998,6,FALSE)</f>
        <v>3.1111111111111112</v>
      </c>
      <c r="C143" s="51">
        <f>VLOOKUP($M143,CardStats!$A$3:$AE$998,8,FALSE)</f>
        <v>1.3333333333333333</v>
      </c>
      <c r="D143" s="51">
        <f>VLOOKUP($M143,CardStats!$A$3:$AE$998,9,FALSE)</f>
        <v>1.4444444444444444</v>
      </c>
      <c r="E143" s="57">
        <f>VLOOKUP($M143,CardStats!$A$3:$AE$998,11,FALSE)</f>
        <v>0.61111111111111116</v>
      </c>
      <c r="F143" s="57">
        <f>VLOOKUP($M143,CardStats!$A$3:$AE$998,12,FALSE)</f>
        <v>0.66666666666666663</v>
      </c>
      <c r="G143" s="57">
        <f>VLOOKUP($M143,CardStats!$A$3:$AE$998,14,FALSE)</f>
        <v>0.16666666666666666</v>
      </c>
      <c r="H143" s="57">
        <f>VLOOKUP($M143,CardStats!$A$3:$AE$998,15,FALSE)</f>
        <v>0.22222222222222221</v>
      </c>
      <c r="I143" s="57">
        <f>VLOOKUP($M143,CardStats!$A$3:$AE$998,17,FALSE)</f>
        <v>0.72222222222222221</v>
      </c>
      <c r="J143" s="57">
        <f>VLOOKUP($M143,CardStats!$A$3:$AE$998,18,FALSE)</f>
        <v>0.77777777777777779</v>
      </c>
      <c r="K143" s="57">
        <f>VLOOKUP($M143,CardStats!$A$3:$AE$998,20,FALSE)</f>
        <v>0.44444444444444442</v>
      </c>
      <c r="L143" s="57">
        <f>VLOOKUP($M143,CardStats!$A$3:$AE$998,21,FALSE)</f>
        <v>0.44444444444444442</v>
      </c>
      <c r="M143" s="53" t="str">
        <f>Fixtures!A139</f>
        <v>Mainz 05</v>
      </c>
      <c r="N143" s="54">
        <f>Fixtures!D139</f>
        <v>43491</v>
      </c>
      <c r="O143" s="53" t="str">
        <f>Fixtures!B139</f>
        <v>Nürnberg</v>
      </c>
      <c r="P143" s="51">
        <f>VLOOKUP($O143,CardStats!$A$3:$AE$998,5,FALSE)</f>
        <v>3.2941176470588234</v>
      </c>
      <c r="Q143" s="51">
        <f>VLOOKUP($O143,CardStats!$A$3:$AE$998,7,FALSE)</f>
        <v>2.75</v>
      </c>
      <c r="R143" s="51">
        <f>VLOOKUP($O143,CardStats!$A$3:$AE$998,8,FALSE)</f>
        <v>1.7647058823529411</v>
      </c>
      <c r="S143" s="51">
        <f>VLOOKUP($O143,CardStats!$A$3:$AE$998,10,FALSE)</f>
        <v>1.625</v>
      </c>
      <c r="T143" s="57">
        <f>VLOOKUP($O143,CardStats!$A$3:$AE$998,11,FALSE)</f>
        <v>0.58823529411764708</v>
      </c>
      <c r="U143" s="57">
        <f>VLOOKUP($O143,CardStats!$A$3:$AE$998,13,FALSE)</f>
        <v>0.375</v>
      </c>
      <c r="V143" s="57">
        <f>VLOOKUP($O143,CardStats!$A$3:$AE$998,14,FALSE)</f>
        <v>0.29411764705882354</v>
      </c>
      <c r="W143" s="57">
        <f>VLOOKUP($O143,CardStats!$A$3:$AE$998,16,FALSE)</f>
        <v>0.25</v>
      </c>
      <c r="X143" s="57">
        <f>VLOOKUP($O143,CardStats!$A$3:$AE$998,17,FALSE)</f>
        <v>0.82352941176470584</v>
      </c>
      <c r="Y143" s="57">
        <f>VLOOKUP($O143,CardStats!$A$3:$AE$998,19,FALSE)</f>
        <v>0.75</v>
      </c>
      <c r="Z143" s="57">
        <f>VLOOKUP($O143,CardStats!$A$3:$AE$998,20,FALSE)</f>
        <v>0.6470588235294118</v>
      </c>
      <c r="AA143" s="57">
        <f>VLOOKUP($O143,CardStats!$A$3:$AE$998,22,FALSE)</f>
        <v>0.625</v>
      </c>
    </row>
    <row r="144" spans="1:27" hidden="1" x14ac:dyDescent="0.3">
      <c r="A144" s="51">
        <f>VLOOKUP($M144,CardStats!$A$3:$AE$998,5,FALSE)</f>
        <v>4.2352941176470589</v>
      </c>
      <c r="B144" s="51">
        <f>VLOOKUP($M144,CardStats!$A$3:$AE$998,6,FALSE)</f>
        <v>3.4444444444444446</v>
      </c>
      <c r="C144" s="51">
        <f>VLOOKUP($M144,CardStats!$A$3:$AE$998,8,FALSE)</f>
        <v>2.0588235294117645</v>
      </c>
      <c r="D144" s="51">
        <f>VLOOKUP($M144,CardStats!$A$3:$AE$998,9,FALSE)</f>
        <v>1.3333333333333333</v>
      </c>
      <c r="E144" s="57">
        <f>VLOOKUP($M144,CardStats!$A$3:$AE$998,11,FALSE)</f>
        <v>0.70588235294117652</v>
      </c>
      <c r="F144" s="57">
        <f>VLOOKUP($M144,CardStats!$A$3:$AE$998,12,FALSE)</f>
        <v>0.55555555555555558</v>
      </c>
      <c r="G144" s="57">
        <f>VLOOKUP($M144,CardStats!$A$3:$AE$998,14,FALSE)</f>
        <v>0.35294117647058826</v>
      </c>
      <c r="H144" s="57">
        <f>VLOOKUP($M144,CardStats!$A$3:$AE$998,15,FALSE)</f>
        <v>0.22222222222222221</v>
      </c>
      <c r="I144" s="57">
        <f>VLOOKUP($M144,CardStats!$A$3:$AE$998,17,FALSE)</f>
        <v>0.88235294117647056</v>
      </c>
      <c r="J144" s="57">
        <f>VLOOKUP($M144,CardStats!$A$3:$AE$998,18,FALSE)</f>
        <v>0.77777777777777779</v>
      </c>
      <c r="K144" s="57">
        <f>VLOOKUP($M144,CardStats!$A$3:$AE$998,20,FALSE)</f>
        <v>0.52941176470588236</v>
      </c>
      <c r="L144" s="57">
        <f>VLOOKUP($M144,CardStats!$A$3:$AE$998,21,FALSE)</f>
        <v>0.33333333333333331</v>
      </c>
      <c r="M144" s="53" t="str">
        <f>Fixtures!A140</f>
        <v>Wolfsburg</v>
      </c>
      <c r="N144" s="54">
        <f>Fixtures!D140</f>
        <v>43491</v>
      </c>
      <c r="O144" s="53" t="str">
        <f>Fixtures!B140</f>
        <v>Bayer Leverkusen</v>
      </c>
      <c r="P144" s="51">
        <f>VLOOKUP($O144,CardStats!$A$3:$AE$998,5,FALSE)</f>
        <v>3.5</v>
      </c>
      <c r="Q144" s="51">
        <f>VLOOKUP($O144,CardStats!$A$3:$AE$998,7,FALSE)</f>
        <v>3.625</v>
      </c>
      <c r="R144" s="51">
        <f>VLOOKUP($O144,CardStats!$A$3:$AE$998,8,FALSE)</f>
        <v>1.625</v>
      </c>
      <c r="S144" s="51">
        <f>VLOOKUP($O144,CardStats!$A$3:$AE$998,10,FALSE)</f>
        <v>1.875</v>
      </c>
      <c r="T144" s="57">
        <f>VLOOKUP($O144,CardStats!$A$3:$AE$998,11,FALSE)</f>
        <v>0.6875</v>
      </c>
      <c r="U144" s="57">
        <f>VLOOKUP($O144,CardStats!$A$3:$AE$998,13,FALSE)</f>
        <v>0.75</v>
      </c>
      <c r="V144" s="57">
        <f>VLOOKUP($O144,CardStats!$A$3:$AE$998,14,FALSE)</f>
        <v>0.25</v>
      </c>
      <c r="W144" s="57">
        <f>VLOOKUP($O144,CardStats!$A$3:$AE$998,16,FALSE)</f>
        <v>0.25</v>
      </c>
      <c r="X144" s="57">
        <f>VLOOKUP($O144,CardStats!$A$3:$AE$998,17,FALSE)</f>
        <v>0.9375</v>
      </c>
      <c r="Y144" s="57">
        <f>VLOOKUP($O144,CardStats!$A$3:$AE$998,19,FALSE)</f>
        <v>1</v>
      </c>
      <c r="Z144" s="57">
        <f>VLOOKUP($O144,CardStats!$A$3:$AE$998,20,FALSE)</f>
        <v>0.5</v>
      </c>
      <c r="AA144" s="57">
        <f>VLOOKUP($O144,CardStats!$A$3:$AE$998,22,FALSE)</f>
        <v>0.625</v>
      </c>
    </row>
    <row r="145" spans="1:27" hidden="1" x14ac:dyDescent="0.3">
      <c r="A145" s="51">
        <f>VLOOKUP($M145,CardStats!$A$3:$AE$998,5,FALSE)</f>
        <v>3.8148148148148149</v>
      </c>
      <c r="B145" s="51">
        <f>VLOOKUP($M145,CardStats!$A$3:$AE$998,6,FALSE)</f>
        <v>3.4285714285714284</v>
      </c>
      <c r="C145" s="51">
        <f>VLOOKUP($M145,CardStats!$A$3:$AE$998,8,FALSE)</f>
        <v>1.5925925925925926</v>
      </c>
      <c r="D145" s="51">
        <f>VLOOKUP($M145,CardStats!$A$3:$AE$998,9,FALSE)</f>
        <v>1.3571428571428572</v>
      </c>
      <c r="E145" s="57">
        <f>VLOOKUP($M145,CardStats!$A$3:$AE$998,11,FALSE)</f>
        <v>0.62962962962962965</v>
      </c>
      <c r="F145" s="57">
        <f>VLOOKUP($M145,CardStats!$A$3:$AE$998,12,FALSE)</f>
        <v>0.5714285714285714</v>
      </c>
      <c r="G145" s="57">
        <f>VLOOKUP($M145,CardStats!$A$3:$AE$998,14,FALSE)</f>
        <v>0.37037037037037035</v>
      </c>
      <c r="H145" s="57">
        <f>VLOOKUP($M145,CardStats!$A$3:$AE$998,15,FALSE)</f>
        <v>0.2857142857142857</v>
      </c>
      <c r="I145" s="57">
        <f>VLOOKUP($M145,CardStats!$A$3:$AE$998,17,FALSE)</f>
        <v>0.88888888888888884</v>
      </c>
      <c r="J145" s="57">
        <f>VLOOKUP($M145,CardStats!$A$3:$AE$998,18,FALSE)</f>
        <v>0.7857142857142857</v>
      </c>
      <c r="K145" s="57">
        <f>VLOOKUP($M145,CardStats!$A$3:$AE$998,20,FALSE)</f>
        <v>0.55555555555555558</v>
      </c>
      <c r="L145" s="57">
        <f>VLOOKUP($M145,CardStats!$A$3:$AE$998,21,FALSE)</f>
        <v>0.5</v>
      </c>
      <c r="M145" s="53" t="str">
        <f>Fixtures!A141</f>
        <v>Bromley</v>
      </c>
      <c r="N145" s="54">
        <f>Fixtures!D141</f>
        <v>43491</v>
      </c>
      <c r="O145" s="53" t="str">
        <f>Fixtures!B141</f>
        <v>Eastleigh</v>
      </c>
      <c r="P145" s="51">
        <f>VLOOKUP($O145,CardStats!$A$3:$AE$998,5,FALSE)</f>
        <v>2.3461538461538463</v>
      </c>
      <c r="Q145" s="51">
        <f>VLOOKUP($O145,CardStats!$A$3:$AE$998,7,FALSE)</f>
        <v>2</v>
      </c>
      <c r="R145" s="51">
        <f>VLOOKUP($O145,CardStats!$A$3:$AE$998,8,FALSE)</f>
        <v>1.7307692307692308</v>
      </c>
      <c r="S145" s="51">
        <f>VLOOKUP($O145,CardStats!$A$3:$AE$998,10,FALSE)</f>
        <v>1.6923076923076923</v>
      </c>
      <c r="T145" s="57">
        <f>VLOOKUP($O145,CardStats!$A$3:$AE$998,11,FALSE)</f>
        <v>0.42307692307692307</v>
      </c>
      <c r="U145" s="57">
        <f>VLOOKUP($O145,CardStats!$A$3:$AE$998,13,FALSE)</f>
        <v>0.38461538461538464</v>
      </c>
      <c r="V145" s="57">
        <f>VLOOKUP($O145,CardStats!$A$3:$AE$998,14,FALSE)</f>
        <v>0.15384615384615385</v>
      </c>
      <c r="W145" s="57">
        <f>VLOOKUP($O145,CardStats!$A$3:$AE$998,16,FALSE)</f>
        <v>7.6923076923076927E-2</v>
      </c>
      <c r="X145" s="57">
        <f>VLOOKUP($O145,CardStats!$A$3:$AE$998,17,FALSE)</f>
        <v>0.76923076923076927</v>
      </c>
      <c r="Y145" s="57">
        <f>VLOOKUP($O145,CardStats!$A$3:$AE$998,19,FALSE)</f>
        <v>0.76923076923076927</v>
      </c>
      <c r="Z145" s="57">
        <f>VLOOKUP($O145,CardStats!$A$3:$AE$998,20,FALSE)</f>
        <v>0.5</v>
      </c>
      <c r="AA145" s="57">
        <f>VLOOKUP($O145,CardStats!$A$3:$AE$998,22,FALSE)</f>
        <v>0.53846153846153844</v>
      </c>
    </row>
    <row r="146" spans="1:27" hidden="1" x14ac:dyDescent="0.3">
      <c r="A146" s="51">
        <f>VLOOKUP($M146,CardStats!$A$3:$AE$998,5,FALSE)</f>
        <v>3.04</v>
      </c>
      <c r="B146" s="51">
        <f>VLOOKUP($M146,CardStats!$A$3:$AE$998,6,FALSE)</f>
        <v>3.0714285714285716</v>
      </c>
      <c r="C146" s="51">
        <f>VLOOKUP($M146,CardStats!$A$3:$AE$998,8,FALSE)</f>
        <v>1.48</v>
      </c>
      <c r="D146" s="51">
        <f>VLOOKUP($M146,CardStats!$A$3:$AE$998,9,FALSE)</f>
        <v>1.5</v>
      </c>
      <c r="E146" s="57">
        <f>VLOOKUP($M146,CardStats!$A$3:$AE$998,11,FALSE)</f>
        <v>0.56000000000000005</v>
      </c>
      <c r="F146" s="57">
        <f>VLOOKUP($M146,CardStats!$A$3:$AE$998,12,FALSE)</f>
        <v>0.5</v>
      </c>
      <c r="G146" s="57">
        <f>VLOOKUP($M146,CardStats!$A$3:$AE$998,14,FALSE)</f>
        <v>0.2</v>
      </c>
      <c r="H146" s="57">
        <f>VLOOKUP($M146,CardStats!$A$3:$AE$998,15,FALSE)</f>
        <v>0.21428571428571427</v>
      </c>
      <c r="I146" s="57">
        <f>VLOOKUP($M146,CardStats!$A$3:$AE$998,17,FALSE)</f>
        <v>0.8</v>
      </c>
      <c r="J146" s="57">
        <f>VLOOKUP($M146,CardStats!$A$3:$AE$998,18,FALSE)</f>
        <v>0.7857142857142857</v>
      </c>
      <c r="K146" s="57">
        <f>VLOOKUP($M146,CardStats!$A$3:$AE$998,20,FALSE)</f>
        <v>0.44</v>
      </c>
      <c r="L146" s="57">
        <f>VLOOKUP($M146,CardStats!$A$3:$AE$998,21,FALSE)</f>
        <v>0.42857142857142855</v>
      </c>
      <c r="M146" s="53" t="str">
        <f>Fixtures!A142</f>
        <v>Chesterfield</v>
      </c>
      <c r="N146" s="54">
        <f>Fixtures!D142</f>
        <v>43491</v>
      </c>
      <c r="O146" s="53" t="str">
        <f>Fixtures!B142</f>
        <v>Barrow</v>
      </c>
      <c r="P146" s="51">
        <f>VLOOKUP($O146,CardStats!$A$3:$AE$998,5,FALSE)</f>
        <v>3.2083333333333335</v>
      </c>
      <c r="Q146" s="51">
        <f>VLOOKUP($O146,CardStats!$A$3:$AE$998,7,FALSE)</f>
        <v>3.0833333333333335</v>
      </c>
      <c r="R146" s="51">
        <f>VLOOKUP($O146,CardStats!$A$3:$AE$998,8,FALSE)</f>
        <v>1.7916666666666667</v>
      </c>
      <c r="S146" s="51">
        <f>VLOOKUP($O146,CardStats!$A$3:$AE$998,10,FALSE)</f>
        <v>2.0833333333333335</v>
      </c>
      <c r="T146" s="57">
        <f>VLOOKUP($O146,CardStats!$A$3:$AE$998,11,FALSE)</f>
        <v>0.54166666666666663</v>
      </c>
      <c r="U146" s="57">
        <f>VLOOKUP($O146,CardStats!$A$3:$AE$998,13,FALSE)</f>
        <v>0.58333333333333337</v>
      </c>
      <c r="V146" s="57">
        <f>VLOOKUP($O146,CardStats!$A$3:$AE$998,14,FALSE)</f>
        <v>0.25</v>
      </c>
      <c r="W146" s="57">
        <f>VLOOKUP($O146,CardStats!$A$3:$AE$998,16,FALSE)</f>
        <v>0.16666666666666666</v>
      </c>
      <c r="X146" s="57">
        <f>VLOOKUP($O146,CardStats!$A$3:$AE$998,17,FALSE)</f>
        <v>0.875</v>
      </c>
      <c r="Y146" s="57">
        <f>VLOOKUP($O146,CardStats!$A$3:$AE$998,19,FALSE)</f>
        <v>0.91666666666666663</v>
      </c>
      <c r="Z146" s="57">
        <f>VLOOKUP($O146,CardStats!$A$3:$AE$998,20,FALSE)</f>
        <v>0.54166666666666663</v>
      </c>
      <c r="AA146" s="57">
        <f>VLOOKUP($O146,CardStats!$A$3:$AE$998,22,FALSE)</f>
        <v>0.75</v>
      </c>
    </row>
    <row r="147" spans="1:27" hidden="1" x14ac:dyDescent="0.3">
      <c r="A147" s="51">
        <f>VLOOKUP($M147,CardStats!$A$3:$AE$998,5,FALSE)</f>
        <v>2.48</v>
      </c>
      <c r="B147" s="51">
        <f>VLOOKUP($M147,CardStats!$A$3:$AE$998,6,FALSE)</f>
        <v>2.2666666666666666</v>
      </c>
      <c r="C147" s="51">
        <f>VLOOKUP($M147,CardStats!$A$3:$AE$998,8,FALSE)</f>
        <v>1.24</v>
      </c>
      <c r="D147" s="51">
        <f>VLOOKUP($M147,CardStats!$A$3:$AE$998,9,FALSE)</f>
        <v>1.3333333333333333</v>
      </c>
      <c r="E147" s="57">
        <f>VLOOKUP($M147,CardStats!$A$3:$AE$998,11,FALSE)</f>
        <v>0.4</v>
      </c>
      <c r="F147" s="57">
        <f>VLOOKUP($M147,CardStats!$A$3:$AE$998,12,FALSE)</f>
        <v>0.4</v>
      </c>
      <c r="G147" s="57">
        <f>VLOOKUP($M147,CardStats!$A$3:$AE$998,14,FALSE)</f>
        <v>0.12</v>
      </c>
      <c r="H147" s="57">
        <f>VLOOKUP($M147,CardStats!$A$3:$AE$998,15,FALSE)</f>
        <v>6.6666666666666666E-2</v>
      </c>
      <c r="I147" s="57">
        <f>VLOOKUP($M147,CardStats!$A$3:$AE$998,17,FALSE)</f>
        <v>0.68</v>
      </c>
      <c r="J147" s="57">
        <f>VLOOKUP($M147,CardStats!$A$3:$AE$998,18,FALSE)</f>
        <v>0.66666666666666663</v>
      </c>
      <c r="K147" s="57">
        <f>VLOOKUP($M147,CardStats!$A$3:$AE$998,20,FALSE)</f>
        <v>0.36</v>
      </c>
      <c r="L147" s="57">
        <f>VLOOKUP($M147,CardStats!$A$3:$AE$998,21,FALSE)</f>
        <v>0.4</v>
      </c>
      <c r="M147" s="53" t="str">
        <f>Fixtures!A143</f>
        <v>Dagenham &amp; Redbridge</v>
      </c>
      <c r="N147" s="54">
        <f>Fixtures!D143</f>
        <v>43491</v>
      </c>
      <c r="O147" s="53" t="str">
        <f>Fixtures!B143</f>
        <v>Aldershot Town</v>
      </c>
      <c r="P147" s="51">
        <f>VLOOKUP($O147,CardStats!$A$3:$AE$998,5,FALSE)</f>
        <v>2.9615384615384617</v>
      </c>
      <c r="Q147" s="51">
        <f>VLOOKUP($O147,CardStats!$A$3:$AE$998,7,FALSE)</f>
        <v>2.5</v>
      </c>
      <c r="R147" s="51">
        <f>VLOOKUP($O147,CardStats!$A$3:$AE$998,8,FALSE)</f>
        <v>1.8461538461538463</v>
      </c>
      <c r="S147" s="51">
        <f>VLOOKUP($O147,CardStats!$A$3:$AE$998,10,FALSE)</f>
        <v>1.5714285714285714</v>
      </c>
      <c r="T147" s="57">
        <f>VLOOKUP($O147,CardStats!$A$3:$AE$998,11,FALSE)</f>
        <v>0.61538461538461542</v>
      </c>
      <c r="U147" s="57">
        <f>VLOOKUP($O147,CardStats!$A$3:$AE$998,13,FALSE)</f>
        <v>0.5714285714285714</v>
      </c>
      <c r="V147" s="57">
        <f>VLOOKUP($O147,CardStats!$A$3:$AE$998,14,FALSE)</f>
        <v>0.15384615384615385</v>
      </c>
      <c r="W147" s="57">
        <f>VLOOKUP($O147,CardStats!$A$3:$AE$998,16,FALSE)</f>
        <v>7.1428571428571425E-2</v>
      </c>
      <c r="X147" s="57">
        <f>VLOOKUP($O147,CardStats!$A$3:$AE$998,17,FALSE)</f>
        <v>0.92307692307692313</v>
      </c>
      <c r="Y147" s="57">
        <f>VLOOKUP($O147,CardStats!$A$3:$AE$998,19,FALSE)</f>
        <v>0.9285714285714286</v>
      </c>
      <c r="Z147" s="57">
        <f>VLOOKUP($O147,CardStats!$A$3:$AE$998,20,FALSE)</f>
        <v>0.65384615384615385</v>
      </c>
      <c r="AA147" s="57">
        <f>VLOOKUP($O147,CardStats!$A$3:$AE$998,22,FALSE)</f>
        <v>0.5714285714285714</v>
      </c>
    </row>
    <row r="148" spans="1:27" hidden="1" x14ac:dyDescent="0.3">
      <c r="A148" s="51">
        <f>VLOOKUP($M148,CardStats!$A$3:$AE$998,5,FALSE)</f>
        <v>2.625</v>
      </c>
      <c r="B148" s="51">
        <f>VLOOKUP($M148,CardStats!$A$3:$AE$998,6,FALSE)</f>
        <v>2.5384615384615383</v>
      </c>
      <c r="C148" s="51">
        <f>VLOOKUP($M148,CardStats!$A$3:$AE$998,8,FALSE)</f>
        <v>1.4166666666666667</v>
      </c>
      <c r="D148" s="51">
        <f>VLOOKUP($M148,CardStats!$A$3:$AE$998,9,FALSE)</f>
        <v>1.3076923076923077</v>
      </c>
      <c r="E148" s="57">
        <f>VLOOKUP($M148,CardStats!$A$3:$AE$998,11,FALSE)</f>
        <v>0.33333333333333331</v>
      </c>
      <c r="F148" s="57">
        <f>VLOOKUP($M148,CardStats!$A$3:$AE$998,12,FALSE)</f>
        <v>0.30769230769230771</v>
      </c>
      <c r="G148" s="57">
        <f>VLOOKUP($M148,CardStats!$A$3:$AE$998,14,FALSE)</f>
        <v>0.25</v>
      </c>
      <c r="H148" s="57">
        <f>VLOOKUP($M148,CardStats!$A$3:$AE$998,15,FALSE)</f>
        <v>0.23076923076923078</v>
      </c>
      <c r="I148" s="57">
        <f>VLOOKUP($M148,CardStats!$A$3:$AE$998,17,FALSE)</f>
        <v>0.66666666666666663</v>
      </c>
      <c r="J148" s="57">
        <f>VLOOKUP($M148,CardStats!$A$3:$AE$998,18,FALSE)</f>
        <v>0.61538461538461542</v>
      </c>
      <c r="K148" s="57">
        <f>VLOOKUP($M148,CardStats!$A$3:$AE$998,20,FALSE)</f>
        <v>0.45833333333333331</v>
      </c>
      <c r="L148" s="57">
        <f>VLOOKUP($M148,CardStats!$A$3:$AE$998,21,FALSE)</f>
        <v>0.46153846153846156</v>
      </c>
      <c r="M148" s="53" t="str">
        <f>Fixtures!A144</f>
        <v>Halifax Town</v>
      </c>
      <c r="N148" s="54">
        <f>Fixtures!D144</f>
        <v>43491</v>
      </c>
      <c r="O148" s="53" t="str">
        <f>Fixtures!B144</f>
        <v>Salford City</v>
      </c>
      <c r="P148" s="51">
        <f>VLOOKUP($O148,CardStats!$A$3:$AE$998,5,FALSE)</f>
        <v>2.4444444444444446</v>
      </c>
      <c r="Q148" s="51">
        <f>VLOOKUP($O148,CardStats!$A$3:$AE$998,7,FALSE)</f>
        <v>2.6923076923076925</v>
      </c>
      <c r="R148" s="51">
        <f>VLOOKUP($O148,CardStats!$A$3:$AE$998,8,FALSE)</f>
        <v>1.1851851851851851</v>
      </c>
      <c r="S148" s="51">
        <f>VLOOKUP($O148,CardStats!$A$3:$AE$998,10,FALSE)</f>
        <v>1.4615384615384615</v>
      </c>
      <c r="T148" s="57">
        <f>VLOOKUP($O148,CardStats!$A$3:$AE$998,11,FALSE)</f>
        <v>0.44444444444444442</v>
      </c>
      <c r="U148" s="57">
        <f>VLOOKUP($O148,CardStats!$A$3:$AE$998,13,FALSE)</f>
        <v>0.53846153846153844</v>
      </c>
      <c r="V148" s="57">
        <f>VLOOKUP($O148,CardStats!$A$3:$AE$998,14,FALSE)</f>
        <v>0.14814814814814814</v>
      </c>
      <c r="W148" s="57">
        <f>VLOOKUP($O148,CardStats!$A$3:$AE$998,16,FALSE)</f>
        <v>0.23076923076923078</v>
      </c>
      <c r="X148" s="57">
        <f>VLOOKUP($O148,CardStats!$A$3:$AE$998,17,FALSE)</f>
        <v>0.62962962962962965</v>
      </c>
      <c r="Y148" s="57">
        <f>VLOOKUP($O148,CardStats!$A$3:$AE$998,19,FALSE)</f>
        <v>0.69230769230769229</v>
      </c>
      <c r="Z148" s="57">
        <f>VLOOKUP($O148,CardStats!$A$3:$AE$998,20,FALSE)</f>
        <v>0.29629629629629628</v>
      </c>
      <c r="AA148" s="57">
        <f>VLOOKUP($O148,CardStats!$A$3:$AE$998,22,FALSE)</f>
        <v>0.30769230769230771</v>
      </c>
    </row>
    <row r="149" spans="1:27" hidden="1" x14ac:dyDescent="0.3">
      <c r="A149" s="51">
        <f>VLOOKUP($M149,CardStats!$A$3:$AE$998,5,FALSE)</f>
        <v>2.0370370370370372</v>
      </c>
      <c r="B149" s="51">
        <f>VLOOKUP($M149,CardStats!$A$3:$AE$998,6,FALSE)</f>
        <v>2.6153846153846154</v>
      </c>
      <c r="C149" s="51">
        <f>VLOOKUP($M149,CardStats!$A$3:$AE$998,8,FALSE)</f>
        <v>1.1481481481481481</v>
      </c>
      <c r="D149" s="51">
        <f>VLOOKUP($M149,CardStats!$A$3:$AE$998,9,FALSE)</f>
        <v>1.2307692307692308</v>
      </c>
      <c r="E149" s="57">
        <f>VLOOKUP($M149,CardStats!$A$3:$AE$998,11,FALSE)</f>
        <v>0.25925925925925924</v>
      </c>
      <c r="F149" s="57">
        <f>VLOOKUP($M149,CardStats!$A$3:$AE$998,12,FALSE)</f>
        <v>0.38461538461538464</v>
      </c>
      <c r="G149" s="57">
        <f>VLOOKUP($M149,CardStats!$A$3:$AE$998,14,FALSE)</f>
        <v>0.1111111111111111</v>
      </c>
      <c r="H149" s="57">
        <f>VLOOKUP($M149,CardStats!$A$3:$AE$998,15,FALSE)</f>
        <v>0.23076923076923078</v>
      </c>
      <c r="I149" s="57">
        <f>VLOOKUP($M149,CardStats!$A$3:$AE$998,17,FALSE)</f>
        <v>0.7407407407407407</v>
      </c>
      <c r="J149" s="57">
        <f>VLOOKUP($M149,CardStats!$A$3:$AE$998,18,FALSE)</f>
        <v>0.76923076923076927</v>
      </c>
      <c r="K149" s="57">
        <f>VLOOKUP($M149,CardStats!$A$3:$AE$998,20,FALSE)</f>
        <v>0.33333333333333331</v>
      </c>
      <c r="L149" s="57">
        <f>VLOOKUP($M149,CardStats!$A$3:$AE$998,21,FALSE)</f>
        <v>0.38461538461538464</v>
      </c>
      <c r="M149" s="53" t="str">
        <f>Fixtures!A145</f>
        <v>Gateshead</v>
      </c>
      <c r="N149" s="54">
        <f>Fixtures!D145</f>
        <v>43491</v>
      </c>
      <c r="O149" s="53" t="str">
        <f>Fixtures!B145</f>
        <v>Boreham Wood</v>
      </c>
      <c r="P149" s="51">
        <f>VLOOKUP($O149,CardStats!$A$3:$AE$998,5,FALSE)</f>
        <v>3.0833333333333335</v>
      </c>
      <c r="Q149" s="51">
        <f>VLOOKUP($O149,CardStats!$A$3:$AE$998,7,FALSE)</f>
        <v>2.8</v>
      </c>
      <c r="R149" s="51">
        <f>VLOOKUP($O149,CardStats!$A$3:$AE$998,8,FALSE)</f>
        <v>1.5</v>
      </c>
      <c r="S149" s="51">
        <f>VLOOKUP($O149,CardStats!$A$3:$AE$998,10,FALSE)</f>
        <v>1.4</v>
      </c>
      <c r="T149" s="57">
        <f>VLOOKUP($O149,CardStats!$A$3:$AE$998,11,FALSE)</f>
        <v>0.58333333333333337</v>
      </c>
      <c r="U149" s="57">
        <f>VLOOKUP($O149,CardStats!$A$3:$AE$998,13,FALSE)</f>
        <v>0.7</v>
      </c>
      <c r="V149" s="57">
        <f>VLOOKUP($O149,CardStats!$A$3:$AE$998,14,FALSE)</f>
        <v>0.16666666666666666</v>
      </c>
      <c r="W149" s="57">
        <f>VLOOKUP($O149,CardStats!$A$3:$AE$998,16,FALSE)</f>
        <v>0.1</v>
      </c>
      <c r="X149" s="57">
        <f>VLOOKUP($O149,CardStats!$A$3:$AE$998,17,FALSE)</f>
        <v>0.79166666666666663</v>
      </c>
      <c r="Y149" s="57">
        <f>VLOOKUP($O149,CardStats!$A$3:$AE$998,19,FALSE)</f>
        <v>0.7</v>
      </c>
      <c r="Z149" s="57">
        <f>VLOOKUP($O149,CardStats!$A$3:$AE$998,20,FALSE)</f>
        <v>0.45833333333333331</v>
      </c>
      <c r="AA149" s="57">
        <f>VLOOKUP($O149,CardStats!$A$3:$AE$998,22,FALSE)</f>
        <v>0.5</v>
      </c>
    </row>
    <row r="150" spans="1:27" hidden="1" x14ac:dyDescent="0.3">
      <c r="A150" s="51">
        <f>VLOOKUP($M150,CardStats!$A$3:$AE$998,5,FALSE)</f>
        <v>2.8518518518518516</v>
      </c>
      <c r="B150" s="51">
        <f>VLOOKUP($M150,CardStats!$A$3:$AE$998,6,FALSE)</f>
        <v>2.25</v>
      </c>
      <c r="C150" s="51">
        <f>VLOOKUP($M150,CardStats!$A$3:$AE$998,8,FALSE)</f>
        <v>1.2962962962962963</v>
      </c>
      <c r="D150" s="51">
        <f>VLOOKUP($M150,CardStats!$A$3:$AE$998,9,FALSE)</f>
        <v>0.91666666666666663</v>
      </c>
      <c r="E150" s="57">
        <f>VLOOKUP($M150,CardStats!$A$3:$AE$998,11,FALSE)</f>
        <v>0.44444444444444442</v>
      </c>
      <c r="F150" s="57">
        <f>VLOOKUP($M150,CardStats!$A$3:$AE$998,12,FALSE)</f>
        <v>0.41666666666666669</v>
      </c>
      <c r="G150" s="57">
        <f>VLOOKUP($M150,CardStats!$A$3:$AE$998,14,FALSE)</f>
        <v>0.14814814814814814</v>
      </c>
      <c r="H150" s="57">
        <f>VLOOKUP($M150,CardStats!$A$3:$AE$998,15,FALSE)</f>
        <v>0</v>
      </c>
      <c r="I150" s="57">
        <f>VLOOKUP($M150,CardStats!$A$3:$AE$998,17,FALSE)</f>
        <v>0.66666666666666663</v>
      </c>
      <c r="J150" s="57">
        <f>VLOOKUP($M150,CardStats!$A$3:$AE$998,18,FALSE)</f>
        <v>0.66666666666666663</v>
      </c>
      <c r="K150" s="57">
        <f>VLOOKUP($M150,CardStats!$A$3:$AE$998,20,FALSE)</f>
        <v>0.33333333333333331</v>
      </c>
      <c r="L150" s="57">
        <f>VLOOKUP($M150,CardStats!$A$3:$AE$998,21,FALSE)</f>
        <v>0.25</v>
      </c>
      <c r="M150" s="53" t="str">
        <f>Fixtures!A146</f>
        <v>Hartlepool United</v>
      </c>
      <c r="N150" s="54">
        <f>Fixtures!D146</f>
        <v>43491</v>
      </c>
      <c r="O150" s="53" t="str">
        <f>Fixtures!B146</f>
        <v>Braintree Town</v>
      </c>
      <c r="P150" s="51">
        <f>VLOOKUP($O150,CardStats!$A$3:$AE$998,5,FALSE)</f>
        <v>3.2222222222222223</v>
      </c>
      <c r="Q150" s="51">
        <f>VLOOKUP($O150,CardStats!$A$3:$AE$998,7,FALSE)</f>
        <v>3.0714285714285716</v>
      </c>
      <c r="R150" s="51">
        <f>VLOOKUP($O150,CardStats!$A$3:$AE$998,8,FALSE)</f>
        <v>1.7407407407407407</v>
      </c>
      <c r="S150" s="51">
        <f>VLOOKUP($O150,CardStats!$A$3:$AE$998,10,FALSE)</f>
        <v>1.8571428571428572</v>
      </c>
      <c r="T150" s="57">
        <f>VLOOKUP($O150,CardStats!$A$3:$AE$998,11,FALSE)</f>
        <v>0.51851851851851849</v>
      </c>
      <c r="U150" s="57">
        <f>VLOOKUP($O150,CardStats!$A$3:$AE$998,13,FALSE)</f>
        <v>0.5</v>
      </c>
      <c r="V150" s="57">
        <f>VLOOKUP($O150,CardStats!$A$3:$AE$998,14,FALSE)</f>
        <v>0.29629629629629628</v>
      </c>
      <c r="W150" s="57">
        <f>VLOOKUP($O150,CardStats!$A$3:$AE$998,16,FALSE)</f>
        <v>0.21428571428571427</v>
      </c>
      <c r="X150" s="57">
        <f>VLOOKUP($O150,CardStats!$A$3:$AE$998,17,FALSE)</f>
        <v>0.81481481481481477</v>
      </c>
      <c r="Y150" s="57">
        <f>VLOOKUP($O150,CardStats!$A$3:$AE$998,19,FALSE)</f>
        <v>0.7857142857142857</v>
      </c>
      <c r="Z150" s="57">
        <f>VLOOKUP($O150,CardStats!$A$3:$AE$998,20,FALSE)</f>
        <v>0.48148148148148145</v>
      </c>
      <c r="AA150" s="57">
        <f>VLOOKUP($O150,CardStats!$A$3:$AE$998,22,FALSE)</f>
        <v>0.5</v>
      </c>
    </row>
    <row r="151" spans="1:27" hidden="1" x14ac:dyDescent="0.3">
      <c r="A151" s="51">
        <f>VLOOKUP($M151,CardStats!$A$3:$AE$998,5,FALSE)</f>
        <v>3.2692307692307692</v>
      </c>
      <c r="B151" s="51">
        <f>VLOOKUP($M151,CardStats!$A$3:$AE$998,6,FALSE)</f>
        <v>3.5</v>
      </c>
      <c r="C151" s="51">
        <f>VLOOKUP($M151,CardStats!$A$3:$AE$998,8,FALSE)</f>
        <v>1.5</v>
      </c>
      <c r="D151" s="51">
        <f>VLOOKUP($M151,CardStats!$A$3:$AE$998,9,FALSE)</f>
        <v>1.1666666666666667</v>
      </c>
      <c r="E151" s="57">
        <f>VLOOKUP($M151,CardStats!$A$3:$AE$998,11,FALSE)</f>
        <v>0.61538461538461542</v>
      </c>
      <c r="F151" s="57">
        <f>VLOOKUP($M151,CardStats!$A$3:$AE$998,12,FALSE)</f>
        <v>0.66666666666666663</v>
      </c>
      <c r="G151" s="57">
        <f>VLOOKUP($M151,CardStats!$A$3:$AE$998,14,FALSE)</f>
        <v>0.26923076923076922</v>
      </c>
      <c r="H151" s="57">
        <f>VLOOKUP($M151,CardStats!$A$3:$AE$998,15,FALSE)</f>
        <v>0.33333333333333331</v>
      </c>
      <c r="I151" s="57">
        <f>VLOOKUP($M151,CardStats!$A$3:$AE$998,17,FALSE)</f>
        <v>0.76923076923076927</v>
      </c>
      <c r="J151" s="57">
        <f>VLOOKUP($M151,CardStats!$A$3:$AE$998,18,FALSE)</f>
        <v>0.66666666666666663</v>
      </c>
      <c r="K151" s="57">
        <f>VLOOKUP($M151,CardStats!$A$3:$AE$998,20,FALSE)</f>
        <v>0.46153846153846156</v>
      </c>
      <c r="L151" s="57">
        <f>VLOOKUP($M151,CardStats!$A$3:$AE$998,21,FALSE)</f>
        <v>0.41666666666666669</v>
      </c>
      <c r="M151" s="53" t="str">
        <f>Fixtures!A147</f>
        <v>Havant &amp; Waterlooville</v>
      </c>
      <c r="N151" s="54">
        <f>Fixtures!D147</f>
        <v>43491</v>
      </c>
      <c r="O151" s="53" t="str">
        <f>Fixtures!B147</f>
        <v>Dover Athletic</v>
      </c>
      <c r="P151" s="51">
        <f>VLOOKUP($O151,CardStats!$A$3:$AE$998,5,FALSE)</f>
        <v>2.875</v>
      </c>
      <c r="Q151" s="51">
        <f>VLOOKUP($O151,CardStats!$A$3:$AE$998,7,FALSE)</f>
        <v>3.1666666666666665</v>
      </c>
      <c r="R151" s="51">
        <f>VLOOKUP($O151,CardStats!$A$3:$AE$998,8,FALSE)</f>
        <v>1.625</v>
      </c>
      <c r="S151" s="51">
        <f>VLOOKUP($O151,CardStats!$A$3:$AE$998,10,FALSE)</f>
        <v>1.9166666666666667</v>
      </c>
      <c r="T151" s="57">
        <f>VLOOKUP($O151,CardStats!$A$3:$AE$998,11,FALSE)</f>
        <v>0.45833333333333331</v>
      </c>
      <c r="U151" s="57">
        <f>VLOOKUP($O151,CardStats!$A$3:$AE$998,13,FALSE)</f>
        <v>0.5</v>
      </c>
      <c r="V151" s="57">
        <f>VLOOKUP($O151,CardStats!$A$3:$AE$998,14,FALSE)</f>
        <v>0.20833333333333334</v>
      </c>
      <c r="W151" s="57">
        <f>VLOOKUP($O151,CardStats!$A$3:$AE$998,16,FALSE)</f>
        <v>0.25</v>
      </c>
      <c r="X151" s="57">
        <f>VLOOKUP($O151,CardStats!$A$3:$AE$998,17,FALSE)</f>
        <v>0.70833333333333337</v>
      </c>
      <c r="Y151" s="57">
        <f>VLOOKUP($O151,CardStats!$A$3:$AE$998,19,FALSE)</f>
        <v>0.75</v>
      </c>
      <c r="Z151" s="57">
        <f>VLOOKUP($O151,CardStats!$A$3:$AE$998,20,FALSE)</f>
        <v>0.45833333333333331</v>
      </c>
      <c r="AA151" s="57">
        <f>VLOOKUP($O151,CardStats!$A$3:$AE$998,22,FALSE)</f>
        <v>0.5</v>
      </c>
    </row>
    <row r="152" spans="1:27" hidden="1" x14ac:dyDescent="0.3">
      <c r="A152" s="51">
        <f>VLOOKUP($M152,CardStats!$A$3:$AE$998,5,FALSE)</f>
        <v>3.68</v>
      </c>
      <c r="B152" s="51">
        <f>VLOOKUP($M152,CardStats!$A$3:$AE$998,6,FALSE)</f>
        <v>4.75</v>
      </c>
      <c r="C152" s="51">
        <f>VLOOKUP($M152,CardStats!$A$3:$AE$998,8,FALSE)</f>
        <v>1.52</v>
      </c>
      <c r="D152" s="51">
        <f>VLOOKUP($M152,CardStats!$A$3:$AE$998,9,FALSE)</f>
        <v>1.9166666666666667</v>
      </c>
      <c r="E152" s="57">
        <f>VLOOKUP($M152,CardStats!$A$3:$AE$998,11,FALSE)</f>
        <v>0.68</v>
      </c>
      <c r="F152" s="57">
        <f>VLOOKUP($M152,CardStats!$A$3:$AE$998,12,FALSE)</f>
        <v>0.91666666666666663</v>
      </c>
      <c r="G152" s="57">
        <f>VLOOKUP($M152,CardStats!$A$3:$AE$998,14,FALSE)</f>
        <v>0.28000000000000003</v>
      </c>
      <c r="H152" s="57">
        <f>VLOOKUP($M152,CardStats!$A$3:$AE$998,15,FALSE)</f>
        <v>0.41666666666666669</v>
      </c>
      <c r="I152" s="57">
        <f>VLOOKUP($M152,CardStats!$A$3:$AE$998,17,FALSE)</f>
        <v>0.68</v>
      </c>
      <c r="J152" s="57">
        <f>VLOOKUP($M152,CardStats!$A$3:$AE$998,18,FALSE)</f>
        <v>0.83333333333333337</v>
      </c>
      <c r="K152" s="57">
        <f>VLOOKUP($M152,CardStats!$A$3:$AE$998,20,FALSE)</f>
        <v>0.44</v>
      </c>
      <c r="L152" s="57">
        <f>VLOOKUP($M152,CardStats!$A$3:$AE$998,21,FALSE)</f>
        <v>0.58333333333333337</v>
      </c>
      <c r="M152" s="53" t="str">
        <f>Fixtures!A148</f>
        <v>Leyton Orient</v>
      </c>
      <c r="N152" s="54">
        <f>Fixtures!D148</f>
        <v>43491</v>
      </c>
      <c r="O152" s="53" t="str">
        <f>Fixtures!B148</f>
        <v>Maidstone United</v>
      </c>
      <c r="P152" s="51">
        <f>VLOOKUP($O152,CardStats!$A$3:$AE$998,5,FALSE)</f>
        <v>3.04</v>
      </c>
      <c r="Q152" s="51">
        <f>VLOOKUP($O152,CardStats!$A$3:$AE$998,7,FALSE)</f>
        <v>3.2666666666666666</v>
      </c>
      <c r="R152" s="51">
        <f>VLOOKUP($O152,CardStats!$A$3:$AE$998,8,FALSE)</f>
        <v>1.88</v>
      </c>
      <c r="S152" s="51">
        <f>VLOOKUP($O152,CardStats!$A$3:$AE$998,10,FALSE)</f>
        <v>2.2666666666666666</v>
      </c>
      <c r="T152" s="57">
        <f>VLOOKUP($O152,CardStats!$A$3:$AE$998,11,FALSE)</f>
        <v>0.64</v>
      </c>
      <c r="U152" s="57">
        <f>VLOOKUP($O152,CardStats!$A$3:$AE$998,13,FALSE)</f>
        <v>0.66666666666666663</v>
      </c>
      <c r="V152" s="57">
        <f>VLOOKUP($O152,CardStats!$A$3:$AE$998,14,FALSE)</f>
        <v>0.2</v>
      </c>
      <c r="W152" s="57">
        <f>VLOOKUP($O152,CardStats!$A$3:$AE$998,16,FALSE)</f>
        <v>0.26666666666666666</v>
      </c>
      <c r="X152" s="57">
        <f>VLOOKUP($O152,CardStats!$A$3:$AE$998,17,FALSE)</f>
        <v>0.88</v>
      </c>
      <c r="Y152" s="57">
        <f>VLOOKUP($O152,CardStats!$A$3:$AE$998,19,FALSE)</f>
        <v>0.93333333333333335</v>
      </c>
      <c r="Z152" s="57">
        <f>VLOOKUP($O152,CardStats!$A$3:$AE$998,20,FALSE)</f>
        <v>0.6</v>
      </c>
      <c r="AA152" s="57">
        <f>VLOOKUP($O152,CardStats!$A$3:$AE$998,22,FALSE)</f>
        <v>0.8</v>
      </c>
    </row>
    <row r="153" spans="1:27" hidden="1" x14ac:dyDescent="0.3">
      <c r="A153" s="51">
        <f>VLOOKUP($M153,CardStats!$A$3:$AE$998,5,FALSE)</f>
        <v>3.28</v>
      </c>
      <c r="B153" s="51">
        <f>VLOOKUP($M153,CardStats!$A$3:$AE$998,6,FALSE)</f>
        <v>3.3076923076923075</v>
      </c>
      <c r="C153" s="51">
        <f>VLOOKUP($M153,CardStats!$A$3:$AE$998,8,FALSE)</f>
        <v>1.64</v>
      </c>
      <c r="D153" s="51">
        <f>VLOOKUP($M153,CardStats!$A$3:$AE$998,9,FALSE)</f>
        <v>1.6153846153846154</v>
      </c>
      <c r="E153" s="57">
        <f>VLOOKUP($M153,CardStats!$A$3:$AE$998,11,FALSE)</f>
        <v>0.6</v>
      </c>
      <c r="F153" s="57">
        <f>VLOOKUP($M153,CardStats!$A$3:$AE$998,12,FALSE)</f>
        <v>0.69230769230769229</v>
      </c>
      <c r="G153" s="57">
        <f>VLOOKUP($M153,CardStats!$A$3:$AE$998,14,FALSE)</f>
        <v>0.32</v>
      </c>
      <c r="H153" s="57">
        <f>VLOOKUP($M153,CardStats!$A$3:$AE$998,15,FALSE)</f>
        <v>0.30769230769230771</v>
      </c>
      <c r="I153" s="57">
        <f>VLOOKUP($M153,CardStats!$A$3:$AE$998,17,FALSE)</f>
        <v>0.68</v>
      </c>
      <c r="J153" s="57">
        <f>VLOOKUP($M153,CardStats!$A$3:$AE$998,18,FALSE)</f>
        <v>0.69230769230769229</v>
      </c>
      <c r="K153" s="57">
        <f>VLOOKUP($M153,CardStats!$A$3:$AE$998,20,FALSE)</f>
        <v>0.52</v>
      </c>
      <c r="L153" s="57">
        <f>VLOOKUP($M153,CardStats!$A$3:$AE$998,21,FALSE)</f>
        <v>0.53846153846153844</v>
      </c>
      <c r="M153" s="53" t="str">
        <f>Fixtures!A149</f>
        <v>Solihull Moors</v>
      </c>
      <c r="N153" s="54">
        <f>Fixtures!D149</f>
        <v>43491</v>
      </c>
      <c r="O153" s="53" t="str">
        <f>Fixtures!B149</f>
        <v>Fylde</v>
      </c>
      <c r="P153" s="51">
        <f>VLOOKUP($O153,CardStats!$A$3:$AE$998,5,FALSE)</f>
        <v>2.4074074074074074</v>
      </c>
      <c r="Q153" s="51">
        <f>VLOOKUP($O153,CardStats!$A$3:$AE$998,7,FALSE)</f>
        <v>2.3076923076923075</v>
      </c>
      <c r="R153" s="51">
        <f>VLOOKUP($O153,CardStats!$A$3:$AE$998,8,FALSE)</f>
        <v>1.1111111111111112</v>
      </c>
      <c r="S153" s="51">
        <f>VLOOKUP($O153,CardStats!$A$3:$AE$998,10,FALSE)</f>
        <v>1.1538461538461537</v>
      </c>
      <c r="T153" s="57">
        <f>VLOOKUP($O153,CardStats!$A$3:$AE$998,11,FALSE)</f>
        <v>0.44444444444444442</v>
      </c>
      <c r="U153" s="57">
        <f>VLOOKUP($O153,CardStats!$A$3:$AE$998,13,FALSE)</f>
        <v>0.38461538461538464</v>
      </c>
      <c r="V153" s="57">
        <f>VLOOKUP($O153,CardStats!$A$3:$AE$998,14,FALSE)</f>
        <v>0.14814814814814814</v>
      </c>
      <c r="W153" s="57">
        <f>VLOOKUP($O153,CardStats!$A$3:$AE$998,16,FALSE)</f>
        <v>0.15384615384615385</v>
      </c>
      <c r="X153" s="57">
        <f>VLOOKUP($O153,CardStats!$A$3:$AE$998,17,FALSE)</f>
        <v>0.7407407407407407</v>
      </c>
      <c r="Y153" s="57">
        <f>VLOOKUP($O153,CardStats!$A$3:$AE$998,19,FALSE)</f>
        <v>0.69230769230769229</v>
      </c>
      <c r="Z153" s="57">
        <f>VLOOKUP($O153,CardStats!$A$3:$AE$998,20,FALSE)</f>
        <v>0.25925925925925924</v>
      </c>
      <c r="AA153" s="57">
        <f>VLOOKUP($O153,CardStats!$A$3:$AE$998,22,FALSE)</f>
        <v>0.30769230769230771</v>
      </c>
    </row>
    <row r="154" spans="1:27" hidden="1" x14ac:dyDescent="0.3">
      <c r="A154" s="51">
        <f>VLOOKUP($M154,CardStats!$A$3:$AE$998,5,FALSE)</f>
        <v>4.0384615384615383</v>
      </c>
      <c r="B154" s="51">
        <f>VLOOKUP($M154,CardStats!$A$3:$AE$998,6,FALSE)</f>
        <v>3.6153846153846154</v>
      </c>
      <c r="C154" s="51">
        <f>VLOOKUP($M154,CardStats!$A$3:$AE$998,8,FALSE)</f>
        <v>1.7692307692307692</v>
      </c>
      <c r="D154" s="51">
        <f>VLOOKUP($M154,CardStats!$A$3:$AE$998,9,FALSE)</f>
        <v>1.1538461538461537</v>
      </c>
      <c r="E154" s="57">
        <f>VLOOKUP($M154,CardStats!$A$3:$AE$998,11,FALSE)</f>
        <v>0.84615384615384615</v>
      </c>
      <c r="F154" s="57">
        <f>VLOOKUP($M154,CardStats!$A$3:$AE$998,12,FALSE)</f>
        <v>0.76923076923076927</v>
      </c>
      <c r="G154" s="57">
        <f>VLOOKUP($M154,CardStats!$A$3:$AE$998,14,FALSE)</f>
        <v>0.30769230769230771</v>
      </c>
      <c r="H154" s="57">
        <f>VLOOKUP($M154,CardStats!$A$3:$AE$998,15,FALSE)</f>
        <v>0.15384615384615385</v>
      </c>
      <c r="I154" s="57">
        <f>VLOOKUP($M154,CardStats!$A$3:$AE$998,17,FALSE)</f>
        <v>0.76923076923076927</v>
      </c>
      <c r="J154" s="57">
        <f>VLOOKUP($M154,CardStats!$A$3:$AE$998,18,FALSE)</f>
        <v>0.61538461538461542</v>
      </c>
      <c r="K154" s="57">
        <f>VLOOKUP($M154,CardStats!$A$3:$AE$998,20,FALSE)</f>
        <v>0.61538461538461542</v>
      </c>
      <c r="L154" s="57">
        <f>VLOOKUP($M154,CardStats!$A$3:$AE$998,21,FALSE)</f>
        <v>0.30769230769230771</v>
      </c>
      <c r="M154" s="53" t="str">
        <f>Fixtures!A150</f>
        <v>Sutton United</v>
      </c>
      <c r="N154" s="54">
        <f>Fixtures!D150</f>
        <v>43491</v>
      </c>
      <c r="O154" s="53" t="str">
        <f>Fixtures!B150</f>
        <v>Ebbsfleet United</v>
      </c>
      <c r="P154" s="51">
        <f>VLOOKUP($O154,CardStats!$A$3:$AE$998,5,FALSE)</f>
        <v>3.1153846153846154</v>
      </c>
      <c r="Q154" s="51">
        <f>VLOOKUP($O154,CardStats!$A$3:$AE$998,7,FALSE)</f>
        <v>3.1428571428571428</v>
      </c>
      <c r="R154" s="51">
        <f>VLOOKUP($O154,CardStats!$A$3:$AE$998,8,FALSE)</f>
        <v>1.2692307692307692</v>
      </c>
      <c r="S154" s="51">
        <f>VLOOKUP($O154,CardStats!$A$3:$AE$998,10,FALSE)</f>
        <v>1.3571428571428572</v>
      </c>
      <c r="T154" s="57">
        <f>VLOOKUP($O154,CardStats!$A$3:$AE$998,11,FALSE)</f>
        <v>0.57692307692307687</v>
      </c>
      <c r="U154" s="57">
        <f>VLOOKUP($O154,CardStats!$A$3:$AE$998,13,FALSE)</f>
        <v>0.5714285714285714</v>
      </c>
      <c r="V154" s="57">
        <f>VLOOKUP($O154,CardStats!$A$3:$AE$998,14,FALSE)</f>
        <v>0.19230769230769232</v>
      </c>
      <c r="W154" s="57">
        <f>VLOOKUP($O154,CardStats!$A$3:$AE$998,16,FALSE)</f>
        <v>0.21428571428571427</v>
      </c>
      <c r="X154" s="57">
        <f>VLOOKUP($O154,CardStats!$A$3:$AE$998,17,FALSE)</f>
        <v>0.73076923076923073</v>
      </c>
      <c r="Y154" s="57">
        <f>VLOOKUP($O154,CardStats!$A$3:$AE$998,19,FALSE)</f>
        <v>0.7142857142857143</v>
      </c>
      <c r="Z154" s="57">
        <f>VLOOKUP($O154,CardStats!$A$3:$AE$998,20,FALSE)</f>
        <v>0.26923076923076922</v>
      </c>
      <c r="AA154" s="57">
        <f>VLOOKUP($O154,CardStats!$A$3:$AE$998,22,FALSE)</f>
        <v>0.2857142857142857</v>
      </c>
    </row>
    <row r="155" spans="1:27" hidden="1" x14ac:dyDescent="0.3">
      <c r="A155" s="51">
        <f>VLOOKUP($M155,CardStats!$A$3:$AE$998,5,FALSE)</f>
        <v>2.56</v>
      </c>
      <c r="B155" s="51">
        <f>VLOOKUP($M155,CardStats!$A$3:$AE$998,6,FALSE)</f>
        <v>2.9166666666666665</v>
      </c>
      <c r="C155" s="51">
        <f>VLOOKUP($M155,CardStats!$A$3:$AE$998,8,FALSE)</f>
        <v>1.24</v>
      </c>
      <c r="D155" s="51">
        <f>VLOOKUP($M155,CardStats!$A$3:$AE$998,9,FALSE)</f>
        <v>1.0833333333333333</v>
      </c>
      <c r="E155" s="57">
        <f>VLOOKUP($M155,CardStats!$A$3:$AE$998,11,FALSE)</f>
        <v>0.44</v>
      </c>
      <c r="F155" s="57">
        <f>VLOOKUP($M155,CardStats!$A$3:$AE$998,12,FALSE)</f>
        <v>0.5</v>
      </c>
      <c r="G155" s="57">
        <f>VLOOKUP($M155,CardStats!$A$3:$AE$998,14,FALSE)</f>
        <v>0.2</v>
      </c>
      <c r="H155" s="57">
        <f>VLOOKUP($M155,CardStats!$A$3:$AE$998,15,FALSE)</f>
        <v>0.33333333333333331</v>
      </c>
      <c r="I155" s="57">
        <f>VLOOKUP($M155,CardStats!$A$3:$AE$998,17,FALSE)</f>
        <v>0.68</v>
      </c>
      <c r="J155" s="57">
        <f>VLOOKUP($M155,CardStats!$A$3:$AE$998,18,FALSE)</f>
        <v>0.58333333333333337</v>
      </c>
      <c r="K155" s="57">
        <f>VLOOKUP($M155,CardStats!$A$3:$AE$998,20,FALSE)</f>
        <v>0.36</v>
      </c>
      <c r="L155" s="57">
        <f>VLOOKUP($M155,CardStats!$A$3:$AE$998,21,FALSE)</f>
        <v>0.25</v>
      </c>
      <c r="M155" s="53" t="str">
        <f>Fixtures!A151</f>
        <v>Wrexham</v>
      </c>
      <c r="N155" s="54">
        <f>Fixtures!D151</f>
        <v>43491</v>
      </c>
      <c r="O155" s="53" t="str">
        <f>Fixtures!B151</f>
        <v>Maidenhead United</v>
      </c>
      <c r="P155" s="51">
        <f>VLOOKUP($O155,CardStats!$A$3:$AE$998,5,FALSE)</f>
        <v>2.7307692307692308</v>
      </c>
      <c r="Q155" s="51">
        <f>VLOOKUP($O155,CardStats!$A$3:$AE$998,7,FALSE)</f>
        <v>3.2307692307692308</v>
      </c>
      <c r="R155" s="51">
        <f>VLOOKUP($O155,CardStats!$A$3:$AE$998,8,FALSE)</f>
        <v>1.4230769230769231</v>
      </c>
      <c r="S155" s="51">
        <f>VLOOKUP($O155,CardStats!$A$3:$AE$998,10,FALSE)</f>
        <v>1.9230769230769231</v>
      </c>
      <c r="T155" s="57">
        <f>VLOOKUP($O155,CardStats!$A$3:$AE$998,11,FALSE)</f>
        <v>0.42307692307692307</v>
      </c>
      <c r="U155" s="57">
        <f>VLOOKUP($O155,CardStats!$A$3:$AE$998,13,FALSE)</f>
        <v>0.53846153846153844</v>
      </c>
      <c r="V155" s="57">
        <f>VLOOKUP($O155,CardStats!$A$3:$AE$998,14,FALSE)</f>
        <v>0.23076923076923078</v>
      </c>
      <c r="W155" s="57">
        <f>VLOOKUP($O155,CardStats!$A$3:$AE$998,16,FALSE)</f>
        <v>0.30769230769230771</v>
      </c>
      <c r="X155" s="57">
        <f>VLOOKUP($O155,CardStats!$A$3:$AE$998,17,FALSE)</f>
        <v>0.76923076923076927</v>
      </c>
      <c r="Y155" s="57">
        <f>VLOOKUP($O155,CardStats!$A$3:$AE$998,19,FALSE)</f>
        <v>0.92307692307692313</v>
      </c>
      <c r="Z155" s="57">
        <f>VLOOKUP($O155,CardStats!$A$3:$AE$998,20,FALSE)</f>
        <v>0.42307692307692307</v>
      </c>
      <c r="AA155" s="57">
        <f>VLOOKUP($O155,CardStats!$A$3:$AE$998,22,FALSE)</f>
        <v>0.53846153846153844</v>
      </c>
    </row>
    <row r="156" spans="1:27" hidden="1" x14ac:dyDescent="0.3">
      <c r="A156" s="51">
        <f>VLOOKUP($M156,CardStats!$A$3:$AE$998,5,FALSE)</f>
        <v>3.8</v>
      </c>
      <c r="B156" s="51">
        <f>VLOOKUP($M156,CardStats!$A$3:$AE$998,6,FALSE)</f>
        <v>4</v>
      </c>
      <c r="C156" s="51">
        <f>VLOOKUP($M156,CardStats!$A$3:$AE$998,8,FALSE)</f>
        <v>2.0666666666666669</v>
      </c>
      <c r="D156" s="51">
        <f>VLOOKUP($M156,CardStats!$A$3:$AE$998,9,FALSE)</f>
        <v>2</v>
      </c>
      <c r="E156" s="57">
        <f>VLOOKUP($M156,CardStats!$A$3:$AE$998,11,FALSE)</f>
        <v>0.66666666666666663</v>
      </c>
      <c r="F156" s="57">
        <f>VLOOKUP($M156,CardStats!$A$3:$AE$998,12,FALSE)</f>
        <v>0.5</v>
      </c>
      <c r="G156" s="57">
        <f>VLOOKUP($M156,CardStats!$A$3:$AE$998,14,FALSE)</f>
        <v>0.26666666666666666</v>
      </c>
      <c r="H156" s="57">
        <f>VLOOKUP($M156,CardStats!$A$3:$AE$998,15,FALSE)</f>
        <v>0.33333333333333331</v>
      </c>
      <c r="I156" s="57">
        <f>VLOOKUP($M156,CardStats!$A$3:$AE$998,17,FALSE)</f>
        <v>0.8666666666666667</v>
      </c>
      <c r="J156" s="57">
        <f>VLOOKUP($M156,CardStats!$A$3:$AE$998,18,FALSE)</f>
        <v>0.66666666666666663</v>
      </c>
      <c r="K156" s="57">
        <f>VLOOKUP($M156,CardStats!$A$3:$AE$998,20,FALSE)</f>
        <v>0.53333333333333333</v>
      </c>
      <c r="L156" s="57">
        <f>VLOOKUP($M156,CardStats!$A$3:$AE$998,21,FALSE)</f>
        <v>0.5</v>
      </c>
      <c r="M156" s="53" t="str">
        <f>Fixtures!A152</f>
        <v>Almere City</v>
      </c>
      <c r="N156" s="54">
        <f>Fixtures!D152</f>
        <v>43491</v>
      </c>
      <c r="O156" s="53" t="str">
        <f>Fixtures!B152</f>
        <v>Twente</v>
      </c>
      <c r="P156" s="51">
        <f>VLOOKUP($O156,CardStats!$A$3:$AE$998,5,FALSE)</f>
        <v>3.8823529411764706</v>
      </c>
      <c r="Q156" s="51">
        <f>VLOOKUP($O156,CardStats!$A$3:$AE$998,7,FALSE)</f>
        <v>3.1111111111111112</v>
      </c>
      <c r="R156" s="51">
        <f>VLOOKUP($O156,CardStats!$A$3:$AE$998,8,FALSE)</f>
        <v>1.7647058823529411</v>
      </c>
      <c r="S156" s="51">
        <f>VLOOKUP($O156,CardStats!$A$3:$AE$998,10,FALSE)</f>
        <v>1.5555555555555556</v>
      </c>
      <c r="T156" s="57">
        <f>VLOOKUP($O156,CardStats!$A$3:$AE$998,11,FALSE)</f>
        <v>0.58823529411764708</v>
      </c>
      <c r="U156" s="57">
        <f>VLOOKUP($O156,CardStats!$A$3:$AE$998,13,FALSE)</f>
        <v>0.44444444444444442</v>
      </c>
      <c r="V156" s="57">
        <f>VLOOKUP($O156,CardStats!$A$3:$AE$998,14,FALSE)</f>
        <v>0.35294117647058826</v>
      </c>
      <c r="W156" s="57">
        <f>VLOOKUP($O156,CardStats!$A$3:$AE$998,16,FALSE)</f>
        <v>0.22222222222222221</v>
      </c>
      <c r="X156" s="57">
        <f>VLOOKUP($O156,CardStats!$A$3:$AE$998,17,FALSE)</f>
        <v>0.70588235294117652</v>
      </c>
      <c r="Y156" s="57">
        <f>VLOOKUP($O156,CardStats!$A$3:$AE$998,19,FALSE)</f>
        <v>0.66666666666666663</v>
      </c>
      <c r="Z156" s="57">
        <f>VLOOKUP($O156,CardStats!$A$3:$AE$998,20,FALSE)</f>
        <v>0.52941176470588236</v>
      </c>
      <c r="AA156" s="57">
        <f>VLOOKUP($O156,CardStats!$A$3:$AE$998,22,FALSE)</f>
        <v>0.55555555555555558</v>
      </c>
    </row>
    <row r="157" spans="1:27" hidden="1" x14ac:dyDescent="0.3">
      <c r="A157" s="51">
        <f>VLOOKUP($M157,CardStats!$A$3:$AE$998,5,FALSE)</f>
        <v>4.2</v>
      </c>
      <c r="B157" s="51">
        <f>VLOOKUP($M157,CardStats!$A$3:$AE$998,6,FALSE)</f>
        <v>3.4</v>
      </c>
      <c r="C157" s="51">
        <f>VLOOKUP($M157,CardStats!$A$3:$AE$998,8,FALSE)</f>
        <v>2.5</v>
      </c>
      <c r="D157" s="51">
        <f>VLOOKUP($M157,CardStats!$A$3:$AE$998,9,FALSE)</f>
        <v>2.2000000000000002</v>
      </c>
      <c r="E157" s="57">
        <f>VLOOKUP($M157,CardStats!$A$3:$AE$998,11,FALSE)</f>
        <v>0.9</v>
      </c>
      <c r="F157" s="57">
        <f>VLOOKUP($M157,CardStats!$A$3:$AE$998,12,FALSE)</f>
        <v>1</v>
      </c>
      <c r="G157" s="57">
        <f>VLOOKUP($M157,CardStats!$A$3:$AE$998,14,FALSE)</f>
        <v>0.4</v>
      </c>
      <c r="H157" s="57">
        <f>VLOOKUP($M157,CardStats!$A$3:$AE$998,15,FALSE)</f>
        <v>0</v>
      </c>
      <c r="I157" s="57">
        <f>VLOOKUP($M157,CardStats!$A$3:$AE$998,17,FALSE)</f>
        <v>1</v>
      </c>
      <c r="J157" s="57">
        <f>VLOOKUP($M157,CardStats!$A$3:$AE$998,18,FALSE)</f>
        <v>1</v>
      </c>
      <c r="K157" s="57">
        <f>VLOOKUP($M157,CardStats!$A$3:$AE$998,20,FALSE)</f>
        <v>0.9</v>
      </c>
      <c r="L157" s="57">
        <f>VLOOKUP($M157,CardStats!$A$3:$AE$998,21,FALSE)</f>
        <v>0.8</v>
      </c>
      <c r="M157" s="53" t="str">
        <f>Fixtures!A153</f>
        <v>Cittadella</v>
      </c>
      <c r="N157" s="54">
        <f>Fixtures!D153</f>
        <v>43491</v>
      </c>
      <c r="O157" s="53" t="str">
        <f>Fixtures!B153</f>
        <v>Carpi</v>
      </c>
      <c r="P157" s="51">
        <f>VLOOKUP($O157,CardStats!$A$3:$AE$998,5,FALSE)</f>
        <v>4.7</v>
      </c>
      <c r="Q157" s="51">
        <f>VLOOKUP($O157,CardStats!$A$3:$AE$998,7,FALSE)</f>
        <v>3.2</v>
      </c>
      <c r="R157" s="51">
        <f>VLOOKUP($O157,CardStats!$A$3:$AE$998,8,FALSE)</f>
        <v>2.6</v>
      </c>
      <c r="S157" s="51">
        <f>VLOOKUP($O157,CardStats!$A$3:$AE$998,10,FALSE)</f>
        <v>2</v>
      </c>
      <c r="T157" s="57">
        <f>VLOOKUP($O157,CardStats!$A$3:$AE$998,11,FALSE)</f>
        <v>0.8</v>
      </c>
      <c r="U157" s="57">
        <f>VLOOKUP($O157,CardStats!$A$3:$AE$998,13,FALSE)</f>
        <v>0.8</v>
      </c>
      <c r="V157" s="57">
        <f>VLOOKUP($O157,CardStats!$A$3:$AE$998,14,FALSE)</f>
        <v>0.5</v>
      </c>
      <c r="W157" s="57">
        <f>VLOOKUP($O157,CardStats!$A$3:$AE$998,16,FALSE)</f>
        <v>0.2</v>
      </c>
      <c r="X157" s="57">
        <f>VLOOKUP($O157,CardStats!$A$3:$AE$998,17,FALSE)</f>
        <v>0.9</v>
      </c>
      <c r="Y157" s="57">
        <f>VLOOKUP($O157,CardStats!$A$3:$AE$998,19,FALSE)</f>
        <v>1</v>
      </c>
      <c r="Z157" s="57">
        <f>VLOOKUP($O157,CardStats!$A$3:$AE$998,20,FALSE)</f>
        <v>0.7</v>
      </c>
      <c r="AA157" s="57">
        <f>VLOOKUP($O157,CardStats!$A$3:$AE$998,22,FALSE)</f>
        <v>0.6</v>
      </c>
    </row>
    <row r="158" spans="1:27" hidden="1" x14ac:dyDescent="0.3">
      <c r="A158" s="51">
        <f>VLOOKUP($M158,CardStats!$A$3:$AE$998,5,FALSE)</f>
        <v>3.7777777777777777</v>
      </c>
      <c r="B158" s="51">
        <f>VLOOKUP($M158,CardStats!$A$3:$AE$998,6,FALSE)</f>
        <v>3.8</v>
      </c>
      <c r="C158" s="51">
        <f>VLOOKUP($M158,CardStats!$A$3:$AE$998,8,FALSE)</f>
        <v>2</v>
      </c>
      <c r="D158" s="51">
        <f>VLOOKUP($M158,CardStats!$A$3:$AE$998,9,FALSE)</f>
        <v>2</v>
      </c>
      <c r="E158" s="57">
        <f>VLOOKUP($M158,CardStats!$A$3:$AE$998,11,FALSE)</f>
        <v>0.77777777777777779</v>
      </c>
      <c r="F158" s="57">
        <f>VLOOKUP($M158,CardStats!$A$3:$AE$998,12,FALSE)</f>
        <v>0.8</v>
      </c>
      <c r="G158" s="57">
        <f>VLOOKUP($M158,CardStats!$A$3:$AE$998,14,FALSE)</f>
        <v>0.33333333333333331</v>
      </c>
      <c r="H158" s="57">
        <f>VLOOKUP($M158,CardStats!$A$3:$AE$998,15,FALSE)</f>
        <v>0.4</v>
      </c>
      <c r="I158" s="57">
        <f>VLOOKUP($M158,CardStats!$A$3:$AE$998,17,FALSE)</f>
        <v>1</v>
      </c>
      <c r="J158" s="57">
        <f>VLOOKUP($M158,CardStats!$A$3:$AE$998,18,FALSE)</f>
        <v>1</v>
      </c>
      <c r="K158" s="57">
        <f>VLOOKUP($M158,CardStats!$A$3:$AE$998,20,FALSE)</f>
        <v>0.77777777777777779</v>
      </c>
      <c r="L158" s="57">
        <f>VLOOKUP($M158,CardStats!$A$3:$AE$998,21,FALSE)</f>
        <v>0.8</v>
      </c>
      <c r="M158" s="53" t="str">
        <f>Fixtures!A154</f>
        <v>Salernitana</v>
      </c>
      <c r="N158" s="54">
        <f>Fixtures!D154</f>
        <v>43491</v>
      </c>
      <c r="O158" s="53" t="str">
        <f>Fixtures!B154</f>
        <v>Lecce</v>
      </c>
      <c r="P158" s="51">
        <f>VLOOKUP($O158,CardStats!$A$3:$AE$998,5,FALSE)</f>
        <v>4.25</v>
      </c>
      <c r="Q158" s="51">
        <f>VLOOKUP($O158,CardStats!$A$3:$AE$998,7,FALSE)</f>
        <v>4.4000000000000004</v>
      </c>
      <c r="R158" s="51">
        <f>VLOOKUP($O158,CardStats!$A$3:$AE$998,8,FALSE)</f>
        <v>2</v>
      </c>
      <c r="S158" s="51">
        <f>VLOOKUP($O158,CardStats!$A$3:$AE$998,10,FALSE)</f>
        <v>2.2000000000000002</v>
      </c>
      <c r="T158" s="57">
        <f>VLOOKUP($O158,CardStats!$A$3:$AE$998,11,FALSE)</f>
        <v>0.875</v>
      </c>
      <c r="U158" s="57">
        <f>VLOOKUP($O158,CardStats!$A$3:$AE$998,13,FALSE)</f>
        <v>0.8</v>
      </c>
      <c r="V158" s="57">
        <f>VLOOKUP($O158,CardStats!$A$3:$AE$998,14,FALSE)</f>
        <v>0.375</v>
      </c>
      <c r="W158" s="57">
        <f>VLOOKUP($O158,CardStats!$A$3:$AE$998,16,FALSE)</f>
        <v>0.4</v>
      </c>
      <c r="X158" s="57">
        <f>VLOOKUP($O158,CardStats!$A$3:$AE$998,17,FALSE)</f>
        <v>0.875</v>
      </c>
      <c r="Y158" s="57">
        <f>VLOOKUP($O158,CardStats!$A$3:$AE$998,19,FALSE)</f>
        <v>0.8</v>
      </c>
      <c r="Z158" s="57">
        <f>VLOOKUP($O158,CardStats!$A$3:$AE$998,20,FALSE)</f>
        <v>0.75</v>
      </c>
      <c r="AA158" s="57">
        <f>VLOOKUP($O158,CardStats!$A$3:$AE$998,22,FALSE)</f>
        <v>0.8</v>
      </c>
    </row>
    <row r="159" spans="1:27" hidden="1" x14ac:dyDescent="0.3">
      <c r="A159" s="51">
        <f>VLOOKUP($M159,CardStats!$A$3:$AE$998,5,FALSE)</f>
        <v>3.25</v>
      </c>
      <c r="B159" s="51">
        <f>VLOOKUP($M159,CardStats!$A$3:$AE$998,6,FALSE)</f>
        <v>2.8333333333333335</v>
      </c>
      <c r="C159" s="51">
        <f>VLOOKUP($M159,CardStats!$A$3:$AE$998,8,FALSE)</f>
        <v>1.5</v>
      </c>
      <c r="D159" s="51">
        <f>VLOOKUP($M159,CardStats!$A$3:$AE$998,9,FALSE)</f>
        <v>1.5</v>
      </c>
      <c r="E159" s="57">
        <f>VLOOKUP($M159,CardStats!$A$3:$AE$998,11,FALSE)</f>
        <v>0.625</v>
      </c>
      <c r="F159" s="57">
        <f>VLOOKUP($M159,CardStats!$A$3:$AE$998,12,FALSE)</f>
        <v>0.5</v>
      </c>
      <c r="G159" s="57">
        <f>VLOOKUP($M159,CardStats!$A$3:$AE$998,14,FALSE)</f>
        <v>0.25</v>
      </c>
      <c r="H159" s="57">
        <f>VLOOKUP($M159,CardStats!$A$3:$AE$998,15,FALSE)</f>
        <v>0.16666666666666666</v>
      </c>
      <c r="I159" s="57">
        <f>VLOOKUP($M159,CardStats!$A$3:$AE$998,17,FALSE)</f>
        <v>0.875</v>
      </c>
      <c r="J159" s="57">
        <f>VLOOKUP($M159,CardStats!$A$3:$AE$998,18,FALSE)</f>
        <v>0.83333333333333337</v>
      </c>
      <c r="K159" s="57">
        <f>VLOOKUP($M159,CardStats!$A$3:$AE$998,20,FALSE)</f>
        <v>0.5</v>
      </c>
      <c r="L159" s="57">
        <f>VLOOKUP($M159,CardStats!$A$3:$AE$998,21,FALSE)</f>
        <v>0.5</v>
      </c>
      <c r="M159" s="53" t="str">
        <f>Fixtures!A155</f>
        <v>Cremonese</v>
      </c>
      <c r="N159" s="54">
        <f>Fixtures!D155</f>
        <v>43491</v>
      </c>
      <c r="O159" s="53" t="str">
        <f>Fixtures!B155</f>
        <v>Palermo</v>
      </c>
      <c r="P159" s="51">
        <f>VLOOKUP($O159,CardStats!$A$3:$AE$998,5,FALSE)</f>
        <v>4.5555555555555554</v>
      </c>
      <c r="Q159" s="51">
        <f>VLOOKUP($O159,CardStats!$A$3:$AE$998,7,FALSE)</f>
        <v>4.4000000000000004</v>
      </c>
      <c r="R159" s="51">
        <f>VLOOKUP($O159,CardStats!$A$3:$AE$998,8,FALSE)</f>
        <v>2.3333333333333335</v>
      </c>
      <c r="S159" s="51">
        <f>VLOOKUP($O159,CardStats!$A$3:$AE$998,10,FALSE)</f>
        <v>2</v>
      </c>
      <c r="T159" s="57">
        <f>VLOOKUP($O159,CardStats!$A$3:$AE$998,11,FALSE)</f>
        <v>1</v>
      </c>
      <c r="U159" s="57">
        <f>VLOOKUP($O159,CardStats!$A$3:$AE$998,13,FALSE)</f>
        <v>1</v>
      </c>
      <c r="V159" s="57">
        <f>VLOOKUP($O159,CardStats!$A$3:$AE$998,14,FALSE)</f>
        <v>0.44444444444444442</v>
      </c>
      <c r="W159" s="57">
        <f>VLOOKUP($O159,CardStats!$A$3:$AE$998,16,FALSE)</f>
        <v>0.4</v>
      </c>
      <c r="X159" s="57">
        <f>VLOOKUP($O159,CardStats!$A$3:$AE$998,17,FALSE)</f>
        <v>0.88888888888888884</v>
      </c>
      <c r="Y159" s="57">
        <f>VLOOKUP($O159,CardStats!$A$3:$AE$998,19,FALSE)</f>
        <v>0.8</v>
      </c>
      <c r="Z159" s="57">
        <f>VLOOKUP($O159,CardStats!$A$3:$AE$998,20,FALSE)</f>
        <v>0.66666666666666663</v>
      </c>
      <c r="AA159" s="57">
        <f>VLOOKUP($O159,CardStats!$A$3:$AE$998,22,FALSE)</f>
        <v>0.6</v>
      </c>
    </row>
    <row r="160" spans="1:27" hidden="1" x14ac:dyDescent="0.3">
      <c r="A160" s="51">
        <f>VLOOKUP($M160,CardStats!$A$3:$AE$998,5,FALSE)</f>
        <v>4.4000000000000004</v>
      </c>
      <c r="B160" s="51">
        <f>VLOOKUP($M160,CardStats!$A$3:$AE$998,6,FALSE)</f>
        <v>4.333333333333333</v>
      </c>
      <c r="C160" s="51">
        <f>VLOOKUP($M160,CardStats!$A$3:$AE$998,8,FALSE)</f>
        <v>2.2000000000000002</v>
      </c>
      <c r="D160" s="51">
        <f>VLOOKUP($M160,CardStats!$A$3:$AE$998,9,FALSE)</f>
        <v>2</v>
      </c>
      <c r="E160" s="57">
        <f>VLOOKUP($M160,CardStats!$A$3:$AE$998,11,FALSE)</f>
        <v>1</v>
      </c>
      <c r="F160" s="57">
        <f>VLOOKUP($M160,CardStats!$A$3:$AE$998,12,FALSE)</f>
        <v>1</v>
      </c>
      <c r="G160" s="57">
        <f>VLOOKUP($M160,CardStats!$A$3:$AE$998,14,FALSE)</f>
        <v>0.4</v>
      </c>
      <c r="H160" s="57">
        <f>VLOOKUP($M160,CardStats!$A$3:$AE$998,15,FALSE)</f>
        <v>0.33333333333333331</v>
      </c>
      <c r="I160" s="57">
        <f>VLOOKUP($M160,CardStats!$A$3:$AE$998,17,FALSE)</f>
        <v>1</v>
      </c>
      <c r="J160" s="57">
        <f>VLOOKUP($M160,CardStats!$A$3:$AE$998,18,FALSE)</f>
        <v>1</v>
      </c>
      <c r="K160" s="57">
        <f>VLOOKUP($M160,CardStats!$A$3:$AE$998,20,FALSE)</f>
        <v>1</v>
      </c>
      <c r="L160" s="57">
        <f>VLOOKUP($M160,CardStats!$A$3:$AE$998,21,FALSE)</f>
        <v>1</v>
      </c>
      <c r="M160" s="53" t="str">
        <f>Fixtures!A156</f>
        <v>Ascoli</v>
      </c>
      <c r="N160" s="54">
        <f>Fixtures!D156</f>
        <v>43491</v>
      </c>
      <c r="O160" s="53" t="str">
        <f>Fixtures!B156</f>
        <v>Perugia</v>
      </c>
      <c r="P160" s="51">
        <f>VLOOKUP($O160,CardStats!$A$3:$AE$998,5,FALSE)</f>
        <v>2.625</v>
      </c>
      <c r="Q160" s="51">
        <f>VLOOKUP($O160,CardStats!$A$3:$AE$998,7,FALSE)</f>
        <v>2.8</v>
      </c>
      <c r="R160" s="51">
        <f>VLOOKUP($O160,CardStats!$A$3:$AE$998,8,FALSE)</f>
        <v>1.375</v>
      </c>
      <c r="S160" s="51">
        <f>VLOOKUP($O160,CardStats!$A$3:$AE$998,10,FALSE)</f>
        <v>1.6</v>
      </c>
      <c r="T160" s="57">
        <f>VLOOKUP($O160,CardStats!$A$3:$AE$998,11,FALSE)</f>
        <v>0.625</v>
      </c>
      <c r="U160" s="57">
        <f>VLOOKUP($O160,CardStats!$A$3:$AE$998,13,FALSE)</f>
        <v>0.8</v>
      </c>
      <c r="V160" s="57">
        <f>VLOOKUP($O160,CardStats!$A$3:$AE$998,14,FALSE)</f>
        <v>0</v>
      </c>
      <c r="W160" s="57">
        <f>VLOOKUP($O160,CardStats!$A$3:$AE$998,16,FALSE)</f>
        <v>0</v>
      </c>
      <c r="X160" s="57">
        <f>VLOOKUP($O160,CardStats!$A$3:$AE$998,17,FALSE)</f>
        <v>0.875</v>
      </c>
      <c r="Y160" s="57">
        <f>VLOOKUP($O160,CardStats!$A$3:$AE$998,19,FALSE)</f>
        <v>0.8</v>
      </c>
      <c r="Z160" s="57">
        <f>VLOOKUP($O160,CardStats!$A$3:$AE$998,20,FALSE)</f>
        <v>0.5</v>
      </c>
      <c r="AA160" s="57">
        <f>VLOOKUP($O160,CardStats!$A$3:$AE$998,22,FALSE)</f>
        <v>0.8</v>
      </c>
    </row>
    <row r="161" spans="1:27" hidden="1" x14ac:dyDescent="0.3">
      <c r="A161" s="51">
        <f>VLOOKUP($M161,CardStats!$A$3:$AE$998,5,FALSE)</f>
        <v>2.5</v>
      </c>
      <c r="B161" s="51">
        <f>VLOOKUP($M161,CardStats!$A$3:$AE$998,6,FALSE)</f>
        <v>2.5</v>
      </c>
      <c r="C161" s="51">
        <f>VLOOKUP($M161,CardStats!$A$3:$AE$998,8,FALSE)</f>
        <v>0.75</v>
      </c>
      <c r="D161" s="51">
        <f>VLOOKUP($M161,CardStats!$A$3:$AE$998,9,FALSE)</f>
        <v>0.5</v>
      </c>
      <c r="E161" s="57">
        <f>VLOOKUP($M161,CardStats!$A$3:$AE$998,11,FALSE)</f>
        <v>0.5</v>
      </c>
      <c r="F161" s="57">
        <f>VLOOKUP($M161,CardStats!$A$3:$AE$998,12,FALSE)</f>
        <v>0.5</v>
      </c>
      <c r="G161" s="57">
        <f>VLOOKUP($M161,CardStats!$A$3:$AE$998,14,FALSE)</f>
        <v>0</v>
      </c>
      <c r="H161" s="57">
        <f>VLOOKUP($M161,CardStats!$A$3:$AE$998,15,FALSE)</f>
        <v>0</v>
      </c>
      <c r="I161" s="57">
        <f>VLOOKUP($M161,CardStats!$A$3:$AE$998,17,FALSE)</f>
        <v>0.5</v>
      </c>
      <c r="J161" s="57">
        <f>VLOOKUP($M161,CardStats!$A$3:$AE$998,18,FALSE)</f>
        <v>0.5</v>
      </c>
      <c r="K161" s="57">
        <f>VLOOKUP($M161,CardStats!$A$3:$AE$998,20,FALSE)</f>
        <v>0.25</v>
      </c>
      <c r="L161" s="57">
        <f>VLOOKUP($M161,CardStats!$A$3:$AE$998,21,FALSE)</f>
        <v>0</v>
      </c>
      <c r="M161" s="53" t="str">
        <f>Fixtures!A157</f>
        <v>Brest</v>
      </c>
      <c r="N161" s="54">
        <f>Fixtures!D157</f>
        <v>43491</v>
      </c>
      <c r="O161" s="53" t="str">
        <f>Fixtures!B157</f>
        <v>Sochaux</v>
      </c>
      <c r="P161" s="51">
        <f>VLOOKUP($O161,CardStats!$A$3:$AE$998,5,FALSE)</f>
        <v>4.2857142857142856</v>
      </c>
      <c r="Q161" s="51">
        <f>VLOOKUP($O161,CardStats!$A$3:$AE$998,7,FALSE)</f>
        <v>3.8</v>
      </c>
      <c r="R161" s="51">
        <f>VLOOKUP($O161,CardStats!$A$3:$AE$998,8,FALSE)</f>
        <v>2.1428571428571428</v>
      </c>
      <c r="S161" s="51">
        <f>VLOOKUP($O161,CardStats!$A$3:$AE$998,10,FALSE)</f>
        <v>2</v>
      </c>
      <c r="T161" s="57">
        <f>VLOOKUP($O161,CardStats!$A$3:$AE$998,11,FALSE)</f>
        <v>0.8571428571428571</v>
      </c>
      <c r="U161" s="57">
        <f>VLOOKUP($O161,CardStats!$A$3:$AE$998,13,FALSE)</f>
        <v>0.8</v>
      </c>
      <c r="V161" s="57">
        <f>VLOOKUP($O161,CardStats!$A$3:$AE$998,14,FALSE)</f>
        <v>0.2857142857142857</v>
      </c>
      <c r="W161" s="57">
        <f>VLOOKUP($O161,CardStats!$A$3:$AE$998,16,FALSE)</f>
        <v>0.2</v>
      </c>
      <c r="X161" s="57">
        <f>VLOOKUP($O161,CardStats!$A$3:$AE$998,17,FALSE)</f>
        <v>1</v>
      </c>
      <c r="Y161" s="57">
        <f>VLOOKUP($O161,CardStats!$A$3:$AE$998,19,FALSE)</f>
        <v>1</v>
      </c>
      <c r="Z161" s="57">
        <f>VLOOKUP($O161,CardStats!$A$3:$AE$998,20,FALSE)</f>
        <v>0.5714285714285714</v>
      </c>
      <c r="AA161" s="57">
        <f>VLOOKUP($O161,CardStats!$A$3:$AE$998,22,FALSE)</f>
        <v>0.4</v>
      </c>
    </row>
    <row r="162" spans="1:27" hidden="1" x14ac:dyDescent="0.3">
      <c r="A162" s="51">
        <f>VLOOKUP($M162,CardStats!$A$3:$AE$998,5,FALSE)</f>
        <v>3.75</v>
      </c>
      <c r="B162" s="51">
        <f>VLOOKUP($M162,CardStats!$A$3:$AE$998,6,FALSE)</f>
        <v>3.5</v>
      </c>
      <c r="C162" s="51">
        <f>VLOOKUP($M162,CardStats!$A$3:$AE$998,8,FALSE)</f>
        <v>2.5</v>
      </c>
      <c r="D162" s="51">
        <f>VLOOKUP($M162,CardStats!$A$3:$AE$998,9,FALSE)</f>
        <v>2</v>
      </c>
      <c r="E162" s="57">
        <f>VLOOKUP($M162,CardStats!$A$3:$AE$998,11,FALSE)</f>
        <v>0.75</v>
      </c>
      <c r="F162" s="57">
        <f>VLOOKUP($M162,CardStats!$A$3:$AE$998,12,FALSE)</f>
        <v>0.5</v>
      </c>
      <c r="G162" s="57">
        <f>VLOOKUP($M162,CardStats!$A$3:$AE$998,14,FALSE)</f>
        <v>0.25</v>
      </c>
      <c r="H162" s="57">
        <f>VLOOKUP($M162,CardStats!$A$3:$AE$998,15,FALSE)</f>
        <v>0.5</v>
      </c>
      <c r="I162" s="57">
        <f>VLOOKUP($M162,CardStats!$A$3:$AE$998,17,FALSE)</f>
        <v>1</v>
      </c>
      <c r="J162" s="57">
        <f>VLOOKUP($M162,CardStats!$A$3:$AE$998,18,FALSE)</f>
        <v>1</v>
      </c>
      <c r="K162" s="57">
        <f>VLOOKUP($M162,CardStats!$A$3:$AE$998,20,FALSE)</f>
        <v>0.75</v>
      </c>
      <c r="L162" s="57">
        <f>VLOOKUP($M162,CardStats!$A$3:$AE$998,21,FALSE)</f>
        <v>0.5</v>
      </c>
      <c r="M162" s="53" t="str">
        <f>Fixtures!A158</f>
        <v>Orléans</v>
      </c>
      <c r="N162" s="54">
        <f>Fixtures!D158</f>
        <v>43491</v>
      </c>
      <c r="O162" s="53" t="str">
        <f>Fixtures!B158</f>
        <v>Niort</v>
      </c>
      <c r="P162" s="51">
        <f>VLOOKUP($O162,CardStats!$A$3:$AE$998,5,FALSE)</f>
        <v>3.5</v>
      </c>
      <c r="Q162" s="51">
        <f>VLOOKUP($O162,CardStats!$A$3:$AE$998,7,FALSE)</f>
        <v>6</v>
      </c>
      <c r="R162" s="51">
        <f>VLOOKUP($O162,CardStats!$A$3:$AE$998,8,FALSE)</f>
        <v>2.5</v>
      </c>
      <c r="S162" s="51">
        <f>VLOOKUP($O162,CardStats!$A$3:$AE$998,10,FALSE)</f>
        <v>4</v>
      </c>
      <c r="T162" s="57">
        <f>VLOOKUP($O162,CardStats!$A$3:$AE$998,11,FALSE)</f>
        <v>0.5</v>
      </c>
      <c r="U162" s="57">
        <f>VLOOKUP($O162,CardStats!$A$3:$AE$998,13,FALSE)</f>
        <v>1</v>
      </c>
      <c r="V162" s="57">
        <f>VLOOKUP($O162,CardStats!$A$3:$AE$998,14,FALSE)</f>
        <v>0.5</v>
      </c>
      <c r="W162" s="57">
        <f>VLOOKUP($O162,CardStats!$A$3:$AE$998,16,FALSE)</f>
        <v>1</v>
      </c>
      <c r="X162" s="57">
        <f>VLOOKUP($O162,CardStats!$A$3:$AE$998,17,FALSE)</f>
        <v>1</v>
      </c>
      <c r="Y162" s="57">
        <f>VLOOKUP($O162,CardStats!$A$3:$AE$998,19,FALSE)</f>
        <v>1</v>
      </c>
      <c r="Z162" s="57">
        <f>VLOOKUP($O162,CardStats!$A$3:$AE$998,20,FALSE)</f>
        <v>0.5</v>
      </c>
      <c r="AA162" s="57">
        <f>VLOOKUP($O162,CardStats!$A$3:$AE$998,22,FALSE)</f>
        <v>1</v>
      </c>
    </row>
    <row r="163" spans="1:27" hidden="1" x14ac:dyDescent="0.3">
      <c r="A163" s="51" t="e">
        <f>VLOOKUP($M163,CardStats!$A$3:$AE$998,5,FALSE)</f>
        <v>#DIV/0!</v>
      </c>
      <c r="B163" s="51" t="e">
        <f>VLOOKUP($M163,CardStats!$A$3:$AE$998,6,FALSE)</f>
        <v>#DIV/0!</v>
      </c>
      <c r="C163" s="51" t="e">
        <f>VLOOKUP($M163,CardStats!$A$3:$AE$998,8,FALSE)</f>
        <v>#DIV/0!</v>
      </c>
      <c r="D163" s="51" t="e">
        <f>VLOOKUP($M163,CardStats!$A$3:$AE$998,9,FALSE)</f>
        <v>#DIV/0!</v>
      </c>
      <c r="E163" s="57" t="e">
        <f>VLOOKUP($M163,CardStats!$A$3:$AE$998,11,FALSE)</f>
        <v>#DIV/0!</v>
      </c>
      <c r="F163" s="57" t="e">
        <f>VLOOKUP($M163,CardStats!$A$3:$AE$998,12,FALSE)</f>
        <v>#DIV/0!</v>
      </c>
      <c r="G163" s="57" t="e">
        <f>VLOOKUP($M163,CardStats!$A$3:$AE$998,14,FALSE)</f>
        <v>#DIV/0!</v>
      </c>
      <c r="H163" s="57" t="e">
        <f>VLOOKUP($M163,CardStats!$A$3:$AE$998,15,FALSE)</f>
        <v>#DIV/0!</v>
      </c>
      <c r="I163" s="57" t="e">
        <f>VLOOKUP($M163,CardStats!$A$3:$AE$998,17,FALSE)</f>
        <v>#DIV/0!</v>
      </c>
      <c r="J163" s="57" t="e">
        <f>VLOOKUP($M163,CardStats!$A$3:$AE$998,18,FALSE)</f>
        <v>#DIV/0!</v>
      </c>
      <c r="K163" s="57" t="e">
        <f>VLOOKUP($M163,CardStats!$A$3:$AE$998,20,FALSE)</f>
        <v>#DIV/0!</v>
      </c>
      <c r="L163" s="57" t="e">
        <f>VLOOKUP($M163,CardStats!$A$3:$AE$998,21,FALSE)</f>
        <v>#DIV/0!</v>
      </c>
      <c r="M163" s="53" t="str">
        <f>Fixtures!A159</f>
        <v>Almería</v>
      </c>
      <c r="N163" s="54">
        <f>Fixtures!D159</f>
        <v>43491</v>
      </c>
      <c r="O163" s="53" t="str">
        <f>Fixtures!B159</f>
        <v>Osasuna</v>
      </c>
      <c r="P163" s="51" t="e">
        <f>VLOOKUP($O163,CardStats!$A$3:$AE$998,5,FALSE)</f>
        <v>#DIV/0!</v>
      </c>
      <c r="Q163" s="51" t="e">
        <f>VLOOKUP($O163,CardStats!$A$3:$AE$998,7,FALSE)</f>
        <v>#DIV/0!</v>
      </c>
      <c r="R163" s="51" t="e">
        <f>VLOOKUP($O163,CardStats!$A$3:$AE$998,8,FALSE)</f>
        <v>#DIV/0!</v>
      </c>
      <c r="S163" s="51" t="e">
        <f>VLOOKUP($O163,CardStats!$A$3:$AE$998,10,FALSE)</f>
        <v>#DIV/0!</v>
      </c>
      <c r="T163" s="57" t="e">
        <f>VLOOKUP($O163,CardStats!$A$3:$AE$998,11,FALSE)</f>
        <v>#DIV/0!</v>
      </c>
      <c r="U163" s="57" t="e">
        <f>VLOOKUP($O163,CardStats!$A$3:$AE$998,13,FALSE)</f>
        <v>#DIV/0!</v>
      </c>
      <c r="V163" s="57" t="e">
        <f>VLOOKUP($O163,CardStats!$A$3:$AE$998,14,FALSE)</f>
        <v>#DIV/0!</v>
      </c>
      <c r="W163" s="57" t="e">
        <f>VLOOKUP($O163,CardStats!$A$3:$AE$998,16,FALSE)</f>
        <v>#DIV/0!</v>
      </c>
      <c r="X163" s="57" t="e">
        <f>VLOOKUP($O163,CardStats!$A$3:$AE$998,17,FALSE)</f>
        <v>#DIV/0!</v>
      </c>
      <c r="Y163" s="57" t="e">
        <f>VLOOKUP($O163,CardStats!$A$3:$AE$998,19,FALSE)</f>
        <v>#DIV/0!</v>
      </c>
      <c r="Z163" s="57" t="e">
        <f>VLOOKUP($O163,CardStats!$A$3:$AE$998,20,FALSE)</f>
        <v>#DIV/0!</v>
      </c>
      <c r="AA163" s="57" t="e">
        <f>VLOOKUP($O163,CardStats!$A$3:$AE$998,22,FALSE)</f>
        <v>#DIV/0!</v>
      </c>
    </row>
    <row r="164" spans="1:27" hidden="1" x14ac:dyDescent="0.3">
      <c r="A164" s="51" t="e">
        <f>VLOOKUP($M164,CardStats!$A$3:$AE$998,5,FALSE)</f>
        <v>#DIV/0!</v>
      </c>
      <c r="B164" s="51" t="e">
        <f>VLOOKUP($M164,CardStats!$A$3:$AE$998,6,FALSE)</f>
        <v>#DIV/0!</v>
      </c>
      <c r="C164" s="51" t="e">
        <f>VLOOKUP($M164,CardStats!$A$3:$AE$998,8,FALSE)</f>
        <v>#DIV/0!</v>
      </c>
      <c r="D164" s="51" t="e">
        <f>VLOOKUP($M164,CardStats!$A$3:$AE$998,9,FALSE)</f>
        <v>#DIV/0!</v>
      </c>
      <c r="E164" s="57" t="e">
        <f>VLOOKUP($M164,CardStats!$A$3:$AE$998,11,FALSE)</f>
        <v>#DIV/0!</v>
      </c>
      <c r="F164" s="57" t="e">
        <f>VLOOKUP($M164,CardStats!$A$3:$AE$998,12,FALSE)</f>
        <v>#DIV/0!</v>
      </c>
      <c r="G164" s="57" t="e">
        <f>VLOOKUP($M164,CardStats!$A$3:$AE$998,14,FALSE)</f>
        <v>#DIV/0!</v>
      </c>
      <c r="H164" s="57" t="e">
        <f>VLOOKUP($M164,CardStats!$A$3:$AE$998,15,FALSE)</f>
        <v>#DIV/0!</v>
      </c>
      <c r="I164" s="57" t="e">
        <f>VLOOKUP($M164,CardStats!$A$3:$AE$998,17,FALSE)</f>
        <v>#DIV/0!</v>
      </c>
      <c r="J164" s="57" t="e">
        <f>VLOOKUP($M164,CardStats!$A$3:$AE$998,18,FALSE)</f>
        <v>#DIV/0!</v>
      </c>
      <c r="K164" s="57" t="e">
        <f>VLOOKUP($M164,CardStats!$A$3:$AE$998,20,FALSE)</f>
        <v>#DIV/0!</v>
      </c>
      <c r="L164" s="57" t="e">
        <f>VLOOKUP($M164,CardStats!$A$3:$AE$998,21,FALSE)</f>
        <v>#DIV/0!</v>
      </c>
      <c r="M164" s="53" t="str">
        <f>Fixtures!A160</f>
        <v>Cádiz</v>
      </c>
      <c r="N164" s="54">
        <f>Fixtures!D160</f>
        <v>43491</v>
      </c>
      <c r="O164" s="53" t="str">
        <f>Fixtures!B160</f>
        <v>Mallorca</v>
      </c>
      <c r="P164" s="51" t="e">
        <f>VLOOKUP($O164,CardStats!$A$3:$AE$998,5,FALSE)</f>
        <v>#DIV/0!</v>
      </c>
      <c r="Q164" s="51" t="e">
        <f>VLOOKUP($O164,CardStats!$A$3:$AE$998,7,FALSE)</f>
        <v>#DIV/0!</v>
      </c>
      <c r="R164" s="51" t="e">
        <f>VLOOKUP($O164,CardStats!$A$3:$AE$998,8,FALSE)</f>
        <v>#DIV/0!</v>
      </c>
      <c r="S164" s="51" t="e">
        <f>VLOOKUP($O164,CardStats!$A$3:$AE$998,10,FALSE)</f>
        <v>#DIV/0!</v>
      </c>
      <c r="T164" s="57" t="e">
        <f>VLOOKUP($O164,CardStats!$A$3:$AE$998,11,FALSE)</f>
        <v>#DIV/0!</v>
      </c>
      <c r="U164" s="57" t="e">
        <f>VLOOKUP($O164,CardStats!$A$3:$AE$998,13,FALSE)</f>
        <v>#DIV/0!</v>
      </c>
      <c r="V164" s="57" t="e">
        <f>VLOOKUP($O164,CardStats!$A$3:$AE$998,14,FALSE)</f>
        <v>#DIV/0!</v>
      </c>
      <c r="W164" s="57" t="e">
        <f>VLOOKUP($O164,CardStats!$A$3:$AE$998,16,FALSE)</f>
        <v>#DIV/0!</v>
      </c>
      <c r="X164" s="57" t="e">
        <f>VLOOKUP($O164,CardStats!$A$3:$AE$998,17,FALSE)</f>
        <v>#DIV/0!</v>
      </c>
      <c r="Y164" s="57" t="e">
        <f>VLOOKUP($O164,CardStats!$A$3:$AE$998,19,FALSE)</f>
        <v>#DIV/0!</v>
      </c>
      <c r="Z164" s="57" t="e">
        <f>VLOOKUP($O164,CardStats!$A$3:$AE$998,20,FALSE)</f>
        <v>#DIV/0!</v>
      </c>
      <c r="AA164" s="57" t="e">
        <f>VLOOKUP($O164,CardStats!$A$3:$AE$998,22,FALSE)</f>
        <v>#DIV/0!</v>
      </c>
    </row>
    <row r="165" spans="1:27" hidden="1" x14ac:dyDescent="0.3">
      <c r="A165" s="51" t="e">
        <f>VLOOKUP($M165,CardStats!$A$3:$AE$998,5,FALSE)</f>
        <v>#DIV/0!</v>
      </c>
      <c r="B165" s="51" t="e">
        <f>VLOOKUP($M165,CardStats!$A$3:$AE$998,6,FALSE)</f>
        <v>#DIV/0!</v>
      </c>
      <c r="C165" s="51" t="e">
        <f>VLOOKUP($M165,CardStats!$A$3:$AE$998,8,FALSE)</f>
        <v>#DIV/0!</v>
      </c>
      <c r="D165" s="51" t="e">
        <f>VLOOKUP($M165,CardStats!$A$3:$AE$998,9,FALSE)</f>
        <v>#DIV/0!</v>
      </c>
      <c r="E165" s="57" t="e">
        <f>VLOOKUP($M165,CardStats!$A$3:$AE$998,11,FALSE)</f>
        <v>#DIV/0!</v>
      </c>
      <c r="F165" s="57" t="e">
        <f>VLOOKUP($M165,CardStats!$A$3:$AE$998,12,FALSE)</f>
        <v>#DIV/0!</v>
      </c>
      <c r="G165" s="57" t="e">
        <f>VLOOKUP($M165,CardStats!$A$3:$AE$998,14,FALSE)</f>
        <v>#DIV/0!</v>
      </c>
      <c r="H165" s="57" t="e">
        <f>VLOOKUP($M165,CardStats!$A$3:$AE$998,15,FALSE)</f>
        <v>#DIV/0!</v>
      </c>
      <c r="I165" s="57" t="e">
        <f>VLOOKUP($M165,CardStats!$A$3:$AE$998,17,FALSE)</f>
        <v>#DIV/0!</v>
      </c>
      <c r="J165" s="57" t="e">
        <f>VLOOKUP($M165,CardStats!$A$3:$AE$998,18,FALSE)</f>
        <v>#DIV/0!</v>
      </c>
      <c r="K165" s="57" t="e">
        <f>VLOOKUP($M165,CardStats!$A$3:$AE$998,20,FALSE)</f>
        <v>#DIV/0!</v>
      </c>
      <c r="L165" s="57" t="e">
        <f>VLOOKUP($M165,CardStats!$A$3:$AE$998,21,FALSE)</f>
        <v>#DIV/0!</v>
      </c>
      <c r="M165" s="53" t="str">
        <f>Fixtures!A161</f>
        <v>Elche</v>
      </c>
      <c r="N165" s="54">
        <f>Fixtures!D161</f>
        <v>43491</v>
      </c>
      <c r="O165" s="53" t="str">
        <f>Fixtures!B161</f>
        <v>Numancia</v>
      </c>
      <c r="P165" s="51" t="e">
        <f>VLOOKUP($O165,CardStats!$A$3:$AE$998,5,FALSE)</f>
        <v>#DIV/0!</v>
      </c>
      <c r="Q165" s="51" t="e">
        <f>VLOOKUP($O165,CardStats!$A$3:$AE$998,7,FALSE)</f>
        <v>#DIV/0!</v>
      </c>
      <c r="R165" s="51" t="e">
        <f>VLOOKUP($O165,CardStats!$A$3:$AE$998,8,FALSE)</f>
        <v>#DIV/0!</v>
      </c>
      <c r="S165" s="51" t="e">
        <f>VLOOKUP($O165,CardStats!$A$3:$AE$998,10,FALSE)</f>
        <v>#DIV/0!</v>
      </c>
      <c r="T165" s="57" t="e">
        <f>VLOOKUP($O165,CardStats!$A$3:$AE$998,11,FALSE)</f>
        <v>#DIV/0!</v>
      </c>
      <c r="U165" s="57" t="e">
        <f>VLOOKUP($O165,CardStats!$A$3:$AE$998,13,FALSE)</f>
        <v>#DIV/0!</v>
      </c>
      <c r="V165" s="57" t="e">
        <f>VLOOKUP($O165,CardStats!$A$3:$AE$998,14,FALSE)</f>
        <v>#DIV/0!</v>
      </c>
      <c r="W165" s="57" t="e">
        <f>VLOOKUP($O165,CardStats!$A$3:$AE$998,16,FALSE)</f>
        <v>#DIV/0!</v>
      </c>
      <c r="X165" s="57" t="e">
        <f>VLOOKUP($O165,CardStats!$A$3:$AE$998,17,FALSE)</f>
        <v>#DIV/0!</v>
      </c>
      <c r="Y165" s="57" t="e">
        <f>VLOOKUP($O165,CardStats!$A$3:$AE$998,19,FALSE)</f>
        <v>#DIV/0!</v>
      </c>
      <c r="Z165" s="57" t="e">
        <f>VLOOKUP($O165,CardStats!$A$3:$AE$998,20,FALSE)</f>
        <v>#DIV/0!</v>
      </c>
      <c r="AA165" s="57" t="e">
        <f>VLOOKUP($O165,CardStats!$A$3:$AE$998,22,FALSE)</f>
        <v>#DIV/0!</v>
      </c>
    </row>
    <row r="166" spans="1:27" hidden="1" x14ac:dyDescent="0.3">
      <c r="A166" s="51" t="e">
        <f>VLOOKUP($M166,CardStats!$A$3:$AE$998,5,FALSE)</f>
        <v>#DIV/0!</v>
      </c>
      <c r="B166" s="51" t="e">
        <f>VLOOKUP($M166,CardStats!$A$3:$AE$998,6,FALSE)</f>
        <v>#DIV/0!</v>
      </c>
      <c r="C166" s="51" t="e">
        <f>VLOOKUP($M166,CardStats!$A$3:$AE$998,8,FALSE)</f>
        <v>#DIV/0!</v>
      </c>
      <c r="D166" s="51" t="e">
        <f>VLOOKUP($M166,CardStats!$A$3:$AE$998,9,FALSE)</f>
        <v>#DIV/0!</v>
      </c>
      <c r="E166" s="57" t="e">
        <f>VLOOKUP($M166,CardStats!$A$3:$AE$998,11,FALSE)</f>
        <v>#DIV/0!</v>
      </c>
      <c r="F166" s="57" t="e">
        <f>VLOOKUP($M166,CardStats!$A$3:$AE$998,12,FALSE)</f>
        <v>#DIV/0!</v>
      </c>
      <c r="G166" s="57" t="e">
        <f>VLOOKUP($M166,CardStats!$A$3:$AE$998,14,FALSE)</f>
        <v>#DIV/0!</v>
      </c>
      <c r="H166" s="57" t="e">
        <f>VLOOKUP($M166,CardStats!$A$3:$AE$998,15,FALSE)</f>
        <v>#DIV/0!</v>
      </c>
      <c r="I166" s="57" t="e">
        <f>VLOOKUP($M166,CardStats!$A$3:$AE$998,17,FALSE)</f>
        <v>#DIV/0!</v>
      </c>
      <c r="J166" s="57" t="e">
        <f>VLOOKUP($M166,CardStats!$A$3:$AE$998,18,FALSE)</f>
        <v>#DIV/0!</v>
      </c>
      <c r="K166" s="57" t="e">
        <f>VLOOKUP($M166,CardStats!$A$3:$AE$998,20,FALSE)</f>
        <v>#DIV/0!</v>
      </c>
      <c r="L166" s="57" t="e">
        <f>VLOOKUP($M166,CardStats!$A$3:$AE$998,21,FALSE)</f>
        <v>#DIV/0!</v>
      </c>
      <c r="M166" s="53" t="str">
        <f>Fixtures!A162</f>
        <v>Lugo</v>
      </c>
      <c r="N166" s="54">
        <f>Fixtures!D162</f>
        <v>43491</v>
      </c>
      <c r="O166" s="53" t="str">
        <f>Fixtures!B162</f>
        <v>Rayo Majadahonda</v>
      </c>
      <c r="P166" s="51" t="e">
        <f>VLOOKUP($O166,CardStats!$A$3:$AE$998,5,FALSE)</f>
        <v>#DIV/0!</v>
      </c>
      <c r="Q166" s="51" t="e">
        <f>VLOOKUP($O166,CardStats!$A$3:$AE$998,7,FALSE)</f>
        <v>#DIV/0!</v>
      </c>
      <c r="R166" s="51" t="e">
        <f>VLOOKUP($O166,CardStats!$A$3:$AE$998,8,FALSE)</f>
        <v>#DIV/0!</v>
      </c>
      <c r="S166" s="51" t="e">
        <f>VLOOKUP($O166,CardStats!$A$3:$AE$998,10,FALSE)</f>
        <v>#DIV/0!</v>
      </c>
      <c r="T166" s="57" t="e">
        <f>VLOOKUP($O166,CardStats!$A$3:$AE$998,11,FALSE)</f>
        <v>#DIV/0!</v>
      </c>
      <c r="U166" s="57" t="e">
        <f>VLOOKUP($O166,CardStats!$A$3:$AE$998,13,FALSE)</f>
        <v>#DIV/0!</v>
      </c>
      <c r="V166" s="57" t="e">
        <f>VLOOKUP($O166,CardStats!$A$3:$AE$998,14,FALSE)</f>
        <v>#DIV/0!</v>
      </c>
      <c r="W166" s="57" t="e">
        <f>VLOOKUP($O166,CardStats!$A$3:$AE$998,16,FALSE)</f>
        <v>#DIV/0!</v>
      </c>
      <c r="X166" s="57" t="e">
        <f>VLOOKUP($O166,CardStats!$A$3:$AE$998,17,FALSE)</f>
        <v>#DIV/0!</v>
      </c>
      <c r="Y166" s="57" t="e">
        <f>VLOOKUP($O166,CardStats!$A$3:$AE$998,19,FALSE)</f>
        <v>#DIV/0!</v>
      </c>
      <c r="Z166" s="57" t="e">
        <f>VLOOKUP($O166,CardStats!$A$3:$AE$998,20,FALSE)</f>
        <v>#DIV/0!</v>
      </c>
      <c r="AA166" s="57" t="e">
        <f>VLOOKUP($O166,CardStats!$A$3:$AE$998,22,FALSE)</f>
        <v>#DIV/0!</v>
      </c>
    </row>
    <row r="167" spans="1:27" hidden="1" x14ac:dyDescent="0.3">
      <c r="A167" s="51">
        <f>VLOOKUP($M167,CardStats!$A$3:$AE$998,5,FALSE)</f>
        <v>5</v>
      </c>
      <c r="B167" s="51">
        <f>VLOOKUP($M167,CardStats!$A$3:$AE$998,6,FALSE)</f>
        <v>5</v>
      </c>
      <c r="C167" s="51">
        <f>VLOOKUP($M167,CardStats!$A$3:$AE$998,8,FALSE)</f>
        <v>3</v>
      </c>
      <c r="D167" s="51">
        <f>VLOOKUP($M167,CardStats!$A$3:$AE$998,9,FALSE)</f>
        <v>3</v>
      </c>
      <c r="E167" s="57">
        <f>VLOOKUP($M167,CardStats!$A$3:$AE$998,11,FALSE)</f>
        <v>1</v>
      </c>
      <c r="F167" s="57">
        <f>VLOOKUP($M167,CardStats!$A$3:$AE$998,12,FALSE)</f>
        <v>1</v>
      </c>
      <c r="G167" s="57">
        <f>VLOOKUP($M167,CardStats!$A$3:$AE$998,14,FALSE)</f>
        <v>1</v>
      </c>
      <c r="H167" s="57">
        <f>VLOOKUP($M167,CardStats!$A$3:$AE$998,15,FALSE)</f>
        <v>1</v>
      </c>
      <c r="I167" s="57">
        <f>VLOOKUP($M167,CardStats!$A$3:$AE$998,17,FALSE)</f>
        <v>1</v>
      </c>
      <c r="J167" s="57">
        <f>VLOOKUP($M167,CardStats!$A$3:$AE$998,18,FALSE)</f>
        <v>1</v>
      </c>
      <c r="K167" s="57">
        <f>VLOOKUP($M167,CardStats!$A$3:$AE$998,20,FALSE)</f>
        <v>1</v>
      </c>
      <c r="L167" s="57">
        <f>VLOOKUP($M167,CardStats!$A$3:$AE$998,21,FALSE)</f>
        <v>1</v>
      </c>
      <c r="M167" s="53" t="str">
        <f>Fixtures!A163</f>
        <v>Tenerife</v>
      </c>
      <c r="N167" s="54">
        <f>Fixtures!D163</f>
        <v>43491</v>
      </c>
      <c r="O167" s="53" t="str">
        <f>Fixtures!B163</f>
        <v>Málaga</v>
      </c>
      <c r="P167" s="51" t="e">
        <f>VLOOKUP($O167,CardStats!$A$3:$AE$998,5,FALSE)</f>
        <v>#DIV/0!</v>
      </c>
      <c r="Q167" s="51" t="e">
        <f>VLOOKUP($O167,CardStats!$A$3:$AE$998,7,FALSE)</f>
        <v>#DIV/0!</v>
      </c>
      <c r="R167" s="51" t="e">
        <f>VLOOKUP($O167,CardStats!$A$3:$AE$998,8,FALSE)</f>
        <v>#DIV/0!</v>
      </c>
      <c r="S167" s="51" t="e">
        <f>VLOOKUP($O167,CardStats!$A$3:$AE$998,10,FALSE)</f>
        <v>#DIV/0!</v>
      </c>
      <c r="T167" s="57" t="e">
        <f>VLOOKUP($O167,CardStats!$A$3:$AE$998,11,FALSE)</f>
        <v>#DIV/0!</v>
      </c>
      <c r="U167" s="57" t="e">
        <f>VLOOKUP($O167,CardStats!$A$3:$AE$998,13,FALSE)</f>
        <v>#DIV/0!</v>
      </c>
      <c r="V167" s="57" t="e">
        <f>VLOOKUP($O167,CardStats!$A$3:$AE$998,14,FALSE)</f>
        <v>#DIV/0!</v>
      </c>
      <c r="W167" s="57" t="e">
        <f>VLOOKUP($O167,CardStats!$A$3:$AE$998,16,FALSE)</f>
        <v>#DIV/0!</v>
      </c>
      <c r="X167" s="57" t="e">
        <f>VLOOKUP($O167,CardStats!$A$3:$AE$998,17,FALSE)</f>
        <v>#DIV/0!</v>
      </c>
      <c r="Y167" s="57" t="e">
        <f>VLOOKUP($O167,CardStats!$A$3:$AE$998,19,FALSE)</f>
        <v>#DIV/0!</v>
      </c>
      <c r="Z167" s="57" t="e">
        <f>VLOOKUP($O167,CardStats!$A$3:$AE$998,20,FALSE)</f>
        <v>#DIV/0!</v>
      </c>
      <c r="AA167" s="57" t="e">
        <f>VLOOKUP($O167,CardStats!$A$3:$AE$998,22,FALSE)</f>
        <v>#DIV/0!</v>
      </c>
    </row>
    <row r="168" spans="1:27" hidden="1" x14ac:dyDescent="0.3">
      <c r="A168" s="51" t="e">
        <f>VLOOKUP($M168,CardStats!$A$3:$AE$998,5,FALSE)</f>
        <v>#DIV/0!</v>
      </c>
      <c r="B168" s="51" t="e">
        <f>VLOOKUP($M168,CardStats!$A$3:$AE$998,6,FALSE)</f>
        <v>#DIV/0!</v>
      </c>
      <c r="C168" s="51" t="e">
        <f>VLOOKUP($M168,CardStats!$A$3:$AE$998,8,FALSE)</f>
        <v>#DIV/0!</v>
      </c>
      <c r="D168" s="51" t="e">
        <f>VLOOKUP($M168,CardStats!$A$3:$AE$998,9,FALSE)</f>
        <v>#DIV/0!</v>
      </c>
      <c r="E168" s="57" t="e">
        <f>VLOOKUP($M168,CardStats!$A$3:$AE$998,11,FALSE)</f>
        <v>#DIV/0!</v>
      </c>
      <c r="F168" s="57" t="e">
        <f>VLOOKUP($M168,CardStats!$A$3:$AE$998,12,FALSE)</f>
        <v>#DIV/0!</v>
      </c>
      <c r="G168" s="57" t="e">
        <f>VLOOKUP($M168,CardStats!$A$3:$AE$998,14,FALSE)</f>
        <v>#DIV/0!</v>
      </c>
      <c r="H168" s="57" t="e">
        <f>VLOOKUP($M168,CardStats!$A$3:$AE$998,15,FALSE)</f>
        <v>#DIV/0!</v>
      </c>
      <c r="I168" s="57" t="e">
        <f>VLOOKUP($M168,CardStats!$A$3:$AE$998,17,FALSE)</f>
        <v>#DIV/0!</v>
      </c>
      <c r="J168" s="57" t="e">
        <f>VLOOKUP($M168,CardStats!$A$3:$AE$998,18,FALSE)</f>
        <v>#DIV/0!</v>
      </c>
      <c r="K168" s="57" t="e">
        <f>VLOOKUP($M168,CardStats!$A$3:$AE$998,20,FALSE)</f>
        <v>#DIV/0!</v>
      </c>
      <c r="L168" s="57" t="e">
        <f>VLOOKUP($M168,CardStats!$A$3:$AE$998,21,FALSE)</f>
        <v>#DIV/0!</v>
      </c>
      <c r="M168" s="53" t="str">
        <f>Fixtures!A164</f>
        <v>Hearts</v>
      </c>
      <c r="N168" s="54">
        <f>Fixtures!D164</f>
        <v>43491</v>
      </c>
      <c r="O168" s="53" t="str">
        <f>Fixtures!B164</f>
        <v>St. Johnstone</v>
      </c>
      <c r="P168" s="51" t="e">
        <f>VLOOKUP($O168,CardStats!$A$3:$AE$998,5,FALSE)</f>
        <v>#DIV/0!</v>
      </c>
      <c r="Q168" s="51" t="e">
        <f>VLOOKUP($O168,CardStats!$A$3:$AE$998,7,FALSE)</f>
        <v>#DIV/0!</v>
      </c>
      <c r="R168" s="51" t="e">
        <f>VLOOKUP($O168,CardStats!$A$3:$AE$998,8,FALSE)</f>
        <v>#DIV/0!</v>
      </c>
      <c r="S168" s="51" t="e">
        <f>VLOOKUP($O168,CardStats!$A$3:$AE$998,10,FALSE)</f>
        <v>#DIV/0!</v>
      </c>
      <c r="T168" s="57" t="e">
        <f>VLOOKUP($O168,CardStats!$A$3:$AE$998,11,FALSE)</f>
        <v>#DIV/0!</v>
      </c>
      <c r="U168" s="57" t="e">
        <f>VLOOKUP($O168,CardStats!$A$3:$AE$998,13,FALSE)</f>
        <v>#DIV/0!</v>
      </c>
      <c r="V168" s="57" t="e">
        <f>VLOOKUP($O168,CardStats!$A$3:$AE$998,14,FALSE)</f>
        <v>#DIV/0!</v>
      </c>
      <c r="W168" s="57" t="e">
        <f>VLOOKUP($O168,CardStats!$A$3:$AE$998,16,FALSE)</f>
        <v>#DIV/0!</v>
      </c>
      <c r="X168" s="57" t="e">
        <f>VLOOKUP($O168,CardStats!$A$3:$AE$998,17,FALSE)</f>
        <v>#DIV/0!</v>
      </c>
      <c r="Y168" s="57" t="e">
        <f>VLOOKUP($O168,CardStats!$A$3:$AE$998,19,FALSE)</f>
        <v>#DIV/0!</v>
      </c>
      <c r="Z168" s="57" t="e">
        <f>VLOOKUP($O168,CardStats!$A$3:$AE$998,20,FALSE)</f>
        <v>#DIV/0!</v>
      </c>
      <c r="AA168" s="57" t="e">
        <f>VLOOKUP($O168,CardStats!$A$3:$AE$998,22,FALSE)</f>
        <v>#DIV/0!</v>
      </c>
    </row>
    <row r="169" spans="1:27" hidden="1" x14ac:dyDescent="0.3">
      <c r="A169" s="51" t="e">
        <f>VLOOKUP($M169,CardStats!$A$3:$AE$998,5,FALSE)</f>
        <v>#DIV/0!</v>
      </c>
      <c r="B169" s="51" t="e">
        <f>VLOOKUP($M169,CardStats!$A$3:$AE$998,6,FALSE)</f>
        <v>#DIV/0!</v>
      </c>
      <c r="C169" s="51" t="e">
        <f>VLOOKUP($M169,CardStats!$A$3:$AE$998,8,FALSE)</f>
        <v>#DIV/0!</v>
      </c>
      <c r="D169" s="51" t="e">
        <f>VLOOKUP($M169,CardStats!$A$3:$AE$998,9,FALSE)</f>
        <v>#DIV/0!</v>
      </c>
      <c r="E169" s="57" t="e">
        <f>VLOOKUP($M169,CardStats!$A$3:$AE$998,11,FALSE)</f>
        <v>#DIV/0!</v>
      </c>
      <c r="F169" s="57" t="e">
        <f>VLOOKUP($M169,CardStats!$A$3:$AE$998,12,FALSE)</f>
        <v>#DIV/0!</v>
      </c>
      <c r="G169" s="57" t="e">
        <f>VLOOKUP($M169,CardStats!$A$3:$AE$998,14,FALSE)</f>
        <v>#DIV/0!</v>
      </c>
      <c r="H169" s="57" t="e">
        <f>VLOOKUP($M169,CardStats!$A$3:$AE$998,15,FALSE)</f>
        <v>#DIV/0!</v>
      </c>
      <c r="I169" s="57" t="e">
        <f>VLOOKUP($M169,CardStats!$A$3:$AE$998,17,FALSE)</f>
        <v>#DIV/0!</v>
      </c>
      <c r="J169" s="57" t="e">
        <f>VLOOKUP($M169,CardStats!$A$3:$AE$998,18,FALSE)</f>
        <v>#DIV/0!</v>
      </c>
      <c r="K169" s="57" t="e">
        <f>VLOOKUP($M169,CardStats!$A$3:$AE$998,20,FALSE)</f>
        <v>#DIV/0!</v>
      </c>
      <c r="L169" s="57" t="e">
        <f>VLOOKUP($M169,CardStats!$A$3:$AE$998,21,FALSE)</f>
        <v>#DIV/0!</v>
      </c>
      <c r="M169" s="53" t="str">
        <f>Fixtures!A165</f>
        <v>Aberdeen</v>
      </c>
      <c r="N169" s="54">
        <f>Fixtures!D165</f>
        <v>43491</v>
      </c>
      <c r="O169" s="53" t="str">
        <f>Fixtures!B165</f>
        <v>Kilmarnock</v>
      </c>
      <c r="P169" s="51" t="e">
        <f>VLOOKUP($O169,CardStats!$A$3:$AE$998,5,FALSE)</f>
        <v>#DIV/0!</v>
      </c>
      <c r="Q169" s="51" t="e">
        <f>VLOOKUP($O169,CardStats!$A$3:$AE$998,7,FALSE)</f>
        <v>#DIV/0!</v>
      </c>
      <c r="R169" s="51" t="e">
        <f>VLOOKUP($O169,CardStats!$A$3:$AE$998,8,FALSE)</f>
        <v>#DIV/0!</v>
      </c>
      <c r="S169" s="51" t="e">
        <f>VLOOKUP($O169,CardStats!$A$3:$AE$998,10,FALSE)</f>
        <v>#DIV/0!</v>
      </c>
      <c r="T169" s="57" t="e">
        <f>VLOOKUP($O169,CardStats!$A$3:$AE$998,11,FALSE)</f>
        <v>#DIV/0!</v>
      </c>
      <c r="U169" s="57" t="e">
        <f>VLOOKUP($O169,CardStats!$A$3:$AE$998,13,FALSE)</f>
        <v>#DIV/0!</v>
      </c>
      <c r="V169" s="57" t="e">
        <f>VLOOKUP($O169,CardStats!$A$3:$AE$998,14,FALSE)</f>
        <v>#DIV/0!</v>
      </c>
      <c r="W169" s="57" t="e">
        <f>VLOOKUP($O169,CardStats!$A$3:$AE$998,16,FALSE)</f>
        <v>#DIV/0!</v>
      </c>
      <c r="X169" s="57" t="e">
        <f>VLOOKUP($O169,CardStats!$A$3:$AE$998,17,FALSE)</f>
        <v>#DIV/0!</v>
      </c>
      <c r="Y169" s="57" t="e">
        <f>VLOOKUP($O169,CardStats!$A$3:$AE$998,19,FALSE)</f>
        <v>#DIV/0!</v>
      </c>
      <c r="Z169" s="57" t="e">
        <f>VLOOKUP($O169,CardStats!$A$3:$AE$998,20,FALSE)</f>
        <v>#DIV/0!</v>
      </c>
      <c r="AA169" s="57" t="e">
        <f>VLOOKUP($O169,CardStats!$A$3:$AE$998,22,FALSE)</f>
        <v>#DIV/0!</v>
      </c>
    </row>
    <row r="170" spans="1:27" hidden="1" x14ac:dyDescent="0.3">
      <c r="A170" s="51" t="e">
        <f>VLOOKUP($M170,CardStats!$A$3:$AE$998,5,FALSE)</f>
        <v>#DIV/0!</v>
      </c>
      <c r="B170" s="51" t="e">
        <f>VLOOKUP($M170,CardStats!$A$3:$AE$998,6,FALSE)</f>
        <v>#DIV/0!</v>
      </c>
      <c r="C170" s="51" t="e">
        <f>VLOOKUP($M170,CardStats!$A$3:$AE$998,8,FALSE)</f>
        <v>#DIV/0!</v>
      </c>
      <c r="D170" s="51" t="e">
        <f>VLOOKUP($M170,CardStats!$A$3:$AE$998,9,FALSE)</f>
        <v>#DIV/0!</v>
      </c>
      <c r="E170" s="57" t="e">
        <f>VLOOKUP($M170,CardStats!$A$3:$AE$998,11,FALSE)</f>
        <v>#DIV/0!</v>
      </c>
      <c r="F170" s="57" t="e">
        <f>VLOOKUP($M170,CardStats!$A$3:$AE$998,12,FALSE)</f>
        <v>#DIV/0!</v>
      </c>
      <c r="G170" s="57" t="e">
        <f>VLOOKUP($M170,CardStats!$A$3:$AE$998,14,FALSE)</f>
        <v>#DIV/0!</v>
      </c>
      <c r="H170" s="57" t="e">
        <f>VLOOKUP($M170,CardStats!$A$3:$AE$998,15,FALSE)</f>
        <v>#DIV/0!</v>
      </c>
      <c r="I170" s="57" t="e">
        <f>VLOOKUP($M170,CardStats!$A$3:$AE$998,17,FALSE)</f>
        <v>#DIV/0!</v>
      </c>
      <c r="J170" s="57" t="e">
        <f>VLOOKUP($M170,CardStats!$A$3:$AE$998,18,FALSE)</f>
        <v>#DIV/0!</v>
      </c>
      <c r="K170" s="57" t="e">
        <f>VLOOKUP($M170,CardStats!$A$3:$AE$998,20,FALSE)</f>
        <v>#DIV/0!</v>
      </c>
      <c r="L170" s="57" t="e">
        <f>VLOOKUP($M170,CardStats!$A$3:$AE$998,21,FALSE)</f>
        <v>#DIV/0!</v>
      </c>
      <c r="M170" s="53" t="str">
        <f>Fixtures!A166</f>
        <v>Celtic</v>
      </c>
      <c r="N170" s="54">
        <f>Fixtures!D166</f>
        <v>43491</v>
      </c>
      <c r="O170" s="53" t="str">
        <f>Fixtures!B166</f>
        <v>Hamilton Academical</v>
      </c>
      <c r="P170" s="51" t="e">
        <f>VLOOKUP($O170,CardStats!$A$3:$AE$998,5,FALSE)</f>
        <v>#DIV/0!</v>
      </c>
      <c r="Q170" s="51" t="e">
        <f>VLOOKUP($O170,CardStats!$A$3:$AE$998,7,FALSE)</f>
        <v>#DIV/0!</v>
      </c>
      <c r="R170" s="51" t="e">
        <f>VLOOKUP($O170,CardStats!$A$3:$AE$998,8,FALSE)</f>
        <v>#DIV/0!</v>
      </c>
      <c r="S170" s="51" t="e">
        <f>VLOOKUP($O170,CardStats!$A$3:$AE$998,10,FALSE)</f>
        <v>#DIV/0!</v>
      </c>
      <c r="T170" s="57" t="e">
        <f>VLOOKUP($O170,CardStats!$A$3:$AE$998,11,FALSE)</f>
        <v>#DIV/0!</v>
      </c>
      <c r="U170" s="57" t="e">
        <f>VLOOKUP($O170,CardStats!$A$3:$AE$998,13,FALSE)</f>
        <v>#DIV/0!</v>
      </c>
      <c r="V170" s="57" t="e">
        <f>VLOOKUP($O170,CardStats!$A$3:$AE$998,14,FALSE)</f>
        <v>#DIV/0!</v>
      </c>
      <c r="W170" s="57" t="e">
        <f>VLOOKUP($O170,CardStats!$A$3:$AE$998,16,FALSE)</f>
        <v>#DIV/0!</v>
      </c>
      <c r="X170" s="57" t="e">
        <f>VLOOKUP($O170,CardStats!$A$3:$AE$998,17,FALSE)</f>
        <v>#DIV/0!</v>
      </c>
      <c r="Y170" s="57" t="e">
        <f>VLOOKUP($O170,CardStats!$A$3:$AE$998,19,FALSE)</f>
        <v>#DIV/0!</v>
      </c>
      <c r="Z170" s="57" t="e">
        <f>VLOOKUP($O170,CardStats!$A$3:$AE$998,20,FALSE)</f>
        <v>#DIV/0!</v>
      </c>
      <c r="AA170" s="57" t="e">
        <f>VLOOKUP($O170,CardStats!$A$3:$AE$998,22,FALSE)</f>
        <v>#DIV/0!</v>
      </c>
    </row>
    <row r="171" spans="1:27" hidden="1" x14ac:dyDescent="0.3">
      <c r="A171" s="51" t="e">
        <f>VLOOKUP($M171,CardStats!$A$3:$AE$998,5,FALSE)</f>
        <v>#DIV/0!</v>
      </c>
      <c r="B171" s="51" t="e">
        <f>VLOOKUP($M171,CardStats!$A$3:$AE$998,6,FALSE)</f>
        <v>#DIV/0!</v>
      </c>
      <c r="C171" s="51" t="e">
        <f>VLOOKUP($M171,CardStats!$A$3:$AE$998,8,FALSE)</f>
        <v>#DIV/0!</v>
      </c>
      <c r="D171" s="51" t="e">
        <f>VLOOKUP($M171,CardStats!$A$3:$AE$998,9,FALSE)</f>
        <v>#DIV/0!</v>
      </c>
      <c r="E171" s="57" t="e">
        <f>VLOOKUP($M171,CardStats!$A$3:$AE$998,11,FALSE)</f>
        <v>#DIV/0!</v>
      </c>
      <c r="F171" s="57" t="e">
        <f>VLOOKUP($M171,CardStats!$A$3:$AE$998,12,FALSE)</f>
        <v>#DIV/0!</v>
      </c>
      <c r="G171" s="57" t="e">
        <f>VLOOKUP($M171,CardStats!$A$3:$AE$998,14,FALSE)</f>
        <v>#DIV/0!</v>
      </c>
      <c r="H171" s="57" t="e">
        <f>VLOOKUP($M171,CardStats!$A$3:$AE$998,15,FALSE)</f>
        <v>#DIV/0!</v>
      </c>
      <c r="I171" s="57" t="e">
        <f>VLOOKUP($M171,CardStats!$A$3:$AE$998,17,FALSE)</f>
        <v>#DIV/0!</v>
      </c>
      <c r="J171" s="57" t="e">
        <f>VLOOKUP($M171,CardStats!$A$3:$AE$998,18,FALSE)</f>
        <v>#DIV/0!</v>
      </c>
      <c r="K171" s="57" t="e">
        <f>VLOOKUP($M171,CardStats!$A$3:$AE$998,20,FALSE)</f>
        <v>#DIV/0!</v>
      </c>
      <c r="L171" s="57" t="e">
        <f>VLOOKUP($M171,CardStats!$A$3:$AE$998,21,FALSE)</f>
        <v>#DIV/0!</v>
      </c>
      <c r="M171" s="53" t="str">
        <f>Fixtures!A167</f>
        <v>Dundee</v>
      </c>
      <c r="N171" s="54">
        <f>Fixtures!D167</f>
        <v>43491</v>
      </c>
      <c r="O171" s="53" t="str">
        <f>Fixtures!B167</f>
        <v>Motherwell</v>
      </c>
      <c r="P171" s="51" t="e">
        <f>VLOOKUP($O171,CardStats!$A$3:$AE$998,5,FALSE)</f>
        <v>#DIV/0!</v>
      </c>
      <c r="Q171" s="51" t="e">
        <f>VLOOKUP($O171,CardStats!$A$3:$AE$998,7,FALSE)</f>
        <v>#DIV/0!</v>
      </c>
      <c r="R171" s="51" t="e">
        <f>VLOOKUP($O171,CardStats!$A$3:$AE$998,8,FALSE)</f>
        <v>#DIV/0!</v>
      </c>
      <c r="S171" s="51" t="e">
        <f>VLOOKUP($O171,CardStats!$A$3:$AE$998,10,FALSE)</f>
        <v>#DIV/0!</v>
      </c>
      <c r="T171" s="57" t="e">
        <f>VLOOKUP($O171,CardStats!$A$3:$AE$998,11,FALSE)</f>
        <v>#DIV/0!</v>
      </c>
      <c r="U171" s="57" t="e">
        <f>VLOOKUP($O171,CardStats!$A$3:$AE$998,13,FALSE)</f>
        <v>#DIV/0!</v>
      </c>
      <c r="V171" s="57" t="e">
        <f>VLOOKUP($O171,CardStats!$A$3:$AE$998,14,FALSE)</f>
        <v>#DIV/0!</v>
      </c>
      <c r="W171" s="57" t="e">
        <f>VLOOKUP($O171,CardStats!$A$3:$AE$998,16,FALSE)</f>
        <v>#DIV/0!</v>
      </c>
      <c r="X171" s="57" t="e">
        <f>VLOOKUP($O171,CardStats!$A$3:$AE$998,17,FALSE)</f>
        <v>#DIV/0!</v>
      </c>
      <c r="Y171" s="57" t="e">
        <f>VLOOKUP($O171,CardStats!$A$3:$AE$998,19,FALSE)</f>
        <v>#DIV/0!</v>
      </c>
      <c r="Z171" s="57" t="e">
        <f>VLOOKUP($O171,CardStats!$A$3:$AE$998,20,FALSE)</f>
        <v>#DIV/0!</v>
      </c>
      <c r="AA171" s="57" t="e">
        <f>VLOOKUP($O171,CardStats!$A$3:$AE$998,22,FALSE)</f>
        <v>#DIV/0!</v>
      </c>
    </row>
    <row r="172" spans="1:27" hidden="1" x14ac:dyDescent="0.3">
      <c r="A172" s="51" t="e">
        <f>VLOOKUP($M172,CardStats!$A$3:$AE$998,5,FALSE)</f>
        <v>#DIV/0!</v>
      </c>
      <c r="B172" s="51" t="e">
        <f>VLOOKUP($M172,CardStats!$A$3:$AE$998,6,FALSE)</f>
        <v>#DIV/0!</v>
      </c>
      <c r="C172" s="51" t="e">
        <f>VLOOKUP($M172,CardStats!$A$3:$AE$998,8,FALSE)</f>
        <v>#DIV/0!</v>
      </c>
      <c r="D172" s="51" t="e">
        <f>VLOOKUP($M172,CardStats!$A$3:$AE$998,9,FALSE)</f>
        <v>#DIV/0!</v>
      </c>
      <c r="E172" s="57" t="e">
        <f>VLOOKUP($M172,CardStats!$A$3:$AE$998,11,FALSE)</f>
        <v>#DIV/0!</v>
      </c>
      <c r="F172" s="57" t="e">
        <f>VLOOKUP($M172,CardStats!$A$3:$AE$998,12,FALSE)</f>
        <v>#DIV/0!</v>
      </c>
      <c r="G172" s="57" t="e">
        <f>VLOOKUP($M172,CardStats!$A$3:$AE$998,14,FALSE)</f>
        <v>#DIV/0!</v>
      </c>
      <c r="H172" s="57" t="e">
        <f>VLOOKUP($M172,CardStats!$A$3:$AE$998,15,FALSE)</f>
        <v>#DIV/0!</v>
      </c>
      <c r="I172" s="57" t="e">
        <f>VLOOKUP($M172,CardStats!$A$3:$AE$998,17,FALSE)</f>
        <v>#DIV/0!</v>
      </c>
      <c r="J172" s="57" t="e">
        <f>VLOOKUP($M172,CardStats!$A$3:$AE$998,18,FALSE)</f>
        <v>#DIV/0!</v>
      </c>
      <c r="K172" s="57" t="e">
        <f>VLOOKUP($M172,CardStats!$A$3:$AE$998,20,FALSE)</f>
        <v>#DIV/0!</v>
      </c>
      <c r="L172" s="57" t="e">
        <f>VLOOKUP($M172,CardStats!$A$3:$AE$998,21,FALSE)</f>
        <v>#DIV/0!</v>
      </c>
      <c r="M172" s="53" t="str">
        <f>Fixtures!A168</f>
        <v>Falkirk</v>
      </c>
      <c r="N172" s="54">
        <f>Fixtures!D168</f>
        <v>43491</v>
      </c>
      <c r="O172" s="53" t="str">
        <f>Fixtures!B168</f>
        <v>Inverness CT</v>
      </c>
      <c r="P172" s="51" t="e">
        <f>VLOOKUP($O172,CardStats!$A$3:$AE$998,5,FALSE)</f>
        <v>#DIV/0!</v>
      </c>
      <c r="Q172" s="51" t="e">
        <f>VLOOKUP($O172,CardStats!$A$3:$AE$998,7,FALSE)</f>
        <v>#DIV/0!</v>
      </c>
      <c r="R172" s="51" t="e">
        <f>VLOOKUP($O172,CardStats!$A$3:$AE$998,8,FALSE)</f>
        <v>#DIV/0!</v>
      </c>
      <c r="S172" s="51" t="e">
        <f>VLOOKUP($O172,CardStats!$A$3:$AE$998,10,FALSE)</f>
        <v>#DIV/0!</v>
      </c>
      <c r="T172" s="57" t="e">
        <f>VLOOKUP($O172,CardStats!$A$3:$AE$998,11,FALSE)</f>
        <v>#DIV/0!</v>
      </c>
      <c r="U172" s="57" t="e">
        <f>VLOOKUP($O172,CardStats!$A$3:$AE$998,13,FALSE)</f>
        <v>#DIV/0!</v>
      </c>
      <c r="V172" s="57" t="e">
        <f>VLOOKUP($O172,CardStats!$A$3:$AE$998,14,FALSE)</f>
        <v>#DIV/0!</v>
      </c>
      <c r="W172" s="57" t="e">
        <f>VLOOKUP($O172,CardStats!$A$3:$AE$998,16,FALSE)</f>
        <v>#DIV/0!</v>
      </c>
      <c r="X172" s="57" t="e">
        <f>VLOOKUP($O172,CardStats!$A$3:$AE$998,17,FALSE)</f>
        <v>#DIV/0!</v>
      </c>
      <c r="Y172" s="57" t="e">
        <f>VLOOKUP($O172,CardStats!$A$3:$AE$998,19,FALSE)</f>
        <v>#DIV/0!</v>
      </c>
      <c r="Z172" s="57" t="e">
        <f>VLOOKUP($O172,CardStats!$A$3:$AE$998,20,FALSE)</f>
        <v>#DIV/0!</v>
      </c>
      <c r="AA172" s="57" t="e">
        <f>VLOOKUP($O172,CardStats!$A$3:$AE$998,22,FALSE)</f>
        <v>#DIV/0!</v>
      </c>
    </row>
    <row r="173" spans="1:27" hidden="1" x14ac:dyDescent="0.3">
      <c r="A173" s="51" t="e">
        <f>VLOOKUP($M173,CardStats!$A$3:$AE$998,5,FALSE)</f>
        <v>#DIV/0!</v>
      </c>
      <c r="B173" s="51" t="e">
        <f>VLOOKUP($M173,CardStats!$A$3:$AE$998,6,FALSE)</f>
        <v>#DIV/0!</v>
      </c>
      <c r="C173" s="51" t="e">
        <f>VLOOKUP($M173,CardStats!$A$3:$AE$998,8,FALSE)</f>
        <v>#DIV/0!</v>
      </c>
      <c r="D173" s="51" t="e">
        <f>VLOOKUP($M173,CardStats!$A$3:$AE$998,9,FALSE)</f>
        <v>#DIV/0!</v>
      </c>
      <c r="E173" s="57" t="e">
        <f>VLOOKUP($M173,CardStats!$A$3:$AE$998,11,FALSE)</f>
        <v>#DIV/0!</v>
      </c>
      <c r="F173" s="57" t="e">
        <f>VLOOKUP($M173,CardStats!$A$3:$AE$998,12,FALSE)</f>
        <v>#DIV/0!</v>
      </c>
      <c r="G173" s="57" t="e">
        <f>VLOOKUP($M173,CardStats!$A$3:$AE$998,14,FALSE)</f>
        <v>#DIV/0!</v>
      </c>
      <c r="H173" s="57" t="e">
        <f>VLOOKUP($M173,CardStats!$A$3:$AE$998,15,FALSE)</f>
        <v>#DIV/0!</v>
      </c>
      <c r="I173" s="57" t="e">
        <f>VLOOKUP($M173,CardStats!$A$3:$AE$998,17,FALSE)</f>
        <v>#DIV/0!</v>
      </c>
      <c r="J173" s="57" t="e">
        <f>VLOOKUP($M173,CardStats!$A$3:$AE$998,18,FALSE)</f>
        <v>#DIV/0!</v>
      </c>
      <c r="K173" s="57" t="e">
        <f>VLOOKUP($M173,CardStats!$A$3:$AE$998,20,FALSE)</f>
        <v>#DIV/0!</v>
      </c>
      <c r="L173" s="57" t="e">
        <f>VLOOKUP($M173,CardStats!$A$3:$AE$998,21,FALSE)</f>
        <v>#DIV/0!</v>
      </c>
      <c r="M173" s="53" t="str">
        <f>Fixtures!A169</f>
        <v>Partick Thistle</v>
      </c>
      <c r="N173" s="54">
        <f>Fixtures!D169</f>
        <v>43491</v>
      </c>
      <c r="O173" s="53" t="str">
        <f>Fixtures!B169</f>
        <v>Queen of the South</v>
      </c>
      <c r="P173" s="51" t="e">
        <f>VLOOKUP($O173,CardStats!$A$3:$AE$998,5,FALSE)</f>
        <v>#DIV/0!</v>
      </c>
      <c r="Q173" s="51" t="e">
        <f>VLOOKUP($O173,CardStats!$A$3:$AE$998,7,FALSE)</f>
        <v>#DIV/0!</v>
      </c>
      <c r="R173" s="51" t="e">
        <f>VLOOKUP($O173,CardStats!$A$3:$AE$998,8,FALSE)</f>
        <v>#DIV/0!</v>
      </c>
      <c r="S173" s="51" t="e">
        <f>VLOOKUP($O173,CardStats!$A$3:$AE$998,10,FALSE)</f>
        <v>#DIV/0!</v>
      </c>
      <c r="T173" s="57" t="e">
        <f>VLOOKUP($O173,CardStats!$A$3:$AE$998,11,FALSE)</f>
        <v>#DIV/0!</v>
      </c>
      <c r="U173" s="57" t="e">
        <f>VLOOKUP($O173,CardStats!$A$3:$AE$998,13,FALSE)</f>
        <v>#DIV/0!</v>
      </c>
      <c r="V173" s="57" t="e">
        <f>VLOOKUP($O173,CardStats!$A$3:$AE$998,14,FALSE)</f>
        <v>#DIV/0!</v>
      </c>
      <c r="W173" s="57" t="e">
        <f>VLOOKUP($O173,CardStats!$A$3:$AE$998,16,FALSE)</f>
        <v>#DIV/0!</v>
      </c>
      <c r="X173" s="57" t="e">
        <f>VLOOKUP($O173,CardStats!$A$3:$AE$998,17,FALSE)</f>
        <v>#DIV/0!</v>
      </c>
      <c r="Y173" s="57" t="e">
        <f>VLOOKUP($O173,CardStats!$A$3:$AE$998,19,FALSE)</f>
        <v>#DIV/0!</v>
      </c>
      <c r="Z173" s="57" t="e">
        <f>VLOOKUP($O173,CardStats!$A$3:$AE$998,20,FALSE)</f>
        <v>#DIV/0!</v>
      </c>
      <c r="AA173" s="57" t="e">
        <f>VLOOKUP($O173,CardStats!$A$3:$AE$998,22,FALSE)</f>
        <v>#DIV/0!</v>
      </c>
    </row>
    <row r="174" spans="1:27" hidden="1" x14ac:dyDescent="0.3">
      <c r="A174" s="51" t="e">
        <f>VLOOKUP($M174,CardStats!$A$3:$AE$998,5,FALSE)</f>
        <v>#DIV/0!</v>
      </c>
      <c r="B174" s="51" t="e">
        <f>VLOOKUP($M174,CardStats!$A$3:$AE$998,6,FALSE)</f>
        <v>#DIV/0!</v>
      </c>
      <c r="C174" s="51" t="e">
        <f>VLOOKUP($M174,CardStats!$A$3:$AE$998,8,FALSE)</f>
        <v>#DIV/0!</v>
      </c>
      <c r="D174" s="51" t="e">
        <f>VLOOKUP($M174,CardStats!$A$3:$AE$998,9,FALSE)</f>
        <v>#DIV/0!</v>
      </c>
      <c r="E174" s="57" t="e">
        <f>VLOOKUP($M174,CardStats!$A$3:$AE$998,11,FALSE)</f>
        <v>#DIV/0!</v>
      </c>
      <c r="F174" s="57" t="e">
        <f>VLOOKUP($M174,CardStats!$A$3:$AE$998,12,FALSE)</f>
        <v>#DIV/0!</v>
      </c>
      <c r="G174" s="57" t="e">
        <f>VLOOKUP($M174,CardStats!$A$3:$AE$998,14,FALSE)</f>
        <v>#DIV/0!</v>
      </c>
      <c r="H174" s="57" t="e">
        <f>VLOOKUP($M174,CardStats!$A$3:$AE$998,15,FALSE)</f>
        <v>#DIV/0!</v>
      </c>
      <c r="I174" s="57" t="e">
        <f>VLOOKUP($M174,CardStats!$A$3:$AE$998,17,FALSE)</f>
        <v>#DIV/0!</v>
      </c>
      <c r="J174" s="57" t="e">
        <f>VLOOKUP($M174,CardStats!$A$3:$AE$998,18,FALSE)</f>
        <v>#DIV/0!</v>
      </c>
      <c r="K174" s="57" t="e">
        <f>VLOOKUP($M174,CardStats!$A$3:$AE$998,20,FALSE)</f>
        <v>#DIV/0!</v>
      </c>
      <c r="L174" s="57" t="e">
        <f>VLOOKUP($M174,CardStats!$A$3:$AE$998,21,FALSE)</f>
        <v>#DIV/0!</v>
      </c>
      <c r="M174" s="53" t="str">
        <f>Fixtures!A170</f>
        <v>Ross County</v>
      </c>
      <c r="N174" s="54">
        <f>Fixtures!D170</f>
        <v>43491</v>
      </c>
      <c r="O174" s="53" t="str">
        <f>Fixtures!B170</f>
        <v>Alloa Athletic</v>
      </c>
      <c r="P174" s="51" t="e">
        <f>VLOOKUP($O174,CardStats!$A$3:$AE$998,5,FALSE)</f>
        <v>#DIV/0!</v>
      </c>
      <c r="Q174" s="51" t="e">
        <f>VLOOKUP($O174,CardStats!$A$3:$AE$998,7,FALSE)</f>
        <v>#DIV/0!</v>
      </c>
      <c r="R174" s="51" t="e">
        <f>VLOOKUP($O174,CardStats!$A$3:$AE$998,8,FALSE)</f>
        <v>#DIV/0!</v>
      </c>
      <c r="S174" s="51" t="e">
        <f>VLOOKUP($O174,CardStats!$A$3:$AE$998,10,FALSE)</f>
        <v>#DIV/0!</v>
      </c>
      <c r="T174" s="57" t="e">
        <f>VLOOKUP($O174,CardStats!$A$3:$AE$998,11,FALSE)</f>
        <v>#DIV/0!</v>
      </c>
      <c r="U174" s="57" t="e">
        <f>VLOOKUP($O174,CardStats!$A$3:$AE$998,13,FALSE)</f>
        <v>#DIV/0!</v>
      </c>
      <c r="V174" s="57" t="e">
        <f>VLOOKUP($O174,CardStats!$A$3:$AE$998,14,FALSE)</f>
        <v>#DIV/0!</v>
      </c>
      <c r="W174" s="57" t="e">
        <f>VLOOKUP($O174,CardStats!$A$3:$AE$998,16,FALSE)</f>
        <v>#DIV/0!</v>
      </c>
      <c r="X174" s="57" t="e">
        <f>VLOOKUP($O174,CardStats!$A$3:$AE$998,17,FALSE)</f>
        <v>#DIV/0!</v>
      </c>
      <c r="Y174" s="57" t="e">
        <f>VLOOKUP($O174,CardStats!$A$3:$AE$998,19,FALSE)</f>
        <v>#DIV/0!</v>
      </c>
      <c r="Z174" s="57" t="e">
        <f>VLOOKUP($O174,CardStats!$A$3:$AE$998,20,FALSE)</f>
        <v>#DIV/0!</v>
      </c>
      <c r="AA174" s="57" t="e">
        <f>VLOOKUP($O174,CardStats!$A$3:$AE$998,22,FALSE)</f>
        <v>#DIV/0!</v>
      </c>
    </row>
    <row r="175" spans="1:27" hidden="1" x14ac:dyDescent="0.3">
      <c r="A175" s="51" t="e">
        <f>VLOOKUP($M175,CardStats!$A$3:$AE$998,5,FALSE)</f>
        <v>#DIV/0!</v>
      </c>
      <c r="B175" s="51" t="e">
        <f>VLOOKUP($M175,CardStats!$A$3:$AE$998,6,FALSE)</f>
        <v>#DIV/0!</v>
      </c>
      <c r="C175" s="51" t="e">
        <f>VLOOKUP($M175,CardStats!$A$3:$AE$998,8,FALSE)</f>
        <v>#DIV/0!</v>
      </c>
      <c r="D175" s="51" t="e">
        <f>VLOOKUP($M175,CardStats!$A$3:$AE$998,9,FALSE)</f>
        <v>#DIV/0!</v>
      </c>
      <c r="E175" s="57" t="e">
        <f>VLOOKUP($M175,CardStats!$A$3:$AE$998,11,FALSE)</f>
        <v>#DIV/0!</v>
      </c>
      <c r="F175" s="57" t="e">
        <f>VLOOKUP($M175,CardStats!$A$3:$AE$998,12,FALSE)</f>
        <v>#DIV/0!</v>
      </c>
      <c r="G175" s="57" t="e">
        <f>VLOOKUP($M175,CardStats!$A$3:$AE$998,14,FALSE)</f>
        <v>#DIV/0!</v>
      </c>
      <c r="H175" s="57" t="e">
        <f>VLOOKUP($M175,CardStats!$A$3:$AE$998,15,FALSE)</f>
        <v>#DIV/0!</v>
      </c>
      <c r="I175" s="57" t="e">
        <f>VLOOKUP($M175,CardStats!$A$3:$AE$998,17,FALSE)</f>
        <v>#DIV/0!</v>
      </c>
      <c r="J175" s="57" t="e">
        <f>VLOOKUP($M175,CardStats!$A$3:$AE$998,18,FALSE)</f>
        <v>#DIV/0!</v>
      </c>
      <c r="K175" s="57" t="e">
        <f>VLOOKUP($M175,CardStats!$A$3:$AE$998,20,FALSE)</f>
        <v>#DIV/0!</v>
      </c>
      <c r="L175" s="57" t="e">
        <f>VLOOKUP($M175,CardStats!$A$3:$AE$998,21,FALSE)</f>
        <v>#DIV/0!</v>
      </c>
      <c r="M175" s="53" t="str">
        <f>Fixtures!A171</f>
        <v>Greenock Morton</v>
      </c>
      <c r="N175" s="54">
        <f>Fixtures!D171</f>
        <v>43491</v>
      </c>
      <c r="O175" s="53" t="str">
        <f>Fixtures!B171</f>
        <v>Dunfermline Athletic</v>
      </c>
      <c r="P175" s="51" t="e">
        <f>VLOOKUP($O175,CardStats!$A$3:$AE$998,5,FALSE)</f>
        <v>#DIV/0!</v>
      </c>
      <c r="Q175" s="51" t="e">
        <f>VLOOKUP($O175,CardStats!$A$3:$AE$998,7,FALSE)</f>
        <v>#DIV/0!</v>
      </c>
      <c r="R175" s="51" t="e">
        <f>VLOOKUP($O175,CardStats!$A$3:$AE$998,8,FALSE)</f>
        <v>#DIV/0!</v>
      </c>
      <c r="S175" s="51" t="e">
        <f>VLOOKUP($O175,CardStats!$A$3:$AE$998,10,FALSE)</f>
        <v>#DIV/0!</v>
      </c>
      <c r="T175" s="57" t="e">
        <f>VLOOKUP($O175,CardStats!$A$3:$AE$998,11,FALSE)</f>
        <v>#DIV/0!</v>
      </c>
      <c r="U175" s="57" t="e">
        <f>VLOOKUP($O175,CardStats!$A$3:$AE$998,13,FALSE)</f>
        <v>#DIV/0!</v>
      </c>
      <c r="V175" s="57" t="e">
        <f>VLOOKUP($O175,CardStats!$A$3:$AE$998,14,FALSE)</f>
        <v>#DIV/0!</v>
      </c>
      <c r="W175" s="57" t="e">
        <f>VLOOKUP($O175,CardStats!$A$3:$AE$998,16,FALSE)</f>
        <v>#DIV/0!</v>
      </c>
      <c r="X175" s="57" t="e">
        <f>VLOOKUP($O175,CardStats!$A$3:$AE$998,17,FALSE)</f>
        <v>#DIV/0!</v>
      </c>
      <c r="Y175" s="57" t="e">
        <f>VLOOKUP($O175,CardStats!$A$3:$AE$998,19,FALSE)</f>
        <v>#DIV/0!</v>
      </c>
      <c r="Z175" s="57" t="e">
        <f>VLOOKUP($O175,CardStats!$A$3:$AE$998,20,FALSE)</f>
        <v>#DIV/0!</v>
      </c>
      <c r="AA175" s="57" t="e">
        <f>VLOOKUP($O175,CardStats!$A$3:$AE$998,22,FALSE)</f>
        <v>#DIV/0!</v>
      </c>
    </row>
    <row r="176" spans="1:27" hidden="1" x14ac:dyDescent="0.3">
      <c r="A176" s="51" t="e">
        <f>VLOOKUP($M176,CardStats!$A$3:$AE$998,5,FALSE)</f>
        <v>#DIV/0!</v>
      </c>
      <c r="B176" s="51" t="e">
        <f>VLOOKUP($M176,CardStats!$A$3:$AE$998,6,FALSE)</f>
        <v>#DIV/0!</v>
      </c>
      <c r="C176" s="51" t="e">
        <f>VLOOKUP($M176,CardStats!$A$3:$AE$998,8,FALSE)</f>
        <v>#DIV/0!</v>
      </c>
      <c r="D176" s="51" t="e">
        <f>VLOOKUP($M176,CardStats!$A$3:$AE$998,9,FALSE)</f>
        <v>#DIV/0!</v>
      </c>
      <c r="E176" s="57" t="e">
        <f>VLOOKUP($M176,CardStats!$A$3:$AE$998,11,FALSE)</f>
        <v>#DIV/0!</v>
      </c>
      <c r="F176" s="57" t="e">
        <f>VLOOKUP($M176,CardStats!$A$3:$AE$998,12,FALSE)</f>
        <v>#DIV/0!</v>
      </c>
      <c r="G176" s="57" t="e">
        <f>VLOOKUP($M176,CardStats!$A$3:$AE$998,14,FALSE)</f>
        <v>#DIV/0!</v>
      </c>
      <c r="H176" s="57" t="e">
        <f>VLOOKUP($M176,CardStats!$A$3:$AE$998,15,FALSE)</f>
        <v>#DIV/0!</v>
      </c>
      <c r="I176" s="57" t="e">
        <f>VLOOKUP($M176,CardStats!$A$3:$AE$998,17,FALSE)</f>
        <v>#DIV/0!</v>
      </c>
      <c r="J176" s="57" t="e">
        <f>VLOOKUP($M176,CardStats!$A$3:$AE$998,18,FALSE)</f>
        <v>#DIV/0!</v>
      </c>
      <c r="K176" s="57" t="e">
        <f>VLOOKUP($M176,CardStats!$A$3:$AE$998,20,FALSE)</f>
        <v>#DIV/0!</v>
      </c>
      <c r="L176" s="57" t="e">
        <f>VLOOKUP($M176,CardStats!$A$3:$AE$998,21,FALSE)</f>
        <v>#DIV/0!</v>
      </c>
      <c r="M176" s="53" t="str">
        <f>Fixtures!A172</f>
        <v>Wellington Phoenix</v>
      </c>
      <c r="N176" s="54">
        <f>Fixtures!D172</f>
        <v>43491</v>
      </c>
      <c r="O176" s="53" t="str">
        <f>Fixtures!B172</f>
        <v>Melbourne City</v>
      </c>
      <c r="P176" s="51" t="e">
        <f>VLOOKUP($O176,CardStats!$A$3:$AE$998,5,FALSE)</f>
        <v>#DIV/0!</v>
      </c>
      <c r="Q176" s="51" t="e">
        <f>VLOOKUP($O176,CardStats!$A$3:$AE$998,7,FALSE)</f>
        <v>#DIV/0!</v>
      </c>
      <c r="R176" s="51" t="e">
        <f>VLOOKUP($O176,CardStats!$A$3:$AE$998,8,FALSE)</f>
        <v>#DIV/0!</v>
      </c>
      <c r="S176" s="51" t="e">
        <f>VLOOKUP($O176,CardStats!$A$3:$AE$998,10,FALSE)</f>
        <v>#DIV/0!</v>
      </c>
      <c r="T176" s="57" t="e">
        <f>VLOOKUP($O176,CardStats!$A$3:$AE$998,11,FALSE)</f>
        <v>#DIV/0!</v>
      </c>
      <c r="U176" s="57" t="e">
        <f>VLOOKUP($O176,CardStats!$A$3:$AE$998,13,FALSE)</f>
        <v>#DIV/0!</v>
      </c>
      <c r="V176" s="57" t="e">
        <f>VLOOKUP($O176,CardStats!$A$3:$AE$998,14,FALSE)</f>
        <v>#DIV/0!</v>
      </c>
      <c r="W176" s="57" t="e">
        <f>VLOOKUP($O176,CardStats!$A$3:$AE$998,16,FALSE)</f>
        <v>#DIV/0!</v>
      </c>
      <c r="X176" s="57" t="e">
        <f>VLOOKUP($O176,CardStats!$A$3:$AE$998,17,FALSE)</f>
        <v>#DIV/0!</v>
      </c>
      <c r="Y176" s="57" t="e">
        <f>VLOOKUP($O176,CardStats!$A$3:$AE$998,19,FALSE)</f>
        <v>#DIV/0!</v>
      </c>
      <c r="Z176" s="57" t="e">
        <f>VLOOKUP($O176,CardStats!$A$3:$AE$998,20,FALSE)</f>
        <v>#DIV/0!</v>
      </c>
      <c r="AA176" s="57" t="e">
        <f>VLOOKUP($O176,CardStats!$A$3:$AE$998,22,FALSE)</f>
        <v>#DIV/0!</v>
      </c>
    </row>
    <row r="177" spans="1:27" hidden="1" x14ac:dyDescent="0.3">
      <c r="A177" s="51" t="e">
        <f>VLOOKUP($M177,CardStats!$A$3:$AE$998,5,FALSE)</f>
        <v>#DIV/0!</v>
      </c>
      <c r="B177" s="51" t="e">
        <f>VLOOKUP($M177,CardStats!$A$3:$AE$998,6,FALSE)</f>
        <v>#DIV/0!</v>
      </c>
      <c r="C177" s="51" t="e">
        <f>VLOOKUP($M177,CardStats!$A$3:$AE$998,8,FALSE)</f>
        <v>#DIV/0!</v>
      </c>
      <c r="D177" s="51" t="e">
        <f>VLOOKUP($M177,CardStats!$A$3:$AE$998,9,FALSE)</f>
        <v>#DIV/0!</v>
      </c>
      <c r="E177" s="57" t="e">
        <f>VLOOKUP($M177,CardStats!$A$3:$AE$998,11,FALSE)</f>
        <v>#DIV/0!</v>
      </c>
      <c r="F177" s="57" t="e">
        <f>VLOOKUP($M177,CardStats!$A$3:$AE$998,12,FALSE)</f>
        <v>#DIV/0!</v>
      </c>
      <c r="G177" s="57" t="e">
        <f>VLOOKUP($M177,CardStats!$A$3:$AE$998,14,FALSE)</f>
        <v>#DIV/0!</v>
      </c>
      <c r="H177" s="57" t="e">
        <f>VLOOKUP($M177,CardStats!$A$3:$AE$998,15,FALSE)</f>
        <v>#DIV/0!</v>
      </c>
      <c r="I177" s="57" t="e">
        <f>VLOOKUP($M177,CardStats!$A$3:$AE$998,17,FALSE)</f>
        <v>#DIV/0!</v>
      </c>
      <c r="J177" s="57" t="e">
        <f>VLOOKUP($M177,CardStats!$A$3:$AE$998,18,FALSE)</f>
        <v>#DIV/0!</v>
      </c>
      <c r="K177" s="57" t="e">
        <f>VLOOKUP($M177,CardStats!$A$3:$AE$998,20,FALSE)</f>
        <v>#DIV/0!</v>
      </c>
      <c r="L177" s="57" t="e">
        <f>VLOOKUP($M177,CardStats!$A$3:$AE$998,21,FALSE)</f>
        <v>#DIV/0!</v>
      </c>
      <c r="M177" s="53" t="str">
        <f>Fixtures!A173</f>
        <v>Melbourne Victory</v>
      </c>
      <c r="N177" s="54">
        <f>Fixtures!D173</f>
        <v>43491</v>
      </c>
      <c r="O177" s="53" t="str">
        <f>Fixtures!B173</f>
        <v>Sydney</v>
      </c>
      <c r="P177" s="51" t="e">
        <f>VLOOKUP($O177,CardStats!$A$3:$AE$998,5,FALSE)</f>
        <v>#DIV/0!</v>
      </c>
      <c r="Q177" s="51" t="e">
        <f>VLOOKUP($O177,CardStats!$A$3:$AE$998,7,FALSE)</f>
        <v>#DIV/0!</v>
      </c>
      <c r="R177" s="51" t="e">
        <f>VLOOKUP($O177,CardStats!$A$3:$AE$998,8,FALSE)</f>
        <v>#DIV/0!</v>
      </c>
      <c r="S177" s="51" t="e">
        <f>VLOOKUP($O177,CardStats!$A$3:$AE$998,10,FALSE)</f>
        <v>#DIV/0!</v>
      </c>
      <c r="T177" s="57" t="e">
        <f>VLOOKUP($O177,CardStats!$A$3:$AE$998,11,FALSE)</f>
        <v>#DIV/0!</v>
      </c>
      <c r="U177" s="57" t="e">
        <f>VLOOKUP($O177,CardStats!$A$3:$AE$998,13,FALSE)</f>
        <v>#DIV/0!</v>
      </c>
      <c r="V177" s="57" t="e">
        <f>VLOOKUP($O177,CardStats!$A$3:$AE$998,14,FALSE)</f>
        <v>#DIV/0!</v>
      </c>
      <c r="W177" s="57" t="e">
        <f>VLOOKUP($O177,CardStats!$A$3:$AE$998,16,FALSE)</f>
        <v>#DIV/0!</v>
      </c>
      <c r="X177" s="57" t="e">
        <f>VLOOKUP($O177,CardStats!$A$3:$AE$998,17,FALSE)</f>
        <v>#DIV/0!</v>
      </c>
      <c r="Y177" s="57" t="e">
        <f>VLOOKUP($O177,CardStats!$A$3:$AE$998,19,FALSE)</f>
        <v>#DIV/0!</v>
      </c>
      <c r="Z177" s="57" t="e">
        <f>VLOOKUP($O177,CardStats!$A$3:$AE$998,20,FALSE)</f>
        <v>#DIV/0!</v>
      </c>
      <c r="AA177" s="57" t="e">
        <f>VLOOKUP($O177,CardStats!$A$3:$AE$998,22,FALSE)</f>
        <v>#DIV/0!</v>
      </c>
    </row>
    <row r="178" spans="1:27" hidden="1" x14ac:dyDescent="0.3">
      <c r="A178" s="51" t="e">
        <f>VLOOKUP($M178,CardStats!$A$3:$AE$998,5,FALSE)</f>
        <v>#N/A</v>
      </c>
      <c r="B178" s="51" t="e">
        <f>VLOOKUP($M178,CardStats!$A$3:$AE$998,6,FALSE)</f>
        <v>#N/A</v>
      </c>
      <c r="C178" s="51" t="e">
        <f>VLOOKUP($M178,CardStats!$A$3:$AE$998,8,FALSE)</f>
        <v>#N/A</v>
      </c>
      <c r="D178" s="51" t="e">
        <f>VLOOKUP($M178,CardStats!$A$3:$AE$998,9,FALSE)</f>
        <v>#N/A</v>
      </c>
      <c r="E178" s="57" t="e">
        <f>VLOOKUP($M178,CardStats!$A$3:$AE$998,11,FALSE)</f>
        <v>#N/A</v>
      </c>
      <c r="F178" s="57" t="e">
        <f>VLOOKUP($M178,CardStats!$A$3:$AE$998,12,FALSE)</f>
        <v>#N/A</v>
      </c>
      <c r="G178" s="57" t="e">
        <f>VLOOKUP($M178,CardStats!$A$3:$AE$998,14,FALSE)</f>
        <v>#N/A</v>
      </c>
      <c r="H178" s="57" t="e">
        <f>VLOOKUP($M178,CardStats!$A$3:$AE$998,15,FALSE)</f>
        <v>#N/A</v>
      </c>
      <c r="I178" s="57" t="e">
        <f>VLOOKUP($M178,CardStats!$A$3:$AE$998,17,FALSE)</f>
        <v>#N/A</v>
      </c>
      <c r="J178" s="57" t="e">
        <f>VLOOKUP($M178,CardStats!$A$3:$AE$998,18,FALSE)</f>
        <v>#N/A</v>
      </c>
      <c r="K178" s="57" t="e">
        <f>VLOOKUP($M178,CardStats!$A$3:$AE$998,20,FALSE)</f>
        <v>#N/A</v>
      </c>
      <c r="L178" s="57" t="e">
        <f>VLOOKUP($M178,CardStats!$A$3:$AE$998,21,FALSE)</f>
        <v>#N/A</v>
      </c>
      <c r="M178" s="53" t="str">
        <f>Fixtures!A174</f>
        <v>Panaitolikos</v>
      </c>
      <c r="N178" s="54">
        <f>Fixtures!D174</f>
        <v>43491</v>
      </c>
      <c r="O178" s="53" t="str">
        <f>Fixtures!B174</f>
        <v>Xanthi</v>
      </c>
      <c r="P178" s="51" t="e">
        <f>VLOOKUP($O178,CardStats!$A$3:$AE$998,5,FALSE)</f>
        <v>#N/A</v>
      </c>
      <c r="Q178" s="51" t="e">
        <f>VLOOKUP($O178,CardStats!$A$3:$AE$998,7,FALSE)</f>
        <v>#N/A</v>
      </c>
      <c r="R178" s="51" t="e">
        <f>VLOOKUP($O178,CardStats!$A$3:$AE$998,8,FALSE)</f>
        <v>#N/A</v>
      </c>
      <c r="S178" s="51" t="e">
        <f>VLOOKUP($O178,CardStats!$A$3:$AE$998,10,FALSE)</f>
        <v>#N/A</v>
      </c>
      <c r="T178" s="57" t="e">
        <f>VLOOKUP($O178,CardStats!$A$3:$AE$998,11,FALSE)</f>
        <v>#N/A</v>
      </c>
      <c r="U178" s="57" t="e">
        <f>VLOOKUP($O178,CardStats!$A$3:$AE$998,13,FALSE)</f>
        <v>#N/A</v>
      </c>
      <c r="V178" s="57" t="e">
        <f>VLOOKUP($O178,CardStats!$A$3:$AE$998,14,FALSE)</f>
        <v>#N/A</v>
      </c>
      <c r="W178" s="57" t="e">
        <f>VLOOKUP($O178,CardStats!$A$3:$AE$998,16,FALSE)</f>
        <v>#N/A</v>
      </c>
      <c r="X178" s="57" t="e">
        <f>VLOOKUP($O178,CardStats!$A$3:$AE$998,17,FALSE)</f>
        <v>#N/A</v>
      </c>
      <c r="Y178" s="57" t="e">
        <f>VLOOKUP($O178,CardStats!$A$3:$AE$998,19,FALSE)</f>
        <v>#N/A</v>
      </c>
      <c r="Z178" s="57" t="e">
        <f>VLOOKUP($O178,CardStats!$A$3:$AE$998,20,FALSE)</f>
        <v>#N/A</v>
      </c>
      <c r="AA178" s="57" t="e">
        <f>VLOOKUP($O178,CardStats!$A$3:$AE$998,22,FALSE)</f>
        <v>#N/A</v>
      </c>
    </row>
    <row r="179" spans="1:27" hidden="1" x14ac:dyDescent="0.3">
      <c r="A179" s="51" t="e">
        <f>VLOOKUP($M179,CardStats!$A$3:$AE$998,5,FALSE)</f>
        <v>#N/A</v>
      </c>
      <c r="B179" s="51" t="e">
        <f>VLOOKUP($M179,CardStats!$A$3:$AE$998,6,FALSE)</f>
        <v>#N/A</v>
      </c>
      <c r="C179" s="51" t="e">
        <f>VLOOKUP($M179,CardStats!$A$3:$AE$998,8,FALSE)</f>
        <v>#N/A</v>
      </c>
      <c r="D179" s="51" t="e">
        <f>VLOOKUP($M179,CardStats!$A$3:$AE$998,9,FALSE)</f>
        <v>#N/A</v>
      </c>
      <c r="E179" s="57" t="e">
        <f>VLOOKUP($M179,CardStats!$A$3:$AE$998,11,FALSE)</f>
        <v>#N/A</v>
      </c>
      <c r="F179" s="57" t="e">
        <f>VLOOKUP($M179,CardStats!$A$3:$AE$998,12,FALSE)</f>
        <v>#N/A</v>
      </c>
      <c r="G179" s="57" t="e">
        <f>VLOOKUP($M179,CardStats!$A$3:$AE$998,14,FALSE)</f>
        <v>#N/A</v>
      </c>
      <c r="H179" s="57" t="e">
        <f>VLOOKUP($M179,CardStats!$A$3:$AE$998,15,FALSE)</f>
        <v>#N/A</v>
      </c>
      <c r="I179" s="57" t="e">
        <f>VLOOKUP($M179,CardStats!$A$3:$AE$998,17,FALSE)</f>
        <v>#N/A</v>
      </c>
      <c r="J179" s="57" t="e">
        <f>VLOOKUP($M179,CardStats!$A$3:$AE$998,18,FALSE)</f>
        <v>#N/A</v>
      </c>
      <c r="K179" s="57" t="e">
        <f>VLOOKUP($M179,CardStats!$A$3:$AE$998,20,FALSE)</f>
        <v>#N/A</v>
      </c>
      <c r="L179" s="57" t="e">
        <f>VLOOKUP($M179,CardStats!$A$3:$AE$998,21,FALSE)</f>
        <v>#N/A</v>
      </c>
      <c r="M179" s="53" t="str">
        <f>Fixtures!A175</f>
        <v>Panionios</v>
      </c>
      <c r="N179" s="54">
        <f>Fixtures!D175</f>
        <v>43491</v>
      </c>
      <c r="O179" s="53" t="str">
        <f>Fixtures!B175</f>
        <v>AEK Athens</v>
      </c>
      <c r="P179" s="51" t="e">
        <f>VLOOKUP($O179,CardStats!$A$3:$AE$998,5,FALSE)</f>
        <v>#N/A</v>
      </c>
      <c r="Q179" s="51" t="e">
        <f>VLOOKUP($O179,CardStats!$A$3:$AE$998,7,FALSE)</f>
        <v>#N/A</v>
      </c>
      <c r="R179" s="51" t="e">
        <f>VLOOKUP($O179,CardStats!$A$3:$AE$998,8,FALSE)</f>
        <v>#N/A</v>
      </c>
      <c r="S179" s="51" t="e">
        <f>VLOOKUP($O179,CardStats!$A$3:$AE$998,10,FALSE)</f>
        <v>#N/A</v>
      </c>
      <c r="T179" s="57" t="e">
        <f>VLOOKUP($O179,CardStats!$A$3:$AE$998,11,FALSE)</f>
        <v>#N/A</v>
      </c>
      <c r="U179" s="57" t="e">
        <f>VLOOKUP($O179,CardStats!$A$3:$AE$998,13,FALSE)</f>
        <v>#N/A</v>
      </c>
      <c r="V179" s="57" t="e">
        <f>VLOOKUP($O179,CardStats!$A$3:$AE$998,14,FALSE)</f>
        <v>#N/A</v>
      </c>
      <c r="W179" s="57" t="e">
        <f>VLOOKUP($O179,CardStats!$A$3:$AE$998,16,FALSE)</f>
        <v>#N/A</v>
      </c>
      <c r="X179" s="57" t="e">
        <f>VLOOKUP($O179,CardStats!$A$3:$AE$998,17,FALSE)</f>
        <v>#N/A</v>
      </c>
      <c r="Y179" s="57" t="e">
        <f>VLOOKUP($O179,CardStats!$A$3:$AE$998,19,FALSE)</f>
        <v>#N/A</v>
      </c>
      <c r="Z179" s="57" t="e">
        <f>VLOOKUP($O179,CardStats!$A$3:$AE$998,20,FALSE)</f>
        <v>#N/A</v>
      </c>
      <c r="AA179" s="57" t="e">
        <f>VLOOKUP($O179,CardStats!$A$3:$AE$998,22,FALSE)</f>
        <v>#N/A</v>
      </c>
    </row>
    <row r="180" spans="1:27" hidden="1" x14ac:dyDescent="0.3">
      <c r="A180" s="51" t="e">
        <f>VLOOKUP($M180,CardStats!$A$3:$AE$998,5,FALSE)</f>
        <v>#N/A</v>
      </c>
      <c r="B180" s="51" t="e">
        <f>VLOOKUP($M180,CardStats!$A$3:$AE$998,6,FALSE)</f>
        <v>#N/A</v>
      </c>
      <c r="C180" s="51" t="e">
        <f>VLOOKUP($M180,CardStats!$A$3:$AE$998,8,FALSE)</f>
        <v>#N/A</v>
      </c>
      <c r="D180" s="51" t="e">
        <f>VLOOKUP($M180,CardStats!$A$3:$AE$998,9,FALSE)</f>
        <v>#N/A</v>
      </c>
      <c r="E180" s="57" t="e">
        <f>VLOOKUP($M180,CardStats!$A$3:$AE$998,11,FALSE)</f>
        <v>#N/A</v>
      </c>
      <c r="F180" s="57" t="e">
        <f>VLOOKUP($M180,CardStats!$A$3:$AE$998,12,FALSE)</f>
        <v>#N/A</v>
      </c>
      <c r="G180" s="57" t="e">
        <f>VLOOKUP($M180,CardStats!$A$3:$AE$998,14,FALSE)</f>
        <v>#N/A</v>
      </c>
      <c r="H180" s="57" t="e">
        <f>VLOOKUP($M180,CardStats!$A$3:$AE$998,15,FALSE)</f>
        <v>#N/A</v>
      </c>
      <c r="I180" s="57" t="e">
        <f>VLOOKUP($M180,CardStats!$A$3:$AE$998,17,FALSE)</f>
        <v>#N/A</v>
      </c>
      <c r="J180" s="57" t="e">
        <f>VLOOKUP($M180,CardStats!$A$3:$AE$998,18,FALSE)</f>
        <v>#N/A</v>
      </c>
      <c r="K180" s="57" t="e">
        <f>VLOOKUP($M180,CardStats!$A$3:$AE$998,20,FALSE)</f>
        <v>#N/A</v>
      </c>
      <c r="L180" s="57" t="e">
        <f>VLOOKUP($M180,CardStats!$A$3:$AE$998,21,FALSE)</f>
        <v>#N/A</v>
      </c>
      <c r="M180" s="53" t="str">
        <f>Fixtures!A176</f>
        <v>PAS Giannina</v>
      </c>
      <c r="N180" s="54">
        <f>Fixtures!D176</f>
        <v>43491</v>
      </c>
      <c r="O180" s="53" t="str">
        <f>Fixtures!B176</f>
        <v>Apollon Smirnis</v>
      </c>
      <c r="P180" s="51" t="e">
        <f>VLOOKUP($O180,CardStats!$A$3:$AE$998,5,FALSE)</f>
        <v>#N/A</v>
      </c>
      <c r="Q180" s="51" t="e">
        <f>VLOOKUP($O180,CardStats!$A$3:$AE$998,7,FALSE)</f>
        <v>#N/A</v>
      </c>
      <c r="R180" s="51" t="e">
        <f>VLOOKUP($O180,CardStats!$A$3:$AE$998,8,FALSE)</f>
        <v>#N/A</v>
      </c>
      <c r="S180" s="51" t="e">
        <f>VLOOKUP($O180,CardStats!$A$3:$AE$998,10,FALSE)</f>
        <v>#N/A</v>
      </c>
      <c r="T180" s="57" t="e">
        <f>VLOOKUP($O180,CardStats!$A$3:$AE$998,11,FALSE)</f>
        <v>#N/A</v>
      </c>
      <c r="U180" s="57" t="e">
        <f>VLOOKUP($O180,CardStats!$A$3:$AE$998,13,FALSE)</f>
        <v>#N/A</v>
      </c>
      <c r="V180" s="57" t="e">
        <f>VLOOKUP($O180,CardStats!$A$3:$AE$998,14,FALSE)</f>
        <v>#N/A</v>
      </c>
      <c r="W180" s="57" t="e">
        <f>VLOOKUP($O180,CardStats!$A$3:$AE$998,16,FALSE)</f>
        <v>#N/A</v>
      </c>
      <c r="X180" s="57" t="e">
        <f>VLOOKUP($O180,CardStats!$A$3:$AE$998,17,FALSE)</f>
        <v>#N/A</v>
      </c>
      <c r="Y180" s="57" t="e">
        <f>VLOOKUP($O180,CardStats!$A$3:$AE$998,19,FALSE)</f>
        <v>#N/A</v>
      </c>
      <c r="Z180" s="57" t="e">
        <f>VLOOKUP($O180,CardStats!$A$3:$AE$998,20,FALSE)</f>
        <v>#N/A</v>
      </c>
      <c r="AA180" s="57" t="e">
        <f>VLOOKUP($O180,CardStats!$A$3:$AE$998,22,FALSE)</f>
        <v>#N/A</v>
      </c>
    </row>
    <row r="181" spans="1:27" hidden="1" x14ac:dyDescent="0.3">
      <c r="A181" s="51" t="e">
        <f>VLOOKUP($M181,CardStats!$A$3:$AE$998,5,FALSE)</f>
        <v>#N/A</v>
      </c>
      <c r="B181" s="51" t="e">
        <f>VLOOKUP($M181,CardStats!$A$3:$AE$998,6,FALSE)</f>
        <v>#N/A</v>
      </c>
      <c r="C181" s="51" t="e">
        <f>VLOOKUP($M181,CardStats!$A$3:$AE$998,8,FALSE)</f>
        <v>#N/A</v>
      </c>
      <c r="D181" s="51" t="e">
        <f>VLOOKUP($M181,CardStats!$A$3:$AE$998,9,FALSE)</f>
        <v>#N/A</v>
      </c>
      <c r="E181" s="57" t="e">
        <f>VLOOKUP($M181,CardStats!$A$3:$AE$998,11,FALSE)</f>
        <v>#N/A</v>
      </c>
      <c r="F181" s="57" t="e">
        <f>VLOOKUP($M181,CardStats!$A$3:$AE$998,12,FALSE)</f>
        <v>#N/A</v>
      </c>
      <c r="G181" s="57" t="e">
        <f>VLOOKUP($M181,CardStats!$A$3:$AE$998,14,FALSE)</f>
        <v>#N/A</v>
      </c>
      <c r="H181" s="57" t="e">
        <f>VLOOKUP($M181,CardStats!$A$3:$AE$998,15,FALSE)</f>
        <v>#N/A</v>
      </c>
      <c r="I181" s="57" t="e">
        <f>VLOOKUP($M181,CardStats!$A$3:$AE$998,17,FALSE)</f>
        <v>#N/A</v>
      </c>
      <c r="J181" s="57" t="e">
        <f>VLOOKUP($M181,CardStats!$A$3:$AE$998,18,FALSE)</f>
        <v>#N/A</v>
      </c>
      <c r="K181" s="57" t="e">
        <f>VLOOKUP($M181,CardStats!$A$3:$AE$998,20,FALSE)</f>
        <v>#N/A</v>
      </c>
      <c r="L181" s="57" t="e">
        <f>VLOOKUP($M181,CardStats!$A$3:$AE$998,21,FALSE)</f>
        <v>#N/A</v>
      </c>
      <c r="M181" s="53" t="str">
        <f>Fixtures!A177</f>
        <v>Genk</v>
      </c>
      <c r="N181" s="54">
        <f>Fixtures!D177</f>
        <v>43491</v>
      </c>
      <c r="O181" s="53" t="str">
        <f>Fixtures!B177</f>
        <v>Royal Excel Mouscron</v>
      </c>
      <c r="P181" s="51" t="e">
        <f>VLOOKUP($O181,CardStats!$A$3:$AE$998,5,FALSE)</f>
        <v>#N/A</v>
      </c>
      <c r="Q181" s="51" t="e">
        <f>VLOOKUP($O181,CardStats!$A$3:$AE$998,7,FALSE)</f>
        <v>#N/A</v>
      </c>
      <c r="R181" s="51" t="e">
        <f>VLOOKUP($O181,CardStats!$A$3:$AE$998,8,FALSE)</f>
        <v>#N/A</v>
      </c>
      <c r="S181" s="51" t="e">
        <f>VLOOKUP($O181,CardStats!$A$3:$AE$998,10,FALSE)</f>
        <v>#N/A</v>
      </c>
      <c r="T181" s="57" t="e">
        <f>VLOOKUP($O181,CardStats!$A$3:$AE$998,11,FALSE)</f>
        <v>#N/A</v>
      </c>
      <c r="U181" s="57" t="e">
        <f>VLOOKUP($O181,CardStats!$A$3:$AE$998,13,FALSE)</f>
        <v>#N/A</v>
      </c>
      <c r="V181" s="57" t="e">
        <f>VLOOKUP($O181,CardStats!$A$3:$AE$998,14,FALSE)</f>
        <v>#N/A</v>
      </c>
      <c r="W181" s="57" t="e">
        <f>VLOOKUP($O181,CardStats!$A$3:$AE$998,16,FALSE)</f>
        <v>#N/A</v>
      </c>
      <c r="X181" s="57" t="e">
        <f>VLOOKUP($O181,CardStats!$A$3:$AE$998,17,FALSE)</f>
        <v>#N/A</v>
      </c>
      <c r="Y181" s="57" t="e">
        <f>VLOOKUP($O181,CardStats!$A$3:$AE$998,19,FALSE)</f>
        <v>#N/A</v>
      </c>
      <c r="Z181" s="57" t="e">
        <f>VLOOKUP($O181,CardStats!$A$3:$AE$998,20,FALSE)</f>
        <v>#N/A</v>
      </c>
      <c r="AA181" s="57" t="e">
        <f>VLOOKUP($O181,CardStats!$A$3:$AE$998,22,FALSE)</f>
        <v>#N/A</v>
      </c>
    </row>
    <row r="182" spans="1:27" hidden="1" x14ac:dyDescent="0.3">
      <c r="A182" s="51" t="e">
        <f>VLOOKUP($M182,CardStats!$A$3:$AE$998,5,FALSE)</f>
        <v>#N/A</v>
      </c>
      <c r="B182" s="51" t="e">
        <f>VLOOKUP($M182,CardStats!$A$3:$AE$998,6,FALSE)</f>
        <v>#N/A</v>
      </c>
      <c r="C182" s="51" t="e">
        <f>VLOOKUP($M182,CardStats!$A$3:$AE$998,8,FALSE)</f>
        <v>#N/A</v>
      </c>
      <c r="D182" s="51" t="e">
        <f>VLOOKUP($M182,CardStats!$A$3:$AE$998,9,FALSE)</f>
        <v>#N/A</v>
      </c>
      <c r="E182" s="57" t="e">
        <f>VLOOKUP($M182,CardStats!$A$3:$AE$998,11,FALSE)</f>
        <v>#N/A</v>
      </c>
      <c r="F182" s="57" t="e">
        <f>VLOOKUP($M182,CardStats!$A$3:$AE$998,12,FALSE)</f>
        <v>#N/A</v>
      </c>
      <c r="G182" s="57" t="e">
        <f>VLOOKUP($M182,CardStats!$A$3:$AE$998,14,FALSE)</f>
        <v>#N/A</v>
      </c>
      <c r="H182" s="57" t="e">
        <f>VLOOKUP($M182,CardStats!$A$3:$AE$998,15,FALSE)</f>
        <v>#N/A</v>
      </c>
      <c r="I182" s="57" t="e">
        <f>VLOOKUP($M182,CardStats!$A$3:$AE$998,17,FALSE)</f>
        <v>#N/A</v>
      </c>
      <c r="J182" s="57" t="e">
        <f>VLOOKUP($M182,CardStats!$A$3:$AE$998,18,FALSE)</f>
        <v>#N/A</v>
      </c>
      <c r="K182" s="57" t="e">
        <f>VLOOKUP($M182,CardStats!$A$3:$AE$998,20,FALSE)</f>
        <v>#N/A</v>
      </c>
      <c r="L182" s="57" t="e">
        <f>VLOOKUP($M182,CardStats!$A$3:$AE$998,21,FALSE)</f>
        <v>#N/A</v>
      </c>
      <c r="M182" s="53" t="str">
        <f>Fixtures!A178</f>
        <v>Cercle Brugge</v>
      </c>
      <c r="N182" s="54">
        <f>Fixtures!D178</f>
        <v>43491</v>
      </c>
      <c r="O182" s="53" t="str">
        <f>Fixtures!B178</f>
        <v>Sint-Truiden</v>
      </c>
      <c r="P182" s="51" t="e">
        <f>VLOOKUP($O182,CardStats!$A$3:$AE$998,5,FALSE)</f>
        <v>#N/A</v>
      </c>
      <c r="Q182" s="51" t="e">
        <f>VLOOKUP($O182,CardStats!$A$3:$AE$998,7,FALSE)</f>
        <v>#N/A</v>
      </c>
      <c r="R182" s="51" t="e">
        <f>VLOOKUP($O182,CardStats!$A$3:$AE$998,8,FALSE)</f>
        <v>#N/A</v>
      </c>
      <c r="S182" s="51" t="e">
        <f>VLOOKUP($O182,CardStats!$A$3:$AE$998,10,FALSE)</f>
        <v>#N/A</v>
      </c>
      <c r="T182" s="57" t="e">
        <f>VLOOKUP($O182,CardStats!$A$3:$AE$998,11,FALSE)</f>
        <v>#N/A</v>
      </c>
      <c r="U182" s="57" t="e">
        <f>VLOOKUP($O182,CardStats!$A$3:$AE$998,13,FALSE)</f>
        <v>#N/A</v>
      </c>
      <c r="V182" s="57" t="e">
        <f>VLOOKUP($O182,CardStats!$A$3:$AE$998,14,FALSE)</f>
        <v>#N/A</v>
      </c>
      <c r="W182" s="57" t="e">
        <f>VLOOKUP($O182,CardStats!$A$3:$AE$998,16,FALSE)</f>
        <v>#N/A</v>
      </c>
      <c r="X182" s="57" t="e">
        <f>VLOOKUP($O182,CardStats!$A$3:$AE$998,17,FALSE)</f>
        <v>#N/A</v>
      </c>
      <c r="Y182" s="57" t="e">
        <f>VLOOKUP($O182,CardStats!$A$3:$AE$998,19,FALSE)</f>
        <v>#N/A</v>
      </c>
      <c r="Z182" s="57" t="e">
        <f>VLOOKUP($O182,CardStats!$A$3:$AE$998,20,FALSE)</f>
        <v>#N/A</v>
      </c>
      <c r="AA182" s="57" t="e">
        <f>VLOOKUP($O182,CardStats!$A$3:$AE$998,22,FALSE)</f>
        <v>#N/A</v>
      </c>
    </row>
    <row r="183" spans="1:27" hidden="1" x14ac:dyDescent="0.3">
      <c r="A183" s="51" t="e">
        <f>VLOOKUP($M183,CardStats!$A$3:$AE$998,5,FALSE)</f>
        <v>#N/A</v>
      </c>
      <c r="B183" s="51" t="e">
        <f>VLOOKUP($M183,CardStats!$A$3:$AE$998,6,FALSE)</f>
        <v>#N/A</v>
      </c>
      <c r="C183" s="51" t="e">
        <f>VLOOKUP($M183,CardStats!$A$3:$AE$998,8,FALSE)</f>
        <v>#N/A</v>
      </c>
      <c r="D183" s="51" t="e">
        <f>VLOOKUP($M183,CardStats!$A$3:$AE$998,9,FALSE)</f>
        <v>#N/A</v>
      </c>
      <c r="E183" s="57" t="e">
        <f>VLOOKUP($M183,CardStats!$A$3:$AE$998,11,FALSE)</f>
        <v>#N/A</v>
      </c>
      <c r="F183" s="57" t="e">
        <f>VLOOKUP($M183,CardStats!$A$3:$AE$998,12,FALSE)</f>
        <v>#N/A</v>
      </c>
      <c r="G183" s="57" t="e">
        <f>VLOOKUP($M183,CardStats!$A$3:$AE$998,14,FALSE)</f>
        <v>#N/A</v>
      </c>
      <c r="H183" s="57" t="e">
        <f>VLOOKUP($M183,CardStats!$A$3:$AE$998,15,FALSE)</f>
        <v>#N/A</v>
      </c>
      <c r="I183" s="57" t="e">
        <f>VLOOKUP($M183,CardStats!$A$3:$AE$998,17,FALSE)</f>
        <v>#N/A</v>
      </c>
      <c r="J183" s="57" t="e">
        <f>VLOOKUP($M183,CardStats!$A$3:$AE$998,18,FALSE)</f>
        <v>#N/A</v>
      </c>
      <c r="K183" s="57" t="e">
        <f>VLOOKUP($M183,CardStats!$A$3:$AE$998,20,FALSE)</f>
        <v>#N/A</v>
      </c>
      <c r="L183" s="57" t="e">
        <f>VLOOKUP($M183,CardStats!$A$3:$AE$998,21,FALSE)</f>
        <v>#N/A</v>
      </c>
      <c r="M183" s="53" t="str">
        <f>Fixtures!A179</f>
        <v>Lokeren</v>
      </c>
      <c r="N183" s="54">
        <f>Fixtures!D179</f>
        <v>43491</v>
      </c>
      <c r="O183" s="53" t="str">
        <f>Fixtures!B179</f>
        <v>Zulte-Waregem</v>
      </c>
      <c r="P183" s="51" t="e">
        <f>VLOOKUP($O183,CardStats!$A$3:$AE$998,5,FALSE)</f>
        <v>#N/A</v>
      </c>
      <c r="Q183" s="51" t="e">
        <f>VLOOKUP($O183,CardStats!$A$3:$AE$998,7,FALSE)</f>
        <v>#N/A</v>
      </c>
      <c r="R183" s="51" t="e">
        <f>VLOOKUP($O183,CardStats!$A$3:$AE$998,8,FALSE)</f>
        <v>#N/A</v>
      </c>
      <c r="S183" s="51" t="e">
        <f>VLOOKUP($O183,CardStats!$A$3:$AE$998,10,FALSE)</f>
        <v>#N/A</v>
      </c>
      <c r="T183" s="57" t="e">
        <f>VLOOKUP($O183,CardStats!$A$3:$AE$998,11,FALSE)</f>
        <v>#N/A</v>
      </c>
      <c r="U183" s="57" t="e">
        <f>VLOOKUP($O183,CardStats!$A$3:$AE$998,13,FALSE)</f>
        <v>#N/A</v>
      </c>
      <c r="V183" s="57" t="e">
        <f>VLOOKUP($O183,CardStats!$A$3:$AE$998,14,FALSE)</f>
        <v>#N/A</v>
      </c>
      <c r="W183" s="57" t="e">
        <f>VLOOKUP($O183,CardStats!$A$3:$AE$998,16,FALSE)</f>
        <v>#N/A</v>
      </c>
      <c r="X183" s="57" t="e">
        <f>VLOOKUP($O183,CardStats!$A$3:$AE$998,17,FALSE)</f>
        <v>#N/A</v>
      </c>
      <c r="Y183" s="57" t="e">
        <f>VLOOKUP($O183,CardStats!$A$3:$AE$998,19,FALSE)</f>
        <v>#N/A</v>
      </c>
      <c r="Z183" s="57" t="e">
        <f>VLOOKUP($O183,CardStats!$A$3:$AE$998,20,FALSE)</f>
        <v>#N/A</v>
      </c>
      <c r="AA183" s="57" t="e">
        <f>VLOOKUP($O183,CardStats!$A$3:$AE$998,22,FALSE)</f>
        <v>#N/A</v>
      </c>
    </row>
    <row r="184" spans="1:27" hidden="1" x14ac:dyDescent="0.3">
      <c r="A184" s="51" t="e">
        <f>VLOOKUP($M184,CardStats!$A$3:$AE$998,5,FALSE)</f>
        <v>#N/A</v>
      </c>
      <c r="B184" s="51" t="e">
        <f>VLOOKUP($M184,CardStats!$A$3:$AE$998,6,FALSE)</f>
        <v>#N/A</v>
      </c>
      <c r="C184" s="51" t="e">
        <f>VLOOKUP($M184,CardStats!$A$3:$AE$998,8,FALSE)</f>
        <v>#N/A</v>
      </c>
      <c r="D184" s="51" t="e">
        <f>VLOOKUP($M184,CardStats!$A$3:$AE$998,9,FALSE)</f>
        <v>#N/A</v>
      </c>
      <c r="E184" s="57" t="e">
        <f>VLOOKUP($M184,CardStats!$A$3:$AE$998,11,FALSE)</f>
        <v>#N/A</v>
      </c>
      <c r="F184" s="57" t="e">
        <f>VLOOKUP($M184,CardStats!$A$3:$AE$998,12,FALSE)</f>
        <v>#N/A</v>
      </c>
      <c r="G184" s="57" t="e">
        <f>VLOOKUP($M184,CardStats!$A$3:$AE$998,14,FALSE)</f>
        <v>#N/A</v>
      </c>
      <c r="H184" s="57" t="e">
        <f>VLOOKUP($M184,CardStats!$A$3:$AE$998,15,FALSE)</f>
        <v>#N/A</v>
      </c>
      <c r="I184" s="57" t="e">
        <f>VLOOKUP($M184,CardStats!$A$3:$AE$998,17,FALSE)</f>
        <v>#N/A</v>
      </c>
      <c r="J184" s="57" t="e">
        <f>VLOOKUP($M184,CardStats!$A$3:$AE$998,18,FALSE)</f>
        <v>#N/A</v>
      </c>
      <c r="K184" s="57" t="e">
        <f>VLOOKUP($M184,CardStats!$A$3:$AE$998,20,FALSE)</f>
        <v>#N/A</v>
      </c>
      <c r="L184" s="57" t="e">
        <f>VLOOKUP($M184,CardStats!$A$3:$AE$998,21,FALSE)</f>
        <v>#N/A</v>
      </c>
      <c r="M184" s="53" t="str">
        <f>Fixtures!A180</f>
        <v>Sporting Charleroi</v>
      </c>
      <c r="N184" s="54">
        <f>Fixtures!D180</f>
        <v>43491</v>
      </c>
      <c r="O184" s="53" t="str">
        <f>Fixtures!B180</f>
        <v>Waasland-Beveren</v>
      </c>
      <c r="P184" s="51" t="e">
        <f>VLOOKUP($O184,CardStats!$A$3:$AE$998,5,FALSE)</f>
        <v>#N/A</v>
      </c>
      <c r="Q184" s="51" t="e">
        <f>VLOOKUP($O184,CardStats!$A$3:$AE$998,7,FALSE)</f>
        <v>#N/A</v>
      </c>
      <c r="R184" s="51" t="e">
        <f>VLOOKUP($O184,CardStats!$A$3:$AE$998,8,FALSE)</f>
        <v>#N/A</v>
      </c>
      <c r="S184" s="51" t="e">
        <f>VLOOKUP($O184,CardStats!$A$3:$AE$998,10,FALSE)</f>
        <v>#N/A</v>
      </c>
      <c r="T184" s="57" t="e">
        <f>VLOOKUP($O184,CardStats!$A$3:$AE$998,11,FALSE)</f>
        <v>#N/A</v>
      </c>
      <c r="U184" s="57" t="e">
        <f>VLOOKUP($O184,CardStats!$A$3:$AE$998,13,FALSE)</f>
        <v>#N/A</v>
      </c>
      <c r="V184" s="57" t="e">
        <f>VLOOKUP($O184,CardStats!$A$3:$AE$998,14,FALSE)</f>
        <v>#N/A</v>
      </c>
      <c r="W184" s="57" t="e">
        <f>VLOOKUP($O184,CardStats!$A$3:$AE$998,16,FALSE)</f>
        <v>#N/A</v>
      </c>
      <c r="X184" s="57" t="e">
        <f>VLOOKUP($O184,CardStats!$A$3:$AE$998,17,FALSE)</f>
        <v>#N/A</v>
      </c>
      <c r="Y184" s="57" t="e">
        <f>VLOOKUP($O184,CardStats!$A$3:$AE$998,19,FALSE)</f>
        <v>#N/A</v>
      </c>
      <c r="Z184" s="57" t="e">
        <f>VLOOKUP($O184,CardStats!$A$3:$AE$998,20,FALSE)</f>
        <v>#N/A</v>
      </c>
      <c r="AA184" s="57" t="e">
        <f>VLOOKUP($O184,CardStats!$A$3:$AE$998,22,FALSE)</f>
        <v>#N/A</v>
      </c>
    </row>
    <row r="185" spans="1:27" hidden="1" x14ac:dyDescent="0.3">
      <c r="A185" s="51">
        <f>VLOOKUP($M185,CardStats!$A$3:$AE$998,5,FALSE)</f>
        <v>4.0526315789473681</v>
      </c>
      <c r="B185" s="51">
        <f>VLOOKUP($M185,CardStats!$A$3:$AE$998,6,FALSE)</f>
        <v>4.4000000000000004</v>
      </c>
      <c r="C185" s="51">
        <f>VLOOKUP($M185,CardStats!$A$3:$AE$998,8,FALSE)</f>
        <v>2.3157894736842106</v>
      </c>
      <c r="D185" s="51">
        <f>VLOOKUP($M185,CardStats!$A$3:$AE$998,9,FALSE)</f>
        <v>2.4</v>
      </c>
      <c r="E185" s="57">
        <f>VLOOKUP($M185,CardStats!$A$3:$AE$998,11,FALSE)</f>
        <v>0.68421052631578949</v>
      </c>
      <c r="F185" s="57">
        <f>VLOOKUP($M185,CardStats!$A$3:$AE$998,12,FALSE)</f>
        <v>0.7</v>
      </c>
      <c r="G185" s="57">
        <f>VLOOKUP($M185,CardStats!$A$3:$AE$998,14,FALSE)</f>
        <v>0.47368421052631576</v>
      </c>
      <c r="H185" s="57">
        <f>VLOOKUP($M185,CardStats!$A$3:$AE$998,15,FALSE)</f>
        <v>0.6</v>
      </c>
      <c r="I185" s="57">
        <f>VLOOKUP($M185,CardStats!$A$3:$AE$998,17,FALSE)</f>
        <v>1</v>
      </c>
      <c r="J185" s="57">
        <f>VLOOKUP($M185,CardStats!$A$3:$AE$998,18,FALSE)</f>
        <v>1</v>
      </c>
      <c r="K185" s="57">
        <f>VLOOKUP($M185,CardStats!$A$3:$AE$998,20,FALSE)</f>
        <v>0.73684210526315785</v>
      </c>
      <c r="L185" s="57">
        <f>VLOOKUP($M185,CardStats!$A$3:$AE$998,21,FALSE)</f>
        <v>0.8</v>
      </c>
      <c r="M185" s="53" t="str">
        <f>Fixtures!A181</f>
        <v>Chievo</v>
      </c>
      <c r="N185" s="54">
        <f>Fixtures!D181</f>
        <v>43492</v>
      </c>
      <c r="O185" s="53" t="str">
        <f>Fixtures!B181</f>
        <v>Fiorentina</v>
      </c>
      <c r="P185" s="51">
        <f>VLOOKUP($O185,CardStats!$A$3:$AE$998,5,FALSE)</f>
        <v>4.5263157894736841</v>
      </c>
      <c r="Q185" s="51">
        <f>VLOOKUP($O185,CardStats!$A$3:$AE$998,7,FALSE)</f>
        <v>4.5</v>
      </c>
      <c r="R185" s="51">
        <f>VLOOKUP($O185,CardStats!$A$3:$AE$998,8,FALSE)</f>
        <v>2.263157894736842</v>
      </c>
      <c r="S185" s="51">
        <f>VLOOKUP($O185,CardStats!$A$3:$AE$998,10,FALSE)</f>
        <v>2.2999999999999998</v>
      </c>
      <c r="T185" s="57">
        <f>VLOOKUP($O185,CardStats!$A$3:$AE$998,11,FALSE)</f>
        <v>0.94736842105263153</v>
      </c>
      <c r="U185" s="57">
        <f>VLOOKUP($O185,CardStats!$A$3:$AE$998,13,FALSE)</f>
        <v>1</v>
      </c>
      <c r="V185" s="57">
        <f>VLOOKUP($O185,CardStats!$A$3:$AE$998,14,FALSE)</f>
        <v>0.42105263157894735</v>
      </c>
      <c r="W185" s="57">
        <f>VLOOKUP($O185,CardStats!$A$3:$AE$998,16,FALSE)</f>
        <v>0.4</v>
      </c>
      <c r="X185" s="57">
        <f>VLOOKUP($O185,CardStats!$A$3:$AE$998,17,FALSE)</f>
        <v>0.89473684210526316</v>
      </c>
      <c r="Y185" s="57">
        <f>VLOOKUP($O185,CardStats!$A$3:$AE$998,19,FALSE)</f>
        <v>0.9</v>
      </c>
      <c r="Z185" s="57">
        <f>VLOOKUP($O185,CardStats!$A$3:$AE$998,20,FALSE)</f>
        <v>0.63157894736842102</v>
      </c>
      <c r="AA185" s="57">
        <f>VLOOKUP($O185,CardStats!$A$3:$AE$998,22,FALSE)</f>
        <v>0.6</v>
      </c>
    </row>
    <row r="186" spans="1:27" hidden="1" x14ac:dyDescent="0.3">
      <c r="A186" s="51">
        <f>VLOOKUP($M186,CardStats!$A$3:$AE$998,5,FALSE)</f>
        <v>4.2105263157894735</v>
      </c>
      <c r="B186" s="51">
        <f>VLOOKUP($M186,CardStats!$A$3:$AE$998,6,FALSE)</f>
        <v>3.6666666666666665</v>
      </c>
      <c r="C186" s="51">
        <f>VLOOKUP($M186,CardStats!$A$3:$AE$998,8,FALSE)</f>
        <v>2.1052631578947367</v>
      </c>
      <c r="D186" s="51">
        <f>VLOOKUP($M186,CardStats!$A$3:$AE$998,9,FALSE)</f>
        <v>1.5555555555555556</v>
      </c>
      <c r="E186" s="57">
        <f>VLOOKUP($M186,CardStats!$A$3:$AE$998,11,FALSE)</f>
        <v>0.78947368421052633</v>
      </c>
      <c r="F186" s="57">
        <f>VLOOKUP($M186,CardStats!$A$3:$AE$998,12,FALSE)</f>
        <v>0.77777777777777779</v>
      </c>
      <c r="G186" s="57">
        <f>VLOOKUP($M186,CardStats!$A$3:$AE$998,14,FALSE)</f>
        <v>0.47368421052631576</v>
      </c>
      <c r="H186" s="57">
        <f>VLOOKUP($M186,CardStats!$A$3:$AE$998,15,FALSE)</f>
        <v>0.33333333333333331</v>
      </c>
      <c r="I186" s="57">
        <f>VLOOKUP($M186,CardStats!$A$3:$AE$998,17,FALSE)</f>
        <v>0.94736842105263153</v>
      </c>
      <c r="J186" s="57">
        <f>VLOOKUP($M186,CardStats!$A$3:$AE$998,18,FALSE)</f>
        <v>1</v>
      </c>
      <c r="K186" s="57">
        <f>VLOOKUP($M186,CardStats!$A$3:$AE$998,20,FALSE)</f>
        <v>0.68421052631578949</v>
      </c>
      <c r="L186" s="57">
        <f>VLOOKUP($M186,CardStats!$A$3:$AE$998,21,FALSE)</f>
        <v>0.55555555555555558</v>
      </c>
      <c r="M186" s="53" t="str">
        <f>Fixtures!A182</f>
        <v>Bologna</v>
      </c>
      <c r="N186" s="54">
        <f>Fixtures!D182</f>
        <v>43492</v>
      </c>
      <c r="O186" s="53" t="str">
        <f>Fixtures!B182</f>
        <v>Frosinone</v>
      </c>
      <c r="P186" s="51">
        <f>VLOOKUP($O186,CardStats!$A$3:$AE$998,5,FALSE)</f>
        <v>4.1578947368421053</v>
      </c>
      <c r="Q186" s="51">
        <f>VLOOKUP($O186,CardStats!$A$3:$AE$998,7,FALSE)</f>
        <v>4.5</v>
      </c>
      <c r="R186" s="51">
        <f>VLOOKUP($O186,CardStats!$A$3:$AE$998,8,FALSE)</f>
        <v>2.5789473684210527</v>
      </c>
      <c r="S186" s="51">
        <f>VLOOKUP($O186,CardStats!$A$3:$AE$998,10,FALSE)</f>
        <v>2.8</v>
      </c>
      <c r="T186" s="57">
        <f>VLOOKUP($O186,CardStats!$A$3:$AE$998,11,FALSE)</f>
        <v>0.78947368421052633</v>
      </c>
      <c r="U186" s="57">
        <f>VLOOKUP($O186,CardStats!$A$3:$AE$998,13,FALSE)</f>
        <v>0.7</v>
      </c>
      <c r="V186" s="57">
        <f>VLOOKUP($O186,CardStats!$A$3:$AE$998,14,FALSE)</f>
        <v>0.31578947368421051</v>
      </c>
      <c r="W186" s="57">
        <f>VLOOKUP($O186,CardStats!$A$3:$AE$998,16,FALSE)</f>
        <v>0.5</v>
      </c>
      <c r="X186" s="57">
        <f>VLOOKUP($O186,CardStats!$A$3:$AE$998,17,FALSE)</f>
        <v>0.94736842105263153</v>
      </c>
      <c r="Y186" s="57">
        <f>VLOOKUP($O186,CardStats!$A$3:$AE$998,19,FALSE)</f>
        <v>0.9</v>
      </c>
      <c r="Z186" s="57">
        <f>VLOOKUP($O186,CardStats!$A$3:$AE$998,20,FALSE)</f>
        <v>0.84210526315789469</v>
      </c>
      <c r="AA186" s="57">
        <f>VLOOKUP($O186,CardStats!$A$3:$AE$998,22,FALSE)</f>
        <v>0.8</v>
      </c>
    </row>
    <row r="187" spans="1:27" hidden="1" x14ac:dyDescent="0.3">
      <c r="A187" s="51">
        <f>VLOOKUP($M187,CardStats!$A$3:$AE$998,5,FALSE)</f>
        <v>4.4000000000000004</v>
      </c>
      <c r="B187" s="51">
        <f>VLOOKUP($M187,CardStats!$A$3:$AE$998,6,FALSE)</f>
        <v>5</v>
      </c>
      <c r="C187" s="51">
        <f>VLOOKUP($M187,CardStats!$A$3:$AE$998,8,FALSE)</f>
        <v>2</v>
      </c>
      <c r="D187" s="51">
        <f>VLOOKUP($M187,CardStats!$A$3:$AE$998,9,FALSE)</f>
        <v>1.8888888888888888</v>
      </c>
      <c r="E187" s="57">
        <f>VLOOKUP($M187,CardStats!$A$3:$AE$998,11,FALSE)</f>
        <v>0.85</v>
      </c>
      <c r="F187" s="57">
        <f>VLOOKUP($M187,CardStats!$A$3:$AE$998,12,FALSE)</f>
        <v>1</v>
      </c>
      <c r="G187" s="57">
        <f>VLOOKUP($M187,CardStats!$A$3:$AE$998,14,FALSE)</f>
        <v>0.55000000000000004</v>
      </c>
      <c r="H187" s="57">
        <f>VLOOKUP($M187,CardStats!$A$3:$AE$998,15,FALSE)</f>
        <v>0.77777777777777779</v>
      </c>
      <c r="I187" s="57">
        <f>VLOOKUP($M187,CardStats!$A$3:$AE$998,17,FALSE)</f>
        <v>0.95</v>
      </c>
      <c r="J187" s="57">
        <f>VLOOKUP($M187,CardStats!$A$3:$AE$998,18,FALSE)</f>
        <v>1</v>
      </c>
      <c r="K187" s="57">
        <f>VLOOKUP($M187,CardStats!$A$3:$AE$998,20,FALSE)</f>
        <v>0.7</v>
      </c>
      <c r="L187" s="57">
        <f>VLOOKUP($M187,CardStats!$A$3:$AE$998,21,FALSE)</f>
        <v>0.66666666666666663</v>
      </c>
      <c r="M187" s="53" t="str">
        <f>Fixtures!A183</f>
        <v>Torino</v>
      </c>
      <c r="N187" s="54">
        <f>Fixtures!D183</f>
        <v>43492</v>
      </c>
      <c r="O187" s="53" t="str">
        <f>Fixtures!B183</f>
        <v>Internazionale</v>
      </c>
      <c r="P187" s="51">
        <f>VLOOKUP($O187,CardStats!$A$3:$AE$998,5,FALSE)</f>
        <v>4.05</v>
      </c>
      <c r="Q187" s="51">
        <f>VLOOKUP($O187,CardStats!$A$3:$AE$998,7,FALSE)</f>
        <v>4.0999999999999996</v>
      </c>
      <c r="R187" s="51">
        <f>VLOOKUP($O187,CardStats!$A$3:$AE$998,8,FALSE)</f>
        <v>1.6</v>
      </c>
      <c r="S187" s="51">
        <f>VLOOKUP($O187,CardStats!$A$3:$AE$998,10,FALSE)</f>
        <v>1.8</v>
      </c>
      <c r="T187" s="57">
        <f>VLOOKUP($O187,CardStats!$A$3:$AE$998,11,FALSE)</f>
        <v>0.85</v>
      </c>
      <c r="U187" s="57">
        <f>VLOOKUP($O187,CardStats!$A$3:$AE$998,13,FALSE)</f>
        <v>0.7</v>
      </c>
      <c r="V187" s="57">
        <f>VLOOKUP($O187,CardStats!$A$3:$AE$998,14,FALSE)</f>
        <v>0.3</v>
      </c>
      <c r="W187" s="57">
        <f>VLOOKUP($O187,CardStats!$A$3:$AE$998,16,FALSE)</f>
        <v>0.4</v>
      </c>
      <c r="X187" s="57">
        <f>VLOOKUP($O187,CardStats!$A$3:$AE$998,17,FALSE)</f>
        <v>0.95</v>
      </c>
      <c r="Y187" s="57">
        <f>VLOOKUP($O187,CardStats!$A$3:$AE$998,19,FALSE)</f>
        <v>0.9</v>
      </c>
      <c r="Z187" s="57">
        <f>VLOOKUP($O187,CardStats!$A$3:$AE$998,20,FALSE)</f>
        <v>0.5</v>
      </c>
      <c r="AA187" s="57">
        <f>VLOOKUP($O187,CardStats!$A$3:$AE$998,22,FALSE)</f>
        <v>0.6</v>
      </c>
    </row>
    <row r="188" spans="1:27" hidden="1" x14ac:dyDescent="0.3">
      <c r="A188" s="51">
        <f>VLOOKUP($M188,CardStats!$A$3:$AE$998,5,FALSE)</f>
        <v>3.8421052631578947</v>
      </c>
      <c r="B188" s="51">
        <f>VLOOKUP($M188,CardStats!$A$3:$AE$998,6,FALSE)</f>
        <v>3.8</v>
      </c>
      <c r="C188" s="51">
        <f>VLOOKUP($M188,CardStats!$A$3:$AE$998,8,FALSE)</f>
        <v>1.8421052631578947</v>
      </c>
      <c r="D188" s="51">
        <f>VLOOKUP($M188,CardStats!$A$3:$AE$998,9,FALSE)</f>
        <v>1.7</v>
      </c>
      <c r="E188" s="57">
        <f>VLOOKUP($M188,CardStats!$A$3:$AE$998,11,FALSE)</f>
        <v>0.63157894736842102</v>
      </c>
      <c r="F188" s="57">
        <f>VLOOKUP($M188,CardStats!$A$3:$AE$998,12,FALSE)</f>
        <v>0.5</v>
      </c>
      <c r="G188" s="57">
        <f>VLOOKUP($M188,CardStats!$A$3:$AE$998,14,FALSE)</f>
        <v>0.36842105263157893</v>
      </c>
      <c r="H188" s="57">
        <f>VLOOKUP($M188,CardStats!$A$3:$AE$998,15,FALSE)</f>
        <v>0.4</v>
      </c>
      <c r="I188" s="57">
        <f>VLOOKUP($M188,CardStats!$A$3:$AE$998,17,FALSE)</f>
        <v>0.78947368421052633</v>
      </c>
      <c r="J188" s="57">
        <f>VLOOKUP($M188,CardStats!$A$3:$AE$998,18,FALSE)</f>
        <v>0.8</v>
      </c>
      <c r="K188" s="57">
        <f>VLOOKUP($M188,CardStats!$A$3:$AE$998,20,FALSE)</f>
        <v>0.57894736842105265</v>
      </c>
      <c r="L188" s="57">
        <f>VLOOKUP($M188,CardStats!$A$3:$AE$998,21,FALSE)</f>
        <v>0.4</v>
      </c>
      <c r="M188" s="53" t="str">
        <f>Fixtures!A184</f>
        <v>Lazio</v>
      </c>
      <c r="N188" s="54">
        <f>Fixtures!D184</f>
        <v>43492</v>
      </c>
      <c r="O188" s="53" t="str">
        <f>Fixtures!B184</f>
        <v>Juventus</v>
      </c>
      <c r="P188" s="51">
        <f>VLOOKUP($O188,CardStats!$A$3:$AE$998,5,FALSE)</f>
        <v>4.4210526315789478</v>
      </c>
      <c r="Q188" s="51">
        <f>VLOOKUP($O188,CardStats!$A$3:$AE$998,7,FALSE)</f>
        <v>4.7777777777777777</v>
      </c>
      <c r="R188" s="51">
        <f>VLOOKUP($O188,CardStats!$A$3:$AE$998,8,FALSE)</f>
        <v>1.7894736842105263</v>
      </c>
      <c r="S188" s="51">
        <f>VLOOKUP($O188,CardStats!$A$3:$AE$998,10,FALSE)</f>
        <v>2.1111111111111112</v>
      </c>
      <c r="T188" s="57">
        <f>VLOOKUP($O188,CardStats!$A$3:$AE$998,11,FALSE)</f>
        <v>0.94736842105263153</v>
      </c>
      <c r="U188" s="57">
        <f>VLOOKUP($O188,CardStats!$A$3:$AE$998,13,FALSE)</f>
        <v>0.88888888888888884</v>
      </c>
      <c r="V188" s="57">
        <f>VLOOKUP($O188,CardStats!$A$3:$AE$998,14,FALSE)</f>
        <v>0.31578947368421051</v>
      </c>
      <c r="W188" s="57">
        <f>VLOOKUP($O188,CardStats!$A$3:$AE$998,16,FALSE)</f>
        <v>0.33333333333333331</v>
      </c>
      <c r="X188" s="57">
        <f>VLOOKUP($O188,CardStats!$A$3:$AE$998,17,FALSE)</f>
        <v>0.89473684210526316</v>
      </c>
      <c r="Y188" s="57">
        <f>VLOOKUP($O188,CardStats!$A$3:$AE$998,19,FALSE)</f>
        <v>0.88888888888888884</v>
      </c>
      <c r="Z188" s="57">
        <f>VLOOKUP($O188,CardStats!$A$3:$AE$998,20,FALSE)</f>
        <v>0.52631578947368418</v>
      </c>
      <c r="AA188" s="57">
        <f>VLOOKUP($O188,CardStats!$A$3:$AE$998,22,FALSE)</f>
        <v>0.55555555555555558</v>
      </c>
    </row>
    <row r="189" spans="1:27" hidden="1" x14ac:dyDescent="0.3">
      <c r="A189" s="51">
        <f>VLOOKUP($M189,CardStats!$A$3:$AE$998,5,FALSE)</f>
        <v>3.736842105263158</v>
      </c>
      <c r="B189" s="51">
        <f>VLOOKUP($M189,CardStats!$A$3:$AE$998,6,FALSE)</f>
        <v>3.8888888888888888</v>
      </c>
      <c r="C189" s="51">
        <f>VLOOKUP($M189,CardStats!$A$3:$AE$998,8,FALSE)</f>
        <v>1.7894736842105263</v>
      </c>
      <c r="D189" s="51">
        <f>VLOOKUP($M189,CardStats!$A$3:$AE$998,9,FALSE)</f>
        <v>1.4444444444444444</v>
      </c>
      <c r="E189" s="57">
        <f>VLOOKUP($M189,CardStats!$A$3:$AE$998,11,FALSE)</f>
        <v>0.73684210526315785</v>
      </c>
      <c r="F189" s="57">
        <f>VLOOKUP($M189,CardStats!$A$3:$AE$998,12,FALSE)</f>
        <v>0.66666666666666663</v>
      </c>
      <c r="G189" s="57">
        <f>VLOOKUP($M189,CardStats!$A$3:$AE$998,14,FALSE)</f>
        <v>0.31578947368421051</v>
      </c>
      <c r="H189" s="57">
        <f>VLOOKUP($M189,CardStats!$A$3:$AE$998,15,FALSE)</f>
        <v>0.33333333333333331</v>
      </c>
      <c r="I189" s="57">
        <f>VLOOKUP($M189,CardStats!$A$3:$AE$998,17,FALSE)</f>
        <v>0.89473684210526316</v>
      </c>
      <c r="J189" s="57">
        <f>VLOOKUP($M189,CardStats!$A$3:$AE$998,18,FALSE)</f>
        <v>0.77777777777777779</v>
      </c>
      <c r="K189" s="57">
        <f>VLOOKUP($M189,CardStats!$A$3:$AE$998,20,FALSE)</f>
        <v>0.47368421052631576</v>
      </c>
      <c r="L189" s="57">
        <f>VLOOKUP($M189,CardStats!$A$3:$AE$998,21,FALSE)</f>
        <v>0.33333333333333331</v>
      </c>
      <c r="M189" s="53" t="str">
        <f>Fixtures!A185</f>
        <v>Atalanta</v>
      </c>
      <c r="N189" s="54">
        <f>Fixtures!D185</f>
        <v>43492</v>
      </c>
      <c r="O189" s="53" t="str">
        <f>Fixtures!B185</f>
        <v>Roma</v>
      </c>
      <c r="P189" s="51">
        <f>VLOOKUP($O189,CardStats!$A$3:$AE$998,5,FALSE)</f>
        <v>3</v>
      </c>
      <c r="Q189" s="51">
        <f>VLOOKUP($O189,CardStats!$A$3:$AE$998,7,FALSE)</f>
        <v>3.7</v>
      </c>
      <c r="R189" s="51">
        <f>VLOOKUP($O189,CardStats!$A$3:$AE$998,8,FALSE)</f>
        <v>1.65</v>
      </c>
      <c r="S189" s="51">
        <f>VLOOKUP($O189,CardStats!$A$3:$AE$998,10,FALSE)</f>
        <v>2.2000000000000002</v>
      </c>
      <c r="T189" s="57">
        <f>VLOOKUP($O189,CardStats!$A$3:$AE$998,11,FALSE)</f>
        <v>0.45</v>
      </c>
      <c r="U189" s="57">
        <f>VLOOKUP($O189,CardStats!$A$3:$AE$998,13,FALSE)</f>
        <v>0.7</v>
      </c>
      <c r="V189" s="57">
        <f>VLOOKUP($O189,CardStats!$A$3:$AE$998,14,FALSE)</f>
        <v>0.3</v>
      </c>
      <c r="W189" s="57">
        <f>VLOOKUP($O189,CardStats!$A$3:$AE$998,16,FALSE)</f>
        <v>0.4</v>
      </c>
      <c r="X189" s="57">
        <f>VLOOKUP($O189,CardStats!$A$3:$AE$998,17,FALSE)</f>
        <v>0.8</v>
      </c>
      <c r="Y189" s="57">
        <f>VLOOKUP($O189,CardStats!$A$3:$AE$998,19,FALSE)</f>
        <v>0.9</v>
      </c>
      <c r="Z189" s="57">
        <f>VLOOKUP($O189,CardStats!$A$3:$AE$998,20,FALSE)</f>
        <v>0.4</v>
      </c>
      <c r="AA189" s="57">
        <f>VLOOKUP($O189,CardStats!$A$3:$AE$998,22,FALSE)</f>
        <v>0.5</v>
      </c>
    </row>
    <row r="190" spans="1:27" hidden="1" x14ac:dyDescent="0.3">
      <c r="A190" s="51">
        <f>VLOOKUP($M190,CardStats!$A$3:$AE$998,5,FALSE)</f>
        <v>4.2</v>
      </c>
      <c r="B190" s="51">
        <f>VLOOKUP($M190,CardStats!$A$3:$AE$998,6,FALSE)</f>
        <v>4.5999999999999996</v>
      </c>
      <c r="C190" s="51">
        <f>VLOOKUP($M190,CardStats!$A$3:$AE$998,8,FALSE)</f>
        <v>2.1</v>
      </c>
      <c r="D190" s="51">
        <f>VLOOKUP($M190,CardStats!$A$3:$AE$998,9,FALSE)</f>
        <v>2.2000000000000002</v>
      </c>
      <c r="E190" s="57">
        <f>VLOOKUP($M190,CardStats!$A$3:$AE$998,11,FALSE)</f>
        <v>0.8</v>
      </c>
      <c r="F190" s="57">
        <f>VLOOKUP($M190,CardStats!$A$3:$AE$998,12,FALSE)</f>
        <v>0.9</v>
      </c>
      <c r="G190" s="57">
        <f>VLOOKUP($M190,CardStats!$A$3:$AE$998,14,FALSE)</f>
        <v>0.4</v>
      </c>
      <c r="H190" s="57">
        <f>VLOOKUP($M190,CardStats!$A$3:$AE$998,15,FALSE)</f>
        <v>0.5</v>
      </c>
      <c r="I190" s="57">
        <f>VLOOKUP($M190,CardStats!$A$3:$AE$998,17,FALSE)</f>
        <v>1</v>
      </c>
      <c r="J190" s="57">
        <f>VLOOKUP($M190,CardStats!$A$3:$AE$998,18,FALSE)</f>
        <v>1</v>
      </c>
      <c r="K190" s="57">
        <f>VLOOKUP($M190,CardStats!$A$3:$AE$998,20,FALSE)</f>
        <v>0.7</v>
      </c>
      <c r="L190" s="57">
        <f>VLOOKUP($M190,CardStats!$A$3:$AE$998,21,FALSE)</f>
        <v>0.8</v>
      </c>
      <c r="M190" s="53" t="str">
        <f>Fixtures!A186</f>
        <v>Parma</v>
      </c>
      <c r="N190" s="54">
        <f>Fixtures!D186</f>
        <v>43492</v>
      </c>
      <c r="O190" s="53" t="str">
        <f>Fixtures!B186</f>
        <v>SPAL</v>
      </c>
      <c r="P190" s="51">
        <f>VLOOKUP($O190,CardStats!$A$3:$AE$998,5,FALSE)</f>
        <v>4.7368421052631575</v>
      </c>
      <c r="Q190" s="51">
        <f>VLOOKUP($O190,CardStats!$A$3:$AE$998,7,FALSE)</f>
        <v>4.3</v>
      </c>
      <c r="R190" s="51">
        <f>VLOOKUP($O190,CardStats!$A$3:$AE$998,8,FALSE)</f>
        <v>2.5263157894736841</v>
      </c>
      <c r="S190" s="51">
        <f>VLOOKUP($O190,CardStats!$A$3:$AE$998,10,FALSE)</f>
        <v>2.4</v>
      </c>
      <c r="T190" s="57">
        <f>VLOOKUP($O190,CardStats!$A$3:$AE$998,11,FALSE)</f>
        <v>0.94736842105263153</v>
      </c>
      <c r="U190" s="57">
        <f>VLOOKUP($O190,CardStats!$A$3:$AE$998,13,FALSE)</f>
        <v>1</v>
      </c>
      <c r="V190" s="57">
        <f>VLOOKUP($O190,CardStats!$A$3:$AE$998,14,FALSE)</f>
        <v>0.52631578947368418</v>
      </c>
      <c r="W190" s="57">
        <f>VLOOKUP($O190,CardStats!$A$3:$AE$998,16,FALSE)</f>
        <v>0.4</v>
      </c>
      <c r="X190" s="57">
        <f>VLOOKUP($O190,CardStats!$A$3:$AE$998,17,FALSE)</f>
        <v>1</v>
      </c>
      <c r="Y190" s="57">
        <f>VLOOKUP($O190,CardStats!$A$3:$AE$998,19,FALSE)</f>
        <v>1</v>
      </c>
      <c r="Z190" s="57">
        <f>VLOOKUP($O190,CardStats!$A$3:$AE$998,20,FALSE)</f>
        <v>0.84210526315789469</v>
      </c>
      <c r="AA190" s="57">
        <f>VLOOKUP($O190,CardStats!$A$3:$AE$998,22,FALSE)</f>
        <v>1</v>
      </c>
    </row>
    <row r="191" spans="1:27" hidden="1" x14ac:dyDescent="0.3">
      <c r="A191" s="51">
        <f>VLOOKUP($M191,CardStats!$A$3:$AE$998,5,FALSE)</f>
        <v>3.1176470588235294</v>
      </c>
      <c r="B191" s="51">
        <f>VLOOKUP($M191,CardStats!$A$3:$AE$998,6,FALSE)</f>
        <v>2.75</v>
      </c>
      <c r="C191" s="51">
        <f>VLOOKUP($M191,CardStats!$A$3:$AE$998,8,FALSE)</f>
        <v>1.8235294117647058</v>
      </c>
      <c r="D191" s="51">
        <f>VLOOKUP($M191,CardStats!$A$3:$AE$998,9,FALSE)</f>
        <v>1.25</v>
      </c>
      <c r="E191" s="57">
        <f>VLOOKUP($M191,CardStats!$A$3:$AE$998,11,FALSE)</f>
        <v>0.52941176470588236</v>
      </c>
      <c r="F191" s="57">
        <f>VLOOKUP($M191,CardStats!$A$3:$AE$998,12,FALSE)</f>
        <v>0.5</v>
      </c>
      <c r="G191" s="57">
        <f>VLOOKUP($M191,CardStats!$A$3:$AE$998,14,FALSE)</f>
        <v>0.23529411764705882</v>
      </c>
      <c r="H191" s="57">
        <f>VLOOKUP($M191,CardStats!$A$3:$AE$998,15,FALSE)</f>
        <v>0.125</v>
      </c>
      <c r="I191" s="57">
        <f>VLOOKUP($M191,CardStats!$A$3:$AE$998,17,FALSE)</f>
        <v>0.82352941176470584</v>
      </c>
      <c r="J191" s="57">
        <f>VLOOKUP($M191,CardStats!$A$3:$AE$998,18,FALSE)</f>
        <v>0.75</v>
      </c>
      <c r="K191" s="57">
        <f>VLOOKUP($M191,CardStats!$A$3:$AE$998,20,FALSE)</f>
        <v>0.47058823529411764</v>
      </c>
      <c r="L191" s="57">
        <f>VLOOKUP($M191,CardStats!$A$3:$AE$998,21,FALSE)</f>
        <v>0.375</v>
      </c>
      <c r="M191" s="53" t="str">
        <f>Fixtures!A187</f>
        <v>Heerenveen</v>
      </c>
      <c r="N191" s="54">
        <f>Fixtures!D187</f>
        <v>43492</v>
      </c>
      <c r="O191" s="53" t="str">
        <f>Fixtures!B187</f>
        <v>AZ</v>
      </c>
      <c r="P191" s="51">
        <f>VLOOKUP($O191,CardStats!$A$3:$AE$998,5,FALSE)</f>
        <v>3.8333333333333335</v>
      </c>
      <c r="Q191" s="51">
        <f>VLOOKUP($O191,CardStats!$A$3:$AE$998,7,FALSE)</f>
        <v>4.4444444444444446</v>
      </c>
      <c r="R191" s="51">
        <f>VLOOKUP($O191,CardStats!$A$3:$AE$998,8,FALSE)</f>
        <v>1.5555555555555556</v>
      </c>
      <c r="S191" s="51">
        <f>VLOOKUP($O191,CardStats!$A$3:$AE$998,10,FALSE)</f>
        <v>1.8888888888888888</v>
      </c>
      <c r="T191" s="57">
        <f>VLOOKUP($O191,CardStats!$A$3:$AE$998,11,FALSE)</f>
        <v>0.72222222222222221</v>
      </c>
      <c r="U191" s="57">
        <f>VLOOKUP($O191,CardStats!$A$3:$AE$998,13,FALSE)</f>
        <v>0.88888888888888884</v>
      </c>
      <c r="V191" s="57">
        <f>VLOOKUP($O191,CardStats!$A$3:$AE$998,14,FALSE)</f>
        <v>0.33333333333333331</v>
      </c>
      <c r="W191" s="57">
        <f>VLOOKUP($O191,CardStats!$A$3:$AE$998,16,FALSE)</f>
        <v>0.44444444444444442</v>
      </c>
      <c r="X191" s="57">
        <f>VLOOKUP($O191,CardStats!$A$3:$AE$998,17,FALSE)</f>
        <v>0.83333333333333337</v>
      </c>
      <c r="Y191" s="57">
        <f>VLOOKUP($O191,CardStats!$A$3:$AE$998,19,FALSE)</f>
        <v>0.88888888888888884</v>
      </c>
      <c r="Z191" s="57">
        <f>VLOOKUP($O191,CardStats!$A$3:$AE$998,20,FALSE)</f>
        <v>0.44444444444444442</v>
      </c>
      <c r="AA191" s="57">
        <f>VLOOKUP($O191,CardStats!$A$3:$AE$998,22,FALSE)</f>
        <v>0.55555555555555558</v>
      </c>
    </row>
    <row r="192" spans="1:27" hidden="1" x14ac:dyDescent="0.3">
      <c r="A192" s="51">
        <f>VLOOKUP($M192,CardStats!$A$3:$AE$998,5,FALSE)</f>
        <v>3.4705882352941178</v>
      </c>
      <c r="B192" s="51">
        <f>VLOOKUP($M192,CardStats!$A$3:$AE$998,6,FALSE)</f>
        <v>3.2222222222222223</v>
      </c>
      <c r="C192" s="51">
        <f>VLOOKUP($M192,CardStats!$A$3:$AE$998,8,FALSE)</f>
        <v>1.5294117647058822</v>
      </c>
      <c r="D192" s="51">
        <f>VLOOKUP($M192,CardStats!$A$3:$AE$998,9,FALSE)</f>
        <v>1.8888888888888888</v>
      </c>
      <c r="E192" s="57">
        <f>VLOOKUP($M192,CardStats!$A$3:$AE$998,11,FALSE)</f>
        <v>0.6470588235294118</v>
      </c>
      <c r="F192" s="57">
        <f>VLOOKUP($M192,CardStats!$A$3:$AE$998,12,FALSE)</f>
        <v>0.55555555555555558</v>
      </c>
      <c r="G192" s="57">
        <f>VLOOKUP($M192,CardStats!$A$3:$AE$998,14,FALSE)</f>
        <v>0.35294117647058826</v>
      </c>
      <c r="H192" s="57">
        <f>VLOOKUP($M192,CardStats!$A$3:$AE$998,15,FALSE)</f>
        <v>0.33333333333333331</v>
      </c>
      <c r="I192" s="57">
        <f>VLOOKUP($M192,CardStats!$A$3:$AE$998,17,FALSE)</f>
        <v>0.82352941176470584</v>
      </c>
      <c r="J192" s="57">
        <f>VLOOKUP($M192,CardStats!$A$3:$AE$998,18,FALSE)</f>
        <v>0.88888888888888884</v>
      </c>
      <c r="K192" s="57">
        <f>VLOOKUP($M192,CardStats!$A$3:$AE$998,20,FALSE)</f>
        <v>0.47058823529411764</v>
      </c>
      <c r="L192" s="57">
        <f>VLOOKUP($M192,CardStats!$A$3:$AE$998,21,FALSE)</f>
        <v>0.66666666666666663</v>
      </c>
      <c r="M192" s="53" t="str">
        <f>Fixtures!A188</f>
        <v>Fortuna Sittard</v>
      </c>
      <c r="N192" s="54">
        <f>Fixtures!D188</f>
        <v>43492</v>
      </c>
      <c r="O192" s="53" t="str">
        <f>Fixtures!B188</f>
        <v>Vitesse</v>
      </c>
      <c r="P192" s="51">
        <f>VLOOKUP($O192,CardStats!$A$3:$AE$998,5,FALSE)</f>
        <v>3.6666666666666665</v>
      </c>
      <c r="Q192" s="51">
        <f>VLOOKUP($O192,CardStats!$A$3:$AE$998,7,FALSE)</f>
        <v>3.8888888888888888</v>
      </c>
      <c r="R192" s="51">
        <f>VLOOKUP($O192,CardStats!$A$3:$AE$998,8,FALSE)</f>
        <v>2</v>
      </c>
      <c r="S192" s="51">
        <f>VLOOKUP($O192,CardStats!$A$3:$AE$998,10,FALSE)</f>
        <v>2.3333333333333335</v>
      </c>
      <c r="T192" s="57">
        <f>VLOOKUP($O192,CardStats!$A$3:$AE$998,11,FALSE)</f>
        <v>0.83333333333333337</v>
      </c>
      <c r="U192" s="57">
        <f>VLOOKUP($O192,CardStats!$A$3:$AE$998,13,FALSE)</f>
        <v>0.77777777777777779</v>
      </c>
      <c r="V192" s="57">
        <f>VLOOKUP($O192,CardStats!$A$3:$AE$998,14,FALSE)</f>
        <v>0.27777777777777779</v>
      </c>
      <c r="W192" s="57">
        <f>VLOOKUP($O192,CardStats!$A$3:$AE$998,16,FALSE)</f>
        <v>0.44444444444444442</v>
      </c>
      <c r="X192" s="57">
        <f>VLOOKUP($O192,CardStats!$A$3:$AE$998,17,FALSE)</f>
        <v>0.88888888888888884</v>
      </c>
      <c r="Y192" s="57">
        <f>VLOOKUP($O192,CardStats!$A$3:$AE$998,19,FALSE)</f>
        <v>0.88888888888888884</v>
      </c>
      <c r="Z192" s="57">
        <f>VLOOKUP($O192,CardStats!$A$3:$AE$998,20,FALSE)</f>
        <v>0.61111111111111116</v>
      </c>
      <c r="AA192" s="57">
        <f>VLOOKUP($O192,CardStats!$A$3:$AE$998,22,FALSE)</f>
        <v>0.77777777777777779</v>
      </c>
    </row>
    <row r="193" spans="1:27" hidden="1" x14ac:dyDescent="0.3">
      <c r="A193" s="51">
        <f>VLOOKUP($M193,CardStats!$A$3:$AE$998,5,FALSE)</f>
        <v>2.9444444444444446</v>
      </c>
      <c r="B193" s="51">
        <f>VLOOKUP($M193,CardStats!$A$3:$AE$998,6,FALSE)</f>
        <v>3</v>
      </c>
      <c r="C193" s="51">
        <f>VLOOKUP($M193,CardStats!$A$3:$AE$998,8,FALSE)</f>
        <v>1.5</v>
      </c>
      <c r="D193" s="51">
        <f>VLOOKUP($M193,CardStats!$A$3:$AE$998,9,FALSE)</f>
        <v>1.2222222222222223</v>
      </c>
      <c r="E193" s="57">
        <f>VLOOKUP($M193,CardStats!$A$3:$AE$998,11,FALSE)</f>
        <v>0.66666666666666663</v>
      </c>
      <c r="F193" s="57">
        <f>VLOOKUP($M193,CardStats!$A$3:$AE$998,12,FALSE)</f>
        <v>0.66666666666666663</v>
      </c>
      <c r="G193" s="57">
        <f>VLOOKUP($M193,CardStats!$A$3:$AE$998,14,FALSE)</f>
        <v>5.5555555555555552E-2</v>
      </c>
      <c r="H193" s="57">
        <f>VLOOKUP($M193,CardStats!$A$3:$AE$998,15,FALSE)</f>
        <v>0</v>
      </c>
      <c r="I193" s="57">
        <f>VLOOKUP($M193,CardStats!$A$3:$AE$998,17,FALSE)</f>
        <v>0.77777777777777779</v>
      </c>
      <c r="J193" s="57">
        <f>VLOOKUP($M193,CardStats!$A$3:$AE$998,18,FALSE)</f>
        <v>0.77777777777777779</v>
      </c>
      <c r="K193" s="57">
        <f>VLOOKUP($M193,CardStats!$A$3:$AE$998,20,FALSE)</f>
        <v>0.44444444444444442</v>
      </c>
      <c r="L193" s="57">
        <f>VLOOKUP($M193,CardStats!$A$3:$AE$998,21,FALSE)</f>
        <v>0.33333333333333331</v>
      </c>
      <c r="M193" s="53" t="str">
        <f>Fixtures!A189</f>
        <v>Utrecht</v>
      </c>
      <c r="N193" s="54">
        <f>Fixtures!D189</f>
        <v>43492</v>
      </c>
      <c r="O193" s="53" t="str">
        <f>Fixtures!B189</f>
        <v>Willem II</v>
      </c>
      <c r="P193" s="51">
        <f>VLOOKUP($O193,CardStats!$A$3:$AE$998,5,FALSE)</f>
        <v>3.1176470588235294</v>
      </c>
      <c r="Q193" s="51">
        <f>VLOOKUP($O193,CardStats!$A$3:$AE$998,7,FALSE)</f>
        <v>2.6666666666666665</v>
      </c>
      <c r="R193" s="51">
        <f>VLOOKUP($O193,CardStats!$A$3:$AE$998,8,FALSE)</f>
        <v>1.8823529411764706</v>
      </c>
      <c r="S193" s="51">
        <f>VLOOKUP($O193,CardStats!$A$3:$AE$998,10,FALSE)</f>
        <v>1.8888888888888888</v>
      </c>
      <c r="T193" s="57">
        <f>VLOOKUP($O193,CardStats!$A$3:$AE$998,11,FALSE)</f>
        <v>0.76470588235294112</v>
      </c>
      <c r="U193" s="57">
        <f>VLOOKUP($O193,CardStats!$A$3:$AE$998,13,FALSE)</f>
        <v>0.55555555555555558</v>
      </c>
      <c r="V193" s="57">
        <f>VLOOKUP($O193,CardStats!$A$3:$AE$998,14,FALSE)</f>
        <v>0.23529411764705882</v>
      </c>
      <c r="W193" s="57">
        <f>VLOOKUP($O193,CardStats!$A$3:$AE$998,16,FALSE)</f>
        <v>0.22222222222222221</v>
      </c>
      <c r="X193" s="57">
        <f>VLOOKUP($O193,CardStats!$A$3:$AE$998,17,FALSE)</f>
        <v>0.88235294117647056</v>
      </c>
      <c r="Y193" s="57">
        <f>VLOOKUP($O193,CardStats!$A$3:$AE$998,19,FALSE)</f>
        <v>0.77777777777777779</v>
      </c>
      <c r="Z193" s="57">
        <f>VLOOKUP($O193,CardStats!$A$3:$AE$998,20,FALSE)</f>
        <v>0.58823529411764708</v>
      </c>
      <c r="AA193" s="57">
        <f>VLOOKUP($O193,CardStats!$A$3:$AE$998,22,FALSE)</f>
        <v>0.44444444444444442</v>
      </c>
    </row>
    <row r="194" spans="1:27" hidden="1" x14ac:dyDescent="0.3">
      <c r="A194" s="51">
        <f>VLOOKUP($M194,CardStats!$A$3:$AE$998,5,FALSE)</f>
        <v>2.3888888888888888</v>
      </c>
      <c r="B194" s="51">
        <f>VLOOKUP($M194,CardStats!$A$3:$AE$998,6,FALSE)</f>
        <v>1.7777777777777777</v>
      </c>
      <c r="C194" s="51">
        <f>VLOOKUP($M194,CardStats!$A$3:$AE$998,8,FALSE)</f>
        <v>1.1666666666666667</v>
      </c>
      <c r="D194" s="51">
        <f>VLOOKUP($M194,CardStats!$A$3:$AE$998,9,FALSE)</f>
        <v>0.88888888888888884</v>
      </c>
      <c r="E194" s="57">
        <f>VLOOKUP($M194,CardStats!$A$3:$AE$998,11,FALSE)</f>
        <v>0.5</v>
      </c>
      <c r="F194" s="57">
        <f>VLOOKUP($M194,CardStats!$A$3:$AE$998,12,FALSE)</f>
        <v>0.33333333333333331</v>
      </c>
      <c r="G194" s="57">
        <f>VLOOKUP($M194,CardStats!$A$3:$AE$998,14,FALSE)</f>
        <v>5.5555555555555552E-2</v>
      </c>
      <c r="H194" s="57">
        <f>VLOOKUP($M194,CardStats!$A$3:$AE$998,15,FALSE)</f>
        <v>0</v>
      </c>
      <c r="I194" s="57">
        <f>VLOOKUP($M194,CardStats!$A$3:$AE$998,17,FALSE)</f>
        <v>0.83333333333333337</v>
      </c>
      <c r="J194" s="57">
        <f>VLOOKUP($M194,CardStats!$A$3:$AE$998,18,FALSE)</f>
        <v>0.77777777777777779</v>
      </c>
      <c r="K194" s="57">
        <f>VLOOKUP($M194,CardStats!$A$3:$AE$998,20,FALSE)</f>
        <v>0.27777777777777779</v>
      </c>
      <c r="L194" s="57">
        <f>VLOOKUP($M194,CardStats!$A$3:$AE$998,21,FALSE)</f>
        <v>0.1111111111111111</v>
      </c>
      <c r="M194" s="53" t="str">
        <f>Fixtures!A190</f>
        <v>Feyenoord</v>
      </c>
      <c r="N194" s="54">
        <f>Fixtures!D190</f>
        <v>43492</v>
      </c>
      <c r="O194" s="53" t="str">
        <f>Fixtures!B190</f>
        <v>Ajax</v>
      </c>
      <c r="P194" s="51">
        <f>VLOOKUP($O194,CardStats!$A$3:$AE$998,5,FALSE)</f>
        <v>2.7058823529411766</v>
      </c>
      <c r="Q194" s="51">
        <f>VLOOKUP($O194,CardStats!$A$3:$AE$998,7,FALSE)</f>
        <v>3.4444444444444446</v>
      </c>
      <c r="R194" s="51">
        <f>VLOOKUP($O194,CardStats!$A$3:$AE$998,8,FALSE)</f>
        <v>0.82352941176470584</v>
      </c>
      <c r="S194" s="51">
        <f>VLOOKUP($O194,CardStats!$A$3:$AE$998,10,FALSE)</f>
        <v>1.1111111111111112</v>
      </c>
      <c r="T194" s="57">
        <f>VLOOKUP($O194,CardStats!$A$3:$AE$998,11,FALSE)</f>
        <v>0.58823529411764708</v>
      </c>
      <c r="U194" s="57">
        <f>VLOOKUP($O194,CardStats!$A$3:$AE$998,13,FALSE)</f>
        <v>0.77777777777777779</v>
      </c>
      <c r="V194" s="57">
        <f>VLOOKUP($O194,CardStats!$A$3:$AE$998,14,FALSE)</f>
        <v>0.11764705882352941</v>
      </c>
      <c r="W194" s="57">
        <f>VLOOKUP($O194,CardStats!$A$3:$AE$998,16,FALSE)</f>
        <v>0.22222222222222221</v>
      </c>
      <c r="X194" s="57">
        <f>VLOOKUP($O194,CardStats!$A$3:$AE$998,17,FALSE)</f>
        <v>0.47058823529411764</v>
      </c>
      <c r="Y194" s="57">
        <f>VLOOKUP($O194,CardStats!$A$3:$AE$998,19,FALSE)</f>
        <v>0.55555555555555558</v>
      </c>
      <c r="Z194" s="57">
        <f>VLOOKUP($O194,CardStats!$A$3:$AE$998,20,FALSE)</f>
        <v>0.29411764705882354</v>
      </c>
      <c r="AA194" s="57">
        <f>VLOOKUP($O194,CardStats!$A$3:$AE$998,22,FALSE)</f>
        <v>0.44444444444444442</v>
      </c>
    </row>
    <row r="195" spans="1:27" hidden="1" x14ac:dyDescent="0.3">
      <c r="A195" s="51">
        <f>VLOOKUP($M195,CardStats!$A$3:$AE$998,5,FALSE)</f>
        <v>5.2631578947368425</v>
      </c>
      <c r="B195" s="51">
        <f>VLOOKUP($M195,CardStats!$A$3:$AE$998,6,FALSE)</f>
        <v>5.6</v>
      </c>
      <c r="C195" s="51">
        <f>VLOOKUP($M195,CardStats!$A$3:$AE$998,8,FALSE)</f>
        <v>3.1578947368421053</v>
      </c>
      <c r="D195" s="51">
        <f>VLOOKUP($M195,CardStats!$A$3:$AE$998,9,FALSE)</f>
        <v>3</v>
      </c>
      <c r="E195" s="57">
        <f>VLOOKUP($M195,CardStats!$A$3:$AE$998,11,FALSE)</f>
        <v>0.89473684210526316</v>
      </c>
      <c r="F195" s="57">
        <f>VLOOKUP($M195,CardStats!$A$3:$AE$998,12,FALSE)</f>
        <v>0.9</v>
      </c>
      <c r="G195" s="57">
        <f>VLOOKUP($M195,CardStats!$A$3:$AE$998,14,FALSE)</f>
        <v>0.63157894736842102</v>
      </c>
      <c r="H195" s="57">
        <f>VLOOKUP($M195,CardStats!$A$3:$AE$998,15,FALSE)</f>
        <v>0.7</v>
      </c>
      <c r="I195" s="57">
        <f>VLOOKUP($M195,CardStats!$A$3:$AE$998,17,FALSE)</f>
        <v>0.94736842105263153</v>
      </c>
      <c r="J195" s="57">
        <f>VLOOKUP($M195,CardStats!$A$3:$AE$998,18,FALSE)</f>
        <v>1</v>
      </c>
      <c r="K195" s="57">
        <f>VLOOKUP($M195,CardStats!$A$3:$AE$998,20,FALSE)</f>
        <v>0.84210526315789469</v>
      </c>
      <c r="L195" s="57">
        <f>VLOOKUP($M195,CardStats!$A$3:$AE$998,21,FALSE)</f>
        <v>0.8</v>
      </c>
      <c r="M195" s="53" t="str">
        <f>Fixtures!A191</f>
        <v>Athletic Club</v>
      </c>
      <c r="N195" s="54">
        <f>Fixtures!D191</f>
        <v>43492</v>
      </c>
      <c r="O195" s="53" t="str">
        <f>Fixtures!B191</f>
        <v>Real Betis</v>
      </c>
      <c r="P195" s="51">
        <f>VLOOKUP($O195,CardStats!$A$3:$AE$998,5,FALSE)</f>
        <v>5</v>
      </c>
      <c r="Q195" s="51">
        <f>VLOOKUP($O195,CardStats!$A$3:$AE$998,7,FALSE)</f>
        <v>5.1111111111111107</v>
      </c>
      <c r="R195" s="51">
        <f>VLOOKUP($O195,CardStats!$A$3:$AE$998,8,FALSE)</f>
        <v>2</v>
      </c>
      <c r="S195" s="51">
        <f>VLOOKUP($O195,CardStats!$A$3:$AE$998,10,FALSE)</f>
        <v>2.4444444444444446</v>
      </c>
      <c r="T195" s="57">
        <f>VLOOKUP($O195,CardStats!$A$3:$AE$998,11,FALSE)</f>
        <v>0.89473684210526316</v>
      </c>
      <c r="U195" s="57">
        <f>VLOOKUP($O195,CardStats!$A$3:$AE$998,13,FALSE)</f>
        <v>0.88888888888888884</v>
      </c>
      <c r="V195" s="57">
        <f>VLOOKUP($O195,CardStats!$A$3:$AE$998,14,FALSE)</f>
        <v>0.57894736842105265</v>
      </c>
      <c r="W195" s="57">
        <f>VLOOKUP($O195,CardStats!$A$3:$AE$998,16,FALSE)</f>
        <v>0.55555555555555558</v>
      </c>
      <c r="X195" s="57">
        <f>VLOOKUP($O195,CardStats!$A$3:$AE$998,17,FALSE)</f>
        <v>0.84210526315789469</v>
      </c>
      <c r="Y195" s="57">
        <f>VLOOKUP($O195,CardStats!$A$3:$AE$998,19,FALSE)</f>
        <v>1</v>
      </c>
      <c r="Z195" s="57">
        <f>VLOOKUP($O195,CardStats!$A$3:$AE$998,20,FALSE)</f>
        <v>0.68421052631578949</v>
      </c>
      <c r="AA195" s="57">
        <f>VLOOKUP($O195,CardStats!$A$3:$AE$998,22,FALSE)</f>
        <v>0.77777777777777779</v>
      </c>
    </row>
    <row r="196" spans="1:27" hidden="1" x14ac:dyDescent="0.3">
      <c r="A196" s="51">
        <f>VLOOKUP($M196,CardStats!$A$3:$AE$998,5,FALSE)</f>
        <v>4.8421052631578947</v>
      </c>
      <c r="B196" s="51">
        <f>VLOOKUP($M196,CardStats!$A$3:$AE$998,6,FALSE)</f>
        <v>4.1111111111111107</v>
      </c>
      <c r="C196" s="51">
        <f>VLOOKUP($M196,CardStats!$A$3:$AE$998,8,FALSE)</f>
        <v>2.1578947368421053</v>
      </c>
      <c r="D196" s="51">
        <f>VLOOKUP($M196,CardStats!$A$3:$AE$998,9,FALSE)</f>
        <v>1.8888888888888888</v>
      </c>
      <c r="E196" s="57">
        <f>VLOOKUP($M196,CardStats!$A$3:$AE$998,11,FALSE)</f>
        <v>0.84210526315789469</v>
      </c>
      <c r="F196" s="57">
        <f>VLOOKUP($M196,CardStats!$A$3:$AE$998,12,FALSE)</f>
        <v>0.77777777777777779</v>
      </c>
      <c r="G196" s="57">
        <f>VLOOKUP($M196,CardStats!$A$3:$AE$998,14,FALSE)</f>
        <v>0.63157894736842102</v>
      </c>
      <c r="H196" s="57">
        <f>VLOOKUP($M196,CardStats!$A$3:$AE$998,15,FALSE)</f>
        <v>0.44444444444444442</v>
      </c>
      <c r="I196" s="57">
        <f>VLOOKUP($M196,CardStats!$A$3:$AE$998,17,FALSE)</f>
        <v>1</v>
      </c>
      <c r="J196" s="57">
        <f>VLOOKUP($M196,CardStats!$A$3:$AE$998,18,FALSE)</f>
        <v>1</v>
      </c>
      <c r="K196" s="57">
        <f>VLOOKUP($M196,CardStats!$A$3:$AE$998,20,FALSE)</f>
        <v>0.73684210526315785</v>
      </c>
      <c r="L196" s="57">
        <f>VLOOKUP($M196,CardStats!$A$3:$AE$998,21,FALSE)</f>
        <v>0.55555555555555558</v>
      </c>
      <c r="M196" s="53" t="str">
        <f>Fixtures!A192</f>
        <v>Espanyol</v>
      </c>
      <c r="N196" s="54">
        <f>Fixtures!D192</f>
        <v>43492</v>
      </c>
      <c r="O196" s="53" t="str">
        <f>Fixtures!B192</f>
        <v>Real Madrid</v>
      </c>
      <c r="P196" s="51">
        <f>VLOOKUP($O196,CardStats!$A$3:$AE$998,5,FALSE)</f>
        <v>3.95</v>
      </c>
      <c r="Q196" s="51">
        <f>VLOOKUP($O196,CardStats!$A$3:$AE$998,7,FALSE)</f>
        <v>4.0999999999999996</v>
      </c>
      <c r="R196" s="51">
        <f>VLOOKUP($O196,CardStats!$A$3:$AE$998,8,FALSE)</f>
        <v>1.6</v>
      </c>
      <c r="S196" s="51">
        <f>VLOOKUP($O196,CardStats!$A$3:$AE$998,10,FALSE)</f>
        <v>1.7</v>
      </c>
      <c r="T196" s="57">
        <f>VLOOKUP($O196,CardStats!$A$3:$AE$998,11,FALSE)</f>
        <v>0.8</v>
      </c>
      <c r="U196" s="57">
        <f>VLOOKUP($O196,CardStats!$A$3:$AE$998,13,FALSE)</f>
        <v>0.9</v>
      </c>
      <c r="V196" s="57">
        <f>VLOOKUP($O196,CardStats!$A$3:$AE$998,14,FALSE)</f>
        <v>0.3</v>
      </c>
      <c r="W196" s="57">
        <f>VLOOKUP($O196,CardStats!$A$3:$AE$998,16,FALSE)</f>
        <v>0.3</v>
      </c>
      <c r="X196" s="57">
        <f>VLOOKUP($O196,CardStats!$A$3:$AE$998,17,FALSE)</f>
        <v>0.9</v>
      </c>
      <c r="Y196" s="57">
        <f>VLOOKUP($O196,CardStats!$A$3:$AE$998,19,FALSE)</f>
        <v>0.9</v>
      </c>
      <c r="Z196" s="57">
        <f>VLOOKUP($O196,CardStats!$A$3:$AE$998,20,FALSE)</f>
        <v>0.5</v>
      </c>
      <c r="AA196" s="57">
        <f>VLOOKUP($O196,CardStats!$A$3:$AE$998,22,FALSE)</f>
        <v>0.6</v>
      </c>
    </row>
    <row r="197" spans="1:27" hidden="1" x14ac:dyDescent="0.3">
      <c r="A197" s="51">
        <f>VLOOKUP($M197,CardStats!$A$3:$AE$998,5,FALSE)</f>
        <v>4.7894736842105265</v>
      </c>
      <c r="B197" s="51">
        <f>VLOOKUP($M197,CardStats!$A$3:$AE$998,6,FALSE)</f>
        <v>4.3</v>
      </c>
      <c r="C197" s="51">
        <f>VLOOKUP($M197,CardStats!$A$3:$AE$998,8,FALSE)</f>
        <v>1.8947368421052631</v>
      </c>
      <c r="D197" s="51">
        <f>VLOOKUP($M197,CardStats!$A$3:$AE$998,9,FALSE)</f>
        <v>1.5</v>
      </c>
      <c r="E197" s="57">
        <f>VLOOKUP($M197,CardStats!$A$3:$AE$998,11,FALSE)</f>
        <v>0.89473684210526316</v>
      </c>
      <c r="F197" s="57">
        <f>VLOOKUP($M197,CardStats!$A$3:$AE$998,12,FALSE)</f>
        <v>0.8</v>
      </c>
      <c r="G197" s="57">
        <f>VLOOKUP($M197,CardStats!$A$3:$AE$998,14,FALSE)</f>
        <v>0.42105263157894735</v>
      </c>
      <c r="H197" s="57">
        <f>VLOOKUP($M197,CardStats!$A$3:$AE$998,15,FALSE)</f>
        <v>0.4</v>
      </c>
      <c r="I197" s="57">
        <f>VLOOKUP($M197,CardStats!$A$3:$AE$998,17,FALSE)</f>
        <v>0.89473684210526316</v>
      </c>
      <c r="J197" s="57">
        <f>VLOOKUP($M197,CardStats!$A$3:$AE$998,18,FALSE)</f>
        <v>0.8</v>
      </c>
      <c r="K197" s="57">
        <f>VLOOKUP($M197,CardStats!$A$3:$AE$998,20,FALSE)</f>
        <v>0.47368421052631576</v>
      </c>
      <c r="L197" s="57">
        <f>VLOOKUP($M197,CardStats!$A$3:$AE$998,21,FALSE)</f>
        <v>0.4</v>
      </c>
      <c r="M197" s="53" t="str">
        <f>Fixtures!A193</f>
        <v>Girona</v>
      </c>
      <c r="N197" s="54">
        <f>Fixtures!D193</f>
        <v>43492</v>
      </c>
      <c r="O197" s="53" t="str">
        <f>Fixtures!B193</f>
        <v>Barcelona</v>
      </c>
      <c r="P197" s="51">
        <f>VLOOKUP($O197,CardStats!$A$3:$AE$998,5,FALSE)</f>
        <v>3.9473684210526314</v>
      </c>
      <c r="Q197" s="51">
        <f>VLOOKUP($O197,CardStats!$A$3:$AE$998,7,FALSE)</f>
        <v>4.333333333333333</v>
      </c>
      <c r="R197" s="51">
        <f>VLOOKUP($O197,CardStats!$A$3:$AE$998,8,FALSE)</f>
        <v>1.5263157894736843</v>
      </c>
      <c r="S197" s="51">
        <f>VLOOKUP($O197,CardStats!$A$3:$AE$998,10,FALSE)</f>
        <v>1.7777777777777777</v>
      </c>
      <c r="T197" s="57">
        <f>VLOOKUP($O197,CardStats!$A$3:$AE$998,11,FALSE)</f>
        <v>0.63157894736842102</v>
      </c>
      <c r="U197" s="57">
        <f>VLOOKUP($O197,CardStats!$A$3:$AE$998,13,FALSE)</f>
        <v>0.66666666666666663</v>
      </c>
      <c r="V197" s="57">
        <f>VLOOKUP($O197,CardStats!$A$3:$AE$998,14,FALSE)</f>
        <v>0.42105263157894735</v>
      </c>
      <c r="W197" s="57">
        <f>VLOOKUP($O197,CardStats!$A$3:$AE$998,16,FALSE)</f>
        <v>0.55555555555555558</v>
      </c>
      <c r="X197" s="57">
        <f>VLOOKUP($O197,CardStats!$A$3:$AE$998,17,FALSE)</f>
        <v>0.73684210526315785</v>
      </c>
      <c r="Y197" s="57">
        <f>VLOOKUP($O197,CardStats!$A$3:$AE$998,19,FALSE)</f>
        <v>0.88888888888888884</v>
      </c>
      <c r="Z197" s="57">
        <f>VLOOKUP($O197,CardStats!$A$3:$AE$998,20,FALSE)</f>
        <v>0.57894736842105265</v>
      </c>
      <c r="AA197" s="57">
        <f>VLOOKUP($O197,CardStats!$A$3:$AE$998,22,FALSE)</f>
        <v>0.66666666666666663</v>
      </c>
    </row>
    <row r="198" spans="1:27" hidden="1" x14ac:dyDescent="0.3">
      <c r="A198" s="51">
        <f>VLOOKUP($M198,CardStats!$A$3:$AE$998,5,FALSE)</f>
        <v>3.9473684210526314</v>
      </c>
      <c r="B198" s="51">
        <f>VLOOKUP($M198,CardStats!$A$3:$AE$998,6,FALSE)</f>
        <v>3.6666666666666665</v>
      </c>
      <c r="C198" s="51">
        <f>VLOOKUP($M198,CardStats!$A$3:$AE$998,8,FALSE)</f>
        <v>1.9473684210526316</v>
      </c>
      <c r="D198" s="51">
        <f>VLOOKUP($M198,CardStats!$A$3:$AE$998,9,FALSE)</f>
        <v>1.5555555555555556</v>
      </c>
      <c r="E198" s="57">
        <f>VLOOKUP($M198,CardStats!$A$3:$AE$998,11,FALSE)</f>
        <v>0.78947368421052633</v>
      </c>
      <c r="F198" s="57">
        <f>VLOOKUP($M198,CardStats!$A$3:$AE$998,12,FALSE)</f>
        <v>0.77777777777777779</v>
      </c>
      <c r="G198" s="57">
        <f>VLOOKUP($M198,CardStats!$A$3:$AE$998,14,FALSE)</f>
        <v>0.42105263157894735</v>
      </c>
      <c r="H198" s="57">
        <f>VLOOKUP($M198,CardStats!$A$3:$AE$998,15,FALSE)</f>
        <v>0.44444444444444442</v>
      </c>
      <c r="I198" s="57">
        <f>VLOOKUP($M198,CardStats!$A$3:$AE$998,17,FALSE)</f>
        <v>0.78947368421052633</v>
      </c>
      <c r="J198" s="57">
        <f>VLOOKUP($M198,CardStats!$A$3:$AE$998,18,FALSE)</f>
        <v>0.66666666666666663</v>
      </c>
      <c r="K198" s="57">
        <f>VLOOKUP($M198,CardStats!$A$3:$AE$998,20,FALSE)</f>
        <v>0.57894736842105265</v>
      </c>
      <c r="L198" s="57">
        <f>VLOOKUP($M198,CardStats!$A$3:$AE$998,21,FALSE)</f>
        <v>0.44444444444444442</v>
      </c>
      <c r="M198" s="53" t="str">
        <f>Fixtures!A194</f>
        <v>Real Valladolid</v>
      </c>
      <c r="N198" s="54">
        <f>Fixtures!D194</f>
        <v>43492</v>
      </c>
      <c r="O198" s="53" t="str">
        <f>Fixtures!B194</f>
        <v>Celta de Vigo</v>
      </c>
      <c r="P198" s="51">
        <f>VLOOKUP($O198,CardStats!$A$3:$AE$998,5,FALSE)</f>
        <v>4.3</v>
      </c>
      <c r="Q198" s="51">
        <f>VLOOKUP($O198,CardStats!$A$3:$AE$998,7,FALSE)</f>
        <v>3.8888888888888888</v>
      </c>
      <c r="R198" s="51">
        <f>VLOOKUP($O198,CardStats!$A$3:$AE$998,8,FALSE)</f>
        <v>2.15</v>
      </c>
      <c r="S198" s="51">
        <f>VLOOKUP($O198,CardStats!$A$3:$AE$998,10,FALSE)</f>
        <v>2</v>
      </c>
      <c r="T198" s="57">
        <f>VLOOKUP($O198,CardStats!$A$3:$AE$998,11,FALSE)</f>
        <v>0.85</v>
      </c>
      <c r="U198" s="57">
        <f>VLOOKUP($O198,CardStats!$A$3:$AE$998,13,FALSE)</f>
        <v>0.77777777777777779</v>
      </c>
      <c r="V198" s="57">
        <f>VLOOKUP($O198,CardStats!$A$3:$AE$998,14,FALSE)</f>
        <v>0.45</v>
      </c>
      <c r="W198" s="57">
        <f>VLOOKUP($O198,CardStats!$A$3:$AE$998,16,FALSE)</f>
        <v>0.33333333333333331</v>
      </c>
      <c r="X198" s="57">
        <f>VLOOKUP($O198,CardStats!$A$3:$AE$998,17,FALSE)</f>
        <v>0.95</v>
      </c>
      <c r="Y198" s="57">
        <f>VLOOKUP($O198,CardStats!$A$3:$AE$998,19,FALSE)</f>
        <v>1</v>
      </c>
      <c r="Z198" s="57">
        <f>VLOOKUP($O198,CardStats!$A$3:$AE$998,20,FALSE)</f>
        <v>0.75</v>
      </c>
      <c r="AA198" s="57">
        <f>VLOOKUP($O198,CardStats!$A$3:$AE$998,22,FALSE)</f>
        <v>0.66666666666666663</v>
      </c>
    </row>
    <row r="199" spans="1:27" hidden="1" x14ac:dyDescent="0.3">
      <c r="A199" s="51">
        <f>VLOOKUP($M199,CardStats!$A$3:$AE$998,5,FALSE)</f>
        <v>5.2105263157894735</v>
      </c>
      <c r="B199" s="51">
        <f>VLOOKUP($M199,CardStats!$A$3:$AE$998,6,FALSE)</f>
        <v>4.8888888888888893</v>
      </c>
      <c r="C199" s="51">
        <f>VLOOKUP($M199,CardStats!$A$3:$AE$998,8,FALSE)</f>
        <v>2.2105263157894739</v>
      </c>
      <c r="D199" s="51">
        <f>VLOOKUP($M199,CardStats!$A$3:$AE$998,9,FALSE)</f>
        <v>2.3333333333333335</v>
      </c>
      <c r="E199" s="57">
        <f>VLOOKUP($M199,CardStats!$A$3:$AE$998,11,FALSE)</f>
        <v>0.89473684210526316</v>
      </c>
      <c r="F199" s="57">
        <f>VLOOKUP($M199,CardStats!$A$3:$AE$998,12,FALSE)</f>
        <v>0.77777777777777779</v>
      </c>
      <c r="G199" s="57">
        <f>VLOOKUP($M199,CardStats!$A$3:$AE$998,14,FALSE)</f>
        <v>0.52631578947368418</v>
      </c>
      <c r="H199" s="57">
        <f>VLOOKUP($M199,CardStats!$A$3:$AE$998,15,FALSE)</f>
        <v>0.44444444444444442</v>
      </c>
      <c r="I199" s="57">
        <f>VLOOKUP($M199,CardStats!$A$3:$AE$998,17,FALSE)</f>
        <v>1</v>
      </c>
      <c r="J199" s="57">
        <f>VLOOKUP($M199,CardStats!$A$3:$AE$998,18,FALSE)</f>
        <v>1</v>
      </c>
      <c r="K199" s="57">
        <f>VLOOKUP($M199,CardStats!$A$3:$AE$998,20,FALSE)</f>
        <v>0.63157894736842102</v>
      </c>
      <c r="L199" s="57">
        <f>VLOOKUP($M199,CardStats!$A$3:$AE$998,21,FALSE)</f>
        <v>0.55555555555555558</v>
      </c>
      <c r="M199" s="53" t="str">
        <f>Fixtures!A195</f>
        <v>Real Sociedad</v>
      </c>
      <c r="N199" s="54">
        <f>Fixtures!D195</f>
        <v>43492</v>
      </c>
      <c r="O199" s="53" t="str">
        <f>Fixtures!B195</f>
        <v>Huesca</v>
      </c>
      <c r="P199" s="51">
        <f>VLOOKUP($O199,CardStats!$A$3:$AE$998,5,FALSE)</f>
        <v>4.8</v>
      </c>
      <c r="Q199" s="51">
        <f>VLOOKUP($O199,CardStats!$A$3:$AE$998,7,FALSE)</f>
        <v>4.3</v>
      </c>
      <c r="R199" s="51">
        <f>VLOOKUP($O199,CardStats!$A$3:$AE$998,8,FALSE)</f>
        <v>2.6</v>
      </c>
      <c r="S199" s="51">
        <f>VLOOKUP($O199,CardStats!$A$3:$AE$998,10,FALSE)</f>
        <v>2.4</v>
      </c>
      <c r="T199" s="57">
        <f>VLOOKUP($O199,CardStats!$A$3:$AE$998,11,FALSE)</f>
        <v>0.85</v>
      </c>
      <c r="U199" s="57">
        <f>VLOOKUP($O199,CardStats!$A$3:$AE$998,13,FALSE)</f>
        <v>0.7</v>
      </c>
      <c r="V199" s="57">
        <f>VLOOKUP($O199,CardStats!$A$3:$AE$998,14,FALSE)</f>
        <v>0.5</v>
      </c>
      <c r="W199" s="57">
        <f>VLOOKUP($O199,CardStats!$A$3:$AE$998,16,FALSE)</f>
        <v>0.4</v>
      </c>
      <c r="X199" s="57">
        <f>VLOOKUP($O199,CardStats!$A$3:$AE$998,17,FALSE)</f>
        <v>1</v>
      </c>
      <c r="Y199" s="57">
        <f>VLOOKUP($O199,CardStats!$A$3:$AE$998,19,FALSE)</f>
        <v>1</v>
      </c>
      <c r="Z199" s="57">
        <f>VLOOKUP($O199,CardStats!$A$3:$AE$998,20,FALSE)</f>
        <v>0.95</v>
      </c>
      <c r="AA199" s="57">
        <f>VLOOKUP($O199,CardStats!$A$3:$AE$998,22,FALSE)</f>
        <v>0.9</v>
      </c>
    </row>
    <row r="200" spans="1:27" hidden="1" x14ac:dyDescent="0.3">
      <c r="A200" s="51">
        <f>VLOOKUP($M200,CardStats!$A$3:$AE$998,5,FALSE)</f>
        <v>3.0476190476190474</v>
      </c>
      <c r="B200" s="51">
        <f>VLOOKUP($M200,CardStats!$A$3:$AE$998,6,FALSE)</f>
        <v>3</v>
      </c>
      <c r="C200" s="51">
        <f>VLOOKUP($M200,CardStats!$A$3:$AE$998,8,FALSE)</f>
        <v>1.5714285714285714</v>
      </c>
      <c r="D200" s="51">
        <f>VLOOKUP($M200,CardStats!$A$3:$AE$998,9,FALSE)</f>
        <v>1.1000000000000001</v>
      </c>
      <c r="E200" s="57">
        <f>VLOOKUP($M200,CardStats!$A$3:$AE$998,11,FALSE)</f>
        <v>0.61904761904761907</v>
      </c>
      <c r="F200" s="57">
        <f>VLOOKUP($M200,CardStats!$A$3:$AE$998,12,FALSE)</f>
        <v>0.7</v>
      </c>
      <c r="G200" s="57">
        <f>VLOOKUP($M200,CardStats!$A$3:$AE$998,14,FALSE)</f>
        <v>0.2857142857142857</v>
      </c>
      <c r="H200" s="57">
        <f>VLOOKUP($M200,CardStats!$A$3:$AE$998,15,FALSE)</f>
        <v>0.2</v>
      </c>
      <c r="I200" s="57">
        <f>VLOOKUP($M200,CardStats!$A$3:$AE$998,17,FALSE)</f>
        <v>0.76190476190476186</v>
      </c>
      <c r="J200" s="57">
        <f>VLOOKUP($M200,CardStats!$A$3:$AE$998,18,FALSE)</f>
        <v>0.7</v>
      </c>
      <c r="K200" s="57">
        <f>VLOOKUP($M200,CardStats!$A$3:$AE$998,20,FALSE)</f>
        <v>0.47619047619047616</v>
      </c>
      <c r="L200" s="57">
        <f>VLOOKUP($M200,CardStats!$A$3:$AE$998,21,FALSE)</f>
        <v>0.3</v>
      </c>
      <c r="M200" s="53" t="str">
        <f>Fixtures!A196</f>
        <v>Amiens SC</v>
      </c>
      <c r="N200" s="54">
        <f>Fixtures!D196</f>
        <v>43492</v>
      </c>
      <c r="O200" s="53" t="str">
        <f>Fixtures!B196</f>
        <v>Olympique Lyonnais</v>
      </c>
      <c r="P200" s="51">
        <f>VLOOKUP($O200,CardStats!$A$3:$AE$998,5,FALSE)</f>
        <v>3.35</v>
      </c>
      <c r="Q200" s="51">
        <f>VLOOKUP($O200,CardStats!$A$3:$AE$998,7,FALSE)</f>
        <v>3.8888888888888888</v>
      </c>
      <c r="R200" s="51">
        <f>VLOOKUP($O200,CardStats!$A$3:$AE$998,8,FALSE)</f>
        <v>1.4</v>
      </c>
      <c r="S200" s="51">
        <f>VLOOKUP($O200,CardStats!$A$3:$AE$998,10,FALSE)</f>
        <v>2</v>
      </c>
      <c r="T200" s="57">
        <f>VLOOKUP($O200,CardStats!$A$3:$AE$998,11,FALSE)</f>
        <v>0.65</v>
      </c>
      <c r="U200" s="57">
        <f>VLOOKUP($O200,CardStats!$A$3:$AE$998,13,FALSE)</f>
        <v>0.77777777777777779</v>
      </c>
      <c r="V200" s="57">
        <f>VLOOKUP($O200,CardStats!$A$3:$AE$998,14,FALSE)</f>
        <v>0.2</v>
      </c>
      <c r="W200" s="57">
        <f>VLOOKUP($O200,CardStats!$A$3:$AE$998,16,FALSE)</f>
        <v>0.33333333333333331</v>
      </c>
      <c r="X200" s="57">
        <f>VLOOKUP($O200,CardStats!$A$3:$AE$998,17,FALSE)</f>
        <v>0.75</v>
      </c>
      <c r="Y200" s="57">
        <f>VLOOKUP($O200,CardStats!$A$3:$AE$998,19,FALSE)</f>
        <v>0.88888888888888884</v>
      </c>
      <c r="Z200" s="57">
        <f>VLOOKUP($O200,CardStats!$A$3:$AE$998,20,FALSE)</f>
        <v>0.35</v>
      </c>
      <c r="AA200" s="57">
        <f>VLOOKUP($O200,CardStats!$A$3:$AE$998,22,FALSE)</f>
        <v>0.55555555555555558</v>
      </c>
    </row>
    <row r="201" spans="1:27" hidden="1" x14ac:dyDescent="0.3">
      <c r="A201" s="51">
        <f>VLOOKUP($M201,CardStats!$A$3:$AE$998,5,FALSE)</f>
        <v>3.1578947368421053</v>
      </c>
      <c r="B201" s="51">
        <f>VLOOKUP($M201,CardStats!$A$3:$AE$998,6,FALSE)</f>
        <v>4</v>
      </c>
      <c r="C201" s="51">
        <f>VLOOKUP($M201,CardStats!$A$3:$AE$998,8,FALSE)</f>
        <v>1.6842105263157894</v>
      </c>
      <c r="D201" s="51">
        <f>VLOOKUP($M201,CardStats!$A$3:$AE$998,9,FALSE)</f>
        <v>2</v>
      </c>
      <c r="E201" s="57">
        <f>VLOOKUP($M201,CardStats!$A$3:$AE$998,11,FALSE)</f>
        <v>0.78947368421052633</v>
      </c>
      <c r="F201" s="57">
        <f>VLOOKUP($M201,CardStats!$A$3:$AE$998,12,FALSE)</f>
        <v>1</v>
      </c>
      <c r="G201" s="57">
        <f>VLOOKUP($M201,CardStats!$A$3:$AE$998,14,FALSE)</f>
        <v>0.15789473684210525</v>
      </c>
      <c r="H201" s="57">
        <f>VLOOKUP($M201,CardStats!$A$3:$AE$998,15,FALSE)</f>
        <v>0.3</v>
      </c>
      <c r="I201" s="57">
        <f>VLOOKUP($M201,CardStats!$A$3:$AE$998,17,FALSE)</f>
        <v>0.78947368421052633</v>
      </c>
      <c r="J201" s="57">
        <f>VLOOKUP($M201,CardStats!$A$3:$AE$998,18,FALSE)</f>
        <v>0.9</v>
      </c>
      <c r="K201" s="57">
        <f>VLOOKUP($M201,CardStats!$A$3:$AE$998,20,FALSE)</f>
        <v>0.68421052631578949</v>
      </c>
      <c r="L201" s="57">
        <f>VLOOKUP($M201,CardStats!$A$3:$AE$998,21,FALSE)</f>
        <v>0.8</v>
      </c>
      <c r="M201" s="53" t="str">
        <f>Fixtures!A197</f>
        <v>Montpellier</v>
      </c>
      <c r="N201" s="54">
        <f>Fixtures!D197</f>
        <v>43492</v>
      </c>
      <c r="O201" s="53" t="str">
        <f>Fixtures!B197</f>
        <v>Caen</v>
      </c>
      <c r="P201" s="51">
        <f>VLOOKUP($O201,CardStats!$A$3:$AE$998,5,FALSE)</f>
        <v>3.6315789473684212</v>
      </c>
      <c r="Q201" s="51">
        <f>VLOOKUP($O201,CardStats!$A$3:$AE$998,7,FALSE)</f>
        <v>3.5</v>
      </c>
      <c r="R201" s="51">
        <f>VLOOKUP($O201,CardStats!$A$3:$AE$998,8,FALSE)</f>
        <v>1.8947368421052631</v>
      </c>
      <c r="S201" s="51">
        <f>VLOOKUP($O201,CardStats!$A$3:$AE$998,10,FALSE)</f>
        <v>2</v>
      </c>
      <c r="T201" s="57">
        <f>VLOOKUP($O201,CardStats!$A$3:$AE$998,11,FALSE)</f>
        <v>0.73684210526315785</v>
      </c>
      <c r="U201" s="57">
        <f>VLOOKUP($O201,CardStats!$A$3:$AE$998,13,FALSE)</f>
        <v>0.6</v>
      </c>
      <c r="V201" s="57">
        <f>VLOOKUP($O201,CardStats!$A$3:$AE$998,14,FALSE)</f>
        <v>0.26315789473684209</v>
      </c>
      <c r="W201" s="57">
        <f>VLOOKUP($O201,CardStats!$A$3:$AE$998,16,FALSE)</f>
        <v>0.3</v>
      </c>
      <c r="X201" s="57">
        <f>VLOOKUP($O201,CardStats!$A$3:$AE$998,17,FALSE)</f>
        <v>0.89473684210526316</v>
      </c>
      <c r="Y201" s="57">
        <f>VLOOKUP($O201,CardStats!$A$3:$AE$998,19,FALSE)</f>
        <v>0.8</v>
      </c>
      <c r="Z201" s="57">
        <f>VLOOKUP($O201,CardStats!$A$3:$AE$998,20,FALSE)</f>
        <v>0.73684210526315785</v>
      </c>
      <c r="AA201" s="57">
        <f>VLOOKUP($O201,CardStats!$A$3:$AE$998,22,FALSE)</f>
        <v>0.8</v>
      </c>
    </row>
    <row r="202" spans="1:27" hidden="1" x14ac:dyDescent="0.3">
      <c r="A202" s="51">
        <f>VLOOKUP($M202,CardStats!$A$3:$AE$998,5,FALSE)</f>
        <v>2.3157894736842106</v>
      </c>
      <c r="B202" s="51">
        <f>VLOOKUP($M202,CardStats!$A$3:$AE$998,6,FALSE)</f>
        <v>1.7</v>
      </c>
      <c r="C202" s="51">
        <f>VLOOKUP($M202,CardStats!$A$3:$AE$998,8,FALSE)</f>
        <v>1.2105263157894737</v>
      </c>
      <c r="D202" s="51">
        <f>VLOOKUP($M202,CardStats!$A$3:$AE$998,9,FALSE)</f>
        <v>0.9</v>
      </c>
      <c r="E202" s="57">
        <f>VLOOKUP($M202,CardStats!$A$3:$AE$998,11,FALSE)</f>
        <v>0.31578947368421051</v>
      </c>
      <c r="F202" s="57">
        <f>VLOOKUP($M202,CardStats!$A$3:$AE$998,12,FALSE)</f>
        <v>0.2</v>
      </c>
      <c r="G202" s="57">
        <f>VLOOKUP($M202,CardStats!$A$3:$AE$998,14,FALSE)</f>
        <v>0.26315789473684209</v>
      </c>
      <c r="H202" s="57">
        <f>VLOOKUP($M202,CardStats!$A$3:$AE$998,15,FALSE)</f>
        <v>0.2</v>
      </c>
      <c r="I202" s="57">
        <f>VLOOKUP($M202,CardStats!$A$3:$AE$998,17,FALSE)</f>
        <v>0.63157894736842102</v>
      </c>
      <c r="J202" s="57">
        <f>VLOOKUP($M202,CardStats!$A$3:$AE$998,18,FALSE)</f>
        <v>0.5</v>
      </c>
      <c r="K202" s="57">
        <f>VLOOKUP($M202,CardStats!$A$3:$AE$998,20,FALSE)</f>
        <v>0.36842105263157893</v>
      </c>
      <c r="L202" s="57">
        <f>VLOOKUP($M202,CardStats!$A$3:$AE$998,21,FALSE)</f>
        <v>0.3</v>
      </c>
      <c r="M202" s="53" t="str">
        <f>Fixtures!A198</f>
        <v>PSG</v>
      </c>
      <c r="N202" s="54">
        <f>Fixtures!D198</f>
        <v>43492</v>
      </c>
      <c r="O202" s="53" t="str">
        <f>Fixtures!B198</f>
        <v>Rennes</v>
      </c>
      <c r="P202" s="51">
        <f>VLOOKUP($O202,CardStats!$A$3:$AE$998,5,FALSE)</f>
        <v>3.8</v>
      </c>
      <c r="Q202" s="51">
        <f>VLOOKUP($O202,CardStats!$A$3:$AE$998,7,FALSE)</f>
        <v>3.4545454545454546</v>
      </c>
      <c r="R202" s="51">
        <f>VLOOKUP($O202,CardStats!$A$3:$AE$998,8,FALSE)</f>
        <v>1.5</v>
      </c>
      <c r="S202" s="51">
        <f>VLOOKUP($O202,CardStats!$A$3:$AE$998,10,FALSE)</f>
        <v>1.2727272727272727</v>
      </c>
      <c r="T202" s="57">
        <f>VLOOKUP($O202,CardStats!$A$3:$AE$998,11,FALSE)</f>
        <v>0.8</v>
      </c>
      <c r="U202" s="57">
        <f>VLOOKUP($O202,CardStats!$A$3:$AE$998,13,FALSE)</f>
        <v>0.63636363636363635</v>
      </c>
      <c r="V202" s="57">
        <f>VLOOKUP($O202,CardStats!$A$3:$AE$998,14,FALSE)</f>
        <v>0.3</v>
      </c>
      <c r="W202" s="57">
        <f>VLOOKUP($O202,CardStats!$A$3:$AE$998,16,FALSE)</f>
        <v>0.18181818181818182</v>
      </c>
      <c r="X202" s="57">
        <f>VLOOKUP($O202,CardStats!$A$3:$AE$998,17,FALSE)</f>
        <v>0.85</v>
      </c>
      <c r="Y202" s="57">
        <f>VLOOKUP($O202,CardStats!$A$3:$AE$998,19,FALSE)</f>
        <v>0.81818181818181823</v>
      </c>
      <c r="Z202" s="57">
        <f>VLOOKUP($O202,CardStats!$A$3:$AE$998,20,FALSE)</f>
        <v>0.35</v>
      </c>
      <c r="AA202" s="57">
        <f>VLOOKUP($O202,CardStats!$A$3:$AE$998,22,FALSE)</f>
        <v>0.27272727272727271</v>
      </c>
    </row>
    <row r="203" spans="1:27" hidden="1" x14ac:dyDescent="0.3">
      <c r="A203" s="51">
        <f>VLOOKUP($M203,CardStats!$A$3:$AE$998,5,FALSE)</f>
        <v>3.6190476190476191</v>
      </c>
      <c r="B203" s="51">
        <f>VLOOKUP($M203,CardStats!$A$3:$AE$998,6,FALSE)</f>
        <v>3.2</v>
      </c>
      <c r="C203" s="51">
        <f>VLOOKUP($M203,CardStats!$A$3:$AE$998,8,FALSE)</f>
        <v>1.7619047619047619</v>
      </c>
      <c r="D203" s="51">
        <f>VLOOKUP($M203,CardStats!$A$3:$AE$998,9,FALSE)</f>
        <v>1.5</v>
      </c>
      <c r="E203" s="57">
        <f>VLOOKUP($M203,CardStats!$A$3:$AE$998,11,FALSE)</f>
        <v>0.7142857142857143</v>
      </c>
      <c r="F203" s="57">
        <f>VLOOKUP($M203,CardStats!$A$3:$AE$998,12,FALSE)</f>
        <v>0.5</v>
      </c>
      <c r="G203" s="57">
        <f>VLOOKUP($M203,CardStats!$A$3:$AE$998,14,FALSE)</f>
        <v>0.23809523809523808</v>
      </c>
      <c r="H203" s="57">
        <f>VLOOKUP($M203,CardStats!$A$3:$AE$998,15,FALSE)</f>
        <v>0.2</v>
      </c>
      <c r="I203" s="57">
        <f>VLOOKUP($M203,CardStats!$A$3:$AE$998,17,FALSE)</f>
        <v>0.90476190476190477</v>
      </c>
      <c r="J203" s="57">
        <f>VLOOKUP($M203,CardStats!$A$3:$AE$998,18,FALSE)</f>
        <v>0.9</v>
      </c>
      <c r="K203" s="57">
        <f>VLOOKUP($M203,CardStats!$A$3:$AE$998,20,FALSE)</f>
        <v>0.42857142857142855</v>
      </c>
      <c r="L203" s="57">
        <f>VLOOKUP($M203,CardStats!$A$3:$AE$998,21,FALSE)</f>
        <v>0.3</v>
      </c>
      <c r="M203" s="53" t="str">
        <f>Fixtures!A199</f>
        <v>Toulouse</v>
      </c>
      <c r="N203" s="54">
        <f>Fixtures!D199</f>
        <v>43492</v>
      </c>
      <c r="O203" s="53" t="str">
        <f>Fixtures!B199</f>
        <v>Angers SCO</v>
      </c>
      <c r="P203" s="51">
        <f>VLOOKUP($O203,CardStats!$A$3:$AE$998,5,FALSE)</f>
        <v>3.0526315789473686</v>
      </c>
      <c r="Q203" s="51">
        <f>VLOOKUP($O203,CardStats!$A$3:$AE$998,7,FALSE)</f>
        <v>2.5555555555555554</v>
      </c>
      <c r="R203" s="51">
        <f>VLOOKUP($O203,CardStats!$A$3:$AE$998,8,FALSE)</f>
        <v>1.3157894736842106</v>
      </c>
      <c r="S203" s="51">
        <f>VLOOKUP($O203,CardStats!$A$3:$AE$998,10,FALSE)</f>
        <v>1.3333333333333333</v>
      </c>
      <c r="T203" s="57">
        <f>VLOOKUP($O203,CardStats!$A$3:$AE$998,11,FALSE)</f>
        <v>0.68421052631578949</v>
      </c>
      <c r="U203" s="57">
        <f>VLOOKUP($O203,CardStats!$A$3:$AE$998,13,FALSE)</f>
        <v>0.55555555555555558</v>
      </c>
      <c r="V203" s="57">
        <f>VLOOKUP($O203,CardStats!$A$3:$AE$998,14,FALSE)</f>
        <v>0.21052631578947367</v>
      </c>
      <c r="W203" s="57">
        <f>VLOOKUP($O203,CardStats!$A$3:$AE$998,16,FALSE)</f>
        <v>0.1111111111111111</v>
      </c>
      <c r="X203" s="57">
        <f>VLOOKUP($O203,CardStats!$A$3:$AE$998,17,FALSE)</f>
        <v>0.89473684210526316</v>
      </c>
      <c r="Y203" s="57">
        <f>VLOOKUP($O203,CardStats!$A$3:$AE$998,19,FALSE)</f>
        <v>0.77777777777777779</v>
      </c>
      <c r="Z203" s="57">
        <f>VLOOKUP($O203,CardStats!$A$3:$AE$998,20,FALSE)</f>
        <v>0.31578947368421051</v>
      </c>
      <c r="AA203" s="57">
        <f>VLOOKUP($O203,CardStats!$A$3:$AE$998,22,FALSE)</f>
        <v>0.44444444444444442</v>
      </c>
    </row>
    <row r="204" spans="1:27" hidden="1" x14ac:dyDescent="0.3">
      <c r="A204" s="51">
        <f>VLOOKUP($M204,CardStats!$A$3:$AE$998,5,FALSE)</f>
        <v>2.6470588235294117</v>
      </c>
      <c r="B204" s="51">
        <f>VLOOKUP($M204,CardStats!$A$3:$AE$998,6,FALSE)</f>
        <v>2.25</v>
      </c>
      <c r="C204" s="51">
        <f>VLOOKUP($M204,CardStats!$A$3:$AE$998,8,FALSE)</f>
        <v>0.94117647058823528</v>
      </c>
      <c r="D204" s="51">
        <f>VLOOKUP($M204,CardStats!$A$3:$AE$998,9,FALSE)</f>
        <v>0.75</v>
      </c>
      <c r="E204" s="57">
        <f>VLOOKUP($M204,CardStats!$A$3:$AE$998,11,FALSE)</f>
        <v>0.47058823529411764</v>
      </c>
      <c r="F204" s="57">
        <f>VLOOKUP($M204,CardStats!$A$3:$AE$998,12,FALSE)</f>
        <v>0.25</v>
      </c>
      <c r="G204" s="57">
        <f>VLOOKUP($M204,CardStats!$A$3:$AE$998,14,FALSE)</f>
        <v>0.11764705882352941</v>
      </c>
      <c r="H204" s="57">
        <f>VLOOKUP($M204,CardStats!$A$3:$AE$998,15,FALSE)</f>
        <v>0.125</v>
      </c>
      <c r="I204" s="57">
        <f>VLOOKUP($M204,CardStats!$A$3:$AE$998,17,FALSE)</f>
        <v>0.70588235294117652</v>
      </c>
      <c r="J204" s="57">
        <f>VLOOKUP($M204,CardStats!$A$3:$AE$998,18,FALSE)</f>
        <v>0.625</v>
      </c>
      <c r="K204" s="57">
        <f>VLOOKUP($M204,CardStats!$A$3:$AE$998,20,FALSE)</f>
        <v>0.17647058823529413</v>
      </c>
      <c r="L204" s="57">
        <f>VLOOKUP($M204,CardStats!$A$3:$AE$998,21,FALSE)</f>
        <v>0.125</v>
      </c>
      <c r="M204" s="53" t="str">
        <f>Fixtures!A200</f>
        <v>Bayern München</v>
      </c>
      <c r="N204" s="54">
        <f>Fixtures!D200</f>
        <v>43492</v>
      </c>
      <c r="O204" s="53" t="str">
        <f>Fixtures!B200</f>
        <v>Stuttgart</v>
      </c>
      <c r="P204" s="51">
        <f>VLOOKUP($O204,CardStats!$A$3:$AE$998,5,FALSE)</f>
        <v>3.125</v>
      </c>
      <c r="Q204" s="51">
        <f>VLOOKUP($O204,CardStats!$A$3:$AE$998,7,FALSE)</f>
        <v>3.2222222222222223</v>
      </c>
      <c r="R204" s="51">
        <f>VLOOKUP($O204,CardStats!$A$3:$AE$998,8,FALSE)</f>
        <v>1.625</v>
      </c>
      <c r="S204" s="51">
        <f>VLOOKUP($O204,CardStats!$A$3:$AE$998,10,FALSE)</f>
        <v>1.7777777777777777</v>
      </c>
      <c r="T204" s="57">
        <f>VLOOKUP($O204,CardStats!$A$3:$AE$998,11,FALSE)</f>
        <v>0.5625</v>
      </c>
      <c r="U204" s="57">
        <f>VLOOKUP($O204,CardStats!$A$3:$AE$998,13,FALSE)</f>
        <v>0.55555555555555558</v>
      </c>
      <c r="V204" s="57">
        <f>VLOOKUP($O204,CardStats!$A$3:$AE$998,14,FALSE)</f>
        <v>0.3125</v>
      </c>
      <c r="W204" s="57">
        <f>VLOOKUP($O204,CardStats!$A$3:$AE$998,16,FALSE)</f>
        <v>0.22222222222222221</v>
      </c>
      <c r="X204" s="57">
        <f>VLOOKUP($O204,CardStats!$A$3:$AE$998,17,FALSE)</f>
        <v>0.75</v>
      </c>
      <c r="Y204" s="57">
        <f>VLOOKUP($O204,CardStats!$A$3:$AE$998,19,FALSE)</f>
        <v>0.88888888888888884</v>
      </c>
      <c r="Z204" s="57">
        <f>VLOOKUP($O204,CardStats!$A$3:$AE$998,20,FALSE)</f>
        <v>0.625</v>
      </c>
      <c r="AA204" s="57">
        <f>VLOOKUP($O204,CardStats!$A$3:$AE$998,22,FALSE)</f>
        <v>0.66666666666666663</v>
      </c>
    </row>
    <row r="205" spans="1:27" hidden="1" x14ac:dyDescent="0.3">
      <c r="A205" s="51">
        <f>VLOOKUP($M205,CardStats!$A$3:$AE$998,5,FALSE)</f>
        <v>3.125</v>
      </c>
      <c r="B205" s="51">
        <f>VLOOKUP($M205,CardStats!$A$3:$AE$998,6,FALSE)</f>
        <v>3.375</v>
      </c>
      <c r="C205" s="51">
        <f>VLOOKUP($M205,CardStats!$A$3:$AE$998,8,FALSE)</f>
        <v>1.8125</v>
      </c>
      <c r="D205" s="51">
        <f>VLOOKUP($M205,CardStats!$A$3:$AE$998,9,FALSE)</f>
        <v>1.625</v>
      </c>
      <c r="E205" s="57">
        <f>VLOOKUP($M205,CardStats!$A$3:$AE$998,11,FALSE)</f>
        <v>0.5625</v>
      </c>
      <c r="F205" s="57">
        <f>VLOOKUP($M205,CardStats!$A$3:$AE$998,12,FALSE)</f>
        <v>0.625</v>
      </c>
      <c r="G205" s="57">
        <f>VLOOKUP($M205,CardStats!$A$3:$AE$998,14,FALSE)</f>
        <v>0.1875</v>
      </c>
      <c r="H205" s="57">
        <f>VLOOKUP($M205,CardStats!$A$3:$AE$998,15,FALSE)</f>
        <v>0.125</v>
      </c>
      <c r="I205" s="57">
        <f>VLOOKUP($M205,CardStats!$A$3:$AE$998,17,FALSE)</f>
        <v>1</v>
      </c>
      <c r="J205" s="57">
        <f>VLOOKUP($M205,CardStats!$A$3:$AE$998,18,FALSE)</f>
        <v>1</v>
      </c>
      <c r="K205" s="57">
        <f>VLOOKUP($M205,CardStats!$A$3:$AE$998,20,FALSE)</f>
        <v>0.5</v>
      </c>
      <c r="L205" s="57">
        <f>VLOOKUP($M205,CardStats!$A$3:$AE$998,21,FALSE)</f>
        <v>0.375</v>
      </c>
      <c r="M205" s="53" t="str">
        <f>Fixtures!A201</f>
        <v>Fortuna Düsseldorf</v>
      </c>
      <c r="N205" s="54">
        <f>Fixtures!D201</f>
        <v>43492</v>
      </c>
      <c r="O205" s="53" t="str">
        <f>Fixtures!B201</f>
        <v>RB Leipzig</v>
      </c>
      <c r="P205" s="51">
        <f>VLOOKUP($O205,CardStats!$A$3:$AE$998,5,FALSE)</f>
        <v>3.4705882352941178</v>
      </c>
      <c r="Q205" s="51">
        <f>VLOOKUP($O205,CardStats!$A$3:$AE$998,7,FALSE)</f>
        <v>3.1428571428571428</v>
      </c>
      <c r="R205" s="51">
        <f>VLOOKUP($O205,CardStats!$A$3:$AE$998,8,FALSE)</f>
        <v>1.8823529411764706</v>
      </c>
      <c r="S205" s="51">
        <f>VLOOKUP($O205,CardStats!$A$3:$AE$998,10,FALSE)</f>
        <v>2.1428571428571428</v>
      </c>
      <c r="T205" s="57">
        <f>VLOOKUP($O205,CardStats!$A$3:$AE$998,11,FALSE)</f>
        <v>0.70588235294117652</v>
      </c>
      <c r="U205" s="57">
        <f>VLOOKUP($O205,CardStats!$A$3:$AE$998,13,FALSE)</f>
        <v>0.7142857142857143</v>
      </c>
      <c r="V205" s="57">
        <f>VLOOKUP($O205,CardStats!$A$3:$AE$998,14,FALSE)</f>
        <v>0.29411764705882354</v>
      </c>
      <c r="W205" s="57">
        <f>VLOOKUP($O205,CardStats!$A$3:$AE$998,16,FALSE)</f>
        <v>0.14285714285714285</v>
      </c>
      <c r="X205" s="57">
        <f>VLOOKUP($O205,CardStats!$A$3:$AE$998,17,FALSE)</f>
        <v>0.76470588235294112</v>
      </c>
      <c r="Y205" s="57">
        <f>VLOOKUP($O205,CardStats!$A$3:$AE$998,19,FALSE)</f>
        <v>0.8571428571428571</v>
      </c>
      <c r="Z205" s="57">
        <f>VLOOKUP($O205,CardStats!$A$3:$AE$998,20,FALSE)</f>
        <v>0.70588235294117652</v>
      </c>
      <c r="AA205" s="57">
        <f>VLOOKUP($O205,CardStats!$A$3:$AE$998,22,FALSE)</f>
        <v>0.8571428571428571</v>
      </c>
    </row>
    <row r="206" spans="1:27" hidden="1" x14ac:dyDescent="0.3">
      <c r="A206" s="51">
        <f>VLOOKUP($M206,CardStats!$A$3:$AE$998,5,FALSE)</f>
        <v>4.25</v>
      </c>
      <c r="B206" s="51">
        <f>VLOOKUP($M206,CardStats!$A$3:$AE$998,6,FALSE)</f>
        <v>4.25</v>
      </c>
      <c r="C206" s="51">
        <f>VLOOKUP($M206,CardStats!$A$3:$AE$998,8,FALSE)</f>
        <v>1.625</v>
      </c>
      <c r="D206" s="51">
        <f>VLOOKUP($M206,CardStats!$A$3:$AE$998,9,FALSE)</f>
        <v>1.5</v>
      </c>
      <c r="E206" s="57">
        <f>VLOOKUP($M206,CardStats!$A$3:$AE$998,11,FALSE)</f>
        <v>0.875</v>
      </c>
      <c r="F206" s="57">
        <f>VLOOKUP($M206,CardStats!$A$3:$AE$998,12,FALSE)</f>
        <v>1</v>
      </c>
      <c r="G206" s="57">
        <f>VLOOKUP($M206,CardStats!$A$3:$AE$998,14,FALSE)</f>
        <v>0.375</v>
      </c>
      <c r="H206" s="57">
        <f>VLOOKUP($M206,CardStats!$A$3:$AE$998,15,FALSE)</f>
        <v>0.25</v>
      </c>
      <c r="I206" s="57">
        <f>VLOOKUP($M206,CardStats!$A$3:$AE$998,17,FALSE)</f>
        <v>0.875</v>
      </c>
      <c r="J206" s="57">
        <f>VLOOKUP($M206,CardStats!$A$3:$AE$998,18,FALSE)</f>
        <v>1</v>
      </c>
      <c r="K206" s="57">
        <f>VLOOKUP($M206,CardStats!$A$3:$AE$998,20,FALSE)</f>
        <v>0.625</v>
      </c>
      <c r="L206" s="57">
        <f>VLOOKUP($M206,CardStats!$A$3:$AE$998,21,FALSE)</f>
        <v>0.5</v>
      </c>
      <c r="M206" s="53" t="str">
        <f>Fixtures!A202</f>
        <v>Venezia</v>
      </c>
      <c r="N206" s="54">
        <f>Fixtures!D202</f>
        <v>43492</v>
      </c>
      <c r="O206" s="53" t="str">
        <f>Fixtures!B202</f>
        <v>Calcio Padova</v>
      </c>
      <c r="P206" s="51">
        <f>VLOOKUP($O206,CardStats!$A$3:$AE$998,5,FALSE)</f>
        <v>4.625</v>
      </c>
      <c r="Q206" s="51">
        <f>VLOOKUP($O206,CardStats!$A$3:$AE$998,7,FALSE)</f>
        <v>4.5999999999999996</v>
      </c>
      <c r="R206" s="51">
        <f>VLOOKUP($O206,CardStats!$A$3:$AE$998,8,FALSE)</f>
        <v>2.375</v>
      </c>
      <c r="S206" s="51">
        <f>VLOOKUP($O206,CardStats!$A$3:$AE$998,10,FALSE)</f>
        <v>2.2000000000000002</v>
      </c>
      <c r="T206" s="57">
        <f>VLOOKUP($O206,CardStats!$A$3:$AE$998,11,FALSE)</f>
        <v>1</v>
      </c>
      <c r="U206" s="57">
        <f>VLOOKUP($O206,CardStats!$A$3:$AE$998,13,FALSE)</f>
        <v>1</v>
      </c>
      <c r="V206" s="57">
        <f>VLOOKUP($O206,CardStats!$A$3:$AE$998,14,FALSE)</f>
        <v>0.75</v>
      </c>
      <c r="W206" s="57">
        <f>VLOOKUP($O206,CardStats!$A$3:$AE$998,16,FALSE)</f>
        <v>0.8</v>
      </c>
      <c r="X206" s="57">
        <f>VLOOKUP($O206,CardStats!$A$3:$AE$998,17,FALSE)</f>
        <v>1</v>
      </c>
      <c r="Y206" s="57">
        <f>VLOOKUP($O206,CardStats!$A$3:$AE$998,19,FALSE)</f>
        <v>1</v>
      </c>
      <c r="Z206" s="57">
        <f>VLOOKUP($O206,CardStats!$A$3:$AE$998,20,FALSE)</f>
        <v>1</v>
      </c>
      <c r="AA206" s="57">
        <f>VLOOKUP($O206,CardStats!$A$3:$AE$998,22,FALSE)</f>
        <v>1</v>
      </c>
    </row>
    <row r="207" spans="1:27" hidden="1" x14ac:dyDescent="0.3">
      <c r="A207" s="51" t="e">
        <f>VLOOKUP($M207,CardStats!$A$3:$AE$998,5,FALSE)</f>
        <v>#N/A</v>
      </c>
      <c r="B207" s="51" t="e">
        <f>VLOOKUP($M207,CardStats!$A$3:$AE$998,6,FALSE)</f>
        <v>#N/A</v>
      </c>
      <c r="C207" s="51" t="e">
        <f>VLOOKUP($M207,CardStats!$A$3:$AE$998,8,FALSE)</f>
        <v>#N/A</v>
      </c>
      <c r="D207" s="51" t="e">
        <f>VLOOKUP($M207,CardStats!$A$3:$AE$998,9,FALSE)</f>
        <v>#N/A</v>
      </c>
      <c r="E207" s="57" t="e">
        <f>VLOOKUP($M207,CardStats!$A$3:$AE$998,11,FALSE)</f>
        <v>#N/A</v>
      </c>
      <c r="F207" s="57" t="e">
        <f>VLOOKUP($M207,CardStats!$A$3:$AE$998,12,FALSE)</f>
        <v>#N/A</v>
      </c>
      <c r="G207" s="57" t="e">
        <f>VLOOKUP($M207,CardStats!$A$3:$AE$998,14,FALSE)</f>
        <v>#N/A</v>
      </c>
      <c r="H207" s="57" t="e">
        <f>VLOOKUP($M207,CardStats!$A$3:$AE$998,15,FALSE)</f>
        <v>#N/A</v>
      </c>
      <c r="I207" s="57" t="e">
        <f>VLOOKUP($M207,CardStats!$A$3:$AE$998,17,FALSE)</f>
        <v>#N/A</v>
      </c>
      <c r="J207" s="57" t="e">
        <f>VLOOKUP($M207,CardStats!$A$3:$AE$998,18,FALSE)</f>
        <v>#N/A</v>
      </c>
      <c r="K207" s="57" t="e">
        <f>VLOOKUP($M207,CardStats!$A$3:$AE$998,20,FALSE)</f>
        <v>#N/A</v>
      </c>
      <c r="L207" s="57" t="e">
        <f>VLOOKUP($M207,CardStats!$A$3:$AE$998,21,FALSE)</f>
        <v>#N/A</v>
      </c>
      <c r="M207" s="53" t="str">
        <f>Fixtures!A203</f>
        <v>Livorno</v>
      </c>
      <c r="N207" s="54">
        <f>Fixtures!D203</f>
        <v>43492</v>
      </c>
      <c r="O207" s="53" t="str">
        <f>Fixtures!B203</f>
        <v>Pescara</v>
      </c>
      <c r="P207" s="51">
        <f>VLOOKUP($O207,CardStats!$A$3:$AE$998,5,FALSE)</f>
        <v>3.5555555555555554</v>
      </c>
      <c r="Q207" s="51">
        <f>VLOOKUP($O207,CardStats!$A$3:$AE$998,7,FALSE)</f>
        <v>3</v>
      </c>
      <c r="R207" s="51">
        <f>VLOOKUP($O207,CardStats!$A$3:$AE$998,8,FALSE)</f>
        <v>1.7777777777777777</v>
      </c>
      <c r="S207" s="51">
        <f>VLOOKUP($O207,CardStats!$A$3:$AE$998,10,FALSE)</f>
        <v>1.8</v>
      </c>
      <c r="T207" s="57">
        <f>VLOOKUP($O207,CardStats!$A$3:$AE$998,11,FALSE)</f>
        <v>0.77777777777777779</v>
      </c>
      <c r="U207" s="57">
        <f>VLOOKUP($O207,CardStats!$A$3:$AE$998,13,FALSE)</f>
        <v>0.6</v>
      </c>
      <c r="V207" s="57">
        <f>VLOOKUP($O207,CardStats!$A$3:$AE$998,14,FALSE)</f>
        <v>0.33333333333333331</v>
      </c>
      <c r="W207" s="57">
        <f>VLOOKUP($O207,CardStats!$A$3:$AE$998,16,FALSE)</f>
        <v>0.2</v>
      </c>
      <c r="X207" s="57">
        <f>VLOOKUP($O207,CardStats!$A$3:$AE$998,17,FALSE)</f>
        <v>0.88888888888888884</v>
      </c>
      <c r="Y207" s="57">
        <f>VLOOKUP($O207,CardStats!$A$3:$AE$998,19,FALSE)</f>
        <v>0.8</v>
      </c>
      <c r="Z207" s="57">
        <f>VLOOKUP($O207,CardStats!$A$3:$AE$998,20,FALSE)</f>
        <v>0.55555555555555558</v>
      </c>
      <c r="AA207" s="57">
        <f>VLOOKUP($O207,CardStats!$A$3:$AE$998,22,FALSE)</f>
        <v>0.6</v>
      </c>
    </row>
    <row r="208" spans="1:27" hidden="1" x14ac:dyDescent="0.3">
      <c r="A208" s="51">
        <f>VLOOKUP($M208,CardStats!$A$3:$AE$998,5,FALSE)</f>
        <v>3.2857142857142856</v>
      </c>
      <c r="B208" s="51">
        <f>VLOOKUP($M208,CardStats!$A$3:$AE$998,6,FALSE)</f>
        <v>3.75</v>
      </c>
      <c r="C208" s="51">
        <f>VLOOKUP($M208,CardStats!$A$3:$AE$998,8,FALSE)</f>
        <v>2</v>
      </c>
      <c r="D208" s="51">
        <f>VLOOKUP($M208,CardStats!$A$3:$AE$998,9,FALSE)</f>
        <v>2.25</v>
      </c>
      <c r="E208" s="57">
        <f>VLOOKUP($M208,CardStats!$A$3:$AE$998,11,FALSE)</f>
        <v>0.7142857142857143</v>
      </c>
      <c r="F208" s="57">
        <f>VLOOKUP($M208,CardStats!$A$3:$AE$998,12,FALSE)</f>
        <v>1</v>
      </c>
      <c r="G208" s="57">
        <f>VLOOKUP($M208,CardStats!$A$3:$AE$998,14,FALSE)</f>
        <v>0.14285714285714285</v>
      </c>
      <c r="H208" s="57">
        <f>VLOOKUP($M208,CardStats!$A$3:$AE$998,15,FALSE)</f>
        <v>0.25</v>
      </c>
      <c r="I208" s="57">
        <f>VLOOKUP($M208,CardStats!$A$3:$AE$998,17,FALSE)</f>
        <v>0.8571428571428571</v>
      </c>
      <c r="J208" s="57">
        <f>VLOOKUP($M208,CardStats!$A$3:$AE$998,18,FALSE)</f>
        <v>1</v>
      </c>
      <c r="K208" s="57">
        <f>VLOOKUP($M208,CardStats!$A$3:$AE$998,20,FALSE)</f>
        <v>0.7142857142857143</v>
      </c>
      <c r="L208" s="57">
        <f>VLOOKUP($M208,CardStats!$A$3:$AE$998,21,FALSE)</f>
        <v>0.75</v>
      </c>
      <c r="M208" s="53" t="str">
        <f>Fixtures!A204</f>
        <v>Brescia</v>
      </c>
      <c r="N208" s="54">
        <f>Fixtures!D204</f>
        <v>43492</v>
      </c>
      <c r="O208" s="53" t="str">
        <f>Fixtures!B204</f>
        <v>Spezia</v>
      </c>
      <c r="P208" s="51">
        <f>VLOOKUP($O208,CardStats!$A$3:$AE$998,5,FALSE)</f>
        <v>4.7142857142857144</v>
      </c>
      <c r="Q208" s="51">
        <f>VLOOKUP($O208,CardStats!$A$3:$AE$998,7,FALSE)</f>
        <v>4.25</v>
      </c>
      <c r="R208" s="51">
        <f>VLOOKUP($O208,CardStats!$A$3:$AE$998,8,FALSE)</f>
        <v>2.2857142857142856</v>
      </c>
      <c r="S208" s="51">
        <f>VLOOKUP($O208,CardStats!$A$3:$AE$998,10,FALSE)</f>
        <v>2.5</v>
      </c>
      <c r="T208" s="57">
        <f>VLOOKUP($O208,CardStats!$A$3:$AE$998,11,FALSE)</f>
        <v>1</v>
      </c>
      <c r="U208" s="57">
        <f>VLOOKUP($O208,CardStats!$A$3:$AE$998,13,FALSE)</f>
        <v>1</v>
      </c>
      <c r="V208" s="57">
        <f>VLOOKUP($O208,CardStats!$A$3:$AE$998,14,FALSE)</f>
        <v>0.42857142857142855</v>
      </c>
      <c r="W208" s="57">
        <f>VLOOKUP($O208,CardStats!$A$3:$AE$998,16,FALSE)</f>
        <v>0.25</v>
      </c>
      <c r="X208" s="57">
        <f>VLOOKUP($O208,CardStats!$A$3:$AE$998,17,FALSE)</f>
        <v>1</v>
      </c>
      <c r="Y208" s="57">
        <f>VLOOKUP($O208,CardStats!$A$3:$AE$998,19,FALSE)</f>
        <v>1</v>
      </c>
      <c r="Z208" s="57">
        <f>VLOOKUP($O208,CardStats!$A$3:$AE$998,20,FALSE)</f>
        <v>0.8571428571428571</v>
      </c>
      <c r="AA208" s="57">
        <f>VLOOKUP($O208,CardStats!$A$3:$AE$998,22,FALSE)</f>
        <v>1</v>
      </c>
    </row>
    <row r="209" spans="1:27" hidden="1" x14ac:dyDescent="0.3">
      <c r="A209" s="51" t="e">
        <f>VLOOKUP($M209,CardStats!$A$3:$AE$998,5,FALSE)</f>
        <v>#DIV/0!</v>
      </c>
      <c r="B209" s="51" t="e">
        <f>VLOOKUP($M209,CardStats!$A$3:$AE$998,6,FALSE)</f>
        <v>#DIV/0!</v>
      </c>
      <c r="C209" s="51" t="e">
        <f>VLOOKUP($M209,CardStats!$A$3:$AE$998,8,FALSE)</f>
        <v>#DIV/0!</v>
      </c>
      <c r="D209" s="51" t="e">
        <f>VLOOKUP($M209,CardStats!$A$3:$AE$998,9,FALSE)</f>
        <v>#DIV/0!</v>
      </c>
      <c r="E209" s="57" t="e">
        <f>VLOOKUP($M209,CardStats!$A$3:$AE$998,11,FALSE)</f>
        <v>#DIV/0!</v>
      </c>
      <c r="F209" s="57" t="e">
        <f>VLOOKUP($M209,CardStats!$A$3:$AE$998,12,FALSE)</f>
        <v>#DIV/0!</v>
      </c>
      <c r="G209" s="57" t="e">
        <f>VLOOKUP($M209,CardStats!$A$3:$AE$998,14,FALSE)</f>
        <v>#DIV/0!</v>
      </c>
      <c r="H209" s="57" t="e">
        <f>VLOOKUP($M209,CardStats!$A$3:$AE$998,15,FALSE)</f>
        <v>#DIV/0!</v>
      </c>
      <c r="I209" s="57" t="e">
        <f>VLOOKUP($M209,CardStats!$A$3:$AE$998,17,FALSE)</f>
        <v>#DIV/0!</v>
      </c>
      <c r="J209" s="57" t="e">
        <f>VLOOKUP($M209,CardStats!$A$3:$AE$998,18,FALSE)</f>
        <v>#DIV/0!</v>
      </c>
      <c r="K209" s="57" t="e">
        <f>VLOOKUP($M209,CardStats!$A$3:$AE$998,20,FALSE)</f>
        <v>#DIV/0!</v>
      </c>
      <c r="L209" s="57" t="e">
        <f>VLOOKUP($M209,CardStats!$A$3:$AE$998,21,FALSE)</f>
        <v>#DIV/0!</v>
      </c>
      <c r="M209" s="53" t="str">
        <f>Fixtures!A205</f>
        <v>Albacete</v>
      </c>
      <c r="N209" s="54">
        <f>Fixtures!D205</f>
        <v>43492</v>
      </c>
      <c r="O209" s="53" t="str">
        <f>Fixtures!B205</f>
        <v>Reus Deportiu</v>
      </c>
      <c r="P209" s="51" t="e">
        <f>VLOOKUP($O209,CardStats!$A$3:$AE$998,5,FALSE)</f>
        <v>#DIV/0!</v>
      </c>
      <c r="Q209" s="51" t="e">
        <f>VLOOKUP($O209,CardStats!$A$3:$AE$998,7,FALSE)</f>
        <v>#DIV/0!</v>
      </c>
      <c r="R209" s="51" t="e">
        <f>VLOOKUP($O209,CardStats!$A$3:$AE$998,8,FALSE)</f>
        <v>#DIV/0!</v>
      </c>
      <c r="S209" s="51" t="e">
        <f>VLOOKUP($O209,CardStats!$A$3:$AE$998,10,FALSE)</f>
        <v>#DIV/0!</v>
      </c>
      <c r="T209" s="57" t="e">
        <f>VLOOKUP($O209,CardStats!$A$3:$AE$998,11,FALSE)</f>
        <v>#DIV/0!</v>
      </c>
      <c r="U209" s="57" t="e">
        <f>VLOOKUP($O209,CardStats!$A$3:$AE$998,13,FALSE)</f>
        <v>#DIV/0!</v>
      </c>
      <c r="V209" s="57" t="e">
        <f>VLOOKUP($O209,CardStats!$A$3:$AE$998,14,FALSE)</f>
        <v>#DIV/0!</v>
      </c>
      <c r="W209" s="57" t="e">
        <f>VLOOKUP($O209,CardStats!$A$3:$AE$998,16,FALSE)</f>
        <v>#DIV/0!</v>
      </c>
      <c r="X209" s="57" t="e">
        <f>VLOOKUP($O209,CardStats!$A$3:$AE$998,17,FALSE)</f>
        <v>#DIV/0!</v>
      </c>
      <c r="Y209" s="57" t="e">
        <f>VLOOKUP($O209,CardStats!$A$3:$AE$998,19,FALSE)</f>
        <v>#DIV/0!</v>
      </c>
      <c r="Z209" s="57" t="e">
        <f>VLOOKUP($O209,CardStats!$A$3:$AE$998,20,FALSE)</f>
        <v>#DIV/0!</v>
      </c>
      <c r="AA209" s="57" t="e">
        <f>VLOOKUP($O209,CardStats!$A$3:$AE$998,22,FALSE)</f>
        <v>#DIV/0!</v>
      </c>
    </row>
    <row r="210" spans="1:27" hidden="1" x14ac:dyDescent="0.3">
      <c r="A210" s="51" t="e">
        <f>VLOOKUP($M210,CardStats!$A$3:$AE$998,5,FALSE)</f>
        <v>#DIV/0!</v>
      </c>
      <c r="B210" s="51" t="e">
        <f>VLOOKUP($M210,CardStats!$A$3:$AE$998,6,FALSE)</f>
        <v>#DIV/0!</v>
      </c>
      <c r="C210" s="51" t="e">
        <f>VLOOKUP($M210,CardStats!$A$3:$AE$998,8,FALSE)</f>
        <v>#DIV/0!</v>
      </c>
      <c r="D210" s="51" t="e">
        <f>VLOOKUP($M210,CardStats!$A$3:$AE$998,9,FALSE)</f>
        <v>#DIV/0!</v>
      </c>
      <c r="E210" s="57" t="e">
        <f>VLOOKUP($M210,CardStats!$A$3:$AE$998,11,FALSE)</f>
        <v>#DIV/0!</v>
      </c>
      <c r="F210" s="57" t="e">
        <f>VLOOKUP($M210,CardStats!$A$3:$AE$998,12,FALSE)</f>
        <v>#DIV/0!</v>
      </c>
      <c r="G210" s="57" t="e">
        <f>VLOOKUP($M210,CardStats!$A$3:$AE$998,14,FALSE)</f>
        <v>#DIV/0!</v>
      </c>
      <c r="H210" s="57" t="e">
        <f>VLOOKUP($M210,CardStats!$A$3:$AE$998,15,FALSE)</f>
        <v>#DIV/0!</v>
      </c>
      <c r="I210" s="57" t="e">
        <f>VLOOKUP($M210,CardStats!$A$3:$AE$998,17,FALSE)</f>
        <v>#DIV/0!</v>
      </c>
      <c r="J210" s="57" t="e">
        <f>VLOOKUP($M210,CardStats!$A$3:$AE$998,18,FALSE)</f>
        <v>#DIV/0!</v>
      </c>
      <c r="K210" s="57" t="e">
        <f>VLOOKUP($M210,CardStats!$A$3:$AE$998,20,FALSE)</f>
        <v>#DIV/0!</v>
      </c>
      <c r="L210" s="57" t="e">
        <f>VLOOKUP($M210,CardStats!$A$3:$AE$998,21,FALSE)</f>
        <v>#DIV/0!</v>
      </c>
      <c r="M210" s="53" t="str">
        <f>Fixtures!A206</f>
        <v>Alcorcón</v>
      </c>
      <c r="N210" s="54">
        <f>Fixtures!D206</f>
        <v>43492</v>
      </c>
      <c r="O210" s="53" t="str">
        <f>Fixtures!B206</f>
        <v>Córdoba</v>
      </c>
      <c r="P210" s="51" t="e">
        <f>VLOOKUP($O210,CardStats!$A$3:$AE$998,5,FALSE)</f>
        <v>#DIV/0!</v>
      </c>
      <c r="Q210" s="51" t="e">
        <f>VLOOKUP($O210,CardStats!$A$3:$AE$998,7,FALSE)</f>
        <v>#DIV/0!</v>
      </c>
      <c r="R210" s="51" t="e">
        <f>VLOOKUP($O210,CardStats!$A$3:$AE$998,8,FALSE)</f>
        <v>#DIV/0!</v>
      </c>
      <c r="S210" s="51" t="e">
        <f>VLOOKUP($O210,CardStats!$A$3:$AE$998,10,FALSE)</f>
        <v>#DIV/0!</v>
      </c>
      <c r="T210" s="57" t="e">
        <f>VLOOKUP($O210,CardStats!$A$3:$AE$998,11,FALSE)</f>
        <v>#DIV/0!</v>
      </c>
      <c r="U210" s="57" t="e">
        <f>VLOOKUP($O210,CardStats!$A$3:$AE$998,13,FALSE)</f>
        <v>#DIV/0!</v>
      </c>
      <c r="V210" s="57" t="e">
        <f>VLOOKUP($O210,CardStats!$A$3:$AE$998,14,FALSE)</f>
        <v>#DIV/0!</v>
      </c>
      <c r="W210" s="57" t="e">
        <f>VLOOKUP($O210,CardStats!$A$3:$AE$998,16,FALSE)</f>
        <v>#DIV/0!</v>
      </c>
      <c r="X210" s="57" t="e">
        <f>VLOOKUP($O210,CardStats!$A$3:$AE$998,17,FALSE)</f>
        <v>#DIV/0!</v>
      </c>
      <c r="Y210" s="57" t="e">
        <f>VLOOKUP($O210,CardStats!$A$3:$AE$998,19,FALSE)</f>
        <v>#DIV/0!</v>
      </c>
      <c r="Z210" s="57" t="e">
        <f>VLOOKUP($O210,CardStats!$A$3:$AE$998,20,FALSE)</f>
        <v>#DIV/0!</v>
      </c>
      <c r="AA210" s="57" t="e">
        <f>VLOOKUP($O210,CardStats!$A$3:$AE$998,22,FALSE)</f>
        <v>#DIV/0!</v>
      </c>
    </row>
    <row r="211" spans="1:27" hidden="1" x14ac:dyDescent="0.3">
      <c r="A211" s="51" t="e">
        <f>VLOOKUP($M211,CardStats!$A$3:$AE$998,5,FALSE)</f>
        <v>#DIV/0!</v>
      </c>
      <c r="B211" s="51" t="e">
        <f>VLOOKUP($M211,CardStats!$A$3:$AE$998,6,FALSE)</f>
        <v>#DIV/0!</v>
      </c>
      <c r="C211" s="51" t="e">
        <f>VLOOKUP($M211,CardStats!$A$3:$AE$998,8,FALSE)</f>
        <v>#DIV/0!</v>
      </c>
      <c r="D211" s="51" t="e">
        <f>VLOOKUP($M211,CardStats!$A$3:$AE$998,9,FALSE)</f>
        <v>#DIV/0!</v>
      </c>
      <c r="E211" s="57" t="e">
        <f>VLOOKUP($M211,CardStats!$A$3:$AE$998,11,FALSE)</f>
        <v>#DIV/0!</v>
      </c>
      <c r="F211" s="57" t="e">
        <f>VLOOKUP($M211,CardStats!$A$3:$AE$998,12,FALSE)</f>
        <v>#DIV/0!</v>
      </c>
      <c r="G211" s="57" t="e">
        <f>VLOOKUP($M211,CardStats!$A$3:$AE$998,14,FALSE)</f>
        <v>#DIV/0!</v>
      </c>
      <c r="H211" s="57" t="e">
        <f>VLOOKUP($M211,CardStats!$A$3:$AE$998,15,FALSE)</f>
        <v>#DIV/0!</v>
      </c>
      <c r="I211" s="57" t="e">
        <f>VLOOKUP($M211,CardStats!$A$3:$AE$998,17,FALSE)</f>
        <v>#DIV/0!</v>
      </c>
      <c r="J211" s="57" t="e">
        <f>VLOOKUP($M211,CardStats!$A$3:$AE$998,18,FALSE)</f>
        <v>#DIV/0!</v>
      </c>
      <c r="K211" s="57" t="e">
        <f>VLOOKUP($M211,CardStats!$A$3:$AE$998,20,FALSE)</f>
        <v>#DIV/0!</v>
      </c>
      <c r="L211" s="57" t="e">
        <f>VLOOKUP($M211,CardStats!$A$3:$AE$998,21,FALSE)</f>
        <v>#DIV/0!</v>
      </c>
      <c r="M211" s="53" t="str">
        <f>Fixtures!A207</f>
        <v>Sporting Gijón</v>
      </c>
      <c r="N211" s="54">
        <f>Fixtures!D207</f>
        <v>43492</v>
      </c>
      <c r="O211" s="53" t="str">
        <f>Fixtures!B207</f>
        <v>Deportivo La Coruña</v>
      </c>
      <c r="P211" s="51">
        <f>VLOOKUP($O211,CardStats!$A$3:$AE$998,5,FALSE)</f>
        <v>5</v>
      </c>
      <c r="Q211" s="51">
        <f>VLOOKUP($O211,CardStats!$A$3:$AE$998,7,FALSE)</f>
        <v>5</v>
      </c>
      <c r="R211" s="51">
        <f>VLOOKUP($O211,CardStats!$A$3:$AE$998,8,FALSE)</f>
        <v>2</v>
      </c>
      <c r="S211" s="51">
        <f>VLOOKUP($O211,CardStats!$A$3:$AE$998,10,FALSE)</f>
        <v>2</v>
      </c>
      <c r="T211" s="57">
        <f>VLOOKUP($O211,CardStats!$A$3:$AE$998,11,FALSE)</f>
        <v>1</v>
      </c>
      <c r="U211" s="57">
        <f>VLOOKUP($O211,CardStats!$A$3:$AE$998,13,FALSE)</f>
        <v>1</v>
      </c>
      <c r="V211" s="57">
        <f>VLOOKUP($O211,CardStats!$A$3:$AE$998,14,FALSE)</f>
        <v>1</v>
      </c>
      <c r="W211" s="57">
        <f>VLOOKUP($O211,CardStats!$A$3:$AE$998,16,FALSE)</f>
        <v>1</v>
      </c>
      <c r="X211" s="57">
        <f>VLOOKUP($O211,CardStats!$A$3:$AE$998,17,FALSE)</f>
        <v>1</v>
      </c>
      <c r="Y211" s="57">
        <f>VLOOKUP($O211,CardStats!$A$3:$AE$998,19,FALSE)</f>
        <v>1</v>
      </c>
      <c r="Z211" s="57">
        <f>VLOOKUP($O211,CardStats!$A$3:$AE$998,20,FALSE)</f>
        <v>1</v>
      </c>
      <c r="AA211" s="57">
        <f>VLOOKUP($O211,CardStats!$A$3:$AE$998,22,FALSE)</f>
        <v>1</v>
      </c>
    </row>
    <row r="212" spans="1:27" hidden="1" x14ac:dyDescent="0.3">
      <c r="A212" s="51" t="e">
        <f>VLOOKUP($M212,CardStats!$A$3:$AE$998,5,FALSE)</f>
        <v>#DIV/0!</v>
      </c>
      <c r="B212" s="51" t="e">
        <f>VLOOKUP($M212,CardStats!$A$3:$AE$998,6,FALSE)</f>
        <v>#DIV/0!</v>
      </c>
      <c r="C212" s="51" t="e">
        <f>VLOOKUP($M212,CardStats!$A$3:$AE$998,8,FALSE)</f>
        <v>#DIV/0!</v>
      </c>
      <c r="D212" s="51" t="e">
        <f>VLOOKUP($M212,CardStats!$A$3:$AE$998,9,FALSE)</f>
        <v>#DIV/0!</v>
      </c>
      <c r="E212" s="57" t="e">
        <f>VLOOKUP($M212,CardStats!$A$3:$AE$998,11,FALSE)</f>
        <v>#DIV/0!</v>
      </c>
      <c r="F212" s="57" t="e">
        <f>VLOOKUP($M212,CardStats!$A$3:$AE$998,12,FALSE)</f>
        <v>#DIV/0!</v>
      </c>
      <c r="G212" s="57" t="e">
        <f>VLOOKUP($M212,CardStats!$A$3:$AE$998,14,FALSE)</f>
        <v>#DIV/0!</v>
      </c>
      <c r="H212" s="57" t="e">
        <f>VLOOKUP($M212,CardStats!$A$3:$AE$998,15,FALSE)</f>
        <v>#DIV/0!</v>
      </c>
      <c r="I212" s="57" t="e">
        <f>VLOOKUP($M212,CardStats!$A$3:$AE$998,17,FALSE)</f>
        <v>#DIV/0!</v>
      </c>
      <c r="J212" s="57" t="e">
        <f>VLOOKUP($M212,CardStats!$A$3:$AE$998,18,FALSE)</f>
        <v>#DIV/0!</v>
      </c>
      <c r="K212" s="57" t="e">
        <f>VLOOKUP($M212,CardStats!$A$3:$AE$998,20,FALSE)</f>
        <v>#DIV/0!</v>
      </c>
      <c r="L212" s="57" t="e">
        <f>VLOOKUP($M212,CardStats!$A$3:$AE$998,21,FALSE)</f>
        <v>#DIV/0!</v>
      </c>
      <c r="M212" s="53" t="str">
        <f>Fixtures!A208</f>
        <v>Granada</v>
      </c>
      <c r="N212" s="54">
        <f>Fixtures!D208</f>
        <v>43492</v>
      </c>
      <c r="O212" s="53" t="str">
        <f>Fixtures!B208</f>
        <v>Extremadura UD</v>
      </c>
      <c r="P212" s="51" t="e">
        <f>VLOOKUP($O212,CardStats!$A$3:$AE$998,5,FALSE)</f>
        <v>#DIV/0!</v>
      </c>
      <c r="Q212" s="51" t="e">
        <f>VLOOKUP($O212,CardStats!$A$3:$AE$998,7,FALSE)</f>
        <v>#DIV/0!</v>
      </c>
      <c r="R212" s="51" t="e">
        <f>VLOOKUP($O212,CardStats!$A$3:$AE$998,8,FALSE)</f>
        <v>#DIV/0!</v>
      </c>
      <c r="S212" s="51" t="e">
        <f>VLOOKUP($O212,CardStats!$A$3:$AE$998,10,FALSE)</f>
        <v>#DIV/0!</v>
      </c>
      <c r="T212" s="57" t="e">
        <f>VLOOKUP($O212,CardStats!$A$3:$AE$998,11,FALSE)</f>
        <v>#DIV/0!</v>
      </c>
      <c r="U212" s="57" t="e">
        <f>VLOOKUP($O212,CardStats!$A$3:$AE$998,13,FALSE)</f>
        <v>#DIV/0!</v>
      </c>
      <c r="V212" s="57" t="e">
        <f>VLOOKUP($O212,CardStats!$A$3:$AE$998,14,FALSE)</f>
        <v>#DIV/0!</v>
      </c>
      <c r="W212" s="57" t="e">
        <f>VLOOKUP($O212,CardStats!$A$3:$AE$998,16,FALSE)</f>
        <v>#DIV/0!</v>
      </c>
      <c r="X212" s="57" t="e">
        <f>VLOOKUP($O212,CardStats!$A$3:$AE$998,17,FALSE)</f>
        <v>#DIV/0!</v>
      </c>
      <c r="Y212" s="57" t="e">
        <f>VLOOKUP($O212,CardStats!$A$3:$AE$998,19,FALSE)</f>
        <v>#DIV/0!</v>
      </c>
      <c r="Z212" s="57" t="e">
        <f>VLOOKUP($O212,CardStats!$A$3:$AE$998,20,FALSE)</f>
        <v>#DIV/0!</v>
      </c>
      <c r="AA212" s="57" t="e">
        <f>VLOOKUP($O212,CardStats!$A$3:$AE$998,22,FALSE)</f>
        <v>#DIV/0!</v>
      </c>
    </row>
    <row r="213" spans="1:27" hidden="1" x14ac:dyDescent="0.3">
      <c r="A213" s="51" t="e">
        <f>VLOOKUP($M213,CardStats!$A$3:$AE$998,5,FALSE)</f>
        <v>#DIV/0!</v>
      </c>
      <c r="B213" s="51" t="e">
        <f>VLOOKUP($M213,CardStats!$A$3:$AE$998,6,FALSE)</f>
        <v>#DIV/0!</v>
      </c>
      <c r="C213" s="51" t="e">
        <f>VLOOKUP($M213,CardStats!$A$3:$AE$998,8,FALSE)</f>
        <v>#DIV/0!</v>
      </c>
      <c r="D213" s="51" t="e">
        <f>VLOOKUP($M213,CardStats!$A$3:$AE$998,9,FALSE)</f>
        <v>#DIV/0!</v>
      </c>
      <c r="E213" s="57" t="e">
        <f>VLOOKUP($M213,CardStats!$A$3:$AE$998,11,FALSE)</f>
        <v>#DIV/0!</v>
      </c>
      <c r="F213" s="57" t="e">
        <f>VLOOKUP($M213,CardStats!$A$3:$AE$998,12,FALSE)</f>
        <v>#DIV/0!</v>
      </c>
      <c r="G213" s="57" t="e">
        <f>VLOOKUP($M213,CardStats!$A$3:$AE$998,14,FALSE)</f>
        <v>#DIV/0!</v>
      </c>
      <c r="H213" s="57" t="e">
        <f>VLOOKUP($M213,CardStats!$A$3:$AE$998,15,FALSE)</f>
        <v>#DIV/0!</v>
      </c>
      <c r="I213" s="57" t="e">
        <f>VLOOKUP($M213,CardStats!$A$3:$AE$998,17,FALSE)</f>
        <v>#DIV/0!</v>
      </c>
      <c r="J213" s="57" t="e">
        <f>VLOOKUP($M213,CardStats!$A$3:$AE$998,18,FALSE)</f>
        <v>#DIV/0!</v>
      </c>
      <c r="K213" s="57" t="e">
        <f>VLOOKUP($M213,CardStats!$A$3:$AE$998,20,FALSE)</f>
        <v>#DIV/0!</v>
      </c>
      <c r="L213" s="57" t="e">
        <f>VLOOKUP($M213,CardStats!$A$3:$AE$998,21,FALSE)</f>
        <v>#DIV/0!</v>
      </c>
      <c r="M213" s="53" t="str">
        <f>Fixtures!A209</f>
        <v>Gimnàstic Tarragona</v>
      </c>
      <c r="N213" s="54">
        <f>Fixtures!D209</f>
        <v>43492</v>
      </c>
      <c r="O213" s="53" t="str">
        <f>Fixtures!B209</f>
        <v>Las Palmas</v>
      </c>
      <c r="P213" s="51" t="e">
        <f>VLOOKUP($O213,CardStats!$A$3:$AE$998,5,FALSE)</f>
        <v>#DIV/0!</v>
      </c>
      <c r="Q213" s="51" t="e">
        <f>VLOOKUP($O213,CardStats!$A$3:$AE$998,7,FALSE)</f>
        <v>#DIV/0!</v>
      </c>
      <c r="R213" s="51" t="e">
        <f>VLOOKUP($O213,CardStats!$A$3:$AE$998,8,FALSE)</f>
        <v>#DIV/0!</v>
      </c>
      <c r="S213" s="51" t="e">
        <f>VLOOKUP($O213,CardStats!$A$3:$AE$998,10,FALSE)</f>
        <v>#DIV/0!</v>
      </c>
      <c r="T213" s="57" t="e">
        <f>VLOOKUP($O213,CardStats!$A$3:$AE$998,11,FALSE)</f>
        <v>#DIV/0!</v>
      </c>
      <c r="U213" s="57" t="e">
        <f>VLOOKUP($O213,CardStats!$A$3:$AE$998,13,FALSE)</f>
        <v>#DIV/0!</v>
      </c>
      <c r="V213" s="57" t="e">
        <f>VLOOKUP($O213,CardStats!$A$3:$AE$998,14,FALSE)</f>
        <v>#DIV/0!</v>
      </c>
      <c r="W213" s="57" t="e">
        <f>VLOOKUP($O213,CardStats!$A$3:$AE$998,16,FALSE)</f>
        <v>#DIV/0!</v>
      </c>
      <c r="X213" s="57" t="e">
        <f>VLOOKUP($O213,CardStats!$A$3:$AE$998,17,FALSE)</f>
        <v>#DIV/0!</v>
      </c>
      <c r="Y213" s="57" t="e">
        <f>VLOOKUP($O213,CardStats!$A$3:$AE$998,19,FALSE)</f>
        <v>#DIV/0!</v>
      </c>
      <c r="Z213" s="57" t="e">
        <f>VLOOKUP($O213,CardStats!$A$3:$AE$998,20,FALSE)</f>
        <v>#DIV/0!</v>
      </c>
      <c r="AA213" s="57" t="e">
        <f>VLOOKUP($O213,CardStats!$A$3:$AE$998,22,FALSE)</f>
        <v>#DIV/0!</v>
      </c>
    </row>
    <row r="214" spans="1:27" hidden="1" x14ac:dyDescent="0.3">
      <c r="A214" s="51" t="e">
        <f>VLOOKUP($M214,CardStats!$A$3:$AE$998,5,FALSE)</f>
        <v>#DIV/0!</v>
      </c>
      <c r="B214" s="51" t="e">
        <f>VLOOKUP($M214,CardStats!$A$3:$AE$998,6,FALSE)</f>
        <v>#DIV/0!</v>
      </c>
      <c r="C214" s="51" t="e">
        <f>VLOOKUP($M214,CardStats!$A$3:$AE$998,8,FALSE)</f>
        <v>#DIV/0!</v>
      </c>
      <c r="D214" s="51" t="e">
        <f>VLOOKUP($M214,CardStats!$A$3:$AE$998,9,FALSE)</f>
        <v>#DIV/0!</v>
      </c>
      <c r="E214" s="57" t="e">
        <f>VLOOKUP($M214,CardStats!$A$3:$AE$998,11,FALSE)</f>
        <v>#DIV/0!</v>
      </c>
      <c r="F214" s="57" t="e">
        <f>VLOOKUP($M214,CardStats!$A$3:$AE$998,12,FALSE)</f>
        <v>#DIV/0!</v>
      </c>
      <c r="G214" s="57" t="e">
        <f>VLOOKUP($M214,CardStats!$A$3:$AE$998,14,FALSE)</f>
        <v>#DIV/0!</v>
      </c>
      <c r="H214" s="57" t="e">
        <f>VLOOKUP($M214,CardStats!$A$3:$AE$998,15,FALSE)</f>
        <v>#DIV/0!</v>
      </c>
      <c r="I214" s="57" t="e">
        <f>VLOOKUP($M214,CardStats!$A$3:$AE$998,17,FALSE)</f>
        <v>#DIV/0!</v>
      </c>
      <c r="J214" s="57" t="e">
        <f>VLOOKUP($M214,CardStats!$A$3:$AE$998,18,FALSE)</f>
        <v>#DIV/0!</v>
      </c>
      <c r="K214" s="57" t="e">
        <f>VLOOKUP($M214,CardStats!$A$3:$AE$998,20,FALSE)</f>
        <v>#DIV/0!</v>
      </c>
      <c r="L214" s="57" t="e">
        <f>VLOOKUP($M214,CardStats!$A$3:$AE$998,21,FALSE)</f>
        <v>#DIV/0!</v>
      </c>
      <c r="M214" s="53" t="str">
        <f>Fixtures!A210</f>
        <v>St. Mirren</v>
      </c>
      <c r="N214" s="54">
        <f>Fixtures!D210</f>
        <v>43492</v>
      </c>
      <c r="O214" s="53" t="str">
        <f>Fixtures!B210</f>
        <v>Hibernian</v>
      </c>
      <c r="P214" s="51" t="e">
        <f>VLOOKUP($O214,CardStats!$A$3:$AE$998,5,FALSE)</f>
        <v>#DIV/0!</v>
      </c>
      <c r="Q214" s="51" t="e">
        <f>VLOOKUP($O214,CardStats!$A$3:$AE$998,7,FALSE)</f>
        <v>#DIV/0!</v>
      </c>
      <c r="R214" s="51" t="e">
        <f>VLOOKUP($O214,CardStats!$A$3:$AE$998,8,FALSE)</f>
        <v>#DIV/0!</v>
      </c>
      <c r="S214" s="51" t="e">
        <f>VLOOKUP($O214,CardStats!$A$3:$AE$998,10,FALSE)</f>
        <v>#DIV/0!</v>
      </c>
      <c r="T214" s="57" t="e">
        <f>VLOOKUP($O214,CardStats!$A$3:$AE$998,11,FALSE)</f>
        <v>#DIV/0!</v>
      </c>
      <c r="U214" s="57" t="e">
        <f>VLOOKUP($O214,CardStats!$A$3:$AE$998,13,FALSE)</f>
        <v>#DIV/0!</v>
      </c>
      <c r="V214" s="57" t="e">
        <f>VLOOKUP($O214,CardStats!$A$3:$AE$998,14,FALSE)</f>
        <v>#DIV/0!</v>
      </c>
      <c r="W214" s="57" t="e">
        <f>VLOOKUP($O214,CardStats!$A$3:$AE$998,16,FALSE)</f>
        <v>#DIV/0!</v>
      </c>
      <c r="X214" s="57" t="e">
        <f>VLOOKUP($O214,CardStats!$A$3:$AE$998,17,FALSE)</f>
        <v>#DIV/0!</v>
      </c>
      <c r="Y214" s="57" t="e">
        <f>VLOOKUP($O214,CardStats!$A$3:$AE$998,19,FALSE)</f>
        <v>#DIV/0!</v>
      </c>
      <c r="Z214" s="57" t="e">
        <f>VLOOKUP($O214,CardStats!$A$3:$AE$998,20,FALSE)</f>
        <v>#DIV/0!</v>
      </c>
      <c r="AA214" s="57" t="e">
        <f>VLOOKUP($O214,CardStats!$A$3:$AE$998,22,FALSE)</f>
        <v>#DIV/0!</v>
      </c>
    </row>
    <row r="215" spans="1:27" hidden="1" x14ac:dyDescent="0.3">
      <c r="A215" s="51" t="e">
        <f>VLOOKUP($M215,CardStats!$A$3:$AE$998,5,FALSE)</f>
        <v>#DIV/0!</v>
      </c>
      <c r="B215" s="51" t="e">
        <f>VLOOKUP($M215,CardStats!$A$3:$AE$998,6,FALSE)</f>
        <v>#DIV/0!</v>
      </c>
      <c r="C215" s="51" t="e">
        <f>VLOOKUP($M215,CardStats!$A$3:$AE$998,8,FALSE)</f>
        <v>#DIV/0!</v>
      </c>
      <c r="D215" s="51" t="e">
        <f>VLOOKUP($M215,CardStats!$A$3:$AE$998,9,FALSE)</f>
        <v>#DIV/0!</v>
      </c>
      <c r="E215" s="57" t="e">
        <f>VLOOKUP($M215,CardStats!$A$3:$AE$998,11,FALSE)</f>
        <v>#DIV/0!</v>
      </c>
      <c r="F215" s="57" t="e">
        <f>VLOOKUP($M215,CardStats!$A$3:$AE$998,12,FALSE)</f>
        <v>#DIV/0!</v>
      </c>
      <c r="G215" s="57" t="e">
        <f>VLOOKUP($M215,CardStats!$A$3:$AE$998,14,FALSE)</f>
        <v>#DIV/0!</v>
      </c>
      <c r="H215" s="57" t="e">
        <f>VLOOKUP($M215,CardStats!$A$3:$AE$998,15,FALSE)</f>
        <v>#DIV/0!</v>
      </c>
      <c r="I215" s="57" t="e">
        <f>VLOOKUP($M215,CardStats!$A$3:$AE$998,17,FALSE)</f>
        <v>#DIV/0!</v>
      </c>
      <c r="J215" s="57" t="e">
        <f>VLOOKUP($M215,CardStats!$A$3:$AE$998,18,FALSE)</f>
        <v>#DIV/0!</v>
      </c>
      <c r="K215" s="57" t="e">
        <f>VLOOKUP($M215,CardStats!$A$3:$AE$998,20,FALSE)</f>
        <v>#DIV/0!</v>
      </c>
      <c r="L215" s="57" t="e">
        <f>VLOOKUP($M215,CardStats!$A$3:$AE$998,21,FALSE)</f>
        <v>#DIV/0!</v>
      </c>
      <c r="M215" s="53" t="str">
        <f>Fixtures!A211</f>
        <v>Livingston</v>
      </c>
      <c r="N215" s="54">
        <f>Fixtures!D211</f>
        <v>43492</v>
      </c>
      <c r="O215" s="53" t="str">
        <f>Fixtures!B211</f>
        <v>Rangers</v>
      </c>
      <c r="P215" s="51" t="e">
        <f>VLOOKUP($O215,CardStats!$A$3:$AE$998,5,FALSE)</f>
        <v>#DIV/0!</v>
      </c>
      <c r="Q215" s="51" t="e">
        <f>VLOOKUP($O215,CardStats!$A$3:$AE$998,7,FALSE)</f>
        <v>#DIV/0!</v>
      </c>
      <c r="R215" s="51" t="e">
        <f>VLOOKUP($O215,CardStats!$A$3:$AE$998,8,FALSE)</f>
        <v>#DIV/0!</v>
      </c>
      <c r="S215" s="51" t="e">
        <f>VLOOKUP($O215,CardStats!$A$3:$AE$998,10,FALSE)</f>
        <v>#DIV/0!</v>
      </c>
      <c r="T215" s="57" t="e">
        <f>VLOOKUP($O215,CardStats!$A$3:$AE$998,11,FALSE)</f>
        <v>#DIV/0!</v>
      </c>
      <c r="U215" s="57" t="e">
        <f>VLOOKUP($O215,CardStats!$A$3:$AE$998,13,FALSE)</f>
        <v>#DIV/0!</v>
      </c>
      <c r="V215" s="57" t="e">
        <f>VLOOKUP($O215,CardStats!$A$3:$AE$998,14,FALSE)</f>
        <v>#DIV/0!</v>
      </c>
      <c r="W215" s="57" t="e">
        <f>VLOOKUP($O215,CardStats!$A$3:$AE$998,16,FALSE)</f>
        <v>#DIV/0!</v>
      </c>
      <c r="X215" s="57" t="e">
        <f>VLOOKUP($O215,CardStats!$A$3:$AE$998,17,FALSE)</f>
        <v>#DIV/0!</v>
      </c>
      <c r="Y215" s="57" t="e">
        <f>VLOOKUP($O215,CardStats!$A$3:$AE$998,19,FALSE)</f>
        <v>#DIV/0!</v>
      </c>
      <c r="Z215" s="57" t="e">
        <f>VLOOKUP($O215,CardStats!$A$3:$AE$998,20,FALSE)</f>
        <v>#DIV/0!</v>
      </c>
      <c r="AA215" s="57" t="e">
        <f>VLOOKUP($O215,CardStats!$A$3:$AE$998,22,FALSE)</f>
        <v>#DIV/0!</v>
      </c>
    </row>
    <row r="216" spans="1:27" hidden="1" x14ac:dyDescent="0.3">
      <c r="A216" s="51" t="e">
        <f>VLOOKUP($M216,CardStats!$A$3:$AE$998,5,FALSE)</f>
        <v>#DIV/0!</v>
      </c>
      <c r="B216" s="51" t="e">
        <f>VLOOKUP($M216,CardStats!$A$3:$AE$998,6,FALSE)</f>
        <v>#DIV/0!</v>
      </c>
      <c r="C216" s="51" t="e">
        <f>VLOOKUP($M216,CardStats!$A$3:$AE$998,8,FALSE)</f>
        <v>#DIV/0!</v>
      </c>
      <c r="D216" s="51" t="e">
        <f>VLOOKUP($M216,CardStats!$A$3:$AE$998,9,FALSE)</f>
        <v>#DIV/0!</v>
      </c>
      <c r="E216" s="57" t="e">
        <f>VLOOKUP($M216,CardStats!$A$3:$AE$998,11,FALSE)</f>
        <v>#DIV/0!</v>
      </c>
      <c r="F216" s="57" t="e">
        <f>VLOOKUP($M216,CardStats!$A$3:$AE$998,12,FALSE)</f>
        <v>#DIV/0!</v>
      </c>
      <c r="G216" s="57" t="e">
        <f>VLOOKUP($M216,CardStats!$A$3:$AE$998,14,FALSE)</f>
        <v>#DIV/0!</v>
      </c>
      <c r="H216" s="57" t="e">
        <f>VLOOKUP($M216,CardStats!$A$3:$AE$998,15,FALSE)</f>
        <v>#DIV/0!</v>
      </c>
      <c r="I216" s="57" t="e">
        <f>VLOOKUP($M216,CardStats!$A$3:$AE$998,17,FALSE)</f>
        <v>#DIV/0!</v>
      </c>
      <c r="J216" s="57" t="e">
        <f>VLOOKUP($M216,CardStats!$A$3:$AE$998,18,FALSE)</f>
        <v>#DIV/0!</v>
      </c>
      <c r="K216" s="57" t="e">
        <f>VLOOKUP($M216,CardStats!$A$3:$AE$998,20,FALSE)</f>
        <v>#DIV/0!</v>
      </c>
      <c r="L216" s="57" t="e">
        <f>VLOOKUP($M216,CardStats!$A$3:$AE$998,21,FALSE)</f>
        <v>#DIV/0!</v>
      </c>
      <c r="M216" s="53" t="str">
        <f>Fixtures!A212</f>
        <v>Perth Glory</v>
      </c>
      <c r="N216" s="54">
        <f>Fixtures!D212</f>
        <v>43492</v>
      </c>
      <c r="O216" s="53" t="str">
        <f>Fixtures!B212</f>
        <v>Newcastle Jets</v>
      </c>
      <c r="P216" s="51" t="e">
        <f>VLOOKUP($O216,CardStats!$A$3:$AE$998,5,FALSE)</f>
        <v>#DIV/0!</v>
      </c>
      <c r="Q216" s="51" t="e">
        <f>VLOOKUP($O216,CardStats!$A$3:$AE$998,7,FALSE)</f>
        <v>#DIV/0!</v>
      </c>
      <c r="R216" s="51" t="e">
        <f>VLOOKUP($O216,CardStats!$A$3:$AE$998,8,FALSE)</f>
        <v>#DIV/0!</v>
      </c>
      <c r="S216" s="51" t="e">
        <f>VLOOKUP($O216,CardStats!$A$3:$AE$998,10,FALSE)</f>
        <v>#DIV/0!</v>
      </c>
      <c r="T216" s="57" t="e">
        <f>VLOOKUP($O216,CardStats!$A$3:$AE$998,11,FALSE)</f>
        <v>#DIV/0!</v>
      </c>
      <c r="U216" s="57" t="e">
        <f>VLOOKUP($O216,CardStats!$A$3:$AE$998,13,FALSE)</f>
        <v>#DIV/0!</v>
      </c>
      <c r="V216" s="57" t="e">
        <f>VLOOKUP($O216,CardStats!$A$3:$AE$998,14,FALSE)</f>
        <v>#DIV/0!</v>
      </c>
      <c r="W216" s="57" t="e">
        <f>VLOOKUP($O216,CardStats!$A$3:$AE$998,16,FALSE)</f>
        <v>#DIV/0!</v>
      </c>
      <c r="X216" s="57" t="e">
        <f>VLOOKUP($O216,CardStats!$A$3:$AE$998,17,FALSE)</f>
        <v>#DIV/0!</v>
      </c>
      <c r="Y216" s="57" t="e">
        <f>VLOOKUP($O216,CardStats!$A$3:$AE$998,19,FALSE)</f>
        <v>#DIV/0!</v>
      </c>
      <c r="Z216" s="57" t="e">
        <f>VLOOKUP($O216,CardStats!$A$3:$AE$998,20,FALSE)</f>
        <v>#DIV/0!</v>
      </c>
      <c r="AA216" s="57" t="e">
        <f>VLOOKUP($O216,CardStats!$A$3:$AE$998,22,FALSE)</f>
        <v>#DIV/0!</v>
      </c>
    </row>
    <row r="217" spans="1:27" hidden="1" x14ac:dyDescent="0.3">
      <c r="A217" s="51" t="e">
        <f>VLOOKUP($M217,CardStats!$A$3:$AE$998,5,FALSE)</f>
        <v>#DIV/0!</v>
      </c>
      <c r="B217" s="51" t="e">
        <f>VLOOKUP($M217,CardStats!$A$3:$AE$998,6,FALSE)</f>
        <v>#DIV/0!</v>
      </c>
      <c r="C217" s="51" t="e">
        <f>VLOOKUP($M217,CardStats!$A$3:$AE$998,8,FALSE)</f>
        <v>#DIV/0!</v>
      </c>
      <c r="D217" s="51" t="e">
        <f>VLOOKUP($M217,CardStats!$A$3:$AE$998,9,FALSE)</f>
        <v>#DIV/0!</v>
      </c>
      <c r="E217" s="57" t="e">
        <f>VLOOKUP($M217,CardStats!$A$3:$AE$998,11,FALSE)</f>
        <v>#DIV/0!</v>
      </c>
      <c r="F217" s="57" t="e">
        <f>VLOOKUP($M217,CardStats!$A$3:$AE$998,12,FALSE)</f>
        <v>#DIV/0!</v>
      </c>
      <c r="G217" s="57" t="e">
        <f>VLOOKUP($M217,CardStats!$A$3:$AE$998,14,FALSE)</f>
        <v>#DIV/0!</v>
      </c>
      <c r="H217" s="57" t="e">
        <f>VLOOKUP($M217,CardStats!$A$3:$AE$998,15,FALSE)</f>
        <v>#DIV/0!</v>
      </c>
      <c r="I217" s="57" t="e">
        <f>VLOOKUP($M217,CardStats!$A$3:$AE$998,17,FALSE)</f>
        <v>#DIV/0!</v>
      </c>
      <c r="J217" s="57" t="e">
        <f>VLOOKUP($M217,CardStats!$A$3:$AE$998,18,FALSE)</f>
        <v>#DIV/0!</v>
      </c>
      <c r="K217" s="57" t="e">
        <f>VLOOKUP($M217,CardStats!$A$3:$AE$998,20,FALSE)</f>
        <v>#DIV/0!</v>
      </c>
      <c r="L217" s="57" t="e">
        <f>VLOOKUP($M217,CardStats!$A$3:$AE$998,21,FALSE)</f>
        <v>#DIV/0!</v>
      </c>
      <c r="M217" s="53" t="str">
        <f>Fixtures!A213</f>
        <v>Adelaide United</v>
      </c>
      <c r="N217" s="54">
        <f>Fixtures!D213</f>
        <v>43492</v>
      </c>
      <c r="O217" s="53" t="str">
        <f>Fixtures!B213</f>
        <v>Central Coast Mariners</v>
      </c>
      <c r="P217" s="51" t="e">
        <f>VLOOKUP($O217,CardStats!$A$3:$AE$998,5,FALSE)</f>
        <v>#DIV/0!</v>
      </c>
      <c r="Q217" s="51" t="e">
        <f>VLOOKUP($O217,CardStats!$A$3:$AE$998,7,FALSE)</f>
        <v>#DIV/0!</v>
      </c>
      <c r="R217" s="51" t="e">
        <f>VLOOKUP($O217,CardStats!$A$3:$AE$998,8,FALSE)</f>
        <v>#DIV/0!</v>
      </c>
      <c r="S217" s="51" t="e">
        <f>VLOOKUP($O217,CardStats!$A$3:$AE$998,10,FALSE)</f>
        <v>#DIV/0!</v>
      </c>
      <c r="T217" s="57" t="e">
        <f>VLOOKUP($O217,CardStats!$A$3:$AE$998,11,FALSE)</f>
        <v>#DIV/0!</v>
      </c>
      <c r="U217" s="57" t="e">
        <f>VLOOKUP($O217,CardStats!$A$3:$AE$998,13,FALSE)</f>
        <v>#DIV/0!</v>
      </c>
      <c r="V217" s="57" t="e">
        <f>VLOOKUP($O217,CardStats!$A$3:$AE$998,14,FALSE)</f>
        <v>#DIV/0!</v>
      </c>
      <c r="W217" s="57" t="e">
        <f>VLOOKUP($O217,CardStats!$A$3:$AE$998,16,FALSE)</f>
        <v>#DIV/0!</v>
      </c>
      <c r="X217" s="57" t="e">
        <f>VLOOKUP($O217,CardStats!$A$3:$AE$998,17,FALSE)</f>
        <v>#DIV/0!</v>
      </c>
      <c r="Y217" s="57" t="e">
        <f>VLOOKUP($O217,CardStats!$A$3:$AE$998,19,FALSE)</f>
        <v>#DIV/0!</v>
      </c>
      <c r="Z217" s="57" t="e">
        <f>VLOOKUP($O217,CardStats!$A$3:$AE$998,20,FALSE)</f>
        <v>#DIV/0!</v>
      </c>
      <c r="AA217" s="57" t="e">
        <f>VLOOKUP($O217,CardStats!$A$3:$AE$998,22,FALSE)</f>
        <v>#DIV/0!</v>
      </c>
    </row>
    <row r="218" spans="1:27" hidden="1" x14ac:dyDescent="0.3">
      <c r="A218" s="51" t="e">
        <f>VLOOKUP($M218,CardStats!$A$3:$AE$998,5,FALSE)</f>
        <v>#N/A</v>
      </c>
      <c r="B218" s="51" t="e">
        <f>VLOOKUP($M218,CardStats!$A$3:$AE$998,6,FALSE)</f>
        <v>#N/A</v>
      </c>
      <c r="C218" s="51" t="e">
        <f>VLOOKUP($M218,CardStats!$A$3:$AE$998,8,FALSE)</f>
        <v>#N/A</v>
      </c>
      <c r="D218" s="51" t="e">
        <f>VLOOKUP($M218,CardStats!$A$3:$AE$998,9,FALSE)</f>
        <v>#N/A</v>
      </c>
      <c r="E218" s="57" t="e">
        <f>VLOOKUP($M218,CardStats!$A$3:$AE$998,11,FALSE)</f>
        <v>#N/A</v>
      </c>
      <c r="F218" s="57" t="e">
        <f>VLOOKUP($M218,CardStats!$A$3:$AE$998,12,FALSE)</f>
        <v>#N/A</v>
      </c>
      <c r="G218" s="57" t="e">
        <f>VLOOKUP($M218,CardStats!$A$3:$AE$998,14,FALSE)</f>
        <v>#N/A</v>
      </c>
      <c r="H218" s="57" t="e">
        <f>VLOOKUP($M218,CardStats!$A$3:$AE$998,15,FALSE)</f>
        <v>#N/A</v>
      </c>
      <c r="I218" s="57" t="e">
        <f>VLOOKUP($M218,CardStats!$A$3:$AE$998,17,FALSE)</f>
        <v>#N/A</v>
      </c>
      <c r="J218" s="57" t="e">
        <f>VLOOKUP($M218,CardStats!$A$3:$AE$998,18,FALSE)</f>
        <v>#N/A</v>
      </c>
      <c r="K218" s="57" t="e">
        <f>VLOOKUP($M218,CardStats!$A$3:$AE$998,20,FALSE)</f>
        <v>#N/A</v>
      </c>
      <c r="L218" s="57" t="e">
        <f>VLOOKUP($M218,CardStats!$A$3:$AE$998,21,FALSE)</f>
        <v>#N/A</v>
      </c>
      <c r="M218" s="53" t="str">
        <f>Fixtures!A214</f>
        <v>Al Fateh</v>
      </c>
      <c r="N218" s="54">
        <f>Fixtures!D214</f>
        <v>43492</v>
      </c>
      <c r="O218" s="53" t="str">
        <f>Fixtures!B214</f>
        <v>Al Quadisiya</v>
      </c>
      <c r="P218" s="51" t="e">
        <f>VLOOKUP($O218,CardStats!$A$3:$AE$998,5,FALSE)</f>
        <v>#N/A</v>
      </c>
      <c r="Q218" s="51" t="e">
        <f>VLOOKUP($O218,CardStats!$A$3:$AE$998,7,FALSE)</f>
        <v>#N/A</v>
      </c>
      <c r="R218" s="51" t="e">
        <f>VLOOKUP($O218,CardStats!$A$3:$AE$998,8,FALSE)</f>
        <v>#N/A</v>
      </c>
      <c r="S218" s="51" t="e">
        <f>VLOOKUP($O218,CardStats!$A$3:$AE$998,10,FALSE)</f>
        <v>#N/A</v>
      </c>
      <c r="T218" s="57" t="e">
        <f>VLOOKUP($O218,CardStats!$A$3:$AE$998,11,FALSE)</f>
        <v>#N/A</v>
      </c>
      <c r="U218" s="57" t="e">
        <f>VLOOKUP($O218,CardStats!$A$3:$AE$998,13,FALSE)</f>
        <v>#N/A</v>
      </c>
      <c r="V218" s="57" t="e">
        <f>VLOOKUP($O218,CardStats!$A$3:$AE$998,14,FALSE)</f>
        <v>#N/A</v>
      </c>
      <c r="W218" s="57" t="e">
        <f>VLOOKUP($O218,CardStats!$A$3:$AE$998,16,FALSE)</f>
        <v>#N/A</v>
      </c>
      <c r="X218" s="57" t="e">
        <f>VLOOKUP($O218,CardStats!$A$3:$AE$998,17,FALSE)</f>
        <v>#N/A</v>
      </c>
      <c r="Y218" s="57" t="e">
        <f>VLOOKUP($O218,CardStats!$A$3:$AE$998,19,FALSE)</f>
        <v>#N/A</v>
      </c>
      <c r="Z218" s="57" t="e">
        <f>VLOOKUP($O218,CardStats!$A$3:$AE$998,20,FALSE)</f>
        <v>#N/A</v>
      </c>
      <c r="AA218" s="57" t="e">
        <f>VLOOKUP($O218,CardStats!$A$3:$AE$998,22,FALSE)</f>
        <v>#N/A</v>
      </c>
    </row>
    <row r="219" spans="1:27" hidden="1" x14ac:dyDescent="0.3">
      <c r="A219" s="51" t="e">
        <f>VLOOKUP($M219,CardStats!$A$3:$AE$998,5,FALSE)</f>
        <v>#N/A</v>
      </c>
      <c r="B219" s="51" t="e">
        <f>VLOOKUP($M219,CardStats!$A$3:$AE$998,6,FALSE)</f>
        <v>#N/A</v>
      </c>
      <c r="C219" s="51" t="e">
        <f>VLOOKUP($M219,CardStats!$A$3:$AE$998,8,FALSE)</f>
        <v>#N/A</v>
      </c>
      <c r="D219" s="51" t="e">
        <f>VLOOKUP($M219,CardStats!$A$3:$AE$998,9,FALSE)</f>
        <v>#N/A</v>
      </c>
      <c r="E219" s="57" t="e">
        <f>VLOOKUP($M219,CardStats!$A$3:$AE$998,11,FALSE)</f>
        <v>#N/A</v>
      </c>
      <c r="F219" s="57" t="e">
        <f>VLOOKUP($M219,CardStats!$A$3:$AE$998,12,FALSE)</f>
        <v>#N/A</v>
      </c>
      <c r="G219" s="57" t="e">
        <f>VLOOKUP($M219,CardStats!$A$3:$AE$998,14,FALSE)</f>
        <v>#N/A</v>
      </c>
      <c r="H219" s="57" t="e">
        <f>VLOOKUP($M219,CardStats!$A$3:$AE$998,15,FALSE)</f>
        <v>#N/A</v>
      </c>
      <c r="I219" s="57" t="e">
        <f>VLOOKUP($M219,CardStats!$A$3:$AE$998,17,FALSE)</f>
        <v>#N/A</v>
      </c>
      <c r="J219" s="57" t="e">
        <f>VLOOKUP($M219,CardStats!$A$3:$AE$998,18,FALSE)</f>
        <v>#N/A</v>
      </c>
      <c r="K219" s="57" t="e">
        <f>VLOOKUP($M219,CardStats!$A$3:$AE$998,20,FALSE)</f>
        <v>#N/A</v>
      </c>
      <c r="L219" s="57" t="e">
        <f>VLOOKUP($M219,CardStats!$A$3:$AE$998,21,FALSE)</f>
        <v>#N/A</v>
      </c>
      <c r="M219" s="53" t="str">
        <f>Fixtures!A215</f>
        <v>Al Nassr</v>
      </c>
      <c r="N219" s="54">
        <f>Fixtures!D215</f>
        <v>43492</v>
      </c>
      <c r="O219" s="53" t="str">
        <f>Fixtures!B215</f>
        <v>Ohod</v>
      </c>
      <c r="P219" s="51" t="e">
        <f>VLOOKUP($O219,CardStats!$A$3:$AE$998,5,FALSE)</f>
        <v>#N/A</v>
      </c>
      <c r="Q219" s="51" t="e">
        <f>VLOOKUP($O219,CardStats!$A$3:$AE$998,7,FALSE)</f>
        <v>#N/A</v>
      </c>
      <c r="R219" s="51" t="e">
        <f>VLOOKUP($O219,CardStats!$A$3:$AE$998,8,FALSE)</f>
        <v>#N/A</v>
      </c>
      <c r="S219" s="51" t="e">
        <f>VLOOKUP($O219,CardStats!$A$3:$AE$998,10,FALSE)</f>
        <v>#N/A</v>
      </c>
      <c r="T219" s="57" t="e">
        <f>VLOOKUP($O219,CardStats!$A$3:$AE$998,11,FALSE)</f>
        <v>#N/A</v>
      </c>
      <c r="U219" s="57" t="e">
        <f>VLOOKUP($O219,CardStats!$A$3:$AE$998,13,FALSE)</f>
        <v>#N/A</v>
      </c>
      <c r="V219" s="57" t="e">
        <f>VLOOKUP($O219,CardStats!$A$3:$AE$998,14,FALSE)</f>
        <v>#N/A</v>
      </c>
      <c r="W219" s="57" t="e">
        <f>VLOOKUP($O219,CardStats!$A$3:$AE$998,16,FALSE)</f>
        <v>#N/A</v>
      </c>
      <c r="X219" s="57" t="e">
        <f>VLOOKUP($O219,CardStats!$A$3:$AE$998,17,FALSE)</f>
        <v>#N/A</v>
      </c>
      <c r="Y219" s="57" t="e">
        <f>VLOOKUP($O219,CardStats!$A$3:$AE$998,19,FALSE)</f>
        <v>#N/A</v>
      </c>
      <c r="Z219" s="57" t="e">
        <f>VLOOKUP($O219,CardStats!$A$3:$AE$998,20,FALSE)</f>
        <v>#N/A</v>
      </c>
      <c r="AA219" s="57" t="e">
        <f>VLOOKUP($O219,CardStats!$A$3:$AE$998,22,FALSE)</f>
        <v>#N/A</v>
      </c>
    </row>
    <row r="220" spans="1:27" hidden="1" x14ac:dyDescent="0.3">
      <c r="A220" s="51" t="e">
        <f>VLOOKUP($M220,CardStats!$A$3:$AE$998,5,FALSE)</f>
        <v>#N/A</v>
      </c>
      <c r="B220" s="51" t="e">
        <f>VLOOKUP($M220,CardStats!$A$3:$AE$998,6,FALSE)</f>
        <v>#N/A</v>
      </c>
      <c r="C220" s="51" t="e">
        <f>VLOOKUP($M220,CardStats!$A$3:$AE$998,8,FALSE)</f>
        <v>#N/A</v>
      </c>
      <c r="D220" s="51" t="e">
        <f>VLOOKUP($M220,CardStats!$A$3:$AE$998,9,FALSE)</f>
        <v>#N/A</v>
      </c>
      <c r="E220" s="57" t="e">
        <f>VLOOKUP($M220,CardStats!$A$3:$AE$998,11,FALSE)</f>
        <v>#N/A</v>
      </c>
      <c r="F220" s="57" t="e">
        <f>VLOOKUP($M220,CardStats!$A$3:$AE$998,12,FALSE)</f>
        <v>#N/A</v>
      </c>
      <c r="G220" s="57" t="e">
        <f>VLOOKUP($M220,CardStats!$A$3:$AE$998,14,FALSE)</f>
        <v>#N/A</v>
      </c>
      <c r="H220" s="57" t="e">
        <f>VLOOKUP($M220,CardStats!$A$3:$AE$998,15,FALSE)</f>
        <v>#N/A</v>
      </c>
      <c r="I220" s="57" t="e">
        <f>VLOOKUP($M220,CardStats!$A$3:$AE$998,17,FALSE)</f>
        <v>#N/A</v>
      </c>
      <c r="J220" s="57" t="e">
        <f>VLOOKUP($M220,CardStats!$A$3:$AE$998,18,FALSE)</f>
        <v>#N/A</v>
      </c>
      <c r="K220" s="57" t="e">
        <f>VLOOKUP($M220,CardStats!$A$3:$AE$998,20,FALSE)</f>
        <v>#N/A</v>
      </c>
      <c r="L220" s="57" t="e">
        <f>VLOOKUP($M220,CardStats!$A$3:$AE$998,21,FALSE)</f>
        <v>#N/A</v>
      </c>
      <c r="M220" s="53" t="str">
        <f>Fixtures!A216</f>
        <v>Al Feiha</v>
      </c>
      <c r="N220" s="54">
        <f>Fixtures!D216</f>
        <v>43492</v>
      </c>
      <c r="O220" s="53" t="str">
        <f>Fixtures!B216</f>
        <v>Al Hilal</v>
      </c>
      <c r="P220" s="51" t="e">
        <f>VLOOKUP($O220,CardStats!$A$3:$AE$998,5,FALSE)</f>
        <v>#N/A</v>
      </c>
      <c r="Q220" s="51" t="e">
        <f>VLOOKUP($O220,CardStats!$A$3:$AE$998,7,FALSE)</f>
        <v>#N/A</v>
      </c>
      <c r="R220" s="51" t="e">
        <f>VLOOKUP($O220,CardStats!$A$3:$AE$998,8,FALSE)</f>
        <v>#N/A</v>
      </c>
      <c r="S220" s="51" t="e">
        <f>VLOOKUP($O220,CardStats!$A$3:$AE$998,10,FALSE)</f>
        <v>#N/A</v>
      </c>
      <c r="T220" s="57" t="e">
        <f>VLOOKUP($O220,CardStats!$A$3:$AE$998,11,FALSE)</f>
        <v>#N/A</v>
      </c>
      <c r="U220" s="57" t="e">
        <f>VLOOKUP($O220,CardStats!$A$3:$AE$998,13,FALSE)</f>
        <v>#N/A</v>
      </c>
      <c r="V220" s="57" t="e">
        <f>VLOOKUP($O220,CardStats!$A$3:$AE$998,14,FALSE)</f>
        <v>#N/A</v>
      </c>
      <c r="W220" s="57" t="e">
        <f>VLOOKUP($O220,CardStats!$A$3:$AE$998,16,FALSE)</f>
        <v>#N/A</v>
      </c>
      <c r="X220" s="57" t="e">
        <f>VLOOKUP($O220,CardStats!$A$3:$AE$998,17,FALSE)</f>
        <v>#N/A</v>
      </c>
      <c r="Y220" s="57" t="e">
        <f>VLOOKUP($O220,CardStats!$A$3:$AE$998,19,FALSE)</f>
        <v>#N/A</v>
      </c>
      <c r="Z220" s="57" t="e">
        <f>VLOOKUP($O220,CardStats!$A$3:$AE$998,20,FALSE)</f>
        <v>#N/A</v>
      </c>
      <c r="AA220" s="57" t="e">
        <f>VLOOKUP($O220,CardStats!$A$3:$AE$998,22,FALSE)</f>
        <v>#N/A</v>
      </c>
    </row>
  </sheetData>
  <autoFilter ref="N1:N220" xr:uid="{A5C19DCE-1590-42E3-A12E-005AAD81604C}">
    <filterColumn colId="0">
      <filters>
        <dateGroupItem year="2019" month="1" day="15" dateTimeGrouping="day"/>
      </filters>
    </filterColumn>
  </autoFilter>
  <conditionalFormatting sqref="E1:L2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L2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048576 P1:P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Q1:Q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R1:R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S1:S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761C-462E-4884-9B81-B687F65470A4}">
  <dimension ref="A1:AF380"/>
  <sheetViews>
    <sheetView topLeftCell="A314" workbookViewId="0">
      <selection activeCell="A66" sqref="A66:AM66"/>
    </sheetView>
  </sheetViews>
  <sheetFormatPr defaultRowHeight="14.4" x14ac:dyDescent="0.3"/>
  <cols>
    <col min="1" max="1" width="25.44140625" style="4" bestFit="1" customWidth="1"/>
    <col min="2" max="2" width="6.109375" style="9" bestFit="1" customWidth="1"/>
    <col min="3" max="3" width="5.6640625" style="4" bestFit="1" customWidth="1"/>
    <col min="4" max="4" width="5.21875" style="4" bestFit="1" customWidth="1"/>
    <col min="5" max="5" width="7.44140625" style="9" bestFit="1" customWidth="1"/>
    <col min="6" max="7" width="7.44140625" style="4" bestFit="1" customWidth="1"/>
    <col min="8" max="8" width="7.44140625" style="9" bestFit="1" customWidth="1"/>
    <col min="9" max="10" width="7.44140625" style="4" bestFit="1" customWidth="1"/>
    <col min="11" max="11" width="7.44140625" style="9" bestFit="1" customWidth="1"/>
    <col min="12" max="13" width="7.44140625" style="4" bestFit="1" customWidth="1"/>
    <col min="14" max="14" width="8" style="9" bestFit="1" customWidth="1"/>
    <col min="15" max="16" width="8" style="4" bestFit="1" customWidth="1"/>
    <col min="17" max="17" width="7.44140625" style="9" bestFit="1" customWidth="1"/>
    <col min="18" max="18" width="7.44140625" style="4" bestFit="1" customWidth="1"/>
    <col min="19" max="19" width="8" style="4" bestFit="1" customWidth="1"/>
    <col min="20" max="20" width="8" style="9" bestFit="1" customWidth="1"/>
    <col min="21" max="22" width="8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3" t="s">
        <v>24</v>
      </c>
      <c r="B1" s="64" t="s">
        <v>28</v>
      </c>
      <c r="C1" s="64"/>
      <c r="D1" s="64"/>
      <c r="E1" s="64" t="s">
        <v>68</v>
      </c>
      <c r="F1" s="64"/>
      <c r="G1" s="64"/>
      <c r="H1" s="64" t="s">
        <v>64</v>
      </c>
      <c r="I1" s="64"/>
      <c r="J1" s="64"/>
      <c r="K1" s="64" t="s">
        <v>65</v>
      </c>
      <c r="L1" s="64"/>
      <c r="M1" s="64"/>
      <c r="N1" s="64" t="s">
        <v>66</v>
      </c>
      <c r="O1" s="64"/>
      <c r="P1" s="64"/>
      <c r="Q1" s="64" t="s">
        <v>67</v>
      </c>
      <c r="R1" s="64"/>
      <c r="S1" s="64"/>
      <c r="T1" s="64" t="s">
        <v>69</v>
      </c>
      <c r="U1" s="64"/>
      <c r="V1" s="64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3"/>
      <c r="B2" s="17" t="s">
        <v>25</v>
      </c>
      <c r="C2" s="18" t="s">
        <v>30</v>
      </c>
      <c r="D2" s="19" t="s">
        <v>29</v>
      </c>
      <c r="E2" s="20" t="s">
        <v>29</v>
      </c>
      <c r="F2" s="21" t="s">
        <v>25</v>
      </c>
      <c r="G2" s="18" t="s">
        <v>30</v>
      </c>
      <c r="H2" s="20" t="s">
        <v>29</v>
      </c>
      <c r="I2" s="21" t="s">
        <v>25</v>
      </c>
      <c r="J2" s="18" t="s">
        <v>30</v>
      </c>
      <c r="K2" s="20" t="s">
        <v>29</v>
      </c>
      <c r="L2" s="21" t="s">
        <v>25</v>
      </c>
      <c r="M2" s="18" t="s">
        <v>30</v>
      </c>
      <c r="N2" s="20" t="s">
        <v>29</v>
      </c>
      <c r="O2" s="21" t="s">
        <v>25</v>
      </c>
      <c r="P2" s="18" t="s">
        <v>30</v>
      </c>
      <c r="Q2" s="20" t="s">
        <v>29</v>
      </c>
      <c r="R2" s="21" t="s">
        <v>25</v>
      </c>
      <c r="S2" s="18" t="s">
        <v>30</v>
      </c>
      <c r="T2" s="20" t="s">
        <v>29</v>
      </c>
      <c r="U2" s="21" t="s">
        <v>25</v>
      </c>
      <c r="V2" s="18" t="s">
        <v>30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s="4" t="s">
        <v>6</v>
      </c>
      <c r="B3" s="9">
        <f>COUNTIF(CSV!A:A,A3)</f>
        <v>12</v>
      </c>
      <c r="C3" s="4">
        <f>COUNTIF(CSV!B:B,A3)</f>
        <v>11</v>
      </c>
      <c r="D3" s="4">
        <f>B3+C3</f>
        <v>23</v>
      </c>
      <c r="E3" s="10">
        <f>(SUMIF(CSV!$A:$A,$A3,CSV!$Y:$Y)  + SUMIF(CSV!$B:$B,$A3,CSV!$Y:$Y) )/$D3</f>
        <v>10.347826086956522</v>
      </c>
      <c r="F3" s="6">
        <f>SUMIF(CSV!$A:$A,$A3,CSV!$Y:$Y)/$B3</f>
        <v>10.75</v>
      </c>
      <c r="G3" s="6">
        <f>SUMIF(CSV!$B:$B,$A3,CSV!$Y:$Y)/$C3</f>
        <v>9.9090909090909083</v>
      </c>
      <c r="H3" s="10">
        <f>(SUMIF(CSV!$A:$A,$A3,CSV!$U:$U)  + SUMIF(CSV!$B:$B,$A3,CSV!$V:$V) )/$D3</f>
        <v>5.3478260869565215</v>
      </c>
      <c r="I3" s="6">
        <f>SUMIF(CSV!$A:$A,$A3,CSV!$U:$U)/$B3</f>
        <v>5.916666666666667</v>
      </c>
      <c r="J3" s="6">
        <f>SUMIF(CSV!$B:$B,$A3,CSV!$V:$V)/$C3</f>
        <v>4.7272727272727275</v>
      </c>
      <c r="K3" s="10">
        <f>(SUMIF(CSV!$A:$A,$A3,CSV!$W:$W)  + SUMIF(CSV!$B:$B,$A3,CSV!$X:$X) )/$D3</f>
        <v>5</v>
      </c>
      <c r="L3" s="6">
        <f>SUMIF(CSV!$A:$A,$A3,CSV!$W:$W)/$B3</f>
        <v>4.833333333333333</v>
      </c>
      <c r="M3" s="6">
        <f>SUMIF(CSV!$B:$B,$A3,CSV!$X:$X)/$C3</f>
        <v>5.1818181818181817</v>
      </c>
      <c r="N3" s="11">
        <f>(COUNTIFS(CSV!$A:$A,$A3,CSV!$Y:$Y,"&gt;8") +COUNTIFS(CSV!$B:$B,$A3,CSV!$Y:$Y,"&gt;8"))/$D3</f>
        <v>0.73913043478260865</v>
      </c>
      <c r="O3" s="8">
        <f>COUNTIFS(CSV!$A:$A,$A3,CSV!$Y:$Y,"&gt;8")/$B3</f>
        <v>0.83333333333333337</v>
      </c>
      <c r="P3" s="8">
        <f>COUNTIFS(CSV!$B:$B,$A3,CSV!$Y:$Y,"&gt;8")/$C3</f>
        <v>0.63636363636363635</v>
      </c>
      <c r="Q3" s="11">
        <f>(COUNTIFS(CSV!$A:$A,$A3,CSV!$Y:$Y,"&gt;10") +COUNTIFS(CSV!$B:$B,$A3,CSV!$Y:$Y,"&gt;10"))/$D3</f>
        <v>0.52173913043478259</v>
      </c>
      <c r="R3" s="8">
        <f>COUNTIFS(CSV!$A:$A,$A3,CSV!$Y:$Y,"&gt;10")/$B3</f>
        <v>0.66666666666666663</v>
      </c>
      <c r="S3" s="8">
        <f>COUNTIFS(CSV!$B:$B,$A3,CSV!$Y:$Y,"&gt;10")/$C3</f>
        <v>0.36363636363636365</v>
      </c>
      <c r="T3" s="11">
        <f>(COUNTIFS(CSV!$A:$A,$A3,CSV!$Y:$Y,"&lt;12") +COUNTIFS(CSV!$B:$B,$A3,CSV!$Y:$Y,"&lt;12"))/$D3</f>
        <v>0.60869565217391308</v>
      </c>
      <c r="U3" s="8">
        <f>COUNTIFS(CSV!$A:$A,$A3,CSV!$Y:$Y,"&lt;12")/$B3</f>
        <v>0.58333333333333337</v>
      </c>
      <c r="V3" s="8">
        <f>COUNTIFS(CSV!$B:$B,$A3,CSV!$Y:$Y,"&lt;12")/$C3</f>
        <v>0.63636363636363635</v>
      </c>
    </row>
    <row r="4" spans="1:32" x14ac:dyDescent="0.3">
      <c r="A4" s="4" t="s">
        <v>3</v>
      </c>
      <c r="B4" s="9">
        <f>COUNTIF(CSV!A:A,A4)</f>
        <v>12</v>
      </c>
      <c r="C4" s="4">
        <f>COUNTIF(CSV!B:B,A4)</f>
        <v>11</v>
      </c>
      <c r="D4" s="4">
        <f t="shared" ref="D4:D22" si="0">B4+C4</f>
        <v>23</v>
      </c>
      <c r="E4" s="10">
        <f>(SUMIF(CSV!$A:$A,$A4,CSV!$Y:$Y)  + SUMIF(CSV!$B:$B,$A4,CSV!$Y:$Y) )/$D4</f>
        <v>10.695652173913043</v>
      </c>
      <c r="F4" s="6">
        <f>SUMIF(CSV!$A:$A,$A4,CSV!$Y:$Y)/$B4</f>
        <v>9.8333333333333339</v>
      </c>
      <c r="G4" s="6">
        <f>SUMIF(CSV!$B:$B,$A4,CSV!$Y:$Y)/$C4</f>
        <v>11.636363636363637</v>
      </c>
      <c r="H4" s="10">
        <f>(SUMIF(CSV!$A:$A,$A4,CSV!$U:$U)  + SUMIF(CSV!$B:$B,$A4,CSV!$V:$V) )/$D4</f>
        <v>5.5217391304347823</v>
      </c>
      <c r="I4" s="6">
        <f>SUMIF(CSV!$A:$A,$A4,CSV!$U:$U)/$B4</f>
        <v>5.166666666666667</v>
      </c>
      <c r="J4" s="6">
        <f>SUMIF(CSV!$B:$B,$A4,CSV!$V:$V)/$C4</f>
        <v>5.9090909090909092</v>
      </c>
      <c r="K4" s="10">
        <f>(SUMIF(CSV!$A:$A,$A4,CSV!$W:$W)  + SUMIF(CSV!$B:$B,$A4,CSV!$X:$X) )/$D4</f>
        <v>5.1739130434782608</v>
      </c>
      <c r="L4" s="6">
        <f>SUMIF(CSV!$A:$A,$A4,CSV!$W:$W)/$B4</f>
        <v>4.666666666666667</v>
      </c>
      <c r="M4" s="6">
        <f>SUMIF(CSV!$B:$B,$A4,CSV!$X:$X)/$C4</f>
        <v>5.7272727272727275</v>
      </c>
      <c r="N4" s="11">
        <f>(COUNTIFS(CSV!$A:$A,$A4,CSV!$Y:$Y,"&gt;8") +COUNTIFS(CSV!$B:$B,$A4,CSV!$Y:$Y,"&gt;8"))/$D4</f>
        <v>0.73913043478260865</v>
      </c>
      <c r="O4" s="8">
        <f>COUNTIFS(CSV!$A:$A,$A4,CSV!$Y:$Y,"&gt;8")/$B4</f>
        <v>0.66666666666666663</v>
      </c>
      <c r="P4" s="8">
        <f>COUNTIFS(CSV!$B:$B,$A4,CSV!$Y:$Y,"&gt;8")/$C4</f>
        <v>0.81818181818181823</v>
      </c>
      <c r="Q4" s="11">
        <f>(COUNTIFS(CSV!$A:$A,$A4,CSV!$Y:$Y,"&gt;10") +COUNTIFS(CSV!$B:$B,$A4,CSV!$Y:$Y,"&gt;10"))/$D4</f>
        <v>0.52173913043478259</v>
      </c>
      <c r="R4" s="8">
        <f>COUNTIFS(CSV!$A:$A,$A4,CSV!$Y:$Y,"&gt;10")/$B4</f>
        <v>0.5</v>
      </c>
      <c r="S4" s="8">
        <f>COUNTIFS(CSV!$B:$B,$A4,CSV!$Y:$Y,"&gt;10")/$C4</f>
        <v>0.54545454545454541</v>
      </c>
      <c r="T4" s="11">
        <f>(COUNTIFS(CSV!$A:$A,$A4,CSV!$Y:$Y,"&lt;12") +COUNTIFS(CSV!$B:$B,$A4,CSV!$Y:$Y,"&lt;12"))/$D4</f>
        <v>0.60869565217391308</v>
      </c>
      <c r="U4" s="8">
        <f>COUNTIFS(CSV!$A:$A,$A4,CSV!$Y:$Y,"&lt;12")/$B4</f>
        <v>0.66666666666666663</v>
      </c>
      <c r="V4" s="8">
        <f>COUNTIFS(CSV!$B:$B,$A4,CSV!$Y:$Y,"&lt;12")/$C4</f>
        <v>0.54545454545454541</v>
      </c>
    </row>
    <row r="5" spans="1:32" x14ac:dyDescent="0.3">
      <c r="A5" s="4" t="s">
        <v>21</v>
      </c>
      <c r="B5" s="9">
        <f>COUNTIF(CSV!A:A,A5)</f>
        <v>11</v>
      </c>
      <c r="C5" s="4">
        <f>COUNTIF(CSV!B:B,A5)</f>
        <v>12</v>
      </c>
      <c r="D5" s="4">
        <f t="shared" si="0"/>
        <v>23</v>
      </c>
      <c r="E5" s="10">
        <f>(SUMIF(CSV!$A:$A,$A5,CSV!$Y:$Y)  + SUMIF(CSV!$B:$B,$A5,CSV!$Y:$Y) )/$D5</f>
        <v>9.4782608695652169</v>
      </c>
      <c r="F5" s="6">
        <f>SUMIF(CSV!$A:$A,$A5,CSV!$Y:$Y)/$B5</f>
        <v>9.545454545454545</v>
      </c>
      <c r="G5" s="6">
        <f>SUMIF(CSV!$B:$B,$A5,CSV!$Y:$Y)/$C5</f>
        <v>9.4166666666666661</v>
      </c>
      <c r="H5" s="10">
        <f>(SUMIF(CSV!$A:$A,$A5,CSV!$U:$U)  + SUMIF(CSV!$B:$B,$A5,CSV!$V:$V) )/$D5</f>
        <v>4.0434782608695654</v>
      </c>
      <c r="I5" s="6">
        <f>SUMIF(CSV!$A:$A,$A5,CSV!$U:$U)/$B5</f>
        <v>4</v>
      </c>
      <c r="J5" s="6">
        <f>SUMIF(CSV!$B:$B,$A5,CSV!$V:$V)/$C5</f>
        <v>4.083333333333333</v>
      </c>
      <c r="K5" s="10">
        <f>(SUMIF(CSV!$A:$A,$A5,CSV!$W:$W)  + SUMIF(CSV!$B:$B,$A5,CSV!$X:$X) )/$D5</f>
        <v>5.4347826086956523</v>
      </c>
      <c r="L5" s="6">
        <f>SUMIF(CSV!$A:$A,$A5,CSV!$W:$W)/$B5</f>
        <v>5.5454545454545459</v>
      </c>
      <c r="M5" s="6">
        <f>SUMIF(CSV!$B:$B,$A5,CSV!$X:$X)/$C5</f>
        <v>5.333333333333333</v>
      </c>
      <c r="N5" s="11">
        <f>(COUNTIFS(CSV!$A:$A,$A5,CSV!$Y:$Y,"&gt;8") +COUNTIFS(CSV!$B:$B,$A5,CSV!$Y:$Y,"&gt;8"))/$D5</f>
        <v>0.65217391304347827</v>
      </c>
      <c r="O5" s="8">
        <f>COUNTIFS(CSV!$A:$A,$A5,CSV!$Y:$Y,"&gt;8")/$B5</f>
        <v>0.63636363636363635</v>
      </c>
      <c r="P5" s="8">
        <f>COUNTIFS(CSV!$B:$B,$A5,CSV!$Y:$Y,"&gt;8")/$C5</f>
        <v>0.66666666666666663</v>
      </c>
      <c r="Q5" s="11">
        <f>(COUNTIFS(CSV!$A:$A,$A5,CSV!$Y:$Y,"&gt;10") +COUNTIFS(CSV!$B:$B,$A5,CSV!$Y:$Y,"&gt;10"))/$D5</f>
        <v>0.43478260869565216</v>
      </c>
      <c r="R5" s="8">
        <f>COUNTIFS(CSV!$A:$A,$A5,CSV!$Y:$Y,"&gt;10")/$B5</f>
        <v>0.45454545454545453</v>
      </c>
      <c r="S5" s="8">
        <f>COUNTIFS(CSV!$B:$B,$A5,CSV!$Y:$Y,"&gt;10")/$C5</f>
        <v>0.41666666666666669</v>
      </c>
      <c r="T5" s="11">
        <f>(COUNTIFS(CSV!$A:$A,$A5,CSV!$Y:$Y,"&lt;12") +COUNTIFS(CSV!$B:$B,$A5,CSV!$Y:$Y,"&lt;12"))/$D5</f>
        <v>0.73913043478260865</v>
      </c>
      <c r="U5" s="8">
        <f>COUNTIFS(CSV!$A:$A,$A5,CSV!$Y:$Y,"&lt;12")/$B5</f>
        <v>0.72727272727272729</v>
      </c>
      <c r="V5" s="8">
        <f>COUNTIFS(CSV!$B:$B,$A5,CSV!$Y:$Y,"&lt;12")/$C5</f>
        <v>0.75</v>
      </c>
    </row>
    <row r="6" spans="1:32" x14ac:dyDescent="0.3">
      <c r="A6" s="4" t="s">
        <v>19</v>
      </c>
      <c r="B6" s="9">
        <f>COUNTIF(CSV!A:A,A6)</f>
        <v>11</v>
      </c>
      <c r="C6" s="4">
        <f>COUNTIF(CSV!B:B,A6)</f>
        <v>12</v>
      </c>
      <c r="D6" s="4">
        <f t="shared" si="0"/>
        <v>23</v>
      </c>
      <c r="E6" s="10">
        <f>(SUMIF(CSV!$A:$A,$A6,CSV!$Y:$Y)  + SUMIF(CSV!$B:$B,$A6,CSV!$Y:$Y) )/$D6</f>
        <v>10.086956521739131</v>
      </c>
      <c r="F6" s="6">
        <f>SUMIF(CSV!$A:$A,$A6,CSV!$Y:$Y)/$B6</f>
        <v>9.7272727272727266</v>
      </c>
      <c r="G6" s="6">
        <f>SUMIF(CSV!$B:$B,$A6,CSV!$Y:$Y)/$C6</f>
        <v>10.416666666666666</v>
      </c>
      <c r="H6" s="10">
        <f>(SUMIF(CSV!$A:$A,$A6,CSV!$U:$U)  + SUMIF(CSV!$B:$B,$A6,CSV!$V:$V) )/$D6</f>
        <v>3.2608695652173911</v>
      </c>
      <c r="I6" s="6">
        <f>SUMIF(CSV!$A:$A,$A6,CSV!$U:$U)/$B6</f>
        <v>3.5454545454545454</v>
      </c>
      <c r="J6" s="6">
        <f>SUMIF(CSV!$B:$B,$A6,CSV!$V:$V)/$C6</f>
        <v>3</v>
      </c>
      <c r="K6" s="10">
        <f>(SUMIF(CSV!$A:$A,$A6,CSV!$W:$W)  + SUMIF(CSV!$B:$B,$A6,CSV!$X:$X) )/$D6</f>
        <v>6.8260869565217392</v>
      </c>
      <c r="L6" s="6">
        <f>SUMIF(CSV!$A:$A,$A6,CSV!$W:$W)/$B6</f>
        <v>6.1818181818181817</v>
      </c>
      <c r="M6" s="6">
        <f>SUMIF(CSV!$B:$B,$A6,CSV!$X:$X)/$C6</f>
        <v>7.416666666666667</v>
      </c>
      <c r="N6" s="11">
        <f>(COUNTIFS(CSV!$A:$A,$A6,CSV!$Y:$Y,"&gt;8") +COUNTIFS(CSV!$B:$B,$A6,CSV!$Y:$Y,"&gt;8"))/$D6</f>
        <v>0.69565217391304346</v>
      </c>
      <c r="O6" s="8">
        <f>COUNTIFS(CSV!$A:$A,$A6,CSV!$Y:$Y,"&gt;8")/$B6</f>
        <v>0.63636363636363635</v>
      </c>
      <c r="P6" s="8">
        <f>COUNTIFS(CSV!$B:$B,$A6,CSV!$Y:$Y,"&gt;8")/$C6</f>
        <v>0.75</v>
      </c>
      <c r="Q6" s="11">
        <f>(COUNTIFS(CSV!$A:$A,$A6,CSV!$Y:$Y,"&gt;10") +COUNTIFS(CSV!$B:$B,$A6,CSV!$Y:$Y,"&gt;10"))/$D6</f>
        <v>0.47826086956521741</v>
      </c>
      <c r="R6" s="8">
        <f>COUNTIFS(CSV!$A:$A,$A6,CSV!$Y:$Y,"&gt;10")/$B6</f>
        <v>0.36363636363636365</v>
      </c>
      <c r="S6" s="8">
        <f>COUNTIFS(CSV!$B:$B,$A6,CSV!$Y:$Y,"&gt;10")/$C6</f>
        <v>0.58333333333333337</v>
      </c>
      <c r="T6" s="11">
        <f>(COUNTIFS(CSV!$A:$A,$A6,CSV!$Y:$Y,"&lt;12") +COUNTIFS(CSV!$B:$B,$A6,CSV!$Y:$Y,"&lt;12"))/$D6</f>
        <v>0.69565217391304346</v>
      </c>
      <c r="U6" s="8">
        <f>COUNTIFS(CSV!$A:$A,$A6,CSV!$Y:$Y,"&lt;12")/$B6</f>
        <v>0.81818181818181823</v>
      </c>
      <c r="V6" s="8">
        <f>COUNTIFS(CSV!$B:$B,$A6,CSV!$Y:$Y,"&lt;12")/$C6</f>
        <v>0.58333333333333337</v>
      </c>
    </row>
    <row r="7" spans="1:32" x14ac:dyDescent="0.3">
      <c r="A7" s="4" t="s">
        <v>4</v>
      </c>
      <c r="B7" s="9">
        <f>COUNTIF(CSV!A:A,A7)</f>
        <v>12</v>
      </c>
      <c r="C7" s="4">
        <f>COUNTIF(CSV!B:B,A7)</f>
        <v>11</v>
      </c>
      <c r="D7" s="4">
        <f t="shared" si="0"/>
        <v>23</v>
      </c>
      <c r="E7" s="10">
        <f>(SUMIF(CSV!$A:$A,$A7,CSV!$Y:$Y)  + SUMIF(CSV!$B:$B,$A7,CSV!$Y:$Y) )/$D7</f>
        <v>11.173913043478262</v>
      </c>
      <c r="F7" s="6">
        <f>SUMIF(CSV!$A:$A,$A7,CSV!$Y:$Y)/$B7</f>
        <v>11.166666666666666</v>
      </c>
      <c r="G7" s="6">
        <f>SUMIF(CSV!$B:$B,$A7,CSV!$Y:$Y)/$C7</f>
        <v>11.181818181818182</v>
      </c>
      <c r="H7" s="10">
        <f>(SUMIF(CSV!$A:$A,$A7,CSV!$U:$U)  + SUMIF(CSV!$B:$B,$A7,CSV!$V:$V) )/$D7</f>
        <v>4.2608695652173916</v>
      </c>
      <c r="I7" s="6">
        <f>SUMIF(CSV!$A:$A,$A7,CSV!$U:$U)/$B7</f>
        <v>4.916666666666667</v>
      </c>
      <c r="J7" s="6">
        <f>SUMIF(CSV!$B:$B,$A7,CSV!$V:$V)/$C7</f>
        <v>3.5454545454545454</v>
      </c>
      <c r="K7" s="10">
        <f>(SUMIF(CSV!$A:$A,$A7,CSV!$W:$W)  + SUMIF(CSV!$B:$B,$A7,CSV!$X:$X) )/$D7</f>
        <v>6.9130434782608692</v>
      </c>
      <c r="L7" s="6">
        <f>SUMIF(CSV!$A:$A,$A7,CSV!$W:$W)/$B7</f>
        <v>6.25</v>
      </c>
      <c r="M7" s="6">
        <f>SUMIF(CSV!$B:$B,$A7,CSV!$X:$X)/$C7</f>
        <v>7.6363636363636367</v>
      </c>
      <c r="N7" s="11">
        <f>(COUNTIFS(CSV!$A:$A,$A7,CSV!$Y:$Y,"&gt;8") +COUNTIFS(CSV!$B:$B,$A7,CSV!$Y:$Y,"&gt;8"))/$D7</f>
        <v>0.73913043478260865</v>
      </c>
      <c r="O7" s="8">
        <f>COUNTIFS(CSV!$A:$A,$A7,CSV!$Y:$Y,"&gt;8")/$B7</f>
        <v>0.75</v>
      </c>
      <c r="P7" s="8">
        <f>COUNTIFS(CSV!$B:$B,$A7,CSV!$Y:$Y,"&gt;8")/$C7</f>
        <v>0.72727272727272729</v>
      </c>
      <c r="Q7" s="11">
        <f>(COUNTIFS(CSV!$A:$A,$A7,CSV!$Y:$Y,"&gt;10") +COUNTIFS(CSV!$B:$B,$A7,CSV!$Y:$Y,"&gt;10"))/$D7</f>
        <v>0.56521739130434778</v>
      </c>
      <c r="R7" s="8">
        <f>COUNTIFS(CSV!$A:$A,$A7,CSV!$Y:$Y,"&gt;10")/$B7</f>
        <v>0.58333333333333337</v>
      </c>
      <c r="S7" s="8">
        <f>COUNTIFS(CSV!$B:$B,$A7,CSV!$Y:$Y,"&gt;10")/$C7</f>
        <v>0.54545454545454541</v>
      </c>
      <c r="T7" s="11">
        <f>(COUNTIFS(CSV!$A:$A,$A7,CSV!$Y:$Y,"&lt;12") +COUNTIFS(CSV!$B:$B,$A7,CSV!$Y:$Y,"&lt;12"))/$D7</f>
        <v>0.52173913043478259</v>
      </c>
      <c r="U7" s="8">
        <f>COUNTIFS(CSV!$A:$A,$A7,CSV!$Y:$Y,"&lt;12")/$B7</f>
        <v>0.5</v>
      </c>
      <c r="V7" s="8">
        <f>COUNTIFS(CSV!$B:$B,$A7,CSV!$Y:$Y,"&lt;12")/$C7</f>
        <v>0.54545454545454541</v>
      </c>
    </row>
    <row r="8" spans="1:32" x14ac:dyDescent="0.3">
      <c r="A8" s="4" t="s">
        <v>11</v>
      </c>
      <c r="B8" s="9">
        <f>COUNTIF(CSV!A:A,A8)</f>
        <v>12</v>
      </c>
      <c r="C8" s="4">
        <f>COUNTIF(CSV!B:B,A8)</f>
        <v>11</v>
      </c>
      <c r="D8" s="4">
        <f t="shared" si="0"/>
        <v>23</v>
      </c>
      <c r="E8" s="10">
        <f>(SUMIF(CSV!$A:$A,$A8,CSV!$Y:$Y)  + SUMIF(CSV!$B:$B,$A8,CSV!$Y:$Y) )/$D8</f>
        <v>9.2608695652173907</v>
      </c>
      <c r="F8" s="6">
        <f>SUMIF(CSV!$A:$A,$A8,CSV!$Y:$Y)/$B8</f>
        <v>10</v>
      </c>
      <c r="G8" s="6">
        <f>SUMIF(CSV!$B:$B,$A8,CSV!$Y:$Y)/$C8</f>
        <v>8.454545454545455</v>
      </c>
      <c r="H8" s="10">
        <f>(SUMIF(CSV!$A:$A,$A8,CSV!$U:$U)  + SUMIF(CSV!$B:$B,$A8,CSV!$V:$V) )/$D8</f>
        <v>5.3043478260869561</v>
      </c>
      <c r="I8" s="6">
        <f>SUMIF(CSV!$A:$A,$A8,CSV!$U:$U)/$B8</f>
        <v>5.333333333333333</v>
      </c>
      <c r="J8" s="6">
        <f>SUMIF(CSV!$B:$B,$A8,CSV!$V:$V)/$C8</f>
        <v>5.2727272727272725</v>
      </c>
      <c r="K8" s="10">
        <f>(SUMIF(CSV!$A:$A,$A8,CSV!$W:$W)  + SUMIF(CSV!$B:$B,$A8,CSV!$X:$X) )/$D8</f>
        <v>3.9565217391304346</v>
      </c>
      <c r="L8" s="6">
        <f>SUMIF(CSV!$A:$A,$A8,CSV!$W:$W)/$B8</f>
        <v>4.666666666666667</v>
      </c>
      <c r="M8" s="6">
        <f>SUMIF(CSV!$B:$B,$A8,CSV!$X:$X)/$C8</f>
        <v>3.1818181818181817</v>
      </c>
      <c r="N8" s="11">
        <f>(COUNTIFS(CSV!$A:$A,$A8,CSV!$Y:$Y,"&gt;8") +COUNTIFS(CSV!$B:$B,$A8,CSV!$Y:$Y,"&gt;8"))/$D8</f>
        <v>0.52173913043478259</v>
      </c>
      <c r="O8" s="8">
        <f>COUNTIFS(CSV!$A:$A,$A8,CSV!$Y:$Y,"&gt;8")/$B8</f>
        <v>0.66666666666666663</v>
      </c>
      <c r="P8" s="8">
        <f>COUNTIFS(CSV!$B:$B,$A8,CSV!$Y:$Y,"&gt;8")/$C8</f>
        <v>0.36363636363636365</v>
      </c>
      <c r="Q8" s="11">
        <f>(COUNTIFS(CSV!$A:$A,$A8,CSV!$Y:$Y,"&gt;10") +COUNTIFS(CSV!$B:$B,$A8,CSV!$Y:$Y,"&gt;10"))/$D8</f>
        <v>0.2608695652173913</v>
      </c>
      <c r="R8" s="8">
        <f>COUNTIFS(CSV!$A:$A,$A8,CSV!$Y:$Y,"&gt;10")/$B8</f>
        <v>0.33333333333333331</v>
      </c>
      <c r="S8" s="8">
        <f>COUNTIFS(CSV!$B:$B,$A8,CSV!$Y:$Y,"&gt;10")/$C8</f>
        <v>0.18181818181818182</v>
      </c>
      <c r="T8" s="11">
        <f>(COUNTIFS(CSV!$A:$A,$A8,CSV!$Y:$Y,"&lt;12") +COUNTIFS(CSV!$B:$B,$A8,CSV!$Y:$Y,"&lt;12"))/$D8</f>
        <v>0.78260869565217395</v>
      </c>
      <c r="U8" s="8">
        <f>COUNTIFS(CSV!$A:$A,$A8,CSV!$Y:$Y,"&lt;12")/$B8</f>
        <v>0.66666666666666663</v>
      </c>
      <c r="V8" s="8">
        <f>COUNTIFS(CSV!$B:$B,$A8,CSV!$Y:$Y,"&lt;12")/$C8</f>
        <v>0.90909090909090906</v>
      </c>
    </row>
    <row r="9" spans="1:32" x14ac:dyDescent="0.3">
      <c r="A9" s="4" t="s">
        <v>9</v>
      </c>
      <c r="B9" s="9">
        <f>COUNTIF(CSV!A:A,A9)</f>
        <v>11</v>
      </c>
      <c r="C9" s="4">
        <f>COUNTIF(CSV!B:B,A9)</f>
        <v>12</v>
      </c>
      <c r="D9" s="4">
        <f t="shared" si="0"/>
        <v>23</v>
      </c>
      <c r="E9" s="10">
        <f>(SUMIF(CSV!$A:$A,$A9,CSV!$Y:$Y)  + SUMIF(CSV!$B:$B,$A9,CSV!$Y:$Y) )/$D9</f>
        <v>10.782608695652174</v>
      </c>
      <c r="F9" s="6">
        <f>SUMIF(CSV!$A:$A,$A9,CSV!$Y:$Y)/$B9</f>
        <v>11.545454545454545</v>
      </c>
      <c r="G9" s="6">
        <f>SUMIF(CSV!$B:$B,$A9,CSV!$Y:$Y)/$C9</f>
        <v>10.083333333333334</v>
      </c>
      <c r="H9" s="10">
        <f>(SUMIF(CSV!$A:$A,$A9,CSV!$U:$U)  + SUMIF(CSV!$B:$B,$A9,CSV!$V:$V) )/$D9</f>
        <v>5.4347826086956523</v>
      </c>
      <c r="I9" s="6">
        <f>SUMIF(CSV!$A:$A,$A9,CSV!$U:$U)/$B9</f>
        <v>7.2727272727272725</v>
      </c>
      <c r="J9" s="6">
        <f>SUMIF(CSV!$B:$B,$A9,CSV!$V:$V)/$C9</f>
        <v>3.75</v>
      </c>
      <c r="K9" s="10">
        <f>(SUMIF(CSV!$A:$A,$A9,CSV!$W:$W)  + SUMIF(CSV!$B:$B,$A9,CSV!$X:$X) )/$D9</f>
        <v>5.3478260869565215</v>
      </c>
      <c r="L9" s="6">
        <f>SUMIF(CSV!$A:$A,$A9,CSV!$W:$W)/$B9</f>
        <v>4.2727272727272725</v>
      </c>
      <c r="M9" s="6">
        <f>SUMIF(CSV!$B:$B,$A9,CSV!$X:$X)/$C9</f>
        <v>6.333333333333333</v>
      </c>
      <c r="N9" s="11">
        <f>(COUNTIFS(CSV!$A:$A,$A9,CSV!$Y:$Y,"&gt;8") +COUNTIFS(CSV!$B:$B,$A9,CSV!$Y:$Y,"&gt;8"))/$D9</f>
        <v>0.73913043478260865</v>
      </c>
      <c r="O9" s="8">
        <f>COUNTIFS(CSV!$A:$A,$A9,CSV!$Y:$Y,"&gt;8")/$B9</f>
        <v>0.81818181818181823</v>
      </c>
      <c r="P9" s="8">
        <f>COUNTIFS(CSV!$B:$B,$A9,CSV!$Y:$Y,"&gt;8")/$C9</f>
        <v>0.66666666666666663</v>
      </c>
      <c r="Q9" s="11">
        <f>(COUNTIFS(CSV!$A:$A,$A9,CSV!$Y:$Y,"&gt;10") +COUNTIFS(CSV!$B:$B,$A9,CSV!$Y:$Y,"&gt;10"))/$D9</f>
        <v>0.52173913043478259</v>
      </c>
      <c r="R9" s="8">
        <f>COUNTIFS(CSV!$A:$A,$A9,CSV!$Y:$Y,"&gt;10")/$B9</f>
        <v>0.63636363636363635</v>
      </c>
      <c r="S9" s="8">
        <f>COUNTIFS(CSV!$B:$B,$A9,CSV!$Y:$Y,"&gt;10")/$C9</f>
        <v>0.41666666666666669</v>
      </c>
      <c r="T9" s="11">
        <f>(COUNTIFS(CSV!$A:$A,$A9,CSV!$Y:$Y,"&lt;12") +COUNTIFS(CSV!$B:$B,$A9,CSV!$Y:$Y,"&lt;12"))/$D9</f>
        <v>0.56521739130434778</v>
      </c>
      <c r="U9" s="8">
        <f>COUNTIFS(CSV!$A:$A,$A9,CSV!$Y:$Y,"&lt;12")/$B9</f>
        <v>0.45454545454545453</v>
      </c>
      <c r="V9" s="8">
        <f>COUNTIFS(CSV!$B:$B,$A9,CSV!$Y:$Y,"&lt;12")/$C9</f>
        <v>0.66666666666666663</v>
      </c>
    </row>
    <row r="10" spans="1:32" x14ac:dyDescent="0.3">
      <c r="A10" s="4" t="s">
        <v>23</v>
      </c>
      <c r="B10" s="9">
        <f>COUNTIF(CSV!A:A,A10)</f>
        <v>12</v>
      </c>
      <c r="C10" s="4">
        <f>COUNTIF(CSV!B:B,A10)</f>
        <v>11</v>
      </c>
      <c r="D10" s="4">
        <f t="shared" si="0"/>
        <v>23</v>
      </c>
      <c r="E10" s="10">
        <f>(SUMIF(CSV!$A:$A,$A10,CSV!$Y:$Y)  + SUMIF(CSV!$B:$B,$A10,CSV!$Y:$Y) )/$D10</f>
        <v>10.565217391304348</v>
      </c>
      <c r="F10" s="6">
        <f>SUMIF(CSV!$A:$A,$A10,CSV!$Y:$Y)/$B10</f>
        <v>10.333333333333334</v>
      </c>
      <c r="G10" s="6">
        <f>SUMIF(CSV!$B:$B,$A10,CSV!$Y:$Y)/$C10</f>
        <v>10.818181818181818</v>
      </c>
      <c r="H10" s="10">
        <f>(SUMIF(CSV!$A:$A,$A10,CSV!$U:$U)  + SUMIF(CSV!$B:$B,$A10,CSV!$V:$V) )/$D10</f>
        <v>5.9130434782608692</v>
      </c>
      <c r="I10" s="6">
        <f>SUMIF(CSV!$A:$A,$A10,CSV!$U:$U)/$B10</f>
        <v>6.5</v>
      </c>
      <c r="J10" s="6">
        <f>SUMIF(CSV!$B:$B,$A10,CSV!$V:$V)/$C10</f>
        <v>5.2727272727272725</v>
      </c>
      <c r="K10" s="10">
        <f>(SUMIF(CSV!$A:$A,$A10,CSV!$W:$W)  + SUMIF(CSV!$B:$B,$A10,CSV!$X:$X) )/$D10</f>
        <v>4.6521739130434785</v>
      </c>
      <c r="L10" s="6">
        <f>SUMIF(CSV!$A:$A,$A10,CSV!$W:$W)/$B10</f>
        <v>3.8333333333333335</v>
      </c>
      <c r="M10" s="6">
        <f>SUMIF(CSV!$B:$B,$A10,CSV!$X:$X)/$C10</f>
        <v>5.5454545454545459</v>
      </c>
      <c r="N10" s="11">
        <f>(COUNTIFS(CSV!$A:$A,$A10,CSV!$Y:$Y,"&gt;8") +COUNTIFS(CSV!$B:$B,$A10,CSV!$Y:$Y,"&gt;8"))/$D10</f>
        <v>0.73913043478260865</v>
      </c>
      <c r="O10" s="8">
        <f>COUNTIFS(CSV!$A:$A,$A10,CSV!$Y:$Y,"&gt;8")/$B10</f>
        <v>0.66666666666666663</v>
      </c>
      <c r="P10" s="8">
        <f>COUNTIFS(CSV!$B:$B,$A10,CSV!$Y:$Y,"&gt;8")/$C10</f>
        <v>0.81818181818181823</v>
      </c>
      <c r="Q10" s="11">
        <f>(COUNTIFS(CSV!$A:$A,$A10,CSV!$Y:$Y,"&gt;10") +COUNTIFS(CSV!$B:$B,$A10,CSV!$Y:$Y,"&gt;10"))/$D10</f>
        <v>0.52173913043478259</v>
      </c>
      <c r="R10" s="8">
        <f>COUNTIFS(CSV!$A:$A,$A10,CSV!$Y:$Y,"&gt;10")/$B10</f>
        <v>0.5</v>
      </c>
      <c r="S10" s="8">
        <f>COUNTIFS(CSV!$B:$B,$A10,CSV!$Y:$Y,"&gt;10")/$C10</f>
        <v>0.54545454545454541</v>
      </c>
      <c r="T10" s="11">
        <f>(COUNTIFS(CSV!$A:$A,$A10,CSV!$Y:$Y,"&lt;12") +COUNTIFS(CSV!$B:$B,$A10,CSV!$Y:$Y,"&lt;12"))/$D10</f>
        <v>0.52173913043478259</v>
      </c>
      <c r="U10" s="8">
        <f>COUNTIFS(CSV!$A:$A,$A10,CSV!$Y:$Y,"&lt;12")/$B10</f>
        <v>0.58333333333333337</v>
      </c>
      <c r="V10" s="8">
        <f>COUNTIFS(CSV!$B:$B,$A10,CSV!$Y:$Y,"&lt;12")/$C10</f>
        <v>0.45454545454545453</v>
      </c>
    </row>
    <row r="11" spans="1:32" x14ac:dyDescent="0.3">
      <c r="A11" s="4" t="s">
        <v>8</v>
      </c>
      <c r="B11" s="9">
        <f>COUNTIF(CSV!A:A,A11)</f>
        <v>10</v>
      </c>
      <c r="C11" s="4">
        <f>COUNTIF(CSV!B:B,A11)</f>
        <v>12</v>
      </c>
      <c r="D11" s="4">
        <f t="shared" si="0"/>
        <v>22</v>
      </c>
      <c r="E11" s="10">
        <f>(SUMIF(CSV!$A:$A,$A11,CSV!$Y:$Y)  + SUMIF(CSV!$B:$B,$A11,CSV!$Y:$Y) )/$D11</f>
        <v>9.6363636363636367</v>
      </c>
      <c r="F11" s="6">
        <f>SUMIF(CSV!$A:$A,$A11,CSV!$Y:$Y)/$B11</f>
        <v>9.6</v>
      </c>
      <c r="G11" s="6">
        <f>SUMIF(CSV!$B:$B,$A11,CSV!$Y:$Y)/$C11</f>
        <v>9.6666666666666661</v>
      </c>
      <c r="H11" s="10">
        <f>(SUMIF(CSV!$A:$A,$A11,CSV!$U:$U)  + SUMIF(CSV!$B:$B,$A11,CSV!$V:$V) )/$D11</f>
        <v>4.0454545454545459</v>
      </c>
      <c r="I11" s="6">
        <f>SUMIF(CSV!$A:$A,$A11,CSV!$U:$U)/$B11</f>
        <v>5.2</v>
      </c>
      <c r="J11" s="6">
        <f>SUMIF(CSV!$B:$B,$A11,CSV!$V:$V)/$C11</f>
        <v>3.0833333333333335</v>
      </c>
      <c r="K11" s="10">
        <f>(SUMIF(CSV!$A:$A,$A11,CSV!$W:$W)  + SUMIF(CSV!$B:$B,$A11,CSV!$X:$X) )/$D11</f>
        <v>5.5909090909090908</v>
      </c>
      <c r="L11" s="6">
        <f>SUMIF(CSV!$A:$A,$A11,CSV!$W:$W)/$B11</f>
        <v>4.4000000000000004</v>
      </c>
      <c r="M11" s="6">
        <f>SUMIF(CSV!$B:$B,$A11,CSV!$X:$X)/$C11</f>
        <v>6.583333333333333</v>
      </c>
      <c r="N11" s="11">
        <f>(COUNTIFS(CSV!$A:$A,$A11,CSV!$Y:$Y,"&gt;8") +COUNTIFS(CSV!$B:$B,$A11,CSV!$Y:$Y,"&gt;8"))/$D11</f>
        <v>0.59090909090909094</v>
      </c>
      <c r="O11" s="8">
        <f>COUNTIFS(CSV!$A:$A,$A11,CSV!$Y:$Y,"&gt;8")/$B11</f>
        <v>0.6</v>
      </c>
      <c r="P11" s="8">
        <f>COUNTIFS(CSV!$B:$B,$A11,CSV!$Y:$Y,"&gt;8")/$C11</f>
        <v>0.58333333333333337</v>
      </c>
      <c r="Q11" s="11">
        <f>(COUNTIFS(CSV!$A:$A,$A11,CSV!$Y:$Y,"&gt;10") +COUNTIFS(CSV!$B:$B,$A11,CSV!$Y:$Y,"&gt;10"))/$D11</f>
        <v>0.27272727272727271</v>
      </c>
      <c r="R11" s="8">
        <f>COUNTIFS(CSV!$A:$A,$A11,CSV!$Y:$Y,"&gt;10")/$B11</f>
        <v>0.2</v>
      </c>
      <c r="S11" s="8">
        <f>COUNTIFS(CSV!$B:$B,$A11,CSV!$Y:$Y,"&gt;10")/$C11</f>
        <v>0.33333333333333331</v>
      </c>
      <c r="T11" s="11">
        <f>(COUNTIFS(CSV!$A:$A,$A11,CSV!$Y:$Y,"&lt;12") +COUNTIFS(CSV!$B:$B,$A11,CSV!$Y:$Y,"&lt;12"))/$D11</f>
        <v>0.77272727272727271</v>
      </c>
      <c r="U11" s="8">
        <f>COUNTIFS(CSV!$A:$A,$A11,CSV!$Y:$Y,"&lt;12")/$B11</f>
        <v>0.8</v>
      </c>
      <c r="V11" s="8">
        <f>COUNTIFS(CSV!$B:$B,$A11,CSV!$Y:$Y,"&lt;12")/$C11</f>
        <v>0.75</v>
      </c>
    </row>
    <row r="12" spans="1:32" x14ac:dyDescent="0.3">
      <c r="A12" s="4" t="s">
        <v>10</v>
      </c>
      <c r="B12" s="9">
        <f>COUNTIF(CSV!A:A,A12)</f>
        <v>11</v>
      </c>
      <c r="C12" s="4">
        <f>COUNTIF(CSV!B:B,A12)</f>
        <v>11</v>
      </c>
      <c r="D12" s="4">
        <f t="shared" si="0"/>
        <v>22</v>
      </c>
      <c r="E12" s="10">
        <f>(SUMIF(CSV!$A:$A,$A12,CSV!$Y:$Y)  + SUMIF(CSV!$B:$B,$A12,CSV!$Y:$Y) )/$D12</f>
        <v>8.6818181818181817</v>
      </c>
      <c r="F12" s="6">
        <f>SUMIF(CSV!$A:$A,$A12,CSV!$Y:$Y)/$B12</f>
        <v>8.545454545454545</v>
      </c>
      <c r="G12" s="6">
        <f>SUMIF(CSV!$B:$B,$A12,CSV!$Y:$Y)/$C12</f>
        <v>8.8181818181818183</v>
      </c>
      <c r="H12" s="10">
        <f>(SUMIF(CSV!$A:$A,$A12,CSV!$U:$U)  + SUMIF(CSV!$B:$B,$A12,CSV!$V:$V) )/$D12</f>
        <v>4.7272727272727275</v>
      </c>
      <c r="I12" s="6">
        <f>SUMIF(CSV!$A:$A,$A12,CSV!$U:$U)/$B12</f>
        <v>4.9090909090909092</v>
      </c>
      <c r="J12" s="6">
        <f>SUMIF(CSV!$B:$B,$A12,CSV!$V:$V)/$C12</f>
        <v>4.5454545454545459</v>
      </c>
      <c r="K12" s="10">
        <f>(SUMIF(CSV!$A:$A,$A12,CSV!$W:$W)  + SUMIF(CSV!$B:$B,$A12,CSV!$X:$X) )/$D12</f>
        <v>3.9545454545454546</v>
      </c>
      <c r="L12" s="6">
        <f>SUMIF(CSV!$A:$A,$A12,CSV!$W:$W)/$B12</f>
        <v>3.6363636363636362</v>
      </c>
      <c r="M12" s="6">
        <f>SUMIF(CSV!$B:$B,$A12,CSV!$X:$X)/$C12</f>
        <v>4.2727272727272725</v>
      </c>
      <c r="N12" s="11">
        <f>(COUNTIFS(CSV!$A:$A,$A12,CSV!$Y:$Y,"&gt;8") +COUNTIFS(CSV!$B:$B,$A12,CSV!$Y:$Y,"&gt;8"))/$D12</f>
        <v>0.40909090909090912</v>
      </c>
      <c r="O12" s="8">
        <f>COUNTIFS(CSV!$A:$A,$A12,CSV!$Y:$Y,"&gt;8")/$B12</f>
        <v>0.45454545454545453</v>
      </c>
      <c r="P12" s="8">
        <f>COUNTIFS(CSV!$B:$B,$A12,CSV!$Y:$Y,"&gt;8")/$C12</f>
        <v>0.36363636363636365</v>
      </c>
      <c r="Q12" s="11">
        <f>(COUNTIFS(CSV!$A:$A,$A12,CSV!$Y:$Y,"&gt;10") +COUNTIFS(CSV!$B:$B,$A12,CSV!$Y:$Y,"&gt;10"))/$D12</f>
        <v>0.31818181818181818</v>
      </c>
      <c r="R12" s="8">
        <f>COUNTIFS(CSV!$A:$A,$A12,CSV!$Y:$Y,"&gt;10")/$B12</f>
        <v>0.27272727272727271</v>
      </c>
      <c r="S12" s="8">
        <f>COUNTIFS(CSV!$B:$B,$A12,CSV!$Y:$Y,"&gt;10")/$C12</f>
        <v>0.36363636363636365</v>
      </c>
      <c r="T12" s="11">
        <f>(COUNTIFS(CSV!$A:$A,$A12,CSV!$Y:$Y,"&lt;12") +COUNTIFS(CSV!$B:$B,$A12,CSV!$Y:$Y,"&lt;12"))/$D12</f>
        <v>0.81818181818181823</v>
      </c>
      <c r="U12" s="8">
        <f>COUNTIFS(CSV!$A:$A,$A12,CSV!$Y:$Y,"&lt;12")/$B12</f>
        <v>0.90909090909090906</v>
      </c>
      <c r="V12" s="8">
        <f>COUNTIFS(CSV!$B:$B,$A12,CSV!$Y:$Y,"&lt;12")/$C12</f>
        <v>0.72727272727272729</v>
      </c>
    </row>
    <row r="13" spans="1:32" x14ac:dyDescent="0.3">
      <c r="A13" s="4" t="s">
        <v>15</v>
      </c>
      <c r="B13" s="9">
        <f>COUNTIF(CSV!A:A,A13)</f>
        <v>11</v>
      </c>
      <c r="C13" s="4">
        <f>COUNTIF(CSV!B:B,A13)</f>
        <v>12</v>
      </c>
      <c r="D13" s="4">
        <f t="shared" si="0"/>
        <v>23</v>
      </c>
      <c r="E13" s="10">
        <f>(SUMIF(CSV!$A:$A,$A13,CSV!$Y:$Y)  + SUMIF(CSV!$B:$B,$A13,CSV!$Y:$Y) )/$D13</f>
        <v>11.260869565217391</v>
      </c>
      <c r="F13" s="6">
        <f>SUMIF(CSV!$A:$A,$A13,CSV!$Y:$Y)/$B13</f>
        <v>10.454545454545455</v>
      </c>
      <c r="G13" s="6">
        <f>SUMIF(CSV!$B:$B,$A13,CSV!$Y:$Y)/$C13</f>
        <v>12</v>
      </c>
      <c r="H13" s="10">
        <f>(SUMIF(CSV!$A:$A,$A13,CSV!$U:$U)  + SUMIF(CSV!$B:$B,$A13,CSV!$V:$V) )/$D13</f>
        <v>5.8260869565217392</v>
      </c>
      <c r="I13" s="6">
        <f>SUMIF(CSV!$A:$A,$A13,CSV!$U:$U)/$B13</f>
        <v>5.7272727272727275</v>
      </c>
      <c r="J13" s="6">
        <f>SUMIF(CSV!$B:$B,$A13,CSV!$V:$V)/$C13</f>
        <v>5.916666666666667</v>
      </c>
      <c r="K13" s="10">
        <f>(SUMIF(CSV!$A:$A,$A13,CSV!$W:$W)  + SUMIF(CSV!$B:$B,$A13,CSV!$X:$X) )/$D13</f>
        <v>5.4347826086956523</v>
      </c>
      <c r="L13" s="6">
        <f>SUMIF(CSV!$A:$A,$A13,CSV!$W:$W)/$B13</f>
        <v>4.7272727272727275</v>
      </c>
      <c r="M13" s="6">
        <f>SUMIF(CSV!$B:$B,$A13,CSV!$X:$X)/$C13</f>
        <v>6.083333333333333</v>
      </c>
      <c r="N13" s="11">
        <f>(COUNTIFS(CSV!$A:$A,$A13,CSV!$Y:$Y,"&gt;8") +COUNTIFS(CSV!$B:$B,$A13,CSV!$Y:$Y,"&gt;8"))/$D13</f>
        <v>0.73913043478260865</v>
      </c>
      <c r="O13" s="8">
        <f>COUNTIFS(CSV!$A:$A,$A13,CSV!$Y:$Y,"&gt;8")/$B13</f>
        <v>0.72727272727272729</v>
      </c>
      <c r="P13" s="8">
        <f>COUNTIFS(CSV!$B:$B,$A13,CSV!$Y:$Y,"&gt;8")/$C13</f>
        <v>0.75</v>
      </c>
      <c r="Q13" s="11">
        <f>(COUNTIFS(CSV!$A:$A,$A13,CSV!$Y:$Y,"&gt;10") +COUNTIFS(CSV!$B:$B,$A13,CSV!$Y:$Y,"&gt;10"))/$D13</f>
        <v>0.56521739130434778</v>
      </c>
      <c r="R13" s="8">
        <f>COUNTIFS(CSV!$A:$A,$A13,CSV!$Y:$Y,"&gt;10")/$B13</f>
        <v>0.54545454545454541</v>
      </c>
      <c r="S13" s="8">
        <f>COUNTIFS(CSV!$B:$B,$A13,CSV!$Y:$Y,"&gt;10")/$C13</f>
        <v>0.58333333333333337</v>
      </c>
      <c r="T13" s="11">
        <f>(COUNTIFS(CSV!$A:$A,$A13,CSV!$Y:$Y,"&lt;12") +COUNTIFS(CSV!$B:$B,$A13,CSV!$Y:$Y,"&lt;12"))/$D13</f>
        <v>0.52173913043478259</v>
      </c>
      <c r="U13" s="8">
        <f>COUNTIFS(CSV!$A:$A,$A13,CSV!$Y:$Y,"&lt;12")/$B13</f>
        <v>0.54545454545454541</v>
      </c>
      <c r="V13" s="8">
        <f>COUNTIFS(CSV!$B:$B,$A13,CSV!$Y:$Y,"&lt;12")/$C13</f>
        <v>0.5</v>
      </c>
    </row>
    <row r="14" spans="1:32" x14ac:dyDescent="0.3">
      <c r="A14" s="4" t="s">
        <v>12</v>
      </c>
      <c r="B14" s="9">
        <f>COUNTIF(CSV!A:A,A14)</f>
        <v>11</v>
      </c>
      <c r="C14" s="4">
        <f>COUNTIF(CSV!B:B,A14)</f>
        <v>12</v>
      </c>
      <c r="D14" s="4">
        <f t="shared" si="0"/>
        <v>23</v>
      </c>
      <c r="E14" s="10">
        <f>(SUMIF(CSV!$A:$A,$A14,CSV!$Y:$Y)  + SUMIF(CSV!$B:$B,$A14,CSV!$Y:$Y) )/$D14</f>
        <v>9.8695652173913047</v>
      </c>
      <c r="F14" s="6">
        <f>SUMIF(CSV!$A:$A,$A14,CSV!$Y:$Y)/$B14</f>
        <v>10.090909090909092</v>
      </c>
      <c r="G14" s="6">
        <f>SUMIF(CSV!$B:$B,$A14,CSV!$Y:$Y)/$C14</f>
        <v>9.6666666666666661</v>
      </c>
      <c r="H14" s="10">
        <f>(SUMIF(CSV!$A:$A,$A14,CSV!$U:$U)  + SUMIF(CSV!$B:$B,$A14,CSV!$V:$V) )/$D14</f>
        <v>6.3913043478260869</v>
      </c>
      <c r="I14" s="6">
        <f>SUMIF(CSV!$A:$A,$A14,CSV!$U:$U)/$B14</f>
        <v>7.0909090909090908</v>
      </c>
      <c r="J14" s="6">
        <f>SUMIF(CSV!$B:$B,$A14,CSV!$V:$V)/$C14</f>
        <v>5.75</v>
      </c>
      <c r="K14" s="10">
        <f>(SUMIF(CSV!$A:$A,$A14,CSV!$W:$W)  + SUMIF(CSV!$B:$B,$A14,CSV!$X:$X) )/$D14</f>
        <v>3.4782608695652173</v>
      </c>
      <c r="L14" s="6">
        <f>SUMIF(CSV!$A:$A,$A14,CSV!$W:$W)/$B14</f>
        <v>3</v>
      </c>
      <c r="M14" s="6">
        <f>SUMIF(CSV!$B:$B,$A14,CSV!$X:$X)/$C14</f>
        <v>3.9166666666666665</v>
      </c>
      <c r="N14" s="11">
        <f>(COUNTIFS(CSV!$A:$A,$A14,CSV!$Y:$Y,"&gt;8") +COUNTIFS(CSV!$B:$B,$A14,CSV!$Y:$Y,"&gt;8"))/$D14</f>
        <v>0.69565217391304346</v>
      </c>
      <c r="O14" s="8">
        <f>COUNTIFS(CSV!$A:$A,$A14,CSV!$Y:$Y,"&gt;8")/$B14</f>
        <v>0.72727272727272729</v>
      </c>
      <c r="P14" s="8">
        <f>COUNTIFS(CSV!$B:$B,$A14,CSV!$Y:$Y,"&gt;8")/$C14</f>
        <v>0.66666666666666663</v>
      </c>
      <c r="Q14" s="11">
        <f>(COUNTIFS(CSV!$A:$A,$A14,CSV!$Y:$Y,"&gt;10") +COUNTIFS(CSV!$B:$B,$A14,CSV!$Y:$Y,"&gt;10"))/$D14</f>
        <v>0.39130434782608697</v>
      </c>
      <c r="R14" s="8">
        <f>COUNTIFS(CSV!$A:$A,$A14,CSV!$Y:$Y,"&gt;10")/$B14</f>
        <v>0.36363636363636365</v>
      </c>
      <c r="S14" s="8">
        <f>COUNTIFS(CSV!$B:$B,$A14,CSV!$Y:$Y,"&gt;10")/$C14</f>
        <v>0.41666666666666669</v>
      </c>
      <c r="T14" s="11">
        <f>(COUNTIFS(CSV!$A:$A,$A14,CSV!$Y:$Y,"&lt;12") +COUNTIFS(CSV!$B:$B,$A14,CSV!$Y:$Y,"&lt;12"))/$D14</f>
        <v>0.69565217391304346</v>
      </c>
      <c r="U14" s="8">
        <f>COUNTIFS(CSV!$A:$A,$A14,CSV!$Y:$Y,"&lt;12")/$B14</f>
        <v>0.72727272727272729</v>
      </c>
      <c r="V14" s="8">
        <f>COUNTIFS(CSV!$B:$B,$A14,CSV!$Y:$Y,"&lt;12")/$C14</f>
        <v>0.66666666666666663</v>
      </c>
    </row>
    <row r="15" spans="1:32" x14ac:dyDescent="0.3">
      <c r="A15" s="4" t="s">
        <v>7</v>
      </c>
      <c r="B15" s="9">
        <f>COUNTIF(CSV!A:A,A15)</f>
        <v>12</v>
      </c>
      <c r="C15" s="4">
        <f>COUNTIF(CSV!B:B,A15)</f>
        <v>10</v>
      </c>
      <c r="D15" s="4">
        <f t="shared" si="0"/>
        <v>22</v>
      </c>
      <c r="E15" s="10">
        <f>(SUMIF(CSV!$A:$A,$A15,CSV!$Y:$Y)  + SUMIF(CSV!$B:$B,$A15,CSV!$Y:$Y) )/$D15</f>
        <v>10.363636363636363</v>
      </c>
      <c r="F15" s="6">
        <f>SUMIF(CSV!$A:$A,$A15,CSV!$Y:$Y)/$B15</f>
        <v>9.8333333333333339</v>
      </c>
      <c r="G15" s="6">
        <f>SUMIF(CSV!$B:$B,$A15,CSV!$Y:$Y)/$C15</f>
        <v>11</v>
      </c>
      <c r="H15" s="10">
        <f>(SUMIF(CSV!$A:$A,$A15,CSV!$U:$U)  + SUMIF(CSV!$B:$B,$A15,CSV!$V:$V) )/$D15</f>
        <v>7.8636363636363633</v>
      </c>
      <c r="I15" s="6">
        <f>SUMIF(CSV!$A:$A,$A15,CSV!$U:$U)/$B15</f>
        <v>7.833333333333333</v>
      </c>
      <c r="J15" s="6">
        <f>SUMIF(CSV!$B:$B,$A15,CSV!$V:$V)/$C15</f>
        <v>7.9</v>
      </c>
      <c r="K15" s="10">
        <f>(SUMIF(CSV!$A:$A,$A15,CSV!$W:$W)  + SUMIF(CSV!$B:$B,$A15,CSV!$X:$X) )/$D15</f>
        <v>2.5</v>
      </c>
      <c r="L15" s="6">
        <f>SUMIF(CSV!$A:$A,$A15,CSV!$W:$W)/$B15</f>
        <v>2</v>
      </c>
      <c r="M15" s="6">
        <f>SUMIF(CSV!$B:$B,$A15,CSV!$X:$X)/$C15</f>
        <v>3.1</v>
      </c>
      <c r="N15" s="11">
        <f>(COUNTIFS(CSV!$A:$A,$A15,CSV!$Y:$Y,"&gt;8") +COUNTIFS(CSV!$B:$B,$A15,CSV!$Y:$Y,"&gt;8"))/$D15</f>
        <v>0.72727272727272729</v>
      </c>
      <c r="O15" s="8">
        <f>COUNTIFS(CSV!$A:$A,$A15,CSV!$Y:$Y,"&gt;8")/$B15</f>
        <v>0.58333333333333337</v>
      </c>
      <c r="P15" s="8">
        <f>COUNTIFS(CSV!$B:$B,$A15,CSV!$Y:$Y,"&gt;8")/$C15</f>
        <v>0.9</v>
      </c>
      <c r="Q15" s="11">
        <f>(COUNTIFS(CSV!$A:$A,$A15,CSV!$Y:$Y,"&gt;10") +COUNTIFS(CSV!$B:$B,$A15,CSV!$Y:$Y,"&gt;10"))/$D15</f>
        <v>0.54545454545454541</v>
      </c>
      <c r="R15" s="8">
        <f>COUNTIFS(CSV!$A:$A,$A15,CSV!$Y:$Y,"&gt;10")/$B15</f>
        <v>0.58333333333333337</v>
      </c>
      <c r="S15" s="8">
        <f>COUNTIFS(CSV!$B:$B,$A15,CSV!$Y:$Y,"&gt;10")/$C15</f>
        <v>0.5</v>
      </c>
      <c r="T15" s="11">
        <f>(COUNTIFS(CSV!$A:$A,$A15,CSV!$Y:$Y,"&lt;12") +COUNTIFS(CSV!$B:$B,$A15,CSV!$Y:$Y,"&lt;12"))/$D15</f>
        <v>0.59090909090909094</v>
      </c>
      <c r="U15" s="8">
        <f>COUNTIFS(CSV!$A:$A,$A15,CSV!$Y:$Y,"&lt;12")/$B15</f>
        <v>0.5</v>
      </c>
      <c r="V15" s="8">
        <f>COUNTIFS(CSV!$B:$B,$A15,CSV!$Y:$Y,"&lt;12")/$C15</f>
        <v>0.7</v>
      </c>
    </row>
    <row r="16" spans="1:32" x14ac:dyDescent="0.3">
      <c r="A16" s="4" t="s">
        <v>14</v>
      </c>
      <c r="B16" s="9">
        <f>COUNTIF(CSV!A:A,A16)</f>
        <v>11</v>
      </c>
      <c r="C16" s="4">
        <f>COUNTIF(CSV!B:B,A16)</f>
        <v>12</v>
      </c>
      <c r="D16" s="4">
        <f t="shared" si="0"/>
        <v>23</v>
      </c>
      <c r="E16" s="10">
        <f>(SUMIF(CSV!$A:$A,$A16,CSV!$Y:$Y)  + SUMIF(CSV!$B:$B,$A16,CSV!$Y:$Y) )/$D16</f>
        <v>10.043478260869565</v>
      </c>
      <c r="F16" s="6">
        <f>SUMIF(CSV!$A:$A,$A16,CSV!$Y:$Y)/$B16</f>
        <v>10.272727272727273</v>
      </c>
      <c r="G16" s="6">
        <f>SUMIF(CSV!$B:$B,$A16,CSV!$Y:$Y)/$C16</f>
        <v>9.8333333333333339</v>
      </c>
      <c r="H16" s="10">
        <f>(SUMIF(CSV!$A:$A,$A16,CSV!$U:$U)  + SUMIF(CSV!$B:$B,$A16,CSV!$V:$V) )/$D16</f>
        <v>5.4347826086956523</v>
      </c>
      <c r="I16" s="6">
        <f>SUMIF(CSV!$A:$A,$A16,CSV!$U:$U)/$B16</f>
        <v>6.2727272727272725</v>
      </c>
      <c r="J16" s="6">
        <f>SUMIF(CSV!$B:$B,$A16,CSV!$V:$V)/$C16</f>
        <v>4.666666666666667</v>
      </c>
      <c r="K16" s="10">
        <f>(SUMIF(CSV!$A:$A,$A16,CSV!$W:$W)  + SUMIF(CSV!$B:$B,$A16,CSV!$X:$X) )/$D16</f>
        <v>4.6086956521739131</v>
      </c>
      <c r="L16" s="6">
        <f>SUMIF(CSV!$A:$A,$A16,CSV!$W:$W)/$B16</f>
        <v>4</v>
      </c>
      <c r="M16" s="6">
        <f>SUMIF(CSV!$B:$B,$A16,CSV!$X:$X)/$C16</f>
        <v>5.166666666666667</v>
      </c>
      <c r="N16" s="11">
        <f>(COUNTIFS(CSV!$A:$A,$A16,CSV!$Y:$Y,"&gt;8") +COUNTIFS(CSV!$B:$B,$A16,CSV!$Y:$Y,"&gt;8"))/$D16</f>
        <v>0.56521739130434778</v>
      </c>
      <c r="O16" s="8">
        <f>COUNTIFS(CSV!$A:$A,$A16,CSV!$Y:$Y,"&gt;8")/$B16</f>
        <v>0.63636363636363635</v>
      </c>
      <c r="P16" s="8">
        <f>COUNTIFS(CSV!$B:$B,$A16,CSV!$Y:$Y,"&gt;8")/$C16</f>
        <v>0.5</v>
      </c>
      <c r="Q16" s="11">
        <f>(COUNTIFS(CSV!$A:$A,$A16,CSV!$Y:$Y,"&gt;10") +COUNTIFS(CSV!$B:$B,$A16,CSV!$Y:$Y,"&gt;10"))/$D16</f>
        <v>0.47826086956521741</v>
      </c>
      <c r="R16" s="8">
        <f>COUNTIFS(CSV!$A:$A,$A16,CSV!$Y:$Y,"&gt;10")/$B16</f>
        <v>0.45454545454545453</v>
      </c>
      <c r="S16" s="8">
        <f>COUNTIFS(CSV!$B:$B,$A16,CSV!$Y:$Y,"&gt;10")/$C16</f>
        <v>0.5</v>
      </c>
      <c r="T16" s="11">
        <f>(COUNTIFS(CSV!$A:$A,$A16,CSV!$Y:$Y,"&lt;12") +COUNTIFS(CSV!$B:$B,$A16,CSV!$Y:$Y,"&lt;12"))/$D16</f>
        <v>0.65217391304347827</v>
      </c>
      <c r="U16" s="8">
        <f>COUNTIFS(CSV!$A:$A,$A16,CSV!$Y:$Y,"&lt;12")/$B16</f>
        <v>0.63636363636363635</v>
      </c>
      <c r="V16" s="8">
        <f>COUNTIFS(CSV!$B:$B,$A16,CSV!$Y:$Y,"&lt;12")/$C16</f>
        <v>0.66666666666666663</v>
      </c>
    </row>
    <row r="17" spans="1:22" x14ac:dyDescent="0.3">
      <c r="A17" s="5" t="s">
        <v>16</v>
      </c>
      <c r="B17" s="9">
        <f>COUNTIF(CSV!A:A,A17)</f>
        <v>12</v>
      </c>
      <c r="C17" s="4">
        <f>COUNTIF(CSV!B:B,A17)</f>
        <v>11</v>
      </c>
      <c r="D17" s="4">
        <f t="shared" si="0"/>
        <v>23</v>
      </c>
      <c r="E17" s="10">
        <f>(SUMIF(CSV!$A:$A,$A17,CSV!$Y:$Y)  + SUMIF(CSV!$B:$B,$A17,CSV!$Y:$Y) )/$D17</f>
        <v>11.347826086956522</v>
      </c>
      <c r="F17" s="6">
        <f>SUMIF(CSV!$A:$A,$A17,CSV!$Y:$Y)/$B17</f>
        <v>11.416666666666666</v>
      </c>
      <c r="G17" s="6">
        <f>SUMIF(CSV!$B:$B,$A17,CSV!$Y:$Y)/$C17</f>
        <v>11.272727272727273</v>
      </c>
      <c r="H17" s="10">
        <f>(SUMIF(CSV!$A:$A,$A17,CSV!$U:$U)  + SUMIF(CSV!$B:$B,$A17,CSV!$V:$V) )/$D17</f>
        <v>4.8260869565217392</v>
      </c>
      <c r="I17" s="6">
        <f>SUMIF(CSV!$A:$A,$A17,CSV!$U:$U)/$B17</f>
        <v>6</v>
      </c>
      <c r="J17" s="6">
        <f>SUMIF(CSV!$B:$B,$A17,CSV!$V:$V)/$C17</f>
        <v>3.5454545454545454</v>
      </c>
      <c r="K17" s="10">
        <f>(SUMIF(CSV!$A:$A,$A17,CSV!$W:$W)  + SUMIF(CSV!$B:$B,$A17,CSV!$X:$X) )/$D17</f>
        <v>6.5217391304347823</v>
      </c>
      <c r="L17" s="6">
        <f>SUMIF(CSV!$A:$A,$A17,CSV!$W:$W)/$B17</f>
        <v>5.416666666666667</v>
      </c>
      <c r="M17" s="6">
        <f>SUMIF(CSV!$B:$B,$A17,CSV!$X:$X)/$C17</f>
        <v>7.7272727272727275</v>
      </c>
      <c r="N17" s="11">
        <f>(COUNTIFS(CSV!$A:$A,$A17,CSV!$Y:$Y,"&gt;8") +COUNTIFS(CSV!$B:$B,$A17,CSV!$Y:$Y,"&gt;8"))/$D17</f>
        <v>0.82608695652173914</v>
      </c>
      <c r="O17" s="8">
        <f>COUNTIFS(CSV!$A:$A,$A17,CSV!$Y:$Y,"&gt;8")/$B17</f>
        <v>0.75</v>
      </c>
      <c r="P17" s="8">
        <f>COUNTIFS(CSV!$B:$B,$A17,CSV!$Y:$Y,"&gt;8")/$C17</f>
        <v>0.90909090909090906</v>
      </c>
      <c r="Q17" s="11">
        <f>(COUNTIFS(CSV!$A:$A,$A17,CSV!$Y:$Y,"&gt;10") +COUNTIFS(CSV!$B:$B,$A17,CSV!$Y:$Y,"&gt;10"))/$D17</f>
        <v>0.52173913043478259</v>
      </c>
      <c r="R17" s="8">
        <f>COUNTIFS(CSV!$A:$A,$A17,CSV!$Y:$Y,"&gt;10")/$B17</f>
        <v>0.5</v>
      </c>
      <c r="S17" s="8">
        <f>COUNTIFS(CSV!$B:$B,$A17,CSV!$Y:$Y,"&gt;10")/$C17</f>
        <v>0.54545454545454541</v>
      </c>
      <c r="T17" s="11">
        <f>(COUNTIFS(CSV!$A:$A,$A17,CSV!$Y:$Y,"&lt;12") +COUNTIFS(CSV!$B:$B,$A17,CSV!$Y:$Y,"&lt;12"))/$D17</f>
        <v>0.52173913043478259</v>
      </c>
      <c r="U17" s="8">
        <f>COUNTIFS(CSV!$A:$A,$A17,CSV!$Y:$Y,"&lt;12")/$B17</f>
        <v>0.5</v>
      </c>
      <c r="V17" s="8">
        <f>COUNTIFS(CSV!$B:$B,$A17,CSV!$Y:$Y,"&lt;12")/$C17</f>
        <v>0.54545454545454541</v>
      </c>
    </row>
    <row r="18" spans="1:22" x14ac:dyDescent="0.3">
      <c r="A18" s="4" t="s">
        <v>18</v>
      </c>
      <c r="B18" s="9">
        <f>COUNTIF(CSV!A:A,A18)</f>
        <v>11</v>
      </c>
      <c r="C18" s="4">
        <f>COUNTIF(CSV!B:B,A18)</f>
        <v>12</v>
      </c>
      <c r="D18" s="4">
        <f t="shared" si="0"/>
        <v>23</v>
      </c>
      <c r="E18" s="10">
        <f>(SUMIF(CSV!$A:$A,$A18,CSV!$Y:$Y)  + SUMIF(CSV!$B:$B,$A18,CSV!$Y:$Y) )/$D18</f>
        <v>10.695652173913043</v>
      </c>
      <c r="F18" s="6">
        <f>SUMIF(CSV!$A:$A,$A18,CSV!$Y:$Y)/$B18</f>
        <v>10.909090909090908</v>
      </c>
      <c r="G18" s="6">
        <f>SUMIF(CSV!$B:$B,$A18,CSV!$Y:$Y)/$C18</f>
        <v>10.5</v>
      </c>
      <c r="H18" s="10">
        <f>(SUMIF(CSV!$A:$A,$A18,CSV!$U:$U)  + SUMIF(CSV!$B:$B,$A18,CSV!$V:$V) )/$D18</f>
        <v>4.7826086956521738</v>
      </c>
      <c r="I18" s="6">
        <f>SUMIF(CSV!$A:$A,$A18,CSV!$U:$U)/$B18</f>
        <v>5.2727272727272725</v>
      </c>
      <c r="J18" s="6">
        <f>SUMIF(CSV!$B:$B,$A18,CSV!$V:$V)/$C18</f>
        <v>4.333333333333333</v>
      </c>
      <c r="K18" s="10">
        <f>(SUMIF(CSV!$A:$A,$A18,CSV!$W:$W)  + SUMIF(CSV!$B:$B,$A18,CSV!$X:$X) )/$D18</f>
        <v>5.9130434782608692</v>
      </c>
      <c r="L18" s="6">
        <f>SUMIF(CSV!$A:$A,$A18,CSV!$W:$W)/$B18</f>
        <v>5.6363636363636367</v>
      </c>
      <c r="M18" s="6">
        <f>SUMIF(CSV!$B:$B,$A18,CSV!$X:$X)/$C18</f>
        <v>6.166666666666667</v>
      </c>
      <c r="N18" s="11">
        <f>(COUNTIFS(CSV!$A:$A,$A18,CSV!$Y:$Y,"&gt;8") +COUNTIFS(CSV!$B:$B,$A18,CSV!$Y:$Y,"&gt;8"))/$D18</f>
        <v>0.78260869565217395</v>
      </c>
      <c r="O18" s="8">
        <f>COUNTIFS(CSV!$A:$A,$A18,CSV!$Y:$Y,"&gt;8")/$B18</f>
        <v>0.81818181818181823</v>
      </c>
      <c r="P18" s="8">
        <f>COUNTIFS(CSV!$B:$B,$A18,CSV!$Y:$Y,"&gt;8")/$C18</f>
        <v>0.75</v>
      </c>
      <c r="Q18" s="11">
        <f>(COUNTIFS(CSV!$A:$A,$A18,CSV!$Y:$Y,"&gt;10") +COUNTIFS(CSV!$B:$B,$A18,CSV!$Y:$Y,"&gt;10"))/$D18</f>
        <v>0.47826086956521741</v>
      </c>
      <c r="R18" s="8">
        <f>COUNTIFS(CSV!$A:$A,$A18,CSV!$Y:$Y,"&gt;10")/$B18</f>
        <v>0.54545454545454541</v>
      </c>
      <c r="S18" s="8">
        <f>COUNTIFS(CSV!$B:$B,$A18,CSV!$Y:$Y,"&gt;10")/$C18</f>
        <v>0.41666666666666669</v>
      </c>
      <c r="T18" s="11">
        <f>(COUNTIFS(CSV!$A:$A,$A18,CSV!$Y:$Y,"&lt;12") +COUNTIFS(CSV!$B:$B,$A18,CSV!$Y:$Y,"&lt;12"))/$D18</f>
        <v>0.60869565217391308</v>
      </c>
      <c r="U18" s="8">
        <f>COUNTIFS(CSV!$A:$A,$A18,CSV!$Y:$Y,"&lt;12")/$B18</f>
        <v>0.54545454545454541</v>
      </c>
      <c r="V18" s="8">
        <f>COUNTIFS(CSV!$B:$B,$A18,CSV!$Y:$Y,"&lt;12")/$C18</f>
        <v>0.66666666666666663</v>
      </c>
    </row>
    <row r="19" spans="1:22" x14ac:dyDescent="0.3">
      <c r="A19" s="4" t="s">
        <v>17</v>
      </c>
      <c r="B19" s="9">
        <f>COUNTIF(CSV!A:A,A19)</f>
        <v>10</v>
      </c>
      <c r="C19" s="4">
        <f>COUNTIF(CSV!B:B,A19)</f>
        <v>12</v>
      </c>
      <c r="D19" s="4">
        <f t="shared" si="0"/>
        <v>22</v>
      </c>
      <c r="E19" s="10">
        <f>(SUMIF(CSV!$A:$A,$A19,CSV!$Y:$Y)  + SUMIF(CSV!$B:$B,$A19,CSV!$Y:$Y) )/$D19</f>
        <v>9.6818181818181817</v>
      </c>
      <c r="F19" s="6">
        <f>SUMIF(CSV!$A:$A,$A19,CSV!$Y:$Y)/$B19</f>
        <v>9.6999999999999993</v>
      </c>
      <c r="G19" s="6">
        <f>SUMIF(CSV!$B:$B,$A19,CSV!$Y:$Y)/$C19</f>
        <v>9.6666666666666661</v>
      </c>
      <c r="H19" s="10">
        <f>(SUMIF(CSV!$A:$A,$A19,CSV!$U:$U)  + SUMIF(CSV!$B:$B,$A19,CSV!$V:$V) )/$D19</f>
        <v>4.8181818181818183</v>
      </c>
      <c r="I19" s="6">
        <f>SUMIF(CSV!$A:$A,$A19,CSV!$U:$U)/$B19</f>
        <v>5.5</v>
      </c>
      <c r="J19" s="6">
        <f>SUMIF(CSV!$B:$B,$A19,CSV!$V:$V)/$C19</f>
        <v>4.25</v>
      </c>
      <c r="K19" s="10">
        <f>(SUMIF(CSV!$A:$A,$A19,CSV!$W:$W)  + SUMIF(CSV!$B:$B,$A19,CSV!$X:$X) )/$D19</f>
        <v>4.8636363636363633</v>
      </c>
      <c r="L19" s="6">
        <f>SUMIF(CSV!$A:$A,$A19,CSV!$W:$W)/$B19</f>
        <v>4.2</v>
      </c>
      <c r="M19" s="6">
        <f>SUMIF(CSV!$B:$B,$A19,CSV!$X:$X)/$C19</f>
        <v>5.416666666666667</v>
      </c>
      <c r="N19" s="11">
        <f>(COUNTIFS(CSV!$A:$A,$A19,CSV!$Y:$Y,"&gt;8") +COUNTIFS(CSV!$B:$B,$A19,CSV!$Y:$Y,"&gt;8"))/$D19</f>
        <v>0.54545454545454541</v>
      </c>
      <c r="O19" s="8">
        <f>COUNTIFS(CSV!$A:$A,$A19,CSV!$Y:$Y,"&gt;8")/$B19</f>
        <v>0.6</v>
      </c>
      <c r="P19" s="8">
        <f>COUNTIFS(CSV!$B:$B,$A19,CSV!$Y:$Y,"&gt;8")/$C19</f>
        <v>0.5</v>
      </c>
      <c r="Q19" s="11">
        <f>(COUNTIFS(CSV!$A:$A,$A19,CSV!$Y:$Y,"&gt;10") +COUNTIFS(CSV!$B:$B,$A19,CSV!$Y:$Y,"&gt;10"))/$D19</f>
        <v>0.45454545454545453</v>
      </c>
      <c r="R19" s="8">
        <f>COUNTIFS(CSV!$A:$A,$A19,CSV!$Y:$Y,"&gt;10")/$B19</f>
        <v>0.4</v>
      </c>
      <c r="S19" s="8">
        <f>COUNTIFS(CSV!$B:$B,$A19,CSV!$Y:$Y,"&gt;10")/$C19</f>
        <v>0.5</v>
      </c>
      <c r="T19" s="11">
        <f>(COUNTIFS(CSV!$A:$A,$A19,CSV!$Y:$Y,"&lt;12") +COUNTIFS(CSV!$B:$B,$A19,CSV!$Y:$Y,"&lt;12"))/$D19</f>
        <v>0.68181818181818177</v>
      </c>
      <c r="U19" s="8">
        <f>COUNTIFS(CSV!$A:$A,$A19,CSV!$Y:$Y,"&lt;12")/$B19</f>
        <v>0.8</v>
      </c>
      <c r="V19" s="8">
        <f>COUNTIFS(CSV!$B:$B,$A19,CSV!$Y:$Y,"&lt;12")/$C19</f>
        <v>0.58333333333333337</v>
      </c>
    </row>
    <row r="20" spans="1:22" x14ac:dyDescent="0.3">
      <c r="A20" s="4" t="s">
        <v>20</v>
      </c>
      <c r="B20" s="9">
        <f>COUNTIF(CSV!A:A,A20)</f>
        <v>12</v>
      </c>
      <c r="C20" s="4">
        <f>COUNTIF(CSV!B:B,A20)</f>
        <v>11</v>
      </c>
      <c r="D20" s="4">
        <f t="shared" si="0"/>
        <v>23</v>
      </c>
      <c r="E20" s="10">
        <f>(SUMIF(CSV!$A:$A,$A20,CSV!$Y:$Y)  + SUMIF(CSV!$B:$B,$A20,CSV!$Y:$Y) )/$D20</f>
        <v>11.086956521739131</v>
      </c>
      <c r="F20" s="6">
        <f>SUMIF(CSV!$A:$A,$A20,CSV!$Y:$Y)/$B20</f>
        <v>10.166666666666666</v>
      </c>
      <c r="G20" s="6">
        <f>SUMIF(CSV!$B:$B,$A20,CSV!$Y:$Y)/$C20</f>
        <v>12.090909090909092</v>
      </c>
      <c r="H20" s="10">
        <f>(SUMIF(CSV!$A:$A,$A20,CSV!$U:$U)  + SUMIF(CSV!$B:$B,$A20,CSV!$V:$V) )/$D20</f>
        <v>5.0434782608695654</v>
      </c>
      <c r="I20" s="6">
        <f>SUMIF(CSV!$A:$A,$A20,CSV!$U:$U)/$B20</f>
        <v>4.666666666666667</v>
      </c>
      <c r="J20" s="6">
        <f>SUMIF(CSV!$B:$B,$A20,CSV!$V:$V)/$C20</f>
        <v>5.4545454545454541</v>
      </c>
      <c r="K20" s="10">
        <f>(SUMIF(CSV!$A:$A,$A20,CSV!$W:$W)  + SUMIF(CSV!$B:$B,$A20,CSV!$X:$X) )/$D20</f>
        <v>6.0434782608695654</v>
      </c>
      <c r="L20" s="6">
        <f>SUMIF(CSV!$A:$A,$A20,CSV!$W:$W)/$B20</f>
        <v>5.5</v>
      </c>
      <c r="M20" s="6">
        <f>SUMIF(CSV!$B:$B,$A20,CSV!$X:$X)/$C20</f>
        <v>6.6363636363636367</v>
      </c>
      <c r="N20" s="11">
        <f>(COUNTIFS(CSV!$A:$A,$A20,CSV!$Y:$Y,"&gt;8") +COUNTIFS(CSV!$B:$B,$A20,CSV!$Y:$Y,"&gt;8"))/$D20</f>
        <v>0.73913043478260865</v>
      </c>
      <c r="O20" s="8">
        <f>COUNTIFS(CSV!$A:$A,$A20,CSV!$Y:$Y,"&gt;8")/$B20</f>
        <v>0.66666666666666663</v>
      </c>
      <c r="P20" s="8">
        <f>COUNTIFS(CSV!$B:$B,$A20,CSV!$Y:$Y,"&gt;8")/$C20</f>
        <v>0.81818181818181823</v>
      </c>
      <c r="Q20" s="11">
        <f>(COUNTIFS(CSV!$A:$A,$A20,CSV!$Y:$Y,"&gt;10") +COUNTIFS(CSV!$B:$B,$A20,CSV!$Y:$Y,"&gt;10"))/$D20</f>
        <v>0.52173913043478259</v>
      </c>
      <c r="R20" s="8">
        <f>COUNTIFS(CSV!$A:$A,$A20,CSV!$Y:$Y,"&gt;10")/$B20</f>
        <v>0.33333333333333331</v>
      </c>
      <c r="S20" s="8">
        <f>COUNTIFS(CSV!$B:$B,$A20,CSV!$Y:$Y,"&gt;10")/$C20</f>
        <v>0.72727272727272729</v>
      </c>
      <c r="T20" s="11">
        <f>(COUNTIFS(CSV!$A:$A,$A20,CSV!$Y:$Y,"&lt;12") +COUNTIFS(CSV!$B:$B,$A20,CSV!$Y:$Y,"&lt;12"))/$D20</f>
        <v>0.47826086956521741</v>
      </c>
      <c r="U20" s="8">
        <f>COUNTIFS(CSV!$A:$A,$A20,CSV!$Y:$Y,"&lt;12")/$B20</f>
        <v>0.66666666666666663</v>
      </c>
      <c r="V20" s="8">
        <f>COUNTIFS(CSV!$B:$B,$A20,CSV!$Y:$Y,"&lt;12")/$C20</f>
        <v>0.27272727272727271</v>
      </c>
    </row>
    <row r="21" spans="1:22" x14ac:dyDescent="0.3">
      <c r="A21" s="4" t="s">
        <v>13</v>
      </c>
      <c r="B21" s="9">
        <f>COUNTIF(CSV!A:A,A21)</f>
        <v>12</v>
      </c>
      <c r="C21" s="4">
        <f>COUNTIF(CSV!B:B,A21)</f>
        <v>11</v>
      </c>
      <c r="D21" s="4">
        <f t="shared" si="0"/>
        <v>23</v>
      </c>
      <c r="E21" s="10">
        <f>(SUMIF(CSV!$A:$A,$A21,CSV!$Y:$Y)  + SUMIF(CSV!$B:$B,$A21,CSV!$Y:$Y) )/$D21</f>
        <v>10</v>
      </c>
      <c r="F21" s="6">
        <f>SUMIF(CSV!$A:$A,$A21,CSV!$Y:$Y)/$B21</f>
        <v>10.916666666666666</v>
      </c>
      <c r="G21" s="6">
        <f>SUMIF(CSV!$B:$B,$A21,CSV!$Y:$Y)/$C21</f>
        <v>9</v>
      </c>
      <c r="H21" s="10">
        <f>(SUMIF(CSV!$A:$A,$A21,CSV!$U:$U)  + SUMIF(CSV!$B:$B,$A21,CSV!$V:$V) )/$D21</f>
        <v>5.2173913043478262</v>
      </c>
      <c r="I21" s="6">
        <f>SUMIF(CSV!$A:$A,$A21,CSV!$U:$U)/$B21</f>
        <v>6.333333333333333</v>
      </c>
      <c r="J21" s="6">
        <f>SUMIF(CSV!$B:$B,$A21,CSV!$V:$V)/$C21</f>
        <v>4</v>
      </c>
      <c r="K21" s="10">
        <f>(SUMIF(CSV!$A:$A,$A21,CSV!$W:$W)  + SUMIF(CSV!$B:$B,$A21,CSV!$X:$X) )/$D21</f>
        <v>4.7826086956521738</v>
      </c>
      <c r="L21" s="6">
        <f>SUMIF(CSV!$A:$A,$A21,CSV!$W:$W)/$B21</f>
        <v>4.583333333333333</v>
      </c>
      <c r="M21" s="6">
        <f>SUMIF(CSV!$B:$B,$A21,CSV!$X:$X)/$C21</f>
        <v>5</v>
      </c>
      <c r="N21" s="11">
        <f>(COUNTIFS(CSV!$A:$A,$A21,CSV!$Y:$Y,"&gt;8") +COUNTIFS(CSV!$B:$B,$A21,CSV!$Y:$Y,"&gt;8"))/$D21</f>
        <v>0.73913043478260865</v>
      </c>
      <c r="O21" s="8">
        <f>COUNTIFS(CSV!$A:$A,$A21,CSV!$Y:$Y,"&gt;8")/$B21</f>
        <v>0.75</v>
      </c>
      <c r="P21" s="8">
        <f>COUNTIFS(CSV!$B:$B,$A21,CSV!$Y:$Y,"&gt;8")/$C21</f>
        <v>0.72727272727272729</v>
      </c>
      <c r="Q21" s="11">
        <f>(COUNTIFS(CSV!$A:$A,$A21,CSV!$Y:$Y,"&gt;10") +COUNTIFS(CSV!$B:$B,$A21,CSV!$Y:$Y,"&gt;10"))/$D21</f>
        <v>0.30434782608695654</v>
      </c>
      <c r="R21" s="8">
        <f>COUNTIFS(CSV!$A:$A,$A21,CSV!$Y:$Y,"&gt;10")/$B21</f>
        <v>0.41666666666666669</v>
      </c>
      <c r="S21" s="8">
        <f>COUNTIFS(CSV!$B:$B,$A21,CSV!$Y:$Y,"&gt;10")/$C21</f>
        <v>0.18181818181818182</v>
      </c>
      <c r="T21" s="11">
        <f>(COUNTIFS(CSV!$A:$A,$A21,CSV!$Y:$Y,"&lt;12") +COUNTIFS(CSV!$B:$B,$A21,CSV!$Y:$Y,"&lt;12"))/$D21</f>
        <v>0.78260869565217395</v>
      </c>
      <c r="U21" s="8">
        <f>COUNTIFS(CSV!$A:$A,$A21,CSV!$Y:$Y,"&lt;12")/$B21</f>
        <v>0.58333333333333337</v>
      </c>
      <c r="V21" s="8">
        <f>COUNTIFS(CSV!$B:$B,$A21,CSV!$Y:$Y,"&lt;12")/$C21</f>
        <v>1</v>
      </c>
    </row>
    <row r="22" spans="1:22" x14ac:dyDescent="0.3">
      <c r="A22" s="4" t="s">
        <v>22</v>
      </c>
      <c r="B22" s="9">
        <f>COUNTIF(CSV!A:A,A22)</f>
        <v>12</v>
      </c>
      <c r="C22" s="4">
        <f>COUNTIF(CSV!B:B,A22)</f>
        <v>11</v>
      </c>
      <c r="D22" s="4">
        <f t="shared" si="0"/>
        <v>23</v>
      </c>
      <c r="E22" s="10">
        <f>(SUMIF(CSV!$A:$A,$A22,CSV!$Y:$Y)  + SUMIF(CSV!$B:$B,$A22,CSV!$Y:$Y) )/$D22</f>
        <v>10.173913043478262</v>
      </c>
      <c r="F22" s="6">
        <f>SUMIF(CSV!$A:$A,$A22,CSV!$Y:$Y)/$B22</f>
        <v>10.25</v>
      </c>
      <c r="G22" s="6">
        <f>SUMIF(CSV!$B:$B,$A22,CSV!$Y:$Y)/$C22</f>
        <v>10.090909090909092</v>
      </c>
      <c r="H22" s="10">
        <f>(SUMIF(CSV!$A:$A,$A22,CSV!$U:$U)  + SUMIF(CSV!$B:$B,$A22,CSV!$V:$V) )/$D22</f>
        <v>4.6521739130434785</v>
      </c>
      <c r="I22" s="6">
        <f>SUMIF(CSV!$A:$A,$A22,CSV!$U:$U)/$B22</f>
        <v>4.583333333333333</v>
      </c>
      <c r="J22" s="6">
        <f>SUMIF(CSV!$B:$B,$A22,CSV!$V:$V)/$C22</f>
        <v>4.7272727272727275</v>
      </c>
      <c r="K22" s="10">
        <f>(SUMIF(CSV!$A:$A,$A22,CSV!$W:$W)  + SUMIF(CSV!$B:$B,$A22,CSV!$X:$X) )/$D22</f>
        <v>5.5217391304347823</v>
      </c>
      <c r="L22" s="6">
        <f>SUMIF(CSV!$A:$A,$A22,CSV!$W:$W)/$B22</f>
        <v>5.666666666666667</v>
      </c>
      <c r="M22" s="6">
        <f>SUMIF(CSV!$B:$B,$A22,CSV!$X:$X)/$C22</f>
        <v>5.3636363636363633</v>
      </c>
      <c r="N22" s="11">
        <f>(COUNTIFS(CSV!$A:$A,$A22,CSV!$Y:$Y,"&gt;8") +COUNTIFS(CSV!$B:$B,$A22,CSV!$Y:$Y,"&gt;8"))/$D22</f>
        <v>0.73913043478260865</v>
      </c>
      <c r="O22" s="8">
        <f>COUNTIFS(CSV!$A:$A,$A22,CSV!$Y:$Y,"&gt;8")/$B22</f>
        <v>0.66666666666666663</v>
      </c>
      <c r="P22" s="8">
        <f>COUNTIFS(CSV!$B:$B,$A22,CSV!$Y:$Y,"&gt;8")/$C22</f>
        <v>0.81818181818181823</v>
      </c>
      <c r="Q22" s="11">
        <f>(COUNTIFS(CSV!$A:$A,$A22,CSV!$Y:$Y,"&gt;10") +COUNTIFS(CSV!$B:$B,$A22,CSV!$Y:$Y,"&gt;10"))/$D22</f>
        <v>0.43478260869565216</v>
      </c>
      <c r="R22" s="8">
        <f>COUNTIFS(CSV!$A:$A,$A22,CSV!$Y:$Y,"&gt;10")/$B22</f>
        <v>0.41666666666666669</v>
      </c>
      <c r="S22" s="8">
        <f>COUNTIFS(CSV!$B:$B,$A22,CSV!$Y:$Y,"&gt;10")/$C22</f>
        <v>0.45454545454545453</v>
      </c>
      <c r="T22" s="11">
        <f>(COUNTIFS(CSV!$A:$A,$A22,CSV!$Y:$Y,"&lt;12") +COUNTIFS(CSV!$B:$B,$A22,CSV!$Y:$Y,"&lt;12"))/$D22</f>
        <v>0.65217391304347827</v>
      </c>
      <c r="U22" s="8">
        <f>COUNTIFS(CSV!$A:$A,$A22,CSV!$Y:$Y,"&lt;12")/$B22</f>
        <v>0.66666666666666663</v>
      </c>
      <c r="V22" s="8">
        <f>COUNTIFS(CSV!$B:$B,$A22,CSV!$Y:$Y,"&lt;12")/$C22</f>
        <v>0.63636363636363635</v>
      </c>
    </row>
    <row r="23" spans="1:22" x14ac:dyDescent="0.3">
      <c r="A23" s="4" t="s">
        <v>95</v>
      </c>
      <c r="B23" s="9">
        <f>COUNTIF(CSV!A:A,A23)</f>
        <v>9</v>
      </c>
      <c r="C23" s="4">
        <f>COUNTIF(CSV!B:B,A23)</f>
        <v>10</v>
      </c>
      <c r="D23" s="4">
        <f t="shared" ref="D23:D42" si="1">B23+C23</f>
        <v>19</v>
      </c>
      <c r="E23" s="10">
        <f>(SUMIF(CSV!$A:$A,$A23,CSV!$Y:$Y)  + SUMIF(CSV!$B:$B,$A23,CSV!$Y:$Y) )/$D23</f>
        <v>10.631578947368421</v>
      </c>
      <c r="F23" s="6">
        <f>SUMIF(CSV!$A:$A,$A23,CSV!$Y:$Y)/$B23</f>
        <v>12.333333333333334</v>
      </c>
      <c r="G23" s="6">
        <f>SUMIF(CSV!$B:$B,$A23,CSV!$Y:$Y)/$C23</f>
        <v>9.1</v>
      </c>
      <c r="H23" s="10">
        <f>(SUMIF(CSV!$A:$A,$A23,CSV!$U:$U)  + SUMIF(CSV!$B:$B,$A23,CSV!$V:$V) )/$D23</f>
        <v>6.4210526315789478</v>
      </c>
      <c r="I23" s="6">
        <f>SUMIF(CSV!$A:$A,$A23,CSV!$U:$U)/$B23</f>
        <v>7.5555555555555554</v>
      </c>
      <c r="J23" s="6">
        <f>SUMIF(CSV!$B:$B,$A23,CSV!$V:$V)/$C23</f>
        <v>5.4</v>
      </c>
      <c r="K23" s="10">
        <f>(SUMIF(CSV!$A:$A,$A23,CSV!$W:$W)  + SUMIF(CSV!$B:$B,$A23,CSV!$X:$X) )/$D23</f>
        <v>4.2105263157894735</v>
      </c>
      <c r="L23" s="6">
        <f>SUMIF(CSV!$A:$A,$A23,CSV!$W:$W)/$B23</f>
        <v>4.7777777777777777</v>
      </c>
      <c r="M23" s="6">
        <f>SUMIF(CSV!$B:$B,$A23,CSV!$X:$X)/$C23</f>
        <v>3.7</v>
      </c>
      <c r="N23" s="11">
        <f>(COUNTIFS(CSV!$A:$A,$A23,CSV!$Y:$Y,"&gt;8") +COUNTIFS(CSV!$B:$B,$A23,CSV!$Y:$Y,"&gt;8"))/$D23</f>
        <v>0.73684210526315785</v>
      </c>
      <c r="O23" s="8">
        <f>COUNTIFS(CSV!$A:$A,$A23,CSV!$Y:$Y,"&gt;8")/$B23</f>
        <v>0.88888888888888884</v>
      </c>
      <c r="P23" s="8">
        <f>COUNTIFS(CSV!$B:$B,$A23,CSV!$Y:$Y,"&gt;8")/$C23</f>
        <v>0.6</v>
      </c>
      <c r="Q23" s="11">
        <f>(COUNTIFS(CSV!$A:$A,$A23,CSV!$Y:$Y,"&gt;10") +COUNTIFS(CSV!$B:$B,$A23,CSV!$Y:$Y,"&gt;10"))/$D23</f>
        <v>0.47368421052631576</v>
      </c>
      <c r="R23" s="8">
        <f>COUNTIFS(CSV!$A:$A,$A23,CSV!$Y:$Y,"&gt;10")/$B23</f>
        <v>0.66666666666666663</v>
      </c>
      <c r="S23" s="8">
        <f>COUNTIFS(CSV!$B:$B,$A23,CSV!$Y:$Y,"&gt;10")/$C23</f>
        <v>0.3</v>
      </c>
      <c r="T23" s="11">
        <f>(COUNTIFS(CSV!$A:$A,$A23,CSV!$Y:$Y,"&lt;12") +COUNTIFS(CSV!$B:$B,$A23,CSV!$Y:$Y,"&lt;12"))/$D23</f>
        <v>0.57894736842105265</v>
      </c>
      <c r="U23" s="8">
        <f>COUNTIFS(CSV!$A:$A,$A23,CSV!$Y:$Y,"&lt;12")/$B23</f>
        <v>0.33333333333333331</v>
      </c>
      <c r="V23" s="8">
        <f>COUNTIFS(CSV!$B:$B,$A23,CSV!$Y:$Y,"&lt;12")/$C23</f>
        <v>0.8</v>
      </c>
    </row>
    <row r="24" spans="1:22" x14ac:dyDescent="0.3">
      <c r="A24" s="4" t="s">
        <v>104</v>
      </c>
      <c r="B24" s="9">
        <f>COUNTIF(CSV!A:A,A24)</f>
        <v>9</v>
      </c>
      <c r="C24" s="4">
        <f>COUNTIF(CSV!B:B,A24)</f>
        <v>10</v>
      </c>
      <c r="D24" s="4">
        <f t="shared" si="1"/>
        <v>19</v>
      </c>
      <c r="E24" s="10">
        <f>(SUMIF(CSV!$A:$A,$A24,CSV!$Y:$Y)  + SUMIF(CSV!$B:$B,$A24,CSV!$Y:$Y) )/$D24</f>
        <v>8.2105263157894743</v>
      </c>
      <c r="F24" s="6">
        <f>SUMIF(CSV!$A:$A,$A24,CSV!$Y:$Y)/$B24</f>
        <v>7.8888888888888893</v>
      </c>
      <c r="G24" s="6">
        <f>SUMIF(CSV!$B:$B,$A24,CSV!$Y:$Y)/$C24</f>
        <v>8.5</v>
      </c>
      <c r="H24" s="10">
        <f>(SUMIF(CSV!$A:$A,$A24,CSV!$U:$U)  + SUMIF(CSV!$B:$B,$A24,CSV!$V:$V) )/$D24</f>
        <v>3.5263157894736841</v>
      </c>
      <c r="I24" s="6">
        <f>SUMIF(CSV!$A:$A,$A24,CSV!$U:$U)/$B24</f>
        <v>2.7777777777777777</v>
      </c>
      <c r="J24" s="6">
        <f>SUMIF(CSV!$B:$B,$A24,CSV!$V:$V)/$C24</f>
        <v>4.2</v>
      </c>
      <c r="K24" s="10">
        <f>(SUMIF(CSV!$A:$A,$A24,CSV!$W:$W)  + SUMIF(CSV!$B:$B,$A24,CSV!$X:$X) )/$D24</f>
        <v>4.6842105263157894</v>
      </c>
      <c r="L24" s="6">
        <f>SUMIF(CSV!$A:$A,$A24,CSV!$W:$W)/$B24</f>
        <v>5.1111111111111107</v>
      </c>
      <c r="M24" s="6">
        <f>SUMIF(CSV!$B:$B,$A24,CSV!$X:$X)/$C24</f>
        <v>4.3</v>
      </c>
      <c r="N24" s="11">
        <f>(COUNTIFS(CSV!$A:$A,$A24,CSV!$Y:$Y,"&gt;8") +COUNTIFS(CSV!$B:$B,$A24,CSV!$Y:$Y,"&gt;8"))/$D24</f>
        <v>0.36842105263157893</v>
      </c>
      <c r="O24" s="8">
        <f>COUNTIFS(CSV!$A:$A,$A24,CSV!$Y:$Y,"&gt;8")/$B24</f>
        <v>0.33333333333333331</v>
      </c>
      <c r="P24" s="8">
        <f>COUNTIFS(CSV!$B:$B,$A24,CSV!$Y:$Y,"&gt;8")/$C24</f>
        <v>0.4</v>
      </c>
      <c r="Q24" s="11">
        <f>(COUNTIFS(CSV!$A:$A,$A24,CSV!$Y:$Y,"&gt;10") +COUNTIFS(CSV!$B:$B,$A24,CSV!$Y:$Y,"&gt;10"))/$D24</f>
        <v>0.31578947368421051</v>
      </c>
      <c r="R24" s="8">
        <f>COUNTIFS(CSV!$A:$A,$A24,CSV!$Y:$Y,"&gt;10")/$B24</f>
        <v>0.22222222222222221</v>
      </c>
      <c r="S24" s="8">
        <f>COUNTIFS(CSV!$B:$B,$A24,CSV!$Y:$Y,"&gt;10")/$C24</f>
        <v>0.4</v>
      </c>
      <c r="T24" s="11">
        <f>(COUNTIFS(CSV!$A:$A,$A24,CSV!$Y:$Y,"&lt;12") +COUNTIFS(CSV!$B:$B,$A24,CSV!$Y:$Y,"&lt;12"))/$D24</f>
        <v>0.84210526315789469</v>
      </c>
      <c r="U24" s="8">
        <f>COUNTIFS(CSV!$A:$A,$A24,CSV!$Y:$Y,"&lt;12")/$B24</f>
        <v>0.88888888888888884</v>
      </c>
      <c r="V24" s="8">
        <f>COUNTIFS(CSV!$B:$B,$A24,CSV!$Y:$Y,"&lt;12")/$C24</f>
        <v>0.8</v>
      </c>
    </row>
    <row r="25" spans="1:22" x14ac:dyDescent="0.3">
      <c r="A25" s="4" t="s">
        <v>99</v>
      </c>
      <c r="B25" s="9">
        <f>COUNTIF(CSV!A:A,A25)</f>
        <v>9</v>
      </c>
      <c r="C25" s="4">
        <f>COUNTIF(CSV!B:B,A25)</f>
        <v>10</v>
      </c>
      <c r="D25" s="4">
        <f t="shared" si="1"/>
        <v>19</v>
      </c>
      <c r="E25" s="10">
        <f>(SUMIF(CSV!$A:$A,$A25,CSV!$Y:$Y)  + SUMIF(CSV!$B:$B,$A25,CSV!$Y:$Y) )/$D25</f>
        <v>10.263157894736842</v>
      </c>
      <c r="F25" s="6">
        <f>SUMIF(CSV!$A:$A,$A25,CSV!$Y:$Y)/$B25</f>
        <v>9.6666666666666661</v>
      </c>
      <c r="G25" s="6">
        <f>SUMIF(CSV!$B:$B,$A25,CSV!$Y:$Y)/$C25</f>
        <v>10.8</v>
      </c>
      <c r="H25" s="10">
        <f>(SUMIF(CSV!$A:$A,$A25,CSV!$U:$U)  + SUMIF(CSV!$B:$B,$A25,CSV!$V:$V) )/$D25</f>
        <v>5.2105263157894735</v>
      </c>
      <c r="I25" s="6">
        <f>SUMIF(CSV!$A:$A,$A25,CSV!$U:$U)/$B25</f>
        <v>5</v>
      </c>
      <c r="J25" s="6">
        <f>SUMIF(CSV!$B:$B,$A25,CSV!$V:$V)/$C25</f>
        <v>5.4</v>
      </c>
      <c r="K25" s="10">
        <f>(SUMIF(CSV!$A:$A,$A25,CSV!$W:$W)  + SUMIF(CSV!$B:$B,$A25,CSV!$X:$X) )/$D25</f>
        <v>5.0526315789473681</v>
      </c>
      <c r="L25" s="6">
        <f>SUMIF(CSV!$A:$A,$A25,CSV!$W:$W)/$B25</f>
        <v>4.666666666666667</v>
      </c>
      <c r="M25" s="6">
        <f>SUMIF(CSV!$B:$B,$A25,CSV!$X:$X)/$C25</f>
        <v>5.4</v>
      </c>
      <c r="N25" s="11">
        <f>(COUNTIFS(CSV!$A:$A,$A25,CSV!$Y:$Y,"&gt;8") +COUNTIFS(CSV!$B:$B,$A25,CSV!$Y:$Y,"&gt;8"))/$D25</f>
        <v>0.73684210526315785</v>
      </c>
      <c r="O25" s="8">
        <f>COUNTIFS(CSV!$A:$A,$A25,CSV!$Y:$Y,"&gt;8")/$B25</f>
        <v>0.66666666666666663</v>
      </c>
      <c r="P25" s="8">
        <f>COUNTIFS(CSV!$B:$B,$A25,CSV!$Y:$Y,"&gt;8")/$C25</f>
        <v>0.8</v>
      </c>
      <c r="Q25" s="11">
        <f>(COUNTIFS(CSV!$A:$A,$A25,CSV!$Y:$Y,"&gt;10") +COUNTIFS(CSV!$B:$B,$A25,CSV!$Y:$Y,"&gt;10"))/$D25</f>
        <v>0.47368421052631576</v>
      </c>
      <c r="R25" s="8">
        <f>COUNTIFS(CSV!$A:$A,$A25,CSV!$Y:$Y,"&gt;10")/$B25</f>
        <v>0.33333333333333331</v>
      </c>
      <c r="S25" s="8">
        <f>COUNTIFS(CSV!$B:$B,$A25,CSV!$Y:$Y,"&gt;10")/$C25</f>
        <v>0.6</v>
      </c>
      <c r="T25" s="11">
        <f>(COUNTIFS(CSV!$A:$A,$A25,CSV!$Y:$Y,"&lt;12") +COUNTIFS(CSV!$B:$B,$A25,CSV!$Y:$Y,"&lt;12"))/$D25</f>
        <v>0.57894736842105265</v>
      </c>
      <c r="U25" s="8">
        <f>COUNTIFS(CSV!$A:$A,$A25,CSV!$Y:$Y,"&lt;12")/$B25</f>
        <v>0.77777777777777779</v>
      </c>
      <c r="V25" s="8">
        <f>COUNTIFS(CSV!$B:$B,$A25,CSV!$Y:$Y,"&lt;12")/$C25</f>
        <v>0.4</v>
      </c>
    </row>
    <row r="26" spans="1:22" x14ac:dyDescent="0.3">
      <c r="A26" s="4" t="s">
        <v>106</v>
      </c>
      <c r="B26" s="9">
        <f>COUNTIF(CSV!A:A,A26)</f>
        <v>10</v>
      </c>
      <c r="C26" s="4">
        <f>COUNTIF(CSV!B:B,A26)</f>
        <v>9</v>
      </c>
      <c r="D26" s="4">
        <f t="shared" si="1"/>
        <v>19</v>
      </c>
      <c r="E26" s="10">
        <f>(SUMIF(CSV!$A:$A,$A26,CSV!$Y:$Y)  + SUMIF(CSV!$B:$B,$A26,CSV!$Y:$Y) )/$D26</f>
        <v>9.9473684210526319</v>
      </c>
      <c r="F26" s="6">
        <f>SUMIF(CSV!$A:$A,$A26,CSV!$Y:$Y)/$B26</f>
        <v>8.6</v>
      </c>
      <c r="G26" s="6">
        <f>SUMIF(CSV!$B:$B,$A26,CSV!$Y:$Y)/$C26</f>
        <v>11.444444444444445</v>
      </c>
      <c r="H26" s="10">
        <f>(SUMIF(CSV!$A:$A,$A26,CSV!$U:$U)  + SUMIF(CSV!$B:$B,$A26,CSV!$V:$V) )/$D26</f>
        <v>3.3157894736842106</v>
      </c>
      <c r="I26" s="6">
        <f>SUMIF(CSV!$A:$A,$A26,CSV!$U:$U)/$B26</f>
        <v>3.6</v>
      </c>
      <c r="J26" s="6">
        <f>SUMIF(CSV!$B:$B,$A26,CSV!$V:$V)/$C26</f>
        <v>3</v>
      </c>
      <c r="K26" s="10">
        <f>(SUMIF(CSV!$A:$A,$A26,CSV!$W:$W)  + SUMIF(CSV!$B:$B,$A26,CSV!$X:$X) )/$D26</f>
        <v>6.6315789473684212</v>
      </c>
      <c r="L26" s="6">
        <f>SUMIF(CSV!$A:$A,$A26,CSV!$W:$W)/$B26</f>
        <v>5</v>
      </c>
      <c r="M26" s="6">
        <f>SUMIF(CSV!$B:$B,$A26,CSV!$X:$X)/$C26</f>
        <v>8.4444444444444446</v>
      </c>
      <c r="N26" s="11">
        <f>(COUNTIFS(CSV!$A:$A,$A26,CSV!$Y:$Y,"&gt;8") +COUNTIFS(CSV!$B:$B,$A26,CSV!$Y:$Y,"&gt;8"))/$D26</f>
        <v>0.68421052631578949</v>
      </c>
      <c r="O26" s="8">
        <f>COUNTIFS(CSV!$A:$A,$A26,CSV!$Y:$Y,"&gt;8")/$B26</f>
        <v>0.6</v>
      </c>
      <c r="P26" s="8">
        <f>COUNTIFS(CSV!$B:$B,$A26,CSV!$Y:$Y,"&gt;8")/$C26</f>
        <v>0.77777777777777779</v>
      </c>
      <c r="Q26" s="11">
        <f>(COUNTIFS(CSV!$A:$A,$A26,CSV!$Y:$Y,"&gt;10") +COUNTIFS(CSV!$B:$B,$A26,CSV!$Y:$Y,"&gt;10"))/$D26</f>
        <v>0.36842105263157893</v>
      </c>
      <c r="R26" s="8">
        <f>COUNTIFS(CSV!$A:$A,$A26,CSV!$Y:$Y,"&gt;10")/$B26</f>
        <v>0.3</v>
      </c>
      <c r="S26" s="8">
        <f>COUNTIFS(CSV!$B:$B,$A26,CSV!$Y:$Y,"&gt;10")/$C26</f>
        <v>0.44444444444444442</v>
      </c>
      <c r="T26" s="11">
        <f>(COUNTIFS(CSV!$A:$A,$A26,CSV!$Y:$Y,"&lt;12") +COUNTIFS(CSV!$B:$B,$A26,CSV!$Y:$Y,"&lt;12"))/$D26</f>
        <v>0.84210526315789469</v>
      </c>
      <c r="U26" s="8">
        <f>COUNTIFS(CSV!$A:$A,$A26,CSV!$Y:$Y,"&lt;12")/$B26</f>
        <v>0.9</v>
      </c>
      <c r="V26" s="8">
        <f>COUNTIFS(CSV!$B:$B,$A26,CSV!$Y:$Y,"&lt;12")/$C26</f>
        <v>0.77777777777777779</v>
      </c>
    </row>
    <row r="27" spans="1:22" x14ac:dyDescent="0.3">
      <c r="A27" s="4" t="s">
        <v>102</v>
      </c>
      <c r="B27" s="9">
        <f>COUNTIF(CSV!A:A,A27)</f>
        <v>10</v>
      </c>
      <c r="C27" s="4">
        <f>COUNTIF(CSV!B:B,A27)</f>
        <v>9</v>
      </c>
      <c r="D27" s="4">
        <f t="shared" si="1"/>
        <v>19</v>
      </c>
      <c r="E27" s="10">
        <f>(SUMIF(CSV!$A:$A,$A27,CSV!$Y:$Y)  + SUMIF(CSV!$B:$B,$A27,CSV!$Y:$Y) )/$D27</f>
        <v>10.947368421052632</v>
      </c>
      <c r="F27" s="6">
        <f>SUMIF(CSV!$A:$A,$A27,CSV!$Y:$Y)/$B27</f>
        <v>12.1</v>
      </c>
      <c r="G27" s="6">
        <f>SUMIF(CSV!$B:$B,$A27,CSV!$Y:$Y)/$C27</f>
        <v>9.6666666666666661</v>
      </c>
      <c r="H27" s="10">
        <f>(SUMIF(CSV!$A:$A,$A27,CSV!$U:$U)  + SUMIF(CSV!$B:$B,$A27,CSV!$V:$V) )/$D27</f>
        <v>5.5789473684210522</v>
      </c>
      <c r="I27" s="6">
        <f>SUMIF(CSV!$A:$A,$A27,CSV!$U:$U)/$B27</f>
        <v>5</v>
      </c>
      <c r="J27" s="6">
        <f>SUMIF(CSV!$B:$B,$A27,CSV!$V:$V)/$C27</f>
        <v>6.2222222222222223</v>
      </c>
      <c r="K27" s="10">
        <f>(SUMIF(CSV!$A:$A,$A27,CSV!$W:$W)  + SUMIF(CSV!$B:$B,$A27,CSV!$X:$X) )/$D27</f>
        <v>5.3684210526315788</v>
      </c>
      <c r="L27" s="6">
        <f>SUMIF(CSV!$A:$A,$A27,CSV!$W:$W)/$B27</f>
        <v>7.1</v>
      </c>
      <c r="M27" s="6">
        <f>SUMIF(CSV!$B:$B,$A27,CSV!$X:$X)/$C27</f>
        <v>3.4444444444444446</v>
      </c>
      <c r="N27" s="11">
        <f>(COUNTIFS(CSV!$A:$A,$A27,CSV!$Y:$Y,"&gt;8") +COUNTIFS(CSV!$B:$B,$A27,CSV!$Y:$Y,"&gt;8"))/$D27</f>
        <v>0.78947368421052633</v>
      </c>
      <c r="O27" s="8">
        <f>COUNTIFS(CSV!$A:$A,$A27,CSV!$Y:$Y,"&gt;8")/$B27</f>
        <v>0.9</v>
      </c>
      <c r="P27" s="8">
        <f>COUNTIFS(CSV!$B:$B,$A27,CSV!$Y:$Y,"&gt;8")/$C27</f>
        <v>0.66666666666666663</v>
      </c>
      <c r="Q27" s="11">
        <f>(COUNTIFS(CSV!$A:$A,$A27,CSV!$Y:$Y,"&gt;10") +COUNTIFS(CSV!$B:$B,$A27,CSV!$Y:$Y,"&gt;10"))/$D27</f>
        <v>0.52631578947368418</v>
      </c>
      <c r="R27" s="8">
        <f>COUNTIFS(CSV!$A:$A,$A27,CSV!$Y:$Y,"&gt;10")/$B27</f>
        <v>0.7</v>
      </c>
      <c r="S27" s="8">
        <f>COUNTIFS(CSV!$B:$B,$A27,CSV!$Y:$Y,"&gt;10")/$C27</f>
        <v>0.33333333333333331</v>
      </c>
      <c r="T27" s="11">
        <f>(COUNTIFS(CSV!$A:$A,$A27,CSV!$Y:$Y,"&lt;12") +COUNTIFS(CSV!$B:$B,$A27,CSV!$Y:$Y,"&lt;12"))/$D27</f>
        <v>0.52631578947368418</v>
      </c>
      <c r="U27" s="8">
        <f>COUNTIFS(CSV!$A:$A,$A27,CSV!$Y:$Y,"&lt;12")/$B27</f>
        <v>0.4</v>
      </c>
      <c r="V27" s="8">
        <f>COUNTIFS(CSV!$B:$B,$A27,CSV!$Y:$Y,"&lt;12")/$C27</f>
        <v>0.66666666666666663</v>
      </c>
    </row>
    <row r="28" spans="1:22" x14ac:dyDescent="0.3">
      <c r="A28" s="4" t="s">
        <v>96</v>
      </c>
      <c r="B28" s="9">
        <f>COUNTIF(CSV!A:A,A28)</f>
        <v>9</v>
      </c>
      <c r="C28" s="4">
        <f>COUNTIF(CSV!B:B,A28)</f>
        <v>10</v>
      </c>
      <c r="D28" s="4">
        <f t="shared" si="1"/>
        <v>19</v>
      </c>
      <c r="E28" s="10">
        <f>(SUMIF(CSV!$A:$A,$A28,CSV!$Y:$Y)  + SUMIF(CSV!$B:$B,$A28,CSV!$Y:$Y) )/$D28</f>
        <v>11.052631578947368</v>
      </c>
      <c r="F28" s="6">
        <f>SUMIF(CSV!$A:$A,$A28,CSV!$Y:$Y)/$B28</f>
        <v>10.444444444444445</v>
      </c>
      <c r="G28" s="6">
        <f>SUMIF(CSV!$B:$B,$A28,CSV!$Y:$Y)/$C28</f>
        <v>11.6</v>
      </c>
      <c r="H28" s="10">
        <f>(SUMIF(CSV!$A:$A,$A28,CSV!$U:$U)  + SUMIF(CSV!$B:$B,$A28,CSV!$V:$V) )/$D28</f>
        <v>5.7894736842105265</v>
      </c>
      <c r="I28" s="6">
        <f>SUMIF(CSV!$A:$A,$A28,CSV!$U:$U)/$B28</f>
        <v>5.8888888888888893</v>
      </c>
      <c r="J28" s="6">
        <f>SUMIF(CSV!$B:$B,$A28,CSV!$V:$V)/$C28</f>
        <v>5.7</v>
      </c>
      <c r="K28" s="10">
        <f>(SUMIF(CSV!$A:$A,$A28,CSV!$W:$W)  + SUMIF(CSV!$B:$B,$A28,CSV!$X:$X) )/$D28</f>
        <v>5.2631578947368425</v>
      </c>
      <c r="L28" s="6">
        <f>SUMIF(CSV!$A:$A,$A28,CSV!$W:$W)/$B28</f>
        <v>4.5555555555555554</v>
      </c>
      <c r="M28" s="6">
        <f>SUMIF(CSV!$B:$B,$A28,CSV!$X:$X)/$C28</f>
        <v>5.9</v>
      </c>
      <c r="N28" s="11">
        <f>(COUNTIFS(CSV!$A:$A,$A28,CSV!$Y:$Y,"&gt;8") +COUNTIFS(CSV!$B:$B,$A28,CSV!$Y:$Y,"&gt;8"))/$D28</f>
        <v>0.89473684210526316</v>
      </c>
      <c r="O28" s="8">
        <f>COUNTIFS(CSV!$A:$A,$A28,CSV!$Y:$Y,"&gt;8")/$B28</f>
        <v>0.77777777777777779</v>
      </c>
      <c r="P28" s="8">
        <f>COUNTIFS(CSV!$B:$B,$A28,CSV!$Y:$Y,"&gt;8")/$C28</f>
        <v>1</v>
      </c>
      <c r="Q28" s="11">
        <f>(COUNTIFS(CSV!$A:$A,$A28,CSV!$Y:$Y,"&gt;10") +COUNTIFS(CSV!$B:$B,$A28,CSV!$Y:$Y,"&gt;10"))/$D28</f>
        <v>0.57894736842105265</v>
      </c>
      <c r="R28" s="8">
        <f>COUNTIFS(CSV!$A:$A,$A28,CSV!$Y:$Y,"&gt;10")/$B28</f>
        <v>0.66666666666666663</v>
      </c>
      <c r="S28" s="8">
        <f>COUNTIFS(CSV!$B:$B,$A28,CSV!$Y:$Y,"&gt;10")/$C28</f>
        <v>0.5</v>
      </c>
      <c r="T28" s="11">
        <f>(COUNTIFS(CSV!$A:$A,$A28,CSV!$Y:$Y,"&lt;12") +COUNTIFS(CSV!$B:$B,$A28,CSV!$Y:$Y,"&lt;12"))/$D28</f>
        <v>0.57894736842105265</v>
      </c>
      <c r="U28" s="8">
        <f>COUNTIFS(CSV!$A:$A,$A28,CSV!$Y:$Y,"&lt;12")/$B28</f>
        <v>0.55555555555555558</v>
      </c>
      <c r="V28" s="8">
        <f>COUNTIFS(CSV!$B:$B,$A28,CSV!$Y:$Y,"&lt;12")/$C28</f>
        <v>0.6</v>
      </c>
    </row>
    <row r="29" spans="1:22" x14ac:dyDescent="0.3">
      <c r="A29" s="4" t="s">
        <v>105</v>
      </c>
      <c r="B29" s="9">
        <f>COUNTIF(CSV!A:A,A29)</f>
        <v>9</v>
      </c>
      <c r="C29" s="4">
        <f>COUNTIF(CSV!B:B,A29)</f>
        <v>10</v>
      </c>
      <c r="D29" s="4">
        <f t="shared" si="1"/>
        <v>19</v>
      </c>
      <c r="E29" s="10">
        <f>(SUMIF(CSV!$A:$A,$A29,CSV!$Y:$Y)  + SUMIF(CSV!$B:$B,$A29,CSV!$Y:$Y) )/$D29</f>
        <v>8.9473684210526319</v>
      </c>
      <c r="F29" s="6">
        <f>SUMIF(CSV!$A:$A,$A29,CSV!$Y:$Y)/$B29</f>
        <v>8.7777777777777786</v>
      </c>
      <c r="G29" s="6">
        <f>SUMIF(CSV!$B:$B,$A29,CSV!$Y:$Y)/$C29</f>
        <v>9.1</v>
      </c>
      <c r="H29" s="10">
        <f>(SUMIF(CSV!$A:$A,$A29,CSV!$U:$U)  + SUMIF(CSV!$B:$B,$A29,CSV!$V:$V) )/$D29</f>
        <v>3.9473684210526314</v>
      </c>
      <c r="I29" s="6">
        <f>SUMIF(CSV!$A:$A,$A29,CSV!$U:$U)/$B29</f>
        <v>4.333333333333333</v>
      </c>
      <c r="J29" s="6">
        <f>SUMIF(CSV!$B:$B,$A29,CSV!$V:$V)/$C29</f>
        <v>3.6</v>
      </c>
      <c r="K29" s="10">
        <f>(SUMIF(CSV!$A:$A,$A29,CSV!$W:$W)  + SUMIF(CSV!$B:$B,$A29,CSV!$X:$X) )/$D29</f>
        <v>5</v>
      </c>
      <c r="L29" s="6">
        <f>SUMIF(CSV!$A:$A,$A29,CSV!$W:$W)/$B29</f>
        <v>4.4444444444444446</v>
      </c>
      <c r="M29" s="6">
        <f>SUMIF(CSV!$B:$B,$A29,CSV!$X:$X)/$C29</f>
        <v>5.5</v>
      </c>
      <c r="N29" s="11">
        <f>(COUNTIFS(CSV!$A:$A,$A29,CSV!$Y:$Y,"&gt;8") +COUNTIFS(CSV!$B:$B,$A29,CSV!$Y:$Y,"&gt;8"))/$D29</f>
        <v>0.47368421052631576</v>
      </c>
      <c r="O29" s="8">
        <f>COUNTIFS(CSV!$A:$A,$A29,CSV!$Y:$Y,"&gt;8")/$B29</f>
        <v>0.44444444444444442</v>
      </c>
      <c r="P29" s="8">
        <f>COUNTIFS(CSV!$B:$B,$A29,CSV!$Y:$Y,"&gt;8")/$C29</f>
        <v>0.5</v>
      </c>
      <c r="Q29" s="11">
        <f>(COUNTIFS(CSV!$A:$A,$A29,CSV!$Y:$Y,"&gt;10") +COUNTIFS(CSV!$B:$B,$A29,CSV!$Y:$Y,"&gt;10"))/$D29</f>
        <v>0.26315789473684209</v>
      </c>
      <c r="R29" s="8">
        <f>COUNTIFS(CSV!$A:$A,$A29,CSV!$Y:$Y,"&gt;10")/$B29</f>
        <v>0.22222222222222221</v>
      </c>
      <c r="S29" s="8">
        <f>COUNTIFS(CSV!$B:$B,$A29,CSV!$Y:$Y,"&gt;10")/$C29</f>
        <v>0.3</v>
      </c>
      <c r="T29" s="11">
        <f>(COUNTIFS(CSV!$A:$A,$A29,CSV!$Y:$Y,"&lt;12") +COUNTIFS(CSV!$B:$B,$A29,CSV!$Y:$Y,"&lt;12"))/$D29</f>
        <v>0.84210526315789469</v>
      </c>
      <c r="U29" s="8">
        <f>COUNTIFS(CSV!$A:$A,$A29,CSV!$Y:$Y,"&lt;12")/$B29</f>
        <v>0.88888888888888884</v>
      </c>
      <c r="V29" s="8">
        <f>COUNTIFS(CSV!$B:$B,$A29,CSV!$Y:$Y,"&lt;12")/$C29</f>
        <v>0.8</v>
      </c>
    </row>
    <row r="30" spans="1:22" x14ac:dyDescent="0.3">
      <c r="A30" s="4" t="s">
        <v>100</v>
      </c>
      <c r="B30" s="9">
        <f>COUNTIF(CSV!A:A,A30)</f>
        <v>10</v>
      </c>
      <c r="C30" s="4">
        <f>COUNTIF(CSV!B:B,A30)</f>
        <v>9</v>
      </c>
      <c r="D30" s="4">
        <f t="shared" si="1"/>
        <v>19</v>
      </c>
      <c r="E30" s="10">
        <f>(SUMIF(CSV!$A:$A,$A30,CSV!$Y:$Y)  + SUMIF(CSV!$B:$B,$A30,CSV!$Y:$Y) )/$D30</f>
        <v>10.578947368421053</v>
      </c>
      <c r="F30" s="6">
        <f>SUMIF(CSV!$A:$A,$A30,CSV!$Y:$Y)/$B30</f>
        <v>11</v>
      </c>
      <c r="G30" s="6">
        <f>SUMIF(CSV!$B:$B,$A30,CSV!$Y:$Y)/$C30</f>
        <v>10.111111111111111</v>
      </c>
      <c r="H30" s="10">
        <f>(SUMIF(CSV!$A:$A,$A30,CSV!$U:$U)  + SUMIF(CSV!$B:$B,$A30,CSV!$V:$V) )/$D30</f>
        <v>4.8421052631578947</v>
      </c>
      <c r="I30" s="6">
        <f>SUMIF(CSV!$A:$A,$A30,CSV!$U:$U)/$B30</f>
        <v>5.4</v>
      </c>
      <c r="J30" s="6">
        <f>SUMIF(CSV!$B:$B,$A30,CSV!$V:$V)/$C30</f>
        <v>4.2222222222222223</v>
      </c>
      <c r="K30" s="10">
        <f>(SUMIF(CSV!$A:$A,$A30,CSV!$W:$W)  + SUMIF(CSV!$B:$B,$A30,CSV!$X:$X) )/$D30</f>
        <v>5.7368421052631575</v>
      </c>
      <c r="L30" s="6">
        <f>SUMIF(CSV!$A:$A,$A30,CSV!$W:$W)/$B30</f>
        <v>5.6</v>
      </c>
      <c r="M30" s="6">
        <f>SUMIF(CSV!$B:$B,$A30,CSV!$X:$X)/$C30</f>
        <v>5.8888888888888893</v>
      </c>
      <c r="N30" s="11">
        <f>(COUNTIFS(CSV!$A:$A,$A30,CSV!$Y:$Y,"&gt;8") +COUNTIFS(CSV!$B:$B,$A30,CSV!$Y:$Y,"&gt;8"))/$D30</f>
        <v>0.73684210526315785</v>
      </c>
      <c r="O30" s="8">
        <f>COUNTIFS(CSV!$A:$A,$A30,CSV!$Y:$Y,"&gt;8")/$B30</f>
        <v>0.8</v>
      </c>
      <c r="P30" s="8">
        <f>COUNTIFS(CSV!$B:$B,$A30,CSV!$Y:$Y,"&gt;8")/$C30</f>
        <v>0.66666666666666663</v>
      </c>
      <c r="Q30" s="11">
        <f>(COUNTIFS(CSV!$A:$A,$A30,CSV!$Y:$Y,"&gt;10") +COUNTIFS(CSV!$B:$B,$A30,CSV!$Y:$Y,"&gt;10"))/$D30</f>
        <v>0.36842105263157893</v>
      </c>
      <c r="R30" s="8">
        <f>COUNTIFS(CSV!$A:$A,$A30,CSV!$Y:$Y,"&gt;10")/$B30</f>
        <v>0.5</v>
      </c>
      <c r="S30" s="8">
        <f>COUNTIFS(CSV!$B:$B,$A30,CSV!$Y:$Y,"&gt;10")/$C30</f>
        <v>0.22222222222222221</v>
      </c>
      <c r="T30" s="11">
        <f>(COUNTIFS(CSV!$A:$A,$A30,CSV!$Y:$Y,"&lt;12") +COUNTIFS(CSV!$B:$B,$A30,CSV!$Y:$Y,"&lt;12"))/$D30</f>
        <v>0.68421052631578949</v>
      </c>
      <c r="U30" s="8">
        <f>COUNTIFS(CSV!$A:$A,$A30,CSV!$Y:$Y,"&lt;12")/$B30</f>
        <v>0.6</v>
      </c>
      <c r="V30" s="8">
        <f>COUNTIFS(CSV!$B:$B,$A30,CSV!$Y:$Y,"&lt;12")/$C30</f>
        <v>0.77777777777777779</v>
      </c>
    </row>
    <row r="31" spans="1:22" x14ac:dyDescent="0.3">
      <c r="A31" s="4" t="s">
        <v>89</v>
      </c>
      <c r="B31" s="9">
        <f>COUNTIF(CSV!A:A,A31)</f>
        <v>10</v>
      </c>
      <c r="C31" s="4">
        <f>COUNTIF(CSV!B:B,A31)</f>
        <v>10</v>
      </c>
      <c r="D31" s="4">
        <f t="shared" si="1"/>
        <v>20</v>
      </c>
      <c r="E31" s="10">
        <f>(SUMIF(CSV!$A:$A,$A31,CSV!$Y:$Y)  + SUMIF(CSV!$B:$B,$A31,CSV!$Y:$Y) )/$D31</f>
        <v>12</v>
      </c>
      <c r="F31" s="6">
        <f>SUMIF(CSV!$A:$A,$A31,CSV!$Y:$Y)/$B31</f>
        <v>10.9</v>
      </c>
      <c r="G31" s="6">
        <f>SUMIF(CSV!$B:$B,$A31,CSV!$Y:$Y)/$C31</f>
        <v>13.1</v>
      </c>
      <c r="H31" s="10">
        <f>(SUMIF(CSV!$A:$A,$A31,CSV!$U:$U)  + SUMIF(CSV!$B:$B,$A31,CSV!$V:$V) )/$D31</f>
        <v>7.9</v>
      </c>
      <c r="I31" s="6">
        <f>SUMIF(CSV!$A:$A,$A31,CSV!$U:$U)/$B31</f>
        <v>8.6999999999999993</v>
      </c>
      <c r="J31" s="6">
        <f>SUMIF(CSV!$B:$B,$A31,CSV!$V:$V)/$C31</f>
        <v>7.1</v>
      </c>
      <c r="K31" s="10">
        <f>(SUMIF(CSV!$A:$A,$A31,CSV!$W:$W)  + SUMIF(CSV!$B:$B,$A31,CSV!$X:$X) )/$D31</f>
        <v>4.0999999999999996</v>
      </c>
      <c r="L31" s="6">
        <f>SUMIF(CSV!$A:$A,$A31,CSV!$W:$W)/$B31</f>
        <v>2.2000000000000002</v>
      </c>
      <c r="M31" s="6">
        <f>SUMIF(CSV!$B:$B,$A31,CSV!$X:$X)/$C31</f>
        <v>6</v>
      </c>
      <c r="N31" s="11">
        <f>(COUNTIFS(CSV!$A:$A,$A31,CSV!$Y:$Y,"&gt;8") +COUNTIFS(CSV!$B:$B,$A31,CSV!$Y:$Y,"&gt;8"))/$D31</f>
        <v>0.9</v>
      </c>
      <c r="O31" s="8">
        <f>COUNTIFS(CSV!$A:$A,$A31,CSV!$Y:$Y,"&gt;8")/$B31</f>
        <v>0.9</v>
      </c>
      <c r="P31" s="8">
        <f>COUNTIFS(CSV!$B:$B,$A31,CSV!$Y:$Y,"&gt;8")/$C31</f>
        <v>0.9</v>
      </c>
      <c r="Q31" s="11">
        <f>(COUNTIFS(CSV!$A:$A,$A31,CSV!$Y:$Y,"&gt;10") +COUNTIFS(CSV!$B:$B,$A31,CSV!$Y:$Y,"&gt;10"))/$D31</f>
        <v>0.65</v>
      </c>
      <c r="R31" s="8">
        <f>COUNTIFS(CSV!$A:$A,$A31,CSV!$Y:$Y,"&gt;10")/$B31</f>
        <v>0.6</v>
      </c>
      <c r="S31" s="8">
        <f>COUNTIFS(CSV!$B:$B,$A31,CSV!$Y:$Y,"&gt;10")/$C31</f>
        <v>0.7</v>
      </c>
      <c r="T31" s="11">
        <f>(COUNTIFS(CSV!$A:$A,$A31,CSV!$Y:$Y,"&lt;12") +COUNTIFS(CSV!$B:$B,$A31,CSV!$Y:$Y,"&lt;12"))/$D31</f>
        <v>0.55000000000000004</v>
      </c>
      <c r="U31" s="8">
        <f>COUNTIFS(CSV!$A:$A,$A31,CSV!$Y:$Y,"&lt;12")/$B31</f>
        <v>0.7</v>
      </c>
      <c r="V31" s="8">
        <f>COUNTIFS(CSV!$B:$B,$A31,CSV!$Y:$Y,"&lt;12")/$C31</f>
        <v>0.4</v>
      </c>
    </row>
    <row r="32" spans="1:22" x14ac:dyDescent="0.3">
      <c r="A32" s="4" t="s">
        <v>87</v>
      </c>
      <c r="B32" s="9">
        <f>COUNTIF(CSV!A:A,A32)</f>
        <v>10</v>
      </c>
      <c r="C32" s="4">
        <f>COUNTIF(CSV!B:B,A32)</f>
        <v>9</v>
      </c>
      <c r="D32" s="4">
        <f t="shared" si="1"/>
        <v>19</v>
      </c>
      <c r="E32" s="10">
        <f>(SUMIF(CSV!$A:$A,$A32,CSV!$Y:$Y)  + SUMIF(CSV!$B:$B,$A32,CSV!$Y:$Y) )/$D32</f>
        <v>10.684210526315789</v>
      </c>
      <c r="F32" s="6">
        <f>SUMIF(CSV!$A:$A,$A32,CSV!$Y:$Y)/$B32</f>
        <v>10.6</v>
      </c>
      <c r="G32" s="6">
        <f>SUMIF(CSV!$B:$B,$A32,CSV!$Y:$Y)/$C32</f>
        <v>10.777777777777779</v>
      </c>
      <c r="H32" s="10">
        <f>(SUMIF(CSV!$A:$A,$A32,CSV!$U:$U)  + SUMIF(CSV!$B:$B,$A32,CSV!$V:$V) )/$D32</f>
        <v>7.1578947368421053</v>
      </c>
      <c r="I32" s="6">
        <f>SUMIF(CSV!$A:$A,$A32,CSV!$U:$U)/$B32</f>
        <v>7.4</v>
      </c>
      <c r="J32" s="6">
        <f>SUMIF(CSV!$B:$B,$A32,CSV!$V:$V)/$C32</f>
        <v>6.8888888888888893</v>
      </c>
      <c r="K32" s="10">
        <f>(SUMIF(CSV!$A:$A,$A32,CSV!$W:$W)  + SUMIF(CSV!$B:$B,$A32,CSV!$X:$X) )/$D32</f>
        <v>3.5263157894736841</v>
      </c>
      <c r="L32" s="6">
        <f>SUMIF(CSV!$A:$A,$A32,CSV!$W:$W)/$B32</f>
        <v>3.2</v>
      </c>
      <c r="M32" s="6">
        <f>SUMIF(CSV!$B:$B,$A32,CSV!$X:$X)/$C32</f>
        <v>3.8888888888888888</v>
      </c>
      <c r="N32" s="11">
        <f>(COUNTIFS(CSV!$A:$A,$A32,CSV!$Y:$Y,"&gt;8") +COUNTIFS(CSV!$B:$B,$A32,CSV!$Y:$Y,"&gt;8"))/$D32</f>
        <v>0.73684210526315785</v>
      </c>
      <c r="O32" s="8">
        <f>COUNTIFS(CSV!$A:$A,$A32,CSV!$Y:$Y,"&gt;8")/$B32</f>
        <v>0.8</v>
      </c>
      <c r="P32" s="8">
        <f>COUNTIFS(CSV!$B:$B,$A32,CSV!$Y:$Y,"&gt;8")/$C32</f>
        <v>0.66666666666666663</v>
      </c>
      <c r="Q32" s="11">
        <f>(COUNTIFS(CSV!$A:$A,$A32,CSV!$Y:$Y,"&gt;10") +COUNTIFS(CSV!$B:$B,$A32,CSV!$Y:$Y,"&gt;10"))/$D32</f>
        <v>0.47368421052631576</v>
      </c>
      <c r="R32" s="8">
        <f>COUNTIFS(CSV!$A:$A,$A32,CSV!$Y:$Y,"&gt;10")/$B32</f>
        <v>0.4</v>
      </c>
      <c r="S32" s="8">
        <f>COUNTIFS(CSV!$B:$B,$A32,CSV!$Y:$Y,"&gt;10")/$C32</f>
        <v>0.55555555555555558</v>
      </c>
      <c r="T32" s="11">
        <f>(COUNTIFS(CSV!$A:$A,$A32,CSV!$Y:$Y,"&lt;12") +COUNTIFS(CSV!$B:$B,$A32,CSV!$Y:$Y,"&lt;12"))/$D32</f>
        <v>0.63157894736842102</v>
      </c>
      <c r="U32" s="8">
        <f>COUNTIFS(CSV!$A:$A,$A32,CSV!$Y:$Y,"&lt;12")/$B32</f>
        <v>0.7</v>
      </c>
      <c r="V32" s="8">
        <f>COUNTIFS(CSV!$B:$B,$A32,CSV!$Y:$Y,"&lt;12")/$C32</f>
        <v>0.55555555555555558</v>
      </c>
    </row>
    <row r="33" spans="1:22" x14ac:dyDescent="0.3">
      <c r="A33" s="4" t="s">
        <v>90</v>
      </c>
      <c r="B33" s="9">
        <f>COUNTIF(CSV!A:A,A33)</f>
        <v>10</v>
      </c>
      <c r="C33" s="4">
        <f>COUNTIF(CSV!B:B,A33)</f>
        <v>9</v>
      </c>
      <c r="D33" s="4">
        <f t="shared" si="1"/>
        <v>19</v>
      </c>
      <c r="E33" s="10">
        <f>(SUMIF(CSV!$A:$A,$A33,CSV!$Y:$Y)  + SUMIF(CSV!$B:$B,$A33,CSV!$Y:$Y) )/$D33</f>
        <v>11.368421052631579</v>
      </c>
      <c r="F33" s="6">
        <f>SUMIF(CSV!$A:$A,$A33,CSV!$Y:$Y)/$B33</f>
        <v>12</v>
      </c>
      <c r="G33" s="6">
        <f>SUMIF(CSV!$B:$B,$A33,CSV!$Y:$Y)/$C33</f>
        <v>10.666666666666666</v>
      </c>
      <c r="H33" s="10">
        <f>(SUMIF(CSV!$A:$A,$A33,CSV!$U:$U)  + SUMIF(CSV!$B:$B,$A33,CSV!$V:$V) )/$D33</f>
        <v>6.5789473684210522</v>
      </c>
      <c r="I33" s="6">
        <f>SUMIF(CSV!$A:$A,$A33,CSV!$U:$U)/$B33</f>
        <v>6.9</v>
      </c>
      <c r="J33" s="6">
        <f>SUMIF(CSV!$B:$B,$A33,CSV!$V:$V)/$C33</f>
        <v>6.2222222222222223</v>
      </c>
      <c r="K33" s="10">
        <f>(SUMIF(CSV!$A:$A,$A33,CSV!$W:$W)  + SUMIF(CSV!$B:$B,$A33,CSV!$X:$X) )/$D33</f>
        <v>4.7894736842105265</v>
      </c>
      <c r="L33" s="6">
        <f>SUMIF(CSV!$A:$A,$A33,CSV!$W:$W)/$B33</f>
        <v>5.0999999999999996</v>
      </c>
      <c r="M33" s="6">
        <f>SUMIF(CSV!$B:$B,$A33,CSV!$X:$X)/$C33</f>
        <v>4.4444444444444446</v>
      </c>
      <c r="N33" s="11">
        <f>(COUNTIFS(CSV!$A:$A,$A33,CSV!$Y:$Y,"&gt;8") +COUNTIFS(CSV!$B:$B,$A33,CSV!$Y:$Y,"&gt;8"))/$D33</f>
        <v>0.78947368421052633</v>
      </c>
      <c r="O33" s="8">
        <f>COUNTIFS(CSV!$A:$A,$A33,CSV!$Y:$Y,"&gt;8")/$B33</f>
        <v>0.9</v>
      </c>
      <c r="P33" s="8">
        <f>COUNTIFS(CSV!$B:$B,$A33,CSV!$Y:$Y,"&gt;8")/$C33</f>
        <v>0.66666666666666663</v>
      </c>
      <c r="Q33" s="11">
        <f>(COUNTIFS(CSV!$A:$A,$A33,CSV!$Y:$Y,"&gt;10") +COUNTIFS(CSV!$B:$B,$A33,CSV!$Y:$Y,"&gt;10"))/$D33</f>
        <v>0.57894736842105265</v>
      </c>
      <c r="R33" s="8">
        <f>COUNTIFS(CSV!$A:$A,$A33,CSV!$Y:$Y,"&gt;10")/$B33</f>
        <v>0.8</v>
      </c>
      <c r="S33" s="8">
        <f>COUNTIFS(CSV!$B:$B,$A33,CSV!$Y:$Y,"&gt;10")/$C33</f>
        <v>0.33333333333333331</v>
      </c>
      <c r="T33" s="11">
        <f>(COUNTIFS(CSV!$A:$A,$A33,CSV!$Y:$Y,"&lt;12") +COUNTIFS(CSV!$B:$B,$A33,CSV!$Y:$Y,"&lt;12"))/$D33</f>
        <v>0.57894736842105265</v>
      </c>
      <c r="U33" s="8">
        <f>COUNTIFS(CSV!$A:$A,$A33,CSV!$Y:$Y,"&lt;12")/$B33</f>
        <v>0.4</v>
      </c>
      <c r="V33" s="8">
        <f>COUNTIFS(CSV!$B:$B,$A33,CSV!$Y:$Y,"&lt;12")/$C33</f>
        <v>0.77777777777777779</v>
      </c>
    </row>
    <row r="34" spans="1:22" x14ac:dyDescent="0.3">
      <c r="A34" s="4" t="s">
        <v>92</v>
      </c>
      <c r="B34" s="9">
        <f>COUNTIF(CSV!A:A,A34)</f>
        <v>10</v>
      </c>
      <c r="C34" s="4">
        <f>COUNTIF(CSV!B:B,A34)</f>
        <v>9</v>
      </c>
      <c r="D34" s="4">
        <f t="shared" si="1"/>
        <v>19</v>
      </c>
      <c r="E34" s="10">
        <f>(SUMIF(CSV!$A:$A,$A34,CSV!$Y:$Y)  + SUMIF(CSV!$B:$B,$A34,CSV!$Y:$Y) )/$D34</f>
        <v>11.105263157894736</v>
      </c>
      <c r="F34" s="6">
        <f>SUMIF(CSV!$A:$A,$A34,CSV!$Y:$Y)/$B34</f>
        <v>11.8</v>
      </c>
      <c r="G34" s="6">
        <f>SUMIF(CSV!$B:$B,$A34,CSV!$Y:$Y)/$C34</f>
        <v>10.333333333333334</v>
      </c>
      <c r="H34" s="10">
        <f>(SUMIF(CSV!$A:$A,$A34,CSV!$U:$U)  + SUMIF(CSV!$B:$B,$A34,CSV!$V:$V) )/$D34</f>
        <v>6.4736842105263159</v>
      </c>
      <c r="I34" s="6">
        <f>SUMIF(CSV!$A:$A,$A34,CSV!$U:$U)/$B34</f>
        <v>7.7</v>
      </c>
      <c r="J34" s="6">
        <f>SUMIF(CSV!$B:$B,$A34,CSV!$V:$V)/$C34</f>
        <v>5.1111111111111107</v>
      </c>
      <c r="K34" s="10">
        <f>(SUMIF(CSV!$A:$A,$A34,CSV!$W:$W)  + SUMIF(CSV!$B:$B,$A34,CSV!$X:$X) )/$D34</f>
        <v>4.6315789473684212</v>
      </c>
      <c r="L34" s="6">
        <f>SUMIF(CSV!$A:$A,$A34,CSV!$W:$W)/$B34</f>
        <v>4.0999999999999996</v>
      </c>
      <c r="M34" s="6">
        <f>SUMIF(CSV!$B:$B,$A34,CSV!$X:$X)/$C34</f>
        <v>5.2222222222222223</v>
      </c>
      <c r="N34" s="11">
        <f>(COUNTIFS(CSV!$A:$A,$A34,CSV!$Y:$Y,"&gt;8") +COUNTIFS(CSV!$B:$B,$A34,CSV!$Y:$Y,"&gt;8"))/$D34</f>
        <v>0.73684210526315785</v>
      </c>
      <c r="O34" s="8">
        <f>COUNTIFS(CSV!$A:$A,$A34,CSV!$Y:$Y,"&gt;8")/$B34</f>
        <v>0.7</v>
      </c>
      <c r="P34" s="8">
        <f>COUNTIFS(CSV!$B:$B,$A34,CSV!$Y:$Y,"&gt;8")/$C34</f>
        <v>0.77777777777777779</v>
      </c>
      <c r="Q34" s="11">
        <f>(COUNTIFS(CSV!$A:$A,$A34,CSV!$Y:$Y,"&gt;10") +COUNTIFS(CSV!$B:$B,$A34,CSV!$Y:$Y,"&gt;10"))/$D34</f>
        <v>0.63157894736842102</v>
      </c>
      <c r="R34" s="8">
        <f>COUNTIFS(CSV!$A:$A,$A34,CSV!$Y:$Y,"&gt;10")/$B34</f>
        <v>0.6</v>
      </c>
      <c r="S34" s="8">
        <f>COUNTIFS(CSV!$B:$B,$A34,CSV!$Y:$Y,"&gt;10")/$C34</f>
        <v>0.66666666666666663</v>
      </c>
      <c r="T34" s="11">
        <f>(COUNTIFS(CSV!$A:$A,$A34,CSV!$Y:$Y,"&lt;12") +COUNTIFS(CSV!$B:$B,$A34,CSV!$Y:$Y,"&lt;12"))/$D34</f>
        <v>0.52631578947368418</v>
      </c>
      <c r="U34" s="8">
        <f>COUNTIFS(CSV!$A:$A,$A34,CSV!$Y:$Y,"&lt;12")/$B34</f>
        <v>0.5</v>
      </c>
      <c r="V34" s="8">
        <f>COUNTIFS(CSV!$B:$B,$A34,CSV!$Y:$Y,"&lt;12")/$C34</f>
        <v>0.55555555555555558</v>
      </c>
    </row>
    <row r="35" spans="1:22" x14ac:dyDescent="0.3">
      <c r="A35" s="4" t="s">
        <v>88</v>
      </c>
      <c r="B35" s="9">
        <f>COUNTIF(CSV!A:A,A35)</f>
        <v>10</v>
      </c>
      <c r="C35" s="4">
        <f>COUNTIF(CSV!B:B,A35)</f>
        <v>9</v>
      </c>
      <c r="D35" s="4">
        <f t="shared" si="1"/>
        <v>19</v>
      </c>
      <c r="E35" s="10">
        <f>(SUMIF(CSV!$A:$A,$A35,CSV!$Y:$Y)  + SUMIF(CSV!$B:$B,$A35,CSV!$Y:$Y) )/$D35</f>
        <v>10.736842105263158</v>
      </c>
      <c r="F35" s="6">
        <f>SUMIF(CSV!$A:$A,$A35,CSV!$Y:$Y)/$B35</f>
        <v>11.1</v>
      </c>
      <c r="G35" s="6">
        <f>SUMIF(CSV!$B:$B,$A35,CSV!$Y:$Y)/$C35</f>
        <v>10.333333333333334</v>
      </c>
      <c r="H35" s="10">
        <f>(SUMIF(CSV!$A:$A,$A35,CSV!$U:$U)  + SUMIF(CSV!$B:$B,$A35,CSV!$V:$V) )/$D35</f>
        <v>6.6315789473684212</v>
      </c>
      <c r="I35" s="6">
        <f>SUMIF(CSV!$A:$A,$A35,CSV!$U:$U)/$B35</f>
        <v>7.6</v>
      </c>
      <c r="J35" s="6">
        <f>SUMIF(CSV!$B:$B,$A35,CSV!$V:$V)/$C35</f>
        <v>5.5555555555555554</v>
      </c>
      <c r="K35" s="10">
        <f>(SUMIF(CSV!$A:$A,$A35,CSV!$W:$W)  + SUMIF(CSV!$B:$B,$A35,CSV!$X:$X) )/$D35</f>
        <v>4.1052631578947372</v>
      </c>
      <c r="L35" s="6">
        <f>SUMIF(CSV!$A:$A,$A35,CSV!$W:$W)/$B35</f>
        <v>3.5</v>
      </c>
      <c r="M35" s="6">
        <f>SUMIF(CSV!$B:$B,$A35,CSV!$X:$X)/$C35</f>
        <v>4.7777777777777777</v>
      </c>
      <c r="N35" s="11">
        <f>(COUNTIFS(CSV!$A:$A,$A35,CSV!$Y:$Y,"&gt;8") +COUNTIFS(CSV!$B:$B,$A35,CSV!$Y:$Y,"&gt;8"))/$D35</f>
        <v>0.63157894736842102</v>
      </c>
      <c r="O35" s="8">
        <f>COUNTIFS(CSV!$A:$A,$A35,CSV!$Y:$Y,"&gt;8")/$B35</f>
        <v>0.5</v>
      </c>
      <c r="P35" s="8">
        <f>COUNTIFS(CSV!$B:$B,$A35,CSV!$Y:$Y,"&gt;8")/$C35</f>
        <v>0.77777777777777779</v>
      </c>
      <c r="Q35" s="11">
        <f>(COUNTIFS(CSV!$A:$A,$A35,CSV!$Y:$Y,"&gt;10") +COUNTIFS(CSV!$B:$B,$A35,CSV!$Y:$Y,"&gt;10"))/$D35</f>
        <v>0.47368421052631576</v>
      </c>
      <c r="R35" s="8">
        <f>COUNTIFS(CSV!$A:$A,$A35,CSV!$Y:$Y,"&gt;10")/$B35</f>
        <v>0.5</v>
      </c>
      <c r="S35" s="8">
        <f>COUNTIFS(CSV!$B:$B,$A35,CSV!$Y:$Y,"&gt;10")/$C35</f>
        <v>0.44444444444444442</v>
      </c>
      <c r="T35" s="11">
        <f>(COUNTIFS(CSV!$A:$A,$A35,CSV!$Y:$Y,"&lt;12") +COUNTIFS(CSV!$B:$B,$A35,CSV!$Y:$Y,"&lt;12"))/$D35</f>
        <v>0.68421052631578949</v>
      </c>
      <c r="U35" s="8">
        <f>COUNTIFS(CSV!$A:$A,$A35,CSV!$Y:$Y,"&lt;12")/$B35</f>
        <v>0.6</v>
      </c>
      <c r="V35" s="8">
        <f>COUNTIFS(CSV!$B:$B,$A35,CSV!$Y:$Y,"&lt;12")/$C35</f>
        <v>0.77777777777777779</v>
      </c>
    </row>
    <row r="36" spans="1:22" x14ac:dyDescent="0.3">
      <c r="A36" s="4" t="s">
        <v>98</v>
      </c>
      <c r="B36" s="9">
        <f>COUNTIF(CSV!A:A,A36)</f>
        <v>10</v>
      </c>
      <c r="C36" s="4">
        <f>COUNTIF(CSV!B:B,A36)</f>
        <v>10</v>
      </c>
      <c r="D36" s="4">
        <f t="shared" si="1"/>
        <v>20</v>
      </c>
      <c r="E36" s="10">
        <f>(SUMIF(CSV!$A:$A,$A36,CSV!$Y:$Y)  + SUMIF(CSV!$B:$B,$A36,CSV!$Y:$Y) )/$D36</f>
        <v>10.7</v>
      </c>
      <c r="F36" s="6">
        <f>SUMIF(CSV!$A:$A,$A36,CSV!$Y:$Y)/$B36</f>
        <v>9.9</v>
      </c>
      <c r="G36" s="6">
        <f>SUMIF(CSV!$B:$B,$A36,CSV!$Y:$Y)/$C36</f>
        <v>11.5</v>
      </c>
      <c r="H36" s="10">
        <f>(SUMIF(CSV!$A:$A,$A36,CSV!$U:$U)  + SUMIF(CSV!$B:$B,$A36,CSV!$V:$V) )/$D36</f>
        <v>3.8</v>
      </c>
      <c r="I36" s="6">
        <f>SUMIF(CSV!$A:$A,$A36,CSV!$U:$U)/$B36</f>
        <v>3.5</v>
      </c>
      <c r="J36" s="6">
        <f>SUMIF(CSV!$B:$B,$A36,CSV!$V:$V)/$C36</f>
        <v>4.0999999999999996</v>
      </c>
      <c r="K36" s="10">
        <f>(SUMIF(CSV!$A:$A,$A36,CSV!$W:$W)  + SUMIF(CSV!$B:$B,$A36,CSV!$X:$X) )/$D36</f>
        <v>6.9</v>
      </c>
      <c r="L36" s="6">
        <f>SUMIF(CSV!$A:$A,$A36,CSV!$W:$W)/$B36</f>
        <v>6.4</v>
      </c>
      <c r="M36" s="6">
        <f>SUMIF(CSV!$B:$B,$A36,CSV!$X:$X)/$C36</f>
        <v>7.4</v>
      </c>
      <c r="N36" s="11">
        <f>(COUNTIFS(CSV!$A:$A,$A36,CSV!$Y:$Y,"&gt;8") +COUNTIFS(CSV!$B:$B,$A36,CSV!$Y:$Y,"&gt;8"))/$D36</f>
        <v>0.85</v>
      </c>
      <c r="O36" s="8">
        <f>COUNTIFS(CSV!$A:$A,$A36,CSV!$Y:$Y,"&gt;8")/$B36</f>
        <v>0.8</v>
      </c>
      <c r="P36" s="8">
        <f>COUNTIFS(CSV!$B:$B,$A36,CSV!$Y:$Y,"&gt;8")/$C36</f>
        <v>0.9</v>
      </c>
      <c r="Q36" s="11">
        <f>(COUNTIFS(CSV!$A:$A,$A36,CSV!$Y:$Y,"&gt;10") +COUNTIFS(CSV!$B:$B,$A36,CSV!$Y:$Y,"&gt;10"))/$D36</f>
        <v>0.5</v>
      </c>
      <c r="R36" s="8">
        <f>COUNTIFS(CSV!$A:$A,$A36,CSV!$Y:$Y,"&gt;10")/$B36</f>
        <v>0.3</v>
      </c>
      <c r="S36" s="8">
        <f>COUNTIFS(CSV!$B:$B,$A36,CSV!$Y:$Y,"&gt;10")/$C36</f>
        <v>0.7</v>
      </c>
      <c r="T36" s="11">
        <f>(COUNTIFS(CSV!$A:$A,$A36,CSV!$Y:$Y,"&lt;12") +COUNTIFS(CSV!$B:$B,$A36,CSV!$Y:$Y,"&lt;12"))/$D36</f>
        <v>0.65</v>
      </c>
      <c r="U36" s="8">
        <f>COUNTIFS(CSV!$A:$A,$A36,CSV!$Y:$Y,"&lt;12")/$B36</f>
        <v>0.8</v>
      </c>
      <c r="V36" s="8">
        <f>COUNTIFS(CSV!$B:$B,$A36,CSV!$Y:$Y,"&lt;12")/$C36</f>
        <v>0.5</v>
      </c>
    </row>
    <row r="37" spans="1:22" x14ac:dyDescent="0.3">
      <c r="A37" s="4" t="s">
        <v>93</v>
      </c>
      <c r="B37" s="9">
        <f>COUNTIF(CSV!A:A,A37)</f>
        <v>10</v>
      </c>
      <c r="C37" s="4">
        <f>COUNTIF(CSV!B:B,A37)</f>
        <v>10</v>
      </c>
      <c r="D37" s="4">
        <f t="shared" si="1"/>
        <v>20</v>
      </c>
      <c r="E37" s="10">
        <f>(SUMIF(CSV!$A:$A,$A37,CSV!$Y:$Y)  + SUMIF(CSV!$B:$B,$A37,CSV!$Y:$Y) )/$D37</f>
        <v>12</v>
      </c>
      <c r="F37" s="6">
        <f>SUMIF(CSV!$A:$A,$A37,CSV!$Y:$Y)/$B37</f>
        <v>12.3</v>
      </c>
      <c r="G37" s="6">
        <f>SUMIF(CSV!$B:$B,$A37,CSV!$Y:$Y)/$C37</f>
        <v>11.7</v>
      </c>
      <c r="H37" s="10">
        <f>(SUMIF(CSV!$A:$A,$A37,CSV!$U:$U)  + SUMIF(CSV!$B:$B,$A37,CSV!$V:$V) )/$D37</f>
        <v>6</v>
      </c>
      <c r="I37" s="6">
        <f>SUMIF(CSV!$A:$A,$A37,CSV!$U:$U)/$B37</f>
        <v>6.4</v>
      </c>
      <c r="J37" s="6">
        <f>SUMIF(CSV!$B:$B,$A37,CSV!$V:$V)/$C37</f>
        <v>5.6</v>
      </c>
      <c r="K37" s="10">
        <f>(SUMIF(CSV!$A:$A,$A37,CSV!$W:$W)  + SUMIF(CSV!$B:$B,$A37,CSV!$X:$X) )/$D37</f>
        <v>6</v>
      </c>
      <c r="L37" s="6">
        <f>SUMIF(CSV!$A:$A,$A37,CSV!$W:$W)/$B37</f>
        <v>5.9</v>
      </c>
      <c r="M37" s="6">
        <f>SUMIF(CSV!$B:$B,$A37,CSV!$X:$X)/$C37</f>
        <v>6.1</v>
      </c>
      <c r="N37" s="11">
        <f>(COUNTIFS(CSV!$A:$A,$A37,CSV!$Y:$Y,"&gt;8") +COUNTIFS(CSV!$B:$B,$A37,CSV!$Y:$Y,"&gt;8"))/$D37</f>
        <v>0.9</v>
      </c>
      <c r="O37" s="8">
        <f>COUNTIFS(CSV!$A:$A,$A37,CSV!$Y:$Y,"&gt;8")/$B37</f>
        <v>0.9</v>
      </c>
      <c r="P37" s="8">
        <f>COUNTIFS(CSV!$B:$B,$A37,CSV!$Y:$Y,"&gt;8")/$C37</f>
        <v>0.9</v>
      </c>
      <c r="Q37" s="11">
        <f>(COUNTIFS(CSV!$A:$A,$A37,CSV!$Y:$Y,"&gt;10") +COUNTIFS(CSV!$B:$B,$A37,CSV!$Y:$Y,"&gt;10"))/$D37</f>
        <v>0.7</v>
      </c>
      <c r="R37" s="8">
        <f>COUNTIFS(CSV!$A:$A,$A37,CSV!$Y:$Y,"&gt;10")/$B37</f>
        <v>0.7</v>
      </c>
      <c r="S37" s="8">
        <f>COUNTIFS(CSV!$B:$B,$A37,CSV!$Y:$Y,"&gt;10")/$C37</f>
        <v>0.7</v>
      </c>
      <c r="T37" s="11">
        <f>(COUNTIFS(CSV!$A:$A,$A37,CSV!$Y:$Y,"&lt;12") +COUNTIFS(CSV!$B:$B,$A37,CSV!$Y:$Y,"&lt;12"))/$D37</f>
        <v>0.55000000000000004</v>
      </c>
      <c r="U37" s="8">
        <f>COUNTIFS(CSV!$A:$A,$A37,CSV!$Y:$Y,"&lt;12")/$B37</f>
        <v>0.5</v>
      </c>
      <c r="V37" s="8">
        <f>COUNTIFS(CSV!$B:$B,$A37,CSV!$Y:$Y,"&lt;12")/$C37</f>
        <v>0.6</v>
      </c>
    </row>
    <row r="38" spans="1:22" x14ac:dyDescent="0.3">
      <c r="A38" s="4" t="s">
        <v>91</v>
      </c>
      <c r="B38" s="9">
        <f>COUNTIF(CSV!A:A,A38)</f>
        <v>9</v>
      </c>
      <c r="C38" s="4">
        <f>COUNTIF(CSV!B:B,A38)</f>
        <v>10</v>
      </c>
      <c r="D38" s="4">
        <f t="shared" si="1"/>
        <v>19</v>
      </c>
      <c r="E38" s="10">
        <f>(SUMIF(CSV!$A:$A,$A38,CSV!$Y:$Y)  + SUMIF(CSV!$B:$B,$A38,CSV!$Y:$Y) )/$D38</f>
        <v>10.157894736842104</v>
      </c>
      <c r="F38" s="6">
        <f>SUMIF(CSV!$A:$A,$A38,CSV!$Y:$Y)/$B38</f>
        <v>8.4444444444444446</v>
      </c>
      <c r="G38" s="6">
        <f>SUMIF(CSV!$B:$B,$A38,CSV!$Y:$Y)/$C38</f>
        <v>11.7</v>
      </c>
      <c r="H38" s="10">
        <f>(SUMIF(CSV!$A:$A,$A38,CSV!$U:$U)  + SUMIF(CSV!$B:$B,$A38,CSV!$V:$V) )/$D38</f>
        <v>4.1578947368421053</v>
      </c>
      <c r="I38" s="6">
        <f>SUMIF(CSV!$A:$A,$A38,CSV!$U:$U)/$B38</f>
        <v>3.7777777777777777</v>
      </c>
      <c r="J38" s="6">
        <f>SUMIF(CSV!$B:$B,$A38,CSV!$V:$V)/$C38</f>
        <v>4.5</v>
      </c>
      <c r="K38" s="10">
        <f>(SUMIF(CSV!$A:$A,$A38,CSV!$W:$W)  + SUMIF(CSV!$B:$B,$A38,CSV!$X:$X) )/$D38</f>
        <v>6</v>
      </c>
      <c r="L38" s="6">
        <f>SUMIF(CSV!$A:$A,$A38,CSV!$W:$W)/$B38</f>
        <v>4.666666666666667</v>
      </c>
      <c r="M38" s="6">
        <f>SUMIF(CSV!$B:$B,$A38,CSV!$X:$X)/$C38</f>
        <v>7.2</v>
      </c>
      <c r="N38" s="11">
        <f>(COUNTIFS(CSV!$A:$A,$A38,CSV!$Y:$Y,"&gt;8") +COUNTIFS(CSV!$B:$B,$A38,CSV!$Y:$Y,"&gt;8"))/$D38</f>
        <v>0.68421052631578949</v>
      </c>
      <c r="O38" s="8">
        <f>COUNTIFS(CSV!$A:$A,$A38,CSV!$Y:$Y,"&gt;8")/$B38</f>
        <v>0.55555555555555558</v>
      </c>
      <c r="P38" s="8">
        <f>COUNTIFS(CSV!$B:$B,$A38,CSV!$Y:$Y,"&gt;8")/$C38</f>
        <v>0.8</v>
      </c>
      <c r="Q38" s="11">
        <f>(COUNTIFS(CSV!$A:$A,$A38,CSV!$Y:$Y,"&gt;10") +COUNTIFS(CSV!$B:$B,$A38,CSV!$Y:$Y,"&gt;10"))/$D38</f>
        <v>0.47368421052631576</v>
      </c>
      <c r="R38" s="8">
        <f>COUNTIFS(CSV!$A:$A,$A38,CSV!$Y:$Y,"&gt;10")/$B38</f>
        <v>0.33333333333333331</v>
      </c>
      <c r="S38" s="8">
        <f>COUNTIFS(CSV!$B:$B,$A38,CSV!$Y:$Y,"&gt;10")/$C38</f>
        <v>0.6</v>
      </c>
      <c r="T38" s="11">
        <f>(COUNTIFS(CSV!$A:$A,$A38,CSV!$Y:$Y,"&lt;12") +COUNTIFS(CSV!$B:$B,$A38,CSV!$Y:$Y,"&lt;12"))/$D38</f>
        <v>0.57894736842105265</v>
      </c>
      <c r="U38" s="8">
        <f>COUNTIFS(CSV!$A:$A,$A38,CSV!$Y:$Y,"&lt;12")/$B38</f>
        <v>0.77777777777777779</v>
      </c>
      <c r="V38" s="8">
        <f>COUNTIFS(CSV!$B:$B,$A38,CSV!$Y:$Y,"&lt;12")/$C38</f>
        <v>0.4</v>
      </c>
    </row>
    <row r="39" spans="1:22" x14ac:dyDescent="0.3">
      <c r="A39" s="4" t="s">
        <v>97</v>
      </c>
      <c r="B39" s="9">
        <f>COUNTIF(CSV!A:A,A39)</f>
        <v>10</v>
      </c>
      <c r="C39" s="4">
        <f>COUNTIF(CSV!B:B,A39)</f>
        <v>10</v>
      </c>
      <c r="D39" s="4">
        <f t="shared" si="1"/>
        <v>20</v>
      </c>
      <c r="E39" s="10">
        <f>(SUMIF(CSV!$A:$A,$A39,CSV!$Y:$Y)  + SUMIF(CSV!$B:$B,$A39,CSV!$Y:$Y) )/$D39</f>
        <v>10.75</v>
      </c>
      <c r="F39" s="6">
        <f>SUMIF(CSV!$A:$A,$A39,CSV!$Y:$Y)/$B39</f>
        <v>11.9</v>
      </c>
      <c r="G39" s="6">
        <f>SUMIF(CSV!$B:$B,$A39,CSV!$Y:$Y)/$C39</f>
        <v>9.6</v>
      </c>
      <c r="H39" s="10">
        <f>(SUMIF(CSV!$A:$A,$A39,CSV!$U:$U)  + SUMIF(CSV!$B:$B,$A39,CSV!$V:$V) )/$D39</f>
        <v>4.9000000000000004</v>
      </c>
      <c r="I39" s="6">
        <f>SUMIF(CSV!$A:$A,$A39,CSV!$U:$U)/$B39</f>
        <v>6.3</v>
      </c>
      <c r="J39" s="6">
        <f>SUMIF(CSV!$B:$B,$A39,CSV!$V:$V)/$C39</f>
        <v>3.5</v>
      </c>
      <c r="K39" s="10">
        <f>(SUMIF(CSV!$A:$A,$A39,CSV!$W:$W)  + SUMIF(CSV!$B:$B,$A39,CSV!$X:$X) )/$D39</f>
        <v>5.85</v>
      </c>
      <c r="L39" s="6">
        <f>SUMIF(CSV!$A:$A,$A39,CSV!$W:$W)/$B39</f>
        <v>5.6</v>
      </c>
      <c r="M39" s="6">
        <f>SUMIF(CSV!$B:$B,$A39,CSV!$X:$X)/$C39</f>
        <v>6.1</v>
      </c>
      <c r="N39" s="11">
        <f>(COUNTIFS(CSV!$A:$A,$A39,CSV!$Y:$Y,"&gt;8") +COUNTIFS(CSV!$B:$B,$A39,CSV!$Y:$Y,"&gt;8"))/$D39</f>
        <v>0.7</v>
      </c>
      <c r="O39" s="8">
        <f>COUNTIFS(CSV!$A:$A,$A39,CSV!$Y:$Y,"&gt;8")/$B39</f>
        <v>0.8</v>
      </c>
      <c r="P39" s="8">
        <f>COUNTIFS(CSV!$B:$B,$A39,CSV!$Y:$Y,"&gt;8")/$C39</f>
        <v>0.6</v>
      </c>
      <c r="Q39" s="11">
        <f>(COUNTIFS(CSV!$A:$A,$A39,CSV!$Y:$Y,"&gt;10") +COUNTIFS(CSV!$B:$B,$A39,CSV!$Y:$Y,"&gt;10"))/$D39</f>
        <v>0.55000000000000004</v>
      </c>
      <c r="R39" s="8">
        <f>COUNTIFS(CSV!$A:$A,$A39,CSV!$Y:$Y,"&gt;10")/$B39</f>
        <v>0.6</v>
      </c>
      <c r="S39" s="8">
        <f>COUNTIFS(CSV!$B:$B,$A39,CSV!$Y:$Y,"&gt;10")/$C39</f>
        <v>0.5</v>
      </c>
      <c r="T39" s="11">
        <f>(COUNTIFS(CSV!$A:$A,$A39,CSV!$Y:$Y,"&lt;12") +COUNTIFS(CSV!$B:$B,$A39,CSV!$Y:$Y,"&lt;12"))/$D39</f>
        <v>0.55000000000000004</v>
      </c>
      <c r="U39" s="8">
        <f>COUNTIFS(CSV!$A:$A,$A39,CSV!$Y:$Y,"&lt;12")/$B39</f>
        <v>0.4</v>
      </c>
      <c r="V39" s="8">
        <f>COUNTIFS(CSV!$B:$B,$A39,CSV!$Y:$Y,"&lt;12")/$C39</f>
        <v>0.7</v>
      </c>
    </row>
    <row r="40" spans="1:22" x14ac:dyDescent="0.3">
      <c r="A40" s="4" t="s">
        <v>101</v>
      </c>
      <c r="B40" s="9">
        <f>COUNTIF(CSV!A:A,A40)</f>
        <v>9</v>
      </c>
      <c r="C40" s="4">
        <f>COUNTIF(CSV!B:B,A40)</f>
        <v>10</v>
      </c>
      <c r="D40" s="4">
        <f t="shared" si="1"/>
        <v>19</v>
      </c>
      <c r="E40" s="10">
        <f>(SUMIF(CSV!$A:$A,$A40,CSV!$Y:$Y)  + SUMIF(CSV!$B:$B,$A40,CSV!$Y:$Y) )/$D40</f>
        <v>11.210526315789474</v>
      </c>
      <c r="F40" s="6">
        <f>SUMIF(CSV!$A:$A,$A40,CSV!$Y:$Y)/$B40</f>
        <v>10.888888888888889</v>
      </c>
      <c r="G40" s="6">
        <f>SUMIF(CSV!$B:$B,$A40,CSV!$Y:$Y)/$C40</f>
        <v>11.5</v>
      </c>
      <c r="H40" s="10">
        <f>(SUMIF(CSV!$A:$A,$A40,CSV!$U:$U)  + SUMIF(CSV!$B:$B,$A40,CSV!$V:$V) )/$D40</f>
        <v>5.2105263157894735</v>
      </c>
      <c r="I40" s="6">
        <f>SUMIF(CSV!$A:$A,$A40,CSV!$U:$U)/$B40</f>
        <v>6</v>
      </c>
      <c r="J40" s="6">
        <f>SUMIF(CSV!$B:$B,$A40,CSV!$V:$V)/$C40</f>
        <v>4.5</v>
      </c>
      <c r="K40" s="10">
        <f>(SUMIF(CSV!$A:$A,$A40,CSV!$W:$W)  + SUMIF(CSV!$B:$B,$A40,CSV!$X:$X) )/$D40</f>
        <v>6</v>
      </c>
      <c r="L40" s="6">
        <f>SUMIF(CSV!$A:$A,$A40,CSV!$W:$W)/$B40</f>
        <v>4.8888888888888893</v>
      </c>
      <c r="M40" s="6">
        <f>SUMIF(CSV!$B:$B,$A40,CSV!$X:$X)/$C40</f>
        <v>7</v>
      </c>
      <c r="N40" s="11">
        <f>(COUNTIFS(CSV!$A:$A,$A40,CSV!$Y:$Y,"&gt;8") +COUNTIFS(CSV!$B:$B,$A40,CSV!$Y:$Y,"&gt;8"))/$D40</f>
        <v>0.73684210526315785</v>
      </c>
      <c r="O40" s="8">
        <f>COUNTIFS(CSV!$A:$A,$A40,CSV!$Y:$Y,"&gt;8")/$B40</f>
        <v>0.77777777777777779</v>
      </c>
      <c r="P40" s="8">
        <f>COUNTIFS(CSV!$B:$B,$A40,CSV!$Y:$Y,"&gt;8")/$C40</f>
        <v>0.7</v>
      </c>
      <c r="Q40" s="11">
        <f>(COUNTIFS(CSV!$A:$A,$A40,CSV!$Y:$Y,"&gt;10") +COUNTIFS(CSV!$B:$B,$A40,CSV!$Y:$Y,"&gt;10"))/$D40</f>
        <v>0.47368421052631576</v>
      </c>
      <c r="R40" s="8">
        <f>COUNTIFS(CSV!$A:$A,$A40,CSV!$Y:$Y,"&gt;10")/$B40</f>
        <v>0.33333333333333331</v>
      </c>
      <c r="S40" s="8">
        <f>COUNTIFS(CSV!$B:$B,$A40,CSV!$Y:$Y,"&gt;10")/$C40</f>
        <v>0.6</v>
      </c>
      <c r="T40" s="11">
        <f>(COUNTIFS(CSV!$A:$A,$A40,CSV!$Y:$Y,"&lt;12") +COUNTIFS(CSV!$B:$B,$A40,CSV!$Y:$Y,"&lt;12"))/$D40</f>
        <v>0.57894736842105265</v>
      </c>
      <c r="U40" s="8">
        <f>COUNTIFS(CSV!$A:$A,$A40,CSV!$Y:$Y,"&lt;12")/$B40</f>
        <v>0.66666666666666663</v>
      </c>
      <c r="V40" s="8">
        <f>COUNTIFS(CSV!$B:$B,$A40,CSV!$Y:$Y,"&lt;12")/$C40</f>
        <v>0.5</v>
      </c>
    </row>
    <row r="41" spans="1:22" x14ac:dyDescent="0.3">
      <c r="A41" s="4" t="s">
        <v>94</v>
      </c>
      <c r="B41" s="9">
        <f>COUNTIF(CSV!A:A,A41)</f>
        <v>9</v>
      </c>
      <c r="C41" s="4">
        <f>COUNTIF(CSV!B:B,A41)</f>
        <v>11</v>
      </c>
      <c r="D41" s="4">
        <f t="shared" si="1"/>
        <v>20</v>
      </c>
      <c r="E41" s="10">
        <f>(SUMIF(CSV!$A:$A,$A41,CSV!$Y:$Y)  + SUMIF(CSV!$B:$B,$A41,CSV!$Y:$Y) )/$D41</f>
        <v>10.1</v>
      </c>
      <c r="F41" s="6">
        <f>SUMIF(CSV!$A:$A,$A41,CSV!$Y:$Y)/$B41</f>
        <v>10.777777777777779</v>
      </c>
      <c r="G41" s="6">
        <f>SUMIF(CSV!$B:$B,$A41,CSV!$Y:$Y)/$C41</f>
        <v>9.545454545454545</v>
      </c>
      <c r="H41" s="10">
        <f>(SUMIF(CSV!$A:$A,$A41,CSV!$U:$U)  + SUMIF(CSV!$B:$B,$A41,CSV!$V:$V) )/$D41</f>
        <v>4.5</v>
      </c>
      <c r="I41" s="6">
        <f>SUMIF(CSV!$A:$A,$A41,CSV!$U:$U)/$B41</f>
        <v>5.4444444444444446</v>
      </c>
      <c r="J41" s="6">
        <f>SUMIF(CSV!$B:$B,$A41,CSV!$V:$V)/$C41</f>
        <v>3.7272727272727271</v>
      </c>
      <c r="K41" s="10">
        <f>(SUMIF(CSV!$A:$A,$A41,CSV!$W:$W)  + SUMIF(CSV!$B:$B,$A41,CSV!$X:$X) )/$D41</f>
        <v>5.6</v>
      </c>
      <c r="L41" s="6">
        <f>SUMIF(CSV!$A:$A,$A41,CSV!$W:$W)/$B41</f>
        <v>5.333333333333333</v>
      </c>
      <c r="M41" s="6">
        <f>SUMIF(CSV!$B:$B,$A41,CSV!$X:$X)/$C41</f>
        <v>5.8181818181818183</v>
      </c>
      <c r="N41" s="11">
        <f>(COUNTIFS(CSV!$A:$A,$A41,CSV!$Y:$Y,"&gt;8") +COUNTIFS(CSV!$B:$B,$A41,CSV!$Y:$Y,"&gt;8"))/$D41</f>
        <v>0.75</v>
      </c>
      <c r="O41" s="8">
        <f>COUNTIFS(CSV!$A:$A,$A41,CSV!$Y:$Y,"&gt;8")/$B41</f>
        <v>0.77777777777777779</v>
      </c>
      <c r="P41" s="8">
        <f>COUNTIFS(CSV!$B:$B,$A41,CSV!$Y:$Y,"&gt;8")/$C41</f>
        <v>0.72727272727272729</v>
      </c>
      <c r="Q41" s="11">
        <f>(COUNTIFS(CSV!$A:$A,$A41,CSV!$Y:$Y,"&gt;10") +COUNTIFS(CSV!$B:$B,$A41,CSV!$Y:$Y,"&gt;10"))/$D41</f>
        <v>0.4</v>
      </c>
      <c r="R41" s="8">
        <f>COUNTIFS(CSV!$A:$A,$A41,CSV!$Y:$Y,"&gt;10")/$B41</f>
        <v>0.44444444444444442</v>
      </c>
      <c r="S41" s="8">
        <f>COUNTIFS(CSV!$B:$B,$A41,CSV!$Y:$Y,"&gt;10")/$C41</f>
        <v>0.36363636363636365</v>
      </c>
      <c r="T41" s="11">
        <f>(COUNTIFS(CSV!$A:$A,$A41,CSV!$Y:$Y,"&lt;12") +COUNTIFS(CSV!$B:$B,$A41,CSV!$Y:$Y,"&lt;12"))/$D41</f>
        <v>0.7</v>
      </c>
      <c r="U41" s="8">
        <f>COUNTIFS(CSV!$A:$A,$A41,CSV!$Y:$Y,"&lt;12")/$B41</f>
        <v>0.66666666666666663</v>
      </c>
      <c r="V41" s="8">
        <f>COUNTIFS(CSV!$B:$B,$A41,CSV!$Y:$Y,"&lt;12")/$C41</f>
        <v>0.72727272727272729</v>
      </c>
    </row>
    <row r="42" spans="1:22" x14ac:dyDescent="0.3">
      <c r="A42" s="4" t="s">
        <v>103</v>
      </c>
      <c r="B42" s="9">
        <f>COUNTIF(CSV!A:A,A42)</f>
        <v>11</v>
      </c>
      <c r="C42" s="4">
        <f>COUNTIF(CSV!B:B,A42)</f>
        <v>9</v>
      </c>
      <c r="D42" s="4">
        <f t="shared" si="1"/>
        <v>20</v>
      </c>
      <c r="E42" s="10">
        <f>(SUMIF(CSV!$A:$A,$A42,CSV!$Y:$Y)  + SUMIF(CSV!$B:$B,$A42,CSV!$Y:$Y) )/$D42</f>
        <v>11</v>
      </c>
      <c r="F42" s="6">
        <f>SUMIF(CSV!$A:$A,$A42,CSV!$Y:$Y)/$B42</f>
        <v>10.545454545454545</v>
      </c>
      <c r="G42" s="6">
        <f>SUMIF(CSV!$B:$B,$A42,CSV!$Y:$Y)/$C42</f>
        <v>11.555555555555555</v>
      </c>
      <c r="H42" s="10">
        <f>(SUMIF(CSV!$A:$A,$A42,CSV!$U:$U)  + SUMIF(CSV!$B:$B,$A42,CSV!$V:$V) )/$D42</f>
        <v>4.3499999999999996</v>
      </c>
      <c r="I42" s="6">
        <f>SUMIF(CSV!$A:$A,$A42,CSV!$U:$U)/$B42</f>
        <v>4.1818181818181817</v>
      </c>
      <c r="J42" s="6">
        <f>SUMIF(CSV!$B:$B,$A42,CSV!$V:$V)/$C42</f>
        <v>4.5555555555555554</v>
      </c>
      <c r="K42" s="10">
        <f>(SUMIF(CSV!$A:$A,$A42,CSV!$W:$W)  + SUMIF(CSV!$B:$B,$A42,CSV!$X:$X) )/$D42</f>
        <v>6.65</v>
      </c>
      <c r="L42" s="6">
        <f>SUMIF(CSV!$A:$A,$A42,CSV!$W:$W)/$B42</f>
        <v>6.3636363636363633</v>
      </c>
      <c r="M42" s="6">
        <f>SUMIF(CSV!$B:$B,$A42,CSV!$X:$X)/$C42</f>
        <v>7</v>
      </c>
      <c r="N42" s="11">
        <f>(COUNTIFS(CSV!$A:$A,$A42,CSV!$Y:$Y,"&gt;8") +COUNTIFS(CSV!$B:$B,$A42,CSV!$Y:$Y,"&gt;8"))/$D42</f>
        <v>0.85</v>
      </c>
      <c r="O42" s="8">
        <f>COUNTIFS(CSV!$A:$A,$A42,CSV!$Y:$Y,"&gt;8")/$B42</f>
        <v>0.81818181818181823</v>
      </c>
      <c r="P42" s="8">
        <f>COUNTIFS(CSV!$B:$B,$A42,CSV!$Y:$Y,"&gt;8")/$C42</f>
        <v>0.88888888888888884</v>
      </c>
      <c r="Q42" s="11">
        <f>(COUNTIFS(CSV!$A:$A,$A42,CSV!$Y:$Y,"&gt;10") +COUNTIFS(CSV!$B:$B,$A42,CSV!$Y:$Y,"&gt;10"))/$D42</f>
        <v>0.45</v>
      </c>
      <c r="R42" s="8">
        <f>COUNTIFS(CSV!$A:$A,$A42,CSV!$Y:$Y,"&gt;10")/$B42</f>
        <v>0.45454545454545453</v>
      </c>
      <c r="S42" s="8">
        <f>COUNTIFS(CSV!$B:$B,$A42,CSV!$Y:$Y,"&gt;10")/$C42</f>
        <v>0.44444444444444442</v>
      </c>
      <c r="T42" s="11">
        <f>(COUNTIFS(CSV!$A:$A,$A42,CSV!$Y:$Y,"&lt;12") +COUNTIFS(CSV!$B:$B,$A42,CSV!$Y:$Y,"&lt;12"))/$D42</f>
        <v>0.6</v>
      </c>
      <c r="U42" s="8">
        <f>COUNTIFS(CSV!$A:$A,$A42,CSV!$Y:$Y,"&lt;12")/$B42</f>
        <v>0.63636363636363635</v>
      </c>
      <c r="V42" s="8">
        <f>COUNTIFS(CSV!$B:$B,$A42,CSV!$Y:$Y,"&lt;12")/$C42</f>
        <v>0.55555555555555558</v>
      </c>
    </row>
    <row r="43" spans="1:22" x14ac:dyDescent="0.3">
      <c r="A43" s="4" t="s">
        <v>163</v>
      </c>
      <c r="B43" s="9">
        <f>COUNTIF(CSV!A:A,A43)</f>
        <v>9</v>
      </c>
      <c r="C43" s="4">
        <f>COUNTIF(CSV!B:B,A43)</f>
        <v>9</v>
      </c>
      <c r="D43" s="4">
        <f t="shared" ref="D43:D60" si="2">B43+C43</f>
        <v>18</v>
      </c>
      <c r="E43" s="10">
        <f>(SUMIF(CSV!$A:$A,$A43,CSV!$Y:$Y)  + SUMIF(CSV!$B:$B,$A43,CSV!$Y:$Y) )/$D43</f>
        <v>11.055555555555555</v>
      </c>
      <c r="F43" s="6">
        <f>SUMIF(CSV!$A:$A,$A43,CSV!$Y:$Y)/$B43</f>
        <v>11.555555555555555</v>
      </c>
      <c r="G43" s="6">
        <f>SUMIF(CSV!$B:$B,$A43,CSV!$Y:$Y)/$C43</f>
        <v>10.555555555555555</v>
      </c>
      <c r="H43" s="10">
        <f>(SUMIF(CSV!$A:$A,$A43,CSV!$U:$U)  + SUMIF(CSV!$B:$B,$A43,CSV!$V:$V) )/$D43</f>
        <v>5.833333333333333</v>
      </c>
      <c r="I43" s="6">
        <f>SUMIF(CSV!$A:$A,$A43,CSV!$U:$U)/$B43</f>
        <v>6.7777777777777777</v>
      </c>
      <c r="J43" s="6">
        <f>SUMIF(CSV!$B:$B,$A43,CSV!$V:$V)/$C43</f>
        <v>4.8888888888888893</v>
      </c>
      <c r="K43" s="10">
        <f>(SUMIF(CSV!$A:$A,$A43,CSV!$W:$W)  + SUMIF(CSV!$B:$B,$A43,CSV!$X:$X) )/$D43</f>
        <v>5.2222222222222223</v>
      </c>
      <c r="L43" s="6">
        <f>SUMIF(CSV!$A:$A,$A43,CSV!$W:$W)/$B43</f>
        <v>4.7777777777777777</v>
      </c>
      <c r="M43" s="6">
        <f>SUMIF(CSV!$B:$B,$A43,CSV!$X:$X)/$C43</f>
        <v>5.666666666666667</v>
      </c>
      <c r="N43" s="11">
        <f>(COUNTIFS(CSV!$A:$A,$A43,CSV!$Y:$Y,"&gt;8") +COUNTIFS(CSV!$B:$B,$A43,CSV!$Y:$Y,"&gt;8"))/$D43</f>
        <v>0.66666666666666663</v>
      </c>
      <c r="O43" s="8">
        <f>COUNTIFS(CSV!$A:$A,$A43,CSV!$Y:$Y,"&gt;8")/$B43</f>
        <v>0.66666666666666663</v>
      </c>
      <c r="P43" s="8">
        <f>COUNTIFS(CSV!$B:$B,$A43,CSV!$Y:$Y,"&gt;8")/$C43</f>
        <v>0.66666666666666663</v>
      </c>
      <c r="Q43" s="11">
        <f>(COUNTIFS(CSV!$A:$A,$A43,CSV!$Y:$Y,"&gt;10") +COUNTIFS(CSV!$B:$B,$A43,CSV!$Y:$Y,"&gt;10"))/$D43</f>
        <v>0.5</v>
      </c>
      <c r="R43" s="8">
        <f>COUNTIFS(CSV!$A:$A,$A43,CSV!$Y:$Y,"&gt;10")/$B43</f>
        <v>0.55555555555555558</v>
      </c>
      <c r="S43" s="8">
        <f>COUNTIFS(CSV!$B:$B,$A43,CSV!$Y:$Y,"&gt;10")/$C43</f>
        <v>0.44444444444444442</v>
      </c>
      <c r="T43" s="11">
        <f>(COUNTIFS(CSV!$A:$A,$A43,CSV!$Y:$Y,"&lt;12") +COUNTIFS(CSV!$B:$B,$A43,CSV!$Y:$Y,"&lt;12"))/$D43</f>
        <v>0.66666666666666663</v>
      </c>
      <c r="U43" s="8">
        <f>COUNTIFS(CSV!$A:$A,$A43,CSV!$Y:$Y,"&lt;12")/$B43</f>
        <v>0.66666666666666663</v>
      </c>
      <c r="V43" s="8">
        <f>COUNTIFS(CSV!$B:$B,$A43,CSV!$Y:$Y,"&lt;12")/$C43</f>
        <v>0.66666666666666663</v>
      </c>
    </row>
    <row r="44" spans="1:22" x14ac:dyDescent="0.3">
      <c r="A44" s="4" t="s">
        <v>139</v>
      </c>
      <c r="B44" s="9">
        <f>COUNTIF(CSV!A:A,A44)</f>
        <v>8</v>
      </c>
      <c r="C44" s="4">
        <f>COUNTIF(CSV!B:B,A44)</f>
        <v>9</v>
      </c>
      <c r="D44" s="4">
        <f t="shared" si="2"/>
        <v>17</v>
      </c>
      <c r="E44" s="10">
        <f>(SUMIF(CSV!$A:$A,$A44,CSV!$Y:$Y)  + SUMIF(CSV!$B:$B,$A44,CSV!$Y:$Y) )/$D44</f>
        <v>12.823529411764707</v>
      </c>
      <c r="F44" s="6">
        <f>SUMIF(CSV!$A:$A,$A44,CSV!$Y:$Y)/$B44</f>
        <v>13.75</v>
      </c>
      <c r="G44" s="6">
        <f>SUMIF(CSV!$B:$B,$A44,CSV!$Y:$Y)/$C44</f>
        <v>12</v>
      </c>
      <c r="H44" s="10">
        <f>(SUMIF(CSV!$A:$A,$A44,CSV!$U:$U)  + SUMIF(CSV!$B:$B,$A44,CSV!$V:$V) )/$D44</f>
        <v>9.2941176470588243</v>
      </c>
      <c r="I44" s="6">
        <f>SUMIF(CSV!$A:$A,$A44,CSV!$U:$U)/$B44</f>
        <v>10.5</v>
      </c>
      <c r="J44" s="6">
        <f>SUMIF(CSV!$B:$B,$A44,CSV!$V:$V)/$C44</f>
        <v>8.2222222222222214</v>
      </c>
      <c r="K44" s="10">
        <f>(SUMIF(CSV!$A:$A,$A44,CSV!$W:$W)  + SUMIF(CSV!$B:$B,$A44,CSV!$X:$X) )/$D44</f>
        <v>3.5294117647058822</v>
      </c>
      <c r="L44" s="6">
        <f>SUMIF(CSV!$A:$A,$A44,CSV!$W:$W)/$B44</f>
        <v>3.25</v>
      </c>
      <c r="M44" s="6">
        <f>SUMIF(CSV!$B:$B,$A44,CSV!$X:$X)/$C44</f>
        <v>3.7777777777777777</v>
      </c>
      <c r="N44" s="11">
        <f>(COUNTIFS(CSV!$A:$A,$A44,CSV!$Y:$Y,"&gt;8") +COUNTIFS(CSV!$B:$B,$A44,CSV!$Y:$Y,"&gt;8"))/$D44</f>
        <v>0.82352941176470584</v>
      </c>
      <c r="O44" s="8">
        <f>COUNTIFS(CSV!$A:$A,$A44,CSV!$Y:$Y,"&gt;8")/$B44</f>
        <v>0.75</v>
      </c>
      <c r="P44" s="8">
        <f>COUNTIFS(CSV!$B:$B,$A44,CSV!$Y:$Y,"&gt;8")/$C44</f>
        <v>0.88888888888888884</v>
      </c>
      <c r="Q44" s="11">
        <f>(COUNTIFS(CSV!$A:$A,$A44,CSV!$Y:$Y,"&gt;10") +COUNTIFS(CSV!$B:$B,$A44,CSV!$Y:$Y,"&gt;10"))/$D44</f>
        <v>0.70588235294117652</v>
      </c>
      <c r="R44" s="8">
        <f>COUNTIFS(CSV!$A:$A,$A44,CSV!$Y:$Y,"&gt;10")/$B44</f>
        <v>0.625</v>
      </c>
      <c r="S44" s="8">
        <f>COUNTIFS(CSV!$B:$B,$A44,CSV!$Y:$Y,"&gt;10")/$C44</f>
        <v>0.77777777777777779</v>
      </c>
      <c r="T44" s="11">
        <f>(COUNTIFS(CSV!$A:$A,$A44,CSV!$Y:$Y,"&lt;12") +COUNTIFS(CSV!$B:$B,$A44,CSV!$Y:$Y,"&lt;12"))/$D44</f>
        <v>0.41176470588235292</v>
      </c>
      <c r="U44" s="8">
        <f>COUNTIFS(CSV!$A:$A,$A44,CSV!$Y:$Y,"&lt;12")/$B44</f>
        <v>0.375</v>
      </c>
      <c r="V44" s="8">
        <f>COUNTIFS(CSV!$B:$B,$A44,CSV!$Y:$Y,"&lt;12")/$C44</f>
        <v>0.44444444444444442</v>
      </c>
    </row>
    <row r="45" spans="1:22" x14ac:dyDescent="0.3">
      <c r="A45" s="4" t="s">
        <v>159</v>
      </c>
      <c r="B45" s="9">
        <f>COUNTIF(CSV!A:A,A45)</f>
        <v>9</v>
      </c>
      <c r="C45" s="4">
        <f>COUNTIF(CSV!B:B,A45)</f>
        <v>9</v>
      </c>
      <c r="D45" s="4">
        <f t="shared" si="2"/>
        <v>18</v>
      </c>
      <c r="E45" s="10">
        <f>(SUMIF(CSV!$A:$A,$A45,CSV!$Y:$Y)  + SUMIF(CSV!$B:$B,$A45,CSV!$Y:$Y) )/$D45</f>
        <v>11.333333333333334</v>
      </c>
      <c r="F45" s="6">
        <f>SUMIF(CSV!$A:$A,$A45,CSV!$Y:$Y)/$B45</f>
        <v>11.777777777777779</v>
      </c>
      <c r="G45" s="6">
        <f>SUMIF(CSV!$B:$B,$A45,CSV!$Y:$Y)/$C45</f>
        <v>10.888888888888889</v>
      </c>
      <c r="H45" s="10">
        <f>(SUMIF(CSV!$A:$A,$A45,CSV!$U:$U)  + SUMIF(CSV!$B:$B,$A45,CSV!$V:$V) )/$D45</f>
        <v>7.0555555555555554</v>
      </c>
      <c r="I45" s="6">
        <f>SUMIF(CSV!$A:$A,$A45,CSV!$U:$U)/$B45</f>
        <v>8.8888888888888893</v>
      </c>
      <c r="J45" s="6">
        <f>SUMIF(CSV!$B:$B,$A45,CSV!$V:$V)/$C45</f>
        <v>5.2222222222222223</v>
      </c>
      <c r="K45" s="10">
        <f>(SUMIF(CSV!$A:$A,$A45,CSV!$W:$W)  + SUMIF(CSV!$B:$B,$A45,CSV!$X:$X) )/$D45</f>
        <v>4.2777777777777777</v>
      </c>
      <c r="L45" s="6">
        <f>SUMIF(CSV!$A:$A,$A45,CSV!$W:$W)/$B45</f>
        <v>2.8888888888888888</v>
      </c>
      <c r="M45" s="6">
        <f>SUMIF(CSV!$B:$B,$A45,CSV!$X:$X)/$C45</f>
        <v>5.666666666666667</v>
      </c>
      <c r="N45" s="11">
        <f>(COUNTIFS(CSV!$A:$A,$A45,CSV!$Y:$Y,"&gt;8") +COUNTIFS(CSV!$B:$B,$A45,CSV!$Y:$Y,"&gt;8"))/$D45</f>
        <v>0.77777777777777779</v>
      </c>
      <c r="O45" s="8">
        <f>COUNTIFS(CSV!$A:$A,$A45,CSV!$Y:$Y,"&gt;8")/$B45</f>
        <v>0.66666666666666663</v>
      </c>
      <c r="P45" s="8">
        <f>COUNTIFS(CSV!$B:$B,$A45,CSV!$Y:$Y,"&gt;8")/$C45</f>
        <v>0.88888888888888884</v>
      </c>
      <c r="Q45" s="11">
        <f>(COUNTIFS(CSV!$A:$A,$A45,CSV!$Y:$Y,"&gt;10") +COUNTIFS(CSV!$B:$B,$A45,CSV!$Y:$Y,"&gt;10"))/$D45</f>
        <v>0.3888888888888889</v>
      </c>
      <c r="R45" s="8">
        <f>COUNTIFS(CSV!$A:$A,$A45,CSV!$Y:$Y,"&gt;10")/$B45</f>
        <v>0.33333333333333331</v>
      </c>
      <c r="S45" s="8">
        <f>COUNTIFS(CSV!$B:$B,$A45,CSV!$Y:$Y,"&gt;10")/$C45</f>
        <v>0.44444444444444442</v>
      </c>
      <c r="T45" s="11">
        <f>(COUNTIFS(CSV!$A:$A,$A45,CSV!$Y:$Y,"&lt;12") +COUNTIFS(CSV!$B:$B,$A45,CSV!$Y:$Y,"&lt;12"))/$D45</f>
        <v>0.66666666666666663</v>
      </c>
      <c r="U45" s="8">
        <f>COUNTIFS(CSV!$A:$A,$A45,CSV!$Y:$Y,"&lt;12")/$B45</f>
        <v>0.66666666666666663</v>
      </c>
      <c r="V45" s="8">
        <f>COUNTIFS(CSV!$B:$B,$A45,CSV!$Y:$Y,"&lt;12")/$C45</f>
        <v>0.66666666666666663</v>
      </c>
    </row>
    <row r="46" spans="1:22" x14ac:dyDescent="0.3">
      <c r="A46" s="4" t="s">
        <v>169</v>
      </c>
      <c r="B46" s="9">
        <f>COUNTIF(CSV!A:A,A46)</f>
        <v>9</v>
      </c>
      <c r="C46" s="4">
        <f>COUNTIF(CSV!B:B,A46)</f>
        <v>8</v>
      </c>
      <c r="D46" s="4">
        <f t="shared" si="2"/>
        <v>17</v>
      </c>
      <c r="E46" s="10">
        <f>(SUMIF(CSV!$A:$A,$A46,CSV!$Y:$Y)  + SUMIF(CSV!$B:$B,$A46,CSV!$Y:$Y) )/$D46</f>
        <v>9.3529411764705888</v>
      </c>
      <c r="F46" s="6">
        <f>SUMIF(CSV!$A:$A,$A46,CSV!$Y:$Y)/$B46</f>
        <v>9.2222222222222214</v>
      </c>
      <c r="G46" s="6">
        <f>SUMIF(CSV!$B:$B,$A46,CSV!$Y:$Y)/$C46</f>
        <v>9.5</v>
      </c>
      <c r="H46" s="10">
        <f>(SUMIF(CSV!$A:$A,$A46,CSV!$U:$U)  + SUMIF(CSV!$B:$B,$A46,CSV!$V:$V) )/$D46</f>
        <v>3.5882352941176472</v>
      </c>
      <c r="I46" s="6">
        <f>SUMIF(CSV!$A:$A,$A46,CSV!$U:$U)/$B46</f>
        <v>4.8888888888888893</v>
      </c>
      <c r="J46" s="6">
        <f>SUMIF(CSV!$B:$B,$A46,CSV!$V:$V)/$C46</f>
        <v>2.125</v>
      </c>
      <c r="K46" s="10">
        <f>(SUMIF(CSV!$A:$A,$A46,CSV!$W:$W)  + SUMIF(CSV!$B:$B,$A46,CSV!$X:$X) )/$D46</f>
        <v>5.7647058823529411</v>
      </c>
      <c r="L46" s="6">
        <f>SUMIF(CSV!$A:$A,$A46,CSV!$W:$W)/$B46</f>
        <v>4.333333333333333</v>
      </c>
      <c r="M46" s="6">
        <f>SUMIF(CSV!$B:$B,$A46,CSV!$X:$X)/$C46</f>
        <v>7.375</v>
      </c>
      <c r="N46" s="11">
        <f>(COUNTIFS(CSV!$A:$A,$A46,CSV!$Y:$Y,"&gt;8") +COUNTIFS(CSV!$B:$B,$A46,CSV!$Y:$Y,"&gt;8"))/$D46</f>
        <v>0.52941176470588236</v>
      </c>
      <c r="O46" s="8">
        <f>COUNTIFS(CSV!$A:$A,$A46,CSV!$Y:$Y,"&gt;8")/$B46</f>
        <v>0.66666666666666663</v>
      </c>
      <c r="P46" s="8">
        <f>COUNTIFS(CSV!$B:$B,$A46,CSV!$Y:$Y,"&gt;8")/$C46</f>
        <v>0.375</v>
      </c>
      <c r="Q46" s="11">
        <f>(COUNTIFS(CSV!$A:$A,$A46,CSV!$Y:$Y,"&gt;10") +COUNTIFS(CSV!$B:$B,$A46,CSV!$Y:$Y,"&gt;10"))/$D46</f>
        <v>0.23529411764705882</v>
      </c>
      <c r="R46" s="8">
        <f>COUNTIFS(CSV!$A:$A,$A46,CSV!$Y:$Y,"&gt;10")/$B46</f>
        <v>0.1111111111111111</v>
      </c>
      <c r="S46" s="8">
        <f>COUNTIFS(CSV!$B:$B,$A46,CSV!$Y:$Y,"&gt;10")/$C46</f>
        <v>0.375</v>
      </c>
      <c r="T46" s="11">
        <f>(COUNTIFS(CSV!$A:$A,$A46,CSV!$Y:$Y,"&lt;12") +COUNTIFS(CSV!$B:$B,$A46,CSV!$Y:$Y,"&lt;12"))/$D46</f>
        <v>0.76470588235294112</v>
      </c>
      <c r="U46" s="8">
        <f>COUNTIFS(CSV!$A:$A,$A46,CSV!$Y:$Y,"&lt;12")/$B46</f>
        <v>0.88888888888888884</v>
      </c>
      <c r="V46" s="8">
        <f>COUNTIFS(CSV!$B:$B,$A46,CSV!$Y:$Y,"&lt;12")/$C46</f>
        <v>0.625</v>
      </c>
    </row>
    <row r="47" spans="1:22" x14ac:dyDescent="0.3">
      <c r="A47" s="4" t="s">
        <v>165</v>
      </c>
      <c r="B47" s="9">
        <f>COUNTIF(CSV!A:A,A47)</f>
        <v>9</v>
      </c>
      <c r="C47" s="4">
        <f>COUNTIF(CSV!B:B,A47)</f>
        <v>8</v>
      </c>
      <c r="D47" s="4">
        <f t="shared" si="2"/>
        <v>17</v>
      </c>
      <c r="E47" s="10">
        <f>(SUMIF(CSV!$A:$A,$A47,CSV!$Y:$Y)  + SUMIF(CSV!$B:$B,$A47,CSV!$Y:$Y) )/$D47</f>
        <v>10.529411764705882</v>
      </c>
      <c r="F47" s="6">
        <f>SUMIF(CSV!$A:$A,$A47,CSV!$Y:$Y)/$B47</f>
        <v>11.222222222222221</v>
      </c>
      <c r="G47" s="6">
        <f>SUMIF(CSV!$B:$B,$A47,CSV!$Y:$Y)/$C47</f>
        <v>9.75</v>
      </c>
      <c r="H47" s="10">
        <f>(SUMIF(CSV!$A:$A,$A47,CSV!$U:$U)  + SUMIF(CSV!$B:$B,$A47,CSV!$V:$V) )/$D47</f>
        <v>5.4117647058823533</v>
      </c>
      <c r="I47" s="6">
        <f>SUMIF(CSV!$A:$A,$A47,CSV!$U:$U)/$B47</f>
        <v>7.4444444444444446</v>
      </c>
      <c r="J47" s="6">
        <f>SUMIF(CSV!$B:$B,$A47,CSV!$V:$V)/$C47</f>
        <v>3.125</v>
      </c>
      <c r="K47" s="10">
        <f>(SUMIF(CSV!$A:$A,$A47,CSV!$W:$W)  + SUMIF(CSV!$B:$B,$A47,CSV!$X:$X) )/$D47</f>
        <v>5.117647058823529</v>
      </c>
      <c r="L47" s="6">
        <f>SUMIF(CSV!$A:$A,$A47,CSV!$W:$W)/$B47</f>
        <v>3.7777777777777777</v>
      </c>
      <c r="M47" s="6">
        <f>SUMIF(CSV!$B:$B,$A47,CSV!$X:$X)/$C47</f>
        <v>6.625</v>
      </c>
      <c r="N47" s="11">
        <f>(COUNTIFS(CSV!$A:$A,$A47,CSV!$Y:$Y,"&gt;8") +COUNTIFS(CSV!$B:$B,$A47,CSV!$Y:$Y,"&gt;8"))/$D47</f>
        <v>0.82352941176470584</v>
      </c>
      <c r="O47" s="8">
        <f>COUNTIFS(CSV!$A:$A,$A47,CSV!$Y:$Y,"&gt;8")/$B47</f>
        <v>0.88888888888888884</v>
      </c>
      <c r="P47" s="8">
        <f>COUNTIFS(CSV!$B:$B,$A47,CSV!$Y:$Y,"&gt;8")/$C47</f>
        <v>0.75</v>
      </c>
      <c r="Q47" s="11">
        <f>(COUNTIFS(CSV!$A:$A,$A47,CSV!$Y:$Y,"&gt;10") +COUNTIFS(CSV!$B:$B,$A47,CSV!$Y:$Y,"&gt;10"))/$D47</f>
        <v>0.52941176470588236</v>
      </c>
      <c r="R47" s="8">
        <f>COUNTIFS(CSV!$A:$A,$A47,CSV!$Y:$Y,"&gt;10")/$B47</f>
        <v>0.44444444444444442</v>
      </c>
      <c r="S47" s="8">
        <f>COUNTIFS(CSV!$B:$B,$A47,CSV!$Y:$Y,"&gt;10")/$C47</f>
        <v>0.625</v>
      </c>
      <c r="T47" s="11">
        <f>(COUNTIFS(CSV!$A:$A,$A47,CSV!$Y:$Y,"&lt;12") +COUNTIFS(CSV!$B:$B,$A47,CSV!$Y:$Y,"&lt;12"))/$D47</f>
        <v>0.70588235294117652</v>
      </c>
      <c r="U47" s="8">
        <f>COUNTIFS(CSV!$A:$A,$A47,CSV!$Y:$Y,"&lt;12")/$B47</f>
        <v>0.55555555555555558</v>
      </c>
      <c r="V47" s="8">
        <f>COUNTIFS(CSV!$B:$B,$A47,CSV!$Y:$Y,"&lt;12")/$C47</f>
        <v>0.875</v>
      </c>
    </row>
    <row r="48" spans="1:22" x14ac:dyDescent="0.3">
      <c r="A48" s="4" t="s">
        <v>170</v>
      </c>
      <c r="B48" s="9">
        <f>COUNTIF(CSV!A:A,A48)</f>
        <v>9</v>
      </c>
      <c r="C48" s="4">
        <f>COUNTIF(CSV!B:B,A48)</f>
        <v>9</v>
      </c>
      <c r="D48" s="4">
        <f t="shared" si="2"/>
        <v>18</v>
      </c>
      <c r="E48" s="10">
        <f>(SUMIF(CSV!$A:$A,$A48,CSV!$Y:$Y)  + SUMIF(CSV!$B:$B,$A48,CSV!$Y:$Y) )/$D48</f>
        <v>12.5</v>
      </c>
      <c r="F48" s="6">
        <f>SUMIF(CSV!$A:$A,$A48,CSV!$Y:$Y)/$B48</f>
        <v>12.111111111111111</v>
      </c>
      <c r="G48" s="6">
        <f>SUMIF(CSV!$B:$B,$A48,CSV!$Y:$Y)/$C48</f>
        <v>12.888888888888889</v>
      </c>
      <c r="H48" s="10">
        <f>(SUMIF(CSV!$A:$A,$A48,CSV!$U:$U)  + SUMIF(CSV!$B:$B,$A48,CSV!$V:$V) )/$D48</f>
        <v>3.8333333333333335</v>
      </c>
      <c r="I48" s="6">
        <f>SUMIF(CSV!$A:$A,$A48,CSV!$U:$U)/$B48</f>
        <v>3.8888888888888888</v>
      </c>
      <c r="J48" s="6">
        <f>SUMIF(CSV!$B:$B,$A48,CSV!$V:$V)/$C48</f>
        <v>3.7777777777777777</v>
      </c>
      <c r="K48" s="10">
        <f>(SUMIF(CSV!$A:$A,$A48,CSV!$W:$W)  + SUMIF(CSV!$B:$B,$A48,CSV!$X:$X) )/$D48</f>
        <v>8.6666666666666661</v>
      </c>
      <c r="L48" s="6">
        <f>SUMIF(CSV!$A:$A,$A48,CSV!$W:$W)/$B48</f>
        <v>8.2222222222222214</v>
      </c>
      <c r="M48" s="6">
        <f>SUMIF(CSV!$B:$B,$A48,CSV!$X:$X)/$C48</f>
        <v>9.1111111111111107</v>
      </c>
      <c r="N48" s="11">
        <f>(COUNTIFS(CSV!$A:$A,$A48,CSV!$Y:$Y,"&gt;8") +COUNTIFS(CSV!$B:$B,$A48,CSV!$Y:$Y,"&gt;8"))/$D48</f>
        <v>0.72222222222222221</v>
      </c>
      <c r="O48" s="8">
        <f>COUNTIFS(CSV!$A:$A,$A48,CSV!$Y:$Y,"&gt;8")/$B48</f>
        <v>0.66666666666666663</v>
      </c>
      <c r="P48" s="8">
        <f>COUNTIFS(CSV!$B:$B,$A48,CSV!$Y:$Y,"&gt;8")/$C48</f>
        <v>0.77777777777777779</v>
      </c>
      <c r="Q48" s="11">
        <f>(COUNTIFS(CSV!$A:$A,$A48,CSV!$Y:$Y,"&gt;10") +COUNTIFS(CSV!$B:$B,$A48,CSV!$Y:$Y,"&gt;10"))/$D48</f>
        <v>0.5</v>
      </c>
      <c r="R48" s="8">
        <f>COUNTIFS(CSV!$A:$A,$A48,CSV!$Y:$Y,"&gt;10")/$B48</f>
        <v>0.55555555555555558</v>
      </c>
      <c r="S48" s="8">
        <f>COUNTIFS(CSV!$B:$B,$A48,CSV!$Y:$Y,"&gt;10")/$C48</f>
        <v>0.44444444444444442</v>
      </c>
      <c r="T48" s="11">
        <f>(COUNTIFS(CSV!$A:$A,$A48,CSV!$Y:$Y,"&lt;12") +COUNTIFS(CSV!$B:$B,$A48,CSV!$Y:$Y,"&lt;12"))/$D48</f>
        <v>0.55555555555555558</v>
      </c>
      <c r="U48" s="8">
        <f>COUNTIFS(CSV!$A:$A,$A48,CSV!$Y:$Y,"&lt;12")/$B48</f>
        <v>0.44444444444444442</v>
      </c>
      <c r="V48" s="8">
        <f>COUNTIFS(CSV!$B:$B,$A48,CSV!$Y:$Y,"&lt;12")/$C48</f>
        <v>0.66666666666666663</v>
      </c>
    </row>
    <row r="49" spans="1:22" x14ac:dyDescent="0.3">
      <c r="A49" s="4" t="s">
        <v>155</v>
      </c>
      <c r="B49" s="9">
        <f>COUNTIF(CSV!A:A,A49)</f>
        <v>9</v>
      </c>
      <c r="C49" s="4">
        <f>COUNTIF(CSV!B:B,A49)</f>
        <v>9</v>
      </c>
      <c r="D49" s="4">
        <f t="shared" si="2"/>
        <v>18</v>
      </c>
      <c r="E49" s="10">
        <f>(SUMIF(CSV!$A:$A,$A49,CSV!$Y:$Y)  + SUMIF(CSV!$B:$B,$A49,CSV!$Y:$Y) )/$D49</f>
        <v>12.222222222222221</v>
      </c>
      <c r="F49" s="6">
        <f>SUMIF(CSV!$A:$A,$A49,CSV!$Y:$Y)/$B49</f>
        <v>11.444444444444445</v>
      </c>
      <c r="G49" s="6">
        <f>SUMIF(CSV!$B:$B,$A49,CSV!$Y:$Y)/$C49</f>
        <v>13</v>
      </c>
      <c r="H49" s="10">
        <f>(SUMIF(CSV!$A:$A,$A49,CSV!$U:$U)  + SUMIF(CSV!$B:$B,$A49,CSV!$V:$V) )/$D49</f>
        <v>8.1111111111111107</v>
      </c>
      <c r="I49" s="6">
        <f>SUMIF(CSV!$A:$A,$A49,CSV!$U:$U)/$B49</f>
        <v>9.3333333333333339</v>
      </c>
      <c r="J49" s="6">
        <f>SUMIF(CSV!$B:$B,$A49,CSV!$V:$V)/$C49</f>
        <v>6.8888888888888893</v>
      </c>
      <c r="K49" s="10">
        <f>(SUMIF(CSV!$A:$A,$A49,CSV!$W:$W)  + SUMIF(CSV!$B:$B,$A49,CSV!$X:$X) )/$D49</f>
        <v>4.1111111111111107</v>
      </c>
      <c r="L49" s="6">
        <f>SUMIF(CSV!$A:$A,$A49,CSV!$W:$W)/$B49</f>
        <v>2.1111111111111112</v>
      </c>
      <c r="M49" s="6">
        <f>SUMIF(CSV!$B:$B,$A49,CSV!$X:$X)/$C49</f>
        <v>6.1111111111111107</v>
      </c>
      <c r="N49" s="11">
        <f>(COUNTIFS(CSV!$A:$A,$A49,CSV!$Y:$Y,"&gt;8") +COUNTIFS(CSV!$B:$B,$A49,CSV!$Y:$Y,"&gt;8"))/$D49</f>
        <v>0.88888888888888884</v>
      </c>
      <c r="O49" s="8">
        <f>COUNTIFS(CSV!$A:$A,$A49,CSV!$Y:$Y,"&gt;8")/$B49</f>
        <v>0.88888888888888884</v>
      </c>
      <c r="P49" s="8">
        <f>COUNTIFS(CSV!$B:$B,$A49,CSV!$Y:$Y,"&gt;8")/$C49</f>
        <v>0.88888888888888884</v>
      </c>
      <c r="Q49" s="11">
        <f>(COUNTIFS(CSV!$A:$A,$A49,CSV!$Y:$Y,"&gt;10") +COUNTIFS(CSV!$B:$B,$A49,CSV!$Y:$Y,"&gt;10"))/$D49</f>
        <v>0.61111111111111116</v>
      </c>
      <c r="R49" s="8">
        <f>COUNTIFS(CSV!$A:$A,$A49,CSV!$Y:$Y,"&gt;10")/$B49</f>
        <v>0.55555555555555558</v>
      </c>
      <c r="S49" s="8">
        <f>COUNTIFS(CSV!$B:$B,$A49,CSV!$Y:$Y,"&gt;10")/$C49</f>
        <v>0.66666666666666663</v>
      </c>
      <c r="T49" s="11">
        <f>(COUNTIFS(CSV!$A:$A,$A49,CSV!$Y:$Y,"&lt;12") +COUNTIFS(CSV!$B:$B,$A49,CSV!$Y:$Y,"&lt;12"))/$D49</f>
        <v>0.5</v>
      </c>
      <c r="U49" s="8">
        <f>COUNTIFS(CSV!$A:$A,$A49,CSV!$Y:$Y,"&lt;12")/$B49</f>
        <v>0.55555555555555558</v>
      </c>
      <c r="V49" s="8">
        <f>COUNTIFS(CSV!$B:$B,$A49,CSV!$Y:$Y,"&lt;12")/$C49</f>
        <v>0.44444444444444442</v>
      </c>
    </row>
    <row r="50" spans="1:22" x14ac:dyDescent="0.3">
      <c r="A50" s="4" t="s">
        <v>161</v>
      </c>
      <c r="B50" s="9">
        <f>COUNTIF(CSV!A:A,A50)</f>
        <v>9</v>
      </c>
      <c r="C50" s="4">
        <f>COUNTIF(CSV!B:B,A50)</f>
        <v>8</v>
      </c>
      <c r="D50" s="4">
        <f t="shared" si="2"/>
        <v>17</v>
      </c>
      <c r="E50" s="10">
        <f>(SUMIF(CSV!$A:$A,$A50,CSV!$Y:$Y)  + SUMIF(CSV!$B:$B,$A50,CSV!$Y:$Y) )/$D50</f>
        <v>10.588235294117647</v>
      </c>
      <c r="F50" s="6">
        <f>SUMIF(CSV!$A:$A,$A50,CSV!$Y:$Y)/$B50</f>
        <v>11.222222222222221</v>
      </c>
      <c r="G50" s="6">
        <f>SUMIF(CSV!$B:$B,$A50,CSV!$Y:$Y)/$C50</f>
        <v>9.875</v>
      </c>
      <c r="H50" s="10">
        <f>(SUMIF(CSV!$A:$A,$A50,CSV!$U:$U)  + SUMIF(CSV!$B:$B,$A50,CSV!$V:$V) )/$D50</f>
        <v>5</v>
      </c>
      <c r="I50" s="6">
        <f>SUMIF(CSV!$A:$A,$A50,CSV!$U:$U)/$B50</f>
        <v>5.1111111111111107</v>
      </c>
      <c r="J50" s="6">
        <f>SUMIF(CSV!$B:$B,$A50,CSV!$V:$V)/$C50</f>
        <v>4.875</v>
      </c>
      <c r="K50" s="10">
        <f>(SUMIF(CSV!$A:$A,$A50,CSV!$W:$W)  + SUMIF(CSV!$B:$B,$A50,CSV!$X:$X) )/$D50</f>
        <v>5.5882352941176467</v>
      </c>
      <c r="L50" s="6">
        <f>SUMIF(CSV!$A:$A,$A50,CSV!$W:$W)/$B50</f>
        <v>6.1111111111111107</v>
      </c>
      <c r="M50" s="6">
        <f>SUMIF(CSV!$B:$B,$A50,CSV!$X:$X)/$C50</f>
        <v>5</v>
      </c>
      <c r="N50" s="11">
        <f>(COUNTIFS(CSV!$A:$A,$A50,CSV!$Y:$Y,"&gt;8") +COUNTIFS(CSV!$B:$B,$A50,CSV!$Y:$Y,"&gt;8"))/$D50</f>
        <v>0.70588235294117652</v>
      </c>
      <c r="O50" s="8">
        <f>COUNTIFS(CSV!$A:$A,$A50,CSV!$Y:$Y,"&gt;8")/$B50</f>
        <v>0.77777777777777779</v>
      </c>
      <c r="P50" s="8">
        <f>COUNTIFS(CSV!$B:$B,$A50,CSV!$Y:$Y,"&gt;8")/$C50</f>
        <v>0.625</v>
      </c>
      <c r="Q50" s="11">
        <f>(COUNTIFS(CSV!$A:$A,$A50,CSV!$Y:$Y,"&gt;10") +COUNTIFS(CSV!$B:$B,$A50,CSV!$Y:$Y,"&gt;10"))/$D50</f>
        <v>0.58823529411764708</v>
      </c>
      <c r="R50" s="8">
        <f>COUNTIFS(CSV!$A:$A,$A50,CSV!$Y:$Y,"&gt;10")/$B50</f>
        <v>0.77777777777777779</v>
      </c>
      <c r="S50" s="8">
        <f>COUNTIFS(CSV!$B:$B,$A50,CSV!$Y:$Y,"&gt;10")/$C50</f>
        <v>0.375</v>
      </c>
      <c r="T50" s="11">
        <f>(COUNTIFS(CSV!$A:$A,$A50,CSV!$Y:$Y,"&lt;12") +COUNTIFS(CSV!$B:$B,$A50,CSV!$Y:$Y,"&lt;12"))/$D50</f>
        <v>0.47058823529411764</v>
      </c>
      <c r="U50" s="8">
        <f>COUNTIFS(CSV!$A:$A,$A50,CSV!$Y:$Y,"&lt;12")/$B50</f>
        <v>0.33333333333333331</v>
      </c>
      <c r="V50" s="8">
        <f>COUNTIFS(CSV!$B:$B,$A50,CSV!$Y:$Y,"&lt;12")/$C50</f>
        <v>0.625</v>
      </c>
    </row>
    <row r="51" spans="1:22" x14ac:dyDescent="0.3">
      <c r="A51" s="4" t="s">
        <v>166</v>
      </c>
      <c r="B51" s="9">
        <f>COUNTIF(CSV!A:A,A51)</f>
        <v>9</v>
      </c>
      <c r="C51" s="4">
        <f>COUNTIF(CSV!B:B,A51)</f>
        <v>9</v>
      </c>
      <c r="D51" s="4">
        <f t="shared" si="2"/>
        <v>18</v>
      </c>
      <c r="E51" s="10">
        <f>(SUMIF(CSV!$A:$A,$A51,CSV!$Y:$Y)  + SUMIF(CSV!$B:$B,$A51,CSV!$Y:$Y) )/$D51</f>
        <v>8.4444444444444446</v>
      </c>
      <c r="F51" s="6">
        <f>SUMIF(CSV!$A:$A,$A51,CSV!$Y:$Y)/$B51</f>
        <v>7.666666666666667</v>
      </c>
      <c r="G51" s="6">
        <f>SUMIF(CSV!$B:$B,$A51,CSV!$Y:$Y)/$C51</f>
        <v>9.2222222222222214</v>
      </c>
      <c r="H51" s="10">
        <f>(SUMIF(CSV!$A:$A,$A51,CSV!$U:$U)  + SUMIF(CSV!$B:$B,$A51,CSV!$V:$V) )/$D51</f>
        <v>3.8888888888888888</v>
      </c>
      <c r="I51" s="6">
        <f>SUMIF(CSV!$A:$A,$A51,CSV!$U:$U)/$B51</f>
        <v>4.2222222222222223</v>
      </c>
      <c r="J51" s="6">
        <f>SUMIF(CSV!$B:$B,$A51,CSV!$V:$V)/$C51</f>
        <v>3.5555555555555554</v>
      </c>
      <c r="K51" s="10">
        <f>(SUMIF(CSV!$A:$A,$A51,CSV!$W:$W)  + SUMIF(CSV!$B:$B,$A51,CSV!$X:$X) )/$D51</f>
        <v>4.5555555555555554</v>
      </c>
      <c r="L51" s="6">
        <f>SUMIF(CSV!$A:$A,$A51,CSV!$W:$W)/$B51</f>
        <v>3.4444444444444446</v>
      </c>
      <c r="M51" s="6">
        <f>SUMIF(CSV!$B:$B,$A51,CSV!$X:$X)/$C51</f>
        <v>5.666666666666667</v>
      </c>
      <c r="N51" s="11">
        <f>(COUNTIFS(CSV!$A:$A,$A51,CSV!$Y:$Y,"&gt;8") +COUNTIFS(CSV!$B:$B,$A51,CSV!$Y:$Y,"&gt;8"))/$D51</f>
        <v>0.44444444444444442</v>
      </c>
      <c r="O51" s="8">
        <f>COUNTIFS(CSV!$A:$A,$A51,CSV!$Y:$Y,"&gt;8")/$B51</f>
        <v>0.33333333333333331</v>
      </c>
      <c r="P51" s="8">
        <f>COUNTIFS(CSV!$B:$B,$A51,CSV!$Y:$Y,"&gt;8")/$C51</f>
        <v>0.55555555555555558</v>
      </c>
      <c r="Q51" s="11">
        <f>(COUNTIFS(CSV!$A:$A,$A51,CSV!$Y:$Y,"&gt;10") +COUNTIFS(CSV!$B:$B,$A51,CSV!$Y:$Y,"&gt;10"))/$D51</f>
        <v>0.22222222222222221</v>
      </c>
      <c r="R51" s="8">
        <f>COUNTIFS(CSV!$A:$A,$A51,CSV!$Y:$Y,"&gt;10")/$B51</f>
        <v>0.1111111111111111</v>
      </c>
      <c r="S51" s="8">
        <f>COUNTIFS(CSV!$B:$B,$A51,CSV!$Y:$Y,"&gt;10")/$C51</f>
        <v>0.33333333333333331</v>
      </c>
      <c r="T51" s="11">
        <f>(COUNTIFS(CSV!$A:$A,$A51,CSV!$Y:$Y,"&lt;12") +COUNTIFS(CSV!$B:$B,$A51,CSV!$Y:$Y,"&lt;12"))/$D51</f>
        <v>0.88888888888888884</v>
      </c>
      <c r="U51" s="8">
        <f>COUNTIFS(CSV!$A:$A,$A51,CSV!$Y:$Y,"&lt;12")/$B51</f>
        <v>1</v>
      </c>
      <c r="V51" s="8">
        <f>COUNTIFS(CSV!$B:$B,$A51,CSV!$Y:$Y,"&lt;12")/$C51</f>
        <v>0.77777777777777779</v>
      </c>
    </row>
    <row r="52" spans="1:22" x14ac:dyDescent="0.3">
      <c r="A52" s="4" t="s">
        <v>162</v>
      </c>
      <c r="B52" s="9">
        <f>COUNTIF(CSV!A:A,A52)</f>
        <v>8</v>
      </c>
      <c r="C52" s="4">
        <f>COUNTIF(CSV!B:B,A52)</f>
        <v>9</v>
      </c>
      <c r="D52" s="4">
        <f t="shared" si="2"/>
        <v>17</v>
      </c>
      <c r="E52" s="10">
        <f>(SUMIF(CSV!$A:$A,$A52,CSV!$Y:$Y)  + SUMIF(CSV!$B:$B,$A52,CSV!$Y:$Y) )/$D52</f>
        <v>8.5882352941176467</v>
      </c>
      <c r="F52" s="6">
        <f>SUMIF(CSV!$A:$A,$A52,CSV!$Y:$Y)/$B52</f>
        <v>9</v>
      </c>
      <c r="G52" s="6">
        <f>SUMIF(CSV!$B:$B,$A52,CSV!$Y:$Y)/$C52</f>
        <v>8.2222222222222214</v>
      </c>
      <c r="H52" s="10">
        <f>(SUMIF(CSV!$A:$A,$A52,CSV!$U:$U)  + SUMIF(CSV!$B:$B,$A52,CSV!$V:$V) )/$D52</f>
        <v>3.9411764705882355</v>
      </c>
      <c r="I52" s="6">
        <f>SUMIF(CSV!$A:$A,$A52,CSV!$U:$U)/$B52</f>
        <v>4</v>
      </c>
      <c r="J52" s="6">
        <f>SUMIF(CSV!$B:$B,$A52,CSV!$V:$V)/$C52</f>
        <v>3.8888888888888888</v>
      </c>
      <c r="K52" s="10">
        <f>(SUMIF(CSV!$A:$A,$A52,CSV!$W:$W)  + SUMIF(CSV!$B:$B,$A52,CSV!$X:$X) )/$D52</f>
        <v>4.6470588235294121</v>
      </c>
      <c r="L52" s="6">
        <f>SUMIF(CSV!$A:$A,$A52,CSV!$W:$W)/$B52</f>
        <v>5</v>
      </c>
      <c r="M52" s="6">
        <f>SUMIF(CSV!$B:$B,$A52,CSV!$X:$X)/$C52</f>
        <v>4.333333333333333</v>
      </c>
      <c r="N52" s="11">
        <f>(COUNTIFS(CSV!$A:$A,$A52,CSV!$Y:$Y,"&gt;8") +COUNTIFS(CSV!$B:$B,$A52,CSV!$Y:$Y,"&gt;8"))/$D52</f>
        <v>0.41176470588235292</v>
      </c>
      <c r="O52" s="8">
        <f>COUNTIFS(CSV!$A:$A,$A52,CSV!$Y:$Y,"&gt;8")/$B52</f>
        <v>0.5</v>
      </c>
      <c r="P52" s="8">
        <f>COUNTIFS(CSV!$B:$B,$A52,CSV!$Y:$Y,"&gt;8")/$C52</f>
        <v>0.33333333333333331</v>
      </c>
      <c r="Q52" s="11">
        <f>(COUNTIFS(CSV!$A:$A,$A52,CSV!$Y:$Y,"&gt;10") +COUNTIFS(CSV!$B:$B,$A52,CSV!$Y:$Y,"&gt;10"))/$D52</f>
        <v>0.29411764705882354</v>
      </c>
      <c r="R52" s="8">
        <f>COUNTIFS(CSV!$A:$A,$A52,CSV!$Y:$Y,"&gt;10")/$B52</f>
        <v>0.375</v>
      </c>
      <c r="S52" s="8">
        <f>COUNTIFS(CSV!$B:$B,$A52,CSV!$Y:$Y,"&gt;10")/$C52</f>
        <v>0.22222222222222221</v>
      </c>
      <c r="T52" s="11">
        <f>(COUNTIFS(CSV!$A:$A,$A52,CSV!$Y:$Y,"&lt;12") +COUNTIFS(CSV!$B:$B,$A52,CSV!$Y:$Y,"&lt;12"))/$D52</f>
        <v>0.76470588235294112</v>
      </c>
      <c r="U52" s="8">
        <f>COUNTIFS(CSV!$A:$A,$A52,CSV!$Y:$Y,"&lt;12")/$B52</f>
        <v>0.75</v>
      </c>
      <c r="V52" s="8">
        <f>COUNTIFS(CSV!$B:$B,$A52,CSV!$Y:$Y,"&lt;12")/$C52</f>
        <v>0.77777777777777779</v>
      </c>
    </row>
    <row r="53" spans="1:22" x14ac:dyDescent="0.3">
      <c r="A53" s="4" t="s">
        <v>158</v>
      </c>
      <c r="B53" s="9">
        <f>COUNTIF(CSV!A:A,A53)</f>
        <v>8</v>
      </c>
      <c r="C53" s="4">
        <f>COUNTIF(CSV!B:B,A53)</f>
        <v>10</v>
      </c>
      <c r="D53" s="4">
        <f t="shared" si="2"/>
        <v>18</v>
      </c>
      <c r="E53" s="10">
        <f>(SUMIF(CSV!$A:$A,$A53,CSV!$Y:$Y)  + SUMIF(CSV!$B:$B,$A53,CSV!$Y:$Y) )/$D53</f>
        <v>9.6666666666666661</v>
      </c>
      <c r="F53" s="6">
        <f>SUMIF(CSV!$A:$A,$A53,CSV!$Y:$Y)/$B53</f>
        <v>10</v>
      </c>
      <c r="G53" s="6">
        <f>SUMIF(CSV!$B:$B,$A53,CSV!$Y:$Y)/$C53</f>
        <v>9.4</v>
      </c>
      <c r="H53" s="10">
        <f>(SUMIF(CSV!$A:$A,$A53,CSV!$U:$U)  + SUMIF(CSV!$B:$B,$A53,CSV!$V:$V) )/$D53</f>
        <v>5</v>
      </c>
      <c r="I53" s="6">
        <f>SUMIF(CSV!$A:$A,$A53,CSV!$U:$U)/$B53</f>
        <v>5.875</v>
      </c>
      <c r="J53" s="6">
        <f>SUMIF(CSV!$B:$B,$A53,CSV!$V:$V)/$C53</f>
        <v>4.3</v>
      </c>
      <c r="K53" s="10">
        <f>(SUMIF(CSV!$A:$A,$A53,CSV!$W:$W)  + SUMIF(CSV!$B:$B,$A53,CSV!$X:$X) )/$D53</f>
        <v>4.666666666666667</v>
      </c>
      <c r="L53" s="6">
        <f>SUMIF(CSV!$A:$A,$A53,CSV!$W:$W)/$B53</f>
        <v>4.125</v>
      </c>
      <c r="M53" s="6">
        <f>SUMIF(CSV!$B:$B,$A53,CSV!$X:$X)/$C53</f>
        <v>5.0999999999999996</v>
      </c>
      <c r="N53" s="11">
        <f>(COUNTIFS(CSV!$A:$A,$A53,CSV!$Y:$Y,"&gt;8") +COUNTIFS(CSV!$B:$B,$A53,CSV!$Y:$Y,"&gt;8"))/$D53</f>
        <v>0.5</v>
      </c>
      <c r="O53" s="8">
        <f>COUNTIFS(CSV!$A:$A,$A53,CSV!$Y:$Y,"&gt;8")/$B53</f>
        <v>0.625</v>
      </c>
      <c r="P53" s="8">
        <f>COUNTIFS(CSV!$B:$B,$A53,CSV!$Y:$Y,"&gt;8")/$C53</f>
        <v>0.4</v>
      </c>
      <c r="Q53" s="11">
        <f>(COUNTIFS(CSV!$A:$A,$A53,CSV!$Y:$Y,"&gt;10") +COUNTIFS(CSV!$B:$B,$A53,CSV!$Y:$Y,"&gt;10"))/$D53</f>
        <v>0.33333333333333331</v>
      </c>
      <c r="R53" s="8">
        <f>COUNTIFS(CSV!$A:$A,$A53,CSV!$Y:$Y,"&gt;10")/$B53</f>
        <v>0.5</v>
      </c>
      <c r="S53" s="8">
        <f>COUNTIFS(CSV!$B:$B,$A53,CSV!$Y:$Y,"&gt;10")/$C53</f>
        <v>0.2</v>
      </c>
      <c r="T53" s="11">
        <f>(COUNTIFS(CSV!$A:$A,$A53,CSV!$Y:$Y,"&lt;12") +COUNTIFS(CSV!$B:$B,$A53,CSV!$Y:$Y,"&lt;12"))/$D53</f>
        <v>0.72222222222222221</v>
      </c>
      <c r="U53" s="8">
        <f>COUNTIFS(CSV!$A:$A,$A53,CSV!$Y:$Y,"&lt;12")/$B53</f>
        <v>0.625</v>
      </c>
      <c r="V53" s="8">
        <f>COUNTIFS(CSV!$B:$B,$A53,CSV!$Y:$Y,"&lt;12")/$C53</f>
        <v>0.8</v>
      </c>
    </row>
    <row r="54" spans="1:22" x14ac:dyDescent="0.3">
      <c r="A54" s="4" t="s">
        <v>168</v>
      </c>
      <c r="B54" s="9">
        <f>COUNTIF(CSV!A:A,A54)</f>
        <v>9</v>
      </c>
      <c r="C54" s="4">
        <f>COUNTIF(CSV!B:B,A54)</f>
        <v>8</v>
      </c>
      <c r="D54" s="4">
        <f t="shared" si="2"/>
        <v>17</v>
      </c>
      <c r="E54" s="10">
        <f>(SUMIF(CSV!$A:$A,$A54,CSV!$Y:$Y)  + SUMIF(CSV!$B:$B,$A54,CSV!$Y:$Y) )/$D54</f>
        <v>9.6470588235294112</v>
      </c>
      <c r="F54" s="6">
        <f>SUMIF(CSV!$A:$A,$A54,CSV!$Y:$Y)/$B54</f>
        <v>9.1111111111111107</v>
      </c>
      <c r="G54" s="6">
        <f>SUMIF(CSV!$B:$B,$A54,CSV!$Y:$Y)/$C54</f>
        <v>10.25</v>
      </c>
      <c r="H54" s="10">
        <f>(SUMIF(CSV!$A:$A,$A54,CSV!$U:$U)  + SUMIF(CSV!$B:$B,$A54,CSV!$V:$V) )/$D54</f>
        <v>3.1176470588235294</v>
      </c>
      <c r="I54" s="6">
        <f>SUMIF(CSV!$A:$A,$A54,CSV!$U:$U)/$B54</f>
        <v>4</v>
      </c>
      <c r="J54" s="6">
        <f>SUMIF(CSV!$B:$B,$A54,CSV!$V:$V)/$C54</f>
        <v>2.125</v>
      </c>
      <c r="K54" s="10">
        <f>(SUMIF(CSV!$A:$A,$A54,CSV!$W:$W)  + SUMIF(CSV!$B:$B,$A54,CSV!$X:$X) )/$D54</f>
        <v>6.5294117647058822</v>
      </c>
      <c r="L54" s="6">
        <f>SUMIF(CSV!$A:$A,$A54,CSV!$W:$W)/$B54</f>
        <v>5.1111111111111107</v>
      </c>
      <c r="M54" s="6">
        <f>SUMIF(CSV!$B:$B,$A54,CSV!$X:$X)/$C54</f>
        <v>8.125</v>
      </c>
      <c r="N54" s="11">
        <f>(COUNTIFS(CSV!$A:$A,$A54,CSV!$Y:$Y,"&gt;8") +COUNTIFS(CSV!$B:$B,$A54,CSV!$Y:$Y,"&gt;8"))/$D54</f>
        <v>0.58823529411764708</v>
      </c>
      <c r="O54" s="8">
        <f>COUNTIFS(CSV!$A:$A,$A54,CSV!$Y:$Y,"&gt;8")/$B54</f>
        <v>0.55555555555555558</v>
      </c>
      <c r="P54" s="8">
        <f>COUNTIFS(CSV!$B:$B,$A54,CSV!$Y:$Y,"&gt;8")/$C54</f>
        <v>0.625</v>
      </c>
      <c r="Q54" s="11">
        <f>(COUNTIFS(CSV!$A:$A,$A54,CSV!$Y:$Y,"&gt;10") +COUNTIFS(CSV!$B:$B,$A54,CSV!$Y:$Y,"&gt;10"))/$D54</f>
        <v>0.35294117647058826</v>
      </c>
      <c r="R54" s="8">
        <f>COUNTIFS(CSV!$A:$A,$A54,CSV!$Y:$Y,"&gt;10")/$B54</f>
        <v>0.22222222222222221</v>
      </c>
      <c r="S54" s="8">
        <f>COUNTIFS(CSV!$B:$B,$A54,CSV!$Y:$Y,"&gt;10")/$C54</f>
        <v>0.5</v>
      </c>
      <c r="T54" s="11">
        <f>(COUNTIFS(CSV!$A:$A,$A54,CSV!$Y:$Y,"&lt;12") +COUNTIFS(CSV!$B:$B,$A54,CSV!$Y:$Y,"&lt;12"))/$D54</f>
        <v>0.70588235294117652</v>
      </c>
      <c r="U54" s="8">
        <f>COUNTIFS(CSV!$A:$A,$A54,CSV!$Y:$Y,"&lt;12")/$B54</f>
        <v>0.77777777777777779</v>
      </c>
      <c r="V54" s="8">
        <f>COUNTIFS(CSV!$B:$B,$A54,CSV!$Y:$Y,"&lt;12")/$C54</f>
        <v>0.625</v>
      </c>
    </row>
    <row r="55" spans="1:22" x14ac:dyDescent="0.3">
      <c r="A55" s="4" t="s">
        <v>167</v>
      </c>
      <c r="B55" s="9">
        <f>COUNTIF(CSV!A:A,A55)</f>
        <v>10</v>
      </c>
      <c r="C55" s="4">
        <f>COUNTIF(CSV!B:B,A55)</f>
        <v>8</v>
      </c>
      <c r="D55" s="4">
        <f t="shared" si="2"/>
        <v>18</v>
      </c>
      <c r="E55" s="10">
        <f>(SUMIF(CSV!$A:$A,$A55,CSV!$Y:$Y)  + SUMIF(CSV!$B:$B,$A55,CSV!$Y:$Y) )/$D55</f>
        <v>11.166666666666666</v>
      </c>
      <c r="F55" s="6">
        <f>SUMIF(CSV!$A:$A,$A55,CSV!$Y:$Y)/$B55</f>
        <v>10.7</v>
      </c>
      <c r="G55" s="6">
        <f>SUMIF(CSV!$B:$B,$A55,CSV!$Y:$Y)/$C55</f>
        <v>11.75</v>
      </c>
      <c r="H55" s="10">
        <f>(SUMIF(CSV!$A:$A,$A55,CSV!$U:$U)  + SUMIF(CSV!$B:$B,$A55,CSV!$V:$V) )/$D55</f>
        <v>5.4444444444444446</v>
      </c>
      <c r="I55" s="6">
        <f>SUMIF(CSV!$A:$A,$A55,CSV!$U:$U)/$B55</f>
        <v>5.8</v>
      </c>
      <c r="J55" s="6">
        <f>SUMIF(CSV!$B:$B,$A55,CSV!$V:$V)/$C55</f>
        <v>5</v>
      </c>
      <c r="K55" s="10">
        <f>(SUMIF(CSV!$A:$A,$A55,CSV!$W:$W)  + SUMIF(CSV!$B:$B,$A55,CSV!$X:$X) )/$D55</f>
        <v>5.7222222222222223</v>
      </c>
      <c r="L55" s="6">
        <f>SUMIF(CSV!$A:$A,$A55,CSV!$W:$W)/$B55</f>
        <v>4.9000000000000004</v>
      </c>
      <c r="M55" s="6">
        <f>SUMIF(CSV!$B:$B,$A55,CSV!$X:$X)/$C55</f>
        <v>6.75</v>
      </c>
      <c r="N55" s="11">
        <f>(COUNTIFS(CSV!$A:$A,$A55,CSV!$Y:$Y,"&gt;8") +COUNTIFS(CSV!$B:$B,$A55,CSV!$Y:$Y,"&gt;8"))/$D55</f>
        <v>0.88888888888888884</v>
      </c>
      <c r="O55" s="8">
        <f>COUNTIFS(CSV!$A:$A,$A55,CSV!$Y:$Y,"&gt;8")/$B55</f>
        <v>0.8</v>
      </c>
      <c r="P55" s="8">
        <f>COUNTIFS(CSV!$B:$B,$A55,CSV!$Y:$Y,"&gt;8")/$C55</f>
        <v>1</v>
      </c>
      <c r="Q55" s="11">
        <f>(COUNTIFS(CSV!$A:$A,$A55,CSV!$Y:$Y,"&gt;10") +COUNTIFS(CSV!$B:$B,$A55,CSV!$Y:$Y,"&gt;10"))/$D55</f>
        <v>0.61111111111111116</v>
      </c>
      <c r="R55" s="8">
        <f>COUNTIFS(CSV!$A:$A,$A55,CSV!$Y:$Y,"&gt;10")/$B55</f>
        <v>0.7</v>
      </c>
      <c r="S55" s="8">
        <f>COUNTIFS(CSV!$B:$B,$A55,CSV!$Y:$Y,"&gt;10")/$C55</f>
        <v>0.5</v>
      </c>
      <c r="T55" s="11">
        <f>(COUNTIFS(CSV!$A:$A,$A55,CSV!$Y:$Y,"&lt;12") +COUNTIFS(CSV!$B:$B,$A55,CSV!$Y:$Y,"&lt;12"))/$D55</f>
        <v>0.61111111111111116</v>
      </c>
      <c r="U55" s="8">
        <f>COUNTIFS(CSV!$A:$A,$A55,CSV!$Y:$Y,"&lt;12")/$B55</f>
        <v>0.6</v>
      </c>
      <c r="V55" s="8">
        <f>COUNTIFS(CSV!$B:$B,$A55,CSV!$Y:$Y,"&lt;12")/$C55</f>
        <v>0.625</v>
      </c>
    </row>
    <row r="56" spans="1:22" x14ac:dyDescent="0.3">
      <c r="A56" s="4" t="s">
        <v>154</v>
      </c>
      <c r="B56" s="9">
        <f>COUNTIF(CSV!A:A,A56)</f>
        <v>9</v>
      </c>
      <c r="C56" s="4">
        <f>COUNTIF(CSV!B:B,A56)</f>
        <v>8</v>
      </c>
      <c r="D56" s="4">
        <f t="shared" si="2"/>
        <v>17</v>
      </c>
      <c r="E56" s="10">
        <f>(SUMIF(CSV!$A:$A,$A56,CSV!$Y:$Y)  + SUMIF(CSV!$B:$B,$A56,CSV!$Y:$Y) )/$D56</f>
        <v>9.2941176470588243</v>
      </c>
      <c r="F56" s="6">
        <f>SUMIF(CSV!$A:$A,$A56,CSV!$Y:$Y)/$B56</f>
        <v>8.6666666666666661</v>
      </c>
      <c r="G56" s="6">
        <f>SUMIF(CSV!$B:$B,$A56,CSV!$Y:$Y)/$C56</f>
        <v>10</v>
      </c>
      <c r="H56" s="10">
        <f>(SUMIF(CSV!$A:$A,$A56,CSV!$U:$U)  + SUMIF(CSV!$B:$B,$A56,CSV!$V:$V) )/$D56</f>
        <v>5.882352941176471</v>
      </c>
      <c r="I56" s="6">
        <f>SUMIF(CSV!$A:$A,$A56,CSV!$U:$U)/$B56</f>
        <v>5.8888888888888893</v>
      </c>
      <c r="J56" s="6">
        <f>SUMIF(CSV!$B:$B,$A56,CSV!$V:$V)/$C56</f>
        <v>5.875</v>
      </c>
      <c r="K56" s="10">
        <f>(SUMIF(CSV!$A:$A,$A56,CSV!$W:$W)  + SUMIF(CSV!$B:$B,$A56,CSV!$X:$X) )/$D56</f>
        <v>3.4117647058823528</v>
      </c>
      <c r="L56" s="6">
        <f>SUMIF(CSV!$A:$A,$A56,CSV!$W:$W)/$B56</f>
        <v>2.7777777777777777</v>
      </c>
      <c r="M56" s="6">
        <f>SUMIF(CSV!$B:$B,$A56,CSV!$X:$X)/$C56</f>
        <v>4.125</v>
      </c>
      <c r="N56" s="11">
        <f>(COUNTIFS(CSV!$A:$A,$A56,CSV!$Y:$Y,"&gt;8") +COUNTIFS(CSV!$B:$B,$A56,CSV!$Y:$Y,"&gt;8"))/$D56</f>
        <v>0.58823529411764708</v>
      </c>
      <c r="O56" s="8">
        <f>COUNTIFS(CSV!$A:$A,$A56,CSV!$Y:$Y,"&gt;8")/$B56</f>
        <v>0.55555555555555558</v>
      </c>
      <c r="P56" s="8">
        <f>COUNTIFS(CSV!$B:$B,$A56,CSV!$Y:$Y,"&gt;8")/$C56</f>
        <v>0.625</v>
      </c>
      <c r="Q56" s="11">
        <f>(COUNTIFS(CSV!$A:$A,$A56,CSV!$Y:$Y,"&gt;10") +COUNTIFS(CSV!$B:$B,$A56,CSV!$Y:$Y,"&gt;10"))/$D56</f>
        <v>0.29411764705882354</v>
      </c>
      <c r="R56" s="8">
        <f>COUNTIFS(CSV!$A:$A,$A56,CSV!$Y:$Y,"&gt;10")/$B56</f>
        <v>0.22222222222222221</v>
      </c>
      <c r="S56" s="8">
        <f>COUNTIFS(CSV!$B:$B,$A56,CSV!$Y:$Y,"&gt;10")/$C56</f>
        <v>0.375</v>
      </c>
      <c r="T56" s="11">
        <f>(COUNTIFS(CSV!$A:$A,$A56,CSV!$Y:$Y,"&lt;12") +COUNTIFS(CSV!$B:$B,$A56,CSV!$Y:$Y,"&lt;12"))/$D56</f>
        <v>0.76470588235294112</v>
      </c>
      <c r="U56" s="8">
        <f>COUNTIFS(CSV!$A:$A,$A56,CSV!$Y:$Y,"&lt;12")/$B56</f>
        <v>0.88888888888888884</v>
      </c>
      <c r="V56" s="8">
        <f>COUNTIFS(CSV!$B:$B,$A56,CSV!$Y:$Y,"&lt;12")/$C56</f>
        <v>0.625</v>
      </c>
    </row>
    <row r="57" spans="1:22" x14ac:dyDescent="0.3">
      <c r="A57" s="4" t="s">
        <v>156</v>
      </c>
      <c r="B57" s="9">
        <f>COUNTIF(CSV!A:A,A57)</f>
        <v>9</v>
      </c>
      <c r="C57" s="4">
        <f>COUNTIF(CSV!B:B,A57)</f>
        <v>9</v>
      </c>
      <c r="D57" s="4">
        <f t="shared" si="2"/>
        <v>18</v>
      </c>
      <c r="E57" s="10">
        <f>(SUMIF(CSV!$A:$A,$A57,CSV!$Y:$Y)  + SUMIF(CSV!$B:$B,$A57,CSV!$Y:$Y) )/$D57</f>
        <v>9.9444444444444446</v>
      </c>
      <c r="F57" s="6">
        <f>SUMIF(CSV!$A:$A,$A57,CSV!$Y:$Y)/$B57</f>
        <v>9.7777777777777786</v>
      </c>
      <c r="G57" s="6">
        <f>SUMIF(CSV!$B:$B,$A57,CSV!$Y:$Y)/$C57</f>
        <v>10.111111111111111</v>
      </c>
      <c r="H57" s="10">
        <f>(SUMIF(CSV!$A:$A,$A57,CSV!$U:$U)  + SUMIF(CSV!$B:$B,$A57,CSV!$V:$V) )/$D57</f>
        <v>5.0555555555555554</v>
      </c>
      <c r="I57" s="6">
        <f>SUMIF(CSV!$A:$A,$A57,CSV!$U:$U)/$B57</f>
        <v>5.333333333333333</v>
      </c>
      <c r="J57" s="6">
        <f>SUMIF(CSV!$B:$B,$A57,CSV!$V:$V)/$C57</f>
        <v>4.7777777777777777</v>
      </c>
      <c r="K57" s="10">
        <f>(SUMIF(CSV!$A:$A,$A57,CSV!$W:$W)  + SUMIF(CSV!$B:$B,$A57,CSV!$X:$X) )/$D57</f>
        <v>4.8888888888888893</v>
      </c>
      <c r="L57" s="6">
        <f>SUMIF(CSV!$A:$A,$A57,CSV!$W:$W)/$B57</f>
        <v>4.4444444444444446</v>
      </c>
      <c r="M57" s="6">
        <f>SUMIF(CSV!$B:$B,$A57,CSV!$X:$X)/$C57</f>
        <v>5.333333333333333</v>
      </c>
      <c r="N57" s="11">
        <f>(COUNTIFS(CSV!$A:$A,$A57,CSV!$Y:$Y,"&gt;8") +COUNTIFS(CSV!$B:$B,$A57,CSV!$Y:$Y,"&gt;8"))/$D57</f>
        <v>0.61111111111111116</v>
      </c>
      <c r="O57" s="8">
        <f>COUNTIFS(CSV!$A:$A,$A57,CSV!$Y:$Y,"&gt;8")/$B57</f>
        <v>0.55555555555555558</v>
      </c>
      <c r="P57" s="8">
        <f>COUNTIFS(CSV!$B:$B,$A57,CSV!$Y:$Y,"&gt;8")/$C57</f>
        <v>0.66666666666666663</v>
      </c>
      <c r="Q57" s="11">
        <f>(COUNTIFS(CSV!$A:$A,$A57,CSV!$Y:$Y,"&gt;10") +COUNTIFS(CSV!$B:$B,$A57,CSV!$Y:$Y,"&gt;10"))/$D57</f>
        <v>0.5</v>
      </c>
      <c r="R57" s="8">
        <f>COUNTIFS(CSV!$A:$A,$A57,CSV!$Y:$Y,"&gt;10")/$B57</f>
        <v>0.55555555555555558</v>
      </c>
      <c r="S57" s="8">
        <f>COUNTIFS(CSV!$B:$B,$A57,CSV!$Y:$Y,"&gt;10")/$C57</f>
        <v>0.44444444444444442</v>
      </c>
      <c r="T57" s="11">
        <f>(COUNTIFS(CSV!$A:$A,$A57,CSV!$Y:$Y,"&lt;12") +COUNTIFS(CSV!$B:$B,$A57,CSV!$Y:$Y,"&lt;12"))/$D57</f>
        <v>0.61111111111111116</v>
      </c>
      <c r="U57" s="8">
        <f>COUNTIFS(CSV!$A:$A,$A57,CSV!$Y:$Y,"&lt;12")/$B57</f>
        <v>0.66666666666666663</v>
      </c>
      <c r="V57" s="8">
        <f>COUNTIFS(CSV!$B:$B,$A57,CSV!$Y:$Y,"&lt;12")/$C57</f>
        <v>0.55555555555555558</v>
      </c>
    </row>
    <row r="58" spans="1:22" x14ac:dyDescent="0.3">
      <c r="A58" s="4" t="s">
        <v>157</v>
      </c>
      <c r="B58" s="9">
        <f>COUNTIF(CSV!A:A,A58)</f>
        <v>9</v>
      </c>
      <c r="C58" s="4">
        <f>COUNTIF(CSV!B:B,A58)</f>
        <v>9</v>
      </c>
      <c r="D58" s="4">
        <f t="shared" si="2"/>
        <v>18</v>
      </c>
      <c r="E58" s="10">
        <f>(SUMIF(CSV!$A:$A,$A58,CSV!$Y:$Y)  + SUMIF(CSV!$B:$B,$A58,CSV!$Y:$Y) )/$D58</f>
        <v>10.888888888888889</v>
      </c>
      <c r="F58" s="6">
        <f>SUMIF(CSV!$A:$A,$A58,CSV!$Y:$Y)/$B58</f>
        <v>10.555555555555555</v>
      </c>
      <c r="G58" s="6">
        <f>SUMIF(CSV!$B:$B,$A58,CSV!$Y:$Y)/$C58</f>
        <v>11.222222222222221</v>
      </c>
      <c r="H58" s="10">
        <f>(SUMIF(CSV!$A:$A,$A58,CSV!$U:$U)  + SUMIF(CSV!$B:$B,$A58,CSV!$V:$V) )/$D58</f>
        <v>6.2222222222222223</v>
      </c>
      <c r="I58" s="6">
        <f>SUMIF(CSV!$A:$A,$A58,CSV!$U:$U)/$B58</f>
        <v>6.4444444444444446</v>
      </c>
      <c r="J58" s="6">
        <f>SUMIF(CSV!$B:$B,$A58,CSV!$V:$V)/$C58</f>
        <v>6</v>
      </c>
      <c r="K58" s="10">
        <f>(SUMIF(CSV!$A:$A,$A58,CSV!$W:$W)  + SUMIF(CSV!$B:$B,$A58,CSV!$X:$X) )/$D58</f>
        <v>4.666666666666667</v>
      </c>
      <c r="L58" s="6">
        <f>SUMIF(CSV!$A:$A,$A58,CSV!$W:$W)/$B58</f>
        <v>4.1111111111111107</v>
      </c>
      <c r="M58" s="6">
        <f>SUMIF(CSV!$B:$B,$A58,CSV!$X:$X)/$C58</f>
        <v>5.2222222222222223</v>
      </c>
      <c r="N58" s="11">
        <f>(COUNTIFS(CSV!$A:$A,$A58,CSV!$Y:$Y,"&gt;8") +COUNTIFS(CSV!$B:$B,$A58,CSV!$Y:$Y,"&gt;8"))/$D58</f>
        <v>0.88888888888888884</v>
      </c>
      <c r="O58" s="8">
        <f>COUNTIFS(CSV!$A:$A,$A58,CSV!$Y:$Y,"&gt;8")/$B58</f>
        <v>0.88888888888888884</v>
      </c>
      <c r="P58" s="8">
        <f>COUNTIFS(CSV!$B:$B,$A58,CSV!$Y:$Y,"&gt;8")/$C58</f>
        <v>0.88888888888888884</v>
      </c>
      <c r="Q58" s="11">
        <f>(COUNTIFS(CSV!$A:$A,$A58,CSV!$Y:$Y,"&gt;10") +COUNTIFS(CSV!$B:$B,$A58,CSV!$Y:$Y,"&gt;10"))/$D58</f>
        <v>0.44444444444444442</v>
      </c>
      <c r="R58" s="8">
        <f>COUNTIFS(CSV!$A:$A,$A58,CSV!$Y:$Y,"&gt;10")/$B58</f>
        <v>0.44444444444444442</v>
      </c>
      <c r="S58" s="8">
        <f>COUNTIFS(CSV!$B:$B,$A58,CSV!$Y:$Y,"&gt;10")/$C58</f>
        <v>0.44444444444444442</v>
      </c>
      <c r="T58" s="11">
        <f>(COUNTIFS(CSV!$A:$A,$A58,CSV!$Y:$Y,"&lt;12") +COUNTIFS(CSV!$B:$B,$A58,CSV!$Y:$Y,"&lt;12"))/$D58</f>
        <v>0.72222222222222221</v>
      </c>
      <c r="U58" s="8">
        <f>COUNTIFS(CSV!$A:$A,$A58,CSV!$Y:$Y,"&lt;12")/$B58</f>
        <v>0.66666666666666663</v>
      </c>
      <c r="V58" s="8">
        <f>COUNTIFS(CSV!$B:$B,$A58,CSV!$Y:$Y,"&lt;12")/$C58</f>
        <v>0.77777777777777779</v>
      </c>
    </row>
    <row r="59" spans="1:22" x14ac:dyDescent="0.3">
      <c r="A59" s="4" t="s">
        <v>160</v>
      </c>
      <c r="B59" s="9">
        <f>COUNTIF(CSV!A:A,A59)</f>
        <v>8</v>
      </c>
      <c r="C59" s="4">
        <f>COUNTIF(CSV!B:B,A59)</f>
        <v>10</v>
      </c>
      <c r="D59" s="4">
        <f t="shared" si="2"/>
        <v>18</v>
      </c>
      <c r="E59" s="10">
        <f>(SUMIF(CSV!$A:$A,$A59,CSV!$Y:$Y)  + SUMIF(CSV!$B:$B,$A59,CSV!$Y:$Y) )/$D59</f>
        <v>10.722222222222221</v>
      </c>
      <c r="F59" s="6">
        <f>SUMIF(CSV!$A:$A,$A59,CSV!$Y:$Y)/$B59</f>
        <v>9.625</v>
      </c>
      <c r="G59" s="6">
        <f>SUMIF(CSV!$B:$B,$A59,CSV!$Y:$Y)/$C59</f>
        <v>11.6</v>
      </c>
      <c r="H59" s="10">
        <f>(SUMIF(CSV!$A:$A,$A59,CSV!$U:$U)  + SUMIF(CSV!$B:$B,$A59,CSV!$V:$V) )/$D59</f>
        <v>3.3333333333333335</v>
      </c>
      <c r="I59" s="6">
        <f>SUMIF(CSV!$A:$A,$A59,CSV!$U:$U)/$B59</f>
        <v>4.375</v>
      </c>
      <c r="J59" s="6">
        <f>SUMIF(CSV!$B:$B,$A59,CSV!$V:$V)/$C59</f>
        <v>2.5</v>
      </c>
      <c r="K59" s="10">
        <f>(SUMIF(CSV!$A:$A,$A59,CSV!$W:$W)  + SUMIF(CSV!$B:$B,$A59,CSV!$X:$X) )/$D59</f>
        <v>7.3888888888888893</v>
      </c>
      <c r="L59" s="6">
        <f>SUMIF(CSV!$A:$A,$A59,CSV!$W:$W)/$B59</f>
        <v>5.25</v>
      </c>
      <c r="M59" s="6">
        <f>SUMIF(CSV!$B:$B,$A59,CSV!$X:$X)/$C59</f>
        <v>9.1</v>
      </c>
      <c r="N59" s="11">
        <f>(COUNTIFS(CSV!$A:$A,$A59,CSV!$Y:$Y,"&gt;8") +COUNTIFS(CSV!$B:$B,$A59,CSV!$Y:$Y,"&gt;8"))/$D59</f>
        <v>0.72222222222222221</v>
      </c>
      <c r="O59" s="8">
        <f>COUNTIFS(CSV!$A:$A,$A59,CSV!$Y:$Y,"&gt;8")/$B59</f>
        <v>0.625</v>
      </c>
      <c r="P59" s="8">
        <f>COUNTIFS(CSV!$B:$B,$A59,CSV!$Y:$Y,"&gt;8")/$C59</f>
        <v>0.8</v>
      </c>
      <c r="Q59" s="11">
        <f>(COUNTIFS(CSV!$A:$A,$A59,CSV!$Y:$Y,"&gt;10") +COUNTIFS(CSV!$B:$B,$A59,CSV!$Y:$Y,"&gt;10"))/$D59</f>
        <v>0.5</v>
      </c>
      <c r="R59" s="8">
        <f>COUNTIFS(CSV!$A:$A,$A59,CSV!$Y:$Y,"&gt;10")/$B59</f>
        <v>0.375</v>
      </c>
      <c r="S59" s="8">
        <f>COUNTIFS(CSV!$B:$B,$A59,CSV!$Y:$Y,"&gt;10")/$C59</f>
        <v>0.6</v>
      </c>
      <c r="T59" s="11">
        <f>(COUNTIFS(CSV!$A:$A,$A59,CSV!$Y:$Y,"&lt;12") +COUNTIFS(CSV!$B:$B,$A59,CSV!$Y:$Y,"&lt;12"))/$D59</f>
        <v>0.55555555555555558</v>
      </c>
      <c r="U59" s="8">
        <f>COUNTIFS(CSV!$A:$A,$A59,CSV!$Y:$Y,"&lt;12")/$B59</f>
        <v>0.75</v>
      </c>
      <c r="V59" s="8">
        <f>COUNTIFS(CSV!$B:$B,$A59,CSV!$Y:$Y,"&lt;12")/$C59</f>
        <v>0.4</v>
      </c>
    </row>
    <row r="60" spans="1:22" x14ac:dyDescent="0.3">
      <c r="A60" s="4" t="s">
        <v>164</v>
      </c>
      <c r="B60" s="9">
        <f>COUNTIF(CSV!A:A,A60)</f>
        <v>8</v>
      </c>
      <c r="C60" s="4">
        <f>COUNTIF(CSV!B:B,A60)</f>
        <v>9</v>
      </c>
      <c r="D60" s="4">
        <f t="shared" si="2"/>
        <v>17</v>
      </c>
      <c r="E60" s="10">
        <f>(SUMIF(CSV!$A:$A,$A60,CSV!$Y:$Y)  + SUMIF(CSV!$B:$B,$A60,CSV!$Y:$Y) )/$D60</f>
        <v>9.8235294117647065</v>
      </c>
      <c r="F60" s="6">
        <f>SUMIF(CSV!$A:$A,$A60,CSV!$Y:$Y)/$B60</f>
        <v>11.5</v>
      </c>
      <c r="G60" s="6">
        <f>SUMIF(CSV!$B:$B,$A60,CSV!$Y:$Y)/$C60</f>
        <v>8.3333333333333339</v>
      </c>
      <c r="H60" s="10">
        <f>(SUMIF(CSV!$A:$A,$A60,CSV!$U:$U)  + SUMIF(CSV!$B:$B,$A60,CSV!$V:$V) )/$D60</f>
        <v>4.2941176470588234</v>
      </c>
      <c r="I60" s="6">
        <f>SUMIF(CSV!$A:$A,$A60,CSV!$U:$U)/$B60</f>
        <v>5.375</v>
      </c>
      <c r="J60" s="6">
        <f>SUMIF(CSV!$B:$B,$A60,CSV!$V:$V)/$C60</f>
        <v>3.3333333333333335</v>
      </c>
      <c r="K60" s="10">
        <f>(SUMIF(CSV!$A:$A,$A60,CSV!$W:$W)  + SUMIF(CSV!$B:$B,$A60,CSV!$X:$X) )/$D60</f>
        <v>5.5294117647058822</v>
      </c>
      <c r="L60" s="6">
        <f>SUMIF(CSV!$A:$A,$A60,CSV!$W:$W)/$B60</f>
        <v>6.125</v>
      </c>
      <c r="M60" s="6">
        <f>SUMIF(CSV!$B:$B,$A60,CSV!$X:$X)/$C60</f>
        <v>5</v>
      </c>
      <c r="N60" s="11">
        <f>(COUNTIFS(CSV!$A:$A,$A60,CSV!$Y:$Y,"&gt;8") +COUNTIFS(CSV!$B:$B,$A60,CSV!$Y:$Y,"&gt;8"))/$D60</f>
        <v>0.47058823529411764</v>
      </c>
      <c r="O60" s="8">
        <f>COUNTIFS(CSV!$A:$A,$A60,CSV!$Y:$Y,"&gt;8")/$B60</f>
        <v>0.625</v>
      </c>
      <c r="P60" s="8">
        <f>COUNTIFS(CSV!$B:$B,$A60,CSV!$Y:$Y,"&gt;8")/$C60</f>
        <v>0.33333333333333331</v>
      </c>
      <c r="Q60" s="11">
        <f>(COUNTIFS(CSV!$A:$A,$A60,CSV!$Y:$Y,"&gt;10") +COUNTIFS(CSV!$B:$B,$A60,CSV!$Y:$Y,"&gt;10"))/$D60</f>
        <v>0.35294117647058826</v>
      </c>
      <c r="R60" s="8">
        <f>COUNTIFS(CSV!$A:$A,$A60,CSV!$Y:$Y,"&gt;10")/$B60</f>
        <v>0.5</v>
      </c>
      <c r="S60" s="8">
        <f>COUNTIFS(CSV!$B:$B,$A60,CSV!$Y:$Y,"&gt;10")/$C60</f>
        <v>0.22222222222222221</v>
      </c>
      <c r="T60" s="11">
        <f>(COUNTIFS(CSV!$A:$A,$A60,CSV!$Y:$Y,"&lt;12") +COUNTIFS(CSV!$B:$B,$A60,CSV!$Y:$Y,"&lt;12"))/$D60</f>
        <v>0.6470588235294118</v>
      </c>
      <c r="U60" s="8">
        <f>COUNTIFS(CSV!$A:$A,$A60,CSV!$Y:$Y,"&lt;12")/$B60</f>
        <v>0.5</v>
      </c>
      <c r="V60" s="8">
        <f>COUNTIFS(CSV!$B:$B,$A60,CSV!$Y:$Y,"&lt;12")/$C60</f>
        <v>0.77777777777777779</v>
      </c>
    </row>
    <row r="61" spans="1:22" x14ac:dyDescent="0.3">
      <c r="A61" t="s">
        <v>179</v>
      </c>
      <c r="B61" s="9">
        <f>COUNTIF(CSV!A:A,A61)</f>
        <v>14</v>
      </c>
      <c r="C61" s="4">
        <f>COUNTIF(CSV!B:B,A61)</f>
        <v>14</v>
      </c>
      <c r="D61" s="4">
        <f t="shared" ref="D61:D124" si="3">B61+C61</f>
        <v>28</v>
      </c>
      <c r="E61" s="10">
        <f>(SUMIF(CSV!$A:$A,$A61,CSV!$Y:$Y)  + SUMIF(CSV!$B:$B,$A61,CSV!$Y:$Y) )/$D61</f>
        <v>10.821428571428571</v>
      </c>
      <c r="F61" s="6">
        <f>SUMIF(CSV!$A:$A,$A61,CSV!$Y:$Y)/$B61</f>
        <v>11</v>
      </c>
      <c r="G61" s="6">
        <f>SUMIF(CSV!$B:$B,$A61,CSV!$Y:$Y)/$C61</f>
        <v>10.642857142857142</v>
      </c>
      <c r="H61" s="10">
        <f>(SUMIF(CSV!$A:$A,$A61,CSV!$U:$U)  + SUMIF(CSV!$B:$B,$A61,CSV!$V:$V) )/$D61</f>
        <v>5.3571428571428568</v>
      </c>
      <c r="I61" s="6">
        <f>SUMIF(CSV!$A:$A,$A61,CSV!$U:$U)/$B61</f>
        <v>5.7142857142857144</v>
      </c>
      <c r="J61" s="6">
        <f>SUMIF(CSV!$B:$B,$A61,CSV!$V:$V)/$C61</f>
        <v>5</v>
      </c>
      <c r="K61" s="10">
        <f>(SUMIF(CSV!$A:$A,$A61,CSV!$W:$W)  + SUMIF(CSV!$B:$B,$A61,CSV!$X:$X) )/$D61</f>
        <v>5.4642857142857144</v>
      </c>
      <c r="L61" s="6">
        <f>SUMIF(CSV!$A:$A,$A61,CSV!$W:$W)/$B61</f>
        <v>5.2857142857142856</v>
      </c>
      <c r="M61" s="6">
        <f>SUMIF(CSV!$B:$B,$A61,CSV!$X:$X)/$C61</f>
        <v>5.6428571428571432</v>
      </c>
      <c r="N61" s="11">
        <f>(COUNTIFS(CSV!$A:$A,$A61,CSV!$Y:$Y,"&gt;8") +COUNTIFS(CSV!$B:$B,$A61,CSV!$Y:$Y,"&gt;8"))/$D61</f>
        <v>0.7857142857142857</v>
      </c>
      <c r="O61" s="8">
        <f>COUNTIFS(CSV!$A:$A,$A61,CSV!$Y:$Y,"&gt;8")/$B61</f>
        <v>0.7857142857142857</v>
      </c>
      <c r="P61" s="8">
        <f>COUNTIFS(CSV!$B:$B,$A61,CSV!$Y:$Y,"&gt;8")/$C61</f>
        <v>0.7857142857142857</v>
      </c>
      <c r="Q61" s="11">
        <f>(COUNTIFS(CSV!$A:$A,$A61,CSV!$Y:$Y,"&gt;10") +COUNTIFS(CSV!$B:$B,$A61,CSV!$Y:$Y,"&gt;10"))/$D61</f>
        <v>0.5357142857142857</v>
      </c>
      <c r="R61" s="8">
        <f>COUNTIFS(CSV!$A:$A,$A61,CSV!$Y:$Y,"&gt;10")/$B61</f>
        <v>0.5</v>
      </c>
      <c r="S61" s="8">
        <f>COUNTIFS(CSV!$B:$B,$A61,CSV!$Y:$Y,"&gt;10")/$C61</f>
        <v>0.5714285714285714</v>
      </c>
      <c r="T61" s="11">
        <f>(COUNTIFS(CSV!$A:$A,$A61,CSV!$Y:$Y,"&lt;12") +COUNTIFS(CSV!$B:$B,$A61,CSV!$Y:$Y,"&lt;12"))/$D61</f>
        <v>0.6428571428571429</v>
      </c>
      <c r="U61" s="8">
        <f>COUNTIFS(CSV!$A:$A,$A61,CSV!$Y:$Y,"&lt;12")/$B61</f>
        <v>0.6428571428571429</v>
      </c>
      <c r="V61" s="8">
        <f>COUNTIFS(CSV!$B:$B,$A61,CSV!$Y:$Y,"&lt;12")/$C61</f>
        <v>0.6428571428571429</v>
      </c>
    </row>
    <row r="62" spans="1:22" x14ac:dyDescent="0.3">
      <c r="A62" t="s">
        <v>177</v>
      </c>
      <c r="B62" s="9">
        <f>COUNTIF(CSV!A:A,A62)</f>
        <v>14</v>
      </c>
      <c r="C62" s="4">
        <f>COUNTIF(CSV!B:B,A62)</f>
        <v>14</v>
      </c>
      <c r="D62" s="4">
        <f t="shared" si="3"/>
        <v>28</v>
      </c>
      <c r="E62" s="10">
        <f>(SUMIF(CSV!$A:$A,$A62,CSV!$Y:$Y)  + SUMIF(CSV!$B:$B,$A62,CSV!$Y:$Y) )/$D62</f>
        <v>10.357142857142858</v>
      </c>
      <c r="F62" s="6">
        <f>SUMIF(CSV!$A:$A,$A62,CSV!$Y:$Y)/$B62</f>
        <v>10.071428571428571</v>
      </c>
      <c r="G62" s="6">
        <f>SUMIF(CSV!$B:$B,$A62,CSV!$Y:$Y)/$C62</f>
        <v>10.642857142857142</v>
      </c>
      <c r="H62" s="10">
        <f>(SUMIF(CSV!$A:$A,$A62,CSV!$U:$U)  + SUMIF(CSV!$B:$B,$A62,CSV!$V:$V) )/$D62</f>
        <v>5.8571428571428568</v>
      </c>
      <c r="I62" s="6">
        <f>SUMIF(CSV!$A:$A,$A62,CSV!$U:$U)/$B62</f>
        <v>6.3571428571428568</v>
      </c>
      <c r="J62" s="6">
        <f>SUMIF(CSV!$B:$B,$A62,CSV!$V:$V)/$C62</f>
        <v>5.3571428571428568</v>
      </c>
      <c r="K62" s="10">
        <f>(SUMIF(CSV!$A:$A,$A62,CSV!$W:$W)  + SUMIF(CSV!$B:$B,$A62,CSV!$X:$X) )/$D62</f>
        <v>4.5</v>
      </c>
      <c r="L62" s="6">
        <f>SUMIF(CSV!$A:$A,$A62,CSV!$W:$W)/$B62</f>
        <v>3.7142857142857144</v>
      </c>
      <c r="M62" s="6">
        <f>SUMIF(CSV!$B:$B,$A62,CSV!$X:$X)/$C62</f>
        <v>5.2857142857142856</v>
      </c>
      <c r="N62" s="11">
        <f>(COUNTIFS(CSV!$A:$A,$A62,CSV!$Y:$Y,"&gt;8") +COUNTIFS(CSV!$B:$B,$A62,CSV!$Y:$Y,"&gt;8"))/$D62</f>
        <v>0.6785714285714286</v>
      </c>
      <c r="O62" s="8">
        <f>COUNTIFS(CSV!$A:$A,$A62,CSV!$Y:$Y,"&gt;8")/$B62</f>
        <v>0.5714285714285714</v>
      </c>
      <c r="P62" s="8">
        <f>COUNTIFS(CSV!$B:$B,$A62,CSV!$Y:$Y,"&gt;8")/$C62</f>
        <v>0.7857142857142857</v>
      </c>
      <c r="Q62" s="11">
        <f>(COUNTIFS(CSV!$A:$A,$A62,CSV!$Y:$Y,"&gt;10") +COUNTIFS(CSV!$B:$B,$A62,CSV!$Y:$Y,"&gt;10"))/$D62</f>
        <v>0.5</v>
      </c>
      <c r="R62" s="8">
        <f>COUNTIFS(CSV!$A:$A,$A62,CSV!$Y:$Y,"&gt;10")/$B62</f>
        <v>0.42857142857142855</v>
      </c>
      <c r="S62" s="8">
        <f>COUNTIFS(CSV!$B:$B,$A62,CSV!$Y:$Y,"&gt;10")/$C62</f>
        <v>0.5714285714285714</v>
      </c>
      <c r="T62" s="11">
        <f>(COUNTIFS(CSV!$A:$A,$A62,CSV!$Y:$Y,"&lt;12") +COUNTIFS(CSV!$B:$B,$A62,CSV!$Y:$Y,"&lt;12"))/$D62</f>
        <v>0.6428571428571429</v>
      </c>
      <c r="U62" s="8">
        <f>COUNTIFS(CSV!$A:$A,$A62,CSV!$Y:$Y,"&lt;12")/$B62</f>
        <v>0.7142857142857143</v>
      </c>
      <c r="V62" s="8">
        <f>COUNTIFS(CSV!$B:$B,$A62,CSV!$Y:$Y,"&lt;12")/$C62</f>
        <v>0.5714285714285714</v>
      </c>
    </row>
    <row r="63" spans="1:22" x14ac:dyDescent="0.3">
      <c r="A63" t="s">
        <v>185</v>
      </c>
      <c r="B63" s="9">
        <f>COUNTIF(CSV!A:A,A63)</f>
        <v>14</v>
      </c>
      <c r="C63" s="4">
        <f>COUNTIF(CSV!B:B,A63)</f>
        <v>14</v>
      </c>
      <c r="D63" s="4">
        <f t="shared" si="3"/>
        <v>28</v>
      </c>
      <c r="E63" s="10">
        <f>(SUMIF(CSV!$A:$A,$A63,CSV!$Y:$Y)  + SUMIF(CSV!$B:$B,$A63,CSV!$Y:$Y) )/$D63</f>
        <v>9.3928571428571423</v>
      </c>
      <c r="F63" s="6">
        <f>SUMIF(CSV!$A:$A,$A63,CSV!$Y:$Y)/$B63</f>
        <v>10.5</v>
      </c>
      <c r="G63" s="6">
        <f>SUMIF(CSV!$B:$B,$A63,CSV!$Y:$Y)/$C63</f>
        <v>8.2857142857142865</v>
      </c>
      <c r="H63" s="10">
        <f>(SUMIF(CSV!$A:$A,$A63,CSV!$U:$U)  + SUMIF(CSV!$B:$B,$A63,CSV!$V:$V) )/$D63</f>
        <v>4.5</v>
      </c>
      <c r="I63" s="6">
        <f>SUMIF(CSV!$A:$A,$A63,CSV!$U:$U)/$B63</f>
        <v>5.9285714285714288</v>
      </c>
      <c r="J63" s="6">
        <f>SUMIF(CSV!$B:$B,$A63,CSV!$V:$V)/$C63</f>
        <v>3.0714285714285716</v>
      </c>
      <c r="K63" s="10">
        <f>(SUMIF(CSV!$A:$A,$A63,CSV!$W:$W)  + SUMIF(CSV!$B:$B,$A63,CSV!$X:$X) )/$D63</f>
        <v>4.8928571428571432</v>
      </c>
      <c r="L63" s="6">
        <f>SUMIF(CSV!$A:$A,$A63,CSV!$W:$W)/$B63</f>
        <v>4.5714285714285712</v>
      </c>
      <c r="M63" s="6">
        <f>SUMIF(CSV!$B:$B,$A63,CSV!$X:$X)/$C63</f>
        <v>5.2142857142857144</v>
      </c>
      <c r="N63" s="11">
        <f>(COUNTIFS(CSV!$A:$A,$A63,CSV!$Y:$Y,"&gt;8") +COUNTIFS(CSV!$B:$B,$A63,CSV!$Y:$Y,"&gt;8"))/$D63</f>
        <v>0.6428571428571429</v>
      </c>
      <c r="O63" s="8">
        <f>COUNTIFS(CSV!$A:$A,$A63,CSV!$Y:$Y,"&gt;8")/$B63</f>
        <v>0.6428571428571429</v>
      </c>
      <c r="P63" s="8">
        <f>COUNTIFS(CSV!$B:$B,$A63,CSV!$Y:$Y,"&gt;8")/$C63</f>
        <v>0.6428571428571429</v>
      </c>
      <c r="Q63" s="11">
        <f>(COUNTIFS(CSV!$A:$A,$A63,CSV!$Y:$Y,"&gt;10") +COUNTIFS(CSV!$B:$B,$A63,CSV!$Y:$Y,"&gt;10"))/$D63</f>
        <v>0.35714285714285715</v>
      </c>
      <c r="R63" s="8">
        <f>COUNTIFS(CSV!$A:$A,$A63,CSV!$Y:$Y,"&gt;10")/$B63</f>
        <v>0.5</v>
      </c>
      <c r="S63" s="8">
        <f>COUNTIFS(CSV!$B:$B,$A63,CSV!$Y:$Y,"&gt;10")/$C63</f>
        <v>0.21428571428571427</v>
      </c>
      <c r="T63" s="11">
        <f>(COUNTIFS(CSV!$A:$A,$A63,CSV!$Y:$Y,"&lt;12") +COUNTIFS(CSV!$B:$B,$A63,CSV!$Y:$Y,"&lt;12"))/$D63</f>
        <v>0.7857142857142857</v>
      </c>
      <c r="U63" s="8">
        <f>COUNTIFS(CSV!$A:$A,$A63,CSV!$Y:$Y,"&lt;12")/$B63</f>
        <v>0.7142857142857143</v>
      </c>
      <c r="V63" s="8">
        <f>COUNTIFS(CSV!$B:$B,$A63,CSV!$Y:$Y,"&lt;12")/$C63</f>
        <v>0.8571428571428571</v>
      </c>
    </row>
    <row r="64" spans="1:22" x14ac:dyDescent="0.3">
      <c r="A64" t="s">
        <v>191</v>
      </c>
      <c r="B64" s="9">
        <f>COUNTIF(CSV!A:A,A64)</f>
        <v>13</v>
      </c>
      <c r="C64" s="4">
        <f>COUNTIF(CSV!B:B,A64)</f>
        <v>14</v>
      </c>
      <c r="D64" s="4">
        <f t="shared" si="3"/>
        <v>27</v>
      </c>
      <c r="E64" s="10">
        <f>(SUMIF(CSV!$A:$A,$A64,CSV!$Y:$Y)  + SUMIF(CSV!$B:$B,$A64,CSV!$Y:$Y) )/$D64</f>
        <v>10.222222222222221</v>
      </c>
      <c r="F64" s="6">
        <f>SUMIF(CSV!$A:$A,$A64,CSV!$Y:$Y)/$B64</f>
        <v>10.076923076923077</v>
      </c>
      <c r="G64" s="6">
        <f>SUMIF(CSV!$B:$B,$A64,CSV!$Y:$Y)/$C64</f>
        <v>10.357142857142858</v>
      </c>
      <c r="H64" s="10">
        <f>(SUMIF(CSV!$A:$A,$A64,CSV!$U:$U)  + SUMIF(CSV!$B:$B,$A64,CSV!$V:$V) )/$D64</f>
        <v>3.7407407407407409</v>
      </c>
      <c r="I64" s="6">
        <f>SUMIF(CSV!$A:$A,$A64,CSV!$U:$U)/$B64</f>
        <v>4.1538461538461542</v>
      </c>
      <c r="J64" s="6">
        <f>SUMIF(CSV!$B:$B,$A64,CSV!$V:$V)/$C64</f>
        <v>3.3571428571428572</v>
      </c>
      <c r="K64" s="10">
        <f>(SUMIF(CSV!$A:$A,$A64,CSV!$W:$W)  + SUMIF(CSV!$B:$B,$A64,CSV!$X:$X) )/$D64</f>
        <v>6.4814814814814818</v>
      </c>
      <c r="L64" s="6">
        <f>SUMIF(CSV!$A:$A,$A64,CSV!$W:$W)/$B64</f>
        <v>5.9230769230769234</v>
      </c>
      <c r="M64" s="6">
        <f>SUMIF(CSV!$B:$B,$A64,CSV!$X:$X)/$C64</f>
        <v>7</v>
      </c>
      <c r="N64" s="11">
        <f>(COUNTIFS(CSV!$A:$A,$A64,CSV!$Y:$Y,"&gt;8") +COUNTIFS(CSV!$B:$B,$A64,CSV!$Y:$Y,"&gt;8"))/$D64</f>
        <v>0.70370370370370372</v>
      </c>
      <c r="O64" s="8">
        <f>COUNTIFS(CSV!$A:$A,$A64,CSV!$Y:$Y,"&gt;8")/$B64</f>
        <v>0.61538461538461542</v>
      </c>
      <c r="P64" s="8">
        <f>COUNTIFS(CSV!$B:$B,$A64,CSV!$Y:$Y,"&gt;8")/$C64</f>
        <v>0.7857142857142857</v>
      </c>
      <c r="Q64" s="11">
        <f>(COUNTIFS(CSV!$A:$A,$A64,CSV!$Y:$Y,"&gt;10") +COUNTIFS(CSV!$B:$B,$A64,CSV!$Y:$Y,"&gt;10"))/$D64</f>
        <v>0.51851851851851849</v>
      </c>
      <c r="R64" s="8">
        <f>COUNTIFS(CSV!$A:$A,$A64,CSV!$Y:$Y,"&gt;10")/$B64</f>
        <v>0.53846153846153844</v>
      </c>
      <c r="S64" s="8">
        <f>COUNTIFS(CSV!$B:$B,$A64,CSV!$Y:$Y,"&gt;10")/$C64</f>
        <v>0.5</v>
      </c>
      <c r="T64" s="11">
        <f>(COUNTIFS(CSV!$A:$A,$A64,CSV!$Y:$Y,"&lt;12") +COUNTIFS(CSV!$B:$B,$A64,CSV!$Y:$Y,"&lt;12"))/$D64</f>
        <v>0.62962962962962965</v>
      </c>
      <c r="U64" s="8">
        <f>COUNTIFS(CSV!$A:$A,$A64,CSV!$Y:$Y,"&lt;12")/$B64</f>
        <v>0.46153846153846156</v>
      </c>
      <c r="V64" s="8">
        <f>COUNTIFS(CSV!$B:$B,$A64,CSV!$Y:$Y,"&lt;12")/$C64</f>
        <v>0.7857142857142857</v>
      </c>
    </row>
    <row r="65" spans="1:22" x14ac:dyDescent="0.3">
      <c r="A65" t="s">
        <v>188</v>
      </c>
      <c r="B65" s="9">
        <f>COUNTIF(CSV!A:A,A65)</f>
        <v>14</v>
      </c>
      <c r="C65" s="4">
        <f>COUNTIF(CSV!B:B,A65)</f>
        <v>14</v>
      </c>
      <c r="D65" s="4">
        <f t="shared" si="3"/>
        <v>28</v>
      </c>
      <c r="E65" s="10">
        <f>(SUMIF(CSV!$A:$A,$A65,CSV!$Y:$Y)  + SUMIF(CSV!$B:$B,$A65,CSV!$Y:$Y) )/$D65</f>
        <v>10.785714285714286</v>
      </c>
      <c r="F65" s="6">
        <f>SUMIF(CSV!$A:$A,$A65,CSV!$Y:$Y)/$B65</f>
        <v>12.285714285714286</v>
      </c>
      <c r="G65" s="6">
        <f>SUMIF(CSV!$B:$B,$A65,CSV!$Y:$Y)/$C65</f>
        <v>9.2857142857142865</v>
      </c>
      <c r="H65" s="10">
        <f>(SUMIF(CSV!$A:$A,$A65,CSV!$U:$U)  + SUMIF(CSV!$B:$B,$A65,CSV!$V:$V) )/$D65</f>
        <v>6.3928571428571432</v>
      </c>
      <c r="I65" s="6">
        <f>SUMIF(CSV!$A:$A,$A65,CSV!$U:$U)/$B65</f>
        <v>8</v>
      </c>
      <c r="J65" s="6">
        <f>SUMIF(CSV!$B:$B,$A65,CSV!$V:$V)/$C65</f>
        <v>4.7857142857142856</v>
      </c>
      <c r="K65" s="10">
        <f>(SUMIF(CSV!$A:$A,$A65,CSV!$W:$W)  + SUMIF(CSV!$B:$B,$A65,CSV!$X:$X) )/$D65</f>
        <v>4.3928571428571432</v>
      </c>
      <c r="L65" s="6">
        <f>SUMIF(CSV!$A:$A,$A65,CSV!$W:$W)/$B65</f>
        <v>4.2857142857142856</v>
      </c>
      <c r="M65" s="6">
        <f>SUMIF(CSV!$B:$B,$A65,CSV!$X:$X)/$C65</f>
        <v>4.5</v>
      </c>
      <c r="N65" s="11">
        <f>(COUNTIFS(CSV!$A:$A,$A65,CSV!$Y:$Y,"&gt;8") +COUNTIFS(CSV!$B:$B,$A65,CSV!$Y:$Y,"&gt;8"))/$D65</f>
        <v>0.75</v>
      </c>
      <c r="O65" s="8">
        <f>COUNTIFS(CSV!$A:$A,$A65,CSV!$Y:$Y,"&gt;8")/$B65</f>
        <v>1</v>
      </c>
      <c r="P65" s="8">
        <f>COUNTIFS(CSV!$B:$B,$A65,CSV!$Y:$Y,"&gt;8")/$C65</f>
        <v>0.5</v>
      </c>
      <c r="Q65" s="11">
        <f>(COUNTIFS(CSV!$A:$A,$A65,CSV!$Y:$Y,"&gt;10") +COUNTIFS(CSV!$B:$B,$A65,CSV!$Y:$Y,"&gt;10"))/$D65</f>
        <v>0.5</v>
      </c>
      <c r="R65" s="8">
        <f>COUNTIFS(CSV!$A:$A,$A65,CSV!$Y:$Y,"&gt;10")/$B65</f>
        <v>0.7857142857142857</v>
      </c>
      <c r="S65" s="8">
        <f>COUNTIFS(CSV!$B:$B,$A65,CSV!$Y:$Y,"&gt;10")/$C65</f>
        <v>0.21428571428571427</v>
      </c>
      <c r="T65" s="11">
        <f>(COUNTIFS(CSV!$A:$A,$A65,CSV!$Y:$Y,"&lt;12") +COUNTIFS(CSV!$B:$B,$A65,CSV!$Y:$Y,"&lt;12"))/$D65</f>
        <v>0.6428571428571429</v>
      </c>
      <c r="U65" s="8">
        <f>COUNTIFS(CSV!$A:$A,$A65,CSV!$Y:$Y,"&lt;12")/$B65</f>
        <v>0.42857142857142855</v>
      </c>
      <c r="V65" s="8">
        <f>COUNTIFS(CSV!$B:$B,$A65,CSV!$Y:$Y,"&lt;12")/$C65</f>
        <v>0.8571428571428571</v>
      </c>
    </row>
    <row r="66" spans="1:22" x14ac:dyDescent="0.3">
      <c r="A66" t="s">
        <v>181</v>
      </c>
      <c r="B66" s="9">
        <f>COUNTIF(CSV!A:A,A66)</f>
        <v>14</v>
      </c>
      <c r="C66" s="4">
        <f>COUNTIF(CSV!B:B,A66)</f>
        <v>14</v>
      </c>
      <c r="D66" s="4">
        <f t="shared" si="3"/>
        <v>28</v>
      </c>
      <c r="E66" s="10">
        <f>(SUMIF(CSV!$A:$A,$A66,CSV!$Y:$Y)  + SUMIF(CSV!$B:$B,$A66,CSV!$Y:$Y) )/$D66</f>
        <v>10.571428571428571</v>
      </c>
      <c r="F66" s="6">
        <f>SUMIF(CSV!$A:$A,$A66,CSV!$Y:$Y)/$B66</f>
        <v>10.928571428571429</v>
      </c>
      <c r="G66" s="6">
        <f>SUMIF(CSV!$B:$B,$A66,CSV!$Y:$Y)/$C66</f>
        <v>10.214285714285714</v>
      </c>
      <c r="H66" s="10">
        <f>(SUMIF(CSV!$A:$A,$A66,CSV!$U:$U)  + SUMIF(CSV!$B:$B,$A66,CSV!$V:$V) )/$D66</f>
        <v>5.2857142857142856</v>
      </c>
      <c r="I66" s="6">
        <f>SUMIF(CSV!$A:$A,$A66,CSV!$U:$U)/$B66</f>
        <v>5.8571428571428568</v>
      </c>
      <c r="J66" s="6">
        <f>SUMIF(CSV!$B:$B,$A66,CSV!$V:$V)/$C66</f>
        <v>4.7142857142857144</v>
      </c>
      <c r="K66" s="10">
        <f>(SUMIF(CSV!$A:$A,$A66,CSV!$W:$W)  + SUMIF(CSV!$B:$B,$A66,CSV!$X:$X) )/$D66</f>
        <v>5.2857142857142856</v>
      </c>
      <c r="L66" s="6">
        <f>SUMIF(CSV!$A:$A,$A66,CSV!$W:$W)/$B66</f>
        <v>5.0714285714285712</v>
      </c>
      <c r="M66" s="6">
        <f>SUMIF(CSV!$B:$B,$A66,CSV!$X:$X)/$C66</f>
        <v>5.5</v>
      </c>
      <c r="N66" s="11">
        <f>(COUNTIFS(CSV!$A:$A,$A66,CSV!$Y:$Y,"&gt;8") +COUNTIFS(CSV!$B:$B,$A66,CSV!$Y:$Y,"&gt;8"))/$D66</f>
        <v>0.6071428571428571</v>
      </c>
      <c r="O66" s="8">
        <f>COUNTIFS(CSV!$A:$A,$A66,CSV!$Y:$Y,"&gt;8")/$B66</f>
        <v>0.5714285714285714</v>
      </c>
      <c r="P66" s="8">
        <f>COUNTIFS(CSV!$B:$B,$A66,CSV!$Y:$Y,"&gt;8")/$C66</f>
        <v>0.6428571428571429</v>
      </c>
      <c r="Q66" s="11">
        <f>(COUNTIFS(CSV!$A:$A,$A66,CSV!$Y:$Y,"&gt;10") +COUNTIFS(CSV!$B:$B,$A66,CSV!$Y:$Y,"&gt;10"))/$D66</f>
        <v>0.39285714285714285</v>
      </c>
      <c r="R66" s="8">
        <f>COUNTIFS(CSV!$A:$A,$A66,CSV!$Y:$Y,"&gt;10")/$B66</f>
        <v>0.42857142857142855</v>
      </c>
      <c r="S66" s="8">
        <f>COUNTIFS(CSV!$B:$B,$A66,CSV!$Y:$Y,"&gt;10")/$C66</f>
        <v>0.35714285714285715</v>
      </c>
      <c r="T66" s="11">
        <f>(COUNTIFS(CSV!$A:$A,$A66,CSV!$Y:$Y,"&lt;12") +COUNTIFS(CSV!$B:$B,$A66,CSV!$Y:$Y,"&lt;12"))/$D66</f>
        <v>0.6428571428571429</v>
      </c>
      <c r="U66" s="8">
        <f>COUNTIFS(CSV!$A:$A,$A66,CSV!$Y:$Y,"&lt;12")/$B66</f>
        <v>0.6428571428571429</v>
      </c>
      <c r="V66" s="8">
        <f>COUNTIFS(CSV!$B:$B,$A66,CSV!$Y:$Y,"&lt;12")/$C66</f>
        <v>0.6428571428571429</v>
      </c>
    </row>
    <row r="67" spans="1:22" x14ac:dyDescent="0.3">
      <c r="A67" t="s">
        <v>176</v>
      </c>
      <c r="B67" s="9">
        <f>COUNTIF(CSV!A:A,A67)</f>
        <v>14</v>
      </c>
      <c r="C67" s="4">
        <f>COUNTIF(CSV!B:B,A67)</f>
        <v>14</v>
      </c>
      <c r="D67" s="4">
        <f t="shared" si="3"/>
        <v>28</v>
      </c>
      <c r="E67" s="10">
        <f>(SUMIF(CSV!$A:$A,$A67,CSV!$Y:$Y)  + SUMIF(CSV!$B:$B,$A67,CSV!$Y:$Y) )/$D67</f>
        <v>10.464285714285714</v>
      </c>
      <c r="F67" s="6">
        <f>SUMIF(CSV!$A:$A,$A67,CSV!$Y:$Y)/$B67</f>
        <v>9.7142857142857135</v>
      </c>
      <c r="G67" s="6">
        <f>SUMIF(CSV!$B:$B,$A67,CSV!$Y:$Y)/$C67</f>
        <v>11.214285714285714</v>
      </c>
      <c r="H67" s="10">
        <f>(SUMIF(CSV!$A:$A,$A67,CSV!$U:$U)  + SUMIF(CSV!$B:$B,$A67,CSV!$V:$V) )/$D67</f>
        <v>5.5714285714285712</v>
      </c>
      <c r="I67" s="6">
        <f>SUMIF(CSV!$A:$A,$A67,CSV!$U:$U)/$B67</f>
        <v>4.6428571428571432</v>
      </c>
      <c r="J67" s="6">
        <f>SUMIF(CSV!$B:$B,$A67,CSV!$V:$V)/$C67</f>
        <v>6.5</v>
      </c>
      <c r="K67" s="10">
        <f>(SUMIF(CSV!$A:$A,$A67,CSV!$W:$W)  + SUMIF(CSV!$B:$B,$A67,CSV!$X:$X) )/$D67</f>
        <v>4.8928571428571432</v>
      </c>
      <c r="L67" s="6">
        <f>SUMIF(CSV!$A:$A,$A67,CSV!$W:$W)/$B67</f>
        <v>5.0714285714285712</v>
      </c>
      <c r="M67" s="6">
        <f>SUMIF(CSV!$B:$B,$A67,CSV!$X:$X)/$C67</f>
        <v>4.7142857142857144</v>
      </c>
      <c r="N67" s="11">
        <f>(COUNTIFS(CSV!$A:$A,$A67,CSV!$Y:$Y,"&gt;8") +COUNTIFS(CSV!$B:$B,$A67,CSV!$Y:$Y,"&gt;8"))/$D67</f>
        <v>0.6428571428571429</v>
      </c>
      <c r="O67" s="8">
        <f>COUNTIFS(CSV!$A:$A,$A67,CSV!$Y:$Y,"&gt;8")/$B67</f>
        <v>0.5714285714285714</v>
      </c>
      <c r="P67" s="8">
        <f>COUNTIFS(CSV!$B:$B,$A67,CSV!$Y:$Y,"&gt;8")/$C67</f>
        <v>0.7142857142857143</v>
      </c>
      <c r="Q67" s="11">
        <f>(COUNTIFS(CSV!$A:$A,$A67,CSV!$Y:$Y,"&gt;10") +COUNTIFS(CSV!$B:$B,$A67,CSV!$Y:$Y,"&gt;10"))/$D67</f>
        <v>0.5357142857142857</v>
      </c>
      <c r="R67" s="8">
        <f>COUNTIFS(CSV!$A:$A,$A67,CSV!$Y:$Y,"&gt;10")/$B67</f>
        <v>0.42857142857142855</v>
      </c>
      <c r="S67" s="8">
        <f>COUNTIFS(CSV!$B:$B,$A67,CSV!$Y:$Y,"&gt;10")/$C67</f>
        <v>0.6428571428571429</v>
      </c>
      <c r="T67" s="11">
        <f>(COUNTIFS(CSV!$A:$A,$A67,CSV!$Y:$Y,"&lt;12") +COUNTIFS(CSV!$B:$B,$A67,CSV!$Y:$Y,"&lt;12"))/$D67</f>
        <v>0.5714285714285714</v>
      </c>
      <c r="U67" s="8">
        <f>COUNTIFS(CSV!$A:$A,$A67,CSV!$Y:$Y,"&lt;12")/$B67</f>
        <v>0.6428571428571429</v>
      </c>
      <c r="V67" s="8">
        <f>COUNTIFS(CSV!$B:$B,$A67,CSV!$Y:$Y,"&lt;12")/$C67</f>
        <v>0.5</v>
      </c>
    </row>
    <row r="68" spans="1:22" x14ac:dyDescent="0.3">
      <c r="A68" t="s">
        <v>184</v>
      </c>
      <c r="B68" s="9">
        <f>COUNTIF(CSV!A:A,A68)</f>
        <v>14</v>
      </c>
      <c r="C68" s="4">
        <f>COUNTIF(CSV!B:B,A68)</f>
        <v>14</v>
      </c>
      <c r="D68" s="4">
        <f t="shared" si="3"/>
        <v>28</v>
      </c>
      <c r="E68" s="10">
        <f>(SUMIF(CSV!$A:$A,$A68,CSV!$Y:$Y)  + SUMIF(CSV!$B:$B,$A68,CSV!$Y:$Y) )/$D68</f>
        <v>9.8571428571428577</v>
      </c>
      <c r="F68" s="6">
        <f>SUMIF(CSV!$A:$A,$A68,CSV!$Y:$Y)/$B68</f>
        <v>9.0714285714285712</v>
      </c>
      <c r="G68" s="6">
        <f>SUMIF(CSV!$B:$B,$A68,CSV!$Y:$Y)/$C68</f>
        <v>10.642857142857142</v>
      </c>
      <c r="H68" s="10">
        <f>(SUMIF(CSV!$A:$A,$A68,CSV!$U:$U)  + SUMIF(CSV!$B:$B,$A68,CSV!$V:$V) )/$D68</f>
        <v>4.6785714285714288</v>
      </c>
      <c r="I68" s="6">
        <f>SUMIF(CSV!$A:$A,$A68,CSV!$U:$U)/$B68</f>
        <v>5.0714285714285712</v>
      </c>
      <c r="J68" s="6">
        <f>SUMIF(CSV!$B:$B,$A68,CSV!$V:$V)/$C68</f>
        <v>4.2857142857142856</v>
      </c>
      <c r="K68" s="10">
        <f>(SUMIF(CSV!$A:$A,$A68,CSV!$W:$W)  + SUMIF(CSV!$B:$B,$A68,CSV!$X:$X) )/$D68</f>
        <v>5.1785714285714288</v>
      </c>
      <c r="L68" s="6">
        <f>SUMIF(CSV!$A:$A,$A68,CSV!$W:$W)/$B68</f>
        <v>4</v>
      </c>
      <c r="M68" s="6">
        <f>SUMIF(CSV!$B:$B,$A68,CSV!$X:$X)/$C68</f>
        <v>6.3571428571428568</v>
      </c>
      <c r="N68" s="11">
        <f>(COUNTIFS(CSV!$A:$A,$A68,CSV!$Y:$Y,"&gt;8") +COUNTIFS(CSV!$B:$B,$A68,CSV!$Y:$Y,"&gt;8"))/$D68</f>
        <v>0.6428571428571429</v>
      </c>
      <c r="O68" s="8">
        <f>COUNTIFS(CSV!$A:$A,$A68,CSV!$Y:$Y,"&gt;8")/$B68</f>
        <v>0.5</v>
      </c>
      <c r="P68" s="8">
        <f>COUNTIFS(CSV!$B:$B,$A68,CSV!$Y:$Y,"&gt;8")/$C68</f>
        <v>0.7857142857142857</v>
      </c>
      <c r="Q68" s="11">
        <f>(COUNTIFS(CSV!$A:$A,$A68,CSV!$Y:$Y,"&gt;10") +COUNTIFS(CSV!$B:$B,$A68,CSV!$Y:$Y,"&gt;10"))/$D68</f>
        <v>0.5</v>
      </c>
      <c r="R68" s="8">
        <f>COUNTIFS(CSV!$A:$A,$A68,CSV!$Y:$Y,"&gt;10")/$B68</f>
        <v>0.35714285714285715</v>
      </c>
      <c r="S68" s="8">
        <f>COUNTIFS(CSV!$B:$B,$A68,CSV!$Y:$Y,"&gt;10")/$C68</f>
        <v>0.6428571428571429</v>
      </c>
      <c r="T68" s="11">
        <f>(COUNTIFS(CSV!$A:$A,$A68,CSV!$Y:$Y,"&lt;12") +COUNTIFS(CSV!$B:$B,$A68,CSV!$Y:$Y,"&lt;12"))/$D68</f>
        <v>0.7142857142857143</v>
      </c>
      <c r="U68" s="8">
        <f>COUNTIFS(CSV!$A:$A,$A68,CSV!$Y:$Y,"&lt;12")/$B68</f>
        <v>0.8571428571428571</v>
      </c>
      <c r="V68" s="8">
        <f>COUNTIFS(CSV!$B:$B,$A68,CSV!$Y:$Y,"&lt;12")/$C68</f>
        <v>0.5714285714285714</v>
      </c>
    </row>
    <row r="69" spans="1:22" x14ac:dyDescent="0.3">
      <c r="A69" t="s">
        <v>194</v>
      </c>
      <c r="B69" s="9">
        <f>COUNTIF(CSV!A:A,A69)</f>
        <v>14</v>
      </c>
      <c r="C69" s="4">
        <f>COUNTIF(CSV!B:B,A69)</f>
        <v>14</v>
      </c>
      <c r="D69" s="4">
        <f t="shared" si="3"/>
        <v>28</v>
      </c>
      <c r="E69" s="10">
        <f>(SUMIF(CSV!$A:$A,$A69,CSV!$Y:$Y)  + SUMIF(CSV!$B:$B,$A69,CSV!$Y:$Y) )/$D69</f>
        <v>10.285714285714286</v>
      </c>
      <c r="F69" s="6">
        <f>SUMIF(CSV!$A:$A,$A69,CSV!$Y:$Y)/$B69</f>
        <v>9.9285714285714288</v>
      </c>
      <c r="G69" s="6">
        <f>SUMIF(CSV!$B:$B,$A69,CSV!$Y:$Y)/$C69</f>
        <v>10.642857142857142</v>
      </c>
      <c r="H69" s="10">
        <f>(SUMIF(CSV!$A:$A,$A69,CSV!$U:$U)  + SUMIF(CSV!$B:$B,$A69,CSV!$V:$V) )/$D69</f>
        <v>4.8571428571428568</v>
      </c>
      <c r="I69" s="6">
        <f>SUMIF(CSV!$A:$A,$A69,CSV!$U:$U)/$B69</f>
        <v>5.0714285714285712</v>
      </c>
      <c r="J69" s="6">
        <f>SUMIF(CSV!$B:$B,$A69,CSV!$V:$V)/$C69</f>
        <v>4.6428571428571432</v>
      </c>
      <c r="K69" s="10">
        <f>(SUMIF(CSV!$A:$A,$A69,CSV!$W:$W)  + SUMIF(CSV!$B:$B,$A69,CSV!$X:$X) )/$D69</f>
        <v>5.4285714285714288</v>
      </c>
      <c r="L69" s="6">
        <f>SUMIF(CSV!$A:$A,$A69,CSV!$W:$W)/$B69</f>
        <v>4.8571428571428568</v>
      </c>
      <c r="M69" s="6">
        <f>SUMIF(CSV!$B:$B,$A69,CSV!$X:$X)/$C69</f>
        <v>6</v>
      </c>
      <c r="N69" s="11">
        <f>(COUNTIFS(CSV!$A:$A,$A69,CSV!$Y:$Y,"&gt;8") +COUNTIFS(CSV!$B:$B,$A69,CSV!$Y:$Y,"&gt;8"))/$D69</f>
        <v>0.6785714285714286</v>
      </c>
      <c r="O69" s="8">
        <f>COUNTIFS(CSV!$A:$A,$A69,CSV!$Y:$Y,"&gt;8")/$B69</f>
        <v>0.7142857142857143</v>
      </c>
      <c r="P69" s="8">
        <f>COUNTIFS(CSV!$B:$B,$A69,CSV!$Y:$Y,"&gt;8")/$C69</f>
        <v>0.6428571428571429</v>
      </c>
      <c r="Q69" s="11">
        <f>(COUNTIFS(CSV!$A:$A,$A69,CSV!$Y:$Y,"&gt;10") +COUNTIFS(CSV!$B:$B,$A69,CSV!$Y:$Y,"&gt;10"))/$D69</f>
        <v>0.4642857142857143</v>
      </c>
      <c r="R69" s="8">
        <f>COUNTIFS(CSV!$A:$A,$A69,CSV!$Y:$Y,"&gt;10")/$B69</f>
        <v>0.42857142857142855</v>
      </c>
      <c r="S69" s="8">
        <f>COUNTIFS(CSV!$B:$B,$A69,CSV!$Y:$Y,"&gt;10")/$C69</f>
        <v>0.5</v>
      </c>
      <c r="T69" s="11">
        <f>(COUNTIFS(CSV!$A:$A,$A69,CSV!$Y:$Y,"&lt;12") +COUNTIFS(CSV!$B:$B,$A69,CSV!$Y:$Y,"&lt;12"))/$D69</f>
        <v>0.6071428571428571</v>
      </c>
      <c r="U69" s="8">
        <f>COUNTIFS(CSV!$A:$A,$A69,CSV!$Y:$Y,"&lt;12")/$B69</f>
        <v>0.6428571428571429</v>
      </c>
      <c r="V69" s="8">
        <f>COUNTIFS(CSV!$B:$B,$A69,CSV!$Y:$Y,"&lt;12")/$C69</f>
        <v>0.5714285714285714</v>
      </c>
    </row>
    <row r="70" spans="1:22" x14ac:dyDescent="0.3">
      <c r="A70" t="s">
        <v>171</v>
      </c>
      <c r="B70" s="9">
        <f>COUNTIF(CSV!A:A,A70)</f>
        <v>14</v>
      </c>
      <c r="C70" s="4">
        <f>COUNTIF(CSV!B:B,A70)</f>
        <v>14</v>
      </c>
      <c r="D70" s="4">
        <f t="shared" si="3"/>
        <v>28</v>
      </c>
      <c r="E70" s="10">
        <f>(SUMIF(CSV!$A:$A,$A70,CSV!$Y:$Y)  + SUMIF(CSV!$B:$B,$A70,CSV!$Y:$Y) )/$D70</f>
        <v>10.392857142857142</v>
      </c>
      <c r="F70" s="6">
        <f>SUMIF(CSV!$A:$A,$A70,CSV!$Y:$Y)/$B70</f>
        <v>9.2142857142857135</v>
      </c>
      <c r="G70" s="6">
        <f>SUMIF(CSV!$B:$B,$A70,CSV!$Y:$Y)/$C70</f>
        <v>11.571428571428571</v>
      </c>
      <c r="H70" s="10">
        <f>(SUMIF(CSV!$A:$A,$A70,CSV!$U:$U)  + SUMIF(CSV!$B:$B,$A70,CSV!$V:$V) )/$D70</f>
        <v>6.3571428571428568</v>
      </c>
      <c r="I70" s="6">
        <f>SUMIF(CSV!$A:$A,$A70,CSV!$U:$U)/$B70</f>
        <v>6.2857142857142856</v>
      </c>
      <c r="J70" s="6">
        <f>SUMIF(CSV!$B:$B,$A70,CSV!$V:$V)/$C70</f>
        <v>6.4285714285714288</v>
      </c>
      <c r="K70" s="10">
        <f>(SUMIF(CSV!$A:$A,$A70,CSV!$W:$W)  + SUMIF(CSV!$B:$B,$A70,CSV!$X:$X) )/$D70</f>
        <v>4.0357142857142856</v>
      </c>
      <c r="L70" s="6">
        <f>SUMIF(CSV!$A:$A,$A70,CSV!$W:$W)/$B70</f>
        <v>2.9285714285714284</v>
      </c>
      <c r="M70" s="6">
        <f>SUMIF(CSV!$B:$B,$A70,CSV!$X:$X)/$C70</f>
        <v>5.1428571428571432</v>
      </c>
      <c r="N70" s="11">
        <f>(COUNTIFS(CSV!$A:$A,$A70,CSV!$Y:$Y,"&gt;8") +COUNTIFS(CSV!$B:$B,$A70,CSV!$Y:$Y,"&gt;8"))/$D70</f>
        <v>0.6071428571428571</v>
      </c>
      <c r="O70" s="8">
        <f>COUNTIFS(CSV!$A:$A,$A70,CSV!$Y:$Y,"&gt;8")/$B70</f>
        <v>0.5</v>
      </c>
      <c r="P70" s="8">
        <f>COUNTIFS(CSV!$B:$B,$A70,CSV!$Y:$Y,"&gt;8")/$C70</f>
        <v>0.7142857142857143</v>
      </c>
      <c r="Q70" s="11">
        <f>(COUNTIFS(CSV!$A:$A,$A70,CSV!$Y:$Y,"&gt;10") +COUNTIFS(CSV!$B:$B,$A70,CSV!$Y:$Y,"&gt;10"))/$D70</f>
        <v>0.42857142857142855</v>
      </c>
      <c r="R70" s="8">
        <f>COUNTIFS(CSV!$A:$A,$A70,CSV!$Y:$Y,"&gt;10")/$B70</f>
        <v>0.2857142857142857</v>
      </c>
      <c r="S70" s="8">
        <f>COUNTIFS(CSV!$B:$B,$A70,CSV!$Y:$Y,"&gt;10")/$C70</f>
        <v>0.5714285714285714</v>
      </c>
      <c r="T70" s="11">
        <f>(COUNTIFS(CSV!$A:$A,$A70,CSV!$Y:$Y,"&lt;12") +COUNTIFS(CSV!$B:$B,$A70,CSV!$Y:$Y,"&lt;12"))/$D70</f>
        <v>0.6428571428571429</v>
      </c>
      <c r="U70" s="8">
        <f>COUNTIFS(CSV!$A:$A,$A70,CSV!$Y:$Y,"&lt;12")/$B70</f>
        <v>0.8571428571428571</v>
      </c>
      <c r="V70" s="8">
        <f>COUNTIFS(CSV!$B:$B,$A70,CSV!$Y:$Y,"&lt;12")/$C70</f>
        <v>0.42857142857142855</v>
      </c>
    </row>
    <row r="71" spans="1:22" x14ac:dyDescent="0.3">
      <c r="A71" t="s">
        <v>175</v>
      </c>
      <c r="B71" s="9">
        <f>COUNTIF(CSV!A:A,A71)</f>
        <v>14</v>
      </c>
      <c r="C71" s="4">
        <f>COUNTIF(CSV!B:B,A71)</f>
        <v>14</v>
      </c>
      <c r="D71" s="4">
        <f t="shared" si="3"/>
        <v>28</v>
      </c>
      <c r="E71" s="10">
        <f>(SUMIF(CSV!$A:$A,$A71,CSV!$Y:$Y)  + SUMIF(CSV!$B:$B,$A71,CSV!$Y:$Y) )/$D71</f>
        <v>10.785714285714286</v>
      </c>
      <c r="F71" s="6">
        <f>SUMIF(CSV!$A:$A,$A71,CSV!$Y:$Y)/$B71</f>
        <v>11.857142857142858</v>
      </c>
      <c r="G71" s="6">
        <f>SUMIF(CSV!$B:$B,$A71,CSV!$Y:$Y)/$C71</f>
        <v>9.7142857142857135</v>
      </c>
      <c r="H71" s="10">
        <f>(SUMIF(CSV!$A:$A,$A71,CSV!$U:$U)  + SUMIF(CSV!$B:$B,$A71,CSV!$V:$V) )/$D71</f>
        <v>5.9285714285714288</v>
      </c>
      <c r="I71" s="6">
        <f>SUMIF(CSV!$A:$A,$A71,CSV!$U:$U)/$B71</f>
        <v>7.2142857142857144</v>
      </c>
      <c r="J71" s="6">
        <f>SUMIF(CSV!$B:$B,$A71,CSV!$V:$V)/$C71</f>
        <v>4.6428571428571432</v>
      </c>
      <c r="K71" s="10">
        <f>(SUMIF(CSV!$A:$A,$A71,CSV!$W:$W)  + SUMIF(CSV!$B:$B,$A71,CSV!$X:$X) )/$D71</f>
        <v>4.8571428571428568</v>
      </c>
      <c r="L71" s="6">
        <f>SUMIF(CSV!$A:$A,$A71,CSV!$W:$W)/$B71</f>
        <v>4.6428571428571432</v>
      </c>
      <c r="M71" s="6">
        <f>SUMIF(CSV!$B:$B,$A71,CSV!$X:$X)/$C71</f>
        <v>5.0714285714285712</v>
      </c>
      <c r="N71" s="11">
        <f>(COUNTIFS(CSV!$A:$A,$A71,CSV!$Y:$Y,"&gt;8") +COUNTIFS(CSV!$B:$B,$A71,CSV!$Y:$Y,"&gt;8"))/$D71</f>
        <v>0.7142857142857143</v>
      </c>
      <c r="O71" s="8">
        <f>COUNTIFS(CSV!$A:$A,$A71,CSV!$Y:$Y,"&gt;8")/$B71</f>
        <v>0.7857142857142857</v>
      </c>
      <c r="P71" s="8">
        <f>COUNTIFS(CSV!$B:$B,$A71,CSV!$Y:$Y,"&gt;8")/$C71</f>
        <v>0.6428571428571429</v>
      </c>
      <c r="Q71" s="11">
        <f>(COUNTIFS(CSV!$A:$A,$A71,CSV!$Y:$Y,"&gt;10") +COUNTIFS(CSV!$B:$B,$A71,CSV!$Y:$Y,"&gt;10"))/$D71</f>
        <v>0.6071428571428571</v>
      </c>
      <c r="R71" s="8">
        <f>COUNTIFS(CSV!$A:$A,$A71,CSV!$Y:$Y,"&gt;10")/$B71</f>
        <v>0.7142857142857143</v>
      </c>
      <c r="S71" s="8">
        <f>COUNTIFS(CSV!$B:$B,$A71,CSV!$Y:$Y,"&gt;10")/$C71</f>
        <v>0.5</v>
      </c>
      <c r="T71" s="11">
        <f>(COUNTIFS(CSV!$A:$A,$A71,CSV!$Y:$Y,"&lt;12") +COUNTIFS(CSV!$B:$B,$A71,CSV!$Y:$Y,"&lt;12"))/$D71</f>
        <v>0.5</v>
      </c>
      <c r="U71" s="8">
        <f>COUNTIFS(CSV!$A:$A,$A71,CSV!$Y:$Y,"&lt;12")/$B71</f>
        <v>0.35714285714285715</v>
      </c>
      <c r="V71" s="8">
        <f>COUNTIFS(CSV!$B:$B,$A71,CSV!$Y:$Y,"&lt;12")/$C71</f>
        <v>0.6428571428571429</v>
      </c>
    </row>
    <row r="72" spans="1:22" x14ac:dyDescent="0.3">
      <c r="A72" t="s">
        <v>190</v>
      </c>
      <c r="B72" s="9">
        <f>COUNTIF(CSV!A:A,A72)</f>
        <v>14</v>
      </c>
      <c r="C72" s="4">
        <f>COUNTIF(CSV!B:B,A72)</f>
        <v>14</v>
      </c>
      <c r="D72" s="4">
        <f t="shared" si="3"/>
        <v>28</v>
      </c>
      <c r="E72" s="10">
        <f>(SUMIF(CSV!$A:$A,$A72,CSV!$Y:$Y)  + SUMIF(CSV!$B:$B,$A72,CSV!$Y:$Y) )/$D72</f>
        <v>11.071428571428571</v>
      </c>
      <c r="F72" s="6">
        <f>SUMIF(CSV!$A:$A,$A72,CSV!$Y:$Y)/$B72</f>
        <v>11.071428571428571</v>
      </c>
      <c r="G72" s="6">
        <f>SUMIF(CSV!$B:$B,$A72,CSV!$Y:$Y)/$C72</f>
        <v>11.071428571428571</v>
      </c>
      <c r="H72" s="10">
        <f>(SUMIF(CSV!$A:$A,$A72,CSV!$U:$U)  + SUMIF(CSV!$B:$B,$A72,CSV!$V:$V) )/$D72</f>
        <v>5.8928571428571432</v>
      </c>
      <c r="I72" s="6">
        <f>SUMIF(CSV!$A:$A,$A72,CSV!$U:$U)/$B72</f>
        <v>6.6428571428571432</v>
      </c>
      <c r="J72" s="6">
        <f>SUMIF(CSV!$B:$B,$A72,CSV!$V:$V)/$C72</f>
        <v>5.1428571428571432</v>
      </c>
      <c r="K72" s="10">
        <f>(SUMIF(CSV!$A:$A,$A72,CSV!$W:$W)  + SUMIF(CSV!$B:$B,$A72,CSV!$X:$X) )/$D72</f>
        <v>5.1785714285714288</v>
      </c>
      <c r="L72" s="6">
        <f>SUMIF(CSV!$A:$A,$A72,CSV!$W:$W)/$B72</f>
        <v>4.4285714285714288</v>
      </c>
      <c r="M72" s="6">
        <f>SUMIF(CSV!$B:$B,$A72,CSV!$X:$X)/$C72</f>
        <v>5.9285714285714288</v>
      </c>
      <c r="N72" s="11">
        <f>(COUNTIFS(CSV!$A:$A,$A72,CSV!$Y:$Y,"&gt;8") +COUNTIFS(CSV!$B:$B,$A72,CSV!$Y:$Y,"&gt;8"))/$D72</f>
        <v>0.7857142857142857</v>
      </c>
      <c r="O72" s="8">
        <f>COUNTIFS(CSV!$A:$A,$A72,CSV!$Y:$Y,"&gt;8")/$B72</f>
        <v>0.7857142857142857</v>
      </c>
      <c r="P72" s="8">
        <f>COUNTIFS(CSV!$B:$B,$A72,CSV!$Y:$Y,"&gt;8")/$C72</f>
        <v>0.7857142857142857</v>
      </c>
      <c r="Q72" s="11">
        <f>(COUNTIFS(CSV!$A:$A,$A72,CSV!$Y:$Y,"&gt;10") +COUNTIFS(CSV!$B:$B,$A72,CSV!$Y:$Y,"&gt;10"))/$D72</f>
        <v>0.5714285714285714</v>
      </c>
      <c r="R72" s="8">
        <f>COUNTIFS(CSV!$A:$A,$A72,CSV!$Y:$Y,"&gt;10")/$B72</f>
        <v>0.6428571428571429</v>
      </c>
      <c r="S72" s="8">
        <f>COUNTIFS(CSV!$B:$B,$A72,CSV!$Y:$Y,"&gt;10")/$C72</f>
        <v>0.5</v>
      </c>
      <c r="T72" s="11">
        <f>(COUNTIFS(CSV!$A:$A,$A72,CSV!$Y:$Y,"&lt;12") +COUNTIFS(CSV!$B:$B,$A72,CSV!$Y:$Y,"&lt;12"))/$D72</f>
        <v>0.5357142857142857</v>
      </c>
      <c r="U72" s="8">
        <f>COUNTIFS(CSV!$A:$A,$A72,CSV!$Y:$Y,"&lt;12")/$B72</f>
        <v>0.42857142857142855</v>
      </c>
      <c r="V72" s="8">
        <f>COUNTIFS(CSV!$B:$B,$A72,CSV!$Y:$Y,"&lt;12")/$C72</f>
        <v>0.6428571428571429</v>
      </c>
    </row>
    <row r="73" spans="1:22" x14ac:dyDescent="0.3">
      <c r="A73" t="s">
        <v>172</v>
      </c>
      <c r="B73" s="9">
        <f>COUNTIF(CSV!A:A,A73)</f>
        <v>14</v>
      </c>
      <c r="C73" s="4">
        <f>COUNTIF(CSV!B:B,A73)</f>
        <v>14</v>
      </c>
      <c r="D73" s="4">
        <f t="shared" si="3"/>
        <v>28</v>
      </c>
      <c r="E73" s="10">
        <f>(SUMIF(CSV!$A:$A,$A73,CSV!$Y:$Y)  + SUMIF(CSV!$B:$B,$A73,CSV!$Y:$Y) )/$D73</f>
        <v>10.214285714285714</v>
      </c>
      <c r="F73" s="6">
        <f>SUMIF(CSV!$A:$A,$A73,CSV!$Y:$Y)/$B73</f>
        <v>9.7142857142857135</v>
      </c>
      <c r="G73" s="6">
        <f>SUMIF(CSV!$B:$B,$A73,CSV!$Y:$Y)/$C73</f>
        <v>10.714285714285714</v>
      </c>
      <c r="H73" s="10">
        <f>(SUMIF(CSV!$A:$A,$A73,CSV!$U:$U)  + SUMIF(CSV!$B:$B,$A73,CSV!$V:$V) )/$D73</f>
        <v>5.6785714285714288</v>
      </c>
      <c r="I73" s="6">
        <f>SUMIF(CSV!$A:$A,$A73,CSV!$U:$U)/$B73</f>
        <v>5.9285714285714288</v>
      </c>
      <c r="J73" s="6">
        <f>SUMIF(CSV!$B:$B,$A73,CSV!$V:$V)/$C73</f>
        <v>5.4285714285714288</v>
      </c>
      <c r="K73" s="10">
        <f>(SUMIF(CSV!$A:$A,$A73,CSV!$W:$W)  + SUMIF(CSV!$B:$B,$A73,CSV!$X:$X) )/$D73</f>
        <v>4.5357142857142856</v>
      </c>
      <c r="L73" s="6">
        <f>SUMIF(CSV!$A:$A,$A73,CSV!$W:$W)/$B73</f>
        <v>3.7857142857142856</v>
      </c>
      <c r="M73" s="6">
        <f>SUMIF(CSV!$B:$B,$A73,CSV!$X:$X)/$C73</f>
        <v>5.2857142857142856</v>
      </c>
      <c r="N73" s="11">
        <f>(COUNTIFS(CSV!$A:$A,$A73,CSV!$Y:$Y,"&gt;8") +COUNTIFS(CSV!$B:$B,$A73,CSV!$Y:$Y,"&gt;8"))/$D73</f>
        <v>0.7142857142857143</v>
      </c>
      <c r="O73" s="8">
        <f>COUNTIFS(CSV!$A:$A,$A73,CSV!$Y:$Y,"&gt;8")/$B73</f>
        <v>0.6428571428571429</v>
      </c>
      <c r="P73" s="8">
        <f>COUNTIFS(CSV!$B:$B,$A73,CSV!$Y:$Y,"&gt;8")/$C73</f>
        <v>0.7857142857142857</v>
      </c>
      <c r="Q73" s="11">
        <f>(COUNTIFS(CSV!$A:$A,$A73,CSV!$Y:$Y,"&gt;10") +COUNTIFS(CSV!$B:$B,$A73,CSV!$Y:$Y,"&gt;10"))/$D73</f>
        <v>0.5357142857142857</v>
      </c>
      <c r="R73" s="8">
        <f>COUNTIFS(CSV!$A:$A,$A73,CSV!$Y:$Y,"&gt;10")/$B73</f>
        <v>0.5</v>
      </c>
      <c r="S73" s="8">
        <f>COUNTIFS(CSV!$B:$B,$A73,CSV!$Y:$Y,"&gt;10")/$C73</f>
        <v>0.5714285714285714</v>
      </c>
      <c r="T73" s="11">
        <f>(COUNTIFS(CSV!$A:$A,$A73,CSV!$Y:$Y,"&lt;12") +COUNTIFS(CSV!$B:$B,$A73,CSV!$Y:$Y,"&lt;12"))/$D73</f>
        <v>0.5714285714285714</v>
      </c>
      <c r="U73" s="8">
        <f>COUNTIFS(CSV!$A:$A,$A73,CSV!$Y:$Y,"&lt;12")/$B73</f>
        <v>0.5714285714285714</v>
      </c>
      <c r="V73" s="8">
        <f>COUNTIFS(CSV!$B:$B,$A73,CSV!$Y:$Y,"&lt;12")/$C73</f>
        <v>0.5714285714285714</v>
      </c>
    </row>
    <row r="74" spans="1:22" x14ac:dyDescent="0.3">
      <c r="A74" t="s">
        <v>180</v>
      </c>
      <c r="B74" s="9">
        <f>COUNTIF(CSV!A:A,A74)</f>
        <v>14</v>
      </c>
      <c r="C74" s="4">
        <f>COUNTIF(CSV!B:B,A74)</f>
        <v>14</v>
      </c>
      <c r="D74" s="4">
        <f t="shared" si="3"/>
        <v>28</v>
      </c>
      <c r="E74" s="10">
        <f>(SUMIF(CSV!$A:$A,$A74,CSV!$Y:$Y)  + SUMIF(CSV!$B:$B,$A74,CSV!$Y:$Y) )/$D74</f>
        <v>10.535714285714286</v>
      </c>
      <c r="F74" s="6">
        <f>SUMIF(CSV!$A:$A,$A74,CSV!$Y:$Y)/$B74</f>
        <v>9.7142857142857135</v>
      </c>
      <c r="G74" s="6">
        <f>SUMIF(CSV!$B:$B,$A74,CSV!$Y:$Y)/$C74</f>
        <v>11.357142857142858</v>
      </c>
      <c r="H74" s="10">
        <f>(SUMIF(CSV!$A:$A,$A74,CSV!$U:$U)  + SUMIF(CSV!$B:$B,$A74,CSV!$V:$V) )/$D74</f>
        <v>4.6785714285714288</v>
      </c>
      <c r="I74" s="6">
        <f>SUMIF(CSV!$A:$A,$A74,CSV!$U:$U)/$B74</f>
        <v>4.4285714285714288</v>
      </c>
      <c r="J74" s="6">
        <f>SUMIF(CSV!$B:$B,$A74,CSV!$V:$V)/$C74</f>
        <v>4.9285714285714288</v>
      </c>
      <c r="K74" s="10">
        <f>(SUMIF(CSV!$A:$A,$A74,CSV!$W:$W)  + SUMIF(CSV!$B:$B,$A74,CSV!$X:$X) )/$D74</f>
        <v>5.8571428571428568</v>
      </c>
      <c r="L74" s="6">
        <f>SUMIF(CSV!$A:$A,$A74,CSV!$W:$W)/$B74</f>
        <v>5.2857142857142856</v>
      </c>
      <c r="M74" s="6">
        <f>SUMIF(CSV!$B:$B,$A74,CSV!$X:$X)/$C74</f>
        <v>6.4285714285714288</v>
      </c>
      <c r="N74" s="11">
        <f>(COUNTIFS(CSV!$A:$A,$A74,CSV!$Y:$Y,"&gt;8") +COUNTIFS(CSV!$B:$B,$A74,CSV!$Y:$Y,"&gt;8"))/$D74</f>
        <v>0.6428571428571429</v>
      </c>
      <c r="O74" s="8">
        <f>COUNTIFS(CSV!$A:$A,$A74,CSV!$Y:$Y,"&gt;8")/$B74</f>
        <v>0.5714285714285714</v>
      </c>
      <c r="P74" s="8">
        <f>COUNTIFS(CSV!$B:$B,$A74,CSV!$Y:$Y,"&gt;8")/$C74</f>
        <v>0.7142857142857143</v>
      </c>
      <c r="Q74" s="11">
        <f>(COUNTIFS(CSV!$A:$A,$A74,CSV!$Y:$Y,"&gt;10") +COUNTIFS(CSV!$B:$B,$A74,CSV!$Y:$Y,"&gt;10"))/$D74</f>
        <v>0.5357142857142857</v>
      </c>
      <c r="R74" s="8">
        <f>COUNTIFS(CSV!$A:$A,$A74,CSV!$Y:$Y,"&gt;10")/$B74</f>
        <v>0.42857142857142855</v>
      </c>
      <c r="S74" s="8">
        <f>COUNTIFS(CSV!$B:$B,$A74,CSV!$Y:$Y,"&gt;10")/$C74</f>
        <v>0.6428571428571429</v>
      </c>
      <c r="T74" s="11">
        <f>(COUNTIFS(CSV!$A:$A,$A74,CSV!$Y:$Y,"&lt;12") +COUNTIFS(CSV!$B:$B,$A74,CSV!$Y:$Y,"&lt;12"))/$D74</f>
        <v>0.5</v>
      </c>
      <c r="U74" s="8">
        <f>COUNTIFS(CSV!$A:$A,$A74,CSV!$Y:$Y,"&lt;12")/$B74</f>
        <v>0.5714285714285714</v>
      </c>
      <c r="V74" s="8">
        <f>COUNTIFS(CSV!$B:$B,$A74,CSV!$Y:$Y,"&lt;12")/$C74</f>
        <v>0.42857142857142855</v>
      </c>
    </row>
    <row r="75" spans="1:22" x14ac:dyDescent="0.3">
      <c r="A75" t="s">
        <v>187</v>
      </c>
      <c r="B75" s="9">
        <f>COUNTIF(CSV!A:A,A75)</f>
        <v>14</v>
      </c>
      <c r="C75" s="4">
        <f>COUNTIF(CSV!B:B,A75)</f>
        <v>14</v>
      </c>
      <c r="D75" s="4">
        <f t="shared" si="3"/>
        <v>28</v>
      </c>
      <c r="E75" s="10">
        <f>(SUMIF(CSV!$A:$A,$A75,CSV!$Y:$Y)  + SUMIF(CSV!$B:$B,$A75,CSV!$Y:$Y) )/$D75</f>
        <v>10.285714285714286</v>
      </c>
      <c r="F75" s="6">
        <f>SUMIF(CSV!$A:$A,$A75,CSV!$Y:$Y)/$B75</f>
        <v>10.571428571428571</v>
      </c>
      <c r="G75" s="6">
        <f>SUMIF(CSV!$B:$B,$A75,CSV!$Y:$Y)/$C75</f>
        <v>10</v>
      </c>
      <c r="H75" s="10">
        <f>(SUMIF(CSV!$A:$A,$A75,CSV!$U:$U)  + SUMIF(CSV!$B:$B,$A75,CSV!$V:$V) )/$D75</f>
        <v>4.75</v>
      </c>
      <c r="I75" s="6">
        <f>SUMIF(CSV!$A:$A,$A75,CSV!$U:$U)/$B75</f>
        <v>5.7142857142857144</v>
      </c>
      <c r="J75" s="6">
        <f>SUMIF(CSV!$B:$B,$A75,CSV!$V:$V)/$C75</f>
        <v>3.7857142857142856</v>
      </c>
      <c r="K75" s="10">
        <f>(SUMIF(CSV!$A:$A,$A75,CSV!$W:$W)  + SUMIF(CSV!$B:$B,$A75,CSV!$X:$X) )/$D75</f>
        <v>5.5357142857142856</v>
      </c>
      <c r="L75" s="6">
        <f>SUMIF(CSV!$A:$A,$A75,CSV!$W:$W)/$B75</f>
        <v>4.8571428571428568</v>
      </c>
      <c r="M75" s="6">
        <f>SUMIF(CSV!$B:$B,$A75,CSV!$X:$X)/$C75</f>
        <v>6.2142857142857144</v>
      </c>
      <c r="N75" s="11">
        <f>(COUNTIFS(CSV!$A:$A,$A75,CSV!$Y:$Y,"&gt;8") +COUNTIFS(CSV!$B:$B,$A75,CSV!$Y:$Y,"&gt;8"))/$D75</f>
        <v>0.7142857142857143</v>
      </c>
      <c r="O75" s="8">
        <f>COUNTIFS(CSV!$A:$A,$A75,CSV!$Y:$Y,"&gt;8")/$B75</f>
        <v>0.7857142857142857</v>
      </c>
      <c r="P75" s="8">
        <f>COUNTIFS(CSV!$B:$B,$A75,CSV!$Y:$Y,"&gt;8")/$C75</f>
        <v>0.6428571428571429</v>
      </c>
      <c r="Q75" s="11">
        <f>(COUNTIFS(CSV!$A:$A,$A75,CSV!$Y:$Y,"&gt;10") +COUNTIFS(CSV!$B:$B,$A75,CSV!$Y:$Y,"&gt;10"))/$D75</f>
        <v>0.5357142857142857</v>
      </c>
      <c r="R75" s="8">
        <f>COUNTIFS(CSV!$A:$A,$A75,CSV!$Y:$Y,"&gt;10")/$B75</f>
        <v>0.5714285714285714</v>
      </c>
      <c r="S75" s="8">
        <f>COUNTIFS(CSV!$B:$B,$A75,CSV!$Y:$Y,"&gt;10")/$C75</f>
        <v>0.5</v>
      </c>
      <c r="T75" s="11">
        <f>(COUNTIFS(CSV!$A:$A,$A75,CSV!$Y:$Y,"&lt;12") +COUNTIFS(CSV!$B:$B,$A75,CSV!$Y:$Y,"&lt;12"))/$D75</f>
        <v>0.7142857142857143</v>
      </c>
      <c r="U75" s="8">
        <f>COUNTIFS(CSV!$A:$A,$A75,CSV!$Y:$Y,"&lt;12")/$B75</f>
        <v>0.7142857142857143</v>
      </c>
      <c r="V75" s="8">
        <f>COUNTIFS(CSV!$B:$B,$A75,CSV!$Y:$Y,"&lt;12")/$C75</f>
        <v>0.7142857142857143</v>
      </c>
    </row>
    <row r="76" spans="1:22" x14ac:dyDescent="0.3">
      <c r="A76" t="s">
        <v>178</v>
      </c>
      <c r="B76" s="9">
        <f>COUNTIF(CSV!A:A,A76)</f>
        <v>14</v>
      </c>
      <c r="C76" s="4">
        <f>COUNTIF(CSV!B:B,A76)</f>
        <v>14</v>
      </c>
      <c r="D76" s="4">
        <f t="shared" si="3"/>
        <v>28</v>
      </c>
      <c r="E76" s="10">
        <f>(SUMIF(CSV!$A:$A,$A76,CSV!$Y:$Y)  + SUMIF(CSV!$B:$B,$A76,CSV!$Y:$Y) )/$D76</f>
        <v>9.5357142857142865</v>
      </c>
      <c r="F76" s="6">
        <f>SUMIF(CSV!$A:$A,$A76,CSV!$Y:$Y)/$B76</f>
        <v>10.142857142857142</v>
      </c>
      <c r="G76" s="6">
        <f>SUMIF(CSV!$B:$B,$A76,CSV!$Y:$Y)/$C76</f>
        <v>8.9285714285714288</v>
      </c>
      <c r="H76" s="10">
        <f>(SUMIF(CSV!$A:$A,$A76,CSV!$U:$U)  + SUMIF(CSV!$B:$B,$A76,CSV!$V:$V) )/$D76</f>
        <v>4.1071428571428568</v>
      </c>
      <c r="I76" s="6">
        <f>SUMIF(CSV!$A:$A,$A76,CSV!$U:$U)/$B76</f>
        <v>4.5</v>
      </c>
      <c r="J76" s="6">
        <f>SUMIF(CSV!$B:$B,$A76,CSV!$V:$V)/$C76</f>
        <v>3.7142857142857144</v>
      </c>
      <c r="K76" s="10">
        <f>(SUMIF(CSV!$A:$A,$A76,CSV!$W:$W)  + SUMIF(CSV!$B:$B,$A76,CSV!$X:$X) )/$D76</f>
        <v>5.4285714285714288</v>
      </c>
      <c r="L76" s="6">
        <f>SUMIF(CSV!$A:$A,$A76,CSV!$W:$W)/$B76</f>
        <v>5.6428571428571432</v>
      </c>
      <c r="M76" s="6">
        <f>SUMIF(CSV!$B:$B,$A76,CSV!$X:$X)/$C76</f>
        <v>5.2142857142857144</v>
      </c>
      <c r="N76" s="11">
        <f>(COUNTIFS(CSV!$A:$A,$A76,CSV!$Y:$Y,"&gt;8") +COUNTIFS(CSV!$B:$B,$A76,CSV!$Y:$Y,"&gt;8"))/$D76</f>
        <v>0.6071428571428571</v>
      </c>
      <c r="O76" s="8">
        <f>COUNTIFS(CSV!$A:$A,$A76,CSV!$Y:$Y,"&gt;8")/$B76</f>
        <v>0.7142857142857143</v>
      </c>
      <c r="P76" s="8">
        <f>COUNTIFS(CSV!$B:$B,$A76,CSV!$Y:$Y,"&gt;8")/$C76</f>
        <v>0.5</v>
      </c>
      <c r="Q76" s="11">
        <f>(COUNTIFS(CSV!$A:$A,$A76,CSV!$Y:$Y,"&gt;10") +COUNTIFS(CSV!$B:$B,$A76,CSV!$Y:$Y,"&gt;10"))/$D76</f>
        <v>0.32142857142857145</v>
      </c>
      <c r="R76" s="8">
        <f>COUNTIFS(CSV!$A:$A,$A76,CSV!$Y:$Y,"&gt;10")/$B76</f>
        <v>0.5</v>
      </c>
      <c r="S76" s="8">
        <f>COUNTIFS(CSV!$B:$B,$A76,CSV!$Y:$Y,"&gt;10")/$C76</f>
        <v>0.14285714285714285</v>
      </c>
      <c r="T76" s="11">
        <f>(COUNTIFS(CSV!$A:$A,$A76,CSV!$Y:$Y,"&lt;12") +COUNTIFS(CSV!$B:$B,$A76,CSV!$Y:$Y,"&lt;12"))/$D76</f>
        <v>0.75</v>
      </c>
      <c r="U76" s="8">
        <f>COUNTIFS(CSV!$A:$A,$A76,CSV!$Y:$Y,"&lt;12")/$B76</f>
        <v>0.6428571428571429</v>
      </c>
      <c r="V76" s="8">
        <f>COUNTIFS(CSV!$B:$B,$A76,CSV!$Y:$Y,"&lt;12")/$C76</f>
        <v>0.8571428571428571</v>
      </c>
    </row>
    <row r="77" spans="1:22" x14ac:dyDescent="0.3">
      <c r="A77" t="s">
        <v>193</v>
      </c>
      <c r="B77" s="9">
        <f>COUNTIF(CSV!A:A,A77)</f>
        <v>14</v>
      </c>
      <c r="C77" s="4">
        <f>COUNTIF(CSV!B:B,A77)</f>
        <v>14</v>
      </c>
      <c r="D77" s="4">
        <f t="shared" si="3"/>
        <v>28</v>
      </c>
      <c r="E77" s="10">
        <f>(SUMIF(CSV!$A:$A,$A77,CSV!$Y:$Y)  + SUMIF(CSV!$B:$B,$A77,CSV!$Y:$Y) )/$D77</f>
        <v>11.357142857142858</v>
      </c>
      <c r="F77" s="6">
        <f>SUMIF(CSV!$A:$A,$A77,CSV!$Y:$Y)/$B77</f>
        <v>10.785714285714286</v>
      </c>
      <c r="G77" s="6">
        <f>SUMIF(CSV!$B:$B,$A77,CSV!$Y:$Y)/$C77</f>
        <v>11.928571428571429</v>
      </c>
      <c r="H77" s="10">
        <f>(SUMIF(CSV!$A:$A,$A77,CSV!$U:$U)  + SUMIF(CSV!$B:$B,$A77,CSV!$V:$V) )/$D77</f>
        <v>5.1071428571428568</v>
      </c>
      <c r="I77" s="6">
        <f>SUMIF(CSV!$A:$A,$A77,CSV!$U:$U)/$B77</f>
        <v>5.1428571428571432</v>
      </c>
      <c r="J77" s="6">
        <f>SUMIF(CSV!$B:$B,$A77,CSV!$V:$V)/$C77</f>
        <v>5.0714285714285712</v>
      </c>
      <c r="K77" s="10">
        <f>(SUMIF(CSV!$A:$A,$A77,CSV!$W:$W)  + SUMIF(CSV!$B:$B,$A77,CSV!$X:$X) )/$D77</f>
        <v>6.25</v>
      </c>
      <c r="L77" s="6">
        <f>SUMIF(CSV!$A:$A,$A77,CSV!$W:$W)/$B77</f>
        <v>5.6428571428571432</v>
      </c>
      <c r="M77" s="6">
        <f>SUMIF(CSV!$B:$B,$A77,CSV!$X:$X)/$C77</f>
        <v>6.8571428571428568</v>
      </c>
      <c r="N77" s="11">
        <f>(COUNTIFS(CSV!$A:$A,$A77,CSV!$Y:$Y,"&gt;8") +COUNTIFS(CSV!$B:$B,$A77,CSV!$Y:$Y,"&gt;8"))/$D77</f>
        <v>0.6785714285714286</v>
      </c>
      <c r="O77" s="8">
        <f>COUNTIFS(CSV!$A:$A,$A77,CSV!$Y:$Y,"&gt;8")/$B77</f>
        <v>0.5714285714285714</v>
      </c>
      <c r="P77" s="8">
        <f>COUNTIFS(CSV!$B:$B,$A77,CSV!$Y:$Y,"&gt;8")/$C77</f>
        <v>0.7857142857142857</v>
      </c>
      <c r="Q77" s="11">
        <f>(COUNTIFS(CSV!$A:$A,$A77,CSV!$Y:$Y,"&gt;10") +COUNTIFS(CSV!$B:$B,$A77,CSV!$Y:$Y,"&gt;10"))/$D77</f>
        <v>0.5</v>
      </c>
      <c r="R77" s="8">
        <f>COUNTIFS(CSV!$A:$A,$A77,CSV!$Y:$Y,"&gt;10")/$B77</f>
        <v>0.35714285714285715</v>
      </c>
      <c r="S77" s="8">
        <f>COUNTIFS(CSV!$B:$B,$A77,CSV!$Y:$Y,"&gt;10")/$C77</f>
        <v>0.6428571428571429</v>
      </c>
      <c r="T77" s="11">
        <f>(COUNTIFS(CSV!$A:$A,$A77,CSV!$Y:$Y,"&lt;12") +COUNTIFS(CSV!$B:$B,$A77,CSV!$Y:$Y,"&lt;12"))/$D77</f>
        <v>0.5357142857142857</v>
      </c>
      <c r="U77" s="8">
        <f>COUNTIFS(CSV!$A:$A,$A77,CSV!$Y:$Y,"&lt;12")/$B77</f>
        <v>0.6428571428571429</v>
      </c>
      <c r="V77" s="8">
        <f>COUNTIFS(CSV!$B:$B,$A77,CSV!$Y:$Y,"&lt;12")/$C77</f>
        <v>0.42857142857142855</v>
      </c>
    </row>
    <row r="78" spans="1:22" x14ac:dyDescent="0.3">
      <c r="A78" t="s">
        <v>192</v>
      </c>
      <c r="B78" s="9">
        <f>COUNTIF(CSV!A:A,A78)</f>
        <v>14</v>
      </c>
      <c r="C78" s="4">
        <f>COUNTIF(CSV!B:B,A78)</f>
        <v>14</v>
      </c>
      <c r="D78" s="4">
        <f t="shared" si="3"/>
        <v>28</v>
      </c>
      <c r="E78" s="10">
        <f>(SUMIF(CSV!$A:$A,$A78,CSV!$Y:$Y)  + SUMIF(CSV!$B:$B,$A78,CSV!$Y:$Y) )/$D78</f>
        <v>10.75</v>
      </c>
      <c r="F78" s="6">
        <f>SUMIF(CSV!$A:$A,$A78,CSV!$Y:$Y)/$B78</f>
        <v>10.5</v>
      </c>
      <c r="G78" s="6">
        <f>SUMIF(CSV!$B:$B,$A78,CSV!$Y:$Y)/$C78</f>
        <v>11</v>
      </c>
      <c r="H78" s="10">
        <f>(SUMIF(CSV!$A:$A,$A78,CSV!$U:$U)  + SUMIF(CSV!$B:$B,$A78,CSV!$V:$V) )/$D78</f>
        <v>4.9285714285714288</v>
      </c>
      <c r="I78" s="6">
        <f>SUMIF(CSV!$A:$A,$A78,CSV!$U:$U)/$B78</f>
        <v>5.4285714285714288</v>
      </c>
      <c r="J78" s="6">
        <f>SUMIF(CSV!$B:$B,$A78,CSV!$V:$V)/$C78</f>
        <v>4.4285714285714288</v>
      </c>
      <c r="K78" s="10">
        <f>(SUMIF(CSV!$A:$A,$A78,CSV!$W:$W)  + SUMIF(CSV!$B:$B,$A78,CSV!$X:$X) )/$D78</f>
        <v>5.8214285714285712</v>
      </c>
      <c r="L78" s="6">
        <f>SUMIF(CSV!$A:$A,$A78,CSV!$W:$W)/$B78</f>
        <v>5.0714285714285712</v>
      </c>
      <c r="M78" s="6">
        <f>SUMIF(CSV!$B:$B,$A78,CSV!$X:$X)/$C78</f>
        <v>6.5714285714285712</v>
      </c>
      <c r="N78" s="11">
        <f>(COUNTIFS(CSV!$A:$A,$A78,CSV!$Y:$Y,"&gt;8") +COUNTIFS(CSV!$B:$B,$A78,CSV!$Y:$Y,"&gt;8"))/$D78</f>
        <v>0.6428571428571429</v>
      </c>
      <c r="O78" s="8">
        <f>COUNTIFS(CSV!$A:$A,$A78,CSV!$Y:$Y,"&gt;8")/$B78</f>
        <v>0.7857142857142857</v>
      </c>
      <c r="P78" s="8">
        <f>COUNTIFS(CSV!$B:$B,$A78,CSV!$Y:$Y,"&gt;8")/$C78</f>
        <v>0.5</v>
      </c>
      <c r="Q78" s="11">
        <f>(COUNTIFS(CSV!$A:$A,$A78,CSV!$Y:$Y,"&gt;10") +COUNTIFS(CSV!$B:$B,$A78,CSV!$Y:$Y,"&gt;10"))/$D78</f>
        <v>0.5</v>
      </c>
      <c r="R78" s="8">
        <f>COUNTIFS(CSV!$A:$A,$A78,CSV!$Y:$Y,"&gt;10")/$B78</f>
        <v>0.5714285714285714</v>
      </c>
      <c r="S78" s="8">
        <f>COUNTIFS(CSV!$B:$B,$A78,CSV!$Y:$Y,"&gt;10")/$C78</f>
        <v>0.42857142857142855</v>
      </c>
      <c r="T78" s="11">
        <f>(COUNTIFS(CSV!$A:$A,$A78,CSV!$Y:$Y,"&lt;12") +COUNTIFS(CSV!$B:$B,$A78,CSV!$Y:$Y,"&lt;12"))/$D78</f>
        <v>0.6428571428571429</v>
      </c>
      <c r="U78" s="8">
        <f>COUNTIFS(CSV!$A:$A,$A78,CSV!$Y:$Y,"&lt;12")/$B78</f>
        <v>0.7142857142857143</v>
      </c>
      <c r="V78" s="8">
        <f>COUNTIFS(CSV!$B:$B,$A78,CSV!$Y:$Y,"&lt;12")/$C78</f>
        <v>0.5714285714285714</v>
      </c>
    </row>
    <row r="79" spans="1:22" x14ac:dyDescent="0.3">
      <c r="A79" t="s">
        <v>174</v>
      </c>
      <c r="B79" s="9">
        <f>COUNTIF(CSV!A:A,A79)</f>
        <v>14</v>
      </c>
      <c r="C79" s="4">
        <f>COUNTIF(CSV!B:B,A79)</f>
        <v>14</v>
      </c>
      <c r="D79" s="4">
        <f t="shared" si="3"/>
        <v>28</v>
      </c>
      <c r="E79" s="10">
        <f>(SUMIF(CSV!$A:$A,$A79,CSV!$Y:$Y)  + SUMIF(CSV!$B:$B,$A79,CSV!$Y:$Y) )/$D79</f>
        <v>11.857142857142858</v>
      </c>
      <c r="F79" s="6">
        <f>SUMIF(CSV!$A:$A,$A79,CSV!$Y:$Y)/$B79</f>
        <v>11.5</v>
      </c>
      <c r="G79" s="6">
        <f>SUMIF(CSV!$B:$B,$A79,CSV!$Y:$Y)/$C79</f>
        <v>12.214285714285714</v>
      </c>
      <c r="H79" s="10">
        <f>(SUMIF(CSV!$A:$A,$A79,CSV!$U:$U)  + SUMIF(CSV!$B:$B,$A79,CSV!$V:$V) )/$D79</f>
        <v>7.3928571428571432</v>
      </c>
      <c r="I79" s="6">
        <f>SUMIF(CSV!$A:$A,$A79,CSV!$U:$U)/$B79</f>
        <v>7.3571428571428568</v>
      </c>
      <c r="J79" s="6">
        <f>SUMIF(CSV!$B:$B,$A79,CSV!$V:$V)/$C79</f>
        <v>7.4285714285714288</v>
      </c>
      <c r="K79" s="10">
        <f>(SUMIF(CSV!$A:$A,$A79,CSV!$W:$W)  + SUMIF(CSV!$B:$B,$A79,CSV!$X:$X) )/$D79</f>
        <v>4.4642857142857144</v>
      </c>
      <c r="L79" s="6">
        <f>SUMIF(CSV!$A:$A,$A79,CSV!$W:$W)/$B79</f>
        <v>4.1428571428571432</v>
      </c>
      <c r="M79" s="6">
        <f>SUMIF(CSV!$B:$B,$A79,CSV!$X:$X)/$C79</f>
        <v>4.7857142857142856</v>
      </c>
      <c r="N79" s="11">
        <f>(COUNTIFS(CSV!$A:$A,$A79,CSV!$Y:$Y,"&gt;8") +COUNTIFS(CSV!$B:$B,$A79,CSV!$Y:$Y,"&gt;8"))/$D79</f>
        <v>0.8214285714285714</v>
      </c>
      <c r="O79" s="8">
        <f>COUNTIFS(CSV!$A:$A,$A79,CSV!$Y:$Y,"&gt;8")/$B79</f>
        <v>0.7142857142857143</v>
      </c>
      <c r="P79" s="8">
        <f>COUNTIFS(CSV!$B:$B,$A79,CSV!$Y:$Y,"&gt;8")/$C79</f>
        <v>0.9285714285714286</v>
      </c>
      <c r="Q79" s="11">
        <f>(COUNTIFS(CSV!$A:$A,$A79,CSV!$Y:$Y,"&gt;10") +COUNTIFS(CSV!$B:$B,$A79,CSV!$Y:$Y,"&gt;10"))/$D79</f>
        <v>0.6428571428571429</v>
      </c>
      <c r="R79" s="8">
        <f>COUNTIFS(CSV!$A:$A,$A79,CSV!$Y:$Y,"&gt;10")/$B79</f>
        <v>0.5</v>
      </c>
      <c r="S79" s="8">
        <f>COUNTIFS(CSV!$B:$B,$A79,CSV!$Y:$Y,"&gt;10")/$C79</f>
        <v>0.7857142857142857</v>
      </c>
      <c r="T79" s="11">
        <f>(COUNTIFS(CSV!$A:$A,$A79,CSV!$Y:$Y,"&lt;12") +COUNTIFS(CSV!$B:$B,$A79,CSV!$Y:$Y,"&lt;12"))/$D79</f>
        <v>0.5</v>
      </c>
      <c r="U79" s="8">
        <f>COUNTIFS(CSV!$A:$A,$A79,CSV!$Y:$Y,"&lt;12")/$B79</f>
        <v>0.5</v>
      </c>
      <c r="V79" s="8">
        <f>COUNTIFS(CSV!$B:$B,$A79,CSV!$Y:$Y,"&lt;12")/$C79</f>
        <v>0.5</v>
      </c>
    </row>
    <row r="80" spans="1:22" x14ac:dyDescent="0.3">
      <c r="A80" t="s">
        <v>186</v>
      </c>
      <c r="B80" s="9">
        <f>COUNTIF(CSV!A:A,A80)</f>
        <v>14</v>
      </c>
      <c r="C80" s="4">
        <f>COUNTIF(CSV!B:B,A80)</f>
        <v>14</v>
      </c>
      <c r="D80" s="4">
        <f t="shared" si="3"/>
        <v>28</v>
      </c>
      <c r="E80" s="10">
        <f>(SUMIF(CSV!$A:$A,$A80,CSV!$Y:$Y)  + SUMIF(CSV!$B:$B,$A80,CSV!$Y:$Y) )/$D80</f>
        <v>11.25</v>
      </c>
      <c r="F80" s="6">
        <f>SUMIF(CSV!$A:$A,$A80,CSV!$Y:$Y)/$B80</f>
        <v>11.357142857142858</v>
      </c>
      <c r="G80" s="6">
        <f>SUMIF(CSV!$B:$B,$A80,CSV!$Y:$Y)/$C80</f>
        <v>11.142857142857142</v>
      </c>
      <c r="H80" s="10">
        <f>(SUMIF(CSV!$A:$A,$A80,CSV!$U:$U)  + SUMIF(CSV!$B:$B,$A80,CSV!$V:$V) )/$D80</f>
        <v>4.9642857142857144</v>
      </c>
      <c r="I80" s="6">
        <f>SUMIF(CSV!$A:$A,$A80,CSV!$U:$U)/$B80</f>
        <v>5.3571428571428568</v>
      </c>
      <c r="J80" s="6">
        <f>SUMIF(CSV!$B:$B,$A80,CSV!$V:$V)/$C80</f>
        <v>4.5714285714285712</v>
      </c>
      <c r="K80" s="10">
        <f>(SUMIF(CSV!$A:$A,$A80,CSV!$W:$W)  + SUMIF(CSV!$B:$B,$A80,CSV!$X:$X) )/$D80</f>
        <v>6.2857142857142856</v>
      </c>
      <c r="L80" s="6">
        <f>SUMIF(CSV!$A:$A,$A80,CSV!$W:$W)/$B80</f>
        <v>6</v>
      </c>
      <c r="M80" s="6">
        <f>SUMIF(CSV!$B:$B,$A80,CSV!$X:$X)/$C80</f>
        <v>6.5714285714285712</v>
      </c>
      <c r="N80" s="11">
        <f>(COUNTIFS(CSV!$A:$A,$A80,CSV!$Y:$Y,"&gt;8") +COUNTIFS(CSV!$B:$B,$A80,CSV!$Y:$Y,"&gt;8"))/$D80</f>
        <v>0.7857142857142857</v>
      </c>
      <c r="O80" s="8">
        <f>COUNTIFS(CSV!$A:$A,$A80,CSV!$Y:$Y,"&gt;8")/$B80</f>
        <v>0.8571428571428571</v>
      </c>
      <c r="P80" s="8">
        <f>COUNTIFS(CSV!$B:$B,$A80,CSV!$Y:$Y,"&gt;8")/$C80</f>
        <v>0.7142857142857143</v>
      </c>
      <c r="Q80" s="11">
        <f>(COUNTIFS(CSV!$A:$A,$A80,CSV!$Y:$Y,"&gt;10") +COUNTIFS(CSV!$B:$B,$A80,CSV!$Y:$Y,"&gt;10"))/$D80</f>
        <v>0.5357142857142857</v>
      </c>
      <c r="R80" s="8">
        <f>COUNTIFS(CSV!$A:$A,$A80,CSV!$Y:$Y,"&gt;10")/$B80</f>
        <v>0.5714285714285714</v>
      </c>
      <c r="S80" s="8">
        <f>COUNTIFS(CSV!$B:$B,$A80,CSV!$Y:$Y,"&gt;10")/$C80</f>
        <v>0.5</v>
      </c>
      <c r="T80" s="11">
        <f>(COUNTIFS(CSV!$A:$A,$A80,CSV!$Y:$Y,"&lt;12") +COUNTIFS(CSV!$B:$B,$A80,CSV!$Y:$Y,"&lt;12"))/$D80</f>
        <v>0.6071428571428571</v>
      </c>
      <c r="U80" s="8">
        <f>COUNTIFS(CSV!$A:$A,$A80,CSV!$Y:$Y,"&lt;12")/$B80</f>
        <v>0.7142857142857143</v>
      </c>
      <c r="V80" s="8">
        <f>COUNTIFS(CSV!$B:$B,$A80,CSV!$Y:$Y,"&lt;12")/$C80</f>
        <v>0.5</v>
      </c>
    </row>
    <row r="81" spans="1:22" x14ac:dyDescent="0.3">
      <c r="A81" t="s">
        <v>182</v>
      </c>
      <c r="B81" s="9">
        <f>COUNTIF(CSV!A:A,A81)</f>
        <v>14</v>
      </c>
      <c r="C81" s="4">
        <f>COUNTIF(CSV!B:B,A81)</f>
        <v>14</v>
      </c>
      <c r="D81" s="4">
        <f t="shared" si="3"/>
        <v>28</v>
      </c>
      <c r="E81" s="10">
        <f>(SUMIF(CSV!$A:$A,$A81,CSV!$Y:$Y)  + SUMIF(CSV!$B:$B,$A81,CSV!$Y:$Y) )/$D81</f>
        <v>10.607142857142858</v>
      </c>
      <c r="F81" s="6">
        <f>SUMIF(CSV!$A:$A,$A81,CSV!$Y:$Y)/$B81</f>
        <v>9.9285714285714288</v>
      </c>
      <c r="G81" s="6">
        <f>SUMIF(CSV!$B:$B,$A81,CSV!$Y:$Y)/$C81</f>
        <v>11.285714285714286</v>
      </c>
      <c r="H81" s="10">
        <f>(SUMIF(CSV!$A:$A,$A81,CSV!$U:$U)  + SUMIF(CSV!$B:$B,$A81,CSV!$V:$V) )/$D81</f>
        <v>5.7142857142857144</v>
      </c>
      <c r="I81" s="6">
        <f>SUMIF(CSV!$A:$A,$A81,CSV!$U:$U)/$B81</f>
        <v>6.0714285714285712</v>
      </c>
      <c r="J81" s="6">
        <f>SUMIF(CSV!$B:$B,$A81,CSV!$V:$V)/$C81</f>
        <v>5.3571428571428568</v>
      </c>
      <c r="K81" s="10">
        <f>(SUMIF(CSV!$A:$A,$A81,CSV!$W:$W)  + SUMIF(CSV!$B:$B,$A81,CSV!$X:$X) )/$D81</f>
        <v>4.8928571428571432</v>
      </c>
      <c r="L81" s="6">
        <f>SUMIF(CSV!$A:$A,$A81,CSV!$W:$W)/$B81</f>
        <v>3.8571428571428572</v>
      </c>
      <c r="M81" s="6">
        <f>SUMIF(CSV!$B:$B,$A81,CSV!$X:$X)/$C81</f>
        <v>5.9285714285714288</v>
      </c>
      <c r="N81" s="11">
        <f>(COUNTIFS(CSV!$A:$A,$A81,CSV!$Y:$Y,"&gt;8") +COUNTIFS(CSV!$B:$B,$A81,CSV!$Y:$Y,"&gt;8"))/$D81</f>
        <v>0.6071428571428571</v>
      </c>
      <c r="O81" s="8">
        <f>COUNTIFS(CSV!$A:$A,$A81,CSV!$Y:$Y,"&gt;8")/$B81</f>
        <v>0.5714285714285714</v>
      </c>
      <c r="P81" s="8">
        <f>COUNTIFS(CSV!$B:$B,$A81,CSV!$Y:$Y,"&gt;8")/$C81</f>
        <v>0.6428571428571429</v>
      </c>
      <c r="Q81" s="11">
        <f>(COUNTIFS(CSV!$A:$A,$A81,CSV!$Y:$Y,"&gt;10") +COUNTIFS(CSV!$B:$B,$A81,CSV!$Y:$Y,"&gt;10"))/$D81</f>
        <v>0.4642857142857143</v>
      </c>
      <c r="R81" s="8">
        <f>COUNTIFS(CSV!$A:$A,$A81,CSV!$Y:$Y,"&gt;10")/$B81</f>
        <v>0.5</v>
      </c>
      <c r="S81" s="8">
        <f>COUNTIFS(CSV!$B:$B,$A81,CSV!$Y:$Y,"&gt;10")/$C81</f>
        <v>0.42857142857142855</v>
      </c>
      <c r="T81" s="11">
        <f>(COUNTIFS(CSV!$A:$A,$A81,CSV!$Y:$Y,"&lt;12") +COUNTIFS(CSV!$B:$B,$A81,CSV!$Y:$Y,"&lt;12"))/$D81</f>
        <v>0.6071428571428571</v>
      </c>
      <c r="U81" s="8">
        <f>COUNTIFS(CSV!$A:$A,$A81,CSV!$Y:$Y,"&lt;12")/$B81</f>
        <v>0.5714285714285714</v>
      </c>
      <c r="V81" s="8">
        <f>COUNTIFS(CSV!$B:$B,$A81,CSV!$Y:$Y,"&lt;12")/$C81</f>
        <v>0.6428571428571429</v>
      </c>
    </row>
    <row r="82" spans="1:22" x14ac:dyDescent="0.3">
      <c r="A82" t="s">
        <v>183</v>
      </c>
      <c r="B82" s="9">
        <f>COUNTIF(CSV!A:A,A82)</f>
        <v>14</v>
      </c>
      <c r="C82" s="4">
        <f>COUNTIF(CSV!B:B,A82)</f>
        <v>14</v>
      </c>
      <c r="D82" s="4">
        <f t="shared" si="3"/>
        <v>28</v>
      </c>
      <c r="E82" s="10">
        <f>(SUMIF(CSV!$A:$A,$A82,CSV!$Y:$Y)  + SUMIF(CSV!$B:$B,$A82,CSV!$Y:$Y) )/$D82</f>
        <v>10.321428571428571</v>
      </c>
      <c r="F82" s="6">
        <f>SUMIF(CSV!$A:$A,$A82,CSV!$Y:$Y)/$B82</f>
        <v>11.571428571428571</v>
      </c>
      <c r="G82" s="6">
        <f>SUMIF(CSV!$B:$B,$A82,CSV!$Y:$Y)/$C82</f>
        <v>9.0714285714285712</v>
      </c>
      <c r="H82" s="10">
        <f>(SUMIF(CSV!$A:$A,$A82,CSV!$U:$U)  + SUMIF(CSV!$B:$B,$A82,CSV!$V:$V) )/$D82</f>
        <v>4.8214285714285712</v>
      </c>
      <c r="I82" s="6">
        <f>SUMIF(CSV!$A:$A,$A82,CSV!$U:$U)/$B82</f>
        <v>6</v>
      </c>
      <c r="J82" s="6">
        <f>SUMIF(CSV!$B:$B,$A82,CSV!$V:$V)/$C82</f>
        <v>3.6428571428571428</v>
      </c>
      <c r="K82" s="10">
        <f>(SUMIF(CSV!$A:$A,$A82,CSV!$W:$W)  + SUMIF(CSV!$B:$B,$A82,CSV!$X:$X) )/$D82</f>
        <v>5.5</v>
      </c>
      <c r="L82" s="6">
        <f>SUMIF(CSV!$A:$A,$A82,CSV!$W:$W)/$B82</f>
        <v>5.5714285714285712</v>
      </c>
      <c r="M82" s="6">
        <f>SUMIF(CSV!$B:$B,$A82,CSV!$X:$X)/$C82</f>
        <v>5.4285714285714288</v>
      </c>
      <c r="N82" s="11">
        <f>(COUNTIFS(CSV!$A:$A,$A82,CSV!$Y:$Y,"&gt;8") +COUNTIFS(CSV!$B:$B,$A82,CSV!$Y:$Y,"&gt;8"))/$D82</f>
        <v>0.7142857142857143</v>
      </c>
      <c r="O82" s="8">
        <f>COUNTIFS(CSV!$A:$A,$A82,CSV!$Y:$Y,"&gt;8")/$B82</f>
        <v>0.9285714285714286</v>
      </c>
      <c r="P82" s="8">
        <f>COUNTIFS(CSV!$B:$B,$A82,CSV!$Y:$Y,"&gt;8")/$C82</f>
        <v>0.5</v>
      </c>
      <c r="Q82" s="11">
        <f>(COUNTIFS(CSV!$A:$A,$A82,CSV!$Y:$Y,"&gt;10") +COUNTIFS(CSV!$B:$B,$A82,CSV!$Y:$Y,"&gt;10"))/$D82</f>
        <v>0.42857142857142855</v>
      </c>
      <c r="R82" s="8">
        <f>COUNTIFS(CSV!$A:$A,$A82,CSV!$Y:$Y,"&gt;10")/$B82</f>
        <v>0.5</v>
      </c>
      <c r="S82" s="8">
        <f>COUNTIFS(CSV!$B:$B,$A82,CSV!$Y:$Y,"&gt;10")/$C82</f>
        <v>0.35714285714285715</v>
      </c>
      <c r="T82" s="11">
        <f>(COUNTIFS(CSV!$A:$A,$A82,CSV!$Y:$Y,"&lt;12") +COUNTIFS(CSV!$B:$B,$A82,CSV!$Y:$Y,"&lt;12"))/$D82</f>
        <v>0.6428571428571429</v>
      </c>
      <c r="U82" s="8">
        <f>COUNTIFS(CSV!$A:$A,$A82,CSV!$Y:$Y,"&lt;12")/$B82</f>
        <v>0.5</v>
      </c>
      <c r="V82" s="8">
        <f>COUNTIFS(CSV!$B:$B,$A82,CSV!$Y:$Y,"&lt;12")/$C82</f>
        <v>0.7857142857142857</v>
      </c>
    </row>
    <row r="83" spans="1:22" x14ac:dyDescent="0.3">
      <c r="A83" t="s">
        <v>173</v>
      </c>
      <c r="B83" s="9">
        <f>COUNTIF(CSV!A:A,A83)</f>
        <v>14</v>
      </c>
      <c r="C83" s="4">
        <f>COUNTIF(CSV!B:B,A83)</f>
        <v>13</v>
      </c>
      <c r="D83" s="4">
        <f t="shared" si="3"/>
        <v>27</v>
      </c>
      <c r="E83" s="10">
        <f>(SUMIF(CSV!$A:$A,$A83,CSV!$Y:$Y)  + SUMIF(CSV!$B:$B,$A83,CSV!$Y:$Y) )/$D83</f>
        <v>9.7777777777777786</v>
      </c>
      <c r="F83" s="6">
        <f>SUMIF(CSV!$A:$A,$A83,CSV!$Y:$Y)/$B83</f>
        <v>10.071428571428571</v>
      </c>
      <c r="G83" s="6">
        <f>SUMIF(CSV!$B:$B,$A83,CSV!$Y:$Y)/$C83</f>
        <v>9.4615384615384617</v>
      </c>
      <c r="H83" s="10">
        <f>(SUMIF(CSV!$A:$A,$A83,CSV!$U:$U)  + SUMIF(CSV!$B:$B,$A83,CSV!$V:$V) )/$D83</f>
        <v>4.8148148148148149</v>
      </c>
      <c r="I83" s="6">
        <f>SUMIF(CSV!$A:$A,$A83,CSV!$U:$U)/$B83</f>
        <v>5.6428571428571432</v>
      </c>
      <c r="J83" s="6">
        <f>SUMIF(CSV!$B:$B,$A83,CSV!$V:$V)/$C83</f>
        <v>3.9230769230769229</v>
      </c>
      <c r="K83" s="10">
        <f>(SUMIF(CSV!$A:$A,$A83,CSV!$W:$W)  + SUMIF(CSV!$B:$B,$A83,CSV!$X:$X) )/$D83</f>
        <v>4.9629629629629628</v>
      </c>
      <c r="L83" s="6">
        <f>SUMIF(CSV!$A:$A,$A83,CSV!$W:$W)/$B83</f>
        <v>4.4285714285714288</v>
      </c>
      <c r="M83" s="6">
        <f>SUMIF(CSV!$B:$B,$A83,CSV!$X:$X)/$C83</f>
        <v>5.5384615384615383</v>
      </c>
      <c r="N83" s="11">
        <f>(COUNTIFS(CSV!$A:$A,$A83,CSV!$Y:$Y,"&gt;8") +COUNTIFS(CSV!$B:$B,$A83,CSV!$Y:$Y,"&gt;8"))/$D83</f>
        <v>0.66666666666666663</v>
      </c>
      <c r="O83" s="8">
        <f>COUNTIFS(CSV!$A:$A,$A83,CSV!$Y:$Y,"&gt;8")/$B83</f>
        <v>0.7142857142857143</v>
      </c>
      <c r="P83" s="8">
        <f>COUNTIFS(CSV!$B:$B,$A83,CSV!$Y:$Y,"&gt;8")/$C83</f>
        <v>0.61538461538461542</v>
      </c>
      <c r="Q83" s="11">
        <f>(COUNTIFS(CSV!$A:$A,$A83,CSV!$Y:$Y,"&gt;10") +COUNTIFS(CSV!$B:$B,$A83,CSV!$Y:$Y,"&gt;10"))/$D83</f>
        <v>0.37037037037037035</v>
      </c>
      <c r="R83" s="8">
        <f>COUNTIFS(CSV!$A:$A,$A83,CSV!$Y:$Y,"&gt;10")/$B83</f>
        <v>0.35714285714285715</v>
      </c>
      <c r="S83" s="8">
        <f>COUNTIFS(CSV!$B:$B,$A83,CSV!$Y:$Y,"&gt;10")/$C83</f>
        <v>0.38461538461538464</v>
      </c>
      <c r="T83" s="11">
        <f>(COUNTIFS(CSV!$A:$A,$A83,CSV!$Y:$Y,"&lt;12") +COUNTIFS(CSV!$B:$B,$A83,CSV!$Y:$Y,"&lt;12"))/$D83</f>
        <v>0.70370370370370372</v>
      </c>
      <c r="U83" s="8">
        <f>COUNTIFS(CSV!$A:$A,$A83,CSV!$Y:$Y,"&lt;12")/$B83</f>
        <v>0.7142857142857143</v>
      </c>
      <c r="V83" s="8">
        <f>COUNTIFS(CSV!$B:$B,$A83,CSV!$Y:$Y,"&lt;12")/$C83</f>
        <v>0.69230769230769229</v>
      </c>
    </row>
    <row r="84" spans="1:22" x14ac:dyDescent="0.3">
      <c r="A84" t="s">
        <v>189</v>
      </c>
      <c r="B84" s="9">
        <f>COUNTIF(CSV!A:A,A84)</f>
        <v>14</v>
      </c>
      <c r="C84" s="4">
        <f>COUNTIF(CSV!B:B,A84)</f>
        <v>14</v>
      </c>
      <c r="D84" s="4">
        <f t="shared" si="3"/>
        <v>28</v>
      </c>
      <c r="E84" s="10">
        <f>(SUMIF(CSV!$A:$A,$A84,CSV!$Y:$Y)  + SUMIF(CSV!$B:$B,$A84,CSV!$Y:$Y) )/$D84</f>
        <v>10.857142857142858</v>
      </c>
      <c r="F84" s="6">
        <f>SUMIF(CSV!$A:$A,$A84,CSV!$Y:$Y)/$B84</f>
        <v>10.785714285714286</v>
      </c>
      <c r="G84" s="6">
        <f>SUMIF(CSV!$B:$B,$A84,CSV!$Y:$Y)/$C84</f>
        <v>10.928571428571429</v>
      </c>
      <c r="H84" s="10">
        <f>(SUMIF(CSV!$A:$A,$A84,CSV!$U:$U)  + SUMIF(CSV!$B:$B,$A84,CSV!$V:$V) )/$D84</f>
        <v>4.75</v>
      </c>
      <c r="I84" s="6">
        <f>SUMIF(CSV!$A:$A,$A84,CSV!$U:$U)/$B84</f>
        <v>4.9285714285714288</v>
      </c>
      <c r="J84" s="6">
        <f>SUMIF(CSV!$B:$B,$A84,CSV!$V:$V)/$C84</f>
        <v>4.5714285714285712</v>
      </c>
      <c r="K84" s="10">
        <f>(SUMIF(CSV!$A:$A,$A84,CSV!$W:$W)  + SUMIF(CSV!$B:$B,$A84,CSV!$X:$X) )/$D84</f>
        <v>6.1071428571428568</v>
      </c>
      <c r="L84" s="6">
        <f>SUMIF(CSV!$A:$A,$A84,CSV!$W:$W)/$B84</f>
        <v>5.8571428571428568</v>
      </c>
      <c r="M84" s="6">
        <f>SUMIF(CSV!$B:$B,$A84,CSV!$X:$X)/$C84</f>
        <v>6.3571428571428568</v>
      </c>
      <c r="N84" s="11">
        <f>(COUNTIFS(CSV!$A:$A,$A84,CSV!$Y:$Y,"&gt;8") +COUNTIFS(CSV!$B:$B,$A84,CSV!$Y:$Y,"&gt;8"))/$D84</f>
        <v>0.7142857142857143</v>
      </c>
      <c r="O84" s="8">
        <f>COUNTIFS(CSV!$A:$A,$A84,CSV!$Y:$Y,"&gt;8")/$B84</f>
        <v>0.6428571428571429</v>
      </c>
      <c r="P84" s="8">
        <f>COUNTIFS(CSV!$B:$B,$A84,CSV!$Y:$Y,"&gt;8")/$C84</f>
        <v>0.7857142857142857</v>
      </c>
      <c r="Q84" s="11">
        <f>(COUNTIFS(CSV!$A:$A,$A84,CSV!$Y:$Y,"&gt;10") +COUNTIFS(CSV!$B:$B,$A84,CSV!$Y:$Y,"&gt;10"))/$D84</f>
        <v>0.4642857142857143</v>
      </c>
      <c r="R84" s="8">
        <f>COUNTIFS(CSV!$A:$A,$A84,CSV!$Y:$Y,"&gt;10")/$B84</f>
        <v>0.35714285714285715</v>
      </c>
      <c r="S84" s="8">
        <f>COUNTIFS(CSV!$B:$B,$A84,CSV!$Y:$Y,"&gt;10")/$C84</f>
        <v>0.5714285714285714</v>
      </c>
      <c r="T84" s="11">
        <f>(COUNTIFS(CSV!$A:$A,$A84,CSV!$Y:$Y,"&lt;12") +COUNTIFS(CSV!$B:$B,$A84,CSV!$Y:$Y,"&lt;12"))/$D84</f>
        <v>0.5714285714285714</v>
      </c>
      <c r="U84" s="8">
        <f>COUNTIFS(CSV!$A:$A,$A84,CSV!$Y:$Y,"&lt;12")/$B84</f>
        <v>0.6428571428571429</v>
      </c>
      <c r="V84" s="8">
        <f>COUNTIFS(CSV!$B:$B,$A84,CSV!$Y:$Y,"&lt;12")/$C84</f>
        <v>0.5</v>
      </c>
    </row>
    <row r="85" spans="1:22" x14ac:dyDescent="0.3">
      <c r="A85" t="s">
        <v>204</v>
      </c>
      <c r="B85" s="9">
        <f>COUNTIF(CSV!A:A,A85)</f>
        <v>13</v>
      </c>
      <c r="C85" s="4">
        <f>COUNTIF(CSV!B:B,A85)</f>
        <v>14</v>
      </c>
      <c r="D85" s="4">
        <f t="shared" si="3"/>
        <v>27</v>
      </c>
      <c r="E85" s="10">
        <f>(SUMIF(CSV!$A:$A,$A85,CSV!$Y:$Y)  + SUMIF(CSV!$B:$B,$A85,CSV!$Y:$Y) )/$D85</f>
        <v>11.148148148148149</v>
      </c>
      <c r="F85" s="6">
        <f>SUMIF(CSV!$A:$A,$A85,CSV!$Y:$Y)/$B85</f>
        <v>10.615384615384615</v>
      </c>
      <c r="G85" s="6">
        <f>SUMIF(CSV!$B:$B,$A85,CSV!$Y:$Y)/$C85</f>
        <v>11.642857142857142</v>
      </c>
      <c r="H85" s="10">
        <f>(SUMIF(CSV!$A:$A,$A85,CSV!$U:$U)  + SUMIF(CSV!$B:$B,$A85,CSV!$V:$V) )/$D85</f>
        <v>5.7037037037037033</v>
      </c>
      <c r="I85" s="6">
        <f>SUMIF(CSV!$A:$A,$A85,CSV!$U:$U)/$B85</f>
        <v>6.1538461538461542</v>
      </c>
      <c r="J85" s="6">
        <f>SUMIF(CSV!$B:$B,$A85,CSV!$V:$V)/$C85</f>
        <v>5.2857142857142856</v>
      </c>
      <c r="K85" s="10">
        <f>(SUMIF(CSV!$A:$A,$A85,CSV!$W:$W)  + SUMIF(CSV!$B:$B,$A85,CSV!$X:$X) )/$D85</f>
        <v>5.4444444444444446</v>
      </c>
      <c r="L85" s="6">
        <f>SUMIF(CSV!$A:$A,$A85,CSV!$W:$W)/$B85</f>
        <v>4.4615384615384617</v>
      </c>
      <c r="M85" s="6">
        <f>SUMIF(CSV!$B:$B,$A85,CSV!$X:$X)/$C85</f>
        <v>6.3571428571428568</v>
      </c>
      <c r="N85" s="11">
        <f>(COUNTIFS(CSV!$A:$A,$A85,CSV!$Y:$Y,"&gt;8") +COUNTIFS(CSV!$B:$B,$A85,CSV!$Y:$Y,"&gt;8"))/$D85</f>
        <v>0.77777777777777779</v>
      </c>
      <c r="O85" s="8">
        <f>COUNTIFS(CSV!$A:$A,$A85,CSV!$Y:$Y,"&gt;8")/$B85</f>
        <v>0.76923076923076927</v>
      </c>
      <c r="P85" s="8">
        <f>COUNTIFS(CSV!$B:$B,$A85,CSV!$Y:$Y,"&gt;8")/$C85</f>
        <v>0.7857142857142857</v>
      </c>
      <c r="Q85" s="11">
        <f>(COUNTIFS(CSV!$A:$A,$A85,CSV!$Y:$Y,"&gt;10") +COUNTIFS(CSV!$B:$B,$A85,CSV!$Y:$Y,"&gt;10"))/$D85</f>
        <v>0.62962962962962965</v>
      </c>
      <c r="R85" s="8">
        <f>COUNTIFS(CSV!$A:$A,$A85,CSV!$Y:$Y,"&gt;10")/$B85</f>
        <v>0.53846153846153844</v>
      </c>
      <c r="S85" s="8">
        <f>COUNTIFS(CSV!$B:$B,$A85,CSV!$Y:$Y,"&gt;10")/$C85</f>
        <v>0.7142857142857143</v>
      </c>
      <c r="T85" s="11">
        <f>(COUNTIFS(CSV!$A:$A,$A85,CSV!$Y:$Y,"&lt;12") +COUNTIFS(CSV!$B:$B,$A85,CSV!$Y:$Y,"&lt;12"))/$D85</f>
        <v>0.59259259259259256</v>
      </c>
      <c r="U85" s="8">
        <f>COUNTIFS(CSV!$A:$A,$A85,CSV!$Y:$Y,"&lt;12")/$B85</f>
        <v>0.61538461538461542</v>
      </c>
      <c r="V85" s="8">
        <f>COUNTIFS(CSV!$B:$B,$A85,CSV!$Y:$Y,"&lt;12")/$C85</f>
        <v>0.5714285714285714</v>
      </c>
    </row>
    <row r="86" spans="1:22" x14ac:dyDescent="0.3">
      <c r="A86" t="s">
        <v>217</v>
      </c>
      <c r="B86" s="9">
        <f>COUNTIF(CSV!A:A,A86)</f>
        <v>14</v>
      </c>
      <c r="C86" s="4">
        <f>COUNTIF(CSV!B:B,A86)</f>
        <v>14</v>
      </c>
      <c r="D86" s="4">
        <f t="shared" si="3"/>
        <v>28</v>
      </c>
      <c r="E86" s="10">
        <f>(SUMIF(CSV!$A:$A,$A86,CSV!$Y:$Y)  + SUMIF(CSV!$B:$B,$A86,CSV!$Y:$Y) )/$D86</f>
        <v>9.7142857142857135</v>
      </c>
      <c r="F86" s="6">
        <f>SUMIF(CSV!$A:$A,$A86,CSV!$Y:$Y)/$B86</f>
        <v>10.428571428571429</v>
      </c>
      <c r="G86" s="6">
        <f>SUMIF(CSV!$B:$B,$A86,CSV!$Y:$Y)/$C86</f>
        <v>9</v>
      </c>
      <c r="H86" s="10">
        <f>(SUMIF(CSV!$A:$A,$A86,CSV!$U:$U)  + SUMIF(CSV!$B:$B,$A86,CSV!$V:$V) )/$D86</f>
        <v>4.8571428571428568</v>
      </c>
      <c r="I86" s="6">
        <f>SUMIF(CSV!$A:$A,$A86,CSV!$U:$U)/$B86</f>
        <v>5.4285714285714288</v>
      </c>
      <c r="J86" s="6">
        <f>SUMIF(CSV!$B:$B,$A86,CSV!$V:$V)/$C86</f>
        <v>4.2857142857142856</v>
      </c>
      <c r="K86" s="10">
        <f>(SUMIF(CSV!$A:$A,$A86,CSV!$W:$W)  + SUMIF(CSV!$B:$B,$A86,CSV!$X:$X) )/$D86</f>
        <v>4.8571428571428568</v>
      </c>
      <c r="L86" s="6">
        <f>SUMIF(CSV!$A:$A,$A86,CSV!$W:$W)/$B86</f>
        <v>5</v>
      </c>
      <c r="M86" s="6">
        <f>SUMIF(CSV!$B:$B,$A86,CSV!$X:$X)/$C86</f>
        <v>4.7142857142857144</v>
      </c>
      <c r="N86" s="11">
        <f>(COUNTIFS(CSV!$A:$A,$A86,CSV!$Y:$Y,"&gt;8") +COUNTIFS(CSV!$B:$B,$A86,CSV!$Y:$Y,"&gt;8"))/$D86</f>
        <v>0.6428571428571429</v>
      </c>
      <c r="O86" s="8">
        <f>COUNTIFS(CSV!$A:$A,$A86,CSV!$Y:$Y,"&gt;8")/$B86</f>
        <v>0.7142857142857143</v>
      </c>
      <c r="P86" s="8">
        <f>COUNTIFS(CSV!$B:$B,$A86,CSV!$Y:$Y,"&gt;8")/$C86</f>
        <v>0.5714285714285714</v>
      </c>
      <c r="Q86" s="11">
        <f>(COUNTIFS(CSV!$A:$A,$A86,CSV!$Y:$Y,"&gt;10") +COUNTIFS(CSV!$B:$B,$A86,CSV!$Y:$Y,"&gt;10"))/$D86</f>
        <v>0.35714285714285715</v>
      </c>
      <c r="R86" s="8">
        <f>COUNTIFS(CSV!$A:$A,$A86,CSV!$Y:$Y,"&gt;10")/$B86</f>
        <v>0.5</v>
      </c>
      <c r="S86" s="8">
        <f>COUNTIFS(CSV!$B:$B,$A86,CSV!$Y:$Y,"&gt;10")/$C86</f>
        <v>0.21428571428571427</v>
      </c>
      <c r="T86" s="11">
        <f>(COUNTIFS(CSV!$A:$A,$A86,CSV!$Y:$Y,"&lt;12") +COUNTIFS(CSV!$B:$B,$A86,CSV!$Y:$Y,"&lt;12"))/$D86</f>
        <v>0.6428571428571429</v>
      </c>
      <c r="U86" s="8">
        <f>COUNTIFS(CSV!$A:$A,$A86,CSV!$Y:$Y,"&lt;12")/$B86</f>
        <v>0.5</v>
      </c>
      <c r="V86" s="8">
        <f>COUNTIFS(CSV!$B:$B,$A86,CSV!$Y:$Y,"&lt;12")/$C86</f>
        <v>0.7857142857142857</v>
      </c>
    </row>
    <row r="87" spans="1:22" x14ac:dyDescent="0.3">
      <c r="A87" t="s">
        <v>198</v>
      </c>
      <c r="B87" s="9">
        <f>COUNTIF(CSV!A:A,A87)</f>
        <v>13</v>
      </c>
      <c r="C87" s="4">
        <f>COUNTIF(CSV!B:B,A87)</f>
        <v>14</v>
      </c>
      <c r="D87" s="4">
        <f t="shared" si="3"/>
        <v>27</v>
      </c>
      <c r="E87" s="10">
        <f>(SUMIF(CSV!$A:$A,$A87,CSV!$Y:$Y)  + SUMIF(CSV!$B:$B,$A87,CSV!$Y:$Y) )/$D87</f>
        <v>10.888888888888889</v>
      </c>
      <c r="F87" s="6">
        <f>SUMIF(CSV!$A:$A,$A87,CSV!$Y:$Y)/$B87</f>
        <v>10</v>
      </c>
      <c r="G87" s="6">
        <f>SUMIF(CSV!$B:$B,$A87,CSV!$Y:$Y)/$C87</f>
        <v>11.714285714285714</v>
      </c>
      <c r="H87" s="10">
        <f>(SUMIF(CSV!$A:$A,$A87,CSV!$U:$U)  + SUMIF(CSV!$B:$B,$A87,CSV!$V:$V) )/$D87</f>
        <v>6.9629629629629628</v>
      </c>
      <c r="I87" s="6">
        <f>SUMIF(CSV!$A:$A,$A87,CSV!$U:$U)/$B87</f>
        <v>6.6923076923076925</v>
      </c>
      <c r="J87" s="6">
        <f>SUMIF(CSV!$B:$B,$A87,CSV!$V:$V)/$C87</f>
        <v>7.2142857142857144</v>
      </c>
      <c r="K87" s="10">
        <f>(SUMIF(CSV!$A:$A,$A87,CSV!$W:$W)  + SUMIF(CSV!$B:$B,$A87,CSV!$X:$X) )/$D87</f>
        <v>3.925925925925926</v>
      </c>
      <c r="L87" s="6">
        <f>SUMIF(CSV!$A:$A,$A87,CSV!$W:$W)/$B87</f>
        <v>3.3076923076923075</v>
      </c>
      <c r="M87" s="6">
        <f>SUMIF(CSV!$B:$B,$A87,CSV!$X:$X)/$C87</f>
        <v>4.5</v>
      </c>
      <c r="N87" s="11">
        <f>(COUNTIFS(CSV!$A:$A,$A87,CSV!$Y:$Y,"&gt;8") +COUNTIFS(CSV!$B:$B,$A87,CSV!$Y:$Y,"&gt;8"))/$D87</f>
        <v>0.85185185185185186</v>
      </c>
      <c r="O87" s="8">
        <f>COUNTIFS(CSV!$A:$A,$A87,CSV!$Y:$Y,"&gt;8")/$B87</f>
        <v>0.76923076923076927</v>
      </c>
      <c r="P87" s="8">
        <f>COUNTIFS(CSV!$B:$B,$A87,CSV!$Y:$Y,"&gt;8")/$C87</f>
        <v>0.9285714285714286</v>
      </c>
      <c r="Q87" s="11">
        <f>(COUNTIFS(CSV!$A:$A,$A87,CSV!$Y:$Y,"&gt;10") +COUNTIFS(CSV!$B:$B,$A87,CSV!$Y:$Y,"&gt;10"))/$D87</f>
        <v>0.51851851851851849</v>
      </c>
      <c r="R87" s="8">
        <f>COUNTIFS(CSV!$A:$A,$A87,CSV!$Y:$Y,"&gt;10")/$B87</f>
        <v>0.30769230769230771</v>
      </c>
      <c r="S87" s="8">
        <f>COUNTIFS(CSV!$B:$B,$A87,CSV!$Y:$Y,"&gt;10")/$C87</f>
        <v>0.7142857142857143</v>
      </c>
      <c r="T87" s="11">
        <f>(COUNTIFS(CSV!$A:$A,$A87,CSV!$Y:$Y,"&lt;12") +COUNTIFS(CSV!$B:$B,$A87,CSV!$Y:$Y,"&lt;12"))/$D87</f>
        <v>0.62962962962962965</v>
      </c>
      <c r="U87" s="8">
        <f>COUNTIFS(CSV!$A:$A,$A87,CSV!$Y:$Y,"&lt;12")/$B87</f>
        <v>0.76923076923076927</v>
      </c>
      <c r="V87" s="8">
        <f>COUNTIFS(CSV!$B:$B,$A87,CSV!$Y:$Y,"&lt;12")/$C87</f>
        <v>0.5</v>
      </c>
    </row>
    <row r="88" spans="1:22" x14ac:dyDescent="0.3">
      <c r="A88" t="s">
        <v>202</v>
      </c>
      <c r="B88" s="9">
        <f>COUNTIF(CSV!A:A,A88)</f>
        <v>14</v>
      </c>
      <c r="C88" s="4">
        <f>COUNTIF(CSV!B:B,A88)</f>
        <v>13</v>
      </c>
      <c r="D88" s="4">
        <f t="shared" si="3"/>
        <v>27</v>
      </c>
      <c r="E88" s="10">
        <f>(SUMIF(CSV!$A:$A,$A88,CSV!$Y:$Y)  + SUMIF(CSV!$B:$B,$A88,CSV!$Y:$Y) )/$D88</f>
        <v>10.37037037037037</v>
      </c>
      <c r="F88" s="6">
        <f>SUMIF(CSV!$A:$A,$A88,CSV!$Y:$Y)/$B88</f>
        <v>9.9285714285714288</v>
      </c>
      <c r="G88" s="6">
        <f>SUMIF(CSV!$B:$B,$A88,CSV!$Y:$Y)/$C88</f>
        <v>10.846153846153847</v>
      </c>
      <c r="H88" s="10">
        <f>(SUMIF(CSV!$A:$A,$A88,CSV!$U:$U)  + SUMIF(CSV!$B:$B,$A88,CSV!$V:$V) )/$D88</f>
        <v>4.5185185185185182</v>
      </c>
      <c r="I88" s="6">
        <f>SUMIF(CSV!$A:$A,$A88,CSV!$U:$U)/$B88</f>
        <v>4.7142857142857144</v>
      </c>
      <c r="J88" s="6">
        <f>SUMIF(CSV!$B:$B,$A88,CSV!$V:$V)/$C88</f>
        <v>4.3076923076923075</v>
      </c>
      <c r="K88" s="10">
        <f>(SUMIF(CSV!$A:$A,$A88,CSV!$W:$W)  + SUMIF(CSV!$B:$B,$A88,CSV!$X:$X) )/$D88</f>
        <v>5.8518518518518521</v>
      </c>
      <c r="L88" s="6">
        <f>SUMIF(CSV!$A:$A,$A88,CSV!$W:$W)/$B88</f>
        <v>5.2142857142857144</v>
      </c>
      <c r="M88" s="6">
        <f>SUMIF(CSV!$B:$B,$A88,CSV!$X:$X)/$C88</f>
        <v>6.5384615384615383</v>
      </c>
      <c r="N88" s="11">
        <f>(COUNTIFS(CSV!$A:$A,$A88,CSV!$Y:$Y,"&gt;8") +COUNTIFS(CSV!$B:$B,$A88,CSV!$Y:$Y,"&gt;8"))/$D88</f>
        <v>0.70370370370370372</v>
      </c>
      <c r="O88" s="8">
        <f>COUNTIFS(CSV!$A:$A,$A88,CSV!$Y:$Y,"&gt;8")/$B88</f>
        <v>0.5714285714285714</v>
      </c>
      <c r="P88" s="8">
        <f>COUNTIFS(CSV!$B:$B,$A88,CSV!$Y:$Y,"&gt;8")/$C88</f>
        <v>0.84615384615384615</v>
      </c>
      <c r="Q88" s="11">
        <f>(COUNTIFS(CSV!$A:$A,$A88,CSV!$Y:$Y,"&gt;10") +COUNTIFS(CSV!$B:$B,$A88,CSV!$Y:$Y,"&gt;10"))/$D88</f>
        <v>0.44444444444444442</v>
      </c>
      <c r="R88" s="8">
        <f>COUNTIFS(CSV!$A:$A,$A88,CSV!$Y:$Y,"&gt;10")/$B88</f>
        <v>0.5</v>
      </c>
      <c r="S88" s="8">
        <f>COUNTIFS(CSV!$B:$B,$A88,CSV!$Y:$Y,"&gt;10")/$C88</f>
        <v>0.38461538461538464</v>
      </c>
      <c r="T88" s="11">
        <f>(COUNTIFS(CSV!$A:$A,$A88,CSV!$Y:$Y,"&lt;12") +COUNTIFS(CSV!$B:$B,$A88,CSV!$Y:$Y,"&lt;12"))/$D88</f>
        <v>0.62962962962962965</v>
      </c>
      <c r="U88" s="8">
        <f>COUNTIFS(CSV!$A:$A,$A88,CSV!$Y:$Y,"&lt;12")/$B88</f>
        <v>0.6428571428571429</v>
      </c>
      <c r="V88" s="8">
        <f>COUNTIFS(CSV!$B:$B,$A88,CSV!$Y:$Y,"&lt;12")/$C88</f>
        <v>0.61538461538461542</v>
      </c>
    </row>
    <row r="89" spans="1:22" x14ac:dyDescent="0.3">
      <c r="A89" t="s">
        <v>215</v>
      </c>
      <c r="B89" s="9">
        <f>COUNTIF(CSV!A:A,A89)</f>
        <v>14</v>
      </c>
      <c r="C89" s="4">
        <f>COUNTIF(CSV!B:B,A89)</f>
        <v>14</v>
      </c>
      <c r="D89" s="4">
        <f t="shared" si="3"/>
        <v>28</v>
      </c>
      <c r="E89" s="10">
        <f>(SUMIF(CSV!$A:$A,$A89,CSV!$Y:$Y)  + SUMIF(CSV!$B:$B,$A89,CSV!$Y:$Y) )/$D89</f>
        <v>11.25</v>
      </c>
      <c r="F89" s="6">
        <f>SUMIF(CSV!$A:$A,$A89,CSV!$Y:$Y)/$B89</f>
        <v>11.071428571428571</v>
      </c>
      <c r="G89" s="6">
        <f>SUMIF(CSV!$B:$B,$A89,CSV!$Y:$Y)/$C89</f>
        <v>11.428571428571429</v>
      </c>
      <c r="H89" s="10">
        <f>(SUMIF(CSV!$A:$A,$A89,CSV!$U:$U)  + SUMIF(CSV!$B:$B,$A89,CSV!$V:$V) )/$D89</f>
        <v>5.1071428571428568</v>
      </c>
      <c r="I89" s="6">
        <f>SUMIF(CSV!$A:$A,$A89,CSV!$U:$U)/$B89</f>
        <v>5.3571428571428568</v>
      </c>
      <c r="J89" s="6">
        <f>SUMIF(CSV!$B:$B,$A89,CSV!$V:$V)/$C89</f>
        <v>4.8571428571428568</v>
      </c>
      <c r="K89" s="10">
        <f>(SUMIF(CSV!$A:$A,$A89,CSV!$W:$W)  + SUMIF(CSV!$B:$B,$A89,CSV!$X:$X) )/$D89</f>
        <v>6.1428571428571432</v>
      </c>
      <c r="L89" s="6">
        <f>SUMIF(CSV!$A:$A,$A89,CSV!$W:$W)/$B89</f>
        <v>5.7142857142857144</v>
      </c>
      <c r="M89" s="6">
        <f>SUMIF(CSV!$B:$B,$A89,CSV!$X:$X)/$C89</f>
        <v>6.5714285714285712</v>
      </c>
      <c r="N89" s="11">
        <f>(COUNTIFS(CSV!$A:$A,$A89,CSV!$Y:$Y,"&gt;8") +COUNTIFS(CSV!$B:$B,$A89,CSV!$Y:$Y,"&gt;8"))/$D89</f>
        <v>0.7857142857142857</v>
      </c>
      <c r="O89" s="8">
        <f>COUNTIFS(CSV!$A:$A,$A89,CSV!$Y:$Y,"&gt;8")/$B89</f>
        <v>0.7857142857142857</v>
      </c>
      <c r="P89" s="8">
        <f>COUNTIFS(CSV!$B:$B,$A89,CSV!$Y:$Y,"&gt;8")/$C89</f>
        <v>0.7857142857142857</v>
      </c>
      <c r="Q89" s="11">
        <f>(COUNTIFS(CSV!$A:$A,$A89,CSV!$Y:$Y,"&gt;10") +COUNTIFS(CSV!$B:$B,$A89,CSV!$Y:$Y,"&gt;10"))/$D89</f>
        <v>0.4642857142857143</v>
      </c>
      <c r="R89" s="8">
        <f>COUNTIFS(CSV!$A:$A,$A89,CSV!$Y:$Y,"&gt;10")/$B89</f>
        <v>0.5</v>
      </c>
      <c r="S89" s="8">
        <f>COUNTIFS(CSV!$B:$B,$A89,CSV!$Y:$Y,"&gt;10")/$C89</f>
        <v>0.42857142857142855</v>
      </c>
      <c r="T89" s="11">
        <f>(COUNTIFS(CSV!$A:$A,$A89,CSV!$Y:$Y,"&lt;12") +COUNTIFS(CSV!$B:$B,$A89,CSV!$Y:$Y,"&lt;12"))/$D89</f>
        <v>0.5714285714285714</v>
      </c>
      <c r="U89" s="8">
        <f>COUNTIFS(CSV!$A:$A,$A89,CSV!$Y:$Y,"&lt;12")/$B89</f>
        <v>0.5</v>
      </c>
      <c r="V89" s="8">
        <f>COUNTIFS(CSV!$B:$B,$A89,CSV!$Y:$Y,"&lt;12")/$C89</f>
        <v>0.6428571428571429</v>
      </c>
    </row>
    <row r="90" spans="1:22" x14ac:dyDescent="0.3">
      <c r="A90" t="s">
        <v>213</v>
      </c>
      <c r="B90" s="9">
        <f>COUNTIF(CSV!A:A,A90)</f>
        <v>14</v>
      </c>
      <c r="C90" s="4">
        <f>COUNTIF(CSV!B:B,A90)</f>
        <v>14</v>
      </c>
      <c r="D90" s="4">
        <f t="shared" si="3"/>
        <v>28</v>
      </c>
      <c r="E90" s="10">
        <f>(SUMIF(CSV!$A:$A,$A90,CSV!$Y:$Y)  + SUMIF(CSV!$B:$B,$A90,CSV!$Y:$Y) )/$D90</f>
        <v>11.25</v>
      </c>
      <c r="F90" s="6">
        <f>SUMIF(CSV!$A:$A,$A90,CSV!$Y:$Y)/$B90</f>
        <v>11.357142857142858</v>
      </c>
      <c r="G90" s="6">
        <f>SUMIF(CSV!$B:$B,$A90,CSV!$Y:$Y)/$C90</f>
        <v>11.142857142857142</v>
      </c>
      <c r="H90" s="10">
        <f>(SUMIF(CSV!$A:$A,$A90,CSV!$U:$U)  + SUMIF(CSV!$B:$B,$A90,CSV!$V:$V) )/$D90</f>
        <v>5.3214285714285712</v>
      </c>
      <c r="I90" s="6">
        <f>SUMIF(CSV!$A:$A,$A90,CSV!$U:$U)/$B90</f>
        <v>5.5714285714285712</v>
      </c>
      <c r="J90" s="6">
        <f>SUMIF(CSV!$B:$B,$A90,CSV!$V:$V)/$C90</f>
        <v>5.0714285714285712</v>
      </c>
      <c r="K90" s="10">
        <f>(SUMIF(CSV!$A:$A,$A90,CSV!$W:$W)  + SUMIF(CSV!$B:$B,$A90,CSV!$X:$X) )/$D90</f>
        <v>5.9285714285714288</v>
      </c>
      <c r="L90" s="6">
        <f>SUMIF(CSV!$A:$A,$A90,CSV!$W:$W)/$B90</f>
        <v>5.7857142857142856</v>
      </c>
      <c r="M90" s="6">
        <f>SUMIF(CSV!$B:$B,$A90,CSV!$X:$X)/$C90</f>
        <v>6.0714285714285712</v>
      </c>
      <c r="N90" s="11">
        <f>(COUNTIFS(CSV!$A:$A,$A90,CSV!$Y:$Y,"&gt;8") +COUNTIFS(CSV!$B:$B,$A90,CSV!$Y:$Y,"&gt;8"))/$D90</f>
        <v>0.7857142857142857</v>
      </c>
      <c r="O90" s="8">
        <f>COUNTIFS(CSV!$A:$A,$A90,CSV!$Y:$Y,"&gt;8")/$B90</f>
        <v>0.7857142857142857</v>
      </c>
      <c r="P90" s="8">
        <f>COUNTIFS(CSV!$B:$B,$A90,CSV!$Y:$Y,"&gt;8")/$C90</f>
        <v>0.7857142857142857</v>
      </c>
      <c r="Q90" s="11">
        <f>(COUNTIFS(CSV!$A:$A,$A90,CSV!$Y:$Y,"&gt;10") +COUNTIFS(CSV!$B:$B,$A90,CSV!$Y:$Y,"&gt;10"))/$D90</f>
        <v>0.5714285714285714</v>
      </c>
      <c r="R90" s="8">
        <f>COUNTIFS(CSV!$A:$A,$A90,CSV!$Y:$Y,"&gt;10")/$B90</f>
        <v>0.5714285714285714</v>
      </c>
      <c r="S90" s="8">
        <f>COUNTIFS(CSV!$B:$B,$A90,CSV!$Y:$Y,"&gt;10")/$C90</f>
        <v>0.5714285714285714</v>
      </c>
      <c r="T90" s="11">
        <f>(COUNTIFS(CSV!$A:$A,$A90,CSV!$Y:$Y,"&lt;12") +COUNTIFS(CSV!$B:$B,$A90,CSV!$Y:$Y,"&lt;12"))/$D90</f>
        <v>0.5357142857142857</v>
      </c>
      <c r="U90" s="8">
        <f>COUNTIFS(CSV!$A:$A,$A90,CSV!$Y:$Y,"&lt;12")/$B90</f>
        <v>0.5714285714285714</v>
      </c>
      <c r="V90" s="8">
        <f>COUNTIFS(CSV!$B:$B,$A90,CSV!$Y:$Y,"&lt;12")/$C90</f>
        <v>0.5</v>
      </c>
    </row>
    <row r="91" spans="1:22" x14ac:dyDescent="0.3">
      <c r="A91" t="s">
        <v>209</v>
      </c>
      <c r="B91" s="9">
        <f>COUNTIF(CSV!A:A,A91)</f>
        <v>14</v>
      </c>
      <c r="C91" s="4">
        <f>COUNTIF(CSV!B:B,A91)</f>
        <v>14</v>
      </c>
      <c r="D91" s="4">
        <f t="shared" si="3"/>
        <v>28</v>
      </c>
      <c r="E91" s="10">
        <f>(SUMIF(CSV!$A:$A,$A91,CSV!$Y:$Y)  + SUMIF(CSV!$B:$B,$A91,CSV!$Y:$Y) )/$D91</f>
        <v>11.071428571428571</v>
      </c>
      <c r="F91" s="6">
        <f>SUMIF(CSV!$A:$A,$A91,CSV!$Y:$Y)/$B91</f>
        <v>11.142857142857142</v>
      </c>
      <c r="G91" s="6">
        <f>SUMIF(CSV!$B:$B,$A91,CSV!$Y:$Y)/$C91</f>
        <v>11</v>
      </c>
      <c r="H91" s="10">
        <f>(SUMIF(CSV!$A:$A,$A91,CSV!$U:$U)  + SUMIF(CSV!$B:$B,$A91,CSV!$V:$V) )/$D91</f>
        <v>6.2142857142857144</v>
      </c>
      <c r="I91" s="6">
        <f>SUMIF(CSV!$A:$A,$A91,CSV!$U:$U)/$B91</f>
        <v>6.7857142857142856</v>
      </c>
      <c r="J91" s="6">
        <f>SUMIF(CSV!$B:$B,$A91,CSV!$V:$V)/$C91</f>
        <v>5.6428571428571432</v>
      </c>
      <c r="K91" s="10">
        <f>(SUMIF(CSV!$A:$A,$A91,CSV!$W:$W)  + SUMIF(CSV!$B:$B,$A91,CSV!$X:$X) )/$D91</f>
        <v>4.8571428571428568</v>
      </c>
      <c r="L91" s="6">
        <f>SUMIF(CSV!$A:$A,$A91,CSV!$W:$W)/$B91</f>
        <v>4.3571428571428568</v>
      </c>
      <c r="M91" s="6">
        <f>SUMIF(CSV!$B:$B,$A91,CSV!$X:$X)/$C91</f>
        <v>5.3571428571428568</v>
      </c>
      <c r="N91" s="11">
        <f>(COUNTIFS(CSV!$A:$A,$A91,CSV!$Y:$Y,"&gt;8") +COUNTIFS(CSV!$B:$B,$A91,CSV!$Y:$Y,"&gt;8"))/$D91</f>
        <v>0.7142857142857143</v>
      </c>
      <c r="O91" s="8">
        <f>COUNTIFS(CSV!$A:$A,$A91,CSV!$Y:$Y,"&gt;8")/$B91</f>
        <v>0.6428571428571429</v>
      </c>
      <c r="P91" s="8">
        <f>COUNTIFS(CSV!$B:$B,$A91,CSV!$Y:$Y,"&gt;8")/$C91</f>
        <v>0.7857142857142857</v>
      </c>
      <c r="Q91" s="11">
        <f>(COUNTIFS(CSV!$A:$A,$A91,CSV!$Y:$Y,"&gt;10") +COUNTIFS(CSV!$B:$B,$A91,CSV!$Y:$Y,"&gt;10"))/$D91</f>
        <v>0.5357142857142857</v>
      </c>
      <c r="R91" s="8">
        <f>COUNTIFS(CSV!$A:$A,$A91,CSV!$Y:$Y,"&gt;10")/$B91</f>
        <v>0.5</v>
      </c>
      <c r="S91" s="8">
        <f>COUNTIFS(CSV!$B:$B,$A91,CSV!$Y:$Y,"&gt;10")/$C91</f>
        <v>0.5714285714285714</v>
      </c>
      <c r="T91" s="11">
        <f>(COUNTIFS(CSV!$A:$A,$A91,CSV!$Y:$Y,"&lt;12") +COUNTIFS(CSV!$B:$B,$A91,CSV!$Y:$Y,"&lt;12"))/$D91</f>
        <v>0.5714285714285714</v>
      </c>
      <c r="U91" s="8">
        <f>COUNTIFS(CSV!$A:$A,$A91,CSV!$Y:$Y,"&lt;12")/$B91</f>
        <v>0.6428571428571429</v>
      </c>
      <c r="V91" s="8">
        <f>COUNTIFS(CSV!$B:$B,$A91,CSV!$Y:$Y,"&lt;12")/$C91</f>
        <v>0.5</v>
      </c>
    </row>
    <row r="92" spans="1:22" x14ac:dyDescent="0.3">
      <c r="A92" t="s">
        <v>200</v>
      </c>
      <c r="B92" s="9">
        <f>COUNTIF(CSV!A:A,A92)</f>
        <v>15</v>
      </c>
      <c r="C92" s="4">
        <f>COUNTIF(CSV!B:B,A92)</f>
        <v>14</v>
      </c>
      <c r="D92" s="4">
        <f t="shared" si="3"/>
        <v>29</v>
      </c>
      <c r="E92" s="10">
        <f>(SUMIF(CSV!$A:$A,$A92,CSV!$Y:$Y)  + SUMIF(CSV!$B:$B,$A92,CSV!$Y:$Y) )/$D92</f>
        <v>11.448275862068966</v>
      </c>
      <c r="F92" s="6">
        <f>SUMIF(CSV!$A:$A,$A92,CSV!$Y:$Y)/$B92</f>
        <v>11.266666666666667</v>
      </c>
      <c r="G92" s="6">
        <f>SUMIF(CSV!$B:$B,$A92,CSV!$Y:$Y)/$C92</f>
        <v>11.642857142857142</v>
      </c>
      <c r="H92" s="10">
        <f>(SUMIF(CSV!$A:$A,$A92,CSV!$U:$U)  + SUMIF(CSV!$B:$B,$A92,CSV!$V:$V) )/$D92</f>
        <v>5.8620689655172411</v>
      </c>
      <c r="I92" s="6">
        <f>SUMIF(CSV!$A:$A,$A92,CSV!$U:$U)/$B92</f>
        <v>6.2</v>
      </c>
      <c r="J92" s="6">
        <f>SUMIF(CSV!$B:$B,$A92,CSV!$V:$V)/$C92</f>
        <v>5.5</v>
      </c>
      <c r="K92" s="10">
        <f>(SUMIF(CSV!$A:$A,$A92,CSV!$W:$W)  + SUMIF(CSV!$B:$B,$A92,CSV!$X:$X) )/$D92</f>
        <v>5.5862068965517242</v>
      </c>
      <c r="L92" s="6">
        <f>SUMIF(CSV!$A:$A,$A92,CSV!$W:$W)/$B92</f>
        <v>5.0666666666666664</v>
      </c>
      <c r="M92" s="6">
        <f>SUMIF(CSV!$B:$B,$A92,CSV!$X:$X)/$C92</f>
        <v>6.1428571428571432</v>
      </c>
      <c r="N92" s="11">
        <f>(COUNTIFS(CSV!$A:$A,$A92,CSV!$Y:$Y,"&gt;8") +COUNTIFS(CSV!$B:$B,$A92,CSV!$Y:$Y,"&gt;8"))/$D92</f>
        <v>0.72413793103448276</v>
      </c>
      <c r="O92" s="8">
        <f>COUNTIFS(CSV!$A:$A,$A92,CSV!$Y:$Y,"&gt;8")/$B92</f>
        <v>0.73333333333333328</v>
      </c>
      <c r="P92" s="8">
        <f>COUNTIFS(CSV!$B:$B,$A92,CSV!$Y:$Y,"&gt;8")/$C92</f>
        <v>0.7142857142857143</v>
      </c>
      <c r="Q92" s="11">
        <f>(COUNTIFS(CSV!$A:$A,$A92,CSV!$Y:$Y,"&gt;10") +COUNTIFS(CSV!$B:$B,$A92,CSV!$Y:$Y,"&gt;10"))/$D92</f>
        <v>0.55172413793103448</v>
      </c>
      <c r="R92" s="8">
        <f>COUNTIFS(CSV!$A:$A,$A92,CSV!$Y:$Y,"&gt;10")/$B92</f>
        <v>0.53333333333333333</v>
      </c>
      <c r="S92" s="8">
        <f>COUNTIFS(CSV!$B:$B,$A92,CSV!$Y:$Y,"&gt;10")/$C92</f>
        <v>0.5714285714285714</v>
      </c>
      <c r="T92" s="11">
        <f>(COUNTIFS(CSV!$A:$A,$A92,CSV!$Y:$Y,"&lt;12") +COUNTIFS(CSV!$B:$B,$A92,CSV!$Y:$Y,"&lt;12"))/$D92</f>
        <v>0.48275862068965519</v>
      </c>
      <c r="U92" s="8">
        <f>COUNTIFS(CSV!$A:$A,$A92,CSV!$Y:$Y,"&lt;12")/$B92</f>
        <v>0.46666666666666667</v>
      </c>
      <c r="V92" s="8">
        <f>COUNTIFS(CSV!$B:$B,$A92,CSV!$Y:$Y,"&lt;12")/$C92</f>
        <v>0.5</v>
      </c>
    </row>
    <row r="93" spans="1:22" x14ac:dyDescent="0.3">
      <c r="A93" t="s">
        <v>203</v>
      </c>
      <c r="B93" s="9">
        <f>COUNTIF(CSV!A:A,A93)</f>
        <v>14</v>
      </c>
      <c r="C93" s="4">
        <f>COUNTIF(CSV!B:B,A93)</f>
        <v>15</v>
      </c>
      <c r="D93" s="4">
        <f t="shared" si="3"/>
        <v>29</v>
      </c>
      <c r="E93" s="10">
        <f>(SUMIF(CSV!$A:$A,$A93,CSV!$Y:$Y)  + SUMIF(CSV!$B:$B,$A93,CSV!$Y:$Y) )/$D93</f>
        <v>10.206896551724139</v>
      </c>
      <c r="F93" s="6">
        <f>SUMIF(CSV!$A:$A,$A93,CSV!$Y:$Y)/$B93</f>
        <v>10.214285714285714</v>
      </c>
      <c r="G93" s="6">
        <f>SUMIF(CSV!$B:$B,$A93,CSV!$Y:$Y)/$C93</f>
        <v>10.199999999999999</v>
      </c>
      <c r="H93" s="10">
        <f>(SUMIF(CSV!$A:$A,$A93,CSV!$U:$U)  + SUMIF(CSV!$B:$B,$A93,CSV!$V:$V) )/$D93</f>
        <v>4.8620689655172411</v>
      </c>
      <c r="I93" s="6">
        <f>SUMIF(CSV!$A:$A,$A93,CSV!$U:$U)/$B93</f>
        <v>4.6428571428571432</v>
      </c>
      <c r="J93" s="6">
        <f>SUMIF(CSV!$B:$B,$A93,CSV!$V:$V)/$C93</f>
        <v>5.0666666666666664</v>
      </c>
      <c r="K93" s="10">
        <f>(SUMIF(CSV!$A:$A,$A93,CSV!$W:$W)  + SUMIF(CSV!$B:$B,$A93,CSV!$X:$X) )/$D93</f>
        <v>5.3448275862068968</v>
      </c>
      <c r="L93" s="6">
        <f>SUMIF(CSV!$A:$A,$A93,CSV!$W:$W)/$B93</f>
        <v>5.5714285714285712</v>
      </c>
      <c r="M93" s="6">
        <f>SUMIF(CSV!$B:$B,$A93,CSV!$X:$X)/$C93</f>
        <v>5.1333333333333337</v>
      </c>
      <c r="N93" s="11">
        <f>(COUNTIFS(CSV!$A:$A,$A93,CSV!$Y:$Y,"&gt;8") +COUNTIFS(CSV!$B:$B,$A93,CSV!$Y:$Y,"&gt;8"))/$D93</f>
        <v>0.65517241379310343</v>
      </c>
      <c r="O93" s="8">
        <f>COUNTIFS(CSV!$A:$A,$A93,CSV!$Y:$Y,"&gt;8")/$B93</f>
        <v>0.6428571428571429</v>
      </c>
      <c r="P93" s="8">
        <f>COUNTIFS(CSV!$B:$B,$A93,CSV!$Y:$Y,"&gt;8")/$C93</f>
        <v>0.66666666666666663</v>
      </c>
      <c r="Q93" s="11">
        <f>(COUNTIFS(CSV!$A:$A,$A93,CSV!$Y:$Y,"&gt;10") +COUNTIFS(CSV!$B:$B,$A93,CSV!$Y:$Y,"&gt;10"))/$D93</f>
        <v>0.55172413793103448</v>
      </c>
      <c r="R93" s="8">
        <f>COUNTIFS(CSV!$A:$A,$A93,CSV!$Y:$Y,"&gt;10")/$B93</f>
        <v>0.5714285714285714</v>
      </c>
      <c r="S93" s="8">
        <f>COUNTIFS(CSV!$B:$B,$A93,CSV!$Y:$Y,"&gt;10")/$C93</f>
        <v>0.53333333333333333</v>
      </c>
      <c r="T93" s="11">
        <f>(COUNTIFS(CSV!$A:$A,$A93,CSV!$Y:$Y,"&lt;12") +COUNTIFS(CSV!$B:$B,$A93,CSV!$Y:$Y,"&lt;12"))/$D93</f>
        <v>0.62068965517241381</v>
      </c>
      <c r="U93" s="8">
        <f>COUNTIFS(CSV!$A:$A,$A93,CSV!$Y:$Y,"&lt;12")/$B93</f>
        <v>0.7142857142857143</v>
      </c>
      <c r="V93" s="8">
        <f>COUNTIFS(CSV!$B:$B,$A93,CSV!$Y:$Y,"&lt;12")/$C93</f>
        <v>0.53333333333333333</v>
      </c>
    </row>
    <row r="94" spans="1:22" x14ac:dyDescent="0.3">
      <c r="A94" t="s">
        <v>201</v>
      </c>
      <c r="B94" s="9">
        <f>COUNTIF(CSV!A:A,A94)</f>
        <v>14</v>
      </c>
      <c r="C94" s="4">
        <f>COUNTIF(CSV!B:B,A94)</f>
        <v>14</v>
      </c>
      <c r="D94" s="4">
        <f t="shared" si="3"/>
        <v>28</v>
      </c>
      <c r="E94" s="10">
        <f>(SUMIF(CSV!$A:$A,$A94,CSV!$Y:$Y)  + SUMIF(CSV!$B:$B,$A94,CSV!$Y:$Y) )/$D94</f>
        <v>11.678571428571429</v>
      </c>
      <c r="F94" s="6">
        <f>SUMIF(CSV!$A:$A,$A94,CSV!$Y:$Y)/$B94</f>
        <v>11.142857142857142</v>
      </c>
      <c r="G94" s="6">
        <f>SUMIF(CSV!$B:$B,$A94,CSV!$Y:$Y)/$C94</f>
        <v>12.214285714285714</v>
      </c>
      <c r="H94" s="10">
        <f>(SUMIF(CSV!$A:$A,$A94,CSV!$U:$U)  + SUMIF(CSV!$B:$B,$A94,CSV!$V:$V) )/$D94</f>
        <v>5.8571428571428568</v>
      </c>
      <c r="I94" s="6">
        <f>SUMIF(CSV!$A:$A,$A94,CSV!$U:$U)/$B94</f>
        <v>5.4285714285714288</v>
      </c>
      <c r="J94" s="6">
        <f>SUMIF(CSV!$B:$B,$A94,CSV!$V:$V)/$C94</f>
        <v>6.2857142857142856</v>
      </c>
      <c r="K94" s="10">
        <f>(SUMIF(CSV!$A:$A,$A94,CSV!$W:$W)  + SUMIF(CSV!$B:$B,$A94,CSV!$X:$X) )/$D94</f>
        <v>5.8214285714285712</v>
      </c>
      <c r="L94" s="6">
        <f>SUMIF(CSV!$A:$A,$A94,CSV!$W:$W)/$B94</f>
        <v>5.7142857142857144</v>
      </c>
      <c r="M94" s="6">
        <f>SUMIF(CSV!$B:$B,$A94,CSV!$X:$X)/$C94</f>
        <v>5.9285714285714288</v>
      </c>
      <c r="N94" s="11">
        <f>(COUNTIFS(CSV!$A:$A,$A94,CSV!$Y:$Y,"&gt;8") +COUNTIFS(CSV!$B:$B,$A94,CSV!$Y:$Y,"&gt;8"))/$D94</f>
        <v>0.8571428571428571</v>
      </c>
      <c r="O94" s="8">
        <f>COUNTIFS(CSV!$A:$A,$A94,CSV!$Y:$Y,"&gt;8")/$B94</f>
        <v>0.7142857142857143</v>
      </c>
      <c r="P94" s="8">
        <f>COUNTIFS(CSV!$B:$B,$A94,CSV!$Y:$Y,"&gt;8")/$C94</f>
        <v>1</v>
      </c>
      <c r="Q94" s="11">
        <f>(COUNTIFS(CSV!$A:$A,$A94,CSV!$Y:$Y,"&gt;10") +COUNTIFS(CSV!$B:$B,$A94,CSV!$Y:$Y,"&gt;10"))/$D94</f>
        <v>0.5357142857142857</v>
      </c>
      <c r="R94" s="8">
        <f>COUNTIFS(CSV!$A:$A,$A94,CSV!$Y:$Y,"&gt;10")/$B94</f>
        <v>0.5</v>
      </c>
      <c r="S94" s="8">
        <f>COUNTIFS(CSV!$B:$B,$A94,CSV!$Y:$Y,"&gt;10")/$C94</f>
        <v>0.5714285714285714</v>
      </c>
      <c r="T94" s="11">
        <f>(COUNTIFS(CSV!$A:$A,$A94,CSV!$Y:$Y,"&lt;12") +COUNTIFS(CSV!$B:$B,$A94,CSV!$Y:$Y,"&lt;12"))/$D94</f>
        <v>0.6071428571428571</v>
      </c>
      <c r="U94" s="8">
        <f>COUNTIFS(CSV!$A:$A,$A94,CSV!$Y:$Y,"&lt;12")/$B94</f>
        <v>0.6428571428571429</v>
      </c>
      <c r="V94" s="8">
        <f>COUNTIFS(CSV!$B:$B,$A94,CSV!$Y:$Y,"&lt;12")/$C94</f>
        <v>0.5714285714285714</v>
      </c>
    </row>
    <row r="95" spans="1:22" x14ac:dyDescent="0.3">
      <c r="A95" t="s">
        <v>205</v>
      </c>
      <c r="B95" s="9">
        <f>COUNTIF(CSV!A:A,A95)</f>
        <v>14</v>
      </c>
      <c r="C95" s="4">
        <f>COUNTIF(CSV!B:B,A95)</f>
        <v>14</v>
      </c>
      <c r="D95" s="4">
        <f t="shared" si="3"/>
        <v>28</v>
      </c>
      <c r="E95" s="10">
        <f>(SUMIF(CSV!$A:$A,$A95,CSV!$Y:$Y)  + SUMIF(CSV!$B:$B,$A95,CSV!$Y:$Y) )/$D95</f>
        <v>11.535714285714286</v>
      </c>
      <c r="F95" s="6">
        <f>SUMIF(CSV!$A:$A,$A95,CSV!$Y:$Y)/$B95</f>
        <v>11.428571428571429</v>
      </c>
      <c r="G95" s="6">
        <f>SUMIF(CSV!$B:$B,$A95,CSV!$Y:$Y)/$C95</f>
        <v>11.642857142857142</v>
      </c>
      <c r="H95" s="10">
        <f>(SUMIF(CSV!$A:$A,$A95,CSV!$U:$U)  + SUMIF(CSV!$B:$B,$A95,CSV!$V:$V) )/$D95</f>
        <v>5.0714285714285712</v>
      </c>
      <c r="I95" s="6">
        <f>SUMIF(CSV!$A:$A,$A95,CSV!$U:$U)/$B95</f>
        <v>4.7142857142857144</v>
      </c>
      <c r="J95" s="6">
        <f>SUMIF(CSV!$B:$B,$A95,CSV!$V:$V)/$C95</f>
        <v>5.4285714285714288</v>
      </c>
      <c r="K95" s="10">
        <f>(SUMIF(CSV!$A:$A,$A95,CSV!$W:$W)  + SUMIF(CSV!$B:$B,$A95,CSV!$X:$X) )/$D95</f>
        <v>6.4642857142857144</v>
      </c>
      <c r="L95" s="6">
        <f>SUMIF(CSV!$A:$A,$A95,CSV!$W:$W)/$B95</f>
        <v>6.7142857142857144</v>
      </c>
      <c r="M95" s="6">
        <f>SUMIF(CSV!$B:$B,$A95,CSV!$X:$X)/$C95</f>
        <v>6.2142857142857144</v>
      </c>
      <c r="N95" s="11">
        <f>(COUNTIFS(CSV!$A:$A,$A95,CSV!$Y:$Y,"&gt;8") +COUNTIFS(CSV!$B:$B,$A95,CSV!$Y:$Y,"&gt;8"))/$D95</f>
        <v>0.8214285714285714</v>
      </c>
      <c r="O95" s="8">
        <f>COUNTIFS(CSV!$A:$A,$A95,CSV!$Y:$Y,"&gt;8")/$B95</f>
        <v>0.8571428571428571</v>
      </c>
      <c r="P95" s="8">
        <f>COUNTIFS(CSV!$B:$B,$A95,CSV!$Y:$Y,"&gt;8")/$C95</f>
        <v>0.7857142857142857</v>
      </c>
      <c r="Q95" s="11">
        <f>(COUNTIFS(CSV!$A:$A,$A95,CSV!$Y:$Y,"&gt;10") +COUNTIFS(CSV!$B:$B,$A95,CSV!$Y:$Y,"&gt;10"))/$D95</f>
        <v>0.6071428571428571</v>
      </c>
      <c r="R95" s="8">
        <f>COUNTIFS(CSV!$A:$A,$A95,CSV!$Y:$Y,"&gt;10")/$B95</f>
        <v>0.6428571428571429</v>
      </c>
      <c r="S95" s="8">
        <f>COUNTIFS(CSV!$B:$B,$A95,CSV!$Y:$Y,"&gt;10")/$C95</f>
        <v>0.5714285714285714</v>
      </c>
      <c r="T95" s="11">
        <f>(COUNTIFS(CSV!$A:$A,$A95,CSV!$Y:$Y,"&lt;12") +COUNTIFS(CSV!$B:$B,$A95,CSV!$Y:$Y,"&lt;12"))/$D95</f>
        <v>0.4642857142857143</v>
      </c>
      <c r="U95" s="8">
        <f>COUNTIFS(CSV!$A:$A,$A95,CSV!$Y:$Y,"&lt;12")/$B95</f>
        <v>0.42857142857142855</v>
      </c>
      <c r="V95" s="8">
        <f>COUNTIFS(CSV!$B:$B,$A95,CSV!$Y:$Y,"&lt;12")/$C95</f>
        <v>0.5</v>
      </c>
    </row>
    <row r="96" spans="1:22" x14ac:dyDescent="0.3">
      <c r="A96" t="s">
        <v>212</v>
      </c>
      <c r="B96" s="9">
        <f>COUNTIF(CSV!A:A,A96)</f>
        <v>14</v>
      </c>
      <c r="C96" s="4">
        <f>COUNTIF(CSV!B:B,A96)</f>
        <v>14</v>
      </c>
      <c r="D96" s="4">
        <f t="shared" si="3"/>
        <v>28</v>
      </c>
      <c r="E96" s="10">
        <f>(SUMIF(CSV!$A:$A,$A96,CSV!$Y:$Y)  + SUMIF(CSV!$B:$B,$A96,CSV!$Y:$Y) )/$D96</f>
        <v>11.821428571428571</v>
      </c>
      <c r="F96" s="6">
        <f>SUMIF(CSV!$A:$A,$A96,CSV!$Y:$Y)/$B96</f>
        <v>11.714285714285714</v>
      </c>
      <c r="G96" s="6">
        <f>SUMIF(CSV!$B:$B,$A96,CSV!$Y:$Y)/$C96</f>
        <v>11.928571428571429</v>
      </c>
      <c r="H96" s="10">
        <f>(SUMIF(CSV!$A:$A,$A96,CSV!$U:$U)  + SUMIF(CSV!$B:$B,$A96,CSV!$V:$V) )/$D96</f>
        <v>5.6428571428571432</v>
      </c>
      <c r="I96" s="6">
        <f>SUMIF(CSV!$A:$A,$A96,CSV!$U:$U)/$B96</f>
        <v>6.3571428571428568</v>
      </c>
      <c r="J96" s="6">
        <f>SUMIF(CSV!$B:$B,$A96,CSV!$V:$V)/$C96</f>
        <v>4.9285714285714288</v>
      </c>
      <c r="K96" s="10">
        <f>(SUMIF(CSV!$A:$A,$A96,CSV!$W:$W)  + SUMIF(CSV!$B:$B,$A96,CSV!$X:$X) )/$D96</f>
        <v>6.1785714285714288</v>
      </c>
      <c r="L96" s="6">
        <f>SUMIF(CSV!$A:$A,$A96,CSV!$W:$W)/$B96</f>
        <v>5.3571428571428568</v>
      </c>
      <c r="M96" s="6">
        <f>SUMIF(CSV!$B:$B,$A96,CSV!$X:$X)/$C96</f>
        <v>7</v>
      </c>
      <c r="N96" s="11">
        <f>(COUNTIFS(CSV!$A:$A,$A96,CSV!$Y:$Y,"&gt;8") +COUNTIFS(CSV!$B:$B,$A96,CSV!$Y:$Y,"&gt;8"))/$D96</f>
        <v>0.8571428571428571</v>
      </c>
      <c r="O96" s="8">
        <f>COUNTIFS(CSV!$A:$A,$A96,CSV!$Y:$Y,"&gt;8")/$B96</f>
        <v>0.7857142857142857</v>
      </c>
      <c r="P96" s="8">
        <f>COUNTIFS(CSV!$B:$B,$A96,CSV!$Y:$Y,"&gt;8")/$C96</f>
        <v>0.9285714285714286</v>
      </c>
      <c r="Q96" s="11">
        <f>(COUNTIFS(CSV!$A:$A,$A96,CSV!$Y:$Y,"&gt;10") +COUNTIFS(CSV!$B:$B,$A96,CSV!$Y:$Y,"&gt;10"))/$D96</f>
        <v>0.7142857142857143</v>
      </c>
      <c r="R96" s="8">
        <f>COUNTIFS(CSV!$A:$A,$A96,CSV!$Y:$Y,"&gt;10")/$B96</f>
        <v>0.6428571428571429</v>
      </c>
      <c r="S96" s="8">
        <f>COUNTIFS(CSV!$B:$B,$A96,CSV!$Y:$Y,"&gt;10")/$C96</f>
        <v>0.7857142857142857</v>
      </c>
      <c r="T96" s="11">
        <f>(COUNTIFS(CSV!$A:$A,$A96,CSV!$Y:$Y,"&lt;12") +COUNTIFS(CSV!$B:$B,$A96,CSV!$Y:$Y,"&lt;12"))/$D96</f>
        <v>0.42857142857142855</v>
      </c>
      <c r="U96" s="8">
        <f>COUNTIFS(CSV!$A:$A,$A96,CSV!$Y:$Y,"&lt;12")/$B96</f>
        <v>0.42857142857142855</v>
      </c>
      <c r="V96" s="8">
        <f>COUNTIFS(CSV!$B:$B,$A96,CSV!$Y:$Y,"&lt;12")/$C96</f>
        <v>0.42857142857142855</v>
      </c>
    </row>
    <row r="97" spans="1:22" x14ac:dyDescent="0.3">
      <c r="A97" t="s">
        <v>196</v>
      </c>
      <c r="B97" s="9">
        <f>COUNTIF(CSV!A:A,A97)</f>
        <v>14</v>
      </c>
      <c r="C97" s="4">
        <f>COUNTIF(CSV!B:B,A97)</f>
        <v>14</v>
      </c>
      <c r="D97" s="4">
        <f t="shared" si="3"/>
        <v>28</v>
      </c>
      <c r="E97" s="10">
        <f>(SUMIF(CSV!$A:$A,$A97,CSV!$Y:$Y)  + SUMIF(CSV!$B:$B,$A97,CSV!$Y:$Y) )/$D97</f>
        <v>11.107142857142858</v>
      </c>
      <c r="F97" s="6">
        <f>SUMIF(CSV!$A:$A,$A97,CSV!$Y:$Y)/$B97</f>
        <v>11.5</v>
      </c>
      <c r="G97" s="6">
        <f>SUMIF(CSV!$B:$B,$A97,CSV!$Y:$Y)/$C97</f>
        <v>10.714285714285714</v>
      </c>
      <c r="H97" s="10">
        <f>(SUMIF(CSV!$A:$A,$A97,CSV!$U:$U)  + SUMIF(CSV!$B:$B,$A97,CSV!$V:$V) )/$D97</f>
        <v>6.4285714285714288</v>
      </c>
      <c r="I97" s="6">
        <f>SUMIF(CSV!$A:$A,$A97,CSV!$U:$U)/$B97</f>
        <v>6.5714285714285712</v>
      </c>
      <c r="J97" s="6">
        <f>SUMIF(CSV!$B:$B,$A97,CSV!$V:$V)/$C97</f>
        <v>6.2857142857142856</v>
      </c>
      <c r="K97" s="10">
        <f>(SUMIF(CSV!$A:$A,$A97,CSV!$W:$W)  + SUMIF(CSV!$B:$B,$A97,CSV!$X:$X) )/$D97</f>
        <v>4.6785714285714288</v>
      </c>
      <c r="L97" s="6">
        <f>SUMIF(CSV!$A:$A,$A97,CSV!$W:$W)/$B97</f>
        <v>4.9285714285714288</v>
      </c>
      <c r="M97" s="6">
        <f>SUMIF(CSV!$B:$B,$A97,CSV!$X:$X)/$C97</f>
        <v>4.4285714285714288</v>
      </c>
      <c r="N97" s="11">
        <f>(COUNTIFS(CSV!$A:$A,$A97,CSV!$Y:$Y,"&gt;8") +COUNTIFS(CSV!$B:$B,$A97,CSV!$Y:$Y,"&gt;8"))/$D97</f>
        <v>0.75</v>
      </c>
      <c r="O97" s="8">
        <f>COUNTIFS(CSV!$A:$A,$A97,CSV!$Y:$Y,"&gt;8")/$B97</f>
        <v>0.8571428571428571</v>
      </c>
      <c r="P97" s="8">
        <f>COUNTIFS(CSV!$B:$B,$A97,CSV!$Y:$Y,"&gt;8")/$C97</f>
        <v>0.6428571428571429</v>
      </c>
      <c r="Q97" s="11">
        <f>(COUNTIFS(CSV!$A:$A,$A97,CSV!$Y:$Y,"&gt;10") +COUNTIFS(CSV!$B:$B,$A97,CSV!$Y:$Y,"&gt;10"))/$D97</f>
        <v>0.5357142857142857</v>
      </c>
      <c r="R97" s="8">
        <f>COUNTIFS(CSV!$A:$A,$A97,CSV!$Y:$Y,"&gt;10")/$B97</f>
        <v>0.6428571428571429</v>
      </c>
      <c r="S97" s="8">
        <f>COUNTIFS(CSV!$B:$B,$A97,CSV!$Y:$Y,"&gt;10")/$C97</f>
        <v>0.42857142857142855</v>
      </c>
      <c r="T97" s="11">
        <f>(COUNTIFS(CSV!$A:$A,$A97,CSV!$Y:$Y,"&lt;12") +COUNTIFS(CSV!$B:$B,$A97,CSV!$Y:$Y,"&lt;12"))/$D97</f>
        <v>0.5</v>
      </c>
      <c r="U97" s="8">
        <f>COUNTIFS(CSV!$A:$A,$A97,CSV!$Y:$Y,"&lt;12")/$B97</f>
        <v>0.42857142857142855</v>
      </c>
      <c r="V97" s="8">
        <f>COUNTIFS(CSV!$B:$B,$A97,CSV!$Y:$Y,"&lt;12")/$C97</f>
        <v>0.5714285714285714</v>
      </c>
    </row>
    <row r="98" spans="1:22" x14ac:dyDescent="0.3">
      <c r="A98" t="s">
        <v>214</v>
      </c>
      <c r="B98" s="9">
        <f>COUNTIF(CSV!A:A,A98)</f>
        <v>14</v>
      </c>
      <c r="C98" s="4">
        <f>COUNTIF(CSV!B:B,A98)</f>
        <v>14</v>
      </c>
      <c r="D98" s="4">
        <f t="shared" si="3"/>
        <v>28</v>
      </c>
      <c r="E98" s="10">
        <f>(SUMIF(CSV!$A:$A,$A98,CSV!$Y:$Y)  + SUMIF(CSV!$B:$B,$A98,CSV!$Y:$Y) )/$D98</f>
        <v>10.678571428571429</v>
      </c>
      <c r="F98" s="6">
        <f>SUMIF(CSV!$A:$A,$A98,CSV!$Y:$Y)/$B98</f>
        <v>10.428571428571429</v>
      </c>
      <c r="G98" s="6">
        <f>SUMIF(CSV!$B:$B,$A98,CSV!$Y:$Y)/$C98</f>
        <v>10.928571428571429</v>
      </c>
      <c r="H98" s="10">
        <f>(SUMIF(CSV!$A:$A,$A98,CSV!$U:$U)  + SUMIF(CSV!$B:$B,$A98,CSV!$V:$V) )/$D98</f>
        <v>6.1428571428571432</v>
      </c>
      <c r="I98" s="6">
        <f>SUMIF(CSV!$A:$A,$A98,CSV!$U:$U)/$B98</f>
        <v>5.8571428571428568</v>
      </c>
      <c r="J98" s="6">
        <f>SUMIF(CSV!$B:$B,$A98,CSV!$V:$V)/$C98</f>
        <v>6.4285714285714288</v>
      </c>
      <c r="K98" s="10">
        <f>(SUMIF(CSV!$A:$A,$A98,CSV!$W:$W)  + SUMIF(CSV!$B:$B,$A98,CSV!$X:$X) )/$D98</f>
        <v>4.5357142857142856</v>
      </c>
      <c r="L98" s="6">
        <f>SUMIF(CSV!$A:$A,$A98,CSV!$W:$W)/$B98</f>
        <v>4.5714285714285712</v>
      </c>
      <c r="M98" s="6">
        <f>SUMIF(CSV!$B:$B,$A98,CSV!$X:$X)/$C98</f>
        <v>4.5</v>
      </c>
      <c r="N98" s="11">
        <f>(COUNTIFS(CSV!$A:$A,$A98,CSV!$Y:$Y,"&gt;8") +COUNTIFS(CSV!$B:$B,$A98,CSV!$Y:$Y,"&gt;8"))/$D98</f>
        <v>0.6785714285714286</v>
      </c>
      <c r="O98" s="8">
        <f>COUNTIFS(CSV!$A:$A,$A98,CSV!$Y:$Y,"&gt;8")/$B98</f>
        <v>0.6428571428571429</v>
      </c>
      <c r="P98" s="8">
        <f>COUNTIFS(CSV!$B:$B,$A98,CSV!$Y:$Y,"&gt;8")/$C98</f>
        <v>0.7142857142857143</v>
      </c>
      <c r="Q98" s="11">
        <f>(COUNTIFS(CSV!$A:$A,$A98,CSV!$Y:$Y,"&gt;10") +COUNTIFS(CSV!$B:$B,$A98,CSV!$Y:$Y,"&gt;10"))/$D98</f>
        <v>0.4642857142857143</v>
      </c>
      <c r="R98" s="8">
        <f>COUNTIFS(CSV!$A:$A,$A98,CSV!$Y:$Y,"&gt;10")/$B98</f>
        <v>0.42857142857142855</v>
      </c>
      <c r="S98" s="8">
        <f>COUNTIFS(CSV!$B:$B,$A98,CSV!$Y:$Y,"&gt;10")/$C98</f>
        <v>0.5</v>
      </c>
      <c r="T98" s="11">
        <f>(COUNTIFS(CSV!$A:$A,$A98,CSV!$Y:$Y,"&lt;12") +COUNTIFS(CSV!$B:$B,$A98,CSV!$Y:$Y,"&lt;12"))/$D98</f>
        <v>0.6785714285714286</v>
      </c>
      <c r="U98" s="8">
        <f>COUNTIFS(CSV!$A:$A,$A98,CSV!$Y:$Y,"&lt;12")/$B98</f>
        <v>0.7142857142857143</v>
      </c>
      <c r="V98" s="8">
        <f>COUNTIFS(CSV!$B:$B,$A98,CSV!$Y:$Y,"&lt;12")/$C98</f>
        <v>0.6428571428571429</v>
      </c>
    </row>
    <row r="99" spans="1:22" x14ac:dyDescent="0.3">
      <c r="A99" t="s">
        <v>199</v>
      </c>
      <c r="B99" s="9">
        <f>COUNTIF(CSV!A:A,A99)</f>
        <v>14</v>
      </c>
      <c r="C99" s="4">
        <f>COUNTIF(CSV!B:B,A99)</f>
        <v>14</v>
      </c>
      <c r="D99" s="4">
        <f t="shared" si="3"/>
        <v>28</v>
      </c>
      <c r="E99" s="10">
        <f>(SUMIF(CSV!$A:$A,$A99,CSV!$Y:$Y)  + SUMIF(CSV!$B:$B,$A99,CSV!$Y:$Y) )/$D99</f>
        <v>11.357142857142858</v>
      </c>
      <c r="F99" s="6">
        <f>SUMIF(CSV!$A:$A,$A99,CSV!$Y:$Y)/$B99</f>
        <v>12.142857142857142</v>
      </c>
      <c r="G99" s="6">
        <f>SUMIF(CSV!$B:$B,$A99,CSV!$Y:$Y)/$C99</f>
        <v>10.571428571428571</v>
      </c>
      <c r="H99" s="10">
        <f>(SUMIF(CSV!$A:$A,$A99,CSV!$U:$U)  + SUMIF(CSV!$B:$B,$A99,CSV!$V:$V) )/$D99</f>
        <v>4.3571428571428568</v>
      </c>
      <c r="I99" s="6">
        <f>SUMIF(CSV!$A:$A,$A99,CSV!$U:$U)/$B99</f>
        <v>5.2142857142857144</v>
      </c>
      <c r="J99" s="6">
        <f>SUMIF(CSV!$B:$B,$A99,CSV!$V:$V)/$C99</f>
        <v>3.5</v>
      </c>
      <c r="K99" s="10">
        <f>(SUMIF(CSV!$A:$A,$A99,CSV!$W:$W)  + SUMIF(CSV!$B:$B,$A99,CSV!$X:$X) )/$D99</f>
        <v>7</v>
      </c>
      <c r="L99" s="6">
        <f>SUMIF(CSV!$A:$A,$A99,CSV!$W:$W)/$B99</f>
        <v>6.9285714285714288</v>
      </c>
      <c r="M99" s="6">
        <f>SUMIF(CSV!$B:$B,$A99,CSV!$X:$X)/$C99</f>
        <v>7.0714285714285712</v>
      </c>
      <c r="N99" s="11">
        <f>(COUNTIFS(CSV!$A:$A,$A99,CSV!$Y:$Y,"&gt;8") +COUNTIFS(CSV!$B:$B,$A99,CSV!$Y:$Y,"&gt;8"))/$D99</f>
        <v>0.75</v>
      </c>
      <c r="O99" s="8">
        <f>COUNTIFS(CSV!$A:$A,$A99,CSV!$Y:$Y,"&gt;8")/$B99</f>
        <v>0.7857142857142857</v>
      </c>
      <c r="P99" s="8">
        <f>COUNTIFS(CSV!$B:$B,$A99,CSV!$Y:$Y,"&gt;8")/$C99</f>
        <v>0.7142857142857143</v>
      </c>
      <c r="Q99" s="11">
        <f>(COUNTIFS(CSV!$A:$A,$A99,CSV!$Y:$Y,"&gt;10") +COUNTIFS(CSV!$B:$B,$A99,CSV!$Y:$Y,"&gt;10"))/$D99</f>
        <v>0.5357142857142857</v>
      </c>
      <c r="R99" s="8">
        <f>COUNTIFS(CSV!$A:$A,$A99,CSV!$Y:$Y,"&gt;10")/$B99</f>
        <v>0.5714285714285714</v>
      </c>
      <c r="S99" s="8">
        <f>COUNTIFS(CSV!$B:$B,$A99,CSV!$Y:$Y,"&gt;10")/$C99</f>
        <v>0.5</v>
      </c>
      <c r="T99" s="11">
        <f>(COUNTIFS(CSV!$A:$A,$A99,CSV!$Y:$Y,"&lt;12") +COUNTIFS(CSV!$B:$B,$A99,CSV!$Y:$Y,"&lt;12"))/$D99</f>
        <v>0.5</v>
      </c>
      <c r="U99" s="8">
        <f>COUNTIFS(CSV!$A:$A,$A99,CSV!$Y:$Y,"&lt;12")/$B99</f>
        <v>0.42857142857142855</v>
      </c>
      <c r="V99" s="8">
        <f>COUNTIFS(CSV!$B:$B,$A99,CSV!$Y:$Y,"&lt;12")/$C99</f>
        <v>0.5714285714285714</v>
      </c>
    </row>
    <row r="100" spans="1:22" x14ac:dyDescent="0.3">
      <c r="A100" t="s">
        <v>218</v>
      </c>
      <c r="B100" s="9">
        <f>COUNTIF(CSV!A:A,A100)</f>
        <v>14</v>
      </c>
      <c r="C100" s="4">
        <f>COUNTIF(CSV!B:B,A100)</f>
        <v>14</v>
      </c>
      <c r="D100" s="4">
        <f t="shared" si="3"/>
        <v>28</v>
      </c>
      <c r="E100" s="10">
        <f>(SUMIF(CSV!$A:$A,$A100,CSV!$Y:$Y)  + SUMIF(CSV!$B:$B,$A100,CSV!$Y:$Y) )/$D100</f>
        <v>12.321428571428571</v>
      </c>
      <c r="F100" s="6">
        <f>SUMIF(CSV!$A:$A,$A100,CSV!$Y:$Y)/$B100</f>
        <v>12.642857142857142</v>
      </c>
      <c r="G100" s="6">
        <f>SUMIF(CSV!$B:$B,$A100,CSV!$Y:$Y)/$C100</f>
        <v>12</v>
      </c>
      <c r="H100" s="10">
        <f>(SUMIF(CSV!$A:$A,$A100,CSV!$U:$U)  + SUMIF(CSV!$B:$B,$A100,CSV!$V:$V) )/$D100</f>
        <v>5.5714285714285712</v>
      </c>
      <c r="I100" s="6">
        <f>SUMIF(CSV!$A:$A,$A100,CSV!$U:$U)/$B100</f>
        <v>6.7857142857142856</v>
      </c>
      <c r="J100" s="6">
        <f>SUMIF(CSV!$B:$B,$A100,CSV!$V:$V)/$C100</f>
        <v>4.3571428571428568</v>
      </c>
      <c r="K100" s="10">
        <f>(SUMIF(CSV!$A:$A,$A100,CSV!$W:$W)  + SUMIF(CSV!$B:$B,$A100,CSV!$X:$X) )/$D100</f>
        <v>6.75</v>
      </c>
      <c r="L100" s="6">
        <f>SUMIF(CSV!$A:$A,$A100,CSV!$W:$W)/$B100</f>
        <v>5.8571428571428568</v>
      </c>
      <c r="M100" s="6">
        <f>SUMIF(CSV!$B:$B,$A100,CSV!$X:$X)/$C100</f>
        <v>7.6428571428571432</v>
      </c>
      <c r="N100" s="11">
        <f>(COUNTIFS(CSV!$A:$A,$A100,CSV!$Y:$Y,"&gt;8") +COUNTIFS(CSV!$B:$B,$A100,CSV!$Y:$Y,"&gt;8"))/$D100</f>
        <v>0.9285714285714286</v>
      </c>
      <c r="O100" s="8">
        <f>COUNTIFS(CSV!$A:$A,$A100,CSV!$Y:$Y,"&gt;8")/$B100</f>
        <v>1</v>
      </c>
      <c r="P100" s="8">
        <f>COUNTIFS(CSV!$B:$B,$A100,CSV!$Y:$Y,"&gt;8")/$C100</f>
        <v>0.8571428571428571</v>
      </c>
      <c r="Q100" s="11">
        <f>(COUNTIFS(CSV!$A:$A,$A100,CSV!$Y:$Y,"&gt;10") +COUNTIFS(CSV!$B:$B,$A100,CSV!$Y:$Y,"&gt;10"))/$D100</f>
        <v>0.6428571428571429</v>
      </c>
      <c r="R100" s="8">
        <f>COUNTIFS(CSV!$A:$A,$A100,CSV!$Y:$Y,"&gt;10")/$B100</f>
        <v>0.6428571428571429</v>
      </c>
      <c r="S100" s="8">
        <f>COUNTIFS(CSV!$B:$B,$A100,CSV!$Y:$Y,"&gt;10")/$C100</f>
        <v>0.6428571428571429</v>
      </c>
      <c r="T100" s="11">
        <f>(COUNTIFS(CSV!$A:$A,$A100,CSV!$Y:$Y,"&lt;12") +COUNTIFS(CSV!$B:$B,$A100,CSV!$Y:$Y,"&lt;12"))/$D100</f>
        <v>0.42857142857142855</v>
      </c>
      <c r="U100" s="8">
        <f>COUNTIFS(CSV!$A:$A,$A100,CSV!$Y:$Y,"&lt;12")/$B100</f>
        <v>0.42857142857142855</v>
      </c>
      <c r="V100" s="8">
        <f>COUNTIFS(CSV!$B:$B,$A100,CSV!$Y:$Y,"&lt;12")/$C100</f>
        <v>0.42857142857142855</v>
      </c>
    </row>
    <row r="101" spans="1:22" x14ac:dyDescent="0.3">
      <c r="A101" t="s">
        <v>195</v>
      </c>
      <c r="B101" s="9">
        <f>COUNTIF(CSV!A:A,A101)</f>
        <v>14</v>
      </c>
      <c r="C101" s="4">
        <f>COUNTIF(CSV!B:B,A101)</f>
        <v>14</v>
      </c>
      <c r="D101" s="4">
        <f t="shared" si="3"/>
        <v>28</v>
      </c>
      <c r="E101" s="10">
        <f>(SUMIF(CSV!$A:$A,$A101,CSV!$Y:$Y)  + SUMIF(CSV!$B:$B,$A101,CSV!$Y:$Y) )/$D101</f>
        <v>10.285714285714286</v>
      </c>
      <c r="F101" s="6">
        <f>SUMIF(CSV!$A:$A,$A101,CSV!$Y:$Y)/$B101</f>
        <v>10.5</v>
      </c>
      <c r="G101" s="6">
        <f>SUMIF(CSV!$B:$B,$A101,CSV!$Y:$Y)/$C101</f>
        <v>10.071428571428571</v>
      </c>
      <c r="H101" s="10">
        <f>(SUMIF(CSV!$A:$A,$A101,CSV!$U:$U)  + SUMIF(CSV!$B:$B,$A101,CSV!$V:$V) )/$D101</f>
        <v>6.1428571428571432</v>
      </c>
      <c r="I101" s="6">
        <f>SUMIF(CSV!$A:$A,$A101,CSV!$U:$U)/$B101</f>
        <v>6.5714285714285712</v>
      </c>
      <c r="J101" s="6">
        <f>SUMIF(CSV!$B:$B,$A101,CSV!$V:$V)/$C101</f>
        <v>5.7142857142857144</v>
      </c>
      <c r="K101" s="10">
        <f>(SUMIF(CSV!$A:$A,$A101,CSV!$W:$W)  + SUMIF(CSV!$B:$B,$A101,CSV!$X:$X) )/$D101</f>
        <v>4.1428571428571432</v>
      </c>
      <c r="L101" s="6">
        <f>SUMIF(CSV!$A:$A,$A101,CSV!$W:$W)/$B101</f>
        <v>3.9285714285714284</v>
      </c>
      <c r="M101" s="6">
        <f>SUMIF(CSV!$B:$B,$A101,CSV!$X:$X)/$C101</f>
        <v>4.3571428571428568</v>
      </c>
      <c r="N101" s="11">
        <f>(COUNTIFS(CSV!$A:$A,$A101,CSV!$Y:$Y,"&gt;8") +COUNTIFS(CSV!$B:$B,$A101,CSV!$Y:$Y,"&gt;8"))/$D101</f>
        <v>0.7142857142857143</v>
      </c>
      <c r="O101" s="8">
        <f>COUNTIFS(CSV!$A:$A,$A101,CSV!$Y:$Y,"&gt;8")/$B101</f>
        <v>0.7857142857142857</v>
      </c>
      <c r="P101" s="8">
        <f>COUNTIFS(CSV!$B:$B,$A101,CSV!$Y:$Y,"&gt;8")/$C101</f>
        <v>0.6428571428571429</v>
      </c>
      <c r="Q101" s="11">
        <f>(COUNTIFS(CSV!$A:$A,$A101,CSV!$Y:$Y,"&gt;10") +COUNTIFS(CSV!$B:$B,$A101,CSV!$Y:$Y,"&gt;10"))/$D101</f>
        <v>0.5</v>
      </c>
      <c r="R101" s="8">
        <f>COUNTIFS(CSV!$A:$A,$A101,CSV!$Y:$Y,"&gt;10")/$B101</f>
        <v>0.5</v>
      </c>
      <c r="S101" s="8">
        <f>COUNTIFS(CSV!$B:$B,$A101,CSV!$Y:$Y,"&gt;10")/$C101</f>
        <v>0.5</v>
      </c>
      <c r="T101" s="11">
        <f>(COUNTIFS(CSV!$A:$A,$A101,CSV!$Y:$Y,"&lt;12") +COUNTIFS(CSV!$B:$B,$A101,CSV!$Y:$Y,"&lt;12"))/$D101</f>
        <v>0.6071428571428571</v>
      </c>
      <c r="U101" s="8">
        <f>COUNTIFS(CSV!$A:$A,$A101,CSV!$Y:$Y,"&lt;12")/$B101</f>
        <v>0.5</v>
      </c>
      <c r="V101" s="8">
        <f>COUNTIFS(CSV!$B:$B,$A101,CSV!$Y:$Y,"&lt;12")/$C101</f>
        <v>0.7142857142857143</v>
      </c>
    </row>
    <row r="102" spans="1:22" x14ac:dyDescent="0.3">
      <c r="A102" t="s">
        <v>210</v>
      </c>
      <c r="B102" s="9">
        <f>COUNTIF(CSV!A:A,A102)</f>
        <v>15</v>
      </c>
      <c r="C102" s="4">
        <f>COUNTIF(CSV!B:B,A102)</f>
        <v>14</v>
      </c>
      <c r="D102" s="4">
        <f t="shared" si="3"/>
        <v>29</v>
      </c>
      <c r="E102" s="10">
        <f>(SUMIF(CSV!$A:$A,$A102,CSV!$Y:$Y)  + SUMIF(CSV!$B:$B,$A102,CSV!$Y:$Y) )/$D102</f>
        <v>11.068965517241379</v>
      </c>
      <c r="F102" s="6">
        <f>SUMIF(CSV!$A:$A,$A102,CSV!$Y:$Y)/$B102</f>
        <v>11.733333333333333</v>
      </c>
      <c r="G102" s="6">
        <f>SUMIF(CSV!$B:$B,$A102,CSV!$Y:$Y)/$C102</f>
        <v>10.357142857142858</v>
      </c>
      <c r="H102" s="10">
        <f>(SUMIF(CSV!$A:$A,$A102,CSV!$U:$U)  + SUMIF(CSV!$B:$B,$A102,CSV!$V:$V) )/$D102</f>
        <v>5.9655172413793105</v>
      </c>
      <c r="I102" s="6">
        <f>SUMIF(CSV!$A:$A,$A102,CSV!$U:$U)/$B102</f>
        <v>6.9333333333333336</v>
      </c>
      <c r="J102" s="6">
        <f>SUMIF(CSV!$B:$B,$A102,CSV!$V:$V)/$C102</f>
        <v>4.9285714285714288</v>
      </c>
      <c r="K102" s="10">
        <f>(SUMIF(CSV!$A:$A,$A102,CSV!$W:$W)  + SUMIF(CSV!$B:$B,$A102,CSV!$X:$X) )/$D102</f>
        <v>5.1034482758620694</v>
      </c>
      <c r="L102" s="6">
        <f>SUMIF(CSV!$A:$A,$A102,CSV!$W:$W)/$B102</f>
        <v>4.8</v>
      </c>
      <c r="M102" s="6">
        <f>SUMIF(CSV!$B:$B,$A102,CSV!$X:$X)/$C102</f>
        <v>5.4285714285714288</v>
      </c>
      <c r="N102" s="11">
        <f>(COUNTIFS(CSV!$A:$A,$A102,CSV!$Y:$Y,"&gt;8") +COUNTIFS(CSV!$B:$B,$A102,CSV!$Y:$Y,"&gt;8"))/$D102</f>
        <v>0.75862068965517238</v>
      </c>
      <c r="O102" s="8">
        <f>COUNTIFS(CSV!$A:$A,$A102,CSV!$Y:$Y,"&gt;8")/$B102</f>
        <v>0.8</v>
      </c>
      <c r="P102" s="8">
        <f>COUNTIFS(CSV!$B:$B,$A102,CSV!$Y:$Y,"&gt;8")/$C102</f>
        <v>0.7142857142857143</v>
      </c>
      <c r="Q102" s="11">
        <f>(COUNTIFS(CSV!$A:$A,$A102,CSV!$Y:$Y,"&gt;10") +COUNTIFS(CSV!$B:$B,$A102,CSV!$Y:$Y,"&gt;10"))/$D102</f>
        <v>0.62068965517241381</v>
      </c>
      <c r="R102" s="8">
        <f>COUNTIFS(CSV!$A:$A,$A102,CSV!$Y:$Y,"&gt;10")/$B102</f>
        <v>0.73333333333333328</v>
      </c>
      <c r="S102" s="8">
        <f>COUNTIFS(CSV!$B:$B,$A102,CSV!$Y:$Y,"&gt;10")/$C102</f>
        <v>0.5</v>
      </c>
      <c r="T102" s="11">
        <f>(COUNTIFS(CSV!$A:$A,$A102,CSV!$Y:$Y,"&lt;12") +COUNTIFS(CSV!$B:$B,$A102,CSV!$Y:$Y,"&lt;12"))/$D102</f>
        <v>0.55172413793103448</v>
      </c>
      <c r="U102" s="8">
        <f>COUNTIFS(CSV!$A:$A,$A102,CSV!$Y:$Y,"&lt;12")/$B102</f>
        <v>0.53333333333333333</v>
      </c>
      <c r="V102" s="8">
        <f>COUNTIFS(CSV!$B:$B,$A102,CSV!$Y:$Y,"&lt;12")/$C102</f>
        <v>0.5714285714285714</v>
      </c>
    </row>
    <row r="103" spans="1:22" x14ac:dyDescent="0.3">
      <c r="A103" t="s">
        <v>216</v>
      </c>
      <c r="B103" s="9">
        <f>COUNTIF(CSV!A:A,A103)</f>
        <v>15</v>
      </c>
      <c r="C103" s="4">
        <f>COUNTIF(CSV!B:B,A103)</f>
        <v>14</v>
      </c>
      <c r="D103" s="4">
        <f t="shared" si="3"/>
        <v>29</v>
      </c>
      <c r="E103" s="10">
        <f>(SUMIF(CSV!$A:$A,$A103,CSV!$Y:$Y)  + SUMIF(CSV!$B:$B,$A103,CSV!$Y:$Y) )/$D103</f>
        <v>10.793103448275861</v>
      </c>
      <c r="F103" s="6">
        <f>SUMIF(CSV!$A:$A,$A103,CSV!$Y:$Y)/$B103</f>
        <v>11.266666666666667</v>
      </c>
      <c r="G103" s="6">
        <f>SUMIF(CSV!$B:$B,$A103,CSV!$Y:$Y)/$C103</f>
        <v>10.285714285714286</v>
      </c>
      <c r="H103" s="10">
        <f>(SUMIF(CSV!$A:$A,$A103,CSV!$U:$U)  + SUMIF(CSV!$B:$B,$A103,CSV!$V:$V) )/$D103</f>
        <v>4.1724137931034484</v>
      </c>
      <c r="I103" s="6">
        <f>SUMIF(CSV!$A:$A,$A103,CSV!$U:$U)/$B103</f>
        <v>4.4666666666666668</v>
      </c>
      <c r="J103" s="6">
        <f>SUMIF(CSV!$B:$B,$A103,CSV!$V:$V)/$C103</f>
        <v>3.8571428571428572</v>
      </c>
      <c r="K103" s="10">
        <f>(SUMIF(CSV!$A:$A,$A103,CSV!$W:$W)  + SUMIF(CSV!$B:$B,$A103,CSV!$X:$X) )/$D103</f>
        <v>6.6206896551724137</v>
      </c>
      <c r="L103" s="6">
        <f>SUMIF(CSV!$A:$A,$A103,CSV!$W:$W)/$B103</f>
        <v>6.8</v>
      </c>
      <c r="M103" s="6">
        <f>SUMIF(CSV!$B:$B,$A103,CSV!$X:$X)/$C103</f>
        <v>6.4285714285714288</v>
      </c>
      <c r="N103" s="11">
        <f>(COUNTIFS(CSV!$A:$A,$A103,CSV!$Y:$Y,"&gt;8") +COUNTIFS(CSV!$B:$B,$A103,CSV!$Y:$Y,"&gt;8"))/$D103</f>
        <v>0.7931034482758621</v>
      </c>
      <c r="O103" s="8">
        <f>COUNTIFS(CSV!$A:$A,$A103,CSV!$Y:$Y,"&gt;8")/$B103</f>
        <v>0.8666666666666667</v>
      </c>
      <c r="P103" s="8">
        <f>COUNTIFS(CSV!$B:$B,$A103,CSV!$Y:$Y,"&gt;8")/$C103</f>
        <v>0.7142857142857143</v>
      </c>
      <c r="Q103" s="11">
        <f>(COUNTIFS(CSV!$A:$A,$A103,CSV!$Y:$Y,"&gt;10") +COUNTIFS(CSV!$B:$B,$A103,CSV!$Y:$Y,"&gt;10"))/$D103</f>
        <v>0.65517241379310343</v>
      </c>
      <c r="R103" s="8">
        <f>COUNTIFS(CSV!$A:$A,$A103,CSV!$Y:$Y,"&gt;10")/$B103</f>
        <v>0.73333333333333328</v>
      </c>
      <c r="S103" s="8">
        <f>COUNTIFS(CSV!$B:$B,$A103,CSV!$Y:$Y,"&gt;10")/$C103</f>
        <v>0.5714285714285714</v>
      </c>
      <c r="T103" s="11">
        <f>(COUNTIFS(CSV!$A:$A,$A103,CSV!$Y:$Y,"&lt;12") +COUNTIFS(CSV!$B:$B,$A103,CSV!$Y:$Y,"&lt;12"))/$D103</f>
        <v>0.55172413793103448</v>
      </c>
      <c r="U103" s="8">
        <f>COUNTIFS(CSV!$A:$A,$A103,CSV!$Y:$Y,"&lt;12")/$B103</f>
        <v>0.6</v>
      </c>
      <c r="V103" s="8">
        <f>COUNTIFS(CSV!$B:$B,$A103,CSV!$Y:$Y,"&lt;12")/$C103</f>
        <v>0.5</v>
      </c>
    </row>
    <row r="104" spans="1:22" x14ac:dyDescent="0.3">
      <c r="A104" t="s">
        <v>211</v>
      </c>
      <c r="B104" s="9">
        <f>COUNTIF(CSV!A:A,A104)</f>
        <v>14</v>
      </c>
      <c r="C104" s="4">
        <f>COUNTIF(CSV!B:B,A104)</f>
        <v>14</v>
      </c>
      <c r="D104" s="4">
        <f t="shared" si="3"/>
        <v>28</v>
      </c>
      <c r="E104" s="10">
        <f>(SUMIF(CSV!$A:$A,$A104,CSV!$Y:$Y)  + SUMIF(CSV!$B:$B,$A104,CSV!$Y:$Y) )/$D104</f>
        <v>10.035714285714286</v>
      </c>
      <c r="F104" s="6">
        <f>SUMIF(CSV!$A:$A,$A104,CSV!$Y:$Y)/$B104</f>
        <v>10.5</v>
      </c>
      <c r="G104" s="6">
        <f>SUMIF(CSV!$B:$B,$A104,CSV!$Y:$Y)/$C104</f>
        <v>9.5714285714285712</v>
      </c>
      <c r="H104" s="10">
        <f>(SUMIF(CSV!$A:$A,$A104,CSV!$U:$U)  + SUMIF(CSV!$B:$B,$A104,CSV!$V:$V) )/$D104</f>
        <v>5.0357142857142856</v>
      </c>
      <c r="I104" s="6">
        <f>SUMIF(CSV!$A:$A,$A104,CSV!$U:$U)/$B104</f>
        <v>6</v>
      </c>
      <c r="J104" s="6">
        <f>SUMIF(CSV!$B:$B,$A104,CSV!$V:$V)/$C104</f>
        <v>4.0714285714285712</v>
      </c>
      <c r="K104" s="10">
        <f>(SUMIF(CSV!$A:$A,$A104,CSV!$W:$W)  + SUMIF(CSV!$B:$B,$A104,CSV!$X:$X) )/$D104</f>
        <v>5</v>
      </c>
      <c r="L104" s="6">
        <f>SUMIF(CSV!$A:$A,$A104,CSV!$W:$W)/$B104</f>
        <v>4.5</v>
      </c>
      <c r="M104" s="6">
        <f>SUMIF(CSV!$B:$B,$A104,CSV!$X:$X)/$C104</f>
        <v>5.5</v>
      </c>
      <c r="N104" s="11">
        <f>(COUNTIFS(CSV!$A:$A,$A104,CSV!$Y:$Y,"&gt;8") +COUNTIFS(CSV!$B:$B,$A104,CSV!$Y:$Y,"&gt;8"))/$D104</f>
        <v>0.6785714285714286</v>
      </c>
      <c r="O104" s="8">
        <f>COUNTIFS(CSV!$A:$A,$A104,CSV!$Y:$Y,"&gt;8")/$B104</f>
        <v>0.7142857142857143</v>
      </c>
      <c r="P104" s="8">
        <f>COUNTIFS(CSV!$B:$B,$A104,CSV!$Y:$Y,"&gt;8")/$C104</f>
        <v>0.6428571428571429</v>
      </c>
      <c r="Q104" s="11">
        <f>(COUNTIFS(CSV!$A:$A,$A104,CSV!$Y:$Y,"&gt;10") +COUNTIFS(CSV!$B:$B,$A104,CSV!$Y:$Y,"&gt;10"))/$D104</f>
        <v>0.4642857142857143</v>
      </c>
      <c r="R104" s="8">
        <f>COUNTIFS(CSV!$A:$A,$A104,CSV!$Y:$Y,"&gt;10")/$B104</f>
        <v>0.5</v>
      </c>
      <c r="S104" s="8">
        <f>COUNTIFS(CSV!$B:$B,$A104,CSV!$Y:$Y,"&gt;10")/$C104</f>
        <v>0.42857142857142855</v>
      </c>
      <c r="T104" s="11">
        <f>(COUNTIFS(CSV!$A:$A,$A104,CSV!$Y:$Y,"&lt;12") +COUNTIFS(CSV!$B:$B,$A104,CSV!$Y:$Y,"&lt;12"))/$D104</f>
        <v>0.6785714285714286</v>
      </c>
      <c r="U104" s="8">
        <f>COUNTIFS(CSV!$A:$A,$A104,CSV!$Y:$Y,"&lt;12")/$B104</f>
        <v>0.5</v>
      </c>
      <c r="V104" s="8">
        <f>COUNTIFS(CSV!$B:$B,$A104,CSV!$Y:$Y,"&lt;12")/$C104</f>
        <v>0.8571428571428571</v>
      </c>
    </row>
    <row r="105" spans="1:22" x14ac:dyDescent="0.3">
      <c r="A105" t="s">
        <v>206</v>
      </c>
      <c r="B105" s="9">
        <f>COUNTIF(CSV!A:A,A105)</f>
        <v>14</v>
      </c>
      <c r="C105" s="4">
        <f>COUNTIF(CSV!B:B,A105)</f>
        <v>14</v>
      </c>
      <c r="D105" s="4">
        <f t="shared" si="3"/>
        <v>28</v>
      </c>
      <c r="E105" s="10">
        <f>(SUMIF(CSV!$A:$A,$A105,CSV!$Y:$Y)  + SUMIF(CSV!$B:$B,$A105,CSV!$Y:$Y) )/$D105</f>
        <v>10.392857142857142</v>
      </c>
      <c r="F105" s="6">
        <f>SUMIF(CSV!$A:$A,$A105,CSV!$Y:$Y)/$B105</f>
        <v>11.071428571428571</v>
      </c>
      <c r="G105" s="6">
        <f>SUMIF(CSV!$B:$B,$A105,CSV!$Y:$Y)/$C105</f>
        <v>9.7142857142857135</v>
      </c>
      <c r="H105" s="10">
        <f>(SUMIF(CSV!$A:$A,$A105,CSV!$U:$U)  + SUMIF(CSV!$B:$B,$A105,CSV!$V:$V) )/$D105</f>
        <v>5.0714285714285712</v>
      </c>
      <c r="I105" s="6">
        <f>SUMIF(CSV!$A:$A,$A105,CSV!$U:$U)/$B105</f>
        <v>5.6428571428571432</v>
      </c>
      <c r="J105" s="6">
        <f>SUMIF(CSV!$B:$B,$A105,CSV!$V:$V)/$C105</f>
        <v>4.5</v>
      </c>
      <c r="K105" s="10">
        <f>(SUMIF(CSV!$A:$A,$A105,CSV!$W:$W)  + SUMIF(CSV!$B:$B,$A105,CSV!$X:$X) )/$D105</f>
        <v>5.3214285714285712</v>
      </c>
      <c r="L105" s="6">
        <f>SUMIF(CSV!$A:$A,$A105,CSV!$W:$W)/$B105</f>
        <v>5.4285714285714288</v>
      </c>
      <c r="M105" s="6">
        <f>SUMIF(CSV!$B:$B,$A105,CSV!$X:$X)/$C105</f>
        <v>5.2142857142857144</v>
      </c>
      <c r="N105" s="11">
        <f>(COUNTIFS(CSV!$A:$A,$A105,CSV!$Y:$Y,"&gt;8") +COUNTIFS(CSV!$B:$B,$A105,CSV!$Y:$Y,"&gt;8"))/$D105</f>
        <v>0.6428571428571429</v>
      </c>
      <c r="O105" s="8">
        <f>COUNTIFS(CSV!$A:$A,$A105,CSV!$Y:$Y,"&gt;8")/$B105</f>
        <v>0.6428571428571429</v>
      </c>
      <c r="P105" s="8">
        <f>COUNTIFS(CSV!$B:$B,$A105,CSV!$Y:$Y,"&gt;8")/$C105</f>
        <v>0.6428571428571429</v>
      </c>
      <c r="Q105" s="11">
        <f>(COUNTIFS(CSV!$A:$A,$A105,CSV!$Y:$Y,"&gt;10") +COUNTIFS(CSV!$B:$B,$A105,CSV!$Y:$Y,"&gt;10"))/$D105</f>
        <v>0.42857142857142855</v>
      </c>
      <c r="R105" s="8">
        <f>COUNTIFS(CSV!$A:$A,$A105,CSV!$Y:$Y,"&gt;10")/$B105</f>
        <v>0.42857142857142855</v>
      </c>
      <c r="S105" s="8">
        <f>COUNTIFS(CSV!$B:$B,$A105,CSV!$Y:$Y,"&gt;10")/$C105</f>
        <v>0.42857142857142855</v>
      </c>
      <c r="T105" s="11">
        <f>(COUNTIFS(CSV!$A:$A,$A105,CSV!$Y:$Y,"&lt;12") +COUNTIFS(CSV!$B:$B,$A105,CSV!$Y:$Y,"&lt;12"))/$D105</f>
        <v>0.6428571428571429</v>
      </c>
      <c r="U105" s="8">
        <f>COUNTIFS(CSV!$A:$A,$A105,CSV!$Y:$Y,"&lt;12")/$B105</f>
        <v>0.5714285714285714</v>
      </c>
      <c r="V105" s="8">
        <f>COUNTIFS(CSV!$B:$B,$A105,CSV!$Y:$Y,"&lt;12")/$C105</f>
        <v>0.7142857142857143</v>
      </c>
    </row>
    <row r="106" spans="1:22" x14ac:dyDescent="0.3">
      <c r="A106" t="s">
        <v>197</v>
      </c>
      <c r="B106" s="9">
        <f>COUNTIF(CSV!A:A,A106)</f>
        <v>13</v>
      </c>
      <c r="C106" s="4">
        <f>COUNTIF(CSV!B:B,A106)</f>
        <v>14</v>
      </c>
      <c r="D106" s="4">
        <f t="shared" si="3"/>
        <v>27</v>
      </c>
      <c r="E106" s="10">
        <f>(SUMIF(CSV!$A:$A,$A106,CSV!$Y:$Y)  + SUMIF(CSV!$B:$B,$A106,CSV!$Y:$Y) )/$D106</f>
        <v>11.111111111111111</v>
      </c>
      <c r="F106" s="6">
        <f>SUMIF(CSV!$A:$A,$A106,CSV!$Y:$Y)/$B106</f>
        <v>11.23076923076923</v>
      </c>
      <c r="G106" s="6">
        <f>SUMIF(CSV!$B:$B,$A106,CSV!$Y:$Y)/$C106</f>
        <v>11</v>
      </c>
      <c r="H106" s="10">
        <f>(SUMIF(CSV!$A:$A,$A106,CSV!$U:$U)  + SUMIF(CSV!$B:$B,$A106,CSV!$V:$V) )/$D106</f>
        <v>5.7407407407407405</v>
      </c>
      <c r="I106" s="6">
        <f>SUMIF(CSV!$A:$A,$A106,CSV!$U:$U)/$B106</f>
        <v>5.6923076923076925</v>
      </c>
      <c r="J106" s="6">
        <f>SUMIF(CSV!$B:$B,$A106,CSV!$V:$V)/$C106</f>
        <v>5.7857142857142856</v>
      </c>
      <c r="K106" s="10">
        <f>(SUMIF(CSV!$A:$A,$A106,CSV!$W:$W)  + SUMIF(CSV!$B:$B,$A106,CSV!$X:$X) )/$D106</f>
        <v>5.3703703703703702</v>
      </c>
      <c r="L106" s="6">
        <f>SUMIF(CSV!$A:$A,$A106,CSV!$W:$W)/$B106</f>
        <v>5.5384615384615383</v>
      </c>
      <c r="M106" s="6">
        <f>SUMIF(CSV!$B:$B,$A106,CSV!$X:$X)/$C106</f>
        <v>5.2142857142857144</v>
      </c>
      <c r="N106" s="11">
        <f>(COUNTIFS(CSV!$A:$A,$A106,CSV!$Y:$Y,"&gt;8") +COUNTIFS(CSV!$B:$B,$A106,CSV!$Y:$Y,"&gt;8"))/$D106</f>
        <v>0.81481481481481477</v>
      </c>
      <c r="O106" s="8">
        <f>COUNTIFS(CSV!$A:$A,$A106,CSV!$Y:$Y,"&gt;8")/$B106</f>
        <v>0.84615384615384615</v>
      </c>
      <c r="P106" s="8">
        <f>COUNTIFS(CSV!$B:$B,$A106,CSV!$Y:$Y,"&gt;8")/$C106</f>
        <v>0.7857142857142857</v>
      </c>
      <c r="Q106" s="11">
        <f>(COUNTIFS(CSV!$A:$A,$A106,CSV!$Y:$Y,"&gt;10") +COUNTIFS(CSV!$B:$B,$A106,CSV!$Y:$Y,"&gt;10"))/$D106</f>
        <v>0.48148148148148145</v>
      </c>
      <c r="R106" s="8">
        <f>COUNTIFS(CSV!$A:$A,$A106,CSV!$Y:$Y,"&gt;10")/$B106</f>
        <v>0.38461538461538464</v>
      </c>
      <c r="S106" s="8">
        <f>COUNTIFS(CSV!$B:$B,$A106,CSV!$Y:$Y,"&gt;10")/$C106</f>
        <v>0.5714285714285714</v>
      </c>
      <c r="T106" s="11">
        <f>(COUNTIFS(CSV!$A:$A,$A106,CSV!$Y:$Y,"&lt;12") +COUNTIFS(CSV!$B:$B,$A106,CSV!$Y:$Y,"&lt;12"))/$D106</f>
        <v>0.59259259259259256</v>
      </c>
      <c r="U106" s="8">
        <f>COUNTIFS(CSV!$A:$A,$A106,CSV!$Y:$Y,"&lt;12")/$B106</f>
        <v>0.69230769230769229</v>
      </c>
      <c r="V106" s="8">
        <f>COUNTIFS(CSV!$B:$B,$A106,CSV!$Y:$Y,"&lt;12")/$C106</f>
        <v>0.5</v>
      </c>
    </row>
    <row r="107" spans="1:22" x14ac:dyDescent="0.3">
      <c r="A107" t="s">
        <v>208</v>
      </c>
      <c r="B107" s="9">
        <f>COUNTIF(CSV!A:A,A107)</f>
        <v>14</v>
      </c>
      <c r="C107" s="4">
        <f>COUNTIF(CSV!B:B,A107)</f>
        <v>14</v>
      </c>
      <c r="D107" s="4">
        <f t="shared" si="3"/>
        <v>28</v>
      </c>
      <c r="E107" s="10">
        <f>(SUMIF(CSV!$A:$A,$A107,CSV!$Y:$Y)  + SUMIF(CSV!$B:$B,$A107,CSV!$Y:$Y) )/$D107</f>
        <v>11.75</v>
      </c>
      <c r="F107" s="6">
        <f>SUMIF(CSV!$A:$A,$A107,CSV!$Y:$Y)/$B107</f>
        <v>10.214285714285714</v>
      </c>
      <c r="G107" s="6">
        <f>SUMIF(CSV!$B:$B,$A107,CSV!$Y:$Y)/$C107</f>
        <v>13.285714285714286</v>
      </c>
      <c r="H107" s="10">
        <f>(SUMIF(CSV!$A:$A,$A107,CSV!$U:$U)  + SUMIF(CSV!$B:$B,$A107,CSV!$V:$V) )/$D107</f>
        <v>5.75</v>
      </c>
      <c r="I107" s="6">
        <f>SUMIF(CSV!$A:$A,$A107,CSV!$U:$U)/$B107</f>
        <v>5.2142857142857144</v>
      </c>
      <c r="J107" s="6">
        <f>SUMIF(CSV!$B:$B,$A107,CSV!$V:$V)/$C107</f>
        <v>6.2857142857142856</v>
      </c>
      <c r="K107" s="10">
        <f>(SUMIF(CSV!$A:$A,$A107,CSV!$W:$W)  + SUMIF(CSV!$B:$B,$A107,CSV!$X:$X) )/$D107</f>
        <v>6</v>
      </c>
      <c r="L107" s="6">
        <f>SUMIF(CSV!$A:$A,$A107,CSV!$W:$W)/$B107</f>
        <v>5</v>
      </c>
      <c r="M107" s="6">
        <f>SUMIF(CSV!$B:$B,$A107,CSV!$X:$X)/$C107</f>
        <v>7</v>
      </c>
      <c r="N107" s="11">
        <f>(COUNTIFS(CSV!$A:$A,$A107,CSV!$Y:$Y,"&gt;8") +COUNTIFS(CSV!$B:$B,$A107,CSV!$Y:$Y,"&gt;8"))/$D107</f>
        <v>0.7857142857142857</v>
      </c>
      <c r="O107" s="8">
        <f>COUNTIFS(CSV!$A:$A,$A107,CSV!$Y:$Y,"&gt;8")/$B107</f>
        <v>0.7142857142857143</v>
      </c>
      <c r="P107" s="8">
        <f>COUNTIFS(CSV!$B:$B,$A107,CSV!$Y:$Y,"&gt;8")/$C107</f>
        <v>0.8571428571428571</v>
      </c>
      <c r="Q107" s="11">
        <f>(COUNTIFS(CSV!$A:$A,$A107,CSV!$Y:$Y,"&gt;10") +COUNTIFS(CSV!$B:$B,$A107,CSV!$Y:$Y,"&gt;10"))/$D107</f>
        <v>0.5714285714285714</v>
      </c>
      <c r="R107" s="8">
        <f>COUNTIFS(CSV!$A:$A,$A107,CSV!$Y:$Y,"&gt;10")/$B107</f>
        <v>0.5</v>
      </c>
      <c r="S107" s="8">
        <f>COUNTIFS(CSV!$B:$B,$A107,CSV!$Y:$Y,"&gt;10")/$C107</f>
        <v>0.6428571428571429</v>
      </c>
      <c r="T107" s="11">
        <f>(COUNTIFS(CSV!$A:$A,$A107,CSV!$Y:$Y,"&lt;12") +COUNTIFS(CSV!$B:$B,$A107,CSV!$Y:$Y,"&lt;12"))/$D107</f>
        <v>0.5357142857142857</v>
      </c>
      <c r="U107" s="8">
        <f>COUNTIFS(CSV!$A:$A,$A107,CSV!$Y:$Y,"&lt;12")/$B107</f>
        <v>0.7142857142857143</v>
      </c>
      <c r="V107" s="8">
        <f>COUNTIFS(CSV!$B:$B,$A107,CSV!$Y:$Y,"&lt;12")/$C107</f>
        <v>0.35714285714285715</v>
      </c>
    </row>
    <row r="108" spans="1:22" x14ac:dyDescent="0.3">
      <c r="A108" t="s">
        <v>207</v>
      </c>
      <c r="B108" s="9">
        <f>COUNTIF(CSV!A:A,A108)</f>
        <v>14</v>
      </c>
      <c r="C108" s="4">
        <f>COUNTIF(CSV!B:B,A108)</f>
        <v>14</v>
      </c>
      <c r="D108" s="4">
        <f t="shared" si="3"/>
        <v>28</v>
      </c>
      <c r="E108" s="10">
        <f>(SUMIF(CSV!$A:$A,$A108,CSV!$Y:$Y)  + SUMIF(CSV!$B:$B,$A108,CSV!$Y:$Y) )/$D108</f>
        <v>11</v>
      </c>
      <c r="F108" s="6">
        <f>SUMIF(CSV!$A:$A,$A108,CSV!$Y:$Y)/$B108</f>
        <v>10.571428571428571</v>
      </c>
      <c r="G108" s="6">
        <f>SUMIF(CSV!$B:$B,$A108,CSV!$Y:$Y)/$C108</f>
        <v>11.428571428571429</v>
      </c>
      <c r="H108" s="10">
        <f>(SUMIF(CSV!$A:$A,$A108,CSV!$U:$U)  + SUMIF(CSV!$B:$B,$A108,CSV!$V:$V) )/$D108</f>
        <v>5.8571428571428568</v>
      </c>
      <c r="I108" s="6">
        <f>SUMIF(CSV!$A:$A,$A108,CSV!$U:$U)/$B108</f>
        <v>6.1428571428571432</v>
      </c>
      <c r="J108" s="6">
        <f>SUMIF(CSV!$B:$B,$A108,CSV!$V:$V)/$C108</f>
        <v>5.5714285714285712</v>
      </c>
      <c r="K108" s="10">
        <f>(SUMIF(CSV!$A:$A,$A108,CSV!$W:$W)  + SUMIF(CSV!$B:$B,$A108,CSV!$X:$X) )/$D108</f>
        <v>5.1428571428571432</v>
      </c>
      <c r="L108" s="6">
        <f>SUMIF(CSV!$A:$A,$A108,CSV!$W:$W)/$B108</f>
        <v>4.4285714285714288</v>
      </c>
      <c r="M108" s="6">
        <f>SUMIF(CSV!$B:$B,$A108,CSV!$X:$X)/$C108</f>
        <v>5.8571428571428568</v>
      </c>
      <c r="N108" s="11">
        <f>(COUNTIFS(CSV!$A:$A,$A108,CSV!$Y:$Y,"&gt;8") +COUNTIFS(CSV!$B:$B,$A108,CSV!$Y:$Y,"&gt;8"))/$D108</f>
        <v>0.8928571428571429</v>
      </c>
      <c r="O108" s="8">
        <f>COUNTIFS(CSV!$A:$A,$A108,CSV!$Y:$Y,"&gt;8")/$B108</f>
        <v>0.9285714285714286</v>
      </c>
      <c r="P108" s="8">
        <f>COUNTIFS(CSV!$B:$B,$A108,CSV!$Y:$Y,"&gt;8")/$C108</f>
        <v>0.8571428571428571</v>
      </c>
      <c r="Q108" s="11">
        <f>(COUNTIFS(CSV!$A:$A,$A108,CSV!$Y:$Y,"&gt;10") +COUNTIFS(CSV!$B:$B,$A108,CSV!$Y:$Y,"&gt;10"))/$D108</f>
        <v>0.5357142857142857</v>
      </c>
      <c r="R108" s="8">
        <f>COUNTIFS(CSV!$A:$A,$A108,CSV!$Y:$Y,"&gt;10")/$B108</f>
        <v>0.5</v>
      </c>
      <c r="S108" s="8">
        <f>COUNTIFS(CSV!$B:$B,$A108,CSV!$Y:$Y,"&gt;10")/$C108</f>
        <v>0.5714285714285714</v>
      </c>
      <c r="T108" s="11">
        <f>(COUNTIFS(CSV!$A:$A,$A108,CSV!$Y:$Y,"&lt;12") +COUNTIFS(CSV!$B:$B,$A108,CSV!$Y:$Y,"&lt;12"))/$D108</f>
        <v>0.6071428571428571</v>
      </c>
      <c r="U108" s="8">
        <f>COUNTIFS(CSV!$A:$A,$A108,CSV!$Y:$Y,"&lt;12")/$B108</f>
        <v>0.6428571428571429</v>
      </c>
      <c r="V108" s="8">
        <f>COUNTIFS(CSV!$B:$B,$A108,CSV!$Y:$Y,"&lt;12")/$C108</f>
        <v>0.5714285714285714</v>
      </c>
    </row>
    <row r="109" spans="1:22" x14ac:dyDescent="0.3">
      <c r="A109" t="s">
        <v>223</v>
      </c>
      <c r="B109" s="9">
        <f>COUNTIF(CSV!A:A,A109)</f>
        <v>14</v>
      </c>
      <c r="C109" s="4">
        <f>COUNTIF(CSV!B:B,A109)</f>
        <v>15</v>
      </c>
      <c r="D109" s="4">
        <f t="shared" si="3"/>
        <v>29</v>
      </c>
      <c r="E109" s="10">
        <f>(SUMIF(CSV!$A:$A,$A109,CSV!$Y:$Y)  + SUMIF(CSV!$B:$B,$A109,CSV!$Y:$Y) )/$D109</f>
        <v>10.862068965517242</v>
      </c>
      <c r="F109" s="6">
        <f>SUMIF(CSV!$A:$A,$A109,CSV!$Y:$Y)/$B109</f>
        <v>11.142857142857142</v>
      </c>
      <c r="G109" s="6">
        <f>SUMIF(CSV!$B:$B,$A109,CSV!$Y:$Y)/$C109</f>
        <v>10.6</v>
      </c>
      <c r="H109" s="10">
        <f>(SUMIF(CSV!$A:$A,$A109,CSV!$U:$U)  + SUMIF(CSV!$B:$B,$A109,CSV!$V:$V) )/$D109</f>
        <v>6.1724137931034484</v>
      </c>
      <c r="I109" s="6">
        <f>SUMIF(CSV!$A:$A,$A109,CSV!$U:$U)/$B109</f>
        <v>7.6428571428571432</v>
      </c>
      <c r="J109" s="6">
        <f>SUMIF(CSV!$B:$B,$A109,CSV!$V:$V)/$C109</f>
        <v>4.8</v>
      </c>
      <c r="K109" s="10">
        <f>(SUMIF(CSV!$A:$A,$A109,CSV!$W:$W)  + SUMIF(CSV!$B:$B,$A109,CSV!$X:$X) )/$D109</f>
        <v>4.6896551724137927</v>
      </c>
      <c r="L109" s="6">
        <f>SUMIF(CSV!$A:$A,$A109,CSV!$W:$W)/$B109</f>
        <v>3.5</v>
      </c>
      <c r="M109" s="6">
        <f>SUMIF(CSV!$B:$B,$A109,CSV!$X:$X)/$C109</f>
        <v>5.8</v>
      </c>
      <c r="N109" s="11">
        <f>(COUNTIFS(CSV!$A:$A,$A109,CSV!$Y:$Y,"&gt;8") +COUNTIFS(CSV!$B:$B,$A109,CSV!$Y:$Y,"&gt;8"))/$D109</f>
        <v>0.65517241379310343</v>
      </c>
      <c r="O109" s="8">
        <f>COUNTIFS(CSV!$A:$A,$A109,CSV!$Y:$Y,"&gt;8")/$B109</f>
        <v>0.5714285714285714</v>
      </c>
      <c r="P109" s="8">
        <f>COUNTIFS(CSV!$B:$B,$A109,CSV!$Y:$Y,"&gt;8")/$C109</f>
        <v>0.73333333333333328</v>
      </c>
      <c r="Q109" s="11">
        <f>(COUNTIFS(CSV!$A:$A,$A109,CSV!$Y:$Y,"&gt;10") +COUNTIFS(CSV!$B:$B,$A109,CSV!$Y:$Y,"&gt;10"))/$D109</f>
        <v>0.51724137931034486</v>
      </c>
      <c r="R109" s="8">
        <f>COUNTIFS(CSV!$A:$A,$A109,CSV!$Y:$Y,"&gt;10")/$B109</f>
        <v>0.5</v>
      </c>
      <c r="S109" s="8">
        <f>COUNTIFS(CSV!$B:$B,$A109,CSV!$Y:$Y,"&gt;10")/$C109</f>
        <v>0.53333333333333333</v>
      </c>
      <c r="T109" s="11">
        <f>(COUNTIFS(CSV!$A:$A,$A109,CSV!$Y:$Y,"&lt;12") +COUNTIFS(CSV!$B:$B,$A109,CSV!$Y:$Y,"&lt;12"))/$D109</f>
        <v>0.55172413793103448</v>
      </c>
      <c r="U109" s="8">
        <f>COUNTIFS(CSV!$A:$A,$A109,CSV!$Y:$Y,"&lt;12")/$B109</f>
        <v>0.5</v>
      </c>
      <c r="V109" s="8">
        <f>COUNTIFS(CSV!$B:$B,$A109,CSV!$Y:$Y,"&lt;12")/$C109</f>
        <v>0.6</v>
      </c>
    </row>
    <row r="110" spans="1:22" x14ac:dyDescent="0.3">
      <c r="A110" t="s">
        <v>240</v>
      </c>
      <c r="B110" s="9">
        <f>COUNTIF(CSV!A:A,A110)</f>
        <v>15</v>
      </c>
      <c r="C110" s="4">
        <f>COUNTIF(CSV!B:B,A110)</f>
        <v>14</v>
      </c>
      <c r="D110" s="4">
        <f t="shared" si="3"/>
        <v>29</v>
      </c>
      <c r="E110" s="10">
        <f>(SUMIF(CSV!$A:$A,$A110,CSV!$Y:$Y)  + SUMIF(CSV!$B:$B,$A110,CSV!$Y:$Y) )/$D110</f>
        <v>10.103448275862069</v>
      </c>
      <c r="F110" s="6">
        <f>SUMIF(CSV!$A:$A,$A110,CSV!$Y:$Y)/$B110</f>
        <v>9.3333333333333339</v>
      </c>
      <c r="G110" s="6">
        <f>SUMIF(CSV!$B:$B,$A110,CSV!$Y:$Y)/$C110</f>
        <v>10.928571428571429</v>
      </c>
      <c r="H110" s="10">
        <f>(SUMIF(CSV!$A:$A,$A110,CSV!$U:$U)  + SUMIF(CSV!$B:$B,$A110,CSV!$V:$V) )/$D110</f>
        <v>5.3448275862068968</v>
      </c>
      <c r="I110" s="6">
        <f>SUMIF(CSV!$A:$A,$A110,CSV!$U:$U)/$B110</f>
        <v>5.7333333333333334</v>
      </c>
      <c r="J110" s="6">
        <f>SUMIF(CSV!$B:$B,$A110,CSV!$V:$V)/$C110</f>
        <v>4.9285714285714288</v>
      </c>
      <c r="K110" s="10">
        <f>(SUMIF(CSV!$A:$A,$A110,CSV!$W:$W)  + SUMIF(CSV!$B:$B,$A110,CSV!$X:$X) )/$D110</f>
        <v>4.7586206896551726</v>
      </c>
      <c r="L110" s="6">
        <f>SUMIF(CSV!$A:$A,$A110,CSV!$W:$W)/$B110</f>
        <v>3.6</v>
      </c>
      <c r="M110" s="6">
        <f>SUMIF(CSV!$B:$B,$A110,CSV!$X:$X)/$C110</f>
        <v>6</v>
      </c>
      <c r="N110" s="11">
        <f>(COUNTIFS(CSV!$A:$A,$A110,CSV!$Y:$Y,"&gt;8") +COUNTIFS(CSV!$B:$B,$A110,CSV!$Y:$Y,"&gt;8"))/$D110</f>
        <v>0.62068965517241381</v>
      </c>
      <c r="O110" s="8">
        <f>COUNTIFS(CSV!$A:$A,$A110,CSV!$Y:$Y,"&gt;8")/$B110</f>
        <v>0.4</v>
      </c>
      <c r="P110" s="8">
        <f>COUNTIFS(CSV!$B:$B,$A110,CSV!$Y:$Y,"&gt;8")/$C110</f>
        <v>0.8571428571428571</v>
      </c>
      <c r="Q110" s="11">
        <f>(COUNTIFS(CSV!$A:$A,$A110,CSV!$Y:$Y,"&gt;10") +COUNTIFS(CSV!$B:$B,$A110,CSV!$Y:$Y,"&gt;10"))/$D110</f>
        <v>0.34482758620689657</v>
      </c>
      <c r="R110" s="8">
        <f>COUNTIFS(CSV!$A:$A,$A110,CSV!$Y:$Y,"&gt;10")/$B110</f>
        <v>0.33333333333333331</v>
      </c>
      <c r="S110" s="8">
        <f>COUNTIFS(CSV!$B:$B,$A110,CSV!$Y:$Y,"&gt;10")/$C110</f>
        <v>0.35714285714285715</v>
      </c>
      <c r="T110" s="11">
        <f>(COUNTIFS(CSV!$A:$A,$A110,CSV!$Y:$Y,"&lt;12") +COUNTIFS(CSV!$B:$B,$A110,CSV!$Y:$Y,"&lt;12"))/$D110</f>
        <v>0.72413793103448276</v>
      </c>
      <c r="U110" s="8">
        <f>COUNTIFS(CSV!$A:$A,$A110,CSV!$Y:$Y,"&lt;12")/$B110</f>
        <v>0.8</v>
      </c>
      <c r="V110" s="8">
        <f>COUNTIFS(CSV!$B:$B,$A110,CSV!$Y:$Y,"&lt;12")/$C110</f>
        <v>0.6428571428571429</v>
      </c>
    </row>
    <row r="111" spans="1:22" x14ac:dyDescent="0.3">
      <c r="A111" t="s">
        <v>226</v>
      </c>
      <c r="B111" s="9">
        <f>COUNTIF(CSV!A:A,A111)</f>
        <v>15</v>
      </c>
      <c r="C111" s="4">
        <f>COUNTIF(CSV!B:B,A111)</f>
        <v>14</v>
      </c>
      <c r="D111" s="4">
        <f t="shared" si="3"/>
        <v>29</v>
      </c>
      <c r="E111" s="10">
        <f>(SUMIF(CSV!$A:$A,$A111,CSV!$Y:$Y)  + SUMIF(CSV!$B:$B,$A111,CSV!$Y:$Y) )/$D111</f>
        <v>10.758620689655173</v>
      </c>
      <c r="F111" s="6">
        <f>SUMIF(CSV!$A:$A,$A111,CSV!$Y:$Y)/$B111</f>
        <v>11.933333333333334</v>
      </c>
      <c r="G111" s="6">
        <f>SUMIF(CSV!$B:$B,$A111,CSV!$Y:$Y)/$C111</f>
        <v>9.5</v>
      </c>
      <c r="H111" s="10">
        <f>(SUMIF(CSV!$A:$A,$A111,CSV!$U:$U)  + SUMIF(CSV!$B:$B,$A111,CSV!$V:$V) )/$D111</f>
        <v>5.5172413793103452</v>
      </c>
      <c r="I111" s="6">
        <f>SUMIF(CSV!$A:$A,$A111,CSV!$U:$U)/$B111</f>
        <v>6.5333333333333332</v>
      </c>
      <c r="J111" s="6">
        <f>SUMIF(CSV!$B:$B,$A111,CSV!$V:$V)/$C111</f>
        <v>4.4285714285714288</v>
      </c>
      <c r="K111" s="10">
        <f>(SUMIF(CSV!$A:$A,$A111,CSV!$W:$W)  + SUMIF(CSV!$B:$B,$A111,CSV!$X:$X) )/$D111</f>
        <v>5.2413793103448274</v>
      </c>
      <c r="L111" s="6">
        <f>SUMIF(CSV!$A:$A,$A111,CSV!$W:$W)/$B111</f>
        <v>5.4</v>
      </c>
      <c r="M111" s="6">
        <f>SUMIF(CSV!$B:$B,$A111,CSV!$X:$X)/$C111</f>
        <v>5.0714285714285712</v>
      </c>
      <c r="N111" s="11">
        <f>(COUNTIFS(CSV!$A:$A,$A111,CSV!$Y:$Y,"&gt;8") +COUNTIFS(CSV!$B:$B,$A111,CSV!$Y:$Y,"&gt;8"))/$D111</f>
        <v>0.68965517241379315</v>
      </c>
      <c r="O111" s="8">
        <f>COUNTIFS(CSV!$A:$A,$A111,CSV!$Y:$Y,"&gt;8")/$B111</f>
        <v>0.8</v>
      </c>
      <c r="P111" s="8">
        <f>COUNTIFS(CSV!$B:$B,$A111,CSV!$Y:$Y,"&gt;8")/$C111</f>
        <v>0.5714285714285714</v>
      </c>
      <c r="Q111" s="11">
        <f>(COUNTIFS(CSV!$A:$A,$A111,CSV!$Y:$Y,"&gt;10") +COUNTIFS(CSV!$B:$B,$A111,CSV!$Y:$Y,"&gt;10"))/$D111</f>
        <v>0.55172413793103448</v>
      </c>
      <c r="R111" s="8">
        <f>COUNTIFS(CSV!$A:$A,$A111,CSV!$Y:$Y,"&gt;10")/$B111</f>
        <v>0.8</v>
      </c>
      <c r="S111" s="8">
        <f>COUNTIFS(CSV!$B:$B,$A111,CSV!$Y:$Y,"&gt;10")/$C111</f>
        <v>0.2857142857142857</v>
      </c>
      <c r="T111" s="11">
        <f>(COUNTIFS(CSV!$A:$A,$A111,CSV!$Y:$Y,"&lt;12") +COUNTIFS(CSV!$B:$B,$A111,CSV!$Y:$Y,"&lt;12"))/$D111</f>
        <v>0.55172413793103448</v>
      </c>
      <c r="U111" s="8">
        <f>COUNTIFS(CSV!$A:$A,$A111,CSV!$Y:$Y,"&lt;12")/$B111</f>
        <v>0.33333333333333331</v>
      </c>
      <c r="V111" s="8">
        <f>COUNTIFS(CSV!$B:$B,$A111,CSV!$Y:$Y,"&lt;12")/$C111</f>
        <v>0.7857142857142857</v>
      </c>
    </row>
    <row r="112" spans="1:22" x14ac:dyDescent="0.3">
      <c r="A112" t="s">
        <v>237</v>
      </c>
      <c r="B112" s="9">
        <f>COUNTIF(CSV!A:A,A112)</f>
        <v>13</v>
      </c>
      <c r="C112" s="4">
        <f>COUNTIF(CSV!B:B,A112)</f>
        <v>15</v>
      </c>
      <c r="D112" s="4">
        <f t="shared" si="3"/>
        <v>28</v>
      </c>
      <c r="E112" s="10">
        <f>(SUMIF(CSV!$A:$A,$A112,CSV!$Y:$Y)  + SUMIF(CSV!$B:$B,$A112,CSV!$Y:$Y) )/$D112</f>
        <v>9.9285714285714288</v>
      </c>
      <c r="F112" s="6">
        <f>SUMIF(CSV!$A:$A,$A112,CSV!$Y:$Y)/$B112</f>
        <v>9.6923076923076916</v>
      </c>
      <c r="G112" s="6">
        <f>SUMIF(CSV!$B:$B,$A112,CSV!$Y:$Y)/$C112</f>
        <v>10.133333333333333</v>
      </c>
      <c r="H112" s="10">
        <f>(SUMIF(CSV!$A:$A,$A112,CSV!$U:$U)  + SUMIF(CSV!$B:$B,$A112,CSV!$V:$V) )/$D112</f>
        <v>4.75</v>
      </c>
      <c r="I112" s="6">
        <f>SUMIF(CSV!$A:$A,$A112,CSV!$U:$U)/$B112</f>
        <v>4.8461538461538458</v>
      </c>
      <c r="J112" s="6">
        <f>SUMIF(CSV!$B:$B,$A112,CSV!$V:$V)/$C112</f>
        <v>4.666666666666667</v>
      </c>
      <c r="K112" s="10">
        <f>(SUMIF(CSV!$A:$A,$A112,CSV!$W:$W)  + SUMIF(CSV!$B:$B,$A112,CSV!$X:$X) )/$D112</f>
        <v>5.1785714285714288</v>
      </c>
      <c r="L112" s="6">
        <f>SUMIF(CSV!$A:$A,$A112,CSV!$W:$W)/$B112</f>
        <v>4.8461538461538458</v>
      </c>
      <c r="M112" s="6">
        <f>SUMIF(CSV!$B:$B,$A112,CSV!$X:$X)/$C112</f>
        <v>5.4666666666666668</v>
      </c>
      <c r="N112" s="11">
        <f>(COUNTIFS(CSV!$A:$A,$A112,CSV!$Y:$Y,"&gt;8") +COUNTIFS(CSV!$B:$B,$A112,CSV!$Y:$Y,"&gt;8"))/$D112</f>
        <v>0.5357142857142857</v>
      </c>
      <c r="O112" s="8">
        <f>COUNTIFS(CSV!$A:$A,$A112,CSV!$Y:$Y,"&gt;8")/$B112</f>
        <v>0.61538461538461542</v>
      </c>
      <c r="P112" s="8">
        <f>COUNTIFS(CSV!$B:$B,$A112,CSV!$Y:$Y,"&gt;8")/$C112</f>
        <v>0.46666666666666667</v>
      </c>
      <c r="Q112" s="11">
        <f>(COUNTIFS(CSV!$A:$A,$A112,CSV!$Y:$Y,"&gt;10") +COUNTIFS(CSV!$B:$B,$A112,CSV!$Y:$Y,"&gt;10"))/$D112</f>
        <v>0.42857142857142855</v>
      </c>
      <c r="R112" s="8">
        <f>COUNTIFS(CSV!$A:$A,$A112,CSV!$Y:$Y,"&gt;10")/$B112</f>
        <v>0.46153846153846156</v>
      </c>
      <c r="S112" s="8">
        <f>COUNTIFS(CSV!$B:$B,$A112,CSV!$Y:$Y,"&gt;10")/$C112</f>
        <v>0.4</v>
      </c>
      <c r="T112" s="11">
        <f>(COUNTIFS(CSV!$A:$A,$A112,CSV!$Y:$Y,"&lt;12") +COUNTIFS(CSV!$B:$B,$A112,CSV!$Y:$Y,"&lt;12"))/$D112</f>
        <v>0.6785714285714286</v>
      </c>
      <c r="U112" s="8">
        <f>COUNTIFS(CSV!$A:$A,$A112,CSV!$Y:$Y,"&lt;12")/$B112</f>
        <v>0.76923076923076927</v>
      </c>
      <c r="V112" s="8">
        <f>COUNTIFS(CSV!$B:$B,$A112,CSV!$Y:$Y,"&lt;12")/$C112</f>
        <v>0.6</v>
      </c>
    </row>
    <row r="113" spans="1:22" x14ac:dyDescent="0.3">
      <c r="A113" t="s">
        <v>222</v>
      </c>
      <c r="B113" s="9">
        <f>COUNTIF(CSV!A:A,A113)</f>
        <v>15</v>
      </c>
      <c r="C113" s="4">
        <f>COUNTIF(CSV!B:B,A113)</f>
        <v>14</v>
      </c>
      <c r="D113" s="4">
        <f t="shared" si="3"/>
        <v>29</v>
      </c>
      <c r="E113" s="10">
        <f>(SUMIF(CSV!$A:$A,$A113,CSV!$Y:$Y)  + SUMIF(CSV!$B:$B,$A113,CSV!$Y:$Y) )/$D113</f>
        <v>9.7931034482758612</v>
      </c>
      <c r="F113" s="6">
        <f>SUMIF(CSV!$A:$A,$A113,CSV!$Y:$Y)/$B113</f>
        <v>10.066666666666666</v>
      </c>
      <c r="G113" s="6">
        <f>SUMIF(CSV!$B:$B,$A113,CSV!$Y:$Y)/$C113</f>
        <v>9.5</v>
      </c>
      <c r="H113" s="10">
        <f>(SUMIF(CSV!$A:$A,$A113,CSV!$U:$U)  + SUMIF(CSV!$B:$B,$A113,CSV!$V:$V) )/$D113</f>
        <v>5.8965517241379306</v>
      </c>
      <c r="I113" s="6">
        <f>SUMIF(CSV!$A:$A,$A113,CSV!$U:$U)/$B113</f>
        <v>6.8</v>
      </c>
      <c r="J113" s="6">
        <f>SUMIF(CSV!$B:$B,$A113,CSV!$V:$V)/$C113</f>
        <v>4.9285714285714288</v>
      </c>
      <c r="K113" s="10">
        <f>(SUMIF(CSV!$A:$A,$A113,CSV!$W:$W)  + SUMIF(CSV!$B:$B,$A113,CSV!$X:$X) )/$D113</f>
        <v>3.896551724137931</v>
      </c>
      <c r="L113" s="6">
        <f>SUMIF(CSV!$A:$A,$A113,CSV!$W:$W)/$B113</f>
        <v>3.2666666666666666</v>
      </c>
      <c r="M113" s="6">
        <f>SUMIF(CSV!$B:$B,$A113,CSV!$X:$X)/$C113</f>
        <v>4.5714285714285712</v>
      </c>
      <c r="N113" s="11">
        <f>(COUNTIFS(CSV!$A:$A,$A113,CSV!$Y:$Y,"&gt;8") +COUNTIFS(CSV!$B:$B,$A113,CSV!$Y:$Y,"&gt;8"))/$D113</f>
        <v>0.62068965517241381</v>
      </c>
      <c r="O113" s="8">
        <f>COUNTIFS(CSV!$A:$A,$A113,CSV!$Y:$Y,"&gt;8")/$B113</f>
        <v>0.66666666666666663</v>
      </c>
      <c r="P113" s="8">
        <f>COUNTIFS(CSV!$B:$B,$A113,CSV!$Y:$Y,"&gt;8")/$C113</f>
        <v>0.5714285714285714</v>
      </c>
      <c r="Q113" s="11">
        <f>(COUNTIFS(CSV!$A:$A,$A113,CSV!$Y:$Y,"&gt;10") +COUNTIFS(CSV!$B:$B,$A113,CSV!$Y:$Y,"&gt;10"))/$D113</f>
        <v>0.41379310344827586</v>
      </c>
      <c r="R113" s="8">
        <f>COUNTIFS(CSV!$A:$A,$A113,CSV!$Y:$Y,"&gt;10")/$B113</f>
        <v>0.46666666666666667</v>
      </c>
      <c r="S113" s="8">
        <f>COUNTIFS(CSV!$B:$B,$A113,CSV!$Y:$Y,"&gt;10")/$C113</f>
        <v>0.35714285714285715</v>
      </c>
      <c r="T113" s="11">
        <f>(COUNTIFS(CSV!$A:$A,$A113,CSV!$Y:$Y,"&lt;12") +COUNTIFS(CSV!$B:$B,$A113,CSV!$Y:$Y,"&lt;12"))/$D113</f>
        <v>0.65517241379310343</v>
      </c>
      <c r="U113" s="8">
        <f>COUNTIFS(CSV!$A:$A,$A113,CSV!$Y:$Y,"&lt;12")/$B113</f>
        <v>0.66666666666666663</v>
      </c>
      <c r="V113" s="8">
        <f>COUNTIFS(CSV!$B:$B,$A113,CSV!$Y:$Y,"&lt;12")/$C113</f>
        <v>0.6428571428571429</v>
      </c>
    </row>
    <row r="114" spans="1:22" x14ac:dyDescent="0.3">
      <c r="A114" t="s">
        <v>236</v>
      </c>
      <c r="B114" s="9">
        <f>COUNTIF(CSV!A:A,A114)</f>
        <v>15</v>
      </c>
      <c r="C114" s="4">
        <f>COUNTIF(CSV!B:B,A114)</f>
        <v>14</v>
      </c>
      <c r="D114" s="4">
        <f t="shared" si="3"/>
        <v>29</v>
      </c>
      <c r="E114" s="10">
        <f>(SUMIF(CSV!$A:$A,$A114,CSV!$Y:$Y)  + SUMIF(CSV!$B:$B,$A114,CSV!$Y:$Y) )/$D114</f>
        <v>10.275862068965518</v>
      </c>
      <c r="F114" s="6">
        <f>SUMIF(CSV!$A:$A,$A114,CSV!$Y:$Y)/$B114</f>
        <v>10.333333333333334</v>
      </c>
      <c r="G114" s="6">
        <f>SUMIF(CSV!$B:$B,$A114,CSV!$Y:$Y)/$C114</f>
        <v>10.214285714285714</v>
      </c>
      <c r="H114" s="10">
        <f>(SUMIF(CSV!$A:$A,$A114,CSV!$U:$U)  + SUMIF(CSV!$B:$B,$A114,CSV!$V:$V) )/$D114</f>
        <v>5.2758620689655169</v>
      </c>
      <c r="I114" s="6">
        <f>SUMIF(CSV!$A:$A,$A114,CSV!$U:$U)/$B114</f>
        <v>5.6</v>
      </c>
      <c r="J114" s="6">
        <f>SUMIF(CSV!$B:$B,$A114,CSV!$V:$V)/$C114</f>
        <v>4.9285714285714288</v>
      </c>
      <c r="K114" s="10">
        <f>(SUMIF(CSV!$A:$A,$A114,CSV!$W:$W)  + SUMIF(CSV!$B:$B,$A114,CSV!$X:$X) )/$D114</f>
        <v>5</v>
      </c>
      <c r="L114" s="6">
        <f>SUMIF(CSV!$A:$A,$A114,CSV!$W:$W)/$B114</f>
        <v>4.7333333333333334</v>
      </c>
      <c r="M114" s="6">
        <f>SUMIF(CSV!$B:$B,$A114,CSV!$X:$X)/$C114</f>
        <v>5.2857142857142856</v>
      </c>
      <c r="N114" s="11">
        <f>(COUNTIFS(CSV!$A:$A,$A114,CSV!$Y:$Y,"&gt;8") +COUNTIFS(CSV!$B:$B,$A114,CSV!$Y:$Y,"&gt;8"))/$D114</f>
        <v>0.62068965517241381</v>
      </c>
      <c r="O114" s="8">
        <f>COUNTIFS(CSV!$A:$A,$A114,CSV!$Y:$Y,"&gt;8")/$B114</f>
        <v>0.6</v>
      </c>
      <c r="P114" s="8">
        <f>COUNTIFS(CSV!$B:$B,$A114,CSV!$Y:$Y,"&gt;8")/$C114</f>
        <v>0.6428571428571429</v>
      </c>
      <c r="Q114" s="11">
        <f>(COUNTIFS(CSV!$A:$A,$A114,CSV!$Y:$Y,"&gt;10") +COUNTIFS(CSV!$B:$B,$A114,CSV!$Y:$Y,"&gt;10"))/$D114</f>
        <v>0.41379310344827586</v>
      </c>
      <c r="R114" s="8">
        <f>COUNTIFS(CSV!$A:$A,$A114,CSV!$Y:$Y,"&gt;10")/$B114</f>
        <v>0.33333333333333331</v>
      </c>
      <c r="S114" s="8">
        <f>COUNTIFS(CSV!$B:$B,$A114,CSV!$Y:$Y,"&gt;10")/$C114</f>
        <v>0.5</v>
      </c>
      <c r="T114" s="11">
        <f>(COUNTIFS(CSV!$A:$A,$A114,CSV!$Y:$Y,"&lt;12") +COUNTIFS(CSV!$B:$B,$A114,CSV!$Y:$Y,"&lt;12"))/$D114</f>
        <v>0.65517241379310343</v>
      </c>
      <c r="U114" s="8">
        <f>COUNTIFS(CSV!$A:$A,$A114,CSV!$Y:$Y,"&lt;12")/$B114</f>
        <v>0.6</v>
      </c>
      <c r="V114" s="8">
        <f>COUNTIFS(CSV!$B:$B,$A114,CSV!$Y:$Y,"&lt;12")/$C114</f>
        <v>0.7142857142857143</v>
      </c>
    </row>
    <row r="115" spans="1:22" x14ac:dyDescent="0.3">
      <c r="A115" t="s">
        <v>233</v>
      </c>
      <c r="B115" s="9">
        <f>COUNTIF(CSV!A:A,A115)</f>
        <v>14</v>
      </c>
      <c r="C115" s="4">
        <f>COUNTIF(CSV!B:B,A115)</f>
        <v>15</v>
      </c>
      <c r="D115" s="4">
        <f t="shared" si="3"/>
        <v>29</v>
      </c>
      <c r="E115" s="10">
        <f>(SUMIF(CSV!$A:$A,$A115,CSV!$Y:$Y)  + SUMIF(CSV!$B:$B,$A115,CSV!$Y:$Y) )/$D115</f>
        <v>10.344827586206897</v>
      </c>
      <c r="F115" s="6">
        <f>SUMIF(CSV!$A:$A,$A115,CSV!$Y:$Y)/$B115</f>
        <v>10.928571428571429</v>
      </c>
      <c r="G115" s="6">
        <f>SUMIF(CSV!$B:$B,$A115,CSV!$Y:$Y)/$C115</f>
        <v>9.8000000000000007</v>
      </c>
      <c r="H115" s="10">
        <f>(SUMIF(CSV!$A:$A,$A115,CSV!$U:$U)  + SUMIF(CSV!$B:$B,$A115,CSV!$V:$V) )/$D115</f>
        <v>5.1724137931034484</v>
      </c>
      <c r="I115" s="6">
        <f>SUMIF(CSV!$A:$A,$A115,CSV!$U:$U)/$B115</f>
        <v>5.7142857142857144</v>
      </c>
      <c r="J115" s="6">
        <f>SUMIF(CSV!$B:$B,$A115,CSV!$V:$V)/$C115</f>
        <v>4.666666666666667</v>
      </c>
      <c r="K115" s="10">
        <f>(SUMIF(CSV!$A:$A,$A115,CSV!$W:$W)  + SUMIF(CSV!$B:$B,$A115,CSV!$X:$X) )/$D115</f>
        <v>5.1724137931034484</v>
      </c>
      <c r="L115" s="6">
        <f>SUMIF(CSV!$A:$A,$A115,CSV!$W:$W)/$B115</f>
        <v>5.2142857142857144</v>
      </c>
      <c r="M115" s="6">
        <f>SUMIF(CSV!$B:$B,$A115,CSV!$X:$X)/$C115</f>
        <v>5.1333333333333337</v>
      </c>
      <c r="N115" s="11">
        <f>(COUNTIFS(CSV!$A:$A,$A115,CSV!$Y:$Y,"&gt;8") +COUNTIFS(CSV!$B:$B,$A115,CSV!$Y:$Y,"&gt;8"))/$D115</f>
        <v>0.68965517241379315</v>
      </c>
      <c r="O115" s="8">
        <f>COUNTIFS(CSV!$A:$A,$A115,CSV!$Y:$Y,"&gt;8")/$B115</f>
        <v>0.7857142857142857</v>
      </c>
      <c r="P115" s="8">
        <f>COUNTIFS(CSV!$B:$B,$A115,CSV!$Y:$Y,"&gt;8")/$C115</f>
        <v>0.6</v>
      </c>
      <c r="Q115" s="11">
        <f>(COUNTIFS(CSV!$A:$A,$A115,CSV!$Y:$Y,"&gt;10") +COUNTIFS(CSV!$B:$B,$A115,CSV!$Y:$Y,"&gt;10"))/$D115</f>
        <v>0.44827586206896552</v>
      </c>
      <c r="R115" s="8">
        <f>COUNTIFS(CSV!$A:$A,$A115,CSV!$Y:$Y,"&gt;10")/$B115</f>
        <v>0.5</v>
      </c>
      <c r="S115" s="8">
        <f>COUNTIFS(CSV!$B:$B,$A115,CSV!$Y:$Y,"&gt;10")/$C115</f>
        <v>0.4</v>
      </c>
      <c r="T115" s="11">
        <f>(COUNTIFS(CSV!$A:$A,$A115,CSV!$Y:$Y,"&lt;12") +COUNTIFS(CSV!$B:$B,$A115,CSV!$Y:$Y,"&lt;12"))/$D115</f>
        <v>0.62068965517241381</v>
      </c>
      <c r="U115" s="8">
        <f>COUNTIFS(CSV!$A:$A,$A115,CSV!$Y:$Y,"&lt;12")/$B115</f>
        <v>0.6428571428571429</v>
      </c>
      <c r="V115" s="8">
        <f>COUNTIFS(CSV!$B:$B,$A115,CSV!$Y:$Y,"&lt;12")/$C115</f>
        <v>0.6</v>
      </c>
    </row>
    <row r="116" spans="1:22" x14ac:dyDescent="0.3">
      <c r="A116" t="s">
        <v>225</v>
      </c>
      <c r="B116" s="9">
        <f>COUNTIF(CSV!A:A,A116)</f>
        <v>14</v>
      </c>
      <c r="C116" s="4">
        <f>COUNTIF(CSV!B:B,A116)</f>
        <v>14</v>
      </c>
      <c r="D116" s="4">
        <f t="shared" si="3"/>
        <v>28</v>
      </c>
      <c r="E116" s="10">
        <f>(SUMIF(CSV!$A:$A,$A116,CSV!$Y:$Y)  + SUMIF(CSV!$B:$B,$A116,CSV!$Y:$Y) )/$D116</f>
        <v>11.678571428571429</v>
      </c>
      <c r="F116" s="6">
        <f>SUMIF(CSV!$A:$A,$A116,CSV!$Y:$Y)/$B116</f>
        <v>11.285714285714286</v>
      </c>
      <c r="G116" s="6">
        <f>SUMIF(CSV!$B:$B,$A116,CSV!$Y:$Y)/$C116</f>
        <v>12.071428571428571</v>
      </c>
      <c r="H116" s="10">
        <f>(SUMIF(CSV!$A:$A,$A116,CSV!$U:$U)  + SUMIF(CSV!$B:$B,$A116,CSV!$V:$V) )/$D116</f>
        <v>5.4642857142857144</v>
      </c>
      <c r="I116" s="6">
        <f>SUMIF(CSV!$A:$A,$A116,CSV!$U:$U)/$B116</f>
        <v>6.3571428571428568</v>
      </c>
      <c r="J116" s="6">
        <f>SUMIF(CSV!$B:$B,$A116,CSV!$V:$V)/$C116</f>
        <v>4.5714285714285712</v>
      </c>
      <c r="K116" s="10">
        <f>(SUMIF(CSV!$A:$A,$A116,CSV!$W:$W)  + SUMIF(CSV!$B:$B,$A116,CSV!$X:$X) )/$D116</f>
        <v>6.2142857142857144</v>
      </c>
      <c r="L116" s="6">
        <f>SUMIF(CSV!$A:$A,$A116,CSV!$W:$W)/$B116</f>
        <v>4.9285714285714288</v>
      </c>
      <c r="M116" s="6">
        <f>SUMIF(CSV!$B:$B,$A116,CSV!$X:$X)/$C116</f>
        <v>7.5</v>
      </c>
      <c r="N116" s="11">
        <f>(COUNTIFS(CSV!$A:$A,$A116,CSV!$Y:$Y,"&gt;8") +COUNTIFS(CSV!$B:$B,$A116,CSV!$Y:$Y,"&gt;8"))/$D116</f>
        <v>0.8571428571428571</v>
      </c>
      <c r="O116" s="8">
        <f>COUNTIFS(CSV!$A:$A,$A116,CSV!$Y:$Y,"&gt;8")/$B116</f>
        <v>0.8571428571428571</v>
      </c>
      <c r="P116" s="8">
        <f>COUNTIFS(CSV!$B:$B,$A116,CSV!$Y:$Y,"&gt;8")/$C116</f>
        <v>0.8571428571428571</v>
      </c>
      <c r="Q116" s="11">
        <f>(COUNTIFS(CSV!$A:$A,$A116,CSV!$Y:$Y,"&gt;10") +COUNTIFS(CSV!$B:$B,$A116,CSV!$Y:$Y,"&gt;10"))/$D116</f>
        <v>0.5357142857142857</v>
      </c>
      <c r="R116" s="8">
        <f>COUNTIFS(CSV!$A:$A,$A116,CSV!$Y:$Y,"&gt;10")/$B116</f>
        <v>0.5</v>
      </c>
      <c r="S116" s="8">
        <f>COUNTIFS(CSV!$B:$B,$A116,CSV!$Y:$Y,"&gt;10")/$C116</f>
        <v>0.5714285714285714</v>
      </c>
      <c r="T116" s="11">
        <f>(COUNTIFS(CSV!$A:$A,$A116,CSV!$Y:$Y,"&lt;12") +COUNTIFS(CSV!$B:$B,$A116,CSV!$Y:$Y,"&lt;12"))/$D116</f>
        <v>0.5</v>
      </c>
      <c r="U116" s="8">
        <f>COUNTIFS(CSV!$A:$A,$A116,CSV!$Y:$Y,"&lt;12")/$B116</f>
        <v>0.5</v>
      </c>
      <c r="V116" s="8">
        <f>COUNTIFS(CSV!$B:$B,$A116,CSV!$Y:$Y,"&lt;12")/$C116</f>
        <v>0.5</v>
      </c>
    </row>
    <row r="117" spans="1:22" x14ac:dyDescent="0.3">
      <c r="A117" t="s">
        <v>224</v>
      </c>
      <c r="B117" s="9">
        <f>COUNTIF(CSV!A:A,A117)</f>
        <v>13</v>
      </c>
      <c r="C117" s="4">
        <f>COUNTIF(CSV!B:B,A117)</f>
        <v>14</v>
      </c>
      <c r="D117" s="4">
        <f t="shared" si="3"/>
        <v>27</v>
      </c>
      <c r="E117" s="10">
        <f>(SUMIF(CSV!$A:$A,$A117,CSV!$Y:$Y)  + SUMIF(CSV!$B:$B,$A117,CSV!$Y:$Y) )/$D117</f>
        <v>9.2962962962962958</v>
      </c>
      <c r="F117" s="6">
        <f>SUMIF(CSV!$A:$A,$A117,CSV!$Y:$Y)/$B117</f>
        <v>9.7692307692307701</v>
      </c>
      <c r="G117" s="6">
        <f>SUMIF(CSV!$B:$B,$A117,CSV!$Y:$Y)/$C117</f>
        <v>8.8571428571428577</v>
      </c>
      <c r="H117" s="10">
        <f>(SUMIF(CSV!$A:$A,$A117,CSV!$U:$U)  + SUMIF(CSV!$B:$B,$A117,CSV!$V:$V) )/$D117</f>
        <v>4.9259259259259256</v>
      </c>
      <c r="I117" s="6">
        <f>SUMIF(CSV!$A:$A,$A117,CSV!$U:$U)/$B117</f>
        <v>6.3076923076923075</v>
      </c>
      <c r="J117" s="6">
        <f>SUMIF(CSV!$B:$B,$A117,CSV!$V:$V)/$C117</f>
        <v>3.6428571428571428</v>
      </c>
      <c r="K117" s="10">
        <f>(SUMIF(CSV!$A:$A,$A117,CSV!$W:$W)  + SUMIF(CSV!$B:$B,$A117,CSV!$X:$X) )/$D117</f>
        <v>4.3703703703703702</v>
      </c>
      <c r="L117" s="6">
        <f>SUMIF(CSV!$A:$A,$A117,CSV!$W:$W)/$B117</f>
        <v>3.4615384615384617</v>
      </c>
      <c r="M117" s="6">
        <f>SUMIF(CSV!$B:$B,$A117,CSV!$X:$X)/$C117</f>
        <v>5.2142857142857144</v>
      </c>
      <c r="N117" s="11">
        <f>(COUNTIFS(CSV!$A:$A,$A117,CSV!$Y:$Y,"&gt;8") +COUNTIFS(CSV!$B:$B,$A117,CSV!$Y:$Y,"&gt;8"))/$D117</f>
        <v>0.48148148148148145</v>
      </c>
      <c r="O117" s="8">
        <f>COUNTIFS(CSV!$A:$A,$A117,CSV!$Y:$Y,"&gt;8")/$B117</f>
        <v>0.53846153846153844</v>
      </c>
      <c r="P117" s="8">
        <f>COUNTIFS(CSV!$B:$B,$A117,CSV!$Y:$Y,"&gt;8")/$C117</f>
        <v>0.42857142857142855</v>
      </c>
      <c r="Q117" s="11">
        <f>(COUNTIFS(CSV!$A:$A,$A117,CSV!$Y:$Y,"&gt;10") +COUNTIFS(CSV!$B:$B,$A117,CSV!$Y:$Y,"&gt;10"))/$D117</f>
        <v>0.33333333333333331</v>
      </c>
      <c r="R117" s="8">
        <f>COUNTIFS(CSV!$A:$A,$A117,CSV!$Y:$Y,"&gt;10")/$B117</f>
        <v>0.38461538461538464</v>
      </c>
      <c r="S117" s="8">
        <f>COUNTIFS(CSV!$B:$B,$A117,CSV!$Y:$Y,"&gt;10")/$C117</f>
        <v>0.2857142857142857</v>
      </c>
      <c r="T117" s="11">
        <f>(COUNTIFS(CSV!$A:$A,$A117,CSV!$Y:$Y,"&lt;12") +COUNTIFS(CSV!$B:$B,$A117,CSV!$Y:$Y,"&lt;12"))/$D117</f>
        <v>0.70370370370370372</v>
      </c>
      <c r="U117" s="8">
        <f>COUNTIFS(CSV!$A:$A,$A117,CSV!$Y:$Y,"&lt;12")/$B117</f>
        <v>0.61538461538461542</v>
      </c>
      <c r="V117" s="8">
        <f>COUNTIFS(CSV!$B:$B,$A117,CSV!$Y:$Y,"&lt;12")/$C117</f>
        <v>0.7857142857142857</v>
      </c>
    </row>
    <row r="118" spans="1:22" x14ac:dyDescent="0.3">
      <c r="A118" t="s">
        <v>231</v>
      </c>
      <c r="B118" s="9">
        <f>COUNTIF(CSV!A:A,A118)</f>
        <v>14</v>
      </c>
      <c r="C118" s="4">
        <f>COUNTIF(CSV!B:B,A118)</f>
        <v>14</v>
      </c>
      <c r="D118" s="4">
        <f t="shared" si="3"/>
        <v>28</v>
      </c>
      <c r="E118" s="10">
        <f>(SUMIF(CSV!$A:$A,$A118,CSV!$Y:$Y)  + SUMIF(CSV!$B:$B,$A118,CSV!$Y:$Y) )/$D118</f>
        <v>9.9285714285714288</v>
      </c>
      <c r="F118" s="6">
        <f>SUMIF(CSV!$A:$A,$A118,CSV!$Y:$Y)/$B118</f>
        <v>9.2142857142857135</v>
      </c>
      <c r="G118" s="6">
        <f>SUMIF(CSV!$B:$B,$A118,CSV!$Y:$Y)/$C118</f>
        <v>10.642857142857142</v>
      </c>
      <c r="H118" s="10">
        <f>(SUMIF(CSV!$A:$A,$A118,CSV!$U:$U)  + SUMIF(CSV!$B:$B,$A118,CSV!$V:$V) )/$D118</f>
        <v>4.5357142857142856</v>
      </c>
      <c r="I118" s="6">
        <f>SUMIF(CSV!$A:$A,$A118,CSV!$U:$U)/$B118</f>
        <v>5.2142857142857144</v>
      </c>
      <c r="J118" s="6">
        <f>SUMIF(CSV!$B:$B,$A118,CSV!$V:$V)/$C118</f>
        <v>3.8571428571428572</v>
      </c>
      <c r="K118" s="10">
        <f>(SUMIF(CSV!$A:$A,$A118,CSV!$W:$W)  + SUMIF(CSV!$B:$B,$A118,CSV!$X:$X) )/$D118</f>
        <v>5.3928571428571432</v>
      </c>
      <c r="L118" s="6">
        <f>SUMIF(CSV!$A:$A,$A118,CSV!$W:$W)/$B118</f>
        <v>4</v>
      </c>
      <c r="M118" s="6">
        <f>SUMIF(CSV!$B:$B,$A118,CSV!$X:$X)/$C118</f>
        <v>6.7857142857142856</v>
      </c>
      <c r="N118" s="11">
        <f>(COUNTIFS(CSV!$A:$A,$A118,CSV!$Y:$Y,"&gt;8") +COUNTIFS(CSV!$B:$B,$A118,CSV!$Y:$Y,"&gt;8"))/$D118</f>
        <v>0.75</v>
      </c>
      <c r="O118" s="8">
        <f>COUNTIFS(CSV!$A:$A,$A118,CSV!$Y:$Y,"&gt;8")/$B118</f>
        <v>0.7142857142857143</v>
      </c>
      <c r="P118" s="8">
        <f>COUNTIFS(CSV!$B:$B,$A118,CSV!$Y:$Y,"&gt;8")/$C118</f>
        <v>0.7857142857142857</v>
      </c>
      <c r="Q118" s="11">
        <f>(COUNTIFS(CSV!$A:$A,$A118,CSV!$Y:$Y,"&gt;10") +COUNTIFS(CSV!$B:$B,$A118,CSV!$Y:$Y,"&gt;10"))/$D118</f>
        <v>0.35714285714285715</v>
      </c>
      <c r="R118" s="8">
        <f>COUNTIFS(CSV!$A:$A,$A118,CSV!$Y:$Y,"&gt;10")/$B118</f>
        <v>0.2857142857142857</v>
      </c>
      <c r="S118" s="8">
        <f>COUNTIFS(CSV!$B:$B,$A118,CSV!$Y:$Y,"&gt;10")/$C118</f>
        <v>0.42857142857142855</v>
      </c>
      <c r="T118" s="11">
        <f>(COUNTIFS(CSV!$A:$A,$A118,CSV!$Y:$Y,"&lt;12") +COUNTIFS(CSV!$B:$B,$A118,CSV!$Y:$Y,"&lt;12"))/$D118</f>
        <v>0.75</v>
      </c>
      <c r="U118" s="8">
        <f>COUNTIFS(CSV!$A:$A,$A118,CSV!$Y:$Y,"&lt;12")/$B118</f>
        <v>0.7142857142857143</v>
      </c>
      <c r="V118" s="8">
        <f>COUNTIFS(CSV!$B:$B,$A118,CSV!$Y:$Y,"&lt;12")/$C118</f>
        <v>0.7857142857142857</v>
      </c>
    </row>
    <row r="119" spans="1:22" x14ac:dyDescent="0.3">
      <c r="A119" t="s">
        <v>219</v>
      </c>
      <c r="B119" s="9">
        <f>COUNTIF(CSV!A:A,A119)</f>
        <v>14</v>
      </c>
      <c r="C119" s="4">
        <f>COUNTIF(CSV!B:B,A119)</f>
        <v>13</v>
      </c>
      <c r="D119" s="4">
        <f t="shared" si="3"/>
        <v>27</v>
      </c>
      <c r="E119" s="10">
        <f>(SUMIF(CSV!$A:$A,$A119,CSV!$Y:$Y)  + SUMIF(CSV!$B:$B,$A119,CSV!$Y:$Y) )/$D119</f>
        <v>10.296296296296296</v>
      </c>
      <c r="F119" s="6">
        <f>SUMIF(CSV!$A:$A,$A119,CSV!$Y:$Y)/$B119</f>
        <v>10.571428571428571</v>
      </c>
      <c r="G119" s="6">
        <f>SUMIF(CSV!$B:$B,$A119,CSV!$Y:$Y)/$C119</f>
        <v>10</v>
      </c>
      <c r="H119" s="10">
        <f>(SUMIF(CSV!$A:$A,$A119,CSV!$U:$U)  + SUMIF(CSV!$B:$B,$A119,CSV!$V:$V) )/$D119</f>
        <v>5.5925925925925926</v>
      </c>
      <c r="I119" s="6">
        <f>SUMIF(CSV!$A:$A,$A119,CSV!$U:$U)/$B119</f>
        <v>5.7142857142857144</v>
      </c>
      <c r="J119" s="6">
        <f>SUMIF(CSV!$B:$B,$A119,CSV!$V:$V)/$C119</f>
        <v>5.4615384615384617</v>
      </c>
      <c r="K119" s="10">
        <f>(SUMIF(CSV!$A:$A,$A119,CSV!$W:$W)  + SUMIF(CSV!$B:$B,$A119,CSV!$X:$X) )/$D119</f>
        <v>4.7037037037037033</v>
      </c>
      <c r="L119" s="6">
        <f>SUMIF(CSV!$A:$A,$A119,CSV!$W:$W)/$B119</f>
        <v>4.8571428571428568</v>
      </c>
      <c r="M119" s="6">
        <f>SUMIF(CSV!$B:$B,$A119,CSV!$X:$X)/$C119</f>
        <v>4.5384615384615383</v>
      </c>
      <c r="N119" s="11">
        <f>(COUNTIFS(CSV!$A:$A,$A119,CSV!$Y:$Y,"&gt;8") +COUNTIFS(CSV!$B:$B,$A119,CSV!$Y:$Y,"&gt;8"))/$D119</f>
        <v>0.66666666666666663</v>
      </c>
      <c r="O119" s="8">
        <f>COUNTIFS(CSV!$A:$A,$A119,CSV!$Y:$Y,"&gt;8")/$B119</f>
        <v>0.7142857142857143</v>
      </c>
      <c r="P119" s="8">
        <f>COUNTIFS(CSV!$B:$B,$A119,CSV!$Y:$Y,"&gt;8")/$C119</f>
        <v>0.61538461538461542</v>
      </c>
      <c r="Q119" s="11">
        <f>(COUNTIFS(CSV!$A:$A,$A119,CSV!$Y:$Y,"&gt;10") +COUNTIFS(CSV!$B:$B,$A119,CSV!$Y:$Y,"&gt;10"))/$D119</f>
        <v>0.44444444444444442</v>
      </c>
      <c r="R119" s="8">
        <f>COUNTIFS(CSV!$A:$A,$A119,CSV!$Y:$Y,"&gt;10")/$B119</f>
        <v>0.42857142857142855</v>
      </c>
      <c r="S119" s="8">
        <f>COUNTIFS(CSV!$B:$B,$A119,CSV!$Y:$Y,"&gt;10")/$C119</f>
        <v>0.46153846153846156</v>
      </c>
      <c r="T119" s="11">
        <f>(COUNTIFS(CSV!$A:$A,$A119,CSV!$Y:$Y,"&lt;12") +COUNTIFS(CSV!$B:$B,$A119,CSV!$Y:$Y,"&lt;12"))/$D119</f>
        <v>0.70370370370370372</v>
      </c>
      <c r="U119" s="8">
        <f>COUNTIFS(CSV!$A:$A,$A119,CSV!$Y:$Y,"&lt;12")/$B119</f>
        <v>0.7142857142857143</v>
      </c>
      <c r="V119" s="8">
        <f>COUNTIFS(CSV!$B:$B,$A119,CSV!$Y:$Y,"&lt;12")/$C119</f>
        <v>0.69230769230769229</v>
      </c>
    </row>
    <row r="120" spans="1:22" x14ac:dyDescent="0.3">
      <c r="A120" t="s">
        <v>241</v>
      </c>
      <c r="B120" s="9">
        <f>COUNTIF(CSV!A:A,A120)</f>
        <v>15</v>
      </c>
      <c r="C120" s="4">
        <f>COUNTIF(CSV!B:B,A120)</f>
        <v>14</v>
      </c>
      <c r="D120" s="4">
        <f t="shared" si="3"/>
        <v>29</v>
      </c>
      <c r="E120" s="10">
        <f>(SUMIF(CSV!$A:$A,$A120,CSV!$Y:$Y)  + SUMIF(CSV!$B:$B,$A120,CSV!$Y:$Y) )/$D120</f>
        <v>10.448275862068966</v>
      </c>
      <c r="F120" s="6">
        <f>SUMIF(CSV!$A:$A,$A120,CSV!$Y:$Y)/$B120</f>
        <v>10.866666666666667</v>
      </c>
      <c r="G120" s="6">
        <f>SUMIF(CSV!$B:$B,$A120,CSV!$Y:$Y)/$C120</f>
        <v>10</v>
      </c>
      <c r="H120" s="10">
        <f>(SUMIF(CSV!$A:$A,$A120,CSV!$U:$U)  + SUMIF(CSV!$B:$B,$A120,CSV!$V:$V) )/$D120</f>
        <v>4.0344827586206895</v>
      </c>
      <c r="I120" s="6">
        <f>SUMIF(CSV!$A:$A,$A120,CSV!$U:$U)/$B120</f>
        <v>4.4666666666666668</v>
      </c>
      <c r="J120" s="6">
        <f>SUMIF(CSV!$B:$B,$A120,CSV!$V:$V)/$C120</f>
        <v>3.5714285714285716</v>
      </c>
      <c r="K120" s="10">
        <f>(SUMIF(CSV!$A:$A,$A120,CSV!$W:$W)  + SUMIF(CSV!$B:$B,$A120,CSV!$X:$X) )/$D120</f>
        <v>6.4137931034482758</v>
      </c>
      <c r="L120" s="6">
        <f>SUMIF(CSV!$A:$A,$A120,CSV!$W:$W)/$B120</f>
        <v>6.4</v>
      </c>
      <c r="M120" s="6">
        <f>SUMIF(CSV!$B:$B,$A120,CSV!$X:$X)/$C120</f>
        <v>6.4285714285714288</v>
      </c>
      <c r="N120" s="11">
        <f>(COUNTIFS(CSV!$A:$A,$A120,CSV!$Y:$Y,"&gt;8") +COUNTIFS(CSV!$B:$B,$A120,CSV!$Y:$Y,"&gt;8"))/$D120</f>
        <v>0.72413793103448276</v>
      </c>
      <c r="O120" s="8">
        <f>COUNTIFS(CSV!$A:$A,$A120,CSV!$Y:$Y,"&gt;8")/$B120</f>
        <v>0.8</v>
      </c>
      <c r="P120" s="8">
        <f>COUNTIFS(CSV!$B:$B,$A120,CSV!$Y:$Y,"&gt;8")/$C120</f>
        <v>0.6428571428571429</v>
      </c>
      <c r="Q120" s="11">
        <f>(COUNTIFS(CSV!$A:$A,$A120,CSV!$Y:$Y,"&gt;10") +COUNTIFS(CSV!$B:$B,$A120,CSV!$Y:$Y,"&gt;10"))/$D120</f>
        <v>0.48275862068965519</v>
      </c>
      <c r="R120" s="8">
        <f>COUNTIFS(CSV!$A:$A,$A120,CSV!$Y:$Y,"&gt;10")/$B120</f>
        <v>0.53333333333333333</v>
      </c>
      <c r="S120" s="8">
        <f>COUNTIFS(CSV!$B:$B,$A120,CSV!$Y:$Y,"&gt;10")/$C120</f>
        <v>0.42857142857142855</v>
      </c>
      <c r="T120" s="11">
        <f>(COUNTIFS(CSV!$A:$A,$A120,CSV!$Y:$Y,"&lt;12") +COUNTIFS(CSV!$B:$B,$A120,CSV!$Y:$Y,"&lt;12"))/$D120</f>
        <v>0.58620689655172409</v>
      </c>
      <c r="U120" s="8">
        <f>COUNTIFS(CSV!$A:$A,$A120,CSV!$Y:$Y,"&lt;12")/$B120</f>
        <v>0.53333333333333333</v>
      </c>
      <c r="V120" s="8">
        <f>COUNTIFS(CSV!$B:$B,$A120,CSV!$Y:$Y,"&lt;12")/$C120</f>
        <v>0.6428571428571429</v>
      </c>
    </row>
    <row r="121" spans="1:22" x14ac:dyDescent="0.3">
      <c r="A121" t="s">
        <v>221</v>
      </c>
      <c r="B121" s="9">
        <f>COUNTIF(CSV!A:A,A121)</f>
        <v>14</v>
      </c>
      <c r="C121" s="4">
        <f>COUNTIF(CSV!B:B,A121)</f>
        <v>14</v>
      </c>
      <c r="D121" s="4">
        <f t="shared" si="3"/>
        <v>28</v>
      </c>
      <c r="E121" s="10">
        <f>(SUMIF(CSV!$A:$A,$A121,CSV!$Y:$Y)  + SUMIF(CSV!$B:$B,$A121,CSV!$Y:$Y) )/$D121</f>
        <v>10.642857142857142</v>
      </c>
      <c r="F121" s="6">
        <f>SUMIF(CSV!$A:$A,$A121,CSV!$Y:$Y)/$B121</f>
        <v>11.285714285714286</v>
      </c>
      <c r="G121" s="6">
        <f>SUMIF(CSV!$B:$B,$A121,CSV!$Y:$Y)/$C121</f>
        <v>10</v>
      </c>
      <c r="H121" s="10">
        <f>(SUMIF(CSV!$A:$A,$A121,CSV!$U:$U)  + SUMIF(CSV!$B:$B,$A121,CSV!$V:$V) )/$D121</f>
        <v>6.1785714285714288</v>
      </c>
      <c r="I121" s="6">
        <f>SUMIF(CSV!$A:$A,$A121,CSV!$U:$U)/$B121</f>
        <v>7.5714285714285712</v>
      </c>
      <c r="J121" s="6">
        <f>SUMIF(CSV!$B:$B,$A121,CSV!$V:$V)/$C121</f>
        <v>4.7857142857142856</v>
      </c>
      <c r="K121" s="10">
        <f>(SUMIF(CSV!$A:$A,$A121,CSV!$W:$W)  + SUMIF(CSV!$B:$B,$A121,CSV!$X:$X) )/$D121</f>
        <v>4.4642857142857144</v>
      </c>
      <c r="L121" s="6">
        <f>SUMIF(CSV!$A:$A,$A121,CSV!$W:$W)/$B121</f>
        <v>3.7142857142857144</v>
      </c>
      <c r="M121" s="6">
        <f>SUMIF(CSV!$B:$B,$A121,CSV!$X:$X)/$C121</f>
        <v>5.2142857142857144</v>
      </c>
      <c r="N121" s="11">
        <f>(COUNTIFS(CSV!$A:$A,$A121,CSV!$Y:$Y,"&gt;8") +COUNTIFS(CSV!$B:$B,$A121,CSV!$Y:$Y,"&gt;8"))/$D121</f>
        <v>0.75</v>
      </c>
      <c r="O121" s="8">
        <f>COUNTIFS(CSV!$A:$A,$A121,CSV!$Y:$Y,"&gt;8")/$B121</f>
        <v>0.7857142857142857</v>
      </c>
      <c r="P121" s="8">
        <f>COUNTIFS(CSV!$B:$B,$A121,CSV!$Y:$Y,"&gt;8")/$C121</f>
        <v>0.7142857142857143</v>
      </c>
      <c r="Q121" s="11">
        <f>(COUNTIFS(CSV!$A:$A,$A121,CSV!$Y:$Y,"&gt;10") +COUNTIFS(CSV!$B:$B,$A121,CSV!$Y:$Y,"&gt;10"))/$D121</f>
        <v>0.5</v>
      </c>
      <c r="R121" s="8">
        <f>COUNTIFS(CSV!$A:$A,$A121,CSV!$Y:$Y,"&gt;10")/$B121</f>
        <v>0.5714285714285714</v>
      </c>
      <c r="S121" s="8">
        <f>COUNTIFS(CSV!$B:$B,$A121,CSV!$Y:$Y,"&gt;10")/$C121</f>
        <v>0.42857142857142855</v>
      </c>
      <c r="T121" s="11">
        <f>(COUNTIFS(CSV!$A:$A,$A121,CSV!$Y:$Y,"&lt;12") +COUNTIFS(CSV!$B:$B,$A121,CSV!$Y:$Y,"&lt;12"))/$D121</f>
        <v>0.6428571428571429</v>
      </c>
      <c r="U121" s="8">
        <f>COUNTIFS(CSV!$A:$A,$A121,CSV!$Y:$Y,"&lt;12")/$B121</f>
        <v>0.5714285714285714</v>
      </c>
      <c r="V121" s="8">
        <f>COUNTIFS(CSV!$B:$B,$A121,CSV!$Y:$Y,"&lt;12")/$C121</f>
        <v>0.7142857142857143</v>
      </c>
    </row>
    <row r="122" spans="1:22" x14ac:dyDescent="0.3">
      <c r="A122" t="s">
        <v>220</v>
      </c>
      <c r="B122" s="9">
        <f>COUNTIF(CSV!A:A,A122)</f>
        <v>14</v>
      </c>
      <c r="C122" s="4">
        <f>COUNTIF(CSV!B:B,A122)</f>
        <v>13</v>
      </c>
      <c r="D122" s="4">
        <f t="shared" si="3"/>
        <v>27</v>
      </c>
      <c r="E122" s="10">
        <f>(SUMIF(CSV!$A:$A,$A122,CSV!$Y:$Y)  + SUMIF(CSV!$B:$B,$A122,CSV!$Y:$Y) )/$D122</f>
        <v>11.851851851851851</v>
      </c>
      <c r="F122" s="6">
        <f>SUMIF(CSV!$A:$A,$A122,CSV!$Y:$Y)/$B122</f>
        <v>11.5</v>
      </c>
      <c r="G122" s="6">
        <f>SUMIF(CSV!$B:$B,$A122,CSV!$Y:$Y)/$C122</f>
        <v>12.23076923076923</v>
      </c>
      <c r="H122" s="10">
        <f>(SUMIF(CSV!$A:$A,$A122,CSV!$U:$U)  + SUMIF(CSV!$B:$B,$A122,CSV!$V:$V) )/$D122</f>
        <v>6.2962962962962967</v>
      </c>
      <c r="I122" s="6">
        <f>SUMIF(CSV!$A:$A,$A122,CSV!$U:$U)/$B122</f>
        <v>6.9285714285714288</v>
      </c>
      <c r="J122" s="6">
        <f>SUMIF(CSV!$B:$B,$A122,CSV!$V:$V)/$C122</f>
        <v>5.615384615384615</v>
      </c>
      <c r="K122" s="10">
        <f>(SUMIF(CSV!$A:$A,$A122,CSV!$W:$W)  + SUMIF(CSV!$B:$B,$A122,CSV!$X:$X) )/$D122</f>
        <v>5.5555555555555554</v>
      </c>
      <c r="L122" s="6">
        <f>SUMIF(CSV!$A:$A,$A122,CSV!$W:$W)/$B122</f>
        <v>4.5714285714285712</v>
      </c>
      <c r="M122" s="6">
        <f>SUMIF(CSV!$B:$B,$A122,CSV!$X:$X)/$C122</f>
        <v>6.615384615384615</v>
      </c>
      <c r="N122" s="11">
        <f>(COUNTIFS(CSV!$A:$A,$A122,CSV!$Y:$Y,"&gt;8") +COUNTIFS(CSV!$B:$B,$A122,CSV!$Y:$Y,"&gt;8"))/$D122</f>
        <v>0.85185185185185186</v>
      </c>
      <c r="O122" s="8">
        <f>COUNTIFS(CSV!$A:$A,$A122,CSV!$Y:$Y,"&gt;8")/$B122</f>
        <v>0.7857142857142857</v>
      </c>
      <c r="P122" s="8">
        <f>COUNTIFS(CSV!$B:$B,$A122,CSV!$Y:$Y,"&gt;8")/$C122</f>
        <v>0.92307692307692313</v>
      </c>
      <c r="Q122" s="11">
        <f>(COUNTIFS(CSV!$A:$A,$A122,CSV!$Y:$Y,"&gt;10") +COUNTIFS(CSV!$B:$B,$A122,CSV!$Y:$Y,"&gt;10"))/$D122</f>
        <v>0.66666666666666663</v>
      </c>
      <c r="R122" s="8">
        <f>COUNTIFS(CSV!$A:$A,$A122,CSV!$Y:$Y,"&gt;10")/$B122</f>
        <v>0.7857142857142857</v>
      </c>
      <c r="S122" s="8">
        <f>COUNTIFS(CSV!$B:$B,$A122,CSV!$Y:$Y,"&gt;10")/$C122</f>
        <v>0.53846153846153844</v>
      </c>
      <c r="T122" s="11">
        <f>(COUNTIFS(CSV!$A:$A,$A122,CSV!$Y:$Y,"&lt;12") +COUNTIFS(CSV!$B:$B,$A122,CSV!$Y:$Y,"&lt;12"))/$D122</f>
        <v>0.48148148148148145</v>
      </c>
      <c r="U122" s="8">
        <f>COUNTIFS(CSV!$A:$A,$A122,CSV!$Y:$Y,"&lt;12")/$B122</f>
        <v>0.42857142857142855</v>
      </c>
      <c r="V122" s="8">
        <f>COUNTIFS(CSV!$B:$B,$A122,CSV!$Y:$Y,"&lt;12")/$C122</f>
        <v>0.53846153846153844</v>
      </c>
    </row>
    <row r="123" spans="1:22" x14ac:dyDescent="0.3">
      <c r="A123" t="s">
        <v>238</v>
      </c>
      <c r="B123" s="9">
        <f>COUNTIF(CSV!A:A,A123)</f>
        <v>15</v>
      </c>
      <c r="C123" s="4">
        <f>COUNTIF(CSV!B:B,A123)</f>
        <v>14</v>
      </c>
      <c r="D123" s="4">
        <f t="shared" si="3"/>
        <v>29</v>
      </c>
      <c r="E123" s="10">
        <f>(SUMIF(CSV!$A:$A,$A123,CSV!$Y:$Y)  + SUMIF(CSV!$B:$B,$A123,CSV!$Y:$Y) )/$D123</f>
        <v>10.068965517241379</v>
      </c>
      <c r="F123" s="6">
        <f>SUMIF(CSV!$A:$A,$A123,CSV!$Y:$Y)/$B123</f>
        <v>10.733333333333333</v>
      </c>
      <c r="G123" s="6">
        <f>SUMIF(CSV!$B:$B,$A123,CSV!$Y:$Y)/$C123</f>
        <v>9.3571428571428577</v>
      </c>
      <c r="H123" s="10">
        <f>(SUMIF(CSV!$A:$A,$A123,CSV!$U:$U)  + SUMIF(CSV!$B:$B,$A123,CSV!$V:$V) )/$D123</f>
        <v>4.8620689655172411</v>
      </c>
      <c r="I123" s="6">
        <f>SUMIF(CSV!$A:$A,$A123,CSV!$U:$U)/$B123</f>
        <v>6.4666666666666668</v>
      </c>
      <c r="J123" s="6">
        <f>SUMIF(CSV!$B:$B,$A123,CSV!$V:$V)/$C123</f>
        <v>3.1428571428571428</v>
      </c>
      <c r="K123" s="10">
        <f>(SUMIF(CSV!$A:$A,$A123,CSV!$W:$W)  + SUMIF(CSV!$B:$B,$A123,CSV!$X:$X) )/$D123</f>
        <v>5.2068965517241379</v>
      </c>
      <c r="L123" s="6">
        <f>SUMIF(CSV!$A:$A,$A123,CSV!$W:$W)/$B123</f>
        <v>4.2666666666666666</v>
      </c>
      <c r="M123" s="6">
        <f>SUMIF(CSV!$B:$B,$A123,CSV!$X:$X)/$C123</f>
        <v>6.2142857142857144</v>
      </c>
      <c r="N123" s="11">
        <f>(COUNTIFS(CSV!$A:$A,$A123,CSV!$Y:$Y,"&gt;8") +COUNTIFS(CSV!$B:$B,$A123,CSV!$Y:$Y,"&gt;8"))/$D123</f>
        <v>0.62068965517241381</v>
      </c>
      <c r="O123" s="8">
        <f>COUNTIFS(CSV!$A:$A,$A123,CSV!$Y:$Y,"&gt;8")/$B123</f>
        <v>0.73333333333333328</v>
      </c>
      <c r="P123" s="8">
        <f>COUNTIFS(CSV!$B:$B,$A123,CSV!$Y:$Y,"&gt;8")/$C123</f>
        <v>0.5</v>
      </c>
      <c r="Q123" s="11">
        <f>(COUNTIFS(CSV!$A:$A,$A123,CSV!$Y:$Y,"&gt;10") +COUNTIFS(CSV!$B:$B,$A123,CSV!$Y:$Y,"&gt;10"))/$D123</f>
        <v>0.41379310344827586</v>
      </c>
      <c r="R123" s="8">
        <f>COUNTIFS(CSV!$A:$A,$A123,CSV!$Y:$Y,"&gt;10")/$B123</f>
        <v>0.53333333333333333</v>
      </c>
      <c r="S123" s="8">
        <f>COUNTIFS(CSV!$B:$B,$A123,CSV!$Y:$Y,"&gt;10")/$C123</f>
        <v>0.2857142857142857</v>
      </c>
      <c r="T123" s="11">
        <f>(COUNTIFS(CSV!$A:$A,$A123,CSV!$Y:$Y,"&lt;12") +COUNTIFS(CSV!$B:$B,$A123,CSV!$Y:$Y,"&lt;12"))/$D123</f>
        <v>0.68965517241379315</v>
      </c>
      <c r="U123" s="8">
        <f>COUNTIFS(CSV!$A:$A,$A123,CSV!$Y:$Y,"&lt;12")/$B123</f>
        <v>0.6</v>
      </c>
      <c r="V123" s="8">
        <f>COUNTIFS(CSV!$B:$B,$A123,CSV!$Y:$Y,"&lt;12")/$C123</f>
        <v>0.7857142857142857</v>
      </c>
    </row>
    <row r="124" spans="1:22" x14ac:dyDescent="0.3">
      <c r="A124" t="s">
        <v>228</v>
      </c>
      <c r="B124" s="9">
        <f>COUNTIF(CSV!A:A,A124)</f>
        <v>13</v>
      </c>
      <c r="C124" s="4">
        <f>COUNTIF(CSV!B:B,A124)</f>
        <v>14</v>
      </c>
      <c r="D124" s="4">
        <f t="shared" si="3"/>
        <v>27</v>
      </c>
      <c r="E124" s="10">
        <f>(SUMIF(CSV!$A:$A,$A124,CSV!$Y:$Y)  + SUMIF(CSV!$B:$B,$A124,CSV!$Y:$Y) )/$D124</f>
        <v>9.4444444444444446</v>
      </c>
      <c r="F124" s="6">
        <f>SUMIF(CSV!$A:$A,$A124,CSV!$Y:$Y)/$B124</f>
        <v>9.0769230769230766</v>
      </c>
      <c r="G124" s="6">
        <f>SUMIF(CSV!$B:$B,$A124,CSV!$Y:$Y)/$C124</f>
        <v>9.7857142857142865</v>
      </c>
      <c r="H124" s="10">
        <f>(SUMIF(CSV!$A:$A,$A124,CSV!$U:$U)  + SUMIF(CSV!$B:$B,$A124,CSV!$V:$V) )/$D124</f>
        <v>5.3703703703703702</v>
      </c>
      <c r="I124" s="6">
        <f>SUMIF(CSV!$A:$A,$A124,CSV!$U:$U)/$B124</f>
        <v>6.2307692307692308</v>
      </c>
      <c r="J124" s="6">
        <f>SUMIF(CSV!$B:$B,$A124,CSV!$V:$V)/$C124</f>
        <v>4.5714285714285712</v>
      </c>
      <c r="K124" s="10">
        <f>(SUMIF(CSV!$A:$A,$A124,CSV!$W:$W)  + SUMIF(CSV!$B:$B,$A124,CSV!$X:$X) )/$D124</f>
        <v>4.0740740740740744</v>
      </c>
      <c r="L124" s="6">
        <f>SUMIF(CSV!$A:$A,$A124,CSV!$W:$W)/$B124</f>
        <v>2.8461538461538463</v>
      </c>
      <c r="M124" s="6">
        <f>SUMIF(CSV!$B:$B,$A124,CSV!$X:$X)/$C124</f>
        <v>5.2142857142857144</v>
      </c>
      <c r="N124" s="11">
        <f>(COUNTIFS(CSV!$A:$A,$A124,CSV!$Y:$Y,"&gt;8") +COUNTIFS(CSV!$B:$B,$A124,CSV!$Y:$Y,"&gt;8"))/$D124</f>
        <v>0.59259259259259256</v>
      </c>
      <c r="O124" s="8">
        <f>COUNTIFS(CSV!$A:$A,$A124,CSV!$Y:$Y,"&gt;8")/$B124</f>
        <v>0.53846153846153844</v>
      </c>
      <c r="P124" s="8">
        <f>COUNTIFS(CSV!$B:$B,$A124,CSV!$Y:$Y,"&gt;8")/$C124</f>
        <v>0.6428571428571429</v>
      </c>
      <c r="Q124" s="11">
        <f>(COUNTIFS(CSV!$A:$A,$A124,CSV!$Y:$Y,"&gt;10") +COUNTIFS(CSV!$B:$B,$A124,CSV!$Y:$Y,"&gt;10"))/$D124</f>
        <v>0.44444444444444442</v>
      </c>
      <c r="R124" s="8">
        <f>COUNTIFS(CSV!$A:$A,$A124,CSV!$Y:$Y,"&gt;10")/$B124</f>
        <v>0.38461538461538464</v>
      </c>
      <c r="S124" s="8">
        <f>COUNTIFS(CSV!$B:$B,$A124,CSV!$Y:$Y,"&gt;10")/$C124</f>
        <v>0.5</v>
      </c>
      <c r="T124" s="11">
        <f>(COUNTIFS(CSV!$A:$A,$A124,CSV!$Y:$Y,"&lt;12") +COUNTIFS(CSV!$B:$B,$A124,CSV!$Y:$Y,"&lt;12"))/$D124</f>
        <v>0.7407407407407407</v>
      </c>
      <c r="U124" s="8">
        <f>COUNTIFS(CSV!$A:$A,$A124,CSV!$Y:$Y,"&lt;12")/$B124</f>
        <v>0.69230769230769229</v>
      </c>
      <c r="V124" s="8">
        <f>COUNTIFS(CSV!$B:$B,$A124,CSV!$Y:$Y,"&lt;12")/$C124</f>
        <v>0.7857142857142857</v>
      </c>
    </row>
    <row r="125" spans="1:22" x14ac:dyDescent="0.3">
      <c r="A125" t="s">
        <v>234</v>
      </c>
      <c r="B125" s="9">
        <f>COUNTIF(CSV!A:A,A125)</f>
        <v>14</v>
      </c>
      <c r="C125" s="4">
        <f>COUNTIF(CSV!B:B,A125)</f>
        <v>14</v>
      </c>
      <c r="D125" s="4">
        <f t="shared" ref="D125:D132" si="4">B125+C125</f>
        <v>28</v>
      </c>
      <c r="E125" s="10">
        <f>(SUMIF(CSV!$A:$A,$A125,CSV!$Y:$Y)  + SUMIF(CSV!$B:$B,$A125,CSV!$Y:$Y) )/$D125</f>
        <v>10.107142857142858</v>
      </c>
      <c r="F125" s="6">
        <f>SUMIF(CSV!$A:$A,$A125,CSV!$Y:$Y)/$B125</f>
        <v>9.1428571428571423</v>
      </c>
      <c r="G125" s="6">
        <f>SUMIF(CSV!$B:$B,$A125,CSV!$Y:$Y)/$C125</f>
        <v>11.071428571428571</v>
      </c>
      <c r="H125" s="10">
        <f>(SUMIF(CSV!$A:$A,$A125,CSV!$U:$U)  + SUMIF(CSV!$B:$B,$A125,CSV!$V:$V) )/$D125</f>
        <v>5.3571428571428568</v>
      </c>
      <c r="I125" s="6">
        <f>SUMIF(CSV!$A:$A,$A125,CSV!$U:$U)/$B125</f>
        <v>4.8571428571428568</v>
      </c>
      <c r="J125" s="6">
        <f>SUMIF(CSV!$B:$B,$A125,CSV!$V:$V)/$C125</f>
        <v>5.8571428571428568</v>
      </c>
      <c r="K125" s="10">
        <f>(SUMIF(CSV!$A:$A,$A125,CSV!$W:$W)  + SUMIF(CSV!$B:$B,$A125,CSV!$X:$X) )/$D125</f>
        <v>4.75</v>
      </c>
      <c r="L125" s="6">
        <f>SUMIF(CSV!$A:$A,$A125,CSV!$W:$W)/$B125</f>
        <v>4.2857142857142856</v>
      </c>
      <c r="M125" s="6">
        <f>SUMIF(CSV!$B:$B,$A125,CSV!$X:$X)/$C125</f>
        <v>5.2142857142857144</v>
      </c>
      <c r="N125" s="11">
        <f>(COUNTIFS(CSV!$A:$A,$A125,CSV!$Y:$Y,"&gt;8") +COUNTIFS(CSV!$B:$B,$A125,CSV!$Y:$Y,"&gt;8"))/$D125</f>
        <v>0.6071428571428571</v>
      </c>
      <c r="O125" s="8">
        <f>COUNTIFS(CSV!$A:$A,$A125,CSV!$Y:$Y,"&gt;8")/$B125</f>
        <v>0.5714285714285714</v>
      </c>
      <c r="P125" s="8">
        <f>COUNTIFS(CSV!$B:$B,$A125,CSV!$Y:$Y,"&gt;8")/$C125</f>
        <v>0.6428571428571429</v>
      </c>
      <c r="Q125" s="11">
        <f>(COUNTIFS(CSV!$A:$A,$A125,CSV!$Y:$Y,"&gt;10") +COUNTIFS(CSV!$B:$B,$A125,CSV!$Y:$Y,"&gt;10"))/$D125</f>
        <v>0.4642857142857143</v>
      </c>
      <c r="R125" s="8">
        <f>COUNTIFS(CSV!$A:$A,$A125,CSV!$Y:$Y,"&gt;10")/$B125</f>
        <v>0.2857142857142857</v>
      </c>
      <c r="S125" s="8">
        <f>COUNTIFS(CSV!$B:$B,$A125,CSV!$Y:$Y,"&gt;10")/$C125</f>
        <v>0.6428571428571429</v>
      </c>
      <c r="T125" s="11">
        <f>(COUNTIFS(CSV!$A:$A,$A125,CSV!$Y:$Y,"&lt;12") +COUNTIFS(CSV!$B:$B,$A125,CSV!$Y:$Y,"&lt;12"))/$D125</f>
        <v>0.6428571428571429</v>
      </c>
      <c r="U125" s="8">
        <f>COUNTIFS(CSV!$A:$A,$A125,CSV!$Y:$Y,"&lt;12")/$B125</f>
        <v>0.7857142857142857</v>
      </c>
      <c r="V125" s="8">
        <f>COUNTIFS(CSV!$B:$B,$A125,CSV!$Y:$Y,"&lt;12")/$C125</f>
        <v>0.5</v>
      </c>
    </row>
    <row r="126" spans="1:22" x14ac:dyDescent="0.3">
      <c r="A126" t="s">
        <v>242</v>
      </c>
      <c r="B126" s="9">
        <f>COUNTIF(CSV!A:A,A126)</f>
        <v>14</v>
      </c>
      <c r="C126" s="4">
        <f>COUNTIF(CSV!B:B,A126)</f>
        <v>15</v>
      </c>
      <c r="D126" s="4">
        <f t="shared" si="4"/>
        <v>29</v>
      </c>
      <c r="E126" s="10">
        <f>(SUMIF(CSV!$A:$A,$A126,CSV!$Y:$Y)  + SUMIF(CSV!$B:$B,$A126,CSV!$Y:$Y) )/$D126</f>
        <v>10.448275862068966</v>
      </c>
      <c r="F126" s="6">
        <f>SUMIF(CSV!$A:$A,$A126,CSV!$Y:$Y)/$B126</f>
        <v>10.571428571428571</v>
      </c>
      <c r="G126" s="6">
        <f>SUMIF(CSV!$B:$B,$A126,CSV!$Y:$Y)/$C126</f>
        <v>10.333333333333334</v>
      </c>
      <c r="H126" s="10">
        <f>(SUMIF(CSV!$A:$A,$A126,CSV!$U:$U)  + SUMIF(CSV!$B:$B,$A126,CSV!$V:$V) )/$D126</f>
        <v>4.8620689655172411</v>
      </c>
      <c r="I126" s="6">
        <f>SUMIF(CSV!$A:$A,$A126,CSV!$U:$U)/$B126</f>
        <v>5.6428571428571432</v>
      </c>
      <c r="J126" s="6">
        <f>SUMIF(CSV!$B:$B,$A126,CSV!$V:$V)/$C126</f>
        <v>4.1333333333333337</v>
      </c>
      <c r="K126" s="10">
        <f>(SUMIF(CSV!$A:$A,$A126,CSV!$W:$W)  + SUMIF(CSV!$B:$B,$A126,CSV!$X:$X) )/$D126</f>
        <v>5.5862068965517242</v>
      </c>
      <c r="L126" s="6">
        <f>SUMIF(CSV!$A:$A,$A126,CSV!$W:$W)/$B126</f>
        <v>4.9285714285714288</v>
      </c>
      <c r="M126" s="6">
        <f>SUMIF(CSV!$B:$B,$A126,CSV!$X:$X)/$C126</f>
        <v>6.2</v>
      </c>
      <c r="N126" s="11">
        <f>(COUNTIFS(CSV!$A:$A,$A126,CSV!$Y:$Y,"&gt;8") +COUNTIFS(CSV!$B:$B,$A126,CSV!$Y:$Y,"&gt;8"))/$D126</f>
        <v>0.75862068965517238</v>
      </c>
      <c r="O126" s="8">
        <f>COUNTIFS(CSV!$A:$A,$A126,CSV!$Y:$Y,"&gt;8")/$B126</f>
        <v>0.7142857142857143</v>
      </c>
      <c r="P126" s="8">
        <f>COUNTIFS(CSV!$B:$B,$A126,CSV!$Y:$Y,"&gt;8")/$C126</f>
        <v>0.8</v>
      </c>
      <c r="Q126" s="11">
        <f>(COUNTIFS(CSV!$A:$A,$A126,CSV!$Y:$Y,"&gt;10") +COUNTIFS(CSV!$B:$B,$A126,CSV!$Y:$Y,"&gt;10"))/$D126</f>
        <v>0.51724137931034486</v>
      </c>
      <c r="R126" s="8">
        <f>COUNTIFS(CSV!$A:$A,$A126,CSV!$Y:$Y,"&gt;10")/$B126</f>
        <v>0.5</v>
      </c>
      <c r="S126" s="8">
        <f>COUNTIFS(CSV!$B:$B,$A126,CSV!$Y:$Y,"&gt;10")/$C126</f>
        <v>0.53333333333333333</v>
      </c>
      <c r="T126" s="11">
        <f>(COUNTIFS(CSV!$A:$A,$A126,CSV!$Y:$Y,"&lt;12") +COUNTIFS(CSV!$B:$B,$A126,CSV!$Y:$Y,"&lt;12"))/$D126</f>
        <v>0.62068965517241381</v>
      </c>
      <c r="U126" s="8">
        <f>COUNTIFS(CSV!$A:$A,$A126,CSV!$Y:$Y,"&lt;12")/$B126</f>
        <v>0.6428571428571429</v>
      </c>
      <c r="V126" s="8">
        <f>COUNTIFS(CSV!$B:$B,$A126,CSV!$Y:$Y,"&lt;12")/$C126</f>
        <v>0.6</v>
      </c>
    </row>
    <row r="127" spans="1:22" x14ac:dyDescent="0.3">
      <c r="A127" t="s">
        <v>229</v>
      </c>
      <c r="B127" s="9">
        <f>COUNTIF(CSV!A:A,A127)</f>
        <v>14</v>
      </c>
      <c r="C127" s="4">
        <f>COUNTIF(CSV!B:B,A127)</f>
        <v>14</v>
      </c>
      <c r="D127" s="4">
        <f t="shared" si="4"/>
        <v>28</v>
      </c>
      <c r="E127" s="10">
        <f>(SUMIF(CSV!$A:$A,$A127,CSV!$Y:$Y)  + SUMIF(CSV!$B:$B,$A127,CSV!$Y:$Y) )/$D127</f>
        <v>10.178571428571429</v>
      </c>
      <c r="F127" s="6">
        <f>SUMIF(CSV!$A:$A,$A127,CSV!$Y:$Y)/$B127</f>
        <v>9.9285714285714288</v>
      </c>
      <c r="G127" s="6">
        <f>SUMIF(CSV!$B:$B,$A127,CSV!$Y:$Y)/$C127</f>
        <v>10.428571428571429</v>
      </c>
      <c r="H127" s="10">
        <f>(SUMIF(CSV!$A:$A,$A127,CSV!$U:$U)  + SUMIF(CSV!$B:$B,$A127,CSV!$V:$V) )/$D127</f>
        <v>5.5</v>
      </c>
      <c r="I127" s="6">
        <f>SUMIF(CSV!$A:$A,$A127,CSV!$U:$U)/$B127</f>
        <v>6</v>
      </c>
      <c r="J127" s="6">
        <f>SUMIF(CSV!$B:$B,$A127,CSV!$V:$V)/$C127</f>
        <v>5</v>
      </c>
      <c r="K127" s="10">
        <f>(SUMIF(CSV!$A:$A,$A127,CSV!$W:$W)  + SUMIF(CSV!$B:$B,$A127,CSV!$X:$X) )/$D127</f>
        <v>4.6785714285714288</v>
      </c>
      <c r="L127" s="6">
        <f>SUMIF(CSV!$A:$A,$A127,CSV!$W:$W)/$B127</f>
        <v>3.9285714285714284</v>
      </c>
      <c r="M127" s="6">
        <f>SUMIF(CSV!$B:$B,$A127,CSV!$X:$X)/$C127</f>
        <v>5.4285714285714288</v>
      </c>
      <c r="N127" s="11">
        <f>(COUNTIFS(CSV!$A:$A,$A127,CSV!$Y:$Y,"&gt;8") +COUNTIFS(CSV!$B:$B,$A127,CSV!$Y:$Y,"&gt;8"))/$D127</f>
        <v>0.5714285714285714</v>
      </c>
      <c r="O127" s="8">
        <f>COUNTIFS(CSV!$A:$A,$A127,CSV!$Y:$Y,"&gt;8")/$B127</f>
        <v>0.5714285714285714</v>
      </c>
      <c r="P127" s="8">
        <f>COUNTIFS(CSV!$B:$B,$A127,CSV!$Y:$Y,"&gt;8")/$C127</f>
        <v>0.5714285714285714</v>
      </c>
      <c r="Q127" s="11">
        <f>(COUNTIFS(CSV!$A:$A,$A127,CSV!$Y:$Y,"&gt;10") +COUNTIFS(CSV!$B:$B,$A127,CSV!$Y:$Y,"&gt;10"))/$D127</f>
        <v>0.35714285714285715</v>
      </c>
      <c r="R127" s="8">
        <f>COUNTIFS(CSV!$A:$A,$A127,CSV!$Y:$Y,"&gt;10")/$B127</f>
        <v>0.2857142857142857</v>
      </c>
      <c r="S127" s="8">
        <f>COUNTIFS(CSV!$B:$B,$A127,CSV!$Y:$Y,"&gt;10")/$C127</f>
        <v>0.42857142857142855</v>
      </c>
      <c r="T127" s="11">
        <f>(COUNTIFS(CSV!$A:$A,$A127,CSV!$Y:$Y,"&lt;12") +COUNTIFS(CSV!$B:$B,$A127,CSV!$Y:$Y,"&lt;12"))/$D127</f>
        <v>0.6428571428571429</v>
      </c>
      <c r="U127" s="8">
        <f>COUNTIFS(CSV!$A:$A,$A127,CSV!$Y:$Y,"&lt;12")/$B127</f>
        <v>0.7142857142857143</v>
      </c>
      <c r="V127" s="8">
        <f>COUNTIFS(CSV!$B:$B,$A127,CSV!$Y:$Y,"&lt;12")/$C127</f>
        <v>0.5714285714285714</v>
      </c>
    </row>
    <row r="128" spans="1:22" x14ac:dyDescent="0.3">
      <c r="A128" t="s">
        <v>235</v>
      </c>
      <c r="B128" s="9">
        <f>COUNTIF(CSV!A:A,A128)</f>
        <v>14</v>
      </c>
      <c r="C128" s="4">
        <f>COUNTIF(CSV!B:B,A128)</f>
        <v>14</v>
      </c>
      <c r="D128" s="4">
        <f t="shared" si="4"/>
        <v>28</v>
      </c>
      <c r="E128" s="10">
        <f>(SUMIF(CSV!$A:$A,$A128,CSV!$Y:$Y)  + SUMIF(CSV!$B:$B,$A128,CSV!$Y:$Y) )/$D128</f>
        <v>9.7857142857142865</v>
      </c>
      <c r="F128" s="6">
        <f>SUMIF(CSV!$A:$A,$A128,CSV!$Y:$Y)/$B128</f>
        <v>9.2142857142857135</v>
      </c>
      <c r="G128" s="6">
        <f>SUMIF(CSV!$B:$B,$A128,CSV!$Y:$Y)/$C128</f>
        <v>10.357142857142858</v>
      </c>
      <c r="H128" s="10">
        <f>(SUMIF(CSV!$A:$A,$A128,CSV!$U:$U)  + SUMIF(CSV!$B:$B,$A128,CSV!$V:$V) )/$D128</f>
        <v>3.9642857142857144</v>
      </c>
      <c r="I128" s="6">
        <f>SUMIF(CSV!$A:$A,$A128,CSV!$U:$U)/$B128</f>
        <v>4.0714285714285712</v>
      </c>
      <c r="J128" s="6">
        <f>SUMIF(CSV!$B:$B,$A128,CSV!$V:$V)/$C128</f>
        <v>3.8571428571428572</v>
      </c>
      <c r="K128" s="10">
        <f>(SUMIF(CSV!$A:$A,$A128,CSV!$W:$W)  + SUMIF(CSV!$B:$B,$A128,CSV!$X:$X) )/$D128</f>
        <v>5.8214285714285712</v>
      </c>
      <c r="L128" s="6">
        <f>SUMIF(CSV!$A:$A,$A128,CSV!$W:$W)/$B128</f>
        <v>5.1428571428571432</v>
      </c>
      <c r="M128" s="6">
        <f>SUMIF(CSV!$B:$B,$A128,CSV!$X:$X)/$C128</f>
        <v>6.5</v>
      </c>
      <c r="N128" s="11">
        <f>(COUNTIFS(CSV!$A:$A,$A128,CSV!$Y:$Y,"&gt;8") +COUNTIFS(CSV!$B:$B,$A128,CSV!$Y:$Y,"&gt;8"))/$D128</f>
        <v>0.6428571428571429</v>
      </c>
      <c r="O128" s="8">
        <f>COUNTIFS(CSV!$A:$A,$A128,CSV!$Y:$Y,"&gt;8")/$B128</f>
        <v>0.5714285714285714</v>
      </c>
      <c r="P128" s="8">
        <f>COUNTIFS(CSV!$B:$B,$A128,CSV!$Y:$Y,"&gt;8")/$C128</f>
        <v>0.7142857142857143</v>
      </c>
      <c r="Q128" s="11">
        <f>(COUNTIFS(CSV!$A:$A,$A128,CSV!$Y:$Y,"&gt;10") +COUNTIFS(CSV!$B:$B,$A128,CSV!$Y:$Y,"&gt;10"))/$D128</f>
        <v>0.39285714285714285</v>
      </c>
      <c r="R128" s="8">
        <f>COUNTIFS(CSV!$A:$A,$A128,CSV!$Y:$Y,"&gt;10")/$B128</f>
        <v>0.2857142857142857</v>
      </c>
      <c r="S128" s="8">
        <f>COUNTIFS(CSV!$B:$B,$A128,CSV!$Y:$Y,"&gt;10")/$C128</f>
        <v>0.5</v>
      </c>
      <c r="T128" s="11">
        <f>(COUNTIFS(CSV!$A:$A,$A128,CSV!$Y:$Y,"&lt;12") +COUNTIFS(CSV!$B:$B,$A128,CSV!$Y:$Y,"&lt;12"))/$D128</f>
        <v>0.7857142857142857</v>
      </c>
      <c r="U128" s="8">
        <f>COUNTIFS(CSV!$A:$A,$A128,CSV!$Y:$Y,"&lt;12")/$B128</f>
        <v>0.8571428571428571</v>
      </c>
      <c r="V128" s="8">
        <f>COUNTIFS(CSV!$B:$B,$A128,CSV!$Y:$Y,"&lt;12")/$C128</f>
        <v>0.7142857142857143</v>
      </c>
    </row>
    <row r="129" spans="1:22" x14ac:dyDescent="0.3">
      <c r="A129" t="s">
        <v>230</v>
      </c>
      <c r="B129" s="9">
        <f>COUNTIF(CSV!A:A,A129)</f>
        <v>14</v>
      </c>
      <c r="C129" s="4">
        <f>COUNTIF(CSV!B:B,A129)</f>
        <v>15</v>
      </c>
      <c r="D129" s="4">
        <f t="shared" si="4"/>
        <v>29</v>
      </c>
      <c r="E129" s="10">
        <f>(SUMIF(CSV!$A:$A,$A129,CSV!$Y:$Y)  + SUMIF(CSV!$B:$B,$A129,CSV!$Y:$Y) )/$D129</f>
        <v>10.103448275862069</v>
      </c>
      <c r="F129" s="6">
        <f>SUMIF(CSV!$A:$A,$A129,CSV!$Y:$Y)/$B129</f>
        <v>10.5</v>
      </c>
      <c r="G129" s="6">
        <f>SUMIF(CSV!$B:$B,$A129,CSV!$Y:$Y)/$C129</f>
        <v>9.7333333333333325</v>
      </c>
      <c r="H129" s="10">
        <f>(SUMIF(CSV!$A:$A,$A129,CSV!$U:$U)  + SUMIF(CSV!$B:$B,$A129,CSV!$V:$V) )/$D129</f>
        <v>4.5517241379310347</v>
      </c>
      <c r="I129" s="6">
        <f>SUMIF(CSV!$A:$A,$A129,CSV!$U:$U)/$B129</f>
        <v>5.2857142857142856</v>
      </c>
      <c r="J129" s="6">
        <f>SUMIF(CSV!$B:$B,$A129,CSV!$V:$V)/$C129</f>
        <v>3.8666666666666667</v>
      </c>
      <c r="K129" s="10">
        <f>(SUMIF(CSV!$A:$A,$A129,CSV!$W:$W)  + SUMIF(CSV!$B:$B,$A129,CSV!$X:$X) )/$D129</f>
        <v>5.5517241379310347</v>
      </c>
      <c r="L129" s="6">
        <f>SUMIF(CSV!$A:$A,$A129,CSV!$W:$W)/$B129</f>
        <v>5.2142857142857144</v>
      </c>
      <c r="M129" s="6">
        <f>SUMIF(CSV!$B:$B,$A129,CSV!$X:$X)/$C129</f>
        <v>5.8666666666666663</v>
      </c>
      <c r="N129" s="11">
        <f>(COUNTIFS(CSV!$A:$A,$A129,CSV!$Y:$Y,"&gt;8") +COUNTIFS(CSV!$B:$B,$A129,CSV!$Y:$Y,"&gt;8"))/$D129</f>
        <v>0.75862068965517238</v>
      </c>
      <c r="O129" s="8">
        <f>COUNTIFS(CSV!$A:$A,$A129,CSV!$Y:$Y,"&gt;8")/$B129</f>
        <v>0.8571428571428571</v>
      </c>
      <c r="P129" s="8">
        <f>COUNTIFS(CSV!$B:$B,$A129,CSV!$Y:$Y,"&gt;8")/$C129</f>
        <v>0.66666666666666663</v>
      </c>
      <c r="Q129" s="11">
        <f>(COUNTIFS(CSV!$A:$A,$A129,CSV!$Y:$Y,"&gt;10") +COUNTIFS(CSV!$B:$B,$A129,CSV!$Y:$Y,"&gt;10"))/$D129</f>
        <v>0.41379310344827586</v>
      </c>
      <c r="R129" s="8">
        <f>COUNTIFS(CSV!$A:$A,$A129,CSV!$Y:$Y,"&gt;10")/$B129</f>
        <v>0.42857142857142855</v>
      </c>
      <c r="S129" s="8">
        <f>COUNTIFS(CSV!$B:$B,$A129,CSV!$Y:$Y,"&gt;10")/$C129</f>
        <v>0.4</v>
      </c>
      <c r="T129" s="11">
        <f>(COUNTIFS(CSV!$A:$A,$A129,CSV!$Y:$Y,"&lt;12") +COUNTIFS(CSV!$B:$B,$A129,CSV!$Y:$Y,"&lt;12"))/$D129</f>
        <v>0.72413793103448276</v>
      </c>
      <c r="U129" s="8">
        <f>COUNTIFS(CSV!$A:$A,$A129,CSV!$Y:$Y,"&lt;12")/$B129</f>
        <v>0.7857142857142857</v>
      </c>
      <c r="V129" s="8">
        <f>COUNTIFS(CSV!$B:$B,$A129,CSV!$Y:$Y,"&lt;12")/$C129</f>
        <v>0.66666666666666663</v>
      </c>
    </row>
    <row r="130" spans="1:22" x14ac:dyDescent="0.3">
      <c r="A130" t="s">
        <v>232</v>
      </c>
      <c r="B130" s="9">
        <f>COUNTIF(CSV!A:A,A130)</f>
        <v>14</v>
      </c>
      <c r="C130" s="4">
        <f>COUNTIF(CSV!B:B,A130)</f>
        <v>15</v>
      </c>
      <c r="D130" s="4">
        <f t="shared" si="4"/>
        <v>29</v>
      </c>
      <c r="E130" s="10">
        <f>(SUMIF(CSV!$A:$A,$A130,CSV!$Y:$Y)  + SUMIF(CSV!$B:$B,$A130,CSV!$Y:$Y) )/$D130</f>
        <v>12.379310344827585</v>
      </c>
      <c r="F130" s="6">
        <f>SUMIF(CSV!$A:$A,$A130,CSV!$Y:$Y)/$B130</f>
        <v>12.642857142857142</v>
      </c>
      <c r="G130" s="6">
        <f>SUMIF(CSV!$B:$B,$A130,CSV!$Y:$Y)/$C130</f>
        <v>12.133333333333333</v>
      </c>
      <c r="H130" s="10">
        <f>(SUMIF(CSV!$A:$A,$A130,CSV!$U:$U)  + SUMIF(CSV!$B:$B,$A130,CSV!$V:$V) )/$D130</f>
        <v>5.8965517241379306</v>
      </c>
      <c r="I130" s="6">
        <f>SUMIF(CSV!$A:$A,$A130,CSV!$U:$U)/$B130</f>
        <v>6.9285714285714288</v>
      </c>
      <c r="J130" s="6">
        <f>SUMIF(CSV!$B:$B,$A130,CSV!$V:$V)/$C130</f>
        <v>4.9333333333333336</v>
      </c>
      <c r="K130" s="10">
        <f>(SUMIF(CSV!$A:$A,$A130,CSV!$W:$W)  + SUMIF(CSV!$B:$B,$A130,CSV!$X:$X) )/$D130</f>
        <v>6.4827586206896548</v>
      </c>
      <c r="L130" s="6">
        <f>SUMIF(CSV!$A:$A,$A130,CSV!$W:$W)/$B130</f>
        <v>5.7142857142857144</v>
      </c>
      <c r="M130" s="6">
        <f>SUMIF(CSV!$B:$B,$A130,CSV!$X:$X)/$C130</f>
        <v>7.2</v>
      </c>
      <c r="N130" s="11">
        <f>(COUNTIFS(CSV!$A:$A,$A130,CSV!$Y:$Y,"&gt;8") +COUNTIFS(CSV!$B:$B,$A130,CSV!$Y:$Y,"&gt;8"))/$D130</f>
        <v>0.86206896551724133</v>
      </c>
      <c r="O130" s="8">
        <f>COUNTIFS(CSV!$A:$A,$A130,CSV!$Y:$Y,"&gt;8")/$B130</f>
        <v>0.8571428571428571</v>
      </c>
      <c r="P130" s="8">
        <f>COUNTIFS(CSV!$B:$B,$A130,CSV!$Y:$Y,"&gt;8")/$C130</f>
        <v>0.8666666666666667</v>
      </c>
      <c r="Q130" s="11">
        <f>(COUNTIFS(CSV!$A:$A,$A130,CSV!$Y:$Y,"&gt;10") +COUNTIFS(CSV!$B:$B,$A130,CSV!$Y:$Y,"&gt;10"))/$D130</f>
        <v>0.58620689655172409</v>
      </c>
      <c r="R130" s="8">
        <f>COUNTIFS(CSV!$A:$A,$A130,CSV!$Y:$Y,"&gt;10")/$B130</f>
        <v>0.6428571428571429</v>
      </c>
      <c r="S130" s="8">
        <f>COUNTIFS(CSV!$B:$B,$A130,CSV!$Y:$Y,"&gt;10")/$C130</f>
        <v>0.53333333333333333</v>
      </c>
      <c r="T130" s="11">
        <f>(COUNTIFS(CSV!$A:$A,$A130,CSV!$Y:$Y,"&lt;12") +COUNTIFS(CSV!$B:$B,$A130,CSV!$Y:$Y,"&lt;12"))/$D130</f>
        <v>0.48275862068965519</v>
      </c>
      <c r="U130" s="8">
        <f>COUNTIFS(CSV!$A:$A,$A130,CSV!$Y:$Y,"&lt;12")/$B130</f>
        <v>0.42857142857142855</v>
      </c>
      <c r="V130" s="8">
        <f>COUNTIFS(CSV!$B:$B,$A130,CSV!$Y:$Y,"&lt;12")/$C130</f>
        <v>0.53333333333333333</v>
      </c>
    </row>
    <row r="131" spans="1:22" x14ac:dyDescent="0.3">
      <c r="A131" t="s">
        <v>227</v>
      </c>
      <c r="B131" s="9">
        <f>COUNTIF(CSV!A:A,A131)</f>
        <v>14</v>
      </c>
      <c r="C131" s="4">
        <f>COUNTIF(CSV!B:B,A131)</f>
        <v>14</v>
      </c>
      <c r="D131" s="4">
        <f t="shared" si="4"/>
        <v>28</v>
      </c>
      <c r="E131" s="10">
        <f>(SUMIF(CSV!$A:$A,$A131,CSV!$Y:$Y)  + SUMIF(CSV!$B:$B,$A131,CSV!$Y:$Y) )/$D131</f>
        <v>10.071428571428571</v>
      </c>
      <c r="F131" s="6">
        <f>SUMIF(CSV!$A:$A,$A131,CSV!$Y:$Y)/$B131</f>
        <v>9.5714285714285712</v>
      </c>
      <c r="G131" s="6">
        <f>SUMIF(CSV!$B:$B,$A131,CSV!$Y:$Y)/$C131</f>
        <v>10.571428571428571</v>
      </c>
      <c r="H131" s="10">
        <f>(SUMIF(CSV!$A:$A,$A131,CSV!$U:$U)  + SUMIF(CSV!$B:$B,$A131,CSV!$V:$V) )/$D131</f>
        <v>4.5</v>
      </c>
      <c r="I131" s="6">
        <f>SUMIF(CSV!$A:$A,$A131,CSV!$U:$U)/$B131</f>
        <v>4.9285714285714288</v>
      </c>
      <c r="J131" s="6">
        <f>SUMIF(CSV!$B:$B,$A131,CSV!$V:$V)/$C131</f>
        <v>4.0714285714285712</v>
      </c>
      <c r="K131" s="10">
        <f>(SUMIF(CSV!$A:$A,$A131,CSV!$W:$W)  + SUMIF(CSV!$B:$B,$A131,CSV!$X:$X) )/$D131</f>
        <v>5.5714285714285712</v>
      </c>
      <c r="L131" s="6">
        <f>SUMIF(CSV!$A:$A,$A131,CSV!$W:$W)/$B131</f>
        <v>4.6428571428571432</v>
      </c>
      <c r="M131" s="6">
        <f>SUMIF(CSV!$B:$B,$A131,CSV!$X:$X)/$C131</f>
        <v>6.5</v>
      </c>
      <c r="N131" s="11">
        <f>(COUNTIFS(CSV!$A:$A,$A131,CSV!$Y:$Y,"&gt;8") +COUNTIFS(CSV!$B:$B,$A131,CSV!$Y:$Y,"&gt;8"))/$D131</f>
        <v>0.6428571428571429</v>
      </c>
      <c r="O131" s="8">
        <f>COUNTIFS(CSV!$A:$A,$A131,CSV!$Y:$Y,"&gt;8")/$B131</f>
        <v>0.5714285714285714</v>
      </c>
      <c r="P131" s="8">
        <f>COUNTIFS(CSV!$B:$B,$A131,CSV!$Y:$Y,"&gt;8")/$C131</f>
        <v>0.7142857142857143</v>
      </c>
      <c r="Q131" s="11">
        <f>(COUNTIFS(CSV!$A:$A,$A131,CSV!$Y:$Y,"&gt;10") +COUNTIFS(CSV!$B:$B,$A131,CSV!$Y:$Y,"&gt;10"))/$D131</f>
        <v>0.5</v>
      </c>
      <c r="R131" s="8">
        <f>COUNTIFS(CSV!$A:$A,$A131,CSV!$Y:$Y,"&gt;10")/$B131</f>
        <v>0.35714285714285715</v>
      </c>
      <c r="S131" s="8">
        <f>COUNTIFS(CSV!$B:$B,$A131,CSV!$Y:$Y,"&gt;10")/$C131</f>
        <v>0.6428571428571429</v>
      </c>
      <c r="T131" s="11">
        <f>(COUNTIFS(CSV!$A:$A,$A131,CSV!$Y:$Y,"&lt;12") +COUNTIFS(CSV!$B:$B,$A131,CSV!$Y:$Y,"&lt;12"))/$D131</f>
        <v>0.6428571428571429</v>
      </c>
      <c r="U131" s="8">
        <f>COUNTIFS(CSV!$A:$A,$A131,CSV!$Y:$Y,"&lt;12")/$B131</f>
        <v>0.7857142857142857</v>
      </c>
      <c r="V131" s="8">
        <f>COUNTIFS(CSV!$B:$B,$A131,CSV!$Y:$Y,"&lt;12")/$C131</f>
        <v>0.5</v>
      </c>
    </row>
    <row r="132" spans="1:22" x14ac:dyDescent="0.3">
      <c r="A132" t="s">
        <v>239</v>
      </c>
      <c r="B132" s="9">
        <f>COUNTIF(CSV!A:A,A132)</f>
        <v>14</v>
      </c>
      <c r="C132" s="4">
        <f>COUNTIF(CSV!B:B,A132)</f>
        <v>13</v>
      </c>
      <c r="D132" s="4">
        <f t="shared" si="4"/>
        <v>27</v>
      </c>
      <c r="E132" s="10">
        <f>(SUMIF(CSV!$A:$A,$A132,CSV!$Y:$Y)  + SUMIF(CSV!$B:$B,$A132,CSV!$Y:$Y) )/$D132</f>
        <v>9.7407407407407405</v>
      </c>
      <c r="F132" s="6">
        <f>SUMIF(CSV!$A:$A,$A132,CSV!$Y:$Y)/$B132</f>
        <v>9.0714285714285712</v>
      </c>
      <c r="G132" s="6">
        <f>SUMIF(CSV!$B:$B,$A132,CSV!$Y:$Y)/$C132</f>
        <v>10.461538461538462</v>
      </c>
      <c r="H132" s="10">
        <f>(SUMIF(CSV!$A:$A,$A132,CSV!$U:$U)  + SUMIF(CSV!$B:$B,$A132,CSV!$V:$V) )/$D132</f>
        <v>4.2962962962962967</v>
      </c>
      <c r="I132" s="6">
        <f>SUMIF(CSV!$A:$A,$A132,CSV!$U:$U)/$B132</f>
        <v>4.1428571428571432</v>
      </c>
      <c r="J132" s="6">
        <f>SUMIF(CSV!$B:$B,$A132,CSV!$V:$V)/$C132</f>
        <v>4.4615384615384617</v>
      </c>
      <c r="K132" s="10">
        <f>(SUMIF(CSV!$A:$A,$A132,CSV!$W:$W)  + SUMIF(CSV!$B:$B,$A132,CSV!$X:$X) )/$D132</f>
        <v>5.4444444444444446</v>
      </c>
      <c r="L132" s="6">
        <f>SUMIF(CSV!$A:$A,$A132,CSV!$W:$W)/$B132</f>
        <v>4.9285714285714288</v>
      </c>
      <c r="M132" s="6">
        <f>SUMIF(CSV!$B:$B,$A132,CSV!$X:$X)/$C132</f>
        <v>6</v>
      </c>
      <c r="N132" s="11">
        <f>(COUNTIFS(CSV!$A:$A,$A132,CSV!$Y:$Y,"&gt;8") +COUNTIFS(CSV!$B:$B,$A132,CSV!$Y:$Y,"&gt;8"))/$D132</f>
        <v>0.62962962962962965</v>
      </c>
      <c r="O132" s="8">
        <f>COUNTIFS(CSV!$A:$A,$A132,CSV!$Y:$Y,"&gt;8")/$B132</f>
        <v>0.5714285714285714</v>
      </c>
      <c r="P132" s="8">
        <f>COUNTIFS(CSV!$B:$B,$A132,CSV!$Y:$Y,"&gt;8")/$C132</f>
        <v>0.69230769230769229</v>
      </c>
      <c r="Q132" s="11">
        <f>(COUNTIFS(CSV!$A:$A,$A132,CSV!$Y:$Y,"&gt;10") +COUNTIFS(CSV!$B:$B,$A132,CSV!$Y:$Y,"&gt;10"))/$D132</f>
        <v>0.44444444444444442</v>
      </c>
      <c r="R132" s="8">
        <f>COUNTIFS(CSV!$A:$A,$A132,CSV!$Y:$Y,"&gt;10")/$B132</f>
        <v>0.35714285714285715</v>
      </c>
      <c r="S132" s="8">
        <f>COUNTIFS(CSV!$B:$B,$A132,CSV!$Y:$Y,"&gt;10")/$C132</f>
        <v>0.53846153846153844</v>
      </c>
      <c r="T132" s="11">
        <f>(COUNTIFS(CSV!$A:$A,$A132,CSV!$Y:$Y,"&lt;12") +COUNTIFS(CSV!$B:$B,$A132,CSV!$Y:$Y,"&lt;12"))/$D132</f>
        <v>0.66666666666666663</v>
      </c>
      <c r="U132" s="8">
        <f>COUNTIFS(CSV!$A:$A,$A132,CSV!$Y:$Y,"&lt;12")/$B132</f>
        <v>0.7857142857142857</v>
      </c>
      <c r="V132" s="8">
        <f>COUNTIFS(CSV!$B:$B,$A132,CSV!$Y:$Y,"&lt;12")/$C132</f>
        <v>0.53846153846153844</v>
      </c>
    </row>
    <row r="133" spans="1:22" x14ac:dyDescent="0.3">
      <c r="A133" s="62" t="s">
        <v>257</v>
      </c>
      <c r="B133" s="9">
        <f>COUNTIF(CSV!A:A,A133)</f>
        <v>8</v>
      </c>
      <c r="C133" s="4">
        <f>COUNTIF(CSV!B:B,A133)</f>
        <v>9</v>
      </c>
      <c r="D133" s="4">
        <f t="shared" ref="D133:D195" si="5">B133+C133</f>
        <v>17</v>
      </c>
      <c r="E133" s="10">
        <f>(SUMIF(CSV!$A:$A,$A133,CSV!$Y:$Y)  + SUMIF(CSV!$B:$B,$A133,CSV!$Y:$Y) )/$D133</f>
        <v>9.8235294117647065</v>
      </c>
      <c r="F133" s="6">
        <f>SUMIF(CSV!$A:$A,$A133,CSV!$Y:$Y)/$B133</f>
        <v>9.5</v>
      </c>
      <c r="G133" s="6">
        <f>SUMIF(CSV!$B:$B,$A133,CSV!$Y:$Y)/$C133</f>
        <v>10.111111111111111</v>
      </c>
      <c r="H133" s="10">
        <f>(SUMIF(CSV!$A:$A,$A133,CSV!$U:$U)  + SUMIF(CSV!$B:$B,$A133,CSV!$V:$V) )/$D133</f>
        <v>5.0588235294117645</v>
      </c>
      <c r="I133" s="6">
        <f>SUMIF(CSV!$A:$A,$A133,CSV!$U:$U)/$B133</f>
        <v>5.625</v>
      </c>
      <c r="J133" s="6">
        <f>SUMIF(CSV!$B:$B,$A133,CSV!$V:$V)/$C133</f>
        <v>4.5555555555555554</v>
      </c>
      <c r="K133" s="10">
        <f>(SUMIF(CSV!$A:$A,$A133,CSV!$W:$W)  + SUMIF(CSV!$B:$B,$A133,CSV!$X:$X) )/$D133</f>
        <v>4.7647058823529411</v>
      </c>
      <c r="L133" s="6">
        <f>SUMIF(CSV!$A:$A,$A133,CSV!$W:$W)/$B133</f>
        <v>3.875</v>
      </c>
      <c r="M133" s="6">
        <f>SUMIF(CSV!$B:$B,$A133,CSV!$X:$X)/$C133</f>
        <v>5.5555555555555554</v>
      </c>
      <c r="N133" s="11">
        <f>(COUNTIFS(CSV!$A:$A,$A133,CSV!$Y:$Y,"&gt;8") +COUNTIFS(CSV!$B:$B,$A133,CSV!$Y:$Y,"&gt;8"))/$D133</f>
        <v>0.6470588235294118</v>
      </c>
      <c r="O133" s="8">
        <f>COUNTIFS(CSV!$A:$A,$A133,CSV!$Y:$Y,"&gt;8")/$B133</f>
        <v>0.5</v>
      </c>
      <c r="P133" s="8">
        <f>COUNTIFS(CSV!$B:$B,$A133,CSV!$Y:$Y,"&gt;8")/$C133</f>
        <v>0.77777777777777779</v>
      </c>
      <c r="Q133" s="11">
        <f>(COUNTIFS(CSV!$A:$A,$A133,CSV!$Y:$Y,"&gt;10") +COUNTIFS(CSV!$B:$B,$A133,CSV!$Y:$Y,"&gt;10"))/$D133</f>
        <v>0.52941176470588236</v>
      </c>
      <c r="R133" s="8">
        <f>COUNTIFS(CSV!$A:$A,$A133,CSV!$Y:$Y,"&gt;10")/$B133</f>
        <v>0.5</v>
      </c>
      <c r="S133" s="8">
        <f>COUNTIFS(CSV!$B:$B,$A133,CSV!$Y:$Y,"&gt;10")/$C133</f>
        <v>0.55555555555555558</v>
      </c>
      <c r="T133" s="11">
        <f>(COUNTIFS(CSV!$A:$A,$A133,CSV!$Y:$Y,"&lt;12") +COUNTIFS(CSV!$B:$B,$A133,CSV!$Y:$Y,"&lt;12"))/$D133</f>
        <v>0.58823529411764708</v>
      </c>
      <c r="U133" s="8">
        <f>COUNTIFS(CSV!$A:$A,$A133,CSV!$Y:$Y,"&lt;12")/$B133</f>
        <v>0.625</v>
      </c>
      <c r="V133" s="8">
        <f>COUNTIFS(CSV!$B:$B,$A133,CSV!$Y:$Y,"&lt;12")/$C133</f>
        <v>0.55555555555555558</v>
      </c>
    </row>
    <row r="134" spans="1:22" x14ac:dyDescent="0.3">
      <c r="A134" s="62" t="s">
        <v>247</v>
      </c>
      <c r="B134" s="9">
        <f>COUNTIF(CSV!A:A,A134)</f>
        <v>8</v>
      </c>
      <c r="C134" s="4">
        <f>COUNTIF(CSV!B:B,A134)</f>
        <v>8</v>
      </c>
      <c r="D134" s="4">
        <f t="shared" si="5"/>
        <v>16</v>
      </c>
      <c r="E134" s="10">
        <f>(SUMIF(CSV!$A:$A,$A134,CSV!$Y:$Y)  + SUMIF(CSV!$B:$B,$A134,CSV!$Y:$Y) )/$D134</f>
        <v>10.5625</v>
      </c>
      <c r="F134" s="6">
        <f>SUMIF(CSV!$A:$A,$A134,CSV!$Y:$Y)/$B134</f>
        <v>11.25</v>
      </c>
      <c r="G134" s="6">
        <f>SUMIF(CSV!$B:$B,$A134,CSV!$Y:$Y)/$C134</f>
        <v>9.875</v>
      </c>
      <c r="H134" s="10">
        <f>(SUMIF(CSV!$A:$A,$A134,CSV!$U:$U)  + SUMIF(CSV!$B:$B,$A134,CSV!$V:$V) )/$D134</f>
        <v>5.125</v>
      </c>
      <c r="I134" s="6">
        <f>SUMIF(CSV!$A:$A,$A134,CSV!$U:$U)/$B134</f>
        <v>6.375</v>
      </c>
      <c r="J134" s="6">
        <f>SUMIF(CSV!$B:$B,$A134,CSV!$V:$V)/$C134</f>
        <v>3.875</v>
      </c>
      <c r="K134" s="10">
        <f>(SUMIF(CSV!$A:$A,$A134,CSV!$W:$W)  + SUMIF(CSV!$B:$B,$A134,CSV!$X:$X) )/$D134</f>
        <v>5.4375</v>
      </c>
      <c r="L134" s="6">
        <f>SUMIF(CSV!$A:$A,$A134,CSV!$W:$W)/$B134</f>
        <v>4.875</v>
      </c>
      <c r="M134" s="6">
        <f>SUMIF(CSV!$B:$B,$A134,CSV!$X:$X)/$C134</f>
        <v>6</v>
      </c>
      <c r="N134" s="11">
        <f>(COUNTIFS(CSV!$A:$A,$A134,CSV!$Y:$Y,"&gt;8") +COUNTIFS(CSV!$B:$B,$A134,CSV!$Y:$Y,"&gt;8"))/$D134</f>
        <v>0.6875</v>
      </c>
      <c r="O134" s="8">
        <f>COUNTIFS(CSV!$A:$A,$A134,CSV!$Y:$Y,"&gt;8")/$B134</f>
        <v>0.75</v>
      </c>
      <c r="P134" s="8">
        <f>COUNTIFS(CSV!$B:$B,$A134,CSV!$Y:$Y,"&gt;8")/$C134</f>
        <v>0.625</v>
      </c>
      <c r="Q134" s="11">
        <f>(COUNTIFS(CSV!$A:$A,$A134,CSV!$Y:$Y,"&gt;10") +COUNTIFS(CSV!$B:$B,$A134,CSV!$Y:$Y,"&gt;10"))/$D134</f>
        <v>0.5</v>
      </c>
      <c r="R134" s="8">
        <f>COUNTIFS(CSV!$A:$A,$A134,CSV!$Y:$Y,"&gt;10")/$B134</f>
        <v>0.625</v>
      </c>
      <c r="S134" s="8">
        <f>COUNTIFS(CSV!$B:$B,$A134,CSV!$Y:$Y,"&gt;10")/$C134</f>
        <v>0.375</v>
      </c>
      <c r="T134" s="11">
        <f>(COUNTIFS(CSV!$A:$A,$A134,CSV!$Y:$Y,"&lt;12") +COUNTIFS(CSV!$B:$B,$A134,CSV!$Y:$Y,"&lt;12"))/$D134</f>
        <v>0.5625</v>
      </c>
      <c r="U134" s="8">
        <f>COUNTIFS(CSV!$A:$A,$A134,CSV!$Y:$Y,"&lt;12")/$B134</f>
        <v>0.5</v>
      </c>
      <c r="V134" s="8">
        <f>COUNTIFS(CSV!$B:$B,$A134,CSV!$Y:$Y,"&lt;12")/$C134</f>
        <v>0.625</v>
      </c>
    </row>
    <row r="135" spans="1:22" x14ac:dyDescent="0.3">
      <c r="A135" s="62" t="s">
        <v>256</v>
      </c>
      <c r="B135" s="9">
        <f>COUNTIF(CSV!A:A,A135)</f>
        <v>8</v>
      </c>
      <c r="C135" s="4">
        <f>COUNTIF(CSV!B:B,A135)</f>
        <v>9</v>
      </c>
      <c r="D135" s="4">
        <f t="shared" si="5"/>
        <v>17</v>
      </c>
      <c r="E135" s="10">
        <f>(SUMIF(CSV!$A:$A,$A135,CSV!$Y:$Y)  + SUMIF(CSV!$B:$B,$A135,CSV!$Y:$Y) )/$D135</f>
        <v>10.176470588235293</v>
      </c>
      <c r="F135" s="6">
        <f>SUMIF(CSV!$A:$A,$A135,CSV!$Y:$Y)/$B135</f>
        <v>10.5</v>
      </c>
      <c r="G135" s="6">
        <f>SUMIF(CSV!$B:$B,$A135,CSV!$Y:$Y)/$C135</f>
        <v>9.8888888888888893</v>
      </c>
      <c r="H135" s="10">
        <f>(SUMIF(CSV!$A:$A,$A135,CSV!$U:$U)  + SUMIF(CSV!$B:$B,$A135,CSV!$V:$V) )/$D135</f>
        <v>8.235294117647058</v>
      </c>
      <c r="I135" s="6">
        <f>SUMIF(CSV!$A:$A,$A135,CSV!$U:$U)/$B135</f>
        <v>8</v>
      </c>
      <c r="J135" s="6">
        <f>SUMIF(CSV!$B:$B,$A135,CSV!$V:$V)/$C135</f>
        <v>8.4444444444444446</v>
      </c>
      <c r="K135" s="10">
        <f>(SUMIF(CSV!$A:$A,$A135,CSV!$W:$W)  + SUMIF(CSV!$B:$B,$A135,CSV!$X:$X) )/$D135</f>
        <v>1.9411764705882353</v>
      </c>
      <c r="L135" s="6">
        <f>SUMIF(CSV!$A:$A,$A135,CSV!$W:$W)/$B135</f>
        <v>2.5</v>
      </c>
      <c r="M135" s="6">
        <f>SUMIF(CSV!$B:$B,$A135,CSV!$X:$X)/$C135</f>
        <v>1.4444444444444444</v>
      </c>
      <c r="N135" s="11">
        <f>(COUNTIFS(CSV!$A:$A,$A135,CSV!$Y:$Y,"&gt;8") +COUNTIFS(CSV!$B:$B,$A135,CSV!$Y:$Y,"&gt;8"))/$D135</f>
        <v>0.70588235294117652</v>
      </c>
      <c r="O135" s="8">
        <f>COUNTIFS(CSV!$A:$A,$A135,CSV!$Y:$Y,"&gt;8")/$B135</f>
        <v>0.875</v>
      </c>
      <c r="P135" s="8">
        <f>COUNTIFS(CSV!$B:$B,$A135,CSV!$Y:$Y,"&gt;8")/$C135</f>
        <v>0.55555555555555558</v>
      </c>
      <c r="Q135" s="11">
        <f>(COUNTIFS(CSV!$A:$A,$A135,CSV!$Y:$Y,"&gt;10") +COUNTIFS(CSV!$B:$B,$A135,CSV!$Y:$Y,"&gt;10"))/$D135</f>
        <v>0.47058823529411764</v>
      </c>
      <c r="R135" s="8">
        <f>COUNTIFS(CSV!$A:$A,$A135,CSV!$Y:$Y,"&gt;10")/$B135</f>
        <v>0.5</v>
      </c>
      <c r="S135" s="8">
        <f>COUNTIFS(CSV!$B:$B,$A135,CSV!$Y:$Y,"&gt;10")/$C135</f>
        <v>0.44444444444444442</v>
      </c>
      <c r="T135" s="11">
        <f>(COUNTIFS(CSV!$A:$A,$A135,CSV!$Y:$Y,"&lt;12") +COUNTIFS(CSV!$B:$B,$A135,CSV!$Y:$Y,"&lt;12"))/$D135</f>
        <v>0.6470588235294118</v>
      </c>
      <c r="U135" s="8">
        <f>COUNTIFS(CSV!$A:$A,$A135,CSV!$Y:$Y,"&lt;12")/$B135</f>
        <v>0.625</v>
      </c>
      <c r="V135" s="8">
        <f>COUNTIFS(CSV!$B:$B,$A135,CSV!$Y:$Y,"&lt;12")/$C135</f>
        <v>0.66666666666666663</v>
      </c>
    </row>
    <row r="136" spans="1:22" x14ac:dyDescent="0.3">
      <c r="A136" s="62" t="s">
        <v>246</v>
      </c>
      <c r="B136" s="9">
        <f>COUNTIF(CSV!A:A,A136)</f>
        <v>9</v>
      </c>
      <c r="C136" s="4">
        <f>COUNTIF(CSV!B:B,A136)</f>
        <v>9</v>
      </c>
      <c r="D136" s="4">
        <f t="shared" si="5"/>
        <v>18</v>
      </c>
      <c r="E136" s="10">
        <f>(SUMIF(CSV!$A:$A,$A136,CSV!$Y:$Y)  + SUMIF(CSV!$B:$B,$A136,CSV!$Y:$Y) )/$D136</f>
        <v>9.9444444444444446</v>
      </c>
      <c r="F136" s="6">
        <f>SUMIF(CSV!$A:$A,$A136,CSV!$Y:$Y)/$B136</f>
        <v>9.7777777777777786</v>
      </c>
      <c r="G136" s="6">
        <f>SUMIF(CSV!$B:$B,$A136,CSV!$Y:$Y)/$C136</f>
        <v>10.111111111111111</v>
      </c>
      <c r="H136" s="10">
        <f>(SUMIF(CSV!$A:$A,$A136,CSV!$U:$U)  + SUMIF(CSV!$B:$B,$A136,CSV!$V:$V) )/$D136</f>
        <v>4.9444444444444446</v>
      </c>
      <c r="I136" s="6">
        <f>SUMIF(CSV!$A:$A,$A136,CSV!$U:$U)/$B136</f>
        <v>5</v>
      </c>
      <c r="J136" s="6">
        <f>SUMIF(CSV!$B:$B,$A136,CSV!$V:$V)/$C136</f>
        <v>4.8888888888888893</v>
      </c>
      <c r="K136" s="10">
        <f>(SUMIF(CSV!$A:$A,$A136,CSV!$W:$W)  + SUMIF(CSV!$B:$B,$A136,CSV!$X:$X) )/$D136</f>
        <v>5</v>
      </c>
      <c r="L136" s="6">
        <f>SUMIF(CSV!$A:$A,$A136,CSV!$W:$W)/$B136</f>
        <v>4.7777777777777777</v>
      </c>
      <c r="M136" s="6">
        <f>SUMIF(CSV!$B:$B,$A136,CSV!$X:$X)/$C136</f>
        <v>5.2222222222222223</v>
      </c>
      <c r="N136" s="11">
        <f>(COUNTIFS(CSV!$A:$A,$A136,CSV!$Y:$Y,"&gt;8") +COUNTIFS(CSV!$B:$B,$A136,CSV!$Y:$Y,"&gt;8"))/$D136</f>
        <v>0.55555555555555558</v>
      </c>
      <c r="O136" s="8">
        <f>COUNTIFS(CSV!$A:$A,$A136,CSV!$Y:$Y,"&gt;8")/$B136</f>
        <v>0.55555555555555558</v>
      </c>
      <c r="P136" s="8">
        <f>COUNTIFS(CSV!$B:$B,$A136,CSV!$Y:$Y,"&gt;8")/$C136</f>
        <v>0.55555555555555558</v>
      </c>
      <c r="Q136" s="11">
        <f>(COUNTIFS(CSV!$A:$A,$A136,CSV!$Y:$Y,"&gt;10") +COUNTIFS(CSV!$B:$B,$A136,CSV!$Y:$Y,"&gt;10"))/$D136</f>
        <v>0.44444444444444442</v>
      </c>
      <c r="R136" s="8">
        <f>COUNTIFS(CSV!$A:$A,$A136,CSV!$Y:$Y,"&gt;10")/$B136</f>
        <v>0.33333333333333331</v>
      </c>
      <c r="S136" s="8">
        <f>COUNTIFS(CSV!$B:$B,$A136,CSV!$Y:$Y,"&gt;10")/$C136</f>
        <v>0.55555555555555558</v>
      </c>
      <c r="T136" s="11">
        <f>(COUNTIFS(CSV!$A:$A,$A136,CSV!$Y:$Y,"&lt;12") +COUNTIFS(CSV!$B:$B,$A136,CSV!$Y:$Y,"&lt;12"))/$D136</f>
        <v>0.61111111111111116</v>
      </c>
      <c r="U136" s="8">
        <f>COUNTIFS(CSV!$A:$A,$A136,CSV!$Y:$Y,"&lt;12")/$B136</f>
        <v>0.66666666666666663</v>
      </c>
      <c r="V136" s="8">
        <f>COUNTIFS(CSV!$B:$B,$A136,CSV!$Y:$Y,"&lt;12")/$C136</f>
        <v>0.55555555555555558</v>
      </c>
    </row>
    <row r="137" spans="1:22" x14ac:dyDescent="0.3">
      <c r="A137" t="s">
        <v>318</v>
      </c>
      <c r="B137" s="9">
        <f>COUNTIF(CSV!A:A,A137)</f>
        <v>7</v>
      </c>
      <c r="C137" s="4">
        <f>COUNTIF(CSV!B:B,A137)</f>
        <v>10</v>
      </c>
      <c r="D137" s="4">
        <f t="shared" si="5"/>
        <v>17</v>
      </c>
      <c r="E137" s="10">
        <f>(SUMIF(CSV!$A:$A,$A137,CSV!$Y:$Y)  + SUMIF(CSV!$B:$B,$A137,CSV!$Y:$Y) )/$D137</f>
        <v>11.117647058823529</v>
      </c>
      <c r="F137" s="6">
        <f>SUMIF(CSV!$A:$A,$A137,CSV!$Y:$Y)/$B137</f>
        <v>12.142857142857142</v>
      </c>
      <c r="G137" s="6">
        <f>SUMIF(CSV!$B:$B,$A137,CSV!$Y:$Y)/$C137</f>
        <v>10.4</v>
      </c>
      <c r="H137" s="10">
        <f>(SUMIF(CSV!$A:$A,$A137,CSV!$U:$U)  + SUMIF(CSV!$B:$B,$A137,CSV!$V:$V) )/$D137</f>
        <v>5.2352941176470589</v>
      </c>
      <c r="I137" s="6">
        <f>SUMIF(CSV!$A:$A,$A137,CSV!$U:$U)/$B137</f>
        <v>6.5714285714285712</v>
      </c>
      <c r="J137" s="6">
        <f>SUMIF(CSV!$B:$B,$A137,CSV!$V:$V)/$C137</f>
        <v>4.3</v>
      </c>
      <c r="K137" s="10">
        <f>(SUMIF(CSV!$A:$A,$A137,CSV!$W:$W)  + SUMIF(CSV!$B:$B,$A137,CSV!$X:$X) )/$D137</f>
        <v>5.882352941176471</v>
      </c>
      <c r="L137" s="6">
        <f>SUMIF(CSV!$A:$A,$A137,CSV!$W:$W)/$B137</f>
        <v>5.5714285714285712</v>
      </c>
      <c r="M137" s="6">
        <f>SUMIF(CSV!$B:$B,$A137,CSV!$X:$X)/$C137</f>
        <v>6.1</v>
      </c>
      <c r="N137" s="11">
        <f>(COUNTIFS(CSV!$A:$A,$A137,CSV!$Y:$Y,"&gt;8") +COUNTIFS(CSV!$B:$B,$A137,CSV!$Y:$Y,"&gt;8"))/$D137</f>
        <v>0.82352941176470584</v>
      </c>
      <c r="O137" s="8">
        <f>COUNTIFS(CSV!$A:$A,$A137,CSV!$Y:$Y,"&gt;8")/$B137</f>
        <v>1</v>
      </c>
      <c r="P137" s="8">
        <f>COUNTIFS(CSV!$B:$B,$A137,CSV!$Y:$Y,"&gt;8")/$C137</f>
        <v>0.7</v>
      </c>
      <c r="Q137" s="11">
        <f>(COUNTIFS(CSV!$A:$A,$A137,CSV!$Y:$Y,"&gt;10") +COUNTIFS(CSV!$B:$B,$A137,CSV!$Y:$Y,"&gt;10"))/$D137</f>
        <v>0.58823529411764708</v>
      </c>
      <c r="R137" s="8">
        <f>COUNTIFS(CSV!$A:$A,$A137,CSV!$Y:$Y,"&gt;10")/$B137</f>
        <v>0.7142857142857143</v>
      </c>
      <c r="S137" s="8">
        <f>COUNTIFS(CSV!$B:$B,$A137,CSV!$Y:$Y,"&gt;10")/$C137</f>
        <v>0.5</v>
      </c>
      <c r="T137" s="11">
        <f>(COUNTIFS(CSV!$A:$A,$A137,CSV!$Y:$Y,"&lt;12") +COUNTIFS(CSV!$B:$B,$A137,CSV!$Y:$Y,"&lt;12"))/$D137</f>
        <v>0.47058823529411764</v>
      </c>
      <c r="U137" s="8">
        <f>COUNTIFS(CSV!$A:$A,$A137,CSV!$Y:$Y,"&lt;12")/$B137</f>
        <v>0.42857142857142855</v>
      </c>
      <c r="V137" s="8">
        <f>COUNTIFS(CSV!$B:$B,$A137,CSV!$Y:$Y,"&lt;12")/$C137</f>
        <v>0.5</v>
      </c>
    </row>
    <row r="138" spans="1:22" x14ac:dyDescent="0.3">
      <c r="A138" s="62" t="s">
        <v>319</v>
      </c>
      <c r="B138" s="9">
        <f>COUNTIF(CSV!A:A,A138)</f>
        <v>8</v>
      </c>
      <c r="C138" s="4">
        <f>COUNTIF(CSV!B:B,A138)</f>
        <v>8</v>
      </c>
      <c r="D138" s="4">
        <f t="shared" si="5"/>
        <v>16</v>
      </c>
      <c r="E138" s="10">
        <f>(SUMIF(CSV!$A:$A,$A138,CSV!$Y:$Y)  + SUMIF(CSV!$B:$B,$A138,CSV!$Y:$Y) )/$D138</f>
        <v>9.875</v>
      </c>
      <c r="F138" s="6">
        <f>SUMIF(CSV!$A:$A,$A138,CSV!$Y:$Y)/$B138</f>
        <v>9.125</v>
      </c>
      <c r="G138" s="6">
        <f>SUMIF(CSV!$B:$B,$A138,CSV!$Y:$Y)/$C138</f>
        <v>10.625</v>
      </c>
      <c r="H138" s="10">
        <f>(SUMIF(CSV!$A:$A,$A138,CSV!$U:$U)  + SUMIF(CSV!$B:$B,$A138,CSV!$V:$V) )/$D138</f>
        <v>5</v>
      </c>
      <c r="I138" s="6">
        <f>SUMIF(CSV!$A:$A,$A138,CSV!$U:$U)/$B138</f>
        <v>5.875</v>
      </c>
      <c r="J138" s="6">
        <f>SUMIF(CSV!$B:$B,$A138,CSV!$V:$V)/$C138</f>
        <v>4.125</v>
      </c>
      <c r="K138" s="10">
        <f>(SUMIF(CSV!$A:$A,$A138,CSV!$W:$W)  + SUMIF(CSV!$B:$B,$A138,CSV!$X:$X) )/$D138</f>
        <v>4.875</v>
      </c>
      <c r="L138" s="6">
        <f>SUMIF(CSV!$A:$A,$A138,CSV!$W:$W)/$B138</f>
        <v>3.25</v>
      </c>
      <c r="M138" s="6">
        <f>SUMIF(CSV!$B:$B,$A138,CSV!$X:$X)/$C138</f>
        <v>6.5</v>
      </c>
      <c r="N138" s="11">
        <f>(COUNTIFS(CSV!$A:$A,$A138,CSV!$Y:$Y,"&gt;8") +COUNTIFS(CSV!$B:$B,$A138,CSV!$Y:$Y,"&gt;8"))/$D138</f>
        <v>0.5625</v>
      </c>
      <c r="O138" s="8">
        <f>COUNTIFS(CSV!$A:$A,$A138,CSV!$Y:$Y,"&gt;8")/$B138</f>
        <v>0.5</v>
      </c>
      <c r="P138" s="8">
        <f>COUNTIFS(CSV!$B:$B,$A138,CSV!$Y:$Y,"&gt;8")/$C138</f>
        <v>0.625</v>
      </c>
      <c r="Q138" s="11">
        <f>(COUNTIFS(CSV!$A:$A,$A138,CSV!$Y:$Y,"&gt;10") +COUNTIFS(CSV!$B:$B,$A138,CSV!$Y:$Y,"&gt;10"))/$D138</f>
        <v>0.4375</v>
      </c>
      <c r="R138" s="8">
        <f>COUNTIFS(CSV!$A:$A,$A138,CSV!$Y:$Y,"&gt;10")/$B138</f>
        <v>0.375</v>
      </c>
      <c r="S138" s="8">
        <f>COUNTIFS(CSV!$B:$B,$A138,CSV!$Y:$Y,"&gt;10")/$C138</f>
        <v>0.5</v>
      </c>
      <c r="T138" s="11">
        <f>(COUNTIFS(CSV!$A:$A,$A138,CSV!$Y:$Y,"&lt;12") +COUNTIFS(CSV!$B:$B,$A138,CSV!$Y:$Y,"&lt;12"))/$D138</f>
        <v>0.625</v>
      </c>
      <c r="U138" s="8">
        <f>COUNTIFS(CSV!$A:$A,$A138,CSV!$Y:$Y,"&lt;12")/$B138</f>
        <v>0.75</v>
      </c>
      <c r="V138" s="8">
        <f>COUNTIFS(CSV!$B:$B,$A138,CSV!$Y:$Y,"&lt;12")/$C138</f>
        <v>0.5</v>
      </c>
    </row>
    <row r="139" spans="1:22" x14ac:dyDescent="0.3">
      <c r="A139" s="62" t="s">
        <v>255</v>
      </c>
      <c r="B139" s="9">
        <f>COUNTIF(CSV!A:A,A139)</f>
        <v>8</v>
      </c>
      <c r="C139" s="4">
        <f>COUNTIF(CSV!B:B,A139)</f>
        <v>8</v>
      </c>
      <c r="D139" s="4">
        <f t="shared" si="5"/>
        <v>16</v>
      </c>
      <c r="E139" s="10">
        <f>(SUMIF(CSV!$A:$A,$A139,CSV!$Y:$Y)  + SUMIF(CSV!$B:$B,$A139,CSV!$Y:$Y) )/$D139</f>
        <v>9.6875</v>
      </c>
      <c r="F139" s="6">
        <f>SUMIF(CSV!$A:$A,$A139,CSV!$Y:$Y)/$B139</f>
        <v>10.625</v>
      </c>
      <c r="G139" s="6">
        <f>SUMIF(CSV!$B:$B,$A139,CSV!$Y:$Y)/$C139</f>
        <v>8.75</v>
      </c>
      <c r="H139" s="10">
        <f>(SUMIF(CSV!$A:$A,$A139,CSV!$U:$U)  + SUMIF(CSV!$B:$B,$A139,CSV!$V:$V) )/$D139</f>
        <v>4.375</v>
      </c>
      <c r="I139" s="6">
        <f>SUMIF(CSV!$A:$A,$A139,CSV!$U:$U)/$B139</f>
        <v>4.75</v>
      </c>
      <c r="J139" s="6">
        <f>SUMIF(CSV!$B:$B,$A139,CSV!$V:$V)/$C139</f>
        <v>4</v>
      </c>
      <c r="K139" s="10">
        <f>(SUMIF(CSV!$A:$A,$A139,CSV!$W:$W)  + SUMIF(CSV!$B:$B,$A139,CSV!$X:$X) )/$D139</f>
        <v>5.3125</v>
      </c>
      <c r="L139" s="6">
        <f>SUMIF(CSV!$A:$A,$A139,CSV!$W:$W)/$B139</f>
        <v>5.875</v>
      </c>
      <c r="M139" s="6">
        <f>SUMIF(CSV!$B:$B,$A139,CSV!$X:$X)/$C139</f>
        <v>4.75</v>
      </c>
      <c r="N139" s="11">
        <f>(COUNTIFS(CSV!$A:$A,$A139,CSV!$Y:$Y,"&gt;8") +COUNTIFS(CSV!$B:$B,$A139,CSV!$Y:$Y,"&gt;8"))/$D139</f>
        <v>0.625</v>
      </c>
      <c r="O139" s="8">
        <f>COUNTIFS(CSV!$A:$A,$A139,CSV!$Y:$Y,"&gt;8")/$B139</f>
        <v>0.75</v>
      </c>
      <c r="P139" s="8">
        <f>COUNTIFS(CSV!$B:$B,$A139,CSV!$Y:$Y,"&gt;8")/$C139</f>
        <v>0.5</v>
      </c>
      <c r="Q139" s="11">
        <f>(COUNTIFS(CSV!$A:$A,$A139,CSV!$Y:$Y,"&gt;10") +COUNTIFS(CSV!$B:$B,$A139,CSV!$Y:$Y,"&gt;10"))/$D139</f>
        <v>0.375</v>
      </c>
      <c r="R139" s="8">
        <f>COUNTIFS(CSV!$A:$A,$A139,CSV!$Y:$Y,"&gt;10")/$B139</f>
        <v>0.5</v>
      </c>
      <c r="S139" s="8">
        <f>COUNTIFS(CSV!$B:$B,$A139,CSV!$Y:$Y,"&gt;10")/$C139</f>
        <v>0.25</v>
      </c>
      <c r="T139" s="11">
        <f>(COUNTIFS(CSV!$A:$A,$A139,CSV!$Y:$Y,"&lt;12") +COUNTIFS(CSV!$B:$B,$A139,CSV!$Y:$Y,"&lt;12"))/$D139</f>
        <v>0.75</v>
      </c>
      <c r="U139" s="8">
        <f>COUNTIFS(CSV!$A:$A,$A139,CSV!$Y:$Y,"&lt;12")/$B139</f>
        <v>0.5</v>
      </c>
      <c r="V139" s="8">
        <f>COUNTIFS(CSV!$B:$B,$A139,CSV!$Y:$Y,"&lt;12")/$C139</f>
        <v>1</v>
      </c>
    </row>
    <row r="140" spans="1:22" x14ac:dyDescent="0.3">
      <c r="A140" s="62" t="s">
        <v>250</v>
      </c>
      <c r="B140" s="9">
        <f>COUNTIF(CSV!A:A,A140)</f>
        <v>9</v>
      </c>
      <c r="C140" s="4">
        <f>COUNTIF(CSV!B:B,A140)</f>
        <v>8</v>
      </c>
      <c r="D140" s="4">
        <f t="shared" si="5"/>
        <v>17</v>
      </c>
      <c r="E140" s="10">
        <f>(SUMIF(CSV!$A:$A,$A140,CSV!$Y:$Y)  + SUMIF(CSV!$B:$B,$A140,CSV!$Y:$Y) )/$D140</f>
        <v>10.294117647058824</v>
      </c>
      <c r="F140" s="6">
        <f>SUMIF(CSV!$A:$A,$A140,CSV!$Y:$Y)/$B140</f>
        <v>9.5555555555555554</v>
      </c>
      <c r="G140" s="6">
        <f>SUMIF(CSV!$B:$B,$A140,CSV!$Y:$Y)/$C140</f>
        <v>11.125</v>
      </c>
      <c r="H140" s="10">
        <f>(SUMIF(CSV!$A:$A,$A140,CSV!$U:$U)  + SUMIF(CSV!$B:$B,$A140,CSV!$V:$V) )/$D140</f>
        <v>3.8823529411764706</v>
      </c>
      <c r="I140" s="6">
        <f>SUMIF(CSV!$A:$A,$A140,CSV!$U:$U)/$B140</f>
        <v>4</v>
      </c>
      <c r="J140" s="6">
        <f>SUMIF(CSV!$B:$B,$A140,CSV!$V:$V)/$C140</f>
        <v>3.75</v>
      </c>
      <c r="K140" s="10">
        <f>(SUMIF(CSV!$A:$A,$A140,CSV!$W:$W)  + SUMIF(CSV!$B:$B,$A140,CSV!$X:$X) )/$D140</f>
        <v>6.4117647058823533</v>
      </c>
      <c r="L140" s="6">
        <f>SUMIF(CSV!$A:$A,$A140,CSV!$W:$W)/$B140</f>
        <v>5.5555555555555554</v>
      </c>
      <c r="M140" s="6">
        <f>SUMIF(CSV!$B:$B,$A140,CSV!$X:$X)/$C140</f>
        <v>7.375</v>
      </c>
      <c r="N140" s="11">
        <f>(COUNTIFS(CSV!$A:$A,$A140,CSV!$Y:$Y,"&gt;8") +COUNTIFS(CSV!$B:$B,$A140,CSV!$Y:$Y,"&gt;8"))/$D140</f>
        <v>0.58823529411764708</v>
      </c>
      <c r="O140" s="8">
        <f>COUNTIFS(CSV!$A:$A,$A140,CSV!$Y:$Y,"&gt;8")/$B140</f>
        <v>0.44444444444444442</v>
      </c>
      <c r="P140" s="8">
        <f>COUNTIFS(CSV!$B:$B,$A140,CSV!$Y:$Y,"&gt;8")/$C140</f>
        <v>0.75</v>
      </c>
      <c r="Q140" s="11">
        <f>(COUNTIFS(CSV!$A:$A,$A140,CSV!$Y:$Y,"&gt;10") +COUNTIFS(CSV!$B:$B,$A140,CSV!$Y:$Y,"&gt;10"))/$D140</f>
        <v>0.41176470588235292</v>
      </c>
      <c r="R140" s="8">
        <f>COUNTIFS(CSV!$A:$A,$A140,CSV!$Y:$Y,"&gt;10")/$B140</f>
        <v>0.33333333333333331</v>
      </c>
      <c r="S140" s="8">
        <f>COUNTIFS(CSV!$B:$B,$A140,CSV!$Y:$Y,"&gt;10")/$C140</f>
        <v>0.5</v>
      </c>
      <c r="T140" s="11">
        <f>(COUNTIFS(CSV!$A:$A,$A140,CSV!$Y:$Y,"&lt;12") +COUNTIFS(CSV!$B:$B,$A140,CSV!$Y:$Y,"&lt;12"))/$D140</f>
        <v>0.6470588235294118</v>
      </c>
      <c r="U140" s="8">
        <f>COUNTIFS(CSV!$A:$A,$A140,CSV!$Y:$Y,"&lt;12")/$B140</f>
        <v>0.66666666666666663</v>
      </c>
      <c r="V140" s="8">
        <f>COUNTIFS(CSV!$B:$B,$A140,CSV!$Y:$Y,"&lt;12")/$C140</f>
        <v>0.625</v>
      </c>
    </row>
    <row r="141" spans="1:22" x14ac:dyDescent="0.3">
      <c r="A141" s="62" t="s">
        <v>254</v>
      </c>
      <c r="B141" s="9">
        <f>COUNTIF(CSV!A:A,A141)</f>
        <v>8</v>
      </c>
      <c r="C141" s="4">
        <f>COUNTIF(CSV!B:B,A141)</f>
        <v>9</v>
      </c>
      <c r="D141" s="4">
        <f t="shared" si="5"/>
        <v>17</v>
      </c>
      <c r="E141" s="10">
        <f>(SUMIF(CSV!$A:$A,$A141,CSV!$Y:$Y)  + SUMIF(CSV!$B:$B,$A141,CSV!$Y:$Y) )/$D141</f>
        <v>9.6470588235294112</v>
      </c>
      <c r="F141" s="6">
        <f>SUMIF(CSV!$A:$A,$A141,CSV!$Y:$Y)/$B141</f>
        <v>10.125</v>
      </c>
      <c r="G141" s="6">
        <f>SUMIF(CSV!$B:$B,$A141,CSV!$Y:$Y)/$C141</f>
        <v>9.2222222222222214</v>
      </c>
      <c r="H141" s="10">
        <f>(SUMIF(CSV!$A:$A,$A141,CSV!$U:$U)  + SUMIF(CSV!$B:$B,$A141,CSV!$V:$V) )/$D141</f>
        <v>4.3529411764705879</v>
      </c>
      <c r="I141" s="6">
        <f>SUMIF(CSV!$A:$A,$A141,CSV!$U:$U)/$B141</f>
        <v>4.875</v>
      </c>
      <c r="J141" s="6">
        <f>SUMIF(CSV!$B:$B,$A141,CSV!$V:$V)/$C141</f>
        <v>3.8888888888888888</v>
      </c>
      <c r="K141" s="10">
        <f>(SUMIF(CSV!$A:$A,$A141,CSV!$W:$W)  + SUMIF(CSV!$B:$B,$A141,CSV!$X:$X) )/$D141</f>
        <v>5.2941176470588234</v>
      </c>
      <c r="L141" s="6">
        <f>SUMIF(CSV!$A:$A,$A141,CSV!$W:$W)/$B141</f>
        <v>5.25</v>
      </c>
      <c r="M141" s="6">
        <f>SUMIF(CSV!$B:$B,$A141,CSV!$X:$X)/$C141</f>
        <v>5.333333333333333</v>
      </c>
      <c r="N141" s="11">
        <f>(COUNTIFS(CSV!$A:$A,$A141,CSV!$Y:$Y,"&gt;8") +COUNTIFS(CSV!$B:$B,$A141,CSV!$Y:$Y,"&gt;8"))/$D141</f>
        <v>0.6470588235294118</v>
      </c>
      <c r="O141" s="8">
        <f>COUNTIFS(CSV!$A:$A,$A141,CSV!$Y:$Y,"&gt;8")/$B141</f>
        <v>0.75</v>
      </c>
      <c r="P141" s="8">
        <f>COUNTIFS(CSV!$B:$B,$A141,CSV!$Y:$Y,"&gt;8")/$C141</f>
        <v>0.55555555555555558</v>
      </c>
      <c r="Q141" s="11">
        <f>(COUNTIFS(CSV!$A:$A,$A141,CSV!$Y:$Y,"&gt;10") +COUNTIFS(CSV!$B:$B,$A141,CSV!$Y:$Y,"&gt;10"))/$D141</f>
        <v>0.35294117647058826</v>
      </c>
      <c r="R141" s="8">
        <f>COUNTIFS(CSV!$A:$A,$A141,CSV!$Y:$Y,"&gt;10")/$B141</f>
        <v>0.375</v>
      </c>
      <c r="S141" s="8">
        <f>COUNTIFS(CSV!$B:$B,$A141,CSV!$Y:$Y,"&gt;10")/$C141</f>
        <v>0.33333333333333331</v>
      </c>
      <c r="T141" s="11">
        <f>(COUNTIFS(CSV!$A:$A,$A141,CSV!$Y:$Y,"&lt;12") +COUNTIFS(CSV!$B:$B,$A141,CSV!$Y:$Y,"&lt;12"))/$D141</f>
        <v>0.58823529411764708</v>
      </c>
      <c r="U141" s="8">
        <f>COUNTIFS(CSV!$A:$A,$A141,CSV!$Y:$Y,"&lt;12")/$B141</f>
        <v>0.625</v>
      </c>
      <c r="V141" s="8">
        <f>COUNTIFS(CSV!$B:$B,$A141,CSV!$Y:$Y,"&lt;12")/$C141</f>
        <v>0.55555555555555558</v>
      </c>
    </row>
    <row r="142" spans="1:22" x14ac:dyDescent="0.3">
      <c r="A142" s="62" t="s">
        <v>248</v>
      </c>
      <c r="B142" s="9">
        <f>COUNTIF(CSV!A:A,A142)</f>
        <v>7</v>
      </c>
      <c r="C142" s="4">
        <f>COUNTIF(CSV!B:B,A142)</f>
        <v>8</v>
      </c>
      <c r="D142" s="4">
        <f t="shared" si="5"/>
        <v>15</v>
      </c>
      <c r="E142" s="10">
        <f>(SUMIF(CSV!$A:$A,$A142,CSV!$Y:$Y)  + SUMIF(CSV!$B:$B,$A142,CSV!$Y:$Y) )/$D142</f>
        <v>10.266666666666667</v>
      </c>
      <c r="F142" s="6">
        <f>SUMIF(CSV!$A:$A,$A142,CSV!$Y:$Y)/$B142</f>
        <v>12.142857142857142</v>
      </c>
      <c r="G142" s="6">
        <f>SUMIF(CSV!$B:$B,$A142,CSV!$Y:$Y)/$C142</f>
        <v>8.625</v>
      </c>
      <c r="H142" s="10">
        <f>(SUMIF(CSV!$A:$A,$A142,CSV!$U:$U)  + SUMIF(CSV!$B:$B,$A142,CSV!$V:$V) )/$D142</f>
        <v>4.666666666666667</v>
      </c>
      <c r="I142" s="6">
        <f>SUMIF(CSV!$A:$A,$A142,CSV!$U:$U)/$B142</f>
        <v>5.8571428571428568</v>
      </c>
      <c r="J142" s="6">
        <f>SUMIF(CSV!$B:$B,$A142,CSV!$V:$V)/$C142</f>
        <v>3.625</v>
      </c>
      <c r="K142" s="10">
        <f>(SUMIF(CSV!$A:$A,$A142,CSV!$W:$W)  + SUMIF(CSV!$B:$B,$A142,CSV!$X:$X) )/$D142</f>
        <v>5.6</v>
      </c>
      <c r="L142" s="6">
        <f>SUMIF(CSV!$A:$A,$A142,CSV!$W:$W)/$B142</f>
        <v>6.2857142857142856</v>
      </c>
      <c r="M142" s="6">
        <f>SUMIF(CSV!$B:$B,$A142,CSV!$X:$X)/$C142</f>
        <v>5</v>
      </c>
      <c r="N142" s="11">
        <f>(COUNTIFS(CSV!$A:$A,$A142,CSV!$Y:$Y,"&gt;8") +COUNTIFS(CSV!$B:$B,$A142,CSV!$Y:$Y,"&gt;8"))/$D142</f>
        <v>0.8</v>
      </c>
      <c r="O142" s="8">
        <f>COUNTIFS(CSV!$A:$A,$A142,CSV!$Y:$Y,"&gt;8")/$B142</f>
        <v>0.8571428571428571</v>
      </c>
      <c r="P142" s="8">
        <f>COUNTIFS(CSV!$B:$B,$A142,CSV!$Y:$Y,"&gt;8")/$C142</f>
        <v>0.75</v>
      </c>
      <c r="Q142" s="11">
        <f>(COUNTIFS(CSV!$A:$A,$A142,CSV!$Y:$Y,"&gt;10") +COUNTIFS(CSV!$B:$B,$A142,CSV!$Y:$Y,"&gt;10"))/$D142</f>
        <v>0.46666666666666667</v>
      </c>
      <c r="R142" s="8">
        <f>COUNTIFS(CSV!$A:$A,$A142,CSV!$Y:$Y,"&gt;10")/$B142</f>
        <v>0.8571428571428571</v>
      </c>
      <c r="S142" s="8">
        <f>COUNTIFS(CSV!$B:$B,$A142,CSV!$Y:$Y,"&gt;10")/$C142</f>
        <v>0.125</v>
      </c>
      <c r="T142" s="11">
        <f>(COUNTIFS(CSV!$A:$A,$A142,CSV!$Y:$Y,"&lt;12") +COUNTIFS(CSV!$B:$B,$A142,CSV!$Y:$Y,"&lt;12"))/$D142</f>
        <v>0.66666666666666663</v>
      </c>
      <c r="U142" s="8">
        <f>COUNTIFS(CSV!$A:$A,$A142,CSV!$Y:$Y,"&lt;12")/$B142</f>
        <v>0.2857142857142857</v>
      </c>
      <c r="V142" s="8">
        <f>COUNTIFS(CSV!$B:$B,$A142,CSV!$Y:$Y,"&lt;12")/$C142</f>
        <v>1</v>
      </c>
    </row>
    <row r="143" spans="1:22" x14ac:dyDescent="0.3">
      <c r="A143" s="62" t="s">
        <v>245</v>
      </c>
      <c r="B143" s="9">
        <f>COUNTIF(CSV!A:A,A143)</f>
        <v>10</v>
      </c>
      <c r="C143" s="4">
        <f>COUNTIF(CSV!B:B,A143)</f>
        <v>7</v>
      </c>
      <c r="D143" s="4">
        <f t="shared" si="5"/>
        <v>17</v>
      </c>
      <c r="E143" s="10">
        <f>(SUMIF(CSV!$A:$A,$A143,CSV!$Y:$Y)  + SUMIF(CSV!$B:$B,$A143,CSV!$Y:$Y) )/$D143</f>
        <v>9.9411764705882355</v>
      </c>
      <c r="F143" s="6">
        <f>SUMIF(CSV!$A:$A,$A143,CSV!$Y:$Y)/$B143</f>
        <v>9.8000000000000007</v>
      </c>
      <c r="G143" s="6">
        <f>SUMIF(CSV!$B:$B,$A143,CSV!$Y:$Y)/$C143</f>
        <v>10.142857142857142</v>
      </c>
      <c r="H143" s="10">
        <f>(SUMIF(CSV!$A:$A,$A143,CSV!$U:$U)  + SUMIF(CSV!$B:$B,$A143,CSV!$V:$V) )/$D143</f>
        <v>5.1764705882352944</v>
      </c>
      <c r="I143" s="6">
        <f>SUMIF(CSV!$A:$A,$A143,CSV!$U:$U)/$B143</f>
        <v>5.3</v>
      </c>
      <c r="J143" s="6">
        <f>SUMIF(CSV!$B:$B,$A143,CSV!$V:$V)/$C143</f>
        <v>5</v>
      </c>
      <c r="K143" s="10">
        <f>(SUMIF(CSV!$A:$A,$A143,CSV!$W:$W)  + SUMIF(CSV!$B:$B,$A143,CSV!$X:$X) )/$D143</f>
        <v>4.7647058823529411</v>
      </c>
      <c r="L143" s="6">
        <f>SUMIF(CSV!$A:$A,$A143,CSV!$W:$W)/$B143</f>
        <v>4.5</v>
      </c>
      <c r="M143" s="6">
        <f>SUMIF(CSV!$B:$B,$A143,CSV!$X:$X)/$C143</f>
        <v>5.1428571428571432</v>
      </c>
      <c r="N143" s="11">
        <f>(COUNTIFS(CSV!$A:$A,$A143,CSV!$Y:$Y,"&gt;8") +COUNTIFS(CSV!$B:$B,$A143,CSV!$Y:$Y,"&gt;8"))/$D143</f>
        <v>0.70588235294117652</v>
      </c>
      <c r="O143" s="8">
        <f>COUNTIFS(CSV!$A:$A,$A143,CSV!$Y:$Y,"&gt;8")/$B143</f>
        <v>0.6</v>
      </c>
      <c r="P143" s="8">
        <f>COUNTIFS(CSV!$B:$B,$A143,CSV!$Y:$Y,"&gt;8")/$C143</f>
        <v>0.8571428571428571</v>
      </c>
      <c r="Q143" s="11">
        <f>(COUNTIFS(CSV!$A:$A,$A143,CSV!$Y:$Y,"&gt;10") +COUNTIFS(CSV!$B:$B,$A143,CSV!$Y:$Y,"&gt;10"))/$D143</f>
        <v>0.35294117647058826</v>
      </c>
      <c r="R143" s="8">
        <f>COUNTIFS(CSV!$A:$A,$A143,CSV!$Y:$Y,"&gt;10")/$B143</f>
        <v>0.4</v>
      </c>
      <c r="S143" s="8">
        <f>COUNTIFS(CSV!$B:$B,$A143,CSV!$Y:$Y,"&gt;10")/$C143</f>
        <v>0.2857142857142857</v>
      </c>
      <c r="T143" s="11">
        <f>(COUNTIFS(CSV!$A:$A,$A143,CSV!$Y:$Y,"&lt;12") +COUNTIFS(CSV!$B:$B,$A143,CSV!$Y:$Y,"&lt;12"))/$D143</f>
        <v>0.70588235294117652</v>
      </c>
      <c r="U143" s="8">
        <f>COUNTIFS(CSV!$A:$A,$A143,CSV!$Y:$Y,"&lt;12")/$B143</f>
        <v>0.7</v>
      </c>
      <c r="V143" s="8">
        <f>COUNTIFS(CSV!$B:$B,$A143,CSV!$Y:$Y,"&lt;12")/$C143</f>
        <v>0.7142857142857143</v>
      </c>
    </row>
    <row r="144" spans="1:22" x14ac:dyDescent="0.3">
      <c r="A144" s="62" t="s">
        <v>259</v>
      </c>
      <c r="B144" s="9">
        <f>COUNTIF(CSV!A:A,A144)</f>
        <v>9</v>
      </c>
      <c r="C144" s="4">
        <f>COUNTIF(CSV!B:B,A144)</f>
        <v>9</v>
      </c>
      <c r="D144" s="4">
        <f t="shared" si="5"/>
        <v>18</v>
      </c>
      <c r="E144" s="10">
        <f>(SUMIF(CSV!$A:$A,$A144,CSV!$Y:$Y)  + SUMIF(CSV!$B:$B,$A144,CSV!$Y:$Y) )/$D144</f>
        <v>10.055555555555555</v>
      </c>
      <c r="F144" s="6">
        <f>SUMIF(CSV!$A:$A,$A144,CSV!$Y:$Y)/$B144</f>
        <v>9.8888888888888893</v>
      </c>
      <c r="G144" s="6">
        <f>SUMIF(CSV!$B:$B,$A144,CSV!$Y:$Y)/$C144</f>
        <v>10.222222222222221</v>
      </c>
      <c r="H144" s="10">
        <f>(SUMIF(CSV!$A:$A,$A144,CSV!$U:$U)  + SUMIF(CSV!$B:$B,$A144,CSV!$V:$V) )/$D144</f>
        <v>4.3888888888888893</v>
      </c>
      <c r="I144" s="6">
        <f>SUMIF(CSV!$A:$A,$A144,CSV!$U:$U)/$B144</f>
        <v>4.8888888888888893</v>
      </c>
      <c r="J144" s="6">
        <f>SUMIF(CSV!$B:$B,$A144,CSV!$V:$V)/$C144</f>
        <v>3.8888888888888888</v>
      </c>
      <c r="K144" s="10">
        <f>(SUMIF(CSV!$A:$A,$A144,CSV!$W:$W)  + SUMIF(CSV!$B:$B,$A144,CSV!$X:$X) )/$D144</f>
        <v>5.666666666666667</v>
      </c>
      <c r="L144" s="6">
        <f>SUMIF(CSV!$A:$A,$A144,CSV!$W:$W)/$B144</f>
        <v>5</v>
      </c>
      <c r="M144" s="6">
        <f>SUMIF(CSV!$B:$B,$A144,CSV!$X:$X)/$C144</f>
        <v>6.333333333333333</v>
      </c>
      <c r="N144" s="11">
        <f>(COUNTIFS(CSV!$A:$A,$A144,CSV!$Y:$Y,"&gt;8") +COUNTIFS(CSV!$B:$B,$A144,CSV!$Y:$Y,"&gt;8"))/$D144</f>
        <v>0.77777777777777779</v>
      </c>
      <c r="O144" s="8">
        <f>COUNTIFS(CSV!$A:$A,$A144,CSV!$Y:$Y,"&gt;8")/$B144</f>
        <v>0.88888888888888884</v>
      </c>
      <c r="P144" s="8">
        <f>COUNTIFS(CSV!$B:$B,$A144,CSV!$Y:$Y,"&gt;8")/$C144</f>
        <v>0.66666666666666663</v>
      </c>
      <c r="Q144" s="11">
        <f>(COUNTIFS(CSV!$A:$A,$A144,CSV!$Y:$Y,"&gt;10") +COUNTIFS(CSV!$B:$B,$A144,CSV!$Y:$Y,"&gt;10"))/$D144</f>
        <v>0.3888888888888889</v>
      </c>
      <c r="R144" s="8">
        <f>COUNTIFS(CSV!$A:$A,$A144,CSV!$Y:$Y,"&gt;10")/$B144</f>
        <v>0.33333333333333331</v>
      </c>
      <c r="S144" s="8">
        <f>COUNTIFS(CSV!$B:$B,$A144,CSV!$Y:$Y,"&gt;10")/$C144</f>
        <v>0.44444444444444442</v>
      </c>
      <c r="T144" s="11">
        <f>(COUNTIFS(CSV!$A:$A,$A144,CSV!$Y:$Y,"&lt;12") +COUNTIFS(CSV!$B:$B,$A144,CSV!$Y:$Y,"&lt;12"))/$D144</f>
        <v>0.77777777777777779</v>
      </c>
      <c r="U144" s="8">
        <f>COUNTIFS(CSV!$A:$A,$A144,CSV!$Y:$Y,"&lt;12")/$B144</f>
        <v>0.88888888888888884</v>
      </c>
      <c r="V144" s="8">
        <f>COUNTIFS(CSV!$B:$B,$A144,CSV!$Y:$Y,"&lt;12")/$C144</f>
        <v>0.66666666666666663</v>
      </c>
    </row>
    <row r="145" spans="1:22" x14ac:dyDescent="0.3">
      <c r="A145" s="62" t="s">
        <v>249</v>
      </c>
      <c r="B145" s="9">
        <f>COUNTIF(CSV!A:A,A145)</f>
        <v>9</v>
      </c>
      <c r="C145" s="4">
        <f>COUNTIF(CSV!B:B,A145)</f>
        <v>8</v>
      </c>
      <c r="D145" s="4">
        <f t="shared" si="5"/>
        <v>17</v>
      </c>
      <c r="E145" s="10">
        <f>(SUMIF(CSV!$A:$A,$A145,CSV!$Y:$Y)  + SUMIF(CSV!$B:$B,$A145,CSV!$Y:$Y) )/$D145</f>
        <v>10.470588235294118</v>
      </c>
      <c r="F145" s="6">
        <f>SUMIF(CSV!$A:$A,$A145,CSV!$Y:$Y)/$B145</f>
        <v>10.333333333333334</v>
      </c>
      <c r="G145" s="6">
        <f>SUMIF(CSV!$B:$B,$A145,CSV!$Y:$Y)/$C145</f>
        <v>10.625</v>
      </c>
      <c r="H145" s="10">
        <f>(SUMIF(CSV!$A:$A,$A145,CSV!$U:$U)  + SUMIF(CSV!$B:$B,$A145,CSV!$V:$V) )/$D145</f>
        <v>4.9411764705882355</v>
      </c>
      <c r="I145" s="6">
        <f>SUMIF(CSV!$A:$A,$A145,CSV!$U:$U)/$B145</f>
        <v>5.666666666666667</v>
      </c>
      <c r="J145" s="6">
        <f>SUMIF(CSV!$B:$B,$A145,CSV!$V:$V)/$C145</f>
        <v>4.125</v>
      </c>
      <c r="K145" s="10">
        <f>(SUMIF(CSV!$A:$A,$A145,CSV!$W:$W)  + SUMIF(CSV!$B:$B,$A145,CSV!$X:$X) )/$D145</f>
        <v>5.5294117647058822</v>
      </c>
      <c r="L145" s="6">
        <f>SUMIF(CSV!$A:$A,$A145,CSV!$W:$W)/$B145</f>
        <v>4.666666666666667</v>
      </c>
      <c r="M145" s="6">
        <f>SUMIF(CSV!$B:$B,$A145,CSV!$X:$X)/$C145</f>
        <v>6.5</v>
      </c>
      <c r="N145" s="11">
        <f>(COUNTIFS(CSV!$A:$A,$A145,CSV!$Y:$Y,"&gt;8") +COUNTIFS(CSV!$B:$B,$A145,CSV!$Y:$Y,"&gt;8"))/$D145</f>
        <v>0.76470588235294112</v>
      </c>
      <c r="O145" s="8">
        <f>COUNTIFS(CSV!$A:$A,$A145,CSV!$Y:$Y,"&gt;8")/$B145</f>
        <v>0.66666666666666663</v>
      </c>
      <c r="P145" s="8">
        <f>COUNTIFS(CSV!$B:$B,$A145,CSV!$Y:$Y,"&gt;8")/$C145</f>
        <v>0.875</v>
      </c>
      <c r="Q145" s="11">
        <f>(COUNTIFS(CSV!$A:$A,$A145,CSV!$Y:$Y,"&gt;10") +COUNTIFS(CSV!$B:$B,$A145,CSV!$Y:$Y,"&gt;10"))/$D145</f>
        <v>0.52941176470588236</v>
      </c>
      <c r="R145" s="8">
        <f>COUNTIFS(CSV!$A:$A,$A145,CSV!$Y:$Y,"&gt;10")/$B145</f>
        <v>0.44444444444444442</v>
      </c>
      <c r="S145" s="8">
        <f>COUNTIFS(CSV!$B:$B,$A145,CSV!$Y:$Y,"&gt;10")/$C145</f>
        <v>0.625</v>
      </c>
      <c r="T145" s="11">
        <f>(COUNTIFS(CSV!$A:$A,$A145,CSV!$Y:$Y,"&lt;12") +COUNTIFS(CSV!$B:$B,$A145,CSV!$Y:$Y,"&lt;12"))/$D145</f>
        <v>0.52941176470588236</v>
      </c>
      <c r="U145" s="8">
        <f>COUNTIFS(CSV!$A:$A,$A145,CSV!$Y:$Y,"&lt;12")/$B145</f>
        <v>0.55555555555555558</v>
      </c>
      <c r="V145" s="8">
        <f>COUNTIFS(CSV!$B:$B,$A145,CSV!$Y:$Y,"&lt;12")/$C145</f>
        <v>0.5</v>
      </c>
    </row>
    <row r="146" spans="1:22" x14ac:dyDescent="0.3">
      <c r="A146" s="62" t="s">
        <v>251</v>
      </c>
      <c r="B146" s="9">
        <f>COUNTIF(CSV!A:A,A146)</f>
        <v>10</v>
      </c>
      <c r="C146" s="4">
        <f>COUNTIF(CSV!B:B,A146)</f>
        <v>7</v>
      </c>
      <c r="D146" s="4">
        <f t="shared" si="5"/>
        <v>17</v>
      </c>
      <c r="E146" s="10">
        <f>(SUMIF(CSV!$A:$A,$A146,CSV!$Y:$Y)  + SUMIF(CSV!$B:$B,$A146,CSV!$Y:$Y) )/$D146</f>
        <v>9.235294117647058</v>
      </c>
      <c r="F146" s="6">
        <f>SUMIF(CSV!$A:$A,$A146,CSV!$Y:$Y)/$B146</f>
        <v>8.3000000000000007</v>
      </c>
      <c r="G146" s="6">
        <f>SUMIF(CSV!$B:$B,$A146,CSV!$Y:$Y)/$C146</f>
        <v>10.571428571428571</v>
      </c>
      <c r="H146" s="10">
        <f>(SUMIF(CSV!$A:$A,$A146,CSV!$U:$U)  + SUMIF(CSV!$B:$B,$A146,CSV!$V:$V) )/$D146</f>
        <v>5.2941176470588234</v>
      </c>
      <c r="I146" s="6">
        <f>SUMIF(CSV!$A:$A,$A146,CSV!$U:$U)/$B146</f>
        <v>4.3</v>
      </c>
      <c r="J146" s="6">
        <f>SUMIF(CSV!$B:$B,$A146,CSV!$V:$V)/$C146</f>
        <v>6.7142857142857144</v>
      </c>
      <c r="K146" s="10">
        <f>(SUMIF(CSV!$A:$A,$A146,CSV!$W:$W)  + SUMIF(CSV!$B:$B,$A146,CSV!$X:$X) )/$D146</f>
        <v>3.9411764705882355</v>
      </c>
      <c r="L146" s="6">
        <f>SUMIF(CSV!$A:$A,$A146,CSV!$W:$W)/$B146</f>
        <v>4</v>
      </c>
      <c r="M146" s="6">
        <f>SUMIF(CSV!$B:$B,$A146,CSV!$X:$X)/$C146</f>
        <v>3.8571428571428572</v>
      </c>
      <c r="N146" s="11">
        <f>(COUNTIFS(CSV!$A:$A,$A146,CSV!$Y:$Y,"&gt;8") +COUNTIFS(CSV!$B:$B,$A146,CSV!$Y:$Y,"&gt;8"))/$D146</f>
        <v>0.52941176470588236</v>
      </c>
      <c r="O146" s="8">
        <f>COUNTIFS(CSV!$A:$A,$A146,CSV!$Y:$Y,"&gt;8")/$B146</f>
        <v>0.4</v>
      </c>
      <c r="P146" s="8">
        <f>COUNTIFS(CSV!$B:$B,$A146,CSV!$Y:$Y,"&gt;8")/$C146</f>
        <v>0.7142857142857143</v>
      </c>
      <c r="Q146" s="11">
        <f>(COUNTIFS(CSV!$A:$A,$A146,CSV!$Y:$Y,"&gt;10") +COUNTIFS(CSV!$B:$B,$A146,CSV!$Y:$Y,"&gt;10"))/$D146</f>
        <v>0.41176470588235292</v>
      </c>
      <c r="R146" s="8">
        <f>COUNTIFS(CSV!$A:$A,$A146,CSV!$Y:$Y,"&gt;10")/$B146</f>
        <v>0.3</v>
      </c>
      <c r="S146" s="8">
        <f>COUNTIFS(CSV!$B:$B,$A146,CSV!$Y:$Y,"&gt;10")/$C146</f>
        <v>0.5714285714285714</v>
      </c>
      <c r="T146" s="11">
        <f>(COUNTIFS(CSV!$A:$A,$A146,CSV!$Y:$Y,"&lt;12") +COUNTIFS(CSV!$B:$B,$A146,CSV!$Y:$Y,"&lt;12"))/$D146</f>
        <v>0.6470588235294118</v>
      </c>
      <c r="U146" s="8">
        <f>COUNTIFS(CSV!$A:$A,$A146,CSV!$Y:$Y,"&lt;12")/$B146</f>
        <v>0.7</v>
      </c>
      <c r="V146" s="8">
        <f>COUNTIFS(CSV!$B:$B,$A146,CSV!$Y:$Y,"&lt;12")/$C146</f>
        <v>0.5714285714285714</v>
      </c>
    </row>
    <row r="147" spans="1:22" x14ac:dyDescent="0.3">
      <c r="A147" s="62" t="s">
        <v>253</v>
      </c>
      <c r="B147" s="9">
        <f>COUNTIF(CSV!A:A,A147)</f>
        <v>8</v>
      </c>
      <c r="C147" s="4">
        <f>COUNTIF(CSV!B:B,A147)</f>
        <v>8</v>
      </c>
      <c r="D147" s="4">
        <f t="shared" si="5"/>
        <v>16</v>
      </c>
      <c r="E147" s="10">
        <f>(SUMIF(CSV!$A:$A,$A147,CSV!$Y:$Y)  + SUMIF(CSV!$B:$B,$A147,CSV!$Y:$Y) )/$D147</f>
        <v>8.375</v>
      </c>
      <c r="F147" s="6">
        <f>SUMIF(CSV!$A:$A,$A147,CSV!$Y:$Y)/$B147</f>
        <v>6.375</v>
      </c>
      <c r="G147" s="6">
        <f>SUMIF(CSV!$B:$B,$A147,CSV!$Y:$Y)/$C147</f>
        <v>10.375</v>
      </c>
      <c r="H147" s="10">
        <f>(SUMIF(CSV!$A:$A,$A147,CSV!$U:$U)  + SUMIF(CSV!$B:$B,$A147,CSV!$V:$V) )/$D147</f>
        <v>4.5625</v>
      </c>
      <c r="I147" s="6">
        <f>SUMIF(CSV!$A:$A,$A147,CSV!$U:$U)/$B147</f>
        <v>4.125</v>
      </c>
      <c r="J147" s="6">
        <f>SUMIF(CSV!$B:$B,$A147,CSV!$V:$V)/$C147</f>
        <v>5</v>
      </c>
      <c r="K147" s="10">
        <f>(SUMIF(CSV!$A:$A,$A147,CSV!$W:$W)  + SUMIF(CSV!$B:$B,$A147,CSV!$X:$X) )/$D147</f>
        <v>3.8125</v>
      </c>
      <c r="L147" s="6">
        <f>SUMIF(CSV!$A:$A,$A147,CSV!$W:$W)/$B147</f>
        <v>2.25</v>
      </c>
      <c r="M147" s="6">
        <f>SUMIF(CSV!$B:$B,$A147,CSV!$X:$X)/$C147</f>
        <v>5.375</v>
      </c>
      <c r="N147" s="11">
        <f>(COUNTIFS(CSV!$A:$A,$A147,CSV!$Y:$Y,"&gt;8") +COUNTIFS(CSV!$B:$B,$A147,CSV!$Y:$Y,"&gt;8"))/$D147</f>
        <v>0.5625</v>
      </c>
      <c r="O147" s="8">
        <f>COUNTIFS(CSV!$A:$A,$A147,CSV!$Y:$Y,"&gt;8")/$B147</f>
        <v>0.375</v>
      </c>
      <c r="P147" s="8">
        <f>COUNTIFS(CSV!$B:$B,$A147,CSV!$Y:$Y,"&gt;8")/$C147</f>
        <v>0.75</v>
      </c>
      <c r="Q147" s="11">
        <f>(COUNTIFS(CSV!$A:$A,$A147,CSV!$Y:$Y,"&gt;10") +COUNTIFS(CSV!$B:$B,$A147,CSV!$Y:$Y,"&gt;10"))/$D147</f>
        <v>0.25</v>
      </c>
      <c r="R147" s="8">
        <f>COUNTIFS(CSV!$A:$A,$A147,CSV!$Y:$Y,"&gt;10")/$B147</f>
        <v>0</v>
      </c>
      <c r="S147" s="8">
        <f>COUNTIFS(CSV!$B:$B,$A147,CSV!$Y:$Y,"&gt;10")/$C147</f>
        <v>0.5</v>
      </c>
      <c r="T147" s="11">
        <f>(COUNTIFS(CSV!$A:$A,$A147,CSV!$Y:$Y,"&lt;12") +COUNTIFS(CSV!$B:$B,$A147,CSV!$Y:$Y,"&lt;12"))/$D147</f>
        <v>0.75</v>
      </c>
      <c r="U147" s="8">
        <f>COUNTIFS(CSV!$A:$A,$A147,CSV!$Y:$Y,"&lt;12")/$B147</f>
        <v>0.875</v>
      </c>
      <c r="V147" s="8">
        <f>COUNTIFS(CSV!$B:$B,$A147,CSV!$Y:$Y,"&lt;12")/$C147</f>
        <v>0.625</v>
      </c>
    </row>
    <row r="148" spans="1:22" x14ac:dyDescent="0.3">
      <c r="A148" s="62" t="s">
        <v>252</v>
      </c>
      <c r="B148" s="9">
        <f>COUNTIF(CSV!A:A,A148)</f>
        <v>7</v>
      </c>
      <c r="C148" s="4">
        <f>COUNTIF(CSV!B:B,A148)</f>
        <v>9</v>
      </c>
      <c r="D148" s="4">
        <f t="shared" si="5"/>
        <v>16</v>
      </c>
      <c r="E148" s="10">
        <f>(SUMIF(CSV!$A:$A,$A148,CSV!$Y:$Y)  + SUMIF(CSV!$B:$B,$A148,CSV!$Y:$Y) )/$D148</f>
        <v>11.6875</v>
      </c>
      <c r="F148" s="6">
        <f>SUMIF(CSV!$A:$A,$A148,CSV!$Y:$Y)/$B148</f>
        <v>12.571428571428571</v>
      </c>
      <c r="G148" s="6">
        <f>SUMIF(CSV!$B:$B,$A148,CSV!$Y:$Y)/$C148</f>
        <v>11</v>
      </c>
      <c r="H148" s="10">
        <f>(SUMIF(CSV!$A:$A,$A148,CSV!$U:$U)  + SUMIF(CSV!$B:$B,$A148,CSV!$V:$V) )/$D148</f>
        <v>5.5625</v>
      </c>
      <c r="I148" s="6">
        <f>SUMIF(CSV!$A:$A,$A148,CSV!$U:$U)/$B148</f>
        <v>5.1428571428571432</v>
      </c>
      <c r="J148" s="6">
        <f>SUMIF(CSV!$B:$B,$A148,CSV!$V:$V)/$C148</f>
        <v>5.8888888888888893</v>
      </c>
      <c r="K148" s="10">
        <f>(SUMIF(CSV!$A:$A,$A148,CSV!$W:$W)  + SUMIF(CSV!$B:$B,$A148,CSV!$X:$X) )/$D148</f>
        <v>6.125</v>
      </c>
      <c r="L148" s="6">
        <f>SUMIF(CSV!$A:$A,$A148,CSV!$W:$W)/$B148</f>
        <v>7.4285714285714288</v>
      </c>
      <c r="M148" s="6">
        <f>SUMIF(CSV!$B:$B,$A148,CSV!$X:$X)/$C148</f>
        <v>5.1111111111111107</v>
      </c>
      <c r="N148" s="11">
        <f>(COUNTIFS(CSV!$A:$A,$A148,CSV!$Y:$Y,"&gt;8") +COUNTIFS(CSV!$B:$B,$A148,CSV!$Y:$Y,"&gt;8"))/$D148</f>
        <v>0.875</v>
      </c>
      <c r="O148" s="8">
        <f>COUNTIFS(CSV!$A:$A,$A148,CSV!$Y:$Y,"&gt;8")/$B148</f>
        <v>0.8571428571428571</v>
      </c>
      <c r="P148" s="8">
        <f>COUNTIFS(CSV!$B:$B,$A148,CSV!$Y:$Y,"&gt;8")/$C148</f>
        <v>0.88888888888888884</v>
      </c>
      <c r="Q148" s="11">
        <f>(COUNTIFS(CSV!$A:$A,$A148,CSV!$Y:$Y,"&gt;10") +COUNTIFS(CSV!$B:$B,$A148,CSV!$Y:$Y,"&gt;10"))/$D148</f>
        <v>0.75</v>
      </c>
      <c r="R148" s="8">
        <f>COUNTIFS(CSV!$A:$A,$A148,CSV!$Y:$Y,"&gt;10")/$B148</f>
        <v>0.8571428571428571</v>
      </c>
      <c r="S148" s="8">
        <f>COUNTIFS(CSV!$B:$B,$A148,CSV!$Y:$Y,"&gt;10")/$C148</f>
        <v>0.66666666666666663</v>
      </c>
      <c r="T148" s="11">
        <f>(COUNTIFS(CSV!$A:$A,$A148,CSV!$Y:$Y,"&lt;12") +COUNTIFS(CSV!$B:$B,$A148,CSV!$Y:$Y,"&lt;12"))/$D148</f>
        <v>0.4375</v>
      </c>
      <c r="U148" s="8">
        <f>COUNTIFS(CSV!$A:$A,$A148,CSV!$Y:$Y,"&lt;12")/$B148</f>
        <v>0.42857142857142855</v>
      </c>
      <c r="V148" s="8">
        <f>COUNTIFS(CSV!$B:$B,$A148,CSV!$Y:$Y,"&lt;12")/$C148</f>
        <v>0.44444444444444442</v>
      </c>
    </row>
    <row r="149" spans="1:22" x14ac:dyDescent="0.3">
      <c r="A149" s="62" t="s">
        <v>244</v>
      </c>
      <c r="B149" s="9">
        <f>COUNTIF(CSV!A:A,A149)</f>
        <v>9</v>
      </c>
      <c r="C149" s="4">
        <f>COUNTIF(CSV!B:B,A149)</f>
        <v>9</v>
      </c>
      <c r="D149" s="4">
        <f t="shared" si="5"/>
        <v>18</v>
      </c>
      <c r="E149" s="10">
        <f>(SUMIF(CSV!$A:$A,$A149,CSV!$Y:$Y)  + SUMIF(CSV!$B:$B,$A149,CSV!$Y:$Y) )/$D149</f>
        <v>10.388888888888889</v>
      </c>
      <c r="F149" s="6">
        <f>SUMIF(CSV!$A:$A,$A149,CSV!$Y:$Y)/$B149</f>
        <v>10.333333333333334</v>
      </c>
      <c r="G149" s="6">
        <f>SUMIF(CSV!$B:$B,$A149,CSV!$Y:$Y)/$C149</f>
        <v>10.444444444444445</v>
      </c>
      <c r="H149" s="10">
        <f>(SUMIF(CSV!$A:$A,$A149,CSV!$U:$U)  + SUMIF(CSV!$B:$B,$A149,CSV!$V:$V) )/$D149</f>
        <v>5.2222222222222223</v>
      </c>
      <c r="I149" s="6">
        <f>SUMIF(CSV!$A:$A,$A149,CSV!$U:$U)/$B149</f>
        <v>5.2222222222222223</v>
      </c>
      <c r="J149" s="6">
        <f>SUMIF(CSV!$B:$B,$A149,CSV!$V:$V)/$C149</f>
        <v>5.2222222222222223</v>
      </c>
      <c r="K149" s="10">
        <f>(SUMIF(CSV!$A:$A,$A149,CSV!$W:$W)  + SUMIF(CSV!$B:$B,$A149,CSV!$X:$X) )/$D149</f>
        <v>5.166666666666667</v>
      </c>
      <c r="L149" s="6">
        <f>SUMIF(CSV!$A:$A,$A149,CSV!$W:$W)/$B149</f>
        <v>5.1111111111111107</v>
      </c>
      <c r="M149" s="6">
        <f>SUMIF(CSV!$B:$B,$A149,CSV!$X:$X)/$C149</f>
        <v>5.2222222222222223</v>
      </c>
      <c r="N149" s="11">
        <f>(COUNTIFS(CSV!$A:$A,$A149,CSV!$Y:$Y,"&gt;8") +COUNTIFS(CSV!$B:$B,$A149,CSV!$Y:$Y,"&gt;8"))/$D149</f>
        <v>0.72222222222222221</v>
      </c>
      <c r="O149" s="8">
        <f>COUNTIFS(CSV!$A:$A,$A149,CSV!$Y:$Y,"&gt;8")/$B149</f>
        <v>0.77777777777777779</v>
      </c>
      <c r="P149" s="8">
        <f>COUNTIFS(CSV!$B:$B,$A149,CSV!$Y:$Y,"&gt;8")/$C149</f>
        <v>0.66666666666666663</v>
      </c>
      <c r="Q149" s="11">
        <f>(COUNTIFS(CSV!$A:$A,$A149,CSV!$Y:$Y,"&gt;10") +COUNTIFS(CSV!$B:$B,$A149,CSV!$Y:$Y,"&gt;10"))/$D149</f>
        <v>0.55555555555555558</v>
      </c>
      <c r="R149" s="8">
        <f>COUNTIFS(CSV!$A:$A,$A149,CSV!$Y:$Y,"&gt;10")/$B149</f>
        <v>0.55555555555555558</v>
      </c>
      <c r="S149" s="8">
        <f>COUNTIFS(CSV!$B:$B,$A149,CSV!$Y:$Y,"&gt;10")/$C149</f>
        <v>0.55555555555555558</v>
      </c>
      <c r="T149" s="11">
        <f>(COUNTIFS(CSV!$A:$A,$A149,CSV!$Y:$Y,"&lt;12") +COUNTIFS(CSV!$B:$B,$A149,CSV!$Y:$Y,"&lt;12"))/$D149</f>
        <v>0.61111111111111116</v>
      </c>
      <c r="U149" s="8">
        <f>COUNTIFS(CSV!$A:$A,$A149,CSV!$Y:$Y,"&lt;12")/$B149</f>
        <v>0.55555555555555558</v>
      </c>
      <c r="V149" s="8">
        <f>COUNTIFS(CSV!$B:$B,$A149,CSV!$Y:$Y,"&lt;12")/$C149</f>
        <v>0.66666666666666663</v>
      </c>
    </row>
    <row r="150" spans="1:22" x14ac:dyDescent="0.3">
      <c r="A150" s="62" t="s">
        <v>258</v>
      </c>
      <c r="B150" s="9">
        <f>COUNTIF(CSV!A:A,A150)</f>
        <v>9</v>
      </c>
      <c r="C150" s="4">
        <f>COUNTIF(CSV!B:B,A150)</f>
        <v>8</v>
      </c>
      <c r="D150" s="4">
        <f t="shared" si="5"/>
        <v>17</v>
      </c>
      <c r="E150" s="10">
        <f>(SUMIF(CSV!$A:$A,$A150,CSV!$Y:$Y)  + SUMIF(CSV!$B:$B,$A150,CSV!$Y:$Y) )/$D150</f>
        <v>11.176470588235293</v>
      </c>
      <c r="F150" s="6">
        <f>SUMIF(CSV!$A:$A,$A150,CSV!$Y:$Y)/$B150</f>
        <v>11.666666666666666</v>
      </c>
      <c r="G150" s="6">
        <f>SUMIF(CSV!$B:$B,$A150,CSV!$Y:$Y)/$C150</f>
        <v>10.625</v>
      </c>
      <c r="H150" s="10">
        <f>(SUMIF(CSV!$A:$A,$A150,CSV!$U:$U)  + SUMIF(CSV!$B:$B,$A150,CSV!$V:$V) )/$D150</f>
        <v>5.2941176470588234</v>
      </c>
      <c r="I150" s="6">
        <f>SUMIF(CSV!$A:$A,$A150,CSV!$U:$U)/$B150</f>
        <v>5.2222222222222223</v>
      </c>
      <c r="J150" s="6">
        <f>SUMIF(CSV!$B:$B,$A150,CSV!$V:$V)/$C150</f>
        <v>5.375</v>
      </c>
      <c r="K150" s="10">
        <f>(SUMIF(CSV!$A:$A,$A150,CSV!$W:$W)  + SUMIF(CSV!$B:$B,$A150,CSV!$X:$X) )/$D150</f>
        <v>5.882352941176471</v>
      </c>
      <c r="L150" s="6">
        <f>SUMIF(CSV!$A:$A,$A150,CSV!$W:$W)/$B150</f>
        <v>6.4444444444444446</v>
      </c>
      <c r="M150" s="6">
        <f>SUMIF(CSV!$B:$B,$A150,CSV!$X:$X)/$C150</f>
        <v>5.25</v>
      </c>
      <c r="N150" s="11">
        <f>(COUNTIFS(CSV!$A:$A,$A150,CSV!$Y:$Y,"&gt;8") +COUNTIFS(CSV!$B:$B,$A150,CSV!$Y:$Y,"&gt;8"))/$D150</f>
        <v>0.82352941176470584</v>
      </c>
      <c r="O150" s="8">
        <f>COUNTIFS(CSV!$A:$A,$A150,CSV!$Y:$Y,"&gt;8")/$B150</f>
        <v>1</v>
      </c>
      <c r="P150" s="8">
        <f>COUNTIFS(CSV!$B:$B,$A150,CSV!$Y:$Y,"&gt;8")/$C150</f>
        <v>0.625</v>
      </c>
      <c r="Q150" s="11">
        <f>(COUNTIFS(CSV!$A:$A,$A150,CSV!$Y:$Y,"&gt;10") +COUNTIFS(CSV!$B:$B,$A150,CSV!$Y:$Y,"&gt;10"))/$D150</f>
        <v>0.52941176470588236</v>
      </c>
      <c r="R150" s="8">
        <f>COUNTIFS(CSV!$A:$A,$A150,CSV!$Y:$Y,"&gt;10")/$B150</f>
        <v>0.55555555555555558</v>
      </c>
      <c r="S150" s="8">
        <f>COUNTIFS(CSV!$B:$B,$A150,CSV!$Y:$Y,"&gt;10")/$C150</f>
        <v>0.5</v>
      </c>
      <c r="T150" s="11">
        <f>(COUNTIFS(CSV!$A:$A,$A150,CSV!$Y:$Y,"&lt;12") +COUNTIFS(CSV!$B:$B,$A150,CSV!$Y:$Y,"&lt;12"))/$D150</f>
        <v>0.58823529411764708</v>
      </c>
      <c r="U150" s="8">
        <f>COUNTIFS(CSV!$A:$A,$A150,CSV!$Y:$Y,"&lt;12")/$B150</f>
        <v>0.66666666666666663</v>
      </c>
      <c r="V150" s="8">
        <f>COUNTIFS(CSV!$B:$B,$A150,CSV!$Y:$Y,"&lt;12")/$C150</f>
        <v>0.5</v>
      </c>
    </row>
    <row r="151" spans="1:22" x14ac:dyDescent="0.3">
      <c r="A151" s="62" t="s">
        <v>275</v>
      </c>
      <c r="B151" s="9">
        <f>COUNTIF(CSV!A:A,A151)</f>
        <v>7</v>
      </c>
      <c r="C151" s="4">
        <f>COUNTIF(CSV!B:B,A151)</f>
        <v>7</v>
      </c>
      <c r="D151" s="4">
        <f t="shared" si="5"/>
        <v>14</v>
      </c>
      <c r="E151" s="10">
        <f>(SUMIF(CSV!$A:$A,$A151,CSV!$Y:$Y)  + SUMIF(CSV!$B:$B,$A151,CSV!$Y:$Y) )/$D151</f>
        <v>9.8571428571428577</v>
      </c>
      <c r="F151" s="6">
        <f>SUMIF(CSV!$A:$A,$A151,CSV!$Y:$Y)/$B151</f>
        <v>9.1428571428571423</v>
      </c>
      <c r="G151" s="6">
        <f>SUMIF(CSV!$B:$B,$A151,CSV!$Y:$Y)/$C151</f>
        <v>10.571428571428571</v>
      </c>
      <c r="H151" s="10">
        <f>(SUMIF(CSV!$A:$A,$A151,CSV!$U:$U)  + SUMIF(CSV!$B:$B,$A151,CSV!$V:$V) )/$D151</f>
        <v>4.3571428571428568</v>
      </c>
      <c r="I151" s="6">
        <f>SUMIF(CSV!$A:$A,$A151,CSV!$U:$U)/$B151</f>
        <v>3.8571428571428572</v>
      </c>
      <c r="J151" s="6">
        <f>SUMIF(CSV!$B:$B,$A151,CSV!$V:$V)/$C151</f>
        <v>4.8571428571428568</v>
      </c>
      <c r="K151" s="10">
        <f>(SUMIF(CSV!$A:$A,$A151,CSV!$W:$W)  + SUMIF(CSV!$B:$B,$A151,CSV!$X:$X) )/$D151</f>
        <v>5.5</v>
      </c>
      <c r="L151" s="6">
        <f>SUMIF(CSV!$A:$A,$A151,CSV!$W:$W)/$B151</f>
        <v>5.2857142857142856</v>
      </c>
      <c r="M151" s="6">
        <f>SUMIF(CSV!$B:$B,$A151,CSV!$X:$X)/$C151</f>
        <v>5.7142857142857144</v>
      </c>
      <c r="N151" s="11">
        <f>(COUNTIFS(CSV!$A:$A,$A151,CSV!$Y:$Y,"&gt;8") +COUNTIFS(CSV!$B:$B,$A151,CSV!$Y:$Y,"&gt;8"))/$D151</f>
        <v>0.5714285714285714</v>
      </c>
      <c r="O151" s="8">
        <f>COUNTIFS(CSV!$A:$A,$A151,CSV!$Y:$Y,"&gt;8")/$B151</f>
        <v>0.42857142857142855</v>
      </c>
      <c r="P151" s="8">
        <f>COUNTIFS(CSV!$B:$B,$A151,CSV!$Y:$Y,"&gt;8")/$C151</f>
        <v>0.7142857142857143</v>
      </c>
      <c r="Q151" s="11">
        <f>(COUNTIFS(CSV!$A:$A,$A151,CSV!$Y:$Y,"&gt;10") +COUNTIFS(CSV!$B:$B,$A151,CSV!$Y:$Y,"&gt;10"))/$D151</f>
        <v>0.42857142857142855</v>
      </c>
      <c r="R151" s="8">
        <f>COUNTIFS(CSV!$A:$A,$A151,CSV!$Y:$Y,"&gt;10")/$B151</f>
        <v>0.2857142857142857</v>
      </c>
      <c r="S151" s="8">
        <f>COUNTIFS(CSV!$B:$B,$A151,CSV!$Y:$Y,"&gt;10")/$C151</f>
        <v>0.5714285714285714</v>
      </c>
      <c r="T151" s="11">
        <f>(COUNTIFS(CSV!$A:$A,$A151,CSV!$Y:$Y,"&lt;12") +COUNTIFS(CSV!$B:$B,$A151,CSV!$Y:$Y,"&lt;12"))/$D151</f>
        <v>0.7142857142857143</v>
      </c>
      <c r="U151" s="8">
        <f>COUNTIFS(CSV!$A:$A,$A151,CSV!$Y:$Y,"&lt;12")/$B151</f>
        <v>0.8571428571428571</v>
      </c>
      <c r="V151" s="8">
        <f>COUNTIFS(CSV!$B:$B,$A151,CSV!$Y:$Y,"&lt;12")/$C151</f>
        <v>0.5714285714285714</v>
      </c>
    </row>
    <row r="152" spans="1:22" x14ac:dyDescent="0.3">
      <c r="A152" s="62" t="s">
        <v>270</v>
      </c>
      <c r="B152" s="9">
        <f>COUNTIF(CSV!A:A,A152)</f>
        <v>7</v>
      </c>
      <c r="C152" s="4">
        <f>COUNTIF(CSV!B:B,A152)</f>
        <v>10</v>
      </c>
      <c r="D152" s="4">
        <f t="shared" si="5"/>
        <v>17</v>
      </c>
      <c r="E152" s="10">
        <f>(SUMIF(CSV!$A:$A,$A152,CSV!$Y:$Y)  + SUMIF(CSV!$B:$B,$A152,CSV!$Y:$Y) )/$D152</f>
        <v>10</v>
      </c>
      <c r="F152" s="6">
        <f>SUMIF(CSV!$A:$A,$A152,CSV!$Y:$Y)/$B152</f>
        <v>10.142857142857142</v>
      </c>
      <c r="G152" s="6">
        <f>SUMIF(CSV!$B:$B,$A152,CSV!$Y:$Y)/$C152</f>
        <v>9.9</v>
      </c>
      <c r="H152" s="10">
        <f>(SUMIF(CSV!$A:$A,$A152,CSV!$U:$U)  + SUMIF(CSV!$B:$B,$A152,CSV!$V:$V) )/$D152</f>
        <v>7.2352941176470589</v>
      </c>
      <c r="I152" s="6">
        <f>SUMIF(CSV!$A:$A,$A152,CSV!$U:$U)/$B152</f>
        <v>8.1428571428571423</v>
      </c>
      <c r="J152" s="6">
        <f>SUMIF(CSV!$B:$B,$A152,CSV!$V:$V)/$C152</f>
        <v>6.6</v>
      </c>
      <c r="K152" s="10">
        <f>(SUMIF(CSV!$A:$A,$A152,CSV!$W:$W)  + SUMIF(CSV!$B:$B,$A152,CSV!$X:$X) )/$D152</f>
        <v>2.7647058823529411</v>
      </c>
      <c r="L152" s="6">
        <f>SUMIF(CSV!$A:$A,$A152,CSV!$W:$W)/$B152</f>
        <v>2</v>
      </c>
      <c r="M152" s="6">
        <f>SUMIF(CSV!$B:$B,$A152,CSV!$X:$X)/$C152</f>
        <v>3.3</v>
      </c>
      <c r="N152" s="11">
        <f>(COUNTIFS(CSV!$A:$A,$A152,CSV!$Y:$Y,"&gt;8") +COUNTIFS(CSV!$B:$B,$A152,CSV!$Y:$Y,"&gt;8"))/$D152</f>
        <v>0.6470588235294118</v>
      </c>
      <c r="O152" s="8">
        <f>COUNTIFS(CSV!$A:$A,$A152,CSV!$Y:$Y,"&gt;8")/$B152</f>
        <v>0.7142857142857143</v>
      </c>
      <c r="P152" s="8">
        <f>COUNTIFS(CSV!$B:$B,$A152,CSV!$Y:$Y,"&gt;8")/$C152</f>
        <v>0.6</v>
      </c>
      <c r="Q152" s="11">
        <f>(COUNTIFS(CSV!$A:$A,$A152,CSV!$Y:$Y,"&gt;10") +COUNTIFS(CSV!$B:$B,$A152,CSV!$Y:$Y,"&gt;10"))/$D152</f>
        <v>0.41176470588235292</v>
      </c>
      <c r="R152" s="8">
        <f>COUNTIFS(CSV!$A:$A,$A152,CSV!$Y:$Y,"&gt;10")/$B152</f>
        <v>0.2857142857142857</v>
      </c>
      <c r="S152" s="8">
        <f>COUNTIFS(CSV!$B:$B,$A152,CSV!$Y:$Y,"&gt;10")/$C152</f>
        <v>0.5</v>
      </c>
      <c r="T152" s="11">
        <f>(COUNTIFS(CSV!$A:$A,$A152,CSV!$Y:$Y,"&lt;12") +COUNTIFS(CSV!$B:$B,$A152,CSV!$Y:$Y,"&lt;12"))/$D152</f>
        <v>0.76470588235294112</v>
      </c>
      <c r="U152" s="8">
        <f>COUNTIFS(CSV!$A:$A,$A152,CSV!$Y:$Y,"&lt;12")/$B152</f>
        <v>0.7142857142857143</v>
      </c>
      <c r="V152" s="8">
        <f>COUNTIFS(CSV!$B:$B,$A152,CSV!$Y:$Y,"&lt;12")/$C152</f>
        <v>0.8</v>
      </c>
    </row>
    <row r="153" spans="1:22" x14ac:dyDescent="0.3">
      <c r="A153" s="62" t="s">
        <v>265</v>
      </c>
      <c r="B153" s="9">
        <f>COUNTIF(CSV!A:A,A153)</f>
        <v>6</v>
      </c>
      <c r="C153" s="4">
        <f>COUNTIF(CSV!B:B,A153)</f>
        <v>9</v>
      </c>
      <c r="D153" s="4">
        <f t="shared" si="5"/>
        <v>15</v>
      </c>
      <c r="E153" s="10">
        <f>(SUMIF(CSV!$A:$A,$A153,CSV!$Y:$Y)  + SUMIF(CSV!$B:$B,$A153,CSV!$Y:$Y) )/$D153</f>
        <v>12.2</v>
      </c>
      <c r="F153" s="6">
        <f>SUMIF(CSV!$A:$A,$A153,CSV!$Y:$Y)/$B153</f>
        <v>12.833333333333334</v>
      </c>
      <c r="G153" s="6">
        <f>SUMIF(CSV!$B:$B,$A153,CSV!$Y:$Y)/$C153</f>
        <v>11.777777777777779</v>
      </c>
      <c r="H153" s="10">
        <f>(SUMIF(CSV!$A:$A,$A153,CSV!$U:$U)  + SUMIF(CSV!$B:$B,$A153,CSV!$V:$V) )/$D153</f>
        <v>4.1333333333333337</v>
      </c>
      <c r="I153" s="6">
        <f>SUMIF(CSV!$A:$A,$A153,CSV!$U:$U)/$B153</f>
        <v>4.833333333333333</v>
      </c>
      <c r="J153" s="6">
        <f>SUMIF(CSV!$B:$B,$A153,CSV!$V:$V)/$C153</f>
        <v>3.6666666666666665</v>
      </c>
      <c r="K153" s="10">
        <f>(SUMIF(CSV!$A:$A,$A153,CSV!$W:$W)  + SUMIF(CSV!$B:$B,$A153,CSV!$X:$X) )/$D153</f>
        <v>8.0666666666666664</v>
      </c>
      <c r="L153" s="6">
        <f>SUMIF(CSV!$A:$A,$A153,CSV!$W:$W)/$B153</f>
        <v>8</v>
      </c>
      <c r="M153" s="6">
        <f>SUMIF(CSV!$B:$B,$A153,CSV!$X:$X)/$C153</f>
        <v>8.1111111111111107</v>
      </c>
      <c r="N153" s="11">
        <f>(COUNTIFS(CSV!$A:$A,$A153,CSV!$Y:$Y,"&gt;8") +COUNTIFS(CSV!$B:$B,$A153,CSV!$Y:$Y,"&gt;8"))/$D153</f>
        <v>0.8666666666666667</v>
      </c>
      <c r="O153" s="8">
        <f>COUNTIFS(CSV!$A:$A,$A153,CSV!$Y:$Y,"&gt;8")/$B153</f>
        <v>1</v>
      </c>
      <c r="P153" s="8">
        <f>COUNTIFS(CSV!$B:$B,$A153,CSV!$Y:$Y,"&gt;8")/$C153</f>
        <v>0.77777777777777779</v>
      </c>
      <c r="Q153" s="11">
        <f>(COUNTIFS(CSV!$A:$A,$A153,CSV!$Y:$Y,"&gt;10") +COUNTIFS(CSV!$B:$B,$A153,CSV!$Y:$Y,"&gt;10"))/$D153</f>
        <v>0.66666666666666663</v>
      </c>
      <c r="R153" s="8">
        <f>COUNTIFS(CSV!$A:$A,$A153,CSV!$Y:$Y,"&gt;10")/$B153</f>
        <v>0.83333333333333337</v>
      </c>
      <c r="S153" s="8">
        <f>COUNTIFS(CSV!$B:$B,$A153,CSV!$Y:$Y,"&gt;10")/$C153</f>
        <v>0.55555555555555558</v>
      </c>
      <c r="T153" s="11">
        <f>(COUNTIFS(CSV!$A:$A,$A153,CSV!$Y:$Y,"&lt;12") +COUNTIFS(CSV!$B:$B,$A153,CSV!$Y:$Y,"&lt;12"))/$D153</f>
        <v>0.46666666666666667</v>
      </c>
      <c r="U153" s="8">
        <f>COUNTIFS(CSV!$A:$A,$A153,CSV!$Y:$Y,"&lt;12")/$B153</f>
        <v>0.5</v>
      </c>
      <c r="V153" s="8">
        <f>COUNTIFS(CSV!$B:$B,$A153,CSV!$Y:$Y,"&lt;12")/$C153</f>
        <v>0.44444444444444442</v>
      </c>
    </row>
    <row r="154" spans="1:22" x14ac:dyDescent="0.3">
      <c r="A154" s="62" t="s">
        <v>273</v>
      </c>
      <c r="B154" s="9">
        <f>COUNTIF(CSV!A:A,A154)</f>
        <v>7</v>
      </c>
      <c r="C154" s="4">
        <f>COUNTIF(CSV!B:B,A154)</f>
        <v>8</v>
      </c>
      <c r="D154" s="4">
        <f t="shared" si="5"/>
        <v>15</v>
      </c>
      <c r="E154" s="10">
        <f>(SUMIF(CSV!$A:$A,$A154,CSV!$Y:$Y)  + SUMIF(CSV!$B:$B,$A154,CSV!$Y:$Y) )/$D154</f>
        <v>10.6</v>
      </c>
      <c r="F154" s="6">
        <f>SUMIF(CSV!$A:$A,$A154,CSV!$Y:$Y)/$B154</f>
        <v>10.428571428571429</v>
      </c>
      <c r="G154" s="6">
        <f>SUMIF(CSV!$B:$B,$A154,CSV!$Y:$Y)/$C154</f>
        <v>10.75</v>
      </c>
      <c r="H154" s="10">
        <f>(SUMIF(CSV!$A:$A,$A154,CSV!$U:$U)  + SUMIF(CSV!$B:$B,$A154,CSV!$V:$V) )/$D154</f>
        <v>4.5999999999999996</v>
      </c>
      <c r="I154" s="6">
        <f>SUMIF(CSV!$A:$A,$A154,CSV!$U:$U)/$B154</f>
        <v>5.1428571428571432</v>
      </c>
      <c r="J154" s="6">
        <f>SUMIF(CSV!$B:$B,$A154,CSV!$V:$V)/$C154</f>
        <v>4.125</v>
      </c>
      <c r="K154" s="10">
        <f>(SUMIF(CSV!$A:$A,$A154,CSV!$W:$W)  + SUMIF(CSV!$B:$B,$A154,CSV!$X:$X) )/$D154</f>
        <v>6</v>
      </c>
      <c r="L154" s="6">
        <f>SUMIF(CSV!$A:$A,$A154,CSV!$W:$W)/$B154</f>
        <v>5.2857142857142856</v>
      </c>
      <c r="M154" s="6">
        <f>SUMIF(CSV!$B:$B,$A154,CSV!$X:$X)/$C154</f>
        <v>6.625</v>
      </c>
      <c r="N154" s="11">
        <f>(COUNTIFS(CSV!$A:$A,$A154,CSV!$Y:$Y,"&gt;8") +COUNTIFS(CSV!$B:$B,$A154,CSV!$Y:$Y,"&gt;8"))/$D154</f>
        <v>0.73333333333333328</v>
      </c>
      <c r="O154" s="8">
        <f>COUNTIFS(CSV!$A:$A,$A154,CSV!$Y:$Y,"&gt;8")/$B154</f>
        <v>0.7142857142857143</v>
      </c>
      <c r="P154" s="8">
        <f>COUNTIFS(CSV!$B:$B,$A154,CSV!$Y:$Y,"&gt;8")/$C154</f>
        <v>0.75</v>
      </c>
      <c r="Q154" s="11">
        <f>(COUNTIFS(CSV!$A:$A,$A154,CSV!$Y:$Y,"&gt;10") +COUNTIFS(CSV!$B:$B,$A154,CSV!$Y:$Y,"&gt;10"))/$D154</f>
        <v>0.66666666666666663</v>
      </c>
      <c r="R154" s="8">
        <f>COUNTIFS(CSV!$A:$A,$A154,CSV!$Y:$Y,"&gt;10")/$B154</f>
        <v>0.5714285714285714</v>
      </c>
      <c r="S154" s="8">
        <f>COUNTIFS(CSV!$B:$B,$A154,CSV!$Y:$Y,"&gt;10")/$C154</f>
        <v>0.75</v>
      </c>
      <c r="T154" s="11">
        <f>(COUNTIFS(CSV!$A:$A,$A154,CSV!$Y:$Y,"&lt;12") +COUNTIFS(CSV!$B:$B,$A154,CSV!$Y:$Y,"&lt;12"))/$D154</f>
        <v>0.53333333333333333</v>
      </c>
      <c r="U154" s="8">
        <f>COUNTIFS(CSV!$A:$A,$A154,CSV!$Y:$Y,"&lt;12")/$B154</f>
        <v>0.5714285714285714</v>
      </c>
      <c r="V154" s="8">
        <f>COUNTIFS(CSV!$B:$B,$A154,CSV!$Y:$Y,"&lt;12")/$C154</f>
        <v>0.5</v>
      </c>
    </row>
    <row r="155" spans="1:22" x14ac:dyDescent="0.3">
      <c r="A155" s="62" t="s">
        <v>276</v>
      </c>
      <c r="B155" s="9">
        <f>COUNTIF(CSV!A:A,A155)</f>
        <v>8</v>
      </c>
      <c r="C155" s="4">
        <f>COUNTIF(CSV!B:B,A155)</f>
        <v>6</v>
      </c>
      <c r="D155" s="4">
        <f t="shared" si="5"/>
        <v>14</v>
      </c>
      <c r="E155" s="10">
        <f>(SUMIF(CSV!$A:$A,$A155,CSV!$Y:$Y)  + SUMIF(CSV!$B:$B,$A155,CSV!$Y:$Y) )/$D155</f>
        <v>11.928571428571429</v>
      </c>
      <c r="F155" s="6">
        <f>SUMIF(CSV!$A:$A,$A155,CSV!$Y:$Y)/$B155</f>
        <v>13</v>
      </c>
      <c r="G155" s="6">
        <f>SUMIF(CSV!$B:$B,$A155,CSV!$Y:$Y)/$C155</f>
        <v>10.5</v>
      </c>
      <c r="H155" s="10">
        <f>(SUMIF(CSV!$A:$A,$A155,CSV!$U:$U)  + SUMIF(CSV!$B:$B,$A155,CSV!$V:$V) )/$D155</f>
        <v>5.5</v>
      </c>
      <c r="I155" s="6">
        <f>SUMIF(CSV!$A:$A,$A155,CSV!$U:$U)/$B155</f>
        <v>7.375</v>
      </c>
      <c r="J155" s="6">
        <f>SUMIF(CSV!$B:$B,$A155,CSV!$V:$V)/$C155</f>
        <v>3</v>
      </c>
      <c r="K155" s="10">
        <f>(SUMIF(CSV!$A:$A,$A155,CSV!$W:$W)  + SUMIF(CSV!$B:$B,$A155,CSV!$X:$X) )/$D155</f>
        <v>6.4285714285714288</v>
      </c>
      <c r="L155" s="6">
        <f>SUMIF(CSV!$A:$A,$A155,CSV!$W:$W)/$B155</f>
        <v>5.625</v>
      </c>
      <c r="M155" s="6">
        <f>SUMIF(CSV!$B:$B,$A155,CSV!$X:$X)/$C155</f>
        <v>7.5</v>
      </c>
      <c r="N155" s="11">
        <f>(COUNTIFS(CSV!$A:$A,$A155,CSV!$Y:$Y,"&gt;8") +COUNTIFS(CSV!$B:$B,$A155,CSV!$Y:$Y,"&gt;8"))/$D155</f>
        <v>0.7857142857142857</v>
      </c>
      <c r="O155" s="8">
        <f>COUNTIFS(CSV!$A:$A,$A155,CSV!$Y:$Y,"&gt;8")/$B155</f>
        <v>0.875</v>
      </c>
      <c r="P155" s="8">
        <f>COUNTIFS(CSV!$B:$B,$A155,CSV!$Y:$Y,"&gt;8")/$C155</f>
        <v>0.66666666666666663</v>
      </c>
      <c r="Q155" s="11">
        <f>(COUNTIFS(CSV!$A:$A,$A155,CSV!$Y:$Y,"&gt;10") +COUNTIFS(CSV!$B:$B,$A155,CSV!$Y:$Y,"&gt;10"))/$D155</f>
        <v>0.5714285714285714</v>
      </c>
      <c r="R155" s="8">
        <f>COUNTIFS(CSV!$A:$A,$A155,CSV!$Y:$Y,"&gt;10")/$B155</f>
        <v>0.75</v>
      </c>
      <c r="S155" s="8">
        <f>COUNTIFS(CSV!$B:$B,$A155,CSV!$Y:$Y,"&gt;10")/$C155</f>
        <v>0.33333333333333331</v>
      </c>
      <c r="T155" s="11">
        <f>(COUNTIFS(CSV!$A:$A,$A155,CSV!$Y:$Y,"&lt;12") +COUNTIFS(CSV!$B:$B,$A155,CSV!$Y:$Y,"&lt;12"))/$D155</f>
        <v>0.5</v>
      </c>
      <c r="U155" s="8">
        <f>COUNTIFS(CSV!$A:$A,$A155,CSV!$Y:$Y,"&lt;12")/$B155</f>
        <v>0.375</v>
      </c>
      <c r="V155" s="8">
        <f>COUNTIFS(CSV!$B:$B,$A155,CSV!$Y:$Y,"&lt;12")/$C155</f>
        <v>0.66666666666666663</v>
      </c>
    </row>
    <row r="156" spans="1:22" x14ac:dyDescent="0.3">
      <c r="A156" s="62" t="s">
        <v>274</v>
      </c>
      <c r="B156" s="9">
        <f>COUNTIF(CSV!A:A,A156)</f>
        <v>6</v>
      </c>
      <c r="C156" s="4">
        <f>COUNTIF(CSV!B:B,A156)</f>
        <v>8</v>
      </c>
      <c r="D156" s="4">
        <f t="shared" si="5"/>
        <v>14</v>
      </c>
      <c r="E156" s="10">
        <f>(SUMIF(CSV!$A:$A,$A156,CSV!$Y:$Y)  + SUMIF(CSV!$B:$B,$A156,CSV!$Y:$Y) )/$D156</f>
        <v>9.6428571428571423</v>
      </c>
      <c r="F156" s="6">
        <f>SUMIF(CSV!$A:$A,$A156,CSV!$Y:$Y)/$B156</f>
        <v>8.6666666666666661</v>
      </c>
      <c r="G156" s="6">
        <f>SUMIF(CSV!$B:$B,$A156,CSV!$Y:$Y)/$C156</f>
        <v>10.375</v>
      </c>
      <c r="H156" s="10">
        <f>(SUMIF(CSV!$A:$A,$A156,CSV!$U:$U)  + SUMIF(CSV!$B:$B,$A156,CSV!$V:$V) )/$D156</f>
        <v>4.0714285714285712</v>
      </c>
      <c r="I156" s="6">
        <f>SUMIF(CSV!$A:$A,$A156,CSV!$U:$U)/$B156</f>
        <v>4.5</v>
      </c>
      <c r="J156" s="6">
        <f>SUMIF(CSV!$B:$B,$A156,CSV!$V:$V)/$C156</f>
        <v>3.75</v>
      </c>
      <c r="K156" s="10">
        <f>(SUMIF(CSV!$A:$A,$A156,CSV!$W:$W)  + SUMIF(CSV!$B:$B,$A156,CSV!$X:$X) )/$D156</f>
        <v>5.5714285714285712</v>
      </c>
      <c r="L156" s="6">
        <f>SUMIF(CSV!$A:$A,$A156,CSV!$W:$W)/$B156</f>
        <v>4.166666666666667</v>
      </c>
      <c r="M156" s="6">
        <f>SUMIF(CSV!$B:$B,$A156,CSV!$X:$X)/$C156</f>
        <v>6.625</v>
      </c>
      <c r="N156" s="11">
        <f>(COUNTIFS(CSV!$A:$A,$A156,CSV!$Y:$Y,"&gt;8") +COUNTIFS(CSV!$B:$B,$A156,CSV!$Y:$Y,"&gt;8"))/$D156</f>
        <v>0.5714285714285714</v>
      </c>
      <c r="O156" s="8">
        <f>COUNTIFS(CSV!$A:$A,$A156,CSV!$Y:$Y,"&gt;8")/$B156</f>
        <v>0.33333333333333331</v>
      </c>
      <c r="P156" s="8">
        <f>COUNTIFS(CSV!$B:$B,$A156,CSV!$Y:$Y,"&gt;8")/$C156</f>
        <v>0.75</v>
      </c>
      <c r="Q156" s="11">
        <f>(COUNTIFS(CSV!$A:$A,$A156,CSV!$Y:$Y,"&gt;10") +COUNTIFS(CSV!$B:$B,$A156,CSV!$Y:$Y,"&gt;10"))/$D156</f>
        <v>0.35714285714285715</v>
      </c>
      <c r="R156" s="8">
        <f>COUNTIFS(CSV!$A:$A,$A156,CSV!$Y:$Y,"&gt;10")/$B156</f>
        <v>0.33333333333333331</v>
      </c>
      <c r="S156" s="8">
        <f>COUNTIFS(CSV!$B:$B,$A156,CSV!$Y:$Y,"&gt;10")/$C156</f>
        <v>0.375</v>
      </c>
      <c r="T156" s="11">
        <f>(COUNTIFS(CSV!$A:$A,$A156,CSV!$Y:$Y,"&lt;12") +COUNTIFS(CSV!$B:$B,$A156,CSV!$Y:$Y,"&lt;12"))/$D156</f>
        <v>0.6428571428571429</v>
      </c>
      <c r="U156" s="8">
        <f>COUNTIFS(CSV!$A:$A,$A156,CSV!$Y:$Y,"&lt;12")/$B156</f>
        <v>0.66666666666666663</v>
      </c>
      <c r="V156" s="8">
        <f>COUNTIFS(CSV!$B:$B,$A156,CSV!$Y:$Y,"&lt;12")/$C156</f>
        <v>0.625</v>
      </c>
    </row>
    <row r="157" spans="1:22" x14ac:dyDescent="0.3">
      <c r="A157" s="62" t="s">
        <v>268</v>
      </c>
      <c r="B157" s="9">
        <f>COUNTIF(CSV!A:A,A157)</f>
        <v>8</v>
      </c>
      <c r="C157" s="4">
        <f>COUNTIF(CSV!B:B,A157)</f>
        <v>7</v>
      </c>
      <c r="D157" s="4">
        <f t="shared" si="5"/>
        <v>15</v>
      </c>
      <c r="E157" s="10">
        <f>(SUMIF(CSV!$A:$A,$A157,CSV!$Y:$Y)  + SUMIF(CSV!$B:$B,$A157,CSV!$Y:$Y) )/$D157</f>
        <v>9.1333333333333329</v>
      </c>
      <c r="F157" s="6">
        <f>SUMIF(CSV!$A:$A,$A157,CSV!$Y:$Y)/$B157</f>
        <v>11.125</v>
      </c>
      <c r="G157" s="6">
        <f>SUMIF(CSV!$B:$B,$A157,CSV!$Y:$Y)/$C157</f>
        <v>6.8571428571428568</v>
      </c>
      <c r="H157" s="10">
        <f>(SUMIF(CSV!$A:$A,$A157,CSV!$U:$U)  + SUMIF(CSV!$B:$B,$A157,CSV!$V:$V) )/$D157</f>
        <v>4.0666666666666664</v>
      </c>
      <c r="I157" s="6">
        <f>SUMIF(CSV!$A:$A,$A157,CSV!$U:$U)/$B157</f>
        <v>5.125</v>
      </c>
      <c r="J157" s="6">
        <f>SUMIF(CSV!$B:$B,$A157,CSV!$V:$V)/$C157</f>
        <v>2.8571428571428572</v>
      </c>
      <c r="K157" s="10">
        <f>(SUMIF(CSV!$A:$A,$A157,CSV!$W:$W)  + SUMIF(CSV!$B:$B,$A157,CSV!$X:$X) )/$D157</f>
        <v>5.0666666666666664</v>
      </c>
      <c r="L157" s="6">
        <f>SUMIF(CSV!$A:$A,$A157,CSV!$W:$W)/$B157</f>
        <v>6</v>
      </c>
      <c r="M157" s="6">
        <f>SUMIF(CSV!$B:$B,$A157,CSV!$X:$X)/$C157</f>
        <v>4</v>
      </c>
      <c r="N157" s="11">
        <f>(COUNTIFS(CSV!$A:$A,$A157,CSV!$Y:$Y,"&gt;8") +COUNTIFS(CSV!$B:$B,$A157,CSV!$Y:$Y,"&gt;8"))/$D157</f>
        <v>0.53333333333333333</v>
      </c>
      <c r="O157" s="8">
        <f>COUNTIFS(CSV!$A:$A,$A157,CSV!$Y:$Y,"&gt;8")/$B157</f>
        <v>0.75</v>
      </c>
      <c r="P157" s="8">
        <f>COUNTIFS(CSV!$B:$B,$A157,CSV!$Y:$Y,"&gt;8")/$C157</f>
        <v>0.2857142857142857</v>
      </c>
      <c r="Q157" s="11">
        <f>(COUNTIFS(CSV!$A:$A,$A157,CSV!$Y:$Y,"&gt;10") +COUNTIFS(CSV!$B:$B,$A157,CSV!$Y:$Y,"&gt;10"))/$D157</f>
        <v>0.26666666666666666</v>
      </c>
      <c r="R157" s="8">
        <f>COUNTIFS(CSV!$A:$A,$A157,CSV!$Y:$Y,"&gt;10")/$B157</f>
        <v>0.5</v>
      </c>
      <c r="S157" s="8">
        <f>COUNTIFS(CSV!$B:$B,$A157,CSV!$Y:$Y,"&gt;10")/$C157</f>
        <v>0</v>
      </c>
      <c r="T157" s="11">
        <f>(COUNTIFS(CSV!$A:$A,$A157,CSV!$Y:$Y,"&lt;12") +COUNTIFS(CSV!$B:$B,$A157,CSV!$Y:$Y,"&lt;12"))/$D157</f>
        <v>0.8</v>
      </c>
      <c r="U157" s="8">
        <f>COUNTIFS(CSV!$A:$A,$A157,CSV!$Y:$Y,"&lt;12")/$B157</f>
        <v>0.625</v>
      </c>
      <c r="V157" s="8">
        <f>COUNTIFS(CSV!$B:$B,$A157,CSV!$Y:$Y,"&lt;12")/$C157</f>
        <v>1</v>
      </c>
    </row>
    <row r="158" spans="1:22" x14ac:dyDescent="0.3">
      <c r="A158" s="62" t="s">
        <v>272</v>
      </c>
      <c r="B158" s="9">
        <f>COUNTIF(CSV!A:A,A158)</f>
        <v>8</v>
      </c>
      <c r="C158" s="4">
        <f>COUNTIF(CSV!B:B,A158)</f>
        <v>10</v>
      </c>
      <c r="D158" s="4">
        <f t="shared" si="5"/>
        <v>18</v>
      </c>
      <c r="E158" s="10">
        <f>(SUMIF(CSV!$A:$A,$A158,CSV!$Y:$Y)  + SUMIF(CSV!$B:$B,$A158,CSV!$Y:$Y) )/$D158</f>
        <v>9.4444444444444446</v>
      </c>
      <c r="F158" s="6">
        <f>SUMIF(CSV!$A:$A,$A158,CSV!$Y:$Y)/$B158</f>
        <v>10.75</v>
      </c>
      <c r="G158" s="6">
        <f>SUMIF(CSV!$B:$B,$A158,CSV!$Y:$Y)/$C158</f>
        <v>8.4</v>
      </c>
      <c r="H158" s="10">
        <f>(SUMIF(CSV!$A:$A,$A158,CSV!$U:$U)  + SUMIF(CSV!$B:$B,$A158,CSV!$V:$V) )/$D158</f>
        <v>5.2777777777777777</v>
      </c>
      <c r="I158" s="6">
        <f>SUMIF(CSV!$A:$A,$A158,CSV!$U:$U)/$B158</f>
        <v>6.75</v>
      </c>
      <c r="J158" s="6">
        <f>SUMIF(CSV!$B:$B,$A158,CSV!$V:$V)/$C158</f>
        <v>4.0999999999999996</v>
      </c>
      <c r="K158" s="10">
        <f>(SUMIF(CSV!$A:$A,$A158,CSV!$W:$W)  + SUMIF(CSV!$B:$B,$A158,CSV!$X:$X) )/$D158</f>
        <v>4.166666666666667</v>
      </c>
      <c r="L158" s="6">
        <f>SUMIF(CSV!$A:$A,$A158,CSV!$W:$W)/$B158</f>
        <v>4</v>
      </c>
      <c r="M158" s="6">
        <f>SUMIF(CSV!$B:$B,$A158,CSV!$X:$X)/$C158</f>
        <v>4.3</v>
      </c>
      <c r="N158" s="11">
        <f>(COUNTIFS(CSV!$A:$A,$A158,CSV!$Y:$Y,"&gt;8") +COUNTIFS(CSV!$B:$B,$A158,CSV!$Y:$Y,"&gt;8"))/$D158</f>
        <v>0.55555555555555558</v>
      </c>
      <c r="O158" s="8">
        <f>COUNTIFS(CSV!$A:$A,$A158,CSV!$Y:$Y,"&gt;8")/$B158</f>
        <v>0.75</v>
      </c>
      <c r="P158" s="8">
        <f>COUNTIFS(CSV!$B:$B,$A158,CSV!$Y:$Y,"&gt;8")/$C158</f>
        <v>0.4</v>
      </c>
      <c r="Q158" s="11">
        <f>(COUNTIFS(CSV!$A:$A,$A158,CSV!$Y:$Y,"&gt;10") +COUNTIFS(CSV!$B:$B,$A158,CSV!$Y:$Y,"&gt;10"))/$D158</f>
        <v>0.33333333333333331</v>
      </c>
      <c r="R158" s="8">
        <f>COUNTIFS(CSV!$A:$A,$A158,CSV!$Y:$Y,"&gt;10")/$B158</f>
        <v>0.375</v>
      </c>
      <c r="S158" s="8">
        <f>COUNTIFS(CSV!$B:$B,$A158,CSV!$Y:$Y,"&gt;10")/$C158</f>
        <v>0.3</v>
      </c>
      <c r="T158" s="11">
        <f>(COUNTIFS(CSV!$A:$A,$A158,CSV!$Y:$Y,"&lt;12") +COUNTIFS(CSV!$B:$B,$A158,CSV!$Y:$Y,"&lt;12"))/$D158</f>
        <v>0.66666666666666663</v>
      </c>
      <c r="U158" s="8">
        <f>COUNTIFS(CSV!$A:$A,$A158,CSV!$Y:$Y,"&lt;12")/$B158</f>
        <v>0.625</v>
      </c>
      <c r="V158" s="8">
        <f>COUNTIFS(CSV!$B:$B,$A158,CSV!$Y:$Y,"&lt;12")/$C158</f>
        <v>0.7</v>
      </c>
    </row>
    <row r="159" spans="1:22" x14ac:dyDescent="0.3">
      <c r="A159" s="62" t="s">
        <v>264</v>
      </c>
      <c r="B159" s="9">
        <f>COUNTIF(CSV!A:A,A159)</f>
        <v>10</v>
      </c>
      <c r="C159" s="4">
        <f>COUNTIF(CSV!B:B,A159)</f>
        <v>7</v>
      </c>
      <c r="D159" s="4">
        <f t="shared" si="5"/>
        <v>17</v>
      </c>
      <c r="E159" s="10">
        <f>(SUMIF(CSV!$A:$A,$A159,CSV!$Y:$Y)  + SUMIF(CSV!$B:$B,$A159,CSV!$Y:$Y) )/$D159</f>
        <v>9.117647058823529</v>
      </c>
      <c r="F159" s="6">
        <f>SUMIF(CSV!$A:$A,$A159,CSV!$Y:$Y)/$B159</f>
        <v>9.1999999999999993</v>
      </c>
      <c r="G159" s="6">
        <f>SUMIF(CSV!$B:$B,$A159,CSV!$Y:$Y)/$C159</f>
        <v>9</v>
      </c>
      <c r="H159" s="10">
        <f>(SUMIF(CSV!$A:$A,$A159,CSV!$U:$U)  + SUMIF(CSV!$B:$B,$A159,CSV!$V:$V) )/$D159</f>
        <v>4.7647058823529411</v>
      </c>
      <c r="I159" s="6">
        <f>SUMIF(CSV!$A:$A,$A159,CSV!$U:$U)/$B159</f>
        <v>5.4</v>
      </c>
      <c r="J159" s="6">
        <f>SUMIF(CSV!$B:$B,$A159,CSV!$V:$V)/$C159</f>
        <v>3.8571428571428572</v>
      </c>
      <c r="K159" s="10">
        <f>(SUMIF(CSV!$A:$A,$A159,CSV!$W:$W)  + SUMIF(CSV!$B:$B,$A159,CSV!$X:$X) )/$D159</f>
        <v>4.3529411764705879</v>
      </c>
      <c r="L159" s="6">
        <f>SUMIF(CSV!$A:$A,$A159,CSV!$W:$W)/$B159</f>
        <v>3.8</v>
      </c>
      <c r="M159" s="6">
        <f>SUMIF(CSV!$B:$B,$A159,CSV!$X:$X)/$C159</f>
        <v>5.1428571428571432</v>
      </c>
      <c r="N159" s="11">
        <f>(COUNTIFS(CSV!$A:$A,$A159,CSV!$Y:$Y,"&gt;8") +COUNTIFS(CSV!$B:$B,$A159,CSV!$Y:$Y,"&gt;8"))/$D159</f>
        <v>0.47058823529411764</v>
      </c>
      <c r="O159" s="8">
        <f>COUNTIFS(CSV!$A:$A,$A159,CSV!$Y:$Y,"&gt;8")/$B159</f>
        <v>0.5</v>
      </c>
      <c r="P159" s="8">
        <f>COUNTIFS(CSV!$B:$B,$A159,CSV!$Y:$Y,"&gt;8")/$C159</f>
        <v>0.42857142857142855</v>
      </c>
      <c r="Q159" s="11">
        <f>(COUNTIFS(CSV!$A:$A,$A159,CSV!$Y:$Y,"&gt;10") +COUNTIFS(CSV!$B:$B,$A159,CSV!$Y:$Y,"&gt;10"))/$D159</f>
        <v>0.47058823529411764</v>
      </c>
      <c r="R159" s="8">
        <f>COUNTIFS(CSV!$A:$A,$A159,CSV!$Y:$Y,"&gt;10")/$B159</f>
        <v>0.5</v>
      </c>
      <c r="S159" s="8">
        <f>COUNTIFS(CSV!$B:$B,$A159,CSV!$Y:$Y,"&gt;10")/$C159</f>
        <v>0.42857142857142855</v>
      </c>
      <c r="T159" s="11">
        <f>(COUNTIFS(CSV!$A:$A,$A159,CSV!$Y:$Y,"&lt;12") +COUNTIFS(CSV!$B:$B,$A159,CSV!$Y:$Y,"&lt;12"))/$D159</f>
        <v>0.70588235294117652</v>
      </c>
      <c r="U159" s="8">
        <f>COUNTIFS(CSV!$A:$A,$A159,CSV!$Y:$Y,"&lt;12")/$B159</f>
        <v>0.8</v>
      </c>
      <c r="V159" s="8">
        <f>COUNTIFS(CSV!$B:$B,$A159,CSV!$Y:$Y,"&lt;12")/$C159</f>
        <v>0.5714285714285714</v>
      </c>
    </row>
    <row r="160" spans="1:22" x14ac:dyDescent="0.3">
      <c r="A160" s="62" t="s">
        <v>269</v>
      </c>
      <c r="B160" s="9">
        <f>COUNTIF(CSV!A:A,A160)</f>
        <v>7</v>
      </c>
      <c r="C160" s="4">
        <f>COUNTIF(CSV!B:B,A160)</f>
        <v>7</v>
      </c>
      <c r="D160" s="4">
        <f t="shared" si="5"/>
        <v>14</v>
      </c>
      <c r="E160" s="10">
        <f>(SUMIF(CSV!$A:$A,$A160,CSV!$Y:$Y)  + SUMIF(CSV!$B:$B,$A160,CSV!$Y:$Y) )/$D160</f>
        <v>10.642857142857142</v>
      </c>
      <c r="F160" s="6">
        <f>SUMIF(CSV!$A:$A,$A160,CSV!$Y:$Y)/$B160</f>
        <v>12.142857142857142</v>
      </c>
      <c r="G160" s="6">
        <f>SUMIF(CSV!$B:$B,$A160,CSV!$Y:$Y)/$C160</f>
        <v>9.1428571428571423</v>
      </c>
      <c r="H160" s="10">
        <f>(SUMIF(CSV!$A:$A,$A160,CSV!$U:$U)  + SUMIF(CSV!$B:$B,$A160,CSV!$V:$V) )/$D160</f>
        <v>5.2857142857142856</v>
      </c>
      <c r="I160" s="6">
        <f>SUMIF(CSV!$A:$A,$A160,CSV!$U:$U)/$B160</f>
        <v>5.4285714285714288</v>
      </c>
      <c r="J160" s="6">
        <f>SUMIF(CSV!$B:$B,$A160,CSV!$V:$V)/$C160</f>
        <v>5.1428571428571432</v>
      </c>
      <c r="K160" s="10">
        <f>(SUMIF(CSV!$A:$A,$A160,CSV!$W:$W)  + SUMIF(CSV!$B:$B,$A160,CSV!$X:$X) )/$D160</f>
        <v>5.3571428571428568</v>
      </c>
      <c r="L160" s="6">
        <f>SUMIF(CSV!$A:$A,$A160,CSV!$W:$W)/$B160</f>
        <v>6.7142857142857144</v>
      </c>
      <c r="M160" s="6">
        <f>SUMIF(CSV!$B:$B,$A160,CSV!$X:$X)/$C160</f>
        <v>4</v>
      </c>
      <c r="N160" s="11">
        <f>(COUNTIFS(CSV!$A:$A,$A160,CSV!$Y:$Y,"&gt;8") +COUNTIFS(CSV!$B:$B,$A160,CSV!$Y:$Y,"&gt;8"))/$D160</f>
        <v>0.7142857142857143</v>
      </c>
      <c r="O160" s="8">
        <f>COUNTIFS(CSV!$A:$A,$A160,CSV!$Y:$Y,"&gt;8")/$B160</f>
        <v>0.8571428571428571</v>
      </c>
      <c r="P160" s="8">
        <f>COUNTIFS(CSV!$B:$B,$A160,CSV!$Y:$Y,"&gt;8")/$C160</f>
        <v>0.5714285714285714</v>
      </c>
      <c r="Q160" s="11">
        <f>(COUNTIFS(CSV!$A:$A,$A160,CSV!$Y:$Y,"&gt;10") +COUNTIFS(CSV!$B:$B,$A160,CSV!$Y:$Y,"&gt;10"))/$D160</f>
        <v>0.7142857142857143</v>
      </c>
      <c r="R160" s="8">
        <f>COUNTIFS(CSV!$A:$A,$A160,CSV!$Y:$Y,"&gt;10")/$B160</f>
        <v>0.8571428571428571</v>
      </c>
      <c r="S160" s="8">
        <f>COUNTIFS(CSV!$B:$B,$A160,CSV!$Y:$Y,"&gt;10")/$C160</f>
        <v>0.5714285714285714</v>
      </c>
      <c r="T160" s="11">
        <f>(COUNTIFS(CSV!$A:$A,$A160,CSV!$Y:$Y,"&lt;12") +COUNTIFS(CSV!$B:$B,$A160,CSV!$Y:$Y,"&lt;12"))/$D160</f>
        <v>0.5714285714285714</v>
      </c>
      <c r="U160" s="8">
        <f>COUNTIFS(CSV!$A:$A,$A160,CSV!$Y:$Y,"&lt;12")/$B160</f>
        <v>0.42857142857142855</v>
      </c>
      <c r="V160" s="8">
        <f>COUNTIFS(CSV!$B:$B,$A160,CSV!$Y:$Y,"&lt;12")/$C160</f>
        <v>0.7142857142857143</v>
      </c>
    </row>
    <row r="161" spans="1:22" x14ac:dyDescent="0.3">
      <c r="A161" s="62" t="s">
        <v>277</v>
      </c>
      <c r="B161" s="9">
        <f>COUNTIF(CSV!A:A,A161)</f>
        <v>8</v>
      </c>
      <c r="C161" s="4">
        <f>COUNTIF(CSV!B:B,A161)</f>
        <v>7</v>
      </c>
      <c r="D161" s="4">
        <f t="shared" si="5"/>
        <v>15</v>
      </c>
      <c r="E161" s="10">
        <f>(SUMIF(CSV!$A:$A,$A161,CSV!$Y:$Y)  + SUMIF(CSV!$B:$B,$A161,CSV!$Y:$Y) )/$D161</f>
        <v>10.866666666666667</v>
      </c>
      <c r="F161" s="6">
        <f>SUMIF(CSV!$A:$A,$A161,CSV!$Y:$Y)/$B161</f>
        <v>11</v>
      </c>
      <c r="G161" s="6">
        <f>SUMIF(CSV!$B:$B,$A161,CSV!$Y:$Y)/$C161</f>
        <v>10.714285714285714</v>
      </c>
      <c r="H161" s="10">
        <f>(SUMIF(CSV!$A:$A,$A161,CSV!$U:$U)  + SUMIF(CSV!$B:$B,$A161,CSV!$V:$V) )/$D161</f>
        <v>6.7333333333333334</v>
      </c>
      <c r="I161" s="6">
        <f>SUMIF(CSV!$A:$A,$A161,CSV!$U:$U)/$B161</f>
        <v>7.5</v>
      </c>
      <c r="J161" s="6">
        <f>SUMIF(CSV!$B:$B,$A161,CSV!$V:$V)/$C161</f>
        <v>5.8571428571428568</v>
      </c>
      <c r="K161" s="10">
        <f>(SUMIF(CSV!$A:$A,$A161,CSV!$W:$W)  + SUMIF(CSV!$B:$B,$A161,CSV!$X:$X) )/$D161</f>
        <v>4.1333333333333337</v>
      </c>
      <c r="L161" s="6">
        <f>SUMIF(CSV!$A:$A,$A161,CSV!$W:$W)/$B161</f>
        <v>3.5</v>
      </c>
      <c r="M161" s="6">
        <f>SUMIF(CSV!$B:$B,$A161,CSV!$X:$X)/$C161</f>
        <v>4.8571428571428568</v>
      </c>
      <c r="N161" s="11">
        <f>(COUNTIFS(CSV!$A:$A,$A161,CSV!$Y:$Y,"&gt;8") +COUNTIFS(CSV!$B:$B,$A161,CSV!$Y:$Y,"&gt;8"))/$D161</f>
        <v>0.73333333333333328</v>
      </c>
      <c r="O161" s="8">
        <f>COUNTIFS(CSV!$A:$A,$A161,CSV!$Y:$Y,"&gt;8")/$B161</f>
        <v>0.75</v>
      </c>
      <c r="P161" s="8">
        <f>COUNTIFS(CSV!$B:$B,$A161,CSV!$Y:$Y,"&gt;8")/$C161</f>
        <v>0.7142857142857143</v>
      </c>
      <c r="Q161" s="11">
        <f>(COUNTIFS(CSV!$A:$A,$A161,CSV!$Y:$Y,"&gt;10") +COUNTIFS(CSV!$B:$B,$A161,CSV!$Y:$Y,"&gt;10"))/$D161</f>
        <v>0.53333333333333333</v>
      </c>
      <c r="R161" s="8">
        <f>COUNTIFS(CSV!$A:$A,$A161,CSV!$Y:$Y,"&gt;10")/$B161</f>
        <v>0.625</v>
      </c>
      <c r="S161" s="8">
        <f>COUNTIFS(CSV!$B:$B,$A161,CSV!$Y:$Y,"&gt;10")/$C161</f>
        <v>0.42857142857142855</v>
      </c>
      <c r="T161" s="11">
        <f>(COUNTIFS(CSV!$A:$A,$A161,CSV!$Y:$Y,"&lt;12") +COUNTIFS(CSV!$B:$B,$A161,CSV!$Y:$Y,"&lt;12"))/$D161</f>
        <v>0.6</v>
      </c>
      <c r="U161" s="8">
        <f>COUNTIFS(CSV!$A:$A,$A161,CSV!$Y:$Y,"&lt;12")/$B161</f>
        <v>0.5</v>
      </c>
      <c r="V161" s="8">
        <f>COUNTIFS(CSV!$B:$B,$A161,CSV!$Y:$Y,"&lt;12")/$C161</f>
        <v>0.7142857142857143</v>
      </c>
    </row>
    <row r="162" spans="1:22" x14ac:dyDescent="0.3">
      <c r="A162" s="62" t="s">
        <v>271</v>
      </c>
      <c r="B162" s="9">
        <f>COUNTIF(CSV!A:A,A162)</f>
        <v>8</v>
      </c>
      <c r="C162" s="4">
        <f>COUNTIF(CSV!B:B,A162)</f>
        <v>6</v>
      </c>
      <c r="D162" s="4">
        <f t="shared" si="5"/>
        <v>14</v>
      </c>
      <c r="E162" s="10">
        <f>(SUMIF(CSV!$A:$A,$A162,CSV!$Y:$Y)  + SUMIF(CSV!$B:$B,$A162,CSV!$Y:$Y) )/$D162</f>
        <v>11.214285714285714</v>
      </c>
      <c r="F162" s="6">
        <f>SUMIF(CSV!$A:$A,$A162,CSV!$Y:$Y)/$B162</f>
        <v>11.75</v>
      </c>
      <c r="G162" s="6">
        <f>SUMIF(CSV!$B:$B,$A162,CSV!$Y:$Y)/$C162</f>
        <v>10.5</v>
      </c>
      <c r="H162" s="10">
        <f>(SUMIF(CSV!$A:$A,$A162,CSV!$U:$U)  + SUMIF(CSV!$B:$B,$A162,CSV!$V:$V) )/$D162</f>
        <v>4.4285714285714288</v>
      </c>
      <c r="I162" s="6">
        <f>SUMIF(CSV!$A:$A,$A162,CSV!$U:$U)/$B162</f>
        <v>4.75</v>
      </c>
      <c r="J162" s="6">
        <f>SUMIF(CSV!$B:$B,$A162,CSV!$V:$V)/$C162</f>
        <v>4</v>
      </c>
      <c r="K162" s="10">
        <f>(SUMIF(CSV!$A:$A,$A162,CSV!$W:$W)  + SUMIF(CSV!$B:$B,$A162,CSV!$X:$X) )/$D162</f>
        <v>6.7857142857142856</v>
      </c>
      <c r="L162" s="6">
        <f>SUMIF(CSV!$A:$A,$A162,CSV!$W:$W)/$B162</f>
        <v>7</v>
      </c>
      <c r="M162" s="6">
        <f>SUMIF(CSV!$B:$B,$A162,CSV!$X:$X)/$C162</f>
        <v>6.5</v>
      </c>
      <c r="N162" s="11">
        <f>(COUNTIFS(CSV!$A:$A,$A162,CSV!$Y:$Y,"&gt;8") +COUNTIFS(CSV!$B:$B,$A162,CSV!$Y:$Y,"&gt;8"))/$D162</f>
        <v>0.7142857142857143</v>
      </c>
      <c r="O162" s="8">
        <f>COUNTIFS(CSV!$A:$A,$A162,CSV!$Y:$Y,"&gt;8")/$B162</f>
        <v>0.75</v>
      </c>
      <c r="P162" s="8">
        <f>COUNTIFS(CSV!$B:$B,$A162,CSV!$Y:$Y,"&gt;8")/$C162</f>
        <v>0.66666666666666663</v>
      </c>
      <c r="Q162" s="11">
        <f>(COUNTIFS(CSV!$A:$A,$A162,CSV!$Y:$Y,"&gt;10") +COUNTIFS(CSV!$B:$B,$A162,CSV!$Y:$Y,"&gt;10"))/$D162</f>
        <v>0.5</v>
      </c>
      <c r="R162" s="8">
        <f>COUNTIFS(CSV!$A:$A,$A162,CSV!$Y:$Y,"&gt;10")/$B162</f>
        <v>0.625</v>
      </c>
      <c r="S162" s="8">
        <f>COUNTIFS(CSV!$B:$B,$A162,CSV!$Y:$Y,"&gt;10")/$C162</f>
        <v>0.33333333333333331</v>
      </c>
      <c r="T162" s="11">
        <f>(COUNTIFS(CSV!$A:$A,$A162,CSV!$Y:$Y,"&lt;12") +COUNTIFS(CSV!$B:$B,$A162,CSV!$Y:$Y,"&lt;12"))/$D162</f>
        <v>0.6428571428571429</v>
      </c>
      <c r="U162" s="8">
        <f>COUNTIFS(CSV!$A:$A,$A162,CSV!$Y:$Y,"&lt;12")/$B162</f>
        <v>0.625</v>
      </c>
      <c r="V162" s="8">
        <f>COUNTIFS(CSV!$B:$B,$A162,CSV!$Y:$Y,"&lt;12")/$C162</f>
        <v>0.66666666666666663</v>
      </c>
    </row>
    <row r="163" spans="1:22" x14ac:dyDescent="0.3">
      <c r="A163" s="62" t="s">
        <v>262</v>
      </c>
      <c r="B163" s="9">
        <f>COUNTIF(CSV!A:A,A163)</f>
        <v>9</v>
      </c>
      <c r="C163" s="4">
        <f>COUNTIF(CSV!B:B,A163)</f>
        <v>8</v>
      </c>
      <c r="D163" s="4">
        <f t="shared" si="5"/>
        <v>17</v>
      </c>
      <c r="E163" s="10">
        <f>(SUMIF(CSV!$A:$A,$A163,CSV!$Y:$Y)  + SUMIF(CSV!$B:$B,$A163,CSV!$Y:$Y) )/$D163</f>
        <v>12.176470588235293</v>
      </c>
      <c r="F163" s="6">
        <f>SUMIF(CSV!$A:$A,$A163,CSV!$Y:$Y)/$B163</f>
        <v>11.333333333333334</v>
      </c>
      <c r="G163" s="6">
        <f>SUMIF(CSV!$B:$B,$A163,CSV!$Y:$Y)/$C163</f>
        <v>13.125</v>
      </c>
      <c r="H163" s="10">
        <f>(SUMIF(CSV!$A:$A,$A163,CSV!$U:$U)  + SUMIF(CSV!$B:$B,$A163,CSV!$V:$V) )/$D163</f>
        <v>5.6470588235294121</v>
      </c>
      <c r="I163" s="6">
        <f>SUMIF(CSV!$A:$A,$A163,CSV!$U:$U)/$B163</f>
        <v>5.8888888888888893</v>
      </c>
      <c r="J163" s="6">
        <f>SUMIF(CSV!$B:$B,$A163,CSV!$V:$V)/$C163</f>
        <v>5.375</v>
      </c>
      <c r="K163" s="10">
        <f>(SUMIF(CSV!$A:$A,$A163,CSV!$W:$W)  + SUMIF(CSV!$B:$B,$A163,CSV!$X:$X) )/$D163</f>
        <v>6.5294117647058822</v>
      </c>
      <c r="L163" s="6">
        <f>SUMIF(CSV!$A:$A,$A163,CSV!$W:$W)/$B163</f>
        <v>5.4444444444444446</v>
      </c>
      <c r="M163" s="6">
        <f>SUMIF(CSV!$B:$B,$A163,CSV!$X:$X)/$C163</f>
        <v>7.75</v>
      </c>
      <c r="N163" s="11">
        <f>(COUNTIFS(CSV!$A:$A,$A163,CSV!$Y:$Y,"&gt;8") +COUNTIFS(CSV!$B:$B,$A163,CSV!$Y:$Y,"&gt;8"))/$D163</f>
        <v>0.82352941176470584</v>
      </c>
      <c r="O163" s="8">
        <f>COUNTIFS(CSV!$A:$A,$A163,CSV!$Y:$Y,"&gt;8")/$B163</f>
        <v>0.77777777777777779</v>
      </c>
      <c r="P163" s="8">
        <f>COUNTIFS(CSV!$B:$B,$A163,CSV!$Y:$Y,"&gt;8")/$C163</f>
        <v>0.875</v>
      </c>
      <c r="Q163" s="11">
        <f>(COUNTIFS(CSV!$A:$A,$A163,CSV!$Y:$Y,"&gt;10") +COUNTIFS(CSV!$B:$B,$A163,CSV!$Y:$Y,"&gt;10"))/$D163</f>
        <v>0.6470588235294118</v>
      </c>
      <c r="R163" s="8">
        <f>COUNTIFS(CSV!$A:$A,$A163,CSV!$Y:$Y,"&gt;10")/$B163</f>
        <v>0.55555555555555558</v>
      </c>
      <c r="S163" s="8">
        <f>COUNTIFS(CSV!$B:$B,$A163,CSV!$Y:$Y,"&gt;10")/$C163</f>
        <v>0.75</v>
      </c>
      <c r="T163" s="11">
        <f>(COUNTIFS(CSV!$A:$A,$A163,CSV!$Y:$Y,"&lt;12") +COUNTIFS(CSV!$B:$B,$A163,CSV!$Y:$Y,"&lt;12"))/$D163</f>
        <v>0.35294117647058826</v>
      </c>
      <c r="U163" s="8">
        <f>COUNTIFS(CSV!$A:$A,$A163,CSV!$Y:$Y,"&lt;12")/$B163</f>
        <v>0.44444444444444442</v>
      </c>
      <c r="V163" s="8">
        <f>COUNTIFS(CSV!$B:$B,$A163,CSV!$Y:$Y,"&lt;12")/$C163</f>
        <v>0.25</v>
      </c>
    </row>
    <row r="164" spans="1:22" x14ac:dyDescent="0.3">
      <c r="A164" s="62" t="s">
        <v>267</v>
      </c>
      <c r="B164" s="9">
        <f>COUNTIF(CSV!A:A,A164)</f>
        <v>8</v>
      </c>
      <c r="C164" s="4">
        <f>COUNTIF(CSV!B:B,A164)</f>
        <v>9</v>
      </c>
      <c r="D164" s="4">
        <f t="shared" si="5"/>
        <v>17</v>
      </c>
      <c r="E164" s="10">
        <f>(SUMIF(CSV!$A:$A,$A164,CSV!$Y:$Y)  + SUMIF(CSV!$B:$B,$A164,CSV!$Y:$Y) )/$D164</f>
        <v>9.2941176470588243</v>
      </c>
      <c r="F164" s="6">
        <f>SUMIF(CSV!$A:$A,$A164,CSV!$Y:$Y)/$B164</f>
        <v>8</v>
      </c>
      <c r="G164" s="6">
        <f>SUMIF(CSV!$B:$B,$A164,CSV!$Y:$Y)/$C164</f>
        <v>10.444444444444445</v>
      </c>
      <c r="H164" s="10">
        <f>(SUMIF(CSV!$A:$A,$A164,CSV!$U:$U)  + SUMIF(CSV!$B:$B,$A164,CSV!$V:$V) )/$D164</f>
        <v>4.4705882352941178</v>
      </c>
      <c r="I164" s="6">
        <f>SUMIF(CSV!$A:$A,$A164,CSV!$U:$U)/$B164</f>
        <v>4.75</v>
      </c>
      <c r="J164" s="6">
        <f>SUMIF(CSV!$B:$B,$A164,CSV!$V:$V)/$C164</f>
        <v>4.2222222222222223</v>
      </c>
      <c r="K164" s="10">
        <f>(SUMIF(CSV!$A:$A,$A164,CSV!$W:$W)  + SUMIF(CSV!$B:$B,$A164,CSV!$X:$X) )/$D164</f>
        <v>4.8235294117647056</v>
      </c>
      <c r="L164" s="6">
        <f>SUMIF(CSV!$A:$A,$A164,CSV!$W:$W)/$B164</f>
        <v>3.25</v>
      </c>
      <c r="M164" s="6">
        <f>SUMIF(CSV!$B:$B,$A164,CSV!$X:$X)/$C164</f>
        <v>6.2222222222222223</v>
      </c>
      <c r="N164" s="11">
        <f>(COUNTIFS(CSV!$A:$A,$A164,CSV!$Y:$Y,"&gt;8") +COUNTIFS(CSV!$B:$B,$A164,CSV!$Y:$Y,"&gt;8"))/$D164</f>
        <v>0.58823529411764708</v>
      </c>
      <c r="O164" s="8">
        <f>COUNTIFS(CSV!$A:$A,$A164,CSV!$Y:$Y,"&gt;8")/$B164</f>
        <v>0.375</v>
      </c>
      <c r="P164" s="8">
        <f>COUNTIFS(CSV!$B:$B,$A164,CSV!$Y:$Y,"&gt;8")/$C164</f>
        <v>0.77777777777777779</v>
      </c>
      <c r="Q164" s="11">
        <f>(COUNTIFS(CSV!$A:$A,$A164,CSV!$Y:$Y,"&gt;10") +COUNTIFS(CSV!$B:$B,$A164,CSV!$Y:$Y,"&gt;10"))/$D164</f>
        <v>0.23529411764705882</v>
      </c>
      <c r="R164" s="8">
        <f>COUNTIFS(CSV!$A:$A,$A164,CSV!$Y:$Y,"&gt;10")/$B164</f>
        <v>0</v>
      </c>
      <c r="S164" s="8">
        <f>COUNTIFS(CSV!$B:$B,$A164,CSV!$Y:$Y,"&gt;10")/$C164</f>
        <v>0.44444444444444442</v>
      </c>
      <c r="T164" s="11">
        <f>(COUNTIFS(CSV!$A:$A,$A164,CSV!$Y:$Y,"&lt;12") +COUNTIFS(CSV!$B:$B,$A164,CSV!$Y:$Y,"&lt;12"))/$D164</f>
        <v>0.82352941176470584</v>
      </c>
      <c r="U164" s="8">
        <f>COUNTIFS(CSV!$A:$A,$A164,CSV!$Y:$Y,"&lt;12")/$B164</f>
        <v>1</v>
      </c>
      <c r="V164" s="8">
        <f>COUNTIFS(CSV!$B:$B,$A164,CSV!$Y:$Y,"&lt;12")/$C164</f>
        <v>0.66666666666666663</v>
      </c>
    </row>
    <row r="165" spans="1:22" x14ac:dyDescent="0.3">
      <c r="A165" s="62" t="s">
        <v>261</v>
      </c>
      <c r="B165" s="9">
        <f>COUNTIF(CSV!A:A,A165)</f>
        <v>9</v>
      </c>
      <c r="C165" s="4">
        <f>COUNTIF(CSV!B:B,A165)</f>
        <v>7</v>
      </c>
      <c r="D165" s="4">
        <f t="shared" si="5"/>
        <v>16</v>
      </c>
      <c r="E165" s="10">
        <f>(SUMIF(CSV!$A:$A,$A165,CSV!$Y:$Y)  + SUMIF(CSV!$B:$B,$A165,CSV!$Y:$Y) )/$D165</f>
        <v>10.8125</v>
      </c>
      <c r="F165" s="6">
        <f>SUMIF(CSV!$A:$A,$A165,CSV!$Y:$Y)/$B165</f>
        <v>9.2222222222222214</v>
      </c>
      <c r="G165" s="6">
        <f>SUMIF(CSV!$B:$B,$A165,CSV!$Y:$Y)/$C165</f>
        <v>12.857142857142858</v>
      </c>
      <c r="H165" s="10">
        <f>(SUMIF(CSV!$A:$A,$A165,CSV!$U:$U)  + SUMIF(CSV!$B:$B,$A165,CSV!$V:$V) )/$D165</f>
        <v>6.4375</v>
      </c>
      <c r="I165" s="6">
        <f>SUMIF(CSV!$A:$A,$A165,CSV!$U:$U)/$B165</f>
        <v>6.4444444444444446</v>
      </c>
      <c r="J165" s="6">
        <f>SUMIF(CSV!$B:$B,$A165,CSV!$V:$V)/$C165</f>
        <v>6.4285714285714288</v>
      </c>
      <c r="K165" s="10">
        <f>(SUMIF(CSV!$A:$A,$A165,CSV!$W:$W)  + SUMIF(CSV!$B:$B,$A165,CSV!$X:$X) )/$D165</f>
        <v>4.375</v>
      </c>
      <c r="L165" s="6">
        <f>SUMIF(CSV!$A:$A,$A165,CSV!$W:$W)/$B165</f>
        <v>2.7777777777777777</v>
      </c>
      <c r="M165" s="6">
        <f>SUMIF(CSV!$B:$B,$A165,CSV!$X:$X)/$C165</f>
        <v>6.4285714285714288</v>
      </c>
      <c r="N165" s="11">
        <f>(COUNTIFS(CSV!$A:$A,$A165,CSV!$Y:$Y,"&gt;8") +COUNTIFS(CSV!$B:$B,$A165,CSV!$Y:$Y,"&gt;8"))/$D165</f>
        <v>0.8125</v>
      </c>
      <c r="O165" s="8">
        <f>COUNTIFS(CSV!$A:$A,$A165,CSV!$Y:$Y,"&gt;8")/$B165</f>
        <v>0.66666666666666663</v>
      </c>
      <c r="P165" s="8">
        <f>COUNTIFS(CSV!$B:$B,$A165,CSV!$Y:$Y,"&gt;8")/$C165</f>
        <v>1</v>
      </c>
      <c r="Q165" s="11">
        <f>(COUNTIFS(CSV!$A:$A,$A165,CSV!$Y:$Y,"&gt;10") +COUNTIFS(CSV!$B:$B,$A165,CSV!$Y:$Y,"&gt;10"))/$D165</f>
        <v>0.4375</v>
      </c>
      <c r="R165" s="8">
        <f>COUNTIFS(CSV!$A:$A,$A165,CSV!$Y:$Y,"&gt;10")/$B165</f>
        <v>0.33333333333333331</v>
      </c>
      <c r="S165" s="8">
        <f>COUNTIFS(CSV!$B:$B,$A165,CSV!$Y:$Y,"&gt;10")/$C165</f>
        <v>0.5714285714285714</v>
      </c>
      <c r="T165" s="11">
        <f>(COUNTIFS(CSV!$A:$A,$A165,CSV!$Y:$Y,"&lt;12") +COUNTIFS(CSV!$B:$B,$A165,CSV!$Y:$Y,"&lt;12"))/$D165</f>
        <v>0.5625</v>
      </c>
      <c r="U165" s="8">
        <f>COUNTIFS(CSV!$A:$A,$A165,CSV!$Y:$Y,"&lt;12")/$B165</f>
        <v>0.66666666666666663</v>
      </c>
      <c r="V165" s="8">
        <f>COUNTIFS(CSV!$B:$B,$A165,CSV!$Y:$Y,"&lt;12")/$C165</f>
        <v>0.42857142857142855</v>
      </c>
    </row>
    <row r="166" spans="1:22" x14ac:dyDescent="0.3">
      <c r="A166" s="62" t="s">
        <v>263</v>
      </c>
      <c r="B166" s="9">
        <f>COUNTIF(CSV!A:A,A166)</f>
        <v>8</v>
      </c>
      <c r="C166" s="4">
        <f>COUNTIF(CSV!B:B,A166)</f>
        <v>7</v>
      </c>
      <c r="D166" s="4">
        <f t="shared" si="5"/>
        <v>15</v>
      </c>
      <c r="E166" s="10">
        <f>(SUMIF(CSV!$A:$A,$A166,CSV!$Y:$Y)  + SUMIF(CSV!$B:$B,$A166,CSV!$Y:$Y) )/$D166</f>
        <v>11.6</v>
      </c>
      <c r="F166" s="6">
        <f>SUMIF(CSV!$A:$A,$A166,CSV!$Y:$Y)/$B166</f>
        <v>10.5</v>
      </c>
      <c r="G166" s="6">
        <f>SUMIF(CSV!$B:$B,$A166,CSV!$Y:$Y)/$C166</f>
        <v>12.857142857142858</v>
      </c>
      <c r="H166" s="10">
        <f>(SUMIF(CSV!$A:$A,$A166,CSV!$U:$U)  + SUMIF(CSV!$B:$B,$A166,CSV!$V:$V) )/$D166</f>
        <v>5.7333333333333334</v>
      </c>
      <c r="I166" s="6">
        <f>SUMIF(CSV!$A:$A,$A166,CSV!$U:$U)/$B166</f>
        <v>4.75</v>
      </c>
      <c r="J166" s="6">
        <f>SUMIF(CSV!$B:$B,$A166,CSV!$V:$V)/$C166</f>
        <v>6.8571428571428568</v>
      </c>
      <c r="K166" s="10">
        <f>(SUMIF(CSV!$A:$A,$A166,CSV!$W:$W)  + SUMIF(CSV!$B:$B,$A166,CSV!$X:$X) )/$D166</f>
        <v>5.8666666666666663</v>
      </c>
      <c r="L166" s="6">
        <f>SUMIF(CSV!$A:$A,$A166,CSV!$W:$W)/$B166</f>
        <v>5.75</v>
      </c>
      <c r="M166" s="6">
        <f>SUMIF(CSV!$B:$B,$A166,CSV!$X:$X)/$C166</f>
        <v>6</v>
      </c>
      <c r="N166" s="11">
        <f>(COUNTIFS(CSV!$A:$A,$A166,CSV!$Y:$Y,"&gt;8") +COUNTIFS(CSV!$B:$B,$A166,CSV!$Y:$Y,"&gt;8"))/$D166</f>
        <v>0.8</v>
      </c>
      <c r="O166" s="8">
        <f>COUNTIFS(CSV!$A:$A,$A166,CSV!$Y:$Y,"&gt;8")/$B166</f>
        <v>0.75</v>
      </c>
      <c r="P166" s="8">
        <f>COUNTIFS(CSV!$B:$B,$A166,CSV!$Y:$Y,"&gt;8")/$C166</f>
        <v>0.8571428571428571</v>
      </c>
      <c r="Q166" s="11">
        <f>(COUNTIFS(CSV!$A:$A,$A166,CSV!$Y:$Y,"&gt;10") +COUNTIFS(CSV!$B:$B,$A166,CSV!$Y:$Y,"&gt;10"))/$D166</f>
        <v>0.6</v>
      </c>
      <c r="R166" s="8">
        <f>COUNTIFS(CSV!$A:$A,$A166,CSV!$Y:$Y,"&gt;10")/$B166</f>
        <v>0.375</v>
      </c>
      <c r="S166" s="8">
        <f>COUNTIFS(CSV!$B:$B,$A166,CSV!$Y:$Y,"&gt;10")/$C166</f>
        <v>0.8571428571428571</v>
      </c>
      <c r="T166" s="11">
        <f>(COUNTIFS(CSV!$A:$A,$A166,CSV!$Y:$Y,"&lt;12") +COUNTIFS(CSV!$B:$B,$A166,CSV!$Y:$Y,"&lt;12"))/$D166</f>
        <v>0.4</v>
      </c>
      <c r="U166" s="8">
        <f>COUNTIFS(CSV!$A:$A,$A166,CSV!$Y:$Y,"&lt;12")/$B166</f>
        <v>0.625</v>
      </c>
      <c r="V166" s="8">
        <f>COUNTIFS(CSV!$B:$B,$A166,CSV!$Y:$Y,"&lt;12")/$C166</f>
        <v>0.14285714285714285</v>
      </c>
    </row>
    <row r="167" spans="1:22" x14ac:dyDescent="0.3">
      <c r="A167" s="62" t="s">
        <v>260</v>
      </c>
      <c r="B167" s="9">
        <f>COUNTIF(CSV!A:A,A167)</f>
        <v>8</v>
      </c>
      <c r="C167" s="4">
        <f>COUNTIF(CSV!B:B,A167)</f>
        <v>9</v>
      </c>
      <c r="D167" s="4">
        <f t="shared" si="5"/>
        <v>17</v>
      </c>
      <c r="E167" s="10">
        <f>(SUMIF(CSV!$A:$A,$A167,CSV!$Y:$Y)  + SUMIF(CSV!$B:$B,$A167,CSV!$Y:$Y) )/$D167</f>
        <v>10.764705882352942</v>
      </c>
      <c r="F167" s="6">
        <f>SUMIF(CSV!$A:$A,$A167,CSV!$Y:$Y)/$B167</f>
        <v>10.5</v>
      </c>
      <c r="G167" s="6">
        <f>SUMIF(CSV!$B:$B,$A167,CSV!$Y:$Y)/$C167</f>
        <v>11</v>
      </c>
      <c r="H167" s="10">
        <f>(SUMIF(CSV!$A:$A,$A167,CSV!$U:$U)  + SUMIF(CSV!$B:$B,$A167,CSV!$V:$V) )/$D167</f>
        <v>5.3529411764705879</v>
      </c>
      <c r="I167" s="6">
        <f>SUMIF(CSV!$A:$A,$A167,CSV!$U:$U)/$B167</f>
        <v>5.75</v>
      </c>
      <c r="J167" s="6">
        <f>SUMIF(CSV!$B:$B,$A167,CSV!$V:$V)/$C167</f>
        <v>5</v>
      </c>
      <c r="K167" s="10">
        <f>(SUMIF(CSV!$A:$A,$A167,CSV!$W:$W)  + SUMIF(CSV!$B:$B,$A167,CSV!$X:$X) )/$D167</f>
        <v>5.4117647058823533</v>
      </c>
      <c r="L167" s="6">
        <f>SUMIF(CSV!$A:$A,$A167,CSV!$W:$W)/$B167</f>
        <v>4.75</v>
      </c>
      <c r="M167" s="6">
        <f>SUMIF(CSV!$B:$B,$A167,CSV!$X:$X)/$C167</f>
        <v>6</v>
      </c>
      <c r="N167" s="11">
        <f>(COUNTIFS(CSV!$A:$A,$A167,CSV!$Y:$Y,"&gt;8") +COUNTIFS(CSV!$B:$B,$A167,CSV!$Y:$Y,"&gt;8"))/$D167</f>
        <v>0.70588235294117652</v>
      </c>
      <c r="O167" s="8">
        <f>COUNTIFS(CSV!$A:$A,$A167,CSV!$Y:$Y,"&gt;8")/$B167</f>
        <v>0.75</v>
      </c>
      <c r="P167" s="8">
        <f>COUNTIFS(CSV!$B:$B,$A167,CSV!$Y:$Y,"&gt;8")/$C167</f>
        <v>0.66666666666666663</v>
      </c>
      <c r="Q167" s="11">
        <f>(COUNTIFS(CSV!$A:$A,$A167,CSV!$Y:$Y,"&gt;10") +COUNTIFS(CSV!$B:$B,$A167,CSV!$Y:$Y,"&gt;10"))/$D167</f>
        <v>0.70588235294117652</v>
      </c>
      <c r="R167" s="8">
        <f>COUNTIFS(CSV!$A:$A,$A167,CSV!$Y:$Y,"&gt;10")/$B167</f>
        <v>0.75</v>
      </c>
      <c r="S167" s="8">
        <f>COUNTIFS(CSV!$B:$B,$A167,CSV!$Y:$Y,"&gt;10")/$C167</f>
        <v>0.66666666666666663</v>
      </c>
      <c r="T167" s="11">
        <f>(COUNTIFS(CSV!$A:$A,$A167,CSV!$Y:$Y,"&lt;12") +COUNTIFS(CSV!$B:$B,$A167,CSV!$Y:$Y,"&lt;12"))/$D167</f>
        <v>0.47058823529411764</v>
      </c>
      <c r="U167" s="8">
        <f>COUNTIFS(CSV!$A:$A,$A167,CSV!$Y:$Y,"&lt;12")/$B167</f>
        <v>0.25</v>
      </c>
      <c r="V167" s="8">
        <f>COUNTIFS(CSV!$B:$B,$A167,CSV!$Y:$Y,"&lt;12")/$C167</f>
        <v>0.66666666666666663</v>
      </c>
    </row>
    <row r="168" spans="1:22" x14ac:dyDescent="0.3">
      <c r="A168" s="62" t="s">
        <v>266</v>
      </c>
      <c r="B168" s="9">
        <f>COUNTIF(CSV!A:A,A168)</f>
        <v>8</v>
      </c>
      <c r="C168" s="4">
        <f>COUNTIF(CSV!B:B,A168)</f>
        <v>8</v>
      </c>
      <c r="D168" s="4">
        <f t="shared" si="5"/>
        <v>16</v>
      </c>
      <c r="E168" s="10">
        <f>(SUMIF(CSV!$A:$A,$A168,CSV!$Y:$Y)  + SUMIF(CSV!$B:$B,$A168,CSV!$Y:$Y) )/$D168</f>
        <v>8.875</v>
      </c>
      <c r="F168" s="6">
        <f>SUMIF(CSV!$A:$A,$A168,CSV!$Y:$Y)/$B168</f>
        <v>8.5</v>
      </c>
      <c r="G168" s="6">
        <f>SUMIF(CSV!$B:$B,$A168,CSV!$Y:$Y)/$C168</f>
        <v>9.25</v>
      </c>
      <c r="H168" s="10">
        <f>(SUMIF(CSV!$A:$A,$A168,CSV!$U:$U)  + SUMIF(CSV!$B:$B,$A168,CSV!$V:$V) )/$D168</f>
        <v>5.3125</v>
      </c>
      <c r="I168" s="6">
        <f>SUMIF(CSV!$A:$A,$A168,CSV!$U:$U)/$B168</f>
        <v>5.125</v>
      </c>
      <c r="J168" s="6">
        <f>SUMIF(CSV!$B:$B,$A168,CSV!$V:$V)/$C168</f>
        <v>5.5</v>
      </c>
      <c r="K168" s="10">
        <f>(SUMIF(CSV!$A:$A,$A168,CSV!$W:$W)  + SUMIF(CSV!$B:$B,$A168,CSV!$X:$X) )/$D168</f>
        <v>3.5625</v>
      </c>
      <c r="L168" s="6">
        <f>SUMIF(CSV!$A:$A,$A168,CSV!$W:$W)/$B168</f>
        <v>3.375</v>
      </c>
      <c r="M168" s="6">
        <f>SUMIF(CSV!$B:$B,$A168,CSV!$X:$X)/$C168</f>
        <v>3.75</v>
      </c>
      <c r="N168" s="11">
        <f>(COUNTIFS(CSV!$A:$A,$A168,CSV!$Y:$Y,"&gt;8") +COUNTIFS(CSV!$B:$B,$A168,CSV!$Y:$Y,"&gt;8"))/$D168</f>
        <v>0.5</v>
      </c>
      <c r="O168" s="8">
        <f>COUNTIFS(CSV!$A:$A,$A168,CSV!$Y:$Y,"&gt;8")/$B168</f>
        <v>0.375</v>
      </c>
      <c r="P168" s="8">
        <f>COUNTIFS(CSV!$B:$B,$A168,CSV!$Y:$Y,"&gt;8")/$C168</f>
        <v>0.625</v>
      </c>
      <c r="Q168" s="11">
        <f>(COUNTIFS(CSV!$A:$A,$A168,CSV!$Y:$Y,"&gt;10") +COUNTIFS(CSV!$B:$B,$A168,CSV!$Y:$Y,"&gt;10"))/$D168</f>
        <v>0.25</v>
      </c>
      <c r="R168" s="8">
        <f>COUNTIFS(CSV!$A:$A,$A168,CSV!$Y:$Y,"&gt;10")/$B168</f>
        <v>0.25</v>
      </c>
      <c r="S168" s="8">
        <f>COUNTIFS(CSV!$B:$B,$A168,CSV!$Y:$Y,"&gt;10")/$C168</f>
        <v>0.25</v>
      </c>
      <c r="T168" s="11">
        <f>(COUNTIFS(CSV!$A:$A,$A168,CSV!$Y:$Y,"&lt;12") +COUNTIFS(CSV!$B:$B,$A168,CSV!$Y:$Y,"&lt;12"))/$D168</f>
        <v>0.8125</v>
      </c>
      <c r="U168" s="8">
        <f>COUNTIFS(CSV!$A:$A,$A168,CSV!$Y:$Y,"&lt;12")/$B168</f>
        <v>0.75</v>
      </c>
      <c r="V168" s="8">
        <f>COUNTIFS(CSV!$B:$B,$A168,CSV!$Y:$Y,"&lt;12")/$C168</f>
        <v>0.875</v>
      </c>
    </row>
    <row r="169" spans="1:22" x14ac:dyDescent="0.3">
      <c r="A169" s="62" t="s">
        <v>296</v>
      </c>
      <c r="B169" s="9">
        <f>COUNTIF(CSV!A:A,A169)</f>
        <v>10</v>
      </c>
      <c r="C169" s="4">
        <f>COUNTIF(CSV!B:B,A169)</f>
        <v>11</v>
      </c>
      <c r="D169" s="4">
        <f t="shared" si="5"/>
        <v>21</v>
      </c>
      <c r="E169" s="10">
        <f>(SUMIF(CSV!$A:$A,$A169,CSV!$Y:$Y)  + SUMIF(CSV!$B:$B,$A169,CSV!$Y:$Y) )/$D169</f>
        <v>9.6666666666666661</v>
      </c>
      <c r="F169" s="6">
        <f>SUMIF(CSV!$A:$A,$A169,CSV!$Y:$Y)/$B169</f>
        <v>9.6</v>
      </c>
      <c r="G169" s="6">
        <f>SUMIF(CSV!$B:$B,$A169,CSV!$Y:$Y)/$C169</f>
        <v>9.7272727272727266</v>
      </c>
      <c r="H169" s="10">
        <f>(SUMIF(CSV!$A:$A,$A169,CSV!$U:$U)  + SUMIF(CSV!$B:$B,$A169,CSV!$V:$V) )/$D169</f>
        <v>4</v>
      </c>
      <c r="I169" s="6">
        <f>SUMIF(CSV!$A:$A,$A169,CSV!$U:$U)/$B169</f>
        <v>5.4</v>
      </c>
      <c r="J169" s="6">
        <f>SUMIF(CSV!$B:$B,$A169,CSV!$V:$V)/$C169</f>
        <v>2.7272727272727271</v>
      </c>
      <c r="K169" s="10">
        <f>(SUMIF(CSV!$A:$A,$A169,CSV!$W:$W)  + SUMIF(CSV!$B:$B,$A169,CSV!$X:$X) )/$D169</f>
        <v>5.666666666666667</v>
      </c>
      <c r="L169" s="6">
        <f>SUMIF(CSV!$A:$A,$A169,CSV!$W:$W)/$B169</f>
        <v>4.2</v>
      </c>
      <c r="M169" s="6">
        <f>SUMIF(CSV!$B:$B,$A169,CSV!$X:$X)/$C169</f>
        <v>7</v>
      </c>
      <c r="N169" s="11">
        <f>(COUNTIFS(CSV!$A:$A,$A169,CSV!$Y:$Y,"&gt;8") +COUNTIFS(CSV!$B:$B,$A169,CSV!$Y:$Y,"&gt;8"))/$D169</f>
        <v>0.5714285714285714</v>
      </c>
      <c r="O169" s="8">
        <f>COUNTIFS(CSV!$A:$A,$A169,CSV!$Y:$Y,"&gt;8")/$B169</f>
        <v>0.5</v>
      </c>
      <c r="P169" s="8">
        <f>COUNTIFS(CSV!$B:$B,$A169,CSV!$Y:$Y,"&gt;8")/$C169</f>
        <v>0.63636363636363635</v>
      </c>
      <c r="Q169" s="11">
        <f>(COUNTIFS(CSV!$A:$A,$A169,CSV!$Y:$Y,"&gt;10") +COUNTIFS(CSV!$B:$B,$A169,CSV!$Y:$Y,"&gt;10"))/$D169</f>
        <v>0.47619047619047616</v>
      </c>
      <c r="R169" s="8">
        <f>COUNTIFS(CSV!$A:$A,$A169,CSV!$Y:$Y,"&gt;10")/$B169</f>
        <v>0.4</v>
      </c>
      <c r="S169" s="8">
        <f>COUNTIFS(CSV!$B:$B,$A169,CSV!$Y:$Y,"&gt;10")/$C169</f>
        <v>0.54545454545454541</v>
      </c>
      <c r="T169" s="11">
        <f>(COUNTIFS(CSV!$A:$A,$A169,CSV!$Y:$Y,"&lt;12") +COUNTIFS(CSV!$B:$B,$A169,CSV!$Y:$Y,"&lt;12"))/$D169</f>
        <v>0.66666666666666663</v>
      </c>
      <c r="U169" s="8">
        <f>COUNTIFS(CSV!$A:$A,$A169,CSV!$Y:$Y,"&lt;12")/$B169</f>
        <v>0.7</v>
      </c>
      <c r="V169" s="8">
        <f>COUNTIFS(CSV!$B:$B,$A169,CSV!$Y:$Y,"&lt;12")/$C169</f>
        <v>0.63636363636363635</v>
      </c>
    </row>
    <row r="170" spans="1:22" x14ac:dyDescent="0.3">
      <c r="A170" s="62" t="s">
        <v>286</v>
      </c>
      <c r="B170" s="9">
        <f>COUNTIF(CSV!A:A,A170)</f>
        <v>10</v>
      </c>
      <c r="C170" s="4">
        <f>COUNTIF(CSV!B:B,A170)</f>
        <v>9</v>
      </c>
      <c r="D170" s="4">
        <f t="shared" si="5"/>
        <v>19</v>
      </c>
      <c r="E170" s="10">
        <f>(SUMIF(CSV!$A:$A,$A170,CSV!$Y:$Y)  + SUMIF(CSV!$B:$B,$A170,CSV!$Y:$Y) )/$D170</f>
        <v>9.1578947368421044</v>
      </c>
      <c r="F170" s="6">
        <f>SUMIF(CSV!$A:$A,$A170,CSV!$Y:$Y)/$B170</f>
        <v>8.4</v>
      </c>
      <c r="G170" s="6">
        <f>SUMIF(CSV!$B:$B,$A170,CSV!$Y:$Y)/$C170</f>
        <v>10</v>
      </c>
      <c r="H170" s="10">
        <f>(SUMIF(CSV!$A:$A,$A170,CSV!$U:$U)  + SUMIF(CSV!$B:$B,$A170,CSV!$V:$V) )/$D170</f>
        <v>4.5263157894736841</v>
      </c>
      <c r="I170" s="6">
        <f>SUMIF(CSV!$A:$A,$A170,CSV!$U:$U)/$B170</f>
        <v>5.3</v>
      </c>
      <c r="J170" s="6">
        <f>SUMIF(CSV!$B:$B,$A170,CSV!$V:$V)/$C170</f>
        <v>3.6666666666666665</v>
      </c>
      <c r="K170" s="10">
        <f>(SUMIF(CSV!$A:$A,$A170,CSV!$W:$W)  + SUMIF(CSV!$B:$B,$A170,CSV!$X:$X) )/$D170</f>
        <v>4.6315789473684212</v>
      </c>
      <c r="L170" s="6">
        <f>SUMIF(CSV!$A:$A,$A170,CSV!$W:$W)/$B170</f>
        <v>3.1</v>
      </c>
      <c r="M170" s="6">
        <f>SUMIF(CSV!$B:$B,$A170,CSV!$X:$X)/$C170</f>
        <v>6.333333333333333</v>
      </c>
      <c r="N170" s="11">
        <f>(COUNTIFS(CSV!$A:$A,$A170,CSV!$Y:$Y,"&gt;8") +COUNTIFS(CSV!$B:$B,$A170,CSV!$Y:$Y,"&gt;8"))/$D170</f>
        <v>0.57894736842105265</v>
      </c>
      <c r="O170" s="8">
        <f>COUNTIFS(CSV!$A:$A,$A170,CSV!$Y:$Y,"&gt;8")/$B170</f>
        <v>0.3</v>
      </c>
      <c r="P170" s="8">
        <f>COUNTIFS(CSV!$B:$B,$A170,CSV!$Y:$Y,"&gt;8")/$C170</f>
        <v>0.88888888888888884</v>
      </c>
      <c r="Q170" s="11">
        <f>(COUNTIFS(CSV!$A:$A,$A170,CSV!$Y:$Y,"&gt;10") +COUNTIFS(CSV!$B:$B,$A170,CSV!$Y:$Y,"&gt;10"))/$D170</f>
        <v>0.21052631578947367</v>
      </c>
      <c r="R170" s="8">
        <f>COUNTIFS(CSV!$A:$A,$A170,CSV!$Y:$Y,"&gt;10")/$B170</f>
        <v>0.1</v>
      </c>
      <c r="S170" s="8">
        <f>COUNTIFS(CSV!$B:$B,$A170,CSV!$Y:$Y,"&gt;10")/$C170</f>
        <v>0.33333333333333331</v>
      </c>
      <c r="T170" s="11">
        <f>(COUNTIFS(CSV!$A:$A,$A170,CSV!$Y:$Y,"&lt;12") +COUNTIFS(CSV!$B:$B,$A170,CSV!$Y:$Y,"&lt;12"))/$D170</f>
        <v>0.84210526315789469</v>
      </c>
      <c r="U170" s="8">
        <f>COUNTIFS(CSV!$A:$A,$A170,CSV!$Y:$Y,"&lt;12")/$B170</f>
        <v>0.9</v>
      </c>
      <c r="V170" s="8">
        <f>COUNTIFS(CSV!$B:$B,$A170,CSV!$Y:$Y,"&lt;12")/$C170</f>
        <v>0.77777777777777779</v>
      </c>
    </row>
    <row r="171" spans="1:22" x14ac:dyDescent="0.3">
      <c r="A171" s="62" t="s">
        <v>295</v>
      </c>
      <c r="B171" s="9">
        <f>COUNTIF(CSV!A:A,A171)</f>
        <v>10</v>
      </c>
      <c r="C171" s="4">
        <f>COUNTIF(CSV!B:B,A171)</f>
        <v>9</v>
      </c>
      <c r="D171" s="4">
        <f t="shared" si="5"/>
        <v>19</v>
      </c>
      <c r="E171" s="10">
        <f>(SUMIF(CSV!$A:$A,$A171,CSV!$Y:$Y)  + SUMIF(CSV!$B:$B,$A171,CSV!$Y:$Y) )/$D171</f>
        <v>9.7368421052631575</v>
      </c>
      <c r="F171" s="6">
        <f>SUMIF(CSV!$A:$A,$A171,CSV!$Y:$Y)/$B171</f>
        <v>10</v>
      </c>
      <c r="G171" s="6">
        <f>SUMIF(CSV!$B:$B,$A171,CSV!$Y:$Y)/$C171</f>
        <v>9.4444444444444446</v>
      </c>
      <c r="H171" s="10">
        <f>(SUMIF(CSV!$A:$A,$A171,CSV!$U:$U)  + SUMIF(CSV!$B:$B,$A171,CSV!$V:$V) )/$D171</f>
        <v>4.3157894736842106</v>
      </c>
      <c r="I171" s="6">
        <f>SUMIF(CSV!$A:$A,$A171,CSV!$U:$U)/$B171</f>
        <v>4.4000000000000004</v>
      </c>
      <c r="J171" s="6">
        <f>SUMIF(CSV!$B:$B,$A171,CSV!$V:$V)/$C171</f>
        <v>4.2222222222222223</v>
      </c>
      <c r="K171" s="10">
        <f>(SUMIF(CSV!$A:$A,$A171,CSV!$W:$W)  + SUMIF(CSV!$B:$B,$A171,CSV!$X:$X) )/$D171</f>
        <v>5.4210526315789478</v>
      </c>
      <c r="L171" s="6">
        <f>SUMIF(CSV!$A:$A,$A171,CSV!$W:$W)/$B171</f>
        <v>5.6</v>
      </c>
      <c r="M171" s="6">
        <f>SUMIF(CSV!$B:$B,$A171,CSV!$X:$X)/$C171</f>
        <v>5.2222222222222223</v>
      </c>
      <c r="N171" s="11">
        <f>(COUNTIFS(CSV!$A:$A,$A171,CSV!$Y:$Y,"&gt;8") +COUNTIFS(CSV!$B:$B,$A171,CSV!$Y:$Y,"&gt;8"))/$D171</f>
        <v>0.68421052631578949</v>
      </c>
      <c r="O171" s="8">
        <f>COUNTIFS(CSV!$A:$A,$A171,CSV!$Y:$Y,"&gt;8")/$B171</f>
        <v>0.7</v>
      </c>
      <c r="P171" s="8">
        <f>COUNTIFS(CSV!$B:$B,$A171,CSV!$Y:$Y,"&gt;8")/$C171</f>
        <v>0.66666666666666663</v>
      </c>
      <c r="Q171" s="11">
        <f>(COUNTIFS(CSV!$A:$A,$A171,CSV!$Y:$Y,"&gt;10") +COUNTIFS(CSV!$B:$B,$A171,CSV!$Y:$Y,"&gt;10"))/$D171</f>
        <v>0.36842105263157893</v>
      </c>
      <c r="R171" s="8">
        <f>COUNTIFS(CSV!$A:$A,$A171,CSV!$Y:$Y,"&gt;10")/$B171</f>
        <v>0.4</v>
      </c>
      <c r="S171" s="8">
        <f>COUNTIFS(CSV!$B:$B,$A171,CSV!$Y:$Y,"&gt;10")/$C171</f>
        <v>0.33333333333333331</v>
      </c>
      <c r="T171" s="11">
        <f>(COUNTIFS(CSV!$A:$A,$A171,CSV!$Y:$Y,"&lt;12") +COUNTIFS(CSV!$B:$B,$A171,CSV!$Y:$Y,"&lt;12"))/$D171</f>
        <v>0.73684210526315785</v>
      </c>
      <c r="U171" s="8">
        <f>COUNTIFS(CSV!$A:$A,$A171,CSV!$Y:$Y,"&lt;12")/$B171</f>
        <v>0.7</v>
      </c>
      <c r="V171" s="8">
        <f>COUNTIFS(CSV!$B:$B,$A171,CSV!$Y:$Y,"&lt;12")/$C171</f>
        <v>0.77777777777777779</v>
      </c>
    </row>
    <row r="172" spans="1:22" x14ac:dyDescent="0.3">
      <c r="A172" s="62" t="s">
        <v>283</v>
      </c>
      <c r="B172" s="9">
        <f>COUNTIF(CSV!A:A,A172)</f>
        <v>9</v>
      </c>
      <c r="C172" s="4">
        <f>COUNTIF(CSV!B:B,A172)</f>
        <v>10</v>
      </c>
      <c r="D172" s="4">
        <f t="shared" si="5"/>
        <v>19</v>
      </c>
      <c r="E172" s="10">
        <f>(SUMIF(CSV!$A:$A,$A172,CSV!$Y:$Y)  + SUMIF(CSV!$B:$B,$A172,CSV!$Y:$Y) )/$D172</f>
        <v>9.3684210526315788</v>
      </c>
      <c r="F172" s="6">
        <f>SUMIF(CSV!$A:$A,$A172,CSV!$Y:$Y)/$B172</f>
        <v>8.4444444444444446</v>
      </c>
      <c r="G172" s="6">
        <f>SUMIF(CSV!$B:$B,$A172,CSV!$Y:$Y)/$C172</f>
        <v>10.199999999999999</v>
      </c>
      <c r="H172" s="10">
        <f>(SUMIF(CSV!$A:$A,$A172,CSV!$U:$U)  + SUMIF(CSV!$B:$B,$A172,CSV!$V:$V) )/$D172</f>
        <v>3.5789473684210527</v>
      </c>
      <c r="I172" s="6">
        <f>SUMIF(CSV!$A:$A,$A172,CSV!$U:$U)/$B172</f>
        <v>3.6666666666666665</v>
      </c>
      <c r="J172" s="6">
        <f>SUMIF(CSV!$B:$B,$A172,CSV!$V:$V)/$C172</f>
        <v>3.5</v>
      </c>
      <c r="K172" s="10">
        <f>(SUMIF(CSV!$A:$A,$A172,CSV!$W:$W)  + SUMIF(CSV!$B:$B,$A172,CSV!$X:$X) )/$D172</f>
        <v>5.7894736842105265</v>
      </c>
      <c r="L172" s="6">
        <f>SUMIF(CSV!$A:$A,$A172,CSV!$W:$W)/$B172</f>
        <v>4.7777777777777777</v>
      </c>
      <c r="M172" s="6">
        <f>SUMIF(CSV!$B:$B,$A172,CSV!$X:$X)/$C172</f>
        <v>6.7</v>
      </c>
      <c r="N172" s="11">
        <f>(COUNTIFS(CSV!$A:$A,$A172,CSV!$Y:$Y,"&gt;8") +COUNTIFS(CSV!$B:$B,$A172,CSV!$Y:$Y,"&gt;8"))/$D172</f>
        <v>0.57894736842105265</v>
      </c>
      <c r="O172" s="8">
        <f>COUNTIFS(CSV!$A:$A,$A172,CSV!$Y:$Y,"&gt;8")/$B172</f>
        <v>0.44444444444444442</v>
      </c>
      <c r="P172" s="8">
        <f>COUNTIFS(CSV!$B:$B,$A172,CSV!$Y:$Y,"&gt;8")/$C172</f>
        <v>0.7</v>
      </c>
      <c r="Q172" s="11">
        <f>(COUNTIFS(CSV!$A:$A,$A172,CSV!$Y:$Y,"&gt;10") +COUNTIFS(CSV!$B:$B,$A172,CSV!$Y:$Y,"&gt;10"))/$D172</f>
        <v>0.42105263157894735</v>
      </c>
      <c r="R172" s="8">
        <f>COUNTIFS(CSV!$A:$A,$A172,CSV!$Y:$Y,"&gt;10")/$B172</f>
        <v>0.33333333333333331</v>
      </c>
      <c r="S172" s="8">
        <f>COUNTIFS(CSV!$B:$B,$A172,CSV!$Y:$Y,"&gt;10")/$C172</f>
        <v>0.5</v>
      </c>
      <c r="T172" s="11">
        <f>(COUNTIFS(CSV!$A:$A,$A172,CSV!$Y:$Y,"&lt;12") +COUNTIFS(CSV!$B:$B,$A172,CSV!$Y:$Y,"&lt;12"))/$D172</f>
        <v>0.68421052631578949</v>
      </c>
      <c r="U172" s="8">
        <f>COUNTIFS(CSV!$A:$A,$A172,CSV!$Y:$Y,"&lt;12")/$B172</f>
        <v>0.88888888888888884</v>
      </c>
      <c r="V172" s="8">
        <f>COUNTIFS(CSV!$B:$B,$A172,CSV!$Y:$Y,"&lt;12")/$C172</f>
        <v>0.5</v>
      </c>
    </row>
    <row r="173" spans="1:22" x14ac:dyDescent="0.3">
      <c r="A173" s="62" t="s">
        <v>294</v>
      </c>
      <c r="B173" s="9">
        <f>COUNTIF(CSV!A:A,A173)</f>
        <v>9</v>
      </c>
      <c r="C173" s="4">
        <f>COUNTIF(CSV!B:B,A173)</f>
        <v>10</v>
      </c>
      <c r="D173" s="4">
        <f t="shared" si="5"/>
        <v>19</v>
      </c>
      <c r="E173" s="10">
        <f>(SUMIF(CSV!$A:$A,$A173,CSV!$Y:$Y)  + SUMIF(CSV!$B:$B,$A173,CSV!$Y:$Y) )/$D173</f>
        <v>9.8947368421052637</v>
      </c>
      <c r="F173" s="6">
        <f>SUMIF(CSV!$A:$A,$A173,CSV!$Y:$Y)/$B173</f>
        <v>11</v>
      </c>
      <c r="G173" s="6">
        <f>SUMIF(CSV!$B:$B,$A173,CSV!$Y:$Y)/$C173</f>
        <v>8.9</v>
      </c>
      <c r="H173" s="10">
        <f>(SUMIF(CSV!$A:$A,$A173,CSV!$U:$U)  + SUMIF(CSV!$B:$B,$A173,CSV!$V:$V) )/$D173</f>
        <v>4.5789473684210522</v>
      </c>
      <c r="I173" s="6">
        <f>SUMIF(CSV!$A:$A,$A173,CSV!$U:$U)/$B173</f>
        <v>5.7777777777777777</v>
      </c>
      <c r="J173" s="6">
        <f>SUMIF(CSV!$B:$B,$A173,CSV!$V:$V)/$C173</f>
        <v>3.5</v>
      </c>
      <c r="K173" s="10">
        <f>(SUMIF(CSV!$A:$A,$A173,CSV!$W:$W)  + SUMIF(CSV!$B:$B,$A173,CSV!$X:$X) )/$D173</f>
        <v>5.3157894736842106</v>
      </c>
      <c r="L173" s="6">
        <f>SUMIF(CSV!$A:$A,$A173,CSV!$W:$W)/$B173</f>
        <v>5.2222222222222223</v>
      </c>
      <c r="M173" s="6">
        <f>SUMIF(CSV!$B:$B,$A173,CSV!$X:$X)/$C173</f>
        <v>5.4</v>
      </c>
      <c r="N173" s="11">
        <f>(COUNTIFS(CSV!$A:$A,$A173,CSV!$Y:$Y,"&gt;8") +COUNTIFS(CSV!$B:$B,$A173,CSV!$Y:$Y,"&gt;8"))/$D173</f>
        <v>0.63157894736842102</v>
      </c>
      <c r="O173" s="8">
        <f>COUNTIFS(CSV!$A:$A,$A173,CSV!$Y:$Y,"&gt;8")/$B173</f>
        <v>0.88888888888888884</v>
      </c>
      <c r="P173" s="8">
        <f>COUNTIFS(CSV!$B:$B,$A173,CSV!$Y:$Y,"&gt;8")/$C173</f>
        <v>0.4</v>
      </c>
      <c r="Q173" s="11">
        <f>(COUNTIFS(CSV!$A:$A,$A173,CSV!$Y:$Y,"&gt;10") +COUNTIFS(CSV!$B:$B,$A173,CSV!$Y:$Y,"&gt;10"))/$D173</f>
        <v>0.36842105263157893</v>
      </c>
      <c r="R173" s="8">
        <f>COUNTIFS(CSV!$A:$A,$A173,CSV!$Y:$Y,"&gt;10")/$B173</f>
        <v>0.44444444444444442</v>
      </c>
      <c r="S173" s="8">
        <f>COUNTIFS(CSV!$B:$B,$A173,CSV!$Y:$Y,"&gt;10")/$C173</f>
        <v>0.3</v>
      </c>
      <c r="T173" s="11">
        <f>(COUNTIFS(CSV!$A:$A,$A173,CSV!$Y:$Y,"&lt;12") +COUNTIFS(CSV!$B:$B,$A173,CSV!$Y:$Y,"&lt;12"))/$D173</f>
        <v>0.68421052631578949</v>
      </c>
      <c r="U173" s="8">
        <f>COUNTIFS(CSV!$A:$A,$A173,CSV!$Y:$Y,"&lt;12")/$B173</f>
        <v>0.66666666666666663</v>
      </c>
      <c r="V173" s="8">
        <f>COUNTIFS(CSV!$B:$B,$A173,CSV!$Y:$Y,"&lt;12")/$C173</f>
        <v>0.7</v>
      </c>
    </row>
    <row r="174" spans="1:22" x14ac:dyDescent="0.3">
      <c r="A174" s="62" t="s">
        <v>292</v>
      </c>
      <c r="B174" s="9">
        <f>COUNTIF(CSV!A:A,A174)</f>
        <v>10</v>
      </c>
      <c r="C174" s="4">
        <f>COUNTIF(CSV!B:B,A174)</f>
        <v>10</v>
      </c>
      <c r="D174" s="4">
        <f t="shared" si="5"/>
        <v>20</v>
      </c>
      <c r="E174" s="10">
        <f>(SUMIF(CSV!$A:$A,$A174,CSV!$Y:$Y)  + SUMIF(CSV!$B:$B,$A174,CSV!$Y:$Y) )/$D174</f>
        <v>9.9499999999999993</v>
      </c>
      <c r="F174" s="6">
        <f>SUMIF(CSV!$A:$A,$A174,CSV!$Y:$Y)/$B174</f>
        <v>10.1</v>
      </c>
      <c r="G174" s="6">
        <f>SUMIF(CSV!$B:$B,$A174,CSV!$Y:$Y)/$C174</f>
        <v>9.8000000000000007</v>
      </c>
      <c r="H174" s="10">
        <f>(SUMIF(CSV!$A:$A,$A174,CSV!$U:$U)  + SUMIF(CSV!$B:$B,$A174,CSV!$V:$V) )/$D174</f>
        <v>5.6</v>
      </c>
      <c r="I174" s="6">
        <f>SUMIF(CSV!$A:$A,$A174,CSV!$U:$U)/$B174</f>
        <v>6.8</v>
      </c>
      <c r="J174" s="6">
        <f>SUMIF(CSV!$B:$B,$A174,CSV!$V:$V)/$C174</f>
        <v>4.4000000000000004</v>
      </c>
      <c r="K174" s="10">
        <f>(SUMIF(CSV!$A:$A,$A174,CSV!$W:$W)  + SUMIF(CSV!$B:$B,$A174,CSV!$X:$X) )/$D174</f>
        <v>4.3499999999999996</v>
      </c>
      <c r="L174" s="6">
        <f>SUMIF(CSV!$A:$A,$A174,CSV!$W:$W)/$B174</f>
        <v>3.3</v>
      </c>
      <c r="M174" s="6">
        <f>SUMIF(CSV!$B:$B,$A174,CSV!$X:$X)/$C174</f>
        <v>5.4</v>
      </c>
      <c r="N174" s="11">
        <f>(COUNTIFS(CSV!$A:$A,$A174,CSV!$Y:$Y,"&gt;8") +COUNTIFS(CSV!$B:$B,$A174,CSV!$Y:$Y,"&gt;8"))/$D174</f>
        <v>0.65</v>
      </c>
      <c r="O174" s="8">
        <f>COUNTIFS(CSV!$A:$A,$A174,CSV!$Y:$Y,"&gt;8")/$B174</f>
        <v>0.7</v>
      </c>
      <c r="P174" s="8">
        <f>COUNTIFS(CSV!$B:$B,$A174,CSV!$Y:$Y,"&gt;8")/$C174</f>
        <v>0.6</v>
      </c>
      <c r="Q174" s="11">
        <f>(COUNTIFS(CSV!$A:$A,$A174,CSV!$Y:$Y,"&gt;10") +COUNTIFS(CSV!$B:$B,$A174,CSV!$Y:$Y,"&gt;10"))/$D174</f>
        <v>0.5</v>
      </c>
      <c r="R174" s="8">
        <f>COUNTIFS(CSV!$A:$A,$A174,CSV!$Y:$Y,"&gt;10")/$B174</f>
        <v>0.6</v>
      </c>
      <c r="S174" s="8">
        <f>COUNTIFS(CSV!$B:$B,$A174,CSV!$Y:$Y,"&gt;10")/$C174</f>
        <v>0.4</v>
      </c>
      <c r="T174" s="11">
        <f>(COUNTIFS(CSV!$A:$A,$A174,CSV!$Y:$Y,"&lt;12") +COUNTIFS(CSV!$B:$B,$A174,CSV!$Y:$Y,"&lt;12"))/$D174</f>
        <v>0.7</v>
      </c>
      <c r="U174" s="8">
        <f>COUNTIFS(CSV!$A:$A,$A174,CSV!$Y:$Y,"&lt;12")/$B174</f>
        <v>0.7</v>
      </c>
      <c r="V174" s="8">
        <f>COUNTIFS(CSV!$B:$B,$A174,CSV!$Y:$Y,"&lt;12")/$C174</f>
        <v>0.7</v>
      </c>
    </row>
    <row r="175" spans="1:22" x14ac:dyDescent="0.3">
      <c r="A175" s="62" t="s">
        <v>280</v>
      </c>
      <c r="B175" s="9">
        <f>COUNTIF(CSV!A:A,A175)</f>
        <v>11</v>
      </c>
      <c r="C175" s="4">
        <f>COUNTIF(CSV!B:B,A175)</f>
        <v>10</v>
      </c>
      <c r="D175" s="4">
        <f t="shared" si="5"/>
        <v>21</v>
      </c>
      <c r="E175" s="10">
        <f>(SUMIF(CSV!$A:$A,$A175,CSV!$Y:$Y)  + SUMIF(CSV!$B:$B,$A175,CSV!$Y:$Y) )/$D175</f>
        <v>9.2857142857142865</v>
      </c>
      <c r="F175" s="6">
        <f>SUMIF(CSV!$A:$A,$A175,CSV!$Y:$Y)/$B175</f>
        <v>8.3636363636363633</v>
      </c>
      <c r="G175" s="6">
        <f>SUMIF(CSV!$B:$B,$A175,CSV!$Y:$Y)/$C175</f>
        <v>10.3</v>
      </c>
      <c r="H175" s="10">
        <f>(SUMIF(CSV!$A:$A,$A175,CSV!$U:$U)  + SUMIF(CSV!$B:$B,$A175,CSV!$V:$V) )/$D175</f>
        <v>4.5714285714285712</v>
      </c>
      <c r="I175" s="6">
        <f>SUMIF(CSV!$A:$A,$A175,CSV!$U:$U)/$B175</f>
        <v>4.6363636363636367</v>
      </c>
      <c r="J175" s="6">
        <f>SUMIF(CSV!$B:$B,$A175,CSV!$V:$V)/$C175</f>
        <v>4.5</v>
      </c>
      <c r="K175" s="10">
        <f>(SUMIF(CSV!$A:$A,$A175,CSV!$W:$W)  + SUMIF(CSV!$B:$B,$A175,CSV!$X:$X) )/$D175</f>
        <v>4.7142857142857144</v>
      </c>
      <c r="L175" s="6">
        <f>SUMIF(CSV!$A:$A,$A175,CSV!$W:$W)/$B175</f>
        <v>3.7272727272727271</v>
      </c>
      <c r="M175" s="6">
        <f>SUMIF(CSV!$B:$B,$A175,CSV!$X:$X)/$C175</f>
        <v>5.8</v>
      </c>
      <c r="N175" s="11">
        <f>(COUNTIFS(CSV!$A:$A,$A175,CSV!$Y:$Y,"&gt;8") +COUNTIFS(CSV!$B:$B,$A175,CSV!$Y:$Y,"&gt;8"))/$D175</f>
        <v>0.42857142857142855</v>
      </c>
      <c r="O175" s="8">
        <f>COUNTIFS(CSV!$A:$A,$A175,CSV!$Y:$Y,"&gt;8")/$B175</f>
        <v>0.36363636363636365</v>
      </c>
      <c r="P175" s="8">
        <f>COUNTIFS(CSV!$B:$B,$A175,CSV!$Y:$Y,"&gt;8")/$C175</f>
        <v>0.5</v>
      </c>
      <c r="Q175" s="11">
        <f>(COUNTIFS(CSV!$A:$A,$A175,CSV!$Y:$Y,"&gt;10") +COUNTIFS(CSV!$B:$B,$A175,CSV!$Y:$Y,"&gt;10"))/$D175</f>
        <v>0.2857142857142857</v>
      </c>
      <c r="R175" s="8">
        <f>COUNTIFS(CSV!$A:$A,$A175,CSV!$Y:$Y,"&gt;10")/$B175</f>
        <v>0.18181818181818182</v>
      </c>
      <c r="S175" s="8">
        <f>COUNTIFS(CSV!$B:$B,$A175,CSV!$Y:$Y,"&gt;10")/$C175</f>
        <v>0.4</v>
      </c>
      <c r="T175" s="11">
        <f>(COUNTIFS(CSV!$A:$A,$A175,CSV!$Y:$Y,"&lt;12") +COUNTIFS(CSV!$B:$B,$A175,CSV!$Y:$Y,"&lt;12"))/$D175</f>
        <v>0.7142857142857143</v>
      </c>
      <c r="U175" s="8">
        <f>COUNTIFS(CSV!$A:$A,$A175,CSV!$Y:$Y,"&lt;12")/$B175</f>
        <v>0.81818181818181823</v>
      </c>
      <c r="V175" s="8">
        <f>COUNTIFS(CSV!$B:$B,$A175,CSV!$Y:$Y,"&lt;12")/$C175</f>
        <v>0.6</v>
      </c>
    </row>
    <row r="176" spans="1:22" x14ac:dyDescent="0.3">
      <c r="A176" s="62" t="s">
        <v>291</v>
      </c>
      <c r="B176" s="9">
        <f>COUNTIF(CSV!A:A,A176)</f>
        <v>11</v>
      </c>
      <c r="C176" s="4">
        <f>COUNTIF(CSV!B:B,A176)</f>
        <v>10</v>
      </c>
      <c r="D176" s="4">
        <f t="shared" si="5"/>
        <v>21</v>
      </c>
      <c r="E176" s="10">
        <f>(SUMIF(CSV!$A:$A,$A176,CSV!$Y:$Y)  + SUMIF(CSV!$B:$B,$A176,CSV!$Y:$Y) )/$D176</f>
        <v>9.5714285714285712</v>
      </c>
      <c r="F176" s="6">
        <f>SUMIF(CSV!$A:$A,$A176,CSV!$Y:$Y)/$B176</f>
        <v>10</v>
      </c>
      <c r="G176" s="6">
        <f>SUMIF(CSV!$B:$B,$A176,CSV!$Y:$Y)/$C176</f>
        <v>9.1</v>
      </c>
      <c r="H176" s="10">
        <f>(SUMIF(CSV!$A:$A,$A176,CSV!$U:$U)  + SUMIF(CSV!$B:$B,$A176,CSV!$V:$V) )/$D176</f>
        <v>4.4761904761904763</v>
      </c>
      <c r="I176" s="6">
        <f>SUMIF(CSV!$A:$A,$A176,CSV!$U:$U)/$B176</f>
        <v>5.2727272727272725</v>
      </c>
      <c r="J176" s="6">
        <f>SUMIF(CSV!$B:$B,$A176,CSV!$V:$V)/$C176</f>
        <v>3.6</v>
      </c>
      <c r="K176" s="10">
        <f>(SUMIF(CSV!$A:$A,$A176,CSV!$W:$W)  + SUMIF(CSV!$B:$B,$A176,CSV!$X:$X) )/$D176</f>
        <v>5.0952380952380949</v>
      </c>
      <c r="L176" s="6">
        <f>SUMIF(CSV!$A:$A,$A176,CSV!$W:$W)/$B176</f>
        <v>4.7272727272727275</v>
      </c>
      <c r="M176" s="6">
        <f>SUMIF(CSV!$B:$B,$A176,CSV!$X:$X)/$C176</f>
        <v>5.5</v>
      </c>
      <c r="N176" s="11">
        <f>(COUNTIFS(CSV!$A:$A,$A176,CSV!$Y:$Y,"&gt;8") +COUNTIFS(CSV!$B:$B,$A176,CSV!$Y:$Y,"&gt;8"))/$D176</f>
        <v>0.7142857142857143</v>
      </c>
      <c r="O176" s="8">
        <f>COUNTIFS(CSV!$A:$A,$A176,CSV!$Y:$Y,"&gt;8")/$B176</f>
        <v>0.72727272727272729</v>
      </c>
      <c r="P176" s="8">
        <f>COUNTIFS(CSV!$B:$B,$A176,CSV!$Y:$Y,"&gt;8")/$C176</f>
        <v>0.7</v>
      </c>
      <c r="Q176" s="11">
        <f>(COUNTIFS(CSV!$A:$A,$A176,CSV!$Y:$Y,"&gt;10") +COUNTIFS(CSV!$B:$B,$A176,CSV!$Y:$Y,"&gt;10"))/$D176</f>
        <v>0.2857142857142857</v>
      </c>
      <c r="R176" s="8">
        <f>COUNTIFS(CSV!$A:$A,$A176,CSV!$Y:$Y,"&gt;10")/$B176</f>
        <v>0.36363636363636365</v>
      </c>
      <c r="S176" s="8">
        <f>COUNTIFS(CSV!$B:$B,$A176,CSV!$Y:$Y,"&gt;10")/$C176</f>
        <v>0.2</v>
      </c>
      <c r="T176" s="11">
        <f>(COUNTIFS(CSV!$A:$A,$A176,CSV!$Y:$Y,"&lt;12") +COUNTIFS(CSV!$B:$B,$A176,CSV!$Y:$Y,"&lt;12"))/$D176</f>
        <v>0.76190476190476186</v>
      </c>
      <c r="U176" s="8">
        <f>COUNTIFS(CSV!$A:$A,$A176,CSV!$Y:$Y,"&lt;12")/$B176</f>
        <v>0.63636363636363635</v>
      </c>
      <c r="V176" s="8">
        <f>COUNTIFS(CSV!$B:$B,$A176,CSV!$Y:$Y,"&lt;12")/$C176</f>
        <v>0.9</v>
      </c>
    </row>
    <row r="177" spans="1:22" x14ac:dyDescent="0.3">
      <c r="A177" s="62" t="s">
        <v>287</v>
      </c>
      <c r="B177" s="9">
        <f>COUNTIF(CSV!A:A,A177)</f>
        <v>10</v>
      </c>
      <c r="C177" s="4">
        <f>COUNTIF(CSV!B:B,A177)</f>
        <v>9</v>
      </c>
      <c r="D177" s="4">
        <f t="shared" si="5"/>
        <v>19</v>
      </c>
      <c r="E177" s="10">
        <f>(SUMIF(CSV!$A:$A,$A177,CSV!$Y:$Y)  + SUMIF(CSV!$B:$B,$A177,CSV!$Y:$Y) )/$D177</f>
        <v>8.6315789473684212</v>
      </c>
      <c r="F177" s="6">
        <f>SUMIF(CSV!$A:$A,$A177,CSV!$Y:$Y)/$B177</f>
        <v>8.5</v>
      </c>
      <c r="G177" s="6">
        <f>SUMIF(CSV!$B:$B,$A177,CSV!$Y:$Y)/$C177</f>
        <v>8.7777777777777786</v>
      </c>
      <c r="H177" s="10">
        <f>(SUMIF(CSV!$A:$A,$A177,CSV!$U:$U)  + SUMIF(CSV!$B:$B,$A177,CSV!$V:$V) )/$D177</f>
        <v>4.4736842105263159</v>
      </c>
      <c r="I177" s="6">
        <f>SUMIF(CSV!$A:$A,$A177,CSV!$U:$U)/$B177</f>
        <v>4.5</v>
      </c>
      <c r="J177" s="6">
        <f>SUMIF(CSV!$B:$B,$A177,CSV!$V:$V)/$C177</f>
        <v>4.4444444444444446</v>
      </c>
      <c r="K177" s="10">
        <f>(SUMIF(CSV!$A:$A,$A177,CSV!$W:$W)  + SUMIF(CSV!$B:$B,$A177,CSV!$X:$X) )/$D177</f>
        <v>4.1578947368421053</v>
      </c>
      <c r="L177" s="6">
        <f>SUMIF(CSV!$A:$A,$A177,CSV!$W:$W)/$B177</f>
        <v>4</v>
      </c>
      <c r="M177" s="6">
        <f>SUMIF(CSV!$B:$B,$A177,CSV!$X:$X)/$C177</f>
        <v>4.333333333333333</v>
      </c>
      <c r="N177" s="11">
        <f>(COUNTIFS(CSV!$A:$A,$A177,CSV!$Y:$Y,"&gt;8") +COUNTIFS(CSV!$B:$B,$A177,CSV!$Y:$Y,"&gt;8"))/$D177</f>
        <v>0.42105263157894735</v>
      </c>
      <c r="O177" s="8">
        <f>COUNTIFS(CSV!$A:$A,$A177,CSV!$Y:$Y,"&gt;8")/$B177</f>
        <v>0.4</v>
      </c>
      <c r="P177" s="8">
        <f>COUNTIFS(CSV!$B:$B,$A177,CSV!$Y:$Y,"&gt;8")/$C177</f>
        <v>0.44444444444444442</v>
      </c>
      <c r="Q177" s="11">
        <f>(COUNTIFS(CSV!$A:$A,$A177,CSV!$Y:$Y,"&gt;10") +COUNTIFS(CSV!$B:$B,$A177,CSV!$Y:$Y,"&gt;10"))/$D177</f>
        <v>0.15789473684210525</v>
      </c>
      <c r="R177" s="8">
        <f>COUNTIFS(CSV!$A:$A,$A177,CSV!$Y:$Y,"&gt;10")/$B177</f>
        <v>0.2</v>
      </c>
      <c r="S177" s="8">
        <f>COUNTIFS(CSV!$B:$B,$A177,CSV!$Y:$Y,"&gt;10")/$C177</f>
        <v>0.1111111111111111</v>
      </c>
      <c r="T177" s="11">
        <f>(COUNTIFS(CSV!$A:$A,$A177,CSV!$Y:$Y,"&lt;12") +COUNTIFS(CSV!$B:$B,$A177,CSV!$Y:$Y,"&lt;12"))/$D177</f>
        <v>0.89473684210526316</v>
      </c>
      <c r="U177" s="8">
        <f>COUNTIFS(CSV!$A:$A,$A177,CSV!$Y:$Y,"&lt;12")/$B177</f>
        <v>0.9</v>
      </c>
      <c r="V177" s="8">
        <f>COUNTIFS(CSV!$B:$B,$A177,CSV!$Y:$Y,"&lt;12")/$C177</f>
        <v>0.88888888888888884</v>
      </c>
    </row>
    <row r="178" spans="1:22" x14ac:dyDescent="0.3">
      <c r="A178" s="62" t="s">
        <v>279</v>
      </c>
      <c r="B178" s="9">
        <f>COUNTIF(CSV!A:A,A178)</f>
        <v>10</v>
      </c>
      <c r="C178" s="4">
        <f>COUNTIF(CSV!B:B,A178)</f>
        <v>10</v>
      </c>
      <c r="D178" s="4">
        <f t="shared" si="5"/>
        <v>20</v>
      </c>
      <c r="E178" s="10">
        <f>(SUMIF(CSV!$A:$A,$A178,CSV!$Y:$Y)  + SUMIF(CSV!$B:$B,$A178,CSV!$Y:$Y) )/$D178</f>
        <v>10</v>
      </c>
      <c r="F178" s="6">
        <f>SUMIF(CSV!$A:$A,$A178,CSV!$Y:$Y)/$B178</f>
        <v>10.199999999999999</v>
      </c>
      <c r="G178" s="6">
        <f>SUMIF(CSV!$B:$B,$A178,CSV!$Y:$Y)/$C178</f>
        <v>9.8000000000000007</v>
      </c>
      <c r="H178" s="10">
        <f>(SUMIF(CSV!$A:$A,$A178,CSV!$U:$U)  + SUMIF(CSV!$B:$B,$A178,CSV!$V:$V) )/$D178</f>
        <v>4.8499999999999996</v>
      </c>
      <c r="I178" s="6">
        <f>SUMIF(CSV!$A:$A,$A178,CSV!$U:$U)/$B178</f>
        <v>6.1</v>
      </c>
      <c r="J178" s="6">
        <f>SUMIF(CSV!$B:$B,$A178,CSV!$V:$V)/$C178</f>
        <v>3.6</v>
      </c>
      <c r="K178" s="10">
        <f>(SUMIF(CSV!$A:$A,$A178,CSV!$W:$W)  + SUMIF(CSV!$B:$B,$A178,CSV!$X:$X) )/$D178</f>
        <v>5.15</v>
      </c>
      <c r="L178" s="6">
        <f>SUMIF(CSV!$A:$A,$A178,CSV!$W:$W)/$B178</f>
        <v>4.0999999999999996</v>
      </c>
      <c r="M178" s="6">
        <f>SUMIF(CSV!$B:$B,$A178,CSV!$X:$X)/$C178</f>
        <v>6.2</v>
      </c>
      <c r="N178" s="11">
        <f>(COUNTIFS(CSV!$A:$A,$A178,CSV!$Y:$Y,"&gt;8") +COUNTIFS(CSV!$B:$B,$A178,CSV!$Y:$Y,"&gt;8"))/$D178</f>
        <v>0.65</v>
      </c>
      <c r="O178" s="8">
        <f>COUNTIFS(CSV!$A:$A,$A178,CSV!$Y:$Y,"&gt;8")/$B178</f>
        <v>0.6</v>
      </c>
      <c r="P178" s="8">
        <f>COUNTIFS(CSV!$B:$B,$A178,CSV!$Y:$Y,"&gt;8")/$C178</f>
        <v>0.7</v>
      </c>
      <c r="Q178" s="11">
        <f>(COUNTIFS(CSV!$A:$A,$A178,CSV!$Y:$Y,"&gt;10") +COUNTIFS(CSV!$B:$B,$A178,CSV!$Y:$Y,"&gt;10"))/$D178</f>
        <v>0.35</v>
      </c>
      <c r="R178" s="8">
        <f>COUNTIFS(CSV!$A:$A,$A178,CSV!$Y:$Y,"&gt;10")/$B178</f>
        <v>0.4</v>
      </c>
      <c r="S178" s="8">
        <f>COUNTIFS(CSV!$B:$B,$A178,CSV!$Y:$Y,"&gt;10")/$C178</f>
        <v>0.3</v>
      </c>
      <c r="T178" s="11">
        <f>(COUNTIFS(CSV!$A:$A,$A178,CSV!$Y:$Y,"&lt;12") +COUNTIFS(CSV!$B:$B,$A178,CSV!$Y:$Y,"&lt;12"))/$D178</f>
        <v>0.65</v>
      </c>
      <c r="U178" s="8">
        <f>COUNTIFS(CSV!$A:$A,$A178,CSV!$Y:$Y,"&lt;12")/$B178</f>
        <v>0.6</v>
      </c>
      <c r="V178" s="8">
        <f>COUNTIFS(CSV!$B:$B,$A178,CSV!$Y:$Y,"&lt;12")/$C178</f>
        <v>0.7</v>
      </c>
    </row>
    <row r="179" spans="1:22" x14ac:dyDescent="0.3">
      <c r="A179" s="62" t="s">
        <v>285</v>
      </c>
      <c r="B179" s="9">
        <f>COUNTIF(CSV!A:A,A179)</f>
        <v>10</v>
      </c>
      <c r="C179" s="4">
        <f>COUNTIF(CSV!B:B,A179)</f>
        <v>11</v>
      </c>
      <c r="D179" s="4">
        <f t="shared" si="5"/>
        <v>21</v>
      </c>
      <c r="E179" s="10">
        <f>(SUMIF(CSV!$A:$A,$A179,CSV!$Y:$Y)  + SUMIF(CSV!$B:$B,$A179,CSV!$Y:$Y) )/$D179</f>
        <v>10.047619047619047</v>
      </c>
      <c r="F179" s="6">
        <f>SUMIF(CSV!$A:$A,$A179,CSV!$Y:$Y)/$B179</f>
        <v>10</v>
      </c>
      <c r="G179" s="6">
        <f>SUMIF(CSV!$B:$B,$A179,CSV!$Y:$Y)/$C179</f>
        <v>10.090909090909092</v>
      </c>
      <c r="H179" s="10">
        <f>(SUMIF(CSV!$A:$A,$A179,CSV!$U:$U)  + SUMIF(CSV!$B:$B,$A179,CSV!$V:$V) )/$D179</f>
        <v>4.8571428571428568</v>
      </c>
      <c r="I179" s="6">
        <f>SUMIF(CSV!$A:$A,$A179,CSV!$U:$U)/$B179</f>
        <v>5</v>
      </c>
      <c r="J179" s="6">
        <f>SUMIF(CSV!$B:$B,$A179,CSV!$V:$V)/$C179</f>
        <v>4.7272727272727275</v>
      </c>
      <c r="K179" s="10">
        <f>(SUMIF(CSV!$A:$A,$A179,CSV!$W:$W)  + SUMIF(CSV!$B:$B,$A179,CSV!$X:$X) )/$D179</f>
        <v>5.1904761904761907</v>
      </c>
      <c r="L179" s="6">
        <f>SUMIF(CSV!$A:$A,$A179,CSV!$W:$W)/$B179</f>
        <v>5</v>
      </c>
      <c r="M179" s="6">
        <f>SUMIF(CSV!$B:$B,$A179,CSV!$X:$X)/$C179</f>
        <v>5.3636363636363633</v>
      </c>
      <c r="N179" s="11">
        <f>(COUNTIFS(CSV!$A:$A,$A179,CSV!$Y:$Y,"&gt;8") +COUNTIFS(CSV!$B:$B,$A179,CSV!$Y:$Y,"&gt;8"))/$D179</f>
        <v>0.66666666666666663</v>
      </c>
      <c r="O179" s="8">
        <f>COUNTIFS(CSV!$A:$A,$A179,CSV!$Y:$Y,"&gt;8")/$B179</f>
        <v>0.7</v>
      </c>
      <c r="P179" s="8">
        <f>COUNTIFS(CSV!$B:$B,$A179,CSV!$Y:$Y,"&gt;8")/$C179</f>
        <v>0.63636363636363635</v>
      </c>
      <c r="Q179" s="11">
        <f>(COUNTIFS(CSV!$A:$A,$A179,CSV!$Y:$Y,"&gt;10") +COUNTIFS(CSV!$B:$B,$A179,CSV!$Y:$Y,"&gt;10"))/$D179</f>
        <v>0.42857142857142855</v>
      </c>
      <c r="R179" s="8">
        <f>COUNTIFS(CSV!$A:$A,$A179,CSV!$Y:$Y,"&gt;10")/$B179</f>
        <v>0.4</v>
      </c>
      <c r="S179" s="8">
        <f>COUNTIFS(CSV!$B:$B,$A179,CSV!$Y:$Y,"&gt;10")/$C179</f>
        <v>0.45454545454545453</v>
      </c>
      <c r="T179" s="11">
        <f>(COUNTIFS(CSV!$A:$A,$A179,CSV!$Y:$Y,"&lt;12") +COUNTIFS(CSV!$B:$B,$A179,CSV!$Y:$Y,"&lt;12"))/$D179</f>
        <v>0.61904761904761907</v>
      </c>
      <c r="U179" s="8">
        <f>COUNTIFS(CSV!$A:$A,$A179,CSV!$Y:$Y,"&lt;12")/$B179</f>
        <v>0.6</v>
      </c>
      <c r="V179" s="8">
        <f>COUNTIFS(CSV!$B:$B,$A179,CSV!$Y:$Y,"&lt;12")/$C179</f>
        <v>0.63636363636363635</v>
      </c>
    </row>
    <row r="180" spans="1:22" x14ac:dyDescent="0.3">
      <c r="A180" s="62" t="s">
        <v>290</v>
      </c>
      <c r="B180" s="9">
        <f>COUNTIF(CSV!A:A,A180)</f>
        <v>10</v>
      </c>
      <c r="C180" s="4">
        <f>COUNTIF(CSV!B:B,A180)</f>
        <v>10</v>
      </c>
      <c r="D180" s="4">
        <f t="shared" si="5"/>
        <v>20</v>
      </c>
      <c r="E180" s="10">
        <f>(SUMIF(CSV!$A:$A,$A180,CSV!$Y:$Y)  + SUMIF(CSV!$B:$B,$A180,CSV!$Y:$Y) )/$D180</f>
        <v>9.1999999999999993</v>
      </c>
      <c r="F180" s="6">
        <f>SUMIF(CSV!$A:$A,$A180,CSV!$Y:$Y)/$B180</f>
        <v>9.1999999999999993</v>
      </c>
      <c r="G180" s="6">
        <f>SUMIF(CSV!$B:$B,$A180,CSV!$Y:$Y)/$C180</f>
        <v>9.1999999999999993</v>
      </c>
      <c r="H180" s="10">
        <f>(SUMIF(CSV!$A:$A,$A180,CSV!$U:$U)  + SUMIF(CSV!$B:$B,$A180,CSV!$V:$V) )/$D180</f>
        <v>5.05</v>
      </c>
      <c r="I180" s="6">
        <f>SUMIF(CSV!$A:$A,$A180,CSV!$U:$U)/$B180</f>
        <v>5.7</v>
      </c>
      <c r="J180" s="6">
        <f>SUMIF(CSV!$B:$B,$A180,CSV!$V:$V)/$C180</f>
        <v>4.4000000000000004</v>
      </c>
      <c r="K180" s="10">
        <f>(SUMIF(CSV!$A:$A,$A180,CSV!$W:$W)  + SUMIF(CSV!$B:$B,$A180,CSV!$X:$X) )/$D180</f>
        <v>4.1500000000000004</v>
      </c>
      <c r="L180" s="6">
        <f>SUMIF(CSV!$A:$A,$A180,CSV!$W:$W)/$B180</f>
        <v>3.5</v>
      </c>
      <c r="M180" s="6">
        <f>SUMIF(CSV!$B:$B,$A180,CSV!$X:$X)/$C180</f>
        <v>4.8</v>
      </c>
      <c r="N180" s="11">
        <f>(COUNTIFS(CSV!$A:$A,$A180,CSV!$Y:$Y,"&gt;8") +COUNTIFS(CSV!$B:$B,$A180,CSV!$Y:$Y,"&gt;8"))/$D180</f>
        <v>0.6</v>
      </c>
      <c r="O180" s="8">
        <f>COUNTIFS(CSV!$A:$A,$A180,CSV!$Y:$Y,"&gt;8")/$B180</f>
        <v>0.6</v>
      </c>
      <c r="P180" s="8">
        <f>COUNTIFS(CSV!$B:$B,$A180,CSV!$Y:$Y,"&gt;8")/$C180</f>
        <v>0.6</v>
      </c>
      <c r="Q180" s="11">
        <f>(COUNTIFS(CSV!$A:$A,$A180,CSV!$Y:$Y,"&gt;10") +COUNTIFS(CSV!$B:$B,$A180,CSV!$Y:$Y,"&gt;10"))/$D180</f>
        <v>0.25</v>
      </c>
      <c r="R180" s="8">
        <f>COUNTIFS(CSV!$A:$A,$A180,CSV!$Y:$Y,"&gt;10")/$B180</f>
        <v>0.2</v>
      </c>
      <c r="S180" s="8">
        <f>COUNTIFS(CSV!$B:$B,$A180,CSV!$Y:$Y,"&gt;10")/$C180</f>
        <v>0.3</v>
      </c>
      <c r="T180" s="11">
        <f>(COUNTIFS(CSV!$A:$A,$A180,CSV!$Y:$Y,"&lt;12") +COUNTIFS(CSV!$B:$B,$A180,CSV!$Y:$Y,"&lt;12"))/$D180</f>
        <v>0.85</v>
      </c>
      <c r="U180" s="8">
        <f>COUNTIFS(CSV!$A:$A,$A180,CSV!$Y:$Y,"&lt;12")/$B180</f>
        <v>0.9</v>
      </c>
      <c r="V180" s="8">
        <f>COUNTIFS(CSV!$B:$B,$A180,CSV!$Y:$Y,"&lt;12")/$C180</f>
        <v>0.8</v>
      </c>
    </row>
    <row r="181" spans="1:22" x14ac:dyDescent="0.3">
      <c r="A181" s="62" t="s">
        <v>288</v>
      </c>
      <c r="B181" s="9">
        <f>COUNTIF(CSV!A:A,A181)</f>
        <v>11</v>
      </c>
      <c r="C181" s="4">
        <f>COUNTIF(CSV!B:B,A181)</f>
        <v>9</v>
      </c>
      <c r="D181" s="4">
        <f t="shared" si="5"/>
        <v>20</v>
      </c>
      <c r="E181" s="10">
        <f>(SUMIF(CSV!$A:$A,$A181,CSV!$Y:$Y)  + SUMIF(CSV!$B:$B,$A181,CSV!$Y:$Y) )/$D181</f>
        <v>9.5500000000000007</v>
      </c>
      <c r="F181" s="6">
        <f>SUMIF(CSV!$A:$A,$A181,CSV!$Y:$Y)/$B181</f>
        <v>11.454545454545455</v>
      </c>
      <c r="G181" s="6">
        <f>SUMIF(CSV!$B:$B,$A181,CSV!$Y:$Y)/$C181</f>
        <v>7.2222222222222223</v>
      </c>
      <c r="H181" s="10">
        <f>(SUMIF(CSV!$A:$A,$A181,CSV!$U:$U)  + SUMIF(CSV!$B:$B,$A181,CSV!$V:$V) )/$D181</f>
        <v>5.2</v>
      </c>
      <c r="I181" s="6">
        <f>SUMIF(CSV!$A:$A,$A181,CSV!$U:$U)/$B181</f>
        <v>6.9090909090909092</v>
      </c>
      <c r="J181" s="6">
        <f>SUMIF(CSV!$B:$B,$A181,CSV!$V:$V)/$C181</f>
        <v>3.1111111111111112</v>
      </c>
      <c r="K181" s="10">
        <f>(SUMIF(CSV!$A:$A,$A181,CSV!$W:$W)  + SUMIF(CSV!$B:$B,$A181,CSV!$X:$X) )/$D181</f>
        <v>4.3499999999999996</v>
      </c>
      <c r="L181" s="6">
        <f>SUMIF(CSV!$A:$A,$A181,CSV!$W:$W)/$B181</f>
        <v>4.5454545454545459</v>
      </c>
      <c r="M181" s="6">
        <f>SUMIF(CSV!$B:$B,$A181,CSV!$X:$X)/$C181</f>
        <v>4.1111111111111107</v>
      </c>
      <c r="N181" s="11">
        <f>(COUNTIFS(CSV!$A:$A,$A181,CSV!$Y:$Y,"&gt;8") +COUNTIFS(CSV!$B:$B,$A181,CSV!$Y:$Y,"&gt;8"))/$D181</f>
        <v>0.55000000000000004</v>
      </c>
      <c r="O181" s="8">
        <f>COUNTIFS(CSV!$A:$A,$A181,CSV!$Y:$Y,"&gt;8")/$B181</f>
        <v>0.72727272727272729</v>
      </c>
      <c r="P181" s="8">
        <f>COUNTIFS(CSV!$B:$B,$A181,CSV!$Y:$Y,"&gt;8")/$C181</f>
        <v>0.33333333333333331</v>
      </c>
      <c r="Q181" s="11">
        <f>(COUNTIFS(CSV!$A:$A,$A181,CSV!$Y:$Y,"&gt;10") +COUNTIFS(CSV!$B:$B,$A181,CSV!$Y:$Y,"&gt;10"))/$D181</f>
        <v>0.3</v>
      </c>
      <c r="R181" s="8">
        <f>COUNTIFS(CSV!$A:$A,$A181,CSV!$Y:$Y,"&gt;10")/$B181</f>
        <v>0.45454545454545453</v>
      </c>
      <c r="S181" s="8">
        <f>COUNTIFS(CSV!$B:$B,$A181,CSV!$Y:$Y,"&gt;10")/$C181</f>
        <v>0.1111111111111111</v>
      </c>
      <c r="T181" s="11">
        <f>(COUNTIFS(CSV!$A:$A,$A181,CSV!$Y:$Y,"&lt;12") +COUNTIFS(CSV!$B:$B,$A181,CSV!$Y:$Y,"&lt;12"))/$D181</f>
        <v>0.7</v>
      </c>
      <c r="U181" s="8">
        <f>COUNTIFS(CSV!$A:$A,$A181,CSV!$Y:$Y,"&lt;12")/$B181</f>
        <v>0.63636363636363635</v>
      </c>
      <c r="V181" s="8">
        <f>COUNTIFS(CSV!$B:$B,$A181,CSV!$Y:$Y,"&lt;12")/$C181</f>
        <v>0.77777777777777779</v>
      </c>
    </row>
    <row r="182" spans="1:22" x14ac:dyDescent="0.3">
      <c r="A182" s="62" t="s">
        <v>317</v>
      </c>
      <c r="B182" s="9">
        <f>COUNTIF(CSV!A:A,A182)</f>
        <v>9</v>
      </c>
      <c r="C182" s="4">
        <f>COUNTIF(CSV!B:B,A182)</f>
        <v>10</v>
      </c>
      <c r="D182" s="4">
        <f t="shared" si="5"/>
        <v>19</v>
      </c>
      <c r="E182" s="10">
        <f>(SUMIF(CSV!$A:$A,$A182,CSV!$Y:$Y)  + SUMIF(CSV!$B:$B,$A182,CSV!$Y:$Y) )/$D182</f>
        <v>9.8421052631578956</v>
      </c>
      <c r="F182" s="6">
        <f>SUMIF(CSV!$A:$A,$A182,CSV!$Y:$Y)/$B182</f>
        <v>9.6666666666666661</v>
      </c>
      <c r="G182" s="6">
        <f>SUMIF(CSV!$B:$B,$A182,CSV!$Y:$Y)/$C182</f>
        <v>10</v>
      </c>
      <c r="H182" s="10">
        <f>(SUMIF(CSV!$A:$A,$A182,CSV!$U:$U)  + SUMIF(CSV!$B:$B,$A182,CSV!$V:$V) )/$D182</f>
        <v>6.1578947368421053</v>
      </c>
      <c r="I182" s="6">
        <f>SUMIF(CSV!$A:$A,$A182,CSV!$U:$U)/$B182</f>
        <v>6.8888888888888893</v>
      </c>
      <c r="J182" s="6">
        <f>SUMIF(CSV!$B:$B,$A182,CSV!$V:$V)/$C182</f>
        <v>5.5</v>
      </c>
      <c r="K182" s="10">
        <f>(SUMIF(CSV!$A:$A,$A182,CSV!$W:$W)  + SUMIF(CSV!$B:$B,$A182,CSV!$X:$X) )/$D182</f>
        <v>3.6842105263157894</v>
      </c>
      <c r="L182" s="6">
        <f>SUMIF(CSV!$A:$A,$A182,CSV!$W:$W)/$B182</f>
        <v>2.7777777777777777</v>
      </c>
      <c r="M182" s="6">
        <f>SUMIF(CSV!$B:$B,$A182,CSV!$X:$X)/$C182</f>
        <v>4.5</v>
      </c>
      <c r="N182" s="11">
        <f>(COUNTIFS(CSV!$A:$A,$A182,CSV!$Y:$Y,"&gt;8") +COUNTIFS(CSV!$B:$B,$A182,CSV!$Y:$Y,"&gt;8"))/$D182</f>
        <v>0.63157894736842102</v>
      </c>
      <c r="O182" s="8">
        <f>COUNTIFS(CSV!$A:$A,$A182,CSV!$Y:$Y,"&gt;8")/$B182</f>
        <v>0.66666666666666663</v>
      </c>
      <c r="P182" s="8">
        <f>COUNTIFS(CSV!$B:$B,$A182,CSV!$Y:$Y,"&gt;8")/$C182</f>
        <v>0.6</v>
      </c>
      <c r="Q182" s="11">
        <f>(COUNTIFS(CSV!$A:$A,$A182,CSV!$Y:$Y,"&gt;10") +COUNTIFS(CSV!$B:$B,$A182,CSV!$Y:$Y,"&gt;10"))/$D182</f>
        <v>0.42105263157894735</v>
      </c>
      <c r="R182" s="8">
        <f>COUNTIFS(CSV!$A:$A,$A182,CSV!$Y:$Y,"&gt;10")/$B182</f>
        <v>0.44444444444444442</v>
      </c>
      <c r="S182" s="8">
        <f>COUNTIFS(CSV!$B:$B,$A182,CSV!$Y:$Y,"&gt;10")/$C182</f>
        <v>0.4</v>
      </c>
      <c r="T182" s="11">
        <f>(COUNTIFS(CSV!$A:$A,$A182,CSV!$Y:$Y,"&lt;12") +COUNTIFS(CSV!$B:$B,$A182,CSV!$Y:$Y,"&lt;12"))/$D182</f>
        <v>0.57894736842105265</v>
      </c>
      <c r="U182" s="8">
        <f>COUNTIFS(CSV!$A:$A,$A182,CSV!$Y:$Y,"&lt;12")/$B182</f>
        <v>0.55555555555555558</v>
      </c>
      <c r="V182" s="8">
        <f>COUNTIFS(CSV!$B:$B,$A182,CSV!$Y:$Y,"&lt;12")/$C182</f>
        <v>0.6</v>
      </c>
    </row>
    <row r="183" spans="1:22" x14ac:dyDescent="0.3">
      <c r="A183" s="62" t="s">
        <v>278</v>
      </c>
      <c r="B183" s="9">
        <f>COUNTIF(CSV!A:A,A183)</f>
        <v>10</v>
      </c>
      <c r="C183" s="4">
        <f>COUNTIF(CSV!B:B,A183)</f>
        <v>9</v>
      </c>
      <c r="D183" s="4">
        <f t="shared" si="5"/>
        <v>19</v>
      </c>
      <c r="E183" s="10">
        <f>(SUMIF(CSV!$A:$A,$A183,CSV!$Y:$Y)  + SUMIF(CSV!$B:$B,$A183,CSV!$Y:$Y) )/$D183</f>
        <v>10.315789473684211</v>
      </c>
      <c r="F183" s="6">
        <f>SUMIF(CSV!$A:$A,$A183,CSV!$Y:$Y)/$B183</f>
        <v>9.6999999999999993</v>
      </c>
      <c r="G183" s="6">
        <f>SUMIF(CSV!$B:$B,$A183,CSV!$Y:$Y)/$C183</f>
        <v>11</v>
      </c>
      <c r="H183" s="10">
        <f>(SUMIF(CSV!$A:$A,$A183,CSV!$U:$U)  + SUMIF(CSV!$B:$B,$A183,CSV!$V:$V) )/$D183</f>
        <v>7</v>
      </c>
      <c r="I183" s="6">
        <f>SUMIF(CSV!$A:$A,$A183,CSV!$U:$U)/$B183</f>
        <v>7.2</v>
      </c>
      <c r="J183" s="6">
        <f>SUMIF(CSV!$B:$B,$A183,CSV!$V:$V)/$C183</f>
        <v>6.7777777777777777</v>
      </c>
      <c r="K183" s="10">
        <f>(SUMIF(CSV!$A:$A,$A183,CSV!$W:$W)  + SUMIF(CSV!$B:$B,$A183,CSV!$X:$X) )/$D183</f>
        <v>3.3157894736842106</v>
      </c>
      <c r="L183" s="6">
        <f>SUMIF(CSV!$A:$A,$A183,CSV!$W:$W)/$B183</f>
        <v>2.5</v>
      </c>
      <c r="M183" s="6">
        <f>SUMIF(CSV!$B:$B,$A183,CSV!$X:$X)/$C183</f>
        <v>4.2222222222222223</v>
      </c>
      <c r="N183" s="11">
        <f>(COUNTIFS(CSV!$A:$A,$A183,CSV!$Y:$Y,"&gt;8") +COUNTIFS(CSV!$B:$B,$A183,CSV!$Y:$Y,"&gt;8"))/$D183</f>
        <v>0.78947368421052633</v>
      </c>
      <c r="O183" s="8">
        <f>COUNTIFS(CSV!$A:$A,$A183,CSV!$Y:$Y,"&gt;8")/$B183</f>
        <v>0.8</v>
      </c>
      <c r="P183" s="8">
        <f>COUNTIFS(CSV!$B:$B,$A183,CSV!$Y:$Y,"&gt;8")/$C183</f>
        <v>0.77777777777777779</v>
      </c>
      <c r="Q183" s="11">
        <f>(COUNTIFS(CSV!$A:$A,$A183,CSV!$Y:$Y,"&gt;10") +COUNTIFS(CSV!$B:$B,$A183,CSV!$Y:$Y,"&gt;10"))/$D183</f>
        <v>0.47368421052631576</v>
      </c>
      <c r="R183" s="8">
        <f>COUNTIFS(CSV!$A:$A,$A183,CSV!$Y:$Y,"&gt;10")/$B183</f>
        <v>0.4</v>
      </c>
      <c r="S183" s="8">
        <f>COUNTIFS(CSV!$B:$B,$A183,CSV!$Y:$Y,"&gt;10")/$C183</f>
        <v>0.55555555555555558</v>
      </c>
      <c r="T183" s="11">
        <f>(COUNTIFS(CSV!$A:$A,$A183,CSV!$Y:$Y,"&lt;12") +COUNTIFS(CSV!$B:$B,$A183,CSV!$Y:$Y,"&lt;12"))/$D183</f>
        <v>0.57894736842105265</v>
      </c>
      <c r="U183" s="8">
        <f>COUNTIFS(CSV!$A:$A,$A183,CSV!$Y:$Y,"&lt;12")/$B183</f>
        <v>0.6</v>
      </c>
      <c r="V183" s="8">
        <f>COUNTIFS(CSV!$B:$B,$A183,CSV!$Y:$Y,"&lt;12")/$C183</f>
        <v>0.55555555555555558</v>
      </c>
    </row>
    <row r="184" spans="1:22" x14ac:dyDescent="0.3">
      <c r="A184" s="62" t="s">
        <v>282</v>
      </c>
      <c r="B184" s="9">
        <f>COUNTIF(CSV!A:A,A184)</f>
        <v>11</v>
      </c>
      <c r="C184" s="4">
        <f>COUNTIF(CSV!B:B,A184)</f>
        <v>10</v>
      </c>
      <c r="D184" s="4">
        <f t="shared" si="5"/>
        <v>21</v>
      </c>
      <c r="E184" s="10">
        <f>(SUMIF(CSV!$A:$A,$A184,CSV!$Y:$Y)  + SUMIF(CSV!$B:$B,$A184,CSV!$Y:$Y) )/$D184</f>
        <v>10.142857142857142</v>
      </c>
      <c r="F184" s="6">
        <f>SUMIF(CSV!$A:$A,$A184,CSV!$Y:$Y)/$B184</f>
        <v>9.454545454545455</v>
      </c>
      <c r="G184" s="6">
        <f>SUMIF(CSV!$B:$B,$A184,CSV!$Y:$Y)/$C184</f>
        <v>10.9</v>
      </c>
      <c r="H184" s="10">
        <f>(SUMIF(CSV!$A:$A,$A184,CSV!$U:$U)  + SUMIF(CSV!$B:$B,$A184,CSV!$V:$V) )/$D184</f>
        <v>4.4285714285714288</v>
      </c>
      <c r="I184" s="6">
        <f>SUMIF(CSV!$A:$A,$A184,CSV!$U:$U)/$B184</f>
        <v>5.8181818181818183</v>
      </c>
      <c r="J184" s="6">
        <f>SUMIF(CSV!$B:$B,$A184,CSV!$V:$V)/$C184</f>
        <v>2.9</v>
      </c>
      <c r="K184" s="10">
        <f>(SUMIF(CSV!$A:$A,$A184,CSV!$W:$W)  + SUMIF(CSV!$B:$B,$A184,CSV!$X:$X) )/$D184</f>
        <v>5.7142857142857144</v>
      </c>
      <c r="L184" s="6">
        <f>SUMIF(CSV!$A:$A,$A184,CSV!$W:$W)/$B184</f>
        <v>3.6363636363636362</v>
      </c>
      <c r="M184" s="6">
        <f>SUMIF(CSV!$B:$B,$A184,CSV!$X:$X)/$C184</f>
        <v>8</v>
      </c>
      <c r="N184" s="11">
        <f>(COUNTIFS(CSV!$A:$A,$A184,CSV!$Y:$Y,"&gt;8") +COUNTIFS(CSV!$B:$B,$A184,CSV!$Y:$Y,"&gt;8"))/$D184</f>
        <v>0.7142857142857143</v>
      </c>
      <c r="O184" s="8">
        <f>COUNTIFS(CSV!$A:$A,$A184,CSV!$Y:$Y,"&gt;8")/$B184</f>
        <v>0.63636363636363635</v>
      </c>
      <c r="P184" s="8">
        <f>COUNTIFS(CSV!$B:$B,$A184,CSV!$Y:$Y,"&gt;8")/$C184</f>
        <v>0.8</v>
      </c>
      <c r="Q184" s="11">
        <f>(COUNTIFS(CSV!$A:$A,$A184,CSV!$Y:$Y,"&gt;10") +COUNTIFS(CSV!$B:$B,$A184,CSV!$Y:$Y,"&gt;10"))/$D184</f>
        <v>0.47619047619047616</v>
      </c>
      <c r="R184" s="8">
        <f>COUNTIFS(CSV!$A:$A,$A184,CSV!$Y:$Y,"&gt;10")/$B184</f>
        <v>0.36363636363636365</v>
      </c>
      <c r="S184" s="8">
        <f>COUNTIFS(CSV!$B:$B,$A184,CSV!$Y:$Y,"&gt;10")/$C184</f>
        <v>0.6</v>
      </c>
      <c r="T184" s="11">
        <f>(COUNTIFS(CSV!$A:$A,$A184,CSV!$Y:$Y,"&lt;12") +COUNTIFS(CSV!$B:$B,$A184,CSV!$Y:$Y,"&lt;12"))/$D184</f>
        <v>0.5714285714285714</v>
      </c>
      <c r="U184" s="8">
        <f>COUNTIFS(CSV!$A:$A,$A184,CSV!$Y:$Y,"&lt;12")/$B184</f>
        <v>0.63636363636363635</v>
      </c>
      <c r="V184" s="8">
        <f>COUNTIFS(CSV!$B:$B,$A184,CSV!$Y:$Y,"&lt;12")/$C184</f>
        <v>0.5</v>
      </c>
    </row>
    <row r="185" spans="1:22" x14ac:dyDescent="0.3">
      <c r="A185" s="62" t="s">
        <v>289</v>
      </c>
      <c r="B185" s="9">
        <f>COUNTIF(CSV!A:A,A185)</f>
        <v>9</v>
      </c>
      <c r="C185" s="4">
        <f>COUNTIF(CSV!B:B,A185)</f>
        <v>11</v>
      </c>
      <c r="D185" s="4">
        <f t="shared" si="5"/>
        <v>20</v>
      </c>
      <c r="E185" s="10">
        <f>(SUMIF(CSV!$A:$A,$A185,CSV!$Y:$Y)  + SUMIF(CSV!$B:$B,$A185,CSV!$Y:$Y) )/$D185</f>
        <v>9.3000000000000007</v>
      </c>
      <c r="F185" s="6">
        <f>SUMIF(CSV!$A:$A,$A185,CSV!$Y:$Y)/$B185</f>
        <v>10.666666666666666</v>
      </c>
      <c r="G185" s="6">
        <f>SUMIF(CSV!$B:$B,$A185,CSV!$Y:$Y)/$C185</f>
        <v>8.1818181818181817</v>
      </c>
      <c r="H185" s="10">
        <f>(SUMIF(CSV!$A:$A,$A185,CSV!$U:$U)  + SUMIF(CSV!$B:$B,$A185,CSV!$V:$V) )/$D185</f>
        <v>5.35</v>
      </c>
      <c r="I185" s="6">
        <f>SUMIF(CSV!$A:$A,$A185,CSV!$U:$U)/$B185</f>
        <v>7.1111111111111107</v>
      </c>
      <c r="J185" s="6">
        <f>SUMIF(CSV!$B:$B,$A185,CSV!$V:$V)/$C185</f>
        <v>3.9090909090909092</v>
      </c>
      <c r="K185" s="10">
        <f>(SUMIF(CSV!$A:$A,$A185,CSV!$W:$W)  + SUMIF(CSV!$B:$B,$A185,CSV!$X:$X) )/$D185</f>
        <v>3.95</v>
      </c>
      <c r="L185" s="6">
        <f>SUMIF(CSV!$A:$A,$A185,CSV!$W:$W)/$B185</f>
        <v>3.5555555555555554</v>
      </c>
      <c r="M185" s="6">
        <f>SUMIF(CSV!$B:$B,$A185,CSV!$X:$X)/$C185</f>
        <v>4.2727272727272725</v>
      </c>
      <c r="N185" s="11">
        <f>(COUNTIFS(CSV!$A:$A,$A185,CSV!$Y:$Y,"&gt;8") +COUNTIFS(CSV!$B:$B,$A185,CSV!$Y:$Y,"&gt;8"))/$D185</f>
        <v>0.55000000000000004</v>
      </c>
      <c r="O185" s="8">
        <f>COUNTIFS(CSV!$A:$A,$A185,CSV!$Y:$Y,"&gt;8")/$B185</f>
        <v>0.88888888888888884</v>
      </c>
      <c r="P185" s="8">
        <f>COUNTIFS(CSV!$B:$B,$A185,CSV!$Y:$Y,"&gt;8")/$C185</f>
        <v>0.27272727272727271</v>
      </c>
      <c r="Q185" s="11">
        <f>(COUNTIFS(CSV!$A:$A,$A185,CSV!$Y:$Y,"&gt;10") +COUNTIFS(CSV!$B:$B,$A185,CSV!$Y:$Y,"&gt;10"))/$D185</f>
        <v>0.45</v>
      </c>
      <c r="R185" s="8">
        <f>COUNTIFS(CSV!$A:$A,$A185,CSV!$Y:$Y,"&gt;10")/$B185</f>
        <v>0.66666666666666663</v>
      </c>
      <c r="S185" s="8">
        <f>COUNTIFS(CSV!$B:$B,$A185,CSV!$Y:$Y,"&gt;10")/$C185</f>
        <v>0.27272727272727271</v>
      </c>
      <c r="T185" s="11">
        <f>(COUNTIFS(CSV!$A:$A,$A185,CSV!$Y:$Y,"&lt;12") +COUNTIFS(CSV!$B:$B,$A185,CSV!$Y:$Y,"&lt;12"))/$D185</f>
        <v>0.65</v>
      </c>
      <c r="U185" s="8">
        <f>COUNTIFS(CSV!$A:$A,$A185,CSV!$Y:$Y,"&lt;12")/$B185</f>
        <v>0.44444444444444442</v>
      </c>
      <c r="V185" s="8">
        <f>COUNTIFS(CSV!$B:$B,$A185,CSV!$Y:$Y,"&lt;12")/$C185</f>
        <v>0.81818181818181823</v>
      </c>
    </row>
    <row r="186" spans="1:22" x14ac:dyDescent="0.3">
      <c r="A186" s="62" t="s">
        <v>293</v>
      </c>
      <c r="B186" s="9">
        <f>COUNTIF(CSV!A:A,A186)</f>
        <v>10</v>
      </c>
      <c r="C186" s="4">
        <f>COUNTIF(CSV!B:B,A186)</f>
        <v>10</v>
      </c>
      <c r="D186" s="4">
        <f t="shared" si="5"/>
        <v>20</v>
      </c>
      <c r="E186" s="10">
        <f>(SUMIF(CSV!$A:$A,$A186,CSV!$Y:$Y)  + SUMIF(CSV!$B:$B,$A186,CSV!$Y:$Y) )/$D186</f>
        <v>10.45</v>
      </c>
      <c r="F186" s="6">
        <f>SUMIF(CSV!$A:$A,$A186,CSV!$Y:$Y)/$B186</f>
        <v>10.8</v>
      </c>
      <c r="G186" s="6">
        <f>SUMIF(CSV!$B:$B,$A186,CSV!$Y:$Y)/$C186</f>
        <v>10.1</v>
      </c>
      <c r="H186" s="10">
        <f>(SUMIF(CSV!$A:$A,$A186,CSV!$U:$U)  + SUMIF(CSV!$B:$B,$A186,CSV!$V:$V) )/$D186</f>
        <v>5.6</v>
      </c>
      <c r="I186" s="6">
        <f>SUMIF(CSV!$A:$A,$A186,CSV!$U:$U)/$B186</f>
        <v>6.8</v>
      </c>
      <c r="J186" s="6">
        <f>SUMIF(CSV!$B:$B,$A186,CSV!$V:$V)/$C186</f>
        <v>4.4000000000000004</v>
      </c>
      <c r="K186" s="10">
        <f>(SUMIF(CSV!$A:$A,$A186,CSV!$W:$W)  + SUMIF(CSV!$B:$B,$A186,CSV!$X:$X) )/$D186</f>
        <v>4.8499999999999996</v>
      </c>
      <c r="L186" s="6">
        <f>SUMIF(CSV!$A:$A,$A186,CSV!$W:$W)/$B186</f>
        <v>4</v>
      </c>
      <c r="M186" s="6">
        <f>SUMIF(CSV!$B:$B,$A186,CSV!$X:$X)/$C186</f>
        <v>5.7</v>
      </c>
      <c r="N186" s="11">
        <f>(COUNTIFS(CSV!$A:$A,$A186,CSV!$Y:$Y,"&gt;8") +COUNTIFS(CSV!$B:$B,$A186,CSV!$Y:$Y,"&gt;8"))/$D186</f>
        <v>0.75</v>
      </c>
      <c r="O186" s="8">
        <f>COUNTIFS(CSV!$A:$A,$A186,CSV!$Y:$Y,"&gt;8")/$B186</f>
        <v>0.7</v>
      </c>
      <c r="P186" s="8">
        <f>COUNTIFS(CSV!$B:$B,$A186,CSV!$Y:$Y,"&gt;8")/$C186</f>
        <v>0.8</v>
      </c>
      <c r="Q186" s="11">
        <f>(COUNTIFS(CSV!$A:$A,$A186,CSV!$Y:$Y,"&gt;10") +COUNTIFS(CSV!$B:$B,$A186,CSV!$Y:$Y,"&gt;10"))/$D186</f>
        <v>0.5</v>
      </c>
      <c r="R186" s="8">
        <f>COUNTIFS(CSV!$A:$A,$A186,CSV!$Y:$Y,"&gt;10")/$B186</f>
        <v>0.5</v>
      </c>
      <c r="S186" s="8">
        <f>COUNTIFS(CSV!$B:$B,$A186,CSV!$Y:$Y,"&gt;10")/$C186</f>
        <v>0.5</v>
      </c>
      <c r="T186" s="11">
        <f>(COUNTIFS(CSV!$A:$A,$A186,CSV!$Y:$Y,"&lt;12") +COUNTIFS(CSV!$B:$B,$A186,CSV!$Y:$Y,"&lt;12"))/$D186</f>
        <v>0.65</v>
      </c>
      <c r="U186" s="8">
        <f>COUNTIFS(CSV!$A:$A,$A186,CSV!$Y:$Y,"&lt;12")/$B186</f>
        <v>0.6</v>
      </c>
      <c r="V186" s="8">
        <f>COUNTIFS(CSV!$B:$B,$A186,CSV!$Y:$Y,"&lt;12")/$C186</f>
        <v>0.7</v>
      </c>
    </row>
    <row r="187" spans="1:22" x14ac:dyDescent="0.3">
      <c r="A187" s="62" t="s">
        <v>284</v>
      </c>
      <c r="B187" s="9">
        <f>COUNTIF(CSV!A:A,A187)</f>
        <v>10</v>
      </c>
      <c r="C187" s="4">
        <f>COUNTIF(CSV!B:B,A187)</f>
        <v>11</v>
      </c>
      <c r="D187" s="4">
        <f t="shared" si="5"/>
        <v>21</v>
      </c>
      <c r="E187" s="10">
        <f>(SUMIF(CSV!$A:$A,$A187,CSV!$Y:$Y)  + SUMIF(CSV!$B:$B,$A187,CSV!$Y:$Y) )/$D187</f>
        <v>9.2857142857142865</v>
      </c>
      <c r="F187" s="6">
        <f>SUMIF(CSV!$A:$A,$A187,CSV!$Y:$Y)/$B187</f>
        <v>9</v>
      </c>
      <c r="G187" s="6">
        <f>SUMIF(CSV!$B:$B,$A187,CSV!$Y:$Y)/$C187</f>
        <v>9.545454545454545</v>
      </c>
      <c r="H187" s="10">
        <f>(SUMIF(CSV!$A:$A,$A187,CSV!$U:$U)  + SUMIF(CSV!$B:$B,$A187,CSV!$V:$V) )/$D187</f>
        <v>4.1428571428571432</v>
      </c>
      <c r="I187" s="6">
        <f>SUMIF(CSV!$A:$A,$A187,CSV!$U:$U)/$B187</f>
        <v>4.3</v>
      </c>
      <c r="J187" s="6">
        <f>SUMIF(CSV!$B:$B,$A187,CSV!$V:$V)/$C187</f>
        <v>4</v>
      </c>
      <c r="K187" s="10">
        <f>(SUMIF(CSV!$A:$A,$A187,CSV!$W:$W)  + SUMIF(CSV!$B:$B,$A187,CSV!$X:$X) )/$D187</f>
        <v>5.1428571428571432</v>
      </c>
      <c r="L187" s="6">
        <f>SUMIF(CSV!$A:$A,$A187,CSV!$W:$W)/$B187</f>
        <v>4.7</v>
      </c>
      <c r="M187" s="6">
        <f>SUMIF(CSV!$B:$B,$A187,CSV!$X:$X)/$C187</f>
        <v>5.5454545454545459</v>
      </c>
      <c r="N187" s="11">
        <f>(COUNTIFS(CSV!$A:$A,$A187,CSV!$Y:$Y,"&gt;8") +COUNTIFS(CSV!$B:$B,$A187,CSV!$Y:$Y,"&gt;8"))/$D187</f>
        <v>0.66666666666666663</v>
      </c>
      <c r="O187" s="8">
        <f>COUNTIFS(CSV!$A:$A,$A187,CSV!$Y:$Y,"&gt;8")/$B187</f>
        <v>0.6</v>
      </c>
      <c r="P187" s="8">
        <f>COUNTIFS(CSV!$B:$B,$A187,CSV!$Y:$Y,"&gt;8")/$C187</f>
        <v>0.72727272727272729</v>
      </c>
      <c r="Q187" s="11">
        <f>(COUNTIFS(CSV!$A:$A,$A187,CSV!$Y:$Y,"&gt;10") +COUNTIFS(CSV!$B:$B,$A187,CSV!$Y:$Y,"&gt;10"))/$D187</f>
        <v>0.38095238095238093</v>
      </c>
      <c r="R187" s="8">
        <f>COUNTIFS(CSV!$A:$A,$A187,CSV!$Y:$Y,"&gt;10")/$B187</f>
        <v>0.4</v>
      </c>
      <c r="S187" s="8">
        <f>COUNTIFS(CSV!$B:$B,$A187,CSV!$Y:$Y,"&gt;10")/$C187</f>
        <v>0.36363636363636365</v>
      </c>
      <c r="T187" s="11">
        <f>(COUNTIFS(CSV!$A:$A,$A187,CSV!$Y:$Y,"&lt;12") +COUNTIFS(CSV!$B:$B,$A187,CSV!$Y:$Y,"&lt;12"))/$D187</f>
        <v>0.7142857142857143</v>
      </c>
      <c r="U187" s="8">
        <f>COUNTIFS(CSV!$A:$A,$A187,CSV!$Y:$Y,"&lt;12")/$B187</f>
        <v>0.6</v>
      </c>
      <c r="V187" s="8">
        <f>COUNTIFS(CSV!$B:$B,$A187,CSV!$Y:$Y,"&lt;12")/$C187</f>
        <v>0.81818181818181823</v>
      </c>
    </row>
    <row r="188" spans="1:22" x14ac:dyDescent="0.3">
      <c r="A188" s="62" t="s">
        <v>281</v>
      </c>
      <c r="B188" s="9">
        <f>COUNTIF(CSV!A:A,A188)</f>
        <v>10</v>
      </c>
      <c r="C188" s="4">
        <f>COUNTIF(CSV!B:B,A188)</f>
        <v>11</v>
      </c>
      <c r="D188" s="4">
        <f t="shared" si="5"/>
        <v>21</v>
      </c>
      <c r="E188" s="10">
        <f>(SUMIF(CSV!$A:$A,$A188,CSV!$Y:$Y)  + SUMIF(CSV!$B:$B,$A188,CSV!$Y:$Y) )/$D188</f>
        <v>9.2857142857142865</v>
      </c>
      <c r="F188" s="6">
        <f>SUMIF(CSV!$A:$A,$A188,CSV!$Y:$Y)/$B188</f>
        <v>8.1999999999999993</v>
      </c>
      <c r="G188" s="6">
        <f>SUMIF(CSV!$B:$B,$A188,CSV!$Y:$Y)/$C188</f>
        <v>10.272727272727273</v>
      </c>
      <c r="H188" s="10">
        <f>(SUMIF(CSV!$A:$A,$A188,CSV!$U:$U)  + SUMIF(CSV!$B:$B,$A188,CSV!$V:$V) )/$D188</f>
        <v>3.8095238095238093</v>
      </c>
      <c r="I188" s="6">
        <f>SUMIF(CSV!$A:$A,$A188,CSV!$U:$U)/$B188</f>
        <v>4.0999999999999996</v>
      </c>
      <c r="J188" s="6">
        <f>SUMIF(CSV!$B:$B,$A188,CSV!$V:$V)/$C188</f>
        <v>3.5454545454545454</v>
      </c>
      <c r="K188" s="10">
        <f>(SUMIF(CSV!$A:$A,$A188,CSV!$W:$W)  + SUMIF(CSV!$B:$B,$A188,CSV!$X:$X) )/$D188</f>
        <v>5.4761904761904763</v>
      </c>
      <c r="L188" s="6">
        <f>SUMIF(CSV!$A:$A,$A188,CSV!$W:$W)/$B188</f>
        <v>4.0999999999999996</v>
      </c>
      <c r="M188" s="6">
        <f>SUMIF(CSV!$B:$B,$A188,CSV!$X:$X)/$C188</f>
        <v>6.7272727272727275</v>
      </c>
      <c r="N188" s="11">
        <f>(COUNTIFS(CSV!$A:$A,$A188,CSV!$Y:$Y,"&gt;8") +COUNTIFS(CSV!$B:$B,$A188,CSV!$Y:$Y,"&gt;8"))/$D188</f>
        <v>0.5714285714285714</v>
      </c>
      <c r="O188" s="8">
        <f>COUNTIFS(CSV!$A:$A,$A188,CSV!$Y:$Y,"&gt;8")/$B188</f>
        <v>0.5</v>
      </c>
      <c r="P188" s="8">
        <f>COUNTIFS(CSV!$B:$B,$A188,CSV!$Y:$Y,"&gt;8")/$C188</f>
        <v>0.63636363636363635</v>
      </c>
      <c r="Q188" s="11">
        <f>(COUNTIFS(CSV!$A:$A,$A188,CSV!$Y:$Y,"&gt;10") +COUNTIFS(CSV!$B:$B,$A188,CSV!$Y:$Y,"&gt;10"))/$D188</f>
        <v>0.38095238095238093</v>
      </c>
      <c r="R188" s="8">
        <f>COUNTIFS(CSV!$A:$A,$A188,CSV!$Y:$Y,"&gt;10")/$B188</f>
        <v>0.3</v>
      </c>
      <c r="S188" s="8">
        <f>COUNTIFS(CSV!$B:$B,$A188,CSV!$Y:$Y,"&gt;10")/$C188</f>
        <v>0.45454545454545453</v>
      </c>
      <c r="T188" s="11">
        <f>(COUNTIFS(CSV!$A:$A,$A188,CSV!$Y:$Y,"&lt;12") +COUNTIFS(CSV!$B:$B,$A188,CSV!$Y:$Y,"&lt;12"))/$D188</f>
        <v>0.66666666666666663</v>
      </c>
      <c r="U188" s="8">
        <f>COUNTIFS(CSV!$A:$A,$A188,CSV!$Y:$Y,"&lt;12")/$B188</f>
        <v>0.8</v>
      </c>
      <c r="V188" s="8">
        <f>COUNTIFS(CSV!$B:$B,$A188,CSV!$Y:$Y,"&lt;12")/$C188</f>
        <v>0.54545454545454541</v>
      </c>
    </row>
    <row r="189" spans="1:22" x14ac:dyDescent="0.3">
      <c r="A189" s="62" t="s">
        <v>303</v>
      </c>
      <c r="B189" s="9">
        <f>COUNTIF(CSV!A:A,A189)</f>
        <v>10</v>
      </c>
      <c r="C189" s="4">
        <f>COUNTIF(CSV!B:B,A189)</f>
        <v>9</v>
      </c>
      <c r="D189" s="4">
        <f t="shared" si="5"/>
        <v>19</v>
      </c>
      <c r="E189" s="10">
        <f>(SUMIF(CSV!$A:$A,$A189,CSV!$Y:$Y)  + SUMIF(CSV!$B:$B,$A189,CSV!$Y:$Y) )/$D189</f>
        <v>7.7368421052631575</v>
      </c>
      <c r="F189" s="6">
        <f>SUMIF(CSV!$A:$A,$A189,CSV!$Y:$Y)/$B189</f>
        <v>7.6</v>
      </c>
      <c r="G189" s="6">
        <f>SUMIF(CSV!$B:$B,$A189,CSV!$Y:$Y)/$C189</f>
        <v>7.8888888888888893</v>
      </c>
      <c r="H189" s="10">
        <f>(SUMIF(CSV!$A:$A,$A189,CSV!$U:$U)  + SUMIF(CSV!$B:$B,$A189,CSV!$V:$V) )/$D189</f>
        <v>4.1578947368421053</v>
      </c>
      <c r="I189" s="6">
        <f>SUMIF(CSV!$A:$A,$A189,CSV!$U:$U)/$B189</f>
        <v>5.5</v>
      </c>
      <c r="J189" s="6">
        <f>SUMIF(CSV!$B:$B,$A189,CSV!$V:$V)/$C189</f>
        <v>2.6666666666666665</v>
      </c>
      <c r="K189" s="10">
        <f>(SUMIF(CSV!$A:$A,$A189,CSV!$W:$W)  + SUMIF(CSV!$B:$B,$A189,CSV!$X:$X) )/$D189</f>
        <v>3.5789473684210527</v>
      </c>
      <c r="L189" s="6">
        <f>SUMIF(CSV!$A:$A,$A189,CSV!$W:$W)/$B189</f>
        <v>2.1</v>
      </c>
      <c r="M189" s="6">
        <f>SUMIF(CSV!$B:$B,$A189,CSV!$X:$X)/$C189</f>
        <v>5.2222222222222223</v>
      </c>
      <c r="N189" s="11">
        <f>(COUNTIFS(CSV!$A:$A,$A189,CSV!$Y:$Y,"&gt;8") +COUNTIFS(CSV!$B:$B,$A189,CSV!$Y:$Y,"&gt;8"))/$D189</f>
        <v>0.36842105263157893</v>
      </c>
      <c r="O189" s="8">
        <f>COUNTIFS(CSV!$A:$A,$A189,CSV!$Y:$Y,"&gt;8")/$B189</f>
        <v>0.4</v>
      </c>
      <c r="P189" s="8">
        <f>COUNTIFS(CSV!$B:$B,$A189,CSV!$Y:$Y,"&gt;8")/$C189</f>
        <v>0.33333333333333331</v>
      </c>
      <c r="Q189" s="11">
        <f>(COUNTIFS(CSV!$A:$A,$A189,CSV!$Y:$Y,"&gt;10") +COUNTIFS(CSV!$B:$B,$A189,CSV!$Y:$Y,"&gt;10"))/$D189</f>
        <v>0.21052631578947367</v>
      </c>
      <c r="R189" s="8">
        <f>COUNTIFS(CSV!$A:$A,$A189,CSV!$Y:$Y,"&gt;10")/$B189</f>
        <v>0.3</v>
      </c>
      <c r="S189" s="8">
        <f>COUNTIFS(CSV!$B:$B,$A189,CSV!$Y:$Y,"&gt;10")/$C189</f>
        <v>0.1111111111111111</v>
      </c>
      <c r="T189" s="11">
        <f>(COUNTIFS(CSV!$A:$A,$A189,CSV!$Y:$Y,"&lt;12") +COUNTIFS(CSV!$B:$B,$A189,CSV!$Y:$Y,"&lt;12"))/$D189</f>
        <v>0.89473684210526316</v>
      </c>
      <c r="U189" s="8">
        <f>COUNTIFS(CSV!$A:$A,$A189,CSV!$Y:$Y,"&lt;12")/$B189</f>
        <v>0.9</v>
      </c>
      <c r="V189" s="8">
        <f>COUNTIFS(CSV!$B:$B,$A189,CSV!$Y:$Y,"&lt;12")/$C189</f>
        <v>0.88888888888888884</v>
      </c>
    </row>
    <row r="190" spans="1:22" x14ac:dyDescent="0.3">
      <c r="A190" s="62" t="s">
        <v>299</v>
      </c>
      <c r="B190" s="9">
        <f>COUNTIF(CSV!A:A,A190)</f>
        <v>10</v>
      </c>
      <c r="C190" s="4">
        <f>COUNTIF(CSV!B:B,A190)</f>
        <v>10</v>
      </c>
      <c r="D190" s="4">
        <f t="shared" si="5"/>
        <v>20</v>
      </c>
      <c r="E190" s="10">
        <f>(SUMIF(CSV!$A:$A,$A190,CSV!$Y:$Y)  + SUMIF(CSV!$B:$B,$A190,CSV!$Y:$Y) )/$D190</f>
        <v>11.3</v>
      </c>
      <c r="F190" s="6">
        <f>SUMIF(CSV!$A:$A,$A190,CSV!$Y:$Y)/$B190</f>
        <v>11.3</v>
      </c>
      <c r="G190" s="6">
        <f>SUMIF(CSV!$B:$B,$A190,CSV!$Y:$Y)/$C190</f>
        <v>11.3</v>
      </c>
      <c r="H190" s="10">
        <f>(SUMIF(CSV!$A:$A,$A190,CSV!$U:$U)  + SUMIF(CSV!$B:$B,$A190,CSV!$V:$V) )/$D190</f>
        <v>6.8</v>
      </c>
      <c r="I190" s="6">
        <f>SUMIF(CSV!$A:$A,$A190,CSV!$U:$U)/$B190</f>
        <v>7.1</v>
      </c>
      <c r="J190" s="6">
        <f>SUMIF(CSV!$B:$B,$A190,CSV!$V:$V)/$C190</f>
        <v>6.5</v>
      </c>
      <c r="K190" s="10">
        <f>(SUMIF(CSV!$A:$A,$A190,CSV!$W:$W)  + SUMIF(CSV!$B:$B,$A190,CSV!$X:$X) )/$D190</f>
        <v>4.5</v>
      </c>
      <c r="L190" s="6">
        <f>SUMIF(CSV!$A:$A,$A190,CSV!$W:$W)/$B190</f>
        <v>4.2</v>
      </c>
      <c r="M190" s="6">
        <f>SUMIF(CSV!$B:$B,$A190,CSV!$X:$X)/$C190</f>
        <v>4.8</v>
      </c>
      <c r="N190" s="11">
        <f>(COUNTIFS(CSV!$A:$A,$A190,CSV!$Y:$Y,"&gt;8") +COUNTIFS(CSV!$B:$B,$A190,CSV!$Y:$Y,"&gt;8"))/$D190</f>
        <v>0.85</v>
      </c>
      <c r="O190" s="8">
        <f>COUNTIFS(CSV!$A:$A,$A190,CSV!$Y:$Y,"&gt;8")/$B190</f>
        <v>0.8</v>
      </c>
      <c r="P190" s="8">
        <f>COUNTIFS(CSV!$B:$B,$A190,CSV!$Y:$Y,"&gt;8")/$C190</f>
        <v>0.9</v>
      </c>
      <c r="Q190" s="11">
        <f>(COUNTIFS(CSV!$A:$A,$A190,CSV!$Y:$Y,"&gt;10") +COUNTIFS(CSV!$B:$B,$A190,CSV!$Y:$Y,"&gt;10"))/$D190</f>
        <v>0.6</v>
      </c>
      <c r="R190" s="8">
        <f>COUNTIFS(CSV!$A:$A,$A190,CSV!$Y:$Y,"&gt;10")/$B190</f>
        <v>0.5</v>
      </c>
      <c r="S190" s="8">
        <f>COUNTIFS(CSV!$B:$B,$A190,CSV!$Y:$Y,"&gt;10")/$C190</f>
        <v>0.7</v>
      </c>
      <c r="T190" s="11">
        <f>(COUNTIFS(CSV!$A:$A,$A190,CSV!$Y:$Y,"&lt;12") +COUNTIFS(CSV!$B:$B,$A190,CSV!$Y:$Y,"&lt;12"))/$D190</f>
        <v>0.6</v>
      </c>
      <c r="U190" s="8">
        <f>COUNTIFS(CSV!$A:$A,$A190,CSV!$Y:$Y,"&lt;12")/$B190</f>
        <v>0.6</v>
      </c>
      <c r="V190" s="8">
        <f>COUNTIFS(CSV!$B:$B,$A190,CSV!$Y:$Y,"&lt;12")/$C190</f>
        <v>0.6</v>
      </c>
    </row>
    <row r="191" spans="1:22" x14ac:dyDescent="0.3">
      <c r="A191" s="62" t="s">
        <v>301</v>
      </c>
      <c r="B191" s="9">
        <f>COUNTIF(CSV!A:A,A191)</f>
        <v>10</v>
      </c>
      <c r="C191" s="4">
        <f>COUNTIF(CSV!B:B,A191)</f>
        <v>9</v>
      </c>
      <c r="D191" s="4">
        <f t="shared" si="5"/>
        <v>19</v>
      </c>
      <c r="E191" s="10">
        <f>(SUMIF(CSV!$A:$A,$A191,CSV!$Y:$Y)  + SUMIF(CSV!$B:$B,$A191,CSV!$Y:$Y) )/$D191</f>
        <v>10.105263157894736</v>
      </c>
      <c r="F191" s="6">
        <f>SUMIF(CSV!$A:$A,$A191,CSV!$Y:$Y)/$B191</f>
        <v>9.8000000000000007</v>
      </c>
      <c r="G191" s="6">
        <f>SUMIF(CSV!$B:$B,$A191,CSV!$Y:$Y)/$C191</f>
        <v>10.444444444444445</v>
      </c>
      <c r="H191" s="10">
        <f>(SUMIF(CSV!$A:$A,$A191,CSV!$U:$U)  + SUMIF(CSV!$B:$B,$A191,CSV!$V:$V) )/$D191</f>
        <v>5.6315789473684212</v>
      </c>
      <c r="I191" s="6">
        <f>SUMIF(CSV!$A:$A,$A191,CSV!$U:$U)/$B191</f>
        <v>6.4</v>
      </c>
      <c r="J191" s="6">
        <f>SUMIF(CSV!$B:$B,$A191,CSV!$V:$V)/$C191</f>
        <v>4.7777777777777777</v>
      </c>
      <c r="K191" s="10">
        <f>(SUMIF(CSV!$A:$A,$A191,CSV!$W:$W)  + SUMIF(CSV!$B:$B,$A191,CSV!$X:$X) )/$D191</f>
        <v>4.4736842105263159</v>
      </c>
      <c r="L191" s="6">
        <f>SUMIF(CSV!$A:$A,$A191,CSV!$W:$W)/$B191</f>
        <v>3.4</v>
      </c>
      <c r="M191" s="6">
        <f>SUMIF(CSV!$B:$B,$A191,CSV!$X:$X)/$C191</f>
        <v>5.666666666666667</v>
      </c>
      <c r="N191" s="11">
        <f>(COUNTIFS(CSV!$A:$A,$A191,CSV!$Y:$Y,"&gt;8") +COUNTIFS(CSV!$B:$B,$A191,CSV!$Y:$Y,"&gt;8"))/$D191</f>
        <v>0.57894736842105265</v>
      </c>
      <c r="O191" s="8">
        <f>COUNTIFS(CSV!$A:$A,$A191,CSV!$Y:$Y,"&gt;8")/$B191</f>
        <v>0.6</v>
      </c>
      <c r="P191" s="8">
        <f>COUNTIFS(CSV!$B:$B,$A191,CSV!$Y:$Y,"&gt;8")/$C191</f>
        <v>0.55555555555555558</v>
      </c>
      <c r="Q191" s="11">
        <f>(COUNTIFS(CSV!$A:$A,$A191,CSV!$Y:$Y,"&gt;10") +COUNTIFS(CSV!$B:$B,$A191,CSV!$Y:$Y,"&gt;10"))/$D191</f>
        <v>0.36842105263157893</v>
      </c>
      <c r="R191" s="8">
        <f>COUNTIFS(CSV!$A:$A,$A191,CSV!$Y:$Y,"&gt;10")/$B191</f>
        <v>0.4</v>
      </c>
      <c r="S191" s="8">
        <f>COUNTIFS(CSV!$B:$B,$A191,CSV!$Y:$Y,"&gt;10")/$C191</f>
        <v>0.33333333333333331</v>
      </c>
      <c r="T191" s="11">
        <f>(COUNTIFS(CSV!$A:$A,$A191,CSV!$Y:$Y,"&lt;12") +COUNTIFS(CSV!$B:$B,$A191,CSV!$Y:$Y,"&lt;12"))/$D191</f>
        <v>0.63157894736842102</v>
      </c>
      <c r="U191" s="8">
        <f>COUNTIFS(CSV!$A:$A,$A191,CSV!$Y:$Y,"&lt;12")/$B191</f>
        <v>0.6</v>
      </c>
      <c r="V191" s="8">
        <f>COUNTIFS(CSV!$B:$B,$A191,CSV!$Y:$Y,"&lt;12")/$C191</f>
        <v>0.66666666666666663</v>
      </c>
    </row>
    <row r="192" spans="1:22" x14ac:dyDescent="0.3">
      <c r="A192" s="62" t="s">
        <v>302</v>
      </c>
      <c r="B192" s="9">
        <f>COUNTIF(CSV!A:A,A192)</f>
        <v>11</v>
      </c>
      <c r="C192" s="4">
        <f>COUNTIF(CSV!B:B,A192)</f>
        <v>9</v>
      </c>
      <c r="D192" s="4">
        <f t="shared" si="5"/>
        <v>20</v>
      </c>
      <c r="E192" s="10">
        <f>(SUMIF(CSV!$A:$A,$A192,CSV!$Y:$Y)  + SUMIF(CSV!$B:$B,$A192,CSV!$Y:$Y) )/$D192</f>
        <v>9.5</v>
      </c>
      <c r="F192" s="6">
        <f>SUMIF(CSV!$A:$A,$A192,CSV!$Y:$Y)/$B192</f>
        <v>9.9090909090909083</v>
      </c>
      <c r="G192" s="6">
        <f>SUMIF(CSV!$B:$B,$A192,CSV!$Y:$Y)/$C192</f>
        <v>9</v>
      </c>
      <c r="H192" s="10">
        <f>(SUMIF(CSV!$A:$A,$A192,CSV!$U:$U)  + SUMIF(CSV!$B:$B,$A192,CSV!$V:$V) )/$D192</f>
        <v>4.5</v>
      </c>
      <c r="I192" s="6">
        <f>SUMIF(CSV!$A:$A,$A192,CSV!$U:$U)/$B192</f>
        <v>4.9090909090909092</v>
      </c>
      <c r="J192" s="6">
        <f>SUMIF(CSV!$B:$B,$A192,CSV!$V:$V)/$C192</f>
        <v>4</v>
      </c>
      <c r="K192" s="10">
        <f>(SUMIF(CSV!$A:$A,$A192,CSV!$W:$W)  + SUMIF(CSV!$B:$B,$A192,CSV!$X:$X) )/$D192</f>
        <v>5</v>
      </c>
      <c r="L192" s="6">
        <f>SUMIF(CSV!$A:$A,$A192,CSV!$W:$W)/$B192</f>
        <v>5</v>
      </c>
      <c r="M192" s="6">
        <f>SUMIF(CSV!$B:$B,$A192,CSV!$X:$X)/$C192</f>
        <v>5</v>
      </c>
      <c r="N192" s="11">
        <f>(COUNTIFS(CSV!$A:$A,$A192,CSV!$Y:$Y,"&gt;8") +COUNTIFS(CSV!$B:$B,$A192,CSV!$Y:$Y,"&gt;8"))/$D192</f>
        <v>0.55000000000000004</v>
      </c>
      <c r="O192" s="8">
        <f>COUNTIFS(CSV!$A:$A,$A192,CSV!$Y:$Y,"&gt;8")/$B192</f>
        <v>0.63636363636363635</v>
      </c>
      <c r="P192" s="8">
        <f>COUNTIFS(CSV!$B:$B,$A192,CSV!$Y:$Y,"&gt;8")/$C192</f>
        <v>0.44444444444444442</v>
      </c>
      <c r="Q192" s="11">
        <f>(COUNTIFS(CSV!$A:$A,$A192,CSV!$Y:$Y,"&gt;10") +COUNTIFS(CSV!$B:$B,$A192,CSV!$Y:$Y,"&gt;10"))/$D192</f>
        <v>0.3</v>
      </c>
      <c r="R192" s="8">
        <f>COUNTIFS(CSV!$A:$A,$A192,CSV!$Y:$Y,"&gt;10")/$B192</f>
        <v>0.27272727272727271</v>
      </c>
      <c r="S192" s="8">
        <f>COUNTIFS(CSV!$B:$B,$A192,CSV!$Y:$Y,"&gt;10")/$C192</f>
        <v>0.33333333333333331</v>
      </c>
      <c r="T192" s="11">
        <f>(COUNTIFS(CSV!$A:$A,$A192,CSV!$Y:$Y,"&lt;12") +COUNTIFS(CSV!$B:$B,$A192,CSV!$Y:$Y,"&lt;12"))/$D192</f>
        <v>0.7</v>
      </c>
      <c r="U192" s="8">
        <f>COUNTIFS(CSV!$A:$A,$A192,CSV!$Y:$Y,"&lt;12")/$B192</f>
        <v>0.72727272727272729</v>
      </c>
      <c r="V192" s="8">
        <f>COUNTIFS(CSV!$B:$B,$A192,CSV!$Y:$Y,"&lt;12")/$C192</f>
        <v>0.66666666666666663</v>
      </c>
    </row>
    <row r="193" spans="1:22" x14ac:dyDescent="0.3">
      <c r="A193" s="62" t="s">
        <v>314</v>
      </c>
      <c r="B193" s="9">
        <f>COUNTIF(CSV!A:A,A193)</f>
        <v>9</v>
      </c>
      <c r="C193" s="4">
        <f>COUNTIF(CSV!B:B,A193)</f>
        <v>11</v>
      </c>
      <c r="D193" s="4">
        <f>B193+C193</f>
        <v>20</v>
      </c>
      <c r="E193" s="10">
        <f>(SUMIF(CSV!$A:$A,$A193,CSV!$Y:$Y)  + SUMIF(CSV!$B:$B,$A193,CSV!$Y:$Y) )/$D193</f>
        <v>9.6999999999999993</v>
      </c>
      <c r="F193" s="6">
        <f>SUMIF(CSV!$A:$A,$A193,CSV!$Y:$Y)/$B193</f>
        <v>9.5555555555555554</v>
      </c>
      <c r="G193" s="6">
        <f>SUMIF(CSV!$B:$B,$A193,CSV!$Y:$Y)/$C193</f>
        <v>9.8181818181818183</v>
      </c>
      <c r="H193" s="10">
        <f>(SUMIF(CSV!$A:$A,$A193,CSV!$U:$U)  + SUMIF(CSV!$B:$B,$A193,CSV!$V:$V) )/$D193</f>
        <v>3.2</v>
      </c>
      <c r="I193" s="6">
        <f>SUMIF(CSV!$A:$A,$A193,CSV!$U:$U)/$B193</f>
        <v>4</v>
      </c>
      <c r="J193" s="6">
        <f>SUMIF(CSV!$B:$B,$A193,CSV!$V:$V)/$C193</f>
        <v>2.5454545454545454</v>
      </c>
      <c r="K193" s="10">
        <f>(SUMIF(CSV!$A:$A,$A193,CSV!$W:$W)  + SUMIF(CSV!$B:$B,$A193,CSV!$X:$X) )/$D193</f>
        <v>6.5</v>
      </c>
      <c r="L193" s="6">
        <f>SUMIF(CSV!$A:$A,$A193,CSV!$W:$W)/$B193</f>
        <v>5.5555555555555554</v>
      </c>
      <c r="M193" s="6">
        <f>SUMIF(CSV!$B:$B,$A193,CSV!$X:$X)/$C193</f>
        <v>7.2727272727272725</v>
      </c>
      <c r="N193" s="11">
        <f>(COUNTIFS(CSV!$A:$A,$A193,CSV!$Y:$Y,"&gt;8") +COUNTIFS(CSV!$B:$B,$A193,CSV!$Y:$Y,"&gt;8"))/$D193</f>
        <v>0.6</v>
      </c>
      <c r="O193" s="8">
        <f>COUNTIFS(CSV!$A:$A,$A193,CSV!$Y:$Y,"&gt;8")/$B193</f>
        <v>0.55555555555555558</v>
      </c>
      <c r="P193" s="8">
        <f>COUNTIFS(CSV!$B:$B,$A193,CSV!$Y:$Y,"&gt;8")/$C193</f>
        <v>0.63636363636363635</v>
      </c>
      <c r="Q193" s="11">
        <f>(COUNTIFS(CSV!$A:$A,$A193,CSV!$Y:$Y,"&gt;10") +COUNTIFS(CSV!$B:$B,$A193,CSV!$Y:$Y,"&gt;10"))/$D193</f>
        <v>0.4</v>
      </c>
      <c r="R193" s="8">
        <f>COUNTIFS(CSV!$A:$A,$A193,CSV!$Y:$Y,"&gt;10")/$B193</f>
        <v>0.44444444444444442</v>
      </c>
      <c r="S193" s="8">
        <f>COUNTIFS(CSV!$B:$B,$A193,CSV!$Y:$Y,"&gt;10")/$C193</f>
        <v>0.36363636363636365</v>
      </c>
      <c r="T193" s="11">
        <f>(COUNTIFS(CSV!$A:$A,$A193,CSV!$Y:$Y,"&lt;12") +COUNTIFS(CSV!$B:$B,$A193,CSV!$Y:$Y,"&lt;12"))/$D193</f>
        <v>0.7</v>
      </c>
      <c r="U193" s="8">
        <f>COUNTIFS(CSV!$A:$A,$A193,CSV!$Y:$Y,"&lt;12")/$B193</f>
        <v>0.66666666666666663</v>
      </c>
      <c r="V193" s="8">
        <f>COUNTIFS(CSV!$B:$B,$A193,CSV!$Y:$Y,"&lt;12")/$C193</f>
        <v>0.72727272727272729</v>
      </c>
    </row>
    <row r="194" spans="1:22" x14ac:dyDescent="0.3">
      <c r="A194" s="62" t="s">
        <v>298</v>
      </c>
      <c r="B194" s="9">
        <f>COUNTIF(CSV!A:A,A194)</f>
        <v>10</v>
      </c>
      <c r="C194" s="4">
        <f>COUNTIF(CSV!B:B,A194)</f>
        <v>9</v>
      </c>
      <c r="D194" s="4">
        <f t="shared" si="5"/>
        <v>19</v>
      </c>
      <c r="E194" s="10">
        <f>(SUMIF(CSV!$A:$A,$A194,CSV!$Y:$Y)  + SUMIF(CSV!$B:$B,$A194,CSV!$Y:$Y) )/$D194</f>
        <v>9.8421052631578956</v>
      </c>
      <c r="F194" s="6">
        <f>SUMIF(CSV!$A:$A,$A194,CSV!$Y:$Y)/$B194</f>
        <v>9.6999999999999993</v>
      </c>
      <c r="G194" s="6">
        <f>SUMIF(CSV!$B:$B,$A194,CSV!$Y:$Y)/$C194</f>
        <v>10</v>
      </c>
      <c r="H194" s="10">
        <f>(SUMIF(CSV!$A:$A,$A194,CSV!$U:$U)  + SUMIF(CSV!$B:$B,$A194,CSV!$V:$V) )/$D194</f>
        <v>6.6842105263157894</v>
      </c>
      <c r="I194" s="6">
        <f>SUMIF(CSV!$A:$A,$A194,CSV!$U:$U)/$B194</f>
        <v>7.7</v>
      </c>
      <c r="J194" s="6">
        <f>SUMIF(CSV!$B:$B,$A194,CSV!$V:$V)/$C194</f>
        <v>5.5555555555555554</v>
      </c>
      <c r="K194" s="10">
        <f>(SUMIF(CSV!$A:$A,$A194,CSV!$W:$W)  + SUMIF(CSV!$B:$B,$A194,CSV!$X:$X) )/$D194</f>
        <v>3.1578947368421053</v>
      </c>
      <c r="L194" s="6">
        <f>SUMIF(CSV!$A:$A,$A194,CSV!$W:$W)/$B194</f>
        <v>2</v>
      </c>
      <c r="M194" s="6">
        <f>SUMIF(CSV!$B:$B,$A194,CSV!$X:$X)/$C194</f>
        <v>4.4444444444444446</v>
      </c>
      <c r="N194" s="11">
        <f>(COUNTIFS(CSV!$A:$A,$A194,CSV!$Y:$Y,"&gt;8") +COUNTIFS(CSV!$B:$B,$A194,CSV!$Y:$Y,"&gt;8"))/$D194</f>
        <v>0.57894736842105265</v>
      </c>
      <c r="O194" s="8">
        <f>COUNTIFS(CSV!$A:$A,$A194,CSV!$Y:$Y,"&gt;8")/$B194</f>
        <v>0.6</v>
      </c>
      <c r="P194" s="8">
        <f>COUNTIFS(CSV!$B:$B,$A194,CSV!$Y:$Y,"&gt;8")/$C194</f>
        <v>0.55555555555555558</v>
      </c>
      <c r="Q194" s="11">
        <f>(COUNTIFS(CSV!$A:$A,$A194,CSV!$Y:$Y,"&gt;10") +COUNTIFS(CSV!$B:$B,$A194,CSV!$Y:$Y,"&gt;10"))/$D194</f>
        <v>0.31578947368421051</v>
      </c>
      <c r="R194" s="8">
        <f>COUNTIFS(CSV!$A:$A,$A194,CSV!$Y:$Y,"&gt;10")/$B194</f>
        <v>0.3</v>
      </c>
      <c r="S194" s="8">
        <f>COUNTIFS(CSV!$B:$B,$A194,CSV!$Y:$Y,"&gt;10")/$C194</f>
        <v>0.33333333333333331</v>
      </c>
      <c r="T194" s="11">
        <f>(COUNTIFS(CSV!$A:$A,$A194,CSV!$Y:$Y,"&lt;12") +COUNTIFS(CSV!$B:$B,$A194,CSV!$Y:$Y,"&lt;12"))/$D194</f>
        <v>0.68421052631578949</v>
      </c>
      <c r="U194" s="8">
        <f>COUNTIFS(CSV!$A:$A,$A194,CSV!$Y:$Y,"&lt;12")/$B194</f>
        <v>0.7</v>
      </c>
      <c r="V194" s="8">
        <f>COUNTIFS(CSV!$B:$B,$A194,CSV!$Y:$Y,"&lt;12")/$C194</f>
        <v>0.66666666666666663</v>
      </c>
    </row>
    <row r="195" spans="1:22" x14ac:dyDescent="0.3">
      <c r="A195" s="62" t="s">
        <v>300</v>
      </c>
      <c r="B195" s="9">
        <f>COUNTIF(CSV!A:A,A195)</f>
        <v>9</v>
      </c>
      <c r="C195" s="4">
        <f>COUNTIF(CSV!B:B,A195)</f>
        <v>10</v>
      </c>
      <c r="D195" s="4">
        <f t="shared" si="5"/>
        <v>19</v>
      </c>
      <c r="E195" s="10">
        <f>(SUMIF(CSV!$A:$A,$A195,CSV!$Y:$Y)  + SUMIF(CSV!$B:$B,$A195,CSV!$Y:$Y) )/$D195</f>
        <v>10.210526315789474</v>
      </c>
      <c r="F195" s="6">
        <f>SUMIF(CSV!$A:$A,$A195,CSV!$Y:$Y)/$B195</f>
        <v>9.6666666666666661</v>
      </c>
      <c r="G195" s="6">
        <f>SUMIF(CSV!$B:$B,$A195,CSV!$Y:$Y)/$C195</f>
        <v>10.7</v>
      </c>
      <c r="H195" s="10">
        <f>(SUMIF(CSV!$A:$A,$A195,CSV!$U:$U)  + SUMIF(CSV!$B:$B,$A195,CSV!$V:$V) )/$D195</f>
        <v>5.2105263157894735</v>
      </c>
      <c r="I195" s="6">
        <f>SUMIF(CSV!$A:$A,$A195,CSV!$U:$U)/$B195</f>
        <v>5.4444444444444446</v>
      </c>
      <c r="J195" s="6">
        <f>SUMIF(CSV!$B:$B,$A195,CSV!$V:$V)/$C195</f>
        <v>5</v>
      </c>
      <c r="K195" s="10">
        <f>(SUMIF(CSV!$A:$A,$A195,CSV!$W:$W)  + SUMIF(CSV!$B:$B,$A195,CSV!$X:$X) )/$D195</f>
        <v>5</v>
      </c>
      <c r="L195" s="6">
        <f>SUMIF(CSV!$A:$A,$A195,CSV!$W:$W)/$B195</f>
        <v>4.2222222222222223</v>
      </c>
      <c r="M195" s="6">
        <f>SUMIF(CSV!$B:$B,$A195,CSV!$X:$X)/$C195</f>
        <v>5.7</v>
      </c>
      <c r="N195" s="11">
        <f>(COUNTIFS(CSV!$A:$A,$A195,CSV!$Y:$Y,"&gt;8") +COUNTIFS(CSV!$B:$B,$A195,CSV!$Y:$Y,"&gt;8"))/$D195</f>
        <v>0.73684210526315785</v>
      </c>
      <c r="O195" s="8">
        <f>COUNTIFS(CSV!$A:$A,$A195,CSV!$Y:$Y,"&gt;8")/$B195</f>
        <v>0.66666666666666663</v>
      </c>
      <c r="P195" s="8">
        <f>COUNTIFS(CSV!$B:$B,$A195,CSV!$Y:$Y,"&gt;8")/$C195</f>
        <v>0.8</v>
      </c>
      <c r="Q195" s="11">
        <f>(COUNTIFS(CSV!$A:$A,$A195,CSV!$Y:$Y,"&gt;10") +COUNTIFS(CSV!$B:$B,$A195,CSV!$Y:$Y,"&gt;10"))/$D195</f>
        <v>0.47368421052631576</v>
      </c>
      <c r="R195" s="8">
        <f>COUNTIFS(CSV!$A:$A,$A195,CSV!$Y:$Y,"&gt;10")/$B195</f>
        <v>0.44444444444444442</v>
      </c>
      <c r="S195" s="8">
        <f>COUNTIFS(CSV!$B:$B,$A195,CSV!$Y:$Y,"&gt;10")/$C195</f>
        <v>0.5</v>
      </c>
      <c r="T195" s="11">
        <f>(COUNTIFS(CSV!$A:$A,$A195,CSV!$Y:$Y,"&lt;12") +COUNTIFS(CSV!$B:$B,$A195,CSV!$Y:$Y,"&lt;12"))/$D195</f>
        <v>0.68421052631578949</v>
      </c>
      <c r="U195" s="8">
        <f>COUNTIFS(CSV!$A:$A,$A195,CSV!$Y:$Y,"&lt;12")/$B195</f>
        <v>0.66666666666666663</v>
      </c>
      <c r="V195" s="8">
        <f>COUNTIFS(CSV!$B:$B,$A195,CSV!$Y:$Y,"&lt;12")/$C195</f>
        <v>0.7</v>
      </c>
    </row>
    <row r="196" spans="1:22" x14ac:dyDescent="0.3">
      <c r="A196" s="62" t="s">
        <v>315</v>
      </c>
      <c r="B196" s="9">
        <f>COUNTIF(CSV!A:A,A196)</f>
        <v>10</v>
      </c>
      <c r="C196" s="4">
        <f>COUNTIF(CSV!B:B,A196)</f>
        <v>10</v>
      </c>
      <c r="D196" s="4">
        <f>B196+C196</f>
        <v>20</v>
      </c>
      <c r="E196" s="10">
        <f>(SUMIF(CSV!$A:$A,$A196,CSV!$Y:$Y)  + SUMIF(CSV!$B:$B,$A196,CSV!$Y:$Y) )/$D196</f>
        <v>8.5</v>
      </c>
      <c r="F196" s="6">
        <f>SUMIF(CSV!$A:$A,$A196,CSV!$Y:$Y)/$B196</f>
        <v>9</v>
      </c>
      <c r="G196" s="6">
        <f>SUMIF(CSV!$B:$B,$A196,CSV!$Y:$Y)/$C196</f>
        <v>8</v>
      </c>
      <c r="H196" s="10">
        <f>(SUMIF(CSV!$A:$A,$A196,CSV!$U:$U)  + SUMIF(CSV!$B:$B,$A196,CSV!$V:$V) )/$D196</f>
        <v>3.85</v>
      </c>
      <c r="I196" s="6">
        <f>SUMIF(CSV!$A:$A,$A196,CSV!$U:$U)/$B196</f>
        <v>5</v>
      </c>
      <c r="J196" s="6">
        <f>SUMIF(CSV!$B:$B,$A196,CSV!$V:$V)/$C196</f>
        <v>2.7</v>
      </c>
      <c r="K196" s="10">
        <f>(SUMIF(CSV!$A:$A,$A196,CSV!$W:$W)  + SUMIF(CSV!$B:$B,$A196,CSV!$X:$X) )/$D196</f>
        <v>4.6500000000000004</v>
      </c>
      <c r="L196" s="6">
        <f>SUMIF(CSV!$A:$A,$A196,CSV!$W:$W)/$B196</f>
        <v>4</v>
      </c>
      <c r="M196" s="6">
        <f>SUMIF(CSV!$B:$B,$A196,CSV!$X:$X)/$C196</f>
        <v>5.3</v>
      </c>
      <c r="N196" s="11">
        <f>(COUNTIFS(CSV!$A:$A,$A196,CSV!$Y:$Y,"&gt;8") +COUNTIFS(CSV!$B:$B,$A196,CSV!$Y:$Y,"&gt;8"))/$D196</f>
        <v>0.5</v>
      </c>
      <c r="O196" s="8">
        <f>COUNTIFS(CSV!$A:$A,$A196,CSV!$Y:$Y,"&gt;8")/$B196</f>
        <v>0.6</v>
      </c>
      <c r="P196" s="8">
        <f>COUNTIFS(CSV!$B:$B,$A196,CSV!$Y:$Y,"&gt;8")/$C196</f>
        <v>0.4</v>
      </c>
      <c r="Q196" s="11">
        <f>(COUNTIFS(CSV!$A:$A,$A196,CSV!$Y:$Y,"&gt;10") +COUNTIFS(CSV!$B:$B,$A196,CSV!$Y:$Y,"&gt;10"))/$D196</f>
        <v>0.3</v>
      </c>
      <c r="R196" s="8">
        <f>COUNTIFS(CSV!$A:$A,$A196,CSV!$Y:$Y,"&gt;10")/$B196</f>
        <v>0.3</v>
      </c>
      <c r="S196" s="8">
        <f>COUNTIFS(CSV!$B:$B,$A196,CSV!$Y:$Y,"&gt;10")/$C196</f>
        <v>0.3</v>
      </c>
      <c r="T196" s="11">
        <f>(COUNTIFS(CSV!$A:$A,$A196,CSV!$Y:$Y,"&lt;12") +COUNTIFS(CSV!$B:$B,$A196,CSV!$Y:$Y,"&lt;12"))/$D196</f>
        <v>0.75</v>
      </c>
      <c r="U196" s="8">
        <f>COUNTIFS(CSV!$A:$A,$A196,CSV!$Y:$Y,"&lt;12")/$B196</f>
        <v>0.8</v>
      </c>
      <c r="V196" s="8">
        <f>COUNTIFS(CSV!$B:$B,$A196,CSV!$Y:$Y,"&lt;12")/$C196</f>
        <v>0.7</v>
      </c>
    </row>
    <row r="197" spans="1:22" x14ac:dyDescent="0.3">
      <c r="A197" s="62" t="s">
        <v>313</v>
      </c>
      <c r="B197" s="9">
        <f>COUNTIF(CSV!A:A,A197)</f>
        <v>10</v>
      </c>
      <c r="C197" s="4">
        <f>COUNTIF(CSV!B:B,A197)</f>
        <v>9</v>
      </c>
      <c r="D197" s="4">
        <f t="shared" ref="D197:D208" si="6">B197+C197</f>
        <v>19</v>
      </c>
      <c r="E197" s="10">
        <f>(SUMIF(CSV!$A:$A,$A197,CSV!$Y:$Y)  + SUMIF(CSV!$B:$B,$A197,CSV!$Y:$Y) )/$D197</f>
        <v>9.2631578947368425</v>
      </c>
      <c r="F197" s="6">
        <f>SUMIF(CSV!$A:$A,$A197,CSV!$Y:$Y)/$B197</f>
        <v>8.1</v>
      </c>
      <c r="G197" s="6">
        <f>SUMIF(CSV!$B:$B,$A197,CSV!$Y:$Y)/$C197</f>
        <v>10.555555555555555</v>
      </c>
      <c r="H197" s="10">
        <f>(SUMIF(CSV!$A:$A,$A197,CSV!$U:$U)  + SUMIF(CSV!$B:$B,$A197,CSV!$V:$V) )/$D197</f>
        <v>3.1578947368421053</v>
      </c>
      <c r="I197" s="6">
        <f>SUMIF(CSV!$A:$A,$A197,CSV!$U:$U)/$B197</f>
        <v>3.5</v>
      </c>
      <c r="J197" s="6">
        <f>SUMIF(CSV!$B:$B,$A197,CSV!$V:$V)/$C197</f>
        <v>2.7777777777777777</v>
      </c>
      <c r="K197" s="10">
        <f>(SUMIF(CSV!$A:$A,$A197,CSV!$W:$W)  + SUMIF(CSV!$B:$B,$A197,CSV!$X:$X) )/$D197</f>
        <v>6.1052631578947372</v>
      </c>
      <c r="L197" s="6">
        <f>SUMIF(CSV!$A:$A,$A197,CSV!$W:$W)/$B197</f>
        <v>4.5999999999999996</v>
      </c>
      <c r="M197" s="6">
        <f>SUMIF(CSV!$B:$B,$A197,CSV!$X:$X)/$C197</f>
        <v>7.7777777777777777</v>
      </c>
      <c r="N197" s="11">
        <f>(COUNTIFS(CSV!$A:$A,$A197,CSV!$Y:$Y,"&gt;8") +COUNTIFS(CSV!$B:$B,$A197,CSV!$Y:$Y,"&gt;8"))/$D197</f>
        <v>0.68421052631578949</v>
      </c>
      <c r="O197" s="8">
        <f>COUNTIFS(CSV!$A:$A,$A197,CSV!$Y:$Y,"&gt;8")/$B197</f>
        <v>0.5</v>
      </c>
      <c r="P197" s="8">
        <f>COUNTIFS(CSV!$B:$B,$A197,CSV!$Y:$Y,"&gt;8")/$C197</f>
        <v>0.88888888888888884</v>
      </c>
      <c r="Q197" s="11">
        <f>(COUNTIFS(CSV!$A:$A,$A197,CSV!$Y:$Y,"&gt;10") +COUNTIFS(CSV!$B:$B,$A197,CSV!$Y:$Y,"&gt;10"))/$D197</f>
        <v>0.42105263157894735</v>
      </c>
      <c r="R197" s="8">
        <f>COUNTIFS(CSV!$A:$A,$A197,CSV!$Y:$Y,"&gt;10")/$B197</f>
        <v>0.4</v>
      </c>
      <c r="S197" s="8">
        <f>COUNTIFS(CSV!$B:$B,$A197,CSV!$Y:$Y,"&gt;10")/$C197</f>
        <v>0.44444444444444442</v>
      </c>
      <c r="T197" s="11">
        <f>(COUNTIFS(CSV!$A:$A,$A197,CSV!$Y:$Y,"&lt;12") +COUNTIFS(CSV!$B:$B,$A197,CSV!$Y:$Y,"&lt;12"))/$D197</f>
        <v>0.84210526315789469</v>
      </c>
      <c r="U197" s="8">
        <f>COUNTIFS(CSV!$A:$A,$A197,CSV!$Y:$Y,"&lt;12")/$B197</f>
        <v>0.9</v>
      </c>
      <c r="V197" s="8">
        <f>COUNTIFS(CSV!$B:$B,$A197,CSV!$Y:$Y,"&lt;12")/$C197</f>
        <v>0.77777777777777779</v>
      </c>
    </row>
    <row r="198" spans="1:22" x14ac:dyDescent="0.3">
      <c r="A198" s="62" t="s">
        <v>306</v>
      </c>
      <c r="B198" s="9">
        <f>COUNTIF(CSV!A:A,A198)</f>
        <v>10</v>
      </c>
      <c r="C198" s="4">
        <f>COUNTIF(CSV!B:B,A198)</f>
        <v>10</v>
      </c>
      <c r="D198" s="4">
        <f t="shared" si="6"/>
        <v>20</v>
      </c>
      <c r="E198" s="10">
        <f>(SUMIF(CSV!$A:$A,$A198,CSV!$Y:$Y)  + SUMIF(CSV!$B:$B,$A198,CSV!$Y:$Y) )/$D198</f>
        <v>10.15</v>
      </c>
      <c r="F198" s="6">
        <f>SUMIF(CSV!$A:$A,$A198,CSV!$Y:$Y)/$B198</f>
        <v>11.5</v>
      </c>
      <c r="G198" s="6">
        <f>SUMIF(CSV!$B:$B,$A198,CSV!$Y:$Y)/$C198</f>
        <v>8.8000000000000007</v>
      </c>
      <c r="H198" s="10">
        <f>(SUMIF(CSV!$A:$A,$A198,CSV!$U:$U)  + SUMIF(CSV!$B:$B,$A198,CSV!$V:$V) )/$D198</f>
        <v>5.25</v>
      </c>
      <c r="I198" s="6">
        <f>SUMIF(CSV!$A:$A,$A198,CSV!$U:$U)/$B198</f>
        <v>7.5</v>
      </c>
      <c r="J198" s="6">
        <f>SUMIF(CSV!$B:$B,$A198,CSV!$V:$V)/$C198</f>
        <v>3</v>
      </c>
      <c r="K198" s="10">
        <f>(SUMIF(CSV!$A:$A,$A198,CSV!$W:$W)  + SUMIF(CSV!$B:$B,$A198,CSV!$X:$X) )/$D198</f>
        <v>4.9000000000000004</v>
      </c>
      <c r="L198" s="6">
        <f>SUMIF(CSV!$A:$A,$A198,CSV!$W:$W)/$B198</f>
        <v>4</v>
      </c>
      <c r="M198" s="6">
        <f>SUMIF(CSV!$B:$B,$A198,CSV!$X:$X)/$C198</f>
        <v>5.8</v>
      </c>
      <c r="N198" s="11">
        <f>(COUNTIFS(CSV!$A:$A,$A198,CSV!$Y:$Y,"&gt;8") +COUNTIFS(CSV!$B:$B,$A198,CSV!$Y:$Y,"&gt;8"))/$D198</f>
        <v>0.65</v>
      </c>
      <c r="O198" s="8">
        <f>COUNTIFS(CSV!$A:$A,$A198,CSV!$Y:$Y,"&gt;8")/$B198</f>
        <v>1</v>
      </c>
      <c r="P198" s="8">
        <f>COUNTIFS(CSV!$B:$B,$A198,CSV!$Y:$Y,"&gt;8")/$C198</f>
        <v>0.3</v>
      </c>
      <c r="Q198" s="11">
        <f>(COUNTIFS(CSV!$A:$A,$A198,CSV!$Y:$Y,"&gt;10") +COUNTIFS(CSV!$B:$B,$A198,CSV!$Y:$Y,"&gt;10"))/$D198</f>
        <v>0.35</v>
      </c>
      <c r="R198" s="8">
        <f>COUNTIFS(CSV!$A:$A,$A198,CSV!$Y:$Y,"&gt;10")/$B198</f>
        <v>0.5</v>
      </c>
      <c r="S198" s="8">
        <f>COUNTIFS(CSV!$B:$B,$A198,CSV!$Y:$Y,"&gt;10")/$C198</f>
        <v>0.2</v>
      </c>
      <c r="T198" s="11">
        <f>(COUNTIFS(CSV!$A:$A,$A198,CSV!$Y:$Y,"&lt;12") +COUNTIFS(CSV!$B:$B,$A198,CSV!$Y:$Y,"&lt;12"))/$D198</f>
        <v>0.7</v>
      </c>
      <c r="U198" s="8">
        <f>COUNTIFS(CSV!$A:$A,$A198,CSV!$Y:$Y,"&lt;12")/$B198</f>
        <v>0.6</v>
      </c>
      <c r="V198" s="8">
        <f>COUNTIFS(CSV!$B:$B,$A198,CSV!$Y:$Y,"&lt;12")/$C198</f>
        <v>0.8</v>
      </c>
    </row>
    <row r="199" spans="1:22" x14ac:dyDescent="0.3">
      <c r="A199" s="62" t="s">
        <v>307</v>
      </c>
      <c r="B199" s="9">
        <f>COUNTIF(CSV!A:A,A199)</f>
        <v>9</v>
      </c>
      <c r="C199" s="4">
        <f>COUNTIF(CSV!B:B,A199)</f>
        <v>10</v>
      </c>
      <c r="D199" s="4">
        <f t="shared" si="6"/>
        <v>19</v>
      </c>
      <c r="E199" s="10">
        <f>(SUMIF(CSV!$A:$A,$A199,CSV!$Y:$Y)  + SUMIF(CSV!$B:$B,$A199,CSV!$Y:$Y) )/$D199</f>
        <v>8.4210526315789469</v>
      </c>
      <c r="F199" s="6">
        <f>SUMIF(CSV!$A:$A,$A199,CSV!$Y:$Y)/$B199</f>
        <v>8.4444444444444446</v>
      </c>
      <c r="G199" s="6">
        <f>SUMIF(CSV!$B:$B,$A199,CSV!$Y:$Y)/$C199</f>
        <v>8.4</v>
      </c>
      <c r="H199" s="10">
        <f>(SUMIF(CSV!$A:$A,$A199,CSV!$U:$U)  + SUMIF(CSV!$B:$B,$A199,CSV!$V:$V) )/$D199</f>
        <v>3.6842105263157894</v>
      </c>
      <c r="I199" s="6">
        <f>SUMIF(CSV!$A:$A,$A199,CSV!$U:$U)/$B199</f>
        <v>4.8888888888888893</v>
      </c>
      <c r="J199" s="6">
        <f>SUMIF(CSV!$B:$B,$A199,CSV!$V:$V)/$C199</f>
        <v>2.6</v>
      </c>
      <c r="K199" s="10">
        <f>(SUMIF(CSV!$A:$A,$A199,CSV!$W:$W)  + SUMIF(CSV!$B:$B,$A199,CSV!$X:$X) )/$D199</f>
        <v>4.7368421052631575</v>
      </c>
      <c r="L199" s="6">
        <f>SUMIF(CSV!$A:$A,$A199,CSV!$W:$W)/$B199</f>
        <v>3.5555555555555554</v>
      </c>
      <c r="M199" s="6">
        <f>SUMIF(CSV!$B:$B,$A199,CSV!$X:$X)/$C199</f>
        <v>5.8</v>
      </c>
      <c r="N199" s="11">
        <f>(COUNTIFS(CSV!$A:$A,$A199,CSV!$Y:$Y,"&gt;8") +COUNTIFS(CSV!$B:$B,$A199,CSV!$Y:$Y,"&gt;8"))/$D199</f>
        <v>0.52631578947368418</v>
      </c>
      <c r="O199" s="8">
        <f>COUNTIFS(CSV!$A:$A,$A199,CSV!$Y:$Y,"&gt;8")/$B199</f>
        <v>0.55555555555555558</v>
      </c>
      <c r="P199" s="8">
        <f>COUNTIFS(CSV!$B:$B,$A199,CSV!$Y:$Y,"&gt;8")/$C199</f>
        <v>0.5</v>
      </c>
      <c r="Q199" s="11">
        <f>(COUNTIFS(CSV!$A:$A,$A199,CSV!$Y:$Y,"&gt;10") +COUNTIFS(CSV!$B:$B,$A199,CSV!$Y:$Y,"&gt;10"))/$D199</f>
        <v>0.15789473684210525</v>
      </c>
      <c r="R199" s="8">
        <f>COUNTIFS(CSV!$A:$A,$A199,CSV!$Y:$Y,"&gt;10")/$B199</f>
        <v>0.1111111111111111</v>
      </c>
      <c r="S199" s="8">
        <f>COUNTIFS(CSV!$B:$B,$A199,CSV!$Y:$Y,"&gt;10")/$C199</f>
        <v>0.2</v>
      </c>
      <c r="T199" s="11">
        <f>(COUNTIFS(CSV!$A:$A,$A199,CSV!$Y:$Y,"&lt;12") +COUNTIFS(CSV!$B:$B,$A199,CSV!$Y:$Y,"&lt;12"))/$D199</f>
        <v>1</v>
      </c>
      <c r="U199" s="8">
        <f>COUNTIFS(CSV!$A:$A,$A199,CSV!$Y:$Y,"&lt;12")/$B199</f>
        <v>1</v>
      </c>
      <c r="V199" s="8">
        <f>COUNTIFS(CSV!$B:$B,$A199,CSV!$Y:$Y,"&lt;12")/$C199</f>
        <v>1</v>
      </c>
    </row>
    <row r="200" spans="1:22" x14ac:dyDescent="0.3">
      <c r="A200" s="62" t="s">
        <v>310</v>
      </c>
      <c r="B200" s="9">
        <f>COUNTIF(CSV!A:A,A200)</f>
        <v>9</v>
      </c>
      <c r="C200" s="4">
        <f>COUNTIF(CSV!B:B,A200)</f>
        <v>10</v>
      </c>
      <c r="D200" s="4">
        <f t="shared" si="6"/>
        <v>19</v>
      </c>
      <c r="E200" s="10">
        <f>(SUMIF(CSV!$A:$A,$A200,CSV!$Y:$Y)  + SUMIF(CSV!$B:$B,$A200,CSV!$Y:$Y) )/$D200</f>
        <v>10.789473684210526</v>
      </c>
      <c r="F200" s="6">
        <f>SUMIF(CSV!$A:$A,$A200,CSV!$Y:$Y)/$B200</f>
        <v>10.888888888888889</v>
      </c>
      <c r="G200" s="6">
        <f>SUMIF(CSV!$B:$B,$A200,CSV!$Y:$Y)/$C200</f>
        <v>10.7</v>
      </c>
      <c r="H200" s="10">
        <f>(SUMIF(CSV!$A:$A,$A200,CSV!$U:$U)  + SUMIF(CSV!$B:$B,$A200,CSV!$V:$V) )/$D200</f>
        <v>4.8947368421052628</v>
      </c>
      <c r="I200" s="6">
        <f>SUMIF(CSV!$A:$A,$A200,CSV!$U:$U)/$B200</f>
        <v>6.7777777777777777</v>
      </c>
      <c r="J200" s="6">
        <f>SUMIF(CSV!$B:$B,$A200,CSV!$V:$V)/$C200</f>
        <v>3.2</v>
      </c>
      <c r="K200" s="10">
        <f>(SUMIF(CSV!$A:$A,$A200,CSV!$W:$W)  + SUMIF(CSV!$B:$B,$A200,CSV!$X:$X) )/$D200</f>
        <v>5.8947368421052628</v>
      </c>
      <c r="L200" s="6">
        <f>SUMIF(CSV!$A:$A,$A200,CSV!$W:$W)/$B200</f>
        <v>4.1111111111111107</v>
      </c>
      <c r="M200" s="6">
        <f>SUMIF(CSV!$B:$B,$A200,CSV!$X:$X)/$C200</f>
        <v>7.5</v>
      </c>
      <c r="N200" s="11">
        <f>(COUNTIFS(CSV!$A:$A,$A200,CSV!$Y:$Y,"&gt;8") +COUNTIFS(CSV!$B:$B,$A200,CSV!$Y:$Y,"&gt;8"))/$D200</f>
        <v>0.68421052631578949</v>
      </c>
      <c r="O200" s="8">
        <f>COUNTIFS(CSV!$A:$A,$A200,CSV!$Y:$Y,"&gt;8")/$B200</f>
        <v>0.66666666666666663</v>
      </c>
      <c r="P200" s="8">
        <f>COUNTIFS(CSV!$B:$B,$A200,CSV!$Y:$Y,"&gt;8")/$C200</f>
        <v>0.7</v>
      </c>
      <c r="Q200" s="11">
        <f>(COUNTIFS(CSV!$A:$A,$A200,CSV!$Y:$Y,"&gt;10") +COUNTIFS(CSV!$B:$B,$A200,CSV!$Y:$Y,"&gt;10"))/$D200</f>
        <v>0.42105263157894735</v>
      </c>
      <c r="R200" s="8">
        <f>COUNTIFS(CSV!$A:$A,$A200,CSV!$Y:$Y,"&gt;10")/$B200</f>
        <v>0.44444444444444442</v>
      </c>
      <c r="S200" s="8">
        <f>COUNTIFS(CSV!$B:$B,$A200,CSV!$Y:$Y,"&gt;10")/$C200</f>
        <v>0.4</v>
      </c>
      <c r="T200" s="11">
        <f>(COUNTIFS(CSV!$A:$A,$A200,CSV!$Y:$Y,"&lt;12") +COUNTIFS(CSV!$B:$B,$A200,CSV!$Y:$Y,"&lt;12"))/$D200</f>
        <v>0.57894736842105265</v>
      </c>
      <c r="U200" s="8">
        <f>COUNTIFS(CSV!$A:$A,$A200,CSV!$Y:$Y,"&lt;12")/$B200</f>
        <v>0.55555555555555558</v>
      </c>
      <c r="V200" s="8">
        <f>COUNTIFS(CSV!$B:$B,$A200,CSV!$Y:$Y,"&lt;12")/$C200</f>
        <v>0.6</v>
      </c>
    </row>
    <row r="201" spans="1:22" x14ac:dyDescent="0.3">
      <c r="A201" s="62" t="s">
        <v>309</v>
      </c>
      <c r="B201" s="9">
        <f>COUNTIF(CSV!A:A,A201)</f>
        <v>10</v>
      </c>
      <c r="C201" s="4">
        <f>COUNTIF(CSV!B:B,A201)</f>
        <v>9</v>
      </c>
      <c r="D201" s="4">
        <f t="shared" si="6"/>
        <v>19</v>
      </c>
      <c r="E201" s="10">
        <f>(SUMIF(CSV!$A:$A,$A201,CSV!$Y:$Y)  + SUMIF(CSV!$B:$B,$A201,CSV!$Y:$Y) )/$D201</f>
        <v>9.7894736842105257</v>
      </c>
      <c r="F201" s="6">
        <f>SUMIF(CSV!$A:$A,$A201,CSV!$Y:$Y)/$B201</f>
        <v>8.6</v>
      </c>
      <c r="G201" s="6">
        <f>SUMIF(CSV!$B:$B,$A201,CSV!$Y:$Y)/$C201</f>
        <v>11.111111111111111</v>
      </c>
      <c r="H201" s="10">
        <f>(SUMIF(CSV!$A:$A,$A201,CSV!$U:$U)  + SUMIF(CSV!$B:$B,$A201,CSV!$V:$V) )/$D201</f>
        <v>5</v>
      </c>
      <c r="I201" s="6">
        <f>SUMIF(CSV!$A:$A,$A201,CSV!$U:$U)/$B201</f>
        <v>4.8</v>
      </c>
      <c r="J201" s="6">
        <f>SUMIF(CSV!$B:$B,$A201,CSV!$V:$V)/$C201</f>
        <v>5.2222222222222223</v>
      </c>
      <c r="K201" s="10">
        <f>(SUMIF(CSV!$A:$A,$A201,CSV!$W:$W)  + SUMIF(CSV!$B:$B,$A201,CSV!$X:$X) )/$D201</f>
        <v>4.7894736842105265</v>
      </c>
      <c r="L201" s="6">
        <f>SUMIF(CSV!$A:$A,$A201,CSV!$W:$W)/$B201</f>
        <v>3.8</v>
      </c>
      <c r="M201" s="6">
        <f>SUMIF(CSV!$B:$B,$A201,CSV!$X:$X)/$C201</f>
        <v>5.8888888888888893</v>
      </c>
      <c r="N201" s="11">
        <f>(COUNTIFS(CSV!$A:$A,$A201,CSV!$Y:$Y,"&gt;8") +COUNTIFS(CSV!$B:$B,$A201,CSV!$Y:$Y,"&gt;8"))/$D201</f>
        <v>0.63157894736842102</v>
      </c>
      <c r="O201" s="8">
        <f>COUNTIFS(CSV!$A:$A,$A201,CSV!$Y:$Y,"&gt;8")/$B201</f>
        <v>0.4</v>
      </c>
      <c r="P201" s="8">
        <f>COUNTIFS(CSV!$B:$B,$A201,CSV!$Y:$Y,"&gt;8")/$C201</f>
        <v>0.88888888888888884</v>
      </c>
      <c r="Q201" s="11">
        <f>(COUNTIFS(CSV!$A:$A,$A201,CSV!$Y:$Y,"&gt;10") +COUNTIFS(CSV!$B:$B,$A201,CSV!$Y:$Y,"&gt;10"))/$D201</f>
        <v>0.47368421052631576</v>
      </c>
      <c r="R201" s="8">
        <f>COUNTIFS(CSV!$A:$A,$A201,CSV!$Y:$Y,"&gt;10")/$B201</f>
        <v>0.3</v>
      </c>
      <c r="S201" s="8">
        <f>COUNTIFS(CSV!$B:$B,$A201,CSV!$Y:$Y,"&gt;10")/$C201</f>
        <v>0.66666666666666663</v>
      </c>
      <c r="T201" s="11">
        <f>(COUNTIFS(CSV!$A:$A,$A201,CSV!$Y:$Y,"&lt;12") +COUNTIFS(CSV!$B:$B,$A201,CSV!$Y:$Y,"&lt;12"))/$D201</f>
        <v>0.68421052631578949</v>
      </c>
      <c r="U201" s="8">
        <f>COUNTIFS(CSV!$A:$A,$A201,CSV!$Y:$Y,"&lt;12")/$B201</f>
        <v>0.7</v>
      </c>
      <c r="V201" s="8">
        <f>COUNTIFS(CSV!$B:$B,$A201,CSV!$Y:$Y,"&lt;12")/$C201</f>
        <v>0.66666666666666663</v>
      </c>
    </row>
    <row r="202" spans="1:22" x14ac:dyDescent="0.3">
      <c r="A202" s="62" t="s">
        <v>297</v>
      </c>
      <c r="B202" s="9">
        <f>COUNTIF(CSV!A:A,A202)</f>
        <v>10</v>
      </c>
      <c r="C202" s="4">
        <f>COUNTIF(CSV!B:B,A202)</f>
        <v>9</v>
      </c>
      <c r="D202" s="4">
        <f t="shared" si="6"/>
        <v>19</v>
      </c>
      <c r="E202" s="10">
        <f>(SUMIF(CSV!$A:$A,$A202,CSV!$Y:$Y)  + SUMIF(CSV!$B:$B,$A202,CSV!$Y:$Y) )/$D202</f>
        <v>9.9473684210526319</v>
      </c>
      <c r="F202" s="6">
        <f>SUMIF(CSV!$A:$A,$A202,CSV!$Y:$Y)/$B202</f>
        <v>10.6</v>
      </c>
      <c r="G202" s="6">
        <f>SUMIF(CSV!$B:$B,$A202,CSV!$Y:$Y)/$C202</f>
        <v>9.2222222222222214</v>
      </c>
      <c r="H202" s="10">
        <f>(SUMIF(CSV!$A:$A,$A202,CSV!$U:$U)  + SUMIF(CSV!$B:$B,$A202,CSV!$V:$V) )/$D202</f>
        <v>4.8421052631578947</v>
      </c>
      <c r="I202" s="6">
        <f>SUMIF(CSV!$A:$A,$A202,CSV!$U:$U)/$B202</f>
        <v>5.4</v>
      </c>
      <c r="J202" s="6">
        <f>SUMIF(CSV!$B:$B,$A202,CSV!$V:$V)/$C202</f>
        <v>4.2222222222222223</v>
      </c>
      <c r="K202" s="10">
        <f>(SUMIF(CSV!$A:$A,$A202,CSV!$W:$W)  + SUMIF(CSV!$B:$B,$A202,CSV!$X:$X) )/$D202</f>
        <v>5.1052631578947372</v>
      </c>
      <c r="L202" s="6">
        <f>SUMIF(CSV!$A:$A,$A202,CSV!$W:$W)/$B202</f>
        <v>5.2</v>
      </c>
      <c r="M202" s="6">
        <f>SUMIF(CSV!$B:$B,$A202,CSV!$X:$X)/$C202</f>
        <v>5</v>
      </c>
      <c r="N202" s="11">
        <f>(COUNTIFS(CSV!$A:$A,$A202,CSV!$Y:$Y,"&gt;8") +COUNTIFS(CSV!$B:$B,$A202,CSV!$Y:$Y,"&gt;8"))/$D202</f>
        <v>0.68421052631578949</v>
      </c>
      <c r="O202" s="8">
        <f>COUNTIFS(CSV!$A:$A,$A202,CSV!$Y:$Y,"&gt;8")/$B202</f>
        <v>0.6</v>
      </c>
      <c r="P202" s="8">
        <f>COUNTIFS(CSV!$B:$B,$A202,CSV!$Y:$Y,"&gt;8")/$C202</f>
        <v>0.77777777777777779</v>
      </c>
      <c r="Q202" s="11">
        <f>(COUNTIFS(CSV!$A:$A,$A202,CSV!$Y:$Y,"&gt;10") +COUNTIFS(CSV!$B:$B,$A202,CSV!$Y:$Y,"&gt;10"))/$D202</f>
        <v>0.36842105263157893</v>
      </c>
      <c r="R202" s="8">
        <f>COUNTIFS(CSV!$A:$A,$A202,CSV!$Y:$Y,"&gt;10")/$B202</f>
        <v>0.5</v>
      </c>
      <c r="S202" s="8">
        <f>COUNTIFS(CSV!$B:$B,$A202,CSV!$Y:$Y,"&gt;10")/$C202</f>
        <v>0.22222222222222221</v>
      </c>
      <c r="T202" s="11">
        <f>(COUNTIFS(CSV!$A:$A,$A202,CSV!$Y:$Y,"&lt;12") +COUNTIFS(CSV!$B:$B,$A202,CSV!$Y:$Y,"&lt;12"))/$D202</f>
        <v>0.78947368421052633</v>
      </c>
      <c r="U202" s="8">
        <f>COUNTIFS(CSV!$A:$A,$A202,CSV!$Y:$Y,"&lt;12")/$B202</f>
        <v>0.7</v>
      </c>
      <c r="V202" s="8">
        <f>COUNTIFS(CSV!$B:$B,$A202,CSV!$Y:$Y,"&lt;12")/$C202</f>
        <v>0.88888888888888884</v>
      </c>
    </row>
    <row r="203" spans="1:22" x14ac:dyDescent="0.3">
      <c r="A203" s="62" t="s">
        <v>312</v>
      </c>
      <c r="B203" s="9">
        <f>COUNTIF(CSV!A:A,A203)</f>
        <v>10</v>
      </c>
      <c r="C203" s="4">
        <f>COUNTIF(CSV!B:B,A203)</f>
        <v>10</v>
      </c>
      <c r="D203" s="4">
        <f t="shared" si="6"/>
        <v>20</v>
      </c>
      <c r="E203" s="10">
        <f>(SUMIF(CSV!$A:$A,$A203,CSV!$Y:$Y)  + SUMIF(CSV!$B:$B,$A203,CSV!$Y:$Y) )/$D203</f>
        <v>9.75</v>
      </c>
      <c r="F203" s="6">
        <f>SUMIF(CSV!$A:$A,$A203,CSV!$Y:$Y)/$B203</f>
        <v>10.4</v>
      </c>
      <c r="G203" s="6">
        <f>SUMIF(CSV!$B:$B,$A203,CSV!$Y:$Y)/$C203</f>
        <v>9.1</v>
      </c>
      <c r="H203" s="10">
        <f>(SUMIF(CSV!$A:$A,$A203,CSV!$U:$U)  + SUMIF(CSV!$B:$B,$A203,CSV!$V:$V) )/$D203</f>
        <v>5.65</v>
      </c>
      <c r="I203" s="6">
        <f>SUMIF(CSV!$A:$A,$A203,CSV!$U:$U)/$B203</f>
        <v>7.3</v>
      </c>
      <c r="J203" s="6">
        <f>SUMIF(CSV!$B:$B,$A203,CSV!$V:$V)/$C203</f>
        <v>4</v>
      </c>
      <c r="K203" s="10">
        <f>(SUMIF(CSV!$A:$A,$A203,CSV!$W:$W)  + SUMIF(CSV!$B:$B,$A203,CSV!$X:$X) )/$D203</f>
        <v>4.0999999999999996</v>
      </c>
      <c r="L203" s="6">
        <f>SUMIF(CSV!$A:$A,$A203,CSV!$W:$W)/$B203</f>
        <v>3.1</v>
      </c>
      <c r="M203" s="6">
        <f>SUMIF(CSV!$B:$B,$A203,CSV!$X:$X)/$C203</f>
        <v>5.0999999999999996</v>
      </c>
      <c r="N203" s="11">
        <f>(COUNTIFS(CSV!$A:$A,$A203,CSV!$Y:$Y,"&gt;8") +COUNTIFS(CSV!$B:$B,$A203,CSV!$Y:$Y,"&gt;8"))/$D203</f>
        <v>0.65</v>
      </c>
      <c r="O203" s="8">
        <f>COUNTIFS(CSV!$A:$A,$A203,CSV!$Y:$Y,"&gt;8")/$B203</f>
        <v>0.7</v>
      </c>
      <c r="P203" s="8">
        <f>COUNTIFS(CSV!$B:$B,$A203,CSV!$Y:$Y,"&gt;8")/$C203</f>
        <v>0.6</v>
      </c>
      <c r="Q203" s="11">
        <f>(COUNTIFS(CSV!$A:$A,$A203,CSV!$Y:$Y,"&gt;10") +COUNTIFS(CSV!$B:$B,$A203,CSV!$Y:$Y,"&gt;10"))/$D203</f>
        <v>0.5</v>
      </c>
      <c r="R203" s="8">
        <f>COUNTIFS(CSV!$A:$A,$A203,CSV!$Y:$Y,"&gt;10")/$B203</f>
        <v>0.6</v>
      </c>
      <c r="S203" s="8">
        <f>COUNTIFS(CSV!$B:$B,$A203,CSV!$Y:$Y,"&gt;10")/$C203</f>
        <v>0.4</v>
      </c>
      <c r="T203" s="11">
        <f>(COUNTIFS(CSV!$A:$A,$A203,CSV!$Y:$Y,"&lt;12") +COUNTIFS(CSV!$B:$B,$A203,CSV!$Y:$Y,"&lt;12"))/$D203</f>
        <v>0.75</v>
      </c>
      <c r="U203" s="8">
        <f>COUNTIFS(CSV!$A:$A,$A203,CSV!$Y:$Y,"&lt;12")/$B203</f>
        <v>0.6</v>
      </c>
      <c r="V203" s="8">
        <f>COUNTIFS(CSV!$B:$B,$A203,CSV!$Y:$Y,"&lt;12")/$C203</f>
        <v>0.9</v>
      </c>
    </row>
    <row r="204" spans="1:22" x14ac:dyDescent="0.3">
      <c r="A204" s="62" t="s">
        <v>316</v>
      </c>
      <c r="B204" s="9">
        <f>COUNTIF(CSV!A:A,A204)</f>
        <v>9</v>
      </c>
      <c r="C204" s="4">
        <f>COUNTIF(CSV!B:B,A204)</f>
        <v>10</v>
      </c>
      <c r="D204" s="4">
        <f>B204+C204</f>
        <v>19</v>
      </c>
      <c r="E204" s="10">
        <f>(SUMIF(CSV!$A:$A,$A204,CSV!$Y:$Y)  + SUMIF(CSV!$B:$B,$A204,CSV!$Y:$Y) )/$D204</f>
        <v>10</v>
      </c>
      <c r="F204" s="6">
        <f>SUMIF(CSV!$A:$A,$A204,CSV!$Y:$Y)/$B204</f>
        <v>10.666666666666666</v>
      </c>
      <c r="G204" s="6">
        <f>SUMIF(CSV!$B:$B,$A204,CSV!$Y:$Y)/$C204</f>
        <v>9.4</v>
      </c>
      <c r="H204" s="10">
        <f>(SUMIF(CSV!$A:$A,$A204,CSV!$U:$U)  + SUMIF(CSV!$B:$B,$A204,CSV!$V:$V) )/$D204</f>
        <v>4.6842105263157894</v>
      </c>
      <c r="I204" s="6">
        <f>SUMIF(CSV!$A:$A,$A204,CSV!$U:$U)/$B204</f>
        <v>6.666666666666667</v>
      </c>
      <c r="J204" s="6">
        <f>SUMIF(CSV!$B:$B,$A204,CSV!$V:$V)/$C204</f>
        <v>2.9</v>
      </c>
      <c r="K204" s="10">
        <f>(SUMIF(CSV!$A:$A,$A204,CSV!$W:$W)  + SUMIF(CSV!$B:$B,$A204,CSV!$X:$X) )/$D204</f>
        <v>5.3157894736842106</v>
      </c>
      <c r="L204" s="6">
        <f>SUMIF(CSV!$A:$A,$A204,CSV!$W:$W)/$B204</f>
        <v>4</v>
      </c>
      <c r="M204" s="6">
        <f>SUMIF(CSV!$B:$B,$A204,CSV!$X:$X)/$C204</f>
        <v>6.5</v>
      </c>
      <c r="N204" s="11">
        <f>(COUNTIFS(CSV!$A:$A,$A204,CSV!$Y:$Y,"&gt;8") +COUNTIFS(CSV!$B:$B,$A204,CSV!$Y:$Y,"&gt;8"))/$D204</f>
        <v>0.68421052631578949</v>
      </c>
      <c r="O204" s="8">
        <f>COUNTIFS(CSV!$A:$A,$A204,CSV!$Y:$Y,"&gt;8")/$B204</f>
        <v>0.66666666666666663</v>
      </c>
      <c r="P204" s="8">
        <f>COUNTIFS(CSV!$B:$B,$A204,CSV!$Y:$Y,"&gt;8")/$C204</f>
        <v>0.7</v>
      </c>
      <c r="Q204" s="11">
        <f>(COUNTIFS(CSV!$A:$A,$A204,CSV!$Y:$Y,"&gt;10") +COUNTIFS(CSV!$B:$B,$A204,CSV!$Y:$Y,"&gt;10"))/$D204</f>
        <v>0.47368421052631576</v>
      </c>
      <c r="R204" s="8">
        <f>COUNTIFS(CSV!$A:$A,$A204,CSV!$Y:$Y,"&gt;10")/$B204</f>
        <v>0.55555555555555558</v>
      </c>
      <c r="S204" s="8">
        <f>COUNTIFS(CSV!$B:$B,$A204,CSV!$Y:$Y,"&gt;10")/$C204</f>
        <v>0.4</v>
      </c>
      <c r="T204" s="11">
        <f>(COUNTIFS(CSV!$A:$A,$A204,CSV!$Y:$Y,"&lt;12") +COUNTIFS(CSV!$B:$B,$A204,CSV!$Y:$Y,"&lt;12"))/$D204</f>
        <v>0.68421052631578949</v>
      </c>
      <c r="U204" s="8">
        <f>COUNTIFS(CSV!$A:$A,$A204,CSV!$Y:$Y,"&lt;12")/$B204</f>
        <v>0.55555555555555558</v>
      </c>
      <c r="V204" s="8">
        <f>COUNTIFS(CSV!$B:$B,$A204,CSV!$Y:$Y,"&lt;12")/$C204</f>
        <v>0.8</v>
      </c>
    </row>
    <row r="205" spans="1:22" x14ac:dyDescent="0.3">
      <c r="A205" s="62" t="s">
        <v>304</v>
      </c>
      <c r="B205" s="9">
        <f>COUNTIF(CSV!A:A,A205)</f>
        <v>9</v>
      </c>
      <c r="C205" s="4">
        <f>COUNTIF(CSV!B:B,A205)</f>
        <v>10</v>
      </c>
      <c r="D205" s="4">
        <f t="shared" si="6"/>
        <v>19</v>
      </c>
      <c r="E205" s="10">
        <f>(SUMIF(CSV!$A:$A,$A205,CSV!$Y:$Y)  + SUMIF(CSV!$B:$B,$A205,CSV!$Y:$Y) )/$D205</f>
        <v>11.157894736842104</v>
      </c>
      <c r="F205" s="6">
        <f>SUMIF(CSV!$A:$A,$A205,CSV!$Y:$Y)/$B205</f>
        <v>11</v>
      </c>
      <c r="G205" s="6">
        <f>SUMIF(CSV!$B:$B,$A205,CSV!$Y:$Y)/$C205</f>
        <v>11.3</v>
      </c>
      <c r="H205" s="10">
        <f>(SUMIF(CSV!$A:$A,$A205,CSV!$U:$U)  + SUMIF(CSV!$B:$B,$A205,CSV!$V:$V) )/$D205</f>
        <v>5.4736842105263159</v>
      </c>
      <c r="I205" s="6">
        <f>SUMIF(CSV!$A:$A,$A205,CSV!$U:$U)/$B205</f>
        <v>6.666666666666667</v>
      </c>
      <c r="J205" s="6">
        <f>SUMIF(CSV!$B:$B,$A205,CSV!$V:$V)/$C205</f>
        <v>4.4000000000000004</v>
      </c>
      <c r="K205" s="10">
        <f>(SUMIF(CSV!$A:$A,$A205,CSV!$W:$W)  + SUMIF(CSV!$B:$B,$A205,CSV!$X:$X) )/$D205</f>
        <v>5.6842105263157894</v>
      </c>
      <c r="L205" s="6">
        <f>SUMIF(CSV!$A:$A,$A205,CSV!$W:$W)/$B205</f>
        <v>4.333333333333333</v>
      </c>
      <c r="M205" s="6">
        <f>SUMIF(CSV!$B:$B,$A205,CSV!$X:$X)/$C205</f>
        <v>6.9</v>
      </c>
      <c r="N205" s="11">
        <f>(COUNTIFS(CSV!$A:$A,$A205,CSV!$Y:$Y,"&gt;8") +COUNTIFS(CSV!$B:$B,$A205,CSV!$Y:$Y,"&gt;8"))/$D205</f>
        <v>0.68421052631578949</v>
      </c>
      <c r="O205" s="8">
        <f>COUNTIFS(CSV!$A:$A,$A205,CSV!$Y:$Y,"&gt;8")/$B205</f>
        <v>0.66666666666666663</v>
      </c>
      <c r="P205" s="8">
        <f>COUNTIFS(CSV!$B:$B,$A205,CSV!$Y:$Y,"&gt;8")/$C205</f>
        <v>0.7</v>
      </c>
      <c r="Q205" s="11">
        <f>(COUNTIFS(CSV!$A:$A,$A205,CSV!$Y:$Y,"&gt;10") +COUNTIFS(CSV!$B:$B,$A205,CSV!$Y:$Y,"&gt;10"))/$D205</f>
        <v>0.57894736842105265</v>
      </c>
      <c r="R205" s="8">
        <f>COUNTIFS(CSV!$A:$A,$A205,CSV!$Y:$Y,"&gt;10")/$B205</f>
        <v>0.55555555555555558</v>
      </c>
      <c r="S205" s="8">
        <f>COUNTIFS(CSV!$B:$B,$A205,CSV!$Y:$Y,"&gt;10")/$C205</f>
        <v>0.6</v>
      </c>
      <c r="T205" s="11">
        <f>(COUNTIFS(CSV!$A:$A,$A205,CSV!$Y:$Y,"&lt;12") +COUNTIFS(CSV!$B:$B,$A205,CSV!$Y:$Y,"&lt;12"))/$D205</f>
        <v>0.47368421052631576</v>
      </c>
      <c r="U205" s="8">
        <f>COUNTIFS(CSV!$A:$A,$A205,CSV!$Y:$Y,"&lt;12")/$B205</f>
        <v>0.55555555555555558</v>
      </c>
      <c r="V205" s="8">
        <f>COUNTIFS(CSV!$B:$B,$A205,CSV!$Y:$Y,"&lt;12")/$C205</f>
        <v>0.4</v>
      </c>
    </row>
    <row r="206" spans="1:22" x14ac:dyDescent="0.3">
      <c r="A206" s="62" t="s">
        <v>308</v>
      </c>
      <c r="B206" s="9">
        <f>COUNTIF(CSV!A:A,A206)</f>
        <v>9</v>
      </c>
      <c r="C206" s="4">
        <f>COUNTIF(CSV!B:B,A206)</f>
        <v>11</v>
      </c>
      <c r="D206" s="4">
        <f t="shared" si="6"/>
        <v>20</v>
      </c>
      <c r="E206" s="10">
        <f>(SUMIF(CSV!$A:$A,$A206,CSV!$Y:$Y)  + SUMIF(CSV!$B:$B,$A206,CSV!$Y:$Y) )/$D206</f>
        <v>10.4</v>
      </c>
      <c r="F206" s="6">
        <f>SUMIF(CSV!$A:$A,$A206,CSV!$Y:$Y)/$B206</f>
        <v>10</v>
      </c>
      <c r="G206" s="6">
        <f>SUMIF(CSV!$B:$B,$A206,CSV!$Y:$Y)/$C206</f>
        <v>10.727272727272727</v>
      </c>
      <c r="H206" s="10">
        <f>(SUMIF(CSV!$A:$A,$A206,CSV!$U:$U)  + SUMIF(CSV!$B:$B,$A206,CSV!$V:$V) )/$D206</f>
        <v>5.55</v>
      </c>
      <c r="I206" s="6">
        <f>SUMIF(CSV!$A:$A,$A206,CSV!$U:$U)/$B206</f>
        <v>5.666666666666667</v>
      </c>
      <c r="J206" s="6">
        <f>SUMIF(CSV!$B:$B,$A206,CSV!$V:$V)/$C206</f>
        <v>5.4545454545454541</v>
      </c>
      <c r="K206" s="10">
        <f>(SUMIF(CSV!$A:$A,$A206,CSV!$W:$W)  + SUMIF(CSV!$B:$B,$A206,CSV!$X:$X) )/$D206</f>
        <v>4.8499999999999996</v>
      </c>
      <c r="L206" s="6">
        <f>SUMIF(CSV!$A:$A,$A206,CSV!$W:$W)/$B206</f>
        <v>4.333333333333333</v>
      </c>
      <c r="M206" s="6">
        <f>SUMIF(CSV!$B:$B,$A206,CSV!$X:$X)/$C206</f>
        <v>5.2727272727272725</v>
      </c>
      <c r="N206" s="11">
        <f>(COUNTIFS(CSV!$A:$A,$A206,CSV!$Y:$Y,"&gt;8") +COUNTIFS(CSV!$B:$B,$A206,CSV!$Y:$Y,"&gt;8"))/$D206</f>
        <v>0.75</v>
      </c>
      <c r="O206" s="8">
        <f>COUNTIFS(CSV!$A:$A,$A206,CSV!$Y:$Y,"&gt;8")/$B206</f>
        <v>0.66666666666666663</v>
      </c>
      <c r="P206" s="8">
        <f>COUNTIFS(CSV!$B:$B,$A206,CSV!$Y:$Y,"&gt;8")/$C206</f>
        <v>0.81818181818181823</v>
      </c>
      <c r="Q206" s="11">
        <f>(COUNTIFS(CSV!$A:$A,$A206,CSV!$Y:$Y,"&gt;10") +COUNTIFS(CSV!$B:$B,$A206,CSV!$Y:$Y,"&gt;10"))/$D206</f>
        <v>0.45</v>
      </c>
      <c r="R206" s="8">
        <f>COUNTIFS(CSV!$A:$A,$A206,CSV!$Y:$Y,"&gt;10")/$B206</f>
        <v>0.33333333333333331</v>
      </c>
      <c r="S206" s="8">
        <f>COUNTIFS(CSV!$B:$B,$A206,CSV!$Y:$Y,"&gt;10")/$C206</f>
        <v>0.54545454545454541</v>
      </c>
      <c r="T206" s="11">
        <f>(COUNTIFS(CSV!$A:$A,$A206,CSV!$Y:$Y,"&lt;12") +COUNTIFS(CSV!$B:$B,$A206,CSV!$Y:$Y,"&lt;12"))/$D206</f>
        <v>0.65</v>
      </c>
      <c r="U206" s="8">
        <f>COUNTIFS(CSV!$A:$A,$A206,CSV!$Y:$Y,"&lt;12")/$B206</f>
        <v>0.77777777777777779</v>
      </c>
      <c r="V206" s="8">
        <f>COUNTIFS(CSV!$B:$B,$A206,CSV!$Y:$Y,"&lt;12")/$C206</f>
        <v>0.54545454545454541</v>
      </c>
    </row>
    <row r="207" spans="1:22" x14ac:dyDescent="0.3">
      <c r="A207" s="62" t="s">
        <v>305</v>
      </c>
      <c r="B207" s="9">
        <f>COUNTIF(CSV!A:A,A207)</f>
        <v>10</v>
      </c>
      <c r="C207" s="4">
        <f>COUNTIF(CSV!B:B,A207)</f>
        <v>10</v>
      </c>
      <c r="D207" s="4">
        <f t="shared" si="6"/>
        <v>20</v>
      </c>
      <c r="E207" s="10">
        <f>(SUMIF(CSV!$A:$A,$A207,CSV!$Y:$Y)  + SUMIF(CSV!$B:$B,$A207,CSV!$Y:$Y) )/$D207</f>
        <v>9.35</v>
      </c>
      <c r="F207" s="6">
        <f>SUMIF(CSV!$A:$A,$A207,CSV!$Y:$Y)/$B207</f>
        <v>10.1</v>
      </c>
      <c r="G207" s="6">
        <f>SUMIF(CSV!$B:$B,$A207,CSV!$Y:$Y)/$C207</f>
        <v>8.6</v>
      </c>
      <c r="H207" s="10">
        <f>(SUMIF(CSV!$A:$A,$A207,CSV!$U:$U)  + SUMIF(CSV!$B:$B,$A207,CSV!$V:$V) )/$D207</f>
        <v>5.45</v>
      </c>
      <c r="I207" s="6">
        <f>SUMIF(CSV!$A:$A,$A207,CSV!$U:$U)/$B207</f>
        <v>6.6</v>
      </c>
      <c r="J207" s="6">
        <f>SUMIF(CSV!$B:$B,$A207,CSV!$V:$V)/$C207</f>
        <v>4.3</v>
      </c>
      <c r="K207" s="10">
        <f>(SUMIF(CSV!$A:$A,$A207,CSV!$W:$W)  + SUMIF(CSV!$B:$B,$A207,CSV!$X:$X) )/$D207</f>
        <v>3.9</v>
      </c>
      <c r="L207" s="6">
        <f>SUMIF(CSV!$A:$A,$A207,CSV!$W:$W)/$B207</f>
        <v>3.5</v>
      </c>
      <c r="M207" s="6">
        <f>SUMIF(CSV!$B:$B,$A207,CSV!$X:$X)/$C207</f>
        <v>4.3</v>
      </c>
      <c r="N207" s="11">
        <f>(COUNTIFS(CSV!$A:$A,$A207,CSV!$Y:$Y,"&gt;8") +COUNTIFS(CSV!$B:$B,$A207,CSV!$Y:$Y,"&gt;8"))/$D207</f>
        <v>0.55000000000000004</v>
      </c>
      <c r="O207" s="8">
        <f>COUNTIFS(CSV!$A:$A,$A207,CSV!$Y:$Y,"&gt;8")/$B207</f>
        <v>0.7</v>
      </c>
      <c r="P207" s="8">
        <f>COUNTIFS(CSV!$B:$B,$A207,CSV!$Y:$Y,"&gt;8")/$C207</f>
        <v>0.4</v>
      </c>
      <c r="Q207" s="11">
        <f>(COUNTIFS(CSV!$A:$A,$A207,CSV!$Y:$Y,"&gt;10") +COUNTIFS(CSV!$B:$B,$A207,CSV!$Y:$Y,"&gt;10"))/$D207</f>
        <v>0.35</v>
      </c>
      <c r="R207" s="8">
        <f>COUNTIFS(CSV!$A:$A,$A207,CSV!$Y:$Y,"&gt;10")/$B207</f>
        <v>0.5</v>
      </c>
      <c r="S207" s="8">
        <f>COUNTIFS(CSV!$B:$B,$A207,CSV!$Y:$Y,"&gt;10")/$C207</f>
        <v>0.2</v>
      </c>
      <c r="T207" s="11">
        <f>(COUNTIFS(CSV!$A:$A,$A207,CSV!$Y:$Y,"&lt;12") +COUNTIFS(CSV!$B:$B,$A207,CSV!$Y:$Y,"&lt;12"))/$D207</f>
        <v>0.75</v>
      </c>
      <c r="U207" s="8">
        <f>COUNTIFS(CSV!$A:$A,$A207,CSV!$Y:$Y,"&lt;12")/$B207</f>
        <v>0.7</v>
      </c>
      <c r="V207" s="8">
        <f>COUNTIFS(CSV!$B:$B,$A207,CSV!$Y:$Y,"&lt;12")/$C207</f>
        <v>0.8</v>
      </c>
    </row>
    <row r="208" spans="1:22" x14ac:dyDescent="0.3">
      <c r="A208" s="62" t="s">
        <v>311</v>
      </c>
      <c r="B208" s="9">
        <f>COUNTIF(CSV!A:A,A208)</f>
        <v>10</v>
      </c>
      <c r="C208" s="4">
        <f>COUNTIF(CSV!B:B,A208)</f>
        <v>9</v>
      </c>
      <c r="D208" s="4">
        <f t="shared" si="6"/>
        <v>19</v>
      </c>
      <c r="E208" s="10">
        <f>(SUMIF(CSV!$A:$A,$A208,CSV!$Y:$Y)  + SUMIF(CSV!$B:$B,$A208,CSV!$Y:$Y) )/$D208</f>
        <v>10.684210526315789</v>
      </c>
      <c r="F208" s="6">
        <f>SUMIF(CSV!$A:$A,$A208,CSV!$Y:$Y)/$B208</f>
        <v>9.9</v>
      </c>
      <c r="G208" s="6">
        <f>SUMIF(CSV!$B:$B,$A208,CSV!$Y:$Y)/$C208</f>
        <v>11.555555555555555</v>
      </c>
      <c r="H208" s="10">
        <f>(SUMIF(CSV!$A:$A,$A208,CSV!$U:$U)  + SUMIF(CSV!$B:$B,$A208,CSV!$V:$V) )/$D208</f>
        <v>4.5789473684210522</v>
      </c>
      <c r="I208" s="6">
        <f>SUMIF(CSV!$A:$A,$A208,CSV!$U:$U)/$B208</f>
        <v>6.2</v>
      </c>
      <c r="J208" s="6">
        <f>SUMIF(CSV!$B:$B,$A208,CSV!$V:$V)/$C208</f>
        <v>2.7777777777777777</v>
      </c>
      <c r="K208" s="10">
        <f>(SUMIF(CSV!$A:$A,$A208,CSV!$W:$W)  + SUMIF(CSV!$B:$B,$A208,CSV!$X:$X) )/$D208</f>
        <v>6.1052631578947372</v>
      </c>
      <c r="L208" s="6">
        <f>SUMIF(CSV!$A:$A,$A208,CSV!$W:$W)/$B208</f>
        <v>3.7</v>
      </c>
      <c r="M208" s="6">
        <f>SUMIF(CSV!$B:$B,$A208,CSV!$X:$X)/$C208</f>
        <v>8.7777777777777786</v>
      </c>
      <c r="N208" s="11">
        <f>(COUNTIFS(CSV!$A:$A,$A208,CSV!$Y:$Y,"&gt;8") +COUNTIFS(CSV!$B:$B,$A208,CSV!$Y:$Y,"&gt;8"))/$D208</f>
        <v>0.84210526315789469</v>
      </c>
      <c r="O208" s="8">
        <f>COUNTIFS(CSV!$A:$A,$A208,CSV!$Y:$Y,"&gt;8")/$B208</f>
        <v>0.8</v>
      </c>
      <c r="P208" s="8">
        <f>COUNTIFS(CSV!$B:$B,$A208,CSV!$Y:$Y,"&gt;8")/$C208</f>
        <v>0.88888888888888884</v>
      </c>
      <c r="Q208" s="11">
        <f>(COUNTIFS(CSV!$A:$A,$A208,CSV!$Y:$Y,"&gt;10") +COUNTIFS(CSV!$B:$B,$A208,CSV!$Y:$Y,"&gt;10"))/$D208</f>
        <v>0.42105263157894735</v>
      </c>
      <c r="R208" s="8">
        <f>COUNTIFS(CSV!$A:$A,$A208,CSV!$Y:$Y,"&gt;10")/$B208</f>
        <v>0.2</v>
      </c>
      <c r="S208" s="8">
        <f>COUNTIFS(CSV!$B:$B,$A208,CSV!$Y:$Y,"&gt;10")/$C208</f>
        <v>0.66666666666666663</v>
      </c>
      <c r="T208" s="11">
        <f>(COUNTIFS(CSV!$A:$A,$A208,CSV!$Y:$Y,"&lt;12") +COUNTIFS(CSV!$B:$B,$A208,CSV!$Y:$Y,"&lt;12"))/$D208</f>
        <v>0.57894736842105265</v>
      </c>
      <c r="U208" s="8">
        <f>COUNTIFS(CSV!$A:$A,$A208,CSV!$Y:$Y,"&lt;12")/$B208</f>
        <v>0.8</v>
      </c>
      <c r="V208" s="8">
        <f>COUNTIFS(CSV!$B:$B,$A208,CSV!$Y:$Y,"&lt;12")/$C208</f>
        <v>0.33333333333333331</v>
      </c>
    </row>
    <row r="209" spans="1:22" x14ac:dyDescent="0.3">
      <c r="A209" s="62" t="s">
        <v>357</v>
      </c>
      <c r="B209" s="9">
        <f>COUNTIF(CSV!A:A,A209)</f>
        <v>6</v>
      </c>
      <c r="C209" s="4">
        <f>COUNTIF(CSV!B:B,A209)</f>
        <v>6</v>
      </c>
      <c r="D209" s="4">
        <f t="shared" ref="D209:D272" si="7">B209+C209</f>
        <v>12</v>
      </c>
      <c r="E209" s="10">
        <f>(SUMIF(CSV!$A:$A,$A209,CSV!$Y:$Y)  + SUMIF(CSV!$B:$B,$A209,CSV!$Y:$Y) )/$D209</f>
        <v>10.083333333333334</v>
      </c>
      <c r="F209" s="6">
        <f>SUMIF(CSV!$A:$A,$A209,CSV!$Y:$Y)/$B209</f>
        <v>8.1666666666666661</v>
      </c>
      <c r="G209" s="6">
        <f>SUMIF(CSV!$B:$B,$A209,CSV!$Y:$Y)/$C209</f>
        <v>12</v>
      </c>
      <c r="H209" s="10">
        <f>(SUMIF(CSV!$A:$A,$A209,CSV!$U:$U)  + SUMIF(CSV!$B:$B,$A209,CSV!$V:$V) )/$D209</f>
        <v>5.416666666666667</v>
      </c>
      <c r="I209" s="6">
        <f>SUMIF(CSV!$A:$A,$A209,CSV!$U:$U)/$B209</f>
        <v>5.166666666666667</v>
      </c>
      <c r="J209" s="6">
        <f>SUMIF(CSV!$B:$B,$A209,CSV!$V:$V)/$C209</f>
        <v>5.666666666666667</v>
      </c>
      <c r="K209" s="10">
        <f>(SUMIF(CSV!$A:$A,$A209,CSV!$W:$W)  + SUMIF(CSV!$B:$B,$A209,CSV!$X:$X) )/$D209</f>
        <v>4.666666666666667</v>
      </c>
      <c r="L209" s="6">
        <f>SUMIF(CSV!$A:$A,$A209,CSV!$W:$W)/$B209</f>
        <v>3</v>
      </c>
      <c r="M209" s="6">
        <f>SUMIF(CSV!$B:$B,$A209,CSV!$X:$X)/$C209</f>
        <v>6.333333333333333</v>
      </c>
      <c r="N209" s="11">
        <f>(COUNTIFS(CSV!$A:$A,$A209,CSV!$Y:$Y,"&gt;8") +COUNTIFS(CSV!$B:$B,$A209,CSV!$Y:$Y,"&gt;8"))/$D209</f>
        <v>0.66666666666666663</v>
      </c>
      <c r="O209" s="8">
        <f>COUNTIFS(CSV!$A:$A,$A209,CSV!$Y:$Y,"&gt;8")/$B209</f>
        <v>0.33333333333333331</v>
      </c>
      <c r="P209" s="8">
        <f>COUNTIFS(CSV!$B:$B,$A209,CSV!$Y:$Y,"&gt;8")/$C209</f>
        <v>1</v>
      </c>
      <c r="Q209" s="11">
        <f>(COUNTIFS(CSV!$A:$A,$A209,CSV!$Y:$Y,"&gt;10") +COUNTIFS(CSV!$B:$B,$A209,CSV!$Y:$Y,"&gt;10"))/$D209</f>
        <v>0.5</v>
      </c>
      <c r="R209" s="8">
        <f>COUNTIFS(CSV!$A:$A,$A209,CSV!$Y:$Y,"&gt;10")/$B209</f>
        <v>0.16666666666666666</v>
      </c>
      <c r="S209" s="8">
        <f>COUNTIFS(CSV!$B:$B,$A209,CSV!$Y:$Y,"&gt;10")/$C209</f>
        <v>0.83333333333333337</v>
      </c>
      <c r="T209" s="11">
        <f>(COUNTIFS(CSV!$A:$A,$A209,CSV!$Y:$Y,"&lt;12") +COUNTIFS(CSV!$B:$B,$A209,CSV!$Y:$Y,"&lt;12"))/$D209</f>
        <v>0.58333333333333337</v>
      </c>
      <c r="U209" s="8">
        <f>COUNTIFS(CSV!$A:$A,$A209,CSV!$Y:$Y,"&lt;12")/$B209</f>
        <v>0.83333333333333337</v>
      </c>
      <c r="V209" s="8">
        <f>COUNTIFS(CSV!$B:$B,$A209,CSV!$Y:$Y,"&lt;12")/$C209</f>
        <v>0.33333333333333331</v>
      </c>
    </row>
    <row r="210" spans="1:22" x14ac:dyDescent="0.3">
      <c r="A210" s="62" t="s">
        <v>351</v>
      </c>
      <c r="B210" s="9">
        <f>COUNTIF(CSV!A:A,A210)</f>
        <v>4</v>
      </c>
      <c r="C210" s="4">
        <f>COUNTIF(CSV!B:B,A210)</f>
        <v>5</v>
      </c>
      <c r="D210" s="4">
        <f t="shared" si="7"/>
        <v>9</v>
      </c>
      <c r="E210" s="10">
        <f>(SUMIF(CSV!$A:$A,$A210,CSV!$Y:$Y)  + SUMIF(CSV!$B:$B,$A210,CSV!$Y:$Y) )/$D210</f>
        <v>9</v>
      </c>
      <c r="F210" s="6">
        <f>SUMIF(CSV!$A:$A,$A210,CSV!$Y:$Y)/$B210</f>
        <v>8.25</v>
      </c>
      <c r="G210" s="6">
        <f>SUMIF(CSV!$B:$B,$A210,CSV!$Y:$Y)/$C210</f>
        <v>9.6</v>
      </c>
      <c r="H210" s="10">
        <f>(SUMIF(CSV!$A:$A,$A210,CSV!$U:$U)  + SUMIF(CSV!$B:$B,$A210,CSV!$V:$V) )/$D210</f>
        <v>4.666666666666667</v>
      </c>
      <c r="I210" s="6">
        <f>SUMIF(CSV!$A:$A,$A210,CSV!$U:$U)/$B210</f>
        <v>6</v>
      </c>
      <c r="J210" s="6">
        <f>SUMIF(CSV!$B:$B,$A210,CSV!$V:$V)/$C210</f>
        <v>3.6</v>
      </c>
      <c r="K210" s="10">
        <f>(SUMIF(CSV!$A:$A,$A210,CSV!$W:$W)  + SUMIF(CSV!$B:$B,$A210,CSV!$X:$X) )/$D210</f>
        <v>4.333333333333333</v>
      </c>
      <c r="L210" s="6">
        <f>SUMIF(CSV!$A:$A,$A210,CSV!$W:$W)/$B210</f>
        <v>2.25</v>
      </c>
      <c r="M210" s="6">
        <f>SUMIF(CSV!$B:$B,$A210,CSV!$X:$X)/$C210</f>
        <v>6</v>
      </c>
      <c r="N210" s="11">
        <f>(COUNTIFS(CSV!$A:$A,$A210,CSV!$Y:$Y,"&gt;8") +COUNTIFS(CSV!$B:$B,$A210,CSV!$Y:$Y,"&gt;8"))/$D210</f>
        <v>0.66666666666666663</v>
      </c>
      <c r="O210" s="8">
        <f>COUNTIFS(CSV!$A:$A,$A210,CSV!$Y:$Y,"&gt;8")/$B210</f>
        <v>0.5</v>
      </c>
      <c r="P210" s="8">
        <f>COUNTIFS(CSV!$B:$B,$A210,CSV!$Y:$Y,"&gt;8")/$C210</f>
        <v>0.8</v>
      </c>
      <c r="Q210" s="11">
        <f>(COUNTIFS(CSV!$A:$A,$A210,CSV!$Y:$Y,"&gt;10") +COUNTIFS(CSV!$B:$B,$A210,CSV!$Y:$Y,"&gt;10"))/$D210</f>
        <v>0.22222222222222221</v>
      </c>
      <c r="R210" s="8">
        <f>COUNTIFS(CSV!$A:$A,$A210,CSV!$Y:$Y,"&gt;10")/$B210</f>
        <v>0.25</v>
      </c>
      <c r="S210" s="8">
        <f>COUNTIFS(CSV!$B:$B,$A210,CSV!$Y:$Y,"&gt;10")/$C210</f>
        <v>0.2</v>
      </c>
      <c r="T210" s="11">
        <f>(COUNTIFS(CSV!$A:$A,$A210,CSV!$Y:$Y,"&lt;12") +COUNTIFS(CSV!$B:$B,$A210,CSV!$Y:$Y,"&lt;12"))/$D210</f>
        <v>0.77777777777777779</v>
      </c>
      <c r="U210" s="8">
        <f>COUNTIFS(CSV!$A:$A,$A210,CSV!$Y:$Y,"&lt;12")/$B210</f>
        <v>0.75</v>
      </c>
      <c r="V210" s="8">
        <f>COUNTIFS(CSV!$B:$B,$A210,CSV!$Y:$Y,"&lt;12")/$C210</f>
        <v>0.8</v>
      </c>
    </row>
    <row r="211" spans="1:22" x14ac:dyDescent="0.3">
      <c r="A211" s="62" t="s">
        <v>356</v>
      </c>
      <c r="B211" s="9">
        <f>COUNTIF(CSV!A:A,A211)</f>
        <v>5</v>
      </c>
      <c r="C211" s="4">
        <f>COUNTIF(CSV!B:B,A211)</f>
        <v>6</v>
      </c>
      <c r="D211" s="4">
        <f t="shared" si="7"/>
        <v>11</v>
      </c>
      <c r="E211" s="10">
        <f>(SUMIF(CSV!$A:$A,$A211,CSV!$Y:$Y)  + SUMIF(CSV!$B:$B,$A211,CSV!$Y:$Y) )/$D211</f>
        <v>8.0909090909090917</v>
      </c>
      <c r="F211" s="6">
        <f>SUMIF(CSV!$A:$A,$A211,CSV!$Y:$Y)/$B211</f>
        <v>9.1999999999999993</v>
      </c>
      <c r="G211" s="6">
        <f>SUMIF(CSV!$B:$B,$A211,CSV!$Y:$Y)/$C211</f>
        <v>7.166666666666667</v>
      </c>
      <c r="H211" s="10">
        <f>(SUMIF(CSV!$A:$A,$A211,CSV!$U:$U)  + SUMIF(CSV!$B:$B,$A211,CSV!$V:$V) )/$D211</f>
        <v>3.9090909090909092</v>
      </c>
      <c r="I211" s="6">
        <f>SUMIF(CSV!$A:$A,$A211,CSV!$U:$U)/$B211</f>
        <v>5.4</v>
      </c>
      <c r="J211" s="6">
        <f>SUMIF(CSV!$B:$B,$A211,CSV!$V:$V)/$C211</f>
        <v>2.6666666666666665</v>
      </c>
      <c r="K211" s="10">
        <f>(SUMIF(CSV!$A:$A,$A211,CSV!$W:$W)  + SUMIF(CSV!$B:$B,$A211,CSV!$X:$X) )/$D211</f>
        <v>4.1818181818181817</v>
      </c>
      <c r="L211" s="6">
        <f>SUMIF(CSV!$A:$A,$A211,CSV!$W:$W)/$B211</f>
        <v>3.8</v>
      </c>
      <c r="M211" s="6">
        <f>SUMIF(CSV!$B:$B,$A211,CSV!$X:$X)/$C211</f>
        <v>4.5</v>
      </c>
      <c r="N211" s="11">
        <f>(COUNTIFS(CSV!$A:$A,$A211,CSV!$Y:$Y,"&gt;8") +COUNTIFS(CSV!$B:$B,$A211,CSV!$Y:$Y,"&gt;8"))/$D211</f>
        <v>0.54545454545454541</v>
      </c>
      <c r="O211" s="8">
        <f>COUNTIFS(CSV!$A:$A,$A211,CSV!$Y:$Y,"&gt;8")/$B211</f>
        <v>0.6</v>
      </c>
      <c r="P211" s="8">
        <f>COUNTIFS(CSV!$B:$B,$A211,CSV!$Y:$Y,"&gt;8")/$C211</f>
        <v>0.5</v>
      </c>
      <c r="Q211" s="11">
        <f>(COUNTIFS(CSV!$A:$A,$A211,CSV!$Y:$Y,"&gt;10") +COUNTIFS(CSV!$B:$B,$A211,CSV!$Y:$Y,"&gt;10"))/$D211</f>
        <v>0.27272727272727271</v>
      </c>
      <c r="R211" s="8">
        <f>COUNTIFS(CSV!$A:$A,$A211,CSV!$Y:$Y,"&gt;10")/$B211</f>
        <v>0.4</v>
      </c>
      <c r="S211" s="8">
        <f>COUNTIFS(CSV!$B:$B,$A211,CSV!$Y:$Y,"&gt;10")/$C211</f>
        <v>0.16666666666666666</v>
      </c>
      <c r="T211" s="11">
        <f>(COUNTIFS(CSV!$A:$A,$A211,CSV!$Y:$Y,"&lt;12") +COUNTIFS(CSV!$B:$B,$A211,CSV!$Y:$Y,"&lt;12"))/$D211</f>
        <v>0.90909090909090906</v>
      </c>
      <c r="U211" s="8">
        <f>COUNTIFS(CSV!$A:$A,$A211,CSV!$Y:$Y,"&lt;12")/$B211</f>
        <v>0.8</v>
      </c>
      <c r="V211" s="8">
        <f>COUNTIFS(CSV!$B:$B,$A211,CSV!$Y:$Y,"&lt;12")/$C211</f>
        <v>1</v>
      </c>
    </row>
    <row r="212" spans="1:22" x14ac:dyDescent="0.3">
      <c r="A212" s="62" t="s">
        <v>353</v>
      </c>
      <c r="B212" s="9">
        <f>COUNTIF(CSV!A:A,A212)</f>
        <v>6</v>
      </c>
      <c r="C212" s="4">
        <f>COUNTIF(CSV!B:B,A212)</f>
        <v>5</v>
      </c>
      <c r="D212" s="4">
        <f t="shared" si="7"/>
        <v>11</v>
      </c>
      <c r="E212" s="10">
        <f>(SUMIF(CSV!$A:$A,$A212,CSV!$Y:$Y)  + SUMIF(CSV!$B:$B,$A212,CSV!$Y:$Y) )/$D212</f>
        <v>6.7272727272727275</v>
      </c>
      <c r="F212" s="6">
        <f>SUMIF(CSV!$A:$A,$A212,CSV!$Y:$Y)/$B212</f>
        <v>7.333333333333333</v>
      </c>
      <c r="G212" s="6">
        <f>SUMIF(CSV!$B:$B,$A212,CSV!$Y:$Y)/$C212</f>
        <v>6</v>
      </c>
      <c r="H212" s="10">
        <f>(SUMIF(CSV!$A:$A,$A212,CSV!$U:$U)  + SUMIF(CSV!$B:$B,$A212,CSV!$V:$V) )/$D212</f>
        <v>3.4545454545454546</v>
      </c>
      <c r="I212" s="6">
        <f>SUMIF(CSV!$A:$A,$A212,CSV!$U:$U)/$B212</f>
        <v>4.333333333333333</v>
      </c>
      <c r="J212" s="6">
        <f>SUMIF(CSV!$B:$B,$A212,CSV!$V:$V)/$C212</f>
        <v>2.4</v>
      </c>
      <c r="K212" s="10">
        <f>(SUMIF(CSV!$A:$A,$A212,CSV!$W:$W)  + SUMIF(CSV!$B:$B,$A212,CSV!$X:$X) )/$D212</f>
        <v>3.2727272727272729</v>
      </c>
      <c r="L212" s="6">
        <f>SUMIF(CSV!$A:$A,$A212,CSV!$W:$W)/$B212</f>
        <v>3</v>
      </c>
      <c r="M212" s="6">
        <f>SUMIF(CSV!$B:$B,$A212,CSV!$X:$X)/$C212</f>
        <v>3.6</v>
      </c>
      <c r="N212" s="11">
        <f>(COUNTIFS(CSV!$A:$A,$A212,CSV!$Y:$Y,"&gt;8") +COUNTIFS(CSV!$B:$B,$A212,CSV!$Y:$Y,"&gt;8"))/$D212</f>
        <v>0.18181818181818182</v>
      </c>
      <c r="O212" s="8">
        <f>COUNTIFS(CSV!$A:$A,$A212,CSV!$Y:$Y,"&gt;8")/$B212</f>
        <v>0.33333333333333331</v>
      </c>
      <c r="P212" s="8">
        <f>COUNTIFS(CSV!$B:$B,$A212,CSV!$Y:$Y,"&gt;8")/$C212</f>
        <v>0</v>
      </c>
      <c r="Q212" s="11">
        <f>(COUNTIFS(CSV!$A:$A,$A212,CSV!$Y:$Y,"&gt;10") +COUNTIFS(CSV!$B:$B,$A212,CSV!$Y:$Y,"&gt;10"))/$D212</f>
        <v>9.0909090909090912E-2</v>
      </c>
      <c r="R212" s="8">
        <f>COUNTIFS(CSV!$A:$A,$A212,CSV!$Y:$Y,"&gt;10")/$B212</f>
        <v>0.16666666666666666</v>
      </c>
      <c r="S212" s="8">
        <f>COUNTIFS(CSV!$B:$B,$A212,CSV!$Y:$Y,"&gt;10")/$C212</f>
        <v>0</v>
      </c>
      <c r="T212" s="11">
        <f>(COUNTIFS(CSV!$A:$A,$A212,CSV!$Y:$Y,"&lt;12") +COUNTIFS(CSV!$B:$B,$A212,CSV!$Y:$Y,"&lt;12"))/$D212</f>
        <v>0.90909090909090906</v>
      </c>
      <c r="U212" s="8">
        <f>COUNTIFS(CSV!$A:$A,$A212,CSV!$Y:$Y,"&lt;12")/$B212</f>
        <v>0.83333333333333337</v>
      </c>
      <c r="V212" s="8">
        <f>COUNTIFS(CSV!$B:$B,$A212,CSV!$Y:$Y,"&lt;12")/$C212</f>
        <v>1</v>
      </c>
    </row>
    <row r="213" spans="1:22" x14ac:dyDescent="0.3">
      <c r="A213" s="62" t="s">
        <v>355</v>
      </c>
      <c r="B213" s="9">
        <f>COUNTIF(CSV!A:A,A213)</f>
        <v>6</v>
      </c>
      <c r="C213" s="4">
        <f>COUNTIF(CSV!B:B,A213)</f>
        <v>6</v>
      </c>
      <c r="D213" s="4">
        <f t="shared" si="7"/>
        <v>12</v>
      </c>
      <c r="E213" s="10">
        <f>(SUMIF(CSV!$A:$A,$A213,CSV!$Y:$Y)  + SUMIF(CSV!$B:$B,$A213,CSV!$Y:$Y) )/$D213</f>
        <v>11.75</v>
      </c>
      <c r="F213" s="6">
        <f>SUMIF(CSV!$A:$A,$A213,CSV!$Y:$Y)/$B213</f>
        <v>11.333333333333334</v>
      </c>
      <c r="G213" s="6">
        <f>SUMIF(CSV!$B:$B,$A213,CSV!$Y:$Y)/$C213</f>
        <v>12.166666666666666</v>
      </c>
      <c r="H213" s="10">
        <f>(SUMIF(CSV!$A:$A,$A213,CSV!$U:$U)  + SUMIF(CSV!$B:$B,$A213,CSV!$V:$V) )/$D213</f>
        <v>4.833333333333333</v>
      </c>
      <c r="I213" s="6">
        <f>SUMIF(CSV!$A:$A,$A213,CSV!$U:$U)/$B213</f>
        <v>5.5</v>
      </c>
      <c r="J213" s="6">
        <f>SUMIF(CSV!$B:$B,$A213,CSV!$V:$V)/$C213</f>
        <v>4.166666666666667</v>
      </c>
      <c r="K213" s="10">
        <f>(SUMIF(CSV!$A:$A,$A213,CSV!$W:$W)  + SUMIF(CSV!$B:$B,$A213,CSV!$X:$X) )/$D213</f>
        <v>6.916666666666667</v>
      </c>
      <c r="L213" s="6">
        <f>SUMIF(CSV!$A:$A,$A213,CSV!$W:$W)/$B213</f>
        <v>5.833333333333333</v>
      </c>
      <c r="M213" s="6">
        <f>SUMIF(CSV!$B:$B,$A213,CSV!$X:$X)/$C213</f>
        <v>8</v>
      </c>
      <c r="N213" s="11">
        <f>(COUNTIFS(CSV!$A:$A,$A213,CSV!$Y:$Y,"&gt;8") +COUNTIFS(CSV!$B:$B,$A213,CSV!$Y:$Y,"&gt;8"))/$D213</f>
        <v>0.58333333333333337</v>
      </c>
      <c r="O213" s="8">
        <f>COUNTIFS(CSV!$A:$A,$A213,CSV!$Y:$Y,"&gt;8")/$B213</f>
        <v>0.66666666666666663</v>
      </c>
      <c r="P213" s="8">
        <f>COUNTIFS(CSV!$B:$B,$A213,CSV!$Y:$Y,"&gt;8")/$C213</f>
        <v>0.5</v>
      </c>
      <c r="Q213" s="11">
        <f>(COUNTIFS(CSV!$A:$A,$A213,CSV!$Y:$Y,"&gt;10") +COUNTIFS(CSV!$B:$B,$A213,CSV!$Y:$Y,"&gt;10"))/$D213</f>
        <v>0.5</v>
      </c>
      <c r="R213" s="8">
        <f>COUNTIFS(CSV!$A:$A,$A213,CSV!$Y:$Y,"&gt;10")/$B213</f>
        <v>0.5</v>
      </c>
      <c r="S213" s="8">
        <f>COUNTIFS(CSV!$B:$B,$A213,CSV!$Y:$Y,"&gt;10")/$C213</f>
        <v>0.5</v>
      </c>
      <c r="T213" s="11">
        <f>(COUNTIFS(CSV!$A:$A,$A213,CSV!$Y:$Y,"&lt;12") +COUNTIFS(CSV!$B:$B,$A213,CSV!$Y:$Y,"&lt;12"))/$D213</f>
        <v>0.58333333333333337</v>
      </c>
      <c r="U213" s="8">
        <f>COUNTIFS(CSV!$A:$A,$A213,CSV!$Y:$Y,"&lt;12")/$B213</f>
        <v>0.66666666666666663</v>
      </c>
      <c r="V213" s="8">
        <f>COUNTIFS(CSV!$B:$B,$A213,CSV!$Y:$Y,"&lt;12")/$C213</f>
        <v>0.5</v>
      </c>
    </row>
    <row r="214" spans="1:22" x14ac:dyDescent="0.3">
      <c r="A214" s="62" t="s">
        <v>354</v>
      </c>
      <c r="B214" s="9">
        <f>COUNTIF(CSV!A:A,A214)</f>
        <v>5</v>
      </c>
      <c r="C214" s="4">
        <f>COUNTIF(CSV!B:B,A214)</f>
        <v>7</v>
      </c>
      <c r="D214" s="4">
        <f t="shared" si="7"/>
        <v>12</v>
      </c>
      <c r="E214" s="10">
        <f>(SUMIF(CSV!$A:$A,$A214,CSV!$Y:$Y)  + SUMIF(CSV!$B:$B,$A214,CSV!$Y:$Y) )/$D214</f>
        <v>10.833333333333334</v>
      </c>
      <c r="F214" s="6">
        <f>SUMIF(CSV!$A:$A,$A214,CSV!$Y:$Y)/$B214</f>
        <v>11.8</v>
      </c>
      <c r="G214" s="6">
        <f>SUMIF(CSV!$B:$B,$A214,CSV!$Y:$Y)/$C214</f>
        <v>10.142857142857142</v>
      </c>
      <c r="H214" s="10">
        <f>(SUMIF(CSV!$A:$A,$A214,CSV!$U:$U)  + SUMIF(CSV!$B:$B,$A214,CSV!$V:$V) )/$D214</f>
        <v>4.166666666666667</v>
      </c>
      <c r="I214" s="6">
        <f>SUMIF(CSV!$A:$A,$A214,CSV!$U:$U)/$B214</f>
        <v>4.5999999999999996</v>
      </c>
      <c r="J214" s="6">
        <f>SUMIF(CSV!$B:$B,$A214,CSV!$V:$V)/$C214</f>
        <v>3.8571428571428572</v>
      </c>
      <c r="K214" s="10">
        <f>(SUMIF(CSV!$A:$A,$A214,CSV!$W:$W)  + SUMIF(CSV!$B:$B,$A214,CSV!$X:$X) )/$D214</f>
        <v>6.666666666666667</v>
      </c>
      <c r="L214" s="6">
        <f>SUMIF(CSV!$A:$A,$A214,CSV!$W:$W)/$B214</f>
        <v>7.2</v>
      </c>
      <c r="M214" s="6">
        <f>SUMIF(CSV!$B:$B,$A214,CSV!$X:$X)/$C214</f>
        <v>6.2857142857142856</v>
      </c>
      <c r="N214" s="11">
        <f>(COUNTIFS(CSV!$A:$A,$A214,CSV!$Y:$Y,"&gt;8") +COUNTIFS(CSV!$B:$B,$A214,CSV!$Y:$Y,"&gt;8"))/$D214</f>
        <v>0.75</v>
      </c>
      <c r="O214" s="8">
        <f>COUNTIFS(CSV!$A:$A,$A214,CSV!$Y:$Y,"&gt;8")/$B214</f>
        <v>0.8</v>
      </c>
      <c r="P214" s="8">
        <f>COUNTIFS(CSV!$B:$B,$A214,CSV!$Y:$Y,"&gt;8")/$C214</f>
        <v>0.7142857142857143</v>
      </c>
      <c r="Q214" s="11">
        <f>(COUNTIFS(CSV!$A:$A,$A214,CSV!$Y:$Y,"&gt;10") +COUNTIFS(CSV!$B:$B,$A214,CSV!$Y:$Y,"&gt;10"))/$D214</f>
        <v>0.33333333333333331</v>
      </c>
      <c r="R214" s="8">
        <f>COUNTIFS(CSV!$A:$A,$A214,CSV!$Y:$Y,"&gt;10")/$B214</f>
        <v>0.4</v>
      </c>
      <c r="S214" s="8">
        <f>COUNTIFS(CSV!$B:$B,$A214,CSV!$Y:$Y,"&gt;10")/$C214</f>
        <v>0.2857142857142857</v>
      </c>
      <c r="T214" s="11">
        <f>(COUNTIFS(CSV!$A:$A,$A214,CSV!$Y:$Y,"&lt;12") +COUNTIFS(CSV!$B:$B,$A214,CSV!$Y:$Y,"&lt;12"))/$D214</f>
        <v>0.66666666666666663</v>
      </c>
      <c r="U214" s="8">
        <f>COUNTIFS(CSV!$A:$A,$A214,CSV!$Y:$Y,"&lt;12")/$B214</f>
        <v>0.6</v>
      </c>
      <c r="V214" s="8">
        <f>COUNTIFS(CSV!$B:$B,$A214,CSV!$Y:$Y,"&lt;12")/$C214</f>
        <v>0.7142857142857143</v>
      </c>
    </row>
    <row r="215" spans="1:22" x14ac:dyDescent="0.3">
      <c r="A215" s="62" t="s">
        <v>344</v>
      </c>
      <c r="B215" s="9">
        <f>COUNTIF(CSV!A:A,A215)</f>
        <v>5</v>
      </c>
      <c r="C215" s="4">
        <f>COUNTIF(CSV!B:B,A215)</f>
        <v>6</v>
      </c>
      <c r="D215" s="4">
        <f t="shared" si="7"/>
        <v>11</v>
      </c>
      <c r="E215" s="10">
        <f>(SUMIF(CSV!$A:$A,$A215,CSV!$Y:$Y)  + SUMIF(CSV!$B:$B,$A215,CSV!$Y:$Y) )/$D215</f>
        <v>9.545454545454545</v>
      </c>
      <c r="F215" s="6">
        <f>SUMIF(CSV!$A:$A,$A215,CSV!$Y:$Y)/$B215</f>
        <v>10.4</v>
      </c>
      <c r="G215" s="6">
        <f>SUMIF(CSV!$B:$B,$A215,CSV!$Y:$Y)/$C215</f>
        <v>8.8333333333333339</v>
      </c>
      <c r="H215" s="10">
        <f>(SUMIF(CSV!$A:$A,$A215,CSV!$U:$U)  + SUMIF(CSV!$B:$B,$A215,CSV!$V:$V) )/$D215</f>
        <v>4.9090909090909092</v>
      </c>
      <c r="I215" s="6">
        <f>SUMIF(CSV!$A:$A,$A215,CSV!$U:$U)/$B215</f>
        <v>5.6</v>
      </c>
      <c r="J215" s="6">
        <f>SUMIF(CSV!$B:$B,$A215,CSV!$V:$V)/$C215</f>
        <v>4.333333333333333</v>
      </c>
      <c r="K215" s="10">
        <f>(SUMIF(CSV!$A:$A,$A215,CSV!$W:$W)  + SUMIF(CSV!$B:$B,$A215,CSV!$X:$X) )/$D215</f>
        <v>4.6363636363636367</v>
      </c>
      <c r="L215" s="6">
        <f>SUMIF(CSV!$A:$A,$A215,CSV!$W:$W)/$B215</f>
        <v>4.8</v>
      </c>
      <c r="M215" s="6">
        <f>SUMIF(CSV!$B:$B,$A215,CSV!$X:$X)/$C215</f>
        <v>4.5</v>
      </c>
      <c r="N215" s="11">
        <f>(COUNTIFS(CSV!$A:$A,$A215,CSV!$Y:$Y,"&gt;8") +COUNTIFS(CSV!$B:$B,$A215,CSV!$Y:$Y,"&gt;8"))/$D215</f>
        <v>0.54545454545454541</v>
      </c>
      <c r="O215" s="8">
        <f>COUNTIFS(CSV!$A:$A,$A215,CSV!$Y:$Y,"&gt;8")/$B215</f>
        <v>0.6</v>
      </c>
      <c r="P215" s="8">
        <f>COUNTIFS(CSV!$B:$B,$A215,CSV!$Y:$Y,"&gt;8")/$C215</f>
        <v>0.5</v>
      </c>
      <c r="Q215" s="11">
        <f>(COUNTIFS(CSV!$A:$A,$A215,CSV!$Y:$Y,"&gt;10") +COUNTIFS(CSV!$B:$B,$A215,CSV!$Y:$Y,"&gt;10"))/$D215</f>
        <v>0.36363636363636365</v>
      </c>
      <c r="R215" s="8">
        <f>COUNTIFS(CSV!$A:$A,$A215,CSV!$Y:$Y,"&gt;10")/$B215</f>
        <v>0.4</v>
      </c>
      <c r="S215" s="8">
        <f>COUNTIFS(CSV!$B:$B,$A215,CSV!$Y:$Y,"&gt;10")/$C215</f>
        <v>0.33333333333333331</v>
      </c>
      <c r="T215" s="11">
        <f>(COUNTIFS(CSV!$A:$A,$A215,CSV!$Y:$Y,"&lt;12") +COUNTIFS(CSV!$B:$B,$A215,CSV!$Y:$Y,"&lt;12"))/$D215</f>
        <v>0.72727272727272729</v>
      </c>
      <c r="U215" s="8">
        <f>COUNTIFS(CSV!$A:$A,$A215,CSV!$Y:$Y,"&lt;12")/$B215</f>
        <v>0.6</v>
      </c>
      <c r="V215" s="8">
        <f>COUNTIFS(CSV!$B:$B,$A215,CSV!$Y:$Y,"&lt;12")/$C215</f>
        <v>0.83333333333333337</v>
      </c>
    </row>
    <row r="216" spans="1:22" x14ac:dyDescent="0.3">
      <c r="A216" s="62" t="s">
        <v>349</v>
      </c>
      <c r="B216" s="9">
        <f>COUNTIF(CSV!A:A,A216)</f>
        <v>4</v>
      </c>
      <c r="C216" s="4">
        <f>COUNTIF(CSV!B:B,A216)</f>
        <v>6</v>
      </c>
      <c r="D216" s="4">
        <f t="shared" si="7"/>
        <v>10</v>
      </c>
      <c r="E216" s="10">
        <f>(SUMIF(CSV!$A:$A,$A216,CSV!$Y:$Y)  + SUMIF(CSV!$B:$B,$A216,CSV!$Y:$Y) )/$D216</f>
        <v>10.5</v>
      </c>
      <c r="F216" s="6">
        <f>SUMIF(CSV!$A:$A,$A216,CSV!$Y:$Y)/$B216</f>
        <v>11.25</v>
      </c>
      <c r="G216" s="6">
        <f>SUMIF(CSV!$B:$B,$A216,CSV!$Y:$Y)/$C216</f>
        <v>10</v>
      </c>
      <c r="H216" s="10">
        <f>(SUMIF(CSV!$A:$A,$A216,CSV!$U:$U)  + SUMIF(CSV!$B:$B,$A216,CSV!$V:$V) )/$D216</f>
        <v>6.1</v>
      </c>
      <c r="I216" s="6">
        <f>SUMIF(CSV!$A:$A,$A216,CSV!$U:$U)/$B216</f>
        <v>8.75</v>
      </c>
      <c r="J216" s="6">
        <f>SUMIF(CSV!$B:$B,$A216,CSV!$V:$V)/$C216</f>
        <v>4.333333333333333</v>
      </c>
      <c r="K216" s="10">
        <f>(SUMIF(CSV!$A:$A,$A216,CSV!$W:$W)  + SUMIF(CSV!$B:$B,$A216,CSV!$X:$X) )/$D216</f>
        <v>4.4000000000000004</v>
      </c>
      <c r="L216" s="6">
        <f>SUMIF(CSV!$A:$A,$A216,CSV!$W:$W)/$B216</f>
        <v>2.5</v>
      </c>
      <c r="M216" s="6">
        <f>SUMIF(CSV!$B:$B,$A216,CSV!$X:$X)/$C216</f>
        <v>5.666666666666667</v>
      </c>
      <c r="N216" s="11">
        <f>(COUNTIFS(CSV!$A:$A,$A216,CSV!$Y:$Y,"&gt;8") +COUNTIFS(CSV!$B:$B,$A216,CSV!$Y:$Y,"&gt;8"))/$D216</f>
        <v>0.7</v>
      </c>
      <c r="O216" s="8">
        <f>COUNTIFS(CSV!$A:$A,$A216,CSV!$Y:$Y,"&gt;8")/$B216</f>
        <v>1</v>
      </c>
      <c r="P216" s="8">
        <f>COUNTIFS(CSV!$B:$B,$A216,CSV!$Y:$Y,"&gt;8")/$C216</f>
        <v>0.5</v>
      </c>
      <c r="Q216" s="11">
        <f>(COUNTIFS(CSV!$A:$A,$A216,CSV!$Y:$Y,"&gt;10") +COUNTIFS(CSV!$B:$B,$A216,CSV!$Y:$Y,"&gt;10"))/$D216</f>
        <v>0.5</v>
      </c>
      <c r="R216" s="8">
        <f>COUNTIFS(CSV!$A:$A,$A216,CSV!$Y:$Y,"&gt;10")/$B216</f>
        <v>0.5</v>
      </c>
      <c r="S216" s="8">
        <f>COUNTIFS(CSV!$B:$B,$A216,CSV!$Y:$Y,"&gt;10")/$C216</f>
        <v>0.5</v>
      </c>
      <c r="T216" s="11">
        <f>(COUNTIFS(CSV!$A:$A,$A216,CSV!$Y:$Y,"&lt;12") +COUNTIFS(CSV!$B:$B,$A216,CSV!$Y:$Y,"&lt;12"))/$D216</f>
        <v>0.5</v>
      </c>
      <c r="U216" s="8">
        <f>COUNTIFS(CSV!$A:$A,$A216,CSV!$Y:$Y,"&lt;12")/$B216</f>
        <v>0.5</v>
      </c>
      <c r="V216" s="8">
        <f>COUNTIFS(CSV!$B:$B,$A216,CSV!$Y:$Y,"&lt;12")/$C216</f>
        <v>0.5</v>
      </c>
    </row>
    <row r="217" spans="1:22" x14ac:dyDescent="0.3">
      <c r="A217" s="62" t="s">
        <v>348</v>
      </c>
      <c r="B217" s="9">
        <f>COUNTIF(CSV!A:A,A217)</f>
        <v>6</v>
      </c>
      <c r="C217" s="4">
        <f>COUNTIF(CSV!B:B,A217)</f>
        <v>6</v>
      </c>
      <c r="D217" s="4">
        <f t="shared" si="7"/>
        <v>12</v>
      </c>
      <c r="E217" s="10">
        <f>(SUMIF(CSV!$A:$A,$A217,CSV!$Y:$Y)  + SUMIF(CSV!$B:$B,$A217,CSV!$Y:$Y) )/$D217</f>
        <v>11</v>
      </c>
      <c r="F217" s="6">
        <f>SUMIF(CSV!$A:$A,$A217,CSV!$Y:$Y)/$B217</f>
        <v>11.333333333333334</v>
      </c>
      <c r="G217" s="6">
        <f>SUMIF(CSV!$B:$B,$A217,CSV!$Y:$Y)/$C217</f>
        <v>10.666666666666666</v>
      </c>
      <c r="H217" s="10">
        <f>(SUMIF(CSV!$A:$A,$A217,CSV!$U:$U)  + SUMIF(CSV!$B:$B,$A217,CSV!$V:$V) )/$D217</f>
        <v>5.333333333333333</v>
      </c>
      <c r="I217" s="6">
        <f>SUMIF(CSV!$A:$A,$A217,CSV!$U:$U)/$B217</f>
        <v>5.166666666666667</v>
      </c>
      <c r="J217" s="6">
        <f>SUMIF(CSV!$B:$B,$A217,CSV!$V:$V)/$C217</f>
        <v>5.5</v>
      </c>
      <c r="K217" s="10">
        <f>(SUMIF(CSV!$A:$A,$A217,CSV!$W:$W)  + SUMIF(CSV!$B:$B,$A217,CSV!$X:$X) )/$D217</f>
        <v>5.666666666666667</v>
      </c>
      <c r="L217" s="6">
        <f>SUMIF(CSV!$A:$A,$A217,CSV!$W:$W)/$B217</f>
        <v>6.166666666666667</v>
      </c>
      <c r="M217" s="6">
        <f>SUMIF(CSV!$B:$B,$A217,CSV!$X:$X)/$C217</f>
        <v>5.166666666666667</v>
      </c>
      <c r="N217" s="11">
        <f>(COUNTIFS(CSV!$A:$A,$A217,CSV!$Y:$Y,"&gt;8") +COUNTIFS(CSV!$B:$B,$A217,CSV!$Y:$Y,"&gt;8"))/$D217</f>
        <v>0.75</v>
      </c>
      <c r="O217" s="8">
        <f>COUNTIFS(CSV!$A:$A,$A217,CSV!$Y:$Y,"&gt;8")/$B217</f>
        <v>0.83333333333333337</v>
      </c>
      <c r="P217" s="8">
        <f>COUNTIFS(CSV!$B:$B,$A217,CSV!$Y:$Y,"&gt;8")/$C217</f>
        <v>0.66666666666666663</v>
      </c>
      <c r="Q217" s="11">
        <f>(COUNTIFS(CSV!$A:$A,$A217,CSV!$Y:$Y,"&gt;10") +COUNTIFS(CSV!$B:$B,$A217,CSV!$Y:$Y,"&gt;10"))/$D217</f>
        <v>0.58333333333333337</v>
      </c>
      <c r="R217" s="8">
        <f>COUNTIFS(CSV!$A:$A,$A217,CSV!$Y:$Y,"&gt;10")/$B217</f>
        <v>0.66666666666666663</v>
      </c>
      <c r="S217" s="8">
        <f>COUNTIFS(CSV!$B:$B,$A217,CSV!$Y:$Y,"&gt;10")/$C217</f>
        <v>0.5</v>
      </c>
      <c r="T217" s="11">
        <f>(COUNTIFS(CSV!$A:$A,$A217,CSV!$Y:$Y,"&lt;12") +COUNTIFS(CSV!$B:$B,$A217,CSV!$Y:$Y,"&lt;12"))/$D217</f>
        <v>0.5</v>
      </c>
      <c r="U217" s="8">
        <f>COUNTIFS(CSV!$A:$A,$A217,CSV!$Y:$Y,"&lt;12")/$B217</f>
        <v>0.5</v>
      </c>
      <c r="V217" s="8">
        <f>COUNTIFS(CSV!$B:$B,$A217,CSV!$Y:$Y,"&lt;12")/$C217</f>
        <v>0.5</v>
      </c>
    </row>
    <row r="218" spans="1:22" x14ac:dyDescent="0.3">
      <c r="A218" s="62" t="s">
        <v>361</v>
      </c>
      <c r="B218" s="9">
        <f>COUNTIF(CSV!A:A,A218)</f>
        <v>6</v>
      </c>
      <c r="C218" s="4">
        <f>COUNTIF(CSV!B:B,A218)</f>
        <v>4</v>
      </c>
      <c r="D218" s="4">
        <f t="shared" si="7"/>
        <v>10</v>
      </c>
      <c r="E218" s="10">
        <f>(SUMIF(CSV!$A:$A,$A218,CSV!$Y:$Y)  + SUMIF(CSV!$B:$B,$A218,CSV!$Y:$Y) )/$D218</f>
        <v>9.8000000000000007</v>
      </c>
      <c r="F218" s="6">
        <f>SUMIF(CSV!$A:$A,$A218,CSV!$Y:$Y)/$B218</f>
        <v>10.5</v>
      </c>
      <c r="G218" s="6">
        <f>SUMIF(CSV!$B:$B,$A218,CSV!$Y:$Y)/$C218</f>
        <v>8.75</v>
      </c>
      <c r="H218" s="10">
        <f>(SUMIF(CSV!$A:$A,$A218,CSV!$U:$U)  + SUMIF(CSV!$B:$B,$A218,CSV!$V:$V) )/$D218</f>
        <v>5.0999999999999996</v>
      </c>
      <c r="I218" s="6">
        <f>SUMIF(CSV!$A:$A,$A218,CSV!$U:$U)/$B218</f>
        <v>5</v>
      </c>
      <c r="J218" s="6">
        <f>SUMIF(CSV!$B:$B,$A218,CSV!$V:$V)/$C218</f>
        <v>5.25</v>
      </c>
      <c r="K218" s="10">
        <f>(SUMIF(CSV!$A:$A,$A218,CSV!$W:$W)  + SUMIF(CSV!$B:$B,$A218,CSV!$X:$X) )/$D218</f>
        <v>4.7</v>
      </c>
      <c r="L218" s="6">
        <f>SUMIF(CSV!$A:$A,$A218,CSV!$W:$W)/$B218</f>
        <v>5.5</v>
      </c>
      <c r="M218" s="6">
        <f>SUMIF(CSV!$B:$B,$A218,CSV!$X:$X)/$C218</f>
        <v>3.5</v>
      </c>
      <c r="N218" s="11">
        <f>(COUNTIFS(CSV!$A:$A,$A218,CSV!$Y:$Y,"&gt;8") +COUNTIFS(CSV!$B:$B,$A218,CSV!$Y:$Y,"&gt;8"))/$D218</f>
        <v>0.8</v>
      </c>
      <c r="O218" s="8">
        <f>COUNTIFS(CSV!$A:$A,$A218,CSV!$Y:$Y,"&gt;8")/$B218</f>
        <v>0.83333333333333337</v>
      </c>
      <c r="P218" s="8">
        <f>COUNTIFS(CSV!$B:$B,$A218,CSV!$Y:$Y,"&gt;8")/$C218</f>
        <v>0.75</v>
      </c>
      <c r="Q218" s="11">
        <f>(COUNTIFS(CSV!$A:$A,$A218,CSV!$Y:$Y,"&gt;10") +COUNTIFS(CSV!$B:$B,$A218,CSV!$Y:$Y,"&gt;10"))/$D218</f>
        <v>0.5</v>
      </c>
      <c r="R218" s="8">
        <f>COUNTIFS(CSV!$A:$A,$A218,CSV!$Y:$Y,"&gt;10")/$B218</f>
        <v>0.5</v>
      </c>
      <c r="S218" s="8">
        <f>COUNTIFS(CSV!$B:$B,$A218,CSV!$Y:$Y,"&gt;10")/$C218</f>
        <v>0.5</v>
      </c>
      <c r="T218" s="11">
        <f>(COUNTIFS(CSV!$A:$A,$A218,CSV!$Y:$Y,"&lt;12") +COUNTIFS(CSV!$B:$B,$A218,CSV!$Y:$Y,"&lt;12"))/$D218</f>
        <v>0.4</v>
      </c>
      <c r="U218" s="8">
        <f>COUNTIFS(CSV!$A:$A,$A218,CSV!$Y:$Y,"&lt;12")/$B218</f>
        <v>0.5</v>
      </c>
      <c r="V218" s="8">
        <f>COUNTIFS(CSV!$B:$B,$A218,CSV!$Y:$Y,"&lt;12")/$C218</f>
        <v>0.25</v>
      </c>
    </row>
    <row r="219" spans="1:22" x14ac:dyDescent="0.3">
      <c r="A219" s="62" t="s">
        <v>352</v>
      </c>
      <c r="B219" s="9">
        <f>COUNTIF(CSV!A:A,A219)</f>
        <v>5</v>
      </c>
      <c r="C219" s="4">
        <f>COUNTIF(CSV!B:B,A219)</f>
        <v>5</v>
      </c>
      <c r="D219" s="4">
        <f t="shared" si="7"/>
        <v>10</v>
      </c>
      <c r="E219" s="10">
        <f>(SUMIF(CSV!$A:$A,$A219,CSV!$Y:$Y)  + SUMIF(CSV!$B:$B,$A219,CSV!$Y:$Y) )/$D219</f>
        <v>9.6</v>
      </c>
      <c r="F219" s="6">
        <f>SUMIF(CSV!$A:$A,$A219,CSV!$Y:$Y)/$B219</f>
        <v>9.4</v>
      </c>
      <c r="G219" s="6">
        <f>SUMIF(CSV!$B:$B,$A219,CSV!$Y:$Y)/$C219</f>
        <v>9.8000000000000007</v>
      </c>
      <c r="H219" s="10">
        <f>(SUMIF(CSV!$A:$A,$A219,CSV!$U:$U)  + SUMIF(CSV!$B:$B,$A219,CSV!$V:$V) )/$D219</f>
        <v>4.5</v>
      </c>
      <c r="I219" s="6">
        <f>SUMIF(CSV!$A:$A,$A219,CSV!$U:$U)/$B219</f>
        <v>4.5999999999999996</v>
      </c>
      <c r="J219" s="6">
        <f>SUMIF(CSV!$B:$B,$A219,CSV!$V:$V)/$C219</f>
        <v>4.4000000000000004</v>
      </c>
      <c r="K219" s="10">
        <f>(SUMIF(CSV!$A:$A,$A219,CSV!$W:$W)  + SUMIF(CSV!$B:$B,$A219,CSV!$X:$X) )/$D219</f>
        <v>5.0999999999999996</v>
      </c>
      <c r="L219" s="6">
        <f>SUMIF(CSV!$A:$A,$A219,CSV!$W:$W)/$B219</f>
        <v>4.8</v>
      </c>
      <c r="M219" s="6">
        <f>SUMIF(CSV!$B:$B,$A219,CSV!$X:$X)/$C219</f>
        <v>5.4</v>
      </c>
      <c r="N219" s="11">
        <f>(COUNTIFS(CSV!$A:$A,$A219,CSV!$Y:$Y,"&gt;8") +COUNTIFS(CSV!$B:$B,$A219,CSV!$Y:$Y,"&gt;8"))/$D219</f>
        <v>0.7</v>
      </c>
      <c r="O219" s="8">
        <f>COUNTIFS(CSV!$A:$A,$A219,CSV!$Y:$Y,"&gt;8")/$B219</f>
        <v>0.6</v>
      </c>
      <c r="P219" s="8">
        <f>COUNTIFS(CSV!$B:$B,$A219,CSV!$Y:$Y,"&gt;8")/$C219</f>
        <v>0.8</v>
      </c>
      <c r="Q219" s="11">
        <f>(COUNTIFS(CSV!$A:$A,$A219,CSV!$Y:$Y,"&gt;10") +COUNTIFS(CSV!$B:$B,$A219,CSV!$Y:$Y,"&gt;10"))/$D219</f>
        <v>0.4</v>
      </c>
      <c r="R219" s="8">
        <f>COUNTIFS(CSV!$A:$A,$A219,CSV!$Y:$Y,"&gt;10")/$B219</f>
        <v>0.6</v>
      </c>
      <c r="S219" s="8">
        <f>COUNTIFS(CSV!$B:$B,$A219,CSV!$Y:$Y,"&gt;10")/$C219</f>
        <v>0.2</v>
      </c>
      <c r="T219" s="11">
        <f>(COUNTIFS(CSV!$A:$A,$A219,CSV!$Y:$Y,"&lt;12") +COUNTIFS(CSV!$B:$B,$A219,CSV!$Y:$Y,"&lt;12"))/$D219</f>
        <v>0.8</v>
      </c>
      <c r="U219" s="8">
        <f>COUNTIFS(CSV!$A:$A,$A219,CSV!$Y:$Y,"&lt;12")/$B219</f>
        <v>0.8</v>
      </c>
      <c r="V219" s="8">
        <f>COUNTIFS(CSV!$B:$B,$A219,CSV!$Y:$Y,"&lt;12")/$C219</f>
        <v>0.8</v>
      </c>
    </row>
    <row r="220" spans="1:22" x14ac:dyDescent="0.3">
      <c r="A220" s="62" t="s">
        <v>345</v>
      </c>
      <c r="B220" s="9">
        <f>COUNTIF(CSV!A:A,A220)</f>
        <v>6</v>
      </c>
      <c r="C220" s="4">
        <f>COUNTIF(CSV!B:B,A220)</f>
        <v>4</v>
      </c>
      <c r="D220" s="4">
        <f t="shared" si="7"/>
        <v>10</v>
      </c>
      <c r="E220" s="10">
        <f>(SUMIF(CSV!$A:$A,$A220,CSV!$Y:$Y)  + SUMIF(CSV!$B:$B,$A220,CSV!$Y:$Y) )/$D220</f>
        <v>8.4</v>
      </c>
      <c r="F220" s="6">
        <f>SUMIF(CSV!$A:$A,$A220,CSV!$Y:$Y)/$B220</f>
        <v>8.6666666666666661</v>
      </c>
      <c r="G220" s="6">
        <f>SUMIF(CSV!$B:$B,$A220,CSV!$Y:$Y)/$C220</f>
        <v>8</v>
      </c>
      <c r="H220" s="10">
        <f>(SUMIF(CSV!$A:$A,$A220,CSV!$U:$U)  + SUMIF(CSV!$B:$B,$A220,CSV!$V:$V) )/$D220</f>
        <v>4.7</v>
      </c>
      <c r="I220" s="6">
        <f>SUMIF(CSV!$A:$A,$A220,CSV!$U:$U)/$B220</f>
        <v>6</v>
      </c>
      <c r="J220" s="6">
        <f>SUMIF(CSV!$B:$B,$A220,CSV!$V:$V)/$C220</f>
        <v>2.75</v>
      </c>
      <c r="K220" s="10">
        <f>(SUMIF(CSV!$A:$A,$A220,CSV!$W:$W)  + SUMIF(CSV!$B:$B,$A220,CSV!$X:$X) )/$D220</f>
        <v>3.7</v>
      </c>
      <c r="L220" s="6">
        <f>SUMIF(CSV!$A:$A,$A220,CSV!$W:$W)/$B220</f>
        <v>2.6666666666666665</v>
      </c>
      <c r="M220" s="6">
        <f>SUMIF(CSV!$B:$B,$A220,CSV!$X:$X)/$C220</f>
        <v>5.25</v>
      </c>
      <c r="N220" s="11">
        <f>(COUNTIFS(CSV!$A:$A,$A220,CSV!$Y:$Y,"&gt;8") +COUNTIFS(CSV!$B:$B,$A220,CSV!$Y:$Y,"&gt;8"))/$D220</f>
        <v>0.5</v>
      </c>
      <c r="O220" s="8">
        <f>COUNTIFS(CSV!$A:$A,$A220,CSV!$Y:$Y,"&gt;8")/$B220</f>
        <v>0.5</v>
      </c>
      <c r="P220" s="8">
        <f>COUNTIFS(CSV!$B:$B,$A220,CSV!$Y:$Y,"&gt;8")/$C220</f>
        <v>0.5</v>
      </c>
      <c r="Q220" s="11">
        <f>(COUNTIFS(CSV!$A:$A,$A220,CSV!$Y:$Y,"&gt;10") +COUNTIFS(CSV!$B:$B,$A220,CSV!$Y:$Y,"&gt;10"))/$D220</f>
        <v>0.2</v>
      </c>
      <c r="R220" s="8">
        <f>COUNTIFS(CSV!$A:$A,$A220,CSV!$Y:$Y,"&gt;10")/$B220</f>
        <v>0.33333333333333331</v>
      </c>
      <c r="S220" s="8">
        <f>COUNTIFS(CSV!$B:$B,$A220,CSV!$Y:$Y,"&gt;10")/$C220</f>
        <v>0</v>
      </c>
      <c r="T220" s="11">
        <f>(COUNTIFS(CSV!$A:$A,$A220,CSV!$Y:$Y,"&lt;12") +COUNTIFS(CSV!$B:$B,$A220,CSV!$Y:$Y,"&lt;12"))/$D220</f>
        <v>0.8</v>
      </c>
      <c r="U220" s="8">
        <f>COUNTIFS(CSV!$A:$A,$A220,CSV!$Y:$Y,"&lt;12")/$B220</f>
        <v>0.66666666666666663</v>
      </c>
      <c r="V220" s="8">
        <f>COUNTIFS(CSV!$B:$B,$A220,CSV!$Y:$Y,"&lt;12")/$C220</f>
        <v>1</v>
      </c>
    </row>
    <row r="221" spans="1:22" x14ac:dyDescent="0.3">
      <c r="A221" s="62" t="s">
        <v>360</v>
      </c>
      <c r="B221" s="9">
        <f>COUNTIF(CSV!A:A,A221)</f>
        <v>6</v>
      </c>
      <c r="C221" s="4">
        <f>COUNTIF(CSV!B:B,A221)</f>
        <v>6</v>
      </c>
      <c r="D221" s="4">
        <f t="shared" si="7"/>
        <v>12</v>
      </c>
      <c r="E221" s="10">
        <f>(SUMIF(CSV!$A:$A,$A221,CSV!$Y:$Y)  + SUMIF(CSV!$B:$B,$A221,CSV!$Y:$Y) )/$D221</f>
        <v>6.583333333333333</v>
      </c>
      <c r="F221" s="6">
        <f>SUMIF(CSV!$A:$A,$A221,CSV!$Y:$Y)/$B221</f>
        <v>6.333333333333333</v>
      </c>
      <c r="G221" s="6">
        <f>SUMIF(CSV!$B:$B,$A221,CSV!$Y:$Y)/$C221</f>
        <v>6.833333333333333</v>
      </c>
      <c r="H221" s="10">
        <f>(SUMIF(CSV!$A:$A,$A221,CSV!$U:$U)  + SUMIF(CSV!$B:$B,$A221,CSV!$V:$V) )/$D221</f>
        <v>3.5</v>
      </c>
      <c r="I221" s="6">
        <f>SUMIF(CSV!$A:$A,$A221,CSV!$U:$U)/$B221</f>
        <v>3.1666666666666665</v>
      </c>
      <c r="J221" s="6">
        <f>SUMIF(CSV!$B:$B,$A221,CSV!$V:$V)/$C221</f>
        <v>3.8333333333333335</v>
      </c>
      <c r="K221" s="10">
        <f>(SUMIF(CSV!$A:$A,$A221,CSV!$W:$W)  + SUMIF(CSV!$B:$B,$A221,CSV!$X:$X) )/$D221</f>
        <v>3.0833333333333335</v>
      </c>
      <c r="L221" s="6">
        <f>SUMIF(CSV!$A:$A,$A221,CSV!$W:$W)/$B221</f>
        <v>3.1666666666666665</v>
      </c>
      <c r="M221" s="6">
        <f>SUMIF(CSV!$B:$B,$A221,CSV!$X:$X)/$C221</f>
        <v>3</v>
      </c>
      <c r="N221" s="11">
        <f>(COUNTIFS(CSV!$A:$A,$A221,CSV!$Y:$Y,"&gt;8") +COUNTIFS(CSV!$B:$B,$A221,CSV!$Y:$Y,"&gt;8"))/$D221</f>
        <v>0.25</v>
      </c>
      <c r="O221" s="8">
        <f>COUNTIFS(CSV!$A:$A,$A221,CSV!$Y:$Y,"&gt;8")/$B221</f>
        <v>0.33333333333333331</v>
      </c>
      <c r="P221" s="8">
        <f>COUNTIFS(CSV!$B:$B,$A221,CSV!$Y:$Y,"&gt;8")/$C221</f>
        <v>0.16666666666666666</v>
      </c>
      <c r="Q221" s="11">
        <f>(COUNTIFS(CSV!$A:$A,$A221,CSV!$Y:$Y,"&gt;10") +COUNTIFS(CSV!$B:$B,$A221,CSV!$Y:$Y,"&gt;10"))/$D221</f>
        <v>0.16666666666666666</v>
      </c>
      <c r="R221" s="8">
        <f>COUNTIFS(CSV!$A:$A,$A221,CSV!$Y:$Y,"&gt;10")/$B221</f>
        <v>0.16666666666666666</v>
      </c>
      <c r="S221" s="8">
        <f>COUNTIFS(CSV!$B:$B,$A221,CSV!$Y:$Y,"&gt;10")/$C221</f>
        <v>0.16666666666666666</v>
      </c>
      <c r="T221" s="11">
        <f>(COUNTIFS(CSV!$A:$A,$A221,CSV!$Y:$Y,"&lt;12") +COUNTIFS(CSV!$B:$B,$A221,CSV!$Y:$Y,"&lt;12"))/$D221</f>
        <v>0.83333333333333337</v>
      </c>
      <c r="U221" s="8">
        <f>COUNTIFS(CSV!$A:$A,$A221,CSV!$Y:$Y,"&lt;12")/$B221</f>
        <v>0.83333333333333337</v>
      </c>
      <c r="V221" s="8">
        <f>COUNTIFS(CSV!$B:$B,$A221,CSV!$Y:$Y,"&lt;12")/$C221</f>
        <v>0.83333333333333337</v>
      </c>
    </row>
    <row r="222" spans="1:22" x14ac:dyDescent="0.3">
      <c r="A222" s="62" t="s">
        <v>359</v>
      </c>
      <c r="B222" s="9">
        <f>COUNTIF(CSV!A:A,A222)</f>
        <v>6</v>
      </c>
      <c r="C222" s="4">
        <f>COUNTIF(CSV!B:B,A222)</f>
        <v>5</v>
      </c>
      <c r="D222" s="4">
        <f t="shared" si="7"/>
        <v>11</v>
      </c>
      <c r="E222" s="10">
        <f>(SUMIF(CSV!$A:$A,$A222,CSV!$Y:$Y)  + SUMIF(CSV!$B:$B,$A222,CSV!$Y:$Y) )/$D222</f>
        <v>8.3636363636363633</v>
      </c>
      <c r="F222" s="6">
        <f>SUMIF(CSV!$A:$A,$A222,CSV!$Y:$Y)/$B222</f>
        <v>8.1666666666666661</v>
      </c>
      <c r="G222" s="6">
        <f>SUMIF(CSV!$B:$B,$A222,CSV!$Y:$Y)/$C222</f>
        <v>8.6</v>
      </c>
      <c r="H222" s="10">
        <f>(SUMIF(CSV!$A:$A,$A222,CSV!$U:$U)  + SUMIF(CSV!$B:$B,$A222,CSV!$V:$V) )/$D222</f>
        <v>3.9090909090909092</v>
      </c>
      <c r="I222" s="6">
        <f>SUMIF(CSV!$A:$A,$A222,CSV!$U:$U)/$B222</f>
        <v>4</v>
      </c>
      <c r="J222" s="6">
        <f>SUMIF(CSV!$B:$B,$A222,CSV!$V:$V)/$C222</f>
        <v>3.8</v>
      </c>
      <c r="K222" s="10">
        <f>(SUMIF(CSV!$A:$A,$A222,CSV!$W:$W)  + SUMIF(CSV!$B:$B,$A222,CSV!$X:$X) )/$D222</f>
        <v>4.4545454545454541</v>
      </c>
      <c r="L222" s="6">
        <f>SUMIF(CSV!$A:$A,$A222,CSV!$W:$W)/$B222</f>
        <v>4.166666666666667</v>
      </c>
      <c r="M222" s="6">
        <f>SUMIF(CSV!$B:$B,$A222,CSV!$X:$X)/$C222</f>
        <v>4.8</v>
      </c>
      <c r="N222" s="11">
        <f>(COUNTIFS(CSV!$A:$A,$A222,CSV!$Y:$Y,"&gt;8") +COUNTIFS(CSV!$B:$B,$A222,CSV!$Y:$Y,"&gt;8"))/$D222</f>
        <v>0.54545454545454541</v>
      </c>
      <c r="O222" s="8">
        <f>COUNTIFS(CSV!$A:$A,$A222,CSV!$Y:$Y,"&gt;8")/$B222</f>
        <v>0.5</v>
      </c>
      <c r="P222" s="8">
        <f>COUNTIFS(CSV!$B:$B,$A222,CSV!$Y:$Y,"&gt;8")/$C222</f>
        <v>0.6</v>
      </c>
      <c r="Q222" s="11">
        <f>(COUNTIFS(CSV!$A:$A,$A222,CSV!$Y:$Y,"&gt;10") +COUNTIFS(CSV!$B:$B,$A222,CSV!$Y:$Y,"&gt;10"))/$D222</f>
        <v>0.18181818181818182</v>
      </c>
      <c r="R222" s="8">
        <f>COUNTIFS(CSV!$A:$A,$A222,CSV!$Y:$Y,"&gt;10")/$B222</f>
        <v>0</v>
      </c>
      <c r="S222" s="8">
        <f>COUNTIFS(CSV!$B:$B,$A222,CSV!$Y:$Y,"&gt;10")/$C222</f>
        <v>0.4</v>
      </c>
      <c r="T222" s="11">
        <f>(COUNTIFS(CSV!$A:$A,$A222,CSV!$Y:$Y,"&lt;12") +COUNTIFS(CSV!$B:$B,$A222,CSV!$Y:$Y,"&lt;12"))/$D222</f>
        <v>0.81818181818181823</v>
      </c>
      <c r="U222" s="8">
        <f>COUNTIFS(CSV!$A:$A,$A222,CSV!$Y:$Y,"&lt;12")/$B222</f>
        <v>1</v>
      </c>
      <c r="V222" s="8">
        <f>COUNTIFS(CSV!$B:$B,$A222,CSV!$Y:$Y,"&lt;12")/$C222</f>
        <v>0.6</v>
      </c>
    </row>
    <row r="223" spans="1:22" x14ac:dyDescent="0.3">
      <c r="A223" s="62" t="s">
        <v>350</v>
      </c>
      <c r="B223" s="9">
        <f>COUNTIF(CSV!A:A,A223)</f>
        <v>7</v>
      </c>
      <c r="C223" s="4">
        <f>COUNTIF(CSV!B:B,A223)</f>
        <v>4</v>
      </c>
      <c r="D223" s="4">
        <f t="shared" si="7"/>
        <v>11</v>
      </c>
      <c r="E223" s="10">
        <f>(SUMIF(CSV!$A:$A,$A223,CSV!$Y:$Y)  + SUMIF(CSV!$B:$B,$A223,CSV!$Y:$Y) )/$D223</f>
        <v>10.818181818181818</v>
      </c>
      <c r="F223" s="6">
        <f>SUMIF(CSV!$A:$A,$A223,CSV!$Y:$Y)/$B223</f>
        <v>10.571428571428571</v>
      </c>
      <c r="G223" s="6">
        <f>SUMIF(CSV!$B:$B,$A223,CSV!$Y:$Y)/$C223</f>
        <v>11.25</v>
      </c>
      <c r="H223" s="10">
        <f>(SUMIF(CSV!$A:$A,$A223,CSV!$U:$U)  + SUMIF(CSV!$B:$B,$A223,CSV!$V:$V) )/$D223</f>
        <v>6.0909090909090908</v>
      </c>
      <c r="I223" s="6">
        <f>SUMIF(CSV!$A:$A,$A223,CSV!$U:$U)/$B223</f>
        <v>5.5714285714285712</v>
      </c>
      <c r="J223" s="6">
        <f>SUMIF(CSV!$B:$B,$A223,CSV!$V:$V)/$C223</f>
        <v>7</v>
      </c>
      <c r="K223" s="10">
        <f>(SUMIF(CSV!$A:$A,$A223,CSV!$W:$W)  + SUMIF(CSV!$B:$B,$A223,CSV!$X:$X) )/$D223</f>
        <v>4.7272727272727275</v>
      </c>
      <c r="L223" s="6">
        <f>SUMIF(CSV!$A:$A,$A223,CSV!$W:$W)/$B223</f>
        <v>5</v>
      </c>
      <c r="M223" s="6">
        <f>SUMIF(CSV!$B:$B,$A223,CSV!$X:$X)/$C223</f>
        <v>4.25</v>
      </c>
      <c r="N223" s="11">
        <f>(COUNTIFS(CSV!$A:$A,$A223,CSV!$Y:$Y,"&gt;8") +COUNTIFS(CSV!$B:$B,$A223,CSV!$Y:$Y,"&gt;8"))/$D223</f>
        <v>0.72727272727272729</v>
      </c>
      <c r="O223" s="8">
        <f>COUNTIFS(CSV!$A:$A,$A223,CSV!$Y:$Y,"&gt;8")/$B223</f>
        <v>0.5714285714285714</v>
      </c>
      <c r="P223" s="8">
        <f>COUNTIFS(CSV!$B:$B,$A223,CSV!$Y:$Y,"&gt;8")/$C223</f>
        <v>1</v>
      </c>
      <c r="Q223" s="11">
        <f>(COUNTIFS(CSV!$A:$A,$A223,CSV!$Y:$Y,"&gt;10") +COUNTIFS(CSV!$B:$B,$A223,CSV!$Y:$Y,"&gt;10"))/$D223</f>
        <v>0.45454545454545453</v>
      </c>
      <c r="R223" s="8">
        <f>COUNTIFS(CSV!$A:$A,$A223,CSV!$Y:$Y,"&gt;10")/$B223</f>
        <v>0.42857142857142855</v>
      </c>
      <c r="S223" s="8">
        <f>COUNTIFS(CSV!$B:$B,$A223,CSV!$Y:$Y,"&gt;10")/$C223</f>
        <v>0.5</v>
      </c>
      <c r="T223" s="11">
        <f>(COUNTIFS(CSV!$A:$A,$A223,CSV!$Y:$Y,"&lt;12") +COUNTIFS(CSV!$B:$B,$A223,CSV!$Y:$Y,"&lt;12"))/$D223</f>
        <v>0.63636363636363635</v>
      </c>
      <c r="U223" s="8">
        <f>COUNTIFS(CSV!$A:$A,$A223,CSV!$Y:$Y,"&lt;12")/$B223</f>
        <v>0.5714285714285714</v>
      </c>
      <c r="V223" s="8">
        <f>COUNTIFS(CSV!$B:$B,$A223,CSV!$Y:$Y,"&lt;12")/$C223</f>
        <v>0.75</v>
      </c>
    </row>
    <row r="224" spans="1:22" x14ac:dyDescent="0.3">
      <c r="A224" s="62" t="s">
        <v>358</v>
      </c>
      <c r="B224" s="9">
        <f>COUNTIF(CSV!A:A,A224)</f>
        <v>6</v>
      </c>
      <c r="C224" s="4">
        <f>COUNTIF(CSV!B:B,A224)</f>
        <v>6</v>
      </c>
      <c r="D224" s="4">
        <f t="shared" si="7"/>
        <v>12</v>
      </c>
      <c r="E224" s="10">
        <f>(SUMIF(CSV!$A:$A,$A224,CSV!$Y:$Y)  + SUMIF(CSV!$B:$B,$A224,CSV!$Y:$Y) )/$D224</f>
        <v>8.5833333333333339</v>
      </c>
      <c r="F224" s="6">
        <f>SUMIF(CSV!$A:$A,$A224,CSV!$Y:$Y)/$B224</f>
        <v>7</v>
      </c>
      <c r="G224" s="6">
        <f>SUMIF(CSV!$B:$B,$A224,CSV!$Y:$Y)/$C224</f>
        <v>10.166666666666666</v>
      </c>
      <c r="H224" s="10">
        <f>(SUMIF(CSV!$A:$A,$A224,CSV!$U:$U)  + SUMIF(CSV!$B:$B,$A224,CSV!$V:$V) )/$D224</f>
        <v>4.5</v>
      </c>
      <c r="I224" s="6">
        <f>SUMIF(CSV!$A:$A,$A224,CSV!$U:$U)/$B224</f>
        <v>3.5</v>
      </c>
      <c r="J224" s="6">
        <f>SUMIF(CSV!$B:$B,$A224,CSV!$V:$V)/$C224</f>
        <v>5.5</v>
      </c>
      <c r="K224" s="10">
        <f>(SUMIF(CSV!$A:$A,$A224,CSV!$W:$W)  + SUMIF(CSV!$B:$B,$A224,CSV!$X:$X) )/$D224</f>
        <v>4.083333333333333</v>
      </c>
      <c r="L224" s="6">
        <f>SUMIF(CSV!$A:$A,$A224,CSV!$W:$W)/$B224</f>
        <v>3.5</v>
      </c>
      <c r="M224" s="6">
        <f>SUMIF(CSV!$B:$B,$A224,CSV!$X:$X)/$C224</f>
        <v>4.666666666666667</v>
      </c>
      <c r="N224" s="11">
        <f>(COUNTIFS(CSV!$A:$A,$A224,CSV!$Y:$Y,"&gt;8") +COUNTIFS(CSV!$B:$B,$A224,CSV!$Y:$Y,"&gt;8"))/$D224</f>
        <v>0.41666666666666669</v>
      </c>
      <c r="O224" s="8">
        <f>COUNTIFS(CSV!$A:$A,$A224,CSV!$Y:$Y,"&gt;8")/$B224</f>
        <v>0.33333333333333331</v>
      </c>
      <c r="P224" s="8">
        <f>COUNTIFS(CSV!$B:$B,$A224,CSV!$Y:$Y,"&gt;8")/$C224</f>
        <v>0.5</v>
      </c>
      <c r="Q224" s="11">
        <f>(COUNTIFS(CSV!$A:$A,$A224,CSV!$Y:$Y,"&gt;10") +COUNTIFS(CSV!$B:$B,$A224,CSV!$Y:$Y,"&gt;10"))/$D224</f>
        <v>0.33333333333333331</v>
      </c>
      <c r="R224" s="8">
        <f>COUNTIFS(CSV!$A:$A,$A224,CSV!$Y:$Y,"&gt;10")/$B224</f>
        <v>0.16666666666666666</v>
      </c>
      <c r="S224" s="8">
        <f>COUNTIFS(CSV!$B:$B,$A224,CSV!$Y:$Y,"&gt;10")/$C224</f>
        <v>0.5</v>
      </c>
      <c r="T224" s="11">
        <f>(COUNTIFS(CSV!$A:$A,$A224,CSV!$Y:$Y,"&lt;12") +COUNTIFS(CSV!$B:$B,$A224,CSV!$Y:$Y,"&lt;12"))/$D224</f>
        <v>0.66666666666666663</v>
      </c>
      <c r="U224" s="8">
        <f>COUNTIFS(CSV!$A:$A,$A224,CSV!$Y:$Y,"&lt;12")/$B224</f>
        <v>0.83333333333333337</v>
      </c>
      <c r="V224" s="8">
        <f>COUNTIFS(CSV!$B:$B,$A224,CSV!$Y:$Y,"&lt;12")/$C224</f>
        <v>0.5</v>
      </c>
    </row>
    <row r="225" spans="1:22" x14ac:dyDescent="0.3">
      <c r="A225" s="62" t="s">
        <v>346</v>
      </c>
      <c r="B225" s="9">
        <f>COUNTIF(CSV!A:A,A225)</f>
        <v>6</v>
      </c>
      <c r="C225" s="4">
        <f>COUNTIF(CSV!B:B,A225)</f>
        <v>6</v>
      </c>
      <c r="D225" s="4">
        <f t="shared" si="7"/>
        <v>12</v>
      </c>
      <c r="E225" s="10">
        <f>(SUMIF(CSV!$A:$A,$A225,CSV!$Y:$Y)  + SUMIF(CSV!$B:$B,$A225,CSV!$Y:$Y) )/$D225</f>
        <v>10.75</v>
      </c>
      <c r="F225" s="6">
        <f>SUMIF(CSV!$A:$A,$A225,CSV!$Y:$Y)/$B225</f>
        <v>12.5</v>
      </c>
      <c r="G225" s="6">
        <f>SUMIF(CSV!$B:$B,$A225,CSV!$Y:$Y)/$C225</f>
        <v>9</v>
      </c>
      <c r="H225" s="10">
        <f>(SUMIF(CSV!$A:$A,$A225,CSV!$U:$U)  + SUMIF(CSV!$B:$B,$A225,CSV!$V:$V) )/$D225</f>
        <v>5.416666666666667</v>
      </c>
      <c r="I225" s="6">
        <f>SUMIF(CSV!$A:$A,$A225,CSV!$U:$U)/$B225</f>
        <v>6.5</v>
      </c>
      <c r="J225" s="6">
        <f>SUMIF(CSV!$B:$B,$A225,CSV!$V:$V)/$C225</f>
        <v>4.333333333333333</v>
      </c>
      <c r="K225" s="10">
        <f>(SUMIF(CSV!$A:$A,$A225,CSV!$W:$W)  + SUMIF(CSV!$B:$B,$A225,CSV!$X:$X) )/$D225</f>
        <v>5.333333333333333</v>
      </c>
      <c r="L225" s="6">
        <f>SUMIF(CSV!$A:$A,$A225,CSV!$W:$W)/$B225</f>
        <v>6</v>
      </c>
      <c r="M225" s="6">
        <f>SUMIF(CSV!$B:$B,$A225,CSV!$X:$X)/$C225</f>
        <v>4.666666666666667</v>
      </c>
      <c r="N225" s="11">
        <f>(COUNTIFS(CSV!$A:$A,$A225,CSV!$Y:$Y,"&gt;8") +COUNTIFS(CSV!$B:$B,$A225,CSV!$Y:$Y,"&gt;8"))/$D225</f>
        <v>0.58333333333333337</v>
      </c>
      <c r="O225" s="8">
        <f>COUNTIFS(CSV!$A:$A,$A225,CSV!$Y:$Y,"&gt;8")/$B225</f>
        <v>0.66666666666666663</v>
      </c>
      <c r="P225" s="8">
        <f>COUNTIFS(CSV!$B:$B,$A225,CSV!$Y:$Y,"&gt;8")/$C225</f>
        <v>0.5</v>
      </c>
      <c r="Q225" s="11">
        <f>(COUNTIFS(CSV!$A:$A,$A225,CSV!$Y:$Y,"&gt;10") +COUNTIFS(CSV!$B:$B,$A225,CSV!$Y:$Y,"&gt;10"))/$D225</f>
        <v>0.5</v>
      </c>
      <c r="R225" s="8">
        <f>COUNTIFS(CSV!$A:$A,$A225,CSV!$Y:$Y,"&gt;10")/$B225</f>
        <v>0.66666666666666663</v>
      </c>
      <c r="S225" s="8">
        <f>COUNTIFS(CSV!$B:$B,$A225,CSV!$Y:$Y,"&gt;10")/$C225</f>
        <v>0.33333333333333331</v>
      </c>
      <c r="T225" s="11">
        <f>(COUNTIFS(CSV!$A:$A,$A225,CSV!$Y:$Y,"&lt;12") +COUNTIFS(CSV!$B:$B,$A225,CSV!$Y:$Y,"&lt;12"))/$D225</f>
        <v>0.58333333333333337</v>
      </c>
      <c r="U225" s="8">
        <f>COUNTIFS(CSV!$A:$A,$A225,CSV!$Y:$Y,"&lt;12")/$B225</f>
        <v>0.33333333333333331</v>
      </c>
      <c r="V225" s="8">
        <f>COUNTIFS(CSV!$B:$B,$A225,CSV!$Y:$Y,"&lt;12")/$C225</f>
        <v>0.83333333333333337</v>
      </c>
    </row>
    <row r="226" spans="1:22" x14ac:dyDescent="0.3">
      <c r="A226" s="62" t="s">
        <v>347</v>
      </c>
      <c r="B226" s="9">
        <f>COUNTIF(CSV!A:A,A226)</f>
        <v>5</v>
      </c>
      <c r="C226" s="4">
        <f>COUNTIF(CSV!B:B,A226)</f>
        <v>7</v>
      </c>
      <c r="D226" s="4">
        <f t="shared" si="7"/>
        <v>12</v>
      </c>
      <c r="E226" s="10">
        <f>(SUMIF(CSV!$A:$A,$A226,CSV!$Y:$Y)  + SUMIF(CSV!$B:$B,$A226,CSV!$Y:$Y) )/$D226</f>
        <v>10</v>
      </c>
      <c r="F226" s="6">
        <f>SUMIF(CSV!$A:$A,$A226,CSV!$Y:$Y)/$B226</f>
        <v>9</v>
      </c>
      <c r="G226" s="6">
        <f>SUMIF(CSV!$B:$B,$A226,CSV!$Y:$Y)/$C226</f>
        <v>10.714285714285714</v>
      </c>
      <c r="H226" s="10">
        <f>(SUMIF(CSV!$A:$A,$A226,CSV!$U:$U)  + SUMIF(CSV!$B:$B,$A226,CSV!$V:$V) )/$D226</f>
        <v>5</v>
      </c>
      <c r="I226" s="6">
        <f>SUMIF(CSV!$A:$A,$A226,CSV!$U:$U)/$B226</f>
        <v>4.8</v>
      </c>
      <c r="J226" s="6">
        <f>SUMIF(CSV!$B:$B,$A226,CSV!$V:$V)/$C226</f>
        <v>5.1428571428571432</v>
      </c>
      <c r="K226" s="10">
        <f>(SUMIF(CSV!$A:$A,$A226,CSV!$W:$W)  + SUMIF(CSV!$B:$B,$A226,CSV!$X:$X) )/$D226</f>
        <v>5</v>
      </c>
      <c r="L226" s="6">
        <f>SUMIF(CSV!$A:$A,$A226,CSV!$W:$W)/$B226</f>
        <v>4.2</v>
      </c>
      <c r="M226" s="6">
        <f>SUMIF(CSV!$B:$B,$A226,CSV!$X:$X)/$C226</f>
        <v>5.5714285714285712</v>
      </c>
      <c r="N226" s="11">
        <f>(COUNTIFS(CSV!$A:$A,$A226,CSV!$Y:$Y,"&gt;8") +COUNTIFS(CSV!$B:$B,$A226,CSV!$Y:$Y,"&gt;8"))/$D226</f>
        <v>0.58333333333333337</v>
      </c>
      <c r="O226" s="8">
        <f>COUNTIFS(CSV!$A:$A,$A226,CSV!$Y:$Y,"&gt;8")/$B226</f>
        <v>0.6</v>
      </c>
      <c r="P226" s="8">
        <f>COUNTIFS(CSV!$B:$B,$A226,CSV!$Y:$Y,"&gt;8")/$C226</f>
        <v>0.5714285714285714</v>
      </c>
      <c r="Q226" s="11">
        <f>(COUNTIFS(CSV!$A:$A,$A226,CSV!$Y:$Y,"&gt;10") +COUNTIFS(CSV!$B:$B,$A226,CSV!$Y:$Y,"&gt;10"))/$D226</f>
        <v>0.33333333333333331</v>
      </c>
      <c r="R226" s="8">
        <f>COUNTIFS(CSV!$A:$A,$A226,CSV!$Y:$Y,"&gt;10")/$B226</f>
        <v>0.2</v>
      </c>
      <c r="S226" s="8">
        <f>COUNTIFS(CSV!$B:$B,$A226,CSV!$Y:$Y,"&gt;10")/$C226</f>
        <v>0.42857142857142855</v>
      </c>
      <c r="T226" s="11">
        <f>(COUNTIFS(CSV!$A:$A,$A226,CSV!$Y:$Y,"&lt;12") +COUNTIFS(CSV!$B:$B,$A226,CSV!$Y:$Y,"&lt;12"))/$D226</f>
        <v>0.75</v>
      </c>
      <c r="U226" s="8">
        <f>COUNTIFS(CSV!$A:$A,$A226,CSV!$Y:$Y,"&lt;12")/$B226</f>
        <v>0.8</v>
      </c>
      <c r="V226" s="8">
        <f>COUNTIFS(CSV!$B:$B,$A226,CSV!$Y:$Y,"&lt;12")/$C226</f>
        <v>0.7142857142857143</v>
      </c>
    </row>
    <row r="227" spans="1:22" x14ac:dyDescent="0.3">
      <c r="A227" t="s">
        <v>372</v>
      </c>
      <c r="B227" s="9">
        <f>COUNTIF(CSV!A:A,A227)</f>
        <v>3</v>
      </c>
      <c r="C227" s="4">
        <f>COUNTIF(CSV!B:B,A227)</f>
        <v>2</v>
      </c>
      <c r="D227" s="4">
        <f t="shared" si="7"/>
        <v>5</v>
      </c>
      <c r="E227" s="10">
        <f>(SUMIF(CSV!$A:$A,$A227,CSV!$Y:$Y)  + SUMIF(CSV!$B:$B,$A227,CSV!$Y:$Y) )/$D227</f>
        <v>11.6</v>
      </c>
      <c r="F227" s="6">
        <f>SUMIF(CSV!$A:$A,$A227,CSV!$Y:$Y)/$B227</f>
        <v>11.666666666666666</v>
      </c>
      <c r="G227" s="6">
        <f>SUMIF(CSV!$B:$B,$A227,CSV!$Y:$Y)/$C227</f>
        <v>11.5</v>
      </c>
      <c r="H227" s="10">
        <f>(SUMIF(CSV!$A:$A,$A227,CSV!$U:$U)  + SUMIF(CSV!$B:$B,$A227,CSV!$V:$V) )/$D227</f>
        <v>5.8</v>
      </c>
      <c r="I227" s="6">
        <f>SUMIF(CSV!$A:$A,$A227,CSV!$U:$U)/$B227</f>
        <v>5.333333333333333</v>
      </c>
      <c r="J227" s="6">
        <f>SUMIF(CSV!$B:$B,$A227,CSV!$V:$V)/$C227</f>
        <v>6.5</v>
      </c>
      <c r="K227" s="10">
        <f>(SUMIF(CSV!$A:$A,$A227,CSV!$W:$W)  + SUMIF(CSV!$B:$B,$A227,CSV!$X:$X) )/$D227</f>
        <v>5.8</v>
      </c>
      <c r="L227" s="6">
        <f>SUMIF(CSV!$A:$A,$A227,CSV!$W:$W)/$B227</f>
        <v>6.333333333333333</v>
      </c>
      <c r="M227" s="6">
        <f>SUMIF(CSV!$B:$B,$A227,CSV!$X:$X)/$C227</f>
        <v>5</v>
      </c>
      <c r="N227" s="11">
        <f>(COUNTIFS(CSV!$A:$A,$A227,CSV!$Y:$Y,"&gt;8") +COUNTIFS(CSV!$B:$B,$A227,CSV!$Y:$Y,"&gt;8"))/$D227</f>
        <v>0.8</v>
      </c>
      <c r="O227" s="8">
        <f>COUNTIFS(CSV!$A:$A,$A227,CSV!$Y:$Y,"&gt;8")/$B227</f>
        <v>1</v>
      </c>
      <c r="P227" s="8">
        <f>COUNTIFS(CSV!$B:$B,$A227,CSV!$Y:$Y,"&gt;8")/$C227</f>
        <v>0.5</v>
      </c>
      <c r="Q227" s="11">
        <f>(COUNTIFS(CSV!$A:$A,$A227,CSV!$Y:$Y,"&gt;10") +COUNTIFS(CSV!$B:$B,$A227,CSV!$Y:$Y,"&gt;10"))/$D227</f>
        <v>0.8</v>
      </c>
      <c r="R227" s="8">
        <f>COUNTIFS(CSV!$A:$A,$A227,CSV!$Y:$Y,"&gt;10")/$B227</f>
        <v>1</v>
      </c>
      <c r="S227" s="8">
        <f>COUNTIFS(CSV!$B:$B,$A227,CSV!$Y:$Y,"&gt;10")/$C227</f>
        <v>0.5</v>
      </c>
      <c r="T227" s="11">
        <f>(COUNTIFS(CSV!$A:$A,$A227,CSV!$Y:$Y,"&lt;12") +COUNTIFS(CSV!$B:$B,$A227,CSV!$Y:$Y,"&lt;12"))/$D227</f>
        <v>0.6</v>
      </c>
      <c r="U227" s="8">
        <f>COUNTIFS(CSV!$A:$A,$A227,CSV!$Y:$Y,"&lt;12")/$B227</f>
        <v>0.66666666666666663</v>
      </c>
      <c r="V227" s="8">
        <f>COUNTIFS(CSV!$B:$B,$A227,CSV!$Y:$Y,"&lt;12")/$C227</f>
        <v>0.5</v>
      </c>
    </row>
    <row r="228" spans="1:22" x14ac:dyDescent="0.3">
      <c r="A228" t="s">
        <v>378</v>
      </c>
      <c r="B228" s="9">
        <f>COUNTIF(CSV!A:A,A228)</f>
        <v>4</v>
      </c>
      <c r="C228" s="4">
        <f>COUNTIF(CSV!B:B,A228)</f>
        <v>4</v>
      </c>
      <c r="D228" s="4">
        <f t="shared" si="7"/>
        <v>8</v>
      </c>
      <c r="E228" s="10">
        <f>(SUMIF(CSV!$A:$A,$A228,CSV!$Y:$Y)  + SUMIF(CSV!$B:$B,$A228,CSV!$Y:$Y) )/$D228</f>
        <v>10.375</v>
      </c>
      <c r="F228" s="6">
        <f>SUMIF(CSV!$A:$A,$A228,CSV!$Y:$Y)/$B228</f>
        <v>11.5</v>
      </c>
      <c r="G228" s="6">
        <f>SUMIF(CSV!$B:$B,$A228,CSV!$Y:$Y)/$C228</f>
        <v>9.25</v>
      </c>
      <c r="H228" s="10">
        <f>(SUMIF(CSV!$A:$A,$A228,CSV!$U:$U)  + SUMIF(CSV!$B:$B,$A228,CSV!$V:$V) )/$D228</f>
        <v>5.625</v>
      </c>
      <c r="I228" s="6">
        <f>SUMIF(CSV!$A:$A,$A228,CSV!$U:$U)/$B228</f>
        <v>7.25</v>
      </c>
      <c r="J228" s="6">
        <f>SUMIF(CSV!$B:$B,$A228,CSV!$V:$V)/$C228</f>
        <v>4</v>
      </c>
      <c r="K228" s="10">
        <f>(SUMIF(CSV!$A:$A,$A228,CSV!$W:$W)  + SUMIF(CSV!$B:$B,$A228,CSV!$X:$X) )/$D228</f>
        <v>4.75</v>
      </c>
      <c r="L228" s="6">
        <f>SUMIF(CSV!$A:$A,$A228,CSV!$W:$W)/$B228</f>
        <v>4.25</v>
      </c>
      <c r="M228" s="6">
        <f>SUMIF(CSV!$B:$B,$A228,CSV!$X:$X)/$C228</f>
        <v>5.25</v>
      </c>
      <c r="N228" s="11">
        <f>(COUNTIFS(CSV!$A:$A,$A228,CSV!$Y:$Y,"&gt;8") +COUNTIFS(CSV!$B:$B,$A228,CSV!$Y:$Y,"&gt;8"))/$D228</f>
        <v>0.875</v>
      </c>
      <c r="O228" s="8">
        <f>COUNTIFS(CSV!$A:$A,$A228,CSV!$Y:$Y,"&gt;8")/$B228</f>
        <v>1</v>
      </c>
      <c r="P228" s="8">
        <f>COUNTIFS(CSV!$B:$B,$A228,CSV!$Y:$Y,"&gt;8")/$C228</f>
        <v>0.75</v>
      </c>
      <c r="Q228" s="11">
        <f>(COUNTIFS(CSV!$A:$A,$A228,CSV!$Y:$Y,"&gt;10") +COUNTIFS(CSV!$B:$B,$A228,CSV!$Y:$Y,"&gt;10"))/$D228</f>
        <v>0.375</v>
      </c>
      <c r="R228" s="8">
        <f>COUNTIFS(CSV!$A:$A,$A228,CSV!$Y:$Y,"&gt;10")/$B228</f>
        <v>0.5</v>
      </c>
      <c r="S228" s="8">
        <f>COUNTIFS(CSV!$B:$B,$A228,CSV!$Y:$Y,"&gt;10")/$C228</f>
        <v>0.25</v>
      </c>
      <c r="T228" s="11">
        <f>(COUNTIFS(CSV!$A:$A,$A228,CSV!$Y:$Y,"&lt;12") +COUNTIFS(CSV!$B:$B,$A228,CSV!$Y:$Y,"&lt;12"))/$D228</f>
        <v>0.75</v>
      </c>
      <c r="U228" s="8">
        <f>COUNTIFS(CSV!$A:$A,$A228,CSV!$Y:$Y,"&lt;12")/$B228</f>
        <v>0.5</v>
      </c>
      <c r="V228" s="8">
        <f>COUNTIFS(CSV!$B:$B,$A228,CSV!$Y:$Y,"&lt;12")/$C228</f>
        <v>1</v>
      </c>
    </row>
    <row r="229" spans="1:22" x14ac:dyDescent="0.3">
      <c r="A229" t="s">
        <v>362</v>
      </c>
      <c r="B229" s="9">
        <f>COUNTIF(CSV!A:A,A229)</f>
        <v>4</v>
      </c>
      <c r="C229" s="4">
        <f>COUNTIF(CSV!B:B,A229)</f>
        <v>3</v>
      </c>
      <c r="D229" s="4">
        <f t="shared" si="7"/>
        <v>7</v>
      </c>
      <c r="E229" s="10">
        <f>(SUMIF(CSV!$A:$A,$A229,CSV!$Y:$Y)  + SUMIF(CSV!$B:$B,$A229,CSV!$Y:$Y) )/$D229</f>
        <v>7.8571428571428568</v>
      </c>
      <c r="F229" s="6">
        <f>SUMIF(CSV!$A:$A,$A229,CSV!$Y:$Y)/$B229</f>
        <v>9.25</v>
      </c>
      <c r="G229" s="6">
        <f>SUMIF(CSV!$B:$B,$A229,CSV!$Y:$Y)/$C229</f>
        <v>6</v>
      </c>
      <c r="H229" s="10">
        <f>(SUMIF(CSV!$A:$A,$A229,CSV!$U:$U)  + SUMIF(CSV!$B:$B,$A229,CSV!$V:$V) )/$D229</f>
        <v>3.7142857142857144</v>
      </c>
      <c r="I229" s="6">
        <f>SUMIF(CSV!$A:$A,$A229,CSV!$U:$U)/$B229</f>
        <v>4.75</v>
      </c>
      <c r="J229" s="6">
        <f>SUMIF(CSV!$B:$B,$A229,CSV!$V:$V)/$C229</f>
        <v>2.3333333333333335</v>
      </c>
      <c r="K229" s="10">
        <f>(SUMIF(CSV!$A:$A,$A229,CSV!$W:$W)  + SUMIF(CSV!$B:$B,$A229,CSV!$X:$X) )/$D229</f>
        <v>4.1428571428571432</v>
      </c>
      <c r="L229" s="6">
        <f>SUMIF(CSV!$A:$A,$A229,CSV!$W:$W)/$B229</f>
        <v>4.5</v>
      </c>
      <c r="M229" s="6">
        <f>SUMIF(CSV!$B:$B,$A229,CSV!$X:$X)/$C229</f>
        <v>3.6666666666666665</v>
      </c>
      <c r="N229" s="11">
        <f>(COUNTIFS(CSV!$A:$A,$A229,CSV!$Y:$Y,"&gt;8") +COUNTIFS(CSV!$B:$B,$A229,CSV!$Y:$Y,"&gt;8"))/$D229</f>
        <v>0.5714285714285714</v>
      </c>
      <c r="O229" s="8">
        <f>COUNTIFS(CSV!$A:$A,$A229,CSV!$Y:$Y,"&gt;8")/$B229</f>
        <v>0.75</v>
      </c>
      <c r="P229" s="8">
        <f>COUNTIFS(CSV!$B:$B,$A229,CSV!$Y:$Y,"&gt;8")/$C229</f>
        <v>0.33333333333333331</v>
      </c>
      <c r="Q229" s="11">
        <f>(COUNTIFS(CSV!$A:$A,$A229,CSV!$Y:$Y,"&gt;10") +COUNTIFS(CSV!$B:$B,$A229,CSV!$Y:$Y,"&gt;10"))/$D229</f>
        <v>0.14285714285714285</v>
      </c>
      <c r="R229" s="8">
        <f>COUNTIFS(CSV!$A:$A,$A229,CSV!$Y:$Y,"&gt;10")/$B229</f>
        <v>0.25</v>
      </c>
      <c r="S229" s="8">
        <f>COUNTIFS(CSV!$B:$B,$A229,CSV!$Y:$Y,"&gt;10")/$C229</f>
        <v>0</v>
      </c>
      <c r="T229" s="11">
        <f>(COUNTIFS(CSV!$A:$A,$A229,CSV!$Y:$Y,"&lt;12") +COUNTIFS(CSV!$B:$B,$A229,CSV!$Y:$Y,"&lt;12"))/$D229</f>
        <v>0.7142857142857143</v>
      </c>
      <c r="U229" s="8">
        <f>COUNTIFS(CSV!$A:$A,$A229,CSV!$Y:$Y,"&lt;12")/$B229</f>
        <v>0.75</v>
      </c>
      <c r="V229" s="8">
        <f>COUNTIFS(CSV!$B:$B,$A229,CSV!$Y:$Y,"&lt;12")/$C229</f>
        <v>0.66666666666666663</v>
      </c>
    </row>
    <row r="230" spans="1:22" x14ac:dyDescent="0.3">
      <c r="A230" t="s">
        <v>371</v>
      </c>
      <c r="B230" s="9">
        <f>COUNTIF(CSV!A:A,A230)</f>
        <v>3</v>
      </c>
      <c r="C230" s="4">
        <f>COUNTIF(CSV!B:B,A230)</f>
        <v>5</v>
      </c>
      <c r="D230" s="4">
        <f t="shared" si="7"/>
        <v>8</v>
      </c>
      <c r="E230" s="10">
        <f>(SUMIF(CSV!$A:$A,$A230,CSV!$Y:$Y)  + SUMIF(CSV!$B:$B,$A230,CSV!$Y:$Y) )/$D230</f>
        <v>10.25</v>
      </c>
      <c r="F230" s="6">
        <f>SUMIF(CSV!$A:$A,$A230,CSV!$Y:$Y)/$B230</f>
        <v>11.333333333333334</v>
      </c>
      <c r="G230" s="6">
        <f>SUMIF(CSV!$B:$B,$A230,CSV!$Y:$Y)/$C230</f>
        <v>9.6</v>
      </c>
      <c r="H230" s="10">
        <f>(SUMIF(CSV!$A:$A,$A230,CSV!$U:$U)  + SUMIF(CSV!$B:$B,$A230,CSV!$V:$V) )/$D230</f>
        <v>3.875</v>
      </c>
      <c r="I230" s="6">
        <f>SUMIF(CSV!$A:$A,$A230,CSV!$U:$U)/$B230</f>
        <v>4</v>
      </c>
      <c r="J230" s="6">
        <f>SUMIF(CSV!$B:$B,$A230,CSV!$V:$V)/$C230</f>
        <v>3.8</v>
      </c>
      <c r="K230" s="10">
        <f>(SUMIF(CSV!$A:$A,$A230,CSV!$W:$W)  + SUMIF(CSV!$B:$B,$A230,CSV!$X:$X) )/$D230</f>
        <v>6.375</v>
      </c>
      <c r="L230" s="6">
        <f>SUMIF(CSV!$A:$A,$A230,CSV!$W:$W)/$B230</f>
        <v>7.333333333333333</v>
      </c>
      <c r="M230" s="6">
        <f>SUMIF(CSV!$B:$B,$A230,CSV!$X:$X)/$C230</f>
        <v>5.8</v>
      </c>
      <c r="N230" s="11">
        <f>(COUNTIFS(CSV!$A:$A,$A230,CSV!$Y:$Y,"&gt;8") +COUNTIFS(CSV!$B:$B,$A230,CSV!$Y:$Y,"&gt;8"))/$D230</f>
        <v>0.75</v>
      </c>
      <c r="O230" s="8">
        <f>COUNTIFS(CSV!$A:$A,$A230,CSV!$Y:$Y,"&gt;8")/$B230</f>
        <v>0.66666666666666663</v>
      </c>
      <c r="P230" s="8">
        <f>COUNTIFS(CSV!$B:$B,$A230,CSV!$Y:$Y,"&gt;8")/$C230</f>
        <v>0.8</v>
      </c>
      <c r="Q230" s="11">
        <f>(COUNTIFS(CSV!$A:$A,$A230,CSV!$Y:$Y,"&gt;10") +COUNTIFS(CSV!$B:$B,$A230,CSV!$Y:$Y,"&gt;10"))/$D230</f>
        <v>0.25</v>
      </c>
      <c r="R230" s="8">
        <f>COUNTIFS(CSV!$A:$A,$A230,CSV!$Y:$Y,"&gt;10")/$B230</f>
        <v>0.33333333333333331</v>
      </c>
      <c r="S230" s="8">
        <f>COUNTIFS(CSV!$B:$B,$A230,CSV!$Y:$Y,"&gt;10")/$C230</f>
        <v>0.2</v>
      </c>
      <c r="T230" s="11">
        <f>(COUNTIFS(CSV!$A:$A,$A230,CSV!$Y:$Y,"&lt;12") +COUNTIFS(CSV!$B:$B,$A230,CSV!$Y:$Y,"&lt;12"))/$D230</f>
        <v>0.75</v>
      </c>
      <c r="U230" s="8">
        <f>COUNTIFS(CSV!$A:$A,$A230,CSV!$Y:$Y,"&lt;12")/$B230</f>
        <v>0.66666666666666663</v>
      </c>
      <c r="V230" s="8">
        <f>COUNTIFS(CSV!$B:$B,$A230,CSV!$Y:$Y,"&lt;12")/$C230</f>
        <v>0.8</v>
      </c>
    </row>
    <row r="231" spans="1:22" x14ac:dyDescent="0.3">
      <c r="A231" t="s">
        <v>377</v>
      </c>
      <c r="B231" s="9">
        <f>COUNTIF(CSV!A:A,A231)</f>
        <v>5</v>
      </c>
      <c r="C231" s="4">
        <f>COUNTIF(CSV!B:B,A231)</f>
        <v>5</v>
      </c>
      <c r="D231" s="4">
        <f t="shared" si="7"/>
        <v>10</v>
      </c>
      <c r="E231" s="10">
        <f>(SUMIF(CSV!$A:$A,$A231,CSV!$Y:$Y)  + SUMIF(CSV!$B:$B,$A231,CSV!$Y:$Y) )/$D231</f>
        <v>9.3000000000000007</v>
      </c>
      <c r="F231" s="6">
        <f>SUMIF(CSV!$A:$A,$A231,CSV!$Y:$Y)/$B231</f>
        <v>8.4</v>
      </c>
      <c r="G231" s="6">
        <f>SUMIF(CSV!$B:$B,$A231,CSV!$Y:$Y)/$C231</f>
        <v>10.199999999999999</v>
      </c>
      <c r="H231" s="10">
        <f>(SUMIF(CSV!$A:$A,$A231,CSV!$U:$U)  + SUMIF(CSV!$B:$B,$A231,CSV!$V:$V) )/$D231</f>
        <v>4</v>
      </c>
      <c r="I231" s="6">
        <f>SUMIF(CSV!$A:$A,$A231,CSV!$U:$U)/$B231</f>
        <v>3.8</v>
      </c>
      <c r="J231" s="6">
        <f>SUMIF(CSV!$B:$B,$A231,CSV!$V:$V)/$C231</f>
        <v>4.2</v>
      </c>
      <c r="K231" s="10">
        <f>(SUMIF(CSV!$A:$A,$A231,CSV!$W:$W)  + SUMIF(CSV!$B:$B,$A231,CSV!$X:$X) )/$D231</f>
        <v>5.3</v>
      </c>
      <c r="L231" s="6">
        <f>SUMIF(CSV!$A:$A,$A231,CSV!$W:$W)/$B231</f>
        <v>4.5999999999999996</v>
      </c>
      <c r="M231" s="6">
        <f>SUMIF(CSV!$B:$B,$A231,CSV!$X:$X)/$C231</f>
        <v>6</v>
      </c>
      <c r="N231" s="11">
        <f>(COUNTIFS(CSV!$A:$A,$A231,CSV!$Y:$Y,"&gt;8") +COUNTIFS(CSV!$B:$B,$A231,CSV!$Y:$Y,"&gt;8"))/$D231</f>
        <v>0.5</v>
      </c>
      <c r="O231" s="8">
        <f>COUNTIFS(CSV!$A:$A,$A231,CSV!$Y:$Y,"&gt;8")/$B231</f>
        <v>0.2</v>
      </c>
      <c r="P231" s="8">
        <f>COUNTIFS(CSV!$B:$B,$A231,CSV!$Y:$Y,"&gt;8")/$C231</f>
        <v>0.8</v>
      </c>
      <c r="Q231" s="11">
        <f>(COUNTIFS(CSV!$A:$A,$A231,CSV!$Y:$Y,"&gt;10") +COUNTIFS(CSV!$B:$B,$A231,CSV!$Y:$Y,"&gt;10"))/$D231</f>
        <v>0.3</v>
      </c>
      <c r="R231" s="8">
        <f>COUNTIFS(CSV!$A:$A,$A231,CSV!$Y:$Y,"&gt;10")/$B231</f>
        <v>0.2</v>
      </c>
      <c r="S231" s="8">
        <f>COUNTIFS(CSV!$B:$B,$A231,CSV!$Y:$Y,"&gt;10")/$C231</f>
        <v>0.4</v>
      </c>
      <c r="T231" s="11">
        <f>(COUNTIFS(CSV!$A:$A,$A231,CSV!$Y:$Y,"&lt;12") +COUNTIFS(CSV!$B:$B,$A231,CSV!$Y:$Y,"&lt;12"))/$D231</f>
        <v>0.8</v>
      </c>
      <c r="U231" s="8">
        <f>COUNTIFS(CSV!$A:$A,$A231,CSV!$Y:$Y,"&lt;12")/$B231</f>
        <v>0.8</v>
      </c>
      <c r="V231" s="8">
        <f>COUNTIFS(CSV!$B:$B,$A231,CSV!$Y:$Y,"&lt;12")/$C231</f>
        <v>0.8</v>
      </c>
    </row>
    <row r="232" spans="1:22" x14ac:dyDescent="0.3">
      <c r="A232" t="s">
        <v>374</v>
      </c>
      <c r="B232" s="9">
        <f>COUNTIF(CSV!A:A,A232)</f>
        <v>5</v>
      </c>
      <c r="C232" s="4">
        <f>COUNTIF(CSV!B:B,A232)</f>
        <v>5</v>
      </c>
      <c r="D232" s="4">
        <f t="shared" si="7"/>
        <v>10</v>
      </c>
      <c r="E232" s="10">
        <f>(SUMIF(CSV!$A:$A,$A232,CSV!$Y:$Y)  + SUMIF(CSV!$B:$B,$A232,CSV!$Y:$Y) )/$D232</f>
        <v>10.8</v>
      </c>
      <c r="F232" s="6">
        <f>SUMIF(CSV!$A:$A,$A232,CSV!$Y:$Y)/$B232</f>
        <v>10.8</v>
      </c>
      <c r="G232" s="6">
        <f>SUMIF(CSV!$B:$B,$A232,CSV!$Y:$Y)/$C232</f>
        <v>10.8</v>
      </c>
      <c r="H232" s="10">
        <f>(SUMIF(CSV!$A:$A,$A232,CSV!$U:$U)  + SUMIF(CSV!$B:$B,$A232,CSV!$V:$V) )/$D232</f>
        <v>6.1</v>
      </c>
      <c r="I232" s="6">
        <f>SUMIF(CSV!$A:$A,$A232,CSV!$U:$U)/$B232</f>
        <v>6.6</v>
      </c>
      <c r="J232" s="6">
        <f>SUMIF(CSV!$B:$B,$A232,CSV!$V:$V)/$C232</f>
        <v>5.6</v>
      </c>
      <c r="K232" s="10">
        <f>(SUMIF(CSV!$A:$A,$A232,CSV!$W:$W)  + SUMIF(CSV!$B:$B,$A232,CSV!$X:$X) )/$D232</f>
        <v>4.7</v>
      </c>
      <c r="L232" s="6">
        <f>SUMIF(CSV!$A:$A,$A232,CSV!$W:$W)/$B232</f>
        <v>4.2</v>
      </c>
      <c r="M232" s="6">
        <f>SUMIF(CSV!$B:$B,$A232,CSV!$X:$X)/$C232</f>
        <v>5.2</v>
      </c>
      <c r="N232" s="11">
        <f>(COUNTIFS(CSV!$A:$A,$A232,CSV!$Y:$Y,"&gt;8") +COUNTIFS(CSV!$B:$B,$A232,CSV!$Y:$Y,"&gt;8"))/$D232</f>
        <v>1</v>
      </c>
      <c r="O232" s="8">
        <f>COUNTIFS(CSV!$A:$A,$A232,CSV!$Y:$Y,"&gt;8")/$B232</f>
        <v>1</v>
      </c>
      <c r="P232" s="8">
        <f>COUNTIFS(CSV!$B:$B,$A232,CSV!$Y:$Y,"&gt;8")/$C232</f>
        <v>1</v>
      </c>
      <c r="Q232" s="11">
        <f>(COUNTIFS(CSV!$A:$A,$A232,CSV!$Y:$Y,"&gt;10") +COUNTIFS(CSV!$B:$B,$A232,CSV!$Y:$Y,"&gt;10"))/$D232</f>
        <v>0.6</v>
      </c>
      <c r="R232" s="8">
        <f>COUNTIFS(CSV!$A:$A,$A232,CSV!$Y:$Y,"&gt;10")/$B232</f>
        <v>0.6</v>
      </c>
      <c r="S232" s="8">
        <f>COUNTIFS(CSV!$B:$B,$A232,CSV!$Y:$Y,"&gt;10")/$C232</f>
        <v>0.6</v>
      </c>
      <c r="T232" s="11">
        <f>(COUNTIFS(CSV!$A:$A,$A232,CSV!$Y:$Y,"&lt;12") +COUNTIFS(CSV!$B:$B,$A232,CSV!$Y:$Y,"&lt;12"))/$D232</f>
        <v>0.8</v>
      </c>
      <c r="U232" s="8">
        <f>COUNTIFS(CSV!$A:$A,$A232,CSV!$Y:$Y,"&lt;12")/$B232</f>
        <v>0.8</v>
      </c>
      <c r="V232" s="8">
        <f>COUNTIFS(CSV!$B:$B,$A232,CSV!$Y:$Y,"&lt;12")/$C232</f>
        <v>0.8</v>
      </c>
    </row>
    <row r="233" spans="1:22" x14ac:dyDescent="0.3">
      <c r="A233" t="s">
        <v>373</v>
      </c>
      <c r="B233" s="9">
        <f>COUNTIF(CSV!A:A,A233)</f>
        <v>4</v>
      </c>
      <c r="C233" s="4">
        <f>COUNTIF(CSV!B:B,A233)</f>
        <v>3</v>
      </c>
      <c r="D233" s="4">
        <f t="shared" si="7"/>
        <v>7</v>
      </c>
      <c r="E233" s="10">
        <f>(SUMIF(CSV!$A:$A,$A233,CSV!$Y:$Y)  + SUMIF(CSV!$B:$B,$A233,CSV!$Y:$Y) )/$D233</f>
        <v>8.1428571428571423</v>
      </c>
      <c r="F233" s="6">
        <f>SUMIF(CSV!$A:$A,$A233,CSV!$Y:$Y)/$B233</f>
        <v>6</v>
      </c>
      <c r="G233" s="6">
        <f>SUMIF(CSV!$B:$B,$A233,CSV!$Y:$Y)/$C233</f>
        <v>11</v>
      </c>
      <c r="H233" s="10">
        <f>(SUMIF(CSV!$A:$A,$A233,CSV!$U:$U)  + SUMIF(CSV!$B:$B,$A233,CSV!$V:$V) )/$D233</f>
        <v>4.7142857142857144</v>
      </c>
      <c r="I233" s="6">
        <f>SUMIF(CSV!$A:$A,$A233,CSV!$U:$U)/$B233</f>
        <v>4</v>
      </c>
      <c r="J233" s="6">
        <f>SUMIF(CSV!$B:$B,$A233,CSV!$V:$V)/$C233</f>
        <v>5.666666666666667</v>
      </c>
      <c r="K233" s="10">
        <f>(SUMIF(CSV!$A:$A,$A233,CSV!$W:$W)  + SUMIF(CSV!$B:$B,$A233,CSV!$X:$X) )/$D233</f>
        <v>3.4285714285714284</v>
      </c>
      <c r="L233" s="6">
        <f>SUMIF(CSV!$A:$A,$A233,CSV!$W:$W)/$B233</f>
        <v>2</v>
      </c>
      <c r="M233" s="6">
        <f>SUMIF(CSV!$B:$B,$A233,CSV!$X:$X)/$C233</f>
        <v>5.333333333333333</v>
      </c>
      <c r="N233" s="11">
        <f>(COUNTIFS(CSV!$A:$A,$A233,CSV!$Y:$Y,"&gt;8") +COUNTIFS(CSV!$B:$B,$A233,CSV!$Y:$Y,"&gt;8"))/$D233</f>
        <v>0.5714285714285714</v>
      </c>
      <c r="O233" s="8">
        <f>COUNTIFS(CSV!$A:$A,$A233,CSV!$Y:$Y,"&gt;8")/$B233</f>
        <v>0.5</v>
      </c>
      <c r="P233" s="8">
        <f>COUNTIFS(CSV!$B:$B,$A233,CSV!$Y:$Y,"&gt;8")/$C233</f>
        <v>0.66666666666666663</v>
      </c>
      <c r="Q233" s="11">
        <f>(COUNTIFS(CSV!$A:$A,$A233,CSV!$Y:$Y,"&gt;10") +COUNTIFS(CSV!$B:$B,$A233,CSV!$Y:$Y,"&gt;10"))/$D233</f>
        <v>0.2857142857142857</v>
      </c>
      <c r="R233" s="8">
        <f>COUNTIFS(CSV!$A:$A,$A233,CSV!$Y:$Y,"&gt;10")/$B233</f>
        <v>0</v>
      </c>
      <c r="S233" s="8">
        <f>COUNTIFS(CSV!$B:$B,$A233,CSV!$Y:$Y,"&gt;10")/$C233</f>
        <v>0.66666666666666663</v>
      </c>
      <c r="T233" s="11">
        <f>(COUNTIFS(CSV!$A:$A,$A233,CSV!$Y:$Y,"&lt;12") +COUNTIFS(CSV!$B:$B,$A233,CSV!$Y:$Y,"&lt;12"))/$D233</f>
        <v>0.5714285714285714</v>
      </c>
      <c r="U233" s="8">
        <f>COUNTIFS(CSV!$A:$A,$A233,CSV!$Y:$Y,"&lt;12")/$B233</f>
        <v>0.75</v>
      </c>
      <c r="V233" s="8">
        <f>COUNTIFS(CSV!$B:$B,$A233,CSV!$Y:$Y,"&lt;12")/$C233</f>
        <v>0.33333333333333331</v>
      </c>
    </row>
    <row r="234" spans="1:22" x14ac:dyDescent="0.3">
      <c r="A234" t="s">
        <v>364</v>
      </c>
      <c r="B234" s="9">
        <f>COUNTIF(CSV!A:A,A234)</f>
        <v>6</v>
      </c>
      <c r="C234" s="4">
        <f>COUNTIF(CSV!B:B,A234)</f>
        <v>2</v>
      </c>
      <c r="D234" s="4">
        <f t="shared" si="7"/>
        <v>8</v>
      </c>
      <c r="E234" s="10">
        <f>(SUMIF(CSV!$A:$A,$A234,CSV!$Y:$Y)  + SUMIF(CSV!$B:$B,$A234,CSV!$Y:$Y) )/$D234</f>
        <v>9.125</v>
      </c>
      <c r="F234" s="6">
        <f>SUMIF(CSV!$A:$A,$A234,CSV!$Y:$Y)/$B234</f>
        <v>7</v>
      </c>
      <c r="G234" s="6">
        <f>SUMIF(CSV!$B:$B,$A234,CSV!$Y:$Y)/$C234</f>
        <v>15.5</v>
      </c>
      <c r="H234" s="10">
        <f>(SUMIF(CSV!$A:$A,$A234,CSV!$U:$U)  + SUMIF(CSV!$B:$B,$A234,CSV!$V:$V) )/$D234</f>
        <v>4.875</v>
      </c>
      <c r="I234" s="6">
        <f>SUMIF(CSV!$A:$A,$A234,CSV!$U:$U)/$B234</f>
        <v>3.3333333333333335</v>
      </c>
      <c r="J234" s="6">
        <f>SUMIF(CSV!$B:$B,$A234,CSV!$V:$V)/$C234</f>
        <v>9.5</v>
      </c>
      <c r="K234" s="10">
        <f>(SUMIF(CSV!$A:$A,$A234,CSV!$W:$W)  + SUMIF(CSV!$B:$B,$A234,CSV!$X:$X) )/$D234</f>
        <v>4.25</v>
      </c>
      <c r="L234" s="6">
        <f>SUMIF(CSV!$A:$A,$A234,CSV!$W:$W)/$B234</f>
        <v>3.6666666666666665</v>
      </c>
      <c r="M234" s="6">
        <f>SUMIF(CSV!$B:$B,$A234,CSV!$X:$X)/$C234</f>
        <v>6</v>
      </c>
      <c r="N234" s="11">
        <f>(COUNTIFS(CSV!$A:$A,$A234,CSV!$Y:$Y,"&gt;8") +COUNTIFS(CSV!$B:$B,$A234,CSV!$Y:$Y,"&gt;8"))/$D234</f>
        <v>0.5</v>
      </c>
      <c r="O234" s="8">
        <f>COUNTIFS(CSV!$A:$A,$A234,CSV!$Y:$Y,"&gt;8")/$B234</f>
        <v>0.33333333333333331</v>
      </c>
      <c r="P234" s="8">
        <f>COUNTIFS(CSV!$B:$B,$A234,CSV!$Y:$Y,"&gt;8")/$C234</f>
        <v>1</v>
      </c>
      <c r="Q234" s="11">
        <f>(COUNTIFS(CSV!$A:$A,$A234,CSV!$Y:$Y,"&gt;10") +COUNTIFS(CSV!$B:$B,$A234,CSV!$Y:$Y,"&gt;10"))/$D234</f>
        <v>0.375</v>
      </c>
      <c r="R234" s="8">
        <f>COUNTIFS(CSV!$A:$A,$A234,CSV!$Y:$Y,"&gt;10")/$B234</f>
        <v>0.16666666666666666</v>
      </c>
      <c r="S234" s="8">
        <f>COUNTIFS(CSV!$B:$B,$A234,CSV!$Y:$Y,"&gt;10")/$C234</f>
        <v>1</v>
      </c>
      <c r="T234" s="11">
        <f>(COUNTIFS(CSV!$A:$A,$A234,CSV!$Y:$Y,"&lt;12") +COUNTIFS(CSV!$B:$B,$A234,CSV!$Y:$Y,"&lt;12"))/$D234</f>
        <v>0.625</v>
      </c>
      <c r="U234" s="8">
        <f>COUNTIFS(CSV!$A:$A,$A234,CSV!$Y:$Y,"&lt;12")/$B234</f>
        <v>0.83333333333333337</v>
      </c>
      <c r="V234" s="8">
        <f>COUNTIFS(CSV!$B:$B,$A234,CSV!$Y:$Y,"&lt;12")/$C234</f>
        <v>0</v>
      </c>
    </row>
    <row r="235" spans="1:22" x14ac:dyDescent="0.3">
      <c r="A235" t="s">
        <v>375</v>
      </c>
      <c r="B235" s="9">
        <f>COUNTIF(CSV!A:A,A235)</f>
        <v>3</v>
      </c>
      <c r="C235" s="4">
        <f>COUNTIF(CSV!B:B,A235)</f>
        <v>4</v>
      </c>
      <c r="D235" s="4">
        <f t="shared" si="7"/>
        <v>7</v>
      </c>
      <c r="E235" s="10">
        <f>(SUMIF(CSV!$A:$A,$A235,CSV!$Y:$Y)  + SUMIF(CSV!$B:$B,$A235,CSV!$Y:$Y) )/$D235</f>
        <v>11.571428571428571</v>
      </c>
      <c r="F235" s="6">
        <f>SUMIF(CSV!$A:$A,$A235,CSV!$Y:$Y)/$B235</f>
        <v>13.333333333333334</v>
      </c>
      <c r="G235" s="6">
        <f>SUMIF(CSV!$B:$B,$A235,CSV!$Y:$Y)/$C235</f>
        <v>10.25</v>
      </c>
      <c r="H235" s="10">
        <f>(SUMIF(CSV!$A:$A,$A235,CSV!$U:$U)  + SUMIF(CSV!$B:$B,$A235,CSV!$V:$V) )/$D235</f>
        <v>5.5714285714285712</v>
      </c>
      <c r="I235" s="6">
        <f>SUMIF(CSV!$A:$A,$A235,CSV!$U:$U)/$B235</f>
        <v>6.666666666666667</v>
      </c>
      <c r="J235" s="6">
        <f>SUMIF(CSV!$B:$B,$A235,CSV!$V:$V)/$C235</f>
        <v>4.75</v>
      </c>
      <c r="K235" s="10">
        <f>(SUMIF(CSV!$A:$A,$A235,CSV!$W:$W)  + SUMIF(CSV!$B:$B,$A235,CSV!$X:$X) )/$D235</f>
        <v>6</v>
      </c>
      <c r="L235" s="6">
        <f>SUMIF(CSV!$A:$A,$A235,CSV!$W:$W)/$B235</f>
        <v>6.666666666666667</v>
      </c>
      <c r="M235" s="6">
        <f>SUMIF(CSV!$B:$B,$A235,CSV!$X:$X)/$C235</f>
        <v>5.5</v>
      </c>
      <c r="N235" s="11">
        <f>(COUNTIFS(CSV!$A:$A,$A235,CSV!$Y:$Y,"&gt;8") +COUNTIFS(CSV!$B:$B,$A235,CSV!$Y:$Y,"&gt;8"))/$D235</f>
        <v>0.8571428571428571</v>
      </c>
      <c r="O235" s="8">
        <f>COUNTIFS(CSV!$A:$A,$A235,CSV!$Y:$Y,"&gt;8")/$B235</f>
        <v>1</v>
      </c>
      <c r="P235" s="8">
        <f>COUNTIFS(CSV!$B:$B,$A235,CSV!$Y:$Y,"&gt;8")/$C235</f>
        <v>0.75</v>
      </c>
      <c r="Q235" s="11">
        <f>(COUNTIFS(CSV!$A:$A,$A235,CSV!$Y:$Y,"&gt;10") +COUNTIFS(CSV!$B:$B,$A235,CSV!$Y:$Y,"&gt;10"))/$D235</f>
        <v>0.7142857142857143</v>
      </c>
      <c r="R235" s="8">
        <f>COUNTIFS(CSV!$A:$A,$A235,CSV!$Y:$Y,"&gt;10")/$B235</f>
        <v>1</v>
      </c>
      <c r="S235" s="8">
        <f>COUNTIFS(CSV!$B:$B,$A235,CSV!$Y:$Y,"&gt;10")/$C235</f>
        <v>0.5</v>
      </c>
      <c r="T235" s="11">
        <f>(COUNTIFS(CSV!$A:$A,$A235,CSV!$Y:$Y,"&lt;12") +COUNTIFS(CSV!$B:$B,$A235,CSV!$Y:$Y,"&lt;12"))/$D235</f>
        <v>0.5714285714285714</v>
      </c>
      <c r="U235" s="8">
        <f>COUNTIFS(CSV!$A:$A,$A235,CSV!$Y:$Y,"&lt;12")/$B235</f>
        <v>0.33333333333333331</v>
      </c>
      <c r="V235" s="8">
        <f>COUNTIFS(CSV!$B:$B,$A235,CSV!$Y:$Y,"&lt;12")/$C235</f>
        <v>0.75</v>
      </c>
    </row>
    <row r="236" spans="1:22" x14ac:dyDescent="0.3">
      <c r="A236" t="s">
        <v>376</v>
      </c>
      <c r="B236" s="9">
        <f>COUNTIF(CSV!A:A,A236)</f>
        <v>5</v>
      </c>
      <c r="C236" s="4">
        <f>COUNTIF(CSV!B:B,A236)</f>
        <v>4</v>
      </c>
      <c r="D236" s="4">
        <f t="shared" si="7"/>
        <v>9</v>
      </c>
      <c r="E236" s="10">
        <f>(SUMIF(CSV!$A:$A,$A236,CSV!$Y:$Y)  + SUMIF(CSV!$B:$B,$A236,CSV!$Y:$Y) )/$D236</f>
        <v>8</v>
      </c>
      <c r="F236" s="6">
        <f>SUMIF(CSV!$A:$A,$A236,CSV!$Y:$Y)/$B236</f>
        <v>8</v>
      </c>
      <c r="G236" s="6">
        <f>SUMIF(CSV!$B:$B,$A236,CSV!$Y:$Y)/$C236</f>
        <v>8</v>
      </c>
      <c r="H236" s="10">
        <f>(SUMIF(CSV!$A:$A,$A236,CSV!$U:$U)  + SUMIF(CSV!$B:$B,$A236,CSV!$V:$V) )/$D236</f>
        <v>4.333333333333333</v>
      </c>
      <c r="I236" s="6">
        <f>SUMIF(CSV!$A:$A,$A236,CSV!$U:$U)/$B236</f>
        <v>4.2</v>
      </c>
      <c r="J236" s="6">
        <f>SUMIF(CSV!$B:$B,$A236,CSV!$V:$V)/$C236</f>
        <v>4.5</v>
      </c>
      <c r="K236" s="10">
        <f>(SUMIF(CSV!$A:$A,$A236,CSV!$W:$W)  + SUMIF(CSV!$B:$B,$A236,CSV!$X:$X) )/$D236</f>
        <v>3.6666666666666665</v>
      </c>
      <c r="L236" s="6">
        <f>SUMIF(CSV!$A:$A,$A236,CSV!$W:$W)/$B236</f>
        <v>3.8</v>
      </c>
      <c r="M236" s="6">
        <f>SUMIF(CSV!$B:$B,$A236,CSV!$X:$X)/$C236</f>
        <v>3.5</v>
      </c>
      <c r="N236" s="11">
        <f>(COUNTIFS(CSV!$A:$A,$A236,CSV!$Y:$Y,"&gt;8") +COUNTIFS(CSV!$B:$B,$A236,CSV!$Y:$Y,"&gt;8"))/$D236</f>
        <v>0.33333333333333331</v>
      </c>
      <c r="O236" s="8">
        <f>COUNTIFS(CSV!$A:$A,$A236,CSV!$Y:$Y,"&gt;8")/$B236</f>
        <v>0.4</v>
      </c>
      <c r="P236" s="8">
        <f>COUNTIFS(CSV!$B:$B,$A236,CSV!$Y:$Y,"&gt;8")/$C236</f>
        <v>0.25</v>
      </c>
      <c r="Q236" s="11">
        <f>(COUNTIFS(CSV!$A:$A,$A236,CSV!$Y:$Y,"&gt;10") +COUNTIFS(CSV!$B:$B,$A236,CSV!$Y:$Y,"&gt;10"))/$D236</f>
        <v>0.1111111111111111</v>
      </c>
      <c r="R236" s="8">
        <f>COUNTIFS(CSV!$A:$A,$A236,CSV!$Y:$Y,"&gt;10")/$B236</f>
        <v>0.2</v>
      </c>
      <c r="S236" s="8">
        <f>COUNTIFS(CSV!$B:$B,$A236,CSV!$Y:$Y,"&gt;10")/$C236</f>
        <v>0</v>
      </c>
      <c r="T236" s="11">
        <f>(COUNTIFS(CSV!$A:$A,$A236,CSV!$Y:$Y,"&lt;12") +COUNTIFS(CSV!$B:$B,$A236,CSV!$Y:$Y,"&lt;12"))/$D236</f>
        <v>0.88888888888888884</v>
      </c>
      <c r="U236" s="8">
        <f>COUNTIFS(CSV!$A:$A,$A236,CSV!$Y:$Y,"&lt;12")/$B236</f>
        <v>0.8</v>
      </c>
      <c r="V236" s="8">
        <f>COUNTIFS(CSV!$B:$B,$A236,CSV!$Y:$Y,"&lt;12")/$C236</f>
        <v>1</v>
      </c>
    </row>
    <row r="237" spans="1:22" x14ac:dyDescent="0.3">
      <c r="A237" t="s">
        <v>370</v>
      </c>
      <c r="B237" s="9">
        <f>COUNTIF(CSV!A:A,A237)</f>
        <v>4</v>
      </c>
      <c r="C237" s="4">
        <f>COUNTIF(CSV!B:B,A237)</f>
        <v>6</v>
      </c>
      <c r="D237" s="4">
        <f t="shared" si="7"/>
        <v>10</v>
      </c>
      <c r="E237" s="10">
        <f>(SUMIF(CSV!$A:$A,$A237,CSV!$Y:$Y)  + SUMIF(CSV!$B:$B,$A237,CSV!$Y:$Y) )/$D237</f>
        <v>9</v>
      </c>
      <c r="F237" s="6">
        <f>SUMIF(CSV!$A:$A,$A237,CSV!$Y:$Y)/$B237</f>
        <v>9</v>
      </c>
      <c r="G237" s="6">
        <f>SUMIF(CSV!$B:$B,$A237,CSV!$Y:$Y)/$C237</f>
        <v>9</v>
      </c>
      <c r="H237" s="10">
        <f>(SUMIF(CSV!$A:$A,$A237,CSV!$U:$U)  + SUMIF(CSV!$B:$B,$A237,CSV!$V:$V) )/$D237</f>
        <v>4.4000000000000004</v>
      </c>
      <c r="I237" s="6">
        <f>SUMIF(CSV!$A:$A,$A237,CSV!$U:$U)/$B237</f>
        <v>5.75</v>
      </c>
      <c r="J237" s="6">
        <f>SUMIF(CSV!$B:$B,$A237,CSV!$V:$V)/$C237</f>
        <v>3.5</v>
      </c>
      <c r="K237" s="10">
        <f>(SUMIF(CSV!$A:$A,$A237,CSV!$W:$W)  + SUMIF(CSV!$B:$B,$A237,CSV!$X:$X) )/$D237</f>
        <v>4.5999999999999996</v>
      </c>
      <c r="L237" s="6">
        <f>SUMIF(CSV!$A:$A,$A237,CSV!$W:$W)/$B237</f>
        <v>3.25</v>
      </c>
      <c r="M237" s="6">
        <f>SUMIF(CSV!$B:$B,$A237,CSV!$X:$X)/$C237</f>
        <v>5.5</v>
      </c>
      <c r="N237" s="11">
        <f>(COUNTIFS(CSV!$A:$A,$A237,CSV!$Y:$Y,"&gt;8") +COUNTIFS(CSV!$B:$B,$A237,CSV!$Y:$Y,"&gt;8"))/$D237</f>
        <v>0.7</v>
      </c>
      <c r="O237" s="8">
        <f>COUNTIFS(CSV!$A:$A,$A237,CSV!$Y:$Y,"&gt;8")/$B237</f>
        <v>0.5</v>
      </c>
      <c r="P237" s="8">
        <f>COUNTIFS(CSV!$B:$B,$A237,CSV!$Y:$Y,"&gt;8")/$C237</f>
        <v>0.83333333333333337</v>
      </c>
      <c r="Q237" s="11">
        <f>(COUNTIFS(CSV!$A:$A,$A237,CSV!$Y:$Y,"&gt;10") +COUNTIFS(CSV!$B:$B,$A237,CSV!$Y:$Y,"&gt;10"))/$D237</f>
        <v>0.4</v>
      </c>
      <c r="R237" s="8">
        <f>COUNTIFS(CSV!$A:$A,$A237,CSV!$Y:$Y,"&gt;10")/$B237</f>
        <v>0.25</v>
      </c>
      <c r="S237" s="8">
        <f>COUNTIFS(CSV!$B:$B,$A237,CSV!$Y:$Y,"&gt;10")/$C237</f>
        <v>0.5</v>
      </c>
      <c r="T237" s="11">
        <f>(COUNTIFS(CSV!$A:$A,$A237,CSV!$Y:$Y,"&lt;12") +COUNTIFS(CSV!$B:$B,$A237,CSV!$Y:$Y,"&lt;12"))/$D237</f>
        <v>0.6</v>
      </c>
      <c r="U237" s="8">
        <f>COUNTIFS(CSV!$A:$A,$A237,CSV!$Y:$Y,"&lt;12")/$B237</f>
        <v>0.75</v>
      </c>
      <c r="V237" s="8">
        <f>COUNTIFS(CSV!$B:$B,$A237,CSV!$Y:$Y,"&lt;12")/$C237</f>
        <v>0.5</v>
      </c>
    </row>
    <row r="238" spans="1:22" x14ac:dyDescent="0.3">
      <c r="A238" t="s">
        <v>379</v>
      </c>
      <c r="B238" s="9">
        <f>COUNTIF(CSV!A:A,A238)</f>
        <v>3</v>
      </c>
      <c r="C238" s="4">
        <f>COUNTIF(CSV!B:B,A238)</f>
        <v>5</v>
      </c>
      <c r="D238" s="4">
        <f t="shared" si="7"/>
        <v>8</v>
      </c>
      <c r="E238" s="10">
        <f>(SUMIF(CSV!$A:$A,$A238,CSV!$Y:$Y)  + SUMIF(CSV!$B:$B,$A238,CSV!$Y:$Y) )/$D238</f>
        <v>8.25</v>
      </c>
      <c r="F238" s="6">
        <f>SUMIF(CSV!$A:$A,$A238,CSV!$Y:$Y)/$B238</f>
        <v>7.333333333333333</v>
      </c>
      <c r="G238" s="6">
        <f>SUMIF(CSV!$B:$B,$A238,CSV!$Y:$Y)/$C238</f>
        <v>8.8000000000000007</v>
      </c>
      <c r="H238" s="10">
        <f>(SUMIF(CSV!$A:$A,$A238,CSV!$U:$U)  + SUMIF(CSV!$B:$B,$A238,CSV!$V:$V) )/$D238</f>
        <v>5.25</v>
      </c>
      <c r="I238" s="6">
        <f>SUMIF(CSV!$A:$A,$A238,CSV!$U:$U)/$B238</f>
        <v>5.333333333333333</v>
      </c>
      <c r="J238" s="6">
        <f>SUMIF(CSV!$B:$B,$A238,CSV!$V:$V)/$C238</f>
        <v>5.2</v>
      </c>
      <c r="K238" s="10">
        <f>(SUMIF(CSV!$A:$A,$A238,CSV!$W:$W)  + SUMIF(CSV!$B:$B,$A238,CSV!$X:$X) )/$D238</f>
        <v>3</v>
      </c>
      <c r="L238" s="6">
        <f>SUMIF(CSV!$A:$A,$A238,CSV!$W:$W)/$B238</f>
        <v>2</v>
      </c>
      <c r="M238" s="6">
        <f>SUMIF(CSV!$B:$B,$A238,CSV!$X:$X)/$C238</f>
        <v>3.6</v>
      </c>
      <c r="N238" s="11">
        <f>(COUNTIFS(CSV!$A:$A,$A238,CSV!$Y:$Y,"&gt;8") +COUNTIFS(CSV!$B:$B,$A238,CSV!$Y:$Y,"&gt;8"))/$D238</f>
        <v>0.375</v>
      </c>
      <c r="O238" s="8">
        <f>COUNTIFS(CSV!$A:$A,$A238,CSV!$Y:$Y,"&gt;8")/$B238</f>
        <v>0.33333333333333331</v>
      </c>
      <c r="P238" s="8">
        <f>COUNTIFS(CSV!$B:$B,$A238,CSV!$Y:$Y,"&gt;8")/$C238</f>
        <v>0.4</v>
      </c>
      <c r="Q238" s="11">
        <f>(COUNTIFS(CSV!$A:$A,$A238,CSV!$Y:$Y,"&gt;10") +COUNTIFS(CSV!$B:$B,$A238,CSV!$Y:$Y,"&gt;10"))/$D238</f>
        <v>0.125</v>
      </c>
      <c r="R238" s="8">
        <f>COUNTIFS(CSV!$A:$A,$A238,CSV!$Y:$Y,"&gt;10")/$B238</f>
        <v>0</v>
      </c>
      <c r="S238" s="8">
        <f>COUNTIFS(CSV!$B:$B,$A238,CSV!$Y:$Y,"&gt;10")/$C238</f>
        <v>0.2</v>
      </c>
      <c r="T238" s="11">
        <f>(COUNTIFS(CSV!$A:$A,$A238,CSV!$Y:$Y,"&lt;12") +COUNTIFS(CSV!$B:$B,$A238,CSV!$Y:$Y,"&lt;12"))/$D238</f>
        <v>0.875</v>
      </c>
      <c r="U238" s="8">
        <f>COUNTIFS(CSV!$A:$A,$A238,CSV!$Y:$Y,"&lt;12")/$B238</f>
        <v>1</v>
      </c>
      <c r="V238" s="8">
        <f>COUNTIFS(CSV!$B:$B,$A238,CSV!$Y:$Y,"&lt;12")/$C238</f>
        <v>0.8</v>
      </c>
    </row>
    <row r="239" spans="1:22" x14ac:dyDescent="0.3">
      <c r="A239" t="s">
        <v>367</v>
      </c>
      <c r="B239" s="9">
        <f>COUNTIF(CSV!A:A,A239)</f>
        <v>4</v>
      </c>
      <c r="C239" s="4">
        <f>COUNTIF(CSV!B:B,A239)</f>
        <v>5</v>
      </c>
      <c r="D239" s="4">
        <f t="shared" si="7"/>
        <v>9</v>
      </c>
      <c r="E239" s="10">
        <f>(SUMIF(CSV!$A:$A,$A239,CSV!$Y:$Y)  + SUMIF(CSV!$B:$B,$A239,CSV!$Y:$Y) )/$D239</f>
        <v>9.2222222222222214</v>
      </c>
      <c r="F239" s="6">
        <f>SUMIF(CSV!$A:$A,$A239,CSV!$Y:$Y)/$B239</f>
        <v>9.25</v>
      </c>
      <c r="G239" s="6">
        <f>SUMIF(CSV!$B:$B,$A239,CSV!$Y:$Y)/$C239</f>
        <v>9.1999999999999993</v>
      </c>
      <c r="H239" s="10">
        <f>(SUMIF(CSV!$A:$A,$A239,CSV!$U:$U)  + SUMIF(CSV!$B:$B,$A239,CSV!$V:$V) )/$D239</f>
        <v>4.1111111111111107</v>
      </c>
      <c r="I239" s="6">
        <f>SUMIF(CSV!$A:$A,$A239,CSV!$U:$U)/$B239</f>
        <v>4.75</v>
      </c>
      <c r="J239" s="6">
        <f>SUMIF(CSV!$B:$B,$A239,CSV!$V:$V)/$C239</f>
        <v>3.6</v>
      </c>
      <c r="K239" s="10">
        <f>(SUMIF(CSV!$A:$A,$A239,CSV!$W:$W)  + SUMIF(CSV!$B:$B,$A239,CSV!$X:$X) )/$D239</f>
        <v>5.1111111111111107</v>
      </c>
      <c r="L239" s="6">
        <f>SUMIF(CSV!$A:$A,$A239,CSV!$W:$W)/$B239</f>
        <v>4.5</v>
      </c>
      <c r="M239" s="6">
        <f>SUMIF(CSV!$B:$B,$A239,CSV!$X:$X)/$C239</f>
        <v>5.6</v>
      </c>
      <c r="N239" s="11">
        <f>(COUNTIFS(CSV!$A:$A,$A239,CSV!$Y:$Y,"&gt;8") +COUNTIFS(CSV!$B:$B,$A239,CSV!$Y:$Y,"&gt;8"))/$D239</f>
        <v>0.55555555555555558</v>
      </c>
      <c r="O239" s="8">
        <f>COUNTIFS(CSV!$A:$A,$A239,CSV!$Y:$Y,"&gt;8")/$B239</f>
        <v>0.5</v>
      </c>
      <c r="P239" s="8">
        <f>COUNTIFS(CSV!$B:$B,$A239,CSV!$Y:$Y,"&gt;8")/$C239</f>
        <v>0.6</v>
      </c>
      <c r="Q239" s="11">
        <f>(COUNTIFS(CSV!$A:$A,$A239,CSV!$Y:$Y,"&gt;10") +COUNTIFS(CSV!$B:$B,$A239,CSV!$Y:$Y,"&gt;10"))/$D239</f>
        <v>0.22222222222222221</v>
      </c>
      <c r="R239" s="8">
        <f>COUNTIFS(CSV!$A:$A,$A239,CSV!$Y:$Y,"&gt;10")/$B239</f>
        <v>0.25</v>
      </c>
      <c r="S239" s="8">
        <f>COUNTIFS(CSV!$B:$B,$A239,CSV!$Y:$Y,"&gt;10")/$C239</f>
        <v>0.2</v>
      </c>
      <c r="T239" s="11">
        <f>(COUNTIFS(CSV!$A:$A,$A239,CSV!$Y:$Y,"&lt;12") +COUNTIFS(CSV!$B:$B,$A239,CSV!$Y:$Y,"&lt;12"))/$D239</f>
        <v>0.88888888888888884</v>
      </c>
      <c r="U239" s="8">
        <f>COUNTIFS(CSV!$A:$A,$A239,CSV!$Y:$Y,"&lt;12")/$B239</f>
        <v>1</v>
      </c>
      <c r="V239" s="8">
        <f>COUNTIFS(CSV!$B:$B,$A239,CSV!$Y:$Y,"&lt;12")/$C239</f>
        <v>0.8</v>
      </c>
    </row>
    <row r="240" spans="1:22" x14ac:dyDescent="0.3">
      <c r="A240" t="s">
        <v>363</v>
      </c>
      <c r="B240" s="9">
        <f>COUNTIF(CSV!A:A,A240)</f>
        <v>3</v>
      </c>
      <c r="C240" s="4">
        <f>COUNTIF(CSV!B:B,A240)</f>
        <v>5</v>
      </c>
      <c r="D240" s="4">
        <f t="shared" si="7"/>
        <v>8</v>
      </c>
      <c r="E240" s="10">
        <f>(SUMIF(CSV!$A:$A,$A240,CSV!$Y:$Y)  + SUMIF(CSV!$B:$B,$A240,CSV!$Y:$Y) )/$D240</f>
        <v>7.625</v>
      </c>
      <c r="F240" s="6">
        <f>SUMIF(CSV!$A:$A,$A240,CSV!$Y:$Y)/$B240</f>
        <v>6.333333333333333</v>
      </c>
      <c r="G240" s="6">
        <f>SUMIF(CSV!$B:$B,$A240,CSV!$Y:$Y)/$C240</f>
        <v>8.4</v>
      </c>
      <c r="H240" s="10">
        <f>(SUMIF(CSV!$A:$A,$A240,CSV!$U:$U)  + SUMIF(CSV!$B:$B,$A240,CSV!$V:$V) )/$D240</f>
        <v>3.125</v>
      </c>
      <c r="I240" s="6">
        <f>SUMIF(CSV!$A:$A,$A240,CSV!$U:$U)/$B240</f>
        <v>3</v>
      </c>
      <c r="J240" s="6">
        <f>SUMIF(CSV!$B:$B,$A240,CSV!$V:$V)/$C240</f>
        <v>3.2</v>
      </c>
      <c r="K240" s="10">
        <f>(SUMIF(CSV!$A:$A,$A240,CSV!$W:$W)  + SUMIF(CSV!$B:$B,$A240,CSV!$X:$X) )/$D240</f>
        <v>4.5</v>
      </c>
      <c r="L240" s="6">
        <f>SUMIF(CSV!$A:$A,$A240,CSV!$W:$W)/$B240</f>
        <v>3.3333333333333335</v>
      </c>
      <c r="M240" s="6">
        <f>SUMIF(CSV!$B:$B,$A240,CSV!$X:$X)/$C240</f>
        <v>5.2</v>
      </c>
      <c r="N240" s="11">
        <f>(COUNTIFS(CSV!$A:$A,$A240,CSV!$Y:$Y,"&gt;8") +COUNTIFS(CSV!$B:$B,$A240,CSV!$Y:$Y,"&gt;8"))/$D240</f>
        <v>0.375</v>
      </c>
      <c r="O240" s="8">
        <f>COUNTIFS(CSV!$A:$A,$A240,CSV!$Y:$Y,"&gt;8")/$B240</f>
        <v>0.66666666666666663</v>
      </c>
      <c r="P240" s="8">
        <f>COUNTIFS(CSV!$B:$B,$A240,CSV!$Y:$Y,"&gt;8")/$C240</f>
        <v>0.2</v>
      </c>
      <c r="Q240" s="11">
        <f>(COUNTIFS(CSV!$A:$A,$A240,CSV!$Y:$Y,"&gt;10") +COUNTIFS(CSV!$B:$B,$A240,CSV!$Y:$Y,"&gt;10"))/$D240</f>
        <v>0.125</v>
      </c>
      <c r="R240" s="8">
        <f>COUNTIFS(CSV!$A:$A,$A240,CSV!$Y:$Y,"&gt;10")/$B240</f>
        <v>0</v>
      </c>
      <c r="S240" s="8">
        <f>COUNTIFS(CSV!$B:$B,$A240,CSV!$Y:$Y,"&gt;10")/$C240</f>
        <v>0.2</v>
      </c>
      <c r="T240" s="11">
        <f>(COUNTIFS(CSV!$A:$A,$A240,CSV!$Y:$Y,"&lt;12") +COUNTIFS(CSV!$B:$B,$A240,CSV!$Y:$Y,"&lt;12"))/$D240</f>
        <v>0.75</v>
      </c>
      <c r="U240" s="8">
        <f>COUNTIFS(CSV!$A:$A,$A240,CSV!$Y:$Y,"&lt;12")/$B240</f>
        <v>0.66666666666666663</v>
      </c>
      <c r="V240" s="8">
        <f>COUNTIFS(CSV!$B:$B,$A240,CSV!$Y:$Y,"&lt;12")/$C240</f>
        <v>0.8</v>
      </c>
    </row>
    <row r="241" spans="1:22" x14ac:dyDescent="0.3">
      <c r="A241" t="s">
        <v>365</v>
      </c>
      <c r="B241" s="9">
        <f>COUNTIF(CSV!A:A,A241)</f>
        <v>4</v>
      </c>
      <c r="C241" s="4">
        <f>COUNTIF(CSV!B:B,A241)</f>
        <v>5</v>
      </c>
      <c r="D241" s="4">
        <f t="shared" si="7"/>
        <v>9</v>
      </c>
      <c r="E241" s="10">
        <f>(SUMIF(CSV!$A:$A,$A241,CSV!$Y:$Y)  + SUMIF(CSV!$B:$B,$A241,CSV!$Y:$Y) )/$D241</f>
        <v>8.5555555555555554</v>
      </c>
      <c r="F241" s="6">
        <f>SUMIF(CSV!$A:$A,$A241,CSV!$Y:$Y)/$B241</f>
        <v>10</v>
      </c>
      <c r="G241" s="6">
        <f>SUMIF(CSV!$B:$B,$A241,CSV!$Y:$Y)/$C241</f>
        <v>7.4</v>
      </c>
      <c r="H241" s="10">
        <f>(SUMIF(CSV!$A:$A,$A241,CSV!$U:$U)  + SUMIF(CSV!$B:$B,$A241,CSV!$V:$V) )/$D241</f>
        <v>4.5555555555555554</v>
      </c>
      <c r="I241" s="6">
        <f>SUMIF(CSV!$A:$A,$A241,CSV!$U:$U)/$B241</f>
        <v>5.25</v>
      </c>
      <c r="J241" s="6">
        <f>SUMIF(CSV!$B:$B,$A241,CSV!$V:$V)/$C241</f>
        <v>4</v>
      </c>
      <c r="K241" s="10">
        <f>(SUMIF(CSV!$A:$A,$A241,CSV!$W:$W)  + SUMIF(CSV!$B:$B,$A241,CSV!$X:$X) )/$D241</f>
        <v>4</v>
      </c>
      <c r="L241" s="6">
        <f>SUMIF(CSV!$A:$A,$A241,CSV!$W:$W)/$B241</f>
        <v>4.75</v>
      </c>
      <c r="M241" s="6">
        <f>SUMIF(CSV!$B:$B,$A241,CSV!$X:$X)/$C241</f>
        <v>3.4</v>
      </c>
      <c r="N241" s="11">
        <f>(COUNTIFS(CSV!$A:$A,$A241,CSV!$Y:$Y,"&gt;8") +COUNTIFS(CSV!$B:$B,$A241,CSV!$Y:$Y,"&gt;8"))/$D241</f>
        <v>0.55555555555555558</v>
      </c>
      <c r="O241" s="8">
        <f>COUNTIFS(CSV!$A:$A,$A241,CSV!$Y:$Y,"&gt;8")/$B241</f>
        <v>0.75</v>
      </c>
      <c r="P241" s="8">
        <f>COUNTIFS(CSV!$B:$B,$A241,CSV!$Y:$Y,"&gt;8")/$C241</f>
        <v>0.4</v>
      </c>
      <c r="Q241" s="11">
        <f>(COUNTIFS(CSV!$A:$A,$A241,CSV!$Y:$Y,"&gt;10") +COUNTIFS(CSV!$B:$B,$A241,CSV!$Y:$Y,"&gt;10"))/$D241</f>
        <v>0.33333333333333331</v>
      </c>
      <c r="R241" s="8">
        <f>COUNTIFS(CSV!$A:$A,$A241,CSV!$Y:$Y,"&gt;10")/$B241</f>
        <v>0.5</v>
      </c>
      <c r="S241" s="8">
        <f>COUNTIFS(CSV!$B:$B,$A241,CSV!$Y:$Y,"&gt;10")/$C241</f>
        <v>0.2</v>
      </c>
      <c r="T241" s="11">
        <f>(COUNTIFS(CSV!$A:$A,$A241,CSV!$Y:$Y,"&lt;12") +COUNTIFS(CSV!$B:$B,$A241,CSV!$Y:$Y,"&lt;12"))/$D241</f>
        <v>0.66666666666666663</v>
      </c>
      <c r="U241" s="8">
        <f>COUNTIFS(CSV!$A:$A,$A241,CSV!$Y:$Y,"&lt;12")/$B241</f>
        <v>0.75</v>
      </c>
      <c r="V241" s="8">
        <f>COUNTIFS(CSV!$B:$B,$A241,CSV!$Y:$Y,"&lt;12")/$C241</f>
        <v>0.6</v>
      </c>
    </row>
    <row r="242" spans="1:22" x14ac:dyDescent="0.3">
      <c r="A242" t="s">
        <v>366</v>
      </c>
      <c r="B242" s="9">
        <f>COUNTIF(CSV!A:A,A242)</f>
        <v>5</v>
      </c>
      <c r="C242" s="4">
        <f>COUNTIF(CSV!B:B,A242)</f>
        <v>4</v>
      </c>
      <c r="D242" s="4">
        <f t="shared" si="7"/>
        <v>9</v>
      </c>
      <c r="E242" s="10">
        <f>(SUMIF(CSV!$A:$A,$A242,CSV!$Y:$Y)  + SUMIF(CSV!$B:$B,$A242,CSV!$Y:$Y) )/$D242</f>
        <v>8.2222222222222214</v>
      </c>
      <c r="F242" s="6">
        <f>SUMIF(CSV!$A:$A,$A242,CSV!$Y:$Y)/$B242</f>
        <v>6</v>
      </c>
      <c r="G242" s="6">
        <f>SUMIF(CSV!$B:$B,$A242,CSV!$Y:$Y)/$C242</f>
        <v>11</v>
      </c>
      <c r="H242" s="10">
        <f>(SUMIF(CSV!$A:$A,$A242,CSV!$U:$U)  + SUMIF(CSV!$B:$B,$A242,CSV!$V:$V) )/$D242</f>
        <v>3.6666666666666665</v>
      </c>
      <c r="I242" s="6">
        <f>SUMIF(CSV!$A:$A,$A242,CSV!$U:$U)/$B242</f>
        <v>3</v>
      </c>
      <c r="J242" s="6">
        <f>SUMIF(CSV!$B:$B,$A242,CSV!$V:$V)/$C242</f>
        <v>4.5</v>
      </c>
      <c r="K242" s="10">
        <f>(SUMIF(CSV!$A:$A,$A242,CSV!$W:$W)  + SUMIF(CSV!$B:$B,$A242,CSV!$X:$X) )/$D242</f>
        <v>4.5555555555555554</v>
      </c>
      <c r="L242" s="6">
        <f>SUMIF(CSV!$A:$A,$A242,CSV!$W:$W)/$B242</f>
        <v>3</v>
      </c>
      <c r="M242" s="6">
        <f>SUMIF(CSV!$B:$B,$A242,CSV!$X:$X)/$C242</f>
        <v>6.5</v>
      </c>
      <c r="N242" s="11">
        <f>(COUNTIFS(CSV!$A:$A,$A242,CSV!$Y:$Y,"&gt;8") +COUNTIFS(CSV!$B:$B,$A242,CSV!$Y:$Y,"&gt;8"))/$D242</f>
        <v>0.44444444444444442</v>
      </c>
      <c r="O242" s="8">
        <f>COUNTIFS(CSV!$A:$A,$A242,CSV!$Y:$Y,"&gt;8")/$B242</f>
        <v>0.2</v>
      </c>
      <c r="P242" s="8">
        <f>COUNTIFS(CSV!$B:$B,$A242,CSV!$Y:$Y,"&gt;8")/$C242</f>
        <v>0.75</v>
      </c>
      <c r="Q242" s="11">
        <f>(COUNTIFS(CSV!$A:$A,$A242,CSV!$Y:$Y,"&gt;10") +COUNTIFS(CSV!$B:$B,$A242,CSV!$Y:$Y,"&gt;10"))/$D242</f>
        <v>0.1111111111111111</v>
      </c>
      <c r="R242" s="8">
        <f>COUNTIFS(CSV!$A:$A,$A242,CSV!$Y:$Y,"&gt;10")/$B242</f>
        <v>0</v>
      </c>
      <c r="S242" s="8">
        <f>COUNTIFS(CSV!$B:$B,$A242,CSV!$Y:$Y,"&gt;10")/$C242</f>
        <v>0.25</v>
      </c>
      <c r="T242" s="11">
        <f>(COUNTIFS(CSV!$A:$A,$A242,CSV!$Y:$Y,"&lt;12") +COUNTIFS(CSV!$B:$B,$A242,CSV!$Y:$Y,"&lt;12"))/$D242</f>
        <v>0.77777777777777779</v>
      </c>
      <c r="U242" s="8">
        <f>COUNTIFS(CSV!$A:$A,$A242,CSV!$Y:$Y,"&lt;12")/$B242</f>
        <v>0.8</v>
      </c>
      <c r="V242" s="8">
        <f>COUNTIFS(CSV!$B:$B,$A242,CSV!$Y:$Y,"&lt;12")/$C242</f>
        <v>0.75</v>
      </c>
    </row>
    <row r="243" spans="1:22" x14ac:dyDescent="0.3">
      <c r="A243" t="s">
        <v>369</v>
      </c>
      <c r="B243" s="9">
        <f>COUNTIF(CSV!A:A,A243)</f>
        <v>3</v>
      </c>
      <c r="C243" s="4">
        <f>COUNTIF(CSV!B:B,A243)</f>
        <v>4</v>
      </c>
      <c r="D243" s="4">
        <f t="shared" si="7"/>
        <v>7</v>
      </c>
      <c r="E243" s="10">
        <f>(SUMIF(CSV!$A:$A,$A243,CSV!$Y:$Y)  + SUMIF(CSV!$B:$B,$A243,CSV!$Y:$Y) )/$D243</f>
        <v>9.2857142857142865</v>
      </c>
      <c r="F243" s="6">
        <f>SUMIF(CSV!$A:$A,$A243,CSV!$Y:$Y)/$B243</f>
        <v>10.666666666666666</v>
      </c>
      <c r="G243" s="6">
        <f>SUMIF(CSV!$B:$B,$A243,CSV!$Y:$Y)/$C243</f>
        <v>8.25</v>
      </c>
      <c r="H243" s="10">
        <f>(SUMIF(CSV!$A:$A,$A243,CSV!$U:$U)  + SUMIF(CSV!$B:$B,$A243,CSV!$V:$V) )/$D243</f>
        <v>4.7142857142857144</v>
      </c>
      <c r="I243" s="6">
        <f>SUMIF(CSV!$A:$A,$A243,CSV!$U:$U)/$B243</f>
        <v>5.333333333333333</v>
      </c>
      <c r="J243" s="6">
        <f>SUMIF(CSV!$B:$B,$A243,CSV!$V:$V)/$C243</f>
        <v>4.25</v>
      </c>
      <c r="K243" s="10">
        <f>(SUMIF(CSV!$A:$A,$A243,CSV!$W:$W)  + SUMIF(CSV!$B:$B,$A243,CSV!$X:$X) )/$D243</f>
        <v>4.5714285714285712</v>
      </c>
      <c r="L243" s="6">
        <f>SUMIF(CSV!$A:$A,$A243,CSV!$W:$W)/$B243</f>
        <v>5.333333333333333</v>
      </c>
      <c r="M243" s="6">
        <f>SUMIF(CSV!$B:$B,$A243,CSV!$X:$X)/$C243</f>
        <v>4</v>
      </c>
      <c r="N243" s="11">
        <f>(COUNTIFS(CSV!$A:$A,$A243,CSV!$Y:$Y,"&gt;8") +COUNTIFS(CSV!$B:$B,$A243,CSV!$Y:$Y,"&gt;8"))/$D243</f>
        <v>0.5714285714285714</v>
      </c>
      <c r="O243" s="8">
        <f>COUNTIFS(CSV!$A:$A,$A243,CSV!$Y:$Y,"&gt;8")/$B243</f>
        <v>0.66666666666666663</v>
      </c>
      <c r="P243" s="8">
        <f>COUNTIFS(CSV!$B:$B,$A243,CSV!$Y:$Y,"&gt;8")/$C243</f>
        <v>0.5</v>
      </c>
      <c r="Q243" s="11">
        <f>(COUNTIFS(CSV!$A:$A,$A243,CSV!$Y:$Y,"&gt;10") +COUNTIFS(CSV!$B:$B,$A243,CSV!$Y:$Y,"&gt;10"))/$D243</f>
        <v>0.2857142857142857</v>
      </c>
      <c r="R243" s="8">
        <f>COUNTIFS(CSV!$A:$A,$A243,CSV!$Y:$Y,"&gt;10")/$B243</f>
        <v>0.33333333333333331</v>
      </c>
      <c r="S243" s="8">
        <f>COUNTIFS(CSV!$B:$B,$A243,CSV!$Y:$Y,"&gt;10")/$C243</f>
        <v>0.25</v>
      </c>
      <c r="T243" s="11">
        <f>(COUNTIFS(CSV!$A:$A,$A243,CSV!$Y:$Y,"&lt;12") +COUNTIFS(CSV!$B:$B,$A243,CSV!$Y:$Y,"&lt;12"))/$D243</f>
        <v>0.8571428571428571</v>
      </c>
      <c r="U243" s="8">
        <f>COUNTIFS(CSV!$A:$A,$A243,CSV!$Y:$Y,"&lt;12")/$B243</f>
        <v>0.66666666666666663</v>
      </c>
      <c r="V243" s="8">
        <f>COUNTIFS(CSV!$B:$B,$A243,CSV!$Y:$Y,"&lt;12")/$C243</f>
        <v>1</v>
      </c>
    </row>
    <row r="244" spans="1:22" x14ac:dyDescent="0.3">
      <c r="A244" t="s">
        <v>368</v>
      </c>
      <c r="B244" s="9">
        <f>COUNTIF(CSV!A:A,A244)</f>
        <v>4</v>
      </c>
      <c r="C244" s="4">
        <f>COUNTIF(CSV!B:B,A244)</f>
        <v>4</v>
      </c>
      <c r="D244" s="4">
        <f t="shared" si="7"/>
        <v>8</v>
      </c>
      <c r="E244" s="10">
        <f>(SUMIF(CSV!$A:$A,$A244,CSV!$Y:$Y)  + SUMIF(CSV!$B:$B,$A244,CSV!$Y:$Y) )/$D244</f>
        <v>7.25</v>
      </c>
      <c r="F244" s="6">
        <f>SUMIF(CSV!$A:$A,$A244,CSV!$Y:$Y)/$B244</f>
        <v>9</v>
      </c>
      <c r="G244" s="6">
        <f>SUMIF(CSV!$B:$B,$A244,CSV!$Y:$Y)/$C244</f>
        <v>5.5</v>
      </c>
      <c r="H244" s="10">
        <f>(SUMIF(CSV!$A:$A,$A244,CSV!$U:$U)  + SUMIF(CSV!$B:$B,$A244,CSV!$V:$V) )/$D244</f>
        <v>4.375</v>
      </c>
      <c r="I244" s="6">
        <f>SUMIF(CSV!$A:$A,$A244,CSV!$U:$U)/$B244</f>
        <v>5.75</v>
      </c>
      <c r="J244" s="6">
        <f>SUMIF(CSV!$B:$B,$A244,CSV!$V:$V)/$C244</f>
        <v>3</v>
      </c>
      <c r="K244" s="10">
        <f>(SUMIF(CSV!$A:$A,$A244,CSV!$W:$W)  + SUMIF(CSV!$B:$B,$A244,CSV!$X:$X) )/$D244</f>
        <v>2.875</v>
      </c>
      <c r="L244" s="6">
        <f>SUMIF(CSV!$A:$A,$A244,CSV!$W:$W)/$B244</f>
        <v>3.25</v>
      </c>
      <c r="M244" s="6">
        <f>SUMIF(CSV!$B:$B,$A244,CSV!$X:$X)/$C244</f>
        <v>2.5</v>
      </c>
      <c r="N244" s="11">
        <f>(COUNTIFS(CSV!$A:$A,$A244,CSV!$Y:$Y,"&gt;8") +COUNTIFS(CSV!$B:$B,$A244,CSV!$Y:$Y,"&gt;8"))/$D244</f>
        <v>0.5</v>
      </c>
      <c r="O244" s="8">
        <f>COUNTIFS(CSV!$A:$A,$A244,CSV!$Y:$Y,"&gt;8")/$B244</f>
        <v>0.75</v>
      </c>
      <c r="P244" s="8">
        <f>COUNTIFS(CSV!$B:$B,$A244,CSV!$Y:$Y,"&gt;8")/$C244</f>
        <v>0.25</v>
      </c>
      <c r="Q244" s="11">
        <f>(COUNTIFS(CSV!$A:$A,$A244,CSV!$Y:$Y,"&gt;10") +COUNTIFS(CSV!$B:$B,$A244,CSV!$Y:$Y,"&gt;10"))/$D244</f>
        <v>0.125</v>
      </c>
      <c r="R244" s="8">
        <f>COUNTIFS(CSV!$A:$A,$A244,CSV!$Y:$Y,"&gt;10")/$B244</f>
        <v>0</v>
      </c>
      <c r="S244" s="8">
        <f>COUNTIFS(CSV!$B:$B,$A244,CSV!$Y:$Y,"&gt;10")/$C244</f>
        <v>0.25</v>
      </c>
      <c r="T244" s="11">
        <f>(COUNTIFS(CSV!$A:$A,$A244,CSV!$Y:$Y,"&lt;12") +COUNTIFS(CSV!$B:$B,$A244,CSV!$Y:$Y,"&lt;12"))/$D244</f>
        <v>0.875</v>
      </c>
      <c r="U244" s="8">
        <f>COUNTIFS(CSV!$A:$A,$A244,CSV!$Y:$Y,"&lt;12")/$B244</f>
        <v>1</v>
      </c>
      <c r="V244" s="8">
        <f>COUNTIFS(CSV!$B:$B,$A244,CSV!$Y:$Y,"&lt;12")/$C244</f>
        <v>0.75</v>
      </c>
    </row>
    <row r="245" spans="1:22" x14ac:dyDescent="0.3">
      <c r="A245" t="s">
        <v>399</v>
      </c>
      <c r="B245" s="9">
        <f>COUNTIF(CSV!A:A,A245)</f>
        <v>2</v>
      </c>
      <c r="C245" s="4">
        <f>COUNTIF(CSV!B:B,A245)</f>
        <v>3</v>
      </c>
      <c r="D245" s="4">
        <f t="shared" si="7"/>
        <v>5</v>
      </c>
      <c r="E245" s="10">
        <f>(SUMIF(CSV!$A:$A,$A245,CSV!$Y:$Y)  + SUMIF(CSV!$B:$B,$A245,CSV!$Y:$Y) )/$D245</f>
        <v>8.1999999999999993</v>
      </c>
      <c r="F245" s="6">
        <f>SUMIF(CSV!$A:$A,$A245,CSV!$Y:$Y)/$B245</f>
        <v>9</v>
      </c>
      <c r="G245" s="6">
        <f>SUMIF(CSV!$B:$B,$A245,CSV!$Y:$Y)/$C245</f>
        <v>7.666666666666667</v>
      </c>
      <c r="H245" s="10">
        <f>(SUMIF(CSV!$A:$A,$A245,CSV!$U:$U)  + SUMIF(CSV!$B:$B,$A245,CSV!$V:$V) )/$D245</f>
        <v>5</v>
      </c>
      <c r="I245" s="6">
        <f>SUMIF(CSV!$A:$A,$A245,CSV!$U:$U)/$B245</f>
        <v>6.5</v>
      </c>
      <c r="J245" s="6">
        <f>SUMIF(CSV!$B:$B,$A245,CSV!$V:$V)/$C245</f>
        <v>4</v>
      </c>
      <c r="K245" s="10">
        <f>(SUMIF(CSV!$A:$A,$A245,CSV!$W:$W)  + SUMIF(CSV!$B:$B,$A245,CSV!$X:$X) )/$D245</f>
        <v>3.2</v>
      </c>
      <c r="L245" s="6">
        <f>SUMIF(CSV!$A:$A,$A245,CSV!$W:$W)/$B245</f>
        <v>2.5</v>
      </c>
      <c r="M245" s="6">
        <f>SUMIF(CSV!$B:$B,$A245,CSV!$X:$X)/$C245</f>
        <v>3.6666666666666665</v>
      </c>
      <c r="N245" s="11">
        <f>(COUNTIFS(CSV!$A:$A,$A245,CSV!$Y:$Y,"&gt;8") +COUNTIFS(CSV!$B:$B,$A245,CSV!$Y:$Y,"&gt;8"))/$D245</f>
        <v>0.4</v>
      </c>
      <c r="O245" s="8">
        <f>COUNTIFS(CSV!$A:$A,$A245,CSV!$Y:$Y,"&gt;8")/$B245</f>
        <v>0.5</v>
      </c>
      <c r="P245" s="8">
        <f>COUNTIFS(CSV!$B:$B,$A245,CSV!$Y:$Y,"&gt;8")/$C245</f>
        <v>0.33333333333333331</v>
      </c>
      <c r="Q245" s="11">
        <f>(COUNTIFS(CSV!$A:$A,$A245,CSV!$Y:$Y,"&gt;10") +COUNTIFS(CSV!$B:$B,$A245,CSV!$Y:$Y,"&gt;10"))/$D245</f>
        <v>0</v>
      </c>
      <c r="R245" s="8">
        <f>COUNTIFS(CSV!$A:$A,$A245,CSV!$Y:$Y,"&gt;10")/$B245</f>
        <v>0</v>
      </c>
      <c r="S245" s="8">
        <f>COUNTIFS(CSV!$B:$B,$A245,CSV!$Y:$Y,"&gt;10")/$C245</f>
        <v>0</v>
      </c>
      <c r="T245" s="11">
        <f>(COUNTIFS(CSV!$A:$A,$A245,CSV!$Y:$Y,"&lt;12") +COUNTIFS(CSV!$B:$B,$A245,CSV!$Y:$Y,"&lt;12"))/$D245</f>
        <v>1</v>
      </c>
      <c r="U245" s="8">
        <f>COUNTIFS(CSV!$A:$A,$A245,CSV!$Y:$Y,"&lt;12")/$B245</f>
        <v>1</v>
      </c>
      <c r="V245" s="8">
        <f>COUNTIFS(CSV!$B:$B,$A245,CSV!$Y:$Y,"&lt;12")/$C245</f>
        <v>1</v>
      </c>
    </row>
    <row r="246" spans="1:22" x14ac:dyDescent="0.3">
      <c r="A246" t="s">
        <v>380</v>
      </c>
      <c r="B246" s="9">
        <f>COUNTIF(CSV!A:A,A246)</f>
        <v>3</v>
      </c>
      <c r="C246" s="4">
        <f>COUNTIF(CSV!B:B,A246)</f>
        <v>2</v>
      </c>
      <c r="D246" s="4">
        <f t="shared" si="7"/>
        <v>5</v>
      </c>
      <c r="E246" s="10">
        <f>(SUMIF(CSV!$A:$A,$A246,CSV!$Y:$Y)  + SUMIF(CSV!$B:$B,$A246,CSV!$Y:$Y) )/$D246</f>
        <v>8</v>
      </c>
      <c r="F246" s="6">
        <f>SUMIF(CSV!$A:$A,$A246,CSV!$Y:$Y)/$B246</f>
        <v>5.333333333333333</v>
      </c>
      <c r="G246" s="6">
        <f>SUMIF(CSV!$B:$B,$A246,CSV!$Y:$Y)/$C246</f>
        <v>12</v>
      </c>
      <c r="H246" s="10">
        <f>(SUMIF(CSV!$A:$A,$A246,CSV!$U:$U)  + SUMIF(CSV!$B:$B,$A246,CSV!$V:$V) )/$D246</f>
        <v>5</v>
      </c>
      <c r="I246" s="6">
        <f>SUMIF(CSV!$A:$A,$A246,CSV!$U:$U)/$B246</f>
        <v>4</v>
      </c>
      <c r="J246" s="6">
        <f>SUMIF(CSV!$B:$B,$A246,CSV!$V:$V)/$C246</f>
        <v>6.5</v>
      </c>
      <c r="K246" s="10">
        <f>(SUMIF(CSV!$A:$A,$A246,CSV!$W:$W)  + SUMIF(CSV!$B:$B,$A246,CSV!$X:$X) )/$D246</f>
        <v>3</v>
      </c>
      <c r="L246" s="6">
        <f>SUMIF(CSV!$A:$A,$A246,CSV!$W:$W)/$B246</f>
        <v>1.3333333333333333</v>
      </c>
      <c r="M246" s="6">
        <f>SUMIF(CSV!$B:$B,$A246,CSV!$X:$X)/$C246</f>
        <v>5.5</v>
      </c>
      <c r="N246" s="11">
        <f>(COUNTIFS(CSV!$A:$A,$A246,CSV!$Y:$Y,"&gt;8") +COUNTIFS(CSV!$B:$B,$A246,CSV!$Y:$Y,"&gt;8"))/$D246</f>
        <v>0.2</v>
      </c>
      <c r="O246" s="8">
        <f>COUNTIFS(CSV!$A:$A,$A246,CSV!$Y:$Y,"&gt;8")/$B246</f>
        <v>0</v>
      </c>
      <c r="P246" s="8">
        <f>COUNTIFS(CSV!$B:$B,$A246,CSV!$Y:$Y,"&gt;8")/$C246</f>
        <v>0.5</v>
      </c>
      <c r="Q246" s="11">
        <f>(COUNTIFS(CSV!$A:$A,$A246,CSV!$Y:$Y,"&gt;10") +COUNTIFS(CSV!$B:$B,$A246,CSV!$Y:$Y,"&gt;10"))/$D246</f>
        <v>0.2</v>
      </c>
      <c r="R246" s="8">
        <f>COUNTIFS(CSV!$A:$A,$A246,CSV!$Y:$Y,"&gt;10")/$B246</f>
        <v>0</v>
      </c>
      <c r="S246" s="8">
        <f>COUNTIFS(CSV!$B:$B,$A246,CSV!$Y:$Y,"&gt;10")/$C246</f>
        <v>0.5</v>
      </c>
      <c r="T246" s="11">
        <f>(COUNTIFS(CSV!$A:$A,$A246,CSV!$Y:$Y,"&lt;12") +COUNTIFS(CSV!$B:$B,$A246,CSV!$Y:$Y,"&lt;12"))/$D246</f>
        <v>0.8</v>
      </c>
      <c r="U246" s="8">
        <f>COUNTIFS(CSV!$A:$A,$A246,CSV!$Y:$Y,"&lt;12")/$B246</f>
        <v>1</v>
      </c>
      <c r="V246" s="8">
        <f>COUNTIFS(CSV!$B:$B,$A246,CSV!$Y:$Y,"&lt;12")/$C246</f>
        <v>0.5</v>
      </c>
    </row>
    <row r="247" spans="1:22" x14ac:dyDescent="0.3">
      <c r="A247" t="s">
        <v>382</v>
      </c>
      <c r="B247" s="9">
        <f>COUNTIF(CSV!A:A,A247)</f>
        <v>3</v>
      </c>
      <c r="C247" s="4">
        <f>COUNTIF(CSV!B:B,A247)</f>
        <v>3</v>
      </c>
      <c r="D247" s="4">
        <f t="shared" si="7"/>
        <v>6</v>
      </c>
      <c r="E247" s="10">
        <f>(SUMIF(CSV!$A:$A,$A247,CSV!$Y:$Y)  + SUMIF(CSV!$B:$B,$A247,CSV!$Y:$Y) )/$D247</f>
        <v>7.5</v>
      </c>
      <c r="F247" s="6">
        <f>SUMIF(CSV!$A:$A,$A247,CSV!$Y:$Y)/$B247</f>
        <v>9.3333333333333339</v>
      </c>
      <c r="G247" s="6">
        <f>SUMIF(CSV!$B:$B,$A247,CSV!$Y:$Y)/$C247</f>
        <v>5.666666666666667</v>
      </c>
      <c r="H247" s="10">
        <f>(SUMIF(CSV!$A:$A,$A247,CSV!$U:$U)  + SUMIF(CSV!$B:$B,$A247,CSV!$V:$V) )/$D247</f>
        <v>3.5</v>
      </c>
      <c r="I247" s="6">
        <f>SUMIF(CSV!$A:$A,$A247,CSV!$U:$U)/$B247</f>
        <v>4.333333333333333</v>
      </c>
      <c r="J247" s="6">
        <f>SUMIF(CSV!$B:$B,$A247,CSV!$V:$V)/$C247</f>
        <v>2.6666666666666665</v>
      </c>
      <c r="K247" s="10">
        <f>(SUMIF(CSV!$A:$A,$A247,CSV!$W:$W)  + SUMIF(CSV!$B:$B,$A247,CSV!$X:$X) )/$D247</f>
        <v>4</v>
      </c>
      <c r="L247" s="6">
        <f>SUMIF(CSV!$A:$A,$A247,CSV!$W:$W)/$B247</f>
        <v>5</v>
      </c>
      <c r="M247" s="6">
        <f>SUMIF(CSV!$B:$B,$A247,CSV!$X:$X)/$C247</f>
        <v>3</v>
      </c>
      <c r="N247" s="11">
        <f>(COUNTIFS(CSV!$A:$A,$A247,CSV!$Y:$Y,"&gt;8") +COUNTIFS(CSV!$B:$B,$A247,CSV!$Y:$Y,"&gt;8"))/$D247</f>
        <v>0.33333333333333331</v>
      </c>
      <c r="O247" s="8">
        <f>COUNTIFS(CSV!$A:$A,$A247,CSV!$Y:$Y,"&gt;8")/$B247</f>
        <v>0.66666666666666663</v>
      </c>
      <c r="P247" s="8">
        <f>COUNTIFS(CSV!$B:$B,$A247,CSV!$Y:$Y,"&gt;8")/$C247</f>
        <v>0</v>
      </c>
      <c r="Q247" s="11">
        <f>(COUNTIFS(CSV!$A:$A,$A247,CSV!$Y:$Y,"&gt;10") +COUNTIFS(CSV!$B:$B,$A247,CSV!$Y:$Y,"&gt;10"))/$D247</f>
        <v>0.16666666666666666</v>
      </c>
      <c r="R247" s="8">
        <f>COUNTIFS(CSV!$A:$A,$A247,CSV!$Y:$Y,"&gt;10")/$B247</f>
        <v>0.33333333333333331</v>
      </c>
      <c r="S247" s="8">
        <f>COUNTIFS(CSV!$B:$B,$A247,CSV!$Y:$Y,"&gt;10")/$C247</f>
        <v>0</v>
      </c>
      <c r="T247" s="11">
        <f>(COUNTIFS(CSV!$A:$A,$A247,CSV!$Y:$Y,"&lt;12") +COUNTIFS(CSV!$B:$B,$A247,CSV!$Y:$Y,"&lt;12"))/$D247</f>
        <v>1</v>
      </c>
      <c r="U247" s="8">
        <f>COUNTIFS(CSV!$A:$A,$A247,CSV!$Y:$Y,"&lt;12")/$B247</f>
        <v>1</v>
      </c>
      <c r="V247" s="8">
        <f>COUNTIFS(CSV!$B:$B,$A247,CSV!$Y:$Y,"&lt;12")/$C247</f>
        <v>1</v>
      </c>
    </row>
    <row r="248" spans="1:22" x14ac:dyDescent="0.3">
      <c r="A248" t="s">
        <v>391</v>
      </c>
      <c r="B248" s="9">
        <f>COUNTIF(CSV!A:A,A248)</f>
        <v>2</v>
      </c>
      <c r="C248" s="4">
        <f>COUNTIF(CSV!B:B,A248)</f>
        <v>2</v>
      </c>
      <c r="D248" s="4">
        <f t="shared" si="7"/>
        <v>4</v>
      </c>
      <c r="E248" s="10">
        <f>(SUMIF(CSV!$A:$A,$A248,CSV!$Y:$Y)  + SUMIF(CSV!$B:$B,$A248,CSV!$Y:$Y) )/$D248</f>
        <v>7</v>
      </c>
      <c r="F248" s="6">
        <f>SUMIF(CSV!$A:$A,$A248,CSV!$Y:$Y)/$B248</f>
        <v>7.5</v>
      </c>
      <c r="G248" s="6">
        <f>SUMIF(CSV!$B:$B,$A248,CSV!$Y:$Y)/$C248</f>
        <v>6.5</v>
      </c>
      <c r="H248" s="10">
        <f>(SUMIF(CSV!$A:$A,$A248,CSV!$U:$U)  + SUMIF(CSV!$B:$B,$A248,CSV!$V:$V) )/$D248</f>
        <v>3.5</v>
      </c>
      <c r="I248" s="6">
        <f>SUMIF(CSV!$A:$A,$A248,CSV!$U:$U)/$B248</f>
        <v>2.5</v>
      </c>
      <c r="J248" s="6">
        <f>SUMIF(CSV!$B:$B,$A248,CSV!$V:$V)/$C248</f>
        <v>4.5</v>
      </c>
      <c r="K248" s="10">
        <f>(SUMIF(CSV!$A:$A,$A248,CSV!$W:$W)  + SUMIF(CSV!$B:$B,$A248,CSV!$X:$X) )/$D248</f>
        <v>3.5</v>
      </c>
      <c r="L248" s="6">
        <f>SUMIF(CSV!$A:$A,$A248,CSV!$W:$W)/$B248</f>
        <v>5</v>
      </c>
      <c r="M248" s="6">
        <f>SUMIF(CSV!$B:$B,$A248,CSV!$X:$X)/$C248</f>
        <v>2</v>
      </c>
      <c r="N248" s="11">
        <f>(COUNTIFS(CSV!$A:$A,$A248,CSV!$Y:$Y,"&gt;8") +COUNTIFS(CSV!$B:$B,$A248,CSV!$Y:$Y,"&gt;8"))/$D248</f>
        <v>0.5</v>
      </c>
      <c r="O248" s="8">
        <f>COUNTIFS(CSV!$A:$A,$A248,CSV!$Y:$Y,"&gt;8")/$B248</f>
        <v>0.5</v>
      </c>
      <c r="P248" s="8">
        <f>COUNTIFS(CSV!$B:$B,$A248,CSV!$Y:$Y,"&gt;8")/$C248</f>
        <v>0.5</v>
      </c>
      <c r="Q248" s="11">
        <f>(COUNTIFS(CSV!$A:$A,$A248,CSV!$Y:$Y,"&gt;10") +COUNTIFS(CSV!$B:$B,$A248,CSV!$Y:$Y,"&gt;10"))/$D248</f>
        <v>0.25</v>
      </c>
      <c r="R248" s="8">
        <f>COUNTIFS(CSV!$A:$A,$A248,CSV!$Y:$Y,"&gt;10")/$B248</f>
        <v>0</v>
      </c>
      <c r="S248" s="8">
        <f>COUNTIFS(CSV!$B:$B,$A248,CSV!$Y:$Y,"&gt;10")/$C248</f>
        <v>0.5</v>
      </c>
      <c r="T248" s="11">
        <f>(COUNTIFS(CSV!$A:$A,$A248,CSV!$Y:$Y,"&lt;12") +COUNTIFS(CSV!$B:$B,$A248,CSV!$Y:$Y,"&lt;12"))/$D248</f>
        <v>0.5</v>
      </c>
      <c r="U248" s="8">
        <f>COUNTIFS(CSV!$A:$A,$A248,CSV!$Y:$Y,"&lt;12")/$B248</f>
        <v>1</v>
      </c>
      <c r="V248" s="8">
        <f>COUNTIFS(CSV!$B:$B,$A248,CSV!$Y:$Y,"&lt;12")/$C248</f>
        <v>0</v>
      </c>
    </row>
    <row r="249" spans="1:22" x14ac:dyDescent="0.3">
      <c r="A249" t="s">
        <v>384</v>
      </c>
      <c r="B249" s="9">
        <f>COUNTIF(CSV!A:A,A249)</f>
        <v>4</v>
      </c>
      <c r="C249" s="4">
        <f>COUNTIF(CSV!B:B,A249)</f>
        <v>1</v>
      </c>
      <c r="D249" s="4">
        <f t="shared" si="7"/>
        <v>5</v>
      </c>
      <c r="E249" s="10">
        <f>(SUMIF(CSV!$A:$A,$A249,CSV!$Y:$Y)  + SUMIF(CSV!$B:$B,$A249,CSV!$Y:$Y) )/$D249</f>
        <v>10.6</v>
      </c>
      <c r="F249" s="6">
        <f>SUMIF(CSV!$A:$A,$A249,CSV!$Y:$Y)/$B249</f>
        <v>10.5</v>
      </c>
      <c r="G249" s="6">
        <f>SUMIF(CSV!$B:$B,$A249,CSV!$Y:$Y)/$C249</f>
        <v>11</v>
      </c>
      <c r="H249" s="10">
        <f>(SUMIF(CSV!$A:$A,$A249,CSV!$U:$U)  + SUMIF(CSV!$B:$B,$A249,CSV!$V:$V) )/$D249</f>
        <v>5.2</v>
      </c>
      <c r="I249" s="6">
        <f>SUMIF(CSV!$A:$A,$A249,CSV!$U:$U)/$B249</f>
        <v>5.25</v>
      </c>
      <c r="J249" s="6">
        <f>SUMIF(CSV!$B:$B,$A249,CSV!$V:$V)/$C249</f>
        <v>5</v>
      </c>
      <c r="K249" s="10">
        <f>(SUMIF(CSV!$A:$A,$A249,CSV!$W:$W)  + SUMIF(CSV!$B:$B,$A249,CSV!$X:$X) )/$D249</f>
        <v>5.4</v>
      </c>
      <c r="L249" s="6">
        <f>SUMIF(CSV!$A:$A,$A249,CSV!$W:$W)/$B249</f>
        <v>5.25</v>
      </c>
      <c r="M249" s="6">
        <f>SUMIF(CSV!$B:$B,$A249,CSV!$X:$X)/$C249</f>
        <v>6</v>
      </c>
      <c r="N249" s="11">
        <f>(COUNTIFS(CSV!$A:$A,$A249,CSV!$Y:$Y,"&gt;8") +COUNTIFS(CSV!$B:$B,$A249,CSV!$Y:$Y,"&gt;8"))/$D249</f>
        <v>0.8</v>
      </c>
      <c r="O249" s="8">
        <f>COUNTIFS(CSV!$A:$A,$A249,CSV!$Y:$Y,"&gt;8")/$B249</f>
        <v>0.75</v>
      </c>
      <c r="P249" s="8">
        <f>COUNTIFS(CSV!$B:$B,$A249,CSV!$Y:$Y,"&gt;8")/$C249</f>
        <v>1</v>
      </c>
      <c r="Q249" s="11">
        <f>(COUNTIFS(CSV!$A:$A,$A249,CSV!$Y:$Y,"&gt;10") +COUNTIFS(CSV!$B:$B,$A249,CSV!$Y:$Y,"&gt;10"))/$D249</f>
        <v>0.6</v>
      </c>
      <c r="R249" s="8">
        <f>COUNTIFS(CSV!$A:$A,$A249,CSV!$Y:$Y,"&gt;10")/$B249</f>
        <v>0.5</v>
      </c>
      <c r="S249" s="8">
        <f>COUNTIFS(CSV!$B:$B,$A249,CSV!$Y:$Y,"&gt;10")/$C249</f>
        <v>1</v>
      </c>
      <c r="T249" s="11">
        <f>(COUNTIFS(CSV!$A:$A,$A249,CSV!$Y:$Y,"&lt;12") +COUNTIFS(CSV!$B:$B,$A249,CSV!$Y:$Y,"&lt;12"))/$D249</f>
        <v>0.6</v>
      </c>
      <c r="U249" s="8">
        <f>COUNTIFS(CSV!$A:$A,$A249,CSV!$Y:$Y,"&lt;12")/$B249</f>
        <v>0.5</v>
      </c>
      <c r="V249" s="8">
        <f>COUNTIFS(CSV!$B:$B,$A249,CSV!$Y:$Y,"&lt;12")/$C249</f>
        <v>1</v>
      </c>
    </row>
    <row r="250" spans="1:22" x14ac:dyDescent="0.3">
      <c r="A250" t="s">
        <v>385</v>
      </c>
      <c r="B250" s="9">
        <f>COUNTIF(CSV!A:A,A250)</f>
        <v>3</v>
      </c>
      <c r="C250" s="4">
        <f>COUNTIF(CSV!B:B,A250)</f>
        <v>3</v>
      </c>
      <c r="D250" s="4">
        <f t="shared" si="7"/>
        <v>6</v>
      </c>
      <c r="E250" s="10">
        <f>(SUMIF(CSV!$A:$A,$A250,CSV!$Y:$Y)  + SUMIF(CSV!$B:$B,$A250,CSV!$Y:$Y) )/$D250</f>
        <v>8</v>
      </c>
      <c r="F250" s="6">
        <f>SUMIF(CSV!$A:$A,$A250,CSV!$Y:$Y)/$B250</f>
        <v>3.3333333333333335</v>
      </c>
      <c r="G250" s="6">
        <f>SUMIF(CSV!$B:$B,$A250,CSV!$Y:$Y)/$C250</f>
        <v>12.666666666666666</v>
      </c>
      <c r="H250" s="10">
        <f>(SUMIF(CSV!$A:$A,$A250,CSV!$U:$U)  + SUMIF(CSV!$B:$B,$A250,CSV!$V:$V) )/$D250</f>
        <v>3.3333333333333335</v>
      </c>
      <c r="I250" s="6">
        <f>SUMIF(CSV!$A:$A,$A250,CSV!$U:$U)/$B250</f>
        <v>2</v>
      </c>
      <c r="J250" s="6">
        <f>SUMIF(CSV!$B:$B,$A250,CSV!$V:$V)/$C250</f>
        <v>4.666666666666667</v>
      </c>
      <c r="K250" s="10">
        <f>(SUMIF(CSV!$A:$A,$A250,CSV!$W:$W)  + SUMIF(CSV!$B:$B,$A250,CSV!$X:$X) )/$D250</f>
        <v>4.666666666666667</v>
      </c>
      <c r="L250" s="6">
        <f>SUMIF(CSV!$A:$A,$A250,CSV!$W:$W)/$B250</f>
        <v>1.3333333333333333</v>
      </c>
      <c r="M250" s="6">
        <f>SUMIF(CSV!$B:$B,$A250,CSV!$X:$X)/$C250</f>
        <v>8</v>
      </c>
      <c r="N250" s="11">
        <f>(COUNTIFS(CSV!$A:$A,$A250,CSV!$Y:$Y,"&gt;8") +COUNTIFS(CSV!$B:$B,$A250,CSV!$Y:$Y,"&gt;8"))/$D250</f>
        <v>0.5</v>
      </c>
      <c r="O250" s="8">
        <f>COUNTIFS(CSV!$A:$A,$A250,CSV!$Y:$Y,"&gt;8")/$B250</f>
        <v>0</v>
      </c>
      <c r="P250" s="8">
        <f>COUNTIFS(CSV!$B:$B,$A250,CSV!$Y:$Y,"&gt;8")/$C250</f>
        <v>1</v>
      </c>
      <c r="Q250" s="11">
        <f>(COUNTIFS(CSV!$A:$A,$A250,CSV!$Y:$Y,"&gt;10") +COUNTIFS(CSV!$B:$B,$A250,CSV!$Y:$Y,"&gt;10"))/$D250</f>
        <v>0.5</v>
      </c>
      <c r="R250" s="8">
        <f>COUNTIFS(CSV!$A:$A,$A250,CSV!$Y:$Y,"&gt;10")/$B250</f>
        <v>0</v>
      </c>
      <c r="S250" s="8">
        <f>COUNTIFS(CSV!$B:$B,$A250,CSV!$Y:$Y,"&gt;10")/$C250</f>
        <v>1</v>
      </c>
      <c r="T250" s="11">
        <f>(COUNTIFS(CSV!$A:$A,$A250,CSV!$Y:$Y,"&lt;12") +COUNTIFS(CSV!$B:$B,$A250,CSV!$Y:$Y,"&lt;12"))/$D250</f>
        <v>0.33333333333333331</v>
      </c>
      <c r="U250" s="8">
        <f>COUNTIFS(CSV!$A:$A,$A250,CSV!$Y:$Y,"&lt;12")/$B250</f>
        <v>0.66666666666666663</v>
      </c>
      <c r="V250" s="8">
        <f>COUNTIFS(CSV!$B:$B,$A250,CSV!$Y:$Y,"&lt;12")/$C250</f>
        <v>0</v>
      </c>
    </row>
    <row r="251" spans="1:22" x14ac:dyDescent="0.3">
      <c r="A251" t="s">
        <v>395</v>
      </c>
      <c r="B251" s="9">
        <f>COUNTIF(CSV!A:A,A251)</f>
        <v>2</v>
      </c>
      <c r="C251" s="4">
        <f>COUNTIF(CSV!B:B,A251)</f>
        <v>4</v>
      </c>
      <c r="D251" s="4">
        <f t="shared" si="7"/>
        <v>6</v>
      </c>
      <c r="E251" s="10">
        <f>(SUMIF(CSV!$A:$A,$A251,CSV!$Y:$Y)  + SUMIF(CSV!$B:$B,$A251,CSV!$Y:$Y) )/$D251</f>
        <v>6.5</v>
      </c>
      <c r="F251" s="6">
        <f>SUMIF(CSV!$A:$A,$A251,CSV!$Y:$Y)/$B251</f>
        <v>3</v>
      </c>
      <c r="G251" s="6">
        <f>SUMIF(CSV!$B:$B,$A251,CSV!$Y:$Y)/$C251</f>
        <v>8.25</v>
      </c>
      <c r="H251" s="10">
        <f>(SUMIF(CSV!$A:$A,$A251,CSV!$U:$U)  + SUMIF(CSV!$B:$B,$A251,CSV!$V:$V) )/$D251</f>
        <v>2.5</v>
      </c>
      <c r="I251" s="6">
        <f>SUMIF(CSV!$A:$A,$A251,CSV!$U:$U)/$B251</f>
        <v>3</v>
      </c>
      <c r="J251" s="6">
        <f>SUMIF(CSV!$B:$B,$A251,CSV!$V:$V)/$C251</f>
        <v>2.25</v>
      </c>
      <c r="K251" s="10">
        <f>(SUMIF(CSV!$A:$A,$A251,CSV!$W:$W)  + SUMIF(CSV!$B:$B,$A251,CSV!$X:$X) )/$D251</f>
        <v>4</v>
      </c>
      <c r="L251" s="6">
        <f>SUMIF(CSV!$A:$A,$A251,CSV!$W:$W)/$B251</f>
        <v>0</v>
      </c>
      <c r="M251" s="6">
        <f>SUMIF(CSV!$B:$B,$A251,CSV!$X:$X)/$C251</f>
        <v>6</v>
      </c>
      <c r="N251" s="11">
        <f>(COUNTIFS(CSV!$A:$A,$A251,CSV!$Y:$Y,"&gt;8") +COUNTIFS(CSV!$B:$B,$A251,CSV!$Y:$Y,"&gt;8"))/$D251</f>
        <v>0.33333333333333331</v>
      </c>
      <c r="O251" s="8">
        <f>COUNTIFS(CSV!$A:$A,$A251,CSV!$Y:$Y,"&gt;8")/$B251</f>
        <v>0</v>
      </c>
      <c r="P251" s="8">
        <f>COUNTIFS(CSV!$B:$B,$A251,CSV!$Y:$Y,"&gt;8")/$C251</f>
        <v>0.5</v>
      </c>
      <c r="Q251" s="11">
        <f>(COUNTIFS(CSV!$A:$A,$A251,CSV!$Y:$Y,"&gt;10") +COUNTIFS(CSV!$B:$B,$A251,CSV!$Y:$Y,"&gt;10"))/$D251</f>
        <v>0</v>
      </c>
      <c r="R251" s="8">
        <f>COUNTIFS(CSV!$A:$A,$A251,CSV!$Y:$Y,"&gt;10")/$B251</f>
        <v>0</v>
      </c>
      <c r="S251" s="8">
        <f>COUNTIFS(CSV!$B:$B,$A251,CSV!$Y:$Y,"&gt;10")/$C251</f>
        <v>0</v>
      </c>
      <c r="T251" s="11">
        <f>(COUNTIFS(CSV!$A:$A,$A251,CSV!$Y:$Y,"&lt;12") +COUNTIFS(CSV!$B:$B,$A251,CSV!$Y:$Y,"&lt;12"))/$D251</f>
        <v>0.83333333333333337</v>
      </c>
      <c r="U251" s="8">
        <f>COUNTIFS(CSV!$A:$A,$A251,CSV!$Y:$Y,"&lt;12")/$B251</f>
        <v>0.5</v>
      </c>
      <c r="V251" s="8">
        <f>COUNTIFS(CSV!$B:$B,$A251,CSV!$Y:$Y,"&lt;12")/$C251</f>
        <v>1</v>
      </c>
    </row>
    <row r="252" spans="1:22" x14ac:dyDescent="0.3">
      <c r="A252" t="s">
        <v>397</v>
      </c>
      <c r="B252" s="9">
        <f>COUNTIF(CSV!A:A,A252)</f>
        <v>2</v>
      </c>
      <c r="C252" s="4">
        <f>COUNTIF(CSV!B:B,A252)</f>
        <v>2</v>
      </c>
      <c r="D252" s="4">
        <f t="shared" si="7"/>
        <v>4</v>
      </c>
      <c r="E252" s="10">
        <f>(SUMIF(CSV!$A:$A,$A252,CSV!$Y:$Y)  + SUMIF(CSV!$B:$B,$A252,CSV!$Y:$Y) )/$D252</f>
        <v>9</v>
      </c>
      <c r="F252" s="6">
        <f>SUMIF(CSV!$A:$A,$A252,CSV!$Y:$Y)/$B252</f>
        <v>8.5</v>
      </c>
      <c r="G252" s="6">
        <f>SUMIF(CSV!$B:$B,$A252,CSV!$Y:$Y)/$C252</f>
        <v>9.5</v>
      </c>
      <c r="H252" s="10">
        <f>(SUMIF(CSV!$A:$A,$A252,CSV!$U:$U)  + SUMIF(CSV!$B:$B,$A252,CSV!$V:$V) )/$D252</f>
        <v>5</v>
      </c>
      <c r="I252" s="6">
        <f>SUMIF(CSV!$A:$A,$A252,CSV!$U:$U)/$B252</f>
        <v>5</v>
      </c>
      <c r="J252" s="6">
        <f>SUMIF(CSV!$B:$B,$A252,CSV!$V:$V)/$C252</f>
        <v>5</v>
      </c>
      <c r="K252" s="10">
        <f>(SUMIF(CSV!$A:$A,$A252,CSV!$W:$W)  + SUMIF(CSV!$B:$B,$A252,CSV!$X:$X) )/$D252</f>
        <v>4</v>
      </c>
      <c r="L252" s="6">
        <f>SUMIF(CSV!$A:$A,$A252,CSV!$W:$W)/$B252</f>
        <v>3.5</v>
      </c>
      <c r="M252" s="6">
        <f>SUMIF(CSV!$B:$B,$A252,CSV!$X:$X)/$C252</f>
        <v>4.5</v>
      </c>
      <c r="N252" s="11">
        <f>(COUNTIFS(CSV!$A:$A,$A252,CSV!$Y:$Y,"&gt;8") +COUNTIFS(CSV!$B:$B,$A252,CSV!$Y:$Y,"&gt;8"))/$D252</f>
        <v>0.75</v>
      </c>
      <c r="O252" s="8">
        <f>COUNTIFS(CSV!$A:$A,$A252,CSV!$Y:$Y,"&gt;8")/$B252</f>
        <v>0.5</v>
      </c>
      <c r="P252" s="8">
        <f>COUNTIFS(CSV!$B:$B,$A252,CSV!$Y:$Y,"&gt;8")/$C252</f>
        <v>1</v>
      </c>
      <c r="Q252" s="11">
        <f>(COUNTIFS(CSV!$A:$A,$A252,CSV!$Y:$Y,"&gt;10") +COUNTIFS(CSV!$B:$B,$A252,CSV!$Y:$Y,"&gt;10"))/$D252</f>
        <v>0</v>
      </c>
      <c r="R252" s="8">
        <f>COUNTIFS(CSV!$A:$A,$A252,CSV!$Y:$Y,"&gt;10")/$B252</f>
        <v>0</v>
      </c>
      <c r="S252" s="8">
        <f>COUNTIFS(CSV!$B:$B,$A252,CSV!$Y:$Y,"&gt;10")/$C252</f>
        <v>0</v>
      </c>
      <c r="T252" s="11">
        <f>(COUNTIFS(CSV!$A:$A,$A252,CSV!$Y:$Y,"&lt;12") +COUNTIFS(CSV!$B:$B,$A252,CSV!$Y:$Y,"&lt;12"))/$D252</f>
        <v>1</v>
      </c>
      <c r="U252" s="8">
        <f>COUNTIFS(CSV!$A:$A,$A252,CSV!$Y:$Y,"&lt;12")/$B252</f>
        <v>1</v>
      </c>
      <c r="V252" s="8">
        <f>COUNTIFS(CSV!$B:$B,$A252,CSV!$Y:$Y,"&lt;12")/$C252</f>
        <v>1</v>
      </c>
    </row>
    <row r="253" spans="1:22" x14ac:dyDescent="0.3">
      <c r="A253" t="s">
        <v>386</v>
      </c>
      <c r="B253" s="9">
        <f>COUNTIF(CSV!A:A,A253)</f>
        <v>2</v>
      </c>
      <c r="C253" s="4">
        <f>COUNTIF(CSV!B:B,A253)</f>
        <v>0</v>
      </c>
      <c r="D253" s="4">
        <f t="shared" si="7"/>
        <v>2</v>
      </c>
      <c r="E253" s="10">
        <f>(SUMIF(CSV!$A:$A,$A253,CSV!$Y:$Y)  + SUMIF(CSV!$B:$B,$A253,CSV!$Y:$Y) )/$D253</f>
        <v>13</v>
      </c>
      <c r="F253" s="6">
        <f>SUMIF(CSV!$A:$A,$A253,CSV!$Y:$Y)/$B253</f>
        <v>13</v>
      </c>
      <c r="G253" s="6" t="e">
        <f>SUMIF(CSV!$B:$B,$A253,CSV!$Y:$Y)/$C253</f>
        <v>#DIV/0!</v>
      </c>
      <c r="H253" s="10">
        <f>(SUMIF(CSV!$A:$A,$A253,CSV!$U:$U)  + SUMIF(CSV!$B:$B,$A253,CSV!$V:$V) )/$D253</f>
        <v>5.5</v>
      </c>
      <c r="I253" s="6">
        <f>SUMIF(CSV!$A:$A,$A253,CSV!$U:$U)/$B253</f>
        <v>5.5</v>
      </c>
      <c r="J253" s="6" t="e">
        <f>SUMIF(CSV!$B:$B,$A253,CSV!$V:$V)/$C253</f>
        <v>#DIV/0!</v>
      </c>
      <c r="K253" s="10">
        <f>(SUMIF(CSV!$A:$A,$A253,CSV!$W:$W)  + SUMIF(CSV!$B:$B,$A253,CSV!$X:$X) )/$D253</f>
        <v>7.5</v>
      </c>
      <c r="L253" s="6">
        <f>SUMIF(CSV!$A:$A,$A253,CSV!$W:$W)/$B253</f>
        <v>7.5</v>
      </c>
      <c r="M253" s="6" t="e">
        <f>SUMIF(CSV!$B:$B,$A253,CSV!$X:$X)/$C253</f>
        <v>#DIV/0!</v>
      </c>
      <c r="N253" s="11">
        <f>(COUNTIFS(CSV!$A:$A,$A253,CSV!$Y:$Y,"&gt;8") +COUNTIFS(CSV!$B:$B,$A253,CSV!$Y:$Y,"&gt;8"))/$D253</f>
        <v>1</v>
      </c>
      <c r="O253" s="8">
        <f>COUNTIFS(CSV!$A:$A,$A253,CSV!$Y:$Y,"&gt;8")/$B253</f>
        <v>1</v>
      </c>
      <c r="P253" s="8" t="e">
        <f>COUNTIFS(CSV!$B:$B,$A253,CSV!$Y:$Y,"&gt;8")/$C253</f>
        <v>#DIV/0!</v>
      </c>
      <c r="Q253" s="11">
        <f>(COUNTIFS(CSV!$A:$A,$A253,CSV!$Y:$Y,"&gt;10") +COUNTIFS(CSV!$B:$B,$A253,CSV!$Y:$Y,"&gt;10"))/$D253</f>
        <v>0.5</v>
      </c>
      <c r="R253" s="8">
        <f>COUNTIFS(CSV!$A:$A,$A253,CSV!$Y:$Y,"&gt;10")/$B253</f>
        <v>0.5</v>
      </c>
      <c r="S253" s="8" t="e">
        <f>COUNTIFS(CSV!$B:$B,$A253,CSV!$Y:$Y,"&gt;10")/$C253</f>
        <v>#DIV/0!</v>
      </c>
      <c r="T253" s="11">
        <f>(COUNTIFS(CSV!$A:$A,$A253,CSV!$Y:$Y,"&lt;12") +COUNTIFS(CSV!$B:$B,$A253,CSV!$Y:$Y,"&lt;12"))/$D253</f>
        <v>0.5</v>
      </c>
      <c r="U253" s="8">
        <f>COUNTIFS(CSV!$A:$A,$A253,CSV!$Y:$Y,"&lt;12")/$B253</f>
        <v>0.5</v>
      </c>
      <c r="V253" s="8" t="e">
        <f>COUNTIFS(CSV!$B:$B,$A253,CSV!$Y:$Y,"&lt;12")/$C253</f>
        <v>#DIV/0!</v>
      </c>
    </row>
    <row r="254" spans="1:22" x14ac:dyDescent="0.3">
      <c r="A254" t="s">
        <v>388</v>
      </c>
      <c r="B254" s="9">
        <f>COUNTIF(CSV!A:A,A254)</f>
        <v>4</v>
      </c>
      <c r="C254" s="4">
        <f>COUNTIF(CSV!B:B,A254)</f>
        <v>2</v>
      </c>
      <c r="D254" s="4">
        <f t="shared" si="7"/>
        <v>6</v>
      </c>
      <c r="E254" s="10">
        <f>(SUMIF(CSV!$A:$A,$A254,CSV!$Y:$Y)  + SUMIF(CSV!$B:$B,$A254,CSV!$Y:$Y) )/$D254</f>
        <v>8</v>
      </c>
      <c r="F254" s="6">
        <f>SUMIF(CSV!$A:$A,$A254,CSV!$Y:$Y)/$B254</f>
        <v>7.25</v>
      </c>
      <c r="G254" s="6">
        <f>SUMIF(CSV!$B:$B,$A254,CSV!$Y:$Y)/$C254</f>
        <v>9.5</v>
      </c>
      <c r="H254" s="10">
        <f>(SUMIF(CSV!$A:$A,$A254,CSV!$U:$U)  + SUMIF(CSV!$B:$B,$A254,CSV!$V:$V) )/$D254</f>
        <v>4.5</v>
      </c>
      <c r="I254" s="6">
        <f>SUMIF(CSV!$A:$A,$A254,CSV!$U:$U)/$B254</f>
        <v>4.5</v>
      </c>
      <c r="J254" s="6">
        <f>SUMIF(CSV!$B:$B,$A254,CSV!$V:$V)/$C254</f>
        <v>4.5</v>
      </c>
      <c r="K254" s="10">
        <f>(SUMIF(CSV!$A:$A,$A254,CSV!$W:$W)  + SUMIF(CSV!$B:$B,$A254,CSV!$X:$X) )/$D254</f>
        <v>3.5</v>
      </c>
      <c r="L254" s="6">
        <f>SUMIF(CSV!$A:$A,$A254,CSV!$W:$W)/$B254</f>
        <v>2.75</v>
      </c>
      <c r="M254" s="6">
        <f>SUMIF(CSV!$B:$B,$A254,CSV!$X:$X)/$C254</f>
        <v>5</v>
      </c>
      <c r="N254" s="11">
        <f>(COUNTIFS(CSV!$A:$A,$A254,CSV!$Y:$Y,"&gt;8") +COUNTIFS(CSV!$B:$B,$A254,CSV!$Y:$Y,"&gt;8"))/$D254</f>
        <v>0.5</v>
      </c>
      <c r="O254" s="8">
        <f>COUNTIFS(CSV!$A:$A,$A254,CSV!$Y:$Y,"&gt;8")/$B254</f>
        <v>0.25</v>
      </c>
      <c r="P254" s="8">
        <f>COUNTIFS(CSV!$B:$B,$A254,CSV!$Y:$Y,"&gt;8")/$C254</f>
        <v>1</v>
      </c>
      <c r="Q254" s="11">
        <f>(COUNTIFS(CSV!$A:$A,$A254,CSV!$Y:$Y,"&gt;10") +COUNTIFS(CSV!$B:$B,$A254,CSV!$Y:$Y,"&gt;10"))/$D254</f>
        <v>0</v>
      </c>
      <c r="R254" s="8">
        <f>COUNTIFS(CSV!$A:$A,$A254,CSV!$Y:$Y,"&gt;10")/$B254</f>
        <v>0</v>
      </c>
      <c r="S254" s="8">
        <f>COUNTIFS(CSV!$B:$B,$A254,CSV!$Y:$Y,"&gt;10")/$C254</f>
        <v>0</v>
      </c>
      <c r="T254" s="11">
        <f>(COUNTIFS(CSV!$A:$A,$A254,CSV!$Y:$Y,"&lt;12") +COUNTIFS(CSV!$B:$B,$A254,CSV!$Y:$Y,"&lt;12"))/$D254</f>
        <v>1</v>
      </c>
      <c r="U254" s="8">
        <f>COUNTIFS(CSV!$A:$A,$A254,CSV!$Y:$Y,"&lt;12")/$B254</f>
        <v>1</v>
      </c>
      <c r="V254" s="8">
        <f>COUNTIFS(CSV!$B:$B,$A254,CSV!$Y:$Y,"&lt;12")/$C254</f>
        <v>1</v>
      </c>
    </row>
    <row r="255" spans="1:22" x14ac:dyDescent="0.3">
      <c r="A255" t="s">
        <v>387</v>
      </c>
      <c r="B255" s="9">
        <f>COUNTIF(CSV!A:A,A255)</f>
        <v>2</v>
      </c>
      <c r="C255" s="4">
        <f>COUNTIF(CSV!B:B,A255)</f>
        <v>2</v>
      </c>
      <c r="D255" s="4">
        <f t="shared" si="7"/>
        <v>4</v>
      </c>
      <c r="E255" s="10">
        <f>(SUMIF(CSV!$A:$A,$A255,CSV!$Y:$Y)  + SUMIF(CSV!$B:$B,$A255,CSV!$Y:$Y) )/$D255</f>
        <v>6.5</v>
      </c>
      <c r="F255" s="6">
        <f>SUMIF(CSV!$A:$A,$A255,CSV!$Y:$Y)/$B255</f>
        <v>10</v>
      </c>
      <c r="G255" s="6">
        <f>SUMIF(CSV!$B:$B,$A255,CSV!$Y:$Y)/$C255</f>
        <v>3</v>
      </c>
      <c r="H255" s="10">
        <f>(SUMIF(CSV!$A:$A,$A255,CSV!$U:$U)  + SUMIF(CSV!$B:$B,$A255,CSV!$V:$V) )/$D255</f>
        <v>5</v>
      </c>
      <c r="I255" s="6">
        <f>SUMIF(CSV!$A:$A,$A255,CSV!$U:$U)/$B255</f>
        <v>8</v>
      </c>
      <c r="J255" s="6">
        <f>SUMIF(CSV!$B:$B,$A255,CSV!$V:$V)/$C255</f>
        <v>2</v>
      </c>
      <c r="K255" s="10">
        <f>(SUMIF(CSV!$A:$A,$A255,CSV!$W:$W)  + SUMIF(CSV!$B:$B,$A255,CSV!$X:$X) )/$D255</f>
        <v>1.5</v>
      </c>
      <c r="L255" s="6">
        <f>SUMIF(CSV!$A:$A,$A255,CSV!$W:$W)/$B255</f>
        <v>2</v>
      </c>
      <c r="M255" s="6">
        <f>SUMIF(CSV!$B:$B,$A255,CSV!$X:$X)/$C255</f>
        <v>1</v>
      </c>
      <c r="N255" s="11">
        <f>(COUNTIFS(CSV!$A:$A,$A255,CSV!$Y:$Y,"&gt;8") +COUNTIFS(CSV!$B:$B,$A255,CSV!$Y:$Y,"&gt;8"))/$D255</f>
        <v>0.5</v>
      </c>
      <c r="O255" s="8">
        <f>COUNTIFS(CSV!$A:$A,$A255,CSV!$Y:$Y,"&gt;8")/$B255</f>
        <v>1</v>
      </c>
      <c r="P255" s="8">
        <f>COUNTIFS(CSV!$B:$B,$A255,CSV!$Y:$Y,"&gt;8")/$C255</f>
        <v>0</v>
      </c>
      <c r="Q255" s="11">
        <f>(COUNTIFS(CSV!$A:$A,$A255,CSV!$Y:$Y,"&gt;10") +COUNTIFS(CSV!$B:$B,$A255,CSV!$Y:$Y,"&gt;10"))/$D255</f>
        <v>0</v>
      </c>
      <c r="R255" s="8">
        <f>COUNTIFS(CSV!$A:$A,$A255,CSV!$Y:$Y,"&gt;10")/$B255</f>
        <v>0</v>
      </c>
      <c r="S255" s="8">
        <f>COUNTIFS(CSV!$B:$B,$A255,CSV!$Y:$Y,"&gt;10")/$C255</f>
        <v>0</v>
      </c>
      <c r="T255" s="11">
        <f>(COUNTIFS(CSV!$A:$A,$A255,CSV!$Y:$Y,"&lt;12") +COUNTIFS(CSV!$B:$B,$A255,CSV!$Y:$Y,"&lt;12"))/$D255</f>
        <v>0.75</v>
      </c>
      <c r="U255" s="8">
        <f>COUNTIFS(CSV!$A:$A,$A255,CSV!$Y:$Y,"&lt;12")/$B255</f>
        <v>1</v>
      </c>
      <c r="V255" s="8">
        <f>COUNTIFS(CSV!$B:$B,$A255,CSV!$Y:$Y,"&lt;12")/$C255</f>
        <v>0.5</v>
      </c>
    </row>
    <row r="256" spans="1:22" x14ac:dyDescent="0.3">
      <c r="A256" t="s">
        <v>390</v>
      </c>
      <c r="B256" s="9">
        <f>COUNTIF(CSV!A:A,A256)</f>
        <v>3</v>
      </c>
      <c r="C256" s="4">
        <f>COUNTIF(CSV!B:B,A256)</f>
        <v>2</v>
      </c>
      <c r="D256" s="4">
        <f t="shared" si="7"/>
        <v>5</v>
      </c>
      <c r="E256" s="10">
        <f>(SUMIF(CSV!$A:$A,$A256,CSV!$Y:$Y)  + SUMIF(CSV!$B:$B,$A256,CSV!$Y:$Y) )/$D256</f>
        <v>9.4</v>
      </c>
      <c r="F256" s="6">
        <f>SUMIF(CSV!$A:$A,$A256,CSV!$Y:$Y)/$B256</f>
        <v>9.3333333333333339</v>
      </c>
      <c r="G256" s="6">
        <f>SUMIF(CSV!$B:$B,$A256,CSV!$Y:$Y)/$C256</f>
        <v>9.5</v>
      </c>
      <c r="H256" s="10">
        <f>(SUMIF(CSV!$A:$A,$A256,CSV!$U:$U)  + SUMIF(CSV!$B:$B,$A256,CSV!$V:$V) )/$D256</f>
        <v>6</v>
      </c>
      <c r="I256" s="6">
        <f>SUMIF(CSV!$A:$A,$A256,CSV!$U:$U)/$B256</f>
        <v>6.333333333333333</v>
      </c>
      <c r="J256" s="6">
        <f>SUMIF(CSV!$B:$B,$A256,CSV!$V:$V)/$C256</f>
        <v>5.5</v>
      </c>
      <c r="K256" s="10">
        <f>(SUMIF(CSV!$A:$A,$A256,CSV!$W:$W)  + SUMIF(CSV!$B:$B,$A256,CSV!$X:$X) )/$D256</f>
        <v>3.4</v>
      </c>
      <c r="L256" s="6">
        <f>SUMIF(CSV!$A:$A,$A256,CSV!$W:$W)/$B256</f>
        <v>3</v>
      </c>
      <c r="M256" s="6">
        <f>SUMIF(CSV!$B:$B,$A256,CSV!$X:$X)/$C256</f>
        <v>4</v>
      </c>
      <c r="N256" s="11">
        <f>(COUNTIFS(CSV!$A:$A,$A256,CSV!$Y:$Y,"&gt;8") +COUNTIFS(CSV!$B:$B,$A256,CSV!$Y:$Y,"&gt;8"))/$D256</f>
        <v>0.6</v>
      </c>
      <c r="O256" s="8">
        <f>COUNTIFS(CSV!$A:$A,$A256,CSV!$Y:$Y,"&gt;8")/$B256</f>
        <v>0.66666666666666663</v>
      </c>
      <c r="P256" s="8">
        <f>COUNTIFS(CSV!$B:$B,$A256,CSV!$Y:$Y,"&gt;8")/$C256</f>
        <v>0.5</v>
      </c>
      <c r="Q256" s="11">
        <f>(COUNTIFS(CSV!$A:$A,$A256,CSV!$Y:$Y,"&gt;10") +COUNTIFS(CSV!$B:$B,$A256,CSV!$Y:$Y,"&gt;10"))/$D256</f>
        <v>0.4</v>
      </c>
      <c r="R256" s="8">
        <f>COUNTIFS(CSV!$A:$A,$A256,CSV!$Y:$Y,"&gt;10")/$B256</f>
        <v>0.33333333333333331</v>
      </c>
      <c r="S256" s="8">
        <f>COUNTIFS(CSV!$B:$B,$A256,CSV!$Y:$Y,"&gt;10")/$C256</f>
        <v>0.5</v>
      </c>
      <c r="T256" s="11">
        <f>(COUNTIFS(CSV!$A:$A,$A256,CSV!$Y:$Y,"&lt;12") +COUNTIFS(CSV!$B:$B,$A256,CSV!$Y:$Y,"&lt;12"))/$D256</f>
        <v>0.8</v>
      </c>
      <c r="U256" s="8">
        <f>COUNTIFS(CSV!$A:$A,$A256,CSV!$Y:$Y,"&lt;12")/$B256</f>
        <v>0.66666666666666663</v>
      </c>
      <c r="V256" s="8">
        <f>COUNTIFS(CSV!$B:$B,$A256,CSV!$Y:$Y,"&lt;12")/$C256</f>
        <v>1</v>
      </c>
    </row>
    <row r="257" spans="1:22" x14ac:dyDescent="0.3">
      <c r="A257" t="s">
        <v>383</v>
      </c>
      <c r="B257" s="9">
        <f>COUNTIF(CSV!A:A,A257)</f>
        <v>1</v>
      </c>
      <c r="C257" s="4">
        <f>COUNTIF(CSV!B:B,A257)</f>
        <v>3</v>
      </c>
      <c r="D257" s="4">
        <f t="shared" si="7"/>
        <v>4</v>
      </c>
      <c r="E257" s="10">
        <f>(SUMIF(CSV!$A:$A,$A257,CSV!$Y:$Y)  + SUMIF(CSV!$B:$B,$A257,CSV!$Y:$Y) )/$D257</f>
        <v>8.75</v>
      </c>
      <c r="F257" s="6">
        <f>SUMIF(CSV!$A:$A,$A257,CSV!$Y:$Y)/$B257</f>
        <v>10</v>
      </c>
      <c r="G257" s="6">
        <f>SUMIF(CSV!$B:$B,$A257,CSV!$Y:$Y)/$C257</f>
        <v>8.3333333333333339</v>
      </c>
      <c r="H257" s="10">
        <f>(SUMIF(CSV!$A:$A,$A257,CSV!$U:$U)  + SUMIF(CSV!$B:$B,$A257,CSV!$V:$V) )/$D257</f>
        <v>3</v>
      </c>
      <c r="I257" s="6">
        <f>SUMIF(CSV!$A:$A,$A257,CSV!$U:$U)/$B257</f>
        <v>5</v>
      </c>
      <c r="J257" s="6">
        <f>SUMIF(CSV!$B:$B,$A257,CSV!$V:$V)/$C257</f>
        <v>2.3333333333333335</v>
      </c>
      <c r="K257" s="10">
        <f>(SUMIF(CSV!$A:$A,$A257,CSV!$W:$W)  + SUMIF(CSV!$B:$B,$A257,CSV!$X:$X) )/$D257</f>
        <v>5.75</v>
      </c>
      <c r="L257" s="6">
        <f>SUMIF(CSV!$A:$A,$A257,CSV!$W:$W)/$B257</f>
        <v>5</v>
      </c>
      <c r="M257" s="6">
        <f>SUMIF(CSV!$B:$B,$A257,CSV!$X:$X)/$C257</f>
        <v>6</v>
      </c>
      <c r="N257" s="11">
        <f>(COUNTIFS(CSV!$A:$A,$A257,CSV!$Y:$Y,"&gt;8") +COUNTIFS(CSV!$B:$B,$A257,CSV!$Y:$Y,"&gt;8"))/$D257</f>
        <v>0.5</v>
      </c>
      <c r="O257" s="8">
        <f>COUNTIFS(CSV!$A:$A,$A257,CSV!$Y:$Y,"&gt;8")/$B257</f>
        <v>1</v>
      </c>
      <c r="P257" s="8">
        <f>COUNTIFS(CSV!$B:$B,$A257,CSV!$Y:$Y,"&gt;8")/$C257</f>
        <v>0.33333333333333331</v>
      </c>
      <c r="Q257" s="11">
        <f>(COUNTIFS(CSV!$A:$A,$A257,CSV!$Y:$Y,"&gt;10") +COUNTIFS(CSV!$B:$B,$A257,CSV!$Y:$Y,"&gt;10"))/$D257</f>
        <v>0.25</v>
      </c>
      <c r="R257" s="8">
        <f>COUNTIFS(CSV!$A:$A,$A257,CSV!$Y:$Y,"&gt;10")/$B257</f>
        <v>0</v>
      </c>
      <c r="S257" s="8">
        <f>COUNTIFS(CSV!$B:$B,$A257,CSV!$Y:$Y,"&gt;10")/$C257</f>
        <v>0.33333333333333331</v>
      </c>
      <c r="T257" s="11">
        <f>(COUNTIFS(CSV!$A:$A,$A257,CSV!$Y:$Y,"&lt;12") +COUNTIFS(CSV!$B:$B,$A257,CSV!$Y:$Y,"&lt;12"))/$D257</f>
        <v>0.75</v>
      </c>
      <c r="U257" s="8">
        <f>COUNTIFS(CSV!$A:$A,$A257,CSV!$Y:$Y,"&lt;12")/$B257</f>
        <v>1</v>
      </c>
      <c r="V257" s="8">
        <f>COUNTIFS(CSV!$B:$B,$A257,CSV!$Y:$Y,"&lt;12")/$C257</f>
        <v>0.66666666666666663</v>
      </c>
    </row>
    <row r="258" spans="1:22" x14ac:dyDescent="0.3">
      <c r="A258" t="s">
        <v>392</v>
      </c>
      <c r="B258" s="9">
        <f>COUNTIF(CSV!A:A,A258)</f>
        <v>1</v>
      </c>
      <c r="C258" s="4">
        <f>COUNTIF(CSV!B:B,A258)</f>
        <v>1</v>
      </c>
      <c r="D258" s="4">
        <f t="shared" si="7"/>
        <v>2</v>
      </c>
      <c r="E258" s="10">
        <f>(SUMIF(CSV!$A:$A,$A258,CSV!$Y:$Y)  + SUMIF(CSV!$B:$B,$A258,CSV!$Y:$Y) )/$D258</f>
        <v>11</v>
      </c>
      <c r="F258" s="6">
        <f>SUMIF(CSV!$A:$A,$A258,CSV!$Y:$Y)/$B258</f>
        <v>13</v>
      </c>
      <c r="G258" s="6">
        <f>SUMIF(CSV!$B:$B,$A258,CSV!$Y:$Y)/$C258</f>
        <v>9</v>
      </c>
      <c r="H258" s="10">
        <f>(SUMIF(CSV!$A:$A,$A258,CSV!$U:$U)  + SUMIF(CSV!$B:$B,$A258,CSV!$V:$V) )/$D258</f>
        <v>3.5</v>
      </c>
      <c r="I258" s="6">
        <f>SUMIF(CSV!$A:$A,$A258,CSV!$U:$U)/$B258</f>
        <v>5</v>
      </c>
      <c r="J258" s="6">
        <f>SUMIF(CSV!$B:$B,$A258,CSV!$V:$V)/$C258</f>
        <v>2</v>
      </c>
      <c r="K258" s="10">
        <f>(SUMIF(CSV!$A:$A,$A258,CSV!$W:$W)  + SUMIF(CSV!$B:$B,$A258,CSV!$X:$X) )/$D258</f>
        <v>7.5</v>
      </c>
      <c r="L258" s="6">
        <f>SUMIF(CSV!$A:$A,$A258,CSV!$W:$W)/$B258</f>
        <v>8</v>
      </c>
      <c r="M258" s="6">
        <f>SUMIF(CSV!$B:$B,$A258,CSV!$X:$X)/$C258</f>
        <v>7</v>
      </c>
      <c r="N258" s="11">
        <f>(COUNTIFS(CSV!$A:$A,$A258,CSV!$Y:$Y,"&gt;8") +COUNTIFS(CSV!$B:$B,$A258,CSV!$Y:$Y,"&gt;8"))/$D258</f>
        <v>1</v>
      </c>
      <c r="O258" s="8">
        <f>COUNTIFS(CSV!$A:$A,$A258,CSV!$Y:$Y,"&gt;8")/$B258</f>
        <v>1</v>
      </c>
      <c r="P258" s="8">
        <f>COUNTIFS(CSV!$B:$B,$A258,CSV!$Y:$Y,"&gt;8")/$C258</f>
        <v>1</v>
      </c>
      <c r="Q258" s="11">
        <f>(COUNTIFS(CSV!$A:$A,$A258,CSV!$Y:$Y,"&gt;10") +COUNTIFS(CSV!$B:$B,$A258,CSV!$Y:$Y,"&gt;10"))/$D258</f>
        <v>0.5</v>
      </c>
      <c r="R258" s="8">
        <f>COUNTIFS(CSV!$A:$A,$A258,CSV!$Y:$Y,"&gt;10")/$B258</f>
        <v>1</v>
      </c>
      <c r="S258" s="8">
        <f>COUNTIFS(CSV!$B:$B,$A258,CSV!$Y:$Y,"&gt;10")/$C258</f>
        <v>0</v>
      </c>
      <c r="T258" s="11">
        <f>(COUNTIFS(CSV!$A:$A,$A258,CSV!$Y:$Y,"&lt;12") +COUNTIFS(CSV!$B:$B,$A258,CSV!$Y:$Y,"&lt;12"))/$D258</f>
        <v>0.5</v>
      </c>
      <c r="U258" s="8">
        <f>COUNTIFS(CSV!$A:$A,$A258,CSV!$Y:$Y,"&lt;12")/$B258</f>
        <v>0</v>
      </c>
      <c r="V258" s="8">
        <f>COUNTIFS(CSV!$B:$B,$A258,CSV!$Y:$Y,"&lt;12")/$C258</f>
        <v>1</v>
      </c>
    </row>
    <row r="259" spans="1:22" x14ac:dyDescent="0.3">
      <c r="A259" t="s">
        <v>389</v>
      </c>
      <c r="B259" s="9">
        <f>COUNTIF(CSV!A:A,A259)</f>
        <v>2</v>
      </c>
      <c r="C259" s="4">
        <f>COUNTIF(CSV!B:B,A259)</f>
        <v>2</v>
      </c>
      <c r="D259" s="4">
        <f t="shared" si="7"/>
        <v>4</v>
      </c>
      <c r="E259" s="10">
        <f>(SUMIF(CSV!$A:$A,$A259,CSV!$Y:$Y)  + SUMIF(CSV!$B:$B,$A259,CSV!$Y:$Y) )/$D259</f>
        <v>8.75</v>
      </c>
      <c r="F259" s="6">
        <f>SUMIF(CSV!$A:$A,$A259,CSV!$Y:$Y)/$B259</f>
        <v>12</v>
      </c>
      <c r="G259" s="6">
        <f>SUMIF(CSV!$B:$B,$A259,CSV!$Y:$Y)/$C259</f>
        <v>5.5</v>
      </c>
      <c r="H259" s="10">
        <f>(SUMIF(CSV!$A:$A,$A259,CSV!$U:$U)  + SUMIF(CSV!$B:$B,$A259,CSV!$V:$V) )/$D259</f>
        <v>5</v>
      </c>
      <c r="I259" s="6">
        <f>SUMIF(CSV!$A:$A,$A259,CSV!$U:$U)/$B259</f>
        <v>8</v>
      </c>
      <c r="J259" s="6">
        <f>SUMIF(CSV!$B:$B,$A259,CSV!$V:$V)/$C259</f>
        <v>2</v>
      </c>
      <c r="K259" s="10">
        <f>(SUMIF(CSV!$A:$A,$A259,CSV!$W:$W)  + SUMIF(CSV!$B:$B,$A259,CSV!$X:$X) )/$D259</f>
        <v>3.75</v>
      </c>
      <c r="L259" s="6">
        <f>SUMIF(CSV!$A:$A,$A259,CSV!$W:$W)/$B259</f>
        <v>4</v>
      </c>
      <c r="M259" s="6">
        <f>SUMIF(CSV!$B:$B,$A259,CSV!$X:$X)/$C259</f>
        <v>3.5</v>
      </c>
      <c r="N259" s="11">
        <f>(COUNTIFS(CSV!$A:$A,$A259,CSV!$Y:$Y,"&gt;8") +COUNTIFS(CSV!$B:$B,$A259,CSV!$Y:$Y,"&gt;8"))/$D259</f>
        <v>0.5</v>
      </c>
      <c r="O259" s="8">
        <f>COUNTIFS(CSV!$A:$A,$A259,CSV!$Y:$Y,"&gt;8")/$B259</f>
        <v>1</v>
      </c>
      <c r="P259" s="8">
        <f>COUNTIFS(CSV!$B:$B,$A259,CSV!$Y:$Y,"&gt;8")/$C259</f>
        <v>0</v>
      </c>
      <c r="Q259" s="11">
        <f>(COUNTIFS(CSV!$A:$A,$A259,CSV!$Y:$Y,"&gt;10") +COUNTIFS(CSV!$B:$B,$A259,CSV!$Y:$Y,"&gt;10"))/$D259</f>
        <v>0.5</v>
      </c>
      <c r="R259" s="8">
        <f>COUNTIFS(CSV!$A:$A,$A259,CSV!$Y:$Y,"&gt;10")/$B259</f>
        <v>1</v>
      </c>
      <c r="S259" s="8">
        <f>COUNTIFS(CSV!$B:$B,$A259,CSV!$Y:$Y,"&gt;10")/$C259</f>
        <v>0</v>
      </c>
      <c r="T259" s="11">
        <f>(COUNTIFS(CSV!$A:$A,$A259,CSV!$Y:$Y,"&lt;12") +COUNTIFS(CSV!$B:$B,$A259,CSV!$Y:$Y,"&lt;12"))/$D259</f>
        <v>0.5</v>
      </c>
      <c r="U259" s="8">
        <f>COUNTIFS(CSV!$A:$A,$A259,CSV!$Y:$Y,"&lt;12")/$B259</f>
        <v>0</v>
      </c>
      <c r="V259" s="8">
        <f>COUNTIFS(CSV!$B:$B,$A259,CSV!$Y:$Y,"&lt;12")/$C259</f>
        <v>1</v>
      </c>
    </row>
    <row r="260" spans="1:22" x14ac:dyDescent="0.3">
      <c r="A260" t="s">
        <v>394</v>
      </c>
      <c r="B260" s="9">
        <f>COUNTIF(CSV!A:A,A260)</f>
        <v>3</v>
      </c>
      <c r="C260" s="4">
        <f>COUNTIF(CSV!B:B,A260)</f>
        <v>2</v>
      </c>
      <c r="D260" s="4">
        <f t="shared" si="7"/>
        <v>5</v>
      </c>
      <c r="E260" s="10">
        <f>(SUMIF(CSV!$A:$A,$A260,CSV!$Y:$Y)  + SUMIF(CSV!$B:$B,$A260,CSV!$Y:$Y) )/$D260</f>
        <v>8</v>
      </c>
      <c r="F260" s="6">
        <f>SUMIF(CSV!$A:$A,$A260,CSV!$Y:$Y)/$B260</f>
        <v>8.6666666666666661</v>
      </c>
      <c r="G260" s="6">
        <f>SUMIF(CSV!$B:$B,$A260,CSV!$Y:$Y)/$C260</f>
        <v>7</v>
      </c>
      <c r="H260" s="10">
        <f>(SUMIF(CSV!$A:$A,$A260,CSV!$U:$U)  + SUMIF(CSV!$B:$B,$A260,CSV!$V:$V) )/$D260</f>
        <v>3.4</v>
      </c>
      <c r="I260" s="6">
        <f>SUMIF(CSV!$A:$A,$A260,CSV!$U:$U)/$B260</f>
        <v>4</v>
      </c>
      <c r="J260" s="6">
        <f>SUMIF(CSV!$B:$B,$A260,CSV!$V:$V)/$C260</f>
        <v>2.5</v>
      </c>
      <c r="K260" s="10">
        <f>(SUMIF(CSV!$A:$A,$A260,CSV!$W:$W)  + SUMIF(CSV!$B:$B,$A260,CSV!$X:$X) )/$D260</f>
        <v>4.5999999999999996</v>
      </c>
      <c r="L260" s="6">
        <f>SUMIF(CSV!$A:$A,$A260,CSV!$W:$W)/$B260</f>
        <v>4.666666666666667</v>
      </c>
      <c r="M260" s="6">
        <f>SUMIF(CSV!$B:$B,$A260,CSV!$X:$X)/$C260</f>
        <v>4.5</v>
      </c>
      <c r="N260" s="11">
        <f>(COUNTIFS(CSV!$A:$A,$A260,CSV!$Y:$Y,"&gt;8") +COUNTIFS(CSV!$B:$B,$A260,CSV!$Y:$Y,"&gt;8"))/$D260</f>
        <v>0.6</v>
      </c>
      <c r="O260" s="8">
        <f>COUNTIFS(CSV!$A:$A,$A260,CSV!$Y:$Y,"&gt;8")/$B260</f>
        <v>0.66666666666666663</v>
      </c>
      <c r="P260" s="8">
        <f>COUNTIFS(CSV!$B:$B,$A260,CSV!$Y:$Y,"&gt;8")/$C260</f>
        <v>0.5</v>
      </c>
      <c r="Q260" s="11">
        <f>(COUNTIFS(CSV!$A:$A,$A260,CSV!$Y:$Y,"&gt;10") +COUNTIFS(CSV!$B:$B,$A260,CSV!$Y:$Y,"&gt;10"))/$D260</f>
        <v>0.2</v>
      </c>
      <c r="R260" s="8">
        <f>COUNTIFS(CSV!$A:$A,$A260,CSV!$Y:$Y,"&gt;10")/$B260</f>
        <v>0.33333333333333331</v>
      </c>
      <c r="S260" s="8">
        <f>COUNTIFS(CSV!$B:$B,$A260,CSV!$Y:$Y,"&gt;10")/$C260</f>
        <v>0</v>
      </c>
      <c r="T260" s="11">
        <f>(COUNTIFS(CSV!$A:$A,$A260,CSV!$Y:$Y,"&lt;12") +COUNTIFS(CSV!$B:$B,$A260,CSV!$Y:$Y,"&lt;12"))/$D260</f>
        <v>1</v>
      </c>
      <c r="U260" s="8">
        <f>COUNTIFS(CSV!$A:$A,$A260,CSV!$Y:$Y,"&lt;12")/$B260</f>
        <v>1</v>
      </c>
      <c r="V260" s="8">
        <f>COUNTIFS(CSV!$B:$B,$A260,CSV!$Y:$Y,"&lt;12")/$C260</f>
        <v>1</v>
      </c>
    </row>
    <row r="261" spans="1:22" x14ac:dyDescent="0.3">
      <c r="A261" t="s">
        <v>393</v>
      </c>
      <c r="B261" s="9">
        <f>COUNTIF(CSV!A:A,A261)</f>
        <v>2</v>
      </c>
      <c r="C261" s="4">
        <f>COUNTIF(CSV!B:B,A261)</f>
        <v>1</v>
      </c>
      <c r="D261" s="4">
        <f t="shared" si="7"/>
        <v>3</v>
      </c>
      <c r="E261" s="10">
        <f>(SUMIF(CSV!$A:$A,$A261,CSV!$Y:$Y)  + SUMIF(CSV!$B:$B,$A261,CSV!$Y:$Y) )/$D261</f>
        <v>9.3333333333333339</v>
      </c>
      <c r="F261" s="6">
        <f>SUMIF(CSV!$A:$A,$A261,CSV!$Y:$Y)/$B261</f>
        <v>9</v>
      </c>
      <c r="G261" s="6">
        <f>SUMIF(CSV!$B:$B,$A261,CSV!$Y:$Y)/$C261</f>
        <v>10</v>
      </c>
      <c r="H261" s="10">
        <f>(SUMIF(CSV!$A:$A,$A261,CSV!$U:$U)  + SUMIF(CSV!$B:$B,$A261,CSV!$V:$V) )/$D261</f>
        <v>5</v>
      </c>
      <c r="I261" s="6">
        <f>SUMIF(CSV!$A:$A,$A261,CSV!$U:$U)/$B261</f>
        <v>4.5</v>
      </c>
      <c r="J261" s="6">
        <f>SUMIF(CSV!$B:$B,$A261,CSV!$V:$V)/$C261</f>
        <v>6</v>
      </c>
      <c r="K261" s="10">
        <f>(SUMIF(CSV!$A:$A,$A261,CSV!$W:$W)  + SUMIF(CSV!$B:$B,$A261,CSV!$X:$X) )/$D261</f>
        <v>4.333333333333333</v>
      </c>
      <c r="L261" s="6">
        <f>SUMIF(CSV!$A:$A,$A261,CSV!$W:$W)/$B261</f>
        <v>4.5</v>
      </c>
      <c r="M261" s="6">
        <f>SUMIF(CSV!$B:$B,$A261,CSV!$X:$X)/$C261</f>
        <v>4</v>
      </c>
      <c r="N261" s="11">
        <f>(COUNTIFS(CSV!$A:$A,$A261,CSV!$Y:$Y,"&gt;8") +COUNTIFS(CSV!$B:$B,$A261,CSV!$Y:$Y,"&gt;8"))/$D261</f>
        <v>1</v>
      </c>
      <c r="O261" s="8">
        <f>COUNTIFS(CSV!$A:$A,$A261,CSV!$Y:$Y,"&gt;8")/$B261</f>
        <v>1</v>
      </c>
      <c r="P261" s="8">
        <f>COUNTIFS(CSV!$B:$B,$A261,CSV!$Y:$Y,"&gt;8")/$C261</f>
        <v>1</v>
      </c>
      <c r="Q261" s="11">
        <f>(COUNTIFS(CSV!$A:$A,$A261,CSV!$Y:$Y,"&gt;10") +COUNTIFS(CSV!$B:$B,$A261,CSV!$Y:$Y,"&gt;10"))/$D261</f>
        <v>0</v>
      </c>
      <c r="R261" s="8">
        <f>COUNTIFS(CSV!$A:$A,$A261,CSV!$Y:$Y,"&gt;10")/$B261</f>
        <v>0</v>
      </c>
      <c r="S261" s="8">
        <f>COUNTIFS(CSV!$B:$B,$A261,CSV!$Y:$Y,"&gt;10")/$C261</f>
        <v>0</v>
      </c>
      <c r="T261" s="11">
        <f>(COUNTIFS(CSV!$A:$A,$A261,CSV!$Y:$Y,"&lt;12") +COUNTIFS(CSV!$B:$B,$A261,CSV!$Y:$Y,"&lt;12"))/$D261</f>
        <v>1</v>
      </c>
      <c r="U261" s="8">
        <f>COUNTIFS(CSV!$A:$A,$A261,CSV!$Y:$Y,"&lt;12")/$B261</f>
        <v>1</v>
      </c>
      <c r="V261" s="8">
        <f>COUNTIFS(CSV!$B:$B,$A261,CSV!$Y:$Y,"&lt;12")/$C261</f>
        <v>1</v>
      </c>
    </row>
    <row r="262" spans="1:22" x14ac:dyDescent="0.3">
      <c r="A262" t="s">
        <v>396</v>
      </c>
      <c r="B262" s="9">
        <f>COUNTIF(CSV!A:A,A262)</f>
        <v>2</v>
      </c>
      <c r="C262" s="4">
        <f>COUNTIF(CSV!B:B,A262)</f>
        <v>5</v>
      </c>
      <c r="D262" s="4">
        <f t="shared" si="7"/>
        <v>7</v>
      </c>
      <c r="E262" s="10">
        <f>(SUMIF(CSV!$A:$A,$A262,CSV!$Y:$Y)  + SUMIF(CSV!$B:$B,$A262,CSV!$Y:$Y) )/$D262</f>
        <v>7.5714285714285712</v>
      </c>
      <c r="F262" s="6">
        <f>SUMIF(CSV!$A:$A,$A262,CSV!$Y:$Y)/$B262</f>
        <v>6.5</v>
      </c>
      <c r="G262" s="6">
        <f>SUMIF(CSV!$B:$B,$A262,CSV!$Y:$Y)/$C262</f>
        <v>8</v>
      </c>
      <c r="H262" s="10">
        <f>(SUMIF(CSV!$A:$A,$A262,CSV!$U:$U)  + SUMIF(CSV!$B:$B,$A262,CSV!$V:$V) )/$D262</f>
        <v>3.7142857142857144</v>
      </c>
      <c r="I262" s="6">
        <f>SUMIF(CSV!$A:$A,$A262,CSV!$U:$U)/$B262</f>
        <v>2</v>
      </c>
      <c r="J262" s="6">
        <f>SUMIF(CSV!$B:$B,$A262,CSV!$V:$V)/$C262</f>
        <v>4.4000000000000004</v>
      </c>
      <c r="K262" s="10">
        <f>(SUMIF(CSV!$A:$A,$A262,CSV!$W:$W)  + SUMIF(CSV!$B:$B,$A262,CSV!$X:$X) )/$D262</f>
        <v>3.8571428571428572</v>
      </c>
      <c r="L262" s="6">
        <f>SUMIF(CSV!$A:$A,$A262,CSV!$W:$W)/$B262</f>
        <v>4.5</v>
      </c>
      <c r="M262" s="6">
        <f>SUMIF(CSV!$B:$B,$A262,CSV!$X:$X)/$C262</f>
        <v>3.6</v>
      </c>
      <c r="N262" s="11">
        <f>(COUNTIFS(CSV!$A:$A,$A262,CSV!$Y:$Y,"&gt;8") +COUNTIFS(CSV!$B:$B,$A262,CSV!$Y:$Y,"&gt;8"))/$D262</f>
        <v>0.14285714285714285</v>
      </c>
      <c r="O262" s="8">
        <f>COUNTIFS(CSV!$A:$A,$A262,CSV!$Y:$Y,"&gt;8")/$B262</f>
        <v>0</v>
      </c>
      <c r="P262" s="8">
        <f>COUNTIFS(CSV!$B:$B,$A262,CSV!$Y:$Y,"&gt;8")/$C262</f>
        <v>0.2</v>
      </c>
      <c r="Q262" s="11">
        <f>(COUNTIFS(CSV!$A:$A,$A262,CSV!$Y:$Y,"&gt;10") +COUNTIFS(CSV!$B:$B,$A262,CSV!$Y:$Y,"&gt;10"))/$D262</f>
        <v>0.14285714285714285</v>
      </c>
      <c r="R262" s="8">
        <f>COUNTIFS(CSV!$A:$A,$A262,CSV!$Y:$Y,"&gt;10")/$B262</f>
        <v>0</v>
      </c>
      <c r="S262" s="8">
        <f>COUNTIFS(CSV!$B:$B,$A262,CSV!$Y:$Y,"&gt;10")/$C262</f>
        <v>0.2</v>
      </c>
      <c r="T262" s="11">
        <f>(COUNTIFS(CSV!$A:$A,$A262,CSV!$Y:$Y,"&lt;12") +COUNTIFS(CSV!$B:$B,$A262,CSV!$Y:$Y,"&lt;12"))/$D262</f>
        <v>0.8571428571428571</v>
      </c>
      <c r="U262" s="8">
        <f>COUNTIFS(CSV!$A:$A,$A262,CSV!$Y:$Y,"&lt;12")/$B262</f>
        <v>1</v>
      </c>
      <c r="V262" s="8">
        <f>COUNTIFS(CSV!$B:$B,$A262,CSV!$Y:$Y,"&lt;12")/$C262</f>
        <v>0.8</v>
      </c>
    </row>
    <row r="263" spans="1:22" x14ac:dyDescent="0.3">
      <c r="A263" t="s">
        <v>398</v>
      </c>
      <c r="B263" s="9">
        <f>COUNTIF(CSV!A:A,A263)</f>
        <v>2</v>
      </c>
      <c r="C263" s="4">
        <f>COUNTIF(CSV!B:B,A263)</f>
        <v>3</v>
      </c>
      <c r="D263" s="4">
        <f t="shared" si="7"/>
        <v>5</v>
      </c>
      <c r="E263" s="10">
        <f>(SUMIF(CSV!$A:$A,$A263,CSV!$Y:$Y)  + SUMIF(CSV!$B:$B,$A263,CSV!$Y:$Y) )/$D263</f>
        <v>9.4</v>
      </c>
      <c r="F263" s="6">
        <f>SUMIF(CSV!$A:$A,$A263,CSV!$Y:$Y)/$B263</f>
        <v>10</v>
      </c>
      <c r="G263" s="6">
        <f>SUMIF(CSV!$B:$B,$A263,CSV!$Y:$Y)/$C263</f>
        <v>9</v>
      </c>
      <c r="H263" s="10">
        <f>(SUMIF(CSV!$A:$A,$A263,CSV!$U:$U)  + SUMIF(CSV!$B:$B,$A263,CSV!$V:$V) )/$D263</f>
        <v>4</v>
      </c>
      <c r="I263" s="6">
        <f>SUMIF(CSV!$A:$A,$A263,CSV!$U:$U)/$B263</f>
        <v>2</v>
      </c>
      <c r="J263" s="6">
        <f>SUMIF(CSV!$B:$B,$A263,CSV!$V:$V)/$C263</f>
        <v>5.333333333333333</v>
      </c>
      <c r="K263" s="10">
        <f>(SUMIF(CSV!$A:$A,$A263,CSV!$W:$W)  + SUMIF(CSV!$B:$B,$A263,CSV!$X:$X) )/$D263</f>
        <v>5.4</v>
      </c>
      <c r="L263" s="6">
        <f>SUMIF(CSV!$A:$A,$A263,CSV!$W:$W)/$B263</f>
        <v>8</v>
      </c>
      <c r="M263" s="6">
        <f>SUMIF(CSV!$B:$B,$A263,CSV!$X:$X)/$C263</f>
        <v>3.6666666666666665</v>
      </c>
      <c r="N263" s="11">
        <f>(COUNTIFS(CSV!$A:$A,$A263,CSV!$Y:$Y,"&gt;8") +COUNTIFS(CSV!$B:$B,$A263,CSV!$Y:$Y,"&gt;8"))/$D263</f>
        <v>0.8</v>
      </c>
      <c r="O263" s="8">
        <f>COUNTIFS(CSV!$A:$A,$A263,CSV!$Y:$Y,"&gt;8")/$B263</f>
        <v>0.5</v>
      </c>
      <c r="P263" s="8">
        <f>COUNTIFS(CSV!$B:$B,$A263,CSV!$Y:$Y,"&gt;8")/$C263</f>
        <v>1</v>
      </c>
      <c r="Q263" s="11">
        <f>(COUNTIFS(CSV!$A:$A,$A263,CSV!$Y:$Y,"&gt;10") +COUNTIFS(CSV!$B:$B,$A263,CSV!$Y:$Y,"&gt;10"))/$D263</f>
        <v>0.2</v>
      </c>
      <c r="R263" s="8">
        <f>COUNTIFS(CSV!$A:$A,$A263,CSV!$Y:$Y,"&gt;10")/$B263</f>
        <v>0.5</v>
      </c>
      <c r="S263" s="8">
        <f>COUNTIFS(CSV!$B:$B,$A263,CSV!$Y:$Y,"&gt;10")/$C263</f>
        <v>0</v>
      </c>
      <c r="T263" s="11">
        <f>(COUNTIFS(CSV!$A:$A,$A263,CSV!$Y:$Y,"&lt;12") +COUNTIFS(CSV!$B:$B,$A263,CSV!$Y:$Y,"&lt;12"))/$D263</f>
        <v>0.8</v>
      </c>
      <c r="U263" s="8">
        <f>COUNTIFS(CSV!$A:$A,$A263,CSV!$Y:$Y,"&lt;12")/$B263</f>
        <v>0.5</v>
      </c>
      <c r="V263" s="8">
        <f>COUNTIFS(CSV!$B:$B,$A263,CSV!$Y:$Y,"&lt;12")/$C263</f>
        <v>1</v>
      </c>
    </row>
    <row r="264" spans="1:22" x14ac:dyDescent="0.3">
      <c r="A264" t="s">
        <v>381</v>
      </c>
      <c r="B264" s="9">
        <f>COUNTIF(CSV!A:A,A264)</f>
        <v>2</v>
      </c>
      <c r="C264" s="4">
        <f>COUNTIF(CSV!B:B,A264)</f>
        <v>4</v>
      </c>
      <c r="D264" s="4">
        <f t="shared" si="7"/>
        <v>6</v>
      </c>
      <c r="E264" s="10">
        <f>(SUMIF(CSV!$A:$A,$A264,CSV!$Y:$Y)  + SUMIF(CSV!$B:$B,$A264,CSV!$Y:$Y) )/$D264</f>
        <v>9.5</v>
      </c>
      <c r="F264" s="6">
        <f>SUMIF(CSV!$A:$A,$A264,CSV!$Y:$Y)/$B264</f>
        <v>9</v>
      </c>
      <c r="G264" s="6">
        <f>SUMIF(CSV!$B:$B,$A264,CSV!$Y:$Y)/$C264</f>
        <v>9.75</v>
      </c>
      <c r="H264" s="10">
        <f>(SUMIF(CSV!$A:$A,$A264,CSV!$U:$U)  + SUMIF(CSV!$B:$B,$A264,CSV!$V:$V) )/$D264</f>
        <v>4.333333333333333</v>
      </c>
      <c r="I264" s="6">
        <f>SUMIF(CSV!$A:$A,$A264,CSV!$U:$U)/$B264</f>
        <v>6.5</v>
      </c>
      <c r="J264" s="6">
        <f>SUMIF(CSV!$B:$B,$A264,CSV!$V:$V)/$C264</f>
        <v>3.25</v>
      </c>
      <c r="K264" s="10">
        <f>(SUMIF(CSV!$A:$A,$A264,CSV!$W:$W)  + SUMIF(CSV!$B:$B,$A264,CSV!$X:$X) )/$D264</f>
        <v>5.166666666666667</v>
      </c>
      <c r="L264" s="6">
        <f>SUMIF(CSV!$A:$A,$A264,CSV!$W:$W)/$B264</f>
        <v>2.5</v>
      </c>
      <c r="M264" s="6">
        <f>SUMIF(CSV!$B:$B,$A264,CSV!$X:$X)/$C264</f>
        <v>6.5</v>
      </c>
      <c r="N264" s="11">
        <f>(COUNTIFS(CSV!$A:$A,$A264,CSV!$Y:$Y,"&gt;8") +COUNTIFS(CSV!$B:$B,$A264,CSV!$Y:$Y,"&gt;8"))/$D264</f>
        <v>0.66666666666666663</v>
      </c>
      <c r="O264" s="8">
        <f>COUNTIFS(CSV!$A:$A,$A264,CSV!$Y:$Y,"&gt;8")/$B264</f>
        <v>0.5</v>
      </c>
      <c r="P264" s="8">
        <f>COUNTIFS(CSV!$B:$B,$A264,CSV!$Y:$Y,"&gt;8")/$C264</f>
        <v>0.75</v>
      </c>
      <c r="Q264" s="11">
        <f>(COUNTIFS(CSV!$A:$A,$A264,CSV!$Y:$Y,"&gt;10") +COUNTIFS(CSV!$B:$B,$A264,CSV!$Y:$Y,"&gt;10"))/$D264</f>
        <v>0.5</v>
      </c>
      <c r="R264" s="8">
        <f>COUNTIFS(CSV!$A:$A,$A264,CSV!$Y:$Y,"&gt;10")/$B264</f>
        <v>0.5</v>
      </c>
      <c r="S264" s="8">
        <f>COUNTIFS(CSV!$B:$B,$A264,CSV!$Y:$Y,"&gt;10")/$C264</f>
        <v>0.5</v>
      </c>
      <c r="T264" s="11">
        <f>(COUNTIFS(CSV!$A:$A,$A264,CSV!$Y:$Y,"&lt;12") +COUNTIFS(CSV!$B:$B,$A264,CSV!$Y:$Y,"&lt;12"))/$D264</f>
        <v>0.5</v>
      </c>
      <c r="U264" s="8">
        <f>COUNTIFS(CSV!$A:$A,$A264,CSV!$Y:$Y,"&lt;12")/$B264</f>
        <v>0.5</v>
      </c>
      <c r="V264" s="8">
        <f>COUNTIFS(CSV!$B:$B,$A264,CSV!$Y:$Y,"&lt;12")/$C264</f>
        <v>0.5</v>
      </c>
    </row>
    <row r="265" spans="1:22" x14ac:dyDescent="0.3">
      <c r="A265" t="s">
        <v>410</v>
      </c>
      <c r="B265" s="9">
        <f>COUNTIF(CSV!A:A,A265)</f>
        <v>0</v>
      </c>
      <c r="C265" s="4">
        <f>COUNTIF(CSV!B:B,A265)</f>
        <v>2</v>
      </c>
      <c r="D265" s="4">
        <f t="shared" si="7"/>
        <v>2</v>
      </c>
      <c r="E265" s="10">
        <f>(SUMIF(CSV!$A:$A,$A265,CSV!$Y:$Y)  + SUMIF(CSV!$B:$B,$A265,CSV!$Y:$Y) )/$D265</f>
        <v>12</v>
      </c>
      <c r="F265" s="6" t="e">
        <f>SUMIF(CSV!$A:$A,$A265,CSV!$Y:$Y)/$B265</f>
        <v>#DIV/0!</v>
      </c>
      <c r="G265" s="6">
        <f>SUMIF(CSV!$B:$B,$A265,CSV!$Y:$Y)/$C265</f>
        <v>12</v>
      </c>
      <c r="H265" s="10">
        <f>(SUMIF(CSV!$A:$A,$A265,CSV!$U:$U)  + SUMIF(CSV!$B:$B,$A265,CSV!$V:$V) )/$D265</f>
        <v>5</v>
      </c>
      <c r="I265" s="6" t="e">
        <f>SUMIF(CSV!$A:$A,$A265,CSV!$U:$U)/$B265</f>
        <v>#DIV/0!</v>
      </c>
      <c r="J265" s="6">
        <f>SUMIF(CSV!$B:$B,$A265,CSV!$V:$V)/$C265</f>
        <v>5</v>
      </c>
      <c r="K265" s="10">
        <f>(SUMIF(CSV!$A:$A,$A265,CSV!$W:$W)  + SUMIF(CSV!$B:$B,$A265,CSV!$X:$X) )/$D265</f>
        <v>7</v>
      </c>
      <c r="L265" s="6" t="e">
        <f>SUMIF(CSV!$A:$A,$A265,CSV!$W:$W)/$B265</f>
        <v>#DIV/0!</v>
      </c>
      <c r="M265" s="6">
        <f>SUMIF(CSV!$B:$B,$A265,CSV!$X:$X)/$C265</f>
        <v>7</v>
      </c>
      <c r="N265" s="11">
        <f>(COUNTIFS(CSV!$A:$A,$A265,CSV!$Y:$Y,"&gt;8") +COUNTIFS(CSV!$B:$B,$A265,CSV!$Y:$Y,"&gt;8"))/$D265</f>
        <v>1</v>
      </c>
      <c r="O265" s="8" t="e">
        <f>COUNTIFS(CSV!$A:$A,$A265,CSV!$Y:$Y,"&gt;8")/$B265</f>
        <v>#DIV/0!</v>
      </c>
      <c r="P265" s="8">
        <f>COUNTIFS(CSV!$B:$B,$A265,CSV!$Y:$Y,"&gt;8")/$C265</f>
        <v>1</v>
      </c>
      <c r="Q265" s="11">
        <f>(COUNTIFS(CSV!$A:$A,$A265,CSV!$Y:$Y,"&gt;10") +COUNTIFS(CSV!$B:$B,$A265,CSV!$Y:$Y,"&gt;10"))/$D265</f>
        <v>1</v>
      </c>
      <c r="R265" s="8" t="e">
        <f>COUNTIFS(CSV!$A:$A,$A265,CSV!$Y:$Y,"&gt;10")/$B265</f>
        <v>#DIV/0!</v>
      </c>
      <c r="S265" s="8">
        <f>COUNTIFS(CSV!$B:$B,$A265,CSV!$Y:$Y,"&gt;10")/$C265</f>
        <v>1</v>
      </c>
      <c r="T265" s="11">
        <f>(COUNTIFS(CSV!$A:$A,$A265,CSV!$Y:$Y,"&lt;12") +COUNTIFS(CSV!$B:$B,$A265,CSV!$Y:$Y,"&lt;12"))/$D265</f>
        <v>0.5</v>
      </c>
      <c r="U265" s="8" t="e">
        <f>COUNTIFS(CSV!$A:$A,$A265,CSV!$Y:$Y,"&lt;12")/$B265</f>
        <v>#DIV/0!</v>
      </c>
      <c r="V265" s="8">
        <f>COUNTIFS(CSV!$B:$B,$A265,CSV!$Y:$Y,"&lt;12")/$C265</f>
        <v>0.5</v>
      </c>
    </row>
    <row r="266" spans="1:22" x14ac:dyDescent="0.3">
      <c r="A266" t="s">
        <v>403</v>
      </c>
      <c r="B266" s="9">
        <f>COUNTIF(CSV!A:A,A266)</f>
        <v>2</v>
      </c>
      <c r="C266" s="4">
        <f>COUNTIF(CSV!B:B,A266)</f>
        <v>1</v>
      </c>
      <c r="D266" s="4">
        <f t="shared" si="7"/>
        <v>3</v>
      </c>
      <c r="E266" s="10">
        <f>(SUMIF(CSV!$A:$A,$A266,CSV!$Y:$Y)  + SUMIF(CSV!$B:$B,$A266,CSV!$Y:$Y) )/$D266</f>
        <v>2.6666666666666665</v>
      </c>
      <c r="F266" s="6">
        <f>SUMIF(CSV!$A:$A,$A266,CSV!$Y:$Y)/$B266</f>
        <v>4</v>
      </c>
      <c r="G266" s="6">
        <f>SUMIF(CSV!$B:$B,$A266,CSV!$Y:$Y)/$C266</f>
        <v>0</v>
      </c>
      <c r="H266" s="10">
        <f>(SUMIF(CSV!$A:$A,$A266,CSV!$U:$U)  + SUMIF(CSV!$B:$B,$A266,CSV!$V:$V) )/$D266</f>
        <v>1.6666666666666667</v>
      </c>
      <c r="I266" s="6">
        <f>SUMIF(CSV!$A:$A,$A266,CSV!$U:$U)/$B266</f>
        <v>2.5</v>
      </c>
      <c r="J266" s="6">
        <f>SUMIF(CSV!$B:$B,$A266,CSV!$V:$V)/$C266</f>
        <v>0</v>
      </c>
      <c r="K266" s="10">
        <f>(SUMIF(CSV!$A:$A,$A266,CSV!$W:$W)  + SUMIF(CSV!$B:$B,$A266,CSV!$X:$X) )/$D266</f>
        <v>1</v>
      </c>
      <c r="L266" s="6">
        <f>SUMIF(CSV!$A:$A,$A266,CSV!$W:$W)/$B266</f>
        <v>1.5</v>
      </c>
      <c r="M266" s="6">
        <f>SUMIF(CSV!$B:$B,$A266,CSV!$X:$X)/$C266</f>
        <v>0</v>
      </c>
      <c r="N266" s="11">
        <f>(COUNTIFS(CSV!$A:$A,$A266,CSV!$Y:$Y,"&gt;8") +COUNTIFS(CSV!$B:$B,$A266,CSV!$Y:$Y,"&gt;8"))/$D266</f>
        <v>0</v>
      </c>
      <c r="O266" s="8">
        <f>COUNTIFS(CSV!$A:$A,$A266,CSV!$Y:$Y,"&gt;8")/$B266</f>
        <v>0</v>
      </c>
      <c r="P266" s="8">
        <f>COUNTIFS(CSV!$B:$B,$A266,CSV!$Y:$Y,"&gt;8")/$C266</f>
        <v>0</v>
      </c>
      <c r="Q266" s="11">
        <f>(COUNTIFS(CSV!$A:$A,$A266,CSV!$Y:$Y,"&gt;10") +COUNTIFS(CSV!$B:$B,$A266,CSV!$Y:$Y,"&gt;10"))/$D266</f>
        <v>0</v>
      </c>
      <c r="R266" s="8">
        <f>COUNTIFS(CSV!$A:$A,$A266,CSV!$Y:$Y,"&gt;10")/$B266</f>
        <v>0</v>
      </c>
      <c r="S266" s="8">
        <f>COUNTIFS(CSV!$B:$B,$A266,CSV!$Y:$Y,"&gt;10")/$C266</f>
        <v>0</v>
      </c>
      <c r="T266" s="11">
        <f>(COUNTIFS(CSV!$A:$A,$A266,CSV!$Y:$Y,"&lt;12") +COUNTIFS(CSV!$B:$B,$A266,CSV!$Y:$Y,"&lt;12"))/$D266</f>
        <v>0.33333333333333331</v>
      </c>
      <c r="U266" s="8">
        <f>COUNTIFS(CSV!$A:$A,$A266,CSV!$Y:$Y,"&lt;12")/$B266</f>
        <v>0.5</v>
      </c>
      <c r="V266" s="8">
        <f>COUNTIFS(CSV!$B:$B,$A266,CSV!$Y:$Y,"&lt;12")/$C266</f>
        <v>0</v>
      </c>
    </row>
    <row r="267" spans="1:22" x14ac:dyDescent="0.3">
      <c r="A267" t="s">
        <v>412</v>
      </c>
      <c r="B267" s="9">
        <f>COUNTIF(CSV!A:A,A267)</f>
        <v>0</v>
      </c>
      <c r="C267" s="4">
        <f>COUNTIF(CSV!B:B,A267)</f>
        <v>0</v>
      </c>
      <c r="D267" s="4">
        <f t="shared" si="7"/>
        <v>0</v>
      </c>
      <c r="E267" s="10" t="e">
        <f>(SUMIF(CSV!$A:$A,$A267,CSV!$Y:$Y)  + SUMIF(CSV!$B:$B,$A267,CSV!$Y:$Y) )/$D267</f>
        <v>#DIV/0!</v>
      </c>
      <c r="F267" s="6" t="e">
        <f>SUMIF(CSV!$A:$A,$A267,CSV!$Y:$Y)/$B267</f>
        <v>#DIV/0!</v>
      </c>
      <c r="G267" s="6" t="e">
        <f>SUMIF(CSV!$B:$B,$A267,CSV!$Y:$Y)/$C267</f>
        <v>#DIV/0!</v>
      </c>
      <c r="H267" s="10" t="e">
        <f>(SUMIF(CSV!$A:$A,$A267,CSV!$U:$U)  + SUMIF(CSV!$B:$B,$A267,CSV!$V:$V) )/$D267</f>
        <v>#DIV/0!</v>
      </c>
      <c r="I267" s="6" t="e">
        <f>SUMIF(CSV!$A:$A,$A267,CSV!$U:$U)/$B267</f>
        <v>#DIV/0!</v>
      </c>
      <c r="J267" s="6" t="e">
        <f>SUMIF(CSV!$B:$B,$A267,CSV!$V:$V)/$C267</f>
        <v>#DIV/0!</v>
      </c>
      <c r="K267" s="10" t="e">
        <f>(SUMIF(CSV!$A:$A,$A267,CSV!$W:$W)  + SUMIF(CSV!$B:$B,$A267,CSV!$X:$X) )/$D267</f>
        <v>#DIV/0!</v>
      </c>
      <c r="L267" s="6" t="e">
        <f>SUMIF(CSV!$A:$A,$A267,CSV!$W:$W)/$B267</f>
        <v>#DIV/0!</v>
      </c>
      <c r="M267" s="6" t="e">
        <f>SUMIF(CSV!$B:$B,$A267,CSV!$X:$X)/$C267</f>
        <v>#DIV/0!</v>
      </c>
      <c r="N267" s="11" t="e">
        <f>(COUNTIFS(CSV!$A:$A,$A267,CSV!$Y:$Y,"&gt;8") +COUNTIFS(CSV!$B:$B,$A267,CSV!$Y:$Y,"&gt;8"))/$D267</f>
        <v>#DIV/0!</v>
      </c>
      <c r="O267" s="8" t="e">
        <f>COUNTIFS(CSV!$A:$A,$A267,CSV!$Y:$Y,"&gt;8")/$B267</f>
        <v>#DIV/0!</v>
      </c>
      <c r="P267" s="8" t="e">
        <f>COUNTIFS(CSV!$B:$B,$A267,CSV!$Y:$Y,"&gt;8")/$C267</f>
        <v>#DIV/0!</v>
      </c>
      <c r="Q267" s="11" t="e">
        <f>(COUNTIFS(CSV!$A:$A,$A267,CSV!$Y:$Y,"&gt;10") +COUNTIFS(CSV!$B:$B,$A267,CSV!$Y:$Y,"&gt;10"))/$D267</f>
        <v>#DIV/0!</v>
      </c>
      <c r="R267" s="8" t="e">
        <f>COUNTIFS(CSV!$A:$A,$A267,CSV!$Y:$Y,"&gt;10")/$B267</f>
        <v>#DIV/0!</v>
      </c>
      <c r="S267" s="8" t="e">
        <f>COUNTIFS(CSV!$B:$B,$A267,CSV!$Y:$Y,"&gt;10")/$C267</f>
        <v>#DIV/0!</v>
      </c>
      <c r="T267" s="11" t="e">
        <f>(COUNTIFS(CSV!$A:$A,$A267,CSV!$Y:$Y,"&lt;12") +COUNTIFS(CSV!$B:$B,$A267,CSV!$Y:$Y,"&lt;12"))/$D267</f>
        <v>#DIV/0!</v>
      </c>
      <c r="U267" s="8" t="e">
        <f>COUNTIFS(CSV!$A:$A,$A267,CSV!$Y:$Y,"&lt;12")/$B267</f>
        <v>#DIV/0!</v>
      </c>
      <c r="V267" s="8" t="e">
        <f>COUNTIFS(CSV!$B:$B,$A267,CSV!$Y:$Y,"&lt;12")/$C267</f>
        <v>#DIV/0!</v>
      </c>
    </row>
    <row r="268" spans="1:22" x14ac:dyDescent="0.3">
      <c r="A268" t="s">
        <v>416</v>
      </c>
      <c r="B268" s="9">
        <f>COUNTIF(CSV!A:A,A268)</f>
        <v>0</v>
      </c>
      <c r="C268" s="4">
        <f>COUNTIF(CSV!B:B,A268)</f>
        <v>0</v>
      </c>
      <c r="D268" s="4">
        <f t="shared" si="7"/>
        <v>0</v>
      </c>
      <c r="E268" s="10" t="e">
        <f>(SUMIF(CSV!$A:$A,$A268,CSV!$Y:$Y)  + SUMIF(CSV!$B:$B,$A268,CSV!$Y:$Y) )/$D268</f>
        <v>#DIV/0!</v>
      </c>
      <c r="F268" s="6" t="e">
        <f>SUMIF(CSV!$A:$A,$A268,CSV!$Y:$Y)/$B268</f>
        <v>#DIV/0!</v>
      </c>
      <c r="G268" s="6" t="e">
        <f>SUMIF(CSV!$B:$B,$A268,CSV!$Y:$Y)/$C268</f>
        <v>#DIV/0!</v>
      </c>
      <c r="H268" s="10" t="e">
        <f>(SUMIF(CSV!$A:$A,$A268,CSV!$U:$U)  + SUMIF(CSV!$B:$B,$A268,CSV!$V:$V) )/$D268</f>
        <v>#DIV/0!</v>
      </c>
      <c r="I268" s="6" t="e">
        <f>SUMIF(CSV!$A:$A,$A268,CSV!$U:$U)/$B268</f>
        <v>#DIV/0!</v>
      </c>
      <c r="J268" s="6" t="e">
        <f>SUMIF(CSV!$B:$B,$A268,CSV!$V:$V)/$C268</f>
        <v>#DIV/0!</v>
      </c>
      <c r="K268" s="10" t="e">
        <f>(SUMIF(CSV!$A:$A,$A268,CSV!$W:$W)  + SUMIF(CSV!$B:$B,$A268,CSV!$X:$X) )/$D268</f>
        <v>#DIV/0!</v>
      </c>
      <c r="L268" s="6" t="e">
        <f>SUMIF(CSV!$A:$A,$A268,CSV!$W:$W)/$B268</f>
        <v>#DIV/0!</v>
      </c>
      <c r="M268" s="6" t="e">
        <f>SUMIF(CSV!$B:$B,$A268,CSV!$X:$X)/$C268</f>
        <v>#DIV/0!</v>
      </c>
      <c r="N268" s="11" t="e">
        <f>(COUNTIFS(CSV!$A:$A,$A268,CSV!$Y:$Y,"&gt;8") +COUNTIFS(CSV!$B:$B,$A268,CSV!$Y:$Y,"&gt;8"))/$D268</f>
        <v>#DIV/0!</v>
      </c>
      <c r="O268" s="8" t="e">
        <f>COUNTIFS(CSV!$A:$A,$A268,CSV!$Y:$Y,"&gt;8")/$B268</f>
        <v>#DIV/0!</v>
      </c>
      <c r="P268" s="8" t="e">
        <f>COUNTIFS(CSV!$B:$B,$A268,CSV!$Y:$Y,"&gt;8")/$C268</f>
        <v>#DIV/0!</v>
      </c>
      <c r="Q268" s="11" t="e">
        <f>(COUNTIFS(CSV!$A:$A,$A268,CSV!$Y:$Y,"&gt;10") +COUNTIFS(CSV!$B:$B,$A268,CSV!$Y:$Y,"&gt;10"))/$D268</f>
        <v>#DIV/0!</v>
      </c>
      <c r="R268" s="8" t="e">
        <f>COUNTIFS(CSV!$A:$A,$A268,CSV!$Y:$Y,"&gt;10")/$B268</f>
        <v>#DIV/0!</v>
      </c>
      <c r="S268" s="8" t="e">
        <f>COUNTIFS(CSV!$B:$B,$A268,CSV!$Y:$Y,"&gt;10")/$C268</f>
        <v>#DIV/0!</v>
      </c>
      <c r="T268" s="11" t="e">
        <f>(COUNTIFS(CSV!$A:$A,$A268,CSV!$Y:$Y,"&lt;12") +COUNTIFS(CSV!$B:$B,$A268,CSV!$Y:$Y,"&lt;12"))/$D268</f>
        <v>#DIV/0!</v>
      </c>
      <c r="U268" s="8" t="e">
        <f>COUNTIFS(CSV!$A:$A,$A268,CSV!$Y:$Y,"&lt;12")/$B268</f>
        <v>#DIV/0!</v>
      </c>
      <c r="V268" s="8" t="e">
        <f>COUNTIFS(CSV!$B:$B,$A268,CSV!$Y:$Y,"&lt;12")/$C268</f>
        <v>#DIV/0!</v>
      </c>
    </row>
    <row r="269" spans="1:22" x14ac:dyDescent="0.3">
      <c r="A269" t="s">
        <v>405</v>
      </c>
      <c r="B269" s="9">
        <f>COUNTIF(CSV!A:A,A269)</f>
        <v>3</v>
      </c>
      <c r="C269" s="4">
        <f>COUNTIF(CSV!B:B,A269)</f>
        <v>1</v>
      </c>
      <c r="D269" s="4">
        <f t="shared" si="7"/>
        <v>4</v>
      </c>
      <c r="E269" s="10">
        <f>(SUMIF(CSV!$A:$A,$A269,CSV!$Y:$Y)  + SUMIF(CSV!$B:$B,$A269,CSV!$Y:$Y) )/$D269</f>
        <v>11.25</v>
      </c>
      <c r="F269" s="6">
        <f>SUMIF(CSV!$A:$A,$A269,CSV!$Y:$Y)/$B269</f>
        <v>10.333333333333334</v>
      </c>
      <c r="G269" s="6">
        <f>SUMIF(CSV!$B:$B,$A269,CSV!$Y:$Y)/$C269</f>
        <v>14</v>
      </c>
      <c r="H269" s="10">
        <f>(SUMIF(CSV!$A:$A,$A269,CSV!$U:$U)  + SUMIF(CSV!$B:$B,$A269,CSV!$V:$V) )/$D269</f>
        <v>2.75</v>
      </c>
      <c r="I269" s="6">
        <f>SUMIF(CSV!$A:$A,$A269,CSV!$U:$U)/$B269</f>
        <v>3</v>
      </c>
      <c r="J269" s="6">
        <f>SUMIF(CSV!$B:$B,$A269,CSV!$V:$V)/$C269</f>
        <v>2</v>
      </c>
      <c r="K269" s="10">
        <f>(SUMIF(CSV!$A:$A,$A269,CSV!$W:$W)  + SUMIF(CSV!$B:$B,$A269,CSV!$X:$X) )/$D269</f>
        <v>8.5</v>
      </c>
      <c r="L269" s="6">
        <f>SUMIF(CSV!$A:$A,$A269,CSV!$W:$W)/$B269</f>
        <v>7.333333333333333</v>
      </c>
      <c r="M269" s="6">
        <f>SUMIF(CSV!$B:$B,$A269,CSV!$X:$X)/$C269</f>
        <v>12</v>
      </c>
      <c r="N269" s="11">
        <f>(COUNTIFS(CSV!$A:$A,$A269,CSV!$Y:$Y,"&gt;8") +COUNTIFS(CSV!$B:$B,$A269,CSV!$Y:$Y,"&gt;8"))/$D269</f>
        <v>0.75</v>
      </c>
      <c r="O269" s="8">
        <f>COUNTIFS(CSV!$A:$A,$A269,CSV!$Y:$Y,"&gt;8")/$B269</f>
        <v>0.66666666666666663</v>
      </c>
      <c r="P269" s="8">
        <f>COUNTIFS(CSV!$B:$B,$A269,CSV!$Y:$Y,"&gt;8")/$C269</f>
        <v>1</v>
      </c>
      <c r="Q269" s="11">
        <f>(COUNTIFS(CSV!$A:$A,$A269,CSV!$Y:$Y,"&gt;10") +COUNTIFS(CSV!$B:$B,$A269,CSV!$Y:$Y,"&gt;10"))/$D269</f>
        <v>0.75</v>
      </c>
      <c r="R269" s="8">
        <f>COUNTIFS(CSV!$A:$A,$A269,CSV!$Y:$Y,"&gt;10")/$B269</f>
        <v>0.66666666666666663</v>
      </c>
      <c r="S269" s="8">
        <f>COUNTIFS(CSV!$B:$B,$A269,CSV!$Y:$Y,"&gt;10")/$C269</f>
        <v>1</v>
      </c>
      <c r="T269" s="11">
        <f>(COUNTIFS(CSV!$A:$A,$A269,CSV!$Y:$Y,"&lt;12") +COUNTIFS(CSV!$B:$B,$A269,CSV!$Y:$Y,"&lt;12"))/$D269</f>
        <v>0.25</v>
      </c>
      <c r="U269" s="8">
        <f>COUNTIFS(CSV!$A:$A,$A269,CSV!$Y:$Y,"&lt;12")/$B269</f>
        <v>0.33333333333333331</v>
      </c>
      <c r="V269" s="8">
        <f>COUNTIFS(CSV!$B:$B,$A269,CSV!$Y:$Y,"&lt;12")/$C269</f>
        <v>0</v>
      </c>
    </row>
    <row r="270" spans="1:22" x14ac:dyDescent="0.3">
      <c r="A270" t="s">
        <v>400</v>
      </c>
      <c r="B270" s="9">
        <f>COUNTIF(CSV!A:A,A270)</f>
        <v>1</v>
      </c>
      <c r="C270" s="4">
        <f>COUNTIF(CSV!B:B,A270)</f>
        <v>0</v>
      </c>
      <c r="D270" s="4">
        <f t="shared" si="7"/>
        <v>1</v>
      </c>
      <c r="E270" s="10">
        <f>(SUMIF(CSV!$A:$A,$A270,CSV!$Y:$Y)  + SUMIF(CSV!$B:$B,$A270,CSV!$Y:$Y) )/$D270</f>
        <v>5</v>
      </c>
      <c r="F270" s="6">
        <f>SUMIF(CSV!$A:$A,$A270,CSV!$Y:$Y)/$B270</f>
        <v>5</v>
      </c>
      <c r="G270" s="6" t="e">
        <f>SUMIF(CSV!$B:$B,$A270,CSV!$Y:$Y)/$C270</f>
        <v>#DIV/0!</v>
      </c>
      <c r="H270" s="10">
        <f>(SUMIF(CSV!$A:$A,$A270,CSV!$U:$U)  + SUMIF(CSV!$B:$B,$A270,CSV!$V:$V) )/$D270</f>
        <v>1</v>
      </c>
      <c r="I270" s="6">
        <f>SUMIF(CSV!$A:$A,$A270,CSV!$U:$U)/$B270</f>
        <v>1</v>
      </c>
      <c r="J270" s="6" t="e">
        <f>SUMIF(CSV!$B:$B,$A270,CSV!$V:$V)/$C270</f>
        <v>#DIV/0!</v>
      </c>
      <c r="K270" s="10">
        <f>(SUMIF(CSV!$A:$A,$A270,CSV!$W:$W)  + SUMIF(CSV!$B:$B,$A270,CSV!$X:$X) )/$D270</f>
        <v>4</v>
      </c>
      <c r="L270" s="6">
        <f>SUMIF(CSV!$A:$A,$A270,CSV!$W:$W)/$B270</f>
        <v>4</v>
      </c>
      <c r="M270" s="6" t="e">
        <f>SUMIF(CSV!$B:$B,$A270,CSV!$X:$X)/$C270</f>
        <v>#DIV/0!</v>
      </c>
      <c r="N270" s="11">
        <f>(COUNTIFS(CSV!$A:$A,$A270,CSV!$Y:$Y,"&gt;8") +COUNTIFS(CSV!$B:$B,$A270,CSV!$Y:$Y,"&gt;8"))/$D270</f>
        <v>0</v>
      </c>
      <c r="O270" s="8">
        <f>COUNTIFS(CSV!$A:$A,$A270,CSV!$Y:$Y,"&gt;8")/$B270</f>
        <v>0</v>
      </c>
      <c r="P270" s="8" t="e">
        <f>COUNTIFS(CSV!$B:$B,$A270,CSV!$Y:$Y,"&gt;8")/$C270</f>
        <v>#DIV/0!</v>
      </c>
      <c r="Q270" s="11">
        <f>(COUNTIFS(CSV!$A:$A,$A270,CSV!$Y:$Y,"&gt;10") +COUNTIFS(CSV!$B:$B,$A270,CSV!$Y:$Y,"&gt;10"))/$D270</f>
        <v>0</v>
      </c>
      <c r="R270" s="8">
        <f>COUNTIFS(CSV!$A:$A,$A270,CSV!$Y:$Y,"&gt;10")/$B270</f>
        <v>0</v>
      </c>
      <c r="S270" s="8" t="e">
        <f>COUNTIFS(CSV!$B:$B,$A270,CSV!$Y:$Y,"&gt;10")/$C270</f>
        <v>#DIV/0!</v>
      </c>
      <c r="T270" s="11">
        <f>(COUNTIFS(CSV!$A:$A,$A270,CSV!$Y:$Y,"&lt;12") +COUNTIFS(CSV!$B:$B,$A270,CSV!$Y:$Y,"&lt;12"))/$D270</f>
        <v>1</v>
      </c>
      <c r="U270" s="8">
        <f>COUNTIFS(CSV!$A:$A,$A270,CSV!$Y:$Y,"&lt;12")/$B270</f>
        <v>1</v>
      </c>
      <c r="V270" s="8" t="e">
        <f>COUNTIFS(CSV!$B:$B,$A270,CSV!$Y:$Y,"&lt;12")/$C270</f>
        <v>#DIV/0!</v>
      </c>
    </row>
    <row r="271" spans="1:22" x14ac:dyDescent="0.3">
      <c r="A271" t="s">
        <v>401</v>
      </c>
      <c r="B271" s="9">
        <f>COUNTIF(CSV!A:A,A271)</f>
        <v>0</v>
      </c>
      <c r="C271" s="4">
        <f>COUNTIF(CSV!B:B,A271)</f>
        <v>0</v>
      </c>
      <c r="D271" s="4">
        <f t="shared" si="7"/>
        <v>0</v>
      </c>
      <c r="E271" s="10" t="e">
        <f>(SUMIF(CSV!$A:$A,$A271,CSV!$Y:$Y)  + SUMIF(CSV!$B:$B,$A271,CSV!$Y:$Y) )/$D271</f>
        <v>#DIV/0!</v>
      </c>
      <c r="F271" s="6" t="e">
        <f>SUMIF(CSV!$A:$A,$A271,CSV!$Y:$Y)/$B271</f>
        <v>#DIV/0!</v>
      </c>
      <c r="G271" s="6" t="e">
        <f>SUMIF(CSV!$B:$B,$A271,CSV!$Y:$Y)/$C271</f>
        <v>#DIV/0!</v>
      </c>
      <c r="H271" s="10" t="e">
        <f>(SUMIF(CSV!$A:$A,$A271,CSV!$U:$U)  + SUMIF(CSV!$B:$B,$A271,CSV!$V:$V) )/$D271</f>
        <v>#DIV/0!</v>
      </c>
      <c r="I271" s="6" t="e">
        <f>SUMIF(CSV!$A:$A,$A271,CSV!$U:$U)/$B271</f>
        <v>#DIV/0!</v>
      </c>
      <c r="J271" s="6" t="e">
        <f>SUMIF(CSV!$B:$B,$A271,CSV!$V:$V)/$C271</f>
        <v>#DIV/0!</v>
      </c>
      <c r="K271" s="10" t="e">
        <f>(SUMIF(CSV!$A:$A,$A271,CSV!$W:$W)  + SUMIF(CSV!$B:$B,$A271,CSV!$X:$X) )/$D271</f>
        <v>#DIV/0!</v>
      </c>
      <c r="L271" s="6" t="e">
        <f>SUMIF(CSV!$A:$A,$A271,CSV!$W:$W)/$B271</f>
        <v>#DIV/0!</v>
      </c>
      <c r="M271" s="6" t="e">
        <f>SUMIF(CSV!$B:$B,$A271,CSV!$X:$X)/$C271</f>
        <v>#DIV/0!</v>
      </c>
      <c r="N271" s="11" t="e">
        <f>(COUNTIFS(CSV!$A:$A,$A271,CSV!$Y:$Y,"&gt;8") +COUNTIFS(CSV!$B:$B,$A271,CSV!$Y:$Y,"&gt;8"))/$D271</f>
        <v>#DIV/0!</v>
      </c>
      <c r="O271" s="8" t="e">
        <f>COUNTIFS(CSV!$A:$A,$A271,CSV!$Y:$Y,"&gt;8")/$B271</f>
        <v>#DIV/0!</v>
      </c>
      <c r="P271" s="8" t="e">
        <f>COUNTIFS(CSV!$B:$B,$A271,CSV!$Y:$Y,"&gt;8")/$C271</f>
        <v>#DIV/0!</v>
      </c>
      <c r="Q271" s="11" t="e">
        <f>(COUNTIFS(CSV!$A:$A,$A271,CSV!$Y:$Y,"&gt;10") +COUNTIFS(CSV!$B:$B,$A271,CSV!$Y:$Y,"&gt;10"))/$D271</f>
        <v>#DIV/0!</v>
      </c>
      <c r="R271" s="8" t="e">
        <f>COUNTIFS(CSV!$A:$A,$A271,CSV!$Y:$Y,"&gt;10")/$B271</f>
        <v>#DIV/0!</v>
      </c>
      <c r="S271" s="8" t="e">
        <f>COUNTIFS(CSV!$B:$B,$A271,CSV!$Y:$Y,"&gt;10")/$C271</f>
        <v>#DIV/0!</v>
      </c>
      <c r="T271" s="11" t="e">
        <f>(COUNTIFS(CSV!$A:$A,$A271,CSV!$Y:$Y,"&lt;12") +COUNTIFS(CSV!$B:$B,$A271,CSV!$Y:$Y,"&lt;12"))/$D271</f>
        <v>#DIV/0!</v>
      </c>
      <c r="U271" s="8" t="e">
        <f>COUNTIFS(CSV!$A:$A,$A271,CSV!$Y:$Y,"&lt;12")/$B271</f>
        <v>#DIV/0!</v>
      </c>
      <c r="V271" s="8" t="e">
        <f>COUNTIFS(CSV!$B:$B,$A271,CSV!$Y:$Y,"&lt;12")/$C271</f>
        <v>#DIV/0!</v>
      </c>
    </row>
    <row r="272" spans="1:22" x14ac:dyDescent="0.3">
      <c r="A272" t="s">
        <v>402</v>
      </c>
      <c r="B272" s="9">
        <f>COUNTIF(CSV!A:A,A272)</f>
        <v>0</v>
      </c>
      <c r="C272" s="4">
        <f>COUNTIF(CSV!B:B,A272)</f>
        <v>1</v>
      </c>
      <c r="D272" s="4">
        <f t="shared" si="7"/>
        <v>1</v>
      </c>
      <c r="E272" s="10">
        <f>(SUMIF(CSV!$A:$A,$A272,CSV!$Y:$Y)  + SUMIF(CSV!$B:$B,$A272,CSV!$Y:$Y) )/$D272</f>
        <v>15</v>
      </c>
      <c r="F272" s="6" t="e">
        <f>SUMIF(CSV!$A:$A,$A272,CSV!$Y:$Y)/$B272</f>
        <v>#DIV/0!</v>
      </c>
      <c r="G272" s="6">
        <f>SUMIF(CSV!$B:$B,$A272,CSV!$Y:$Y)/$C272</f>
        <v>15</v>
      </c>
      <c r="H272" s="10">
        <f>(SUMIF(CSV!$A:$A,$A272,CSV!$U:$U)  + SUMIF(CSV!$B:$B,$A272,CSV!$V:$V) )/$D272</f>
        <v>8</v>
      </c>
      <c r="I272" s="6" t="e">
        <f>SUMIF(CSV!$A:$A,$A272,CSV!$U:$U)/$B272</f>
        <v>#DIV/0!</v>
      </c>
      <c r="J272" s="6">
        <f>SUMIF(CSV!$B:$B,$A272,CSV!$V:$V)/$C272</f>
        <v>8</v>
      </c>
      <c r="K272" s="10">
        <f>(SUMIF(CSV!$A:$A,$A272,CSV!$W:$W)  + SUMIF(CSV!$B:$B,$A272,CSV!$X:$X) )/$D272</f>
        <v>7</v>
      </c>
      <c r="L272" s="6" t="e">
        <f>SUMIF(CSV!$A:$A,$A272,CSV!$W:$W)/$B272</f>
        <v>#DIV/0!</v>
      </c>
      <c r="M272" s="6">
        <f>SUMIF(CSV!$B:$B,$A272,CSV!$X:$X)/$C272</f>
        <v>7</v>
      </c>
      <c r="N272" s="11">
        <f>(COUNTIFS(CSV!$A:$A,$A272,CSV!$Y:$Y,"&gt;8") +COUNTIFS(CSV!$B:$B,$A272,CSV!$Y:$Y,"&gt;8"))/$D272</f>
        <v>1</v>
      </c>
      <c r="O272" s="8" t="e">
        <f>COUNTIFS(CSV!$A:$A,$A272,CSV!$Y:$Y,"&gt;8")/$B272</f>
        <v>#DIV/0!</v>
      </c>
      <c r="P272" s="8">
        <f>COUNTIFS(CSV!$B:$B,$A272,CSV!$Y:$Y,"&gt;8")/$C272</f>
        <v>1</v>
      </c>
      <c r="Q272" s="11">
        <f>(COUNTIFS(CSV!$A:$A,$A272,CSV!$Y:$Y,"&gt;10") +COUNTIFS(CSV!$B:$B,$A272,CSV!$Y:$Y,"&gt;10"))/$D272</f>
        <v>1</v>
      </c>
      <c r="R272" s="8" t="e">
        <f>COUNTIFS(CSV!$A:$A,$A272,CSV!$Y:$Y,"&gt;10")/$B272</f>
        <v>#DIV/0!</v>
      </c>
      <c r="S272" s="8">
        <f>COUNTIFS(CSV!$B:$B,$A272,CSV!$Y:$Y,"&gt;10")/$C272</f>
        <v>1</v>
      </c>
      <c r="T272" s="11">
        <f>(COUNTIFS(CSV!$A:$A,$A272,CSV!$Y:$Y,"&lt;12") +COUNTIFS(CSV!$B:$B,$A272,CSV!$Y:$Y,"&lt;12"))/$D272</f>
        <v>0</v>
      </c>
      <c r="U272" s="8" t="e">
        <f>COUNTIFS(CSV!$A:$A,$A272,CSV!$Y:$Y,"&lt;12")/$B272</f>
        <v>#DIV/0!</v>
      </c>
      <c r="V272" s="8">
        <f>COUNTIFS(CSV!$B:$B,$A272,CSV!$Y:$Y,"&lt;12")/$C272</f>
        <v>0</v>
      </c>
    </row>
    <row r="273" spans="1:22" x14ac:dyDescent="0.3">
      <c r="A273" t="s">
        <v>414</v>
      </c>
      <c r="B273" s="9">
        <f>COUNTIF(CSV!A:A,A273)</f>
        <v>1</v>
      </c>
      <c r="C273" s="4">
        <f>COUNTIF(CSV!B:B,A273)</f>
        <v>2</v>
      </c>
      <c r="D273" s="4">
        <f t="shared" ref="D273:D326" si="8">B273+C273</f>
        <v>3</v>
      </c>
      <c r="E273" s="10">
        <f>(SUMIF(CSV!$A:$A,$A273,CSV!$Y:$Y)  + SUMIF(CSV!$B:$B,$A273,CSV!$Y:$Y) )/$D273</f>
        <v>4.333333333333333</v>
      </c>
      <c r="F273" s="6">
        <f>SUMIF(CSV!$A:$A,$A273,CSV!$Y:$Y)/$B273</f>
        <v>0</v>
      </c>
      <c r="G273" s="6">
        <f>SUMIF(CSV!$B:$B,$A273,CSV!$Y:$Y)/$C273</f>
        <v>6.5</v>
      </c>
      <c r="H273" s="10">
        <f>(SUMIF(CSV!$A:$A,$A273,CSV!$U:$U)  + SUMIF(CSV!$B:$B,$A273,CSV!$V:$V) )/$D273</f>
        <v>2.3333333333333335</v>
      </c>
      <c r="I273" s="6">
        <f>SUMIF(CSV!$A:$A,$A273,CSV!$U:$U)/$B273</f>
        <v>0</v>
      </c>
      <c r="J273" s="6">
        <f>SUMIF(CSV!$B:$B,$A273,CSV!$V:$V)/$C273</f>
        <v>3.5</v>
      </c>
      <c r="K273" s="10">
        <f>(SUMIF(CSV!$A:$A,$A273,CSV!$W:$W)  + SUMIF(CSV!$B:$B,$A273,CSV!$X:$X) )/$D273</f>
        <v>2</v>
      </c>
      <c r="L273" s="6">
        <f>SUMIF(CSV!$A:$A,$A273,CSV!$W:$W)/$B273</f>
        <v>0</v>
      </c>
      <c r="M273" s="6">
        <f>SUMIF(CSV!$B:$B,$A273,CSV!$X:$X)/$C273</f>
        <v>3</v>
      </c>
      <c r="N273" s="11">
        <f>(COUNTIFS(CSV!$A:$A,$A273,CSV!$Y:$Y,"&gt;8") +COUNTIFS(CSV!$B:$B,$A273,CSV!$Y:$Y,"&gt;8"))/$D273</f>
        <v>0.33333333333333331</v>
      </c>
      <c r="O273" s="8">
        <f>COUNTIFS(CSV!$A:$A,$A273,CSV!$Y:$Y,"&gt;8")/$B273</f>
        <v>0</v>
      </c>
      <c r="P273" s="8">
        <f>COUNTIFS(CSV!$B:$B,$A273,CSV!$Y:$Y,"&gt;8")/$C273</f>
        <v>0.5</v>
      </c>
      <c r="Q273" s="11">
        <f>(COUNTIFS(CSV!$A:$A,$A273,CSV!$Y:$Y,"&gt;10") +COUNTIFS(CSV!$B:$B,$A273,CSV!$Y:$Y,"&gt;10"))/$D273</f>
        <v>0.33333333333333331</v>
      </c>
      <c r="R273" s="8">
        <f>COUNTIFS(CSV!$A:$A,$A273,CSV!$Y:$Y,"&gt;10")/$B273</f>
        <v>0</v>
      </c>
      <c r="S273" s="8">
        <f>COUNTIFS(CSV!$B:$B,$A273,CSV!$Y:$Y,"&gt;10")/$C273</f>
        <v>0.5</v>
      </c>
      <c r="T273" s="11">
        <f>(COUNTIFS(CSV!$A:$A,$A273,CSV!$Y:$Y,"&lt;12") +COUNTIFS(CSV!$B:$B,$A273,CSV!$Y:$Y,"&lt;12"))/$D273</f>
        <v>0</v>
      </c>
      <c r="U273" s="8">
        <f>COUNTIFS(CSV!$A:$A,$A273,CSV!$Y:$Y,"&lt;12")/$B273</f>
        <v>0</v>
      </c>
      <c r="V273" s="8">
        <f>COUNTIFS(CSV!$B:$B,$A273,CSV!$Y:$Y,"&lt;12")/$C273</f>
        <v>0</v>
      </c>
    </row>
    <row r="274" spans="1:22" x14ac:dyDescent="0.3">
      <c r="A274" t="s">
        <v>407</v>
      </c>
      <c r="B274" s="9">
        <f>COUNTIF(CSV!A:A,A274)</f>
        <v>2</v>
      </c>
      <c r="C274" s="4">
        <f>COUNTIF(CSV!B:B,A274)</f>
        <v>0</v>
      </c>
      <c r="D274" s="4">
        <f t="shared" si="8"/>
        <v>2</v>
      </c>
      <c r="E274" s="10">
        <f>(SUMIF(CSV!$A:$A,$A274,CSV!$Y:$Y)  + SUMIF(CSV!$B:$B,$A274,CSV!$Y:$Y) )/$D274</f>
        <v>12.5</v>
      </c>
      <c r="F274" s="6">
        <f>SUMIF(CSV!$A:$A,$A274,CSV!$Y:$Y)/$B274</f>
        <v>12.5</v>
      </c>
      <c r="G274" s="6" t="e">
        <f>SUMIF(CSV!$B:$B,$A274,CSV!$Y:$Y)/$C274</f>
        <v>#DIV/0!</v>
      </c>
      <c r="H274" s="10">
        <f>(SUMIF(CSV!$A:$A,$A274,CSV!$U:$U)  + SUMIF(CSV!$B:$B,$A274,CSV!$V:$V) )/$D274</f>
        <v>5.5</v>
      </c>
      <c r="I274" s="6">
        <f>SUMIF(CSV!$A:$A,$A274,CSV!$U:$U)/$B274</f>
        <v>5.5</v>
      </c>
      <c r="J274" s="6" t="e">
        <f>SUMIF(CSV!$B:$B,$A274,CSV!$V:$V)/$C274</f>
        <v>#DIV/0!</v>
      </c>
      <c r="K274" s="10">
        <f>(SUMIF(CSV!$A:$A,$A274,CSV!$W:$W)  + SUMIF(CSV!$B:$B,$A274,CSV!$X:$X) )/$D274</f>
        <v>7</v>
      </c>
      <c r="L274" s="6">
        <f>SUMIF(CSV!$A:$A,$A274,CSV!$W:$W)/$B274</f>
        <v>7</v>
      </c>
      <c r="M274" s="6" t="e">
        <f>SUMIF(CSV!$B:$B,$A274,CSV!$X:$X)/$C274</f>
        <v>#DIV/0!</v>
      </c>
      <c r="N274" s="11">
        <f>(COUNTIFS(CSV!$A:$A,$A274,CSV!$Y:$Y,"&gt;8") +COUNTIFS(CSV!$B:$B,$A274,CSV!$Y:$Y,"&gt;8"))/$D274</f>
        <v>1</v>
      </c>
      <c r="O274" s="8">
        <f>COUNTIFS(CSV!$A:$A,$A274,CSV!$Y:$Y,"&gt;8")/$B274</f>
        <v>1</v>
      </c>
      <c r="P274" s="8" t="e">
        <f>COUNTIFS(CSV!$B:$B,$A274,CSV!$Y:$Y,"&gt;8")/$C274</f>
        <v>#DIV/0!</v>
      </c>
      <c r="Q274" s="11">
        <f>(COUNTIFS(CSV!$A:$A,$A274,CSV!$Y:$Y,"&gt;10") +COUNTIFS(CSV!$B:$B,$A274,CSV!$Y:$Y,"&gt;10"))/$D274</f>
        <v>1</v>
      </c>
      <c r="R274" s="8">
        <f>COUNTIFS(CSV!$A:$A,$A274,CSV!$Y:$Y,"&gt;10")/$B274</f>
        <v>1</v>
      </c>
      <c r="S274" s="8" t="e">
        <f>COUNTIFS(CSV!$B:$B,$A274,CSV!$Y:$Y,"&gt;10")/$C274</f>
        <v>#DIV/0!</v>
      </c>
      <c r="T274" s="11">
        <f>(COUNTIFS(CSV!$A:$A,$A274,CSV!$Y:$Y,"&lt;12") +COUNTIFS(CSV!$B:$B,$A274,CSV!$Y:$Y,"&lt;12"))/$D274</f>
        <v>0</v>
      </c>
      <c r="U274" s="8">
        <f>COUNTIFS(CSV!$A:$A,$A274,CSV!$Y:$Y,"&lt;12")/$B274</f>
        <v>0</v>
      </c>
      <c r="V274" s="8" t="e">
        <f>COUNTIFS(CSV!$B:$B,$A274,CSV!$Y:$Y,"&lt;12")/$C274</f>
        <v>#DIV/0!</v>
      </c>
    </row>
    <row r="275" spans="1:22" x14ac:dyDescent="0.3">
      <c r="A275" t="s">
        <v>404</v>
      </c>
      <c r="B275" s="9">
        <f>COUNTIF(CSV!A:A,A275)</f>
        <v>1</v>
      </c>
      <c r="C275" s="4">
        <f>COUNTIF(CSV!B:B,A275)</f>
        <v>2</v>
      </c>
      <c r="D275" s="4">
        <f t="shared" si="8"/>
        <v>3</v>
      </c>
      <c r="E275" s="10">
        <f>(SUMIF(CSV!$A:$A,$A275,CSV!$Y:$Y)  + SUMIF(CSV!$B:$B,$A275,CSV!$Y:$Y) )/$D275</f>
        <v>12</v>
      </c>
      <c r="F275" s="6">
        <f>SUMIF(CSV!$A:$A,$A275,CSV!$Y:$Y)/$B275</f>
        <v>10</v>
      </c>
      <c r="G275" s="6">
        <f>SUMIF(CSV!$B:$B,$A275,CSV!$Y:$Y)/$C275</f>
        <v>13</v>
      </c>
      <c r="H275" s="10">
        <f>(SUMIF(CSV!$A:$A,$A275,CSV!$U:$U)  + SUMIF(CSV!$B:$B,$A275,CSV!$V:$V) )/$D275</f>
        <v>9</v>
      </c>
      <c r="I275" s="6">
        <f>SUMIF(CSV!$A:$A,$A275,CSV!$U:$U)/$B275</f>
        <v>8</v>
      </c>
      <c r="J275" s="6">
        <f>SUMIF(CSV!$B:$B,$A275,CSV!$V:$V)/$C275</f>
        <v>9.5</v>
      </c>
      <c r="K275" s="10">
        <f>(SUMIF(CSV!$A:$A,$A275,CSV!$W:$W)  + SUMIF(CSV!$B:$B,$A275,CSV!$X:$X) )/$D275</f>
        <v>3</v>
      </c>
      <c r="L275" s="6">
        <f>SUMIF(CSV!$A:$A,$A275,CSV!$W:$W)/$B275</f>
        <v>2</v>
      </c>
      <c r="M275" s="6">
        <f>SUMIF(CSV!$B:$B,$A275,CSV!$X:$X)/$C275</f>
        <v>3.5</v>
      </c>
      <c r="N275" s="11">
        <f>(COUNTIFS(CSV!$A:$A,$A275,CSV!$Y:$Y,"&gt;8") +COUNTIFS(CSV!$B:$B,$A275,CSV!$Y:$Y,"&gt;8"))/$D275</f>
        <v>1</v>
      </c>
      <c r="O275" s="8">
        <f>COUNTIFS(CSV!$A:$A,$A275,CSV!$Y:$Y,"&gt;8")/$B275</f>
        <v>1</v>
      </c>
      <c r="P275" s="8">
        <f>COUNTIFS(CSV!$B:$B,$A275,CSV!$Y:$Y,"&gt;8")/$C275</f>
        <v>1</v>
      </c>
      <c r="Q275" s="11">
        <f>(COUNTIFS(CSV!$A:$A,$A275,CSV!$Y:$Y,"&gt;10") +COUNTIFS(CSV!$B:$B,$A275,CSV!$Y:$Y,"&gt;10"))/$D275</f>
        <v>0.66666666666666663</v>
      </c>
      <c r="R275" s="8">
        <f>COUNTIFS(CSV!$A:$A,$A275,CSV!$Y:$Y,"&gt;10")/$B275</f>
        <v>0</v>
      </c>
      <c r="S275" s="8">
        <f>COUNTIFS(CSV!$B:$B,$A275,CSV!$Y:$Y,"&gt;10")/$C275</f>
        <v>1</v>
      </c>
      <c r="T275" s="11">
        <f>(COUNTIFS(CSV!$A:$A,$A275,CSV!$Y:$Y,"&lt;12") +COUNTIFS(CSV!$B:$B,$A275,CSV!$Y:$Y,"&lt;12"))/$D275</f>
        <v>0.33333333333333331</v>
      </c>
      <c r="U275" s="8">
        <f>COUNTIFS(CSV!$A:$A,$A275,CSV!$Y:$Y,"&lt;12")/$B275</f>
        <v>1</v>
      </c>
      <c r="V275" s="8">
        <f>COUNTIFS(CSV!$B:$B,$A275,CSV!$Y:$Y,"&lt;12")/$C275</f>
        <v>0</v>
      </c>
    </row>
    <row r="276" spans="1:22" x14ac:dyDescent="0.3">
      <c r="A276" t="s">
        <v>413</v>
      </c>
      <c r="B276" s="9">
        <f>COUNTIF(CSV!A:A,A276)</f>
        <v>1</v>
      </c>
      <c r="C276" s="4">
        <f>COUNTIF(CSV!B:B,A276)</f>
        <v>3</v>
      </c>
      <c r="D276" s="4">
        <f t="shared" si="8"/>
        <v>4</v>
      </c>
      <c r="E276" s="10">
        <f>(SUMIF(CSV!$A:$A,$A276,CSV!$Y:$Y)  + SUMIF(CSV!$B:$B,$A276,CSV!$Y:$Y) )/$D276</f>
        <v>8</v>
      </c>
      <c r="F276" s="6">
        <f>SUMIF(CSV!$A:$A,$A276,CSV!$Y:$Y)/$B276</f>
        <v>13</v>
      </c>
      <c r="G276" s="6">
        <f>SUMIF(CSV!$B:$B,$A276,CSV!$Y:$Y)/$C276</f>
        <v>6.333333333333333</v>
      </c>
      <c r="H276" s="10">
        <f>(SUMIF(CSV!$A:$A,$A276,CSV!$U:$U)  + SUMIF(CSV!$B:$B,$A276,CSV!$V:$V) )/$D276</f>
        <v>4</v>
      </c>
      <c r="I276" s="6">
        <f>SUMIF(CSV!$A:$A,$A276,CSV!$U:$U)/$B276</f>
        <v>8</v>
      </c>
      <c r="J276" s="6">
        <f>SUMIF(CSV!$B:$B,$A276,CSV!$V:$V)/$C276</f>
        <v>2.6666666666666665</v>
      </c>
      <c r="K276" s="10">
        <f>(SUMIF(CSV!$A:$A,$A276,CSV!$W:$W)  + SUMIF(CSV!$B:$B,$A276,CSV!$X:$X) )/$D276</f>
        <v>4</v>
      </c>
      <c r="L276" s="6">
        <f>SUMIF(CSV!$A:$A,$A276,CSV!$W:$W)/$B276</f>
        <v>5</v>
      </c>
      <c r="M276" s="6">
        <f>SUMIF(CSV!$B:$B,$A276,CSV!$X:$X)/$C276</f>
        <v>3.6666666666666665</v>
      </c>
      <c r="N276" s="11">
        <f>(COUNTIFS(CSV!$A:$A,$A276,CSV!$Y:$Y,"&gt;8") +COUNTIFS(CSV!$B:$B,$A276,CSV!$Y:$Y,"&gt;8"))/$D276</f>
        <v>0.75</v>
      </c>
      <c r="O276" s="8">
        <f>COUNTIFS(CSV!$A:$A,$A276,CSV!$Y:$Y,"&gt;8")/$B276</f>
        <v>1</v>
      </c>
      <c r="P276" s="8">
        <f>COUNTIFS(CSV!$B:$B,$A276,CSV!$Y:$Y,"&gt;8")/$C276</f>
        <v>0.66666666666666663</v>
      </c>
      <c r="Q276" s="11">
        <f>(COUNTIFS(CSV!$A:$A,$A276,CSV!$Y:$Y,"&gt;10") +COUNTIFS(CSV!$B:$B,$A276,CSV!$Y:$Y,"&gt;10"))/$D276</f>
        <v>0.25</v>
      </c>
      <c r="R276" s="8">
        <f>COUNTIFS(CSV!$A:$A,$A276,CSV!$Y:$Y,"&gt;10")/$B276</f>
        <v>1</v>
      </c>
      <c r="S276" s="8">
        <f>COUNTIFS(CSV!$B:$B,$A276,CSV!$Y:$Y,"&gt;10")/$C276</f>
        <v>0</v>
      </c>
      <c r="T276" s="11">
        <f>(COUNTIFS(CSV!$A:$A,$A276,CSV!$Y:$Y,"&lt;12") +COUNTIFS(CSV!$B:$B,$A276,CSV!$Y:$Y,"&lt;12"))/$D276</f>
        <v>0.5</v>
      </c>
      <c r="U276" s="8">
        <f>COUNTIFS(CSV!$A:$A,$A276,CSV!$Y:$Y,"&lt;12")/$B276</f>
        <v>0</v>
      </c>
      <c r="V276" s="8">
        <f>COUNTIFS(CSV!$B:$B,$A276,CSV!$Y:$Y,"&lt;12")/$C276</f>
        <v>0.66666666666666663</v>
      </c>
    </row>
    <row r="277" spans="1:22" x14ac:dyDescent="0.3">
      <c r="A277" t="s">
        <v>408</v>
      </c>
      <c r="B277" s="9">
        <f>COUNTIF(CSV!A:A,A277)</f>
        <v>2</v>
      </c>
      <c r="C277" s="4">
        <f>COUNTIF(CSV!B:B,A277)</f>
        <v>2</v>
      </c>
      <c r="D277" s="4">
        <f t="shared" si="8"/>
        <v>4</v>
      </c>
      <c r="E277" s="10">
        <f>(SUMIF(CSV!$A:$A,$A277,CSV!$Y:$Y)  + SUMIF(CSV!$B:$B,$A277,CSV!$Y:$Y) )/$D277</f>
        <v>9</v>
      </c>
      <c r="F277" s="6">
        <f>SUMIF(CSV!$A:$A,$A277,CSV!$Y:$Y)/$B277</f>
        <v>10.5</v>
      </c>
      <c r="G277" s="6">
        <f>SUMIF(CSV!$B:$B,$A277,CSV!$Y:$Y)/$C277</f>
        <v>7.5</v>
      </c>
      <c r="H277" s="10">
        <f>(SUMIF(CSV!$A:$A,$A277,CSV!$U:$U)  + SUMIF(CSV!$B:$B,$A277,CSV!$V:$V) )/$D277</f>
        <v>4</v>
      </c>
      <c r="I277" s="6">
        <f>SUMIF(CSV!$A:$A,$A277,CSV!$U:$U)/$B277</f>
        <v>5</v>
      </c>
      <c r="J277" s="6">
        <f>SUMIF(CSV!$B:$B,$A277,CSV!$V:$V)/$C277</f>
        <v>3</v>
      </c>
      <c r="K277" s="10">
        <f>(SUMIF(CSV!$A:$A,$A277,CSV!$W:$W)  + SUMIF(CSV!$B:$B,$A277,CSV!$X:$X) )/$D277</f>
        <v>5</v>
      </c>
      <c r="L277" s="6">
        <f>SUMIF(CSV!$A:$A,$A277,CSV!$W:$W)/$B277</f>
        <v>5.5</v>
      </c>
      <c r="M277" s="6">
        <f>SUMIF(CSV!$B:$B,$A277,CSV!$X:$X)/$C277</f>
        <v>4.5</v>
      </c>
      <c r="N277" s="11">
        <f>(COUNTIFS(CSV!$A:$A,$A277,CSV!$Y:$Y,"&gt;8") +COUNTIFS(CSV!$B:$B,$A277,CSV!$Y:$Y,"&gt;8"))/$D277</f>
        <v>0.5</v>
      </c>
      <c r="O277" s="8">
        <f>COUNTIFS(CSV!$A:$A,$A277,CSV!$Y:$Y,"&gt;8")/$B277</f>
        <v>0.5</v>
      </c>
      <c r="P277" s="8">
        <f>COUNTIFS(CSV!$B:$B,$A277,CSV!$Y:$Y,"&gt;8")/$C277</f>
        <v>0.5</v>
      </c>
      <c r="Q277" s="11">
        <f>(COUNTIFS(CSV!$A:$A,$A277,CSV!$Y:$Y,"&gt;10") +COUNTIFS(CSV!$B:$B,$A277,CSV!$Y:$Y,"&gt;10"))/$D277</f>
        <v>0.25</v>
      </c>
      <c r="R277" s="8">
        <f>COUNTIFS(CSV!$A:$A,$A277,CSV!$Y:$Y,"&gt;10")/$B277</f>
        <v>0.5</v>
      </c>
      <c r="S277" s="8">
        <f>COUNTIFS(CSV!$B:$B,$A277,CSV!$Y:$Y,"&gt;10")/$C277</f>
        <v>0</v>
      </c>
      <c r="T277" s="11">
        <f>(COUNTIFS(CSV!$A:$A,$A277,CSV!$Y:$Y,"&lt;12") +COUNTIFS(CSV!$B:$B,$A277,CSV!$Y:$Y,"&lt;12"))/$D277</f>
        <v>0.75</v>
      </c>
      <c r="U277" s="8">
        <f>COUNTIFS(CSV!$A:$A,$A277,CSV!$Y:$Y,"&lt;12")/$B277</f>
        <v>0.5</v>
      </c>
      <c r="V277" s="8">
        <f>COUNTIFS(CSV!$B:$B,$A277,CSV!$Y:$Y,"&lt;12")/$C277</f>
        <v>1</v>
      </c>
    </row>
    <row r="278" spans="1:22" x14ac:dyDescent="0.3">
      <c r="A278" t="s">
        <v>415</v>
      </c>
      <c r="B278" s="9">
        <f>COUNTIF(CSV!A:A,A278)</f>
        <v>0</v>
      </c>
      <c r="C278" s="4">
        <f>COUNTIF(CSV!B:B,A278)</f>
        <v>2</v>
      </c>
      <c r="D278" s="4">
        <f t="shared" si="8"/>
        <v>2</v>
      </c>
      <c r="E278" s="10">
        <f>(SUMIF(CSV!$A:$A,$A278,CSV!$Y:$Y)  + SUMIF(CSV!$B:$B,$A278,CSV!$Y:$Y) )/$D278</f>
        <v>12.5</v>
      </c>
      <c r="F278" s="6" t="e">
        <f>SUMIF(CSV!$A:$A,$A278,CSV!$Y:$Y)/$B278</f>
        <v>#DIV/0!</v>
      </c>
      <c r="G278" s="6">
        <f>SUMIF(CSV!$B:$B,$A278,CSV!$Y:$Y)/$C278</f>
        <v>12.5</v>
      </c>
      <c r="H278" s="10">
        <f>(SUMIF(CSV!$A:$A,$A278,CSV!$U:$U)  + SUMIF(CSV!$B:$B,$A278,CSV!$V:$V) )/$D278</f>
        <v>10</v>
      </c>
      <c r="I278" s="6" t="e">
        <f>SUMIF(CSV!$A:$A,$A278,CSV!$U:$U)/$B278</f>
        <v>#DIV/0!</v>
      </c>
      <c r="J278" s="6">
        <f>SUMIF(CSV!$B:$B,$A278,CSV!$V:$V)/$C278</f>
        <v>10</v>
      </c>
      <c r="K278" s="10">
        <f>(SUMIF(CSV!$A:$A,$A278,CSV!$W:$W)  + SUMIF(CSV!$B:$B,$A278,CSV!$X:$X) )/$D278</f>
        <v>2.5</v>
      </c>
      <c r="L278" s="6" t="e">
        <f>SUMIF(CSV!$A:$A,$A278,CSV!$W:$W)/$B278</f>
        <v>#DIV/0!</v>
      </c>
      <c r="M278" s="6">
        <f>SUMIF(CSV!$B:$B,$A278,CSV!$X:$X)/$C278</f>
        <v>2.5</v>
      </c>
      <c r="N278" s="11">
        <f>(COUNTIFS(CSV!$A:$A,$A278,CSV!$Y:$Y,"&gt;8") +COUNTIFS(CSV!$B:$B,$A278,CSV!$Y:$Y,"&gt;8"))/$D278</f>
        <v>1</v>
      </c>
      <c r="O278" s="8" t="e">
        <f>COUNTIFS(CSV!$A:$A,$A278,CSV!$Y:$Y,"&gt;8")/$B278</f>
        <v>#DIV/0!</v>
      </c>
      <c r="P278" s="8">
        <f>COUNTIFS(CSV!$B:$B,$A278,CSV!$Y:$Y,"&gt;8")/$C278</f>
        <v>1</v>
      </c>
      <c r="Q278" s="11">
        <f>(COUNTIFS(CSV!$A:$A,$A278,CSV!$Y:$Y,"&gt;10") +COUNTIFS(CSV!$B:$B,$A278,CSV!$Y:$Y,"&gt;10"))/$D278</f>
        <v>1</v>
      </c>
      <c r="R278" s="8" t="e">
        <f>COUNTIFS(CSV!$A:$A,$A278,CSV!$Y:$Y,"&gt;10")/$B278</f>
        <v>#DIV/0!</v>
      </c>
      <c r="S278" s="8">
        <f>COUNTIFS(CSV!$B:$B,$A278,CSV!$Y:$Y,"&gt;10")/$C278</f>
        <v>1</v>
      </c>
      <c r="T278" s="11">
        <f>(COUNTIFS(CSV!$A:$A,$A278,CSV!$Y:$Y,"&lt;12") +COUNTIFS(CSV!$B:$B,$A278,CSV!$Y:$Y,"&lt;12"))/$D278</f>
        <v>0</v>
      </c>
      <c r="U278" s="8" t="e">
        <f>COUNTIFS(CSV!$A:$A,$A278,CSV!$Y:$Y,"&lt;12")/$B278</f>
        <v>#DIV/0!</v>
      </c>
      <c r="V278" s="8">
        <f>COUNTIFS(CSV!$B:$B,$A278,CSV!$Y:$Y,"&lt;12")/$C278</f>
        <v>0</v>
      </c>
    </row>
    <row r="279" spans="1:22" x14ac:dyDescent="0.3">
      <c r="A279" t="s">
        <v>406</v>
      </c>
      <c r="B279" s="9">
        <f>COUNTIF(CSV!A:A,A279)</f>
        <v>1</v>
      </c>
      <c r="C279" s="4">
        <f>COUNTIF(CSV!B:B,A279)</f>
        <v>1</v>
      </c>
      <c r="D279" s="4">
        <f t="shared" si="8"/>
        <v>2</v>
      </c>
      <c r="E279" s="10">
        <f>(SUMIF(CSV!$A:$A,$A279,CSV!$Y:$Y)  + SUMIF(CSV!$B:$B,$A279,CSV!$Y:$Y) )/$D279</f>
        <v>8.5</v>
      </c>
      <c r="F279" s="6">
        <f>SUMIF(CSV!$A:$A,$A279,CSV!$Y:$Y)/$B279</f>
        <v>10</v>
      </c>
      <c r="G279" s="6">
        <f>SUMIF(CSV!$B:$B,$A279,CSV!$Y:$Y)/$C279</f>
        <v>7</v>
      </c>
      <c r="H279" s="10">
        <f>(SUMIF(CSV!$A:$A,$A279,CSV!$U:$U)  + SUMIF(CSV!$B:$B,$A279,CSV!$V:$V) )/$D279</f>
        <v>4</v>
      </c>
      <c r="I279" s="6">
        <f>SUMIF(CSV!$A:$A,$A279,CSV!$U:$U)/$B279</f>
        <v>5</v>
      </c>
      <c r="J279" s="6">
        <f>SUMIF(CSV!$B:$B,$A279,CSV!$V:$V)/$C279</f>
        <v>3</v>
      </c>
      <c r="K279" s="10">
        <f>(SUMIF(CSV!$A:$A,$A279,CSV!$W:$W)  + SUMIF(CSV!$B:$B,$A279,CSV!$X:$X) )/$D279</f>
        <v>4.5</v>
      </c>
      <c r="L279" s="6">
        <f>SUMIF(CSV!$A:$A,$A279,CSV!$W:$W)/$B279</f>
        <v>5</v>
      </c>
      <c r="M279" s="6">
        <f>SUMIF(CSV!$B:$B,$A279,CSV!$X:$X)/$C279</f>
        <v>4</v>
      </c>
      <c r="N279" s="11">
        <f>(COUNTIFS(CSV!$A:$A,$A279,CSV!$Y:$Y,"&gt;8") +COUNTIFS(CSV!$B:$B,$A279,CSV!$Y:$Y,"&gt;8"))/$D279</f>
        <v>0.5</v>
      </c>
      <c r="O279" s="8">
        <f>COUNTIFS(CSV!$A:$A,$A279,CSV!$Y:$Y,"&gt;8")/$B279</f>
        <v>1</v>
      </c>
      <c r="P279" s="8">
        <f>COUNTIFS(CSV!$B:$B,$A279,CSV!$Y:$Y,"&gt;8")/$C279</f>
        <v>0</v>
      </c>
      <c r="Q279" s="11">
        <f>(COUNTIFS(CSV!$A:$A,$A279,CSV!$Y:$Y,"&gt;10") +COUNTIFS(CSV!$B:$B,$A279,CSV!$Y:$Y,"&gt;10"))/$D279</f>
        <v>0</v>
      </c>
      <c r="R279" s="8">
        <f>COUNTIFS(CSV!$A:$A,$A279,CSV!$Y:$Y,"&gt;10")/$B279</f>
        <v>0</v>
      </c>
      <c r="S279" s="8">
        <f>COUNTIFS(CSV!$B:$B,$A279,CSV!$Y:$Y,"&gt;10")/$C279</f>
        <v>0</v>
      </c>
      <c r="T279" s="11">
        <f>(COUNTIFS(CSV!$A:$A,$A279,CSV!$Y:$Y,"&lt;12") +COUNTIFS(CSV!$B:$B,$A279,CSV!$Y:$Y,"&lt;12"))/$D279</f>
        <v>1</v>
      </c>
      <c r="U279" s="8">
        <f>COUNTIFS(CSV!$A:$A,$A279,CSV!$Y:$Y,"&lt;12")/$B279</f>
        <v>1</v>
      </c>
      <c r="V279" s="8">
        <f>COUNTIFS(CSV!$B:$B,$A279,CSV!$Y:$Y,"&lt;12")/$C279</f>
        <v>1</v>
      </c>
    </row>
    <row r="280" spans="1:22" x14ac:dyDescent="0.3">
      <c r="A280" t="s">
        <v>411</v>
      </c>
      <c r="B280" s="9">
        <f>COUNTIF(CSV!A:A,A280)</f>
        <v>2</v>
      </c>
      <c r="C280" s="4">
        <f>COUNTIF(CSV!B:B,A280)</f>
        <v>1</v>
      </c>
      <c r="D280" s="4">
        <f t="shared" si="8"/>
        <v>3</v>
      </c>
      <c r="E280" s="10">
        <f>(SUMIF(CSV!$A:$A,$A280,CSV!$Y:$Y)  + SUMIF(CSV!$B:$B,$A280,CSV!$Y:$Y) )/$D280</f>
        <v>10.666666666666666</v>
      </c>
      <c r="F280" s="6">
        <f>SUMIF(CSV!$A:$A,$A280,CSV!$Y:$Y)/$B280</f>
        <v>12</v>
      </c>
      <c r="G280" s="6">
        <f>SUMIF(CSV!$B:$B,$A280,CSV!$Y:$Y)/$C280</f>
        <v>8</v>
      </c>
      <c r="H280" s="10">
        <f>(SUMIF(CSV!$A:$A,$A280,CSV!$U:$U)  + SUMIF(CSV!$B:$B,$A280,CSV!$V:$V) )/$D280</f>
        <v>4</v>
      </c>
      <c r="I280" s="6">
        <f>SUMIF(CSV!$A:$A,$A280,CSV!$U:$U)/$B280</f>
        <v>4.5</v>
      </c>
      <c r="J280" s="6">
        <f>SUMIF(CSV!$B:$B,$A280,CSV!$V:$V)/$C280</f>
        <v>3</v>
      </c>
      <c r="K280" s="10">
        <f>(SUMIF(CSV!$A:$A,$A280,CSV!$W:$W)  + SUMIF(CSV!$B:$B,$A280,CSV!$X:$X) )/$D280</f>
        <v>6.666666666666667</v>
      </c>
      <c r="L280" s="6">
        <f>SUMIF(CSV!$A:$A,$A280,CSV!$W:$W)/$B280</f>
        <v>7.5</v>
      </c>
      <c r="M280" s="6">
        <f>SUMIF(CSV!$B:$B,$A280,CSV!$X:$X)/$C280</f>
        <v>5</v>
      </c>
      <c r="N280" s="11">
        <f>(COUNTIFS(CSV!$A:$A,$A280,CSV!$Y:$Y,"&gt;8") +COUNTIFS(CSV!$B:$B,$A280,CSV!$Y:$Y,"&gt;8"))/$D280</f>
        <v>0.66666666666666663</v>
      </c>
      <c r="O280" s="8">
        <f>COUNTIFS(CSV!$A:$A,$A280,CSV!$Y:$Y,"&gt;8")/$B280</f>
        <v>1</v>
      </c>
      <c r="P280" s="8">
        <f>COUNTIFS(CSV!$B:$B,$A280,CSV!$Y:$Y,"&gt;8")/$C280</f>
        <v>0</v>
      </c>
      <c r="Q280" s="11">
        <f>(COUNTIFS(CSV!$A:$A,$A280,CSV!$Y:$Y,"&gt;10") +COUNTIFS(CSV!$B:$B,$A280,CSV!$Y:$Y,"&gt;10"))/$D280</f>
        <v>0.66666666666666663</v>
      </c>
      <c r="R280" s="8">
        <f>COUNTIFS(CSV!$A:$A,$A280,CSV!$Y:$Y,"&gt;10")/$B280</f>
        <v>1</v>
      </c>
      <c r="S280" s="8">
        <f>COUNTIFS(CSV!$B:$B,$A280,CSV!$Y:$Y,"&gt;10")/$C280</f>
        <v>0</v>
      </c>
      <c r="T280" s="11">
        <f>(COUNTIFS(CSV!$A:$A,$A280,CSV!$Y:$Y,"&lt;12") +COUNTIFS(CSV!$B:$B,$A280,CSV!$Y:$Y,"&lt;12"))/$D280</f>
        <v>0.66666666666666663</v>
      </c>
      <c r="U280" s="8">
        <f>COUNTIFS(CSV!$A:$A,$A280,CSV!$Y:$Y,"&lt;12")/$B280</f>
        <v>0.5</v>
      </c>
      <c r="V280" s="8">
        <f>COUNTIFS(CSV!$B:$B,$A280,CSV!$Y:$Y,"&lt;12")/$C280</f>
        <v>1</v>
      </c>
    </row>
    <row r="281" spans="1:22" x14ac:dyDescent="0.3">
      <c r="A281" t="s">
        <v>409</v>
      </c>
      <c r="B281" s="9">
        <f>COUNTIF(CSV!A:A,A281)</f>
        <v>1</v>
      </c>
      <c r="C281" s="4">
        <f>COUNTIF(CSV!B:B,A281)</f>
        <v>0</v>
      </c>
      <c r="D281" s="4">
        <f t="shared" si="8"/>
        <v>1</v>
      </c>
      <c r="E281" s="10">
        <f>(SUMIF(CSV!$A:$A,$A281,CSV!$Y:$Y)  + SUMIF(CSV!$B:$B,$A281,CSV!$Y:$Y) )/$D281</f>
        <v>9</v>
      </c>
      <c r="F281" s="6">
        <f>SUMIF(CSV!$A:$A,$A281,CSV!$Y:$Y)/$B281</f>
        <v>9</v>
      </c>
      <c r="G281" s="6" t="e">
        <f>SUMIF(CSV!$B:$B,$A281,CSV!$Y:$Y)/$C281</f>
        <v>#DIV/0!</v>
      </c>
      <c r="H281" s="10">
        <f>(SUMIF(CSV!$A:$A,$A281,CSV!$U:$U)  + SUMIF(CSV!$B:$B,$A281,CSV!$V:$V) )/$D281</f>
        <v>6</v>
      </c>
      <c r="I281" s="6">
        <f>SUMIF(CSV!$A:$A,$A281,CSV!$U:$U)/$B281</f>
        <v>6</v>
      </c>
      <c r="J281" s="6" t="e">
        <f>SUMIF(CSV!$B:$B,$A281,CSV!$V:$V)/$C281</f>
        <v>#DIV/0!</v>
      </c>
      <c r="K281" s="10">
        <f>(SUMIF(CSV!$A:$A,$A281,CSV!$W:$W)  + SUMIF(CSV!$B:$B,$A281,CSV!$X:$X) )/$D281</f>
        <v>3</v>
      </c>
      <c r="L281" s="6">
        <f>SUMIF(CSV!$A:$A,$A281,CSV!$W:$W)/$B281</f>
        <v>3</v>
      </c>
      <c r="M281" s="6" t="e">
        <f>SUMIF(CSV!$B:$B,$A281,CSV!$X:$X)/$C281</f>
        <v>#DIV/0!</v>
      </c>
      <c r="N281" s="11">
        <f>(COUNTIFS(CSV!$A:$A,$A281,CSV!$Y:$Y,"&gt;8") +COUNTIFS(CSV!$B:$B,$A281,CSV!$Y:$Y,"&gt;8"))/$D281</f>
        <v>1</v>
      </c>
      <c r="O281" s="8">
        <f>COUNTIFS(CSV!$A:$A,$A281,CSV!$Y:$Y,"&gt;8")/$B281</f>
        <v>1</v>
      </c>
      <c r="P281" s="8" t="e">
        <f>COUNTIFS(CSV!$B:$B,$A281,CSV!$Y:$Y,"&gt;8")/$C281</f>
        <v>#DIV/0!</v>
      </c>
      <c r="Q281" s="11">
        <f>(COUNTIFS(CSV!$A:$A,$A281,CSV!$Y:$Y,"&gt;10") +COUNTIFS(CSV!$B:$B,$A281,CSV!$Y:$Y,"&gt;10"))/$D281</f>
        <v>0</v>
      </c>
      <c r="R281" s="8">
        <f>COUNTIFS(CSV!$A:$A,$A281,CSV!$Y:$Y,"&gt;10")/$B281</f>
        <v>0</v>
      </c>
      <c r="S281" s="8" t="e">
        <f>COUNTIFS(CSV!$B:$B,$A281,CSV!$Y:$Y,"&gt;10")/$C281</f>
        <v>#DIV/0!</v>
      </c>
      <c r="T281" s="11">
        <f>(COUNTIFS(CSV!$A:$A,$A281,CSV!$Y:$Y,"&lt;12") +COUNTIFS(CSV!$B:$B,$A281,CSV!$Y:$Y,"&lt;12"))/$D281</f>
        <v>1</v>
      </c>
      <c r="U281" s="8">
        <f>COUNTIFS(CSV!$A:$A,$A281,CSV!$Y:$Y,"&lt;12")/$B281</f>
        <v>1</v>
      </c>
      <c r="V281" s="8" t="e">
        <f>COUNTIFS(CSV!$B:$B,$A281,CSV!$Y:$Y,"&lt;12")/$C281</f>
        <v>#DIV/0!</v>
      </c>
    </row>
    <row r="282" spans="1:22" x14ac:dyDescent="0.3">
      <c r="A282" t="s">
        <v>448</v>
      </c>
      <c r="B282" s="9">
        <f>COUNTIF(CSV!A:A,A282)</f>
        <v>3</v>
      </c>
      <c r="C282" s="4">
        <f>COUNTIF(CSV!B:B,A282)</f>
        <v>2</v>
      </c>
      <c r="D282" s="4">
        <f t="shared" si="8"/>
        <v>5</v>
      </c>
      <c r="E282" s="10">
        <f>(SUMIF(CSV!$A:$A,$A282,CSV!$Y:$Y)  + SUMIF(CSV!$B:$B,$A282,CSV!$Y:$Y) )/$D282</f>
        <v>9.1999999999999993</v>
      </c>
      <c r="F282" s="6">
        <f>SUMIF(CSV!$A:$A,$A282,CSV!$Y:$Y)/$B282</f>
        <v>9.3333333333333339</v>
      </c>
      <c r="G282" s="6">
        <f>SUMIF(CSV!$B:$B,$A282,CSV!$Y:$Y)/$C282</f>
        <v>9</v>
      </c>
      <c r="H282" s="10">
        <f>(SUMIF(CSV!$A:$A,$A282,CSV!$U:$U)  + SUMIF(CSV!$B:$B,$A282,CSV!$V:$V) )/$D282</f>
        <v>5.2</v>
      </c>
      <c r="I282" s="6">
        <f>SUMIF(CSV!$A:$A,$A282,CSV!$U:$U)/$B282</f>
        <v>5.333333333333333</v>
      </c>
      <c r="J282" s="6">
        <f>SUMIF(CSV!$B:$B,$A282,CSV!$V:$V)/$C282</f>
        <v>5</v>
      </c>
      <c r="K282" s="10">
        <f>(SUMIF(CSV!$A:$A,$A282,CSV!$W:$W)  + SUMIF(CSV!$B:$B,$A282,CSV!$X:$X) )/$D282</f>
        <v>4</v>
      </c>
      <c r="L282" s="6">
        <f>SUMIF(CSV!$A:$A,$A282,CSV!$W:$W)/$B282</f>
        <v>4</v>
      </c>
      <c r="M282" s="6">
        <f>SUMIF(CSV!$B:$B,$A282,CSV!$X:$X)/$C282</f>
        <v>4</v>
      </c>
      <c r="N282" s="11">
        <f>(COUNTIFS(CSV!$A:$A,$A282,CSV!$Y:$Y,"&gt;8") +COUNTIFS(CSV!$B:$B,$A282,CSV!$Y:$Y,"&gt;8"))/$D282</f>
        <v>0.6</v>
      </c>
      <c r="O282" s="8">
        <f>COUNTIFS(CSV!$A:$A,$A282,CSV!$Y:$Y,"&gt;8")/$B282</f>
        <v>0.66666666666666663</v>
      </c>
      <c r="P282" s="8">
        <f>COUNTIFS(CSV!$B:$B,$A282,CSV!$Y:$Y,"&gt;8")/$C282</f>
        <v>0.5</v>
      </c>
      <c r="Q282" s="11">
        <f>(COUNTIFS(CSV!$A:$A,$A282,CSV!$Y:$Y,"&gt;10") +COUNTIFS(CSV!$B:$B,$A282,CSV!$Y:$Y,"&gt;10"))/$D282</f>
        <v>0.6</v>
      </c>
      <c r="R282" s="8">
        <f>COUNTIFS(CSV!$A:$A,$A282,CSV!$Y:$Y,"&gt;10")/$B282</f>
        <v>0.66666666666666663</v>
      </c>
      <c r="S282" s="8">
        <f>COUNTIFS(CSV!$B:$B,$A282,CSV!$Y:$Y,"&gt;10")/$C282</f>
        <v>0.5</v>
      </c>
      <c r="T282" s="11">
        <f>(COUNTIFS(CSV!$A:$A,$A282,CSV!$Y:$Y,"&lt;12") +COUNTIFS(CSV!$B:$B,$A282,CSV!$Y:$Y,"&lt;12"))/$D282</f>
        <v>0.2</v>
      </c>
      <c r="U282" s="8">
        <f>COUNTIFS(CSV!$A:$A,$A282,CSV!$Y:$Y,"&lt;12")/$B282</f>
        <v>0</v>
      </c>
      <c r="V282" s="8">
        <f>COUNTIFS(CSV!$B:$B,$A282,CSV!$Y:$Y,"&lt;12")/$C282</f>
        <v>0.5</v>
      </c>
    </row>
    <row r="283" spans="1:22" x14ac:dyDescent="0.3">
      <c r="A283" t="s">
        <v>426</v>
      </c>
      <c r="B283" s="9">
        <f>COUNTIF(CSV!A:A,A283)</f>
        <v>0</v>
      </c>
      <c r="C283" s="4">
        <f>COUNTIF(CSV!B:B,A283)</f>
        <v>0</v>
      </c>
      <c r="D283" s="4">
        <f t="shared" si="8"/>
        <v>0</v>
      </c>
      <c r="E283" s="10" t="e">
        <f>(SUMIF(CSV!$A:$A,$A283,CSV!$Y:$Y)  + SUMIF(CSV!$B:$B,$A283,CSV!$Y:$Y) )/$D283</f>
        <v>#DIV/0!</v>
      </c>
      <c r="F283" s="6" t="e">
        <f>SUMIF(CSV!$A:$A,$A283,CSV!$Y:$Y)/$B283</f>
        <v>#DIV/0!</v>
      </c>
      <c r="G283" s="6" t="e">
        <f>SUMIF(CSV!$B:$B,$A283,CSV!$Y:$Y)/$C283</f>
        <v>#DIV/0!</v>
      </c>
      <c r="H283" s="10" t="e">
        <f>(SUMIF(CSV!$A:$A,$A283,CSV!$U:$U)  + SUMIF(CSV!$B:$B,$A283,CSV!$V:$V) )/$D283</f>
        <v>#DIV/0!</v>
      </c>
      <c r="I283" s="6" t="e">
        <f>SUMIF(CSV!$A:$A,$A283,CSV!$U:$U)/$B283</f>
        <v>#DIV/0!</v>
      </c>
      <c r="J283" s="6" t="e">
        <f>SUMIF(CSV!$B:$B,$A283,CSV!$V:$V)/$C283</f>
        <v>#DIV/0!</v>
      </c>
      <c r="K283" s="10" t="e">
        <f>(SUMIF(CSV!$A:$A,$A283,CSV!$W:$W)  + SUMIF(CSV!$B:$B,$A283,CSV!$X:$X) )/$D283</f>
        <v>#DIV/0!</v>
      </c>
      <c r="L283" s="6" t="e">
        <f>SUMIF(CSV!$A:$A,$A283,CSV!$W:$W)/$B283</f>
        <v>#DIV/0!</v>
      </c>
      <c r="M283" s="6" t="e">
        <f>SUMIF(CSV!$B:$B,$A283,CSV!$X:$X)/$C283</f>
        <v>#DIV/0!</v>
      </c>
      <c r="N283" s="11" t="e">
        <f>(COUNTIFS(CSV!$A:$A,$A283,CSV!$Y:$Y,"&gt;8") +COUNTIFS(CSV!$B:$B,$A283,CSV!$Y:$Y,"&gt;8"))/$D283</f>
        <v>#DIV/0!</v>
      </c>
      <c r="O283" s="8" t="e">
        <f>COUNTIFS(CSV!$A:$A,$A283,CSV!$Y:$Y,"&gt;8")/$B283</f>
        <v>#DIV/0!</v>
      </c>
      <c r="P283" s="8" t="e">
        <f>COUNTIFS(CSV!$B:$B,$A283,CSV!$Y:$Y,"&gt;8")/$C283</f>
        <v>#DIV/0!</v>
      </c>
      <c r="Q283" s="11" t="e">
        <f>(COUNTIFS(CSV!$A:$A,$A283,CSV!$Y:$Y,"&gt;10") +COUNTIFS(CSV!$B:$B,$A283,CSV!$Y:$Y,"&gt;10"))/$D283</f>
        <v>#DIV/0!</v>
      </c>
      <c r="R283" s="8" t="e">
        <f>COUNTIFS(CSV!$A:$A,$A283,CSV!$Y:$Y,"&gt;10")/$B283</f>
        <v>#DIV/0!</v>
      </c>
      <c r="S283" s="8" t="e">
        <f>COUNTIFS(CSV!$B:$B,$A283,CSV!$Y:$Y,"&gt;10")/$C283</f>
        <v>#DIV/0!</v>
      </c>
      <c r="T283" s="11" t="e">
        <f>(COUNTIFS(CSV!$A:$A,$A283,CSV!$Y:$Y,"&lt;12") +COUNTIFS(CSV!$B:$B,$A283,CSV!$Y:$Y,"&lt;12"))/$D283</f>
        <v>#DIV/0!</v>
      </c>
      <c r="U283" s="8" t="e">
        <f>COUNTIFS(CSV!$A:$A,$A283,CSV!$Y:$Y,"&lt;12")/$B283</f>
        <v>#DIV/0!</v>
      </c>
      <c r="V283" s="8" t="e">
        <f>COUNTIFS(CSV!$B:$B,$A283,CSV!$Y:$Y,"&lt;12")/$C283</f>
        <v>#DIV/0!</v>
      </c>
    </row>
    <row r="284" spans="1:22" x14ac:dyDescent="0.3">
      <c r="A284" t="s">
        <v>428</v>
      </c>
      <c r="B284" s="9">
        <f>COUNTIF(CSV!A:A,A284)</f>
        <v>0</v>
      </c>
      <c r="C284" s="4">
        <f>COUNTIF(CSV!B:B,A284)</f>
        <v>0</v>
      </c>
      <c r="D284" s="4">
        <f t="shared" si="8"/>
        <v>0</v>
      </c>
      <c r="E284" s="10" t="e">
        <f>(SUMIF(CSV!$A:$A,$A284,CSV!$Y:$Y)  + SUMIF(CSV!$B:$B,$A284,CSV!$Y:$Y) )/$D284</f>
        <v>#DIV/0!</v>
      </c>
      <c r="F284" s="6" t="e">
        <f>SUMIF(CSV!$A:$A,$A284,CSV!$Y:$Y)/$B284</f>
        <v>#DIV/0!</v>
      </c>
      <c r="G284" s="6" t="e">
        <f>SUMIF(CSV!$B:$B,$A284,CSV!$Y:$Y)/$C284</f>
        <v>#DIV/0!</v>
      </c>
      <c r="H284" s="10" t="e">
        <f>(SUMIF(CSV!$A:$A,$A284,CSV!$U:$U)  + SUMIF(CSV!$B:$B,$A284,CSV!$V:$V) )/$D284</f>
        <v>#DIV/0!</v>
      </c>
      <c r="I284" s="6" t="e">
        <f>SUMIF(CSV!$A:$A,$A284,CSV!$U:$U)/$B284</f>
        <v>#DIV/0!</v>
      </c>
      <c r="J284" s="6" t="e">
        <f>SUMIF(CSV!$B:$B,$A284,CSV!$V:$V)/$C284</f>
        <v>#DIV/0!</v>
      </c>
      <c r="K284" s="10" t="e">
        <f>(SUMIF(CSV!$A:$A,$A284,CSV!$W:$W)  + SUMIF(CSV!$B:$B,$A284,CSV!$X:$X) )/$D284</f>
        <v>#DIV/0!</v>
      </c>
      <c r="L284" s="6" t="e">
        <f>SUMIF(CSV!$A:$A,$A284,CSV!$W:$W)/$B284</f>
        <v>#DIV/0!</v>
      </c>
      <c r="M284" s="6" t="e">
        <f>SUMIF(CSV!$B:$B,$A284,CSV!$X:$X)/$C284</f>
        <v>#DIV/0!</v>
      </c>
      <c r="N284" s="11" t="e">
        <f>(COUNTIFS(CSV!$A:$A,$A284,CSV!$Y:$Y,"&gt;8") +COUNTIFS(CSV!$B:$B,$A284,CSV!$Y:$Y,"&gt;8"))/$D284</f>
        <v>#DIV/0!</v>
      </c>
      <c r="O284" s="8" t="e">
        <f>COUNTIFS(CSV!$A:$A,$A284,CSV!$Y:$Y,"&gt;8")/$B284</f>
        <v>#DIV/0!</v>
      </c>
      <c r="P284" s="8" t="e">
        <f>COUNTIFS(CSV!$B:$B,$A284,CSV!$Y:$Y,"&gt;8")/$C284</f>
        <v>#DIV/0!</v>
      </c>
      <c r="Q284" s="11" t="e">
        <f>(COUNTIFS(CSV!$A:$A,$A284,CSV!$Y:$Y,"&gt;10") +COUNTIFS(CSV!$B:$B,$A284,CSV!$Y:$Y,"&gt;10"))/$D284</f>
        <v>#DIV/0!</v>
      </c>
      <c r="R284" s="8" t="e">
        <f>COUNTIFS(CSV!$A:$A,$A284,CSV!$Y:$Y,"&gt;10")/$B284</f>
        <v>#DIV/0!</v>
      </c>
      <c r="S284" s="8" t="e">
        <f>COUNTIFS(CSV!$B:$B,$A284,CSV!$Y:$Y,"&gt;10")/$C284</f>
        <v>#DIV/0!</v>
      </c>
      <c r="T284" s="11" t="e">
        <f>(COUNTIFS(CSV!$A:$A,$A284,CSV!$Y:$Y,"&lt;12") +COUNTIFS(CSV!$B:$B,$A284,CSV!$Y:$Y,"&lt;12"))/$D284</f>
        <v>#DIV/0!</v>
      </c>
      <c r="U284" s="8" t="e">
        <f>COUNTIFS(CSV!$A:$A,$A284,CSV!$Y:$Y,"&lt;12")/$B284</f>
        <v>#DIV/0!</v>
      </c>
      <c r="V284" s="8" t="e">
        <f>COUNTIFS(CSV!$B:$B,$A284,CSV!$Y:$Y,"&lt;12")/$C284</f>
        <v>#DIV/0!</v>
      </c>
    </row>
    <row r="285" spans="1:22" x14ac:dyDescent="0.3">
      <c r="A285" t="s">
        <v>425</v>
      </c>
      <c r="B285" s="9">
        <f>COUNTIF(CSV!A:A,A285)</f>
        <v>0</v>
      </c>
      <c r="C285" s="4">
        <f>COUNTIF(CSV!B:B,A285)</f>
        <v>0</v>
      </c>
      <c r="D285" s="4">
        <f t="shared" si="8"/>
        <v>0</v>
      </c>
      <c r="E285" s="10" t="e">
        <f>(SUMIF(CSV!$A:$A,$A285,CSV!$Y:$Y)  + SUMIF(CSV!$B:$B,$A285,CSV!$Y:$Y) )/$D285</f>
        <v>#DIV/0!</v>
      </c>
      <c r="F285" s="6" t="e">
        <f>SUMIF(CSV!$A:$A,$A285,CSV!$Y:$Y)/$B285</f>
        <v>#DIV/0!</v>
      </c>
      <c r="G285" s="6" t="e">
        <f>SUMIF(CSV!$B:$B,$A285,CSV!$Y:$Y)/$C285</f>
        <v>#DIV/0!</v>
      </c>
      <c r="H285" s="10" t="e">
        <f>(SUMIF(CSV!$A:$A,$A285,CSV!$U:$U)  + SUMIF(CSV!$B:$B,$A285,CSV!$V:$V) )/$D285</f>
        <v>#DIV/0!</v>
      </c>
      <c r="I285" s="6" t="e">
        <f>SUMIF(CSV!$A:$A,$A285,CSV!$U:$U)/$B285</f>
        <v>#DIV/0!</v>
      </c>
      <c r="J285" s="6" t="e">
        <f>SUMIF(CSV!$B:$B,$A285,CSV!$V:$V)/$C285</f>
        <v>#DIV/0!</v>
      </c>
      <c r="K285" s="10" t="e">
        <f>(SUMIF(CSV!$A:$A,$A285,CSV!$W:$W)  + SUMIF(CSV!$B:$B,$A285,CSV!$X:$X) )/$D285</f>
        <v>#DIV/0!</v>
      </c>
      <c r="L285" s="6" t="e">
        <f>SUMIF(CSV!$A:$A,$A285,CSV!$W:$W)/$B285</f>
        <v>#DIV/0!</v>
      </c>
      <c r="M285" s="6" t="e">
        <f>SUMIF(CSV!$B:$B,$A285,CSV!$X:$X)/$C285</f>
        <v>#DIV/0!</v>
      </c>
      <c r="N285" s="11" t="e">
        <f>(COUNTIFS(CSV!$A:$A,$A285,CSV!$Y:$Y,"&gt;8") +COUNTIFS(CSV!$B:$B,$A285,CSV!$Y:$Y,"&gt;8"))/$D285</f>
        <v>#DIV/0!</v>
      </c>
      <c r="O285" s="8" t="e">
        <f>COUNTIFS(CSV!$A:$A,$A285,CSV!$Y:$Y,"&gt;8")/$B285</f>
        <v>#DIV/0!</v>
      </c>
      <c r="P285" s="8" t="e">
        <f>COUNTIFS(CSV!$B:$B,$A285,CSV!$Y:$Y,"&gt;8")/$C285</f>
        <v>#DIV/0!</v>
      </c>
      <c r="Q285" s="11" t="e">
        <f>(COUNTIFS(CSV!$A:$A,$A285,CSV!$Y:$Y,"&gt;10") +COUNTIFS(CSV!$B:$B,$A285,CSV!$Y:$Y,"&gt;10"))/$D285</f>
        <v>#DIV/0!</v>
      </c>
      <c r="R285" s="8" t="e">
        <f>COUNTIFS(CSV!$A:$A,$A285,CSV!$Y:$Y,"&gt;10")/$B285</f>
        <v>#DIV/0!</v>
      </c>
      <c r="S285" s="8" t="e">
        <f>COUNTIFS(CSV!$B:$B,$A285,CSV!$Y:$Y,"&gt;10")/$C285</f>
        <v>#DIV/0!</v>
      </c>
      <c r="T285" s="11" t="e">
        <f>(COUNTIFS(CSV!$A:$A,$A285,CSV!$Y:$Y,"&lt;12") +COUNTIFS(CSV!$B:$B,$A285,CSV!$Y:$Y,"&lt;12"))/$D285</f>
        <v>#DIV/0!</v>
      </c>
      <c r="U285" s="8" t="e">
        <f>COUNTIFS(CSV!$A:$A,$A285,CSV!$Y:$Y,"&lt;12")/$B285</f>
        <v>#DIV/0!</v>
      </c>
      <c r="V285" s="8" t="e">
        <f>COUNTIFS(CSV!$B:$B,$A285,CSV!$Y:$Y,"&lt;12")/$C285</f>
        <v>#DIV/0!</v>
      </c>
    </row>
    <row r="286" spans="1:22" x14ac:dyDescent="0.3">
      <c r="A286" t="s">
        <v>430</v>
      </c>
      <c r="B286" s="9">
        <f>COUNTIF(CSV!A:A,A286)</f>
        <v>0</v>
      </c>
      <c r="C286" s="4">
        <f>COUNTIF(CSV!B:B,A286)</f>
        <v>0</v>
      </c>
      <c r="D286" s="4">
        <f t="shared" si="8"/>
        <v>0</v>
      </c>
      <c r="E286" s="10" t="e">
        <f>(SUMIF(CSV!$A:$A,$A286,CSV!$Y:$Y)  + SUMIF(CSV!$B:$B,$A286,CSV!$Y:$Y) )/$D286</f>
        <v>#DIV/0!</v>
      </c>
      <c r="F286" s="6" t="e">
        <f>SUMIF(CSV!$A:$A,$A286,CSV!$Y:$Y)/$B286</f>
        <v>#DIV/0!</v>
      </c>
      <c r="G286" s="6" t="e">
        <f>SUMIF(CSV!$B:$B,$A286,CSV!$Y:$Y)/$C286</f>
        <v>#DIV/0!</v>
      </c>
      <c r="H286" s="10" t="e">
        <f>(SUMIF(CSV!$A:$A,$A286,CSV!$U:$U)  + SUMIF(CSV!$B:$B,$A286,CSV!$V:$V) )/$D286</f>
        <v>#DIV/0!</v>
      </c>
      <c r="I286" s="6" t="e">
        <f>SUMIF(CSV!$A:$A,$A286,CSV!$U:$U)/$B286</f>
        <v>#DIV/0!</v>
      </c>
      <c r="J286" s="6" t="e">
        <f>SUMIF(CSV!$B:$B,$A286,CSV!$V:$V)/$C286</f>
        <v>#DIV/0!</v>
      </c>
      <c r="K286" s="10" t="e">
        <f>(SUMIF(CSV!$A:$A,$A286,CSV!$W:$W)  + SUMIF(CSV!$B:$B,$A286,CSV!$X:$X) )/$D286</f>
        <v>#DIV/0!</v>
      </c>
      <c r="L286" s="6" t="e">
        <f>SUMIF(CSV!$A:$A,$A286,CSV!$W:$W)/$B286</f>
        <v>#DIV/0!</v>
      </c>
      <c r="M286" s="6" t="e">
        <f>SUMIF(CSV!$B:$B,$A286,CSV!$X:$X)/$C286</f>
        <v>#DIV/0!</v>
      </c>
      <c r="N286" s="11" t="e">
        <f>(COUNTIFS(CSV!$A:$A,$A286,CSV!$Y:$Y,"&gt;8") +COUNTIFS(CSV!$B:$B,$A286,CSV!$Y:$Y,"&gt;8"))/$D286</f>
        <v>#DIV/0!</v>
      </c>
      <c r="O286" s="8" t="e">
        <f>COUNTIFS(CSV!$A:$A,$A286,CSV!$Y:$Y,"&gt;8")/$B286</f>
        <v>#DIV/0!</v>
      </c>
      <c r="P286" s="8" t="e">
        <f>COUNTIFS(CSV!$B:$B,$A286,CSV!$Y:$Y,"&gt;8")/$C286</f>
        <v>#DIV/0!</v>
      </c>
      <c r="Q286" s="11" t="e">
        <f>(COUNTIFS(CSV!$A:$A,$A286,CSV!$Y:$Y,"&gt;10") +COUNTIFS(CSV!$B:$B,$A286,CSV!$Y:$Y,"&gt;10"))/$D286</f>
        <v>#DIV/0!</v>
      </c>
      <c r="R286" s="8" t="e">
        <f>COUNTIFS(CSV!$A:$A,$A286,CSV!$Y:$Y,"&gt;10")/$B286</f>
        <v>#DIV/0!</v>
      </c>
      <c r="S286" s="8" t="e">
        <f>COUNTIFS(CSV!$B:$B,$A286,CSV!$Y:$Y,"&gt;10")/$C286</f>
        <v>#DIV/0!</v>
      </c>
      <c r="T286" s="11" t="e">
        <f>(COUNTIFS(CSV!$A:$A,$A286,CSV!$Y:$Y,"&lt;12") +COUNTIFS(CSV!$B:$B,$A286,CSV!$Y:$Y,"&lt;12"))/$D286</f>
        <v>#DIV/0!</v>
      </c>
      <c r="U286" s="8" t="e">
        <f>COUNTIFS(CSV!$A:$A,$A286,CSV!$Y:$Y,"&lt;12")/$B286</f>
        <v>#DIV/0!</v>
      </c>
      <c r="V286" s="8" t="e">
        <f>COUNTIFS(CSV!$B:$B,$A286,CSV!$Y:$Y,"&lt;12")/$C286</f>
        <v>#DIV/0!</v>
      </c>
    </row>
    <row r="287" spans="1:22" x14ac:dyDescent="0.3">
      <c r="A287" t="s">
        <v>431</v>
      </c>
      <c r="B287" s="9">
        <f>COUNTIF(CSV!A:A,A287)</f>
        <v>0</v>
      </c>
      <c r="C287" s="4">
        <f>COUNTIF(CSV!B:B,A287)</f>
        <v>0</v>
      </c>
      <c r="D287" s="4">
        <f t="shared" si="8"/>
        <v>0</v>
      </c>
      <c r="E287" s="10" t="e">
        <f>(SUMIF(CSV!$A:$A,$A287,CSV!$Y:$Y)  + SUMIF(CSV!$B:$B,$A287,CSV!$Y:$Y) )/$D287</f>
        <v>#DIV/0!</v>
      </c>
      <c r="F287" s="6" t="e">
        <f>SUMIF(CSV!$A:$A,$A287,CSV!$Y:$Y)/$B287</f>
        <v>#DIV/0!</v>
      </c>
      <c r="G287" s="6" t="e">
        <f>SUMIF(CSV!$B:$B,$A287,CSV!$Y:$Y)/$C287</f>
        <v>#DIV/0!</v>
      </c>
      <c r="H287" s="10" t="e">
        <f>(SUMIF(CSV!$A:$A,$A287,CSV!$U:$U)  + SUMIF(CSV!$B:$B,$A287,CSV!$V:$V) )/$D287</f>
        <v>#DIV/0!</v>
      </c>
      <c r="I287" s="6" t="e">
        <f>SUMIF(CSV!$A:$A,$A287,CSV!$U:$U)/$B287</f>
        <v>#DIV/0!</v>
      </c>
      <c r="J287" s="6" t="e">
        <f>SUMIF(CSV!$B:$B,$A287,CSV!$V:$V)/$C287</f>
        <v>#DIV/0!</v>
      </c>
      <c r="K287" s="10" t="e">
        <f>(SUMIF(CSV!$A:$A,$A287,CSV!$W:$W)  + SUMIF(CSV!$B:$B,$A287,CSV!$X:$X) )/$D287</f>
        <v>#DIV/0!</v>
      </c>
      <c r="L287" s="6" t="e">
        <f>SUMIF(CSV!$A:$A,$A287,CSV!$W:$W)/$B287</f>
        <v>#DIV/0!</v>
      </c>
      <c r="M287" s="6" t="e">
        <f>SUMIF(CSV!$B:$B,$A287,CSV!$X:$X)/$C287</f>
        <v>#DIV/0!</v>
      </c>
      <c r="N287" s="11" t="e">
        <f>(COUNTIFS(CSV!$A:$A,$A287,CSV!$Y:$Y,"&gt;8") +COUNTIFS(CSV!$B:$B,$A287,CSV!$Y:$Y,"&gt;8"))/$D287</f>
        <v>#DIV/0!</v>
      </c>
      <c r="O287" s="8" t="e">
        <f>COUNTIFS(CSV!$A:$A,$A287,CSV!$Y:$Y,"&gt;8")/$B287</f>
        <v>#DIV/0!</v>
      </c>
      <c r="P287" s="8" t="e">
        <f>COUNTIFS(CSV!$B:$B,$A287,CSV!$Y:$Y,"&gt;8")/$C287</f>
        <v>#DIV/0!</v>
      </c>
      <c r="Q287" s="11" t="e">
        <f>(COUNTIFS(CSV!$A:$A,$A287,CSV!$Y:$Y,"&gt;10") +COUNTIFS(CSV!$B:$B,$A287,CSV!$Y:$Y,"&gt;10"))/$D287</f>
        <v>#DIV/0!</v>
      </c>
      <c r="R287" s="8" t="e">
        <f>COUNTIFS(CSV!$A:$A,$A287,CSV!$Y:$Y,"&gt;10")/$B287</f>
        <v>#DIV/0!</v>
      </c>
      <c r="S287" s="8" t="e">
        <f>COUNTIFS(CSV!$B:$B,$A287,CSV!$Y:$Y,"&gt;10")/$C287</f>
        <v>#DIV/0!</v>
      </c>
      <c r="T287" s="11" t="e">
        <f>(COUNTIFS(CSV!$A:$A,$A287,CSV!$Y:$Y,"&lt;12") +COUNTIFS(CSV!$B:$B,$A287,CSV!$Y:$Y,"&lt;12"))/$D287</f>
        <v>#DIV/0!</v>
      </c>
      <c r="U287" s="8" t="e">
        <f>COUNTIFS(CSV!$A:$A,$A287,CSV!$Y:$Y,"&lt;12")/$B287</f>
        <v>#DIV/0!</v>
      </c>
      <c r="V287" s="8" t="e">
        <f>COUNTIFS(CSV!$B:$B,$A287,CSV!$Y:$Y,"&lt;12")/$C287</f>
        <v>#DIV/0!</v>
      </c>
    </row>
    <row r="288" spans="1:22" x14ac:dyDescent="0.3">
      <c r="A288" t="s">
        <v>449</v>
      </c>
      <c r="B288" s="9">
        <f>COUNTIF(CSV!A:A,A288)</f>
        <v>0</v>
      </c>
      <c r="C288" s="4">
        <f>COUNTIF(CSV!B:B,A288)</f>
        <v>1</v>
      </c>
      <c r="D288" s="4">
        <f t="shared" si="8"/>
        <v>1</v>
      </c>
      <c r="E288" s="10">
        <f>(SUMIF(CSV!$A:$A,$A288,CSV!$Y:$Y)  + SUMIF(CSV!$B:$B,$A288,CSV!$Y:$Y) )/$D288</f>
        <v>0</v>
      </c>
      <c r="F288" s="6" t="e">
        <f>SUMIF(CSV!$A:$A,$A288,CSV!$Y:$Y)/$B288</f>
        <v>#DIV/0!</v>
      </c>
      <c r="G288" s="6">
        <f>SUMIF(CSV!$B:$B,$A288,CSV!$Y:$Y)/$C288</f>
        <v>0</v>
      </c>
      <c r="H288" s="10">
        <f>(SUMIF(CSV!$A:$A,$A288,CSV!$U:$U)  + SUMIF(CSV!$B:$B,$A288,CSV!$V:$V) )/$D288</f>
        <v>0</v>
      </c>
      <c r="I288" s="6" t="e">
        <f>SUMIF(CSV!$A:$A,$A288,CSV!$U:$U)/$B288</f>
        <v>#DIV/0!</v>
      </c>
      <c r="J288" s="6">
        <f>SUMIF(CSV!$B:$B,$A288,CSV!$V:$V)/$C288</f>
        <v>0</v>
      </c>
      <c r="K288" s="10">
        <f>(SUMIF(CSV!$A:$A,$A288,CSV!$W:$W)  + SUMIF(CSV!$B:$B,$A288,CSV!$X:$X) )/$D288</f>
        <v>0</v>
      </c>
      <c r="L288" s="6" t="e">
        <f>SUMIF(CSV!$A:$A,$A288,CSV!$W:$W)/$B288</f>
        <v>#DIV/0!</v>
      </c>
      <c r="M288" s="6">
        <f>SUMIF(CSV!$B:$B,$A288,CSV!$X:$X)/$C288</f>
        <v>0</v>
      </c>
      <c r="N288" s="11">
        <f>(COUNTIFS(CSV!$A:$A,$A288,CSV!$Y:$Y,"&gt;8") +COUNTIFS(CSV!$B:$B,$A288,CSV!$Y:$Y,"&gt;8"))/$D288</f>
        <v>0</v>
      </c>
      <c r="O288" s="8" t="e">
        <f>COUNTIFS(CSV!$A:$A,$A288,CSV!$Y:$Y,"&gt;8")/$B288</f>
        <v>#DIV/0!</v>
      </c>
      <c r="P288" s="8">
        <f>COUNTIFS(CSV!$B:$B,$A288,CSV!$Y:$Y,"&gt;8")/$C288</f>
        <v>0</v>
      </c>
      <c r="Q288" s="11">
        <f>(COUNTIFS(CSV!$A:$A,$A288,CSV!$Y:$Y,"&gt;10") +COUNTIFS(CSV!$B:$B,$A288,CSV!$Y:$Y,"&gt;10"))/$D288</f>
        <v>0</v>
      </c>
      <c r="R288" s="8" t="e">
        <f>COUNTIFS(CSV!$A:$A,$A288,CSV!$Y:$Y,"&gt;10")/$B288</f>
        <v>#DIV/0!</v>
      </c>
      <c r="S288" s="8">
        <f>COUNTIFS(CSV!$B:$B,$A288,CSV!$Y:$Y,"&gt;10")/$C288</f>
        <v>0</v>
      </c>
      <c r="T288" s="11">
        <f>(COUNTIFS(CSV!$A:$A,$A288,CSV!$Y:$Y,"&lt;12") +COUNTIFS(CSV!$B:$B,$A288,CSV!$Y:$Y,"&lt;12"))/$D288</f>
        <v>0</v>
      </c>
      <c r="U288" s="8" t="e">
        <f>COUNTIFS(CSV!$A:$A,$A288,CSV!$Y:$Y,"&lt;12")/$B288</f>
        <v>#DIV/0!</v>
      </c>
      <c r="V288" s="8">
        <f>COUNTIFS(CSV!$B:$B,$A288,CSV!$Y:$Y,"&lt;12")/$C288</f>
        <v>0</v>
      </c>
    </row>
    <row r="289" spans="1:22" x14ac:dyDescent="0.3">
      <c r="A289" t="s">
        <v>433</v>
      </c>
      <c r="B289" s="9">
        <f>COUNTIF(CSV!A:A,A289)</f>
        <v>0</v>
      </c>
      <c r="C289" s="4">
        <f>COUNTIF(CSV!B:B,A289)</f>
        <v>0</v>
      </c>
      <c r="D289" s="4">
        <f t="shared" si="8"/>
        <v>0</v>
      </c>
      <c r="E289" s="10" t="e">
        <f>(SUMIF(CSV!$A:$A,$A289,CSV!$Y:$Y)  + SUMIF(CSV!$B:$B,$A289,CSV!$Y:$Y) )/$D289</f>
        <v>#DIV/0!</v>
      </c>
      <c r="F289" s="6" t="e">
        <f>SUMIF(CSV!$A:$A,$A289,CSV!$Y:$Y)/$B289</f>
        <v>#DIV/0!</v>
      </c>
      <c r="G289" s="6" t="e">
        <f>SUMIF(CSV!$B:$B,$A289,CSV!$Y:$Y)/$C289</f>
        <v>#DIV/0!</v>
      </c>
      <c r="H289" s="10" t="e">
        <f>(SUMIF(CSV!$A:$A,$A289,CSV!$U:$U)  + SUMIF(CSV!$B:$B,$A289,CSV!$V:$V) )/$D289</f>
        <v>#DIV/0!</v>
      </c>
      <c r="I289" s="6" t="e">
        <f>SUMIF(CSV!$A:$A,$A289,CSV!$U:$U)/$B289</f>
        <v>#DIV/0!</v>
      </c>
      <c r="J289" s="6" t="e">
        <f>SUMIF(CSV!$B:$B,$A289,CSV!$V:$V)/$C289</f>
        <v>#DIV/0!</v>
      </c>
      <c r="K289" s="10" t="e">
        <f>(SUMIF(CSV!$A:$A,$A289,CSV!$W:$W)  + SUMIF(CSV!$B:$B,$A289,CSV!$X:$X) )/$D289</f>
        <v>#DIV/0!</v>
      </c>
      <c r="L289" s="6" t="e">
        <f>SUMIF(CSV!$A:$A,$A289,CSV!$W:$W)/$B289</f>
        <v>#DIV/0!</v>
      </c>
      <c r="M289" s="6" t="e">
        <f>SUMIF(CSV!$B:$B,$A289,CSV!$X:$X)/$C289</f>
        <v>#DIV/0!</v>
      </c>
      <c r="N289" s="11" t="e">
        <f>(COUNTIFS(CSV!$A:$A,$A289,CSV!$Y:$Y,"&gt;8") +COUNTIFS(CSV!$B:$B,$A289,CSV!$Y:$Y,"&gt;8"))/$D289</f>
        <v>#DIV/0!</v>
      </c>
      <c r="O289" s="8" t="e">
        <f>COUNTIFS(CSV!$A:$A,$A289,CSV!$Y:$Y,"&gt;8")/$B289</f>
        <v>#DIV/0!</v>
      </c>
      <c r="P289" s="8" t="e">
        <f>COUNTIFS(CSV!$B:$B,$A289,CSV!$Y:$Y,"&gt;8")/$C289</f>
        <v>#DIV/0!</v>
      </c>
      <c r="Q289" s="11" t="e">
        <f>(COUNTIFS(CSV!$A:$A,$A289,CSV!$Y:$Y,"&gt;10") +COUNTIFS(CSV!$B:$B,$A289,CSV!$Y:$Y,"&gt;10"))/$D289</f>
        <v>#DIV/0!</v>
      </c>
      <c r="R289" s="8" t="e">
        <f>COUNTIFS(CSV!$A:$A,$A289,CSV!$Y:$Y,"&gt;10")/$B289</f>
        <v>#DIV/0!</v>
      </c>
      <c r="S289" s="8" t="e">
        <f>COUNTIFS(CSV!$B:$B,$A289,CSV!$Y:$Y,"&gt;10")/$C289</f>
        <v>#DIV/0!</v>
      </c>
      <c r="T289" s="11" t="e">
        <f>(COUNTIFS(CSV!$A:$A,$A289,CSV!$Y:$Y,"&lt;12") +COUNTIFS(CSV!$B:$B,$A289,CSV!$Y:$Y,"&lt;12"))/$D289</f>
        <v>#DIV/0!</v>
      </c>
      <c r="U289" s="8" t="e">
        <f>COUNTIFS(CSV!$A:$A,$A289,CSV!$Y:$Y,"&lt;12")/$B289</f>
        <v>#DIV/0!</v>
      </c>
      <c r="V289" s="8" t="e">
        <f>COUNTIFS(CSV!$B:$B,$A289,CSV!$Y:$Y,"&lt;12")/$C289</f>
        <v>#DIV/0!</v>
      </c>
    </row>
    <row r="290" spans="1:22" x14ac:dyDescent="0.3">
      <c r="A290" t="s">
        <v>417</v>
      </c>
      <c r="B290" s="9">
        <f>COUNTIF(CSV!A:A,A290)</f>
        <v>0</v>
      </c>
      <c r="C290" s="4">
        <f>COUNTIF(CSV!B:B,A290)</f>
        <v>0</v>
      </c>
      <c r="D290" s="4">
        <f t="shared" si="8"/>
        <v>0</v>
      </c>
      <c r="E290" s="10" t="e">
        <f>(SUMIF(CSV!$A:$A,$A290,CSV!$Y:$Y)  + SUMIF(CSV!$B:$B,$A290,CSV!$Y:$Y) )/$D290</f>
        <v>#DIV/0!</v>
      </c>
      <c r="F290" s="6" t="e">
        <f>SUMIF(CSV!$A:$A,$A290,CSV!$Y:$Y)/$B290</f>
        <v>#DIV/0!</v>
      </c>
      <c r="G290" s="6" t="e">
        <f>SUMIF(CSV!$B:$B,$A290,CSV!$Y:$Y)/$C290</f>
        <v>#DIV/0!</v>
      </c>
      <c r="H290" s="10" t="e">
        <f>(SUMIF(CSV!$A:$A,$A290,CSV!$U:$U)  + SUMIF(CSV!$B:$B,$A290,CSV!$V:$V) )/$D290</f>
        <v>#DIV/0!</v>
      </c>
      <c r="I290" s="6" t="e">
        <f>SUMIF(CSV!$A:$A,$A290,CSV!$U:$U)/$B290</f>
        <v>#DIV/0!</v>
      </c>
      <c r="J290" s="6" t="e">
        <f>SUMIF(CSV!$B:$B,$A290,CSV!$V:$V)/$C290</f>
        <v>#DIV/0!</v>
      </c>
      <c r="K290" s="10" t="e">
        <f>(SUMIF(CSV!$A:$A,$A290,CSV!$W:$W)  + SUMIF(CSV!$B:$B,$A290,CSV!$X:$X) )/$D290</f>
        <v>#DIV/0!</v>
      </c>
      <c r="L290" s="6" t="e">
        <f>SUMIF(CSV!$A:$A,$A290,CSV!$W:$W)/$B290</f>
        <v>#DIV/0!</v>
      </c>
      <c r="M290" s="6" t="e">
        <f>SUMIF(CSV!$B:$B,$A290,CSV!$X:$X)/$C290</f>
        <v>#DIV/0!</v>
      </c>
      <c r="N290" s="11" t="e">
        <f>(COUNTIFS(CSV!$A:$A,$A290,CSV!$Y:$Y,"&gt;8") +COUNTIFS(CSV!$B:$B,$A290,CSV!$Y:$Y,"&gt;8"))/$D290</f>
        <v>#DIV/0!</v>
      </c>
      <c r="O290" s="8" t="e">
        <f>COUNTIFS(CSV!$A:$A,$A290,CSV!$Y:$Y,"&gt;8")/$B290</f>
        <v>#DIV/0!</v>
      </c>
      <c r="P290" s="8" t="e">
        <f>COUNTIFS(CSV!$B:$B,$A290,CSV!$Y:$Y,"&gt;8")/$C290</f>
        <v>#DIV/0!</v>
      </c>
      <c r="Q290" s="11" t="e">
        <f>(COUNTIFS(CSV!$A:$A,$A290,CSV!$Y:$Y,"&gt;10") +COUNTIFS(CSV!$B:$B,$A290,CSV!$Y:$Y,"&gt;10"))/$D290</f>
        <v>#DIV/0!</v>
      </c>
      <c r="R290" s="8" t="e">
        <f>COUNTIFS(CSV!$A:$A,$A290,CSV!$Y:$Y,"&gt;10")/$B290</f>
        <v>#DIV/0!</v>
      </c>
      <c r="S290" s="8" t="e">
        <f>COUNTIFS(CSV!$B:$B,$A290,CSV!$Y:$Y,"&gt;10")/$C290</f>
        <v>#DIV/0!</v>
      </c>
      <c r="T290" s="11" t="e">
        <f>(COUNTIFS(CSV!$A:$A,$A290,CSV!$Y:$Y,"&lt;12") +COUNTIFS(CSV!$B:$B,$A290,CSV!$Y:$Y,"&lt;12"))/$D290</f>
        <v>#DIV/0!</v>
      </c>
      <c r="U290" s="8" t="e">
        <f>COUNTIFS(CSV!$A:$A,$A290,CSV!$Y:$Y,"&lt;12")/$B290</f>
        <v>#DIV/0!</v>
      </c>
      <c r="V290" s="8" t="e">
        <f>COUNTIFS(CSV!$B:$B,$A290,CSV!$Y:$Y,"&lt;12")/$C290</f>
        <v>#DIV/0!</v>
      </c>
    </row>
    <row r="291" spans="1:22" x14ac:dyDescent="0.3">
      <c r="A291" t="s">
        <v>450</v>
      </c>
      <c r="B291" s="9">
        <f>COUNTIF(CSV!A:A,A291)</f>
        <v>0</v>
      </c>
      <c r="C291" s="4">
        <f>COUNTIF(CSV!B:B,A291)</f>
        <v>0</v>
      </c>
      <c r="D291" s="4">
        <f t="shared" si="8"/>
        <v>0</v>
      </c>
      <c r="E291" s="10" t="e">
        <f>(SUMIF(CSV!$A:$A,$A291,CSV!$Y:$Y)  + SUMIF(CSV!$B:$B,$A291,CSV!$Y:$Y) )/$D291</f>
        <v>#DIV/0!</v>
      </c>
      <c r="F291" s="6" t="e">
        <f>SUMIF(CSV!$A:$A,$A291,CSV!$Y:$Y)/$B291</f>
        <v>#DIV/0!</v>
      </c>
      <c r="G291" s="6" t="e">
        <f>SUMIF(CSV!$B:$B,$A291,CSV!$Y:$Y)/$C291</f>
        <v>#DIV/0!</v>
      </c>
      <c r="H291" s="10" t="e">
        <f>(SUMIF(CSV!$A:$A,$A291,CSV!$U:$U)  + SUMIF(CSV!$B:$B,$A291,CSV!$V:$V) )/$D291</f>
        <v>#DIV/0!</v>
      </c>
      <c r="I291" s="6" t="e">
        <f>SUMIF(CSV!$A:$A,$A291,CSV!$U:$U)/$B291</f>
        <v>#DIV/0!</v>
      </c>
      <c r="J291" s="6" t="e">
        <f>SUMIF(CSV!$B:$B,$A291,CSV!$V:$V)/$C291</f>
        <v>#DIV/0!</v>
      </c>
      <c r="K291" s="10" t="e">
        <f>(SUMIF(CSV!$A:$A,$A291,CSV!$W:$W)  + SUMIF(CSV!$B:$B,$A291,CSV!$X:$X) )/$D291</f>
        <v>#DIV/0!</v>
      </c>
      <c r="L291" s="6" t="e">
        <f>SUMIF(CSV!$A:$A,$A291,CSV!$W:$W)/$B291</f>
        <v>#DIV/0!</v>
      </c>
      <c r="M291" s="6" t="e">
        <f>SUMIF(CSV!$B:$B,$A291,CSV!$X:$X)/$C291</f>
        <v>#DIV/0!</v>
      </c>
      <c r="N291" s="11" t="e">
        <f>(COUNTIFS(CSV!$A:$A,$A291,CSV!$Y:$Y,"&gt;8") +COUNTIFS(CSV!$B:$B,$A291,CSV!$Y:$Y,"&gt;8"))/$D291</f>
        <v>#DIV/0!</v>
      </c>
      <c r="O291" s="8" t="e">
        <f>COUNTIFS(CSV!$A:$A,$A291,CSV!$Y:$Y,"&gt;8")/$B291</f>
        <v>#DIV/0!</v>
      </c>
      <c r="P291" s="8" t="e">
        <f>COUNTIFS(CSV!$B:$B,$A291,CSV!$Y:$Y,"&gt;8")/$C291</f>
        <v>#DIV/0!</v>
      </c>
      <c r="Q291" s="11" t="e">
        <f>(COUNTIFS(CSV!$A:$A,$A291,CSV!$Y:$Y,"&gt;10") +COUNTIFS(CSV!$B:$B,$A291,CSV!$Y:$Y,"&gt;10"))/$D291</f>
        <v>#DIV/0!</v>
      </c>
      <c r="R291" s="8" t="e">
        <f>COUNTIFS(CSV!$A:$A,$A291,CSV!$Y:$Y,"&gt;10")/$B291</f>
        <v>#DIV/0!</v>
      </c>
      <c r="S291" s="8" t="e">
        <f>COUNTIFS(CSV!$B:$B,$A291,CSV!$Y:$Y,"&gt;10")/$C291</f>
        <v>#DIV/0!</v>
      </c>
      <c r="T291" s="11" t="e">
        <f>(COUNTIFS(CSV!$A:$A,$A291,CSV!$Y:$Y,"&lt;12") +COUNTIFS(CSV!$B:$B,$A291,CSV!$Y:$Y,"&lt;12"))/$D291</f>
        <v>#DIV/0!</v>
      </c>
      <c r="U291" s="8" t="e">
        <f>COUNTIFS(CSV!$A:$A,$A291,CSV!$Y:$Y,"&lt;12")/$B291</f>
        <v>#DIV/0!</v>
      </c>
      <c r="V291" s="8" t="e">
        <f>COUNTIFS(CSV!$B:$B,$A291,CSV!$Y:$Y,"&lt;12")/$C291</f>
        <v>#DIV/0!</v>
      </c>
    </row>
    <row r="292" spans="1:22" x14ac:dyDescent="0.3">
      <c r="A292" t="s">
        <v>427</v>
      </c>
      <c r="B292" s="9">
        <f>COUNTIF(CSV!A:A,A292)</f>
        <v>0</v>
      </c>
      <c r="C292" s="4">
        <f>COUNTIF(CSV!B:B,A292)</f>
        <v>0</v>
      </c>
      <c r="D292" s="4">
        <f t="shared" si="8"/>
        <v>0</v>
      </c>
      <c r="E292" s="10" t="e">
        <f>(SUMIF(CSV!$A:$A,$A292,CSV!$Y:$Y)  + SUMIF(CSV!$B:$B,$A292,CSV!$Y:$Y) )/$D292</f>
        <v>#DIV/0!</v>
      </c>
      <c r="F292" s="6" t="e">
        <f>SUMIF(CSV!$A:$A,$A292,CSV!$Y:$Y)/$B292</f>
        <v>#DIV/0!</v>
      </c>
      <c r="G292" s="6" t="e">
        <f>SUMIF(CSV!$B:$B,$A292,CSV!$Y:$Y)/$C292</f>
        <v>#DIV/0!</v>
      </c>
      <c r="H292" s="10" t="e">
        <f>(SUMIF(CSV!$A:$A,$A292,CSV!$U:$U)  + SUMIF(CSV!$B:$B,$A292,CSV!$V:$V) )/$D292</f>
        <v>#DIV/0!</v>
      </c>
      <c r="I292" s="6" t="e">
        <f>SUMIF(CSV!$A:$A,$A292,CSV!$U:$U)/$B292</f>
        <v>#DIV/0!</v>
      </c>
      <c r="J292" s="6" t="e">
        <f>SUMIF(CSV!$B:$B,$A292,CSV!$V:$V)/$C292</f>
        <v>#DIV/0!</v>
      </c>
      <c r="K292" s="10" t="e">
        <f>(SUMIF(CSV!$A:$A,$A292,CSV!$W:$W)  + SUMIF(CSV!$B:$B,$A292,CSV!$X:$X) )/$D292</f>
        <v>#DIV/0!</v>
      </c>
      <c r="L292" s="6" t="e">
        <f>SUMIF(CSV!$A:$A,$A292,CSV!$W:$W)/$B292</f>
        <v>#DIV/0!</v>
      </c>
      <c r="M292" s="6" t="e">
        <f>SUMIF(CSV!$B:$B,$A292,CSV!$X:$X)/$C292</f>
        <v>#DIV/0!</v>
      </c>
      <c r="N292" s="11" t="e">
        <f>(COUNTIFS(CSV!$A:$A,$A292,CSV!$Y:$Y,"&gt;8") +COUNTIFS(CSV!$B:$B,$A292,CSV!$Y:$Y,"&gt;8"))/$D292</f>
        <v>#DIV/0!</v>
      </c>
      <c r="O292" s="8" t="e">
        <f>COUNTIFS(CSV!$A:$A,$A292,CSV!$Y:$Y,"&gt;8")/$B292</f>
        <v>#DIV/0!</v>
      </c>
      <c r="P292" s="8" t="e">
        <f>COUNTIFS(CSV!$B:$B,$A292,CSV!$Y:$Y,"&gt;8")/$C292</f>
        <v>#DIV/0!</v>
      </c>
      <c r="Q292" s="11" t="e">
        <f>(COUNTIFS(CSV!$A:$A,$A292,CSV!$Y:$Y,"&gt;10") +COUNTIFS(CSV!$B:$B,$A292,CSV!$Y:$Y,"&gt;10"))/$D292</f>
        <v>#DIV/0!</v>
      </c>
      <c r="R292" s="8" t="e">
        <f>COUNTIFS(CSV!$A:$A,$A292,CSV!$Y:$Y,"&gt;10")/$B292</f>
        <v>#DIV/0!</v>
      </c>
      <c r="S292" s="8" t="e">
        <f>COUNTIFS(CSV!$B:$B,$A292,CSV!$Y:$Y,"&gt;10")/$C292</f>
        <v>#DIV/0!</v>
      </c>
      <c r="T292" s="11" t="e">
        <f>(COUNTIFS(CSV!$A:$A,$A292,CSV!$Y:$Y,"&lt;12") +COUNTIFS(CSV!$B:$B,$A292,CSV!$Y:$Y,"&lt;12"))/$D292</f>
        <v>#DIV/0!</v>
      </c>
      <c r="U292" s="8" t="e">
        <f>COUNTIFS(CSV!$A:$A,$A292,CSV!$Y:$Y,"&lt;12")/$B292</f>
        <v>#DIV/0!</v>
      </c>
      <c r="V292" s="8" t="e">
        <f>COUNTIFS(CSV!$B:$B,$A292,CSV!$Y:$Y,"&lt;12")/$C292</f>
        <v>#DIV/0!</v>
      </c>
    </row>
    <row r="293" spans="1:22" x14ac:dyDescent="0.3">
      <c r="A293" t="s">
        <v>435</v>
      </c>
      <c r="B293" s="9">
        <f>COUNTIF(CSV!A:A,A293)</f>
        <v>0</v>
      </c>
      <c r="C293" s="4">
        <f>COUNTIF(CSV!B:B,A293)</f>
        <v>0</v>
      </c>
      <c r="D293" s="4">
        <f t="shared" si="8"/>
        <v>0</v>
      </c>
      <c r="E293" s="10" t="e">
        <f>(SUMIF(CSV!$A:$A,$A293,CSV!$Y:$Y)  + SUMIF(CSV!$B:$B,$A293,CSV!$Y:$Y) )/$D293</f>
        <v>#DIV/0!</v>
      </c>
      <c r="F293" s="6" t="e">
        <f>SUMIF(CSV!$A:$A,$A293,CSV!$Y:$Y)/$B293</f>
        <v>#DIV/0!</v>
      </c>
      <c r="G293" s="6" t="e">
        <f>SUMIF(CSV!$B:$B,$A293,CSV!$Y:$Y)/$C293</f>
        <v>#DIV/0!</v>
      </c>
      <c r="H293" s="10" t="e">
        <f>(SUMIF(CSV!$A:$A,$A293,CSV!$U:$U)  + SUMIF(CSV!$B:$B,$A293,CSV!$V:$V) )/$D293</f>
        <v>#DIV/0!</v>
      </c>
      <c r="I293" s="6" t="e">
        <f>SUMIF(CSV!$A:$A,$A293,CSV!$U:$U)/$B293</f>
        <v>#DIV/0!</v>
      </c>
      <c r="J293" s="6" t="e">
        <f>SUMIF(CSV!$B:$B,$A293,CSV!$V:$V)/$C293</f>
        <v>#DIV/0!</v>
      </c>
      <c r="K293" s="10" t="e">
        <f>(SUMIF(CSV!$A:$A,$A293,CSV!$W:$W)  + SUMIF(CSV!$B:$B,$A293,CSV!$X:$X) )/$D293</f>
        <v>#DIV/0!</v>
      </c>
      <c r="L293" s="6" t="e">
        <f>SUMIF(CSV!$A:$A,$A293,CSV!$W:$W)/$B293</f>
        <v>#DIV/0!</v>
      </c>
      <c r="M293" s="6" t="e">
        <f>SUMIF(CSV!$B:$B,$A293,CSV!$X:$X)/$C293</f>
        <v>#DIV/0!</v>
      </c>
      <c r="N293" s="11" t="e">
        <f>(COUNTIFS(CSV!$A:$A,$A293,CSV!$Y:$Y,"&gt;8") +COUNTIFS(CSV!$B:$B,$A293,CSV!$Y:$Y,"&gt;8"))/$D293</f>
        <v>#DIV/0!</v>
      </c>
      <c r="O293" s="8" t="e">
        <f>COUNTIFS(CSV!$A:$A,$A293,CSV!$Y:$Y,"&gt;8")/$B293</f>
        <v>#DIV/0!</v>
      </c>
      <c r="P293" s="8" t="e">
        <f>COUNTIFS(CSV!$B:$B,$A293,CSV!$Y:$Y,"&gt;8")/$C293</f>
        <v>#DIV/0!</v>
      </c>
      <c r="Q293" s="11" t="e">
        <f>(COUNTIFS(CSV!$A:$A,$A293,CSV!$Y:$Y,"&gt;10") +COUNTIFS(CSV!$B:$B,$A293,CSV!$Y:$Y,"&gt;10"))/$D293</f>
        <v>#DIV/0!</v>
      </c>
      <c r="R293" s="8" t="e">
        <f>COUNTIFS(CSV!$A:$A,$A293,CSV!$Y:$Y,"&gt;10")/$B293</f>
        <v>#DIV/0!</v>
      </c>
      <c r="S293" s="8" t="e">
        <f>COUNTIFS(CSV!$B:$B,$A293,CSV!$Y:$Y,"&gt;10")/$C293</f>
        <v>#DIV/0!</v>
      </c>
      <c r="T293" s="11" t="e">
        <f>(COUNTIFS(CSV!$A:$A,$A293,CSV!$Y:$Y,"&lt;12") +COUNTIFS(CSV!$B:$B,$A293,CSV!$Y:$Y,"&lt;12"))/$D293</f>
        <v>#DIV/0!</v>
      </c>
      <c r="U293" s="8" t="e">
        <f>COUNTIFS(CSV!$A:$A,$A293,CSV!$Y:$Y,"&lt;12")/$B293</f>
        <v>#DIV/0!</v>
      </c>
      <c r="V293" s="8" t="e">
        <f>COUNTIFS(CSV!$B:$B,$A293,CSV!$Y:$Y,"&lt;12")/$C293</f>
        <v>#DIV/0!</v>
      </c>
    </row>
    <row r="294" spans="1:22" x14ac:dyDescent="0.3">
      <c r="A294" t="s">
        <v>436</v>
      </c>
      <c r="B294" s="9">
        <f>COUNTIF(CSV!A:A,A294)</f>
        <v>0</v>
      </c>
      <c r="C294" s="4">
        <f>COUNTIF(CSV!B:B,A294)</f>
        <v>0</v>
      </c>
      <c r="D294" s="4">
        <f t="shared" si="8"/>
        <v>0</v>
      </c>
      <c r="E294" s="10" t="e">
        <f>(SUMIF(CSV!$A:$A,$A294,CSV!$Y:$Y)  + SUMIF(CSV!$B:$B,$A294,CSV!$Y:$Y) )/$D294</f>
        <v>#DIV/0!</v>
      </c>
      <c r="F294" s="6" t="e">
        <f>SUMIF(CSV!$A:$A,$A294,CSV!$Y:$Y)/$B294</f>
        <v>#DIV/0!</v>
      </c>
      <c r="G294" s="6" t="e">
        <f>SUMIF(CSV!$B:$B,$A294,CSV!$Y:$Y)/$C294</f>
        <v>#DIV/0!</v>
      </c>
      <c r="H294" s="10" t="e">
        <f>(SUMIF(CSV!$A:$A,$A294,CSV!$U:$U)  + SUMIF(CSV!$B:$B,$A294,CSV!$V:$V) )/$D294</f>
        <v>#DIV/0!</v>
      </c>
      <c r="I294" s="6" t="e">
        <f>SUMIF(CSV!$A:$A,$A294,CSV!$U:$U)/$B294</f>
        <v>#DIV/0!</v>
      </c>
      <c r="J294" s="6" t="e">
        <f>SUMIF(CSV!$B:$B,$A294,CSV!$V:$V)/$C294</f>
        <v>#DIV/0!</v>
      </c>
      <c r="K294" s="10" t="e">
        <f>(SUMIF(CSV!$A:$A,$A294,CSV!$W:$W)  + SUMIF(CSV!$B:$B,$A294,CSV!$X:$X) )/$D294</f>
        <v>#DIV/0!</v>
      </c>
      <c r="L294" s="6" t="e">
        <f>SUMIF(CSV!$A:$A,$A294,CSV!$W:$W)/$B294</f>
        <v>#DIV/0!</v>
      </c>
      <c r="M294" s="6" t="e">
        <f>SUMIF(CSV!$B:$B,$A294,CSV!$X:$X)/$C294</f>
        <v>#DIV/0!</v>
      </c>
      <c r="N294" s="11" t="e">
        <f>(COUNTIFS(CSV!$A:$A,$A294,CSV!$Y:$Y,"&gt;8") +COUNTIFS(CSV!$B:$B,$A294,CSV!$Y:$Y,"&gt;8"))/$D294</f>
        <v>#DIV/0!</v>
      </c>
      <c r="O294" s="8" t="e">
        <f>COUNTIFS(CSV!$A:$A,$A294,CSV!$Y:$Y,"&gt;8")/$B294</f>
        <v>#DIV/0!</v>
      </c>
      <c r="P294" s="8" t="e">
        <f>COUNTIFS(CSV!$B:$B,$A294,CSV!$Y:$Y,"&gt;8")/$C294</f>
        <v>#DIV/0!</v>
      </c>
      <c r="Q294" s="11" t="e">
        <f>(COUNTIFS(CSV!$A:$A,$A294,CSV!$Y:$Y,"&gt;10") +COUNTIFS(CSV!$B:$B,$A294,CSV!$Y:$Y,"&gt;10"))/$D294</f>
        <v>#DIV/0!</v>
      </c>
      <c r="R294" s="8" t="e">
        <f>COUNTIFS(CSV!$A:$A,$A294,CSV!$Y:$Y,"&gt;10")/$B294</f>
        <v>#DIV/0!</v>
      </c>
      <c r="S294" s="8" t="e">
        <f>COUNTIFS(CSV!$B:$B,$A294,CSV!$Y:$Y,"&gt;10")/$C294</f>
        <v>#DIV/0!</v>
      </c>
      <c r="T294" s="11" t="e">
        <f>(COUNTIFS(CSV!$A:$A,$A294,CSV!$Y:$Y,"&lt;12") +COUNTIFS(CSV!$B:$B,$A294,CSV!$Y:$Y,"&lt;12"))/$D294</f>
        <v>#DIV/0!</v>
      </c>
      <c r="U294" s="8" t="e">
        <f>COUNTIFS(CSV!$A:$A,$A294,CSV!$Y:$Y,"&lt;12")/$B294</f>
        <v>#DIV/0!</v>
      </c>
      <c r="V294" s="8" t="e">
        <f>COUNTIFS(CSV!$B:$B,$A294,CSV!$Y:$Y,"&lt;12")/$C294</f>
        <v>#DIV/0!</v>
      </c>
    </row>
    <row r="295" spans="1:22" x14ac:dyDescent="0.3">
      <c r="A295" t="s">
        <v>432</v>
      </c>
      <c r="B295" s="9">
        <f>COUNTIF(CSV!A:A,A295)</f>
        <v>0</v>
      </c>
      <c r="C295" s="4">
        <f>COUNTIF(CSV!B:B,A295)</f>
        <v>0</v>
      </c>
      <c r="D295" s="4">
        <f t="shared" si="8"/>
        <v>0</v>
      </c>
      <c r="E295" s="10" t="e">
        <f>(SUMIF(CSV!$A:$A,$A295,CSV!$Y:$Y)  + SUMIF(CSV!$B:$B,$A295,CSV!$Y:$Y) )/$D295</f>
        <v>#DIV/0!</v>
      </c>
      <c r="F295" s="6" t="e">
        <f>SUMIF(CSV!$A:$A,$A295,CSV!$Y:$Y)/$B295</f>
        <v>#DIV/0!</v>
      </c>
      <c r="G295" s="6" t="e">
        <f>SUMIF(CSV!$B:$B,$A295,CSV!$Y:$Y)/$C295</f>
        <v>#DIV/0!</v>
      </c>
      <c r="H295" s="10" t="e">
        <f>(SUMIF(CSV!$A:$A,$A295,CSV!$U:$U)  + SUMIF(CSV!$B:$B,$A295,CSV!$V:$V) )/$D295</f>
        <v>#DIV/0!</v>
      </c>
      <c r="I295" s="6" t="e">
        <f>SUMIF(CSV!$A:$A,$A295,CSV!$U:$U)/$B295</f>
        <v>#DIV/0!</v>
      </c>
      <c r="J295" s="6" t="e">
        <f>SUMIF(CSV!$B:$B,$A295,CSV!$V:$V)/$C295</f>
        <v>#DIV/0!</v>
      </c>
      <c r="K295" s="10" t="e">
        <f>(SUMIF(CSV!$A:$A,$A295,CSV!$W:$W)  + SUMIF(CSV!$B:$B,$A295,CSV!$X:$X) )/$D295</f>
        <v>#DIV/0!</v>
      </c>
      <c r="L295" s="6" t="e">
        <f>SUMIF(CSV!$A:$A,$A295,CSV!$W:$W)/$B295</f>
        <v>#DIV/0!</v>
      </c>
      <c r="M295" s="6" t="e">
        <f>SUMIF(CSV!$B:$B,$A295,CSV!$X:$X)/$C295</f>
        <v>#DIV/0!</v>
      </c>
      <c r="N295" s="11" t="e">
        <f>(COUNTIFS(CSV!$A:$A,$A295,CSV!$Y:$Y,"&gt;8") +COUNTIFS(CSV!$B:$B,$A295,CSV!$Y:$Y,"&gt;8"))/$D295</f>
        <v>#DIV/0!</v>
      </c>
      <c r="O295" s="8" t="e">
        <f>COUNTIFS(CSV!$A:$A,$A295,CSV!$Y:$Y,"&gt;8")/$B295</f>
        <v>#DIV/0!</v>
      </c>
      <c r="P295" s="8" t="e">
        <f>COUNTIFS(CSV!$B:$B,$A295,CSV!$Y:$Y,"&gt;8")/$C295</f>
        <v>#DIV/0!</v>
      </c>
      <c r="Q295" s="11" t="e">
        <f>(COUNTIFS(CSV!$A:$A,$A295,CSV!$Y:$Y,"&gt;10") +COUNTIFS(CSV!$B:$B,$A295,CSV!$Y:$Y,"&gt;10"))/$D295</f>
        <v>#DIV/0!</v>
      </c>
      <c r="R295" s="8" t="e">
        <f>COUNTIFS(CSV!$A:$A,$A295,CSV!$Y:$Y,"&gt;10")/$B295</f>
        <v>#DIV/0!</v>
      </c>
      <c r="S295" s="8" t="e">
        <f>COUNTIFS(CSV!$B:$B,$A295,CSV!$Y:$Y,"&gt;10")/$C295</f>
        <v>#DIV/0!</v>
      </c>
      <c r="T295" s="11" t="e">
        <f>(COUNTIFS(CSV!$A:$A,$A295,CSV!$Y:$Y,"&lt;12") +COUNTIFS(CSV!$B:$B,$A295,CSV!$Y:$Y,"&lt;12"))/$D295</f>
        <v>#DIV/0!</v>
      </c>
      <c r="U295" s="8" t="e">
        <f>COUNTIFS(CSV!$A:$A,$A295,CSV!$Y:$Y,"&lt;12")/$B295</f>
        <v>#DIV/0!</v>
      </c>
      <c r="V295" s="8" t="e">
        <f>COUNTIFS(CSV!$B:$B,$A295,CSV!$Y:$Y,"&lt;12")/$C295</f>
        <v>#DIV/0!</v>
      </c>
    </row>
    <row r="296" spans="1:22" x14ac:dyDescent="0.3">
      <c r="A296" t="s">
        <v>418</v>
      </c>
      <c r="B296" s="9">
        <f>COUNTIF(CSV!A:A,A296)</f>
        <v>0</v>
      </c>
      <c r="C296" s="4">
        <f>COUNTIF(CSV!B:B,A296)</f>
        <v>0</v>
      </c>
      <c r="D296" s="4">
        <f t="shared" si="8"/>
        <v>0</v>
      </c>
      <c r="E296" s="10" t="e">
        <f>(SUMIF(CSV!$A:$A,$A296,CSV!$Y:$Y)  + SUMIF(CSV!$B:$B,$A296,CSV!$Y:$Y) )/$D296</f>
        <v>#DIV/0!</v>
      </c>
      <c r="F296" s="6" t="e">
        <f>SUMIF(CSV!$A:$A,$A296,CSV!$Y:$Y)/$B296</f>
        <v>#DIV/0!</v>
      </c>
      <c r="G296" s="6" t="e">
        <f>SUMIF(CSV!$B:$B,$A296,CSV!$Y:$Y)/$C296</f>
        <v>#DIV/0!</v>
      </c>
      <c r="H296" s="10" t="e">
        <f>(SUMIF(CSV!$A:$A,$A296,CSV!$U:$U)  + SUMIF(CSV!$B:$B,$A296,CSV!$V:$V) )/$D296</f>
        <v>#DIV/0!</v>
      </c>
      <c r="I296" s="6" t="e">
        <f>SUMIF(CSV!$A:$A,$A296,CSV!$U:$U)/$B296</f>
        <v>#DIV/0!</v>
      </c>
      <c r="J296" s="6" t="e">
        <f>SUMIF(CSV!$B:$B,$A296,CSV!$V:$V)/$C296</f>
        <v>#DIV/0!</v>
      </c>
      <c r="K296" s="10" t="e">
        <f>(SUMIF(CSV!$A:$A,$A296,CSV!$W:$W)  + SUMIF(CSV!$B:$B,$A296,CSV!$X:$X) )/$D296</f>
        <v>#DIV/0!</v>
      </c>
      <c r="L296" s="6" t="e">
        <f>SUMIF(CSV!$A:$A,$A296,CSV!$W:$W)/$B296</f>
        <v>#DIV/0!</v>
      </c>
      <c r="M296" s="6" t="e">
        <f>SUMIF(CSV!$B:$B,$A296,CSV!$X:$X)/$C296</f>
        <v>#DIV/0!</v>
      </c>
      <c r="N296" s="11" t="e">
        <f>(COUNTIFS(CSV!$A:$A,$A296,CSV!$Y:$Y,"&gt;8") +COUNTIFS(CSV!$B:$B,$A296,CSV!$Y:$Y,"&gt;8"))/$D296</f>
        <v>#DIV/0!</v>
      </c>
      <c r="O296" s="8" t="e">
        <f>COUNTIFS(CSV!$A:$A,$A296,CSV!$Y:$Y,"&gt;8")/$B296</f>
        <v>#DIV/0!</v>
      </c>
      <c r="P296" s="8" t="e">
        <f>COUNTIFS(CSV!$B:$B,$A296,CSV!$Y:$Y,"&gt;8")/$C296</f>
        <v>#DIV/0!</v>
      </c>
      <c r="Q296" s="11" t="e">
        <f>(COUNTIFS(CSV!$A:$A,$A296,CSV!$Y:$Y,"&gt;10") +COUNTIFS(CSV!$B:$B,$A296,CSV!$Y:$Y,"&gt;10"))/$D296</f>
        <v>#DIV/0!</v>
      </c>
      <c r="R296" s="8" t="e">
        <f>COUNTIFS(CSV!$A:$A,$A296,CSV!$Y:$Y,"&gt;10")/$B296</f>
        <v>#DIV/0!</v>
      </c>
      <c r="S296" s="8" t="e">
        <f>COUNTIFS(CSV!$B:$B,$A296,CSV!$Y:$Y,"&gt;10")/$C296</f>
        <v>#DIV/0!</v>
      </c>
      <c r="T296" s="11" t="e">
        <f>(COUNTIFS(CSV!$A:$A,$A296,CSV!$Y:$Y,"&lt;12") +COUNTIFS(CSV!$B:$B,$A296,CSV!$Y:$Y,"&lt;12"))/$D296</f>
        <v>#DIV/0!</v>
      </c>
      <c r="U296" s="8" t="e">
        <f>COUNTIFS(CSV!$A:$A,$A296,CSV!$Y:$Y,"&lt;12")/$B296</f>
        <v>#DIV/0!</v>
      </c>
      <c r="V296" s="8" t="e">
        <f>COUNTIFS(CSV!$B:$B,$A296,CSV!$Y:$Y,"&lt;12")/$C296</f>
        <v>#DIV/0!</v>
      </c>
    </row>
    <row r="297" spans="1:22" x14ac:dyDescent="0.3">
      <c r="A297" t="s">
        <v>434</v>
      </c>
      <c r="B297" s="9">
        <f>COUNTIF(CSV!A:A,A297)</f>
        <v>0</v>
      </c>
      <c r="C297" s="4">
        <f>COUNTIF(CSV!B:B,A297)</f>
        <v>0</v>
      </c>
      <c r="D297" s="4">
        <f t="shared" si="8"/>
        <v>0</v>
      </c>
      <c r="E297" s="10" t="e">
        <f>(SUMIF(CSV!$A:$A,$A297,CSV!$Y:$Y)  + SUMIF(CSV!$B:$B,$A297,CSV!$Y:$Y) )/$D297</f>
        <v>#DIV/0!</v>
      </c>
      <c r="F297" s="6" t="e">
        <f>SUMIF(CSV!$A:$A,$A297,CSV!$Y:$Y)/$B297</f>
        <v>#DIV/0!</v>
      </c>
      <c r="G297" s="6" t="e">
        <f>SUMIF(CSV!$B:$B,$A297,CSV!$Y:$Y)/$C297</f>
        <v>#DIV/0!</v>
      </c>
      <c r="H297" s="10" t="e">
        <f>(SUMIF(CSV!$A:$A,$A297,CSV!$U:$U)  + SUMIF(CSV!$B:$B,$A297,CSV!$V:$V) )/$D297</f>
        <v>#DIV/0!</v>
      </c>
      <c r="I297" s="6" t="e">
        <f>SUMIF(CSV!$A:$A,$A297,CSV!$U:$U)/$B297</f>
        <v>#DIV/0!</v>
      </c>
      <c r="J297" s="6" t="e">
        <f>SUMIF(CSV!$B:$B,$A297,CSV!$V:$V)/$C297</f>
        <v>#DIV/0!</v>
      </c>
      <c r="K297" s="10" t="e">
        <f>(SUMIF(CSV!$A:$A,$A297,CSV!$W:$W)  + SUMIF(CSV!$B:$B,$A297,CSV!$X:$X) )/$D297</f>
        <v>#DIV/0!</v>
      </c>
      <c r="L297" s="6" t="e">
        <f>SUMIF(CSV!$A:$A,$A297,CSV!$W:$W)/$B297</f>
        <v>#DIV/0!</v>
      </c>
      <c r="M297" s="6" t="e">
        <f>SUMIF(CSV!$B:$B,$A297,CSV!$X:$X)/$C297</f>
        <v>#DIV/0!</v>
      </c>
      <c r="N297" s="11" t="e">
        <f>(COUNTIFS(CSV!$A:$A,$A297,CSV!$Y:$Y,"&gt;8") +COUNTIFS(CSV!$B:$B,$A297,CSV!$Y:$Y,"&gt;8"))/$D297</f>
        <v>#DIV/0!</v>
      </c>
      <c r="O297" s="8" t="e">
        <f>COUNTIFS(CSV!$A:$A,$A297,CSV!$Y:$Y,"&gt;8")/$B297</f>
        <v>#DIV/0!</v>
      </c>
      <c r="P297" s="8" t="e">
        <f>COUNTIFS(CSV!$B:$B,$A297,CSV!$Y:$Y,"&gt;8")/$C297</f>
        <v>#DIV/0!</v>
      </c>
      <c r="Q297" s="11" t="e">
        <f>(COUNTIFS(CSV!$A:$A,$A297,CSV!$Y:$Y,"&gt;10") +COUNTIFS(CSV!$B:$B,$A297,CSV!$Y:$Y,"&gt;10"))/$D297</f>
        <v>#DIV/0!</v>
      </c>
      <c r="R297" s="8" t="e">
        <f>COUNTIFS(CSV!$A:$A,$A297,CSV!$Y:$Y,"&gt;10")/$B297</f>
        <v>#DIV/0!</v>
      </c>
      <c r="S297" s="8" t="e">
        <f>COUNTIFS(CSV!$B:$B,$A297,CSV!$Y:$Y,"&gt;10")/$C297</f>
        <v>#DIV/0!</v>
      </c>
      <c r="T297" s="11" t="e">
        <f>(COUNTIFS(CSV!$A:$A,$A297,CSV!$Y:$Y,"&lt;12") +COUNTIFS(CSV!$B:$B,$A297,CSV!$Y:$Y,"&lt;12"))/$D297</f>
        <v>#DIV/0!</v>
      </c>
      <c r="U297" s="8" t="e">
        <f>COUNTIFS(CSV!$A:$A,$A297,CSV!$Y:$Y,"&lt;12")/$B297</f>
        <v>#DIV/0!</v>
      </c>
      <c r="V297" s="8" t="e">
        <f>COUNTIFS(CSV!$B:$B,$A297,CSV!$Y:$Y,"&lt;12")/$C297</f>
        <v>#DIV/0!</v>
      </c>
    </row>
    <row r="298" spans="1:22" x14ac:dyDescent="0.3">
      <c r="A298" t="s">
        <v>421</v>
      </c>
      <c r="B298" s="9">
        <f>COUNTIF(CSV!A:A,A298)</f>
        <v>0</v>
      </c>
      <c r="C298" s="4">
        <f>COUNTIF(CSV!B:B,A298)</f>
        <v>0</v>
      </c>
      <c r="D298" s="4">
        <f t="shared" si="8"/>
        <v>0</v>
      </c>
      <c r="E298" s="10" t="e">
        <f>(SUMIF(CSV!$A:$A,$A298,CSV!$Y:$Y)  + SUMIF(CSV!$B:$B,$A298,CSV!$Y:$Y) )/$D298</f>
        <v>#DIV/0!</v>
      </c>
      <c r="F298" s="6" t="e">
        <f>SUMIF(CSV!$A:$A,$A298,CSV!$Y:$Y)/$B298</f>
        <v>#DIV/0!</v>
      </c>
      <c r="G298" s="6" t="e">
        <f>SUMIF(CSV!$B:$B,$A298,CSV!$Y:$Y)/$C298</f>
        <v>#DIV/0!</v>
      </c>
      <c r="H298" s="10" t="e">
        <f>(SUMIF(CSV!$A:$A,$A298,CSV!$U:$U)  + SUMIF(CSV!$B:$B,$A298,CSV!$V:$V) )/$D298</f>
        <v>#DIV/0!</v>
      </c>
      <c r="I298" s="6" t="e">
        <f>SUMIF(CSV!$A:$A,$A298,CSV!$U:$U)/$B298</f>
        <v>#DIV/0!</v>
      </c>
      <c r="J298" s="6" t="e">
        <f>SUMIF(CSV!$B:$B,$A298,CSV!$V:$V)/$C298</f>
        <v>#DIV/0!</v>
      </c>
      <c r="K298" s="10" t="e">
        <f>(SUMIF(CSV!$A:$A,$A298,CSV!$W:$W)  + SUMIF(CSV!$B:$B,$A298,CSV!$X:$X) )/$D298</f>
        <v>#DIV/0!</v>
      </c>
      <c r="L298" s="6" t="e">
        <f>SUMIF(CSV!$A:$A,$A298,CSV!$W:$W)/$B298</f>
        <v>#DIV/0!</v>
      </c>
      <c r="M298" s="6" t="e">
        <f>SUMIF(CSV!$B:$B,$A298,CSV!$X:$X)/$C298</f>
        <v>#DIV/0!</v>
      </c>
      <c r="N298" s="11" t="e">
        <f>(COUNTIFS(CSV!$A:$A,$A298,CSV!$Y:$Y,"&gt;8") +COUNTIFS(CSV!$B:$B,$A298,CSV!$Y:$Y,"&gt;8"))/$D298</f>
        <v>#DIV/0!</v>
      </c>
      <c r="O298" s="8" t="e">
        <f>COUNTIFS(CSV!$A:$A,$A298,CSV!$Y:$Y,"&gt;8")/$B298</f>
        <v>#DIV/0!</v>
      </c>
      <c r="P298" s="8" t="e">
        <f>COUNTIFS(CSV!$B:$B,$A298,CSV!$Y:$Y,"&gt;8")/$C298</f>
        <v>#DIV/0!</v>
      </c>
      <c r="Q298" s="11" t="e">
        <f>(COUNTIFS(CSV!$A:$A,$A298,CSV!$Y:$Y,"&gt;10") +COUNTIFS(CSV!$B:$B,$A298,CSV!$Y:$Y,"&gt;10"))/$D298</f>
        <v>#DIV/0!</v>
      </c>
      <c r="R298" s="8" t="e">
        <f>COUNTIFS(CSV!$A:$A,$A298,CSV!$Y:$Y,"&gt;10")/$B298</f>
        <v>#DIV/0!</v>
      </c>
      <c r="S298" s="8" t="e">
        <f>COUNTIFS(CSV!$B:$B,$A298,CSV!$Y:$Y,"&gt;10")/$C298</f>
        <v>#DIV/0!</v>
      </c>
      <c r="T298" s="11" t="e">
        <f>(COUNTIFS(CSV!$A:$A,$A298,CSV!$Y:$Y,"&lt;12") +COUNTIFS(CSV!$B:$B,$A298,CSV!$Y:$Y,"&lt;12"))/$D298</f>
        <v>#DIV/0!</v>
      </c>
      <c r="U298" s="8" t="e">
        <f>COUNTIFS(CSV!$A:$A,$A298,CSV!$Y:$Y,"&lt;12")/$B298</f>
        <v>#DIV/0!</v>
      </c>
      <c r="V298" s="8" t="e">
        <f>COUNTIFS(CSV!$B:$B,$A298,CSV!$Y:$Y,"&lt;12")/$C298</f>
        <v>#DIV/0!</v>
      </c>
    </row>
    <row r="299" spans="1:22" x14ac:dyDescent="0.3">
      <c r="A299" t="s">
        <v>419</v>
      </c>
      <c r="B299" s="9">
        <f>COUNTIF(CSV!A:A,A299)</f>
        <v>0</v>
      </c>
      <c r="C299" s="4">
        <f>COUNTIF(CSV!B:B,A299)</f>
        <v>0</v>
      </c>
      <c r="D299" s="4">
        <f t="shared" si="8"/>
        <v>0</v>
      </c>
      <c r="E299" s="10" t="e">
        <f>(SUMIF(CSV!$A:$A,$A299,CSV!$Y:$Y)  + SUMIF(CSV!$B:$B,$A299,CSV!$Y:$Y) )/$D299</f>
        <v>#DIV/0!</v>
      </c>
      <c r="F299" s="6" t="e">
        <f>SUMIF(CSV!$A:$A,$A299,CSV!$Y:$Y)/$B299</f>
        <v>#DIV/0!</v>
      </c>
      <c r="G299" s="6" t="e">
        <f>SUMIF(CSV!$B:$B,$A299,CSV!$Y:$Y)/$C299</f>
        <v>#DIV/0!</v>
      </c>
      <c r="H299" s="10" t="e">
        <f>(SUMIF(CSV!$A:$A,$A299,CSV!$U:$U)  + SUMIF(CSV!$B:$B,$A299,CSV!$V:$V) )/$D299</f>
        <v>#DIV/0!</v>
      </c>
      <c r="I299" s="6" t="e">
        <f>SUMIF(CSV!$A:$A,$A299,CSV!$U:$U)/$B299</f>
        <v>#DIV/0!</v>
      </c>
      <c r="J299" s="6" t="e">
        <f>SUMIF(CSV!$B:$B,$A299,CSV!$V:$V)/$C299</f>
        <v>#DIV/0!</v>
      </c>
      <c r="K299" s="10" t="e">
        <f>(SUMIF(CSV!$A:$A,$A299,CSV!$W:$W)  + SUMIF(CSV!$B:$B,$A299,CSV!$X:$X) )/$D299</f>
        <v>#DIV/0!</v>
      </c>
      <c r="L299" s="6" t="e">
        <f>SUMIF(CSV!$A:$A,$A299,CSV!$W:$W)/$B299</f>
        <v>#DIV/0!</v>
      </c>
      <c r="M299" s="6" t="e">
        <f>SUMIF(CSV!$B:$B,$A299,CSV!$X:$X)/$C299</f>
        <v>#DIV/0!</v>
      </c>
      <c r="N299" s="11" t="e">
        <f>(COUNTIFS(CSV!$A:$A,$A299,CSV!$Y:$Y,"&gt;8") +COUNTIFS(CSV!$B:$B,$A299,CSV!$Y:$Y,"&gt;8"))/$D299</f>
        <v>#DIV/0!</v>
      </c>
      <c r="O299" s="8" t="e">
        <f>COUNTIFS(CSV!$A:$A,$A299,CSV!$Y:$Y,"&gt;8")/$B299</f>
        <v>#DIV/0!</v>
      </c>
      <c r="P299" s="8" t="e">
        <f>COUNTIFS(CSV!$B:$B,$A299,CSV!$Y:$Y,"&gt;8")/$C299</f>
        <v>#DIV/0!</v>
      </c>
      <c r="Q299" s="11" t="e">
        <f>(COUNTIFS(CSV!$A:$A,$A299,CSV!$Y:$Y,"&gt;10") +COUNTIFS(CSV!$B:$B,$A299,CSV!$Y:$Y,"&gt;10"))/$D299</f>
        <v>#DIV/0!</v>
      </c>
      <c r="R299" s="8" t="e">
        <f>COUNTIFS(CSV!$A:$A,$A299,CSV!$Y:$Y,"&gt;10")/$B299</f>
        <v>#DIV/0!</v>
      </c>
      <c r="S299" s="8" t="e">
        <f>COUNTIFS(CSV!$B:$B,$A299,CSV!$Y:$Y,"&gt;10")/$C299</f>
        <v>#DIV/0!</v>
      </c>
      <c r="T299" s="11" t="e">
        <f>(COUNTIFS(CSV!$A:$A,$A299,CSV!$Y:$Y,"&lt;12") +COUNTIFS(CSV!$B:$B,$A299,CSV!$Y:$Y,"&lt;12"))/$D299</f>
        <v>#DIV/0!</v>
      </c>
      <c r="U299" s="8" t="e">
        <f>COUNTIFS(CSV!$A:$A,$A299,CSV!$Y:$Y,"&lt;12")/$B299</f>
        <v>#DIV/0!</v>
      </c>
      <c r="V299" s="8" t="e">
        <f>COUNTIFS(CSV!$B:$B,$A299,CSV!$Y:$Y,"&lt;12")/$C299</f>
        <v>#DIV/0!</v>
      </c>
    </row>
    <row r="300" spans="1:22" x14ac:dyDescent="0.3">
      <c r="A300" t="s">
        <v>422</v>
      </c>
      <c r="B300" s="9">
        <f>COUNTIF(CSV!A:A,A300)</f>
        <v>0</v>
      </c>
      <c r="C300" s="4">
        <f>COUNTIF(CSV!B:B,A300)</f>
        <v>0</v>
      </c>
      <c r="D300" s="4">
        <f t="shared" si="8"/>
        <v>0</v>
      </c>
      <c r="E300" s="10" t="e">
        <f>(SUMIF(CSV!$A:$A,$A300,CSV!$Y:$Y)  + SUMIF(CSV!$B:$B,$A300,CSV!$Y:$Y) )/$D300</f>
        <v>#DIV/0!</v>
      </c>
      <c r="F300" s="6" t="e">
        <f>SUMIF(CSV!$A:$A,$A300,CSV!$Y:$Y)/$B300</f>
        <v>#DIV/0!</v>
      </c>
      <c r="G300" s="6" t="e">
        <f>SUMIF(CSV!$B:$B,$A300,CSV!$Y:$Y)/$C300</f>
        <v>#DIV/0!</v>
      </c>
      <c r="H300" s="10" t="e">
        <f>(SUMIF(CSV!$A:$A,$A300,CSV!$U:$U)  + SUMIF(CSV!$B:$B,$A300,CSV!$V:$V) )/$D300</f>
        <v>#DIV/0!</v>
      </c>
      <c r="I300" s="6" t="e">
        <f>SUMIF(CSV!$A:$A,$A300,CSV!$U:$U)/$B300</f>
        <v>#DIV/0!</v>
      </c>
      <c r="J300" s="6" t="e">
        <f>SUMIF(CSV!$B:$B,$A300,CSV!$V:$V)/$C300</f>
        <v>#DIV/0!</v>
      </c>
      <c r="K300" s="10" t="e">
        <f>(SUMIF(CSV!$A:$A,$A300,CSV!$W:$W)  + SUMIF(CSV!$B:$B,$A300,CSV!$X:$X) )/$D300</f>
        <v>#DIV/0!</v>
      </c>
      <c r="L300" s="6" t="e">
        <f>SUMIF(CSV!$A:$A,$A300,CSV!$W:$W)/$B300</f>
        <v>#DIV/0!</v>
      </c>
      <c r="M300" s="6" t="e">
        <f>SUMIF(CSV!$B:$B,$A300,CSV!$X:$X)/$C300</f>
        <v>#DIV/0!</v>
      </c>
      <c r="N300" s="11" t="e">
        <f>(COUNTIFS(CSV!$A:$A,$A300,CSV!$Y:$Y,"&gt;8") +COUNTIFS(CSV!$B:$B,$A300,CSV!$Y:$Y,"&gt;8"))/$D300</f>
        <v>#DIV/0!</v>
      </c>
      <c r="O300" s="8" t="e">
        <f>COUNTIFS(CSV!$A:$A,$A300,CSV!$Y:$Y,"&gt;8")/$B300</f>
        <v>#DIV/0!</v>
      </c>
      <c r="P300" s="8" t="e">
        <f>COUNTIFS(CSV!$B:$B,$A300,CSV!$Y:$Y,"&gt;8")/$C300</f>
        <v>#DIV/0!</v>
      </c>
      <c r="Q300" s="11" t="e">
        <f>(COUNTIFS(CSV!$A:$A,$A300,CSV!$Y:$Y,"&gt;10") +COUNTIFS(CSV!$B:$B,$A300,CSV!$Y:$Y,"&gt;10"))/$D300</f>
        <v>#DIV/0!</v>
      </c>
      <c r="R300" s="8" t="e">
        <f>COUNTIFS(CSV!$A:$A,$A300,CSV!$Y:$Y,"&gt;10")/$B300</f>
        <v>#DIV/0!</v>
      </c>
      <c r="S300" s="8" t="e">
        <f>COUNTIFS(CSV!$B:$B,$A300,CSV!$Y:$Y,"&gt;10")/$C300</f>
        <v>#DIV/0!</v>
      </c>
      <c r="T300" s="11" t="e">
        <f>(COUNTIFS(CSV!$A:$A,$A300,CSV!$Y:$Y,"&lt;12") +COUNTIFS(CSV!$B:$B,$A300,CSV!$Y:$Y,"&lt;12"))/$D300</f>
        <v>#DIV/0!</v>
      </c>
      <c r="U300" s="8" t="e">
        <f>COUNTIFS(CSV!$A:$A,$A300,CSV!$Y:$Y,"&lt;12")/$B300</f>
        <v>#DIV/0!</v>
      </c>
      <c r="V300" s="8" t="e">
        <f>COUNTIFS(CSV!$B:$B,$A300,CSV!$Y:$Y,"&lt;12")/$C300</f>
        <v>#DIV/0!</v>
      </c>
    </row>
    <row r="301" spans="1:22" x14ac:dyDescent="0.3">
      <c r="A301" t="s">
        <v>424</v>
      </c>
      <c r="B301" s="9">
        <f>COUNTIF(CSV!A:A,A301)</f>
        <v>0</v>
      </c>
      <c r="C301" s="4">
        <f>COUNTIF(CSV!B:B,A301)</f>
        <v>0</v>
      </c>
      <c r="D301" s="4">
        <f t="shared" si="8"/>
        <v>0</v>
      </c>
      <c r="E301" s="10" t="e">
        <f>(SUMIF(CSV!$A:$A,$A301,CSV!$Y:$Y)  + SUMIF(CSV!$B:$B,$A301,CSV!$Y:$Y) )/$D301</f>
        <v>#DIV/0!</v>
      </c>
      <c r="F301" s="6" t="e">
        <f>SUMIF(CSV!$A:$A,$A301,CSV!$Y:$Y)/$B301</f>
        <v>#DIV/0!</v>
      </c>
      <c r="G301" s="6" t="e">
        <f>SUMIF(CSV!$B:$B,$A301,CSV!$Y:$Y)/$C301</f>
        <v>#DIV/0!</v>
      </c>
      <c r="H301" s="10" t="e">
        <f>(SUMIF(CSV!$A:$A,$A301,CSV!$U:$U)  + SUMIF(CSV!$B:$B,$A301,CSV!$V:$V) )/$D301</f>
        <v>#DIV/0!</v>
      </c>
      <c r="I301" s="6" t="e">
        <f>SUMIF(CSV!$A:$A,$A301,CSV!$U:$U)/$B301</f>
        <v>#DIV/0!</v>
      </c>
      <c r="J301" s="6" t="e">
        <f>SUMIF(CSV!$B:$B,$A301,CSV!$V:$V)/$C301</f>
        <v>#DIV/0!</v>
      </c>
      <c r="K301" s="10" t="e">
        <f>(SUMIF(CSV!$A:$A,$A301,CSV!$W:$W)  + SUMIF(CSV!$B:$B,$A301,CSV!$X:$X) )/$D301</f>
        <v>#DIV/0!</v>
      </c>
      <c r="L301" s="6" t="e">
        <f>SUMIF(CSV!$A:$A,$A301,CSV!$W:$W)/$B301</f>
        <v>#DIV/0!</v>
      </c>
      <c r="M301" s="6" t="e">
        <f>SUMIF(CSV!$B:$B,$A301,CSV!$X:$X)/$C301</f>
        <v>#DIV/0!</v>
      </c>
      <c r="N301" s="11" t="e">
        <f>(COUNTIFS(CSV!$A:$A,$A301,CSV!$Y:$Y,"&gt;8") +COUNTIFS(CSV!$B:$B,$A301,CSV!$Y:$Y,"&gt;8"))/$D301</f>
        <v>#DIV/0!</v>
      </c>
      <c r="O301" s="8" t="e">
        <f>COUNTIFS(CSV!$A:$A,$A301,CSV!$Y:$Y,"&gt;8")/$B301</f>
        <v>#DIV/0!</v>
      </c>
      <c r="P301" s="8" t="e">
        <f>COUNTIFS(CSV!$B:$B,$A301,CSV!$Y:$Y,"&gt;8")/$C301</f>
        <v>#DIV/0!</v>
      </c>
      <c r="Q301" s="11" t="e">
        <f>(COUNTIFS(CSV!$A:$A,$A301,CSV!$Y:$Y,"&gt;10") +COUNTIFS(CSV!$B:$B,$A301,CSV!$Y:$Y,"&gt;10"))/$D301</f>
        <v>#DIV/0!</v>
      </c>
      <c r="R301" s="8" t="e">
        <f>COUNTIFS(CSV!$A:$A,$A301,CSV!$Y:$Y,"&gt;10")/$B301</f>
        <v>#DIV/0!</v>
      </c>
      <c r="S301" s="8" t="e">
        <f>COUNTIFS(CSV!$B:$B,$A301,CSV!$Y:$Y,"&gt;10")/$C301</f>
        <v>#DIV/0!</v>
      </c>
      <c r="T301" s="11" t="e">
        <f>(COUNTIFS(CSV!$A:$A,$A301,CSV!$Y:$Y,"&lt;12") +COUNTIFS(CSV!$B:$B,$A301,CSV!$Y:$Y,"&lt;12"))/$D301</f>
        <v>#DIV/0!</v>
      </c>
      <c r="U301" s="8" t="e">
        <f>COUNTIFS(CSV!$A:$A,$A301,CSV!$Y:$Y,"&lt;12")/$B301</f>
        <v>#DIV/0!</v>
      </c>
      <c r="V301" s="8" t="e">
        <f>COUNTIFS(CSV!$B:$B,$A301,CSV!$Y:$Y,"&lt;12")/$C301</f>
        <v>#DIV/0!</v>
      </c>
    </row>
    <row r="302" spans="1:22" x14ac:dyDescent="0.3">
      <c r="A302" t="s">
        <v>420</v>
      </c>
      <c r="B302" s="9">
        <f>COUNTIF(CSV!A:A,A302)</f>
        <v>0</v>
      </c>
      <c r="C302" s="4">
        <f>COUNTIF(CSV!B:B,A302)</f>
        <v>0</v>
      </c>
      <c r="D302" s="4">
        <f t="shared" si="8"/>
        <v>0</v>
      </c>
      <c r="E302" s="10" t="e">
        <f>(SUMIF(CSV!$A:$A,$A302,CSV!$Y:$Y)  + SUMIF(CSV!$B:$B,$A302,CSV!$Y:$Y) )/$D302</f>
        <v>#DIV/0!</v>
      </c>
      <c r="F302" s="6" t="e">
        <f>SUMIF(CSV!$A:$A,$A302,CSV!$Y:$Y)/$B302</f>
        <v>#DIV/0!</v>
      </c>
      <c r="G302" s="6" t="e">
        <f>SUMIF(CSV!$B:$B,$A302,CSV!$Y:$Y)/$C302</f>
        <v>#DIV/0!</v>
      </c>
      <c r="H302" s="10" t="e">
        <f>(SUMIF(CSV!$A:$A,$A302,CSV!$U:$U)  + SUMIF(CSV!$B:$B,$A302,CSV!$V:$V) )/$D302</f>
        <v>#DIV/0!</v>
      </c>
      <c r="I302" s="6" t="e">
        <f>SUMIF(CSV!$A:$A,$A302,CSV!$U:$U)/$B302</f>
        <v>#DIV/0!</v>
      </c>
      <c r="J302" s="6" t="e">
        <f>SUMIF(CSV!$B:$B,$A302,CSV!$V:$V)/$C302</f>
        <v>#DIV/0!</v>
      </c>
      <c r="K302" s="10" t="e">
        <f>(SUMIF(CSV!$A:$A,$A302,CSV!$W:$W)  + SUMIF(CSV!$B:$B,$A302,CSV!$X:$X) )/$D302</f>
        <v>#DIV/0!</v>
      </c>
      <c r="L302" s="6" t="e">
        <f>SUMIF(CSV!$A:$A,$A302,CSV!$W:$W)/$B302</f>
        <v>#DIV/0!</v>
      </c>
      <c r="M302" s="6" t="e">
        <f>SUMIF(CSV!$B:$B,$A302,CSV!$X:$X)/$C302</f>
        <v>#DIV/0!</v>
      </c>
      <c r="N302" s="11" t="e">
        <f>(COUNTIFS(CSV!$A:$A,$A302,CSV!$Y:$Y,"&gt;8") +COUNTIFS(CSV!$B:$B,$A302,CSV!$Y:$Y,"&gt;8"))/$D302</f>
        <v>#DIV/0!</v>
      </c>
      <c r="O302" s="8" t="e">
        <f>COUNTIFS(CSV!$A:$A,$A302,CSV!$Y:$Y,"&gt;8")/$B302</f>
        <v>#DIV/0!</v>
      </c>
      <c r="P302" s="8" t="e">
        <f>COUNTIFS(CSV!$B:$B,$A302,CSV!$Y:$Y,"&gt;8")/$C302</f>
        <v>#DIV/0!</v>
      </c>
      <c r="Q302" s="11" t="e">
        <f>(COUNTIFS(CSV!$A:$A,$A302,CSV!$Y:$Y,"&gt;10") +COUNTIFS(CSV!$B:$B,$A302,CSV!$Y:$Y,"&gt;10"))/$D302</f>
        <v>#DIV/0!</v>
      </c>
      <c r="R302" s="8" t="e">
        <f>COUNTIFS(CSV!$A:$A,$A302,CSV!$Y:$Y,"&gt;10")/$B302</f>
        <v>#DIV/0!</v>
      </c>
      <c r="S302" s="8" t="e">
        <f>COUNTIFS(CSV!$B:$B,$A302,CSV!$Y:$Y,"&gt;10")/$C302</f>
        <v>#DIV/0!</v>
      </c>
      <c r="T302" s="11" t="e">
        <f>(COUNTIFS(CSV!$A:$A,$A302,CSV!$Y:$Y,"&lt;12") +COUNTIFS(CSV!$B:$B,$A302,CSV!$Y:$Y,"&lt;12"))/$D302</f>
        <v>#DIV/0!</v>
      </c>
      <c r="U302" s="8" t="e">
        <f>COUNTIFS(CSV!$A:$A,$A302,CSV!$Y:$Y,"&lt;12")/$B302</f>
        <v>#DIV/0!</v>
      </c>
      <c r="V302" s="8" t="e">
        <f>COUNTIFS(CSV!$B:$B,$A302,CSV!$Y:$Y,"&lt;12")/$C302</f>
        <v>#DIV/0!</v>
      </c>
    </row>
    <row r="303" spans="1:22" x14ac:dyDescent="0.3">
      <c r="A303" t="s">
        <v>429</v>
      </c>
      <c r="B303" s="9">
        <f>COUNTIF(CSV!A:A,A303)</f>
        <v>0</v>
      </c>
      <c r="C303" s="4">
        <f>COUNTIF(CSV!B:B,A303)</f>
        <v>0</v>
      </c>
      <c r="D303" s="4">
        <f t="shared" si="8"/>
        <v>0</v>
      </c>
      <c r="E303" s="10" t="e">
        <f>(SUMIF(CSV!$A:$A,$A303,CSV!$Y:$Y)  + SUMIF(CSV!$B:$B,$A303,CSV!$Y:$Y) )/$D303</f>
        <v>#DIV/0!</v>
      </c>
      <c r="F303" s="6" t="e">
        <f>SUMIF(CSV!$A:$A,$A303,CSV!$Y:$Y)/$B303</f>
        <v>#DIV/0!</v>
      </c>
      <c r="G303" s="6" t="e">
        <f>SUMIF(CSV!$B:$B,$A303,CSV!$Y:$Y)/$C303</f>
        <v>#DIV/0!</v>
      </c>
      <c r="H303" s="10" t="e">
        <f>(SUMIF(CSV!$A:$A,$A303,CSV!$U:$U)  + SUMIF(CSV!$B:$B,$A303,CSV!$V:$V) )/$D303</f>
        <v>#DIV/0!</v>
      </c>
      <c r="I303" s="6" t="e">
        <f>SUMIF(CSV!$A:$A,$A303,CSV!$U:$U)/$B303</f>
        <v>#DIV/0!</v>
      </c>
      <c r="J303" s="6" t="e">
        <f>SUMIF(CSV!$B:$B,$A303,CSV!$V:$V)/$C303</f>
        <v>#DIV/0!</v>
      </c>
      <c r="K303" s="10" t="e">
        <f>(SUMIF(CSV!$A:$A,$A303,CSV!$W:$W)  + SUMIF(CSV!$B:$B,$A303,CSV!$X:$X) )/$D303</f>
        <v>#DIV/0!</v>
      </c>
      <c r="L303" s="6" t="e">
        <f>SUMIF(CSV!$A:$A,$A303,CSV!$W:$W)/$B303</f>
        <v>#DIV/0!</v>
      </c>
      <c r="M303" s="6" t="e">
        <f>SUMIF(CSV!$B:$B,$A303,CSV!$X:$X)/$C303</f>
        <v>#DIV/0!</v>
      </c>
      <c r="N303" s="11" t="e">
        <f>(COUNTIFS(CSV!$A:$A,$A303,CSV!$Y:$Y,"&gt;8") +COUNTIFS(CSV!$B:$B,$A303,CSV!$Y:$Y,"&gt;8"))/$D303</f>
        <v>#DIV/0!</v>
      </c>
      <c r="O303" s="8" t="e">
        <f>COUNTIFS(CSV!$A:$A,$A303,CSV!$Y:$Y,"&gt;8")/$B303</f>
        <v>#DIV/0!</v>
      </c>
      <c r="P303" s="8" t="e">
        <f>COUNTIFS(CSV!$B:$B,$A303,CSV!$Y:$Y,"&gt;8")/$C303</f>
        <v>#DIV/0!</v>
      </c>
      <c r="Q303" s="11" t="e">
        <f>(COUNTIFS(CSV!$A:$A,$A303,CSV!$Y:$Y,"&gt;10") +COUNTIFS(CSV!$B:$B,$A303,CSV!$Y:$Y,"&gt;10"))/$D303</f>
        <v>#DIV/0!</v>
      </c>
      <c r="R303" s="8" t="e">
        <f>COUNTIFS(CSV!$A:$A,$A303,CSV!$Y:$Y,"&gt;10")/$B303</f>
        <v>#DIV/0!</v>
      </c>
      <c r="S303" s="8" t="e">
        <f>COUNTIFS(CSV!$B:$B,$A303,CSV!$Y:$Y,"&gt;10")/$C303</f>
        <v>#DIV/0!</v>
      </c>
      <c r="T303" s="11" t="e">
        <f>(COUNTIFS(CSV!$A:$A,$A303,CSV!$Y:$Y,"&lt;12") +COUNTIFS(CSV!$B:$B,$A303,CSV!$Y:$Y,"&lt;12"))/$D303</f>
        <v>#DIV/0!</v>
      </c>
      <c r="U303" s="8" t="e">
        <f>COUNTIFS(CSV!$A:$A,$A303,CSV!$Y:$Y,"&lt;12")/$B303</f>
        <v>#DIV/0!</v>
      </c>
      <c r="V303" s="8" t="e">
        <f>COUNTIFS(CSV!$B:$B,$A303,CSV!$Y:$Y,"&lt;12")/$C303</f>
        <v>#DIV/0!</v>
      </c>
    </row>
    <row r="304" spans="1:22" x14ac:dyDescent="0.3">
      <c r="A304" t="s">
        <v>423</v>
      </c>
      <c r="B304" s="9">
        <f>COUNTIF(CSV!A:A,A304)</f>
        <v>1</v>
      </c>
      <c r="C304" s="4">
        <f>COUNTIF(CSV!B:B,A304)</f>
        <v>0</v>
      </c>
      <c r="D304" s="4">
        <f t="shared" si="8"/>
        <v>1</v>
      </c>
      <c r="E304" s="10">
        <f>(SUMIF(CSV!$A:$A,$A304,CSV!$Y:$Y)  + SUMIF(CSV!$B:$B,$A304,CSV!$Y:$Y) )/$D304</f>
        <v>0</v>
      </c>
      <c r="F304" s="6">
        <f>SUMIF(CSV!$A:$A,$A304,CSV!$Y:$Y)/$B304</f>
        <v>0</v>
      </c>
      <c r="G304" s="6" t="e">
        <f>SUMIF(CSV!$B:$B,$A304,CSV!$Y:$Y)/$C304</f>
        <v>#DIV/0!</v>
      </c>
      <c r="H304" s="10">
        <f>(SUMIF(CSV!$A:$A,$A304,CSV!$U:$U)  + SUMIF(CSV!$B:$B,$A304,CSV!$V:$V) )/$D304</f>
        <v>0</v>
      </c>
      <c r="I304" s="6">
        <f>SUMIF(CSV!$A:$A,$A304,CSV!$U:$U)/$B304</f>
        <v>0</v>
      </c>
      <c r="J304" s="6" t="e">
        <f>SUMIF(CSV!$B:$B,$A304,CSV!$V:$V)/$C304</f>
        <v>#DIV/0!</v>
      </c>
      <c r="K304" s="10">
        <f>(SUMIF(CSV!$A:$A,$A304,CSV!$W:$W)  + SUMIF(CSV!$B:$B,$A304,CSV!$X:$X) )/$D304</f>
        <v>0</v>
      </c>
      <c r="L304" s="6">
        <f>SUMIF(CSV!$A:$A,$A304,CSV!$W:$W)/$B304</f>
        <v>0</v>
      </c>
      <c r="M304" s="6" t="e">
        <f>SUMIF(CSV!$B:$B,$A304,CSV!$X:$X)/$C304</f>
        <v>#DIV/0!</v>
      </c>
      <c r="N304" s="11">
        <f>(COUNTIFS(CSV!$A:$A,$A304,CSV!$Y:$Y,"&gt;8") +COUNTIFS(CSV!$B:$B,$A304,CSV!$Y:$Y,"&gt;8"))/$D304</f>
        <v>0</v>
      </c>
      <c r="O304" s="8">
        <f>COUNTIFS(CSV!$A:$A,$A304,CSV!$Y:$Y,"&gt;8")/$B304</f>
        <v>0</v>
      </c>
      <c r="P304" s="8" t="e">
        <f>COUNTIFS(CSV!$B:$B,$A304,CSV!$Y:$Y,"&gt;8")/$C304</f>
        <v>#DIV/0!</v>
      </c>
      <c r="Q304" s="11">
        <f>(COUNTIFS(CSV!$A:$A,$A304,CSV!$Y:$Y,"&gt;10") +COUNTIFS(CSV!$B:$B,$A304,CSV!$Y:$Y,"&gt;10"))/$D304</f>
        <v>0</v>
      </c>
      <c r="R304" s="8">
        <f>COUNTIFS(CSV!$A:$A,$A304,CSV!$Y:$Y,"&gt;10")/$B304</f>
        <v>0</v>
      </c>
      <c r="S304" s="8" t="e">
        <f>COUNTIFS(CSV!$B:$B,$A304,CSV!$Y:$Y,"&gt;10")/$C304</f>
        <v>#DIV/0!</v>
      </c>
      <c r="T304" s="11">
        <f>(COUNTIFS(CSV!$A:$A,$A304,CSV!$Y:$Y,"&lt;12") +COUNTIFS(CSV!$B:$B,$A304,CSV!$Y:$Y,"&lt;12"))/$D304</f>
        <v>0</v>
      </c>
      <c r="U304" s="8">
        <f>COUNTIFS(CSV!$A:$A,$A304,CSV!$Y:$Y,"&lt;12")/$B304</f>
        <v>0</v>
      </c>
      <c r="V304" s="8" t="e">
        <f>COUNTIFS(CSV!$B:$B,$A304,CSV!$Y:$Y,"&lt;12")/$C304</f>
        <v>#DIV/0!</v>
      </c>
    </row>
    <row r="305" spans="1:22" x14ac:dyDescent="0.3">
      <c r="A305" t="s">
        <v>447</v>
      </c>
      <c r="B305" s="9">
        <f>COUNTIF(CSV!A:A,A305)</f>
        <v>0</v>
      </c>
      <c r="C305" s="4">
        <f>COUNTIF(CSV!B:B,A305)</f>
        <v>0</v>
      </c>
      <c r="D305" s="4">
        <f t="shared" si="8"/>
        <v>0</v>
      </c>
      <c r="E305" s="10" t="e">
        <f>(SUMIF(CSV!$A:$A,$A305,CSV!$Y:$Y)  + SUMIF(CSV!$B:$B,$A305,CSV!$Y:$Y) )/$D305</f>
        <v>#DIV/0!</v>
      </c>
      <c r="F305" s="6" t="e">
        <f>SUMIF(CSV!$A:$A,$A305,CSV!$Y:$Y)/$B305</f>
        <v>#DIV/0!</v>
      </c>
      <c r="G305" s="6" t="e">
        <f>SUMIF(CSV!$B:$B,$A305,CSV!$Y:$Y)/$C305</f>
        <v>#DIV/0!</v>
      </c>
      <c r="H305" s="10" t="e">
        <f>(SUMIF(CSV!$A:$A,$A305,CSV!$U:$U)  + SUMIF(CSV!$B:$B,$A305,CSV!$V:$V) )/$D305</f>
        <v>#DIV/0!</v>
      </c>
      <c r="I305" s="6" t="e">
        <f>SUMIF(CSV!$A:$A,$A305,CSV!$U:$U)/$B305</f>
        <v>#DIV/0!</v>
      </c>
      <c r="J305" s="6" t="e">
        <f>SUMIF(CSV!$B:$B,$A305,CSV!$V:$V)/$C305</f>
        <v>#DIV/0!</v>
      </c>
      <c r="K305" s="10" t="e">
        <f>(SUMIF(CSV!$A:$A,$A305,CSV!$W:$W)  + SUMIF(CSV!$B:$B,$A305,CSV!$X:$X) )/$D305</f>
        <v>#DIV/0!</v>
      </c>
      <c r="L305" s="6" t="e">
        <f>SUMIF(CSV!$A:$A,$A305,CSV!$W:$W)/$B305</f>
        <v>#DIV/0!</v>
      </c>
      <c r="M305" s="6" t="e">
        <f>SUMIF(CSV!$B:$B,$A305,CSV!$X:$X)/$C305</f>
        <v>#DIV/0!</v>
      </c>
      <c r="N305" s="11" t="e">
        <f>(COUNTIFS(CSV!$A:$A,$A305,CSV!$Y:$Y,"&gt;8") +COUNTIFS(CSV!$B:$B,$A305,CSV!$Y:$Y,"&gt;8"))/$D305</f>
        <v>#DIV/0!</v>
      </c>
      <c r="O305" s="8" t="e">
        <f>COUNTIFS(CSV!$A:$A,$A305,CSV!$Y:$Y,"&gt;8")/$B305</f>
        <v>#DIV/0!</v>
      </c>
      <c r="P305" s="8" t="e">
        <f>COUNTIFS(CSV!$B:$B,$A305,CSV!$Y:$Y,"&gt;8")/$C305</f>
        <v>#DIV/0!</v>
      </c>
      <c r="Q305" s="11" t="e">
        <f>(COUNTIFS(CSV!$A:$A,$A305,CSV!$Y:$Y,"&gt;10") +COUNTIFS(CSV!$B:$B,$A305,CSV!$Y:$Y,"&gt;10"))/$D305</f>
        <v>#DIV/0!</v>
      </c>
      <c r="R305" s="8" t="e">
        <f>COUNTIFS(CSV!$A:$A,$A305,CSV!$Y:$Y,"&gt;10")/$B305</f>
        <v>#DIV/0!</v>
      </c>
      <c r="S305" s="8" t="e">
        <f>COUNTIFS(CSV!$B:$B,$A305,CSV!$Y:$Y,"&gt;10")/$C305</f>
        <v>#DIV/0!</v>
      </c>
      <c r="T305" s="11" t="e">
        <f>(COUNTIFS(CSV!$A:$A,$A305,CSV!$Y:$Y,"&lt;12") +COUNTIFS(CSV!$B:$B,$A305,CSV!$Y:$Y,"&lt;12"))/$D305</f>
        <v>#DIV/0!</v>
      </c>
      <c r="U305" s="8" t="e">
        <f>COUNTIFS(CSV!$A:$A,$A305,CSV!$Y:$Y,"&lt;12")/$B305</f>
        <v>#DIV/0!</v>
      </c>
      <c r="V305" s="8" t="e">
        <f>COUNTIFS(CSV!$B:$B,$A305,CSV!$Y:$Y,"&lt;12")/$C305</f>
        <v>#DIV/0!</v>
      </c>
    </row>
    <row r="306" spans="1:22" x14ac:dyDescent="0.3">
      <c r="A306" t="s">
        <v>437</v>
      </c>
      <c r="B306" s="9">
        <f>COUNTIF(CSV!A:A,A306)</f>
        <v>0</v>
      </c>
      <c r="C306" s="4">
        <f>COUNTIF(CSV!B:B,A306)</f>
        <v>0</v>
      </c>
      <c r="D306" s="4">
        <f t="shared" si="8"/>
        <v>0</v>
      </c>
      <c r="E306" s="10" t="e">
        <f>(SUMIF(CSV!$A:$A,$A306,CSV!$Y:$Y)  + SUMIF(CSV!$B:$B,$A306,CSV!$Y:$Y) )/$D306</f>
        <v>#DIV/0!</v>
      </c>
      <c r="F306" s="6" t="e">
        <f>SUMIF(CSV!$A:$A,$A306,CSV!$Y:$Y)/$B306</f>
        <v>#DIV/0!</v>
      </c>
      <c r="G306" s="6" t="e">
        <f>SUMIF(CSV!$B:$B,$A306,CSV!$Y:$Y)/$C306</f>
        <v>#DIV/0!</v>
      </c>
      <c r="H306" s="10" t="e">
        <f>(SUMIF(CSV!$A:$A,$A306,CSV!$U:$U)  + SUMIF(CSV!$B:$B,$A306,CSV!$V:$V) )/$D306</f>
        <v>#DIV/0!</v>
      </c>
      <c r="I306" s="6" t="e">
        <f>SUMIF(CSV!$A:$A,$A306,CSV!$U:$U)/$B306</f>
        <v>#DIV/0!</v>
      </c>
      <c r="J306" s="6" t="e">
        <f>SUMIF(CSV!$B:$B,$A306,CSV!$V:$V)/$C306</f>
        <v>#DIV/0!</v>
      </c>
      <c r="K306" s="10" t="e">
        <f>(SUMIF(CSV!$A:$A,$A306,CSV!$W:$W)  + SUMIF(CSV!$B:$B,$A306,CSV!$X:$X) )/$D306</f>
        <v>#DIV/0!</v>
      </c>
      <c r="L306" s="6" t="e">
        <f>SUMIF(CSV!$A:$A,$A306,CSV!$W:$W)/$B306</f>
        <v>#DIV/0!</v>
      </c>
      <c r="M306" s="6" t="e">
        <f>SUMIF(CSV!$B:$B,$A306,CSV!$X:$X)/$C306</f>
        <v>#DIV/0!</v>
      </c>
      <c r="N306" s="11" t="e">
        <f>(COUNTIFS(CSV!$A:$A,$A306,CSV!$Y:$Y,"&gt;8") +COUNTIFS(CSV!$B:$B,$A306,CSV!$Y:$Y,"&gt;8"))/$D306</f>
        <v>#DIV/0!</v>
      </c>
      <c r="O306" s="8" t="e">
        <f>COUNTIFS(CSV!$A:$A,$A306,CSV!$Y:$Y,"&gt;8")/$B306</f>
        <v>#DIV/0!</v>
      </c>
      <c r="P306" s="8" t="e">
        <f>COUNTIFS(CSV!$B:$B,$A306,CSV!$Y:$Y,"&gt;8")/$C306</f>
        <v>#DIV/0!</v>
      </c>
      <c r="Q306" s="11" t="e">
        <f>(COUNTIFS(CSV!$A:$A,$A306,CSV!$Y:$Y,"&gt;10") +COUNTIFS(CSV!$B:$B,$A306,CSV!$Y:$Y,"&gt;10"))/$D306</f>
        <v>#DIV/0!</v>
      </c>
      <c r="R306" s="8" t="e">
        <f>COUNTIFS(CSV!$A:$A,$A306,CSV!$Y:$Y,"&gt;10")/$B306</f>
        <v>#DIV/0!</v>
      </c>
      <c r="S306" s="8" t="e">
        <f>COUNTIFS(CSV!$B:$B,$A306,CSV!$Y:$Y,"&gt;10")/$C306</f>
        <v>#DIV/0!</v>
      </c>
      <c r="T306" s="11" t="e">
        <f>(COUNTIFS(CSV!$A:$A,$A306,CSV!$Y:$Y,"&lt;12") +COUNTIFS(CSV!$B:$B,$A306,CSV!$Y:$Y,"&lt;12"))/$D306</f>
        <v>#DIV/0!</v>
      </c>
      <c r="U306" s="8" t="e">
        <f>COUNTIFS(CSV!$A:$A,$A306,CSV!$Y:$Y,"&lt;12")/$B306</f>
        <v>#DIV/0!</v>
      </c>
      <c r="V306" s="8" t="e">
        <f>COUNTIFS(CSV!$B:$B,$A306,CSV!$Y:$Y,"&lt;12")/$C306</f>
        <v>#DIV/0!</v>
      </c>
    </row>
    <row r="307" spans="1:22" x14ac:dyDescent="0.3">
      <c r="A307" t="s">
        <v>446</v>
      </c>
      <c r="B307" s="9">
        <f>COUNTIF(CSV!A:A,A307)</f>
        <v>0</v>
      </c>
      <c r="C307" s="4">
        <f>COUNTIF(CSV!B:B,A307)</f>
        <v>0</v>
      </c>
      <c r="D307" s="4">
        <f t="shared" si="8"/>
        <v>0</v>
      </c>
      <c r="E307" s="10" t="e">
        <f>(SUMIF(CSV!$A:$A,$A307,CSV!$Y:$Y)  + SUMIF(CSV!$B:$B,$A307,CSV!$Y:$Y) )/$D307</f>
        <v>#DIV/0!</v>
      </c>
      <c r="F307" s="6" t="e">
        <f>SUMIF(CSV!$A:$A,$A307,CSV!$Y:$Y)/$B307</f>
        <v>#DIV/0!</v>
      </c>
      <c r="G307" s="6" t="e">
        <f>SUMIF(CSV!$B:$B,$A307,CSV!$Y:$Y)/$C307</f>
        <v>#DIV/0!</v>
      </c>
      <c r="H307" s="10" t="e">
        <f>(SUMIF(CSV!$A:$A,$A307,CSV!$U:$U)  + SUMIF(CSV!$B:$B,$A307,CSV!$V:$V) )/$D307</f>
        <v>#DIV/0!</v>
      </c>
      <c r="I307" s="6" t="e">
        <f>SUMIF(CSV!$A:$A,$A307,CSV!$U:$U)/$B307</f>
        <v>#DIV/0!</v>
      </c>
      <c r="J307" s="6" t="e">
        <f>SUMIF(CSV!$B:$B,$A307,CSV!$V:$V)/$C307</f>
        <v>#DIV/0!</v>
      </c>
      <c r="K307" s="10" t="e">
        <f>(SUMIF(CSV!$A:$A,$A307,CSV!$W:$W)  + SUMIF(CSV!$B:$B,$A307,CSV!$X:$X) )/$D307</f>
        <v>#DIV/0!</v>
      </c>
      <c r="L307" s="6" t="e">
        <f>SUMIF(CSV!$A:$A,$A307,CSV!$W:$W)/$B307</f>
        <v>#DIV/0!</v>
      </c>
      <c r="M307" s="6" t="e">
        <f>SUMIF(CSV!$B:$B,$A307,CSV!$X:$X)/$C307</f>
        <v>#DIV/0!</v>
      </c>
      <c r="N307" s="11" t="e">
        <f>(COUNTIFS(CSV!$A:$A,$A307,CSV!$Y:$Y,"&gt;8") +COUNTIFS(CSV!$B:$B,$A307,CSV!$Y:$Y,"&gt;8"))/$D307</f>
        <v>#DIV/0!</v>
      </c>
      <c r="O307" s="8" t="e">
        <f>COUNTIFS(CSV!$A:$A,$A307,CSV!$Y:$Y,"&gt;8")/$B307</f>
        <v>#DIV/0!</v>
      </c>
      <c r="P307" s="8" t="e">
        <f>COUNTIFS(CSV!$B:$B,$A307,CSV!$Y:$Y,"&gt;8")/$C307</f>
        <v>#DIV/0!</v>
      </c>
      <c r="Q307" s="11" t="e">
        <f>(COUNTIFS(CSV!$A:$A,$A307,CSV!$Y:$Y,"&gt;10") +COUNTIFS(CSV!$B:$B,$A307,CSV!$Y:$Y,"&gt;10"))/$D307</f>
        <v>#DIV/0!</v>
      </c>
      <c r="R307" s="8" t="e">
        <f>COUNTIFS(CSV!$A:$A,$A307,CSV!$Y:$Y,"&gt;10")/$B307</f>
        <v>#DIV/0!</v>
      </c>
      <c r="S307" s="8" t="e">
        <f>COUNTIFS(CSV!$B:$B,$A307,CSV!$Y:$Y,"&gt;10")/$C307</f>
        <v>#DIV/0!</v>
      </c>
      <c r="T307" s="11" t="e">
        <f>(COUNTIFS(CSV!$A:$A,$A307,CSV!$Y:$Y,"&lt;12") +COUNTIFS(CSV!$B:$B,$A307,CSV!$Y:$Y,"&lt;12"))/$D307</f>
        <v>#DIV/0!</v>
      </c>
      <c r="U307" s="8" t="e">
        <f>COUNTIFS(CSV!$A:$A,$A307,CSV!$Y:$Y,"&lt;12")/$B307</f>
        <v>#DIV/0!</v>
      </c>
      <c r="V307" s="8" t="e">
        <f>COUNTIFS(CSV!$B:$B,$A307,CSV!$Y:$Y,"&lt;12")/$C307</f>
        <v>#DIV/0!</v>
      </c>
    </row>
    <row r="308" spans="1:22" x14ac:dyDescent="0.3">
      <c r="A308" t="s">
        <v>451</v>
      </c>
      <c r="B308" s="9">
        <f>COUNTIF(CSV!A:A,A308)</f>
        <v>0</v>
      </c>
      <c r="C308" s="4">
        <f>COUNTIF(CSV!B:B,A308)</f>
        <v>0</v>
      </c>
      <c r="D308" s="4">
        <f t="shared" si="8"/>
        <v>0</v>
      </c>
      <c r="E308" s="10" t="e">
        <f>(SUMIF(CSV!$A:$A,$A308,CSV!$Y:$Y)  + SUMIF(CSV!$B:$B,$A308,CSV!$Y:$Y) )/$D308</f>
        <v>#DIV/0!</v>
      </c>
      <c r="F308" s="6" t="e">
        <f>SUMIF(CSV!$A:$A,$A308,CSV!$Y:$Y)/$B308</f>
        <v>#DIV/0!</v>
      </c>
      <c r="G308" s="6" t="e">
        <f>SUMIF(CSV!$B:$B,$A308,CSV!$Y:$Y)/$C308</f>
        <v>#DIV/0!</v>
      </c>
      <c r="H308" s="10" t="e">
        <f>(SUMIF(CSV!$A:$A,$A308,CSV!$U:$U)  + SUMIF(CSV!$B:$B,$A308,CSV!$V:$V) )/$D308</f>
        <v>#DIV/0!</v>
      </c>
      <c r="I308" s="6" t="e">
        <f>SUMIF(CSV!$A:$A,$A308,CSV!$U:$U)/$B308</f>
        <v>#DIV/0!</v>
      </c>
      <c r="J308" s="6" t="e">
        <f>SUMIF(CSV!$B:$B,$A308,CSV!$V:$V)/$C308</f>
        <v>#DIV/0!</v>
      </c>
      <c r="K308" s="10" t="e">
        <f>(SUMIF(CSV!$A:$A,$A308,CSV!$W:$W)  + SUMIF(CSV!$B:$B,$A308,CSV!$X:$X) )/$D308</f>
        <v>#DIV/0!</v>
      </c>
      <c r="L308" s="6" t="e">
        <f>SUMIF(CSV!$A:$A,$A308,CSV!$W:$W)/$B308</f>
        <v>#DIV/0!</v>
      </c>
      <c r="M308" s="6" t="e">
        <f>SUMIF(CSV!$B:$B,$A308,CSV!$X:$X)/$C308</f>
        <v>#DIV/0!</v>
      </c>
      <c r="N308" s="11" t="e">
        <f>(COUNTIFS(CSV!$A:$A,$A308,CSV!$Y:$Y,"&gt;8") +COUNTIFS(CSV!$B:$B,$A308,CSV!$Y:$Y,"&gt;8"))/$D308</f>
        <v>#DIV/0!</v>
      </c>
      <c r="O308" s="8" t="e">
        <f>COUNTIFS(CSV!$A:$A,$A308,CSV!$Y:$Y,"&gt;8")/$B308</f>
        <v>#DIV/0!</v>
      </c>
      <c r="P308" s="8" t="e">
        <f>COUNTIFS(CSV!$B:$B,$A308,CSV!$Y:$Y,"&gt;8")/$C308</f>
        <v>#DIV/0!</v>
      </c>
      <c r="Q308" s="11" t="e">
        <f>(COUNTIFS(CSV!$A:$A,$A308,CSV!$Y:$Y,"&gt;10") +COUNTIFS(CSV!$B:$B,$A308,CSV!$Y:$Y,"&gt;10"))/$D308</f>
        <v>#DIV/0!</v>
      </c>
      <c r="R308" s="8" t="e">
        <f>COUNTIFS(CSV!$A:$A,$A308,CSV!$Y:$Y,"&gt;10")/$B308</f>
        <v>#DIV/0!</v>
      </c>
      <c r="S308" s="8" t="e">
        <f>COUNTIFS(CSV!$B:$B,$A308,CSV!$Y:$Y,"&gt;10")/$C308</f>
        <v>#DIV/0!</v>
      </c>
      <c r="T308" s="11" t="e">
        <f>(COUNTIFS(CSV!$A:$A,$A308,CSV!$Y:$Y,"&lt;12") +COUNTIFS(CSV!$B:$B,$A308,CSV!$Y:$Y,"&lt;12"))/$D308</f>
        <v>#DIV/0!</v>
      </c>
      <c r="U308" s="8" t="e">
        <f>COUNTIFS(CSV!$A:$A,$A308,CSV!$Y:$Y,"&lt;12")/$B308</f>
        <v>#DIV/0!</v>
      </c>
      <c r="V308" s="8" t="e">
        <f>COUNTIFS(CSV!$B:$B,$A308,CSV!$Y:$Y,"&lt;12")/$C308</f>
        <v>#DIV/0!</v>
      </c>
    </row>
    <row r="309" spans="1:22" x14ac:dyDescent="0.3">
      <c r="A309" t="s">
        <v>439</v>
      </c>
      <c r="B309" s="9">
        <f>COUNTIF(CSV!A:A,A309)</f>
        <v>0</v>
      </c>
      <c r="C309" s="4">
        <f>COUNTIF(CSV!B:B,A309)</f>
        <v>0</v>
      </c>
      <c r="D309" s="4">
        <f t="shared" si="8"/>
        <v>0</v>
      </c>
      <c r="E309" s="10" t="e">
        <f>(SUMIF(CSV!$A:$A,$A309,CSV!$Y:$Y)  + SUMIF(CSV!$B:$B,$A309,CSV!$Y:$Y) )/$D309</f>
        <v>#DIV/0!</v>
      </c>
      <c r="F309" s="6" t="e">
        <f>SUMIF(CSV!$A:$A,$A309,CSV!$Y:$Y)/$B309</f>
        <v>#DIV/0!</v>
      </c>
      <c r="G309" s="6" t="e">
        <f>SUMIF(CSV!$B:$B,$A309,CSV!$Y:$Y)/$C309</f>
        <v>#DIV/0!</v>
      </c>
      <c r="H309" s="10" t="e">
        <f>(SUMIF(CSV!$A:$A,$A309,CSV!$U:$U)  + SUMIF(CSV!$B:$B,$A309,CSV!$V:$V) )/$D309</f>
        <v>#DIV/0!</v>
      </c>
      <c r="I309" s="6" t="e">
        <f>SUMIF(CSV!$A:$A,$A309,CSV!$U:$U)/$B309</f>
        <v>#DIV/0!</v>
      </c>
      <c r="J309" s="6" t="e">
        <f>SUMIF(CSV!$B:$B,$A309,CSV!$V:$V)/$C309</f>
        <v>#DIV/0!</v>
      </c>
      <c r="K309" s="10" t="e">
        <f>(SUMIF(CSV!$A:$A,$A309,CSV!$W:$W)  + SUMIF(CSV!$B:$B,$A309,CSV!$X:$X) )/$D309</f>
        <v>#DIV/0!</v>
      </c>
      <c r="L309" s="6" t="e">
        <f>SUMIF(CSV!$A:$A,$A309,CSV!$W:$W)/$B309</f>
        <v>#DIV/0!</v>
      </c>
      <c r="M309" s="6" t="e">
        <f>SUMIF(CSV!$B:$B,$A309,CSV!$X:$X)/$C309</f>
        <v>#DIV/0!</v>
      </c>
      <c r="N309" s="11" t="e">
        <f>(COUNTIFS(CSV!$A:$A,$A309,CSV!$Y:$Y,"&gt;8") +COUNTIFS(CSV!$B:$B,$A309,CSV!$Y:$Y,"&gt;8"))/$D309</f>
        <v>#DIV/0!</v>
      </c>
      <c r="O309" s="8" t="e">
        <f>COUNTIFS(CSV!$A:$A,$A309,CSV!$Y:$Y,"&gt;8")/$B309</f>
        <v>#DIV/0!</v>
      </c>
      <c r="P309" s="8" t="e">
        <f>COUNTIFS(CSV!$B:$B,$A309,CSV!$Y:$Y,"&gt;8")/$C309</f>
        <v>#DIV/0!</v>
      </c>
      <c r="Q309" s="11" t="e">
        <f>(COUNTIFS(CSV!$A:$A,$A309,CSV!$Y:$Y,"&gt;10") +COUNTIFS(CSV!$B:$B,$A309,CSV!$Y:$Y,"&gt;10"))/$D309</f>
        <v>#DIV/0!</v>
      </c>
      <c r="R309" s="8" t="e">
        <f>COUNTIFS(CSV!$A:$A,$A309,CSV!$Y:$Y,"&gt;10")/$B309</f>
        <v>#DIV/0!</v>
      </c>
      <c r="S309" s="8" t="e">
        <f>COUNTIFS(CSV!$B:$B,$A309,CSV!$Y:$Y,"&gt;10")/$C309</f>
        <v>#DIV/0!</v>
      </c>
      <c r="T309" s="11" t="e">
        <f>(COUNTIFS(CSV!$A:$A,$A309,CSV!$Y:$Y,"&lt;12") +COUNTIFS(CSV!$B:$B,$A309,CSV!$Y:$Y,"&lt;12"))/$D309</f>
        <v>#DIV/0!</v>
      </c>
      <c r="U309" s="8" t="e">
        <f>COUNTIFS(CSV!$A:$A,$A309,CSV!$Y:$Y,"&lt;12")/$B309</f>
        <v>#DIV/0!</v>
      </c>
      <c r="V309" s="8" t="e">
        <f>COUNTIFS(CSV!$B:$B,$A309,CSV!$Y:$Y,"&lt;12")/$C309</f>
        <v>#DIV/0!</v>
      </c>
    </row>
    <row r="310" spans="1:22" x14ac:dyDescent="0.3">
      <c r="A310" t="s">
        <v>440</v>
      </c>
      <c r="B310" s="9">
        <f>COUNTIF(CSV!A:A,A310)</f>
        <v>0</v>
      </c>
      <c r="C310" s="4">
        <f>COUNTIF(CSV!B:B,A310)</f>
        <v>0</v>
      </c>
      <c r="D310" s="4">
        <f t="shared" si="8"/>
        <v>0</v>
      </c>
      <c r="E310" s="10" t="e">
        <f>(SUMIF(CSV!$A:$A,$A310,CSV!$Y:$Y)  + SUMIF(CSV!$B:$B,$A310,CSV!$Y:$Y) )/$D310</f>
        <v>#DIV/0!</v>
      </c>
      <c r="F310" s="6" t="e">
        <f>SUMIF(CSV!$A:$A,$A310,CSV!$Y:$Y)/$B310</f>
        <v>#DIV/0!</v>
      </c>
      <c r="G310" s="6" t="e">
        <f>SUMIF(CSV!$B:$B,$A310,CSV!$Y:$Y)/$C310</f>
        <v>#DIV/0!</v>
      </c>
      <c r="H310" s="10" t="e">
        <f>(SUMIF(CSV!$A:$A,$A310,CSV!$U:$U)  + SUMIF(CSV!$B:$B,$A310,CSV!$V:$V) )/$D310</f>
        <v>#DIV/0!</v>
      </c>
      <c r="I310" s="6" t="e">
        <f>SUMIF(CSV!$A:$A,$A310,CSV!$U:$U)/$B310</f>
        <v>#DIV/0!</v>
      </c>
      <c r="J310" s="6" t="e">
        <f>SUMIF(CSV!$B:$B,$A310,CSV!$V:$V)/$C310</f>
        <v>#DIV/0!</v>
      </c>
      <c r="K310" s="10" t="e">
        <f>(SUMIF(CSV!$A:$A,$A310,CSV!$W:$W)  + SUMIF(CSV!$B:$B,$A310,CSV!$X:$X) )/$D310</f>
        <v>#DIV/0!</v>
      </c>
      <c r="L310" s="6" t="e">
        <f>SUMIF(CSV!$A:$A,$A310,CSV!$W:$W)/$B310</f>
        <v>#DIV/0!</v>
      </c>
      <c r="M310" s="6" t="e">
        <f>SUMIF(CSV!$B:$B,$A310,CSV!$X:$X)/$C310</f>
        <v>#DIV/0!</v>
      </c>
      <c r="N310" s="11" t="e">
        <f>(COUNTIFS(CSV!$A:$A,$A310,CSV!$Y:$Y,"&gt;8") +COUNTIFS(CSV!$B:$B,$A310,CSV!$Y:$Y,"&gt;8"))/$D310</f>
        <v>#DIV/0!</v>
      </c>
      <c r="O310" s="8" t="e">
        <f>COUNTIFS(CSV!$A:$A,$A310,CSV!$Y:$Y,"&gt;8")/$B310</f>
        <v>#DIV/0!</v>
      </c>
      <c r="P310" s="8" t="e">
        <f>COUNTIFS(CSV!$B:$B,$A310,CSV!$Y:$Y,"&gt;8")/$C310</f>
        <v>#DIV/0!</v>
      </c>
      <c r="Q310" s="11" t="e">
        <f>(COUNTIFS(CSV!$A:$A,$A310,CSV!$Y:$Y,"&gt;10") +COUNTIFS(CSV!$B:$B,$A310,CSV!$Y:$Y,"&gt;10"))/$D310</f>
        <v>#DIV/0!</v>
      </c>
      <c r="R310" s="8" t="e">
        <f>COUNTIFS(CSV!$A:$A,$A310,CSV!$Y:$Y,"&gt;10")/$B310</f>
        <v>#DIV/0!</v>
      </c>
      <c r="S310" s="8" t="e">
        <f>COUNTIFS(CSV!$B:$B,$A310,CSV!$Y:$Y,"&gt;10")/$C310</f>
        <v>#DIV/0!</v>
      </c>
      <c r="T310" s="11" t="e">
        <f>(COUNTIFS(CSV!$A:$A,$A310,CSV!$Y:$Y,"&lt;12") +COUNTIFS(CSV!$B:$B,$A310,CSV!$Y:$Y,"&lt;12"))/$D310</f>
        <v>#DIV/0!</v>
      </c>
      <c r="U310" s="8" t="e">
        <f>COUNTIFS(CSV!$A:$A,$A310,CSV!$Y:$Y,"&lt;12")/$B310</f>
        <v>#DIV/0!</v>
      </c>
      <c r="V310" s="8" t="e">
        <f>COUNTIFS(CSV!$B:$B,$A310,CSV!$Y:$Y,"&lt;12")/$C310</f>
        <v>#DIV/0!</v>
      </c>
    </row>
    <row r="311" spans="1:22" x14ac:dyDescent="0.3">
      <c r="A311" t="s">
        <v>444</v>
      </c>
      <c r="B311" s="9">
        <f>COUNTIF(CSV!A:A,A311)</f>
        <v>0</v>
      </c>
      <c r="C311" s="4">
        <f>COUNTIF(CSV!B:B,A311)</f>
        <v>0</v>
      </c>
      <c r="D311" s="4">
        <f t="shared" si="8"/>
        <v>0</v>
      </c>
      <c r="E311" s="10" t="e">
        <f>(SUMIF(CSV!$A:$A,$A311,CSV!$Y:$Y)  + SUMIF(CSV!$B:$B,$A311,CSV!$Y:$Y) )/$D311</f>
        <v>#DIV/0!</v>
      </c>
      <c r="F311" s="6" t="e">
        <f>SUMIF(CSV!$A:$A,$A311,CSV!$Y:$Y)/$B311</f>
        <v>#DIV/0!</v>
      </c>
      <c r="G311" s="6" t="e">
        <f>SUMIF(CSV!$B:$B,$A311,CSV!$Y:$Y)/$C311</f>
        <v>#DIV/0!</v>
      </c>
      <c r="H311" s="10" t="e">
        <f>(SUMIF(CSV!$A:$A,$A311,CSV!$U:$U)  + SUMIF(CSV!$B:$B,$A311,CSV!$V:$V) )/$D311</f>
        <v>#DIV/0!</v>
      </c>
      <c r="I311" s="6" t="e">
        <f>SUMIF(CSV!$A:$A,$A311,CSV!$U:$U)/$B311</f>
        <v>#DIV/0!</v>
      </c>
      <c r="J311" s="6" t="e">
        <f>SUMIF(CSV!$B:$B,$A311,CSV!$V:$V)/$C311</f>
        <v>#DIV/0!</v>
      </c>
      <c r="K311" s="10" t="e">
        <f>(SUMIF(CSV!$A:$A,$A311,CSV!$W:$W)  + SUMIF(CSV!$B:$B,$A311,CSV!$X:$X) )/$D311</f>
        <v>#DIV/0!</v>
      </c>
      <c r="L311" s="6" t="e">
        <f>SUMIF(CSV!$A:$A,$A311,CSV!$W:$W)/$B311</f>
        <v>#DIV/0!</v>
      </c>
      <c r="M311" s="6" t="e">
        <f>SUMIF(CSV!$B:$B,$A311,CSV!$X:$X)/$C311</f>
        <v>#DIV/0!</v>
      </c>
      <c r="N311" s="11" t="e">
        <f>(COUNTIFS(CSV!$A:$A,$A311,CSV!$Y:$Y,"&gt;8") +COUNTIFS(CSV!$B:$B,$A311,CSV!$Y:$Y,"&gt;8"))/$D311</f>
        <v>#DIV/0!</v>
      </c>
      <c r="O311" s="8" t="e">
        <f>COUNTIFS(CSV!$A:$A,$A311,CSV!$Y:$Y,"&gt;8")/$B311</f>
        <v>#DIV/0!</v>
      </c>
      <c r="P311" s="8" t="e">
        <f>COUNTIFS(CSV!$B:$B,$A311,CSV!$Y:$Y,"&gt;8")/$C311</f>
        <v>#DIV/0!</v>
      </c>
      <c r="Q311" s="11" t="e">
        <f>(COUNTIFS(CSV!$A:$A,$A311,CSV!$Y:$Y,"&gt;10") +COUNTIFS(CSV!$B:$B,$A311,CSV!$Y:$Y,"&gt;10"))/$D311</f>
        <v>#DIV/0!</v>
      </c>
      <c r="R311" s="8" t="e">
        <f>COUNTIFS(CSV!$A:$A,$A311,CSV!$Y:$Y,"&gt;10")/$B311</f>
        <v>#DIV/0!</v>
      </c>
      <c r="S311" s="8" t="e">
        <f>COUNTIFS(CSV!$B:$B,$A311,CSV!$Y:$Y,"&gt;10")/$C311</f>
        <v>#DIV/0!</v>
      </c>
      <c r="T311" s="11" t="e">
        <f>(COUNTIFS(CSV!$A:$A,$A311,CSV!$Y:$Y,"&lt;12") +COUNTIFS(CSV!$B:$B,$A311,CSV!$Y:$Y,"&lt;12"))/$D311</f>
        <v>#DIV/0!</v>
      </c>
      <c r="U311" s="8" t="e">
        <f>COUNTIFS(CSV!$A:$A,$A311,CSV!$Y:$Y,"&lt;12")/$B311</f>
        <v>#DIV/0!</v>
      </c>
      <c r="V311" s="8" t="e">
        <f>COUNTIFS(CSV!$B:$B,$A311,CSV!$Y:$Y,"&lt;12")/$C311</f>
        <v>#DIV/0!</v>
      </c>
    </row>
    <row r="312" spans="1:22" x14ac:dyDescent="0.3">
      <c r="A312" t="s">
        <v>438</v>
      </c>
      <c r="B312" s="9">
        <f>COUNTIF(CSV!A:A,A312)</f>
        <v>0</v>
      </c>
      <c r="C312" s="4">
        <f>COUNTIF(CSV!B:B,A312)</f>
        <v>0</v>
      </c>
      <c r="D312" s="4">
        <f t="shared" si="8"/>
        <v>0</v>
      </c>
      <c r="E312" s="10" t="e">
        <f>(SUMIF(CSV!$A:$A,$A312,CSV!$Y:$Y)  + SUMIF(CSV!$B:$B,$A312,CSV!$Y:$Y) )/$D312</f>
        <v>#DIV/0!</v>
      </c>
      <c r="F312" s="6" t="e">
        <f>SUMIF(CSV!$A:$A,$A312,CSV!$Y:$Y)/$B312</f>
        <v>#DIV/0!</v>
      </c>
      <c r="G312" s="6" t="e">
        <f>SUMIF(CSV!$B:$B,$A312,CSV!$Y:$Y)/$C312</f>
        <v>#DIV/0!</v>
      </c>
      <c r="H312" s="10" t="e">
        <f>(SUMIF(CSV!$A:$A,$A312,CSV!$U:$U)  + SUMIF(CSV!$B:$B,$A312,CSV!$V:$V) )/$D312</f>
        <v>#DIV/0!</v>
      </c>
      <c r="I312" s="6" t="e">
        <f>SUMIF(CSV!$A:$A,$A312,CSV!$U:$U)/$B312</f>
        <v>#DIV/0!</v>
      </c>
      <c r="J312" s="6" t="e">
        <f>SUMIF(CSV!$B:$B,$A312,CSV!$V:$V)/$C312</f>
        <v>#DIV/0!</v>
      </c>
      <c r="K312" s="10" t="e">
        <f>(SUMIF(CSV!$A:$A,$A312,CSV!$W:$W)  + SUMIF(CSV!$B:$B,$A312,CSV!$X:$X) )/$D312</f>
        <v>#DIV/0!</v>
      </c>
      <c r="L312" s="6" t="e">
        <f>SUMIF(CSV!$A:$A,$A312,CSV!$W:$W)/$B312</f>
        <v>#DIV/0!</v>
      </c>
      <c r="M312" s="6" t="e">
        <f>SUMIF(CSV!$B:$B,$A312,CSV!$X:$X)/$C312</f>
        <v>#DIV/0!</v>
      </c>
      <c r="N312" s="11" t="e">
        <f>(COUNTIFS(CSV!$A:$A,$A312,CSV!$Y:$Y,"&gt;8") +COUNTIFS(CSV!$B:$B,$A312,CSV!$Y:$Y,"&gt;8"))/$D312</f>
        <v>#DIV/0!</v>
      </c>
      <c r="O312" s="8" t="e">
        <f>COUNTIFS(CSV!$A:$A,$A312,CSV!$Y:$Y,"&gt;8")/$B312</f>
        <v>#DIV/0!</v>
      </c>
      <c r="P312" s="8" t="e">
        <f>COUNTIFS(CSV!$B:$B,$A312,CSV!$Y:$Y,"&gt;8")/$C312</f>
        <v>#DIV/0!</v>
      </c>
      <c r="Q312" s="11" t="e">
        <f>(COUNTIFS(CSV!$A:$A,$A312,CSV!$Y:$Y,"&gt;10") +COUNTIFS(CSV!$B:$B,$A312,CSV!$Y:$Y,"&gt;10"))/$D312</f>
        <v>#DIV/0!</v>
      </c>
      <c r="R312" s="8" t="e">
        <f>COUNTIFS(CSV!$A:$A,$A312,CSV!$Y:$Y,"&gt;10")/$B312</f>
        <v>#DIV/0!</v>
      </c>
      <c r="S312" s="8" t="e">
        <f>COUNTIFS(CSV!$B:$B,$A312,CSV!$Y:$Y,"&gt;10")/$C312</f>
        <v>#DIV/0!</v>
      </c>
      <c r="T312" s="11" t="e">
        <f>(COUNTIFS(CSV!$A:$A,$A312,CSV!$Y:$Y,"&lt;12") +COUNTIFS(CSV!$B:$B,$A312,CSV!$Y:$Y,"&lt;12"))/$D312</f>
        <v>#DIV/0!</v>
      </c>
      <c r="U312" s="8" t="e">
        <f>COUNTIFS(CSV!$A:$A,$A312,CSV!$Y:$Y,"&lt;12")/$B312</f>
        <v>#DIV/0!</v>
      </c>
      <c r="V312" s="8" t="e">
        <f>COUNTIFS(CSV!$B:$B,$A312,CSV!$Y:$Y,"&lt;12")/$C312</f>
        <v>#DIV/0!</v>
      </c>
    </row>
    <row r="313" spans="1:22" x14ac:dyDescent="0.3">
      <c r="A313" t="s">
        <v>441</v>
      </c>
      <c r="B313" s="9">
        <f>COUNTIF(CSV!A:A,A313)</f>
        <v>0</v>
      </c>
      <c r="C313" s="4">
        <f>COUNTIF(CSV!B:B,A313)</f>
        <v>0</v>
      </c>
      <c r="D313" s="4">
        <f t="shared" si="8"/>
        <v>0</v>
      </c>
      <c r="E313" s="10" t="e">
        <f>(SUMIF(CSV!$A:$A,$A313,CSV!$Y:$Y)  + SUMIF(CSV!$B:$B,$A313,CSV!$Y:$Y) )/$D313</f>
        <v>#DIV/0!</v>
      </c>
      <c r="F313" s="6" t="e">
        <f>SUMIF(CSV!$A:$A,$A313,CSV!$Y:$Y)/$B313</f>
        <v>#DIV/0!</v>
      </c>
      <c r="G313" s="6" t="e">
        <f>SUMIF(CSV!$B:$B,$A313,CSV!$Y:$Y)/$C313</f>
        <v>#DIV/0!</v>
      </c>
      <c r="H313" s="10" t="e">
        <f>(SUMIF(CSV!$A:$A,$A313,CSV!$U:$U)  + SUMIF(CSV!$B:$B,$A313,CSV!$V:$V) )/$D313</f>
        <v>#DIV/0!</v>
      </c>
      <c r="I313" s="6" t="e">
        <f>SUMIF(CSV!$A:$A,$A313,CSV!$U:$U)/$B313</f>
        <v>#DIV/0!</v>
      </c>
      <c r="J313" s="6" t="e">
        <f>SUMIF(CSV!$B:$B,$A313,CSV!$V:$V)/$C313</f>
        <v>#DIV/0!</v>
      </c>
      <c r="K313" s="10" t="e">
        <f>(SUMIF(CSV!$A:$A,$A313,CSV!$W:$W)  + SUMIF(CSV!$B:$B,$A313,CSV!$X:$X) )/$D313</f>
        <v>#DIV/0!</v>
      </c>
      <c r="L313" s="6" t="e">
        <f>SUMIF(CSV!$A:$A,$A313,CSV!$W:$W)/$B313</f>
        <v>#DIV/0!</v>
      </c>
      <c r="M313" s="6" t="e">
        <f>SUMIF(CSV!$B:$B,$A313,CSV!$X:$X)/$C313</f>
        <v>#DIV/0!</v>
      </c>
      <c r="N313" s="11" t="e">
        <f>(COUNTIFS(CSV!$A:$A,$A313,CSV!$Y:$Y,"&gt;8") +COUNTIFS(CSV!$B:$B,$A313,CSV!$Y:$Y,"&gt;8"))/$D313</f>
        <v>#DIV/0!</v>
      </c>
      <c r="O313" s="8" t="e">
        <f>COUNTIFS(CSV!$A:$A,$A313,CSV!$Y:$Y,"&gt;8")/$B313</f>
        <v>#DIV/0!</v>
      </c>
      <c r="P313" s="8" t="e">
        <f>COUNTIFS(CSV!$B:$B,$A313,CSV!$Y:$Y,"&gt;8")/$C313</f>
        <v>#DIV/0!</v>
      </c>
      <c r="Q313" s="11" t="e">
        <f>(COUNTIFS(CSV!$A:$A,$A313,CSV!$Y:$Y,"&gt;10") +COUNTIFS(CSV!$B:$B,$A313,CSV!$Y:$Y,"&gt;10"))/$D313</f>
        <v>#DIV/0!</v>
      </c>
      <c r="R313" s="8" t="e">
        <f>COUNTIFS(CSV!$A:$A,$A313,CSV!$Y:$Y,"&gt;10")/$B313</f>
        <v>#DIV/0!</v>
      </c>
      <c r="S313" s="8" t="e">
        <f>COUNTIFS(CSV!$B:$B,$A313,CSV!$Y:$Y,"&gt;10")/$C313</f>
        <v>#DIV/0!</v>
      </c>
      <c r="T313" s="11" t="e">
        <f>(COUNTIFS(CSV!$A:$A,$A313,CSV!$Y:$Y,"&lt;12") +COUNTIFS(CSV!$B:$B,$A313,CSV!$Y:$Y,"&lt;12"))/$D313</f>
        <v>#DIV/0!</v>
      </c>
      <c r="U313" s="8" t="e">
        <f>COUNTIFS(CSV!$A:$A,$A313,CSV!$Y:$Y,"&lt;12")/$B313</f>
        <v>#DIV/0!</v>
      </c>
      <c r="V313" s="8" t="e">
        <f>COUNTIFS(CSV!$B:$B,$A313,CSV!$Y:$Y,"&lt;12")/$C313</f>
        <v>#DIV/0!</v>
      </c>
    </row>
    <row r="314" spans="1:22" x14ac:dyDescent="0.3">
      <c r="A314" t="s">
        <v>442</v>
      </c>
      <c r="B314" s="9">
        <f>COUNTIF(CSV!A:A,A314)</f>
        <v>0</v>
      </c>
      <c r="C314" s="4">
        <f>COUNTIF(CSV!B:B,A314)</f>
        <v>0</v>
      </c>
      <c r="D314" s="4">
        <f t="shared" si="8"/>
        <v>0</v>
      </c>
      <c r="E314" s="10" t="e">
        <f>(SUMIF(CSV!$A:$A,$A314,CSV!$Y:$Y)  + SUMIF(CSV!$B:$B,$A314,CSV!$Y:$Y) )/$D314</f>
        <v>#DIV/0!</v>
      </c>
      <c r="F314" s="6" t="e">
        <f>SUMIF(CSV!$A:$A,$A314,CSV!$Y:$Y)/$B314</f>
        <v>#DIV/0!</v>
      </c>
      <c r="G314" s="6" t="e">
        <f>SUMIF(CSV!$B:$B,$A314,CSV!$Y:$Y)/$C314</f>
        <v>#DIV/0!</v>
      </c>
      <c r="H314" s="10" t="e">
        <f>(SUMIF(CSV!$A:$A,$A314,CSV!$U:$U)  + SUMIF(CSV!$B:$B,$A314,CSV!$V:$V) )/$D314</f>
        <v>#DIV/0!</v>
      </c>
      <c r="I314" s="6" t="e">
        <f>SUMIF(CSV!$A:$A,$A314,CSV!$U:$U)/$B314</f>
        <v>#DIV/0!</v>
      </c>
      <c r="J314" s="6" t="e">
        <f>SUMIF(CSV!$B:$B,$A314,CSV!$V:$V)/$C314</f>
        <v>#DIV/0!</v>
      </c>
      <c r="K314" s="10" t="e">
        <f>(SUMIF(CSV!$A:$A,$A314,CSV!$W:$W)  + SUMIF(CSV!$B:$B,$A314,CSV!$X:$X) )/$D314</f>
        <v>#DIV/0!</v>
      </c>
      <c r="L314" s="6" t="e">
        <f>SUMIF(CSV!$A:$A,$A314,CSV!$W:$W)/$B314</f>
        <v>#DIV/0!</v>
      </c>
      <c r="M314" s="6" t="e">
        <f>SUMIF(CSV!$B:$B,$A314,CSV!$X:$X)/$C314</f>
        <v>#DIV/0!</v>
      </c>
      <c r="N314" s="11" t="e">
        <f>(COUNTIFS(CSV!$A:$A,$A314,CSV!$Y:$Y,"&gt;8") +COUNTIFS(CSV!$B:$B,$A314,CSV!$Y:$Y,"&gt;8"))/$D314</f>
        <v>#DIV/0!</v>
      </c>
      <c r="O314" s="8" t="e">
        <f>COUNTIFS(CSV!$A:$A,$A314,CSV!$Y:$Y,"&gt;8")/$B314</f>
        <v>#DIV/0!</v>
      </c>
      <c r="P314" s="8" t="e">
        <f>COUNTIFS(CSV!$B:$B,$A314,CSV!$Y:$Y,"&gt;8")/$C314</f>
        <v>#DIV/0!</v>
      </c>
      <c r="Q314" s="11" t="e">
        <f>(COUNTIFS(CSV!$A:$A,$A314,CSV!$Y:$Y,"&gt;10") +COUNTIFS(CSV!$B:$B,$A314,CSV!$Y:$Y,"&gt;10"))/$D314</f>
        <v>#DIV/0!</v>
      </c>
      <c r="R314" s="8" t="e">
        <f>COUNTIFS(CSV!$A:$A,$A314,CSV!$Y:$Y,"&gt;10")/$B314</f>
        <v>#DIV/0!</v>
      </c>
      <c r="S314" s="8" t="e">
        <f>COUNTIFS(CSV!$B:$B,$A314,CSV!$Y:$Y,"&gt;10")/$C314</f>
        <v>#DIV/0!</v>
      </c>
      <c r="T314" s="11" t="e">
        <f>(COUNTIFS(CSV!$A:$A,$A314,CSV!$Y:$Y,"&lt;12") +COUNTIFS(CSV!$B:$B,$A314,CSV!$Y:$Y,"&lt;12"))/$D314</f>
        <v>#DIV/0!</v>
      </c>
      <c r="U314" s="8" t="e">
        <f>COUNTIFS(CSV!$A:$A,$A314,CSV!$Y:$Y,"&lt;12")/$B314</f>
        <v>#DIV/0!</v>
      </c>
      <c r="V314" s="8" t="e">
        <f>COUNTIFS(CSV!$B:$B,$A314,CSV!$Y:$Y,"&lt;12")/$C314</f>
        <v>#DIV/0!</v>
      </c>
    </row>
    <row r="315" spans="1:22" x14ac:dyDescent="0.3">
      <c r="A315" t="s">
        <v>445</v>
      </c>
      <c r="B315" s="9">
        <f>COUNTIF(CSV!A:A,A315)</f>
        <v>0</v>
      </c>
      <c r="C315" s="4">
        <f>COUNTIF(CSV!B:B,A315)</f>
        <v>0</v>
      </c>
      <c r="D315" s="4">
        <f t="shared" si="8"/>
        <v>0</v>
      </c>
      <c r="E315" s="10" t="e">
        <f>(SUMIF(CSV!$A:$A,$A315,CSV!$Y:$Y)  + SUMIF(CSV!$B:$B,$A315,CSV!$Y:$Y) )/$D315</f>
        <v>#DIV/0!</v>
      </c>
      <c r="F315" s="6" t="e">
        <f>SUMIF(CSV!$A:$A,$A315,CSV!$Y:$Y)/$B315</f>
        <v>#DIV/0!</v>
      </c>
      <c r="G315" s="6" t="e">
        <f>SUMIF(CSV!$B:$B,$A315,CSV!$Y:$Y)/$C315</f>
        <v>#DIV/0!</v>
      </c>
      <c r="H315" s="10" t="e">
        <f>(SUMIF(CSV!$A:$A,$A315,CSV!$U:$U)  + SUMIF(CSV!$B:$B,$A315,CSV!$V:$V) )/$D315</f>
        <v>#DIV/0!</v>
      </c>
      <c r="I315" s="6" t="e">
        <f>SUMIF(CSV!$A:$A,$A315,CSV!$U:$U)/$B315</f>
        <v>#DIV/0!</v>
      </c>
      <c r="J315" s="6" t="e">
        <f>SUMIF(CSV!$B:$B,$A315,CSV!$V:$V)/$C315</f>
        <v>#DIV/0!</v>
      </c>
      <c r="K315" s="10" t="e">
        <f>(SUMIF(CSV!$A:$A,$A315,CSV!$W:$W)  + SUMIF(CSV!$B:$B,$A315,CSV!$X:$X) )/$D315</f>
        <v>#DIV/0!</v>
      </c>
      <c r="L315" s="6" t="e">
        <f>SUMIF(CSV!$A:$A,$A315,CSV!$W:$W)/$B315</f>
        <v>#DIV/0!</v>
      </c>
      <c r="M315" s="6" t="e">
        <f>SUMIF(CSV!$B:$B,$A315,CSV!$X:$X)/$C315</f>
        <v>#DIV/0!</v>
      </c>
      <c r="N315" s="11" t="e">
        <f>(COUNTIFS(CSV!$A:$A,$A315,CSV!$Y:$Y,"&gt;8") +COUNTIFS(CSV!$B:$B,$A315,CSV!$Y:$Y,"&gt;8"))/$D315</f>
        <v>#DIV/0!</v>
      </c>
      <c r="O315" s="8" t="e">
        <f>COUNTIFS(CSV!$A:$A,$A315,CSV!$Y:$Y,"&gt;8")/$B315</f>
        <v>#DIV/0!</v>
      </c>
      <c r="P315" s="8" t="e">
        <f>COUNTIFS(CSV!$B:$B,$A315,CSV!$Y:$Y,"&gt;8")/$C315</f>
        <v>#DIV/0!</v>
      </c>
      <c r="Q315" s="11" t="e">
        <f>(COUNTIFS(CSV!$A:$A,$A315,CSV!$Y:$Y,"&gt;10") +COUNTIFS(CSV!$B:$B,$A315,CSV!$Y:$Y,"&gt;10"))/$D315</f>
        <v>#DIV/0!</v>
      </c>
      <c r="R315" s="8" t="e">
        <f>COUNTIFS(CSV!$A:$A,$A315,CSV!$Y:$Y,"&gt;10")/$B315</f>
        <v>#DIV/0!</v>
      </c>
      <c r="S315" s="8" t="e">
        <f>COUNTIFS(CSV!$B:$B,$A315,CSV!$Y:$Y,"&gt;10")/$C315</f>
        <v>#DIV/0!</v>
      </c>
      <c r="T315" s="11" t="e">
        <f>(COUNTIFS(CSV!$A:$A,$A315,CSV!$Y:$Y,"&lt;12") +COUNTIFS(CSV!$B:$B,$A315,CSV!$Y:$Y,"&lt;12"))/$D315</f>
        <v>#DIV/0!</v>
      </c>
      <c r="U315" s="8" t="e">
        <f>COUNTIFS(CSV!$A:$A,$A315,CSV!$Y:$Y,"&lt;12")/$B315</f>
        <v>#DIV/0!</v>
      </c>
      <c r="V315" s="8" t="e">
        <f>COUNTIFS(CSV!$B:$B,$A315,CSV!$Y:$Y,"&lt;12")/$C315</f>
        <v>#DIV/0!</v>
      </c>
    </row>
    <row r="316" spans="1:22" x14ac:dyDescent="0.3">
      <c r="A316" t="s">
        <v>443</v>
      </c>
      <c r="B316" s="9">
        <f>COUNTIF(CSV!A:A,A316)</f>
        <v>0</v>
      </c>
      <c r="C316" s="4">
        <f>COUNTIF(CSV!B:B,A316)</f>
        <v>0</v>
      </c>
      <c r="D316" s="4">
        <f t="shared" si="8"/>
        <v>0</v>
      </c>
      <c r="E316" s="10" t="e">
        <f>(SUMIF(CSV!$A:$A,$A316,CSV!$Y:$Y)  + SUMIF(CSV!$B:$B,$A316,CSV!$Y:$Y) )/$D316</f>
        <v>#DIV/0!</v>
      </c>
      <c r="F316" s="6" t="e">
        <f>SUMIF(CSV!$A:$A,$A316,CSV!$Y:$Y)/$B316</f>
        <v>#DIV/0!</v>
      </c>
      <c r="G316" s="6" t="e">
        <f>SUMIF(CSV!$B:$B,$A316,CSV!$Y:$Y)/$C316</f>
        <v>#DIV/0!</v>
      </c>
      <c r="H316" s="10" t="e">
        <f>(SUMIF(CSV!$A:$A,$A316,CSV!$U:$U)  + SUMIF(CSV!$B:$B,$A316,CSV!$V:$V) )/$D316</f>
        <v>#DIV/0!</v>
      </c>
      <c r="I316" s="6" t="e">
        <f>SUMIF(CSV!$A:$A,$A316,CSV!$U:$U)/$B316</f>
        <v>#DIV/0!</v>
      </c>
      <c r="J316" s="6" t="e">
        <f>SUMIF(CSV!$B:$B,$A316,CSV!$V:$V)/$C316</f>
        <v>#DIV/0!</v>
      </c>
      <c r="K316" s="10" t="e">
        <f>(SUMIF(CSV!$A:$A,$A316,CSV!$W:$W)  + SUMIF(CSV!$B:$B,$A316,CSV!$X:$X) )/$D316</f>
        <v>#DIV/0!</v>
      </c>
      <c r="L316" s="6" t="e">
        <f>SUMIF(CSV!$A:$A,$A316,CSV!$W:$W)/$B316</f>
        <v>#DIV/0!</v>
      </c>
      <c r="M316" s="6" t="e">
        <f>SUMIF(CSV!$B:$B,$A316,CSV!$X:$X)/$C316</f>
        <v>#DIV/0!</v>
      </c>
      <c r="N316" s="11" t="e">
        <f>(COUNTIFS(CSV!$A:$A,$A316,CSV!$Y:$Y,"&gt;8") +COUNTIFS(CSV!$B:$B,$A316,CSV!$Y:$Y,"&gt;8"))/$D316</f>
        <v>#DIV/0!</v>
      </c>
      <c r="O316" s="8" t="e">
        <f>COUNTIFS(CSV!$A:$A,$A316,CSV!$Y:$Y,"&gt;8")/$B316</f>
        <v>#DIV/0!</v>
      </c>
      <c r="P316" s="8" t="e">
        <f>COUNTIFS(CSV!$B:$B,$A316,CSV!$Y:$Y,"&gt;8")/$C316</f>
        <v>#DIV/0!</v>
      </c>
      <c r="Q316" s="11" t="e">
        <f>(COUNTIFS(CSV!$A:$A,$A316,CSV!$Y:$Y,"&gt;10") +COUNTIFS(CSV!$B:$B,$A316,CSV!$Y:$Y,"&gt;10"))/$D316</f>
        <v>#DIV/0!</v>
      </c>
      <c r="R316" s="8" t="e">
        <f>COUNTIFS(CSV!$A:$A,$A316,CSV!$Y:$Y,"&gt;10")/$B316</f>
        <v>#DIV/0!</v>
      </c>
      <c r="S316" s="8" t="e">
        <f>COUNTIFS(CSV!$B:$B,$A316,CSV!$Y:$Y,"&gt;10")/$C316</f>
        <v>#DIV/0!</v>
      </c>
      <c r="T316" s="11" t="e">
        <f>(COUNTIFS(CSV!$A:$A,$A316,CSV!$Y:$Y,"&lt;12") +COUNTIFS(CSV!$B:$B,$A316,CSV!$Y:$Y,"&lt;12"))/$D316</f>
        <v>#DIV/0!</v>
      </c>
      <c r="U316" s="8" t="e">
        <f>COUNTIFS(CSV!$A:$A,$A316,CSV!$Y:$Y,"&lt;12")/$B316</f>
        <v>#DIV/0!</v>
      </c>
      <c r="V316" s="8" t="e">
        <f>COUNTIFS(CSV!$B:$B,$A316,CSV!$Y:$Y,"&lt;12")/$C316</f>
        <v>#DIV/0!</v>
      </c>
    </row>
    <row r="317" spans="1:22" x14ac:dyDescent="0.3">
      <c r="A317" t="s">
        <v>458</v>
      </c>
      <c r="B317" s="9">
        <f>COUNTIF(CSV!A:A,A317)</f>
        <v>0</v>
      </c>
      <c r="C317" s="4">
        <f>COUNTIF(CSV!B:B,A317)</f>
        <v>0</v>
      </c>
      <c r="D317" s="4">
        <f t="shared" si="8"/>
        <v>0</v>
      </c>
      <c r="E317" s="10" t="e">
        <f>(SUMIF(CSV!$A:$A,$A317,CSV!$Y:$Y)  + SUMIF(CSV!$B:$B,$A317,CSV!$Y:$Y) )/$D317</f>
        <v>#DIV/0!</v>
      </c>
      <c r="F317" s="6" t="e">
        <f>SUMIF(CSV!$A:$A,$A317,CSV!$Y:$Y)/$B317</f>
        <v>#DIV/0!</v>
      </c>
      <c r="G317" s="6" t="e">
        <f>SUMIF(CSV!$B:$B,$A317,CSV!$Y:$Y)/$C317</f>
        <v>#DIV/0!</v>
      </c>
      <c r="H317" s="10" t="e">
        <f>(SUMIF(CSV!$A:$A,$A317,CSV!$U:$U)  + SUMIF(CSV!$B:$B,$A317,CSV!$V:$V) )/$D317</f>
        <v>#DIV/0!</v>
      </c>
      <c r="I317" s="6" t="e">
        <f>SUMIF(CSV!$A:$A,$A317,CSV!$U:$U)/$B317</f>
        <v>#DIV/0!</v>
      </c>
      <c r="J317" s="6" t="e">
        <f>SUMIF(CSV!$B:$B,$A317,CSV!$V:$V)/$C317</f>
        <v>#DIV/0!</v>
      </c>
      <c r="K317" s="10" t="e">
        <f>(SUMIF(CSV!$A:$A,$A317,CSV!$W:$W)  + SUMIF(CSV!$B:$B,$A317,CSV!$X:$X) )/$D317</f>
        <v>#DIV/0!</v>
      </c>
      <c r="L317" s="6" t="e">
        <f>SUMIF(CSV!$A:$A,$A317,CSV!$W:$W)/$B317</f>
        <v>#DIV/0!</v>
      </c>
      <c r="M317" s="6" t="e">
        <f>SUMIF(CSV!$B:$B,$A317,CSV!$X:$X)/$C317</f>
        <v>#DIV/0!</v>
      </c>
      <c r="N317" s="11" t="e">
        <f>(COUNTIFS(CSV!$A:$A,$A317,CSV!$Y:$Y,"&gt;8") +COUNTIFS(CSV!$B:$B,$A317,CSV!$Y:$Y,"&gt;8"))/$D317</f>
        <v>#DIV/0!</v>
      </c>
      <c r="O317" s="8" t="e">
        <f>COUNTIFS(CSV!$A:$A,$A317,CSV!$Y:$Y,"&gt;8")/$B317</f>
        <v>#DIV/0!</v>
      </c>
      <c r="P317" s="8" t="e">
        <f>COUNTIFS(CSV!$B:$B,$A317,CSV!$Y:$Y,"&gt;8")/$C317</f>
        <v>#DIV/0!</v>
      </c>
      <c r="Q317" s="11" t="e">
        <f>(COUNTIFS(CSV!$A:$A,$A317,CSV!$Y:$Y,"&gt;10") +COUNTIFS(CSV!$B:$B,$A317,CSV!$Y:$Y,"&gt;10"))/$D317</f>
        <v>#DIV/0!</v>
      </c>
      <c r="R317" s="8" t="e">
        <f>COUNTIFS(CSV!$A:$A,$A317,CSV!$Y:$Y,"&gt;10")/$B317</f>
        <v>#DIV/0!</v>
      </c>
      <c r="S317" s="8" t="e">
        <f>COUNTIFS(CSV!$B:$B,$A317,CSV!$Y:$Y,"&gt;10")/$C317</f>
        <v>#DIV/0!</v>
      </c>
      <c r="T317" s="11" t="e">
        <f>(COUNTIFS(CSV!$A:$A,$A317,CSV!$Y:$Y,"&lt;12") +COUNTIFS(CSV!$B:$B,$A317,CSV!$Y:$Y,"&lt;12"))/$D317</f>
        <v>#DIV/0!</v>
      </c>
      <c r="U317" s="8" t="e">
        <f>COUNTIFS(CSV!$A:$A,$A317,CSV!$Y:$Y,"&lt;12")/$B317</f>
        <v>#DIV/0!</v>
      </c>
      <c r="V317" s="8" t="e">
        <f>COUNTIFS(CSV!$B:$B,$A317,CSV!$Y:$Y,"&lt;12")/$C317</f>
        <v>#DIV/0!</v>
      </c>
    </row>
    <row r="318" spans="1:22" x14ac:dyDescent="0.3">
      <c r="A318" t="s">
        <v>455</v>
      </c>
      <c r="B318" s="9">
        <f>COUNTIF(CSV!A:A,A318)</f>
        <v>0</v>
      </c>
      <c r="C318" s="4">
        <f>COUNTIF(CSV!B:B,A318)</f>
        <v>0</v>
      </c>
      <c r="D318" s="4">
        <f t="shared" si="8"/>
        <v>0</v>
      </c>
      <c r="E318" s="10" t="e">
        <f>(SUMIF(CSV!$A:$A,$A318,CSV!$Y:$Y)  + SUMIF(CSV!$B:$B,$A318,CSV!$Y:$Y) )/$D318</f>
        <v>#DIV/0!</v>
      </c>
      <c r="F318" s="6" t="e">
        <f>SUMIF(CSV!$A:$A,$A318,CSV!$Y:$Y)/$B318</f>
        <v>#DIV/0!</v>
      </c>
      <c r="G318" s="6" t="e">
        <f>SUMIF(CSV!$B:$B,$A318,CSV!$Y:$Y)/$C318</f>
        <v>#DIV/0!</v>
      </c>
      <c r="H318" s="10" t="e">
        <f>(SUMIF(CSV!$A:$A,$A318,CSV!$U:$U)  + SUMIF(CSV!$B:$B,$A318,CSV!$V:$V) )/$D318</f>
        <v>#DIV/0!</v>
      </c>
      <c r="I318" s="6" t="e">
        <f>SUMIF(CSV!$A:$A,$A318,CSV!$U:$U)/$B318</f>
        <v>#DIV/0!</v>
      </c>
      <c r="J318" s="6" t="e">
        <f>SUMIF(CSV!$B:$B,$A318,CSV!$V:$V)/$C318</f>
        <v>#DIV/0!</v>
      </c>
      <c r="K318" s="10" t="e">
        <f>(SUMIF(CSV!$A:$A,$A318,CSV!$W:$W)  + SUMIF(CSV!$B:$B,$A318,CSV!$X:$X) )/$D318</f>
        <v>#DIV/0!</v>
      </c>
      <c r="L318" s="6" t="e">
        <f>SUMIF(CSV!$A:$A,$A318,CSV!$W:$W)/$B318</f>
        <v>#DIV/0!</v>
      </c>
      <c r="M318" s="6" t="e">
        <f>SUMIF(CSV!$B:$B,$A318,CSV!$X:$X)/$C318</f>
        <v>#DIV/0!</v>
      </c>
      <c r="N318" s="11" t="e">
        <f>(COUNTIFS(CSV!$A:$A,$A318,CSV!$Y:$Y,"&gt;8") +COUNTIFS(CSV!$B:$B,$A318,CSV!$Y:$Y,"&gt;8"))/$D318</f>
        <v>#DIV/0!</v>
      </c>
      <c r="O318" s="8" t="e">
        <f>COUNTIFS(CSV!$A:$A,$A318,CSV!$Y:$Y,"&gt;8")/$B318</f>
        <v>#DIV/0!</v>
      </c>
      <c r="P318" s="8" t="e">
        <f>COUNTIFS(CSV!$B:$B,$A318,CSV!$Y:$Y,"&gt;8")/$C318</f>
        <v>#DIV/0!</v>
      </c>
      <c r="Q318" s="11" t="e">
        <f>(COUNTIFS(CSV!$A:$A,$A318,CSV!$Y:$Y,"&gt;10") +COUNTIFS(CSV!$B:$B,$A318,CSV!$Y:$Y,"&gt;10"))/$D318</f>
        <v>#DIV/0!</v>
      </c>
      <c r="R318" s="8" t="e">
        <f>COUNTIFS(CSV!$A:$A,$A318,CSV!$Y:$Y,"&gt;10")/$B318</f>
        <v>#DIV/0!</v>
      </c>
      <c r="S318" s="8" t="e">
        <f>COUNTIFS(CSV!$B:$B,$A318,CSV!$Y:$Y,"&gt;10")/$C318</f>
        <v>#DIV/0!</v>
      </c>
      <c r="T318" s="11" t="e">
        <f>(COUNTIFS(CSV!$A:$A,$A318,CSV!$Y:$Y,"&lt;12") +COUNTIFS(CSV!$B:$B,$A318,CSV!$Y:$Y,"&lt;12"))/$D318</f>
        <v>#DIV/0!</v>
      </c>
      <c r="U318" s="8" t="e">
        <f>COUNTIFS(CSV!$A:$A,$A318,CSV!$Y:$Y,"&lt;12")/$B318</f>
        <v>#DIV/0!</v>
      </c>
      <c r="V318" s="8" t="e">
        <f>COUNTIFS(CSV!$B:$B,$A318,CSV!$Y:$Y,"&lt;12")/$C318</f>
        <v>#DIV/0!</v>
      </c>
    </row>
    <row r="319" spans="1:22" x14ac:dyDescent="0.3">
      <c r="A319" t="s">
        <v>454</v>
      </c>
      <c r="B319" s="9">
        <f>COUNTIF(CSV!A:A,A319)</f>
        <v>0</v>
      </c>
      <c r="C319" s="4">
        <f>COUNTIF(CSV!B:B,A319)</f>
        <v>0</v>
      </c>
      <c r="D319" s="4">
        <f t="shared" si="8"/>
        <v>0</v>
      </c>
      <c r="E319" s="10" t="e">
        <f>(SUMIF(CSV!$A:$A,$A319,CSV!$Y:$Y)  + SUMIF(CSV!$B:$B,$A319,CSV!$Y:$Y) )/$D319</f>
        <v>#DIV/0!</v>
      </c>
      <c r="F319" s="6" t="e">
        <f>SUMIF(CSV!$A:$A,$A319,CSV!$Y:$Y)/$B319</f>
        <v>#DIV/0!</v>
      </c>
      <c r="G319" s="6" t="e">
        <f>SUMIF(CSV!$B:$B,$A319,CSV!$Y:$Y)/$C319</f>
        <v>#DIV/0!</v>
      </c>
      <c r="H319" s="10" t="e">
        <f>(SUMIF(CSV!$A:$A,$A319,CSV!$U:$U)  + SUMIF(CSV!$B:$B,$A319,CSV!$V:$V) )/$D319</f>
        <v>#DIV/0!</v>
      </c>
      <c r="I319" s="6" t="e">
        <f>SUMIF(CSV!$A:$A,$A319,CSV!$U:$U)/$B319</f>
        <v>#DIV/0!</v>
      </c>
      <c r="J319" s="6" t="e">
        <f>SUMIF(CSV!$B:$B,$A319,CSV!$V:$V)/$C319</f>
        <v>#DIV/0!</v>
      </c>
      <c r="K319" s="10" t="e">
        <f>(SUMIF(CSV!$A:$A,$A319,CSV!$W:$W)  + SUMIF(CSV!$B:$B,$A319,CSV!$X:$X) )/$D319</f>
        <v>#DIV/0!</v>
      </c>
      <c r="L319" s="6" t="e">
        <f>SUMIF(CSV!$A:$A,$A319,CSV!$W:$W)/$B319</f>
        <v>#DIV/0!</v>
      </c>
      <c r="M319" s="6" t="e">
        <f>SUMIF(CSV!$B:$B,$A319,CSV!$X:$X)/$C319</f>
        <v>#DIV/0!</v>
      </c>
      <c r="N319" s="11" t="e">
        <f>(COUNTIFS(CSV!$A:$A,$A319,CSV!$Y:$Y,"&gt;8") +COUNTIFS(CSV!$B:$B,$A319,CSV!$Y:$Y,"&gt;8"))/$D319</f>
        <v>#DIV/0!</v>
      </c>
      <c r="O319" s="8" t="e">
        <f>COUNTIFS(CSV!$A:$A,$A319,CSV!$Y:$Y,"&gt;8")/$B319</f>
        <v>#DIV/0!</v>
      </c>
      <c r="P319" s="8" t="e">
        <f>COUNTIFS(CSV!$B:$B,$A319,CSV!$Y:$Y,"&gt;8")/$C319</f>
        <v>#DIV/0!</v>
      </c>
      <c r="Q319" s="11" t="e">
        <f>(COUNTIFS(CSV!$A:$A,$A319,CSV!$Y:$Y,"&gt;10") +COUNTIFS(CSV!$B:$B,$A319,CSV!$Y:$Y,"&gt;10"))/$D319</f>
        <v>#DIV/0!</v>
      </c>
      <c r="R319" s="8" t="e">
        <f>COUNTIFS(CSV!$A:$A,$A319,CSV!$Y:$Y,"&gt;10")/$B319</f>
        <v>#DIV/0!</v>
      </c>
      <c r="S319" s="8" t="e">
        <f>COUNTIFS(CSV!$B:$B,$A319,CSV!$Y:$Y,"&gt;10")/$C319</f>
        <v>#DIV/0!</v>
      </c>
      <c r="T319" s="11" t="e">
        <f>(COUNTIFS(CSV!$A:$A,$A319,CSV!$Y:$Y,"&lt;12") +COUNTIFS(CSV!$B:$B,$A319,CSV!$Y:$Y,"&lt;12"))/$D319</f>
        <v>#DIV/0!</v>
      </c>
      <c r="U319" s="8" t="e">
        <f>COUNTIFS(CSV!$A:$A,$A319,CSV!$Y:$Y,"&lt;12")/$B319</f>
        <v>#DIV/0!</v>
      </c>
      <c r="V319" s="8" t="e">
        <f>COUNTIFS(CSV!$B:$B,$A319,CSV!$Y:$Y,"&lt;12")/$C319</f>
        <v>#DIV/0!</v>
      </c>
    </row>
    <row r="320" spans="1:22" x14ac:dyDescent="0.3">
      <c r="A320" t="s">
        <v>461</v>
      </c>
      <c r="B320" s="9">
        <f>COUNTIF(CSV!A:A,A320)</f>
        <v>0</v>
      </c>
      <c r="C320" s="4">
        <f>COUNTIF(CSV!B:B,A320)</f>
        <v>0</v>
      </c>
      <c r="D320" s="4">
        <f t="shared" si="8"/>
        <v>0</v>
      </c>
      <c r="E320" s="10" t="e">
        <f>(SUMIF(CSV!$A:$A,$A320,CSV!$Y:$Y)  + SUMIF(CSV!$B:$B,$A320,CSV!$Y:$Y) )/$D320</f>
        <v>#DIV/0!</v>
      </c>
      <c r="F320" s="6" t="e">
        <f>SUMIF(CSV!$A:$A,$A320,CSV!$Y:$Y)/$B320</f>
        <v>#DIV/0!</v>
      </c>
      <c r="G320" s="6" t="e">
        <f>SUMIF(CSV!$B:$B,$A320,CSV!$Y:$Y)/$C320</f>
        <v>#DIV/0!</v>
      </c>
      <c r="H320" s="10" t="e">
        <f>(SUMIF(CSV!$A:$A,$A320,CSV!$U:$U)  + SUMIF(CSV!$B:$B,$A320,CSV!$V:$V) )/$D320</f>
        <v>#DIV/0!</v>
      </c>
      <c r="I320" s="6" t="e">
        <f>SUMIF(CSV!$A:$A,$A320,CSV!$U:$U)/$B320</f>
        <v>#DIV/0!</v>
      </c>
      <c r="J320" s="6" t="e">
        <f>SUMIF(CSV!$B:$B,$A320,CSV!$V:$V)/$C320</f>
        <v>#DIV/0!</v>
      </c>
      <c r="K320" s="10" t="e">
        <f>(SUMIF(CSV!$A:$A,$A320,CSV!$W:$W)  + SUMIF(CSV!$B:$B,$A320,CSV!$X:$X) )/$D320</f>
        <v>#DIV/0!</v>
      </c>
      <c r="L320" s="6" t="e">
        <f>SUMIF(CSV!$A:$A,$A320,CSV!$W:$W)/$B320</f>
        <v>#DIV/0!</v>
      </c>
      <c r="M320" s="6" t="e">
        <f>SUMIF(CSV!$B:$B,$A320,CSV!$X:$X)/$C320</f>
        <v>#DIV/0!</v>
      </c>
      <c r="N320" s="11" t="e">
        <f>(COUNTIFS(CSV!$A:$A,$A320,CSV!$Y:$Y,"&gt;8") +COUNTIFS(CSV!$B:$B,$A320,CSV!$Y:$Y,"&gt;8"))/$D320</f>
        <v>#DIV/0!</v>
      </c>
      <c r="O320" s="8" t="e">
        <f>COUNTIFS(CSV!$A:$A,$A320,CSV!$Y:$Y,"&gt;8")/$B320</f>
        <v>#DIV/0!</v>
      </c>
      <c r="P320" s="8" t="e">
        <f>COUNTIFS(CSV!$B:$B,$A320,CSV!$Y:$Y,"&gt;8")/$C320</f>
        <v>#DIV/0!</v>
      </c>
      <c r="Q320" s="11" t="e">
        <f>(COUNTIFS(CSV!$A:$A,$A320,CSV!$Y:$Y,"&gt;10") +COUNTIFS(CSV!$B:$B,$A320,CSV!$Y:$Y,"&gt;10"))/$D320</f>
        <v>#DIV/0!</v>
      </c>
      <c r="R320" s="8" t="e">
        <f>COUNTIFS(CSV!$A:$A,$A320,CSV!$Y:$Y,"&gt;10")/$B320</f>
        <v>#DIV/0!</v>
      </c>
      <c r="S320" s="8" t="e">
        <f>COUNTIFS(CSV!$B:$B,$A320,CSV!$Y:$Y,"&gt;10")/$C320</f>
        <v>#DIV/0!</v>
      </c>
      <c r="T320" s="11" t="e">
        <f>(COUNTIFS(CSV!$A:$A,$A320,CSV!$Y:$Y,"&lt;12") +COUNTIFS(CSV!$B:$B,$A320,CSV!$Y:$Y,"&lt;12"))/$D320</f>
        <v>#DIV/0!</v>
      </c>
      <c r="U320" s="8" t="e">
        <f>COUNTIFS(CSV!$A:$A,$A320,CSV!$Y:$Y,"&lt;12")/$B320</f>
        <v>#DIV/0!</v>
      </c>
      <c r="V320" s="8" t="e">
        <f>COUNTIFS(CSV!$B:$B,$A320,CSV!$Y:$Y,"&lt;12")/$C320</f>
        <v>#DIV/0!</v>
      </c>
    </row>
    <row r="321" spans="1:22" x14ac:dyDescent="0.3">
      <c r="A321" t="s">
        <v>459</v>
      </c>
      <c r="B321" s="9">
        <f>COUNTIF(CSV!A:A,A321)</f>
        <v>0</v>
      </c>
      <c r="C321" s="4">
        <f>COUNTIF(CSV!B:B,A321)</f>
        <v>0</v>
      </c>
      <c r="D321" s="4">
        <f t="shared" si="8"/>
        <v>0</v>
      </c>
      <c r="E321" s="10" t="e">
        <f>(SUMIF(CSV!$A:$A,$A321,CSV!$Y:$Y)  + SUMIF(CSV!$B:$B,$A321,CSV!$Y:$Y) )/$D321</f>
        <v>#DIV/0!</v>
      </c>
      <c r="F321" s="6" t="e">
        <f>SUMIF(CSV!$A:$A,$A321,CSV!$Y:$Y)/$B321</f>
        <v>#DIV/0!</v>
      </c>
      <c r="G321" s="6" t="e">
        <f>SUMIF(CSV!$B:$B,$A321,CSV!$Y:$Y)/$C321</f>
        <v>#DIV/0!</v>
      </c>
      <c r="H321" s="10" t="e">
        <f>(SUMIF(CSV!$A:$A,$A321,CSV!$U:$U)  + SUMIF(CSV!$B:$B,$A321,CSV!$V:$V) )/$D321</f>
        <v>#DIV/0!</v>
      </c>
      <c r="I321" s="6" t="e">
        <f>SUMIF(CSV!$A:$A,$A321,CSV!$U:$U)/$B321</f>
        <v>#DIV/0!</v>
      </c>
      <c r="J321" s="6" t="e">
        <f>SUMIF(CSV!$B:$B,$A321,CSV!$V:$V)/$C321</f>
        <v>#DIV/0!</v>
      </c>
      <c r="K321" s="10" t="e">
        <f>(SUMIF(CSV!$A:$A,$A321,CSV!$W:$W)  + SUMIF(CSV!$B:$B,$A321,CSV!$X:$X) )/$D321</f>
        <v>#DIV/0!</v>
      </c>
      <c r="L321" s="6" t="e">
        <f>SUMIF(CSV!$A:$A,$A321,CSV!$W:$W)/$B321</f>
        <v>#DIV/0!</v>
      </c>
      <c r="M321" s="6" t="e">
        <f>SUMIF(CSV!$B:$B,$A321,CSV!$X:$X)/$C321</f>
        <v>#DIV/0!</v>
      </c>
      <c r="N321" s="11" t="e">
        <f>(COUNTIFS(CSV!$A:$A,$A321,CSV!$Y:$Y,"&gt;8") +COUNTIFS(CSV!$B:$B,$A321,CSV!$Y:$Y,"&gt;8"))/$D321</f>
        <v>#DIV/0!</v>
      </c>
      <c r="O321" s="8" t="e">
        <f>COUNTIFS(CSV!$A:$A,$A321,CSV!$Y:$Y,"&gt;8")/$B321</f>
        <v>#DIV/0!</v>
      </c>
      <c r="P321" s="8" t="e">
        <f>COUNTIFS(CSV!$B:$B,$A321,CSV!$Y:$Y,"&gt;8")/$C321</f>
        <v>#DIV/0!</v>
      </c>
      <c r="Q321" s="11" t="e">
        <f>(COUNTIFS(CSV!$A:$A,$A321,CSV!$Y:$Y,"&gt;10") +COUNTIFS(CSV!$B:$B,$A321,CSV!$Y:$Y,"&gt;10"))/$D321</f>
        <v>#DIV/0!</v>
      </c>
      <c r="R321" s="8" t="e">
        <f>COUNTIFS(CSV!$A:$A,$A321,CSV!$Y:$Y,"&gt;10")/$B321</f>
        <v>#DIV/0!</v>
      </c>
      <c r="S321" s="8" t="e">
        <f>COUNTIFS(CSV!$B:$B,$A321,CSV!$Y:$Y,"&gt;10")/$C321</f>
        <v>#DIV/0!</v>
      </c>
      <c r="T321" s="11" t="e">
        <f>(COUNTIFS(CSV!$A:$A,$A321,CSV!$Y:$Y,"&lt;12") +COUNTIFS(CSV!$B:$B,$A321,CSV!$Y:$Y,"&lt;12"))/$D321</f>
        <v>#DIV/0!</v>
      </c>
      <c r="U321" s="8" t="e">
        <f>COUNTIFS(CSV!$A:$A,$A321,CSV!$Y:$Y,"&lt;12")/$B321</f>
        <v>#DIV/0!</v>
      </c>
      <c r="V321" s="8" t="e">
        <f>COUNTIFS(CSV!$B:$B,$A321,CSV!$Y:$Y,"&lt;12")/$C321</f>
        <v>#DIV/0!</v>
      </c>
    </row>
    <row r="322" spans="1:22" x14ac:dyDescent="0.3">
      <c r="A322" t="s">
        <v>452</v>
      </c>
      <c r="B322" s="9">
        <f>COUNTIF(CSV!A:A,A322)</f>
        <v>0</v>
      </c>
      <c r="C322" s="4">
        <f>COUNTIF(CSV!B:B,A322)</f>
        <v>0</v>
      </c>
      <c r="D322" s="4">
        <f t="shared" si="8"/>
        <v>0</v>
      </c>
      <c r="E322" s="10" t="e">
        <f>(SUMIF(CSV!$A:$A,$A322,CSV!$Y:$Y)  + SUMIF(CSV!$B:$B,$A322,CSV!$Y:$Y) )/$D322</f>
        <v>#DIV/0!</v>
      </c>
      <c r="F322" s="6" t="e">
        <f>SUMIF(CSV!$A:$A,$A322,CSV!$Y:$Y)/$B322</f>
        <v>#DIV/0!</v>
      </c>
      <c r="G322" s="6" t="e">
        <f>SUMIF(CSV!$B:$B,$A322,CSV!$Y:$Y)/$C322</f>
        <v>#DIV/0!</v>
      </c>
      <c r="H322" s="10" t="e">
        <f>(SUMIF(CSV!$A:$A,$A322,CSV!$U:$U)  + SUMIF(CSV!$B:$B,$A322,CSV!$V:$V) )/$D322</f>
        <v>#DIV/0!</v>
      </c>
      <c r="I322" s="6" t="e">
        <f>SUMIF(CSV!$A:$A,$A322,CSV!$U:$U)/$B322</f>
        <v>#DIV/0!</v>
      </c>
      <c r="J322" s="6" t="e">
        <f>SUMIF(CSV!$B:$B,$A322,CSV!$V:$V)/$C322</f>
        <v>#DIV/0!</v>
      </c>
      <c r="K322" s="10" t="e">
        <f>(SUMIF(CSV!$A:$A,$A322,CSV!$W:$W)  + SUMIF(CSV!$B:$B,$A322,CSV!$X:$X) )/$D322</f>
        <v>#DIV/0!</v>
      </c>
      <c r="L322" s="6" t="e">
        <f>SUMIF(CSV!$A:$A,$A322,CSV!$W:$W)/$B322</f>
        <v>#DIV/0!</v>
      </c>
      <c r="M322" s="6" t="e">
        <f>SUMIF(CSV!$B:$B,$A322,CSV!$X:$X)/$C322</f>
        <v>#DIV/0!</v>
      </c>
      <c r="N322" s="11" t="e">
        <f>(COUNTIFS(CSV!$A:$A,$A322,CSV!$Y:$Y,"&gt;8") +COUNTIFS(CSV!$B:$B,$A322,CSV!$Y:$Y,"&gt;8"))/$D322</f>
        <v>#DIV/0!</v>
      </c>
      <c r="O322" s="8" t="e">
        <f>COUNTIFS(CSV!$A:$A,$A322,CSV!$Y:$Y,"&gt;8")/$B322</f>
        <v>#DIV/0!</v>
      </c>
      <c r="P322" s="8" t="e">
        <f>COUNTIFS(CSV!$B:$B,$A322,CSV!$Y:$Y,"&gt;8")/$C322</f>
        <v>#DIV/0!</v>
      </c>
      <c r="Q322" s="11" t="e">
        <f>(COUNTIFS(CSV!$A:$A,$A322,CSV!$Y:$Y,"&gt;10") +COUNTIFS(CSV!$B:$B,$A322,CSV!$Y:$Y,"&gt;10"))/$D322</f>
        <v>#DIV/0!</v>
      </c>
      <c r="R322" s="8" t="e">
        <f>COUNTIFS(CSV!$A:$A,$A322,CSV!$Y:$Y,"&gt;10")/$B322</f>
        <v>#DIV/0!</v>
      </c>
      <c r="S322" s="8" t="e">
        <f>COUNTIFS(CSV!$B:$B,$A322,CSV!$Y:$Y,"&gt;10")/$C322</f>
        <v>#DIV/0!</v>
      </c>
      <c r="T322" s="11" t="e">
        <f>(COUNTIFS(CSV!$A:$A,$A322,CSV!$Y:$Y,"&lt;12") +COUNTIFS(CSV!$B:$B,$A322,CSV!$Y:$Y,"&lt;12"))/$D322</f>
        <v>#DIV/0!</v>
      </c>
      <c r="U322" s="8" t="e">
        <f>COUNTIFS(CSV!$A:$A,$A322,CSV!$Y:$Y,"&lt;12")/$B322</f>
        <v>#DIV/0!</v>
      </c>
      <c r="V322" s="8" t="e">
        <f>COUNTIFS(CSV!$B:$B,$A322,CSV!$Y:$Y,"&lt;12")/$C322</f>
        <v>#DIV/0!</v>
      </c>
    </row>
    <row r="323" spans="1:22" x14ac:dyDescent="0.3">
      <c r="A323" t="s">
        <v>460</v>
      </c>
      <c r="B323" s="9">
        <f>COUNTIF(CSV!A:A,A323)</f>
        <v>0</v>
      </c>
      <c r="C323" s="4">
        <f>COUNTIF(CSV!B:B,A323)</f>
        <v>0</v>
      </c>
      <c r="D323" s="4">
        <f t="shared" si="8"/>
        <v>0</v>
      </c>
      <c r="E323" s="10" t="e">
        <f>(SUMIF(CSV!$A:$A,$A323,CSV!$Y:$Y)  + SUMIF(CSV!$B:$B,$A323,CSV!$Y:$Y) )/$D323</f>
        <v>#DIV/0!</v>
      </c>
      <c r="F323" s="6" t="e">
        <f>SUMIF(CSV!$A:$A,$A323,CSV!$Y:$Y)/$B323</f>
        <v>#DIV/0!</v>
      </c>
      <c r="G323" s="6" t="e">
        <f>SUMIF(CSV!$B:$B,$A323,CSV!$Y:$Y)/$C323</f>
        <v>#DIV/0!</v>
      </c>
      <c r="H323" s="10" t="e">
        <f>(SUMIF(CSV!$A:$A,$A323,CSV!$U:$U)  + SUMIF(CSV!$B:$B,$A323,CSV!$V:$V) )/$D323</f>
        <v>#DIV/0!</v>
      </c>
      <c r="I323" s="6" t="e">
        <f>SUMIF(CSV!$A:$A,$A323,CSV!$U:$U)/$B323</f>
        <v>#DIV/0!</v>
      </c>
      <c r="J323" s="6" t="e">
        <f>SUMIF(CSV!$B:$B,$A323,CSV!$V:$V)/$C323</f>
        <v>#DIV/0!</v>
      </c>
      <c r="K323" s="10" t="e">
        <f>(SUMIF(CSV!$A:$A,$A323,CSV!$W:$W)  + SUMIF(CSV!$B:$B,$A323,CSV!$X:$X) )/$D323</f>
        <v>#DIV/0!</v>
      </c>
      <c r="L323" s="6" t="e">
        <f>SUMIF(CSV!$A:$A,$A323,CSV!$W:$W)/$B323</f>
        <v>#DIV/0!</v>
      </c>
      <c r="M323" s="6" t="e">
        <f>SUMIF(CSV!$B:$B,$A323,CSV!$X:$X)/$C323</f>
        <v>#DIV/0!</v>
      </c>
      <c r="N323" s="11" t="e">
        <f>(COUNTIFS(CSV!$A:$A,$A323,CSV!$Y:$Y,"&gt;8") +COUNTIFS(CSV!$B:$B,$A323,CSV!$Y:$Y,"&gt;8"))/$D323</f>
        <v>#DIV/0!</v>
      </c>
      <c r="O323" s="8" t="e">
        <f>COUNTIFS(CSV!$A:$A,$A323,CSV!$Y:$Y,"&gt;8")/$B323</f>
        <v>#DIV/0!</v>
      </c>
      <c r="P323" s="8" t="e">
        <f>COUNTIFS(CSV!$B:$B,$A323,CSV!$Y:$Y,"&gt;8")/$C323</f>
        <v>#DIV/0!</v>
      </c>
      <c r="Q323" s="11" t="e">
        <f>(COUNTIFS(CSV!$A:$A,$A323,CSV!$Y:$Y,"&gt;10") +COUNTIFS(CSV!$B:$B,$A323,CSV!$Y:$Y,"&gt;10"))/$D323</f>
        <v>#DIV/0!</v>
      </c>
      <c r="R323" s="8" t="e">
        <f>COUNTIFS(CSV!$A:$A,$A323,CSV!$Y:$Y,"&gt;10")/$B323</f>
        <v>#DIV/0!</v>
      </c>
      <c r="S323" s="8" t="e">
        <f>COUNTIFS(CSV!$B:$B,$A323,CSV!$Y:$Y,"&gt;10")/$C323</f>
        <v>#DIV/0!</v>
      </c>
      <c r="T323" s="11" t="e">
        <f>(COUNTIFS(CSV!$A:$A,$A323,CSV!$Y:$Y,"&lt;12") +COUNTIFS(CSV!$B:$B,$A323,CSV!$Y:$Y,"&lt;12"))/$D323</f>
        <v>#DIV/0!</v>
      </c>
      <c r="U323" s="8" t="e">
        <f>COUNTIFS(CSV!$A:$A,$A323,CSV!$Y:$Y,"&lt;12")/$B323</f>
        <v>#DIV/0!</v>
      </c>
      <c r="V323" s="8" t="e">
        <f>COUNTIFS(CSV!$B:$B,$A323,CSV!$Y:$Y,"&lt;12")/$C323</f>
        <v>#DIV/0!</v>
      </c>
    </row>
    <row r="324" spans="1:22" x14ac:dyDescent="0.3">
      <c r="A324" t="s">
        <v>456</v>
      </c>
      <c r="B324" s="9">
        <f>COUNTIF(CSV!A:A,A324)</f>
        <v>0</v>
      </c>
      <c r="C324" s="4">
        <f>COUNTIF(CSV!B:B,A324)</f>
        <v>0</v>
      </c>
      <c r="D324" s="4">
        <f t="shared" si="8"/>
        <v>0</v>
      </c>
      <c r="E324" s="10" t="e">
        <f>(SUMIF(CSV!$A:$A,$A324,CSV!$Y:$Y)  + SUMIF(CSV!$B:$B,$A324,CSV!$Y:$Y) )/$D324</f>
        <v>#DIV/0!</v>
      </c>
      <c r="F324" s="6" t="e">
        <f>SUMIF(CSV!$A:$A,$A324,CSV!$Y:$Y)/$B324</f>
        <v>#DIV/0!</v>
      </c>
      <c r="G324" s="6" t="e">
        <f>SUMIF(CSV!$B:$B,$A324,CSV!$Y:$Y)/$C324</f>
        <v>#DIV/0!</v>
      </c>
      <c r="H324" s="10" t="e">
        <f>(SUMIF(CSV!$A:$A,$A324,CSV!$U:$U)  + SUMIF(CSV!$B:$B,$A324,CSV!$V:$V) )/$D324</f>
        <v>#DIV/0!</v>
      </c>
      <c r="I324" s="6" t="e">
        <f>SUMIF(CSV!$A:$A,$A324,CSV!$U:$U)/$B324</f>
        <v>#DIV/0!</v>
      </c>
      <c r="J324" s="6" t="e">
        <f>SUMIF(CSV!$B:$B,$A324,CSV!$V:$V)/$C324</f>
        <v>#DIV/0!</v>
      </c>
      <c r="K324" s="10" t="e">
        <f>(SUMIF(CSV!$A:$A,$A324,CSV!$W:$W)  + SUMIF(CSV!$B:$B,$A324,CSV!$X:$X) )/$D324</f>
        <v>#DIV/0!</v>
      </c>
      <c r="L324" s="6" t="e">
        <f>SUMIF(CSV!$A:$A,$A324,CSV!$W:$W)/$B324</f>
        <v>#DIV/0!</v>
      </c>
      <c r="M324" s="6" t="e">
        <f>SUMIF(CSV!$B:$B,$A324,CSV!$X:$X)/$C324</f>
        <v>#DIV/0!</v>
      </c>
      <c r="N324" s="11" t="e">
        <f>(COUNTIFS(CSV!$A:$A,$A324,CSV!$Y:$Y,"&gt;8") +COUNTIFS(CSV!$B:$B,$A324,CSV!$Y:$Y,"&gt;8"))/$D324</f>
        <v>#DIV/0!</v>
      </c>
      <c r="O324" s="8" t="e">
        <f>COUNTIFS(CSV!$A:$A,$A324,CSV!$Y:$Y,"&gt;8")/$B324</f>
        <v>#DIV/0!</v>
      </c>
      <c r="P324" s="8" t="e">
        <f>COUNTIFS(CSV!$B:$B,$A324,CSV!$Y:$Y,"&gt;8")/$C324</f>
        <v>#DIV/0!</v>
      </c>
      <c r="Q324" s="11" t="e">
        <f>(COUNTIFS(CSV!$A:$A,$A324,CSV!$Y:$Y,"&gt;10") +COUNTIFS(CSV!$B:$B,$A324,CSV!$Y:$Y,"&gt;10"))/$D324</f>
        <v>#DIV/0!</v>
      </c>
      <c r="R324" s="8" t="e">
        <f>COUNTIFS(CSV!$A:$A,$A324,CSV!$Y:$Y,"&gt;10")/$B324</f>
        <v>#DIV/0!</v>
      </c>
      <c r="S324" s="8" t="e">
        <f>COUNTIFS(CSV!$B:$B,$A324,CSV!$Y:$Y,"&gt;10")/$C324</f>
        <v>#DIV/0!</v>
      </c>
      <c r="T324" s="11" t="e">
        <f>(COUNTIFS(CSV!$A:$A,$A324,CSV!$Y:$Y,"&lt;12") +COUNTIFS(CSV!$B:$B,$A324,CSV!$Y:$Y,"&lt;12"))/$D324</f>
        <v>#DIV/0!</v>
      </c>
      <c r="U324" s="8" t="e">
        <f>COUNTIFS(CSV!$A:$A,$A324,CSV!$Y:$Y,"&lt;12")/$B324</f>
        <v>#DIV/0!</v>
      </c>
      <c r="V324" s="8" t="e">
        <f>COUNTIFS(CSV!$B:$B,$A324,CSV!$Y:$Y,"&lt;12")/$C324</f>
        <v>#DIV/0!</v>
      </c>
    </row>
    <row r="325" spans="1:22" x14ac:dyDescent="0.3">
      <c r="A325" t="s">
        <v>453</v>
      </c>
      <c r="B325" s="9">
        <f>COUNTIF(CSV!A:A,A325)</f>
        <v>0</v>
      </c>
      <c r="C325" s="4">
        <f>COUNTIF(CSV!B:B,A325)</f>
        <v>0</v>
      </c>
      <c r="D325" s="4">
        <f t="shared" si="8"/>
        <v>0</v>
      </c>
      <c r="E325" s="10" t="e">
        <f>(SUMIF(CSV!$A:$A,$A325,CSV!$Y:$Y)  + SUMIF(CSV!$B:$B,$A325,CSV!$Y:$Y) )/$D325</f>
        <v>#DIV/0!</v>
      </c>
      <c r="F325" s="6" t="e">
        <f>SUMIF(CSV!$A:$A,$A325,CSV!$Y:$Y)/$B325</f>
        <v>#DIV/0!</v>
      </c>
      <c r="G325" s="6" t="e">
        <f>SUMIF(CSV!$B:$B,$A325,CSV!$Y:$Y)/$C325</f>
        <v>#DIV/0!</v>
      </c>
      <c r="H325" s="10" t="e">
        <f>(SUMIF(CSV!$A:$A,$A325,CSV!$U:$U)  + SUMIF(CSV!$B:$B,$A325,CSV!$V:$V) )/$D325</f>
        <v>#DIV/0!</v>
      </c>
      <c r="I325" s="6" t="e">
        <f>SUMIF(CSV!$A:$A,$A325,CSV!$U:$U)/$B325</f>
        <v>#DIV/0!</v>
      </c>
      <c r="J325" s="6" t="e">
        <f>SUMIF(CSV!$B:$B,$A325,CSV!$V:$V)/$C325</f>
        <v>#DIV/0!</v>
      </c>
      <c r="K325" s="10" t="e">
        <f>(SUMIF(CSV!$A:$A,$A325,CSV!$W:$W)  + SUMIF(CSV!$B:$B,$A325,CSV!$X:$X) )/$D325</f>
        <v>#DIV/0!</v>
      </c>
      <c r="L325" s="6" t="e">
        <f>SUMIF(CSV!$A:$A,$A325,CSV!$W:$W)/$B325</f>
        <v>#DIV/0!</v>
      </c>
      <c r="M325" s="6" t="e">
        <f>SUMIF(CSV!$B:$B,$A325,CSV!$X:$X)/$C325</f>
        <v>#DIV/0!</v>
      </c>
      <c r="N325" s="11" t="e">
        <f>(COUNTIFS(CSV!$A:$A,$A325,CSV!$Y:$Y,"&gt;8") +COUNTIFS(CSV!$B:$B,$A325,CSV!$Y:$Y,"&gt;8"))/$D325</f>
        <v>#DIV/0!</v>
      </c>
      <c r="O325" s="8" t="e">
        <f>COUNTIFS(CSV!$A:$A,$A325,CSV!$Y:$Y,"&gt;8")/$B325</f>
        <v>#DIV/0!</v>
      </c>
      <c r="P325" s="8" t="e">
        <f>COUNTIFS(CSV!$B:$B,$A325,CSV!$Y:$Y,"&gt;8")/$C325</f>
        <v>#DIV/0!</v>
      </c>
      <c r="Q325" s="11" t="e">
        <f>(COUNTIFS(CSV!$A:$A,$A325,CSV!$Y:$Y,"&gt;10") +COUNTIFS(CSV!$B:$B,$A325,CSV!$Y:$Y,"&gt;10"))/$D325</f>
        <v>#DIV/0!</v>
      </c>
      <c r="R325" s="8" t="e">
        <f>COUNTIFS(CSV!$A:$A,$A325,CSV!$Y:$Y,"&gt;10")/$B325</f>
        <v>#DIV/0!</v>
      </c>
      <c r="S325" s="8" t="e">
        <f>COUNTIFS(CSV!$B:$B,$A325,CSV!$Y:$Y,"&gt;10")/$C325</f>
        <v>#DIV/0!</v>
      </c>
      <c r="T325" s="11" t="e">
        <f>(COUNTIFS(CSV!$A:$A,$A325,CSV!$Y:$Y,"&lt;12") +COUNTIFS(CSV!$B:$B,$A325,CSV!$Y:$Y,"&lt;12"))/$D325</f>
        <v>#DIV/0!</v>
      </c>
      <c r="U325" s="8" t="e">
        <f>COUNTIFS(CSV!$A:$A,$A325,CSV!$Y:$Y,"&lt;12")/$B325</f>
        <v>#DIV/0!</v>
      </c>
      <c r="V325" s="8" t="e">
        <f>COUNTIFS(CSV!$B:$B,$A325,CSV!$Y:$Y,"&lt;12")/$C325</f>
        <v>#DIV/0!</v>
      </c>
    </row>
    <row r="326" spans="1:22" x14ac:dyDescent="0.3">
      <c r="A326" t="s">
        <v>457</v>
      </c>
      <c r="B326" s="9">
        <f>COUNTIF(CSV!A:A,A326)</f>
        <v>0</v>
      </c>
      <c r="C326" s="4">
        <f>COUNTIF(CSV!B:B,A326)</f>
        <v>0</v>
      </c>
      <c r="D326" s="4">
        <f t="shared" si="8"/>
        <v>0</v>
      </c>
      <c r="E326" s="10" t="e">
        <f>(SUMIF(CSV!$A:$A,$A326,CSV!$Y:$Y)  + SUMIF(CSV!$B:$B,$A326,CSV!$Y:$Y) )/$D326</f>
        <v>#DIV/0!</v>
      </c>
      <c r="F326" s="6" t="e">
        <f>SUMIF(CSV!$A:$A,$A326,CSV!$Y:$Y)/$B326</f>
        <v>#DIV/0!</v>
      </c>
      <c r="G326" s="6" t="e">
        <f>SUMIF(CSV!$B:$B,$A326,CSV!$Y:$Y)/$C326</f>
        <v>#DIV/0!</v>
      </c>
      <c r="H326" s="10" t="e">
        <f>(SUMIF(CSV!$A:$A,$A326,CSV!$U:$U)  + SUMIF(CSV!$B:$B,$A326,CSV!$V:$V) )/$D326</f>
        <v>#DIV/0!</v>
      </c>
      <c r="I326" s="6" t="e">
        <f>SUMIF(CSV!$A:$A,$A326,CSV!$U:$U)/$B326</f>
        <v>#DIV/0!</v>
      </c>
      <c r="J326" s="6" t="e">
        <f>SUMIF(CSV!$B:$B,$A326,CSV!$V:$V)/$C326</f>
        <v>#DIV/0!</v>
      </c>
      <c r="K326" s="10" t="e">
        <f>(SUMIF(CSV!$A:$A,$A326,CSV!$W:$W)  + SUMIF(CSV!$B:$B,$A326,CSV!$X:$X) )/$D326</f>
        <v>#DIV/0!</v>
      </c>
      <c r="L326" s="6" t="e">
        <f>SUMIF(CSV!$A:$A,$A326,CSV!$W:$W)/$B326</f>
        <v>#DIV/0!</v>
      </c>
      <c r="M326" s="6" t="e">
        <f>SUMIF(CSV!$B:$B,$A326,CSV!$X:$X)/$C326</f>
        <v>#DIV/0!</v>
      </c>
      <c r="N326" s="11" t="e">
        <f>(COUNTIFS(CSV!$A:$A,$A326,CSV!$Y:$Y,"&gt;8") +COUNTIFS(CSV!$B:$B,$A326,CSV!$Y:$Y,"&gt;8"))/$D326</f>
        <v>#DIV/0!</v>
      </c>
      <c r="O326" s="8" t="e">
        <f>COUNTIFS(CSV!$A:$A,$A326,CSV!$Y:$Y,"&gt;8")/$B326</f>
        <v>#DIV/0!</v>
      </c>
      <c r="P326" s="8" t="e">
        <f>COUNTIFS(CSV!$B:$B,$A326,CSV!$Y:$Y,"&gt;8")/$C326</f>
        <v>#DIV/0!</v>
      </c>
      <c r="Q326" s="11" t="e">
        <f>(COUNTIFS(CSV!$A:$A,$A326,CSV!$Y:$Y,"&gt;10") +COUNTIFS(CSV!$B:$B,$A326,CSV!$Y:$Y,"&gt;10"))/$D326</f>
        <v>#DIV/0!</v>
      </c>
      <c r="R326" s="8" t="e">
        <f>COUNTIFS(CSV!$A:$A,$A326,CSV!$Y:$Y,"&gt;10")/$B326</f>
        <v>#DIV/0!</v>
      </c>
      <c r="S326" s="8" t="e">
        <f>COUNTIFS(CSV!$B:$B,$A326,CSV!$Y:$Y,"&gt;10")/$C326</f>
        <v>#DIV/0!</v>
      </c>
      <c r="T326" s="11" t="e">
        <f>(COUNTIFS(CSV!$A:$A,$A326,CSV!$Y:$Y,"&lt;12") +COUNTIFS(CSV!$B:$B,$A326,CSV!$Y:$Y,"&lt;12"))/$D326</f>
        <v>#DIV/0!</v>
      </c>
      <c r="U326" s="8" t="e">
        <f>COUNTIFS(CSV!$A:$A,$A326,CSV!$Y:$Y,"&lt;12")/$B326</f>
        <v>#DIV/0!</v>
      </c>
      <c r="V326" s="8" t="e">
        <f>COUNTIFS(CSV!$B:$B,$A326,CSV!$Y:$Y,"&lt;12")/$C326</f>
        <v>#DIV/0!</v>
      </c>
    </row>
    <row r="327" spans="1:22" x14ac:dyDescent="0.3">
      <c r="A327" t="s">
        <v>464</v>
      </c>
      <c r="B327" s="9">
        <f>COUNTIF(CSV!A:A,A327)</f>
        <v>0</v>
      </c>
      <c r="C327" s="4">
        <f>COUNTIF(CSV!B:B,A327)</f>
        <v>0</v>
      </c>
      <c r="D327" s="4">
        <f t="shared" ref="D327:D336" si="9">B327+C327</f>
        <v>0</v>
      </c>
      <c r="E327" s="10" t="e">
        <f>(SUMIF(CSV!$A:$A,$A327,CSV!$Y:$Y)  + SUMIF(CSV!$B:$B,$A327,CSV!$Y:$Y) )/$D327</f>
        <v>#DIV/0!</v>
      </c>
      <c r="F327" s="6" t="e">
        <f>SUMIF(CSV!$A:$A,$A327,CSV!$Y:$Y)/$B327</f>
        <v>#DIV/0!</v>
      </c>
      <c r="G327" s="6" t="e">
        <f>SUMIF(CSV!$B:$B,$A327,CSV!$Y:$Y)/$C327</f>
        <v>#DIV/0!</v>
      </c>
      <c r="H327" s="10" t="e">
        <f>(SUMIF(CSV!$A:$A,$A327,CSV!$U:$U)  + SUMIF(CSV!$B:$B,$A327,CSV!$V:$V) )/$D327</f>
        <v>#DIV/0!</v>
      </c>
      <c r="I327" s="6" t="e">
        <f>SUMIF(CSV!$A:$A,$A327,CSV!$U:$U)/$B327</f>
        <v>#DIV/0!</v>
      </c>
      <c r="J327" s="6" t="e">
        <f>SUMIF(CSV!$B:$B,$A327,CSV!$V:$V)/$C327</f>
        <v>#DIV/0!</v>
      </c>
      <c r="K327" s="10" t="e">
        <f>(SUMIF(CSV!$A:$A,$A327,CSV!$W:$W)  + SUMIF(CSV!$B:$B,$A327,CSV!$X:$X) )/$D327</f>
        <v>#DIV/0!</v>
      </c>
      <c r="L327" s="6" t="e">
        <f>SUMIF(CSV!$A:$A,$A327,CSV!$W:$W)/$B327</f>
        <v>#DIV/0!</v>
      </c>
      <c r="M327" s="6" t="e">
        <f>SUMIF(CSV!$B:$B,$A327,CSV!$X:$X)/$C327</f>
        <v>#DIV/0!</v>
      </c>
      <c r="N327" s="11" t="e">
        <f>(COUNTIFS(CSV!$A:$A,$A327,CSV!$Y:$Y,"&gt;8") +COUNTIFS(CSV!$B:$B,$A327,CSV!$Y:$Y,"&gt;8"))/$D327</f>
        <v>#DIV/0!</v>
      </c>
      <c r="O327" s="8" t="e">
        <f>COUNTIFS(CSV!$A:$A,$A327,CSV!$Y:$Y,"&gt;8")/$B327</f>
        <v>#DIV/0!</v>
      </c>
      <c r="P327" s="8" t="e">
        <f>COUNTIFS(CSV!$B:$B,$A327,CSV!$Y:$Y,"&gt;8")/$C327</f>
        <v>#DIV/0!</v>
      </c>
      <c r="Q327" s="11" t="e">
        <f>(COUNTIFS(CSV!$A:$A,$A327,CSV!$Y:$Y,"&gt;10") +COUNTIFS(CSV!$B:$B,$A327,CSV!$Y:$Y,"&gt;10"))/$D327</f>
        <v>#DIV/0!</v>
      </c>
      <c r="R327" s="8" t="e">
        <f>COUNTIFS(CSV!$A:$A,$A327,CSV!$Y:$Y,"&gt;10")/$B327</f>
        <v>#DIV/0!</v>
      </c>
      <c r="S327" s="8" t="e">
        <f>COUNTIFS(CSV!$B:$B,$A327,CSV!$Y:$Y,"&gt;10")/$C327</f>
        <v>#DIV/0!</v>
      </c>
      <c r="T327" s="11" t="e">
        <f>(COUNTIFS(CSV!$A:$A,$A327,CSV!$Y:$Y,"&lt;12") +COUNTIFS(CSV!$B:$B,$A327,CSV!$Y:$Y,"&lt;12"))/$D327</f>
        <v>#DIV/0!</v>
      </c>
      <c r="U327" s="8" t="e">
        <f>COUNTIFS(CSV!$A:$A,$A327,CSV!$Y:$Y,"&lt;12")/$B327</f>
        <v>#DIV/0!</v>
      </c>
      <c r="V327" s="8" t="e">
        <f>COUNTIFS(CSV!$B:$B,$A327,CSV!$Y:$Y,"&lt;12")/$C327</f>
        <v>#DIV/0!</v>
      </c>
    </row>
    <row r="328" spans="1:22" x14ac:dyDescent="0.3">
      <c r="A328" t="s">
        <v>471</v>
      </c>
      <c r="B328" s="9">
        <f>COUNTIF(CSV!A:A,A328)</f>
        <v>0</v>
      </c>
      <c r="C328" s="4">
        <f>COUNTIF(CSV!B:B,A328)</f>
        <v>0</v>
      </c>
      <c r="D328" s="4">
        <f t="shared" si="9"/>
        <v>0</v>
      </c>
      <c r="E328" s="10" t="e">
        <f>(SUMIF(CSV!$A:$A,$A328,CSV!$Y:$Y)  + SUMIF(CSV!$B:$B,$A328,CSV!$Y:$Y) )/$D328</f>
        <v>#DIV/0!</v>
      </c>
      <c r="F328" s="6" t="e">
        <f>SUMIF(CSV!$A:$A,$A328,CSV!$Y:$Y)/$B328</f>
        <v>#DIV/0!</v>
      </c>
      <c r="G328" s="6" t="e">
        <f>SUMIF(CSV!$B:$B,$A328,CSV!$Y:$Y)/$C328</f>
        <v>#DIV/0!</v>
      </c>
      <c r="H328" s="10" t="e">
        <f>(SUMIF(CSV!$A:$A,$A328,CSV!$U:$U)  + SUMIF(CSV!$B:$B,$A328,CSV!$V:$V) )/$D328</f>
        <v>#DIV/0!</v>
      </c>
      <c r="I328" s="6" t="e">
        <f>SUMIF(CSV!$A:$A,$A328,CSV!$U:$U)/$B328</f>
        <v>#DIV/0!</v>
      </c>
      <c r="J328" s="6" t="e">
        <f>SUMIF(CSV!$B:$B,$A328,CSV!$V:$V)/$C328</f>
        <v>#DIV/0!</v>
      </c>
      <c r="K328" s="10" t="e">
        <f>(SUMIF(CSV!$A:$A,$A328,CSV!$W:$W)  + SUMIF(CSV!$B:$B,$A328,CSV!$X:$X) )/$D328</f>
        <v>#DIV/0!</v>
      </c>
      <c r="L328" s="6" t="e">
        <f>SUMIF(CSV!$A:$A,$A328,CSV!$W:$W)/$B328</f>
        <v>#DIV/0!</v>
      </c>
      <c r="M328" s="6" t="e">
        <f>SUMIF(CSV!$B:$B,$A328,CSV!$X:$X)/$C328</f>
        <v>#DIV/0!</v>
      </c>
      <c r="N328" s="11" t="e">
        <f>(COUNTIFS(CSV!$A:$A,$A328,CSV!$Y:$Y,"&gt;8") +COUNTIFS(CSV!$B:$B,$A328,CSV!$Y:$Y,"&gt;8"))/$D328</f>
        <v>#DIV/0!</v>
      </c>
      <c r="O328" s="8" t="e">
        <f>COUNTIFS(CSV!$A:$A,$A328,CSV!$Y:$Y,"&gt;8")/$B328</f>
        <v>#DIV/0!</v>
      </c>
      <c r="P328" s="8" t="e">
        <f>COUNTIFS(CSV!$B:$B,$A328,CSV!$Y:$Y,"&gt;8")/$C328</f>
        <v>#DIV/0!</v>
      </c>
      <c r="Q328" s="11" t="e">
        <f>(COUNTIFS(CSV!$A:$A,$A328,CSV!$Y:$Y,"&gt;10") +COUNTIFS(CSV!$B:$B,$A328,CSV!$Y:$Y,"&gt;10"))/$D328</f>
        <v>#DIV/0!</v>
      </c>
      <c r="R328" s="8" t="e">
        <f>COUNTIFS(CSV!$A:$A,$A328,CSV!$Y:$Y,"&gt;10")/$B328</f>
        <v>#DIV/0!</v>
      </c>
      <c r="S328" s="8" t="e">
        <f>COUNTIFS(CSV!$B:$B,$A328,CSV!$Y:$Y,"&gt;10")/$C328</f>
        <v>#DIV/0!</v>
      </c>
      <c r="T328" s="11" t="e">
        <f>(COUNTIFS(CSV!$A:$A,$A328,CSV!$Y:$Y,"&lt;12") +COUNTIFS(CSV!$B:$B,$A328,CSV!$Y:$Y,"&lt;12"))/$D328</f>
        <v>#DIV/0!</v>
      </c>
      <c r="U328" s="8" t="e">
        <f>COUNTIFS(CSV!$A:$A,$A328,CSV!$Y:$Y,"&lt;12")/$B328</f>
        <v>#DIV/0!</v>
      </c>
      <c r="V328" s="8" t="e">
        <f>COUNTIFS(CSV!$B:$B,$A328,CSV!$Y:$Y,"&lt;12")/$C328</f>
        <v>#DIV/0!</v>
      </c>
    </row>
    <row r="329" spans="1:22" x14ac:dyDescent="0.3">
      <c r="A329" t="s">
        <v>472</v>
      </c>
      <c r="B329" s="9">
        <f>COUNTIF(CSV!A:A,A329)</f>
        <v>0</v>
      </c>
      <c r="C329" s="4">
        <f>COUNTIF(CSV!B:B,A329)</f>
        <v>0</v>
      </c>
      <c r="D329" s="4">
        <f t="shared" si="9"/>
        <v>0</v>
      </c>
      <c r="E329" s="10" t="e">
        <f>(SUMIF(CSV!$A:$A,$A329,CSV!$Y:$Y)  + SUMIF(CSV!$B:$B,$A329,CSV!$Y:$Y) )/$D329</f>
        <v>#DIV/0!</v>
      </c>
      <c r="F329" s="6" t="e">
        <f>SUMIF(CSV!$A:$A,$A329,CSV!$Y:$Y)/$B329</f>
        <v>#DIV/0!</v>
      </c>
      <c r="G329" s="6" t="e">
        <f>SUMIF(CSV!$B:$B,$A329,CSV!$Y:$Y)/$C329</f>
        <v>#DIV/0!</v>
      </c>
      <c r="H329" s="10" t="e">
        <f>(SUMIF(CSV!$A:$A,$A329,CSV!$U:$U)  + SUMIF(CSV!$B:$B,$A329,CSV!$V:$V) )/$D329</f>
        <v>#DIV/0!</v>
      </c>
      <c r="I329" s="6" t="e">
        <f>SUMIF(CSV!$A:$A,$A329,CSV!$U:$U)/$B329</f>
        <v>#DIV/0!</v>
      </c>
      <c r="J329" s="6" t="e">
        <f>SUMIF(CSV!$B:$B,$A329,CSV!$V:$V)/$C329</f>
        <v>#DIV/0!</v>
      </c>
      <c r="K329" s="10" t="e">
        <f>(SUMIF(CSV!$A:$A,$A329,CSV!$W:$W)  + SUMIF(CSV!$B:$B,$A329,CSV!$X:$X) )/$D329</f>
        <v>#DIV/0!</v>
      </c>
      <c r="L329" s="6" t="e">
        <f>SUMIF(CSV!$A:$A,$A329,CSV!$W:$W)/$B329</f>
        <v>#DIV/0!</v>
      </c>
      <c r="M329" s="6" t="e">
        <f>SUMIF(CSV!$B:$B,$A329,CSV!$X:$X)/$C329</f>
        <v>#DIV/0!</v>
      </c>
      <c r="N329" s="11" t="e">
        <f>(COUNTIFS(CSV!$A:$A,$A329,CSV!$Y:$Y,"&gt;8") +COUNTIFS(CSV!$B:$B,$A329,CSV!$Y:$Y,"&gt;8"))/$D329</f>
        <v>#DIV/0!</v>
      </c>
      <c r="O329" s="8" t="e">
        <f>COUNTIFS(CSV!$A:$A,$A329,CSV!$Y:$Y,"&gt;8")/$B329</f>
        <v>#DIV/0!</v>
      </c>
      <c r="P329" s="8" t="e">
        <f>COUNTIFS(CSV!$B:$B,$A329,CSV!$Y:$Y,"&gt;8")/$C329</f>
        <v>#DIV/0!</v>
      </c>
      <c r="Q329" s="11" t="e">
        <f>(COUNTIFS(CSV!$A:$A,$A329,CSV!$Y:$Y,"&gt;10") +COUNTIFS(CSV!$B:$B,$A329,CSV!$Y:$Y,"&gt;10"))/$D329</f>
        <v>#DIV/0!</v>
      </c>
      <c r="R329" s="8" t="e">
        <f>COUNTIFS(CSV!$A:$A,$A329,CSV!$Y:$Y,"&gt;10")/$B329</f>
        <v>#DIV/0!</v>
      </c>
      <c r="S329" s="8" t="e">
        <f>COUNTIFS(CSV!$B:$B,$A329,CSV!$Y:$Y,"&gt;10")/$C329</f>
        <v>#DIV/0!</v>
      </c>
      <c r="T329" s="11" t="e">
        <f>(COUNTIFS(CSV!$A:$A,$A329,CSV!$Y:$Y,"&lt;12") +COUNTIFS(CSV!$B:$B,$A329,CSV!$Y:$Y,"&lt;12"))/$D329</f>
        <v>#DIV/0!</v>
      </c>
      <c r="U329" s="8" t="e">
        <f>COUNTIFS(CSV!$A:$A,$A329,CSV!$Y:$Y,"&lt;12")/$B329</f>
        <v>#DIV/0!</v>
      </c>
      <c r="V329" s="8" t="e">
        <f>COUNTIFS(CSV!$B:$B,$A329,CSV!$Y:$Y,"&lt;12")/$C329</f>
        <v>#DIV/0!</v>
      </c>
    </row>
    <row r="330" spans="1:22" x14ac:dyDescent="0.3">
      <c r="A330" t="s">
        <v>467</v>
      </c>
      <c r="B330" s="9">
        <f>COUNTIF(CSV!A:A,A330)</f>
        <v>0</v>
      </c>
      <c r="C330" s="4">
        <f>COUNTIF(CSV!B:B,A330)</f>
        <v>0</v>
      </c>
      <c r="D330" s="4">
        <f t="shared" si="9"/>
        <v>0</v>
      </c>
      <c r="E330" s="10" t="e">
        <f>(SUMIF(CSV!$A:$A,$A330,CSV!$Y:$Y)  + SUMIF(CSV!$B:$B,$A330,CSV!$Y:$Y) )/$D330</f>
        <v>#DIV/0!</v>
      </c>
      <c r="F330" s="6" t="e">
        <f>SUMIF(CSV!$A:$A,$A330,CSV!$Y:$Y)/$B330</f>
        <v>#DIV/0!</v>
      </c>
      <c r="G330" s="6" t="e">
        <f>SUMIF(CSV!$B:$B,$A330,CSV!$Y:$Y)/$C330</f>
        <v>#DIV/0!</v>
      </c>
      <c r="H330" s="10" t="e">
        <f>(SUMIF(CSV!$A:$A,$A330,CSV!$U:$U)  + SUMIF(CSV!$B:$B,$A330,CSV!$V:$V) )/$D330</f>
        <v>#DIV/0!</v>
      </c>
      <c r="I330" s="6" t="e">
        <f>SUMIF(CSV!$A:$A,$A330,CSV!$U:$U)/$B330</f>
        <v>#DIV/0!</v>
      </c>
      <c r="J330" s="6" t="e">
        <f>SUMIF(CSV!$B:$B,$A330,CSV!$V:$V)/$C330</f>
        <v>#DIV/0!</v>
      </c>
      <c r="K330" s="10" t="e">
        <f>(SUMIF(CSV!$A:$A,$A330,CSV!$W:$W)  + SUMIF(CSV!$B:$B,$A330,CSV!$X:$X) )/$D330</f>
        <v>#DIV/0!</v>
      </c>
      <c r="L330" s="6" t="e">
        <f>SUMIF(CSV!$A:$A,$A330,CSV!$W:$W)/$B330</f>
        <v>#DIV/0!</v>
      </c>
      <c r="M330" s="6" t="e">
        <f>SUMIF(CSV!$B:$B,$A330,CSV!$X:$X)/$C330</f>
        <v>#DIV/0!</v>
      </c>
      <c r="N330" s="11" t="e">
        <f>(COUNTIFS(CSV!$A:$A,$A330,CSV!$Y:$Y,"&gt;8") +COUNTIFS(CSV!$B:$B,$A330,CSV!$Y:$Y,"&gt;8"))/$D330</f>
        <v>#DIV/0!</v>
      </c>
      <c r="O330" s="8" t="e">
        <f>COUNTIFS(CSV!$A:$A,$A330,CSV!$Y:$Y,"&gt;8")/$B330</f>
        <v>#DIV/0!</v>
      </c>
      <c r="P330" s="8" t="e">
        <f>COUNTIFS(CSV!$B:$B,$A330,CSV!$Y:$Y,"&gt;8")/$C330</f>
        <v>#DIV/0!</v>
      </c>
      <c r="Q330" s="11" t="e">
        <f>(COUNTIFS(CSV!$A:$A,$A330,CSV!$Y:$Y,"&gt;10") +COUNTIFS(CSV!$B:$B,$A330,CSV!$Y:$Y,"&gt;10"))/$D330</f>
        <v>#DIV/0!</v>
      </c>
      <c r="R330" s="8" t="e">
        <f>COUNTIFS(CSV!$A:$A,$A330,CSV!$Y:$Y,"&gt;10")/$B330</f>
        <v>#DIV/0!</v>
      </c>
      <c r="S330" s="8" t="e">
        <f>COUNTIFS(CSV!$B:$B,$A330,CSV!$Y:$Y,"&gt;10")/$C330</f>
        <v>#DIV/0!</v>
      </c>
      <c r="T330" s="11" t="e">
        <f>(COUNTIFS(CSV!$A:$A,$A330,CSV!$Y:$Y,"&lt;12") +COUNTIFS(CSV!$B:$B,$A330,CSV!$Y:$Y,"&lt;12"))/$D330</f>
        <v>#DIV/0!</v>
      </c>
      <c r="U330" s="8" t="e">
        <f>COUNTIFS(CSV!$A:$A,$A330,CSV!$Y:$Y,"&lt;12")/$B330</f>
        <v>#DIV/0!</v>
      </c>
      <c r="V330" s="8" t="e">
        <f>COUNTIFS(CSV!$B:$B,$A330,CSV!$Y:$Y,"&lt;12")/$C330</f>
        <v>#DIV/0!</v>
      </c>
    </row>
    <row r="331" spans="1:22" x14ac:dyDescent="0.3">
      <c r="A331" t="s">
        <v>469</v>
      </c>
      <c r="B331" s="9">
        <f>COUNTIF(CSV!A:A,A331)</f>
        <v>0</v>
      </c>
      <c r="C331" s="4">
        <f>COUNTIF(CSV!B:B,A331)</f>
        <v>0</v>
      </c>
      <c r="D331" s="4">
        <f t="shared" si="9"/>
        <v>0</v>
      </c>
      <c r="E331" s="10" t="e">
        <f>(SUMIF(CSV!$A:$A,$A331,CSV!$Y:$Y)  + SUMIF(CSV!$B:$B,$A331,CSV!$Y:$Y) )/$D331</f>
        <v>#DIV/0!</v>
      </c>
      <c r="F331" s="6" t="e">
        <f>SUMIF(CSV!$A:$A,$A331,CSV!$Y:$Y)/$B331</f>
        <v>#DIV/0!</v>
      </c>
      <c r="G331" s="6" t="e">
        <f>SUMIF(CSV!$B:$B,$A331,CSV!$Y:$Y)/$C331</f>
        <v>#DIV/0!</v>
      </c>
      <c r="H331" s="10" t="e">
        <f>(SUMIF(CSV!$A:$A,$A331,CSV!$U:$U)  + SUMIF(CSV!$B:$B,$A331,CSV!$V:$V) )/$D331</f>
        <v>#DIV/0!</v>
      </c>
      <c r="I331" s="6" t="e">
        <f>SUMIF(CSV!$A:$A,$A331,CSV!$U:$U)/$B331</f>
        <v>#DIV/0!</v>
      </c>
      <c r="J331" s="6" t="e">
        <f>SUMIF(CSV!$B:$B,$A331,CSV!$V:$V)/$C331</f>
        <v>#DIV/0!</v>
      </c>
      <c r="K331" s="10" t="e">
        <f>(SUMIF(CSV!$A:$A,$A331,CSV!$W:$W)  + SUMIF(CSV!$B:$B,$A331,CSV!$X:$X) )/$D331</f>
        <v>#DIV/0!</v>
      </c>
      <c r="L331" s="6" t="e">
        <f>SUMIF(CSV!$A:$A,$A331,CSV!$W:$W)/$B331</f>
        <v>#DIV/0!</v>
      </c>
      <c r="M331" s="6" t="e">
        <f>SUMIF(CSV!$B:$B,$A331,CSV!$X:$X)/$C331</f>
        <v>#DIV/0!</v>
      </c>
      <c r="N331" s="11" t="e">
        <f>(COUNTIFS(CSV!$A:$A,$A331,CSV!$Y:$Y,"&gt;8") +COUNTIFS(CSV!$B:$B,$A331,CSV!$Y:$Y,"&gt;8"))/$D331</f>
        <v>#DIV/0!</v>
      </c>
      <c r="O331" s="8" t="e">
        <f>COUNTIFS(CSV!$A:$A,$A331,CSV!$Y:$Y,"&gt;8")/$B331</f>
        <v>#DIV/0!</v>
      </c>
      <c r="P331" s="8" t="e">
        <f>COUNTIFS(CSV!$B:$B,$A331,CSV!$Y:$Y,"&gt;8")/$C331</f>
        <v>#DIV/0!</v>
      </c>
      <c r="Q331" s="11" t="e">
        <f>(COUNTIFS(CSV!$A:$A,$A331,CSV!$Y:$Y,"&gt;10") +COUNTIFS(CSV!$B:$B,$A331,CSV!$Y:$Y,"&gt;10"))/$D331</f>
        <v>#DIV/0!</v>
      </c>
      <c r="R331" s="8" t="e">
        <f>COUNTIFS(CSV!$A:$A,$A331,CSV!$Y:$Y,"&gt;10")/$B331</f>
        <v>#DIV/0!</v>
      </c>
      <c r="S331" s="8" t="e">
        <f>COUNTIFS(CSV!$B:$B,$A331,CSV!$Y:$Y,"&gt;10")/$C331</f>
        <v>#DIV/0!</v>
      </c>
      <c r="T331" s="11" t="e">
        <f>(COUNTIFS(CSV!$A:$A,$A331,CSV!$Y:$Y,"&lt;12") +COUNTIFS(CSV!$B:$B,$A331,CSV!$Y:$Y,"&lt;12"))/$D331</f>
        <v>#DIV/0!</v>
      </c>
      <c r="U331" s="8" t="e">
        <f>COUNTIFS(CSV!$A:$A,$A331,CSV!$Y:$Y,"&lt;12")/$B331</f>
        <v>#DIV/0!</v>
      </c>
      <c r="V331" s="8" t="e">
        <f>COUNTIFS(CSV!$B:$B,$A331,CSV!$Y:$Y,"&lt;12")/$C331</f>
        <v>#DIV/0!</v>
      </c>
    </row>
    <row r="332" spans="1:22" x14ac:dyDescent="0.3">
      <c r="A332" t="s">
        <v>466</v>
      </c>
      <c r="B332" s="9">
        <f>COUNTIF(CSV!A:A,A332)</f>
        <v>0</v>
      </c>
      <c r="C332" s="4">
        <f>COUNTIF(CSV!B:B,A332)</f>
        <v>0</v>
      </c>
      <c r="D332" s="4">
        <f t="shared" si="9"/>
        <v>0</v>
      </c>
      <c r="E332" s="10" t="e">
        <f>(SUMIF(CSV!$A:$A,$A332,CSV!$Y:$Y)  + SUMIF(CSV!$B:$B,$A332,CSV!$Y:$Y) )/$D332</f>
        <v>#DIV/0!</v>
      </c>
      <c r="F332" s="6" t="e">
        <f>SUMIF(CSV!$A:$A,$A332,CSV!$Y:$Y)/$B332</f>
        <v>#DIV/0!</v>
      </c>
      <c r="G332" s="6" t="e">
        <f>SUMIF(CSV!$B:$B,$A332,CSV!$Y:$Y)/$C332</f>
        <v>#DIV/0!</v>
      </c>
      <c r="H332" s="10" t="e">
        <f>(SUMIF(CSV!$A:$A,$A332,CSV!$U:$U)  + SUMIF(CSV!$B:$B,$A332,CSV!$V:$V) )/$D332</f>
        <v>#DIV/0!</v>
      </c>
      <c r="I332" s="6" t="e">
        <f>SUMIF(CSV!$A:$A,$A332,CSV!$U:$U)/$B332</f>
        <v>#DIV/0!</v>
      </c>
      <c r="J332" s="6" t="e">
        <f>SUMIF(CSV!$B:$B,$A332,CSV!$V:$V)/$C332</f>
        <v>#DIV/0!</v>
      </c>
      <c r="K332" s="10" t="e">
        <f>(SUMIF(CSV!$A:$A,$A332,CSV!$W:$W)  + SUMIF(CSV!$B:$B,$A332,CSV!$X:$X) )/$D332</f>
        <v>#DIV/0!</v>
      </c>
      <c r="L332" s="6" t="e">
        <f>SUMIF(CSV!$A:$A,$A332,CSV!$W:$W)/$B332</f>
        <v>#DIV/0!</v>
      </c>
      <c r="M332" s="6" t="e">
        <f>SUMIF(CSV!$B:$B,$A332,CSV!$X:$X)/$C332</f>
        <v>#DIV/0!</v>
      </c>
      <c r="N332" s="11" t="e">
        <f>(COUNTIFS(CSV!$A:$A,$A332,CSV!$Y:$Y,"&gt;8") +COUNTIFS(CSV!$B:$B,$A332,CSV!$Y:$Y,"&gt;8"))/$D332</f>
        <v>#DIV/0!</v>
      </c>
      <c r="O332" s="8" t="e">
        <f>COUNTIFS(CSV!$A:$A,$A332,CSV!$Y:$Y,"&gt;8")/$B332</f>
        <v>#DIV/0!</v>
      </c>
      <c r="P332" s="8" t="e">
        <f>COUNTIFS(CSV!$B:$B,$A332,CSV!$Y:$Y,"&gt;8")/$C332</f>
        <v>#DIV/0!</v>
      </c>
      <c r="Q332" s="11" t="e">
        <f>(COUNTIFS(CSV!$A:$A,$A332,CSV!$Y:$Y,"&gt;10") +COUNTIFS(CSV!$B:$B,$A332,CSV!$Y:$Y,"&gt;10"))/$D332</f>
        <v>#DIV/0!</v>
      </c>
      <c r="R332" s="8" t="e">
        <f>COUNTIFS(CSV!$A:$A,$A332,CSV!$Y:$Y,"&gt;10")/$B332</f>
        <v>#DIV/0!</v>
      </c>
      <c r="S332" s="8" t="e">
        <f>COUNTIFS(CSV!$B:$B,$A332,CSV!$Y:$Y,"&gt;10")/$C332</f>
        <v>#DIV/0!</v>
      </c>
      <c r="T332" s="11" t="e">
        <f>(COUNTIFS(CSV!$A:$A,$A332,CSV!$Y:$Y,"&lt;12") +COUNTIFS(CSV!$B:$B,$A332,CSV!$Y:$Y,"&lt;12"))/$D332</f>
        <v>#DIV/0!</v>
      </c>
      <c r="U332" s="8" t="e">
        <f>COUNTIFS(CSV!$A:$A,$A332,CSV!$Y:$Y,"&lt;12")/$B332</f>
        <v>#DIV/0!</v>
      </c>
      <c r="V332" s="8" t="e">
        <f>COUNTIFS(CSV!$B:$B,$A332,CSV!$Y:$Y,"&lt;12")/$C332</f>
        <v>#DIV/0!</v>
      </c>
    </row>
    <row r="333" spans="1:22" x14ac:dyDescent="0.3">
      <c r="A333" t="s">
        <v>468</v>
      </c>
      <c r="B333" s="9">
        <f>COUNTIF(CSV!A:A,A333)</f>
        <v>0</v>
      </c>
      <c r="C333" s="4">
        <f>COUNTIF(CSV!B:B,A333)</f>
        <v>0</v>
      </c>
      <c r="D333" s="4">
        <f t="shared" si="9"/>
        <v>0</v>
      </c>
      <c r="E333" s="10" t="e">
        <f>(SUMIF(CSV!$A:$A,$A333,CSV!$Y:$Y)  + SUMIF(CSV!$B:$B,$A333,CSV!$Y:$Y) )/$D333</f>
        <v>#DIV/0!</v>
      </c>
      <c r="F333" s="6" t="e">
        <f>SUMIF(CSV!$A:$A,$A333,CSV!$Y:$Y)/$B333</f>
        <v>#DIV/0!</v>
      </c>
      <c r="G333" s="6" t="e">
        <f>SUMIF(CSV!$B:$B,$A333,CSV!$Y:$Y)/$C333</f>
        <v>#DIV/0!</v>
      </c>
      <c r="H333" s="10" t="e">
        <f>(SUMIF(CSV!$A:$A,$A333,CSV!$U:$U)  + SUMIF(CSV!$B:$B,$A333,CSV!$V:$V) )/$D333</f>
        <v>#DIV/0!</v>
      </c>
      <c r="I333" s="6" t="e">
        <f>SUMIF(CSV!$A:$A,$A333,CSV!$U:$U)/$B333</f>
        <v>#DIV/0!</v>
      </c>
      <c r="J333" s="6" t="e">
        <f>SUMIF(CSV!$B:$B,$A333,CSV!$V:$V)/$C333</f>
        <v>#DIV/0!</v>
      </c>
      <c r="K333" s="10" t="e">
        <f>(SUMIF(CSV!$A:$A,$A333,CSV!$W:$W)  + SUMIF(CSV!$B:$B,$A333,CSV!$X:$X) )/$D333</f>
        <v>#DIV/0!</v>
      </c>
      <c r="L333" s="6" t="e">
        <f>SUMIF(CSV!$A:$A,$A333,CSV!$W:$W)/$B333</f>
        <v>#DIV/0!</v>
      </c>
      <c r="M333" s="6" t="e">
        <f>SUMIF(CSV!$B:$B,$A333,CSV!$X:$X)/$C333</f>
        <v>#DIV/0!</v>
      </c>
      <c r="N333" s="11" t="e">
        <f>(COUNTIFS(CSV!$A:$A,$A333,CSV!$Y:$Y,"&gt;8") +COUNTIFS(CSV!$B:$B,$A333,CSV!$Y:$Y,"&gt;8"))/$D333</f>
        <v>#DIV/0!</v>
      </c>
      <c r="O333" s="8" t="e">
        <f>COUNTIFS(CSV!$A:$A,$A333,CSV!$Y:$Y,"&gt;8")/$B333</f>
        <v>#DIV/0!</v>
      </c>
      <c r="P333" s="8" t="e">
        <f>COUNTIFS(CSV!$B:$B,$A333,CSV!$Y:$Y,"&gt;8")/$C333</f>
        <v>#DIV/0!</v>
      </c>
      <c r="Q333" s="11" t="e">
        <f>(COUNTIFS(CSV!$A:$A,$A333,CSV!$Y:$Y,"&gt;10") +COUNTIFS(CSV!$B:$B,$A333,CSV!$Y:$Y,"&gt;10"))/$D333</f>
        <v>#DIV/0!</v>
      </c>
      <c r="R333" s="8" t="e">
        <f>COUNTIFS(CSV!$A:$A,$A333,CSV!$Y:$Y,"&gt;10")/$B333</f>
        <v>#DIV/0!</v>
      </c>
      <c r="S333" s="8" t="e">
        <f>COUNTIFS(CSV!$B:$B,$A333,CSV!$Y:$Y,"&gt;10")/$C333</f>
        <v>#DIV/0!</v>
      </c>
      <c r="T333" s="11" t="e">
        <f>(COUNTIFS(CSV!$A:$A,$A333,CSV!$Y:$Y,"&lt;12") +COUNTIFS(CSV!$B:$B,$A333,CSV!$Y:$Y,"&lt;12"))/$D333</f>
        <v>#DIV/0!</v>
      </c>
      <c r="U333" s="8" t="e">
        <f>COUNTIFS(CSV!$A:$A,$A333,CSV!$Y:$Y,"&lt;12")/$B333</f>
        <v>#DIV/0!</v>
      </c>
      <c r="V333" s="8" t="e">
        <f>COUNTIFS(CSV!$B:$B,$A333,CSV!$Y:$Y,"&lt;12")/$C333</f>
        <v>#DIV/0!</v>
      </c>
    </row>
    <row r="334" spans="1:22" x14ac:dyDescent="0.3">
      <c r="A334" t="s">
        <v>465</v>
      </c>
      <c r="B334" s="9">
        <f>COUNTIF(CSV!A:A,A334)</f>
        <v>0</v>
      </c>
      <c r="C334" s="4">
        <f>COUNTIF(CSV!B:B,A334)</f>
        <v>0</v>
      </c>
      <c r="D334" s="4">
        <f t="shared" si="9"/>
        <v>0</v>
      </c>
      <c r="E334" s="10" t="e">
        <f>(SUMIF(CSV!$A:$A,$A334,CSV!$Y:$Y)  + SUMIF(CSV!$B:$B,$A334,CSV!$Y:$Y) )/$D334</f>
        <v>#DIV/0!</v>
      </c>
      <c r="F334" s="6" t="e">
        <f>SUMIF(CSV!$A:$A,$A334,CSV!$Y:$Y)/$B334</f>
        <v>#DIV/0!</v>
      </c>
      <c r="G334" s="6" t="e">
        <f>SUMIF(CSV!$B:$B,$A334,CSV!$Y:$Y)/$C334</f>
        <v>#DIV/0!</v>
      </c>
      <c r="H334" s="10" t="e">
        <f>(SUMIF(CSV!$A:$A,$A334,CSV!$U:$U)  + SUMIF(CSV!$B:$B,$A334,CSV!$V:$V) )/$D334</f>
        <v>#DIV/0!</v>
      </c>
      <c r="I334" s="6" t="e">
        <f>SUMIF(CSV!$A:$A,$A334,CSV!$U:$U)/$B334</f>
        <v>#DIV/0!</v>
      </c>
      <c r="J334" s="6" t="e">
        <f>SUMIF(CSV!$B:$B,$A334,CSV!$V:$V)/$C334</f>
        <v>#DIV/0!</v>
      </c>
      <c r="K334" s="10" t="e">
        <f>(SUMIF(CSV!$A:$A,$A334,CSV!$W:$W)  + SUMIF(CSV!$B:$B,$A334,CSV!$X:$X) )/$D334</f>
        <v>#DIV/0!</v>
      </c>
      <c r="L334" s="6" t="e">
        <f>SUMIF(CSV!$A:$A,$A334,CSV!$W:$W)/$B334</f>
        <v>#DIV/0!</v>
      </c>
      <c r="M334" s="6" t="e">
        <f>SUMIF(CSV!$B:$B,$A334,CSV!$X:$X)/$C334</f>
        <v>#DIV/0!</v>
      </c>
      <c r="N334" s="11" t="e">
        <f>(COUNTIFS(CSV!$A:$A,$A334,CSV!$Y:$Y,"&gt;8") +COUNTIFS(CSV!$B:$B,$A334,CSV!$Y:$Y,"&gt;8"))/$D334</f>
        <v>#DIV/0!</v>
      </c>
      <c r="O334" s="8" t="e">
        <f>COUNTIFS(CSV!$A:$A,$A334,CSV!$Y:$Y,"&gt;8")/$B334</f>
        <v>#DIV/0!</v>
      </c>
      <c r="P334" s="8" t="e">
        <f>COUNTIFS(CSV!$B:$B,$A334,CSV!$Y:$Y,"&gt;8")/$C334</f>
        <v>#DIV/0!</v>
      </c>
      <c r="Q334" s="11" t="e">
        <f>(COUNTIFS(CSV!$A:$A,$A334,CSV!$Y:$Y,"&gt;10") +COUNTIFS(CSV!$B:$B,$A334,CSV!$Y:$Y,"&gt;10"))/$D334</f>
        <v>#DIV/0!</v>
      </c>
      <c r="R334" s="8" t="e">
        <f>COUNTIFS(CSV!$A:$A,$A334,CSV!$Y:$Y,"&gt;10")/$B334</f>
        <v>#DIV/0!</v>
      </c>
      <c r="S334" s="8" t="e">
        <f>COUNTIFS(CSV!$B:$B,$A334,CSV!$Y:$Y,"&gt;10")/$C334</f>
        <v>#DIV/0!</v>
      </c>
      <c r="T334" s="11" t="e">
        <f>(COUNTIFS(CSV!$A:$A,$A334,CSV!$Y:$Y,"&lt;12") +COUNTIFS(CSV!$B:$B,$A334,CSV!$Y:$Y,"&lt;12"))/$D334</f>
        <v>#DIV/0!</v>
      </c>
      <c r="U334" s="8" t="e">
        <f>COUNTIFS(CSV!$A:$A,$A334,CSV!$Y:$Y,"&lt;12")/$B334</f>
        <v>#DIV/0!</v>
      </c>
      <c r="V334" s="8" t="e">
        <f>COUNTIFS(CSV!$B:$B,$A334,CSV!$Y:$Y,"&lt;12")/$C334</f>
        <v>#DIV/0!</v>
      </c>
    </row>
    <row r="335" spans="1:22" x14ac:dyDescent="0.3">
      <c r="A335" t="s">
        <v>470</v>
      </c>
      <c r="B335" s="9">
        <f>COUNTIF(CSV!A:A,A335)</f>
        <v>0</v>
      </c>
      <c r="C335" s="4">
        <f>COUNTIF(CSV!B:B,A335)</f>
        <v>0</v>
      </c>
      <c r="D335" s="4">
        <f t="shared" si="9"/>
        <v>0</v>
      </c>
      <c r="E335" s="10" t="e">
        <f>(SUMIF(CSV!$A:$A,$A335,CSV!$Y:$Y)  + SUMIF(CSV!$B:$B,$A335,CSV!$Y:$Y) )/$D335</f>
        <v>#DIV/0!</v>
      </c>
      <c r="F335" s="6" t="e">
        <f>SUMIF(CSV!$A:$A,$A335,CSV!$Y:$Y)/$B335</f>
        <v>#DIV/0!</v>
      </c>
      <c r="G335" s="6" t="e">
        <f>SUMIF(CSV!$B:$B,$A335,CSV!$Y:$Y)/$C335</f>
        <v>#DIV/0!</v>
      </c>
      <c r="H335" s="10" t="e">
        <f>(SUMIF(CSV!$A:$A,$A335,CSV!$U:$U)  + SUMIF(CSV!$B:$B,$A335,CSV!$V:$V) )/$D335</f>
        <v>#DIV/0!</v>
      </c>
      <c r="I335" s="6" t="e">
        <f>SUMIF(CSV!$A:$A,$A335,CSV!$U:$U)/$B335</f>
        <v>#DIV/0!</v>
      </c>
      <c r="J335" s="6" t="e">
        <f>SUMIF(CSV!$B:$B,$A335,CSV!$V:$V)/$C335</f>
        <v>#DIV/0!</v>
      </c>
      <c r="K335" s="10" t="e">
        <f>(SUMIF(CSV!$A:$A,$A335,CSV!$W:$W)  + SUMIF(CSV!$B:$B,$A335,CSV!$X:$X) )/$D335</f>
        <v>#DIV/0!</v>
      </c>
      <c r="L335" s="6" t="e">
        <f>SUMIF(CSV!$A:$A,$A335,CSV!$W:$W)/$B335</f>
        <v>#DIV/0!</v>
      </c>
      <c r="M335" s="6" t="e">
        <f>SUMIF(CSV!$B:$B,$A335,CSV!$X:$X)/$C335</f>
        <v>#DIV/0!</v>
      </c>
      <c r="N335" s="11" t="e">
        <f>(COUNTIFS(CSV!$A:$A,$A335,CSV!$Y:$Y,"&gt;8") +COUNTIFS(CSV!$B:$B,$A335,CSV!$Y:$Y,"&gt;8"))/$D335</f>
        <v>#DIV/0!</v>
      </c>
      <c r="O335" s="8" t="e">
        <f>COUNTIFS(CSV!$A:$A,$A335,CSV!$Y:$Y,"&gt;8")/$B335</f>
        <v>#DIV/0!</v>
      </c>
      <c r="P335" s="8" t="e">
        <f>COUNTIFS(CSV!$B:$B,$A335,CSV!$Y:$Y,"&gt;8")/$C335</f>
        <v>#DIV/0!</v>
      </c>
      <c r="Q335" s="11" t="e">
        <f>(COUNTIFS(CSV!$A:$A,$A335,CSV!$Y:$Y,"&gt;10") +COUNTIFS(CSV!$B:$B,$A335,CSV!$Y:$Y,"&gt;10"))/$D335</f>
        <v>#DIV/0!</v>
      </c>
      <c r="R335" s="8" t="e">
        <f>COUNTIFS(CSV!$A:$A,$A335,CSV!$Y:$Y,"&gt;10")/$B335</f>
        <v>#DIV/0!</v>
      </c>
      <c r="S335" s="8" t="e">
        <f>COUNTIFS(CSV!$B:$B,$A335,CSV!$Y:$Y,"&gt;10")/$C335</f>
        <v>#DIV/0!</v>
      </c>
      <c r="T335" s="11" t="e">
        <f>(COUNTIFS(CSV!$A:$A,$A335,CSV!$Y:$Y,"&lt;12") +COUNTIFS(CSV!$B:$B,$A335,CSV!$Y:$Y,"&lt;12"))/$D335</f>
        <v>#DIV/0!</v>
      </c>
      <c r="U335" s="8" t="e">
        <f>COUNTIFS(CSV!$A:$A,$A335,CSV!$Y:$Y,"&lt;12")/$B335</f>
        <v>#DIV/0!</v>
      </c>
      <c r="V335" s="8" t="e">
        <f>COUNTIFS(CSV!$B:$B,$A335,CSV!$Y:$Y,"&lt;12")/$C335</f>
        <v>#DIV/0!</v>
      </c>
    </row>
    <row r="336" spans="1:22" x14ac:dyDescent="0.3">
      <c r="A336" t="s">
        <v>473</v>
      </c>
      <c r="B336" s="9">
        <f>COUNTIF(CSV!A:A,A336)</f>
        <v>0</v>
      </c>
      <c r="C336" s="4">
        <f>COUNTIF(CSV!B:B,A336)</f>
        <v>0</v>
      </c>
      <c r="D336" s="4">
        <f t="shared" si="9"/>
        <v>0</v>
      </c>
      <c r="E336" s="10" t="e">
        <f>(SUMIF(CSV!$A:$A,$A336,CSV!$Y:$Y)  + SUMIF(CSV!$B:$B,$A336,CSV!$Y:$Y) )/$D336</f>
        <v>#DIV/0!</v>
      </c>
      <c r="F336" s="6" t="e">
        <f>SUMIF(CSV!$A:$A,$A336,CSV!$Y:$Y)/$B336</f>
        <v>#DIV/0!</v>
      </c>
      <c r="G336" s="6" t="e">
        <f>SUMIF(CSV!$B:$B,$A336,CSV!$Y:$Y)/$C336</f>
        <v>#DIV/0!</v>
      </c>
      <c r="H336" s="10" t="e">
        <f>(SUMIF(CSV!$A:$A,$A336,CSV!$U:$U)  + SUMIF(CSV!$B:$B,$A336,CSV!$V:$V) )/$D336</f>
        <v>#DIV/0!</v>
      </c>
      <c r="I336" s="6" t="e">
        <f>SUMIF(CSV!$A:$A,$A336,CSV!$U:$U)/$B336</f>
        <v>#DIV/0!</v>
      </c>
      <c r="J336" s="6" t="e">
        <f>SUMIF(CSV!$B:$B,$A336,CSV!$V:$V)/$C336</f>
        <v>#DIV/0!</v>
      </c>
      <c r="K336" s="10" t="e">
        <f>(SUMIF(CSV!$A:$A,$A336,CSV!$W:$W)  + SUMIF(CSV!$B:$B,$A336,CSV!$X:$X) )/$D336</f>
        <v>#DIV/0!</v>
      </c>
      <c r="L336" s="6" t="e">
        <f>SUMIF(CSV!$A:$A,$A336,CSV!$W:$W)/$B336</f>
        <v>#DIV/0!</v>
      </c>
      <c r="M336" s="6" t="e">
        <f>SUMIF(CSV!$B:$B,$A336,CSV!$X:$X)/$C336</f>
        <v>#DIV/0!</v>
      </c>
      <c r="N336" s="11" t="e">
        <f>(COUNTIFS(CSV!$A:$A,$A336,CSV!$Y:$Y,"&gt;8") +COUNTIFS(CSV!$B:$B,$A336,CSV!$Y:$Y,"&gt;8"))/$D336</f>
        <v>#DIV/0!</v>
      </c>
      <c r="O336" s="8" t="e">
        <f>COUNTIFS(CSV!$A:$A,$A336,CSV!$Y:$Y,"&gt;8")/$B336</f>
        <v>#DIV/0!</v>
      </c>
      <c r="P336" s="8" t="e">
        <f>COUNTIFS(CSV!$B:$B,$A336,CSV!$Y:$Y,"&gt;8")/$C336</f>
        <v>#DIV/0!</v>
      </c>
      <c r="Q336" s="11" t="e">
        <f>(COUNTIFS(CSV!$A:$A,$A336,CSV!$Y:$Y,"&gt;10") +COUNTIFS(CSV!$B:$B,$A336,CSV!$Y:$Y,"&gt;10"))/$D336</f>
        <v>#DIV/0!</v>
      </c>
      <c r="R336" s="8" t="e">
        <f>COUNTIFS(CSV!$A:$A,$A336,CSV!$Y:$Y,"&gt;10")/$B336</f>
        <v>#DIV/0!</v>
      </c>
      <c r="S336" s="8" t="e">
        <f>COUNTIFS(CSV!$B:$B,$A336,CSV!$Y:$Y,"&gt;10")/$C336</f>
        <v>#DIV/0!</v>
      </c>
      <c r="T336" s="11" t="e">
        <f>(COUNTIFS(CSV!$A:$A,$A336,CSV!$Y:$Y,"&lt;12") +COUNTIFS(CSV!$B:$B,$A336,CSV!$Y:$Y,"&lt;12"))/$D336</f>
        <v>#DIV/0!</v>
      </c>
      <c r="U336" s="8" t="e">
        <f>COUNTIFS(CSV!$A:$A,$A336,CSV!$Y:$Y,"&lt;12")/$B336</f>
        <v>#DIV/0!</v>
      </c>
      <c r="V336" s="8" t="e">
        <f>COUNTIFS(CSV!$B:$B,$A336,CSV!$Y:$Y,"&lt;12")/$C336</f>
        <v>#DIV/0!</v>
      </c>
    </row>
    <row r="371" spans="1:1" x14ac:dyDescent="0.3">
      <c r="A371" t="s">
        <v>464</v>
      </c>
    </row>
    <row r="372" spans="1:1" x14ac:dyDescent="0.3">
      <c r="A372" t="s">
        <v>471</v>
      </c>
    </row>
    <row r="373" spans="1:1" x14ac:dyDescent="0.3">
      <c r="A373" t="s">
        <v>472</v>
      </c>
    </row>
    <row r="374" spans="1:1" x14ac:dyDescent="0.3">
      <c r="A374" t="s">
        <v>467</v>
      </c>
    </row>
    <row r="375" spans="1:1" x14ac:dyDescent="0.3">
      <c r="A375" t="s">
        <v>469</v>
      </c>
    </row>
    <row r="376" spans="1:1" x14ac:dyDescent="0.3">
      <c r="A376" t="s">
        <v>466</v>
      </c>
    </row>
    <row r="377" spans="1:1" x14ac:dyDescent="0.3">
      <c r="A377" t="s">
        <v>468</v>
      </c>
    </row>
    <row r="378" spans="1:1" x14ac:dyDescent="0.3">
      <c r="A378" t="s">
        <v>465</v>
      </c>
    </row>
    <row r="379" spans="1:1" x14ac:dyDescent="0.3">
      <c r="A379" t="s">
        <v>470</v>
      </c>
    </row>
    <row r="380" spans="1:1" x14ac:dyDescent="0.3">
      <c r="A380" t="s">
        <v>473</v>
      </c>
    </row>
  </sheetData>
  <mergeCells count="8">
    <mergeCell ref="T1:V1"/>
    <mergeCell ref="Q1:S1"/>
    <mergeCell ref="A1:A2"/>
    <mergeCell ref="B1:D1"/>
    <mergeCell ref="E1:G1"/>
    <mergeCell ref="H1:J1"/>
    <mergeCell ref="K1:M1"/>
    <mergeCell ref="N1:P1"/>
  </mergeCells>
  <conditionalFormatting sqref="E3:G33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33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336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336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33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336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V3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89C1-4FF7-4BEB-9EB2-0C97BF7240BD}">
  <sheetPr filterMode="1"/>
  <dimension ref="A1:AA220"/>
  <sheetViews>
    <sheetView zoomScale="95" zoomScaleNormal="95" workbookViewId="0">
      <selection activeCell="M18" sqref="M18"/>
    </sheetView>
  </sheetViews>
  <sheetFormatPr defaultColWidth="6" defaultRowHeight="13.8" x14ac:dyDescent="0.3"/>
  <cols>
    <col min="1" max="4" width="7.33203125" style="49" customWidth="1"/>
    <col min="5" max="6" width="7.33203125" style="61" customWidth="1"/>
    <col min="7" max="12" width="7.33203125" style="49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6" width="7" style="49" bestFit="1" customWidth="1"/>
    <col min="17" max="17" width="5.44140625" style="49" bestFit="1" customWidth="1"/>
    <col min="18" max="19" width="7.33203125" style="49" customWidth="1"/>
    <col min="20" max="21" width="7.33203125" style="61" customWidth="1"/>
    <col min="22" max="27" width="7.33203125" style="49" customWidth="1"/>
    <col min="28" max="16384" width="6" style="49"/>
  </cols>
  <sheetData>
    <row r="1" spans="1:27" s="52" customFormat="1" ht="42.6" thickTop="1" thickBot="1" x14ac:dyDescent="0.35">
      <c r="A1" s="55" t="s">
        <v>68</v>
      </c>
      <c r="B1" s="55" t="s">
        <v>25</v>
      </c>
      <c r="C1" s="55" t="s">
        <v>64</v>
      </c>
      <c r="D1" s="55" t="s">
        <v>25</v>
      </c>
      <c r="E1" s="59" t="s">
        <v>65</v>
      </c>
      <c r="F1" s="59" t="s">
        <v>25</v>
      </c>
      <c r="G1" s="55" t="s">
        <v>66</v>
      </c>
      <c r="H1" s="55" t="s">
        <v>25</v>
      </c>
      <c r="I1" s="55" t="s">
        <v>67</v>
      </c>
      <c r="J1" s="55" t="s">
        <v>25</v>
      </c>
      <c r="K1" s="55" t="s">
        <v>69</v>
      </c>
      <c r="L1" s="55" t="s">
        <v>25</v>
      </c>
      <c r="M1" s="55" t="s">
        <v>0</v>
      </c>
      <c r="N1" s="55" t="s">
        <v>243</v>
      </c>
      <c r="O1" s="55" t="s">
        <v>1</v>
      </c>
      <c r="P1" s="55" t="s">
        <v>68</v>
      </c>
      <c r="Q1" s="55" t="s">
        <v>30</v>
      </c>
      <c r="R1" s="55" t="s">
        <v>64</v>
      </c>
      <c r="S1" s="55" t="s">
        <v>30</v>
      </c>
      <c r="T1" s="59" t="s">
        <v>65</v>
      </c>
      <c r="U1" s="59" t="s">
        <v>30</v>
      </c>
      <c r="V1" s="55" t="s">
        <v>66</v>
      </c>
      <c r="W1" s="55" t="s">
        <v>30</v>
      </c>
      <c r="X1" s="55" t="s">
        <v>67</v>
      </c>
      <c r="Y1" s="55" t="s">
        <v>30</v>
      </c>
      <c r="Z1" s="55" t="s">
        <v>69</v>
      </c>
      <c r="AA1" s="55" t="s">
        <v>30</v>
      </c>
    </row>
    <row r="2" spans="1:27" ht="14.4" hidden="1" thickTop="1" x14ac:dyDescent="0.3">
      <c r="A2" s="51" t="e">
        <f>VLOOKUP($M2,CornerStats!$A$3:$AE$998,5,FALSE)</f>
        <v>#REF!</v>
      </c>
      <c r="B2" s="51" t="e">
        <f>VLOOKUP($M2,CornerStats!$A$3:$AE$998,6,FALSE)</f>
        <v>#REF!</v>
      </c>
      <c r="C2" s="51" t="e">
        <f>VLOOKUP($M2,CornerStats!$A$3:$AE$998,8,FALSE)</f>
        <v>#REF!</v>
      </c>
      <c r="D2" s="51" t="e">
        <f>VLOOKUP($M2,CornerStats!$A$3:$AE$998,9,FALSE)</f>
        <v>#REF!</v>
      </c>
      <c r="E2" s="60" t="e">
        <f>VLOOKUP($M2,CornerStats!$A$3:$AE$998,11,FALSE)</f>
        <v>#REF!</v>
      </c>
      <c r="F2" s="60" t="e">
        <f>VLOOKUP($M2,CornerStats!$A$3:$AE$998,12,FALSE)</f>
        <v>#REF!</v>
      </c>
      <c r="G2" s="57" t="e">
        <f>VLOOKUP($M2,CornerStats!$A$3:$AE$998,14,FALSE)</f>
        <v>#REF!</v>
      </c>
      <c r="H2" s="57" t="e">
        <f>VLOOKUP($M2,CornerStats!$A$3:$AE$998,15,FALSE)</f>
        <v>#REF!</v>
      </c>
      <c r="I2" s="57" t="e">
        <f>VLOOKUP($M2,CornerStats!$A$3:$AE$998,17,FALSE)</f>
        <v>#REF!</v>
      </c>
      <c r="J2" s="57" t="e">
        <f>VLOOKUP($M2,CornerStats!$A$3:$AE$998,18,FALSE)</f>
        <v>#REF!</v>
      </c>
      <c r="K2" s="57" t="e">
        <f>VLOOKUP($M2,CornerStats!$A$3:$AE$998,20,FALSE)</f>
        <v>#REF!</v>
      </c>
      <c r="L2" s="57" t="e">
        <f>VLOOKUP($M2,CornerStats!$A$3:$AE$998,21,FALSE)</f>
        <v>#REF!</v>
      </c>
      <c r="M2" s="53" t="e">
        <f>Fixtures!#REF!</f>
        <v>#REF!</v>
      </c>
      <c r="N2" s="54" t="e">
        <f>Fixtures!#REF!</f>
        <v>#REF!</v>
      </c>
      <c r="O2" s="53" t="e">
        <f>Fixtures!#REF!</f>
        <v>#REF!</v>
      </c>
      <c r="P2" s="51" t="e">
        <f>VLOOKUP($O2,CornerStats!$A$3:$AE$998,5,FALSE)</f>
        <v>#REF!</v>
      </c>
      <c r="Q2" s="51" t="e">
        <f>VLOOKUP($O2,CornerStats!$A$3:$AE$998,7,FALSE)</f>
        <v>#REF!</v>
      </c>
      <c r="R2" s="51" t="e">
        <f>VLOOKUP($O2,CornerStats!$A$3:$AE$998,8,FALSE)</f>
        <v>#REF!</v>
      </c>
      <c r="S2" s="51" t="e">
        <f>VLOOKUP($O2,CornerStats!$A$3:$AE$998,10,FALSE)</f>
        <v>#REF!</v>
      </c>
      <c r="T2" s="60" t="e">
        <f>VLOOKUP($O2,CornerStats!$A$3:$AE$998,11,FALSE)</f>
        <v>#REF!</v>
      </c>
      <c r="U2" s="60" t="e">
        <f>VLOOKUP($O2,CornerStats!$A$3:$AE$998,13,FALSE)</f>
        <v>#REF!</v>
      </c>
      <c r="V2" s="57" t="e">
        <f>VLOOKUP($O2,CornerStats!$A$3:$AE$998,14,FALSE)</f>
        <v>#REF!</v>
      </c>
      <c r="W2" s="57" t="e">
        <f>VLOOKUP($O2,CornerStats!$A$3:$AE$998,16,FALSE)</f>
        <v>#REF!</v>
      </c>
      <c r="X2" s="57" t="e">
        <f>VLOOKUP($O2,CornerStats!$A$3:$AE$998,17,FALSE)</f>
        <v>#REF!</v>
      </c>
      <c r="Y2" s="57" t="e">
        <f>VLOOKUP($O2,CornerStats!$A$3:$AE$998,19,FALSE)</f>
        <v>#REF!</v>
      </c>
      <c r="Z2" s="57" t="e">
        <f>VLOOKUP($O2,CornerStats!$A$3:$AE$998,20,FALSE)</f>
        <v>#REF!</v>
      </c>
      <c r="AA2" s="57" t="e">
        <f>VLOOKUP($O2,CornerStats!$A$3:$AE$998,22,FALSE)</f>
        <v>#REF!</v>
      </c>
    </row>
    <row r="3" spans="1:27" ht="14.4" hidden="1" thickTop="1" x14ac:dyDescent="0.3">
      <c r="A3" s="51" t="e">
        <f>VLOOKUP($M3,CornerStats!$A$3:$AE$998,5,FALSE)</f>
        <v>#REF!</v>
      </c>
      <c r="B3" s="51" t="e">
        <f>VLOOKUP($M3,CornerStats!$A$3:$AE$998,6,FALSE)</f>
        <v>#REF!</v>
      </c>
      <c r="C3" s="51" t="e">
        <f>VLOOKUP($M3,CornerStats!$A$3:$AE$998,8,FALSE)</f>
        <v>#REF!</v>
      </c>
      <c r="D3" s="51" t="e">
        <f>VLOOKUP($M3,CornerStats!$A$3:$AE$998,9,FALSE)</f>
        <v>#REF!</v>
      </c>
      <c r="E3" s="60" t="e">
        <f>VLOOKUP($M3,CornerStats!$A$3:$AE$998,11,FALSE)</f>
        <v>#REF!</v>
      </c>
      <c r="F3" s="60" t="e">
        <f>VLOOKUP($M3,CornerStats!$A$3:$AE$998,12,FALSE)</f>
        <v>#REF!</v>
      </c>
      <c r="G3" s="57" t="e">
        <f>VLOOKUP($M3,CornerStats!$A$3:$AE$998,14,FALSE)</f>
        <v>#REF!</v>
      </c>
      <c r="H3" s="57" t="e">
        <f>VLOOKUP($M3,CornerStats!$A$3:$AE$998,15,FALSE)</f>
        <v>#REF!</v>
      </c>
      <c r="I3" s="57" t="e">
        <f>VLOOKUP($M3,CornerStats!$A$3:$AE$998,17,FALSE)</f>
        <v>#REF!</v>
      </c>
      <c r="J3" s="57" t="e">
        <f>VLOOKUP($M3,CornerStats!$A$3:$AE$998,18,FALSE)</f>
        <v>#REF!</v>
      </c>
      <c r="K3" s="57" t="e">
        <f>VLOOKUP($M3,CornerStats!$A$3:$AE$998,20,FALSE)</f>
        <v>#REF!</v>
      </c>
      <c r="L3" s="57" t="e">
        <f>VLOOKUP($M3,CornerStats!$A$3:$AE$998,21,FALSE)</f>
        <v>#REF!</v>
      </c>
      <c r="M3" s="53" t="e">
        <f>Fixtures!#REF!</f>
        <v>#REF!</v>
      </c>
      <c r="N3" s="54" t="e">
        <f>Fixtures!#REF!</f>
        <v>#REF!</v>
      </c>
      <c r="O3" s="53" t="e">
        <f>Fixtures!#REF!</f>
        <v>#REF!</v>
      </c>
      <c r="P3" s="51" t="e">
        <f>VLOOKUP($O3,CornerStats!$A$3:$AE$998,5,FALSE)</f>
        <v>#REF!</v>
      </c>
      <c r="Q3" s="51" t="e">
        <f>VLOOKUP($O3,CornerStats!$A$3:$AE$998,7,FALSE)</f>
        <v>#REF!</v>
      </c>
      <c r="R3" s="51" t="e">
        <f>VLOOKUP($O3,CornerStats!$A$3:$AE$998,8,FALSE)</f>
        <v>#REF!</v>
      </c>
      <c r="S3" s="51" t="e">
        <f>VLOOKUP($O3,CornerStats!$A$3:$AE$998,10,FALSE)</f>
        <v>#REF!</v>
      </c>
      <c r="T3" s="60" t="e">
        <f>VLOOKUP($O3,CornerStats!$A$3:$AE$998,11,FALSE)</f>
        <v>#REF!</v>
      </c>
      <c r="U3" s="60" t="e">
        <f>VLOOKUP($O3,CornerStats!$A$3:$AE$998,13,FALSE)</f>
        <v>#REF!</v>
      </c>
      <c r="V3" s="57" t="e">
        <f>VLOOKUP($O3,CornerStats!$A$3:$AE$998,14,FALSE)</f>
        <v>#REF!</v>
      </c>
      <c r="W3" s="57" t="e">
        <f>VLOOKUP($O3,CornerStats!$A$3:$AE$998,16,FALSE)</f>
        <v>#REF!</v>
      </c>
      <c r="X3" s="57" t="e">
        <f>VLOOKUP($O3,CornerStats!$A$3:$AE$998,17,FALSE)</f>
        <v>#REF!</v>
      </c>
      <c r="Y3" s="57" t="e">
        <f>VLOOKUP($O3,CornerStats!$A$3:$AE$998,19,FALSE)</f>
        <v>#REF!</v>
      </c>
      <c r="Z3" s="57" t="e">
        <f>VLOOKUP($O3,CornerStats!$A$3:$AE$998,20,FALSE)</f>
        <v>#REF!</v>
      </c>
      <c r="AA3" s="57" t="e">
        <f>VLOOKUP($O3,CornerStats!$A$3:$AE$998,22,FALSE)</f>
        <v>#REF!</v>
      </c>
    </row>
    <row r="4" spans="1:27" ht="14.4" hidden="1" thickTop="1" x14ac:dyDescent="0.3">
      <c r="A4" s="51" t="e">
        <f>VLOOKUP($M4,CornerStats!$A$3:$AE$998,5,FALSE)</f>
        <v>#REF!</v>
      </c>
      <c r="B4" s="51" t="e">
        <f>VLOOKUP($M4,CornerStats!$A$3:$AE$998,6,FALSE)</f>
        <v>#REF!</v>
      </c>
      <c r="C4" s="51" t="e">
        <f>VLOOKUP($M4,CornerStats!$A$3:$AE$998,8,FALSE)</f>
        <v>#REF!</v>
      </c>
      <c r="D4" s="51" t="e">
        <f>VLOOKUP($M4,CornerStats!$A$3:$AE$998,9,FALSE)</f>
        <v>#REF!</v>
      </c>
      <c r="E4" s="60" t="e">
        <f>VLOOKUP($M4,CornerStats!$A$3:$AE$998,11,FALSE)</f>
        <v>#REF!</v>
      </c>
      <c r="F4" s="60" t="e">
        <f>VLOOKUP($M4,CornerStats!$A$3:$AE$998,12,FALSE)</f>
        <v>#REF!</v>
      </c>
      <c r="G4" s="57" t="e">
        <f>VLOOKUP($M4,CornerStats!$A$3:$AE$998,14,FALSE)</f>
        <v>#REF!</v>
      </c>
      <c r="H4" s="57" t="e">
        <f>VLOOKUP($M4,CornerStats!$A$3:$AE$998,15,FALSE)</f>
        <v>#REF!</v>
      </c>
      <c r="I4" s="57" t="e">
        <f>VLOOKUP($M4,CornerStats!$A$3:$AE$998,17,FALSE)</f>
        <v>#REF!</v>
      </c>
      <c r="J4" s="57" t="e">
        <f>VLOOKUP($M4,CornerStats!$A$3:$AE$998,18,FALSE)</f>
        <v>#REF!</v>
      </c>
      <c r="K4" s="57" t="e">
        <f>VLOOKUP($M4,CornerStats!$A$3:$AE$998,20,FALSE)</f>
        <v>#REF!</v>
      </c>
      <c r="L4" s="57" t="e">
        <f>VLOOKUP($M4,CornerStats!$A$3:$AE$998,21,FALSE)</f>
        <v>#REF!</v>
      </c>
      <c r="M4" s="53" t="e">
        <f>Fixtures!#REF!</f>
        <v>#REF!</v>
      </c>
      <c r="N4" s="54" t="e">
        <f>Fixtures!#REF!</f>
        <v>#REF!</v>
      </c>
      <c r="O4" s="53" t="e">
        <f>Fixtures!#REF!</f>
        <v>#REF!</v>
      </c>
      <c r="P4" s="51" t="e">
        <f>VLOOKUP($O4,CornerStats!$A$3:$AE$998,5,FALSE)</f>
        <v>#REF!</v>
      </c>
      <c r="Q4" s="51" t="e">
        <f>VLOOKUP($O4,CornerStats!$A$3:$AE$998,7,FALSE)</f>
        <v>#REF!</v>
      </c>
      <c r="R4" s="51" t="e">
        <f>VLOOKUP($O4,CornerStats!$A$3:$AE$998,8,FALSE)</f>
        <v>#REF!</v>
      </c>
      <c r="S4" s="51" t="e">
        <f>VLOOKUP($O4,CornerStats!$A$3:$AE$998,10,FALSE)</f>
        <v>#REF!</v>
      </c>
      <c r="T4" s="60" t="e">
        <f>VLOOKUP($O4,CornerStats!$A$3:$AE$998,11,FALSE)</f>
        <v>#REF!</v>
      </c>
      <c r="U4" s="60" t="e">
        <f>VLOOKUP($O4,CornerStats!$A$3:$AE$998,13,FALSE)</f>
        <v>#REF!</v>
      </c>
      <c r="V4" s="57" t="e">
        <f>VLOOKUP($O4,CornerStats!$A$3:$AE$998,14,FALSE)</f>
        <v>#REF!</v>
      </c>
      <c r="W4" s="57" t="e">
        <f>VLOOKUP($O4,CornerStats!$A$3:$AE$998,16,FALSE)</f>
        <v>#REF!</v>
      </c>
      <c r="X4" s="57" t="e">
        <f>VLOOKUP($O4,CornerStats!$A$3:$AE$998,17,FALSE)</f>
        <v>#REF!</v>
      </c>
      <c r="Y4" s="57" t="e">
        <f>VLOOKUP($O4,CornerStats!$A$3:$AE$998,19,FALSE)</f>
        <v>#REF!</v>
      </c>
      <c r="Z4" s="57" t="e">
        <f>VLOOKUP($O4,CornerStats!$A$3:$AE$998,20,FALSE)</f>
        <v>#REF!</v>
      </c>
      <c r="AA4" s="57" t="e">
        <f>VLOOKUP($O4,CornerStats!$A$3:$AE$998,22,FALSE)</f>
        <v>#REF!</v>
      </c>
    </row>
    <row r="5" spans="1:27" ht="14.4" hidden="1" thickTop="1" x14ac:dyDescent="0.3">
      <c r="A5" s="51" t="e">
        <f>VLOOKUP($M5,CornerStats!$A$3:$AE$998,5,FALSE)</f>
        <v>#REF!</v>
      </c>
      <c r="B5" s="51" t="e">
        <f>VLOOKUP($M5,CornerStats!$A$3:$AE$998,6,FALSE)</f>
        <v>#REF!</v>
      </c>
      <c r="C5" s="51" t="e">
        <f>VLOOKUP($M5,CornerStats!$A$3:$AE$998,8,FALSE)</f>
        <v>#REF!</v>
      </c>
      <c r="D5" s="51" t="e">
        <f>VLOOKUP($M5,CornerStats!$A$3:$AE$998,9,FALSE)</f>
        <v>#REF!</v>
      </c>
      <c r="E5" s="60" t="e">
        <f>VLOOKUP($M5,CornerStats!$A$3:$AE$998,11,FALSE)</f>
        <v>#REF!</v>
      </c>
      <c r="F5" s="60" t="e">
        <f>VLOOKUP($M5,CornerStats!$A$3:$AE$998,12,FALSE)</f>
        <v>#REF!</v>
      </c>
      <c r="G5" s="57" t="e">
        <f>VLOOKUP($M5,CornerStats!$A$3:$AE$998,14,FALSE)</f>
        <v>#REF!</v>
      </c>
      <c r="H5" s="57" t="e">
        <f>VLOOKUP($M5,CornerStats!$A$3:$AE$998,15,FALSE)</f>
        <v>#REF!</v>
      </c>
      <c r="I5" s="57" t="e">
        <f>VLOOKUP($M5,CornerStats!$A$3:$AE$998,17,FALSE)</f>
        <v>#REF!</v>
      </c>
      <c r="J5" s="57" t="e">
        <f>VLOOKUP($M5,CornerStats!$A$3:$AE$998,18,FALSE)</f>
        <v>#REF!</v>
      </c>
      <c r="K5" s="57" t="e">
        <f>VLOOKUP($M5,CornerStats!$A$3:$AE$998,20,FALSE)</f>
        <v>#REF!</v>
      </c>
      <c r="L5" s="57" t="e">
        <f>VLOOKUP($M5,CornerStats!$A$3:$AE$998,21,FALSE)</f>
        <v>#REF!</v>
      </c>
      <c r="M5" s="53" t="e">
        <f>Fixtures!#REF!</f>
        <v>#REF!</v>
      </c>
      <c r="N5" s="54" t="e">
        <f>Fixtures!#REF!</f>
        <v>#REF!</v>
      </c>
      <c r="O5" s="53" t="e">
        <f>Fixtures!#REF!</f>
        <v>#REF!</v>
      </c>
      <c r="P5" s="51" t="e">
        <f>VLOOKUP($O5,CornerStats!$A$3:$AE$998,5,FALSE)</f>
        <v>#REF!</v>
      </c>
      <c r="Q5" s="51" t="e">
        <f>VLOOKUP($O5,CornerStats!$A$3:$AE$998,7,FALSE)</f>
        <v>#REF!</v>
      </c>
      <c r="R5" s="51" t="e">
        <f>VLOOKUP($O5,CornerStats!$A$3:$AE$998,8,FALSE)</f>
        <v>#REF!</v>
      </c>
      <c r="S5" s="51" t="e">
        <f>VLOOKUP($O5,CornerStats!$A$3:$AE$998,10,FALSE)</f>
        <v>#REF!</v>
      </c>
      <c r="T5" s="60" t="e">
        <f>VLOOKUP($O5,CornerStats!$A$3:$AE$998,11,FALSE)</f>
        <v>#REF!</v>
      </c>
      <c r="U5" s="60" t="e">
        <f>VLOOKUP($O5,CornerStats!$A$3:$AE$998,13,FALSE)</f>
        <v>#REF!</v>
      </c>
      <c r="V5" s="57" t="e">
        <f>VLOOKUP($O5,CornerStats!$A$3:$AE$998,14,FALSE)</f>
        <v>#REF!</v>
      </c>
      <c r="W5" s="57" t="e">
        <f>VLOOKUP($O5,CornerStats!$A$3:$AE$998,16,FALSE)</f>
        <v>#REF!</v>
      </c>
      <c r="X5" s="57" t="e">
        <f>VLOOKUP($O5,CornerStats!$A$3:$AE$998,17,FALSE)</f>
        <v>#REF!</v>
      </c>
      <c r="Y5" s="57" t="e">
        <f>VLOOKUP($O5,CornerStats!$A$3:$AE$998,19,FALSE)</f>
        <v>#REF!</v>
      </c>
      <c r="Z5" s="57" t="e">
        <f>VLOOKUP($O5,CornerStats!$A$3:$AE$998,20,FALSE)</f>
        <v>#REF!</v>
      </c>
      <c r="AA5" s="57" t="e">
        <f>VLOOKUP($O5,CornerStats!$A$3:$AE$998,22,FALSE)</f>
        <v>#REF!</v>
      </c>
    </row>
    <row r="6" spans="1:27" ht="14.4" hidden="1" thickTop="1" x14ac:dyDescent="0.3">
      <c r="A6" s="51" t="e">
        <f>VLOOKUP($M6,CornerStats!$A$3:$AE$998,5,FALSE)</f>
        <v>#N/A</v>
      </c>
      <c r="B6" s="51" t="e">
        <f>VLOOKUP($M6,CornerStats!$A$3:$AE$998,6,FALSE)</f>
        <v>#N/A</v>
      </c>
      <c r="C6" s="51" t="e">
        <f>VLOOKUP($M6,CornerStats!$A$3:$AE$998,8,FALSE)</f>
        <v>#N/A</v>
      </c>
      <c r="D6" s="51" t="e">
        <f>VLOOKUP($M6,CornerStats!$A$3:$AE$998,9,FALSE)</f>
        <v>#N/A</v>
      </c>
      <c r="E6" s="60" t="e">
        <f>VLOOKUP($M6,CornerStats!$A$3:$AE$998,11,FALSE)</f>
        <v>#N/A</v>
      </c>
      <c r="F6" s="60" t="e">
        <f>VLOOKUP($M6,CornerStats!$A$3:$AE$998,12,FALSE)</f>
        <v>#N/A</v>
      </c>
      <c r="G6" s="57" t="e">
        <f>VLOOKUP($M6,CornerStats!$A$3:$AE$998,14,FALSE)</f>
        <v>#N/A</v>
      </c>
      <c r="H6" s="57" t="e">
        <f>VLOOKUP($M6,CornerStats!$A$3:$AE$998,15,FALSE)</f>
        <v>#N/A</v>
      </c>
      <c r="I6" s="57" t="e">
        <f>VLOOKUP($M6,CornerStats!$A$3:$AE$998,17,FALSE)</f>
        <v>#N/A</v>
      </c>
      <c r="J6" s="57" t="e">
        <f>VLOOKUP($M6,CornerStats!$A$3:$AE$998,18,FALSE)</f>
        <v>#N/A</v>
      </c>
      <c r="K6" s="57" t="e">
        <f>VLOOKUP($M6,CornerStats!$A$3:$AE$998,20,FALSE)</f>
        <v>#N/A</v>
      </c>
      <c r="L6" s="57" t="e">
        <f>VLOOKUP($M6,CornerStats!$A$3:$AE$998,21,FALSE)</f>
        <v>#N/A</v>
      </c>
      <c r="M6" s="53" t="str">
        <f>Fixtures!A2</f>
        <v>Maidstone United</v>
      </c>
      <c r="N6" s="54">
        <f>Fixtures!D2</f>
        <v>43484</v>
      </c>
      <c r="O6" s="53" t="str">
        <f>Fixtures!B2</f>
        <v>Dagenham &amp; Redbridge</v>
      </c>
      <c r="P6" s="51" t="e">
        <f>VLOOKUP($O6,CornerStats!$A$3:$AE$998,5,FALSE)</f>
        <v>#N/A</v>
      </c>
      <c r="Q6" s="51" t="e">
        <f>VLOOKUP($O6,CornerStats!$A$3:$AE$998,7,FALSE)</f>
        <v>#N/A</v>
      </c>
      <c r="R6" s="51" t="e">
        <f>VLOOKUP($O6,CornerStats!$A$3:$AE$998,8,FALSE)</f>
        <v>#N/A</v>
      </c>
      <c r="S6" s="51" t="e">
        <f>VLOOKUP($O6,CornerStats!$A$3:$AE$998,10,FALSE)</f>
        <v>#N/A</v>
      </c>
      <c r="T6" s="60" t="e">
        <f>VLOOKUP($O6,CornerStats!$A$3:$AE$998,11,FALSE)</f>
        <v>#N/A</v>
      </c>
      <c r="U6" s="60" t="e">
        <f>VLOOKUP($O6,CornerStats!$A$3:$AE$998,13,FALSE)</f>
        <v>#N/A</v>
      </c>
      <c r="V6" s="57" t="e">
        <f>VLOOKUP($O6,CornerStats!$A$3:$AE$998,14,FALSE)</f>
        <v>#N/A</v>
      </c>
      <c r="W6" s="57" t="e">
        <f>VLOOKUP($O6,CornerStats!$A$3:$AE$998,16,FALSE)</f>
        <v>#N/A</v>
      </c>
      <c r="X6" s="57" t="e">
        <f>VLOOKUP($O6,CornerStats!$A$3:$AE$998,17,FALSE)</f>
        <v>#N/A</v>
      </c>
      <c r="Y6" s="57" t="e">
        <f>VLOOKUP($O6,CornerStats!$A$3:$AE$998,19,FALSE)</f>
        <v>#N/A</v>
      </c>
      <c r="Z6" s="57" t="e">
        <f>VLOOKUP($O6,CornerStats!$A$3:$AE$998,20,FALSE)</f>
        <v>#N/A</v>
      </c>
      <c r="AA6" s="57" t="e">
        <f>VLOOKUP($O6,CornerStats!$A$3:$AE$998,22,FALSE)</f>
        <v>#N/A</v>
      </c>
    </row>
    <row r="7" spans="1:27" ht="14.4" hidden="1" thickTop="1" x14ac:dyDescent="0.3">
      <c r="A7" s="51" t="e">
        <f>VLOOKUP($M7,CornerStats!$A$3:$AE$998,5,FALSE)</f>
        <v>#N/A</v>
      </c>
      <c r="B7" s="51" t="e">
        <f>VLOOKUP($M7,CornerStats!$A$3:$AE$998,6,FALSE)</f>
        <v>#N/A</v>
      </c>
      <c r="C7" s="51" t="e">
        <f>VLOOKUP($M7,CornerStats!$A$3:$AE$998,8,FALSE)</f>
        <v>#N/A</v>
      </c>
      <c r="D7" s="51" t="e">
        <f>VLOOKUP($M7,CornerStats!$A$3:$AE$998,9,FALSE)</f>
        <v>#N/A</v>
      </c>
      <c r="E7" s="60" t="e">
        <f>VLOOKUP($M7,CornerStats!$A$3:$AE$998,11,FALSE)</f>
        <v>#N/A</v>
      </c>
      <c r="F7" s="60" t="e">
        <f>VLOOKUP($M7,CornerStats!$A$3:$AE$998,12,FALSE)</f>
        <v>#N/A</v>
      </c>
      <c r="G7" s="57" t="e">
        <f>VLOOKUP($M7,CornerStats!$A$3:$AE$998,14,FALSE)</f>
        <v>#N/A</v>
      </c>
      <c r="H7" s="57" t="e">
        <f>VLOOKUP($M7,CornerStats!$A$3:$AE$998,15,FALSE)</f>
        <v>#N/A</v>
      </c>
      <c r="I7" s="57" t="e">
        <f>VLOOKUP($M7,CornerStats!$A$3:$AE$998,17,FALSE)</f>
        <v>#N/A</v>
      </c>
      <c r="J7" s="57" t="e">
        <f>VLOOKUP($M7,CornerStats!$A$3:$AE$998,18,FALSE)</f>
        <v>#N/A</v>
      </c>
      <c r="K7" s="57" t="e">
        <f>VLOOKUP($M7,CornerStats!$A$3:$AE$998,20,FALSE)</f>
        <v>#N/A</v>
      </c>
      <c r="L7" s="57" t="e">
        <f>VLOOKUP($M7,CornerStats!$A$3:$AE$998,21,FALSE)</f>
        <v>#N/A</v>
      </c>
      <c r="M7" s="53" t="str">
        <f>Fixtures!A3</f>
        <v>Apollon Smirnis</v>
      </c>
      <c r="N7" s="54">
        <f>Fixtures!D3</f>
        <v>43484</v>
      </c>
      <c r="O7" s="53" t="str">
        <f>Fixtures!B3</f>
        <v>Levadiakos</v>
      </c>
      <c r="P7" s="51" t="e">
        <f>VLOOKUP($O7,CornerStats!$A$3:$AE$998,5,FALSE)</f>
        <v>#N/A</v>
      </c>
      <c r="Q7" s="51" t="e">
        <f>VLOOKUP($O7,CornerStats!$A$3:$AE$998,7,FALSE)</f>
        <v>#N/A</v>
      </c>
      <c r="R7" s="51" t="e">
        <f>VLOOKUP($O7,CornerStats!$A$3:$AE$998,8,FALSE)</f>
        <v>#N/A</v>
      </c>
      <c r="S7" s="51" t="e">
        <f>VLOOKUP($O7,CornerStats!$A$3:$AE$998,10,FALSE)</f>
        <v>#N/A</v>
      </c>
      <c r="T7" s="60" t="e">
        <f>VLOOKUP($O7,CornerStats!$A$3:$AE$998,11,FALSE)</f>
        <v>#N/A</v>
      </c>
      <c r="U7" s="60" t="e">
        <f>VLOOKUP($O7,CornerStats!$A$3:$AE$998,13,FALSE)</f>
        <v>#N/A</v>
      </c>
      <c r="V7" s="57" t="e">
        <f>VLOOKUP($O7,CornerStats!$A$3:$AE$998,14,FALSE)</f>
        <v>#N/A</v>
      </c>
      <c r="W7" s="57" t="e">
        <f>VLOOKUP($O7,CornerStats!$A$3:$AE$998,16,FALSE)</f>
        <v>#N/A</v>
      </c>
      <c r="X7" s="57" t="e">
        <f>VLOOKUP($O7,CornerStats!$A$3:$AE$998,17,FALSE)</f>
        <v>#N/A</v>
      </c>
      <c r="Y7" s="57" t="e">
        <f>VLOOKUP($O7,CornerStats!$A$3:$AE$998,19,FALSE)</f>
        <v>#N/A</v>
      </c>
      <c r="Z7" s="57" t="e">
        <f>VLOOKUP($O7,CornerStats!$A$3:$AE$998,20,FALSE)</f>
        <v>#N/A</v>
      </c>
      <c r="AA7" s="57" t="e">
        <f>VLOOKUP($O7,CornerStats!$A$3:$AE$998,22,FALSE)</f>
        <v>#N/A</v>
      </c>
    </row>
    <row r="8" spans="1:27" ht="14.4" hidden="1" thickTop="1" x14ac:dyDescent="0.3">
      <c r="A8" s="51" t="e">
        <f>VLOOKUP($M8,CornerStats!$A$3:$AE$998,5,FALSE)</f>
        <v>#N/A</v>
      </c>
      <c r="B8" s="51" t="e">
        <f>VLOOKUP($M8,CornerStats!$A$3:$AE$998,6,FALSE)</f>
        <v>#N/A</v>
      </c>
      <c r="C8" s="51" t="e">
        <f>VLOOKUP($M8,CornerStats!$A$3:$AE$998,8,FALSE)</f>
        <v>#N/A</v>
      </c>
      <c r="D8" s="51" t="e">
        <f>VLOOKUP($M8,CornerStats!$A$3:$AE$998,9,FALSE)</f>
        <v>#N/A</v>
      </c>
      <c r="E8" s="60" t="e">
        <f>VLOOKUP($M8,CornerStats!$A$3:$AE$998,11,FALSE)</f>
        <v>#N/A</v>
      </c>
      <c r="F8" s="60" t="e">
        <f>VLOOKUP($M8,CornerStats!$A$3:$AE$998,12,FALSE)</f>
        <v>#N/A</v>
      </c>
      <c r="G8" s="57" t="e">
        <f>VLOOKUP($M8,CornerStats!$A$3:$AE$998,14,FALSE)</f>
        <v>#N/A</v>
      </c>
      <c r="H8" s="57" t="e">
        <f>VLOOKUP($M8,CornerStats!$A$3:$AE$998,15,FALSE)</f>
        <v>#N/A</v>
      </c>
      <c r="I8" s="57" t="e">
        <f>VLOOKUP($M8,CornerStats!$A$3:$AE$998,17,FALSE)</f>
        <v>#N/A</v>
      </c>
      <c r="J8" s="57" t="e">
        <f>VLOOKUP($M8,CornerStats!$A$3:$AE$998,18,FALSE)</f>
        <v>#N/A</v>
      </c>
      <c r="K8" s="57" t="e">
        <f>VLOOKUP($M8,CornerStats!$A$3:$AE$998,20,FALSE)</f>
        <v>#N/A</v>
      </c>
      <c r="L8" s="57" t="e">
        <f>VLOOKUP($M8,CornerStats!$A$3:$AE$998,21,FALSE)</f>
        <v>#N/A</v>
      </c>
      <c r="M8" s="53" t="str">
        <f>Fixtures!A4</f>
        <v>PAS Giannina</v>
      </c>
      <c r="N8" s="54">
        <f>Fixtures!D4</f>
        <v>43484</v>
      </c>
      <c r="O8" s="53" t="str">
        <f>Fixtures!B4</f>
        <v>Olympiakos Piraeus</v>
      </c>
      <c r="P8" s="51" t="e">
        <f>VLOOKUP($O8,CornerStats!$A$3:$AE$998,5,FALSE)</f>
        <v>#N/A</v>
      </c>
      <c r="Q8" s="51" t="e">
        <f>VLOOKUP($O8,CornerStats!$A$3:$AE$998,7,FALSE)</f>
        <v>#N/A</v>
      </c>
      <c r="R8" s="51" t="e">
        <f>VLOOKUP($O8,CornerStats!$A$3:$AE$998,8,FALSE)</f>
        <v>#N/A</v>
      </c>
      <c r="S8" s="51" t="e">
        <f>VLOOKUP($O8,CornerStats!$A$3:$AE$998,10,FALSE)</f>
        <v>#N/A</v>
      </c>
      <c r="T8" s="60" t="e">
        <f>VLOOKUP($O8,CornerStats!$A$3:$AE$998,11,FALSE)</f>
        <v>#N/A</v>
      </c>
      <c r="U8" s="60" t="e">
        <f>VLOOKUP($O8,CornerStats!$A$3:$AE$998,13,FALSE)</f>
        <v>#N/A</v>
      </c>
      <c r="V8" s="57" t="e">
        <f>VLOOKUP($O8,CornerStats!$A$3:$AE$998,14,FALSE)</f>
        <v>#N/A</v>
      </c>
      <c r="W8" s="57" t="e">
        <f>VLOOKUP($O8,CornerStats!$A$3:$AE$998,16,FALSE)</f>
        <v>#N/A</v>
      </c>
      <c r="X8" s="57" t="e">
        <f>VLOOKUP($O8,CornerStats!$A$3:$AE$998,17,FALSE)</f>
        <v>#N/A</v>
      </c>
      <c r="Y8" s="57" t="e">
        <f>VLOOKUP($O8,CornerStats!$A$3:$AE$998,19,FALSE)</f>
        <v>#N/A</v>
      </c>
      <c r="Z8" s="57" t="e">
        <f>VLOOKUP($O8,CornerStats!$A$3:$AE$998,20,FALSE)</f>
        <v>#N/A</v>
      </c>
      <c r="AA8" s="57" t="e">
        <f>VLOOKUP($O8,CornerStats!$A$3:$AE$998,22,FALSE)</f>
        <v>#N/A</v>
      </c>
    </row>
    <row r="9" spans="1:27" ht="14.4" hidden="1" thickTop="1" x14ac:dyDescent="0.3">
      <c r="A9" s="51">
        <f>VLOOKUP($M9,CornerStats!$A$3:$AE$998,5,FALSE)</f>
        <v>9.6363636363636367</v>
      </c>
      <c r="B9" s="51">
        <f>VLOOKUP($M9,CornerStats!$A$3:$AE$998,6,FALSE)</f>
        <v>9.6</v>
      </c>
      <c r="C9" s="51">
        <f>VLOOKUP($M9,CornerStats!$A$3:$AE$998,8,FALSE)</f>
        <v>4.0454545454545459</v>
      </c>
      <c r="D9" s="51">
        <f>VLOOKUP($M9,CornerStats!$A$3:$AE$998,9,FALSE)</f>
        <v>5.2</v>
      </c>
      <c r="E9" s="60">
        <f>VLOOKUP($M9,CornerStats!$A$3:$AE$998,11,FALSE)</f>
        <v>5.5909090909090908</v>
      </c>
      <c r="F9" s="60">
        <f>VLOOKUP($M9,CornerStats!$A$3:$AE$998,12,FALSE)</f>
        <v>4.4000000000000004</v>
      </c>
      <c r="G9" s="57">
        <f>VLOOKUP($M9,CornerStats!$A$3:$AE$998,14,FALSE)</f>
        <v>0.59090909090909094</v>
      </c>
      <c r="H9" s="57">
        <f>VLOOKUP($M9,CornerStats!$A$3:$AE$998,15,FALSE)</f>
        <v>0.6</v>
      </c>
      <c r="I9" s="57">
        <f>VLOOKUP($M9,CornerStats!$A$3:$AE$998,17,FALSE)</f>
        <v>0.27272727272727271</v>
      </c>
      <c r="J9" s="57">
        <f>VLOOKUP($M9,CornerStats!$A$3:$AE$998,18,FALSE)</f>
        <v>0.2</v>
      </c>
      <c r="K9" s="57">
        <f>VLOOKUP($M9,CornerStats!$A$3:$AE$998,20,FALSE)</f>
        <v>0.77272727272727271</v>
      </c>
      <c r="L9" s="57">
        <f>VLOOKUP($M9,CornerStats!$A$3:$AE$998,21,FALSE)</f>
        <v>0.8</v>
      </c>
      <c r="M9" s="53" t="str">
        <f>Fixtures!A5</f>
        <v>Fulham</v>
      </c>
      <c r="N9" s="54">
        <f>Fixtures!D5</f>
        <v>43485</v>
      </c>
      <c r="O9" s="53" t="str">
        <f>Fixtures!B5</f>
        <v>Tottenham Hotspur</v>
      </c>
      <c r="P9" s="51">
        <f>VLOOKUP($O9,CornerStats!$A$3:$AE$998,5,FALSE)</f>
        <v>9.6818181818181817</v>
      </c>
      <c r="Q9" s="51">
        <f>VLOOKUP($O9,CornerStats!$A$3:$AE$998,7,FALSE)</f>
        <v>9.6666666666666661</v>
      </c>
      <c r="R9" s="51">
        <f>VLOOKUP($O9,CornerStats!$A$3:$AE$998,8,FALSE)</f>
        <v>4.8181818181818183</v>
      </c>
      <c r="S9" s="51">
        <f>VLOOKUP($O9,CornerStats!$A$3:$AE$998,10,FALSE)</f>
        <v>4.25</v>
      </c>
      <c r="T9" s="60">
        <f>VLOOKUP($O9,CornerStats!$A$3:$AE$998,11,FALSE)</f>
        <v>4.8636363636363633</v>
      </c>
      <c r="U9" s="60">
        <f>VLOOKUP($O9,CornerStats!$A$3:$AE$998,13,FALSE)</f>
        <v>5.416666666666667</v>
      </c>
      <c r="V9" s="57">
        <f>VLOOKUP($O9,CornerStats!$A$3:$AE$998,14,FALSE)</f>
        <v>0.54545454545454541</v>
      </c>
      <c r="W9" s="57">
        <f>VLOOKUP($O9,CornerStats!$A$3:$AE$998,16,FALSE)</f>
        <v>0.5</v>
      </c>
      <c r="X9" s="57">
        <f>VLOOKUP($O9,CornerStats!$A$3:$AE$998,17,FALSE)</f>
        <v>0.45454545454545453</v>
      </c>
      <c r="Y9" s="57">
        <f>VLOOKUP($O9,CornerStats!$A$3:$AE$998,19,FALSE)</f>
        <v>0.5</v>
      </c>
      <c r="Z9" s="57">
        <f>VLOOKUP($O9,CornerStats!$A$3:$AE$998,20,FALSE)</f>
        <v>0.68181818181818177</v>
      </c>
      <c r="AA9" s="57">
        <f>VLOOKUP($O9,CornerStats!$A$3:$AE$998,22,FALSE)</f>
        <v>0.58333333333333337</v>
      </c>
    </row>
    <row r="10" spans="1:27" ht="14.4" hidden="1" thickTop="1" x14ac:dyDescent="0.3">
      <c r="A10" s="51">
        <f>VLOOKUP($M10,CornerStats!$A$3:$AE$998,5,FALSE)</f>
        <v>8.6818181818181817</v>
      </c>
      <c r="B10" s="51">
        <f>VLOOKUP($M10,CornerStats!$A$3:$AE$998,6,FALSE)</f>
        <v>8.545454545454545</v>
      </c>
      <c r="C10" s="51">
        <f>VLOOKUP($M10,CornerStats!$A$3:$AE$998,8,FALSE)</f>
        <v>4.7272727272727275</v>
      </c>
      <c r="D10" s="51">
        <f>VLOOKUP($M10,CornerStats!$A$3:$AE$998,9,FALSE)</f>
        <v>4.9090909090909092</v>
      </c>
      <c r="E10" s="60">
        <f>VLOOKUP($M10,CornerStats!$A$3:$AE$998,11,FALSE)</f>
        <v>3.9545454545454546</v>
      </c>
      <c r="F10" s="60">
        <f>VLOOKUP($M10,CornerStats!$A$3:$AE$998,12,FALSE)</f>
        <v>3.6363636363636362</v>
      </c>
      <c r="G10" s="57">
        <f>VLOOKUP($M10,CornerStats!$A$3:$AE$998,14,FALSE)</f>
        <v>0.40909090909090912</v>
      </c>
      <c r="H10" s="57">
        <f>VLOOKUP($M10,CornerStats!$A$3:$AE$998,15,FALSE)</f>
        <v>0.45454545454545453</v>
      </c>
      <c r="I10" s="57">
        <f>VLOOKUP($M10,CornerStats!$A$3:$AE$998,17,FALSE)</f>
        <v>0.31818181818181818</v>
      </c>
      <c r="J10" s="57">
        <f>VLOOKUP($M10,CornerStats!$A$3:$AE$998,18,FALSE)</f>
        <v>0.27272727272727271</v>
      </c>
      <c r="K10" s="57">
        <f>VLOOKUP($M10,CornerStats!$A$3:$AE$998,20,FALSE)</f>
        <v>0.81818181818181823</v>
      </c>
      <c r="L10" s="57">
        <f>VLOOKUP($M10,CornerStats!$A$3:$AE$998,21,FALSE)</f>
        <v>0.90909090909090906</v>
      </c>
      <c r="M10" s="53" t="str">
        <f>Fixtures!A6</f>
        <v>Huddersfield Town</v>
      </c>
      <c r="N10" s="54">
        <f>Fixtures!D6</f>
        <v>43485</v>
      </c>
      <c r="O10" s="53" t="str">
        <f>Fixtures!B6</f>
        <v>Manchester City</v>
      </c>
      <c r="P10" s="51">
        <f>VLOOKUP($O10,CornerStats!$A$3:$AE$998,5,FALSE)</f>
        <v>10.363636363636363</v>
      </c>
      <c r="Q10" s="51">
        <f>VLOOKUP($O10,CornerStats!$A$3:$AE$998,7,FALSE)</f>
        <v>11</v>
      </c>
      <c r="R10" s="51">
        <f>VLOOKUP($O10,CornerStats!$A$3:$AE$998,8,FALSE)</f>
        <v>7.8636363636363633</v>
      </c>
      <c r="S10" s="51">
        <f>VLOOKUP($O10,CornerStats!$A$3:$AE$998,10,FALSE)</f>
        <v>7.9</v>
      </c>
      <c r="T10" s="60">
        <f>VLOOKUP($O10,CornerStats!$A$3:$AE$998,11,FALSE)</f>
        <v>2.5</v>
      </c>
      <c r="U10" s="60">
        <f>VLOOKUP($O10,CornerStats!$A$3:$AE$998,13,FALSE)</f>
        <v>3.1</v>
      </c>
      <c r="V10" s="57">
        <f>VLOOKUP($O10,CornerStats!$A$3:$AE$998,14,FALSE)</f>
        <v>0.72727272727272729</v>
      </c>
      <c r="W10" s="57">
        <f>VLOOKUP($O10,CornerStats!$A$3:$AE$998,16,FALSE)</f>
        <v>0.9</v>
      </c>
      <c r="X10" s="57">
        <f>VLOOKUP($O10,CornerStats!$A$3:$AE$998,17,FALSE)</f>
        <v>0.54545454545454541</v>
      </c>
      <c r="Y10" s="57">
        <f>VLOOKUP($O10,CornerStats!$A$3:$AE$998,19,FALSE)</f>
        <v>0.5</v>
      </c>
      <c r="Z10" s="57">
        <f>VLOOKUP($O10,CornerStats!$A$3:$AE$998,20,FALSE)</f>
        <v>0.59090909090909094</v>
      </c>
      <c r="AA10" s="57">
        <f>VLOOKUP($O10,CornerStats!$A$3:$AE$998,22,FALSE)</f>
        <v>0.7</v>
      </c>
    </row>
    <row r="11" spans="1:27" ht="14.4" hidden="1" thickTop="1" x14ac:dyDescent="0.3">
      <c r="A11" s="51">
        <f>VLOOKUP($M11,CornerStats!$A$3:$AE$998,5,FALSE)</f>
        <v>8.9473684210526319</v>
      </c>
      <c r="B11" s="51">
        <f>VLOOKUP($M11,CornerStats!$A$3:$AE$998,6,FALSE)</f>
        <v>8.7777777777777786</v>
      </c>
      <c r="C11" s="51">
        <f>VLOOKUP($M11,CornerStats!$A$3:$AE$998,8,FALSE)</f>
        <v>3.9473684210526314</v>
      </c>
      <c r="D11" s="51">
        <f>VLOOKUP($M11,CornerStats!$A$3:$AE$998,9,FALSE)</f>
        <v>4.333333333333333</v>
      </c>
      <c r="E11" s="60">
        <f>VLOOKUP($M11,CornerStats!$A$3:$AE$998,11,FALSE)</f>
        <v>5</v>
      </c>
      <c r="F11" s="60">
        <f>VLOOKUP($M11,CornerStats!$A$3:$AE$998,12,FALSE)</f>
        <v>4.4444444444444446</v>
      </c>
      <c r="G11" s="57">
        <f>VLOOKUP($M11,CornerStats!$A$3:$AE$998,14,FALSE)</f>
        <v>0.47368421052631576</v>
      </c>
      <c r="H11" s="57">
        <f>VLOOKUP($M11,CornerStats!$A$3:$AE$998,15,FALSE)</f>
        <v>0.44444444444444442</v>
      </c>
      <c r="I11" s="57">
        <f>VLOOKUP($M11,CornerStats!$A$3:$AE$998,17,FALSE)</f>
        <v>0.26315789473684209</v>
      </c>
      <c r="J11" s="57">
        <f>VLOOKUP($M11,CornerStats!$A$3:$AE$998,18,FALSE)</f>
        <v>0.22222222222222221</v>
      </c>
      <c r="K11" s="57">
        <f>VLOOKUP($M11,CornerStats!$A$3:$AE$998,20,FALSE)</f>
        <v>0.84210526315789469</v>
      </c>
      <c r="L11" s="57">
        <f>VLOOKUP($M11,CornerStats!$A$3:$AE$998,21,FALSE)</f>
        <v>0.88888888888888884</v>
      </c>
      <c r="M11" s="53" t="str">
        <f>Fixtures!A7</f>
        <v>Frosinone</v>
      </c>
      <c r="N11" s="54">
        <f>Fixtures!D7</f>
        <v>43485</v>
      </c>
      <c r="O11" s="53" t="str">
        <f>Fixtures!B7</f>
        <v>Atalanta</v>
      </c>
      <c r="P11" s="51">
        <f>VLOOKUP($O11,CornerStats!$A$3:$AE$998,5,FALSE)</f>
        <v>10.631578947368421</v>
      </c>
      <c r="Q11" s="51">
        <f>VLOOKUP($O11,CornerStats!$A$3:$AE$998,7,FALSE)</f>
        <v>9.1</v>
      </c>
      <c r="R11" s="51">
        <f>VLOOKUP($O11,CornerStats!$A$3:$AE$998,8,FALSE)</f>
        <v>6.4210526315789478</v>
      </c>
      <c r="S11" s="51">
        <f>VLOOKUP($O11,CornerStats!$A$3:$AE$998,10,FALSE)</f>
        <v>5.4</v>
      </c>
      <c r="T11" s="60">
        <f>VLOOKUP($O11,CornerStats!$A$3:$AE$998,11,FALSE)</f>
        <v>4.2105263157894735</v>
      </c>
      <c r="U11" s="60">
        <f>VLOOKUP($O11,CornerStats!$A$3:$AE$998,13,FALSE)</f>
        <v>3.7</v>
      </c>
      <c r="V11" s="57">
        <f>VLOOKUP($O11,CornerStats!$A$3:$AE$998,14,FALSE)</f>
        <v>0.73684210526315785</v>
      </c>
      <c r="W11" s="57">
        <f>VLOOKUP($O11,CornerStats!$A$3:$AE$998,16,FALSE)</f>
        <v>0.6</v>
      </c>
      <c r="X11" s="57">
        <f>VLOOKUP($O11,CornerStats!$A$3:$AE$998,17,FALSE)</f>
        <v>0.47368421052631576</v>
      </c>
      <c r="Y11" s="57">
        <f>VLOOKUP($O11,CornerStats!$A$3:$AE$998,19,FALSE)</f>
        <v>0.3</v>
      </c>
      <c r="Z11" s="57">
        <f>VLOOKUP($O11,CornerStats!$A$3:$AE$998,20,FALSE)</f>
        <v>0.57894736842105265</v>
      </c>
      <c r="AA11" s="57">
        <f>VLOOKUP($O11,CornerStats!$A$3:$AE$998,22,FALSE)</f>
        <v>0.8</v>
      </c>
    </row>
    <row r="12" spans="1:27" ht="14.4" hidden="1" thickTop="1" x14ac:dyDescent="0.3">
      <c r="A12" s="51">
        <f>VLOOKUP($M12,CornerStats!$A$3:$AE$998,5,FALSE)</f>
        <v>11.210526315789474</v>
      </c>
      <c r="B12" s="51">
        <f>VLOOKUP($M12,CornerStats!$A$3:$AE$998,6,FALSE)</f>
        <v>10.888888888888889</v>
      </c>
      <c r="C12" s="51">
        <f>VLOOKUP($M12,CornerStats!$A$3:$AE$998,8,FALSE)</f>
        <v>5.2105263157894735</v>
      </c>
      <c r="D12" s="51">
        <f>VLOOKUP($M12,CornerStats!$A$3:$AE$998,9,FALSE)</f>
        <v>6</v>
      </c>
      <c r="E12" s="60">
        <f>VLOOKUP($M12,CornerStats!$A$3:$AE$998,11,FALSE)</f>
        <v>6</v>
      </c>
      <c r="F12" s="60">
        <f>VLOOKUP($M12,CornerStats!$A$3:$AE$998,12,FALSE)</f>
        <v>4.8888888888888893</v>
      </c>
      <c r="G12" s="57">
        <f>VLOOKUP($M12,CornerStats!$A$3:$AE$998,14,FALSE)</f>
        <v>0.73684210526315785</v>
      </c>
      <c r="H12" s="57">
        <f>VLOOKUP($M12,CornerStats!$A$3:$AE$998,15,FALSE)</f>
        <v>0.77777777777777779</v>
      </c>
      <c r="I12" s="57">
        <f>VLOOKUP($M12,CornerStats!$A$3:$AE$998,17,FALSE)</f>
        <v>0.47368421052631576</v>
      </c>
      <c r="J12" s="57">
        <f>VLOOKUP($M12,CornerStats!$A$3:$AE$998,18,FALSE)</f>
        <v>0.33333333333333331</v>
      </c>
      <c r="K12" s="57">
        <f>VLOOKUP($M12,CornerStats!$A$3:$AE$998,20,FALSE)</f>
        <v>0.57894736842105265</v>
      </c>
      <c r="L12" s="57">
        <f>VLOOKUP($M12,CornerStats!$A$3:$AE$998,21,FALSE)</f>
        <v>0.66666666666666663</v>
      </c>
      <c r="M12" s="53" t="str">
        <f>Fixtures!A8</f>
        <v>SPAL</v>
      </c>
      <c r="N12" s="54">
        <f>Fixtures!D8</f>
        <v>43485</v>
      </c>
      <c r="O12" s="53" t="str">
        <f>Fixtures!B8</f>
        <v>Bologna</v>
      </c>
      <c r="P12" s="51">
        <f>VLOOKUP($O12,CornerStats!$A$3:$AE$998,5,FALSE)</f>
        <v>8.2105263157894743</v>
      </c>
      <c r="Q12" s="51">
        <f>VLOOKUP($O12,CornerStats!$A$3:$AE$998,7,FALSE)</f>
        <v>8.5</v>
      </c>
      <c r="R12" s="51">
        <f>VLOOKUP($O12,CornerStats!$A$3:$AE$998,8,FALSE)</f>
        <v>3.5263157894736841</v>
      </c>
      <c r="S12" s="51">
        <f>VLOOKUP($O12,CornerStats!$A$3:$AE$998,10,FALSE)</f>
        <v>4.2</v>
      </c>
      <c r="T12" s="60">
        <f>VLOOKUP($O12,CornerStats!$A$3:$AE$998,11,FALSE)</f>
        <v>4.6842105263157894</v>
      </c>
      <c r="U12" s="60">
        <f>VLOOKUP($O12,CornerStats!$A$3:$AE$998,13,FALSE)</f>
        <v>4.3</v>
      </c>
      <c r="V12" s="57">
        <f>VLOOKUP($O12,CornerStats!$A$3:$AE$998,14,FALSE)</f>
        <v>0.36842105263157893</v>
      </c>
      <c r="W12" s="57">
        <f>VLOOKUP($O12,CornerStats!$A$3:$AE$998,16,FALSE)</f>
        <v>0.4</v>
      </c>
      <c r="X12" s="57">
        <f>VLOOKUP($O12,CornerStats!$A$3:$AE$998,17,FALSE)</f>
        <v>0.31578947368421051</v>
      </c>
      <c r="Y12" s="57">
        <f>VLOOKUP($O12,CornerStats!$A$3:$AE$998,19,FALSE)</f>
        <v>0.4</v>
      </c>
      <c r="Z12" s="57">
        <f>VLOOKUP($O12,CornerStats!$A$3:$AE$998,20,FALSE)</f>
        <v>0.84210526315789469</v>
      </c>
      <c r="AA12" s="57">
        <f>VLOOKUP($O12,CornerStats!$A$3:$AE$998,22,FALSE)</f>
        <v>0.8</v>
      </c>
    </row>
    <row r="13" spans="1:27" ht="14.4" hidden="1" thickTop="1" x14ac:dyDescent="0.3">
      <c r="A13" s="51">
        <f>VLOOKUP($M13,CornerStats!$A$3:$AE$998,5,FALSE)</f>
        <v>10.263157894736842</v>
      </c>
      <c r="B13" s="51">
        <f>VLOOKUP($M13,CornerStats!$A$3:$AE$998,6,FALSE)</f>
        <v>9.6666666666666661</v>
      </c>
      <c r="C13" s="51">
        <f>VLOOKUP($M13,CornerStats!$A$3:$AE$998,8,FALSE)</f>
        <v>5.2105263157894735</v>
      </c>
      <c r="D13" s="51">
        <f>VLOOKUP($M13,CornerStats!$A$3:$AE$998,9,FALSE)</f>
        <v>5</v>
      </c>
      <c r="E13" s="60">
        <f>VLOOKUP($M13,CornerStats!$A$3:$AE$998,11,FALSE)</f>
        <v>5.0526315789473681</v>
      </c>
      <c r="F13" s="60">
        <f>VLOOKUP($M13,CornerStats!$A$3:$AE$998,12,FALSE)</f>
        <v>4.666666666666667</v>
      </c>
      <c r="G13" s="57">
        <f>VLOOKUP($M13,CornerStats!$A$3:$AE$998,14,FALSE)</f>
        <v>0.73684210526315785</v>
      </c>
      <c r="H13" s="57">
        <f>VLOOKUP($M13,CornerStats!$A$3:$AE$998,15,FALSE)</f>
        <v>0.66666666666666663</v>
      </c>
      <c r="I13" s="57">
        <f>VLOOKUP($M13,CornerStats!$A$3:$AE$998,17,FALSE)</f>
        <v>0.47368421052631576</v>
      </c>
      <c r="J13" s="57">
        <f>VLOOKUP($M13,CornerStats!$A$3:$AE$998,18,FALSE)</f>
        <v>0.33333333333333331</v>
      </c>
      <c r="K13" s="57">
        <f>VLOOKUP($M13,CornerStats!$A$3:$AE$998,20,FALSE)</f>
        <v>0.57894736842105265</v>
      </c>
      <c r="L13" s="57">
        <f>VLOOKUP($M13,CornerStats!$A$3:$AE$998,21,FALSE)</f>
        <v>0.77777777777777779</v>
      </c>
      <c r="M13" s="53" t="str">
        <f>Fixtures!A9</f>
        <v>Cagliari</v>
      </c>
      <c r="N13" s="54">
        <f>Fixtures!D9</f>
        <v>43485</v>
      </c>
      <c r="O13" s="53" t="str">
        <f>Fixtures!B9</f>
        <v>Empoli</v>
      </c>
      <c r="P13" s="51">
        <f>VLOOKUP($O13,CornerStats!$A$3:$AE$998,5,FALSE)</f>
        <v>10.947368421052632</v>
      </c>
      <c r="Q13" s="51">
        <f>VLOOKUP($O13,CornerStats!$A$3:$AE$998,7,FALSE)</f>
        <v>9.6666666666666661</v>
      </c>
      <c r="R13" s="51">
        <f>VLOOKUP($O13,CornerStats!$A$3:$AE$998,8,FALSE)</f>
        <v>5.5789473684210522</v>
      </c>
      <c r="S13" s="51">
        <f>VLOOKUP($O13,CornerStats!$A$3:$AE$998,10,FALSE)</f>
        <v>6.2222222222222223</v>
      </c>
      <c r="T13" s="60">
        <f>VLOOKUP($O13,CornerStats!$A$3:$AE$998,11,FALSE)</f>
        <v>5.3684210526315788</v>
      </c>
      <c r="U13" s="60">
        <f>VLOOKUP($O13,CornerStats!$A$3:$AE$998,13,FALSE)</f>
        <v>3.4444444444444446</v>
      </c>
      <c r="V13" s="57">
        <f>VLOOKUP($O13,CornerStats!$A$3:$AE$998,14,FALSE)</f>
        <v>0.78947368421052633</v>
      </c>
      <c r="W13" s="57">
        <f>VLOOKUP($O13,CornerStats!$A$3:$AE$998,16,FALSE)</f>
        <v>0.66666666666666663</v>
      </c>
      <c r="X13" s="57">
        <f>VLOOKUP($O13,CornerStats!$A$3:$AE$998,17,FALSE)</f>
        <v>0.52631578947368418</v>
      </c>
      <c r="Y13" s="57">
        <f>VLOOKUP($O13,CornerStats!$A$3:$AE$998,19,FALSE)</f>
        <v>0.33333333333333331</v>
      </c>
      <c r="Z13" s="57">
        <f>VLOOKUP($O13,CornerStats!$A$3:$AE$998,20,FALSE)</f>
        <v>0.52631578947368418</v>
      </c>
      <c r="AA13" s="57">
        <f>VLOOKUP($O13,CornerStats!$A$3:$AE$998,22,FALSE)</f>
        <v>0.66666666666666663</v>
      </c>
    </row>
    <row r="14" spans="1:27" ht="14.4" hidden="1" thickTop="1" x14ac:dyDescent="0.3">
      <c r="A14" s="51">
        <f>VLOOKUP($M14,CornerStats!$A$3:$AE$998,5,FALSE)</f>
        <v>10.736842105263158</v>
      </c>
      <c r="B14" s="51">
        <f>VLOOKUP($M14,CornerStats!$A$3:$AE$998,6,FALSE)</f>
        <v>11.1</v>
      </c>
      <c r="C14" s="51">
        <f>VLOOKUP($M14,CornerStats!$A$3:$AE$998,8,FALSE)</f>
        <v>6.6315789473684212</v>
      </c>
      <c r="D14" s="51">
        <f>VLOOKUP($M14,CornerStats!$A$3:$AE$998,9,FALSE)</f>
        <v>7.6</v>
      </c>
      <c r="E14" s="60">
        <f>VLOOKUP($M14,CornerStats!$A$3:$AE$998,11,FALSE)</f>
        <v>4.1052631578947372</v>
      </c>
      <c r="F14" s="60">
        <f>VLOOKUP($M14,CornerStats!$A$3:$AE$998,12,FALSE)</f>
        <v>3.5</v>
      </c>
      <c r="G14" s="57">
        <f>VLOOKUP($M14,CornerStats!$A$3:$AE$998,14,FALSE)</f>
        <v>0.63157894736842102</v>
      </c>
      <c r="H14" s="57">
        <f>VLOOKUP($M14,CornerStats!$A$3:$AE$998,15,FALSE)</f>
        <v>0.5</v>
      </c>
      <c r="I14" s="57">
        <f>VLOOKUP($M14,CornerStats!$A$3:$AE$998,17,FALSE)</f>
        <v>0.47368421052631576</v>
      </c>
      <c r="J14" s="57">
        <f>VLOOKUP($M14,CornerStats!$A$3:$AE$998,18,FALSE)</f>
        <v>0.5</v>
      </c>
      <c r="K14" s="57">
        <f>VLOOKUP($M14,CornerStats!$A$3:$AE$998,20,FALSE)</f>
        <v>0.68421052631578949</v>
      </c>
      <c r="L14" s="57">
        <f>VLOOKUP($M14,CornerStats!$A$3:$AE$998,21,FALSE)</f>
        <v>0.6</v>
      </c>
      <c r="M14" s="53" t="str">
        <f>Fixtures!A10</f>
        <v>Napoli</v>
      </c>
      <c r="N14" s="54">
        <f>Fixtures!D10</f>
        <v>43485</v>
      </c>
      <c r="O14" s="53" t="str">
        <f>Fixtures!B10</f>
        <v>Lazio</v>
      </c>
      <c r="P14" s="51">
        <f>VLOOKUP($O14,CornerStats!$A$3:$AE$998,5,FALSE)</f>
        <v>11.368421052631579</v>
      </c>
      <c r="Q14" s="51">
        <f>VLOOKUP($O14,CornerStats!$A$3:$AE$998,7,FALSE)</f>
        <v>10.666666666666666</v>
      </c>
      <c r="R14" s="51">
        <f>VLOOKUP($O14,CornerStats!$A$3:$AE$998,8,FALSE)</f>
        <v>6.5789473684210522</v>
      </c>
      <c r="S14" s="51">
        <f>VLOOKUP($O14,CornerStats!$A$3:$AE$998,10,FALSE)</f>
        <v>6.2222222222222223</v>
      </c>
      <c r="T14" s="60">
        <f>VLOOKUP($O14,CornerStats!$A$3:$AE$998,11,FALSE)</f>
        <v>4.7894736842105265</v>
      </c>
      <c r="U14" s="60">
        <f>VLOOKUP($O14,CornerStats!$A$3:$AE$998,13,FALSE)</f>
        <v>4.4444444444444446</v>
      </c>
      <c r="V14" s="57">
        <f>VLOOKUP($O14,CornerStats!$A$3:$AE$998,14,FALSE)</f>
        <v>0.78947368421052633</v>
      </c>
      <c r="W14" s="57">
        <f>VLOOKUP($O14,CornerStats!$A$3:$AE$998,16,FALSE)</f>
        <v>0.66666666666666663</v>
      </c>
      <c r="X14" s="57">
        <f>VLOOKUP($O14,CornerStats!$A$3:$AE$998,17,FALSE)</f>
        <v>0.57894736842105265</v>
      </c>
      <c r="Y14" s="57">
        <f>VLOOKUP($O14,CornerStats!$A$3:$AE$998,19,FALSE)</f>
        <v>0.33333333333333331</v>
      </c>
      <c r="Z14" s="57">
        <f>VLOOKUP($O14,CornerStats!$A$3:$AE$998,20,FALSE)</f>
        <v>0.57894736842105265</v>
      </c>
      <c r="AA14" s="57">
        <f>VLOOKUP($O14,CornerStats!$A$3:$AE$998,22,FALSE)</f>
        <v>0.77777777777777779</v>
      </c>
    </row>
    <row r="15" spans="1:27" ht="14.4" hidden="1" thickTop="1" x14ac:dyDescent="0.3">
      <c r="A15" s="51">
        <f>VLOOKUP($M15,CornerStats!$A$3:$AE$998,5,FALSE)</f>
        <v>11.052631578947368</v>
      </c>
      <c r="B15" s="51">
        <f>VLOOKUP($M15,CornerStats!$A$3:$AE$998,6,FALSE)</f>
        <v>10.444444444444445</v>
      </c>
      <c r="C15" s="51">
        <f>VLOOKUP($M15,CornerStats!$A$3:$AE$998,8,FALSE)</f>
        <v>5.7894736842105265</v>
      </c>
      <c r="D15" s="51">
        <f>VLOOKUP($M15,CornerStats!$A$3:$AE$998,9,FALSE)</f>
        <v>5.8888888888888893</v>
      </c>
      <c r="E15" s="60">
        <f>VLOOKUP($M15,CornerStats!$A$3:$AE$998,11,FALSE)</f>
        <v>5.2631578947368425</v>
      </c>
      <c r="F15" s="60">
        <f>VLOOKUP($M15,CornerStats!$A$3:$AE$998,12,FALSE)</f>
        <v>4.5555555555555554</v>
      </c>
      <c r="G15" s="57">
        <f>VLOOKUP($M15,CornerStats!$A$3:$AE$998,14,FALSE)</f>
        <v>0.89473684210526316</v>
      </c>
      <c r="H15" s="57">
        <f>VLOOKUP($M15,CornerStats!$A$3:$AE$998,15,FALSE)</f>
        <v>0.77777777777777779</v>
      </c>
      <c r="I15" s="57">
        <f>VLOOKUP($M15,CornerStats!$A$3:$AE$998,17,FALSE)</f>
        <v>0.57894736842105265</v>
      </c>
      <c r="J15" s="57">
        <f>VLOOKUP($M15,CornerStats!$A$3:$AE$998,18,FALSE)</f>
        <v>0.66666666666666663</v>
      </c>
      <c r="K15" s="57">
        <f>VLOOKUP($M15,CornerStats!$A$3:$AE$998,20,FALSE)</f>
        <v>0.57894736842105265</v>
      </c>
      <c r="L15" s="57">
        <f>VLOOKUP($M15,CornerStats!$A$3:$AE$998,21,FALSE)</f>
        <v>0.55555555555555558</v>
      </c>
      <c r="M15" s="53" t="str">
        <f>Fixtures!A11</f>
        <v>Fiorentina</v>
      </c>
      <c r="N15" s="54">
        <f>Fixtures!D11</f>
        <v>43485</v>
      </c>
      <c r="O15" s="53" t="str">
        <f>Fixtures!B11</f>
        <v>Sampdoria</v>
      </c>
      <c r="P15" s="51">
        <f>VLOOKUP($O15,CornerStats!$A$3:$AE$998,5,FALSE)</f>
        <v>10.157894736842104</v>
      </c>
      <c r="Q15" s="51">
        <f>VLOOKUP($O15,CornerStats!$A$3:$AE$998,7,FALSE)</f>
        <v>11.7</v>
      </c>
      <c r="R15" s="51">
        <f>VLOOKUP($O15,CornerStats!$A$3:$AE$998,8,FALSE)</f>
        <v>4.1578947368421053</v>
      </c>
      <c r="S15" s="51">
        <f>VLOOKUP($O15,CornerStats!$A$3:$AE$998,10,FALSE)</f>
        <v>4.5</v>
      </c>
      <c r="T15" s="60">
        <f>VLOOKUP($O15,CornerStats!$A$3:$AE$998,11,FALSE)</f>
        <v>6</v>
      </c>
      <c r="U15" s="60">
        <f>VLOOKUP($O15,CornerStats!$A$3:$AE$998,13,FALSE)</f>
        <v>7.2</v>
      </c>
      <c r="V15" s="57">
        <f>VLOOKUP($O15,CornerStats!$A$3:$AE$998,14,FALSE)</f>
        <v>0.68421052631578949</v>
      </c>
      <c r="W15" s="57">
        <f>VLOOKUP($O15,CornerStats!$A$3:$AE$998,16,FALSE)</f>
        <v>0.8</v>
      </c>
      <c r="X15" s="57">
        <f>VLOOKUP($O15,CornerStats!$A$3:$AE$998,17,FALSE)</f>
        <v>0.47368421052631576</v>
      </c>
      <c r="Y15" s="57">
        <f>VLOOKUP($O15,CornerStats!$A$3:$AE$998,19,FALSE)</f>
        <v>0.6</v>
      </c>
      <c r="Z15" s="57">
        <f>VLOOKUP($O15,CornerStats!$A$3:$AE$998,20,FALSE)</f>
        <v>0.57894736842105265</v>
      </c>
      <c r="AA15" s="57">
        <f>VLOOKUP($O15,CornerStats!$A$3:$AE$998,22,FALSE)</f>
        <v>0.4</v>
      </c>
    </row>
    <row r="16" spans="1:27" ht="14.4" hidden="1" thickTop="1" x14ac:dyDescent="0.3">
      <c r="A16" s="51">
        <f>VLOOKUP($M16,CornerStats!$A$3:$AE$998,5,FALSE)</f>
        <v>9.8235294117647065</v>
      </c>
      <c r="B16" s="51">
        <f>VLOOKUP($M16,CornerStats!$A$3:$AE$998,6,FALSE)</f>
        <v>11.5</v>
      </c>
      <c r="C16" s="51">
        <f>VLOOKUP($M16,CornerStats!$A$3:$AE$998,8,FALSE)</f>
        <v>4.2941176470588234</v>
      </c>
      <c r="D16" s="51">
        <f>VLOOKUP($M16,CornerStats!$A$3:$AE$998,9,FALSE)</f>
        <v>5.375</v>
      </c>
      <c r="E16" s="60">
        <f>VLOOKUP($M16,CornerStats!$A$3:$AE$998,11,FALSE)</f>
        <v>5.5294117647058822</v>
      </c>
      <c r="F16" s="60">
        <f>VLOOKUP($M16,CornerStats!$A$3:$AE$998,12,FALSE)</f>
        <v>6.125</v>
      </c>
      <c r="G16" s="57">
        <f>VLOOKUP($M16,CornerStats!$A$3:$AE$998,14,FALSE)</f>
        <v>0.47058823529411764</v>
      </c>
      <c r="H16" s="57">
        <f>VLOOKUP($M16,CornerStats!$A$3:$AE$998,15,FALSE)</f>
        <v>0.625</v>
      </c>
      <c r="I16" s="57">
        <f>VLOOKUP($M16,CornerStats!$A$3:$AE$998,17,FALSE)</f>
        <v>0.35294117647058826</v>
      </c>
      <c r="J16" s="57">
        <f>VLOOKUP($M16,CornerStats!$A$3:$AE$998,18,FALSE)</f>
        <v>0.5</v>
      </c>
      <c r="K16" s="57">
        <f>VLOOKUP($M16,CornerStats!$A$3:$AE$998,20,FALSE)</f>
        <v>0.6470588235294118</v>
      </c>
      <c r="L16" s="57">
        <f>VLOOKUP($M16,CornerStats!$A$3:$AE$998,21,FALSE)</f>
        <v>0.5</v>
      </c>
      <c r="M16" s="53" t="str">
        <f>Fixtures!A12</f>
        <v>Willem II</v>
      </c>
      <c r="N16" s="54">
        <f>Fixtures!D12</f>
        <v>43485</v>
      </c>
      <c r="O16" s="53" t="str">
        <f>Fixtures!B12</f>
        <v>NAC Breda</v>
      </c>
      <c r="P16" s="51">
        <f>VLOOKUP($O16,CornerStats!$A$3:$AE$998,5,FALSE)</f>
        <v>9.6470588235294112</v>
      </c>
      <c r="Q16" s="51">
        <f>VLOOKUP($O16,CornerStats!$A$3:$AE$998,7,FALSE)</f>
        <v>10.25</v>
      </c>
      <c r="R16" s="51">
        <f>VLOOKUP($O16,CornerStats!$A$3:$AE$998,8,FALSE)</f>
        <v>3.1176470588235294</v>
      </c>
      <c r="S16" s="51">
        <f>VLOOKUP($O16,CornerStats!$A$3:$AE$998,10,FALSE)</f>
        <v>2.125</v>
      </c>
      <c r="T16" s="60">
        <f>VLOOKUP($O16,CornerStats!$A$3:$AE$998,11,FALSE)</f>
        <v>6.5294117647058822</v>
      </c>
      <c r="U16" s="60">
        <f>VLOOKUP($O16,CornerStats!$A$3:$AE$998,13,FALSE)</f>
        <v>8.125</v>
      </c>
      <c r="V16" s="57">
        <f>VLOOKUP($O16,CornerStats!$A$3:$AE$998,14,FALSE)</f>
        <v>0.58823529411764708</v>
      </c>
      <c r="W16" s="57">
        <f>VLOOKUP($O16,CornerStats!$A$3:$AE$998,16,FALSE)</f>
        <v>0.625</v>
      </c>
      <c r="X16" s="57">
        <f>VLOOKUP($O16,CornerStats!$A$3:$AE$998,17,FALSE)</f>
        <v>0.35294117647058826</v>
      </c>
      <c r="Y16" s="57">
        <f>VLOOKUP($O16,CornerStats!$A$3:$AE$998,19,FALSE)</f>
        <v>0.5</v>
      </c>
      <c r="Z16" s="57">
        <f>VLOOKUP($O16,CornerStats!$A$3:$AE$998,20,FALSE)</f>
        <v>0.70588235294117652</v>
      </c>
      <c r="AA16" s="57">
        <f>VLOOKUP($O16,CornerStats!$A$3:$AE$998,22,FALSE)</f>
        <v>0.625</v>
      </c>
    </row>
    <row r="17" spans="1:27" ht="14.4" hidden="1" thickTop="1" x14ac:dyDescent="0.3">
      <c r="A17" s="51">
        <f>VLOOKUP($M17,CornerStats!$A$3:$AE$998,5,FALSE)</f>
        <v>9.3529411764705888</v>
      </c>
      <c r="B17" s="51">
        <f>VLOOKUP($M17,CornerStats!$A$3:$AE$998,6,FALSE)</f>
        <v>9.2222222222222214</v>
      </c>
      <c r="C17" s="51">
        <f>VLOOKUP($M17,CornerStats!$A$3:$AE$998,8,FALSE)</f>
        <v>3.5882352941176472</v>
      </c>
      <c r="D17" s="51">
        <f>VLOOKUP($M17,CornerStats!$A$3:$AE$998,9,FALSE)</f>
        <v>4.8888888888888893</v>
      </c>
      <c r="E17" s="60">
        <f>VLOOKUP($M17,CornerStats!$A$3:$AE$998,11,FALSE)</f>
        <v>5.7647058823529411</v>
      </c>
      <c r="F17" s="60">
        <f>VLOOKUP($M17,CornerStats!$A$3:$AE$998,12,FALSE)</f>
        <v>4.333333333333333</v>
      </c>
      <c r="G17" s="57">
        <f>VLOOKUP($M17,CornerStats!$A$3:$AE$998,14,FALSE)</f>
        <v>0.52941176470588236</v>
      </c>
      <c r="H17" s="57">
        <f>VLOOKUP($M17,CornerStats!$A$3:$AE$998,15,FALSE)</f>
        <v>0.66666666666666663</v>
      </c>
      <c r="I17" s="57">
        <f>VLOOKUP($M17,CornerStats!$A$3:$AE$998,17,FALSE)</f>
        <v>0.23529411764705882</v>
      </c>
      <c r="J17" s="57">
        <f>VLOOKUP($M17,CornerStats!$A$3:$AE$998,18,FALSE)</f>
        <v>0.1111111111111111</v>
      </c>
      <c r="K17" s="57">
        <f>VLOOKUP($M17,CornerStats!$A$3:$AE$998,20,FALSE)</f>
        <v>0.76470588235294112</v>
      </c>
      <c r="L17" s="57">
        <f>VLOOKUP($M17,CornerStats!$A$3:$AE$998,21,FALSE)</f>
        <v>0.88888888888888884</v>
      </c>
      <c r="M17" s="53" t="str">
        <f>Fixtures!A13</f>
        <v>De Graafschap</v>
      </c>
      <c r="N17" s="54">
        <f>Fixtures!D13</f>
        <v>43485</v>
      </c>
      <c r="O17" s="53" t="str">
        <f>Fixtures!B13</f>
        <v>Fortuna Sittard</v>
      </c>
      <c r="P17" s="51">
        <f>VLOOKUP($O17,CornerStats!$A$3:$AE$998,5,FALSE)</f>
        <v>10.588235294117647</v>
      </c>
      <c r="Q17" s="51">
        <f>VLOOKUP($O17,CornerStats!$A$3:$AE$998,7,FALSE)</f>
        <v>9.875</v>
      </c>
      <c r="R17" s="51">
        <f>VLOOKUP($O17,CornerStats!$A$3:$AE$998,8,FALSE)</f>
        <v>5</v>
      </c>
      <c r="S17" s="51">
        <f>VLOOKUP($O17,CornerStats!$A$3:$AE$998,10,FALSE)</f>
        <v>4.875</v>
      </c>
      <c r="T17" s="60">
        <f>VLOOKUP($O17,CornerStats!$A$3:$AE$998,11,FALSE)</f>
        <v>5.5882352941176467</v>
      </c>
      <c r="U17" s="60">
        <f>VLOOKUP($O17,CornerStats!$A$3:$AE$998,13,FALSE)</f>
        <v>5</v>
      </c>
      <c r="V17" s="57">
        <f>VLOOKUP($O17,CornerStats!$A$3:$AE$998,14,FALSE)</f>
        <v>0.70588235294117652</v>
      </c>
      <c r="W17" s="57">
        <f>VLOOKUP($O17,CornerStats!$A$3:$AE$998,16,FALSE)</f>
        <v>0.625</v>
      </c>
      <c r="X17" s="57">
        <f>VLOOKUP($O17,CornerStats!$A$3:$AE$998,17,FALSE)</f>
        <v>0.58823529411764708</v>
      </c>
      <c r="Y17" s="57">
        <f>VLOOKUP($O17,CornerStats!$A$3:$AE$998,19,FALSE)</f>
        <v>0.375</v>
      </c>
      <c r="Z17" s="57">
        <f>VLOOKUP($O17,CornerStats!$A$3:$AE$998,20,FALSE)</f>
        <v>0.47058823529411764</v>
      </c>
      <c r="AA17" s="57">
        <f>VLOOKUP($O17,CornerStats!$A$3:$AE$998,22,FALSE)</f>
        <v>0.625</v>
      </c>
    </row>
    <row r="18" spans="1:27" ht="14.4" hidden="1" thickTop="1" x14ac:dyDescent="0.3">
      <c r="A18" s="51">
        <f>VLOOKUP($M18,CornerStats!$A$3:$AE$998,5,FALSE)</f>
        <v>10.529411764705882</v>
      </c>
      <c r="B18" s="51">
        <f>VLOOKUP($M18,CornerStats!$A$3:$AE$998,6,FALSE)</f>
        <v>11.222222222222221</v>
      </c>
      <c r="C18" s="51">
        <f>VLOOKUP($M18,CornerStats!$A$3:$AE$998,8,FALSE)</f>
        <v>5.4117647058823533</v>
      </c>
      <c r="D18" s="51">
        <f>VLOOKUP($M18,CornerStats!$A$3:$AE$998,9,FALSE)</f>
        <v>7.4444444444444446</v>
      </c>
      <c r="E18" s="60">
        <f>VLOOKUP($M18,CornerStats!$A$3:$AE$998,11,FALSE)</f>
        <v>5.117647058823529</v>
      </c>
      <c r="F18" s="60">
        <f>VLOOKUP($M18,CornerStats!$A$3:$AE$998,12,FALSE)</f>
        <v>3.7777777777777777</v>
      </c>
      <c r="G18" s="57">
        <f>VLOOKUP($M18,CornerStats!$A$3:$AE$998,14,FALSE)</f>
        <v>0.82352941176470584</v>
      </c>
      <c r="H18" s="57">
        <f>VLOOKUP($M18,CornerStats!$A$3:$AE$998,15,FALSE)</f>
        <v>0.88888888888888884</v>
      </c>
      <c r="I18" s="57">
        <f>VLOOKUP($M18,CornerStats!$A$3:$AE$998,17,FALSE)</f>
        <v>0.52941176470588236</v>
      </c>
      <c r="J18" s="57">
        <f>VLOOKUP($M18,CornerStats!$A$3:$AE$998,18,FALSE)</f>
        <v>0.44444444444444442</v>
      </c>
      <c r="K18" s="57">
        <f>VLOOKUP($M18,CornerStats!$A$3:$AE$998,20,FALSE)</f>
        <v>0.70588235294117652</v>
      </c>
      <c r="L18" s="57">
        <f>VLOOKUP($M18,CornerStats!$A$3:$AE$998,21,FALSE)</f>
        <v>0.55555555555555558</v>
      </c>
      <c r="M18" s="53" t="str">
        <f>Fixtures!A14</f>
        <v>Emmen</v>
      </c>
      <c r="N18" s="54">
        <f>Fixtures!D14</f>
        <v>43485</v>
      </c>
      <c r="O18" s="53" t="str">
        <f>Fixtures!B14</f>
        <v>PSV</v>
      </c>
      <c r="P18" s="51">
        <f>VLOOKUP($O18,CornerStats!$A$3:$AE$998,5,FALSE)</f>
        <v>9.2941176470588243</v>
      </c>
      <c r="Q18" s="51">
        <f>VLOOKUP($O18,CornerStats!$A$3:$AE$998,7,FALSE)</f>
        <v>10</v>
      </c>
      <c r="R18" s="51">
        <f>VLOOKUP($O18,CornerStats!$A$3:$AE$998,8,FALSE)</f>
        <v>5.882352941176471</v>
      </c>
      <c r="S18" s="51">
        <f>VLOOKUP($O18,CornerStats!$A$3:$AE$998,10,FALSE)</f>
        <v>5.875</v>
      </c>
      <c r="T18" s="60">
        <f>VLOOKUP($O18,CornerStats!$A$3:$AE$998,11,FALSE)</f>
        <v>3.4117647058823528</v>
      </c>
      <c r="U18" s="60">
        <f>VLOOKUP($O18,CornerStats!$A$3:$AE$998,13,FALSE)</f>
        <v>4.125</v>
      </c>
      <c r="V18" s="57">
        <f>VLOOKUP($O18,CornerStats!$A$3:$AE$998,14,FALSE)</f>
        <v>0.58823529411764708</v>
      </c>
      <c r="W18" s="57">
        <f>VLOOKUP($O18,CornerStats!$A$3:$AE$998,16,FALSE)</f>
        <v>0.625</v>
      </c>
      <c r="X18" s="57">
        <f>VLOOKUP($O18,CornerStats!$A$3:$AE$998,17,FALSE)</f>
        <v>0.29411764705882354</v>
      </c>
      <c r="Y18" s="57">
        <f>VLOOKUP($O18,CornerStats!$A$3:$AE$998,19,FALSE)</f>
        <v>0.375</v>
      </c>
      <c r="Z18" s="57">
        <f>VLOOKUP($O18,CornerStats!$A$3:$AE$998,20,FALSE)</f>
        <v>0.76470588235294112</v>
      </c>
      <c r="AA18" s="57">
        <f>VLOOKUP($O18,CornerStats!$A$3:$AE$998,22,FALSE)</f>
        <v>0.625</v>
      </c>
    </row>
    <row r="19" spans="1:27" ht="14.4" hidden="1" thickTop="1" x14ac:dyDescent="0.3">
      <c r="A19" s="51">
        <f>VLOOKUP($M19,CornerStats!$A$3:$AE$998,5,FALSE)</f>
        <v>12.823529411764707</v>
      </c>
      <c r="B19" s="51">
        <f>VLOOKUP($M19,CornerStats!$A$3:$AE$998,6,FALSE)</f>
        <v>13.75</v>
      </c>
      <c r="C19" s="51">
        <f>VLOOKUP($M19,CornerStats!$A$3:$AE$998,8,FALSE)</f>
        <v>9.2941176470588243</v>
      </c>
      <c r="D19" s="51">
        <f>VLOOKUP($M19,CornerStats!$A$3:$AE$998,9,FALSE)</f>
        <v>10.5</v>
      </c>
      <c r="E19" s="60">
        <f>VLOOKUP($M19,CornerStats!$A$3:$AE$998,11,FALSE)</f>
        <v>3.5294117647058822</v>
      </c>
      <c r="F19" s="60">
        <f>VLOOKUP($M19,CornerStats!$A$3:$AE$998,12,FALSE)</f>
        <v>3.25</v>
      </c>
      <c r="G19" s="57">
        <f>VLOOKUP($M19,CornerStats!$A$3:$AE$998,14,FALSE)</f>
        <v>0.82352941176470584</v>
      </c>
      <c r="H19" s="57">
        <f>VLOOKUP($M19,CornerStats!$A$3:$AE$998,15,FALSE)</f>
        <v>0.75</v>
      </c>
      <c r="I19" s="57">
        <f>VLOOKUP($M19,CornerStats!$A$3:$AE$998,17,FALSE)</f>
        <v>0.70588235294117652</v>
      </c>
      <c r="J19" s="57">
        <f>VLOOKUP($M19,CornerStats!$A$3:$AE$998,18,FALSE)</f>
        <v>0.625</v>
      </c>
      <c r="K19" s="57">
        <f>VLOOKUP($M19,CornerStats!$A$3:$AE$998,20,FALSE)</f>
        <v>0.41176470588235292</v>
      </c>
      <c r="L19" s="57">
        <f>VLOOKUP($M19,CornerStats!$A$3:$AE$998,21,FALSE)</f>
        <v>0.375</v>
      </c>
      <c r="M19" s="53" t="str">
        <f>Fixtures!A15</f>
        <v>Ajax</v>
      </c>
      <c r="N19" s="54">
        <f>Fixtures!D15</f>
        <v>43485</v>
      </c>
      <c r="O19" s="53" t="str">
        <f>Fixtures!B15</f>
        <v>Heerenveen</v>
      </c>
      <c r="P19" s="51">
        <f>VLOOKUP($O19,CornerStats!$A$3:$AE$998,5,FALSE)</f>
        <v>8.5882352941176467</v>
      </c>
      <c r="Q19" s="51">
        <f>VLOOKUP($O19,CornerStats!$A$3:$AE$998,7,FALSE)</f>
        <v>8.2222222222222214</v>
      </c>
      <c r="R19" s="51">
        <f>VLOOKUP($O19,CornerStats!$A$3:$AE$998,8,FALSE)</f>
        <v>3.9411764705882355</v>
      </c>
      <c r="S19" s="51">
        <f>VLOOKUP($O19,CornerStats!$A$3:$AE$998,10,FALSE)</f>
        <v>3.8888888888888888</v>
      </c>
      <c r="T19" s="60">
        <f>VLOOKUP($O19,CornerStats!$A$3:$AE$998,11,FALSE)</f>
        <v>4.6470588235294121</v>
      </c>
      <c r="U19" s="60">
        <f>VLOOKUP($O19,CornerStats!$A$3:$AE$998,13,FALSE)</f>
        <v>4.333333333333333</v>
      </c>
      <c r="V19" s="57">
        <f>VLOOKUP($O19,CornerStats!$A$3:$AE$998,14,FALSE)</f>
        <v>0.41176470588235292</v>
      </c>
      <c r="W19" s="57">
        <f>VLOOKUP($O19,CornerStats!$A$3:$AE$998,16,FALSE)</f>
        <v>0.33333333333333331</v>
      </c>
      <c r="X19" s="57">
        <f>VLOOKUP($O19,CornerStats!$A$3:$AE$998,17,FALSE)</f>
        <v>0.29411764705882354</v>
      </c>
      <c r="Y19" s="57">
        <f>VLOOKUP($O19,CornerStats!$A$3:$AE$998,19,FALSE)</f>
        <v>0.22222222222222221</v>
      </c>
      <c r="Z19" s="57">
        <f>VLOOKUP($O19,CornerStats!$A$3:$AE$998,20,FALSE)</f>
        <v>0.76470588235294112</v>
      </c>
      <c r="AA19" s="57">
        <f>VLOOKUP($O19,CornerStats!$A$3:$AE$998,22,FALSE)</f>
        <v>0.77777777777777779</v>
      </c>
    </row>
    <row r="20" spans="1:27" ht="14.4" hidden="1" thickTop="1" x14ac:dyDescent="0.3">
      <c r="A20" s="51">
        <f>VLOOKUP($M20,CornerStats!$A$3:$AE$998,5,FALSE)</f>
        <v>10.105263157894736</v>
      </c>
      <c r="B20" s="51">
        <f>VLOOKUP($M20,CornerStats!$A$3:$AE$998,6,FALSE)</f>
        <v>9.8000000000000007</v>
      </c>
      <c r="C20" s="51">
        <f>VLOOKUP($M20,CornerStats!$A$3:$AE$998,8,FALSE)</f>
        <v>5.6315789473684212</v>
      </c>
      <c r="D20" s="51">
        <f>VLOOKUP($M20,CornerStats!$A$3:$AE$998,9,FALSE)</f>
        <v>6.4</v>
      </c>
      <c r="E20" s="60">
        <f>VLOOKUP($M20,CornerStats!$A$3:$AE$998,11,FALSE)</f>
        <v>4.4736842105263159</v>
      </c>
      <c r="F20" s="60">
        <f>VLOOKUP($M20,CornerStats!$A$3:$AE$998,12,FALSE)</f>
        <v>3.4</v>
      </c>
      <c r="G20" s="57">
        <f>VLOOKUP($M20,CornerStats!$A$3:$AE$998,14,FALSE)</f>
        <v>0.57894736842105265</v>
      </c>
      <c r="H20" s="57">
        <f>VLOOKUP($M20,CornerStats!$A$3:$AE$998,15,FALSE)</f>
        <v>0.6</v>
      </c>
      <c r="I20" s="57">
        <f>VLOOKUP($M20,CornerStats!$A$3:$AE$998,17,FALSE)</f>
        <v>0.36842105263157893</v>
      </c>
      <c r="J20" s="57">
        <f>VLOOKUP($M20,CornerStats!$A$3:$AE$998,18,FALSE)</f>
        <v>0.4</v>
      </c>
      <c r="K20" s="57">
        <f>VLOOKUP($M20,CornerStats!$A$3:$AE$998,20,FALSE)</f>
        <v>0.63157894736842102</v>
      </c>
      <c r="L20" s="57">
        <f>VLOOKUP($M20,CornerStats!$A$3:$AE$998,21,FALSE)</f>
        <v>0.6</v>
      </c>
      <c r="M20" s="53" t="str">
        <f>Fixtures!A16</f>
        <v>Barcelona</v>
      </c>
      <c r="N20" s="54">
        <f>Fixtures!D16</f>
        <v>43485</v>
      </c>
      <c r="O20" s="53" t="str">
        <f>Fixtures!B16</f>
        <v>Leganés</v>
      </c>
      <c r="P20" s="51">
        <f>VLOOKUP($O20,CornerStats!$A$3:$AE$998,5,FALSE)</f>
        <v>8.4210526315789469</v>
      </c>
      <c r="Q20" s="51">
        <f>VLOOKUP($O20,CornerStats!$A$3:$AE$998,7,FALSE)</f>
        <v>8.4</v>
      </c>
      <c r="R20" s="51">
        <f>VLOOKUP($O20,CornerStats!$A$3:$AE$998,8,FALSE)</f>
        <v>3.6842105263157894</v>
      </c>
      <c r="S20" s="51">
        <f>VLOOKUP($O20,CornerStats!$A$3:$AE$998,10,FALSE)</f>
        <v>2.6</v>
      </c>
      <c r="T20" s="60">
        <f>VLOOKUP($O20,CornerStats!$A$3:$AE$998,11,FALSE)</f>
        <v>4.7368421052631575</v>
      </c>
      <c r="U20" s="60">
        <f>VLOOKUP($O20,CornerStats!$A$3:$AE$998,13,FALSE)</f>
        <v>5.8</v>
      </c>
      <c r="V20" s="57">
        <f>VLOOKUP($O20,CornerStats!$A$3:$AE$998,14,FALSE)</f>
        <v>0.52631578947368418</v>
      </c>
      <c r="W20" s="57">
        <f>VLOOKUP($O20,CornerStats!$A$3:$AE$998,16,FALSE)</f>
        <v>0.5</v>
      </c>
      <c r="X20" s="57">
        <f>VLOOKUP($O20,CornerStats!$A$3:$AE$998,17,FALSE)</f>
        <v>0.15789473684210525</v>
      </c>
      <c r="Y20" s="57">
        <f>VLOOKUP($O20,CornerStats!$A$3:$AE$998,19,FALSE)</f>
        <v>0.2</v>
      </c>
      <c r="Z20" s="57">
        <f>VLOOKUP($O20,CornerStats!$A$3:$AE$998,20,FALSE)</f>
        <v>1</v>
      </c>
      <c r="AA20" s="57">
        <f>VLOOKUP($O20,CornerStats!$A$3:$AE$998,22,FALSE)</f>
        <v>1</v>
      </c>
    </row>
    <row r="21" spans="1:27" ht="14.4" hidden="1" thickTop="1" x14ac:dyDescent="0.3">
      <c r="A21" s="51">
        <f>VLOOKUP($M21,CornerStats!$A$3:$AE$998,5,FALSE)</f>
        <v>9.9473684210526319</v>
      </c>
      <c r="B21" s="51">
        <f>VLOOKUP($M21,CornerStats!$A$3:$AE$998,6,FALSE)</f>
        <v>10.6</v>
      </c>
      <c r="C21" s="51">
        <f>VLOOKUP($M21,CornerStats!$A$3:$AE$998,8,FALSE)</f>
        <v>4.8421052631578947</v>
      </c>
      <c r="D21" s="51">
        <f>VLOOKUP($M21,CornerStats!$A$3:$AE$998,9,FALSE)</f>
        <v>5.4</v>
      </c>
      <c r="E21" s="60">
        <f>VLOOKUP($M21,CornerStats!$A$3:$AE$998,11,FALSE)</f>
        <v>5.1052631578947372</v>
      </c>
      <c r="F21" s="60">
        <f>VLOOKUP($M21,CornerStats!$A$3:$AE$998,12,FALSE)</f>
        <v>5.2</v>
      </c>
      <c r="G21" s="57">
        <f>VLOOKUP($M21,CornerStats!$A$3:$AE$998,14,FALSE)</f>
        <v>0.68421052631578949</v>
      </c>
      <c r="H21" s="57">
        <f>VLOOKUP($M21,CornerStats!$A$3:$AE$998,15,FALSE)</f>
        <v>0.6</v>
      </c>
      <c r="I21" s="57">
        <f>VLOOKUP($M21,CornerStats!$A$3:$AE$998,17,FALSE)</f>
        <v>0.36842105263157893</v>
      </c>
      <c r="J21" s="57">
        <f>VLOOKUP($M21,CornerStats!$A$3:$AE$998,18,FALSE)</f>
        <v>0.5</v>
      </c>
      <c r="K21" s="57">
        <f>VLOOKUP($M21,CornerStats!$A$3:$AE$998,20,FALSE)</f>
        <v>0.78947368421052633</v>
      </c>
      <c r="L21" s="57">
        <f>VLOOKUP($M21,CornerStats!$A$3:$AE$998,21,FALSE)</f>
        <v>0.7</v>
      </c>
      <c r="M21" s="53" t="str">
        <f>Fixtures!A17</f>
        <v>Real Betis</v>
      </c>
      <c r="N21" s="54">
        <f>Fixtures!D17</f>
        <v>43485</v>
      </c>
      <c r="O21" s="53" t="str">
        <f>Fixtures!B17</f>
        <v>Girona</v>
      </c>
      <c r="P21" s="51">
        <f>VLOOKUP($O21,CornerStats!$A$3:$AE$998,5,FALSE)</f>
        <v>9.2631578947368425</v>
      </c>
      <c r="Q21" s="51">
        <f>VLOOKUP($O21,CornerStats!$A$3:$AE$998,7,FALSE)</f>
        <v>10.555555555555555</v>
      </c>
      <c r="R21" s="51">
        <f>VLOOKUP($O21,CornerStats!$A$3:$AE$998,8,FALSE)</f>
        <v>3.1578947368421053</v>
      </c>
      <c r="S21" s="51">
        <f>VLOOKUP($O21,CornerStats!$A$3:$AE$998,10,FALSE)</f>
        <v>2.7777777777777777</v>
      </c>
      <c r="T21" s="60">
        <f>VLOOKUP($O21,CornerStats!$A$3:$AE$998,11,FALSE)</f>
        <v>6.1052631578947372</v>
      </c>
      <c r="U21" s="60">
        <f>VLOOKUP($O21,CornerStats!$A$3:$AE$998,13,FALSE)</f>
        <v>7.7777777777777777</v>
      </c>
      <c r="V21" s="57">
        <f>VLOOKUP($O21,CornerStats!$A$3:$AE$998,14,FALSE)</f>
        <v>0.68421052631578949</v>
      </c>
      <c r="W21" s="57">
        <f>VLOOKUP($O21,CornerStats!$A$3:$AE$998,16,FALSE)</f>
        <v>0.88888888888888884</v>
      </c>
      <c r="X21" s="57">
        <f>VLOOKUP($O21,CornerStats!$A$3:$AE$998,17,FALSE)</f>
        <v>0.42105263157894735</v>
      </c>
      <c r="Y21" s="57">
        <f>VLOOKUP($O21,CornerStats!$A$3:$AE$998,19,FALSE)</f>
        <v>0.44444444444444442</v>
      </c>
      <c r="Z21" s="57">
        <f>VLOOKUP($O21,CornerStats!$A$3:$AE$998,20,FALSE)</f>
        <v>0.84210526315789469</v>
      </c>
      <c r="AA21" s="57">
        <f>VLOOKUP($O21,CornerStats!$A$3:$AE$998,22,FALSE)</f>
        <v>0.77777777777777779</v>
      </c>
    </row>
    <row r="22" spans="1:27" ht="14.4" hidden="1" thickTop="1" x14ac:dyDescent="0.3">
      <c r="A22" s="51">
        <f>VLOOKUP($M22,CornerStats!$A$3:$AE$998,5,FALSE)</f>
        <v>10.789473684210526</v>
      </c>
      <c r="B22" s="51">
        <f>VLOOKUP($M22,CornerStats!$A$3:$AE$998,6,FALSE)</f>
        <v>10.888888888888889</v>
      </c>
      <c r="C22" s="51">
        <f>VLOOKUP($M22,CornerStats!$A$3:$AE$998,8,FALSE)</f>
        <v>4.8947368421052628</v>
      </c>
      <c r="D22" s="51">
        <f>VLOOKUP($M22,CornerStats!$A$3:$AE$998,9,FALSE)</f>
        <v>6.7777777777777777</v>
      </c>
      <c r="E22" s="60">
        <f>VLOOKUP($M22,CornerStats!$A$3:$AE$998,11,FALSE)</f>
        <v>5.8947368421052628</v>
      </c>
      <c r="F22" s="60">
        <f>VLOOKUP($M22,CornerStats!$A$3:$AE$998,12,FALSE)</f>
        <v>4.1111111111111107</v>
      </c>
      <c r="G22" s="57">
        <f>VLOOKUP($M22,CornerStats!$A$3:$AE$998,14,FALSE)</f>
        <v>0.68421052631578949</v>
      </c>
      <c r="H22" s="57">
        <f>VLOOKUP($M22,CornerStats!$A$3:$AE$998,15,FALSE)</f>
        <v>0.66666666666666663</v>
      </c>
      <c r="I22" s="57">
        <f>VLOOKUP($M22,CornerStats!$A$3:$AE$998,17,FALSE)</f>
        <v>0.42105263157894735</v>
      </c>
      <c r="J22" s="57">
        <f>VLOOKUP($M22,CornerStats!$A$3:$AE$998,18,FALSE)</f>
        <v>0.44444444444444442</v>
      </c>
      <c r="K22" s="57">
        <f>VLOOKUP($M22,CornerStats!$A$3:$AE$998,20,FALSE)</f>
        <v>0.57894736842105265</v>
      </c>
      <c r="L22" s="57">
        <f>VLOOKUP($M22,CornerStats!$A$3:$AE$998,21,FALSE)</f>
        <v>0.55555555555555558</v>
      </c>
      <c r="M22" s="53" t="str">
        <f>Fixtures!A18</f>
        <v>Levante</v>
      </c>
      <c r="N22" s="54">
        <f>Fixtures!D18</f>
        <v>43485</v>
      </c>
      <c r="O22" s="53" t="str">
        <f>Fixtures!B18</f>
        <v>Real Valladolid</v>
      </c>
      <c r="P22" s="51">
        <f>VLOOKUP($O22,CornerStats!$A$3:$AE$998,5,FALSE)</f>
        <v>11.157894736842104</v>
      </c>
      <c r="Q22" s="51">
        <f>VLOOKUP($O22,CornerStats!$A$3:$AE$998,7,FALSE)</f>
        <v>11.3</v>
      </c>
      <c r="R22" s="51">
        <f>VLOOKUP($O22,CornerStats!$A$3:$AE$998,8,FALSE)</f>
        <v>5.4736842105263159</v>
      </c>
      <c r="S22" s="51">
        <f>VLOOKUP($O22,CornerStats!$A$3:$AE$998,10,FALSE)</f>
        <v>4.4000000000000004</v>
      </c>
      <c r="T22" s="60">
        <f>VLOOKUP($O22,CornerStats!$A$3:$AE$998,11,FALSE)</f>
        <v>5.6842105263157894</v>
      </c>
      <c r="U22" s="60">
        <f>VLOOKUP($O22,CornerStats!$A$3:$AE$998,13,FALSE)</f>
        <v>6.9</v>
      </c>
      <c r="V22" s="57">
        <f>VLOOKUP($O22,CornerStats!$A$3:$AE$998,14,FALSE)</f>
        <v>0.68421052631578949</v>
      </c>
      <c r="W22" s="57">
        <f>VLOOKUP($O22,CornerStats!$A$3:$AE$998,16,FALSE)</f>
        <v>0.7</v>
      </c>
      <c r="X22" s="57">
        <f>VLOOKUP($O22,CornerStats!$A$3:$AE$998,17,FALSE)</f>
        <v>0.57894736842105265</v>
      </c>
      <c r="Y22" s="57">
        <f>VLOOKUP($O22,CornerStats!$A$3:$AE$998,19,FALSE)</f>
        <v>0.6</v>
      </c>
      <c r="Z22" s="57">
        <f>VLOOKUP($O22,CornerStats!$A$3:$AE$998,20,FALSE)</f>
        <v>0.47368421052631576</v>
      </c>
      <c r="AA22" s="57">
        <f>VLOOKUP($O22,CornerStats!$A$3:$AE$998,22,FALSE)</f>
        <v>0.4</v>
      </c>
    </row>
    <row r="23" spans="1:27" ht="14.4" hidden="1" thickTop="1" x14ac:dyDescent="0.3">
      <c r="A23" s="51">
        <f>VLOOKUP($M23,CornerStats!$A$3:$AE$998,5,FALSE)</f>
        <v>9.7894736842105257</v>
      </c>
      <c r="B23" s="51">
        <f>VLOOKUP($M23,CornerStats!$A$3:$AE$998,6,FALSE)</f>
        <v>8.6</v>
      </c>
      <c r="C23" s="51">
        <f>VLOOKUP($M23,CornerStats!$A$3:$AE$998,8,FALSE)</f>
        <v>5</v>
      </c>
      <c r="D23" s="51">
        <f>VLOOKUP($M23,CornerStats!$A$3:$AE$998,9,FALSE)</f>
        <v>4.8</v>
      </c>
      <c r="E23" s="60">
        <f>VLOOKUP($M23,CornerStats!$A$3:$AE$998,11,FALSE)</f>
        <v>4.7894736842105265</v>
      </c>
      <c r="F23" s="60">
        <f>VLOOKUP($M23,CornerStats!$A$3:$AE$998,12,FALSE)</f>
        <v>3.8</v>
      </c>
      <c r="G23" s="57">
        <f>VLOOKUP($M23,CornerStats!$A$3:$AE$998,14,FALSE)</f>
        <v>0.63157894736842102</v>
      </c>
      <c r="H23" s="57">
        <f>VLOOKUP($M23,CornerStats!$A$3:$AE$998,15,FALSE)</f>
        <v>0.4</v>
      </c>
      <c r="I23" s="57">
        <f>VLOOKUP($M23,CornerStats!$A$3:$AE$998,17,FALSE)</f>
        <v>0.47368421052631576</v>
      </c>
      <c r="J23" s="57">
        <f>VLOOKUP($M23,CornerStats!$A$3:$AE$998,18,FALSE)</f>
        <v>0.3</v>
      </c>
      <c r="K23" s="57">
        <f>VLOOKUP($M23,CornerStats!$A$3:$AE$998,20,FALSE)</f>
        <v>0.68421052631578949</v>
      </c>
      <c r="L23" s="57">
        <f>VLOOKUP($M23,CornerStats!$A$3:$AE$998,21,FALSE)</f>
        <v>0.7</v>
      </c>
      <c r="M23" s="53" t="str">
        <f>Fixtures!A19</f>
        <v>Rayo Vallecano</v>
      </c>
      <c r="N23" s="54">
        <f>Fixtures!D19</f>
        <v>43485</v>
      </c>
      <c r="O23" s="53" t="str">
        <f>Fixtures!B19</f>
        <v>Real Sociedad</v>
      </c>
      <c r="P23" s="51">
        <f>VLOOKUP($O23,CornerStats!$A$3:$AE$998,5,FALSE)</f>
        <v>10</v>
      </c>
      <c r="Q23" s="51">
        <f>VLOOKUP($O23,CornerStats!$A$3:$AE$998,7,FALSE)</f>
        <v>9.4</v>
      </c>
      <c r="R23" s="51">
        <f>VLOOKUP($O23,CornerStats!$A$3:$AE$998,8,FALSE)</f>
        <v>4.6842105263157894</v>
      </c>
      <c r="S23" s="51">
        <f>VLOOKUP($O23,CornerStats!$A$3:$AE$998,10,FALSE)</f>
        <v>2.9</v>
      </c>
      <c r="T23" s="60">
        <f>VLOOKUP($O23,CornerStats!$A$3:$AE$998,11,FALSE)</f>
        <v>5.3157894736842106</v>
      </c>
      <c r="U23" s="60">
        <f>VLOOKUP($O23,CornerStats!$A$3:$AE$998,13,FALSE)</f>
        <v>6.5</v>
      </c>
      <c r="V23" s="57">
        <f>VLOOKUP($O23,CornerStats!$A$3:$AE$998,14,FALSE)</f>
        <v>0.68421052631578949</v>
      </c>
      <c r="W23" s="57">
        <f>VLOOKUP($O23,CornerStats!$A$3:$AE$998,16,FALSE)</f>
        <v>0.7</v>
      </c>
      <c r="X23" s="57">
        <f>VLOOKUP($O23,CornerStats!$A$3:$AE$998,17,FALSE)</f>
        <v>0.47368421052631576</v>
      </c>
      <c r="Y23" s="57">
        <f>VLOOKUP($O23,CornerStats!$A$3:$AE$998,19,FALSE)</f>
        <v>0.4</v>
      </c>
      <c r="Z23" s="57">
        <f>VLOOKUP($O23,CornerStats!$A$3:$AE$998,20,FALSE)</f>
        <v>0.68421052631578949</v>
      </c>
      <c r="AA23" s="57">
        <f>VLOOKUP($O23,CornerStats!$A$3:$AE$998,22,FALSE)</f>
        <v>0.8</v>
      </c>
    </row>
    <row r="24" spans="1:27" ht="14.4" hidden="1" thickTop="1" x14ac:dyDescent="0.3">
      <c r="A24" s="51">
        <f>VLOOKUP($M24,CornerStats!$A$3:$AE$998,5,FALSE)</f>
        <v>10.684210526315789</v>
      </c>
      <c r="B24" s="51">
        <f>VLOOKUP($M24,CornerStats!$A$3:$AE$998,6,FALSE)</f>
        <v>9.9</v>
      </c>
      <c r="C24" s="51">
        <f>VLOOKUP($M24,CornerStats!$A$3:$AE$998,8,FALSE)</f>
        <v>4.5789473684210522</v>
      </c>
      <c r="D24" s="51">
        <f>VLOOKUP($M24,CornerStats!$A$3:$AE$998,9,FALSE)</f>
        <v>6.2</v>
      </c>
      <c r="E24" s="60">
        <f>VLOOKUP($M24,CornerStats!$A$3:$AE$998,11,FALSE)</f>
        <v>6.1052631578947372</v>
      </c>
      <c r="F24" s="60">
        <f>VLOOKUP($M24,CornerStats!$A$3:$AE$998,12,FALSE)</f>
        <v>3.7</v>
      </c>
      <c r="G24" s="57">
        <f>VLOOKUP($M24,CornerStats!$A$3:$AE$998,14,FALSE)</f>
        <v>0.84210526315789469</v>
      </c>
      <c r="H24" s="57">
        <f>VLOOKUP($M24,CornerStats!$A$3:$AE$998,15,FALSE)</f>
        <v>0.8</v>
      </c>
      <c r="I24" s="57">
        <f>VLOOKUP($M24,CornerStats!$A$3:$AE$998,17,FALSE)</f>
        <v>0.42105263157894735</v>
      </c>
      <c r="J24" s="57">
        <f>VLOOKUP($M24,CornerStats!$A$3:$AE$998,18,FALSE)</f>
        <v>0.2</v>
      </c>
      <c r="K24" s="57">
        <f>VLOOKUP($M24,CornerStats!$A$3:$AE$998,20,FALSE)</f>
        <v>0.57894736842105265</v>
      </c>
      <c r="L24" s="57">
        <f>VLOOKUP($M24,CornerStats!$A$3:$AE$998,21,FALSE)</f>
        <v>0.8</v>
      </c>
      <c r="M24" s="53" t="str">
        <f>Fixtures!A20</f>
        <v>Villarreal</v>
      </c>
      <c r="N24" s="54">
        <f>Fixtures!D20</f>
        <v>43485</v>
      </c>
      <c r="O24" s="53" t="str">
        <f>Fixtures!B20</f>
        <v>Athletic Club</v>
      </c>
      <c r="P24" s="51">
        <f>VLOOKUP($O24,CornerStats!$A$3:$AE$998,5,FALSE)</f>
        <v>7.7368421052631575</v>
      </c>
      <c r="Q24" s="51">
        <f>VLOOKUP($O24,CornerStats!$A$3:$AE$998,7,FALSE)</f>
        <v>7.8888888888888893</v>
      </c>
      <c r="R24" s="51">
        <f>VLOOKUP($O24,CornerStats!$A$3:$AE$998,8,FALSE)</f>
        <v>4.1578947368421053</v>
      </c>
      <c r="S24" s="51">
        <f>VLOOKUP($O24,CornerStats!$A$3:$AE$998,10,FALSE)</f>
        <v>2.6666666666666665</v>
      </c>
      <c r="T24" s="60">
        <f>VLOOKUP($O24,CornerStats!$A$3:$AE$998,11,FALSE)</f>
        <v>3.5789473684210527</v>
      </c>
      <c r="U24" s="60">
        <f>VLOOKUP($O24,CornerStats!$A$3:$AE$998,13,FALSE)</f>
        <v>5.2222222222222223</v>
      </c>
      <c r="V24" s="57">
        <f>VLOOKUP($O24,CornerStats!$A$3:$AE$998,14,FALSE)</f>
        <v>0.36842105263157893</v>
      </c>
      <c r="W24" s="57">
        <f>VLOOKUP($O24,CornerStats!$A$3:$AE$998,16,FALSE)</f>
        <v>0.33333333333333331</v>
      </c>
      <c r="X24" s="57">
        <f>VLOOKUP($O24,CornerStats!$A$3:$AE$998,17,FALSE)</f>
        <v>0.21052631578947367</v>
      </c>
      <c r="Y24" s="57">
        <f>VLOOKUP($O24,CornerStats!$A$3:$AE$998,19,FALSE)</f>
        <v>0.1111111111111111</v>
      </c>
      <c r="Z24" s="57">
        <f>VLOOKUP($O24,CornerStats!$A$3:$AE$998,20,FALSE)</f>
        <v>0.89473684210526316</v>
      </c>
      <c r="AA24" s="57">
        <f>VLOOKUP($O24,CornerStats!$A$3:$AE$998,22,FALSE)</f>
        <v>0.88888888888888884</v>
      </c>
    </row>
    <row r="25" spans="1:27" ht="14.4" hidden="1" thickTop="1" x14ac:dyDescent="0.3">
      <c r="A25" s="51">
        <f>VLOOKUP($M25,CornerStats!$A$3:$AE$998,5,FALSE)</f>
        <v>9.1578947368421044</v>
      </c>
      <c r="B25" s="51">
        <f>VLOOKUP($M25,CornerStats!$A$3:$AE$998,6,FALSE)</f>
        <v>8.4</v>
      </c>
      <c r="C25" s="51">
        <f>VLOOKUP($M25,CornerStats!$A$3:$AE$998,8,FALSE)</f>
        <v>4.5263157894736841</v>
      </c>
      <c r="D25" s="51">
        <f>VLOOKUP($M25,CornerStats!$A$3:$AE$998,9,FALSE)</f>
        <v>5.3</v>
      </c>
      <c r="E25" s="60">
        <f>VLOOKUP($M25,CornerStats!$A$3:$AE$998,11,FALSE)</f>
        <v>4.6315789473684212</v>
      </c>
      <c r="F25" s="60">
        <f>VLOOKUP($M25,CornerStats!$A$3:$AE$998,12,FALSE)</f>
        <v>3.1</v>
      </c>
      <c r="G25" s="57">
        <f>VLOOKUP($M25,CornerStats!$A$3:$AE$998,14,FALSE)</f>
        <v>0.57894736842105265</v>
      </c>
      <c r="H25" s="57">
        <f>VLOOKUP($M25,CornerStats!$A$3:$AE$998,15,FALSE)</f>
        <v>0.3</v>
      </c>
      <c r="I25" s="57">
        <f>VLOOKUP($M25,CornerStats!$A$3:$AE$998,17,FALSE)</f>
        <v>0.21052631578947367</v>
      </c>
      <c r="J25" s="57">
        <f>VLOOKUP($M25,CornerStats!$A$3:$AE$998,18,FALSE)</f>
        <v>0.1</v>
      </c>
      <c r="K25" s="57">
        <f>VLOOKUP($M25,CornerStats!$A$3:$AE$998,20,FALSE)</f>
        <v>0.84210526315789469</v>
      </c>
      <c r="L25" s="57">
        <f>VLOOKUP($M25,CornerStats!$A$3:$AE$998,21,FALSE)</f>
        <v>0.9</v>
      </c>
      <c r="M25" s="53" t="str">
        <f>Fixtures!A21</f>
        <v>Angers SCO</v>
      </c>
      <c r="N25" s="54">
        <f>Fixtures!D21</f>
        <v>43485</v>
      </c>
      <c r="O25" s="53" t="str">
        <f>Fixtures!B21</f>
        <v>Nantes</v>
      </c>
      <c r="P25" s="51">
        <f>VLOOKUP($O25,CornerStats!$A$3:$AE$998,5,FALSE)</f>
        <v>10</v>
      </c>
      <c r="Q25" s="51">
        <f>VLOOKUP($O25,CornerStats!$A$3:$AE$998,7,FALSE)</f>
        <v>9.8000000000000007</v>
      </c>
      <c r="R25" s="51">
        <f>VLOOKUP($O25,CornerStats!$A$3:$AE$998,8,FALSE)</f>
        <v>4.8499999999999996</v>
      </c>
      <c r="S25" s="51">
        <f>VLOOKUP($O25,CornerStats!$A$3:$AE$998,10,FALSE)</f>
        <v>3.6</v>
      </c>
      <c r="T25" s="60">
        <f>VLOOKUP($O25,CornerStats!$A$3:$AE$998,11,FALSE)</f>
        <v>5.15</v>
      </c>
      <c r="U25" s="60">
        <f>VLOOKUP($O25,CornerStats!$A$3:$AE$998,13,FALSE)</f>
        <v>6.2</v>
      </c>
      <c r="V25" s="57">
        <f>VLOOKUP($O25,CornerStats!$A$3:$AE$998,14,FALSE)</f>
        <v>0.65</v>
      </c>
      <c r="W25" s="57">
        <f>VLOOKUP($O25,CornerStats!$A$3:$AE$998,16,FALSE)</f>
        <v>0.7</v>
      </c>
      <c r="X25" s="57">
        <f>VLOOKUP($O25,CornerStats!$A$3:$AE$998,17,FALSE)</f>
        <v>0.35</v>
      </c>
      <c r="Y25" s="57">
        <f>VLOOKUP($O25,CornerStats!$A$3:$AE$998,19,FALSE)</f>
        <v>0.3</v>
      </c>
      <c r="Z25" s="57">
        <f>VLOOKUP($O25,CornerStats!$A$3:$AE$998,20,FALSE)</f>
        <v>0.65</v>
      </c>
      <c r="AA25" s="57">
        <f>VLOOKUP($O25,CornerStats!$A$3:$AE$998,22,FALSE)</f>
        <v>0.7</v>
      </c>
    </row>
    <row r="26" spans="1:27" ht="14.4" hidden="1" thickTop="1" x14ac:dyDescent="0.3">
      <c r="A26" s="51">
        <f>VLOOKUP($M26,CornerStats!$A$3:$AE$998,5,FALSE)</f>
        <v>9.7368421052631575</v>
      </c>
      <c r="B26" s="51">
        <f>VLOOKUP($M26,CornerStats!$A$3:$AE$998,6,FALSE)</f>
        <v>10</v>
      </c>
      <c r="C26" s="51">
        <f>VLOOKUP($M26,CornerStats!$A$3:$AE$998,8,FALSE)</f>
        <v>4.3157894736842106</v>
      </c>
      <c r="D26" s="51">
        <f>VLOOKUP($M26,CornerStats!$A$3:$AE$998,9,FALSE)</f>
        <v>4.4000000000000004</v>
      </c>
      <c r="E26" s="60">
        <f>VLOOKUP($M26,CornerStats!$A$3:$AE$998,11,FALSE)</f>
        <v>5.4210526315789478</v>
      </c>
      <c r="F26" s="60">
        <f>VLOOKUP($M26,CornerStats!$A$3:$AE$998,12,FALSE)</f>
        <v>5.6</v>
      </c>
      <c r="G26" s="57">
        <f>VLOOKUP($M26,CornerStats!$A$3:$AE$998,14,FALSE)</f>
        <v>0.68421052631578949</v>
      </c>
      <c r="H26" s="57">
        <f>VLOOKUP($M26,CornerStats!$A$3:$AE$998,15,FALSE)</f>
        <v>0.7</v>
      </c>
      <c r="I26" s="57">
        <f>VLOOKUP($M26,CornerStats!$A$3:$AE$998,17,FALSE)</f>
        <v>0.36842105263157893</v>
      </c>
      <c r="J26" s="57">
        <f>VLOOKUP($M26,CornerStats!$A$3:$AE$998,18,FALSE)</f>
        <v>0.4</v>
      </c>
      <c r="K26" s="57">
        <f>VLOOKUP($M26,CornerStats!$A$3:$AE$998,20,FALSE)</f>
        <v>0.73684210526315785</v>
      </c>
      <c r="L26" s="57">
        <f>VLOOKUP($M26,CornerStats!$A$3:$AE$998,21,FALSE)</f>
        <v>0.7</v>
      </c>
      <c r="M26" s="53" t="str">
        <f>Fixtures!A22</f>
        <v>Bordeaux</v>
      </c>
      <c r="N26" s="54">
        <f>Fixtures!D22</f>
        <v>43485</v>
      </c>
      <c r="O26" s="53" t="str">
        <f>Fixtures!B22</f>
        <v>Dijon</v>
      </c>
      <c r="P26" s="51">
        <f>VLOOKUP($O26,CornerStats!$A$3:$AE$998,5,FALSE)</f>
        <v>9.8947368421052637</v>
      </c>
      <c r="Q26" s="51">
        <f>VLOOKUP($O26,CornerStats!$A$3:$AE$998,7,FALSE)</f>
        <v>8.9</v>
      </c>
      <c r="R26" s="51">
        <f>VLOOKUP($O26,CornerStats!$A$3:$AE$998,8,FALSE)</f>
        <v>4.5789473684210522</v>
      </c>
      <c r="S26" s="51">
        <f>VLOOKUP($O26,CornerStats!$A$3:$AE$998,10,FALSE)</f>
        <v>3.5</v>
      </c>
      <c r="T26" s="60">
        <f>VLOOKUP($O26,CornerStats!$A$3:$AE$998,11,FALSE)</f>
        <v>5.3157894736842106</v>
      </c>
      <c r="U26" s="60">
        <f>VLOOKUP($O26,CornerStats!$A$3:$AE$998,13,FALSE)</f>
        <v>5.4</v>
      </c>
      <c r="V26" s="57">
        <f>VLOOKUP($O26,CornerStats!$A$3:$AE$998,14,FALSE)</f>
        <v>0.63157894736842102</v>
      </c>
      <c r="W26" s="57">
        <f>VLOOKUP($O26,CornerStats!$A$3:$AE$998,16,FALSE)</f>
        <v>0.4</v>
      </c>
      <c r="X26" s="57">
        <f>VLOOKUP($O26,CornerStats!$A$3:$AE$998,17,FALSE)</f>
        <v>0.36842105263157893</v>
      </c>
      <c r="Y26" s="57">
        <f>VLOOKUP($O26,CornerStats!$A$3:$AE$998,19,FALSE)</f>
        <v>0.3</v>
      </c>
      <c r="Z26" s="57">
        <f>VLOOKUP($O26,CornerStats!$A$3:$AE$998,20,FALSE)</f>
        <v>0.68421052631578949</v>
      </c>
      <c r="AA26" s="57">
        <f>VLOOKUP($O26,CornerStats!$A$3:$AE$998,22,FALSE)</f>
        <v>0.7</v>
      </c>
    </row>
    <row r="27" spans="1:27" ht="14.4" hidden="1" thickTop="1" x14ac:dyDescent="0.3">
      <c r="A27" s="51">
        <f>VLOOKUP($M27,CornerStats!$A$3:$AE$998,5,FALSE)</f>
        <v>9.3684210526315788</v>
      </c>
      <c r="B27" s="51">
        <f>VLOOKUP($M27,CornerStats!$A$3:$AE$998,6,FALSE)</f>
        <v>8.4444444444444446</v>
      </c>
      <c r="C27" s="51">
        <f>VLOOKUP($M27,CornerStats!$A$3:$AE$998,8,FALSE)</f>
        <v>3.5789473684210527</v>
      </c>
      <c r="D27" s="51">
        <f>VLOOKUP($M27,CornerStats!$A$3:$AE$998,9,FALSE)</f>
        <v>3.6666666666666665</v>
      </c>
      <c r="E27" s="60">
        <f>VLOOKUP($M27,CornerStats!$A$3:$AE$998,11,FALSE)</f>
        <v>5.7894736842105265</v>
      </c>
      <c r="F27" s="60">
        <f>VLOOKUP($M27,CornerStats!$A$3:$AE$998,12,FALSE)</f>
        <v>4.7777777777777777</v>
      </c>
      <c r="G27" s="57">
        <f>VLOOKUP($M27,CornerStats!$A$3:$AE$998,14,FALSE)</f>
        <v>0.57894736842105265</v>
      </c>
      <c r="H27" s="57">
        <f>VLOOKUP($M27,CornerStats!$A$3:$AE$998,15,FALSE)</f>
        <v>0.44444444444444442</v>
      </c>
      <c r="I27" s="57">
        <f>VLOOKUP($M27,CornerStats!$A$3:$AE$998,17,FALSE)</f>
        <v>0.42105263157894735</v>
      </c>
      <c r="J27" s="57">
        <f>VLOOKUP($M27,CornerStats!$A$3:$AE$998,18,FALSE)</f>
        <v>0.33333333333333331</v>
      </c>
      <c r="K27" s="57">
        <f>VLOOKUP($M27,CornerStats!$A$3:$AE$998,20,FALSE)</f>
        <v>0.68421052631578949</v>
      </c>
      <c r="L27" s="57">
        <f>VLOOKUP($M27,CornerStats!$A$3:$AE$998,21,FALSE)</f>
        <v>0.88888888888888884</v>
      </c>
      <c r="M27" s="53" t="str">
        <f>Fixtures!A23</f>
        <v>Caen</v>
      </c>
      <c r="N27" s="54">
        <f>Fixtures!D23</f>
        <v>43485</v>
      </c>
      <c r="O27" s="53" t="str">
        <f>Fixtures!B23</f>
        <v>Olympique Marseille</v>
      </c>
      <c r="P27" s="51">
        <f>VLOOKUP($O27,CornerStats!$A$3:$AE$998,5,FALSE)</f>
        <v>9.8421052631578956</v>
      </c>
      <c r="Q27" s="51">
        <f>VLOOKUP($O27,CornerStats!$A$3:$AE$998,7,FALSE)</f>
        <v>10</v>
      </c>
      <c r="R27" s="51">
        <f>VLOOKUP($O27,CornerStats!$A$3:$AE$998,8,FALSE)</f>
        <v>6.1578947368421053</v>
      </c>
      <c r="S27" s="51">
        <f>VLOOKUP($O27,CornerStats!$A$3:$AE$998,10,FALSE)</f>
        <v>5.5</v>
      </c>
      <c r="T27" s="60">
        <f>VLOOKUP($O27,CornerStats!$A$3:$AE$998,11,FALSE)</f>
        <v>3.6842105263157894</v>
      </c>
      <c r="U27" s="60">
        <f>VLOOKUP($O27,CornerStats!$A$3:$AE$998,13,FALSE)</f>
        <v>4.5</v>
      </c>
      <c r="V27" s="57">
        <f>VLOOKUP($O27,CornerStats!$A$3:$AE$998,14,FALSE)</f>
        <v>0.63157894736842102</v>
      </c>
      <c r="W27" s="57">
        <f>VLOOKUP($O27,CornerStats!$A$3:$AE$998,16,FALSE)</f>
        <v>0.6</v>
      </c>
      <c r="X27" s="57">
        <f>VLOOKUP($O27,CornerStats!$A$3:$AE$998,17,FALSE)</f>
        <v>0.42105263157894735</v>
      </c>
      <c r="Y27" s="57">
        <f>VLOOKUP($O27,CornerStats!$A$3:$AE$998,19,FALSE)</f>
        <v>0.4</v>
      </c>
      <c r="Z27" s="57">
        <f>VLOOKUP($O27,CornerStats!$A$3:$AE$998,20,FALSE)</f>
        <v>0.57894736842105265</v>
      </c>
      <c r="AA27" s="57">
        <f>VLOOKUP($O27,CornerStats!$A$3:$AE$998,22,FALSE)</f>
        <v>0.6</v>
      </c>
    </row>
    <row r="28" spans="1:27" ht="14.4" hidden="1" thickTop="1" x14ac:dyDescent="0.3">
      <c r="A28" s="51">
        <f>VLOOKUP($M28,CornerStats!$A$3:$AE$998,5,FALSE)</f>
        <v>9.3000000000000007</v>
      </c>
      <c r="B28" s="51">
        <f>VLOOKUP($M28,CornerStats!$A$3:$AE$998,6,FALSE)</f>
        <v>10.666666666666666</v>
      </c>
      <c r="C28" s="51">
        <f>VLOOKUP($M28,CornerStats!$A$3:$AE$998,8,FALSE)</f>
        <v>5.35</v>
      </c>
      <c r="D28" s="51">
        <f>VLOOKUP($M28,CornerStats!$A$3:$AE$998,9,FALSE)</f>
        <v>7.1111111111111107</v>
      </c>
      <c r="E28" s="60">
        <f>VLOOKUP($M28,CornerStats!$A$3:$AE$998,11,FALSE)</f>
        <v>3.95</v>
      </c>
      <c r="F28" s="60">
        <f>VLOOKUP($M28,CornerStats!$A$3:$AE$998,12,FALSE)</f>
        <v>3.5555555555555554</v>
      </c>
      <c r="G28" s="57">
        <f>VLOOKUP($M28,CornerStats!$A$3:$AE$998,14,FALSE)</f>
        <v>0.55000000000000004</v>
      </c>
      <c r="H28" s="57">
        <f>VLOOKUP($M28,CornerStats!$A$3:$AE$998,15,FALSE)</f>
        <v>0.88888888888888884</v>
      </c>
      <c r="I28" s="57">
        <f>VLOOKUP($M28,CornerStats!$A$3:$AE$998,17,FALSE)</f>
        <v>0.45</v>
      </c>
      <c r="J28" s="57">
        <f>VLOOKUP($M28,CornerStats!$A$3:$AE$998,18,FALSE)</f>
        <v>0.66666666666666663</v>
      </c>
      <c r="K28" s="57">
        <f>VLOOKUP($M28,CornerStats!$A$3:$AE$998,20,FALSE)</f>
        <v>0.65</v>
      </c>
      <c r="L28" s="57">
        <f>VLOOKUP($M28,CornerStats!$A$3:$AE$998,21,FALSE)</f>
        <v>0.44444444444444442</v>
      </c>
      <c r="M28" s="53" t="str">
        <f>Fixtures!A24</f>
        <v>Rennes</v>
      </c>
      <c r="N28" s="54">
        <f>Fixtures!D24</f>
        <v>43485</v>
      </c>
      <c r="O28" s="53" t="str">
        <f>Fixtures!B24</f>
        <v>Montpellier</v>
      </c>
      <c r="P28" s="51">
        <f>VLOOKUP($O28,CornerStats!$A$3:$AE$998,5,FALSE)</f>
        <v>8.6315789473684212</v>
      </c>
      <c r="Q28" s="51">
        <f>VLOOKUP($O28,CornerStats!$A$3:$AE$998,7,FALSE)</f>
        <v>8.7777777777777786</v>
      </c>
      <c r="R28" s="51">
        <f>VLOOKUP($O28,CornerStats!$A$3:$AE$998,8,FALSE)</f>
        <v>4.4736842105263159</v>
      </c>
      <c r="S28" s="51">
        <f>VLOOKUP($O28,CornerStats!$A$3:$AE$998,10,FALSE)</f>
        <v>4.4444444444444446</v>
      </c>
      <c r="T28" s="60">
        <f>VLOOKUP($O28,CornerStats!$A$3:$AE$998,11,FALSE)</f>
        <v>4.1578947368421053</v>
      </c>
      <c r="U28" s="60">
        <f>VLOOKUP($O28,CornerStats!$A$3:$AE$998,13,FALSE)</f>
        <v>4.333333333333333</v>
      </c>
      <c r="V28" s="57">
        <f>VLOOKUP($O28,CornerStats!$A$3:$AE$998,14,FALSE)</f>
        <v>0.42105263157894735</v>
      </c>
      <c r="W28" s="57">
        <f>VLOOKUP($O28,CornerStats!$A$3:$AE$998,16,FALSE)</f>
        <v>0.44444444444444442</v>
      </c>
      <c r="X28" s="57">
        <f>VLOOKUP($O28,CornerStats!$A$3:$AE$998,17,FALSE)</f>
        <v>0.15789473684210525</v>
      </c>
      <c r="Y28" s="57">
        <f>VLOOKUP($O28,CornerStats!$A$3:$AE$998,19,FALSE)</f>
        <v>0.1111111111111111</v>
      </c>
      <c r="Z28" s="57">
        <f>VLOOKUP($O28,CornerStats!$A$3:$AE$998,20,FALSE)</f>
        <v>0.89473684210526316</v>
      </c>
      <c r="AA28" s="57">
        <f>VLOOKUP($O28,CornerStats!$A$3:$AE$998,22,FALSE)</f>
        <v>0.88888888888888884</v>
      </c>
    </row>
    <row r="29" spans="1:27" ht="14.4" hidden="1" thickTop="1" x14ac:dyDescent="0.3">
      <c r="A29" s="51">
        <f>VLOOKUP($M29,CornerStats!$A$3:$AE$998,5,FALSE)</f>
        <v>10.45</v>
      </c>
      <c r="B29" s="51">
        <f>VLOOKUP($M29,CornerStats!$A$3:$AE$998,6,FALSE)</f>
        <v>10.8</v>
      </c>
      <c r="C29" s="51">
        <f>VLOOKUP($M29,CornerStats!$A$3:$AE$998,8,FALSE)</f>
        <v>5.6</v>
      </c>
      <c r="D29" s="51">
        <f>VLOOKUP($M29,CornerStats!$A$3:$AE$998,9,FALSE)</f>
        <v>6.8</v>
      </c>
      <c r="E29" s="60">
        <f>VLOOKUP($M29,CornerStats!$A$3:$AE$998,11,FALSE)</f>
        <v>4.8499999999999996</v>
      </c>
      <c r="F29" s="60">
        <f>VLOOKUP($M29,CornerStats!$A$3:$AE$998,12,FALSE)</f>
        <v>4</v>
      </c>
      <c r="G29" s="57">
        <f>VLOOKUP($M29,CornerStats!$A$3:$AE$998,14,FALSE)</f>
        <v>0.75</v>
      </c>
      <c r="H29" s="57">
        <f>VLOOKUP($M29,CornerStats!$A$3:$AE$998,15,FALSE)</f>
        <v>0.7</v>
      </c>
      <c r="I29" s="57">
        <f>VLOOKUP($M29,CornerStats!$A$3:$AE$998,17,FALSE)</f>
        <v>0.5</v>
      </c>
      <c r="J29" s="57">
        <f>VLOOKUP($M29,CornerStats!$A$3:$AE$998,18,FALSE)</f>
        <v>0.5</v>
      </c>
      <c r="K29" s="57">
        <f>VLOOKUP($M29,CornerStats!$A$3:$AE$998,20,FALSE)</f>
        <v>0.65</v>
      </c>
      <c r="L29" s="57">
        <f>VLOOKUP($M29,CornerStats!$A$3:$AE$998,21,FALSE)</f>
        <v>0.6</v>
      </c>
      <c r="M29" s="53" t="str">
        <f>Fixtures!A25</f>
        <v>Saint-Étienne</v>
      </c>
      <c r="N29" s="54">
        <f>Fixtures!D25</f>
        <v>43485</v>
      </c>
      <c r="O29" s="53" t="str">
        <f>Fixtures!B25</f>
        <v>Olympique Lyonnais</v>
      </c>
      <c r="P29" s="51">
        <f>VLOOKUP($O29,CornerStats!$A$3:$AE$998,5,FALSE)</f>
        <v>9.5500000000000007</v>
      </c>
      <c r="Q29" s="51">
        <f>VLOOKUP($O29,CornerStats!$A$3:$AE$998,7,FALSE)</f>
        <v>7.2222222222222223</v>
      </c>
      <c r="R29" s="51">
        <f>VLOOKUP($O29,CornerStats!$A$3:$AE$998,8,FALSE)</f>
        <v>5.2</v>
      </c>
      <c r="S29" s="51">
        <f>VLOOKUP($O29,CornerStats!$A$3:$AE$998,10,FALSE)</f>
        <v>3.1111111111111112</v>
      </c>
      <c r="T29" s="60">
        <f>VLOOKUP($O29,CornerStats!$A$3:$AE$998,11,FALSE)</f>
        <v>4.3499999999999996</v>
      </c>
      <c r="U29" s="60">
        <f>VLOOKUP($O29,CornerStats!$A$3:$AE$998,13,FALSE)</f>
        <v>4.1111111111111107</v>
      </c>
      <c r="V29" s="57">
        <f>VLOOKUP($O29,CornerStats!$A$3:$AE$998,14,FALSE)</f>
        <v>0.55000000000000004</v>
      </c>
      <c r="W29" s="57">
        <f>VLOOKUP($O29,CornerStats!$A$3:$AE$998,16,FALSE)</f>
        <v>0.33333333333333331</v>
      </c>
      <c r="X29" s="57">
        <f>VLOOKUP($O29,CornerStats!$A$3:$AE$998,17,FALSE)</f>
        <v>0.3</v>
      </c>
      <c r="Y29" s="57">
        <f>VLOOKUP($O29,CornerStats!$A$3:$AE$998,19,FALSE)</f>
        <v>0.1111111111111111</v>
      </c>
      <c r="Z29" s="57">
        <f>VLOOKUP($O29,CornerStats!$A$3:$AE$998,20,FALSE)</f>
        <v>0.7</v>
      </c>
      <c r="AA29" s="57">
        <f>VLOOKUP($O29,CornerStats!$A$3:$AE$998,22,FALSE)</f>
        <v>0.77777777777777779</v>
      </c>
    </row>
    <row r="30" spans="1:27" ht="14.4" hidden="1" thickTop="1" x14ac:dyDescent="0.3">
      <c r="A30" s="51">
        <f>VLOOKUP($M30,CornerStats!$A$3:$AE$998,5,FALSE)</f>
        <v>8.375</v>
      </c>
      <c r="B30" s="51">
        <f>VLOOKUP($M30,CornerStats!$A$3:$AE$998,6,FALSE)</f>
        <v>6.375</v>
      </c>
      <c r="C30" s="51">
        <f>VLOOKUP($M30,CornerStats!$A$3:$AE$998,8,FALSE)</f>
        <v>4.5625</v>
      </c>
      <c r="D30" s="51">
        <f>VLOOKUP($M30,CornerStats!$A$3:$AE$998,9,FALSE)</f>
        <v>4.125</v>
      </c>
      <c r="E30" s="60">
        <f>VLOOKUP($M30,CornerStats!$A$3:$AE$998,11,FALSE)</f>
        <v>3.8125</v>
      </c>
      <c r="F30" s="60">
        <f>VLOOKUP($M30,CornerStats!$A$3:$AE$998,12,FALSE)</f>
        <v>2.25</v>
      </c>
      <c r="G30" s="57">
        <f>VLOOKUP($M30,CornerStats!$A$3:$AE$998,14,FALSE)</f>
        <v>0.5625</v>
      </c>
      <c r="H30" s="57">
        <f>VLOOKUP($M30,CornerStats!$A$3:$AE$998,15,FALSE)</f>
        <v>0.375</v>
      </c>
      <c r="I30" s="57">
        <f>VLOOKUP($M30,CornerStats!$A$3:$AE$998,17,FALSE)</f>
        <v>0.25</v>
      </c>
      <c r="J30" s="57">
        <f>VLOOKUP($M30,CornerStats!$A$3:$AE$998,18,FALSE)</f>
        <v>0</v>
      </c>
      <c r="K30" s="57">
        <f>VLOOKUP($M30,CornerStats!$A$3:$AE$998,20,FALSE)</f>
        <v>0.75</v>
      </c>
      <c r="L30" s="57">
        <f>VLOOKUP($M30,CornerStats!$A$3:$AE$998,21,FALSE)</f>
        <v>0.875</v>
      </c>
      <c r="M30" s="53" t="str">
        <f>Fixtures!A26</f>
        <v>Schalke 04</v>
      </c>
      <c r="N30" s="54">
        <f>Fixtures!D26</f>
        <v>43485</v>
      </c>
      <c r="O30" s="53" t="str">
        <f>Fixtures!B26</f>
        <v>Wolfsburg</v>
      </c>
      <c r="P30" s="51">
        <f>VLOOKUP($O30,CornerStats!$A$3:$AE$998,5,FALSE)</f>
        <v>11.176470588235293</v>
      </c>
      <c r="Q30" s="51">
        <f>VLOOKUP($O30,CornerStats!$A$3:$AE$998,7,FALSE)</f>
        <v>10.625</v>
      </c>
      <c r="R30" s="51">
        <f>VLOOKUP($O30,CornerStats!$A$3:$AE$998,8,FALSE)</f>
        <v>5.2941176470588234</v>
      </c>
      <c r="S30" s="51">
        <f>VLOOKUP($O30,CornerStats!$A$3:$AE$998,10,FALSE)</f>
        <v>5.375</v>
      </c>
      <c r="T30" s="60">
        <f>VLOOKUP($O30,CornerStats!$A$3:$AE$998,11,FALSE)</f>
        <v>5.882352941176471</v>
      </c>
      <c r="U30" s="60">
        <f>VLOOKUP($O30,CornerStats!$A$3:$AE$998,13,FALSE)</f>
        <v>5.25</v>
      </c>
      <c r="V30" s="57">
        <f>VLOOKUP($O30,CornerStats!$A$3:$AE$998,14,FALSE)</f>
        <v>0.82352941176470584</v>
      </c>
      <c r="W30" s="57">
        <f>VLOOKUP($O30,CornerStats!$A$3:$AE$998,16,FALSE)</f>
        <v>0.625</v>
      </c>
      <c r="X30" s="57">
        <f>VLOOKUP($O30,CornerStats!$A$3:$AE$998,17,FALSE)</f>
        <v>0.52941176470588236</v>
      </c>
      <c r="Y30" s="57">
        <f>VLOOKUP($O30,CornerStats!$A$3:$AE$998,19,FALSE)</f>
        <v>0.5</v>
      </c>
      <c r="Z30" s="57">
        <f>VLOOKUP($O30,CornerStats!$A$3:$AE$998,20,FALSE)</f>
        <v>0.58823529411764708</v>
      </c>
      <c r="AA30" s="57">
        <f>VLOOKUP($O30,CornerStats!$A$3:$AE$998,22,FALSE)</f>
        <v>0.5</v>
      </c>
    </row>
    <row r="31" spans="1:27" ht="14.4" hidden="1" thickTop="1" x14ac:dyDescent="0.3">
      <c r="A31" s="51">
        <f>VLOOKUP($M31,CornerStats!$A$3:$AE$998,5,FALSE)</f>
        <v>10.470588235294118</v>
      </c>
      <c r="B31" s="51">
        <f>VLOOKUP($M31,CornerStats!$A$3:$AE$998,6,FALSE)</f>
        <v>10.333333333333334</v>
      </c>
      <c r="C31" s="51">
        <f>VLOOKUP($M31,CornerStats!$A$3:$AE$998,8,FALSE)</f>
        <v>4.9411764705882355</v>
      </c>
      <c r="D31" s="51">
        <f>VLOOKUP($M31,CornerStats!$A$3:$AE$998,9,FALSE)</f>
        <v>5.666666666666667</v>
      </c>
      <c r="E31" s="60">
        <f>VLOOKUP($M31,CornerStats!$A$3:$AE$998,11,FALSE)</f>
        <v>5.5294117647058822</v>
      </c>
      <c r="F31" s="60">
        <f>VLOOKUP($M31,CornerStats!$A$3:$AE$998,12,FALSE)</f>
        <v>4.666666666666667</v>
      </c>
      <c r="G31" s="57">
        <f>VLOOKUP($M31,CornerStats!$A$3:$AE$998,14,FALSE)</f>
        <v>0.76470588235294112</v>
      </c>
      <c r="H31" s="57">
        <f>VLOOKUP($M31,CornerStats!$A$3:$AE$998,15,FALSE)</f>
        <v>0.66666666666666663</v>
      </c>
      <c r="I31" s="57">
        <f>VLOOKUP($M31,CornerStats!$A$3:$AE$998,17,FALSE)</f>
        <v>0.52941176470588236</v>
      </c>
      <c r="J31" s="57">
        <f>VLOOKUP($M31,CornerStats!$A$3:$AE$998,18,FALSE)</f>
        <v>0.44444444444444442</v>
      </c>
      <c r="K31" s="57">
        <f>VLOOKUP($M31,CornerStats!$A$3:$AE$998,20,FALSE)</f>
        <v>0.52941176470588236</v>
      </c>
      <c r="L31" s="57">
        <f>VLOOKUP($M31,CornerStats!$A$3:$AE$998,21,FALSE)</f>
        <v>0.55555555555555558</v>
      </c>
      <c r="M31" s="53" t="str">
        <f>Fixtures!A27</f>
        <v>Nürnberg</v>
      </c>
      <c r="N31" s="54">
        <f>Fixtures!D27</f>
        <v>43485</v>
      </c>
      <c r="O31" s="53" t="str">
        <f>Fixtures!B27</f>
        <v>Hertha BSC</v>
      </c>
      <c r="P31" s="51">
        <f>VLOOKUP($O31,CornerStats!$A$3:$AE$998,5,FALSE)</f>
        <v>10.266666666666667</v>
      </c>
      <c r="Q31" s="51">
        <f>VLOOKUP($O31,CornerStats!$A$3:$AE$998,7,FALSE)</f>
        <v>8.625</v>
      </c>
      <c r="R31" s="51">
        <f>VLOOKUP($O31,CornerStats!$A$3:$AE$998,8,FALSE)</f>
        <v>4.666666666666667</v>
      </c>
      <c r="S31" s="51">
        <f>VLOOKUP($O31,CornerStats!$A$3:$AE$998,10,FALSE)</f>
        <v>3.625</v>
      </c>
      <c r="T31" s="60">
        <f>VLOOKUP($O31,CornerStats!$A$3:$AE$998,11,FALSE)</f>
        <v>5.6</v>
      </c>
      <c r="U31" s="60">
        <f>VLOOKUP($O31,CornerStats!$A$3:$AE$998,13,FALSE)</f>
        <v>5</v>
      </c>
      <c r="V31" s="57">
        <f>VLOOKUP($O31,CornerStats!$A$3:$AE$998,14,FALSE)</f>
        <v>0.8</v>
      </c>
      <c r="W31" s="57">
        <f>VLOOKUP($O31,CornerStats!$A$3:$AE$998,16,FALSE)</f>
        <v>0.75</v>
      </c>
      <c r="X31" s="57">
        <f>VLOOKUP($O31,CornerStats!$A$3:$AE$998,17,FALSE)</f>
        <v>0.46666666666666667</v>
      </c>
      <c r="Y31" s="57">
        <f>VLOOKUP($O31,CornerStats!$A$3:$AE$998,19,FALSE)</f>
        <v>0.125</v>
      </c>
      <c r="Z31" s="57">
        <f>VLOOKUP($O31,CornerStats!$A$3:$AE$998,20,FALSE)</f>
        <v>0.66666666666666663</v>
      </c>
      <c r="AA31" s="57">
        <f>VLOOKUP($O31,CornerStats!$A$3:$AE$998,22,FALSE)</f>
        <v>1</v>
      </c>
    </row>
    <row r="32" spans="1:27" ht="14.4" hidden="1" thickTop="1" x14ac:dyDescent="0.3">
      <c r="A32" s="51">
        <f>VLOOKUP($M32,CornerStats!$A$3:$AE$998,5,FALSE)</f>
        <v>12.2</v>
      </c>
      <c r="B32" s="51">
        <f>VLOOKUP($M32,CornerStats!$A$3:$AE$998,6,FALSE)</f>
        <v>12.833333333333334</v>
      </c>
      <c r="C32" s="51">
        <f>VLOOKUP($M32,CornerStats!$A$3:$AE$998,8,FALSE)</f>
        <v>4.1333333333333337</v>
      </c>
      <c r="D32" s="51">
        <f>VLOOKUP($M32,CornerStats!$A$3:$AE$998,9,FALSE)</f>
        <v>4.833333333333333</v>
      </c>
      <c r="E32" s="60">
        <f>VLOOKUP($M32,CornerStats!$A$3:$AE$998,11,FALSE)</f>
        <v>8.0666666666666664</v>
      </c>
      <c r="F32" s="60">
        <f>VLOOKUP($M32,CornerStats!$A$3:$AE$998,12,FALSE)</f>
        <v>8</v>
      </c>
      <c r="G32" s="57">
        <f>VLOOKUP($M32,CornerStats!$A$3:$AE$998,14,FALSE)</f>
        <v>0.8666666666666667</v>
      </c>
      <c r="H32" s="57">
        <f>VLOOKUP($M32,CornerStats!$A$3:$AE$998,15,FALSE)</f>
        <v>1</v>
      </c>
      <c r="I32" s="57">
        <f>VLOOKUP($M32,CornerStats!$A$3:$AE$998,17,FALSE)</f>
        <v>0.66666666666666663</v>
      </c>
      <c r="J32" s="57">
        <f>VLOOKUP($M32,CornerStats!$A$3:$AE$998,18,FALSE)</f>
        <v>0.83333333333333337</v>
      </c>
      <c r="K32" s="57">
        <f>VLOOKUP($M32,CornerStats!$A$3:$AE$998,20,FALSE)</f>
        <v>0.46666666666666667</v>
      </c>
      <c r="L32" s="57">
        <f>VLOOKUP($M32,CornerStats!$A$3:$AE$998,21,FALSE)</f>
        <v>0.5</v>
      </c>
      <c r="M32" s="53" t="str">
        <f>Fixtures!A28</f>
        <v>Boavista</v>
      </c>
      <c r="N32" s="54">
        <f>Fixtures!D28</f>
        <v>43485</v>
      </c>
      <c r="O32" s="53" t="str">
        <f>Fixtures!B28</f>
        <v>Portimonense</v>
      </c>
      <c r="P32" s="51">
        <f>VLOOKUP($O32,CornerStats!$A$3:$AE$998,5,FALSE)</f>
        <v>10.642857142857142</v>
      </c>
      <c r="Q32" s="51">
        <f>VLOOKUP($O32,CornerStats!$A$3:$AE$998,7,FALSE)</f>
        <v>9.1428571428571423</v>
      </c>
      <c r="R32" s="51">
        <f>VLOOKUP($O32,CornerStats!$A$3:$AE$998,8,FALSE)</f>
        <v>5.2857142857142856</v>
      </c>
      <c r="S32" s="51">
        <f>VLOOKUP($O32,CornerStats!$A$3:$AE$998,10,FALSE)</f>
        <v>5.1428571428571432</v>
      </c>
      <c r="T32" s="60">
        <f>VLOOKUP($O32,CornerStats!$A$3:$AE$998,11,FALSE)</f>
        <v>5.3571428571428568</v>
      </c>
      <c r="U32" s="60">
        <f>VLOOKUP($O32,CornerStats!$A$3:$AE$998,13,FALSE)</f>
        <v>4</v>
      </c>
      <c r="V32" s="57">
        <f>VLOOKUP($O32,CornerStats!$A$3:$AE$998,14,FALSE)</f>
        <v>0.7142857142857143</v>
      </c>
      <c r="W32" s="57">
        <f>VLOOKUP($O32,CornerStats!$A$3:$AE$998,16,FALSE)</f>
        <v>0.5714285714285714</v>
      </c>
      <c r="X32" s="57">
        <f>VLOOKUP($O32,CornerStats!$A$3:$AE$998,17,FALSE)</f>
        <v>0.7142857142857143</v>
      </c>
      <c r="Y32" s="57">
        <f>VLOOKUP($O32,CornerStats!$A$3:$AE$998,19,FALSE)</f>
        <v>0.5714285714285714</v>
      </c>
      <c r="Z32" s="57">
        <f>VLOOKUP($O32,CornerStats!$A$3:$AE$998,20,FALSE)</f>
        <v>0.5714285714285714</v>
      </c>
      <c r="AA32" s="57">
        <f>VLOOKUP($O32,CornerStats!$A$3:$AE$998,22,FALSE)</f>
        <v>0.7142857142857143</v>
      </c>
    </row>
    <row r="33" spans="1:27" ht="14.4" hidden="1" thickTop="1" x14ac:dyDescent="0.3">
      <c r="A33" s="51">
        <f>VLOOKUP($M33,CornerStats!$A$3:$AE$998,5,FALSE)</f>
        <v>11.928571428571429</v>
      </c>
      <c r="B33" s="51">
        <f>VLOOKUP($M33,CornerStats!$A$3:$AE$998,6,FALSE)</f>
        <v>13</v>
      </c>
      <c r="C33" s="51">
        <f>VLOOKUP($M33,CornerStats!$A$3:$AE$998,8,FALSE)</f>
        <v>5.5</v>
      </c>
      <c r="D33" s="51">
        <f>VLOOKUP($M33,CornerStats!$A$3:$AE$998,9,FALSE)</f>
        <v>7.375</v>
      </c>
      <c r="E33" s="60">
        <f>VLOOKUP($M33,CornerStats!$A$3:$AE$998,11,FALSE)</f>
        <v>6.4285714285714288</v>
      </c>
      <c r="F33" s="60">
        <f>VLOOKUP($M33,CornerStats!$A$3:$AE$998,12,FALSE)</f>
        <v>5.625</v>
      </c>
      <c r="G33" s="57">
        <f>VLOOKUP($M33,CornerStats!$A$3:$AE$998,14,FALSE)</f>
        <v>0.7857142857142857</v>
      </c>
      <c r="H33" s="57">
        <f>VLOOKUP($M33,CornerStats!$A$3:$AE$998,15,FALSE)</f>
        <v>0.875</v>
      </c>
      <c r="I33" s="57">
        <f>VLOOKUP($M33,CornerStats!$A$3:$AE$998,17,FALSE)</f>
        <v>0.5714285714285714</v>
      </c>
      <c r="J33" s="57">
        <f>VLOOKUP($M33,CornerStats!$A$3:$AE$998,18,FALSE)</f>
        <v>0.75</v>
      </c>
      <c r="K33" s="57">
        <f>VLOOKUP($M33,CornerStats!$A$3:$AE$998,20,FALSE)</f>
        <v>0.5</v>
      </c>
      <c r="L33" s="57">
        <f>VLOOKUP($M33,CornerStats!$A$3:$AE$998,21,FALSE)</f>
        <v>0.375</v>
      </c>
      <c r="M33" s="53" t="str">
        <f>Fixtures!A29</f>
        <v>Desportivo Aves</v>
      </c>
      <c r="N33" s="54">
        <f>Fixtures!D29</f>
        <v>43485</v>
      </c>
      <c r="O33" s="53" t="str">
        <f>Fixtures!B29</f>
        <v>Vitória Setúbal</v>
      </c>
      <c r="P33" s="51">
        <f>VLOOKUP($O33,CornerStats!$A$3:$AE$998,5,FALSE)</f>
        <v>8.875</v>
      </c>
      <c r="Q33" s="51">
        <f>VLOOKUP($O33,CornerStats!$A$3:$AE$998,7,FALSE)</f>
        <v>9.25</v>
      </c>
      <c r="R33" s="51">
        <f>VLOOKUP($O33,CornerStats!$A$3:$AE$998,8,FALSE)</f>
        <v>5.3125</v>
      </c>
      <c r="S33" s="51">
        <f>VLOOKUP($O33,CornerStats!$A$3:$AE$998,10,FALSE)</f>
        <v>5.5</v>
      </c>
      <c r="T33" s="60">
        <f>VLOOKUP($O33,CornerStats!$A$3:$AE$998,11,FALSE)</f>
        <v>3.5625</v>
      </c>
      <c r="U33" s="60">
        <f>VLOOKUP($O33,CornerStats!$A$3:$AE$998,13,FALSE)</f>
        <v>3.75</v>
      </c>
      <c r="V33" s="57">
        <f>VLOOKUP($O33,CornerStats!$A$3:$AE$998,14,FALSE)</f>
        <v>0.5</v>
      </c>
      <c r="W33" s="57">
        <f>VLOOKUP($O33,CornerStats!$A$3:$AE$998,16,FALSE)</f>
        <v>0.625</v>
      </c>
      <c r="X33" s="57">
        <f>VLOOKUP($O33,CornerStats!$A$3:$AE$998,17,FALSE)</f>
        <v>0.25</v>
      </c>
      <c r="Y33" s="57">
        <f>VLOOKUP($O33,CornerStats!$A$3:$AE$998,19,FALSE)</f>
        <v>0.25</v>
      </c>
      <c r="Z33" s="57">
        <f>VLOOKUP($O33,CornerStats!$A$3:$AE$998,20,FALSE)</f>
        <v>0.8125</v>
      </c>
      <c r="AA33" s="57">
        <f>VLOOKUP($O33,CornerStats!$A$3:$AE$998,22,FALSE)</f>
        <v>0.875</v>
      </c>
    </row>
    <row r="34" spans="1:27" ht="14.4" hidden="1" thickTop="1" x14ac:dyDescent="0.3">
      <c r="A34" s="51">
        <f>VLOOKUP($M34,CornerStats!$A$3:$AE$998,5,FALSE)</f>
        <v>11.214285714285714</v>
      </c>
      <c r="B34" s="51">
        <f>VLOOKUP($M34,CornerStats!$A$3:$AE$998,6,FALSE)</f>
        <v>11.75</v>
      </c>
      <c r="C34" s="51">
        <f>VLOOKUP($M34,CornerStats!$A$3:$AE$998,8,FALSE)</f>
        <v>4.4285714285714288</v>
      </c>
      <c r="D34" s="51">
        <f>VLOOKUP($M34,CornerStats!$A$3:$AE$998,9,FALSE)</f>
        <v>4.75</v>
      </c>
      <c r="E34" s="60">
        <f>VLOOKUP($M34,CornerStats!$A$3:$AE$998,11,FALSE)</f>
        <v>6.7857142857142856</v>
      </c>
      <c r="F34" s="60">
        <f>VLOOKUP($M34,CornerStats!$A$3:$AE$998,12,FALSE)</f>
        <v>7</v>
      </c>
      <c r="G34" s="57">
        <f>VLOOKUP($M34,CornerStats!$A$3:$AE$998,14,FALSE)</f>
        <v>0.7142857142857143</v>
      </c>
      <c r="H34" s="57">
        <f>VLOOKUP($M34,CornerStats!$A$3:$AE$998,15,FALSE)</f>
        <v>0.75</v>
      </c>
      <c r="I34" s="57">
        <f>VLOOKUP($M34,CornerStats!$A$3:$AE$998,17,FALSE)</f>
        <v>0.5</v>
      </c>
      <c r="J34" s="57">
        <f>VLOOKUP($M34,CornerStats!$A$3:$AE$998,18,FALSE)</f>
        <v>0.625</v>
      </c>
      <c r="K34" s="57">
        <f>VLOOKUP($M34,CornerStats!$A$3:$AE$998,20,FALSE)</f>
        <v>0.6428571428571429</v>
      </c>
      <c r="L34" s="57">
        <f>VLOOKUP($M34,CornerStats!$A$3:$AE$998,21,FALSE)</f>
        <v>0.625</v>
      </c>
      <c r="M34" s="53" t="str">
        <f>Fixtures!A30</f>
        <v>Rio Ave</v>
      </c>
      <c r="N34" s="54">
        <f>Fixtures!D30</f>
        <v>43485</v>
      </c>
      <c r="O34" s="53" t="str">
        <f>Fixtures!B30</f>
        <v>Feirense</v>
      </c>
      <c r="P34" s="51">
        <f>VLOOKUP($O34,CornerStats!$A$3:$AE$998,5,FALSE)</f>
        <v>9.6428571428571423</v>
      </c>
      <c r="Q34" s="51">
        <f>VLOOKUP($O34,CornerStats!$A$3:$AE$998,7,FALSE)</f>
        <v>10.375</v>
      </c>
      <c r="R34" s="51">
        <f>VLOOKUP($O34,CornerStats!$A$3:$AE$998,8,FALSE)</f>
        <v>4.0714285714285712</v>
      </c>
      <c r="S34" s="51">
        <f>VLOOKUP($O34,CornerStats!$A$3:$AE$998,10,FALSE)</f>
        <v>3.75</v>
      </c>
      <c r="T34" s="60">
        <f>VLOOKUP($O34,CornerStats!$A$3:$AE$998,11,FALSE)</f>
        <v>5.5714285714285712</v>
      </c>
      <c r="U34" s="60">
        <f>VLOOKUP($O34,CornerStats!$A$3:$AE$998,13,FALSE)</f>
        <v>6.625</v>
      </c>
      <c r="V34" s="57">
        <f>VLOOKUP($O34,CornerStats!$A$3:$AE$998,14,FALSE)</f>
        <v>0.5714285714285714</v>
      </c>
      <c r="W34" s="57">
        <f>VLOOKUP($O34,CornerStats!$A$3:$AE$998,16,FALSE)</f>
        <v>0.75</v>
      </c>
      <c r="X34" s="57">
        <f>VLOOKUP($O34,CornerStats!$A$3:$AE$998,17,FALSE)</f>
        <v>0.35714285714285715</v>
      </c>
      <c r="Y34" s="57">
        <f>VLOOKUP($O34,CornerStats!$A$3:$AE$998,19,FALSE)</f>
        <v>0.375</v>
      </c>
      <c r="Z34" s="57">
        <f>VLOOKUP($O34,CornerStats!$A$3:$AE$998,20,FALSE)</f>
        <v>0.6428571428571429</v>
      </c>
      <c r="AA34" s="57">
        <f>VLOOKUP($O34,CornerStats!$A$3:$AE$998,22,FALSE)</f>
        <v>0.625</v>
      </c>
    </row>
    <row r="35" spans="1:27" ht="14.4" hidden="1" thickTop="1" x14ac:dyDescent="0.3">
      <c r="A35" s="51">
        <f>VLOOKUP($M35,CornerStats!$A$3:$AE$998,5,FALSE)</f>
        <v>8.1428571428571423</v>
      </c>
      <c r="B35" s="51">
        <f>VLOOKUP($M35,CornerStats!$A$3:$AE$998,6,FALSE)</f>
        <v>6</v>
      </c>
      <c r="C35" s="51">
        <f>VLOOKUP($M35,CornerStats!$A$3:$AE$998,8,FALSE)</f>
        <v>4.7142857142857144</v>
      </c>
      <c r="D35" s="51">
        <f>VLOOKUP($M35,CornerStats!$A$3:$AE$998,9,FALSE)</f>
        <v>4</v>
      </c>
      <c r="E35" s="60">
        <f>VLOOKUP($M35,CornerStats!$A$3:$AE$998,11,FALSE)</f>
        <v>3.4285714285714284</v>
      </c>
      <c r="F35" s="60">
        <f>VLOOKUP($M35,CornerStats!$A$3:$AE$998,12,FALSE)</f>
        <v>2</v>
      </c>
      <c r="G35" s="57">
        <f>VLOOKUP($M35,CornerStats!$A$3:$AE$998,14,FALSE)</f>
        <v>0.5714285714285714</v>
      </c>
      <c r="H35" s="57">
        <f>VLOOKUP($M35,CornerStats!$A$3:$AE$998,15,FALSE)</f>
        <v>0.5</v>
      </c>
      <c r="I35" s="57">
        <f>VLOOKUP($M35,CornerStats!$A$3:$AE$998,17,FALSE)</f>
        <v>0.2857142857142857</v>
      </c>
      <c r="J35" s="57">
        <f>VLOOKUP($M35,CornerStats!$A$3:$AE$998,18,FALSE)</f>
        <v>0</v>
      </c>
      <c r="K35" s="57">
        <f>VLOOKUP($M35,CornerStats!$A$3:$AE$998,20,FALSE)</f>
        <v>0.5714285714285714</v>
      </c>
      <c r="L35" s="57">
        <f>VLOOKUP($M35,CornerStats!$A$3:$AE$998,21,FALSE)</f>
        <v>0.75</v>
      </c>
      <c r="M35" s="53" t="str">
        <f>Fixtures!A31</f>
        <v>Cosenza</v>
      </c>
      <c r="N35" s="54">
        <f>Fixtures!D31</f>
        <v>43485</v>
      </c>
      <c r="O35" s="53" t="str">
        <f>Fixtures!B31</f>
        <v>Ascoli</v>
      </c>
      <c r="P35" s="51">
        <f>VLOOKUP($O35,CornerStats!$A$3:$AE$998,5,FALSE)</f>
        <v>11.6</v>
      </c>
      <c r="Q35" s="51">
        <f>VLOOKUP($O35,CornerStats!$A$3:$AE$998,7,FALSE)</f>
        <v>11.5</v>
      </c>
      <c r="R35" s="51">
        <f>VLOOKUP($O35,CornerStats!$A$3:$AE$998,8,FALSE)</f>
        <v>5.8</v>
      </c>
      <c r="S35" s="51">
        <f>VLOOKUP($O35,CornerStats!$A$3:$AE$998,10,FALSE)</f>
        <v>6.5</v>
      </c>
      <c r="T35" s="60">
        <f>VLOOKUP($O35,CornerStats!$A$3:$AE$998,11,FALSE)</f>
        <v>5.8</v>
      </c>
      <c r="U35" s="60">
        <f>VLOOKUP($O35,CornerStats!$A$3:$AE$998,13,FALSE)</f>
        <v>5</v>
      </c>
      <c r="V35" s="57">
        <f>VLOOKUP($O35,CornerStats!$A$3:$AE$998,14,FALSE)</f>
        <v>0.8</v>
      </c>
      <c r="W35" s="57">
        <f>VLOOKUP($O35,CornerStats!$A$3:$AE$998,16,FALSE)</f>
        <v>0.5</v>
      </c>
      <c r="X35" s="57">
        <f>VLOOKUP($O35,CornerStats!$A$3:$AE$998,17,FALSE)</f>
        <v>0.8</v>
      </c>
      <c r="Y35" s="57">
        <f>VLOOKUP($O35,CornerStats!$A$3:$AE$998,19,FALSE)</f>
        <v>0.5</v>
      </c>
      <c r="Z35" s="57">
        <f>VLOOKUP($O35,CornerStats!$A$3:$AE$998,20,FALSE)</f>
        <v>0.6</v>
      </c>
      <c r="AA35" s="57">
        <f>VLOOKUP($O35,CornerStats!$A$3:$AE$998,22,FALSE)</f>
        <v>0.5</v>
      </c>
    </row>
    <row r="36" spans="1:27" ht="14.4" hidden="1" thickTop="1" x14ac:dyDescent="0.3">
      <c r="A36" s="51">
        <f>VLOOKUP($M36,CornerStats!$A$3:$AE$998,5,FALSE)</f>
        <v>8.5555555555555554</v>
      </c>
      <c r="B36" s="51">
        <f>VLOOKUP($M36,CornerStats!$A$3:$AE$998,6,FALSE)</f>
        <v>10</v>
      </c>
      <c r="C36" s="51">
        <f>VLOOKUP($M36,CornerStats!$A$3:$AE$998,8,FALSE)</f>
        <v>4.5555555555555554</v>
      </c>
      <c r="D36" s="51">
        <f>VLOOKUP($M36,CornerStats!$A$3:$AE$998,9,FALSE)</f>
        <v>5.25</v>
      </c>
      <c r="E36" s="60">
        <f>VLOOKUP($M36,CornerStats!$A$3:$AE$998,11,FALSE)</f>
        <v>4</v>
      </c>
      <c r="F36" s="60">
        <f>VLOOKUP($M36,CornerStats!$A$3:$AE$998,12,FALSE)</f>
        <v>4.75</v>
      </c>
      <c r="G36" s="57">
        <f>VLOOKUP($M36,CornerStats!$A$3:$AE$998,14,FALSE)</f>
        <v>0.55555555555555558</v>
      </c>
      <c r="H36" s="57">
        <f>VLOOKUP($M36,CornerStats!$A$3:$AE$998,15,FALSE)</f>
        <v>0.75</v>
      </c>
      <c r="I36" s="57">
        <f>VLOOKUP($M36,CornerStats!$A$3:$AE$998,17,FALSE)</f>
        <v>0.33333333333333331</v>
      </c>
      <c r="J36" s="57">
        <f>VLOOKUP($M36,CornerStats!$A$3:$AE$998,18,FALSE)</f>
        <v>0.5</v>
      </c>
      <c r="K36" s="57">
        <f>VLOOKUP($M36,CornerStats!$A$3:$AE$998,20,FALSE)</f>
        <v>0.66666666666666663</v>
      </c>
      <c r="L36" s="57">
        <f>VLOOKUP($M36,CornerStats!$A$3:$AE$998,21,FALSE)</f>
        <v>0.75</v>
      </c>
      <c r="M36" s="53" t="str">
        <f>Fixtures!A32</f>
        <v>Pescara</v>
      </c>
      <c r="N36" s="54">
        <f>Fixtures!D32</f>
        <v>43485</v>
      </c>
      <c r="O36" s="53" t="str">
        <f>Fixtures!B32</f>
        <v>Cremonese</v>
      </c>
      <c r="P36" s="51">
        <f>VLOOKUP($O36,CornerStats!$A$3:$AE$998,5,FALSE)</f>
        <v>9.125</v>
      </c>
      <c r="Q36" s="51">
        <f>VLOOKUP($O36,CornerStats!$A$3:$AE$998,7,FALSE)</f>
        <v>15.5</v>
      </c>
      <c r="R36" s="51">
        <f>VLOOKUP($O36,CornerStats!$A$3:$AE$998,8,FALSE)</f>
        <v>4.875</v>
      </c>
      <c r="S36" s="51">
        <f>VLOOKUP($O36,CornerStats!$A$3:$AE$998,10,FALSE)</f>
        <v>9.5</v>
      </c>
      <c r="T36" s="60">
        <f>VLOOKUP($O36,CornerStats!$A$3:$AE$998,11,FALSE)</f>
        <v>4.25</v>
      </c>
      <c r="U36" s="60">
        <f>VLOOKUP($O36,CornerStats!$A$3:$AE$998,13,FALSE)</f>
        <v>6</v>
      </c>
      <c r="V36" s="57">
        <f>VLOOKUP($O36,CornerStats!$A$3:$AE$998,14,FALSE)</f>
        <v>0.5</v>
      </c>
      <c r="W36" s="57">
        <f>VLOOKUP($O36,CornerStats!$A$3:$AE$998,16,FALSE)</f>
        <v>1</v>
      </c>
      <c r="X36" s="57">
        <f>VLOOKUP($O36,CornerStats!$A$3:$AE$998,17,FALSE)</f>
        <v>0.375</v>
      </c>
      <c r="Y36" s="57">
        <f>VLOOKUP($O36,CornerStats!$A$3:$AE$998,19,FALSE)</f>
        <v>1</v>
      </c>
      <c r="Z36" s="57">
        <f>VLOOKUP($O36,CornerStats!$A$3:$AE$998,20,FALSE)</f>
        <v>0.625</v>
      </c>
      <c r="AA36" s="57">
        <f>VLOOKUP($O36,CornerStats!$A$3:$AE$998,22,FALSE)</f>
        <v>0</v>
      </c>
    </row>
    <row r="37" spans="1:27" ht="14.4" hidden="1" thickTop="1" x14ac:dyDescent="0.3">
      <c r="A37" s="51">
        <f>VLOOKUP($M37,CornerStats!$A$3:$AE$998,5,FALSE)</f>
        <v>10.25</v>
      </c>
      <c r="B37" s="51">
        <f>VLOOKUP($M37,CornerStats!$A$3:$AE$998,6,FALSE)</f>
        <v>11.333333333333334</v>
      </c>
      <c r="C37" s="51">
        <f>VLOOKUP($M37,CornerStats!$A$3:$AE$998,8,FALSE)</f>
        <v>3.875</v>
      </c>
      <c r="D37" s="51">
        <f>VLOOKUP($M37,CornerStats!$A$3:$AE$998,9,FALSE)</f>
        <v>4</v>
      </c>
      <c r="E37" s="60">
        <f>VLOOKUP($M37,CornerStats!$A$3:$AE$998,11,FALSE)</f>
        <v>6.375</v>
      </c>
      <c r="F37" s="60">
        <f>VLOOKUP($M37,CornerStats!$A$3:$AE$998,12,FALSE)</f>
        <v>7.333333333333333</v>
      </c>
      <c r="G37" s="57">
        <f>VLOOKUP($M37,CornerStats!$A$3:$AE$998,14,FALSE)</f>
        <v>0.75</v>
      </c>
      <c r="H37" s="57">
        <f>VLOOKUP($M37,CornerStats!$A$3:$AE$998,15,FALSE)</f>
        <v>0.66666666666666663</v>
      </c>
      <c r="I37" s="57">
        <f>VLOOKUP($M37,CornerStats!$A$3:$AE$998,17,FALSE)</f>
        <v>0.25</v>
      </c>
      <c r="J37" s="57">
        <f>VLOOKUP($M37,CornerStats!$A$3:$AE$998,18,FALSE)</f>
        <v>0.33333333333333331</v>
      </c>
      <c r="K37" s="57">
        <f>VLOOKUP($M37,CornerStats!$A$3:$AE$998,20,FALSE)</f>
        <v>0.75</v>
      </c>
      <c r="L37" s="57">
        <f>VLOOKUP($M37,CornerStats!$A$3:$AE$998,21,FALSE)</f>
        <v>0.66666666666666663</v>
      </c>
      <c r="M37" s="53" t="str">
        <f>Fixtures!A33</f>
        <v>Calcio Padova</v>
      </c>
      <c r="N37" s="54">
        <f>Fixtures!D33</f>
        <v>43485</v>
      </c>
      <c r="O37" s="53" t="str">
        <f>Fixtures!B33</f>
        <v>Hellas Verona</v>
      </c>
      <c r="P37" s="51">
        <f>VLOOKUP($O37,CornerStats!$A$3:$AE$998,5,FALSE)</f>
        <v>9</v>
      </c>
      <c r="Q37" s="51">
        <f>VLOOKUP($O37,CornerStats!$A$3:$AE$998,7,FALSE)</f>
        <v>9</v>
      </c>
      <c r="R37" s="51">
        <f>VLOOKUP($O37,CornerStats!$A$3:$AE$998,8,FALSE)</f>
        <v>4.4000000000000004</v>
      </c>
      <c r="S37" s="51">
        <f>VLOOKUP($O37,CornerStats!$A$3:$AE$998,10,FALSE)</f>
        <v>3.5</v>
      </c>
      <c r="T37" s="60">
        <f>VLOOKUP($O37,CornerStats!$A$3:$AE$998,11,FALSE)</f>
        <v>4.5999999999999996</v>
      </c>
      <c r="U37" s="60">
        <f>VLOOKUP($O37,CornerStats!$A$3:$AE$998,13,FALSE)</f>
        <v>5.5</v>
      </c>
      <c r="V37" s="57">
        <f>VLOOKUP($O37,CornerStats!$A$3:$AE$998,14,FALSE)</f>
        <v>0.7</v>
      </c>
      <c r="W37" s="57">
        <f>VLOOKUP($O37,CornerStats!$A$3:$AE$998,16,FALSE)</f>
        <v>0.83333333333333337</v>
      </c>
      <c r="X37" s="57">
        <f>VLOOKUP($O37,CornerStats!$A$3:$AE$998,17,FALSE)</f>
        <v>0.4</v>
      </c>
      <c r="Y37" s="57">
        <f>VLOOKUP($O37,CornerStats!$A$3:$AE$998,19,FALSE)</f>
        <v>0.5</v>
      </c>
      <c r="Z37" s="57">
        <f>VLOOKUP($O37,CornerStats!$A$3:$AE$998,20,FALSE)</f>
        <v>0.6</v>
      </c>
      <c r="AA37" s="57">
        <f>VLOOKUP($O37,CornerStats!$A$3:$AE$998,22,FALSE)</f>
        <v>0.5</v>
      </c>
    </row>
    <row r="38" spans="1:27" ht="14.4" hidden="1" thickTop="1" x14ac:dyDescent="0.3">
      <c r="A38" s="51">
        <f>VLOOKUP($M38,CornerStats!$A$3:$AE$998,5,FALSE)</f>
        <v>12.5</v>
      </c>
      <c r="B38" s="51">
        <f>VLOOKUP($M38,CornerStats!$A$3:$AE$998,6,FALSE)</f>
        <v>12.5</v>
      </c>
      <c r="C38" s="51">
        <f>VLOOKUP($M38,CornerStats!$A$3:$AE$998,8,FALSE)</f>
        <v>5.5</v>
      </c>
      <c r="D38" s="51">
        <f>VLOOKUP($M38,CornerStats!$A$3:$AE$998,9,FALSE)</f>
        <v>5.5</v>
      </c>
      <c r="E38" s="60">
        <f>VLOOKUP($M38,CornerStats!$A$3:$AE$998,11,FALSE)</f>
        <v>7</v>
      </c>
      <c r="F38" s="60">
        <f>VLOOKUP($M38,CornerStats!$A$3:$AE$998,12,FALSE)</f>
        <v>7</v>
      </c>
      <c r="G38" s="57">
        <f>VLOOKUP($M38,CornerStats!$A$3:$AE$998,14,FALSE)</f>
        <v>1</v>
      </c>
      <c r="H38" s="57">
        <f>VLOOKUP($M38,CornerStats!$A$3:$AE$998,15,FALSE)</f>
        <v>1</v>
      </c>
      <c r="I38" s="57">
        <f>VLOOKUP($M38,CornerStats!$A$3:$AE$998,17,FALSE)</f>
        <v>1</v>
      </c>
      <c r="J38" s="57">
        <f>VLOOKUP($M38,CornerStats!$A$3:$AE$998,18,FALSE)</f>
        <v>1</v>
      </c>
      <c r="K38" s="57">
        <f>VLOOKUP($M38,CornerStats!$A$3:$AE$998,20,FALSE)</f>
        <v>0</v>
      </c>
      <c r="L38" s="57">
        <f>VLOOKUP($M38,CornerStats!$A$3:$AE$998,21,FALSE)</f>
        <v>0</v>
      </c>
      <c r="M38" s="53" t="str">
        <f>Fixtures!A34</f>
        <v>Mafra</v>
      </c>
      <c r="N38" s="54">
        <f>Fixtures!D34</f>
        <v>43485</v>
      </c>
      <c r="O38" s="53" t="str">
        <f>Fixtures!B34</f>
        <v>Varzim</v>
      </c>
      <c r="P38" s="51">
        <f>VLOOKUP($O38,CornerStats!$A$3:$AE$998,5,FALSE)</f>
        <v>9</v>
      </c>
      <c r="Q38" s="51" t="e">
        <f>VLOOKUP($O38,CornerStats!$A$3:$AE$998,7,FALSE)</f>
        <v>#DIV/0!</v>
      </c>
      <c r="R38" s="51">
        <f>VLOOKUP($O38,CornerStats!$A$3:$AE$998,8,FALSE)</f>
        <v>6</v>
      </c>
      <c r="S38" s="51" t="e">
        <f>VLOOKUP($O38,CornerStats!$A$3:$AE$998,10,FALSE)</f>
        <v>#DIV/0!</v>
      </c>
      <c r="T38" s="60">
        <f>VLOOKUP($O38,CornerStats!$A$3:$AE$998,11,FALSE)</f>
        <v>3</v>
      </c>
      <c r="U38" s="60" t="e">
        <f>VLOOKUP($O38,CornerStats!$A$3:$AE$998,13,FALSE)</f>
        <v>#DIV/0!</v>
      </c>
      <c r="V38" s="57">
        <f>VLOOKUP($O38,CornerStats!$A$3:$AE$998,14,FALSE)</f>
        <v>1</v>
      </c>
      <c r="W38" s="57" t="e">
        <f>VLOOKUP($O38,CornerStats!$A$3:$AE$998,16,FALSE)</f>
        <v>#DIV/0!</v>
      </c>
      <c r="X38" s="57">
        <f>VLOOKUP($O38,CornerStats!$A$3:$AE$998,17,FALSE)</f>
        <v>0</v>
      </c>
      <c r="Y38" s="57" t="e">
        <f>VLOOKUP($O38,CornerStats!$A$3:$AE$998,19,FALSE)</f>
        <v>#DIV/0!</v>
      </c>
      <c r="Z38" s="57">
        <f>VLOOKUP($O38,CornerStats!$A$3:$AE$998,20,FALSE)</f>
        <v>1</v>
      </c>
      <c r="AA38" s="57" t="e">
        <f>VLOOKUP($O38,CornerStats!$A$3:$AE$998,22,FALSE)</f>
        <v>#DIV/0!</v>
      </c>
    </row>
    <row r="39" spans="1:27" ht="14.4" hidden="1" thickTop="1" x14ac:dyDescent="0.3">
      <c r="A39" s="51" t="e">
        <f>VLOOKUP($M39,CornerStats!$A$3:$AE$998,5,FALSE)</f>
        <v>#DIV/0!</v>
      </c>
      <c r="B39" s="51" t="e">
        <f>VLOOKUP($M39,CornerStats!$A$3:$AE$998,6,FALSE)</f>
        <v>#DIV/0!</v>
      </c>
      <c r="C39" s="51" t="e">
        <f>VLOOKUP($M39,CornerStats!$A$3:$AE$998,8,FALSE)</f>
        <v>#DIV/0!</v>
      </c>
      <c r="D39" s="51" t="e">
        <f>VLOOKUP($M39,CornerStats!$A$3:$AE$998,9,FALSE)</f>
        <v>#DIV/0!</v>
      </c>
      <c r="E39" s="60" t="e">
        <f>VLOOKUP($M39,CornerStats!$A$3:$AE$998,11,FALSE)</f>
        <v>#DIV/0!</v>
      </c>
      <c r="F39" s="60" t="e">
        <f>VLOOKUP($M39,CornerStats!$A$3:$AE$998,12,FALSE)</f>
        <v>#DIV/0!</v>
      </c>
      <c r="G39" s="57" t="e">
        <f>VLOOKUP($M39,CornerStats!$A$3:$AE$998,14,FALSE)</f>
        <v>#DIV/0!</v>
      </c>
      <c r="H39" s="57" t="e">
        <f>VLOOKUP($M39,CornerStats!$A$3:$AE$998,15,FALSE)</f>
        <v>#DIV/0!</v>
      </c>
      <c r="I39" s="57" t="e">
        <f>VLOOKUP($M39,CornerStats!$A$3:$AE$998,17,FALSE)</f>
        <v>#DIV/0!</v>
      </c>
      <c r="J39" s="57" t="e">
        <f>VLOOKUP($M39,CornerStats!$A$3:$AE$998,18,FALSE)</f>
        <v>#DIV/0!</v>
      </c>
      <c r="K39" s="57" t="e">
        <f>VLOOKUP($M39,CornerStats!$A$3:$AE$998,20,FALSE)</f>
        <v>#DIV/0!</v>
      </c>
      <c r="L39" s="57" t="e">
        <f>VLOOKUP($M39,CornerStats!$A$3:$AE$998,21,FALSE)</f>
        <v>#DIV/0!</v>
      </c>
      <c r="M39" s="53" t="str">
        <f>Fixtures!A35</f>
        <v>Arouca</v>
      </c>
      <c r="N39" s="54">
        <f>Fixtures!D35</f>
        <v>43485</v>
      </c>
      <c r="O39" s="53" t="str">
        <f>Fixtures!B35</f>
        <v>Penafiel</v>
      </c>
      <c r="P39" s="51">
        <f>VLOOKUP($O39,CornerStats!$A$3:$AE$998,5,FALSE)</f>
        <v>8</v>
      </c>
      <c r="Q39" s="51">
        <f>VLOOKUP($O39,CornerStats!$A$3:$AE$998,7,FALSE)</f>
        <v>6.333333333333333</v>
      </c>
      <c r="R39" s="51">
        <f>VLOOKUP($O39,CornerStats!$A$3:$AE$998,8,FALSE)</f>
        <v>4</v>
      </c>
      <c r="S39" s="51">
        <f>VLOOKUP($O39,CornerStats!$A$3:$AE$998,10,FALSE)</f>
        <v>2.6666666666666665</v>
      </c>
      <c r="T39" s="60">
        <f>VLOOKUP($O39,CornerStats!$A$3:$AE$998,11,FALSE)</f>
        <v>4</v>
      </c>
      <c r="U39" s="60">
        <f>VLOOKUP($O39,CornerStats!$A$3:$AE$998,13,FALSE)</f>
        <v>3.6666666666666665</v>
      </c>
      <c r="V39" s="57">
        <f>VLOOKUP($O39,CornerStats!$A$3:$AE$998,14,FALSE)</f>
        <v>0.75</v>
      </c>
      <c r="W39" s="57">
        <f>VLOOKUP($O39,CornerStats!$A$3:$AE$998,16,FALSE)</f>
        <v>0.66666666666666663</v>
      </c>
      <c r="X39" s="57">
        <f>VLOOKUP($O39,CornerStats!$A$3:$AE$998,17,FALSE)</f>
        <v>0.25</v>
      </c>
      <c r="Y39" s="57">
        <f>VLOOKUP($O39,CornerStats!$A$3:$AE$998,19,FALSE)</f>
        <v>0</v>
      </c>
      <c r="Z39" s="57">
        <f>VLOOKUP($O39,CornerStats!$A$3:$AE$998,20,FALSE)</f>
        <v>0.5</v>
      </c>
      <c r="AA39" s="57">
        <f>VLOOKUP($O39,CornerStats!$A$3:$AE$998,22,FALSE)</f>
        <v>0.66666666666666663</v>
      </c>
    </row>
    <row r="40" spans="1:27" ht="14.4" hidden="1" thickTop="1" x14ac:dyDescent="0.3">
      <c r="A40" s="51">
        <f>VLOOKUP($M40,CornerStats!$A$3:$AE$998,5,FALSE)</f>
        <v>12</v>
      </c>
      <c r="B40" s="51" t="e">
        <f>VLOOKUP($M40,CornerStats!$A$3:$AE$998,6,FALSE)</f>
        <v>#DIV/0!</v>
      </c>
      <c r="C40" s="51">
        <f>VLOOKUP($M40,CornerStats!$A$3:$AE$998,8,FALSE)</f>
        <v>5</v>
      </c>
      <c r="D40" s="51" t="e">
        <f>VLOOKUP($M40,CornerStats!$A$3:$AE$998,9,FALSE)</f>
        <v>#DIV/0!</v>
      </c>
      <c r="E40" s="60">
        <f>VLOOKUP($M40,CornerStats!$A$3:$AE$998,11,FALSE)</f>
        <v>7</v>
      </c>
      <c r="F40" s="60" t="e">
        <f>VLOOKUP($M40,CornerStats!$A$3:$AE$998,12,FALSE)</f>
        <v>#DIV/0!</v>
      </c>
      <c r="G40" s="57">
        <f>VLOOKUP($M40,CornerStats!$A$3:$AE$998,14,FALSE)</f>
        <v>1</v>
      </c>
      <c r="H40" s="57" t="e">
        <f>VLOOKUP($M40,CornerStats!$A$3:$AE$998,15,FALSE)</f>
        <v>#DIV/0!</v>
      </c>
      <c r="I40" s="57">
        <f>VLOOKUP($M40,CornerStats!$A$3:$AE$998,17,FALSE)</f>
        <v>1</v>
      </c>
      <c r="J40" s="57" t="e">
        <f>VLOOKUP($M40,CornerStats!$A$3:$AE$998,18,FALSE)</f>
        <v>#DIV/0!</v>
      </c>
      <c r="K40" s="57">
        <f>VLOOKUP($M40,CornerStats!$A$3:$AE$998,20,FALSE)</f>
        <v>0.5</v>
      </c>
      <c r="L40" s="57" t="e">
        <f>VLOOKUP($M40,CornerStats!$A$3:$AE$998,21,FALSE)</f>
        <v>#DIV/0!</v>
      </c>
      <c r="M40" s="53" t="str">
        <f>Fixtures!A36</f>
        <v>Académica</v>
      </c>
      <c r="N40" s="54">
        <f>Fixtures!D36</f>
        <v>43485</v>
      </c>
      <c r="O40" s="53" t="str">
        <f>Fixtures!B36</f>
        <v>UD Oliveirense</v>
      </c>
      <c r="P40" s="51">
        <f>VLOOKUP($O40,CornerStats!$A$3:$AE$998,5,FALSE)</f>
        <v>10.666666666666666</v>
      </c>
      <c r="Q40" s="51">
        <f>VLOOKUP($O40,CornerStats!$A$3:$AE$998,7,FALSE)</f>
        <v>8</v>
      </c>
      <c r="R40" s="51">
        <f>VLOOKUP($O40,CornerStats!$A$3:$AE$998,8,FALSE)</f>
        <v>4</v>
      </c>
      <c r="S40" s="51">
        <f>VLOOKUP($O40,CornerStats!$A$3:$AE$998,10,FALSE)</f>
        <v>3</v>
      </c>
      <c r="T40" s="60">
        <f>VLOOKUP($O40,CornerStats!$A$3:$AE$998,11,FALSE)</f>
        <v>6.666666666666667</v>
      </c>
      <c r="U40" s="60">
        <f>VLOOKUP($O40,CornerStats!$A$3:$AE$998,13,FALSE)</f>
        <v>5</v>
      </c>
      <c r="V40" s="57">
        <f>VLOOKUP($O40,CornerStats!$A$3:$AE$998,14,FALSE)</f>
        <v>0.66666666666666663</v>
      </c>
      <c r="W40" s="57">
        <f>VLOOKUP($O40,CornerStats!$A$3:$AE$998,16,FALSE)</f>
        <v>0</v>
      </c>
      <c r="X40" s="57">
        <f>VLOOKUP($O40,CornerStats!$A$3:$AE$998,17,FALSE)</f>
        <v>0.66666666666666663</v>
      </c>
      <c r="Y40" s="57">
        <f>VLOOKUP($O40,CornerStats!$A$3:$AE$998,19,FALSE)</f>
        <v>0</v>
      </c>
      <c r="Z40" s="57">
        <f>VLOOKUP($O40,CornerStats!$A$3:$AE$998,20,FALSE)</f>
        <v>0.66666666666666663</v>
      </c>
      <c r="AA40" s="57">
        <f>VLOOKUP($O40,CornerStats!$A$3:$AE$998,22,FALSE)</f>
        <v>1</v>
      </c>
    </row>
    <row r="41" spans="1:27" ht="14.4" hidden="1" thickTop="1" x14ac:dyDescent="0.3">
      <c r="A41" s="51">
        <f>VLOOKUP($M41,CornerStats!$A$3:$AE$998,5,FALSE)</f>
        <v>4.333333333333333</v>
      </c>
      <c r="B41" s="51">
        <f>VLOOKUP($M41,CornerStats!$A$3:$AE$998,6,FALSE)</f>
        <v>0</v>
      </c>
      <c r="C41" s="51">
        <f>VLOOKUP($M41,CornerStats!$A$3:$AE$998,8,FALSE)</f>
        <v>2.3333333333333335</v>
      </c>
      <c r="D41" s="51">
        <f>VLOOKUP($M41,CornerStats!$A$3:$AE$998,9,FALSE)</f>
        <v>0</v>
      </c>
      <c r="E41" s="60">
        <f>VLOOKUP($M41,CornerStats!$A$3:$AE$998,11,FALSE)</f>
        <v>2</v>
      </c>
      <c r="F41" s="60">
        <f>VLOOKUP($M41,CornerStats!$A$3:$AE$998,12,FALSE)</f>
        <v>0</v>
      </c>
      <c r="G41" s="57">
        <f>VLOOKUP($M41,CornerStats!$A$3:$AE$998,14,FALSE)</f>
        <v>0.33333333333333331</v>
      </c>
      <c r="H41" s="57">
        <f>VLOOKUP($M41,CornerStats!$A$3:$AE$998,15,FALSE)</f>
        <v>0</v>
      </c>
      <c r="I41" s="57">
        <f>VLOOKUP($M41,CornerStats!$A$3:$AE$998,17,FALSE)</f>
        <v>0.33333333333333331</v>
      </c>
      <c r="J41" s="57">
        <f>VLOOKUP($M41,CornerStats!$A$3:$AE$998,18,FALSE)</f>
        <v>0</v>
      </c>
      <c r="K41" s="57">
        <f>VLOOKUP($M41,CornerStats!$A$3:$AE$998,20,FALSE)</f>
        <v>0</v>
      </c>
      <c r="L41" s="57">
        <f>VLOOKUP($M41,CornerStats!$A$3:$AE$998,21,FALSE)</f>
        <v>0</v>
      </c>
      <c r="M41" s="53" t="str">
        <f>Fixtures!A37</f>
        <v>Leixões</v>
      </c>
      <c r="N41" s="54">
        <f>Fixtures!D37</f>
        <v>43485</v>
      </c>
      <c r="O41" s="53" t="str">
        <f>Fixtures!B37</f>
        <v>Benfica II</v>
      </c>
      <c r="P41" s="51" t="e">
        <f>VLOOKUP($O41,CornerStats!$A$3:$AE$998,5,FALSE)</f>
        <v>#DIV/0!</v>
      </c>
      <c r="Q41" s="51" t="e">
        <f>VLOOKUP($O41,CornerStats!$A$3:$AE$998,7,FALSE)</f>
        <v>#DIV/0!</v>
      </c>
      <c r="R41" s="51" t="e">
        <f>VLOOKUP($O41,CornerStats!$A$3:$AE$998,8,FALSE)</f>
        <v>#DIV/0!</v>
      </c>
      <c r="S41" s="51" t="e">
        <f>VLOOKUP($O41,CornerStats!$A$3:$AE$998,10,FALSE)</f>
        <v>#DIV/0!</v>
      </c>
      <c r="T41" s="60" t="e">
        <f>VLOOKUP($O41,CornerStats!$A$3:$AE$998,11,FALSE)</f>
        <v>#DIV/0!</v>
      </c>
      <c r="U41" s="60" t="e">
        <f>VLOOKUP($O41,CornerStats!$A$3:$AE$998,13,FALSE)</f>
        <v>#DIV/0!</v>
      </c>
      <c r="V41" s="57" t="e">
        <f>VLOOKUP($O41,CornerStats!$A$3:$AE$998,14,FALSE)</f>
        <v>#DIV/0!</v>
      </c>
      <c r="W41" s="57" t="e">
        <f>VLOOKUP($O41,CornerStats!$A$3:$AE$998,16,FALSE)</f>
        <v>#DIV/0!</v>
      </c>
      <c r="X41" s="57" t="e">
        <f>VLOOKUP($O41,CornerStats!$A$3:$AE$998,17,FALSE)</f>
        <v>#DIV/0!</v>
      </c>
      <c r="Y41" s="57" t="e">
        <f>VLOOKUP($O41,CornerStats!$A$3:$AE$998,19,FALSE)</f>
        <v>#DIV/0!</v>
      </c>
      <c r="Z41" s="57" t="e">
        <f>VLOOKUP($O41,CornerStats!$A$3:$AE$998,20,FALSE)</f>
        <v>#DIV/0!</v>
      </c>
      <c r="AA41" s="57" t="e">
        <f>VLOOKUP($O41,CornerStats!$A$3:$AE$998,22,FALSE)</f>
        <v>#DIV/0!</v>
      </c>
    </row>
    <row r="42" spans="1:27" ht="14.4" hidden="1" thickTop="1" x14ac:dyDescent="0.3">
      <c r="A42" s="51">
        <f>VLOOKUP($M42,CornerStats!$A$3:$AE$998,5,FALSE)</f>
        <v>2.6666666666666665</v>
      </c>
      <c r="B42" s="51">
        <f>VLOOKUP($M42,CornerStats!$A$3:$AE$998,6,FALSE)</f>
        <v>4</v>
      </c>
      <c r="C42" s="51">
        <f>VLOOKUP($M42,CornerStats!$A$3:$AE$998,8,FALSE)</f>
        <v>1.6666666666666667</v>
      </c>
      <c r="D42" s="51">
        <f>VLOOKUP($M42,CornerStats!$A$3:$AE$998,9,FALSE)</f>
        <v>2.5</v>
      </c>
      <c r="E42" s="60">
        <f>VLOOKUP($M42,CornerStats!$A$3:$AE$998,11,FALSE)</f>
        <v>1</v>
      </c>
      <c r="F42" s="60">
        <f>VLOOKUP($M42,CornerStats!$A$3:$AE$998,12,FALSE)</f>
        <v>1.5</v>
      </c>
      <c r="G42" s="57">
        <f>VLOOKUP($M42,CornerStats!$A$3:$AE$998,14,FALSE)</f>
        <v>0</v>
      </c>
      <c r="H42" s="57">
        <f>VLOOKUP($M42,CornerStats!$A$3:$AE$998,15,FALSE)</f>
        <v>0</v>
      </c>
      <c r="I42" s="57">
        <f>VLOOKUP($M42,CornerStats!$A$3:$AE$998,17,FALSE)</f>
        <v>0</v>
      </c>
      <c r="J42" s="57">
        <f>VLOOKUP($M42,CornerStats!$A$3:$AE$998,18,FALSE)</f>
        <v>0</v>
      </c>
      <c r="K42" s="57">
        <f>VLOOKUP($M42,CornerStats!$A$3:$AE$998,20,FALSE)</f>
        <v>0.33333333333333331</v>
      </c>
      <c r="L42" s="57">
        <f>VLOOKUP($M42,CornerStats!$A$3:$AE$998,21,FALSE)</f>
        <v>0.5</v>
      </c>
      <c r="M42" s="53" t="str">
        <f>Fixtures!A38</f>
        <v>Academico Viseu</v>
      </c>
      <c r="N42" s="54">
        <f>Fixtures!D38</f>
        <v>43485</v>
      </c>
      <c r="O42" s="53" t="str">
        <f>Fixtures!B38</f>
        <v>Sporting Covilhã</v>
      </c>
      <c r="P42" s="51">
        <f>VLOOKUP($O42,CornerStats!$A$3:$AE$998,5,FALSE)</f>
        <v>8.5</v>
      </c>
      <c r="Q42" s="51">
        <f>VLOOKUP($O42,CornerStats!$A$3:$AE$998,7,FALSE)</f>
        <v>7</v>
      </c>
      <c r="R42" s="51">
        <f>VLOOKUP($O42,CornerStats!$A$3:$AE$998,8,FALSE)</f>
        <v>4</v>
      </c>
      <c r="S42" s="51">
        <f>VLOOKUP($O42,CornerStats!$A$3:$AE$998,10,FALSE)</f>
        <v>3</v>
      </c>
      <c r="T42" s="60">
        <f>VLOOKUP($O42,CornerStats!$A$3:$AE$998,11,FALSE)</f>
        <v>4.5</v>
      </c>
      <c r="U42" s="60">
        <f>VLOOKUP($O42,CornerStats!$A$3:$AE$998,13,FALSE)</f>
        <v>4</v>
      </c>
      <c r="V42" s="57">
        <f>VLOOKUP($O42,CornerStats!$A$3:$AE$998,14,FALSE)</f>
        <v>0.5</v>
      </c>
      <c r="W42" s="57">
        <f>VLOOKUP($O42,CornerStats!$A$3:$AE$998,16,FALSE)</f>
        <v>0</v>
      </c>
      <c r="X42" s="57">
        <f>VLOOKUP($O42,CornerStats!$A$3:$AE$998,17,FALSE)</f>
        <v>0</v>
      </c>
      <c r="Y42" s="57">
        <f>VLOOKUP($O42,CornerStats!$A$3:$AE$998,19,FALSE)</f>
        <v>0</v>
      </c>
      <c r="Z42" s="57">
        <f>VLOOKUP($O42,CornerStats!$A$3:$AE$998,20,FALSE)</f>
        <v>1</v>
      </c>
      <c r="AA42" s="57">
        <f>VLOOKUP($O42,CornerStats!$A$3:$AE$998,22,FALSE)</f>
        <v>1</v>
      </c>
    </row>
    <row r="43" spans="1:27" ht="14.4" hidden="1" thickTop="1" x14ac:dyDescent="0.3">
      <c r="A43" s="51" t="e">
        <f>VLOOKUP($M43,CornerStats!$A$3:$AE$998,5,FALSE)</f>
        <v>#DIV/0!</v>
      </c>
      <c r="B43" s="51" t="e">
        <f>VLOOKUP($M43,CornerStats!$A$3:$AE$998,6,FALSE)</f>
        <v>#DIV/0!</v>
      </c>
      <c r="C43" s="51" t="e">
        <f>VLOOKUP($M43,CornerStats!$A$3:$AE$998,8,FALSE)</f>
        <v>#DIV/0!</v>
      </c>
      <c r="D43" s="51" t="e">
        <f>VLOOKUP($M43,CornerStats!$A$3:$AE$998,9,FALSE)</f>
        <v>#DIV/0!</v>
      </c>
      <c r="E43" s="60" t="e">
        <f>VLOOKUP($M43,CornerStats!$A$3:$AE$998,11,FALSE)</f>
        <v>#DIV/0!</v>
      </c>
      <c r="F43" s="60" t="e">
        <f>VLOOKUP($M43,CornerStats!$A$3:$AE$998,12,FALSE)</f>
        <v>#DIV/0!</v>
      </c>
      <c r="G43" s="57" t="e">
        <f>VLOOKUP($M43,CornerStats!$A$3:$AE$998,14,FALSE)</f>
        <v>#DIV/0!</v>
      </c>
      <c r="H43" s="57" t="e">
        <f>VLOOKUP($M43,CornerStats!$A$3:$AE$998,15,FALSE)</f>
        <v>#DIV/0!</v>
      </c>
      <c r="I43" s="57" t="e">
        <f>VLOOKUP($M43,CornerStats!$A$3:$AE$998,17,FALSE)</f>
        <v>#DIV/0!</v>
      </c>
      <c r="J43" s="57" t="e">
        <f>VLOOKUP($M43,CornerStats!$A$3:$AE$998,18,FALSE)</f>
        <v>#DIV/0!</v>
      </c>
      <c r="K43" s="57" t="e">
        <f>VLOOKUP($M43,CornerStats!$A$3:$AE$998,20,FALSE)</f>
        <v>#DIV/0!</v>
      </c>
      <c r="L43" s="57" t="e">
        <f>VLOOKUP($M43,CornerStats!$A$3:$AE$998,21,FALSE)</f>
        <v>#DIV/0!</v>
      </c>
      <c r="M43" s="53" t="str">
        <f>Fixtures!A39</f>
        <v>Extremadura UD</v>
      </c>
      <c r="N43" s="54">
        <f>Fixtures!D39</f>
        <v>43485</v>
      </c>
      <c r="O43" s="53" t="str">
        <f>Fixtures!B39</f>
        <v>Real Oviedo</v>
      </c>
      <c r="P43" s="51" t="e">
        <f>VLOOKUP($O43,CornerStats!$A$3:$AE$998,5,FALSE)</f>
        <v>#DIV/0!</v>
      </c>
      <c r="Q43" s="51" t="e">
        <f>VLOOKUP($O43,CornerStats!$A$3:$AE$998,7,FALSE)</f>
        <v>#DIV/0!</v>
      </c>
      <c r="R43" s="51" t="e">
        <f>VLOOKUP($O43,CornerStats!$A$3:$AE$998,8,FALSE)</f>
        <v>#DIV/0!</v>
      </c>
      <c r="S43" s="51" t="e">
        <f>VLOOKUP($O43,CornerStats!$A$3:$AE$998,10,FALSE)</f>
        <v>#DIV/0!</v>
      </c>
      <c r="T43" s="60" t="e">
        <f>VLOOKUP($O43,CornerStats!$A$3:$AE$998,11,FALSE)</f>
        <v>#DIV/0!</v>
      </c>
      <c r="U43" s="60" t="e">
        <f>VLOOKUP($O43,CornerStats!$A$3:$AE$998,13,FALSE)</f>
        <v>#DIV/0!</v>
      </c>
      <c r="V43" s="57" t="e">
        <f>VLOOKUP($O43,CornerStats!$A$3:$AE$998,14,FALSE)</f>
        <v>#DIV/0!</v>
      </c>
      <c r="W43" s="57" t="e">
        <f>VLOOKUP($O43,CornerStats!$A$3:$AE$998,16,FALSE)</f>
        <v>#DIV/0!</v>
      </c>
      <c r="X43" s="57" t="e">
        <f>VLOOKUP($O43,CornerStats!$A$3:$AE$998,17,FALSE)</f>
        <v>#DIV/0!</v>
      </c>
      <c r="Y43" s="57" t="e">
        <f>VLOOKUP($O43,CornerStats!$A$3:$AE$998,19,FALSE)</f>
        <v>#DIV/0!</v>
      </c>
      <c r="Z43" s="57" t="e">
        <f>VLOOKUP($O43,CornerStats!$A$3:$AE$998,20,FALSE)</f>
        <v>#DIV/0!</v>
      </c>
      <c r="AA43" s="57" t="e">
        <f>VLOOKUP($O43,CornerStats!$A$3:$AE$998,22,FALSE)</f>
        <v>#DIV/0!</v>
      </c>
    </row>
    <row r="44" spans="1:27" ht="14.4" hidden="1" thickTop="1" x14ac:dyDescent="0.3">
      <c r="A44" s="51">
        <f>VLOOKUP($M44,CornerStats!$A$3:$AE$998,5,FALSE)</f>
        <v>0</v>
      </c>
      <c r="B44" s="51" t="e">
        <f>VLOOKUP($M44,CornerStats!$A$3:$AE$998,6,FALSE)</f>
        <v>#DIV/0!</v>
      </c>
      <c r="C44" s="51">
        <f>VLOOKUP($M44,CornerStats!$A$3:$AE$998,8,FALSE)</f>
        <v>0</v>
      </c>
      <c r="D44" s="51" t="e">
        <f>VLOOKUP($M44,CornerStats!$A$3:$AE$998,9,FALSE)</f>
        <v>#DIV/0!</v>
      </c>
      <c r="E44" s="60">
        <f>VLOOKUP($M44,CornerStats!$A$3:$AE$998,11,FALSE)</f>
        <v>0</v>
      </c>
      <c r="F44" s="60" t="e">
        <f>VLOOKUP($M44,CornerStats!$A$3:$AE$998,12,FALSE)</f>
        <v>#DIV/0!</v>
      </c>
      <c r="G44" s="57">
        <f>VLOOKUP($M44,CornerStats!$A$3:$AE$998,14,FALSE)</f>
        <v>0</v>
      </c>
      <c r="H44" s="57" t="e">
        <f>VLOOKUP($M44,CornerStats!$A$3:$AE$998,15,FALSE)</f>
        <v>#DIV/0!</v>
      </c>
      <c r="I44" s="57">
        <f>VLOOKUP($M44,CornerStats!$A$3:$AE$998,17,FALSE)</f>
        <v>0</v>
      </c>
      <c r="J44" s="57" t="e">
        <f>VLOOKUP($M44,CornerStats!$A$3:$AE$998,18,FALSE)</f>
        <v>#DIV/0!</v>
      </c>
      <c r="K44" s="57">
        <f>VLOOKUP($M44,CornerStats!$A$3:$AE$998,20,FALSE)</f>
        <v>0</v>
      </c>
      <c r="L44" s="57" t="e">
        <f>VLOOKUP($M44,CornerStats!$A$3:$AE$998,21,FALSE)</f>
        <v>#DIV/0!</v>
      </c>
      <c r="M44" s="53" t="str">
        <f>Fixtures!A40</f>
        <v>Deportivo La Coruña</v>
      </c>
      <c r="N44" s="54">
        <f>Fixtures!D40</f>
        <v>43485</v>
      </c>
      <c r="O44" s="53" t="str">
        <f>Fixtures!B40</f>
        <v>Albacete</v>
      </c>
      <c r="P44" s="51" t="e">
        <f>VLOOKUP($O44,CornerStats!$A$3:$AE$998,5,FALSE)</f>
        <v>#DIV/0!</v>
      </c>
      <c r="Q44" s="51" t="e">
        <f>VLOOKUP($O44,CornerStats!$A$3:$AE$998,7,FALSE)</f>
        <v>#DIV/0!</v>
      </c>
      <c r="R44" s="51" t="e">
        <f>VLOOKUP($O44,CornerStats!$A$3:$AE$998,8,FALSE)</f>
        <v>#DIV/0!</v>
      </c>
      <c r="S44" s="51" t="e">
        <f>VLOOKUP($O44,CornerStats!$A$3:$AE$998,10,FALSE)</f>
        <v>#DIV/0!</v>
      </c>
      <c r="T44" s="60" t="e">
        <f>VLOOKUP($O44,CornerStats!$A$3:$AE$998,11,FALSE)</f>
        <v>#DIV/0!</v>
      </c>
      <c r="U44" s="60" t="e">
        <f>VLOOKUP($O44,CornerStats!$A$3:$AE$998,13,FALSE)</f>
        <v>#DIV/0!</v>
      </c>
      <c r="V44" s="57" t="e">
        <f>VLOOKUP($O44,CornerStats!$A$3:$AE$998,14,FALSE)</f>
        <v>#DIV/0!</v>
      </c>
      <c r="W44" s="57" t="e">
        <f>VLOOKUP($O44,CornerStats!$A$3:$AE$998,16,FALSE)</f>
        <v>#DIV/0!</v>
      </c>
      <c r="X44" s="57" t="e">
        <f>VLOOKUP($O44,CornerStats!$A$3:$AE$998,17,FALSE)</f>
        <v>#DIV/0!</v>
      </c>
      <c r="Y44" s="57" t="e">
        <f>VLOOKUP($O44,CornerStats!$A$3:$AE$998,19,FALSE)</f>
        <v>#DIV/0!</v>
      </c>
      <c r="Z44" s="57" t="e">
        <f>VLOOKUP($O44,CornerStats!$A$3:$AE$998,20,FALSE)</f>
        <v>#DIV/0!</v>
      </c>
      <c r="AA44" s="57" t="e">
        <f>VLOOKUP($O44,CornerStats!$A$3:$AE$998,22,FALSE)</f>
        <v>#DIV/0!</v>
      </c>
    </row>
    <row r="45" spans="1:27" ht="14.4" hidden="1" thickTop="1" x14ac:dyDescent="0.3">
      <c r="A45" s="51" t="e">
        <f>VLOOKUP($M45,CornerStats!$A$3:$AE$998,5,FALSE)</f>
        <v>#DIV/0!</v>
      </c>
      <c r="B45" s="51" t="e">
        <f>VLOOKUP($M45,CornerStats!$A$3:$AE$998,6,FALSE)</f>
        <v>#DIV/0!</v>
      </c>
      <c r="C45" s="51" t="e">
        <f>VLOOKUP($M45,CornerStats!$A$3:$AE$998,8,FALSE)</f>
        <v>#DIV/0!</v>
      </c>
      <c r="D45" s="51" t="e">
        <f>VLOOKUP($M45,CornerStats!$A$3:$AE$998,9,FALSE)</f>
        <v>#DIV/0!</v>
      </c>
      <c r="E45" s="60" t="e">
        <f>VLOOKUP($M45,CornerStats!$A$3:$AE$998,11,FALSE)</f>
        <v>#DIV/0!</v>
      </c>
      <c r="F45" s="60" t="e">
        <f>VLOOKUP($M45,CornerStats!$A$3:$AE$998,12,FALSE)</f>
        <v>#DIV/0!</v>
      </c>
      <c r="G45" s="57" t="e">
        <f>VLOOKUP($M45,CornerStats!$A$3:$AE$998,14,FALSE)</f>
        <v>#DIV/0!</v>
      </c>
      <c r="H45" s="57" t="e">
        <f>VLOOKUP($M45,CornerStats!$A$3:$AE$998,15,FALSE)</f>
        <v>#DIV/0!</v>
      </c>
      <c r="I45" s="57" t="e">
        <f>VLOOKUP($M45,CornerStats!$A$3:$AE$998,17,FALSE)</f>
        <v>#DIV/0!</v>
      </c>
      <c r="J45" s="57" t="e">
        <f>VLOOKUP($M45,CornerStats!$A$3:$AE$998,18,FALSE)</f>
        <v>#DIV/0!</v>
      </c>
      <c r="K45" s="57" t="e">
        <f>VLOOKUP($M45,CornerStats!$A$3:$AE$998,20,FALSE)</f>
        <v>#DIV/0!</v>
      </c>
      <c r="L45" s="57" t="e">
        <f>VLOOKUP($M45,CornerStats!$A$3:$AE$998,21,FALSE)</f>
        <v>#DIV/0!</v>
      </c>
      <c r="M45" s="53" t="str">
        <f>Fixtures!A41</f>
        <v>Sporting Gijón</v>
      </c>
      <c r="N45" s="54">
        <f>Fixtures!D41</f>
        <v>43485</v>
      </c>
      <c r="O45" s="53" t="str">
        <f>Fixtures!B41</f>
        <v>Alcorcón</v>
      </c>
      <c r="P45" s="51" t="e">
        <f>VLOOKUP($O45,CornerStats!$A$3:$AE$998,5,FALSE)</f>
        <v>#DIV/0!</v>
      </c>
      <c r="Q45" s="51" t="e">
        <f>VLOOKUP($O45,CornerStats!$A$3:$AE$998,7,FALSE)</f>
        <v>#DIV/0!</v>
      </c>
      <c r="R45" s="51" t="e">
        <f>VLOOKUP($O45,CornerStats!$A$3:$AE$998,8,FALSE)</f>
        <v>#DIV/0!</v>
      </c>
      <c r="S45" s="51" t="e">
        <f>VLOOKUP($O45,CornerStats!$A$3:$AE$998,10,FALSE)</f>
        <v>#DIV/0!</v>
      </c>
      <c r="T45" s="60" t="e">
        <f>VLOOKUP($O45,CornerStats!$A$3:$AE$998,11,FALSE)</f>
        <v>#DIV/0!</v>
      </c>
      <c r="U45" s="60" t="e">
        <f>VLOOKUP($O45,CornerStats!$A$3:$AE$998,13,FALSE)</f>
        <v>#DIV/0!</v>
      </c>
      <c r="V45" s="57" t="e">
        <f>VLOOKUP($O45,CornerStats!$A$3:$AE$998,14,FALSE)</f>
        <v>#DIV/0!</v>
      </c>
      <c r="W45" s="57" t="e">
        <f>VLOOKUP($O45,CornerStats!$A$3:$AE$998,16,FALSE)</f>
        <v>#DIV/0!</v>
      </c>
      <c r="X45" s="57" t="e">
        <f>VLOOKUP($O45,CornerStats!$A$3:$AE$998,17,FALSE)</f>
        <v>#DIV/0!</v>
      </c>
      <c r="Y45" s="57" t="e">
        <f>VLOOKUP($O45,CornerStats!$A$3:$AE$998,19,FALSE)</f>
        <v>#DIV/0!</v>
      </c>
      <c r="Z45" s="57" t="e">
        <f>VLOOKUP($O45,CornerStats!$A$3:$AE$998,20,FALSE)</f>
        <v>#DIV/0!</v>
      </c>
      <c r="AA45" s="57" t="e">
        <f>VLOOKUP($O45,CornerStats!$A$3:$AE$998,22,FALSE)</f>
        <v>#DIV/0!</v>
      </c>
    </row>
    <row r="46" spans="1:27" ht="14.4" hidden="1" thickTop="1" x14ac:dyDescent="0.3">
      <c r="A46" s="51" t="e">
        <f>VLOOKUP($M46,CornerStats!$A$3:$AE$998,5,FALSE)</f>
        <v>#DIV/0!</v>
      </c>
      <c r="B46" s="51" t="e">
        <f>VLOOKUP($M46,CornerStats!$A$3:$AE$998,6,FALSE)</f>
        <v>#DIV/0!</v>
      </c>
      <c r="C46" s="51" t="e">
        <f>VLOOKUP($M46,CornerStats!$A$3:$AE$998,8,FALSE)</f>
        <v>#DIV/0!</v>
      </c>
      <c r="D46" s="51" t="e">
        <f>VLOOKUP($M46,CornerStats!$A$3:$AE$998,9,FALSE)</f>
        <v>#DIV/0!</v>
      </c>
      <c r="E46" s="60" t="e">
        <f>VLOOKUP($M46,CornerStats!$A$3:$AE$998,11,FALSE)</f>
        <v>#DIV/0!</v>
      </c>
      <c r="F46" s="60" t="e">
        <f>VLOOKUP($M46,CornerStats!$A$3:$AE$998,12,FALSE)</f>
        <v>#DIV/0!</v>
      </c>
      <c r="G46" s="57" t="e">
        <f>VLOOKUP($M46,CornerStats!$A$3:$AE$998,14,FALSE)</f>
        <v>#DIV/0!</v>
      </c>
      <c r="H46" s="57" t="e">
        <f>VLOOKUP($M46,CornerStats!$A$3:$AE$998,15,FALSE)</f>
        <v>#DIV/0!</v>
      </c>
      <c r="I46" s="57" t="e">
        <f>VLOOKUP($M46,CornerStats!$A$3:$AE$998,17,FALSE)</f>
        <v>#DIV/0!</v>
      </c>
      <c r="J46" s="57" t="e">
        <f>VLOOKUP($M46,CornerStats!$A$3:$AE$998,18,FALSE)</f>
        <v>#DIV/0!</v>
      </c>
      <c r="K46" s="57" t="e">
        <f>VLOOKUP($M46,CornerStats!$A$3:$AE$998,20,FALSE)</f>
        <v>#DIV/0!</v>
      </c>
      <c r="L46" s="57" t="e">
        <f>VLOOKUP($M46,CornerStats!$A$3:$AE$998,21,FALSE)</f>
        <v>#DIV/0!</v>
      </c>
      <c r="M46" s="53" t="str">
        <f>Fixtures!A42</f>
        <v>Osasuna</v>
      </c>
      <c r="N46" s="54">
        <f>Fixtures!D42</f>
        <v>43485</v>
      </c>
      <c r="O46" s="53" t="str">
        <f>Fixtures!B42</f>
        <v>Mallorca</v>
      </c>
      <c r="P46" s="51" t="e">
        <f>VLOOKUP($O46,CornerStats!$A$3:$AE$998,5,FALSE)</f>
        <v>#DIV/0!</v>
      </c>
      <c r="Q46" s="51" t="e">
        <f>VLOOKUP($O46,CornerStats!$A$3:$AE$998,7,FALSE)</f>
        <v>#DIV/0!</v>
      </c>
      <c r="R46" s="51" t="e">
        <f>VLOOKUP($O46,CornerStats!$A$3:$AE$998,8,FALSE)</f>
        <v>#DIV/0!</v>
      </c>
      <c r="S46" s="51" t="e">
        <f>VLOOKUP($O46,CornerStats!$A$3:$AE$998,10,FALSE)</f>
        <v>#DIV/0!</v>
      </c>
      <c r="T46" s="60" t="e">
        <f>VLOOKUP($O46,CornerStats!$A$3:$AE$998,11,FALSE)</f>
        <v>#DIV/0!</v>
      </c>
      <c r="U46" s="60" t="e">
        <f>VLOOKUP($O46,CornerStats!$A$3:$AE$998,13,FALSE)</f>
        <v>#DIV/0!</v>
      </c>
      <c r="V46" s="57" t="e">
        <f>VLOOKUP($O46,CornerStats!$A$3:$AE$998,14,FALSE)</f>
        <v>#DIV/0!</v>
      </c>
      <c r="W46" s="57" t="e">
        <f>VLOOKUP($O46,CornerStats!$A$3:$AE$998,16,FALSE)</f>
        <v>#DIV/0!</v>
      </c>
      <c r="X46" s="57" t="e">
        <f>VLOOKUP($O46,CornerStats!$A$3:$AE$998,17,FALSE)</f>
        <v>#DIV/0!</v>
      </c>
      <c r="Y46" s="57" t="e">
        <f>VLOOKUP($O46,CornerStats!$A$3:$AE$998,19,FALSE)</f>
        <v>#DIV/0!</v>
      </c>
      <c r="Z46" s="57" t="e">
        <f>VLOOKUP($O46,CornerStats!$A$3:$AE$998,20,FALSE)</f>
        <v>#DIV/0!</v>
      </c>
      <c r="AA46" s="57" t="e">
        <f>VLOOKUP($O46,CornerStats!$A$3:$AE$998,22,FALSE)</f>
        <v>#DIV/0!</v>
      </c>
    </row>
    <row r="47" spans="1:27" ht="14.4" hidden="1" thickTop="1" x14ac:dyDescent="0.3">
      <c r="A47" s="51">
        <f>VLOOKUP($M47,CornerStats!$A$3:$AE$998,5,FALSE)</f>
        <v>0</v>
      </c>
      <c r="B47" s="51">
        <f>VLOOKUP($M47,CornerStats!$A$3:$AE$998,6,FALSE)</f>
        <v>0</v>
      </c>
      <c r="C47" s="51">
        <f>VLOOKUP($M47,CornerStats!$A$3:$AE$998,8,FALSE)</f>
        <v>0</v>
      </c>
      <c r="D47" s="51">
        <f>VLOOKUP($M47,CornerStats!$A$3:$AE$998,9,FALSE)</f>
        <v>0</v>
      </c>
      <c r="E47" s="60">
        <f>VLOOKUP($M47,CornerStats!$A$3:$AE$998,11,FALSE)</f>
        <v>0</v>
      </c>
      <c r="F47" s="60">
        <f>VLOOKUP($M47,CornerStats!$A$3:$AE$998,12,FALSE)</f>
        <v>0</v>
      </c>
      <c r="G47" s="57">
        <f>VLOOKUP($M47,CornerStats!$A$3:$AE$998,14,FALSE)</f>
        <v>0</v>
      </c>
      <c r="H47" s="57">
        <f>VLOOKUP($M47,CornerStats!$A$3:$AE$998,15,FALSE)</f>
        <v>0</v>
      </c>
      <c r="I47" s="57">
        <f>VLOOKUP($M47,CornerStats!$A$3:$AE$998,17,FALSE)</f>
        <v>0</v>
      </c>
      <c r="J47" s="57">
        <f>VLOOKUP($M47,CornerStats!$A$3:$AE$998,18,FALSE)</f>
        <v>0</v>
      </c>
      <c r="K47" s="57">
        <f>VLOOKUP($M47,CornerStats!$A$3:$AE$998,20,FALSE)</f>
        <v>0</v>
      </c>
      <c r="L47" s="57">
        <f>VLOOKUP($M47,CornerStats!$A$3:$AE$998,21,FALSE)</f>
        <v>0</v>
      </c>
      <c r="M47" s="53" t="str">
        <f>Fixtures!A43</f>
        <v>Tenerife</v>
      </c>
      <c r="N47" s="54">
        <f>Fixtures!D43</f>
        <v>43485</v>
      </c>
      <c r="O47" s="53" t="str">
        <f>Fixtures!B43</f>
        <v>Gimnàstic Tarragona</v>
      </c>
      <c r="P47" s="51" t="e">
        <f>VLOOKUP($O47,CornerStats!$A$3:$AE$998,5,FALSE)</f>
        <v>#DIV/0!</v>
      </c>
      <c r="Q47" s="51" t="e">
        <f>VLOOKUP($O47,CornerStats!$A$3:$AE$998,7,FALSE)</f>
        <v>#DIV/0!</v>
      </c>
      <c r="R47" s="51" t="e">
        <f>VLOOKUP($O47,CornerStats!$A$3:$AE$998,8,FALSE)</f>
        <v>#DIV/0!</v>
      </c>
      <c r="S47" s="51" t="e">
        <f>VLOOKUP($O47,CornerStats!$A$3:$AE$998,10,FALSE)</f>
        <v>#DIV/0!</v>
      </c>
      <c r="T47" s="60" t="e">
        <f>VLOOKUP($O47,CornerStats!$A$3:$AE$998,11,FALSE)</f>
        <v>#DIV/0!</v>
      </c>
      <c r="U47" s="60" t="e">
        <f>VLOOKUP($O47,CornerStats!$A$3:$AE$998,13,FALSE)</f>
        <v>#DIV/0!</v>
      </c>
      <c r="V47" s="57" t="e">
        <f>VLOOKUP($O47,CornerStats!$A$3:$AE$998,14,FALSE)</f>
        <v>#DIV/0!</v>
      </c>
      <c r="W47" s="57" t="e">
        <f>VLOOKUP($O47,CornerStats!$A$3:$AE$998,16,FALSE)</f>
        <v>#DIV/0!</v>
      </c>
      <c r="X47" s="57" t="e">
        <f>VLOOKUP($O47,CornerStats!$A$3:$AE$998,17,FALSE)</f>
        <v>#DIV/0!</v>
      </c>
      <c r="Y47" s="57" t="e">
        <f>VLOOKUP($O47,CornerStats!$A$3:$AE$998,19,FALSE)</f>
        <v>#DIV/0!</v>
      </c>
      <c r="Z47" s="57" t="e">
        <f>VLOOKUP($O47,CornerStats!$A$3:$AE$998,20,FALSE)</f>
        <v>#DIV/0!</v>
      </c>
      <c r="AA47" s="57" t="e">
        <f>VLOOKUP($O47,CornerStats!$A$3:$AE$998,22,FALSE)</f>
        <v>#DIV/0!</v>
      </c>
    </row>
    <row r="48" spans="1:27" ht="14.4" hidden="1" thickTop="1" x14ac:dyDescent="0.3">
      <c r="A48" s="51" t="e">
        <f>VLOOKUP($M48,CornerStats!$A$3:$AE$998,5,FALSE)</f>
        <v>#DIV/0!</v>
      </c>
      <c r="B48" s="51" t="e">
        <f>VLOOKUP($M48,CornerStats!$A$3:$AE$998,6,FALSE)</f>
        <v>#DIV/0!</v>
      </c>
      <c r="C48" s="51" t="e">
        <f>VLOOKUP($M48,CornerStats!$A$3:$AE$998,8,FALSE)</f>
        <v>#DIV/0!</v>
      </c>
      <c r="D48" s="51" t="e">
        <f>VLOOKUP($M48,CornerStats!$A$3:$AE$998,9,FALSE)</f>
        <v>#DIV/0!</v>
      </c>
      <c r="E48" s="60" t="e">
        <f>VLOOKUP($M48,CornerStats!$A$3:$AE$998,11,FALSE)</f>
        <v>#DIV/0!</v>
      </c>
      <c r="F48" s="60" t="e">
        <f>VLOOKUP($M48,CornerStats!$A$3:$AE$998,12,FALSE)</f>
        <v>#DIV/0!</v>
      </c>
      <c r="G48" s="57" t="e">
        <f>VLOOKUP($M48,CornerStats!$A$3:$AE$998,14,FALSE)</f>
        <v>#DIV/0!</v>
      </c>
      <c r="H48" s="57" t="e">
        <f>VLOOKUP($M48,CornerStats!$A$3:$AE$998,15,FALSE)</f>
        <v>#DIV/0!</v>
      </c>
      <c r="I48" s="57" t="e">
        <f>VLOOKUP($M48,CornerStats!$A$3:$AE$998,17,FALSE)</f>
        <v>#DIV/0!</v>
      </c>
      <c r="J48" s="57" t="e">
        <f>VLOOKUP($M48,CornerStats!$A$3:$AE$998,18,FALSE)</f>
        <v>#DIV/0!</v>
      </c>
      <c r="K48" s="57" t="e">
        <f>VLOOKUP($M48,CornerStats!$A$3:$AE$998,20,FALSE)</f>
        <v>#DIV/0!</v>
      </c>
      <c r="L48" s="57" t="e">
        <f>VLOOKUP($M48,CornerStats!$A$3:$AE$998,21,FALSE)</f>
        <v>#DIV/0!</v>
      </c>
      <c r="M48" s="53" t="str">
        <f>Fixtures!A44</f>
        <v>Melbourne Victory</v>
      </c>
      <c r="N48" s="54">
        <f>Fixtures!D44</f>
        <v>43485</v>
      </c>
      <c r="O48" s="53" t="str">
        <f>Fixtures!B44</f>
        <v>Wellington Phoenix</v>
      </c>
      <c r="P48" s="51" t="e">
        <f>VLOOKUP($O48,CornerStats!$A$3:$AE$998,5,FALSE)</f>
        <v>#DIV/0!</v>
      </c>
      <c r="Q48" s="51" t="e">
        <f>VLOOKUP($O48,CornerStats!$A$3:$AE$998,7,FALSE)</f>
        <v>#DIV/0!</v>
      </c>
      <c r="R48" s="51" t="e">
        <f>VLOOKUP($O48,CornerStats!$A$3:$AE$998,8,FALSE)</f>
        <v>#DIV/0!</v>
      </c>
      <c r="S48" s="51" t="e">
        <f>VLOOKUP($O48,CornerStats!$A$3:$AE$998,10,FALSE)</f>
        <v>#DIV/0!</v>
      </c>
      <c r="T48" s="60" t="e">
        <f>VLOOKUP($O48,CornerStats!$A$3:$AE$998,11,FALSE)</f>
        <v>#DIV/0!</v>
      </c>
      <c r="U48" s="60" t="e">
        <f>VLOOKUP($O48,CornerStats!$A$3:$AE$998,13,FALSE)</f>
        <v>#DIV/0!</v>
      </c>
      <c r="V48" s="57" t="e">
        <f>VLOOKUP($O48,CornerStats!$A$3:$AE$998,14,FALSE)</f>
        <v>#DIV/0!</v>
      </c>
      <c r="W48" s="57" t="e">
        <f>VLOOKUP($O48,CornerStats!$A$3:$AE$998,16,FALSE)</f>
        <v>#DIV/0!</v>
      </c>
      <c r="X48" s="57" t="e">
        <f>VLOOKUP($O48,CornerStats!$A$3:$AE$998,17,FALSE)</f>
        <v>#DIV/0!</v>
      </c>
      <c r="Y48" s="57" t="e">
        <f>VLOOKUP($O48,CornerStats!$A$3:$AE$998,19,FALSE)</f>
        <v>#DIV/0!</v>
      </c>
      <c r="Z48" s="57" t="e">
        <f>VLOOKUP($O48,CornerStats!$A$3:$AE$998,20,FALSE)</f>
        <v>#DIV/0!</v>
      </c>
      <c r="AA48" s="57" t="e">
        <f>VLOOKUP($O48,CornerStats!$A$3:$AE$998,22,FALSE)</f>
        <v>#DIV/0!</v>
      </c>
    </row>
    <row r="49" spans="1:27" ht="14.4" hidden="1" thickTop="1" x14ac:dyDescent="0.3">
      <c r="A49" s="51" t="e">
        <f>VLOOKUP($M49,CornerStats!$A$3:$AE$998,5,FALSE)</f>
        <v>#DIV/0!</v>
      </c>
      <c r="B49" s="51" t="e">
        <f>VLOOKUP($M49,CornerStats!$A$3:$AE$998,6,FALSE)</f>
        <v>#DIV/0!</v>
      </c>
      <c r="C49" s="51" t="e">
        <f>VLOOKUP($M49,CornerStats!$A$3:$AE$998,8,FALSE)</f>
        <v>#DIV/0!</v>
      </c>
      <c r="D49" s="51" t="e">
        <f>VLOOKUP($M49,CornerStats!$A$3:$AE$998,9,FALSE)</f>
        <v>#DIV/0!</v>
      </c>
      <c r="E49" s="60" t="e">
        <f>VLOOKUP($M49,CornerStats!$A$3:$AE$998,11,FALSE)</f>
        <v>#DIV/0!</v>
      </c>
      <c r="F49" s="60" t="e">
        <f>VLOOKUP($M49,CornerStats!$A$3:$AE$998,12,FALSE)</f>
        <v>#DIV/0!</v>
      </c>
      <c r="G49" s="57" t="e">
        <f>VLOOKUP($M49,CornerStats!$A$3:$AE$998,14,FALSE)</f>
        <v>#DIV/0!</v>
      </c>
      <c r="H49" s="57" t="e">
        <f>VLOOKUP($M49,CornerStats!$A$3:$AE$998,15,FALSE)</f>
        <v>#DIV/0!</v>
      </c>
      <c r="I49" s="57" t="e">
        <f>VLOOKUP($M49,CornerStats!$A$3:$AE$998,17,FALSE)</f>
        <v>#DIV/0!</v>
      </c>
      <c r="J49" s="57" t="e">
        <f>VLOOKUP($M49,CornerStats!$A$3:$AE$998,18,FALSE)</f>
        <v>#DIV/0!</v>
      </c>
      <c r="K49" s="57" t="e">
        <f>VLOOKUP($M49,CornerStats!$A$3:$AE$998,20,FALSE)</f>
        <v>#DIV/0!</v>
      </c>
      <c r="L49" s="57" t="e">
        <f>VLOOKUP($M49,CornerStats!$A$3:$AE$998,21,FALSE)</f>
        <v>#DIV/0!</v>
      </c>
      <c r="M49" s="53" t="str">
        <f>Fixtures!A45</f>
        <v>Central Coast Mariners</v>
      </c>
      <c r="N49" s="54">
        <f>Fixtures!D45</f>
        <v>43485</v>
      </c>
      <c r="O49" s="53" t="str">
        <f>Fixtures!B45</f>
        <v>Brisbane Roar</v>
      </c>
      <c r="P49" s="51" t="e">
        <f>VLOOKUP($O49,CornerStats!$A$3:$AE$998,5,FALSE)</f>
        <v>#DIV/0!</v>
      </c>
      <c r="Q49" s="51" t="e">
        <f>VLOOKUP($O49,CornerStats!$A$3:$AE$998,7,FALSE)</f>
        <v>#DIV/0!</v>
      </c>
      <c r="R49" s="51" t="e">
        <f>VLOOKUP($O49,CornerStats!$A$3:$AE$998,8,FALSE)</f>
        <v>#DIV/0!</v>
      </c>
      <c r="S49" s="51" t="e">
        <f>VLOOKUP($O49,CornerStats!$A$3:$AE$998,10,FALSE)</f>
        <v>#DIV/0!</v>
      </c>
      <c r="T49" s="60" t="e">
        <f>VLOOKUP($O49,CornerStats!$A$3:$AE$998,11,FALSE)</f>
        <v>#DIV/0!</v>
      </c>
      <c r="U49" s="60" t="e">
        <f>VLOOKUP($O49,CornerStats!$A$3:$AE$998,13,FALSE)</f>
        <v>#DIV/0!</v>
      </c>
      <c r="V49" s="57" t="e">
        <f>VLOOKUP($O49,CornerStats!$A$3:$AE$998,14,FALSE)</f>
        <v>#DIV/0!</v>
      </c>
      <c r="W49" s="57" t="e">
        <f>VLOOKUP($O49,CornerStats!$A$3:$AE$998,16,FALSE)</f>
        <v>#DIV/0!</v>
      </c>
      <c r="X49" s="57" t="e">
        <f>VLOOKUP($O49,CornerStats!$A$3:$AE$998,17,FALSE)</f>
        <v>#DIV/0!</v>
      </c>
      <c r="Y49" s="57" t="e">
        <f>VLOOKUP($O49,CornerStats!$A$3:$AE$998,19,FALSE)</f>
        <v>#DIV/0!</v>
      </c>
      <c r="Z49" s="57" t="e">
        <f>VLOOKUP($O49,CornerStats!$A$3:$AE$998,20,FALSE)</f>
        <v>#DIV/0!</v>
      </c>
      <c r="AA49" s="57" t="e">
        <f>VLOOKUP($O49,CornerStats!$A$3:$AE$998,22,FALSE)</f>
        <v>#DIV/0!</v>
      </c>
    </row>
    <row r="50" spans="1:27" ht="14.4" hidden="1" thickTop="1" x14ac:dyDescent="0.3">
      <c r="A50" s="51" t="e">
        <f>VLOOKUP($M50,CornerStats!$A$3:$AE$998,5,FALSE)</f>
        <v>#N/A</v>
      </c>
      <c r="B50" s="51" t="e">
        <f>VLOOKUP($M50,CornerStats!$A$3:$AE$998,6,FALSE)</f>
        <v>#N/A</v>
      </c>
      <c r="C50" s="51" t="e">
        <f>VLOOKUP($M50,CornerStats!$A$3:$AE$998,8,FALSE)</f>
        <v>#N/A</v>
      </c>
      <c r="D50" s="51" t="e">
        <f>VLOOKUP($M50,CornerStats!$A$3:$AE$998,9,FALSE)</f>
        <v>#N/A</v>
      </c>
      <c r="E50" s="60" t="e">
        <f>VLOOKUP($M50,CornerStats!$A$3:$AE$998,11,FALSE)</f>
        <v>#N/A</v>
      </c>
      <c r="F50" s="60" t="e">
        <f>VLOOKUP($M50,CornerStats!$A$3:$AE$998,12,FALSE)</f>
        <v>#N/A</v>
      </c>
      <c r="G50" s="57" t="e">
        <f>VLOOKUP($M50,CornerStats!$A$3:$AE$998,14,FALSE)</f>
        <v>#N/A</v>
      </c>
      <c r="H50" s="57" t="e">
        <f>VLOOKUP($M50,CornerStats!$A$3:$AE$998,15,FALSE)</f>
        <v>#N/A</v>
      </c>
      <c r="I50" s="57" t="e">
        <f>VLOOKUP($M50,CornerStats!$A$3:$AE$998,17,FALSE)</f>
        <v>#N/A</v>
      </c>
      <c r="J50" s="57" t="e">
        <f>VLOOKUP($M50,CornerStats!$A$3:$AE$998,18,FALSE)</f>
        <v>#N/A</v>
      </c>
      <c r="K50" s="57" t="e">
        <f>VLOOKUP($M50,CornerStats!$A$3:$AE$998,20,FALSE)</f>
        <v>#N/A</v>
      </c>
      <c r="L50" s="57" t="e">
        <f>VLOOKUP($M50,CornerStats!$A$3:$AE$998,21,FALSE)</f>
        <v>#N/A</v>
      </c>
      <c r="M50" s="53" t="str">
        <f>Fixtures!A46</f>
        <v>AEK Athens</v>
      </c>
      <c r="N50" s="54">
        <f>Fixtures!D46</f>
        <v>43485</v>
      </c>
      <c r="O50" s="53" t="str">
        <f>Fixtures!B46</f>
        <v>Asteras Tripolis</v>
      </c>
      <c r="P50" s="51" t="e">
        <f>VLOOKUP($O50,CornerStats!$A$3:$AE$998,5,FALSE)</f>
        <v>#N/A</v>
      </c>
      <c r="Q50" s="51" t="e">
        <f>VLOOKUP($O50,CornerStats!$A$3:$AE$998,7,FALSE)</f>
        <v>#N/A</v>
      </c>
      <c r="R50" s="51" t="e">
        <f>VLOOKUP($O50,CornerStats!$A$3:$AE$998,8,FALSE)</f>
        <v>#N/A</v>
      </c>
      <c r="S50" s="51" t="e">
        <f>VLOOKUP($O50,CornerStats!$A$3:$AE$998,10,FALSE)</f>
        <v>#N/A</v>
      </c>
      <c r="T50" s="60" t="e">
        <f>VLOOKUP($O50,CornerStats!$A$3:$AE$998,11,FALSE)</f>
        <v>#N/A</v>
      </c>
      <c r="U50" s="60" t="e">
        <f>VLOOKUP($O50,CornerStats!$A$3:$AE$998,13,FALSE)</f>
        <v>#N/A</v>
      </c>
      <c r="V50" s="57" t="e">
        <f>VLOOKUP($O50,CornerStats!$A$3:$AE$998,14,FALSE)</f>
        <v>#N/A</v>
      </c>
      <c r="W50" s="57" t="e">
        <f>VLOOKUP($O50,CornerStats!$A$3:$AE$998,16,FALSE)</f>
        <v>#N/A</v>
      </c>
      <c r="X50" s="57" t="e">
        <f>VLOOKUP($O50,CornerStats!$A$3:$AE$998,17,FALSE)</f>
        <v>#N/A</v>
      </c>
      <c r="Y50" s="57" t="e">
        <f>VLOOKUP($O50,CornerStats!$A$3:$AE$998,19,FALSE)</f>
        <v>#N/A</v>
      </c>
      <c r="Z50" s="57" t="e">
        <f>VLOOKUP($O50,CornerStats!$A$3:$AE$998,20,FALSE)</f>
        <v>#N/A</v>
      </c>
      <c r="AA50" s="57" t="e">
        <f>VLOOKUP($O50,CornerStats!$A$3:$AE$998,22,FALSE)</f>
        <v>#N/A</v>
      </c>
    </row>
    <row r="51" spans="1:27" ht="14.4" hidden="1" thickTop="1" x14ac:dyDescent="0.3">
      <c r="A51" s="51" t="e">
        <f>VLOOKUP($M51,CornerStats!$A$3:$AE$998,5,FALSE)</f>
        <v>#N/A</v>
      </c>
      <c r="B51" s="51" t="e">
        <f>VLOOKUP($M51,CornerStats!$A$3:$AE$998,6,FALSE)</f>
        <v>#N/A</v>
      </c>
      <c r="C51" s="51" t="e">
        <f>VLOOKUP($M51,CornerStats!$A$3:$AE$998,8,FALSE)</f>
        <v>#N/A</v>
      </c>
      <c r="D51" s="51" t="e">
        <f>VLOOKUP($M51,CornerStats!$A$3:$AE$998,9,FALSE)</f>
        <v>#N/A</v>
      </c>
      <c r="E51" s="60" t="e">
        <f>VLOOKUP($M51,CornerStats!$A$3:$AE$998,11,FALSE)</f>
        <v>#N/A</v>
      </c>
      <c r="F51" s="60" t="e">
        <f>VLOOKUP($M51,CornerStats!$A$3:$AE$998,12,FALSE)</f>
        <v>#N/A</v>
      </c>
      <c r="G51" s="57" t="e">
        <f>VLOOKUP($M51,CornerStats!$A$3:$AE$998,14,FALSE)</f>
        <v>#N/A</v>
      </c>
      <c r="H51" s="57" t="e">
        <f>VLOOKUP($M51,CornerStats!$A$3:$AE$998,15,FALSE)</f>
        <v>#N/A</v>
      </c>
      <c r="I51" s="57" t="e">
        <f>VLOOKUP($M51,CornerStats!$A$3:$AE$998,17,FALSE)</f>
        <v>#N/A</v>
      </c>
      <c r="J51" s="57" t="e">
        <f>VLOOKUP($M51,CornerStats!$A$3:$AE$998,18,FALSE)</f>
        <v>#N/A</v>
      </c>
      <c r="K51" s="57" t="e">
        <f>VLOOKUP($M51,CornerStats!$A$3:$AE$998,20,FALSE)</f>
        <v>#N/A</v>
      </c>
      <c r="L51" s="57" t="e">
        <f>VLOOKUP($M51,CornerStats!$A$3:$AE$998,21,FALSE)</f>
        <v>#N/A</v>
      </c>
      <c r="M51" s="53" t="str">
        <f>Fixtures!A47</f>
        <v>Larissa</v>
      </c>
      <c r="N51" s="54">
        <f>Fixtures!D47</f>
        <v>43485</v>
      </c>
      <c r="O51" s="53" t="str">
        <f>Fixtures!B47</f>
        <v>Aris</v>
      </c>
      <c r="P51" s="51" t="e">
        <f>VLOOKUP($O51,CornerStats!$A$3:$AE$998,5,FALSE)</f>
        <v>#N/A</v>
      </c>
      <c r="Q51" s="51" t="e">
        <f>VLOOKUP($O51,CornerStats!$A$3:$AE$998,7,FALSE)</f>
        <v>#N/A</v>
      </c>
      <c r="R51" s="51" t="e">
        <f>VLOOKUP($O51,CornerStats!$A$3:$AE$998,8,FALSE)</f>
        <v>#N/A</v>
      </c>
      <c r="S51" s="51" t="e">
        <f>VLOOKUP($O51,CornerStats!$A$3:$AE$998,10,FALSE)</f>
        <v>#N/A</v>
      </c>
      <c r="T51" s="60" t="e">
        <f>VLOOKUP($O51,CornerStats!$A$3:$AE$998,11,FALSE)</f>
        <v>#N/A</v>
      </c>
      <c r="U51" s="60" t="e">
        <f>VLOOKUP($O51,CornerStats!$A$3:$AE$998,13,FALSE)</f>
        <v>#N/A</v>
      </c>
      <c r="V51" s="57" t="e">
        <f>VLOOKUP($O51,CornerStats!$A$3:$AE$998,14,FALSE)</f>
        <v>#N/A</v>
      </c>
      <c r="W51" s="57" t="e">
        <f>VLOOKUP($O51,CornerStats!$A$3:$AE$998,16,FALSE)</f>
        <v>#N/A</v>
      </c>
      <c r="X51" s="57" t="e">
        <f>VLOOKUP($O51,CornerStats!$A$3:$AE$998,17,FALSE)</f>
        <v>#N/A</v>
      </c>
      <c r="Y51" s="57" t="e">
        <f>VLOOKUP($O51,CornerStats!$A$3:$AE$998,19,FALSE)</f>
        <v>#N/A</v>
      </c>
      <c r="Z51" s="57" t="e">
        <f>VLOOKUP($O51,CornerStats!$A$3:$AE$998,20,FALSE)</f>
        <v>#N/A</v>
      </c>
      <c r="AA51" s="57" t="e">
        <f>VLOOKUP($O51,CornerStats!$A$3:$AE$998,22,FALSE)</f>
        <v>#N/A</v>
      </c>
    </row>
    <row r="52" spans="1:27" ht="14.4" hidden="1" thickTop="1" x14ac:dyDescent="0.3">
      <c r="A52" s="51" t="e">
        <f>VLOOKUP($M52,CornerStats!$A$3:$AE$998,5,FALSE)</f>
        <v>#N/A</v>
      </c>
      <c r="B52" s="51" t="e">
        <f>VLOOKUP($M52,CornerStats!$A$3:$AE$998,6,FALSE)</f>
        <v>#N/A</v>
      </c>
      <c r="C52" s="51" t="e">
        <f>VLOOKUP($M52,CornerStats!$A$3:$AE$998,8,FALSE)</f>
        <v>#N/A</v>
      </c>
      <c r="D52" s="51" t="e">
        <f>VLOOKUP($M52,CornerStats!$A$3:$AE$998,9,FALSE)</f>
        <v>#N/A</v>
      </c>
      <c r="E52" s="60" t="e">
        <f>VLOOKUP($M52,CornerStats!$A$3:$AE$998,11,FALSE)</f>
        <v>#N/A</v>
      </c>
      <c r="F52" s="60" t="e">
        <f>VLOOKUP($M52,CornerStats!$A$3:$AE$998,12,FALSE)</f>
        <v>#N/A</v>
      </c>
      <c r="G52" s="57" t="e">
        <f>VLOOKUP($M52,CornerStats!$A$3:$AE$998,14,FALSE)</f>
        <v>#N/A</v>
      </c>
      <c r="H52" s="57" t="e">
        <f>VLOOKUP($M52,CornerStats!$A$3:$AE$998,15,FALSE)</f>
        <v>#N/A</v>
      </c>
      <c r="I52" s="57" t="e">
        <f>VLOOKUP($M52,CornerStats!$A$3:$AE$998,17,FALSE)</f>
        <v>#N/A</v>
      </c>
      <c r="J52" s="57" t="e">
        <f>VLOOKUP($M52,CornerStats!$A$3:$AE$998,18,FALSE)</f>
        <v>#N/A</v>
      </c>
      <c r="K52" s="57" t="e">
        <f>VLOOKUP($M52,CornerStats!$A$3:$AE$998,20,FALSE)</f>
        <v>#N/A</v>
      </c>
      <c r="L52" s="57" t="e">
        <f>VLOOKUP($M52,CornerStats!$A$3:$AE$998,21,FALSE)</f>
        <v>#N/A</v>
      </c>
      <c r="M52" s="53" t="str">
        <f>Fixtures!A48</f>
        <v>Xanthi</v>
      </c>
      <c r="N52" s="54">
        <f>Fixtures!D48</f>
        <v>43485</v>
      </c>
      <c r="O52" s="53" t="str">
        <f>Fixtures!B48</f>
        <v>Atromitos</v>
      </c>
      <c r="P52" s="51" t="e">
        <f>VLOOKUP($O52,CornerStats!$A$3:$AE$998,5,FALSE)</f>
        <v>#N/A</v>
      </c>
      <c r="Q52" s="51" t="e">
        <f>VLOOKUP($O52,CornerStats!$A$3:$AE$998,7,FALSE)</f>
        <v>#N/A</v>
      </c>
      <c r="R52" s="51" t="e">
        <f>VLOOKUP($O52,CornerStats!$A$3:$AE$998,8,FALSE)</f>
        <v>#N/A</v>
      </c>
      <c r="S52" s="51" t="e">
        <f>VLOOKUP($O52,CornerStats!$A$3:$AE$998,10,FALSE)</f>
        <v>#N/A</v>
      </c>
      <c r="T52" s="60" t="e">
        <f>VLOOKUP($O52,CornerStats!$A$3:$AE$998,11,FALSE)</f>
        <v>#N/A</v>
      </c>
      <c r="U52" s="60" t="e">
        <f>VLOOKUP($O52,CornerStats!$A$3:$AE$998,13,FALSE)</f>
        <v>#N/A</v>
      </c>
      <c r="V52" s="57" t="e">
        <f>VLOOKUP($O52,CornerStats!$A$3:$AE$998,14,FALSE)</f>
        <v>#N/A</v>
      </c>
      <c r="W52" s="57" t="e">
        <f>VLOOKUP($O52,CornerStats!$A$3:$AE$998,16,FALSE)</f>
        <v>#N/A</v>
      </c>
      <c r="X52" s="57" t="e">
        <f>VLOOKUP($O52,CornerStats!$A$3:$AE$998,17,FALSE)</f>
        <v>#N/A</v>
      </c>
      <c r="Y52" s="57" t="e">
        <f>VLOOKUP($O52,CornerStats!$A$3:$AE$998,19,FALSE)</f>
        <v>#N/A</v>
      </c>
      <c r="Z52" s="57" t="e">
        <f>VLOOKUP($O52,CornerStats!$A$3:$AE$998,20,FALSE)</f>
        <v>#N/A</v>
      </c>
      <c r="AA52" s="57" t="e">
        <f>VLOOKUP($O52,CornerStats!$A$3:$AE$998,22,FALSE)</f>
        <v>#N/A</v>
      </c>
    </row>
    <row r="53" spans="1:27" ht="14.4" hidden="1" thickTop="1" x14ac:dyDescent="0.3">
      <c r="A53" s="51" t="e">
        <f>VLOOKUP($M53,CornerStats!$A$3:$AE$998,5,FALSE)</f>
        <v>#N/A</v>
      </c>
      <c r="B53" s="51" t="e">
        <f>VLOOKUP($M53,CornerStats!$A$3:$AE$998,6,FALSE)</f>
        <v>#N/A</v>
      </c>
      <c r="C53" s="51" t="e">
        <f>VLOOKUP($M53,CornerStats!$A$3:$AE$998,8,FALSE)</f>
        <v>#N/A</v>
      </c>
      <c r="D53" s="51" t="e">
        <f>VLOOKUP($M53,CornerStats!$A$3:$AE$998,9,FALSE)</f>
        <v>#N/A</v>
      </c>
      <c r="E53" s="60" t="e">
        <f>VLOOKUP($M53,CornerStats!$A$3:$AE$998,11,FALSE)</f>
        <v>#N/A</v>
      </c>
      <c r="F53" s="60" t="e">
        <f>VLOOKUP($M53,CornerStats!$A$3:$AE$998,12,FALSE)</f>
        <v>#N/A</v>
      </c>
      <c r="G53" s="57" t="e">
        <f>VLOOKUP($M53,CornerStats!$A$3:$AE$998,14,FALSE)</f>
        <v>#N/A</v>
      </c>
      <c r="H53" s="57" t="e">
        <f>VLOOKUP($M53,CornerStats!$A$3:$AE$998,15,FALSE)</f>
        <v>#N/A</v>
      </c>
      <c r="I53" s="57" t="e">
        <f>VLOOKUP($M53,CornerStats!$A$3:$AE$998,17,FALSE)</f>
        <v>#N/A</v>
      </c>
      <c r="J53" s="57" t="e">
        <f>VLOOKUP($M53,CornerStats!$A$3:$AE$998,18,FALSE)</f>
        <v>#N/A</v>
      </c>
      <c r="K53" s="57" t="e">
        <f>VLOOKUP($M53,CornerStats!$A$3:$AE$998,20,FALSE)</f>
        <v>#N/A</v>
      </c>
      <c r="L53" s="57" t="e">
        <f>VLOOKUP($M53,CornerStats!$A$3:$AE$998,21,FALSE)</f>
        <v>#N/A</v>
      </c>
      <c r="M53" s="53" t="str">
        <f>Fixtures!A49</f>
        <v>OFI</v>
      </c>
      <c r="N53" s="54">
        <f>Fixtures!D49</f>
        <v>43485</v>
      </c>
      <c r="O53" s="53" t="str">
        <f>Fixtures!B49</f>
        <v>Panaitolikos</v>
      </c>
      <c r="P53" s="51" t="e">
        <f>VLOOKUP($O53,CornerStats!$A$3:$AE$998,5,FALSE)</f>
        <v>#N/A</v>
      </c>
      <c r="Q53" s="51" t="e">
        <f>VLOOKUP($O53,CornerStats!$A$3:$AE$998,7,FALSE)</f>
        <v>#N/A</v>
      </c>
      <c r="R53" s="51" t="e">
        <f>VLOOKUP($O53,CornerStats!$A$3:$AE$998,8,FALSE)</f>
        <v>#N/A</v>
      </c>
      <c r="S53" s="51" t="e">
        <f>VLOOKUP($O53,CornerStats!$A$3:$AE$998,10,FALSE)</f>
        <v>#N/A</v>
      </c>
      <c r="T53" s="60" t="e">
        <f>VLOOKUP($O53,CornerStats!$A$3:$AE$998,11,FALSE)</f>
        <v>#N/A</v>
      </c>
      <c r="U53" s="60" t="e">
        <f>VLOOKUP($O53,CornerStats!$A$3:$AE$998,13,FALSE)</f>
        <v>#N/A</v>
      </c>
      <c r="V53" s="57" t="e">
        <f>VLOOKUP($O53,CornerStats!$A$3:$AE$998,14,FALSE)</f>
        <v>#N/A</v>
      </c>
      <c r="W53" s="57" t="e">
        <f>VLOOKUP($O53,CornerStats!$A$3:$AE$998,16,FALSE)</f>
        <v>#N/A</v>
      </c>
      <c r="X53" s="57" t="e">
        <f>VLOOKUP($O53,CornerStats!$A$3:$AE$998,17,FALSE)</f>
        <v>#N/A</v>
      </c>
      <c r="Y53" s="57" t="e">
        <f>VLOOKUP($O53,CornerStats!$A$3:$AE$998,19,FALSE)</f>
        <v>#N/A</v>
      </c>
      <c r="Z53" s="57" t="e">
        <f>VLOOKUP($O53,CornerStats!$A$3:$AE$998,20,FALSE)</f>
        <v>#N/A</v>
      </c>
      <c r="AA53" s="57" t="e">
        <f>VLOOKUP($O53,CornerStats!$A$3:$AE$998,22,FALSE)</f>
        <v>#N/A</v>
      </c>
    </row>
    <row r="54" spans="1:27" ht="14.4" hidden="1" thickTop="1" x14ac:dyDescent="0.3">
      <c r="A54" s="51" t="e">
        <f>VLOOKUP($M54,CornerStats!$A$3:$AE$998,5,FALSE)</f>
        <v>#N/A</v>
      </c>
      <c r="B54" s="51" t="e">
        <f>VLOOKUP($M54,CornerStats!$A$3:$AE$998,6,FALSE)</f>
        <v>#N/A</v>
      </c>
      <c r="C54" s="51" t="e">
        <f>VLOOKUP($M54,CornerStats!$A$3:$AE$998,8,FALSE)</f>
        <v>#N/A</v>
      </c>
      <c r="D54" s="51" t="e">
        <f>VLOOKUP($M54,CornerStats!$A$3:$AE$998,9,FALSE)</f>
        <v>#N/A</v>
      </c>
      <c r="E54" s="60" t="e">
        <f>VLOOKUP($M54,CornerStats!$A$3:$AE$998,11,FALSE)</f>
        <v>#N/A</v>
      </c>
      <c r="F54" s="60" t="e">
        <f>VLOOKUP($M54,CornerStats!$A$3:$AE$998,12,FALSE)</f>
        <v>#N/A</v>
      </c>
      <c r="G54" s="57" t="e">
        <f>VLOOKUP($M54,CornerStats!$A$3:$AE$998,14,FALSE)</f>
        <v>#N/A</v>
      </c>
      <c r="H54" s="57" t="e">
        <f>VLOOKUP($M54,CornerStats!$A$3:$AE$998,15,FALSE)</f>
        <v>#N/A</v>
      </c>
      <c r="I54" s="57" t="e">
        <f>VLOOKUP($M54,CornerStats!$A$3:$AE$998,17,FALSE)</f>
        <v>#N/A</v>
      </c>
      <c r="J54" s="57" t="e">
        <f>VLOOKUP($M54,CornerStats!$A$3:$AE$998,18,FALSE)</f>
        <v>#N/A</v>
      </c>
      <c r="K54" s="57" t="e">
        <f>VLOOKUP($M54,CornerStats!$A$3:$AE$998,20,FALSE)</f>
        <v>#N/A</v>
      </c>
      <c r="L54" s="57" t="e">
        <f>VLOOKUP($M54,CornerStats!$A$3:$AE$998,21,FALSE)</f>
        <v>#N/A</v>
      </c>
      <c r="M54" s="53" t="str">
        <f>Fixtures!A50</f>
        <v>Gent</v>
      </c>
      <c r="N54" s="54">
        <f>Fixtures!D50</f>
        <v>43485</v>
      </c>
      <c r="O54" s="53" t="str">
        <f>Fixtures!B50</f>
        <v>Anderlecht</v>
      </c>
      <c r="P54" s="51" t="e">
        <f>VLOOKUP($O54,CornerStats!$A$3:$AE$998,5,FALSE)</f>
        <v>#N/A</v>
      </c>
      <c r="Q54" s="51" t="e">
        <f>VLOOKUP($O54,CornerStats!$A$3:$AE$998,7,FALSE)</f>
        <v>#N/A</v>
      </c>
      <c r="R54" s="51" t="e">
        <f>VLOOKUP($O54,CornerStats!$A$3:$AE$998,8,FALSE)</f>
        <v>#N/A</v>
      </c>
      <c r="S54" s="51" t="e">
        <f>VLOOKUP($O54,CornerStats!$A$3:$AE$998,10,FALSE)</f>
        <v>#N/A</v>
      </c>
      <c r="T54" s="60" t="e">
        <f>VLOOKUP($O54,CornerStats!$A$3:$AE$998,11,FALSE)</f>
        <v>#N/A</v>
      </c>
      <c r="U54" s="60" t="e">
        <f>VLOOKUP($O54,CornerStats!$A$3:$AE$998,13,FALSE)</f>
        <v>#N/A</v>
      </c>
      <c r="V54" s="57" t="e">
        <f>VLOOKUP($O54,CornerStats!$A$3:$AE$998,14,FALSE)</f>
        <v>#N/A</v>
      </c>
      <c r="W54" s="57" t="e">
        <f>VLOOKUP($O54,CornerStats!$A$3:$AE$998,16,FALSE)</f>
        <v>#N/A</v>
      </c>
      <c r="X54" s="57" t="e">
        <f>VLOOKUP($O54,CornerStats!$A$3:$AE$998,17,FALSE)</f>
        <v>#N/A</v>
      </c>
      <c r="Y54" s="57" t="e">
        <f>VLOOKUP($O54,CornerStats!$A$3:$AE$998,19,FALSE)</f>
        <v>#N/A</v>
      </c>
      <c r="Z54" s="57" t="e">
        <f>VLOOKUP($O54,CornerStats!$A$3:$AE$998,20,FALSE)</f>
        <v>#N/A</v>
      </c>
      <c r="AA54" s="57" t="e">
        <f>VLOOKUP($O54,CornerStats!$A$3:$AE$998,22,FALSE)</f>
        <v>#N/A</v>
      </c>
    </row>
    <row r="55" spans="1:27" ht="14.4" hidden="1" thickTop="1" x14ac:dyDescent="0.3">
      <c r="A55" s="51" t="e">
        <f>VLOOKUP($M55,CornerStats!$A$3:$AE$998,5,FALSE)</f>
        <v>#N/A</v>
      </c>
      <c r="B55" s="51" t="e">
        <f>VLOOKUP($M55,CornerStats!$A$3:$AE$998,6,FALSE)</f>
        <v>#N/A</v>
      </c>
      <c r="C55" s="51" t="e">
        <f>VLOOKUP($M55,CornerStats!$A$3:$AE$998,8,FALSE)</f>
        <v>#N/A</v>
      </c>
      <c r="D55" s="51" t="e">
        <f>VLOOKUP($M55,CornerStats!$A$3:$AE$998,9,FALSE)</f>
        <v>#N/A</v>
      </c>
      <c r="E55" s="60" t="e">
        <f>VLOOKUP($M55,CornerStats!$A$3:$AE$998,11,FALSE)</f>
        <v>#N/A</v>
      </c>
      <c r="F55" s="60" t="e">
        <f>VLOOKUP($M55,CornerStats!$A$3:$AE$998,12,FALSE)</f>
        <v>#N/A</v>
      </c>
      <c r="G55" s="57" t="e">
        <f>VLOOKUP($M55,CornerStats!$A$3:$AE$998,14,FALSE)</f>
        <v>#N/A</v>
      </c>
      <c r="H55" s="57" t="e">
        <f>VLOOKUP($M55,CornerStats!$A$3:$AE$998,15,FALSE)</f>
        <v>#N/A</v>
      </c>
      <c r="I55" s="57" t="e">
        <f>VLOOKUP($M55,CornerStats!$A$3:$AE$998,17,FALSE)</f>
        <v>#N/A</v>
      </c>
      <c r="J55" s="57" t="e">
        <f>VLOOKUP($M55,CornerStats!$A$3:$AE$998,18,FALSE)</f>
        <v>#N/A</v>
      </c>
      <c r="K55" s="57" t="e">
        <f>VLOOKUP($M55,CornerStats!$A$3:$AE$998,20,FALSE)</f>
        <v>#N/A</v>
      </c>
      <c r="L55" s="57" t="e">
        <f>VLOOKUP($M55,CornerStats!$A$3:$AE$998,21,FALSE)</f>
        <v>#N/A</v>
      </c>
      <c r="M55" s="53" t="str">
        <f>Fixtures!A51</f>
        <v>Royal Excel Mouscron</v>
      </c>
      <c r="N55" s="54">
        <f>Fixtures!D51</f>
        <v>43485</v>
      </c>
      <c r="O55" s="53" t="str">
        <f>Fixtures!B51</f>
        <v>KV Oostende</v>
      </c>
      <c r="P55" s="51" t="e">
        <f>VLOOKUP($O55,CornerStats!$A$3:$AE$998,5,FALSE)</f>
        <v>#N/A</v>
      </c>
      <c r="Q55" s="51" t="e">
        <f>VLOOKUP($O55,CornerStats!$A$3:$AE$998,7,FALSE)</f>
        <v>#N/A</v>
      </c>
      <c r="R55" s="51" t="e">
        <f>VLOOKUP($O55,CornerStats!$A$3:$AE$998,8,FALSE)</f>
        <v>#N/A</v>
      </c>
      <c r="S55" s="51" t="e">
        <f>VLOOKUP($O55,CornerStats!$A$3:$AE$998,10,FALSE)</f>
        <v>#N/A</v>
      </c>
      <c r="T55" s="60" t="e">
        <f>VLOOKUP($O55,CornerStats!$A$3:$AE$998,11,FALSE)</f>
        <v>#N/A</v>
      </c>
      <c r="U55" s="60" t="e">
        <f>VLOOKUP($O55,CornerStats!$A$3:$AE$998,13,FALSE)</f>
        <v>#N/A</v>
      </c>
      <c r="V55" s="57" t="e">
        <f>VLOOKUP($O55,CornerStats!$A$3:$AE$998,14,FALSE)</f>
        <v>#N/A</v>
      </c>
      <c r="W55" s="57" t="e">
        <f>VLOOKUP($O55,CornerStats!$A$3:$AE$998,16,FALSE)</f>
        <v>#N/A</v>
      </c>
      <c r="X55" s="57" t="e">
        <f>VLOOKUP($O55,CornerStats!$A$3:$AE$998,17,FALSE)</f>
        <v>#N/A</v>
      </c>
      <c r="Y55" s="57" t="e">
        <f>VLOOKUP($O55,CornerStats!$A$3:$AE$998,19,FALSE)</f>
        <v>#N/A</v>
      </c>
      <c r="Z55" s="57" t="e">
        <f>VLOOKUP($O55,CornerStats!$A$3:$AE$998,20,FALSE)</f>
        <v>#N/A</v>
      </c>
      <c r="AA55" s="57" t="e">
        <f>VLOOKUP($O55,CornerStats!$A$3:$AE$998,22,FALSE)</f>
        <v>#N/A</v>
      </c>
    </row>
    <row r="56" spans="1:27" ht="14.4" hidden="1" thickTop="1" x14ac:dyDescent="0.3">
      <c r="A56" s="51">
        <f>VLOOKUP($M56,CornerStats!$A$3:$AE$998,5,FALSE)</f>
        <v>10.684210526315789</v>
      </c>
      <c r="B56" s="51">
        <f>VLOOKUP($M56,CornerStats!$A$3:$AE$998,6,FALSE)</f>
        <v>10.6</v>
      </c>
      <c r="C56" s="51">
        <f>VLOOKUP($M56,CornerStats!$A$3:$AE$998,8,FALSE)</f>
        <v>7.1578947368421053</v>
      </c>
      <c r="D56" s="51">
        <f>VLOOKUP($M56,CornerStats!$A$3:$AE$998,9,FALSE)</f>
        <v>7.4</v>
      </c>
      <c r="E56" s="60">
        <f>VLOOKUP($M56,CornerStats!$A$3:$AE$998,11,FALSE)</f>
        <v>3.5263157894736841</v>
      </c>
      <c r="F56" s="60">
        <f>VLOOKUP($M56,CornerStats!$A$3:$AE$998,12,FALSE)</f>
        <v>3.2</v>
      </c>
      <c r="G56" s="57">
        <f>VLOOKUP($M56,CornerStats!$A$3:$AE$998,14,FALSE)</f>
        <v>0.73684210526315785</v>
      </c>
      <c r="H56" s="57">
        <f>VLOOKUP($M56,CornerStats!$A$3:$AE$998,15,FALSE)</f>
        <v>0.8</v>
      </c>
      <c r="I56" s="57">
        <f>VLOOKUP($M56,CornerStats!$A$3:$AE$998,17,FALSE)</f>
        <v>0.47368421052631576</v>
      </c>
      <c r="J56" s="57">
        <f>VLOOKUP($M56,CornerStats!$A$3:$AE$998,18,FALSE)</f>
        <v>0.4</v>
      </c>
      <c r="K56" s="57">
        <f>VLOOKUP($M56,CornerStats!$A$3:$AE$998,20,FALSE)</f>
        <v>0.63157894736842102</v>
      </c>
      <c r="L56" s="57">
        <f>VLOOKUP($M56,CornerStats!$A$3:$AE$998,21,FALSE)</f>
        <v>0.7</v>
      </c>
      <c r="M56" s="53" t="str">
        <f>Fixtures!A52</f>
        <v>Juventus</v>
      </c>
      <c r="N56" s="54">
        <f>Fixtures!D52</f>
        <v>43486</v>
      </c>
      <c r="O56" s="53" t="str">
        <f>Fixtures!B52</f>
        <v>Chievo</v>
      </c>
      <c r="P56" s="51">
        <f>VLOOKUP($O56,CornerStats!$A$3:$AE$998,5,FALSE)</f>
        <v>9.9473684210526319</v>
      </c>
      <c r="Q56" s="51">
        <f>VLOOKUP($O56,CornerStats!$A$3:$AE$998,7,FALSE)</f>
        <v>11.444444444444445</v>
      </c>
      <c r="R56" s="51">
        <f>VLOOKUP($O56,CornerStats!$A$3:$AE$998,8,FALSE)</f>
        <v>3.3157894736842106</v>
      </c>
      <c r="S56" s="51">
        <f>VLOOKUP($O56,CornerStats!$A$3:$AE$998,10,FALSE)</f>
        <v>3</v>
      </c>
      <c r="T56" s="60">
        <f>VLOOKUP($O56,CornerStats!$A$3:$AE$998,11,FALSE)</f>
        <v>6.6315789473684212</v>
      </c>
      <c r="U56" s="60">
        <f>VLOOKUP($O56,CornerStats!$A$3:$AE$998,13,FALSE)</f>
        <v>8.4444444444444446</v>
      </c>
      <c r="V56" s="57">
        <f>VLOOKUP($O56,CornerStats!$A$3:$AE$998,14,FALSE)</f>
        <v>0.68421052631578949</v>
      </c>
      <c r="W56" s="57">
        <f>VLOOKUP($O56,CornerStats!$A$3:$AE$998,16,FALSE)</f>
        <v>0.77777777777777779</v>
      </c>
      <c r="X56" s="57">
        <f>VLOOKUP($O56,CornerStats!$A$3:$AE$998,17,FALSE)</f>
        <v>0.36842105263157893</v>
      </c>
      <c r="Y56" s="57">
        <f>VLOOKUP($O56,CornerStats!$A$3:$AE$998,19,FALSE)</f>
        <v>0.44444444444444442</v>
      </c>
      <c r="Z56" s="57">
        <f>VLOOKUP($O56,CornerStats!$A$3:$AE$998,20,FALSE)</f>
        <v>0.84210526315789469</v>
      </c>
      <c r="AA56" s="57">
        <f>VLOOKUP($O56,CornerStats!$A$3:$AE$998,22,FALSE)</f>
        <v>0.77777777777777779</v>
      </c>
    </row>
    <row r="57" spans="1:27" ht="14.4" hidden="1" thickTop="1" x14ac:dyDescent="0.3">
      <c r="A57" s="51">
        <f>VLOOKUP($M57,CornerStats!$A$3:$AE$998,5,FALSE)</f>
        <v>10.578947368421053</v>
      </c>
      <c r="B57" s="51">
        <f>VLOOKUP($M57,CornerStats!$A$3:$AE$998,6,FALSE)</f>
        <v>11</v>
      </c>
      <c r="C57" s="51">
        <f>VLOOKUP($M57,CornerStats!$A$3:$AE$998,8,FALSE)</f>
        <v>4.8421052631578947</v>
      </c>
      <c r="D57" s="51">
        <f>VLOOKUP($M57,CornerStats!$A$3:$AE$998,9,FALSE)</f>
        <v>5.4</v>
      </c>
      <c r="E57" s="60">
        <f>VLOOKUP($M57,CornerStats!$A$3:$AE$998,11,FALSE)</f>
        <v>5.7368421052631575</v>
      </c>
      <c r="F57" s="60">
        <f>VLOOKUP($M57,CornerStats!$A$3:$AE$998,12,FALSE)</f>
        <v>5.6</v>
      </c>
      <c r="G57" s="57">
        <f>VLOOKUP($M57,CornerStats!$A$3:$AE$998,14,FALSE)</f>
        <v>0.73684210526315785</v>
      </c>
      <c r="H57" s="57">
        <f>VLOOKUP($M57,CornerStats!$A$3:$AE$998,15,FALSE)</f>
        <v>0.8</v>
      </c>
      <c r="I57" s="57">
        <f>VLOOKUP($M57,CornerStats!$A$3:$AE$998,17,FALSE)</f>
        <v>0.36842105263157893</v>
      </c>
      <c r="J57" s="57">
        <f>VLOOKUP($M57,CornerStats!$A$3:$AE$998,18,FALSE)</f>
        <v>0.5</v>
      </c>
      <c r="K57" s="57">
        <f>VLOOKUP($M57,CornerStats!$A$3:$AE$998,20,FALSE)</f>
        <v>0.68421052631578949</v>
      </c>
      <c r="L57" s="57">
        <f>VLOOKUP($M57,CornerStats!$A$3:$AE$998,21,FALSE)</f>
        <v>0.6</v>
      </c>
      <c r="M57" s="53" t="str">
        <f>Fixtures!A53</f>
        <v>Genoa</v>
      </c>
      <c r="N57" s="54">
        <f>Fixtures!D53</f>
        <v>43486</v>
      </c>
      <c r="O57" s="53" t="str">
        <f>Fixtures!B53</f>
        <v>Milan</v>
      </c>
      <c r="P57" s="51">
        <f>VLOOKUP($O57,CornerStats!$A$3:$AE$998,5,FALSE)</f>
        <v>11.105263157894736</v>
      </c>
      <c r="Q57" s="51">
        <f>VLOOKUP($O57,CornerStats!$A$3:$AE$998,7,FALSE)</f>
        <v>10.333333333333334</v>
      </c>
      <c r="R57" s="51">
        <f>VLOOKUP($O57,CornerStats!$A$3:$AE$998,8,FALSE)</f>
        <v>6.4736842105263159</v>
      </c>
      <c r="S57" s="51">
        <f>VLOOKUP($O57,CornerStats!$A$3:$AE$998,10,FALSE)</f>
        <v>5.1111111111111107</v>
      </c>
      <c r="T57" s="60">
        <f>VLOOKUP($O57,CornerStats!$A$3:$AE$998,11,FALSE)</f>
        <v>4.6315789473684212</v>
      </c>
      <c r="U57" s="60">
        <f>VLOOKUP($O57,CornerStats!$A$3:$AE$998,13,FALSE)</f>
        <v>5.2222222222222223</v>
      </c>
      <c r="V57" s="57">
        <f>VLOOKUP($O57,CornerStats!$A$3:$AE$998,14,FALSE)</f>
        <v>0.73684210526315785</v>
      </c>
      <c r="W57" s="57">
        <f>VLOOKUP($O57,CornerStats!$A$3:$AE$998,16,FALSE)</f>
        <v>0.77777777777777779</v>
      </c>
      <c r="X57" s="57">
        <f>VLOOKUP($O57,CornerStats!$A$3:$AE$998,17,FALSE)</f>
        <v>0.63157894736842102</v>
      </c>
      <c r="Y57" s="57">
        <f>VLOOKUP($O57,CornerStats!$A$3:$AE$998,19,FALSE)</f>
        <v>0.66666666666666663</v>
      </c>
      <c r="Z57" s="57">
        <f>VLOOKUP($O57,CornerStats!$A$3:$AE$998,20,FALSE)</f>
        <v>0.52631578947368418</v>
      </c>
      <c r="AA57" s="57">
        <f>VLOOKUP($O57,CornerStats!$A$3:$AE$998,22,FALSE)</f>
        <v>0.55555555555555558</v>
      </c>
    </row>
    <row r="58" spans="1:27" ht="14.4" hidden="1" thickTop="1" x14ac:dyDescent="0.3">
      <c r="A58" s="51">
        <f>VLOOKUP($M58,CornerStats!$A$3:$AE$998,5,FALSE)</f>
        <v>10.222222222222221</v>
      </c>
      <c r="B58" s="51">
        <f>VLOOKUP($M58,CornerStats!$A$3:$AE$998,6,FALSE)</f>
        <v>10.076923076923077</v>
      </c>
      <c r="C58" s="51">
        <f>VLOOKUP($M58,CornerStats!$A$3:$AE$998,8,FALSE)</f>
        <v>3.7407407407407409</v>
      </c>
      <c r="D58" s="51">
        <f>VLOOKUP($M58,CornerStats!$A$3:$AE$998,9,FALSE)</f>
        <v>4.1538461538461542</v>
      </c>
      <c r="E58" s="60">
        <f>VLOOKUP($M58,CornerStats!$A$3:$AE$998,11,FALSE)</f>
        <v>6.4814814814814818</v>
      </c>
      <c r="F58" s="60">
        <f>VLOOKUP($M58,CornerStats!$A$3:$AE$998,12,FALSE)</f>
        <v>5.9230769230769234</v>
      </c>
      <c r="G58" s="57">
        <f>VLOOKUP($M58,CornerStats!$A$3:$AE$998,14,FALSE)</f>
        <v>0.70370370370370372</v>
      </c>
      <c r="H58" s="57">
        <f>VLOOKUP($M58,CornerStats!$A$3:$AE$998,15,FALSE)</f>
        <v>0.61538461538461542</v>
      </c>
      <c r="I58" s="57">
        <f>VLOOKUP($M58,CornerStats!$A$3:$AE$998,17,FALSE)</f>
        <v>0.51851851851851849</v>
      </c>
      <c r="J58" s="57">
        <f>VLOOKUP($M58,CornerStats!$A$3:$AE$998,18,FALSE)</f>
        <v>0.53846153846153844</v>
      </c>
      <c r="K58" s="57">
        <f>VLOOKUP($M58,CornerStats!$A$3:$AE$998,20,FALSE)</f>
        <v>0.62962962962962965</v>
      </c>
      <c r="L58" s="57">
        <f>VLOOKUP($M58,CornerStats!$A$3:$AE$998,21,FALSE)</f>
        <v>0.46153846153846156</v>
      </c>
      <c r="M58" s="53" t="str">
        <f>Fixtures!A54</f>
        <v>Bolton Wanderers</v>
      </c>
      <c r="N58" s="54">
        <f>Fixtures!D54</f>
        <v>43486</v>
      </c>
      <c r="O58" s="53" t="str">
        <f>Fixtures!B54</f>
        <v>West Bromwich Albion</v>
      </c>
      <c r="P58" s="51">
        <f>VLOOKUP($O58,CornerStats!$A$3:$AE$998,5,FALSE)</f>
        <v>9.7777777777777786</v>
      </c>
      <c r="Q58" s="51">
        <f>VLOOKUP($O58,CornerStats!$A$3:$AE$998,7,FALSE)</f>
        <v>9.4615384615384617</v>
      </c>
      <c r="R58" s="51">
        <f>VLOOKUP($O58,CornerStats!$A$3:$AE$998,8,FALSE)</f>
        <v>4.8148148148148149</v>
      </c>
      <c r="S58" s="51">
        <f>VLOOKUP($O58,CornerStats!$A$3:$AE$998,10,FALSE)</f>
        <v>3.9230769230769229</v>
      </c>
      <c r="T58" s="60">
        <f>VLOOKUP($O58,CornerStats!$A$3:$AE$998,11,FALSE)</f>
        <v>4.9629629629629628</v>
      </c>
      <c r="U58" s="60">
        <f>VLOOKUP($O58,CornerStats!$A$3:$AE$998,13,FALSE)</f>
        <v>5.5384615384615383</v>
      </c>
      <c r="V58" s="57">
        <f>VLOOKUP($O58,CornerStats!$A$3:$AE$998,14,FALSE)</f>
        <v>0.66666666666666663</v>
      </c>
      <c r="W58" s="57">
        <f>VLOOKUP($O58,CornerStats!$A$3:$AE$998,16,FALSE)</f>
        <v>0.61538461538461542</v>
      </c>
      <c r="X58" s="57">
        <f>VLOOKUP($O58,CornerStats!$A$3:$AE$998,17,FALSE)</f>
        <v>0.37037037037037035</v>
      </c>
      <c r="Y58" s="57">
        <f>VLOOKUP($O58,CornerStats!$A$3:$AE$998,19,FALSE)</f>
        <v>0.38461538461538464</v>
      </c>
      <c r="Z58" s="57">
        <f>VLOOKUP($O58,CornerStats!$A$3:$AE$998,20,FALSE)</f>
        <v>0.70370370370370372</v>
      </c>
      <c r="AA58" s="57">
        <f>VLOOKUP($O58,CornerStats!$A$3:$AE$998,22,FALSE)</f>
        <v>0.69230769230769229</v>
      </c>
    </row>
    <row r="59" spans="1:27" ht="14.4" hidden="1" thickTop="1" x14ac:dyDescent="0.3">
      <c r="A59" s="51">
        <f>VLOOKUP($M59,CornerStats!$A$3:$AE$998,5,FALSE)</f>
        <v>9.8421052631578956</v>
      </c>
      <c r="B59" s="51">
        <f>VLOOKUP($M59,CornerStats!$A$3:$AE$998,6,FALSE)</f>
        <v>9.6999999999999993</v>
      </c>
      <c r="C59" s="51">
        <f>VLOOKUP($M59,CornerStats!$A$3:$AE$998,8,FALSE)</f>
        <v>6.6842105263157894</v>
      </c>
      <c r="D59" s="51">
        <f>VLOOKUP($M59,CornerStats!$A$3:$AE$998,9,FALSE)</f>
        <v>7.7</v>
      </c>
      <c r="E59" s="60">
        <f>VLOOKUP($M59,CornerStats!$A$3:$AE$998,11,FALSE)</f>
        <v>3.1578947368421053</v>
      </c>
      <c r="F59" s="60">
        <f>VLOOKUP($M59,CornerStats!$A$3:$AE$998,12,FALSE)</f>
        <v>2</v>
      </c>
      <c r="G59" s="57">
        <f>VLOOKUP($M59,CornerStats!$A$3:$AE$998,14,FALSE)</f>
        <v>0.57894736842105265</v>
      </c>
      <c r="H59" s="57">
        <f>VLOOKUP($M59,CornerStats!$A$3:$AE$998,15,FALSE)</f>
        <v>0.6</v>
      </c>
      <c r="I59" s="57">
        <f>VLOOKUP($M59,CornerStats!$A$3:$AE$998,17,FALSE)</f>
        <v>0.31578947368421051</v>
      </c>
      <c r="J59" s="57">
        <f>VLOOKUP($M59,CornerStats!$A$3:$AE$998,18,FALSE)</f>
        <v>0.3</v>
      </c>
      <c r="K59" s="57">
        <f>VLOOKUP($M59,CornerStats!$A$3:$AE$998,20,FALSE)</f>
        <v>0.68421052631578949</v>
      </c>
      <c r="L59" s="57">
        <f>VLOOKUP($M59,CornerStats!$A$3:$AE$998,21,FALSE)</f>
        <v>0.7</v>
      </c>
      <c r="M59" s="53" t="str">
        <f>Fixtures!A55</f>
        <v>Eibar</v>
      </c>
      <c r="N59" s="54">
        <f>Fixtures!D55</f>
        <v>43486</v>
      </c>
      <c r="O59" s="53" t="str">
        <f>Fixtures!B55</f>
        <v>Espanyol</v>
      </c>
      <c r="P59" s="51">
        <f>VLOOKUP($O59,CornerStats!$A$3:$AE$998,5,FALSE)</f>
        <v>10.210526315789474</v>
      </c>
      <c r="Q59" s="51">
        <f>VLOOKUP($O59,CornerStats!$A$3:$AE$998,7,FALSE)</f>
        <v>10.7</v>
      </c>
      <c r="R59" s="51">
        <f>VLOOKUP($O59,CornerStats!$A$3:$AE$998,8,FALSE)</f>
        <v>5.2105263157894735</v>
      </c>
      <c r="S59" s="51">
        <f>VLOOKUP($O59,CornerStats!$A$3:$AE$998,10,FALSE)</f>
        <v>5</v>
      </c>
      <c r="T59" s="60">
        <f>VLOOKUP($O59,CornerStats!$A$3:$AE$998,11,FALSE)</f>
        <v>5</v>
      </c>
      <c r="U59" s="60">
        <f>VLOOKUP($O59,CornerStats!$A$3:$AE$998,13,FALSE)</f>
        <v>5.7</v>
      </c>
      <c r="V59" s="57">
        <f>VLOOKUP($O59,CornerStats!$A$3:$AE$998,14,FALSE)</f>
        <v>0.73684210526315785</v>
      </c>
      <c r="W59" s="57">
        <f>VLOOKUP($O59,CornerStats!$A$3:$AE$998,16,FALSE)</f>
        <v>0.8</v>
      </c>
      <c r="X59" s="57">
        <f>VLOOKUP($O59,CornerStats!$A$3:$AE$998,17,FALSE)</f>
        <v>0.47368421052631576</v>
      </c>
      <c r="Y59" s="57">
        <f>VLOOKUP($O59,CornerStats!$A$3:$AE$998,19,FALSE)</f>
        <v>0.5</v>
      </c>
      <c r="Z59" s="57">
        <f>VLOOKUP($O59,CornerStats!$A$3:$AE$998,20,FALSE)</f>
        <v>0.68421052631578949</v>
      </c>
      <c r="AA59" s="57">
        <f>VLOOKUP($O59,CornerStats!$A$3:$AE$998,22,FALSE)</f>
        <v>0.7</v>
      </c>
    </row>
    <row r="60" spans="1:27" ht="14.4" hidden="1" thickTop="1" x14ac:dyDescent="0.3">
      <c r="A60" s="51" t="e">
        <f>VLOOKUP($M60,CornerStats!$A$3:$AE$998,5,FALSE)</f>
        <v>#N/A</v>
      </c>
      <c r="B60" s="51" t="e">
        <f>VLOOKUP($M60,CornerStats!$A$3:$AE$998,6,FALSE)</f>
        <v>#N/A</v>
      </c>
      <c r="C60" s="51" t="e">
        <f>VLOOKUP($M60,CornerStats!$A$3:$AE$998,8,FALSE)</f>
        <v>#N/A</v>
      </c>
      <c r="D60" s="51" t="e">
        <f>VLOOKUP($M60,CornerStats!$A$3:$AE$998,9,FALSE)</f>
        <v>#N/A</v>
      </c>
      <c r="E60" s="60" t="e">
        <f>VLOOKUP($M60,CornerStats!$A$3:$AE$998,11,FALSE)</f>
        <v>#N/A</v>
      </c>
      <c r="F60" s="60" t="e">
        <f>VLOOKUP($M60,CornerStats!$A$3:$AE$998,12,FALSE)</f>
        <v>#N/A</v>
      </c>
      <c r="G60" s="57" t="e">
        <f>VLOOKUP($M60,CornerStats!$A$3:$AE$998,14,FALSE)</f>
        <v>#N/A</v>
      </c>
      <c r="H60" s="57" t="e">
        <f>VLOOKUP($M60,CornerStats!$A$3:$AE$998,15,FALSE)</f>
        <v>#N/A</v>
      </c>
      <c r="I60" s="57" t="e">
        <f>VLOOKUP($M60,CornerStats!$A$3:$AE$998,17,FALSE)</f>
        <v>#N/A</v>
      </c>
      <c r="J60" s="57" t="e">
        <f>VLOOKUP($M60,CornerStats!$A$3:$AE$998,18,FALSE)</f>
        <v>#N/A</v>
      </c>
      <c r="K60" s="57" t="e">
        <f>VLOOKUP($M60,CornerStats!$A$3:$AE$998,20,FALSE)</f>
        <v>#N/A</v>
      </c>
      <c r="L60" s="57" t="e">
        <f>VLOOKUP($M60,CornerStats!$A$3:$AE$998,21,FALSE)</f>
        <v>#N/A</v>
      </c>
      <c r="M60" s="53" t="str">
        <f>Fixtures!A56</f>
        <v>PSV II</v>
      </c>
      <c r="N60" s="54">
        <f>Fixtures!D56</f>
        <v>43486</v>
      </c>
      <c r="O60" s="53" t="str">
        <f>Fixtures!B56</f>
        <v>MVV</v>
      </c>
      <c r="P60" s="51" t="e">
        <f>VLOOKUP($O60,CornerStats!$A$3:$AE$998,5,FALSE)</f>
        <v>#N/A</v>
      </c>
      <c r="Q60" s="51" t="e">
        <f>VLOOKUP($O60,CornerStats!$A$3:$AE$998,7,FALSE)</f>
        <v>#N/A</v>
      </c>
      <c r="R60" s="51" t="e">
        <f>VLOOKUP($O60,CornerStats!$A$3:$AE$998,8,FALSE)</f>
        <v>#N/A</v>
      </c>
      <c r="S60" s="51" t="e">
        <f>VLOOKUP($O60,CornerStats!$A$3:$AE$998,10,FALSE)</f>
        <v>#N/A</v>
      </c>
      <c r="T60" s="60" t="e">
        <f>VLOOKUP($O60,CornerStats!$A$3:$AE$998,11,FALSE)</f>
        <v>#N/A</v>
      </c>
      <c r="U60" s="60" t="e">
        <f>VLOOKUP($O60,CornerStats!$A$3:$AE$998,13,FALSE)</f>
        <v>#N/A</v>
      </c>
      <c r="V60" s="57" t="e">
        <f>VLOOKUP($O60,CornerStats!$A$3:$AE$998,14,FALSE)</f>
        <v>#N/A</v>
      </c>
      <c r="W60" s="57" t="e">
        <f>VLOOKUP($O60,CornerStats!$A$3:$AE$998,16,FALSE)</f>
        <v>#N/A</v>
      </c>
      <c r="X60" s="57" t="e">
        <f>VLOOKUP($O60,CornerStats!$A$3:$AE$998,17,FALSE)</f>
        <v>#N/A</v>
      </c>
      <c r="Y60" s="57" t="e">
        <f>VLOOKUP($O60,CornerStats!$A$3:$AE$998,19,FALSE)</f>
        <v>#N/A</v>
      </c>
      <c r="Z60" s="57" t="e">
        <f>VLOOKUP($O60,CornerStats!$A$3:$AE$998,20,FALSE)</f>
        <v>#N/A</v>
      </c>
      <c r="AA60" s="57" t="e">
        <f>VLOOKUP($O60,CornerStats!$A$3:$AE$998,22,FALSE)</f>
        <v>#N/A</v>
      </c>
    </row>
    <row r="61" spans="1:27" ht="14.4" hidden="1" thickTop="1" x14ac:dyDescent="0.3">
      <c r="A61" s="51">
        <f>VLOOKUP($M61,CornerStats!$A$3:$AE$998,5,FALSE)</f>
        <v>9.2857142857142865</v>
      </c>
      <c r="B61" s="51">
        <f>VLOOKUP($M61,CornerStats!$A$3:$AE$998,6,FALSE)</f>
        <v>10.666666666666666</v>
      </c>
      <c r="C61" s="51">
        <f>VLOOKUP($M61,CornerStats!$A$3:$AE$998,8,FALSE)</f>
        <v>4.7142857142857144</v>
      </c>
      <c r="D61" s="51">
        <f>VLOOKUP($M61,CornerStats!$A$3:$AE$998,9,FALSE)</f>
        <v>5.333333333333333</v>
      </c>
      <c r="E61" s="60">
        <f>VLOOKUP($M61,CornerStats!$A$3:$AE$998,11,FALSE)</f>
        <v>4.5714285714285712</v>
      </c>
      <c r="F61" s="60">
        <f>VLOOKUP($M61,CornerStats!$A$3:$AE$998,12,FALSE)</f>
        <v>5.333333333333333</v>
      </c>
      <c r="G61" s="57">
        <f>VLOOKUP($M61,CornerStats!$A$3:$AE$998,14,FALSE)</f>
        <v>0.5714285714285714</v>
      </c>
      <c r="H61" s="57">
        <f>VLOOKUP($M61,CornerStats!$A$3:$AE$998,15,FALSE)</f>
        <v>0.66666666666666663</v>
      </c>
      <c r="I61" s="57">
        <f>VLOOKUP($M61,CornerStats!$A$3:$AE$998,17,FALSE)</f>
        <v>0.2857142857142857</v>
      </c>
      <c r="J61" s="57">
        <f>VLOOKUP($M61,CornerStats!$A$3:$AE$998,18,FALSE)</f>
        <v>0.33333333333333331</v>
      </c>
      <c r="K61" s="57">
        <f>VLOOKUP($M61,CornerStats!$A$3:$AE$998,20,FALSE)</f>
        <v>0.8571428571428571</v>
      </c>
      <c r="L61" s="57">
        <f>VLOOKUP($M61,CornerStats!$A$3:$AE$998,21,FALSE)</f>
        <v>0.66666666666666663</v>
      </c>
      <c r="M61" s="53" t="str">
        <f>Fixtures!A57</f>
        <v>Spezia</v>
      </c>
      <c r="N61" s="54">
        <f>Fixtures!D57</f>
        <v>43486</v>
      </c>
      <c r="O61" s="53" t="str">
        <f>Fixtures!B57</f>
        <v>Venezia</v>
      </c>
      <c r="P61" s="51">
        <f>VLOOKUP($O61,CornerStats!$A$3:$AE$998,5,FALSE)</f>
        <v>7.25</v>
      </c>
      <c r="Q61" s="51">
        <f>VLOOKUP($O61,CornerStats!$A$3:$AE$998,7,FALSE)</f>
        <v>5.5</v>
      </c>
      <c r="R61" s="51">
        <f>VLOOKUP($O61,CornerStats!$A$3:$AE$998,8,FALSE)</f>
        <v>4.375</v>
      </c>
      <c r="S61" s="51">
        <f>VLOOKUP($O61,CornerStats!$A$3:$AE$998,10,FALSE)</f>
        <v>3</v>
      </c>
      <c r="T61" s="60">
        <f>VLOOKUP($O61,CornerStats!$A$3:$AE$998,11,FALSE)</f>
        <v>2.875</v>
      </c>
      <c r="U61" s="60">
        <f>VLOOKUP($O61,CornerStats!$A$3:$AE$998,13,FALSE)</f>
        <v>2.5</v>
      </c>
      <c r="V61" s="57">
        <f>VLOOKUP($O61,CornerStats!$A$3:$AE$998,14,FALSE)</f>
        <v>0.5</v>
      </c>
      <c r="W61" s="57">
        <f>VLOOKUP($O61,CornerStats!$A$3:$AE$998,16,FALSE)</f>
        <v>0.25</v>
      </c>
      <c r="X61" s="57">
        <f>VLOOKUP($O61,CornerStats!$A$3:$AE$998,17,FALSE)</f>
        <v>0.125</v>
      </c>
      <c r="Y61" s="57">
        <f>VLOOKUP($O61,CornerStats!$A$3:$AE$998,19,FALSE)</f>
        <v>0.25</v>
      </c>
      <c r="Z61" s="57">
        <f>VLOOKUP($O61,CornerStats!$A$3:$AE$998,20,FALSE)</f>
        <v>0.875</v>
      </c>
      <c r="AA61" s="57">
        <f>VLOOKUP($O61,CornerStats!$A$3:$AE$998,22,FALSE)</f>
        <v>0.75</v>
      </c>
    </row>
    <row r="62" spans="1:27" ht="14.4" hidden="1" thickTop="1" x14ac:dyDescent="0.3">
      <c r="A62" s="51">
        <f>VLOOKUP($M62,CornerStats!$A$3:$AE$998,5,FALSE)</f>
        <v>13</v>
      </c>
      <c r="B62" s="51">
        <f>VLOOKUP($M62,CornerStats!$A$3:$AE$998,6,FALSE)</f>
        <v>13</v>
      </c>
      <c r="C62" s="51">
        <f>VLOOKUP($M62,CornerStats!$A$3:$AE$998,8,FALSE)</f>
        <v>5.5</v>
      </c>
      <c r="D62" s="51">
        <f>VLOOKUP($M62,CornerStats!$A$3:$AE$998,9,FALSE)</f>
        <v>5.5</v>
      </c>
      <c r="E62" s="60">
        <f>VLOOKUP($M62,CornerStats!$A$3:$AE$998,11,FALSE)</f>
        <v>7.5</v>
      </c>
      <c r="F62" s="60">
        <f>VLOOKUP($M62,CornerStats!$A$3:$AE$998,12,FALSE)</f>
        <v>7.5</v>
      </c>
      <c r="G62" s="57">
        <f>VLOOKUP($M62,CornerStats!$A$3:$AE$998,14,FALSE)</f>
        <v>1</v>
      </c>
      <c r="H62" s="57">
        <f>VLOOKUP($M62,CornerStats!$A$3:$AE$998,15,FALSE)</f>
        <v>1</v>
      </c>
      <c r="I62" s="57">
        <f>VLOOKUP($M62,CornerStats!$A$3:$AE$998,17,FALSE)</f>
        <v>0.5</v>
      </c>
      <c r="J62" s="57">
        <f>VLOOKUP($M62,CornerStats!$A$3:$AE$998,18,FALSE)</f>
        <v>0.5</v>
      </c>
      <c r="K62" s="57">
        <f>VLOOKUP($M62,CornerStats!$A$3:$AE$998,20,FALSE)</f>
        <v>0.5</v>
      </c>
      <c r="L62" s="57">
        <f>VLOOKUP($M62,CornerStats!$A$3:$AE$998,21,FALSE)</f>
        <v>0.5</v>
      </c>
      <c r="M62" s="53" t="str">
        <f>Fixtures!A58</f>
        <v>Le Havre</v>
      </c>
      <c r="N62" s="54">
        <f>Fixtures!D58</f>
        <v>43486</v>
      </c>
      <c r="O62" s="53" t="str">
        <f>Fixtures!B58</f>
        <v>Red Star</v>
      </c>
      <c r="P62" s="51">
        <f>VLOOKUP($O62,CornerStats!$A$3:$AE$998,5,FALSE)</f>
        <v>9.3333333333333339</v>
      </c>
      <c r="Q62" s="51">
        <f>VLOOKUP($O62,CornerStats!$A$3:$AE$998,7,FALSE)</f>
        <v>10</v>
      </c>
      <c r="R62" s="51">
        <f>VLOOKUP($O62,CornerStats!$A$3:$AE$998,8,FALSE)</f>
        <v>5</v>
      </c>
      <c r="S62" s="51">
        <f>VLOOKUP($O62,CornerStats!$A$3:$AE$998,10,FALSE)</f>
        <v>6</v>
      </c>
      <c r="T62" s="60">
        <f>VLOOKUP($O62,CornerStats!$A$3:$AE$998,11,FALSE)</f>
        <v>4.333333333333333</v>
      </c>
      <c r="U62" s="60">
        <f>VLOOKUP($O62,CornerStats!$A$3:$AE$998,13,FALSE)</f>
        <v>4</v>
      </c>
      <c r="V62" s="57">
        <f>VLOOKUP($O62,CornerStats!$A$3:$AE$998,14,FALSE)</f>
        <v>1</v>
      </c>
      <c r="W62" s="57">
        <f>VLOOKUP($O62,CornerStats!$A$3:$AE$998,16,FALSE)</f>
        <v>1</v>
      </c>
      <c r="X62" s="57">
        <f>VLOOKUP($O62,CornerStats!$A$3:$AE$998,17,FALSE)</f>
        <v>0</v>
      </c>
      <c r="Y62" s="57">
        <f>VLOOKUP($O62,CornerStats!$A$3:$AE$998,19,FALSE)</f>
        <v>0</v>
      </c>
      <c r="Z62" s="57">
        <f>VLOOKUP($O62,CornerStats!$A$3:$AE$998,20,FALSE)</f>
        <v>1</v>
      </c>
      <c r="AA62" s="57">
        <f>VLOOKUP($O62,CornerStats!$A$3:$AE$998,22,FALSE)</f>
        <v>1</v>
      </c>
    </row>
    <row r="63" spans="1:27" ht="14.4" hidden="1" thickTop="1" x14ac:dyDescent="0.3">
      <c r="A63" s="51">
        <f>VLOOKUP($M63,CornerStats!$A$3:$AE$998,5,FALSE)</f>
        <v>8</v>
      </c>
      <c r="B63" s="51">
        <f>VLOOKUP($M63,CornerStats!$A$3:$AE$998,6,FALSE)</f>
        <v>8.6666666666666661</v>
      </c>
      <c r="C63" s="51">
        <f>VLOOKUP($M63,CornerStats!$A$3:$AE$998,8,FALSE)</f>
        <v>3.4</v>
      </c>
      <c r="D63" s="51">
        <f>VLOOKUP($M63,CornerStats!$A$3:$AE$998,9,FALSE)</f>
        <v>4</v>
      </c>
      <c r="E63" s="60">
        <f>VLOOKUP($M63,CornerStats!$A$3:$AE$998,11,FALSE)</f>
        <v>4.5999999999999996</v>
      </c>
      <c r="F63" s="60">
        <f>VLOOKUP($M63,CornerStats!$A$3:$AE$998,12,FALSE)</f>
        <v>4.666666666666667</v>
      </c>
      <c r="G63" s="57">
        <f>VLOOKUP($M63,CornerStats!$A$3:$AE$998,14,FALSE)</f>
        <v>0.6</v>
      </c>
      <c r="H63" s="57">
        <f>VLOOKUP($M63,CornerStats!$A$3:$AE$998,15,FALSE)</f>
        <v>0.66666666666666663</v>
      </c>
      <c r="I63" s="57">
        <f>VLOOKUP($M63,CornerStats!$A$3:$AE$998,17,FALSE)</f>
        <v>0.2</v>
      </c>
      <c r="J63" s="57">
        <f>VLOOKUP($M63,CornerStats!$A$3:$AE$998,18,FALSE)</f>
        <v>0.33333333333333331</v>
      </c>
      <c r="K63" s="57">
        <f>VLOOKUP($M63,CornerStats!$A$3:$AE$998,20,FALSE)</f>
        <v>1</v>
      </c>
      <c r="L63" s="57">
        <f>VLOOKUP($M63,CornerStats!$A$3:$AE$998,21,FALSE)</f>
        <v>1</v>
      </c>
      <c r="M63" s="53" t="str">
        <f>Fixtures!A59</f>
        <v>Paris</v>
      </c>
      <c r="N63" s="54">
        <f>Fixtures!D59</f>
        <v>43486</v>
      </c>
      <c r="O63" s="53" t="str">
        <f>Fixtures!B59</f>
        <v>Brest</v>
      </c>
      <c r="P63" s="51">
        <f>VLOOKUP($O63,CornerStats!$A$3:$AE$998,5,FALSE)</f>
        <v>7</v>
      </c>
      <c r="Q63" s="51">
        <f>VLOOKUP($O63,CornerStats!$A$3:$AE$998,7,FALSE)</f>
        <v>6.5</v>
      </c>
      <c r="R63" s="51">
        <f>VLOOKUP($O63,CornerStats!$A$3:$AE$998,8,FALSE)</f>
        <v>3.5</v>
      </c>
      <c r="S63" s="51">
        <f>VLOOKUP($O63,CornerStats!$A$3:$AE$998,10,FALSE)</f>
        <v>4.5</v>
      </c>
      <c r="T63" s="60">
        <f>VLOOKUP($O63,CornerStats!$A$3:$AE$998,11,FALSE)</f>
        <v>3.5</v>
      </c>
      <c r="U63" s="60">
        <f>VLOOKUP($O63,CornerStats!$A$3:$AE$998,13,FALSE)</f>
        <v>2</v>
      </c>
      <c r="V63" s="57">
        <f>VLOOKUP($O63,CornerStats!$A$3:$AE$998,14,FALSE)</f>
        <v>0.5</v>
      </c>
      <c r="W63" s="57">
        <f>VLOOKUP($O63,CornerStats!$A$3:$AE$998,16,FALSE)</f>
        <v>0.5</v>
      </c>
      <c r="X63" s="57">
        <f>VLOOKUP($O63,CornerStats!$A$3:$AE$998,17,FALSE)</f>
        <v>0.25</v>
      </c>
      <c r="Y63" s="57">
        <f>VLOOKUP($O63,CornerStats!$A$3:$AE$998,19,FALSE)</f>
        <v>0.5</v>
      </c>
      <c r="Z63" s="57">
        <f>VLOOKUP($O63,CornerStats!$A$3:$AE$998,20,FALSE)</f>
        <v>0.5</v>
      </c>
      <c r="AA63" s="57">
        <f>VLOOKUP($O63,CornerStats!$A$3:$AE$998,22,FALSE)</f>
        <v>0</v>
      </c>
    </row>
    <row r="64" spans="1:27" ht="14.4" hidden="1" thickTop="1" x14ac:dyDescent="0.3">
      <c r="A64" s="51" t="e">
        <f>VLOOKUP($M64,CornerStats!$A$3:$AE$998,5,FALSE)</f>
        <v>#DIV/0!</v>
      </c>
      <c r="B64" s="51" t="e">
        <f>VLOOKUP($M64,CornerStats!$A$3:$AE$998,6,FALSE)</f>
        <v>#DIV/0!</v>
      </c>
      <c r="C64" s="51" t="e">
        <f>VLOOKUP($M64,CornerStats!$A$3:$AE$998,8,FALSE)</f>
        <v>#DIV/0!</v>
      </c>
      <c r="D64" s="51" t="e">
        <f>VLOOKUP($M64,CornerStats!$A$3:$AE$998,9,FALSE)</f>
        <v>#DIV/0!</v>
      </c>
      <c r="E64" s="60" t="e">
        <f>VLOOKUP($M64,CornerStats!$A$3:$AE$998,11,FALSE)</f>
        <v>#DIV/0!</v>
      </c>
      <c r="F64" s="60" t="e">
        <f>VLOOKUP($M64,CornerStats!$A$3:$AE$998,12,FALSE)</f>
        <v>#DIV/0!</v>
      </c>
      <c r="G64" s="57" t="e">
        <f>VLOOKUP($M64,CornerStats!$A$3:$AE$998,14,FALSE)</f>
        <v>#DIV/0!</v>
      </c>
      <c r="H64" s="57" t="e">
        <f>VLOOKUP($M64,CornerStats!$A$3:$AE$998,15,FALSE)</f>
        <v>#DIV/0!</v>
      </c>
      <c r="I64" s="57" t="e">
        <f>VLOOKUP($M64,CornerStats!$A$3:$AE$998,17,FALSE)</f>
        <v>#DIV/0!</v>
      </c>
      <c r="J64" s="57" t="e">
        <f>VLOOKUP($M64,CornerStats!$A$3:$AE$998,18,FALSE)</f>
        <v>#DIV/0!</v>
      </c>
      <c r="K64" s="57" t="e">
        <f>VLOOKUP($M64,CornerStats!$A$3:$AE$998,20,FALSE)</f>
        <v>#DIV/0!</v>
      </c>
      <c r="L64" s="57" t="e">
        <f>VLOOKUP($M64,CornerStats!$A$3:$AE$998,21,FALSE)</f>
        <v>#DIV/0!</v>
      </c>
      <c r="M64" s="53" t="str">
        <f>Fixtures!A60</f>
        <v>Granada</v>
      </c>
      <c r="N64" s="54">
        <f>Fixtures!D60</f>
        <v>43486</v>
      </c>
      <c r="O64" s="53" t="str">
        <f>Fixtures!B60</f>
        <v>Elche</v>
      </c>
      <c r="P64" s="51" t="e">
        <f>VLOOKUP($O64,CornerStats!$A$3:$AE$998,5,FALSE)</f>
        <v>#DIV/0!</v>
      </c>
      <c r="Q64" s="51" t="e">
        <f>VLOOKUP($O64,CornerStats!$A$3:$AE$998,7,FALSE)</f>
        <v>#DIV/0!</v>
      </c>
      <c r="R64" s="51" t="e">
        <f>VLOOKUP($O64,CornerStats!$A$3:$AE$998,8,FALSE)</f>
        <v>#DIV/0!</v>
      </c>
      <c r="S64" s="51" t="e">
        <f>VLOOKUP($O64,CornerStats!$A$3:$AE$998,10,FALSE)</f>
        <v>#DIV/0!</v>
      </c>
      <c r="T64" s="60" t="e">
        <f>VLOOKUP($O64,CornerStats!$A$3:$AE$998,11,FALSE)</f>
        <v>#DIV/0!</v>
      </c>
      <c r="U64" s="60" t="e">
        <f>VLOOKUP($O64,CornerStats!$A$3:$AE$998,13,FALSE)</f>
        <v>#DIV/0!</v>
      </c>
      <c r="V64" s="57" t="e">
        <f>VLOOKUP($O64,CornerStats!$A$3:$AE$998,14,FALSE)</f>
        <v>#DIV/0!</v>
      </c>
      <c r="W64" s="57" t="e">
        <f>VLOOKUP($O64,CornerStats!$A$3:$AE$998,16,FALSE)</f>
        <v>#DIV/0!</v>
      </c>
      <c r="X64" s="57" t="e">
        <f>VLOOKUP($O64,CornerStats!$A$3:$AE$998,17,FALSE)</f>
        <v>#DIV/0!</v>
      </c>
      <c r="Y64" s="57" t="e">
        <f>VLOOKUP($O64,CornerStats!$A$3:$AE$998,19,FALSE)</f>
        <v>#DIV/0!</v>
      </c>
      <c r="Z64" s="57" t="e">
        <f>VLOOKUP($O64,CornerStats!$A$3:$AE$998,20,FALSE)</f>
        <v>#DIV/0!</v>
      </c>
      <c r="AA64" s="57" t="e">
        <f>VLOOKUP($O64,CornerStats!$A$3:$AE$998,22,FALSE)</f>
        <v>#DIV/0!</v>
      </c>
    </row>
    <row r="65" spans="1:27" ht="14.4" hidden="1" thickTop="1" x14ac:dyDescent="0.3">
      <c r="A65" s="51" t="e">
        <f>VLOOKUP($M65,CornerStats!$A$3:$AE$998,5,FALSE)</f>
        <v>#N/A</v>
      </c>
      <c r="B65" s="51" t="e">
        <f>VLOOKUP($M65,CornerStats!$A$3:$AE$998,6,FALSE)</f>
        <v>#N/A</v>
      </c>
      <c r="C65" s="51" t="e">
        <f>VLOOKUP($M65,CornerStats!$A$3:$AE$998,8,FALSE)</f>
        <v>#N/A</v>
      </c>
      <c r="D65" s="51" t="e">
        <f>VLOOKUP($M65,CornerStats!$A$3:$AE$998,9,FALSE)</f>
        <v>#N/A</v>
      </c>
      <c r="E65" s="60" t="e">
        <f>VLOOKUP($M65,CornerStats!$A$3:$AE$998,11,FALSE)</f>
        <v>#N/A</v>
      </c>
      <c r="F65" s="60" t="e">
        <f>VLOOKUP($M65,CornerStats!$A$3:$AE$998,12,FALSE)</f>
        <v>#N/A</v>
      </c>
      <c r="G65" s="57" t="e">
        <f>VLOOKUP($M65,CornerStats!$A$3:$AE$998,14,FALSE)</f>
        <v>#N/A</v>
      </c>
      <c r="H65" s="57" t="e">
        <f>VLOOKUP($M65,CornerStats!$A$3:$AE$998,15,FALSE)</f>
        <v>#N/A</v>
      </c>
      <c r="I65" s="57" t="e">
        <f>VLOOKUP($M65,CornerStats!$A$3:$AE$998,17,FALSE)</f>
        <v>#N/A</v>
      </c>
      <c r="J65" s="57" t="e">
        <f>VLOOKUP($M65,CornerStats!$A$3:$AE$998,18,FALSE)</f>
        <v>#N/A</v>
      </c>
      <c r="K65" s="57" t="e">
        <f>VLOOKUP($M65,CornerStats!$A$3:$AE$998,20,FALSE)</f>
        <v>#N/A</v>
      </c>
      <c r="L65" s="57" t="e">
        <f>VLOOKUP($M65,CornerStats!$A$3:$AE$998,21,FALSE)</f>
        <v>#N/A</v>
      </c>
      <c r="M65" s="53" t="str">
        <f>Fixtures!A61</f>
        <v>Lamia</v>
      </c>
      <c r="N65" s="54">
        <f>Fixtures!D61</f>
        <v>43486</v>
      </c>
      <c r="O65" s="53" t="str">
        <f>Fixtures!B61</f>
        <v>Panathinaikos</v>
      </c>
      <c r="P65" s="51" t="e">
        <f>VLOOKUP($O65,CornerStats!$A$3:$AE$998,5,FALSE)</f>
        <v>#N/A</v>
      </c>
      <c r="Q65" s="51" t="e">
        <f>VLOOKUP($O65,CornerStats!$A$3:$AE$998,7,FALSE)</f>
        <v>#N/A</v>
      </c>
      <c r="R65" s="51" t="e">
        <f>VLOOKUP($O65,CornerStats!$A$3:$AE$998,8,FALSE)</f>
        <v>#N/A</v>
      </c>
      <c r="S65" s="51" t="e">
        <f>VLOOKUP($O65,CornerStats!$A$3:$AE$998,10,FALSE)</f>
        <v>#N/A</v>
      </c>
      <c r="T65" s="60" t="e">
        <f>VLOOKUP($O65,CornerStats!$A$3:$AE$998,11,FALSE)</f>
        <v>#N/A</v>
      </c>
      <c r="U65" s="60" t="e">
        <f>VLOOKUP($O65,CornerStats!$A$3:$AE$998,13,FALSE)</f>
        <v>#N/A</v>
      </c>
      <c r="V65" s="57" t="e">
        <f>VLOOKUP($O65,CornerStats!$A$3:$AE$998,14,FALSE)</f>
        <v>#N/A</v>
      </c>
      <c r="W65" s="57" t="e">
        <f>VLOOKUP($O65,CornerStats!$A$3:$AE$998,16,FALSE)</f>
        <v>#N/A</v>
      </c>
      <c r="X65" s="57" t="e">
        <f>VLOOKUP($O65,CornerStats!$A$3:$AE$998,17,FALSE)</f>
        <v>#N/A</v>
      </c>
      <c r="Y65" s="57" t="e">
        <f>VLOOKUP($O65,CornerStats!$A$3:$AE$998,19,FALSE)</f>
        <v>#N/A</v>
      </c>
      <c r="Z65" s="57" t="e">
        <f>VLOOKUP($O65,CornerStats!$A$3:$AE$998,20,FALSE)</f>
        <v>#N/A</v>
      </c>
      <c r="AA65" s="57" t="e">
        <f>VLOOKUP($O65,CornerStats!$A$3:$AE$998,22,FALSE)</f>
        <v>#N/A</v>
      </c>
    </row>
    <row r="66" spans="1:27" ht="14.4" hidden="1" thickTop="1" x14ac:dyDescent="0.3">
      <c r="A66" s="51">
        <f>VLOOKUP($M66,CornerStats!$A$3:$AE$998,5,FALSE)</f>
        <v>9.7407407407407405</v>
      </c>
      <c r="B66" s="51">
        <f>VLOOKUP($M66,CornerStats!$A$3:$AE$998,6,FALSE)</f>
        <v>9.0714285714285712</v>
      </c>
      <c r="C66" s="51">
        <f>VLOOKUP($M66,CornerStats!$A$3:$AE$998,8,FALSE)</f>
        <v>4.2962962962962967</v>
      </c>
      <c r="D66" s="51">
        <f>VLOOKUP($M66,CornerStats!$A$3:$AE$998,9,FALSE)</f>
        <v>4.1428571428571432</v>
      </c>
      <c r="E66" s="60">
        <f>VLOOKUP($M66,CornerStats!$A$3:$AE$998,11,FALSE)</f>
        <v>5.4444444444444446</v>
      </c>
      <c r="F66" s="60">
        <f>VLOOKUP($M66,CornerStats!$A$3:$AE$998,12,FALSE)</f>
        <v>4.9285714285714288</v>
      </c>
      <c r="G66" s="57">
        <f>VLOOKUP($M66,CornerStats!$A$3:$AE$998,14,FALSE)</f>
        <v>0.62962962962962965</v>
      </c>
      <c r="H66" s="57">
        <f>VLOOKUP($M66,CornerStats!$A$3:$AE$998,15,FALSE)</f>
        <v>0.5714285714285714</v>
      </c>
      <c r="I66" s="57">
        <f>VLOOKUP($M66,CornerStats!$A$3:$AE$998,17,FALSE)</f>
        <v>0.44444444444444442</v>
      </c>
      <c r="J66" s="57">
        <f>VLOOKUP($M66,CornerStats!$A$3:$AE$998,18,FALSE)</f>
        <v>0.35714285714285715</v>
      </c>
      <c r="K66" s="57">
        <f>VLOOKUP($M66,CornerStats!$A$3:$AE$998,20,FALSE)</f>
        <v>0.66666666666666663</v>
      </c>
      <c r="L66" s="57">
        <f>VLOOKUP($M66,CornerStats!$A$3:$AE$998,21,FALSE)</f>
        <v>0.7857142857142857</v>
      </c>
      <c r="M66" s="53" t="str">
        <f>Fixtures!A62</f>
        <v>Yeovil Town</v>
      </c>
      <c r="N66" s="54">
        <f>Fixtures!D62</f>
        <v>43487</v>
      </c>
      <c r="O66" s="53" t="str">
        <f>Fixtures!B62</f>
        <v>Lincoln City</v>
      </c>
      <c r="P66" s="51">
        <f>VLOOKUP($O66,CornerStats!$A$3:$AE$998,5,FALSE)</f>
        <v>10.296296296296296</v>
      </c>
      <c r="Q66" s="51">
        <f>VLOOKUP($O66,CornerStats!$A$3:$AE$998,7,FALSE)</f>
        <v>10</v>
      </c>
      <c r="R66" s="51">
        <f>VLOOKUP($O66,CornerStats!$A$3:$AE$998,8,FALSE)</f>
        <v>5.5925925925925926</v>
      </c>
      <c r="S66" s="51">
        <f>VLOOKUP($O66,CornerStats!$A$3:$AE$998,10,FALSE)</f>
        <v>5.4615384615384617</v>
      </c>
      <c r="T66" s="60">
        <f>VLOOKUP($O66,CornerStats!$A$3:$AE$998,11,FALSE)</f>
        <v>4.7037037037037033</v>
      </c>
      <c r="U66" s="60">
        <f>VLOOKUP($O66,CornerStats!$A$3:$AE$998,13,FALSE)</f>
        <v>4.5384615384615383</v>
      </c>
      <c r="V66" s="57">
        <f>VLOOKUP($O66,CornerStats!$A$3:$AE$998,14,FALSE)</f>
        <v>0.66666666666666663</v>
      </c>
      <c r="W66" s="57">
        <f>VLOOKUP($O66,CornerStats!$A$3:$AE$998,16,FALSE)</f>
        <v>0.61538461538461542</v>
      </c>
      <c r="X66" s="57">
        <f>VLOOKUP($O66,CornerStats!$A$3:$AE$998,17,FALSE)</f>
        <v>0.44444444444444442</v>
      </c>
      <c r="Y66" s="57">
        <f>VLOOKUP($O66,CornerStats!$A$3:$AE$998,19,FALSE)</f>
        <v>0.46153846153846156</v>
      </c>
      <c r="Z66" s="57">
        <f>VLOOKUP($O66,CornerStats!$A$3:$AE$998,20,FALSE)</f>
        <v>0.70370370370370372</v>
      </c>
      <c r="AA66" s="57">
        <f>VLOOKUP($O66,CornerStats!$A$3:$AE$998,22,FALSE)</f>
        <v>0.69230769230769229</v>
      </c>
    </row>
    <row r="67" spans="1:27" ht="14.4" hidden="1" thickTop="1" x14ac:dyDescent="0.3">
      <c r="A67" s="51">
        <f>VLOOKUP($M67,CornerStats!$A$3:$AE$998,5,FALSE)</f>
        <v>9.2962962962962958</v>
      </c>
      <c r="B67" s="51">
        <f>VLOOKUP($M67,CornerStats!$A$3:$AE$998,6,FALSE)</f>
        <v>9.7692307692307701</v>
      </c>
      <c r="C67" s="51">
        <f>VLOOKUP($M67,CornerStats!$A$3:$AE$998,8,FALSE)</f>
        <v>4.9259259259259256</v>
      </c>
      <c r="D67" s="51">
        <f>VLOOKUP($M67,CornerStats!$A$3:$AE$998,9,FALSE)</f>
        <v>6.3076923076923075</v>
      </c>
      <c r="E67" s="60">
        <f>VLOOKUP($M67,CornerStats!$A$3:$AE$998,11,FALSE)</f>
        <v>4.3703703703703702</v>
      </c>
      <c r="F67" s="60">
        <f>VLOOKUP($M67,CornerStats!$A$3:$AE$998,12,FALSE)</f>
        <v>3.4615384615384617</v>
      </c>
      <c r="G67" s="57">
        <f>VLOOKUP($M67,CornerStats!$A$3:$AE$998,14,FALSE)</f>
        <v>0.48148148148148145</v>
      </c>
      <c r="H67" s="57">
        <f>VLOOKUP($M67,CornerStats!$A$3:$AE$998,15,FALSE)</f>
        <v>0.53846153846153844</v>
      </c>
      <c r="I67" s="57">
        <f>VLOOKUP($M67,CornerStats!$A$3:$AE$998,17,FALSE)</f>
        <v>0.33333333333333331</v>
      </c>
      <c r="J67" s="57">
        <f>VLOOKUP($M67,CornerStats!$A$3:$AE$998,18,FALSE)</f>
        <v>0.38461538461538464</v>
      </c>
      <c r="K67" s="57">
        <f>VLOOKUP($M67,CornerStats!$A$3:$AE$998,20,FALSE)</f>
        <v>0.70370370370370372</v>
      </c>
      <c r="L67" s="57">
        <f>VLOOKUP($M67,CornerStats!$A$3:$AE$998,21,FALSE)</f>
        <v>0.61538461538461542</v>
      </c>
      <c r="M67" s="53" t="str">
        <f>Fixtures!A63</f>
        <v>Forest Green Rovers</v>
      </c>
      <c r="N67" s="54">
        <f>Fixtures!D63</f>
        <v>43487</v>
      </c>
      <c r="O67" s="53" t="str">
        <f>Fixtures!B63</f>
        <v>Grimsby Town</v>
      </c>
      <c r="P67" s="51">
        <f>VLOOKUP($O67,CornerStats!$A$3:$AE$998,5,FALSE)</f>
        <v>9.9285714285714288</v>
      </c>
      <c r="Q67" s="51">
        <f>VLOOKUP($O67,CornerStats!$A$3:$AE$998,7,FALSE)</f>
        <v>10.642857142857142</v>
      </c>
      <c r="R67" s="51">
        <f>VLOOKUP($O67,CornerStats!$A$3:$AE$998,8,FALSE)</f>
        <v>4.5357142857142856</v>
      </c>
      <c r="S67" s="51">
        <f>VLOOKUP($O67,CornerStats!$A$3:$AE$998,10,FALSE)</f>
        <v>3.8571428571428572</v>
      </c>
      <c r="T67" s="60">
        <f>VLOOKUP($O67,CornerStats!$A$3:$AE$998,11,FALSE)</f>
        <v>5.3928571428571432</v>
      </c>
      <c r="U67" s="60">
        <f>VLOOKUP($O67,CornerStats!$A$3:$AE$998,13,FALSE)</f>
        <v>6.7857142857142856</v>
      </c>
      <c r="V67" s="57">
        <f>VLOOKUP($O67,CornerStats!$A$3:$AE$998,14,FALSE)</f>
        <v>0.75</v>
      </c>
      <c r="W67" s="57">
        <f>VLOOKUP($O67,CornerStats!$A$3:$AE$998,16,FALSE)</f>
        <v>0.7857142857142857</v>
      </c>
      <c r="X67" s="57">
        <f>VLOOKUP($O67,CornerStats!$A$3:$AE$998,17,FALSE)</f>
        <v>0.35714285714285715</v>
      </c>
      <c r="Y67" s="57">
        <f>VLOOKUP($O67,CornerStats!$A$3:$AE$998,19,FALSE)</f>
        <v>0.42857142857142855</v>
      </c>
      <c r="Z67" s="57">
        <f>VLOOKUP($O67,CornerStats!$A$3:$AE$998,20,FALSE)</f>
        <v>0.75</v>
      </c>
      <c r="AA67" s="57">
        <f>VLOOKUP($O67,CornerStats!$A$3:$AE$998,22,FALSE)</f>
        <v>0.7857142857142857</v>
      </c>
    </row>
    <row r="68" spans="1:27" ht="14.4" hidden="1" thickTop="1" x14ac:dyDescent="0.3">
      <c r="A68" s="51">
        <f>VLOOKUP($M68,CornerStats!$A$3:$AE$998,5,FALSE)</f>
        <v>9.7142857142857135</v>
      </c>
      <c r="B68" s="51">
        <f>VLOOKUP($M68,CornerStats!$A$3:$AE$998,6,FALSE)</f>
        <v>10.428571428571429</v>
      </c>
      <c r="C68" s="51">
        <f>VLOOKUP($M68,CornerStats!$A$3:$AE$998,8,FALSE)</f>
        <v>4.8571428571428568</v>
      </c>
      <c r="D68" s="51">
        <f>VLOOKUP($M68,CornerStats!$A$3:$AE$998,9,FALSE)</f>
        <v>5.4285714285714288</v>
      </c>
      <c r="E68" s="60">
        <f>VLOOKUP($M68,CornerStats!$A$3:$AE$998,11,FALSE)</f>
        <v>4.8571428571428568</v>
      </c>
      <c r="F68" s="60">
        <f>VLOOKUP($M68,CornerStats!$A$3:$AE$998,12,FALSE)</f>
        <v>5</v>
      </c>
      <c r="G68" s="57">
        <f>VLOOKUP($M68,CornerStats!$A$3:$AE$998,14,FALSE)</f>
        <v>0.6428571428571429</v>
      </c>
      <c r="H68" s="57">
        <f>VLOOKUP($M68,CornerStats!$A$3:$AE$998,15,FALSE)</f>
        <v>0.7142857142857143</v>
      </c>
      <c r="I68" s="57">
        <f>VLOOKUP($M68,CornerStats!$A$3:$AE$998,17,FALSE)</f>
        <v>0.35714285714285715</v>
      </c>
      <c r="J68" s="57">
        <f>VLOOKUP($M68,CornerStats!$A$3:$AE$998,18,FALSE)</f>
        <v>0.5</v>
      </c>
      <c r="K68" s="57">
        <f>VLOOKUP($M68,CornerStats!$A$3:$AE$998,20,FALSE)</f>
        <v>0.6428571428571429</v>
      </c>
      <c r="L68" s="57">
        <f>VLOOKUP($M68,CornerStats!$A$3:$AE$998,21,FALSE)</f>
        <v>0.5</v>
      </c>
      <c r="M68" s="53" t="str">
        <f>Fixtures!A64</f>
        <v>AFC Wimbledon</v>
      </c>
      <c r="N68" s="54">
        <f>Fixtures!D64</f>
        <v>43487</v>
      </c>
      <c r="O68" s="53" t="str">
        <f>Fixtures!B64</f>
        <v>Fleetwood Town</v>
      </c>
      <c r="P68" s="51">
        <f>VLOOKUP($O68,CornerStats!$A$3:$AE$998,5,FALSE)</f>
        <v>11.535714285714286</v>
      </c>
      <c r="Q68" s="51">
        <f>VLOOKUP($O68,CornerStats!$A$3:$AE$998,7,FALSE)</f>
        <v>11.642857142857142</v>
      </c>
      <c r="R68" s="51">
        <f>VLOOKUP($O68,CornerStats!$A$3:$AE$998,8,FALSE)</f>
        <v>5.0714285714285712</v>
      </c>
      <c r="S68" s="51">
        <f>VLOOKUP($O68,CornerStats!$A$3:$AE$998,10,FALSE)</f>
        <v>5.4285714285714288</v>
      </c>
      <c r="T68" s="60">
        <f>VLOOKUP($O68,CornerStats!$A$3:$AE$998,11,FALSE)</f>
        <v>6.4642857142857144</v>
      </c>
      <c r="U68" s="60">
        <f>VLOOKUP($O68,CornerStats!$A$3:$AE$998,13,FALSE)</f>
        <v>6.2142857142857144</v>
      </c>
      <c r="V68" s="57">
        <f>VLOOKUP($O68,CornerStats!$A$3:$AE$998,14,FALSE)</f>
        <v>0.8214285714285714</v>
      </c>
      <c r="W68" s="57">
        <f>VLOOKUP($O68,CornerStats!$A$3:$AE$998,16,FALSE)</f>
        <v>0.7857142857142857</v>
      </c>
      <c r="X68" s="57">
        <f>VLOOKUP($O68,CornerStats!$A$3:$AE$998,17,FALSE)</f>
        <v>0.6071428571428571</v>
      </c>
      <c r="Y68" s="57">
        <f>VLOOKUP($O68,CornerStats!$A$3:$AE$998,19,FALSE)</f>
        <v>0.5714285714285714</v>
      </c>
      <c r="Z68" s="57">
        <f>VLOOKUP($O68,CornerStats!$A$3:$AE$998,20,FALSE)</f>
        <v>0.4642857142857143</v>
      </c>
      <c r="AA68" s="57">
        <f>VLOOKUP($O68,CornerStats!$A$3:$AE$998,22,FALSE)</f>
        <v>0.5</v>
      </c>
    </row>
    <row r="69" spans="1:27" ht="14.4" hidden="1" thickTop="1" x14ac:dyDescent="0.3">
      <c r="A69" s="51">
        <f>VLOOKUP($M69,CornerStats!$A$3:$AE$998,5,FALSE)</f>
        <v>12.321428571428571</v>
      </c>
      <c r="B69" s="51">
        <f>VLOOKUP($M69,CornerStats!$A$3:$AE$998,6,FALSE)</f>
        <v>12.642857142857142</v>
      </c>
      <c r="C69" s="51">
        <f>VLOOKUP($M69,CornerStats!$A$3:$AE$998,8,FALSE)</f>
        <v>5.5714285714285712</v>
      </c>
      <c r="D69" s="51">
        <f>VLOOKUP($M69,CornerStats!$A$3:$AE$998,9,FALSE)</f>
        <v>6.7857142857142856</v>
      </c>
      <c r="E69" s="60">
        <f>VLOOKUP($M69,CornerStats!$A$3:$AE$998,11,FALSE)</f>
        <v>6.75</v>
      </c>
      <c r="F69" s="60">
        <f>VLOOKUP($M69,CornerStats!$A$3:$AE$998,12,FALSE)</f>
        <v>5.8571428571428568</v>
      </c>
      <c r="G69" s="57">
        <f>VLOOKUP($M69,CornerStats!$A$3:$AE$998,14,FALSE)</f>
        <v>0.9285714285714286</v>
      </c>
      <c r="H69" s="57">
        <f>VLOOKUP($M69,CornerStats!$A$3:$AE$998,15,FALSE)</f>
        <v>1</v>
      </c>
      <c r="I69" s="57">
        <f>VLOOKUP($M69,CornerStats!$A$3:$AE$998,17,FALSE)</f>
        <v>0.6428571428571429</v>
      </c>
      <c r="J69" s="57">
        <f>VLOOKUP($M69,CornerStats!$A$3:$AE$998,18,FALSE)</f>
        <v>0.6428571428571429</v>
      </c>
      <c r="K69" s="57">
        <f>VLOOKUP($M69,CornerStats!$A$3:$AE$998,20,FALSE)</f>
        <v>0.42857142857142855</v>
      </c>
      <c r="L69" s="57">
        <f>VLOOKUP($M69,CornerStats!$A$3:$AE$998,21,FALSE)</f>
        <v>0.42857142857142855</v>
      </c>
      <c r="M69" s="53" t="str">
        <f>Fixtures!A65</f>
        <v>Plymouth Argyle</v>
      </c>
      <c r="N69" s="54">
        <f>Fixtures!D65</f>
        <v>43487</v>
      </c>
      <c r="O69" s="53" t="str">
        <f>Fixtures!B65</f>
        <v>Walsall</v>
      </c>
      <c r="P69" s="51">
        <f>VLOOKUP($O69,CornerStats!$A$3:$AE$998,5,FALSE)</f>
        <v>11.75</v>
      </c>
      <c r="Q69" s="51">
        <f>VLOOKUP($O69,CornerStats!$A$3:$AE$998,7,FALSE)</f>
        <v>13.285714285714286</v>
      </c>
      <c r="R69" s="51">
        <f>VLOOKUP($O69,CornerStats!$A$3:$AE$998,8,FALSE)</f>
        <v>5.75</v>
      </c>
      <c r="S69" s="51">
        <f>VLOOKUP($O69,CornerStats!$A$3:$AE$998,10,FALSE)</f>
        <v>6.2857142857142856</v>
      </c>
      <c r="T69" s="60">
        <f>VLOOKUP($O69,CornerStats!$A$3:$AE$998,11,FALSE)</f>
        <v>6</v>
      </c>
      <c r="U69" s="60">
        <f>VLOOKUP($O69,CornerStats!$A$3:$AE$998,13,FALSE)</f>
        <v>7</v>
      </c>
      <c r="V69" s="57">
        <f>VLOOKUP($O69,CornerStats!$A$3:$AE$998,14,FALSE)</f>
        <v>0.7857142857142857</v>
      </c>
      <c r="W69" s="57">
        <f>VLOOKUP($O69,CornerStats!$A$3:$AE$998,16,FALSE)</f>
        <v>0.8571428571428571</v>
      </c>
      <c r="X69" s="57">
        <f>VLOOKUP($O69,CornerStats!$A$3:$AE$998,17,FALSE)</f>
        <v>0.5714285714285714</v>
      </c>
      <c r="Y69" s="57">
        <f>VLOOKUP($O69,CornerStats!$A$3:$AE$998,19,FALSE)</f>
        <v>0.6428571428571429</v>
      </c>
      <c r="Z69" s="57">
        <f>VLOOKUP($O69,CornerStats!$A$3:$AE$998,20,FALSE)</f>
        <v>0.5357142857142857</v>
      </c>
      <c r="AA69" s="57">
        <f>VLOOKUP($O69,CornerStats!$A$3:$AE$998,22,FALSE)</f>
        <v>0.35714285714285715</v>
      </c>
    </row>
    <row r="70" spans="1:27" ht="14.4" hidden="1" thickTop="1" x14ac:dyDescent="0.3">
      <c r="A70" s="51" t="e">
        <f>VLOOKUP($M70,CornerStats!$A$3:$AE$998,5,FALSE)</f>
        <v>#DIV/0!</v>
      </c>
      <c r="B70" s="51" t="e">
        <f>VLOOKUP($M70,CornerStats!$A$3:$AE$998,6,FALSE)</f>
        <v>#DIV/0!</v>
      </c>
      <c r="C70" s="51" t="e">
        <f>VLOOKUP($M70,CornerStats!$A$3:$AE$998,8,FALSE)</f>
        <v>#DIV/0!</v>
      </c>
      <c r="D70" s="51" t="e">
        <f>VLOOKUP($M70,CornerStats!$A$3:$AE$998,9,FALSE)</f>
        <v>#DIV/0!</v>
      </c>
      <c r="E70" s="60" t="e">
        <f>VLOOKUP($M70,CornerStats!$A$3:$AE$998,11,FALSE)</f>
        <v>#DIV/0!</v>
      </c>
      <c r="F70" s="60" t="e">
        <f>VLOOKUP($M70,CornerStats!$A$3:$AE$998,12,FALSE)</f>
        <v>#DIV/0!</v>
      </c>
      <c r="G70" s="57" t="e">
        <f>VLOOKUP($M70,CornerStats!$A$3:$AE$998,14,FALSE)</f>
        <v>#DIV/0!</v>
      </c>
      <c r="H70" s="57" t="e">
        <f>VLOOKUP($M70,CornerStats!$A$3:$AE$998,15,FALSE)</f>
        <v>#DIV/0!</v>
      </c>
      <c r="I70" s="57" t="e">
        <f>VLOOKUP($M70,CornerStats!$A$3:$AE$998,17,FALSE)</f>
        <v>#DIV/0!</v>
      </c>
      <c r="J70" s="57" t="e">
        <f>VLOOKUP($M70,CornerStats!$A$3:$AE$998,18,FALSE)</f>
        <v>#DIV/0!</v>
      </c>
      <c r="K70" s="57" t="e">
        <f>VLOOKUP($M70,CornerStats!$A$3:$AE$998,20,FALSE)</f>
        <v>#DIV/0!</v>
      </c>
      <c r="L70" s="57" t="e">
        <f>VLOOKUP($M70,CornerStats!$A$3:$AE$998,21,FALSE)</f>
        <v>#DIV/0!</v>
      </c>
      <c r="M70" s="53" t="str">
        <f>Fixtures!A66</f>
        <v>Melbourne City</v>
      </c>
      <c r="N70" s="54">
        <f>Fixtures!D66</f>
        <v>43487</v>
      </c>
      <c r="O70" s="53" t="str">
        <f>Fixtures!B66</f>
        <v>Western Sydney Wanderers</v>
      </c>
      <c r="P70" s="51" t="e">
        <f>VLOOKUP($O70,CornerStats!$A$3:$AE$998,5,FALSE)</f>
        <v>#DIV/0!</v>
      </c>
      <c r="Q70" s="51" t="e">
        <f>VLOOKUP($O70,CornerStats!$A$3:$AE$998,7,FALSE)</f>
        <v>#DIV/0!</v>
      </c>
      <c r="R70" s="51" t="e">
        <f>VLOOKUP($O70,CornerStats!$A$3:$AE$998,8,FALSE)</f>
        <v>#DIV/0!</v>
      </c>
      <c r="S70" s="51" t="e">
        <f>VLOOKUP($O70,CornerStats!$A$3:$AE$998,10,FALSE)</f>
        <v>#DIV/0!</v>
      </c>
      <c r="T70" s="60" t="e">
        <f>VLOOKUP($O70,CornerStats!$A$3:$AE$998,11,FALSE)</f>
        <v>#DIV/0!</v>
      </c>
      <c r="U70" s="60" t="e">
        <f>VLOOKUP($O70,CornerStats!$A$3:$AE$998,13,FALSE)</f>
        <v>#DIV/0!</v>
      </c>
      <c r="V70" s="57" t="e">
        <f>VLOOKUP($O70,CornerStats!$A$3:$AE$998,14,FALSE)</f>
        <v>#DIV/0!</v>
      </c>
      <c r="W70" s="57" t="e">
        <f>VLOOKUP($O70,CornerStats!$A$3:$AE$998,16,FALSE)</f>
        <v>#DIV/0!</v>
      </c>
      <c r="X70" s="57" t="e">
        <f>VLOOKUP($O70,CornerStats!$A$3:$AE$998,17,FALSE)</f>
        <v>#DIV/0!</v>
      </c>
      <c r="Y70" s="57" t="e">
        <f>VLOOKUP($O70,CornerStats!$A$3:$AE$998,19,FALSE)</f>
        <v>#DIV/0!</v>
      </c>
      <c r="Z70" s="57" t="e">
        <f>VLOOKUP($O70,CornerStats!$A$3:$AE$998,20,FALSE)</f>
        <v>#DIV/0!</v>
      </c>
      <c r="AA70" s="57" t="e">
        <f>VLOOKUP($O70,CornerStats!$A$3:$AE$998,22,FALSE)</f>
        <v>#DIV/0!</v>
      </c>
    </row>
    <row r="71" spans="1:27" ht="14.4" hidden="1" thickTop="1" x14ac:dyDescent="0.3">
      <c r="A71" s="51">
        <f>VLOOKUP($M71,CornerStats!$A$3:$AE$998,5,FALSE)</f>
        <v>9.1999999999999993</v>
      </c>
      <c r="B71" s="51">
        <f>VLOOKUP($M71,CornerStats!$A$3:$AE$998,6,FALSE)</f>
        <v>9.1999999999999993</v>
      </c>
      <c r="C71" s="51">
        <f>VLOOKUP($M71,CornerStats!$A$3:$AE$998,8,FALSE)</f>
        <v>5.05</v>
      </c>
      <c r="D71" s="51">
        <f>VLOOKUP($M71,CornerStats!$A$3:$AE$998,9,FALSE)</f>
        <v>5.7</v>
      </c>
      <c r="E71" s="60">
        <f>VLOOKUP($M71,CornerStats!$A$3:$AE$998,11,FALSE)</f>
        <v>4.1500000000000004</v>
      </c>
      <c r="F71" s="60">
        <f>VLOOKUP($M71,CornerStats!$A$3:$AE$998,12,FALSE)</f>
        <v>3.5</v>
      </c>
      <c r="G71" s="57">
        <f>VLOOKUP($M71,CornerStats!$A$3:$AE$998,14,FALSE)</f>
        <v>0.6</v>
      </c>
      <c r="H71" s="57">
        <f>VLOOKUP($M71,CornerStats!$A$3:$AE$998,15,FALSE)</f>
        <v>0.6</v>
      </c>
      <c r="I71" s="57">
        <f>VLOOKUP($M71,CornerStats!$A$3:$AE$998,17,FALSE)</f>
        <v>0.25</v>
      </c>
      <c r="J71" s="57">
        <f>VLOOKUP($M71,CornerStats!$A$3:$AE$998,18,FALSE)</f>
        <v>0.2</v>
      </c>
      <c r="K71" s="57">
        <f>VLOOKUP($M71,CornerStats!$A$3:$AE$998,20,FALSE)</f>
        <v>0.85</v>
      </c>
      <c r="L71" s="57">
        <f>VLOOKUP($M71,CornerStats!$A$3:$AE$998,21,FALSE)</f>
        <v>0.9</v>
      </c>
      <c r="M71" s="53" t="str">
        <f>Fixtures!A67</f>
        <v>Nîmes</v>
      </c>
      <c r="N71" s="54">
        <f>Fixtures!D67</f>
        <v>43488</v>
      </c>
      <c r="O71" s="53" t="str">
        <f>Fixtures!B67</f>
        <v>Angers SCO</v>
      </c>
      <c r="P71" s="51">
        <f>VLOOKUP($O71,CornerStats!$A$3:$AE$998,5,FALSE)</f>
        <v>9.1578947368421044</v>
      </c>
      <c r="Q71" s="51">
        <f>VLOOKUP($O71,CornerStats!$A$3:$AE$998,7,FALSE)</f>
        <v>10</v>
      </c>
      <c r="R71" s="51">
        <f>VLOOKUP($O71,CornerStats!$A$3:$AE$998,8,FALSE)</f>
        <v>4.5263157894736841</v>
      </c>
      <c r="S71" s="51">
        <f>VLOOKUP($O71,CornerStats!$A$3:$AE$998,10,FALSE)</f>
        <v>3.6666666666666665</v>
      </c>
      <c r="T71" s="60">
        <f>VLOOKUP($O71,CornerStats!$A$3:$AE$998,11,FALSE)</f>
        <v>4.6315789473684212</v>
      </c>
      <c r="U71" s="60">
        <f>VLOOKUP($O71,CornerStats!$A$3:$AE$998,13,FALSE)</f>
        <v>6.333333333333333</v>
      </c>
      <c r="V71" s="57">
        <f>VLOOKUP($O71,CornerStats!$A$3:$AE$998,14,FALSE)</f>
        <v>0.57894736842105265</v>
      </c>
      <c r="W71" s="57">
        <f>VLOOKUP($O71,CornerStats!$A$3:$AE$998,16,FALSE)</f>
        <v>0.88888888888888884</v>
      </c>
      <c r="X71" s="57">
        <f>VLOOKUP($O71,CornerStats!$A$3:$AE$998,17,FALSE)</f>
        <v>0.21052631578947367</v>
      </c>
      <c r="Y71" s="57">
        <f>VLOOKUP($O71,CornerStats!$A$3:$AE$998,19,FALSE)</f>
        <v>0.33333333333333331</v>
      </c>
      <c r="Z71" s="57">
        <f>VLOOKUP($O71,CornerStats!$A$3:$AE$998,20,FALSE)</f>
        <v>0.84210526315789469</v>
      </c>
      <c r="AA71" s="57">
        <f>VLOOKUP($O71,CornerStats!$A$3:$AE$998,22,FALSE)</f>
        <v>0.77777777777777779</v>
      </c>
    </row>
    <row r="72" spans="1:27" ht="14.4" hidden="1" thickTop="1" x14ac:dyDescent="0.3">
      <c r="A72" s="51" t="e">
        <f>VLOOKUP($M72,CornerStats!$A$3:$AE$998,5,FALSE)</f>
        <v>#DIV/0!</v>
      </c>
      <c r="B72" s="51" t="e">
        <f>VLOOKUP($M72,CornerStats!$A$3:$AE$998,6,FALSE)</f>
        <v>#DIV/0!</v>
      </c>
      <c r="C72" s="51" t="e">
        <f>VLOOKUP($M72,CornerStats!$A$3:$AE$998,8,FALSE)</f>
        <v>#DIV/0!</v>
      </c>
      <c r="D72" s="51" t="e">
        <f>VLOOKUP($M72,CornerStats!$A$3:$AE$998,9,FALSE)</f>
        <v>#DIV/0!</v>
      </c>
      <c r="E72" s="60" t="e">
        <f>VLOOKUP($M72,CornerStats!$A$3:$AE$998,11,FALSE)</f>
        <v>#DIV/0!</v>
      </c>
      <c r="F72" s="60" t="e">
        <f>VLOOKUP($M72,CornerStats!$A$3:$AE$998,12,FALSE)</f>
        <v>#DIV/0!</v>
      </c>
      <c r="G72" s="57" t="e">
        <f>VLOOKUP($M72,CornerStats!$A$3:$AE$998,14,FALSE)</f>
        <v>#DIV/0!</v>
      </c>
      <c r="H72" s="57" t="e">
        <f>VLOOKUP($M72,CornerStats!$A$3:$AE$998,15,FALSE)</f>
        <v>#DIV/0!</v>
      </c>
      <c r="I72" s="57" t="e">
        <f>VLOOKUP($M72,CornerStats!$A$3:$AE$998,17,FALSE)</f>
        <v>#DIV/0!</v>
      </c>
      <c r="J72" s="57" t="e">
        <f>VLOOKUP($M72,CornerStats!$A$3:$AE$998,18,FALSE)</f>
        <v>#DIV/0!</v>
      </c>
      <c r="K72" s="57" t="e">
        <f>VLOOKUP($M72,CornerStats!$A$3:$AE$998,20,FALSE)</f>
        <v>#DIV/0!</v>
      </c>
      <c r="L72" s="57" t="e">
        <f>VLOOKUP($M72,CornerStats!$A$3:$AE$998,21,FALSE)</f>
        <v>#DIV/0!</v>
      </c>
      <c r="M72" s="53" t="str">
        <f>Fixtures!A68</f>
        <v>Kilmarnock</v>
      </c>
      <c r="N72" s="54">
        <f>Fixtures!D68</f>
        <v>43488</v>
      </c>
      <c r="O72" s="53" t="str">
        <f>Fixtures!B68</f>
        <v>Rangers</v>
      </c>
      <c r="P72" s="51" t="e">
        <f>VLOOKUP($O72,CornerStats!$A$3:$AE$998,5,FALSE)</f>
        <v>#DIV/0!</v>
      </c>
      <c r="Q72" s="51" t="e">
        <f>VLOOKUP($O72,CornerStats!$A$3:$AE$998,7,FALSE)</f>
        <v>#DIV/0!</v>
      </c>
      <c r="R72" s="51" t="e">
        <f>VLOOKUP($O72,CornerStats!$A$3:$AE$998,8,FALSE)</f>
        <v>#DIV/0!</v>
      </c>
      <c r="S72" s="51" t="e">
        <f>VLOOKUP($O72,CornerStats!$A$3:$AE$998,10,FALSE)</f>
        <v>#DIV/0!</v>
      </c>
      <c r="T72" s="60" t="e">
        <f>VLOOKUP($O72,CornerStats!$A$3:$AE$998,11,FALSE)</f>
        <v>#DIV/0!</v>
      </c>
      <c r="U72" s="60" t="e">
        <f>VLOOKUP($O72,CornerStats!$A$3:$AE$998,13,FALSE)</f>
        <v>#DIV/0!</v>
      </c>
      <c r="V72" s="57" t="e">
        <f>VLOOKUP($O72,CornerStats!$A$3:$AE$998,14,FALSE)</f>
        <v>#DIV/0!</v>
      </c>
      <c r="W72" s="57" t="e">
        <f>VLOOKUP($O72,CornerStats!$A$3:$AE$998,16,FALSE)</f>
        <v>#DIV/0!</v>
      </c>
      <c r="X72" s="57" t="e">
        <f>VLOOKUP($O72,CornerStats!$A$3:$AE$998,17,FALSE)</f>
        <v>#DIV/0!</v>
      </c>
      <c r="Y72" s="57" t="e">
        <f>VLOOKUP($O72,CornerStats!$A$3:$AE$998,19,FALSE)</f>
        <v>#DIV/0!</v>
      </c>
      <c r="Z72" s="57" t="e">
        <f>VLOOKUP($O72,CornerStats!$A$3:$AE$998,20,FALSE)</f>
        <v>#DIV/0!</v>
      </c>
      <c r="AA72" s="57" t="e">
        <f>VLOOKUP($O72,CornerStats!$A$3:$AE$998,22,FALSE)</f>
        <v>#DIV/0!</v>
      </c>
    </row>
    <row r="73" spans="1:27" ht="14.4" hidden="1" thickTop="1" x14ac:dyDescent="0.3">
      <c r="A73" s="51" t="e">
        <f>VLOOKUP($M73,CornerStats!$A$3:$AE$998,5,FALSE)</f>
        <v>#DIV/0!</v>
      </c>
      <c r="B73" s="51" t="e">
        <f>VLOOKUP($M73,CornerStats!$A$3:$AE$998,6,FALSE)</f>
        <v>#DIV/0!</v>
      </c>
      <c r="C73" s="51" t="e">
        <f>VLOOKUP($M73,CornerStats!$A$3:$AE$998,8,FALSE)</f>
        <v>#DIV/0!</v>
      </c>
      <c r="D73" s="51" t="e">
        <f>VLOOKUP($M73,CornerStats!$A$3:$AE$998,9,FALSE)</f>
        <v>#DIV/0!</v>
      </c>
      <c r="E73" s="60" t="e">
        <f>VLOOKUP($M73,CornerStats!$A$3:$AE$998,11,FALSE)</f>
        <v>#DIV/0!</v>
      </c>
      <c r="F73" s="60" t="e">
        <f>VLOOKUP($M73,CornerStats!$A$3:$AE$998,12,FALSE)</f>
        <v>#DIV/0!</v>
      </c>
      <c r="G73" s="57" t="e">
        <f>VLOOKUP($M73,CornerStats!$A$3:$AE$998,14,FALSE)</f>
        <v>#DIV/0!</v>
      </c>
      <c r="H73" s="57" t="e">
        <f>VLOOKUP($M73,CornerStats!$A$3:$AE$998,15,FALSE)</f>
        <v>#DIV/0!</v>
      </c>
      <c r="I73" s="57" t="e">
        <f>VLOOKUP($M73,CornerStats!$A$3:$AE$998,17,FALSE)</f>
        <v>#DIV/0!</v>
      </c>
      <c r="J73" s="57" t="e">
        <f>VLOOKUP($M73,CornerStats!$A$3:$AE$998,18,FALSE)</f>
        <v>#DIV/0!</v>
      </c>
      <c r="K73" s="57" t="e">
        <f>VLOOKUP($M73,CornerStats!$A$3:$AE$998,20,FALSE)</f>
        <v>#DIV/0!</v>
      </c>
      <c r="L73" s="57" t="e">
        <f>VLOOKUP($M73,CornerStats!$A$3:$AE$998,21,FALSE)</f>
        <v>#DIV/0!</v>
      </c>
      <c r="M73" s="53" t="str">
        <f>Fixtures!A69</f>
        <v>Hearts</v>
      </c>
      <c r="N73" s="54">
        <f>Fixtures!D69</f>
        <v>43488</v>
      </c>
      <c r="O73" s="53" t="str">
        <f>Fixtures!B69</f>
        <v>Dundee</v>
      </c>
      <c r="P73" s="51" t="e">
        <f>VLOOKUP($O73,CornerStats!$A$3:$AE$998,5,FALSE)</f>
        <v>#DIV/0!</v>
      </c>
      <c r="Q73" s="51" t="e">
        <f>VLOOKUP($O73,CornerStats!$A$3:$AE$998,7,FALSE)</f>
        <v>#DIV/0!</v>
      </c>
      <c r="R73" s="51" t="e">
        <f>VLOOKUP($O73,CornerStats!$A$3:$AE$998,8,FALSE)</f>
        <v>#DIV/0!</v>
      </c>
      <c r="S73" s="51" t="e">
        <f>VLOOKUP($O73,CornerStats!$A$3:$AE$998,10,FALSE)</f>
        <v>#DIV/0!</v>
      </c>
      <c r="T73" s="60" t="e">
        <f>VLOOKUP($O73,CornerStats!$A$3:$AE$998,11,FALSE)</f>
        <v>#DIV/0!</v>
      </c>
      <c r="U73" s="60" t="e">
        <f>VLOOKUP($O73,CornerStats!$A$3:$AE$998,13,FALSE)</f>
        <v>#DIV/0!</v>
      </c>
      <c r="V73" s="57" t="e">
        <f>VLOOKUP($O73,CornerStats!$A$3:$AE$998,14,FALSE)</f>
        <v>#DIV/0!</v>
      </c>
      <c r="W73" s="57" t="e">
        <f>VLOOKUP($O73,CornerStats!$A$3:$AE$998,16,FALSE)</f>
        <v>#DIV/0!</v>
      </c>
      <c r="X73" s="57" t="e">
        <f>VLOOKUP($O73,CornerStats!$A$3:$AE$998,17,FALSE)</f>
        <v>#DIV/0!</v>
      </c>
      <c r="Y73" s="57" t="e">
        <f>VLOOKUP($O73,CornerStats!$A$3:$AE$998,19,FALSE)</f>
        <v>#DIV/0!</v>
      </c>
      <c r="Z73" s="57" t="e">
        <f>VLOOKUP($O73,CornerStats!$A$3:$AE$998,20,FALSE)</f>
        <v>#DIV/0!</v>
      </c>
      <c r="AA73" s="57" t="e">
        <f>VLOOKUP($O73,CornerStats!$A$3:$AE$998,22,FALSE)</f>
        <v>#DIV/0!</v>
      </c>
    </row>
    <row r="74" spans="1:27" ht="14.4" hidden="1" thickTop="1" x14ac:dyDescent="0.3">
      <c r="A74" s="51" t="e">
        <f>VLOOKUP($M74,CornerStats!$A$3:$AE$998,5,FALSE)</f>
        <v>#DIV/0!</v>
      </c>
      <c r="B74" s="51" t="e">
        <f>VLOOKUP($M74,CornerStats!$A$3:$AE$998,6,FALSE)</f>
        <v>#DIV/0!</v>
      </c>
      <c r="C74" s="51" t="e">
        <f>VLOOKUP($M74,CornerStats!$A$3:$AE$998,8,FALSE)</f>
        <v>#DIV/0!</v>
      </c>
      <c r="D74" s="51" t="e">
        <f>VLOOKUP($M74,CornerStats!$A$3:$AE$998,9,FALSE)</f>
        <v>#DIV/0!</v>
      </c>
      <c r="E74" s="60" t="e">
        <f>VLOOKUP($M74,CornerStats!$A$3:$AE$998,11,FALSE)</f>
        <v>#DIV/0!</v>
      </c>
      <c r="F74" s="60" t="e">
        <f>VLOOKUP($M74,CornerStats!$A$3:$AE$998,12,FALSE)</f>
        <v>#DIV/0!</v>
      </c>
      <c r="G74" s="57" t="e">
        <f>VLOOKUP($M74,CornerStats!$A$3:$AE$998,14,FALSE)</f>
        <v>#DIV/0!</v>
      </c>
      <c r="H74" s="57" t="e">
        <f>VLOOKUP($M74,CornerStats!$A$3:$AE$998,15,FALSE)</f>
        <v>#DIV/0!</v>
      </c>
      <c r="I74" s="57" t="e">
        <f>VLOOKUP($M74,CornerStats!$A$3:$AE$998,17,FALSE)</f>
        <v>#DIV/0!</v>
      </c>
      <c r="J74" s="57" t="e">
        <f>VLOOKUP($M74,CornerStats!$A$3:$AE$998,18,FALSE)</f>
        <v>#DIV/0!</v>
      </c>
      <c r="K74" s="57" t="e">
        <f>VLOOKUP($M74,CornerStats!$A$3:$AE$998,20,FALSE)</f>
        <v>#DIV/0!</v>
      </c>
      <c r="L74" s="57" t="e">
        <f>VLOOKUP($M74,CornerStats!$A$3:$AE$998,21,FALSE)</f>
        <v>#DIV/0!</v>
      </c>
      <c r="M74" s="53" t="str">
        <f>Fixtures!A70</f>
        <v>Celtic</v>
      </c>
      <c r="N74" s="54">
        <f>Fixtures!D70</f>
        <v>43488</v>
      </c>
      <c r="O74" s="53" t="str">
        <f>Fixtures!B70</f>
        <v>St. Mirren</v>
      </c>
      <c r="P74" s="51" t="e">
        <f>VLOOKUP($O74,CornerStats!$A$3:$AE$998,5,FALSE)</f>
        <v>#DIV/0!</v>
      </c>
      <c r="Q74" s="51" t="e">
        <f>VLOOKUP($O74,CornerStats!$A$3:$AE$998,7,FALSE)</f>
        <v>#DIV/0!</v>
      </c>
      <c r="R74" s="51" t="e">
        <f>VLOOKUP($O74,CornerStats!$A$3:$AE$998,8,FALSE)</f>
        <v>#DIV/0!</v>
      </c>
      <c r="S74" s="51" t="e">
        <f>VLOOKUP($O74,CornerStats!$A$3:$AE$998,10,FALSE)</f>
        <v>#DIV/0!</v>
      </c>
      <c r="T74" s="60" t="e">
        <f>VLOOKUP($O74,CornerStats!$A$3:$AE$998,11,FALSE)</f>
        <v>#DIV/0!</v>
      </c>
      <c r="U74" s="60" t="e">
        <f>VLOOKUP($O74,CornerStats!$A$3:$AE$998,13,FALSE)</f>
        <v>#DIV/0!</v>
      </c>
      <c r="V74" s="57" t="e">
        <f>VLOOKUP($O74,CornerStats!$A$3:$AE$998,14,FALSE)</f>
        <v>#DIV/0!</v>
      </c>
      <c r="W74" s="57" t="e">
        <f>VLOOKUP($O74,CornerStats!$A$3:$AE$998,16,FALSE)</f>
        <v>#DIV/0!</v>
      </c>
      <c r="X74" s="57" t="e">
        <f>VLOOKUP($O74,CornerStats!$A$3:$AE$998,17,FALSE)</f>
        <v>#DIV/0!</v>
      </c>
      <c r="Y74" s="57" t="e">
        <f>VLOOKUP($O74,CornerStats!$A$3:$AE$998,19,FALSE)</f>
        <v>#DIV/0!</v>
      </c>
      <c r="Z74" s="57" t="e">
        <f>VLOOKUP($O74,CornerStats!$A$3:$AE$998,20,FALSE)</f>
        <v>#DIV/0!</v>
      </c>
      <c r="AA74" s="57" t="e">
        <f>VLOOKUP($O74,CornerStats!$A$3:$AE$998,22,FALSE)</f>
        <v>#DIV/0!</v>
      </c>
    </row>
    <row r="75" spans="1:27" ht="14.4" hidden="1" thickTop="1" x14ac:dyDescent="0.3">
      <c r="A75" s="51" t="e">
        <f>VLOOKUP($M75,CornerStats!$A$3:$AE$998,5,FALSE)</f>
        <v>#DIV/0!</v>
      </c>
      <c r="B75" s="51" t="e">
        <f>VLOOKUP($M75,CornerStats!$A$3:$AE$998,6,FALSE)</f>
        <v>#DIV/0!</v>
      </c>
      <c r="C75" s="51" t="e">
        <f>VLOOKUP($M75,CornerStats!$A$3:$AE$998,8,FALSE)</f>
        <v>#DIV/0!</v>
      </c>
      <c r="D75" s="51" t="e">
        <f>VLOOKUP($M75,CornerStats!$A$3:$AE$998,9,FALSE)</f>
        <v>#DIV/0!</v>
      </c>
      <c r="E75" s="60" t="e">
        <f>VLOOKUP($M75,CornerStats!$A$3:$AE$998,11,FALSE)</f>
        <v>#DIV/0!</v>
      </c>
      <c r="F75" s="60" t="e">
        <f>VLOOKUP($M75,CornerStats!$A$3:$AE$998,12,FALSE)</f>
        <v>#DIV/0!</v>
      </c>
      <c r="G75" s="57" t="e">
        <f>VLOOKUP($M75,CornerStats!$A$3:$AE$998,14,FALSE)</f>
        <v>#DIV/0!</v>
      </c>
      <c r="H75" s="57" t="e">
        <f>VLOOKUP($M75,CornerStats!$A$3:$AE$998,15,FALSE)</f>
        <v>#DIV/0!</v>
      </c>
      <c r="I75" s="57" t="e">
        <f>VLOOKUP($M75,CornerStats!$A$3:$AE$998,17,FALSE)</f>
        <v>#DIV/0!</v>
      </c>
      <c r="J75" s="57" t="e">
        <f>VLOOKUP($M75,CornerStats!$A$3:$AE$998,18,FALSE)</f>
        <v>#DIV/0!</v>
      </c>
      <c r="K75" s="57" t="e">
        <f>VLOOKUP($M75,CornerStats!$A$3:$AE$998,20,FALSE)</f>
        <v>#DIV/0!</v>
      </c>
      <c r="L75" s="57" t="e">
        <f>VLOOKUP($M75,CornerStats!$A$3:$AE$998,21,FALSE)</f>
        <v>#DIV/0!</v>
      </c>
      <c r="M75" s="53" t="str">
        <f>Fixtures!A71</f>
        <v>Hamilton Academical</v>
      </c>
      <c r="N75" s="54">
        <f>Fixtures!D71</f>
        <v>43488</v>
      </c>
      <c r="O75" s="53" t="str">
        <f>Fixtures!B71</f>
        <v>Aberdeen</v>
      </c>
      <c r="P75" s="51" t="e">
        <f>VLOOKUP($O75,CornerStats!$A$3:$AE$998,5,FALSE)</f>
        <v>#DIV/0!</v>
      </c>
      <c r="Q75" s="51" t="e">
        <f>VLOOKUP($O75,CornerStats!$A$3:$AE$998,7,FALSE)</f>
        <v>#DIV/0!</v>
      </c>
      <c r="R75" s="51" t="e">
        <f>VLOOKUP($O75,CornerStats!$A$3:$AE$998,8,FALSE)</f>
        <v>#DIV/0!</v>
      </c>
      <c r="S75" s="51" t="e">
        <f>VLOOKUP($O75,CornerStats!$A$3:$AE$998,10,FALSE)</f>
        <v>#DIV/0!</v>
      </c>
      <c r="T75" s="60" t="e">
        <f>VLOOKUP($O75,CornerStats!$A$3:$AE$998,11,FALSE)</f>
        <v>#DIV/0!</v>
      </c>
      <c r="U75" s="60" t="e">
        <f>VLOOKUP($O75,CornerStats!$A$3:$AE$998,13,FALSE)</f>
        <v>#DIV/0!</v>
      </c>
      <c r="V75" s="57" t="e">
        <f>VLOOKUP($O75,CornerStats!$A$3:$AE$998,14,FALSE)</f>
        <v>#DIV/0!</v>
      </c>
      <c r="W75" s="57" t="e">
        <f>VLOOKUP($O75,CornerStats!$A$3:$AE$998,16,FALSE)</f>
        <v>#DIV/0!</v>
      </c>
      <c r="X75" s="57" t="e">
        <f>VLOOKUP($O75,CornerStats!$A$3:$AE$998,17,FALSE)</f>
        <v>#DIV/0!</v>
      </c>
      <c r="Y75" s="57" t="e">
        <f>VLOOKUP($O75,CornerStats!$A$3:$AE$998,19,FALSE)</f>
        <v>#DIV/0!</v>
      </c>
      <c r="Z75" s="57" t="e">
        <f>VLOOKUP($O75,CornerStats!$A$3:$AE$998,20,FALSE)</f>
        <v>#DIV/0!</v>
      </c>
      <c r="AA75" s="57" t="e">
        <f>VLOOKUP($O75,CornerStats!$A$3:$AE$998,22,FALSE)</f>
        <v>#DIV/0!</v>
      </c>
    </row>
    <row r="76" spans="1:27" ht="14.4" hidden="1" thickTop="1" x14ac:dyDescent="0.3">
      <c r="A76" s="51" t="e">
        <f>VLOOKUP($M76,CornerStats!$A$3:$AE$998,5,FALSE)</f>
        <v>#DIV/0!</v>
      </c>
      <c r="B76" s="51" t="e">
        <f>VLOOKUP($M76,CornerStats!$A$3:$AE$998,6,FALSE)</f>
        <v>#DIV/0!</v>
      </c>
      <c r="C76" s="51" t="e">
        <f>VLOOKUP($M76,CornerStats!$A$3:$AE$998,8,FALSE)</f>
        <v>#DIV/0!</v>
      </c>
      <c r="D76" s="51" t="e">
        <f>VLOOKUP($M76,CornerStats!$A$3:$AE$998,9,FALSE)</f>
        <v>#DIV/0!</v>
      </c>
      <c r="E76" s="60" t="e">
        <f>VLOOKUP($M76,CornerStats!$A$3:$AE$998,11,FALSE)</f>
        <v>#DIV/0!</v>
      </c>
      <c r="F76" s="60" t="e">
        <f>VLOOKUP($M76,CornerStats!$A$3:$AE$998,12,FALSE)</f>
        <v>#DIV/0!</v>
      </c>
      <c r="G76" s="57" t="e">
        <f>VLOOKUP($M76,CornerStats!$A$3:$AE$998,14,FALSE)</f>
        <v>#DIV/0!</v>
      </c>
      <c r="H76" s="57" t="e">
        <f>VLOOKUP($M76,CornerStats!$A$3:$AE$998,15,FALSE)</f>
        <v>#DIV/0!</v>
      </c>
      <c r="I76" s="57" t="e">
        <f>VLOOKUP($M76,CornerStats!$A$3:$AE$998,17,FALSE)</f>
        <v>#DIV/0!</v>
      </c>
      <c r="J76" s="57" t="e">
        <f>VLOOKUP($M76,CornerStats!$A$3:$AE$998,18,FALSE)</f>
        <v>#DIV/0!</v>
      </c>
      <c r="K76" s="57" t="e">
        <f>VLOOKUP($M76,CornerStats!$A$3:$AE$998,20,FALSE)</f>
        <v>#DIV/0!</v>
      </c>
      <c r="L76" s="57" t="e">
        <f>VLOOKUP($M76,CornerStats!$A$3:$AE$998,21,FALSE)</f>
        <v>#DIV/0!</v>
      </c>
      <c r="M76" s="53" t="str">
        <f>Fixtures!A72</f>
        <v>St. Johnstone</v>
      </c>
      <c r="N76" s="54">
        <f>Fixtures!D72</f>
        <v>43488</v>
      </c>
      <c r="O76" s="53" t="str">
        <f>Fixtures!B72</f>
        <v>Livingston</v>
      </c>
      <c r="P76" s="51" t="e">
        <f>VLOOKUP($O76,CornerStats!$A$3:$AE$998,5,FALSE)</f>
        <v>#DIV/0!</v>
      </c>
      <c r="Q76" s="51" t="e">
        <f>VLOOKUP($O76,CornerStats!$A$3:$AE$998,7,FALSE)</f>
        <v>#DIV/0!</v>
      </c>
      <c r="R76" s="51" t="e">
        <f>VLOOKUP($O76,CornerStats!$A$3:$AE$998,8,FALSE)</f>
        <v>#DIV/0!</v>
      </c>
      <c r="S76" s="51" t="e">
        <f>VLOOKUP($O76,CornerStats!$A$3:$AE$998,10,FALSE)</f>
        <v>#DIV/0!</v>
      </c>
      <c r="T76" s="60" t="e">
        <f>VLOOKUP($O76,CornerStats!$A$3:$AE$998,11,FALSE)</f>
        <v>#DIV/0!</v>
      </c>
      <c r="U76" s="60" t="e">
        <f>VLOOKUP($O76,CornerStats!$A$3:$AE$998,13,FALSE)</f>
        <v>#DIV/0!</v>
      </c>
      <c r="V76" s="57" t="e">
        <f>VLOOKUP($O76,CornerStats!$A$3:$AE$998,14,FALSE)</f>
        <v>#DIV/0!</v>
      </c>
      <c r="W76" s="57" t="e">
        <f>VLOOKUP($O76,CornerStats!$A$3:$AE$998,16,FALSE)</f>
        <v>#DIV/0!</v>
      </c>
      <c r="X76" s="57" t="e">
        <f>VLOOKUP($O76,CornerStats!$A$3:$AE$998,17,FALSE)</f>
        <v>#DIV/0!</v>
      </c>
      <c r="Y76" s="57" t="e">
        <f>VLOOKUP($O76,CornerStats!$A$3:$AE$998,19,FALSE)</f>
        <v>#DIV/0!</v>
      </c>
      <c r="Z76" s="57" t="e">
        <f>VLOOKUP($O76,CornerStats!$A$3:$AE$998,20,FALSE)</f>
        <v>#DIV/0!</v>
      </c>
      <c r="AA76" s="57" t="e">
        <f>VLOOKUP($O76,CornerStats!$A$3:$AE$998,22,FALSE)</f>
        <v>#DIV/0!</v>
      </c>
    </row>
    <row r="77" spans="1:27" ht="14.4" hidden="1" thickTop="1" x14ac:dyDescent="0.3">
      <c r="A77" s="51" t="e">
        <f>VLOOKUP($M77,CornerStats!$A$3:$AE$998,5,FALSE)</f>
        <v>#DIV/0!</v>
      </c>
      <c r="B77" s="51" t="e">
        <f>VLOOKUP($M77,CornerStats!$A$3:$AE$998,6,FALSE)</f>
        <v>#DIV/0!</v>
      </c>
      <c r="C77" s="51" t="e">
        <f>VLOOKUP($M77,CornerStats!$A$3:$AE$998,8,FALSE)</f>
        <v>#DIV/0!</v>
      </c>
      <c r="D77" s="51" t="e">
        <f>VLOOKUP($M77,CornerStats!$A$3:$AE$998,9,FALSE)</f>
        <v>#DIV/0!</v>
      </c>
      <c r="E77" s="60" t="e">
        <f>VLOOKUP($M77,CornerStats!$A$3:$AE$998,11,FALSE)</f>
        <v>#DIV/0!</v>
      </c>
      <c r="F77" s="60" t="e">
        <f>VLOOKUP($M77,CornerStats!$A$3:$AE$998,12,FALSE)</f>
        <v>#DIV/0!</v>
      </c>
      <c r="G77" s="57" t="e">
        <f>VLOOKUP($M77,CornerStats!$A$3:$AE$998,14,FALSE)</f>
        <v>#DIV/0!</v>
      </c>
      <c r="H77" s="57" t="e">
        <f>VLOOKUP($M77,CornerStats!$A$3:$AE$998,15,FALSE)</f>
        <v>#DIV/0!</v>
      </c>
      <c r="I77" s="57" t="e">
        <f>VLOOKUP($M77,CornerStats!$A$3:$AE$998,17,FALSE)</f>
        <v>#DIV/0!</v>
      </c>
      <c r="J77" s="57" t="e">
        <f>VLOOKUP($M77,CornerStats!$A$3:$AE$998,18,FALSE)</f>
        <v>#DIV/0!</v>
      </c>
      <c r="K77" s="57" t="e">
        <f>VLOOKUP($M77,CornerStats!$A$3:$AE$998,20,FALSE)</f>
        <v>#DIV/0!</v>
      </c>
      <c r="L77" s="57" t="e">
        <f>VLOOKUP($M77,CornerStats!$A$3:$AE$998,21,FALSE)</f>
        <v>#DIV/0!</v>
      </c>
      <c r="M77" s="53" t="str">
        <f>Fixtures!A73</f>
        <v>Motherwell</v>
      </c>
      <c r="N77" s="54">
        <f>Fixtures!D73</f>
        <v>43488</v>
      </c>
      <c r="O77" s="53" t="str">
        <f>Fixtures!B73</f>
        <v>Hibernian</v>
      </c>
      <c r="P77" s="51" t="e">
        <f>VLOOKUP($O77,CornerStats!$A$3:$AE$998,5,FALSE)</f>
        <v>#DIV/0!</v>
      </c>
      <c r="Q77" s="51" t="e">
        <f>VLOOKUP($O77,CornerStats!$A$3:$AE$998,7,FALSE)</f>
        <v>#DIV/0!</v>
      </c>
      <c r="R77" s="51" t="e">
        <f>VLOOKUP($O77,CornerStats!$A$3:$AE$998,8,FALSE)</f>
        <v>#DIV/0!</v>
      </c>
      <c r="S77" s="51" t="e">
        <f>VLOOKUP($O77,CornerStats!$A$3:$AE$998,10,FALSE)</f>
        <v>#DIV/0!</v>
      </c>
      <c r="T77" s="60" t="e">
        <f>VLOOKUP($O77,CornerStats!$A$3:$AE$998,11,FALSE)</f>
        <v>#DIV/0!</v>
      </c>
      <c r="U77" s="60" t="e">
        <f>VLOOKUP($O77,CornerStats!$A$3:$AE$998,13,FALSE)</f>
        <v>#DIV/0!</v>
      </c>
      <c r="V77" s="57" t="e">
        <f>VLOOKUP($O77,CornerStats!$A$3:$AE$998,14,FALSE)</f>
        <v>#DIV/0!</v>
      </c>
      <c r="W77" s="57" t="e">
        <f>VLOOKUP($O77,CornerStats!$A$3:$AE$998,16,FALSE)</f>
        <v>#DIV/0!</v>
      </c>
      <c r="X77" s="57" t="e">
        <f>VLOOKUP($O77,CornerStats!$A$3:$AE$998,17,FALSE)</f>
        <v>#DIV/0!</v>
      </c>
      <c r="Y77" s="57" t="e">
        <f>VLOOKUP($O77,CornerStats!$A$3:$AE$998,19,FALSE)</f>
        <v>#DIV/0!</v>
      </c>
      <c r="Z77" s="57" t="e">
        <f>VLOOKUP($O77,CornerStats!$A$3:$AE$998,20,FALSE)</f>
        <v>#DIV/0!</v>
      </c>
      <c r="AA77" s="57" t="e">
        <f>VLOOKUP($O77,CornerStats!$A$3:$AE$998,22,FALSE)</f>
        <v>#DIV/0!</v>
      </c>
    </row>
    <row r="78" spans="1:27" ht="14.4" hidden="1" thickTop="1" x14ac:dyDescent="0.3">
      <c r="A78" s="51" t="e">
        <f>VLOOKUP($M78,CornerStats!$A$3:$AE$998,5,FALSE)</f>
        <v>#DIV/0!</v>
      </c>
      <c r="B78" s="51" t="e">
        <f>VLOOKUP($M78,CornerStats!$A$3:$AE$998,6,FALSE)</f>
        <v>#DIV/0!</v>
      </c>
      <c r="C78" s="51" t="e">
        <f>VLOOKUP($M78,CornerStats!$A$3:$AE$998,8,FALSE)</f>
        <v>#DIV/0!</v>
      </c>
      <c r="D78" s="51" t="e">
        <f>VLOOKUP($M78,CornerStats!$A$3:$AE$998,9,FALSE)</f>
        <v>#DIV/0!</v>
      </c>
      <c r="E78" s="60" t="e">
        <f>VLOOKUP($M78,CornerStats!$A$3:$AE$998,11,FALSE)</f>
        <v>#DIV/0!</v>
      </c>
      <c r="F78" s="60" t="e">
        <f>VLOOKUP($M78,CornerStats!$A$3:$AE$998,12,FALSE)</f>
        <v>#DIV/0!</v>
      </c>
      <c r="G78" s="57" t="e">
        <f>VLOOKUP($M78,CornerStats!$A$3:$AE$998,14,FALSE)</f>
        <v>#DIV/0!</v>
      </c>
      <c r="H78" s="57" t="e">
        <f>VLOOKUP($M78,CornerStats!$A$3:$AE$998,15,FALSE)</f>
        <v>#DIV/0!</v>
      </c>
      <c r="I78" s="57" t="e">
        <f>VLOOKUP($M78,CornerStats!$A$3:$AE$998,17,FALSE)</f>
        <v>#DIV/0!</v>
      </c>
      <c r="J78" s="57" t="e">
        <f>VLOOKUP($M78,CornerStats!$A$3:$AE$998,18,FALSE)</f>
        <v>#DIV/0!</v>
      </c>
      <c r="K78" s="57" t="e">
        <f>VLOOKUP($M78,CornerStats!$A$3:$AE$998,20,FALSE)</f>
        <v>#DIV/0!</v>
      </c>
      <c r="L78" s="57" t="e">
        <f>VLOOKUP($M78,CornerStats!$A$3:$AE$998,21,FALSE)</f>
        <v>#DIV/0!</v>
      </c>
      <c r="M78" s="53" t="str">
        <f>Fixtures!A74</f>
        <v>Newcastle Jets</v>
      </c>
      <c r="N78" s="54">
        <f>Fixtures!D74</f>
        <v>43488</v>
      </c>
      <c r="O78" s="53" t="str">
        <f>Fixtures!B74</f>
        <v>Central Coast Mariners</v>
      </c>
      <c r="P78" s="51" t="e">
        <f>VLOOKUP($O78,CornerStats!$A$3:$AE$998,5,FALSE)</f>
        <v>#DIV/0!</v>
      </c>
      <c r="Q78" s="51" t="e">
        <f>VLOOKUP($O78,CornerStats!$A$3:$AE$998,7,FALSE)</f>
        <v>#DIV/0!</v>
      </c>
      <c r="R78" s="51" t="e">
        <f>VLOOKUP($O78,CornerStats!$A$3:$AE$998,8,FALSE)</f>
        <v>#DIV/0!</v>
      </c>
      <c r="S78" s="51" t="e">
        <f>VLOOKUP($O78,CornerStats!$A$3:$AE$998,10,FALSE)</f>
        <v>#DIV/0!</v>
      </c>
      <c r="T78" s="60" t="e">
        <f>VLOOKUP($O78,CornerStats!$A$3:$AE$998,11,FALSE)</f>
        <v>#DIV/0!</v>
      </c>
      <c r="U78" s="60" t="e">
        <f>VLOOKUP($O78,CornerStats!$A$3:$AE$998,13,FALSE)</f>
        <v>#DIV/0!</v>
      </c>
      <c r="V78" s="57" t="e">
        <f>VLOOKUP($O78,CornerStats!$A$3:$AE$998,14,FALSE)</f>
        <v>#DIV/0!</v>
      </c>
      <c r="W78" s="57" t="e">
        <f>VLOOKUP($O78,CornerStats!$A$3:$AE$998,16,FALSE)</f>
        <v>#DIV/0!</v>
      </c>
      <c r="X78" s="57" t="e">
        <f>VLOOKUP($O78,CornerStats!$A$3:$AE$998,17,FALSE)</f>
        <v>#DIV/0!</v>
      </c>
      <c r="Y78" s="57" t="e">
        <f>VLOOKUP($O78,CornerStats!$A$3:$AE$998,19,FALSE)</f>
        <v>#DIV/0!</v>
      </c>
      <c r="Z78" s="57" t="e">
        <f>VLOOKUP($O78,CornerStats!$A$3:$AE$998,20,FALSE)</f>
        <v>#DIV/0!</v>
      </c>
      <c r="AA78" s="57" t="e">
        <f>VLOOKUP($O78,CornerStats!$A$3:$AE$998,22,FALSE)</f>
        <v>#DIV/0!</v>
      </c>
    </row>
    <row r="79" spans="1:27" ht="14.4" hidden="1" thickTop="1" x14ac:dyDescent="0.3">
      <c r="A79" s="51" t="e">
        <f>VLOOKUP($M79,CornerStats!$A$3:$AE$998,5,FALSE)</f>
        <v>#DIV/0!</v>
      </c>
      <c r="B79" s="51" t="e">
        <f>VLOOKUP($M79,CornerStats!$A$3:$AE$998,6,FALSE)</f>
        <v>#DIV/0!</v>
      </c>
      <c r="C79" s="51" t="e">
        <f>VLOOKUP($M79,CornerStats!$A$3:$AE$998,8,FALSE)</f>
        <v>#DIV/0!</v>
      </c>
      <c r="D79" s="51" t="e">
        <f>VLOOKUP($M79,CornerStats!$A$3:$AE$998,9,FALSE)</f>
        <v>#DIV/0!</v>
      </c>
      <c r="E79" s="60" t="e">
        <f>VLOOKUP($M79,CornerStats!$A$3:$AE$998,11,FALSE)</f>
        <v>#DIV/0!</v>
      </c>
      <c r="F79" s="60" t="e">
        <f>VLOOKUP($M79,CornerStats!$A$3:$AE$998,12,FALSE)</f>
        <v>#DIV/0!</v>
      </c>
      <c r="G79" s="57" t="e">
        <f>VLOOKUP($M79,CornerStats!$A$3:$AE$998,14,FALSE)</f>
        <v>#DIV/0!</v>
      </c>
      <c r="H79" s="57" t="e">
        <f>VLOOKUP($M79,CornerStats!$A$3:$AE$998,15,FALSE)</f>
        <v>#DIV/0!</v>
      </c>
      <c r="I79" s="57" t="e">
        <f>VLOOKUP($M79,CornerStats!$A$3:$AE$998,17,FALSE)</f>
        <v>#DIV/0!</v>
      </c>
      <c r="J79" s="57" t="e">
        <f>VLOOKUP($M79,CornerStats!$A$3:$AE$998,18,FALSE)</f>
        <v>#DIV/0!</v>
      </c>
      <c r="K79" s="57" t="e">
        <f>VLOOKUP($M79,CornerStats!$A$3:$AE$998,20,FALSE)</f>
        <v>#DIV/0!</v>
      </c>
      <c r="L79" s="57" t="e">
        <f>VLOOKUP($M79,CornerStats!$A$3:$AE$998,21,FALSE)</f>
        <v>#DIV/0!</v>
      </c>
      <c r="M79" s="53" t="str">
        <f>Fixtures!A75</f>
        <v>Wellington Phoenix</v>
      </c>
      <c r="N79" s="54">
        <f>Fixtures!D75</f>
        <v>43488</v>
      </c>
      <c r="O79" s="53" t="str">
        <f>Fixtures!B75</f>
        <v>Sydney</v>
      </c>
      <c r="P79" s="51" t="e">
        <f>VLOOKUP($O79,CornerStats!$A$3:$AE$998,5,FALSE)</f>
        <v>#DIV/0!</v>
      </c>
      <c r="Q79" s="51" t="e">
        <f>VLOOKUP($O79,CornerStats!$A$3:$AE$998,7,FALSE)</f>
        <v>#DIV/0!</v>
      </c>
      <c r="R79" s="51" t="e">
        <f>VLOOKUP($O79,CornerStats!$A$3:$AE$998,8,FALSE)</f>
        <v>#DIV/0!</v>
      </c>
      <c r="S79" s="51" t="e">
        <f>VLOOKUP($O79,CornerStats!$A$3:$AE$998,10,FALSE)</f>
        <v>#DIV/0!</v>
      </c>
      <c r="T79" s="60" t="e">
        <f>VLOOKUP($O79,CornerStats!$A$3:$AE$998,11,FALSE)</f>
        <v>#DIV/0!</v>
      </c>
      <c r="U79" s="60" t="e">
        <f>VLOOKUP($O79,CornerStats!$A$3:$AE$998,13,FALSE)</f>
        <v>#DIV/0!</v>
      </c>
      <c r="V79" s="57" t="e">
        <f>VLOOKUP($O79,CornerStats!$A$3:$AE$998,14,FALSE)</f>
        <v>#DIV/0!</v>
      </c>
      <c r="W79" s="57" t="e">
        <f>VLOOKUP($O79,CornerStats!$A$3:$AE$998,16,FALSE)</f>
        <v>#DIV/0!</v>
      </c>
      <c r="X79" s="57" t="e">
        <f>VLOOKUP($O79,CornerStats!$A$3:$AE$998,17,FALSE)</f>
        <v>#DIV/0!</v>
      </c>
      <c r="Y79" s="57" t="e">
        <f>VLOOKUP($O79,CornerStats!$A$3:$AE$998,19,FALSE)</f>
        <v>#DIV/0!</v>
      </c>
      <c r="Z79" s="57" t="e">
        <f>VLOOKUP($O79,CornerStats!$A$3:$AE$998,20,FALSE)</f>
        <v>#DIV/0!</v>
      </c>
      <c r="AA79" s="57" t="e">
        <f>VLOOKUP($O79,CornerStats!$A$3:$AE$998,22,FALSE)</f>
        <v>#DIV/0!</v>
      </c>
    </row>
    <row r="80" spans="1:27" ht="14.4" hidden="1" thickTop="1" x14ac:dyDescent="0.3">
      <c r="A80" s="51" t="e">
        <f>VLOOKUP($M80,CornerStats!$A$3:$AE$998,5,FALSE)</f>
        <v>#DIV/0!</v>
      </c>
      <c r="B80" s="51" t="e">
        <f>VLOOKUP($M80,CornerStats!$A$3:$AE$998,6,FALSE)</f>
        <v>#DIV/0!</v>
      </c>
      <c r="C80" s="51" t="e">
        <f>VLOOKUP($M80,CornerStats!$A$3:$AE$998,8,FALSE)</f>
        <v>#DIV/0!</v>
      </c>
      <c r="D80" s="51" t="e">
        <f>VLOOKUP($M80,CornerStats!$A$3:$AE$998,9,FALSE)</f>
        <v>#DIV/0!</v>
      </c>
      <c r="E80" s="60" t="e">
        <f>VLOOKUP($M80,CornerStats!$A$3:$AE$998,11,FALSE)</f>
        <v>#DIV/0!</v>
      </c>
      <c r="F80" s="60" t="e">
        <f>VLOOKUP($M80,CornerStats!$A$3:$AE$998,12,FALSE)</f>
        <v>#DIV/0!</v>
      </c>
      <c r="G80" s="57" t="e">
        <f>VLOOKUP($M80,CornerStats!$A$3:$AE$998,14,FALSE)</f>
        <v>#DIV/0!</v>
      </c>
      <c r="H80" s="57" t="e">
        <f>VLOOKUP($M80,CornerStats!$A$3:$AE$998,15,FALSE)</f>
        <v>#DIV/0!</v>
      </c>
      <c r="I80" s="57" t="e">
        <f>VLOOKUP($M80,CornerStats!$A$3:$AE$998,17,FALSE)</f>
        <v>#DIV/0!</v>
      </c>
      <c r="J80" s="57" t="e">
        <f>VLOOKUP($M80,CornerStats!$A$3:$AE$998,18,FALSE)</f>
        <v>#DIV/0!</v>
      </c>
      <c r="K80" s="57" t="e">
        <f>VLOOKUP($M80,CornerStats!$A$3:$AE$998,20,FALSE)</f>
        <v>#DIV/0!</v>
      </c>
      <c r="L80" s="57" t="e">
        <f>VLOOKUP($M80,CornerStats!$A$3:$AE$998,21,FALSE)</f>
        <v>#DIV/0!</v>
      </c>
      <c r="M80" s="53" t="str">
        <f>Fixtures!A76</f>
        <v>Perth Glory</v>
      </c>
      <c r="N80" s="54">
        <f>Fixtures!D76</f>
        <v>43488</v>
      </c>
      <c r="O80" s="53" t="str">
        <f>Fixtures!B76</f>
        <v>Adelaide United</v>
      </c>
      <c r="P80" s="51" t="e">
        <f>VLOOKUP($O80,CornerStats!$A$3:$AE$998,5,FALSE)</f>
        <v>#DIV/0!</v>
      </c>
      <c r="Q80" s="51" t="e">
        <f>VLOOKUP($O80,CornerStats!$A$3:$AE$998,7,FALSE)</f>
        <v>#DIV/0!</v>
      </c>
      <c r="R80" s="51" t="e">
        <f>VLOOKUP($O80,CornerStats!$A$3:$AE$998,8,FALSE)</f>
        <v>#DIV/0!</v>
      </c>
      <c r="S80" s="51" t="e">
        <f>VLOOKUP($O80,CornerStats!$A$3:$AE$998,10,FALSE)</f>
        <v>#DIV/0!</v>
      </c>
      <c r="T80" s="60" t="e">
        <f>VLOOKUP($O80,CornerStats!$A$3:$AE$998,11,FALSE)</f>
        <v>#DIV/0!</v>
      </c>
      <c r="U80" s="60" t="e">
        <f>VLOOKUP($O80,CornerStats!$A$3:$AE$998,13,FALSE)</f>
        <v>#DIV/0!</v>
      </c>
      <c r="V80" s="57" t="e">
        <f>VLOOKUP($O80,CornerStats!$A$3:$AE$998,14,FALSE)</f>
        <v>#DIV/0!</v>
      </c>
      <c r="W80" s="57" t="e">
        <f>VLOOKUP($O80,CornerStats!$A$3:$AE$998,16,FALSE)</f>
        <v>#DIV/0!</v>
      </c>
      <c r="X80" s="57" t="e">
        <f>VLOOKUP($O80,CornerStats!$A$3:$AE$998,17,FALSE)</f>
        <v>#DIV/0!</v>
      </c>
      <c r="Y80" s="57" t="e">
        <f>VLOOKUP($O80,CornerStats!$A$3:$AE$998,19,FALSE)</f>
        <v>#DIV/0!</v>
      </c>
      <c r="Z80" s="57" t="e">
        <f>VLOOKUP($O80,CornerStats!$A$3:$AE$998,20,FALSE)</f>
        <v>#DIV/0!</v>
      </c>
      <c r="AA80" s="57" t="e">
        <f>VLOOKUP($O80,CornerStats!$A$3:$AE$998,22,FALSE)</f>
        <v>#DIV/0!</v>
      </c>
    </row>
    <row r="81" spans="1:27" ht="14.4" hidden="1" thickTop="1" x14ac:dyDescent="0.3">
      <c r="A81" s="51">
        <f>VLOOKUP($M81,CornerStats!$A$3:$AE$998,5,FALSE)</f>
        <v>9.6470588235294112</v>
      </c>
      <c r="B81" s="51">
        <f>VLOOKUP($M81,CornerStats!$A$3:$AE$998,6,FALSE)</f>
        <v>9.1111111111111107</v>
      </c>
      <c r="C81" s="51">
        <f>VLOOKUP($M81,CornerStats!$A$3:$AE$998,8,FALSE)</f>
        <v>3.1176470588235294</v>
      </c>
      <c r="D81" s="51">
        <f>VLOOKUP($M81,CornerStats!$A$3:$AE$998,9,FALSE)</f>
        <v>4</v>
      </c>
      <c r="E81" s="60">
        <f>VLOOKUP($M81,CornerStats!$A$3:$AE$998,11,FALSE)</f>
        <v>6.5294117647058822</v>
      </c>
      <c r="F81" s="60">
        <f>VLOOKUP($M81,CornerStats!$A$3:$AE$998,12,FALSE)</f>
        <v>5.1111111111111107</v>
      </c>
      <c r="G81" s="57">
        <f>VLOOKUP($M81,CornerStats!$A$3:$AE$998,14,FALSE)</f>
        <v>0.58823529411764708</v>
      </c>
      <c r="H81" s="57">
        <f>VLOOKUP($M81,CornerStats!$A$3:$AE$998,15,FALSE)</f>
        <v>0.55555555555555558</v>
      </c>
      <c r="I81" s="57">
        <f>VLOOKUP($M81,CornerStats!$A$3:$AE$998,17,FALSE)</f>
        <v>0.35294117647058826</v>
      </c>
      <c r="J81" s="57">
        <f>VLOOKUP($M81,CornerStats!$A$3:$AE$998,18,FALSE)</f>
        <v>0.22222222222222221</v>
      </c>
      <c r="K81" s="57">
        <f>VLOOKUP($M81,CornerStats!$A$3:$AE$998,20,FALSE)</f>
        <v>0.70588235294117652</v>
      </c>
      <c r="L81" s="57">
        <f>VLOOKUP($M81,CornerStats!$A$3:$AE$998,21,FALSE)</f>
        <v>0.77777777777777779</v>
      </c>
      <c r="M81" s="53" t="str">
        <f>Fixtures!A77</f>
        <v>NAC Breda</v>
      </c>
      <c r="N81" s="54">
        <f>Fixtures!D77</f>
        <v>43490</v>
      </c>
      <c r="O81" s="53" t="str">
        <f>Fixtures!B77</f>
        <v>ADO Den Haag</v>
      </c>
      <c r="P81" s="51">
        <f>VLOOKUP($O81,CornerStats!$A$3:$AE$998,5,FALSE)</f>
        <v>11.055555555555555</v>
      </c>
      <c r="Q81" s="51">
        <f>VLOOKUP($O81,CornerStats!$A$3:$AE$998,7,FALSE)</f>
        <v>10.555555555555555</v>
      </c>
      <c r="R81" s="51">
        <f>VLOOKUP($O81,CornerStats!$A$3:$AE$998,8,FALSE)</f>
        <v>5.833333333333333</v>
      </c>
      <c r="S81" s="51">
        <f>VLOOKUP($O81,CornerStats!$A$3:$AE$998,10,FALSE)</f>
        <v>4.8888888888888893</v>
      </c>
      <c r="T81" s="60">
        <f>VLOOKUP($O81,CornerStats!$A$3:$AE$998,11,FALSE)</f>
        <v>5.2222222222222223</v>
      </c>
      <c r="U81" s="60">
        <f>VLOOKUP($O81,CornerStats!$A$3:$AE$998,13,FALSE)</f>
        <v>5.666666666666667</v>
      </c>
      <c r="V81" s="57">
        <f>VLOOKUP($O81,CornerStats!$A$3:$AE$998,14,FALSE)</f>
        <v>0.66666666666666663</v>
      </c>
      <c r="W81" s="57">
        <f>VLOOKUP($O81,CornerStats!$A$3:$AE$998,16,FALSE)</f>
        <v>0.66666666666666663</v>
      </c>
      <c r="X81" s="57">
        <f>VLOOKUP($O81,CornerStats!$A$3:$AE$998,17,FALSE)</f>
        <v>0.5</v>
      </c>
      <c r="Y81" s="57">
        <f>VLOOKUP($O81,CornerStats!$A$3:$AE$998,19,FALSE)</f>
        <v>0.44444444444444442</v>
      </c>
      <c r="Z81" s="57">
        <f>VLOOKUP($O81,CornerStats!$A$3:$AE$998,20,FALSE)</f>
        <v>0.66666666666666663</v>
      </c>
      <c r="AA81" s="57">
        <f>VLOOKUP($O81,CornerStats!$A$3:$AE$998,22,FALSE)</f>
        <v>0.66666666666666663</v>
      </c>
    </row>
    <row r="82" spans="1:27" ht="14.4" hidden="1" thickTop="1" x14ac:dyDescent="0.3">
      <c r="A82" s="51">
        <f>VLOOKUP($M82,CornerStats!$A$3:$AE$998,5,FALSE)</f>
        <v>9.8421052631578956</v>
      </c>
      <c r="B82" s="51">
        <f>VLOOKUP($M82,CornerStats!$A$3:$AE$998,6,FALSE)</f>
        <v>9.6666666666666661</v>
      </c>
      <c r="C82" s="51">
        <f>VLOOKUP($M82,CornerStats!$A$3:$AE$998,8,FALSE)</f>
        <v>6.1578947368421053</v>
      </c>
      <c r="D82" s="51">
        <f>VLOOKUP($M82,CornerStats!$A$3:$AE$998,9,FALSE)</f>
        <v>6.8888888888888893</v>
      </c>
      <c r="E82" s="60">
        <f>VLOOKUP($M82,CornerStats!$A$3:$AE$998,11,FALSE)</f>
        <v>3.6842105263157894</v>
      </c>
      <c r="F82" s="60">
        <f>VLOOKUP($M82,CornerStats!$A$3:$AE$998,12,FALSE)</f>
        <v>2.7777777777777777</v>
      </c>
      <c r="G82" s="57">
        <f>VLOOKUP($M82,CornerStats!$A$3:$AE$998,14,FALSE)</f>
        <v>0.63157894736842102</v>
      </c>
      <c r="H82" s="57">
        <f>VLOOKUP($M82,CornerStats!$A$3:$AE$998,15,FALSE)</f>
        <v>0.66666666666666663</v>
      </c>
      <c r="I82" s="57">
        <f>VLOOKUP($M82,CornerStats!$A$3:$AE$998,17,FALSE)</f>
        <v>0.42105263157894735</v>
      </c>
      <c r="J82" s="57">
        <f>VLOOKUP($M82,CornerStats!$A$3:$AE$998,18,FALSE)</f>
        <v>0.44444444444444442</v>
      </c>
      <c r="K82" s="57">
        <f>VLOOKUP($M82,CornerStats!$A$3:$AE$998,20,FALSE)</f>
        <v>0.57894736842105265</v>
      </c>
      <c r="L82" s="57">
        <f>VLOOKUP($M82,CornerStats!$A$3:$AE$998,21,FALSE)</f>
        <v>0.55555555555555558</v>
      </c>
      <c r="M82" s="53" t="str">
        <f>Fixtures!A78</f>
        <v>Olympique Marseille</v>
      </c>
      <c r="N82" s="54">
        <f>Fixtures!D78</f>
        <v>43490</v>
      </c>
      <c r="O82" s="53" t="str">
        <f>Fixtures!B78</f>
        <v>Lille</v>
      </c>
      <c r="P82" s="51">
        <f>VLOOKUP($O82,CornerStats!$A$3:$AE$998,5,FALSE)</f>
        <v>9.2857142857142865</v>
      </c>
      <c r="Q82" s="51">
        <f>VLOOKUP($O82,CornerStats!$A$3:$AE$998,7,FALSE)</f>
        <v>10.3</v>
      </c>
      <c r="R82" s="51">
        <f>VLOOKUP($O82,CornerStats!$A$3:$AE$998,8,FALSE)</f>
        <v>4.5714285714285712</v>
      </c>
      <c r="S82" s="51">
        <f>VLOOKUP($O82,CornerStats!$A$3:$AE$998,10,FALSE)</f>
        <v>4.5</v>
      </c>
      <c r="T82" s="60">
        <f>VLOOKUP($O82,CornerStats!$A$3:$AE$998,11,FALSE)</f>
        <v>4.7142857142857144</v>
      </c>
      <c r="U82" s="60">
        <f>VLOOKUP($O82,CornerStats!$A$3:$AE$998,13,FALSE)</f>
        <v>5.8</v>
      </c>
      <c r="V82" s="57">
        <f>VLOOKUP($O82,CornerStats!$A$3:$AE$998,14,FALSE)</f>
        <v>0.42857142857142855</v>
      </c>
      <c r="W82" s="57">
        <f>VLOOKUP($O82,CornerStats!$A$3:$AE$998,16,FALSE)</f>
        <v>0.5</v>
      </c>
      <c r="X82" s="57">
        <f>VLOOKUP($O82,CornerStats!$A$3:$AE$998,17,FALSE)</f>
        <v>0.2857142857142857</v>
      </c>
      <c r="Y82" s="57">
        <f>VLOOKUP($O82,CornerStats!$A$3:$AE$998,19,FALSE)</f>
        <v>0.4</v>
      </c>
      <c r="Z82" s="57">
        <f>VLOOKUP($O82,CornerStats!$A$3:$AE$998,20,FALSE)</f>
        <v>0.7142857142857143</v>
      </c>
      <c r="AA82" s="57">
        <f>VLOOKUP($O82,CornerStats!$A$3:$AE$998,22,FALSE)</f>
        <v>0.6</v>
      </c>
    </row>
    <row r="83" spans="1:27" ht="14.4" hidden="1" thickTop="1" x14ac:dyDescent="0.3">
      <c r="A83" s="51">
        <f>VLOOKUP($M83,CornerStats!$A$3:$AE$998,5,FALSE)</f>
        <v>10.266666666666667</v>
      </c>
      <c r="B83" s="51">
        <f>VLOOKUP($M83,CornerStats!$A$3:$AE$998,6,FALSE)</f>
        <v>12.142857142857142</v>
      </c>
      <c r="C83" s="51">
        <f>VLOOKUP($M83,CornerStats!$A$3:$AE$998,8,FALSE)</f>
        <v>4.666666666666667</v>
      </c>
      <c r="D83" s="51">
        <f>VLOOKUP($M83,CornerStats!$A$3:$AE$998,9,FALSE)</f>
        <v>5.8571428571428568</v>
      </c>
      <c r="E83" s="60">
        <f>VLOOKUP($M83,CornerStats!$A$3:$AE$998,11,FALSE)</f>
        <v>5.6</v>
      </c>
      <c r="F83" s="60">
        <f>VLOOKUP($M83,CornerStats!$A$3:$AE$998,12,FALSE)</f>
        <v>6.2857142857142856</v>
      </c>
      <c r="G83" s="57">
        <f>VLOOKUP($M83,CornerStats!$A$3:$AE$998,14,FALSE)</f>
        <v>0.8</v>
      </c>
      <c r="H83" s="57">
        <f>VLOOKUP($M83,CornerStats!$A$3:$AE$998,15,FALSE)</f>
        <v>0.8571428571428571</v>
      </c>
      <c r="I83" s="57">
        <f>VLOOKUP($M83,CornerStats!$A$3:$AE$998,17,FALSE)</f>
        <v>0.46666666666666667</v>
      </c>
      <c r="J83" s="57">
        <f>VLOOKUP($M83,CornerStats!$A$3:$AE$998,18,FALSE)</f>
        <v>0.8571428571428571</v>
      </c>
      <c r="K83" s="57">
        <f>VLOOKUP($M83,CornerStats!$A$3:$AE$998,20,FALSE)</f>
        <v>0.66666666666666663</v>
      </c>
      <c r="L83" s="57">
        <f>VLOOKUP($M83,CornerStats!$A$3:$AE$998,21,FALSE)</f>
        <v>0.2857142857142857</v>
      </c>
      <c r="M83" s="53" t="str">
        <f>Fixtures!A79</f>
        <v>Hertha BSC</v>
      </c>
      <c r="N83" s="54">
        <f>Fixtures!D79</f>
        <v>43490</v>
      </c>
      <c r="O83" s="53" t="str">
        <f>Fixtures!B79</f>
        <v>Schalke 04</v>
      </c>
      <c r="P83" s="51">
        <f>VLOOKUP($O83,CornerStats!$A$3:$AE$998,5,FALSE)</f>
        <v>8.375</v>
      </c>
      <c r="Q83" s="51">
        <f>VLOOKUP($O83,CornerStats!$A$3:$AE$998,7,FALSE)</f>
        <v>10.375</v>
      </c>
      <c r="R83" s="51">
        <f>VLOOKUP($O83,CornerStats!$A$3:$AE$998,8,FALSE)</f>
        <v>4.5625</v>
      </c>
      <c r="S83" s="51">
        <f>VLOOKUP($O83,CornerStats!$A$3:$AE$998,10,FALSE)</f>
        <v>5</v>
      </c>
      <c r="T83" s="60">
        <f>VLOOKUP($O83,CornerStats!$A$3:$AE$998,11,FALSE)</f>
        <v>3.8125</v>
      </c>
      <c r="U83" s="60">
        <f>VLOOKUP($O83,CornerStats!$A$3:$AE$998,13,FALSE)</f>
        <v>5.375</v>
      </c>
      <c r="V83" s="57">
        <f>VLOOKUP($O83,CornerStats!$A$3:$AE$998,14,FALSE)</f>
        <v>0.5625</v>
      </c>
      <c r="W83" s="57">
        <f>VLOOKUP($O83,CornerStats!$A$3:$AE$998,16,FALSE)</f>
        <v>0.75</v>
      </c>
      <c r="X83" s="57">
        <f>VLOOKUP($O83,CornerStats!$A$3:$AE$998,17,FALSE)</f>
        <v>0.25</v>
      </c>
      <c r="Y83" s="57">
        <f>VLOOKUP($O83,CornerStats!$A$3:$AE$998,19,FALSE)</f>
        <v>0.5</v>
      </c>
      <c r="Z83" s="57">
        <f>VLOOKUP($O83,CornerStats!$A$3:$AE$998,20,FALSE)</f>
        <v>0.75</v>
      </c>
      <c r="AA83" s="57">
        <f>VLOOKUP($O83,CornerStats!$A$3:$AE$998,22,FALSE)</f>
        <v>0.625</v>
      </c>
    </row>
    <row r="84" spans="1:27" ht="14.4" hidden="1" thickTop="1" x14ac:dyDescent="0.3">
      <c r="A84" s="51" t="e">
        <f>VLOOKUP($M84,CornerStats!$A$3:$AE$998,5,FALSE)</f>
        <v>#N/A</v>
      </c>
      <c r="B84" s="51" t="e">
        <f>VLOOKUP($M84,CornerStats!$A$3:$AE$998,6,FALSE)</f>
        <v>#N/A</v>
      </c>
      <c r="C84" s="51" t="e">
        <f>VLOOKUP($M84,CornerStats!$A$3:$AE$998,8,FALSE)</f>
        <v>#N/A</v>
      </c>
      <c r="D84" s="51" t="e">
        <f>VLOOKUP($M84,CornerStats!$A$3:$AE$998,9,FALSE)</f>
        <v>#N/A</v>
      </c>
      <c r="E84" s="60" t="e">
        <f>VLOOKUP($M84,CornerStats!$A$3:$AE$998,11,FALSE)</f>
        <v>#N/A</v>
      </c>
      <c r="F84" s="60" t="e">
        <f>VLOOKUP($M84,CornerStats!$A$3:$AE$998,12,FALSE)</f>
        <v>#N/A</v>
      </c>
      <c r="G84" s="57" t="e">
        <f>VLOOKUP($M84,CornerStats!$A$3:$AE$998,14,FALSE)</f>
        <v>#N/A</v>
      </c>
      <c r="H84" s="57" t="e">
        <f>VLOOKUP($M84,CornerStats!$A$3:$AE$998,15,FALSE)</f>
        <v>#N/A</v>
      </c>
      <c r="I84" s="57" t="e">
        <f>VLOOKUP($M84,CornerStats!$A$3:$AE$998,17,FALSE)</f>
        <v>#N/A</v>
      </c>
      <c r="J84" s="57" t="e">
        <f>VLOOKUP($M84,CornerStats!$A$3:$AE$998,18,FALSE)</f>
        <v>#N/A</v>
      </c>
      <c r="K84" s="57" t="e">
        <f>VLOOKUP($M84,CornerStats!$A$3:$AE$998,20,FALSE)</f>
        <v>#N/A</v>
      </c>
      <c r="L84" s="57" t="e">
        <f>VLOOKUP($M84,CornerStats!$A$3:$AE$998,21,FALSE)</f>
        <v>#N/A</v>
      </c>
      <c r="M84" s="53" t="str">
        <f>Fixtures!A80</f>
        <v>Cambuur</v>
      </c>
      <c r="N84" s="54">
        <f>Fixtures!D80</f>
        <v>43490</v>
      </c>
      <c r="O84" s="53" t="str">
        <f>Fixtures!B80</f>
        <v>Go Ahead Eagles</v>
      </c>
      <c r="P84" s="51" t="e">
        <f>VLOOKUP($O84,CornerStats!$A$3:$AE$998,5,FALSE)</f>
        <v>#N/A</v>
      </c>
      <c r="Q84" s="51" t="e">
        <f>VLOOKUP($O84,CornerStats!$A$3:$AE$998,7,FALSE)</f>
        <v>#N/A</v>
      </c>
      <c r="R84" s="51" t="e">
        <f>VLOOKUP($O84,CornerStats!$A$3:$AE$998,8,FALSE)</f>
        <v>#N/A</v>
      </c>
      <c r="S84" s="51" t="e">
        <f>VLOOKUP($O84,CornerStats!$A$3:$AE$998,10,FALSE)</f>
        <v>#N/A</v>
      </c>
      <c r="T84" s="60" t="e">
        <f>VLOOKUP($O84,CornerStats!$A$3:$AE$998,11,FALSE)</f>
        <v>#N/A</v>
      </c>
      <c r="U84" s="60" t="e">
        <f>VLOOKUP($O84,CornerStats!$A$3:$AE$998,13,FALSE)</f>
        <v>#N/A</v>
      </c>
      <c r="V84" s="57" t="e">
        <f>VLOOKUP($O84,CornerStats!$A$3:$AE$998,14,FALSE)</f>
        <v>#N/A</v>
      </c>
      <c r="W84" s="57" t="e">
        <f>VLOOKUP($O84,CornerStats!$A$3:$AE$998,16,FALSE)</f>
        <v>#N/A</v>
      </c>
      <c r="X84" s="57" t="e">
        <f>VLOOKUP($O84,CornerStats!$A$3:$AE$998,17,FALSE)</f>
        <v>#N/A</v>
      </c>
      <c r="Y84" s="57" t="e">
        <f>VLOOKUP($O84,CornerStats!$A$3:$AE$998,19,FALSE)</f>
        <v>#N/A</v>
      </c>
      <c r="Z84" s="57" t="e">
        <f>VLOOKUP($O84,CornerStats!$A$3:$AE$998,20,FALSE)</f>
        <v>#N/A</v>
      </c>
      <c r="AA84" s="57" t="e">
        <f>VLOOKUP($O84,CornerStats!$A$3:$AE$998,22,FALSE)</f>
        <v>#N/A</v>
      </c>
    </row>
    <row r="85" spans="1:27" ht="14.4" hidden="1" thickTop="1" x14ac:dyDescent="0.3">
      <c r="A85" s="51" t="e">
        <f>VLOOKUP($M85,CornerStats!$A$3:$AE$998,5,FALSE)</f>
        <v>#N/A</v>
      </c>
      <c r="B85" s="51" t="e">
        <f>VLOOKUP($M85,CornerStats!$A$3:$AE$998,6,FALSE)</f>
        <v>#N/A</v>
      </c>
      <c r="C85" s="51" t="e">
        <f>VLOOKUP($M85,CornerStats!$A$3:$AE$998,8,FALSE)</f>
        <v>#N/A</v>
      </c>
      <c r="D85" s="51" t="e">
        <f>VLOOKUP($M85,CornerStats!$A$3:$AE$998,9,FALSE)</f>
        <v>#N/A</v>
      </c>
      <c r="E85" s="60" t="e">
        <f>VLOOKUP($M85,CornerStats!$A$3:$AE$998,11,FALSE)</f>
        <v>#N/A</v>
      </c>
      <c r="F85" s="60" t="e">
        <f>VLOOKUP($M85,CornerStats!$A$3:$AE$998,12,FALSE)</f>
        <v>#N/A</v>
      </c>
      <c r="G85" s="57" t="e">
        <f>VLOOKUP($M85,CornerStats!$A$3:$AE$998,14,FALSE)</f>
        <v>#N/A</v>
      </c>
      <c r="H85" s="57" t="e">
        <f>VLOOKUP($M85,CornerStats!$A$3:$AE$998,15,FALSE)</f>
        <v>#N/A</v>
      </c>
      <c r="I85" s="57" t="e">
        <f>VLOOKUP($M85,CornerStats!$A$3:$AE$998,17,FALSE)</f>
        <v>#N/A</v>
      </c>
      <c r="J85" s="57" t="e">
        <f>VLOOKUP($M85,CornerStats!$A$3:$AE$998,18,FALSE)</f>
        <v>#N/A</v>
      </c>
      <c r="K85" s="57" t="e">
        <f>VLOOKUP($M85,CornerStats!$A$3:$AE$998,20,FALSE)</f>
        <v>#N/A</v>
      </c>
      <c r="L85" s="57" t="e">
        <f>VLOOKUP($M85,CornerStats!$A$3:$AE$998,21,FALSE)</f>
        <v>#N/A</v>
      </c>
      <c r="M85" s="53" t="str">
        <f>Fixtures!A81</f>
        <v>Dordrecht</v>
      </c>
      <c r="N85" s="54">
        <f>Fixtures!D81</f>
        <v>43490</v>
      </c>
      <c r="O85" s="53" t="str">
        <f>Fixtures!B81</f>
        <v>PSV II</v>
      </c>
      <c r="P85" s="51" t="e">
        <f>VLOOKUP($O85,CornerStats!$A$3:$AE$998,5,FALSE)</f>
        <v>#N/A</v>
      </c>
      <c r="Q85" s="51" t="e">
        <f>VLOOKUP($O85,CornerStats!$A$3:$AE$998,7,FALSE)</f>
        <v>#N/A</v>
      </c>
      <c r="R85" s="51" t="e">
        <f>VLOOKUP($O85,CornerStats!$A$3:$AE$998,8,FALSE)</f>
        <v>#N/A</v>
      </c>
      <c r="S85" s="51" t="e">
        <f>VLOOKUP($O85,CornerStats!$A$3:$AE$998,10,FALSE)</f>
        <v>#N/A</v>
      </c>
      <c r="T85" s="60" t="e">
        <f>VLOOKUP($O85,CornerStats!$A$3:$AE$998,11,FALSE)</f>
        <v>#N/A</v>
      </c>
      <c r="U85" s="60" t="e">
        <f>VLOOKUP($O85,CornerStats!$A$3:$AE$998,13,FALSE)</f>
        <v>#N/A</v>
      </c>
      <c r="V85" s="57" t="e">
        <f>VLOOKUP($O85,CornerStats!$A$3:$AE$998,14,FALSE)</f>
        <v>#N/A</v>
      </c>
      <c r="W85" s="57" t="e">
        <f>VLOOKUP($O85,CornerStats!$A$3:$AE$998,16,FALSE)</f>
        <v>#N/A</v>
      </c>
      <c r="X85" s="57" t="e">
        <f>VLOOKUP($O85,CornerStats!$A$3:$AE$998,17,FALSE)</f>
        <v>#N/A</v>
      </c>
      <c r="Y85" s="57" t="e">
        <f>VLOOKUP($O85,CornerStats!$A$3:$AE$998,19,FALSE)</f>
        <v>#N/A</v>
      </c>
      <c r="Z85" s="57" t="e">
        <f>VLOOKUP($O85,CornerStats!$A$3:$AE$998,20,FALSE)</f>
        <v>#N/A</v>
      </c>
      <c r="AA85" s="57" t="e">
        <f>VLOOKUP($O85,CornerStats!$A$3:$AE$998,22,FALSE)</f>
        <v>#N/A</v>
      </c>
    </row>
    <row r="86" spans="1:27" ht="14.4" hidden="1" thickTop="1" x14ac:dyDescent="0.3">
      <c r="A86" s="51" t="e">
        <f>VLOOKUP($M86,CornerStats!$A$3:$AE$998,5,FALSE)</f>
        <v>#N/A</v>
      </c>
      <c r="B86" s="51" t="e">
        <f>VLOOKUP($M86,CornerStats!$A$3:$AE$998,6,FALSE)</f>
        <v>#N/A</v>
      </c>
      <c r="C86" s="51" t="e">
        <f>VLOOKUP($M86,CornerStats!$A$3:$AE$998,8,FALSE)</f>
        <v>#N/A</v>
      </c>
      <c r="D86" s="51" t="e">
        <f>VLOOKUP($M86,CornerStats!$A$3:$AE$998,9,FALSE)</f>
        <v>#N/A</v>
      </c>
      <c r="E86" s="60" t="e">
        <f>VLOOKUP($M86,CornerStats!$A$3:$AE$998,11,FALSE)</f>
        <v>#N/A</v>
      </c>
      <c r="F86" s="60" t="e">
        <f>VLOOKUP($M86,CornerStats!$A$3:$AE$998,12,FALSE)</f>
        <v>#N/A</v>
      </c>
      <c r="G86" s="57" t="e">
        <f>VLOOKUP($M86,CornerStats!$A$3:$AE$998,14,FALSE)</f>
        <v>#N/A</v>
      </c>
      <c r="H86" s="57" t="e">
        <f>VLOOKUP($M86,CornerStats!$A$3:$AE$998,15,FALSE)</f>
        <v>#N/A</v>
      </c>
      <c r="I86" s="57" t="e">
        <f>VLOOKUP($M86,CornerStats!$A$3:$AE$998,17,FALSE)</f>
        <v>#N/A</v>
      </c>
      <c r="J86" s="57" t="e">
        <f>VLOOKUP($M86,CornerStats!$A$3:$AE$998,18,FALSE)</f>
        <v>#N/A</v>
      </c>
      <c r="K86" s="57" t="e">
        <f>VLOOKUP($M86,CornerStats!$A$3:$AE$998,20,FALSE)</f>
        <v>#N/A</v>
      </c>
      <c r="L86" s="57" t="e">
        <f>VLOOKUP($M86,CornerStats!$A$3:$AE$998,21,FALSE)</f>
        <v>#N/A</v>
      </c>
      <c r="M86" s="53" t="str">
        <f>Fixtures!A82</f>
        <v>MVV</v>
      </c>
      <c r="N86" s="54">
        <f>Fixtures!D82</f>
        <v>43490</v>
      </c>
      <c r="O86" s="53" t="str">
        <f>Fixtures!B82</f>
        <v>Helmond Sport</v>
      </c>
      <c r="P86" s="51" t="e">
        <f>VLOOKUP($O86,CornerStats!$A$3:$AE$998,5,FALSE)</f>
        <v>#N/A</v>
      </c>
      <c r="Q86" s="51" t="e">
        <f>VLOOKUP($O86,CornerStats!$A$3:$AE$998,7,FALSE)</f>
        <v>#N/A</v>
      </c>
      <c r="R86" s="51" t="e">
        <f>VLOOKUP($O86,CornerStats!$A$3:$AE$998,8,FALSE)</f>
        <v>#N/A</v>
      </c>
      <c r="S86" s="51" t="e">
        <f>VLOOKUP($O86,CornerStats!$A$3:$AE$998,10,FALSE)</f>
        <v>#N/A</v>
      </c>
      <c r="T86" s="60" t="e">
        <f>VLOOKUP($O86,CornerStats!$A$3:$AE$998,11,FALSE)</f>
        <v>#N/A</v>
      </c>
      <c r="U86" s="60" t="e">
        <f>VLOOKUP($O86,CornerStats!$A$3:$AE$998,13,FALSE)</f>
        <v>#N/A</v>
      </c>
      <c r="V86" s="57" t="e">
        <f>VLOOKUP($O86,CornerStats!$A$3:$AE$998,14,FALSE)</f>
        <v>#N/A</v>
      </c>
      <c r="W86" s="57" t="e">
        <f>VLOOKUP($O86,CornerStats!$A$3:$AE$998,16,FALSE)</f>
        <v>#N/A</v>
      </c>
      <c r="X86" s="57" t="e">
        <f>VLOOKUP($O86,CornerStats!$A$3:$AE$998,17,FALSE)</f>
        <v>#N/A</v>
      </c>
      <c r="Y86" s="57" t="e">
        <f>VLOOKUP($O86,CornerStats!$A$3:$AE$998,19,FALSE)</f>
        <v>#N/A</v>
      </c>
      <c r="Z86" s="57" t="e">
        <f>VLOOKUP($O86,CornerStats!$A$3:$AE$998,20,FALSE)</f>
        <v>#N/A</v>
      </c>
      <c r="AA86" s="57" t="e">
        <f>VLOOKUP($O86,CornerStats!$A$3:$AE$998,22,FALSE)</f>
        <v>#N/A</v>
      </c>
    </row>
    <row r="87" spans="1:27" ht="14.4" hidden="1" thickTop="1" x14ac:dyDescent="0.3">
      <c r="A87" s="51" t="e">
        <f>VLOOKUP($M87,CornerStats!$A$3:$AE$998,5,FALSE)</f>
        <v>#N/A</v>
      </c>
      <c r="B87" s="51" t="e">
        <f>VLOOKUP($M87,CornerStats!$A$3:$AE$998,6,FALSE)</f>
        <v>#N/A</v>
      </c>
      <c r="C87" s="51" t="e">
        <f>VLOOKUP($M87,CornerStats!$A$3:$AE$998,8,FALSE)</f>
        <v>#N/A</v>
      </c>
      <c r="D87" s="51" t="e">
        <f>VLOOKUP($M87,CornerStats!$A$3:$AE$998,9,FALSE)</f>
        <v>#N/A</v>
      </c>
      <c r="E87" s="60" t="e">
        <f>VLOOKUP($M87,CornerStats!$A$3:$AE$998,11,FALSE)</f>
        <v>#N/A</v>
      </c>
      <c r="F87" s="60" t="e">
        <f>VLOOKUP($M87,CornerStats!$A$3:$AE$998,12,FALSE)</f>
        <v>#N/A</v>
      </c>
      <c r="G87" s="57" t="e">
        <f>VLOOKUP($M87,CornerStats!$A$3:$AE$998,14,FALSE)</f>
        <v>#N/A</v>
      </c>
      <c r="H87" s="57" t="e">
        <f>VLOOKUP($M87,CornerStats!$A$3:$AE$998,15,FALSE)</f>
        <v>#N/A</v>
      </c>
      <c r="I87" s="57" t="e">
        <f>VLOOKUP($M87,CornerStats!$A$3:$AE$998,17,FALSE)</f>
        <v>#N/A</v>
      </c>
      <c r="J87" s="57" t="e">
        <f>VLOOKUP($M87,CornerStats!$A$3:$AE$998,18,FALSE)</f>
        <v>#N/A</v>
      </c>
      <c r="K87" s="57" t="e">
        <f>VLOOKUP($M87,CornerStats!$A$3:$AE$998,20,FALSE)</f>
        <v>#N/A</v>
      </c>
      <c r="L87" s="57" t="e">
        <f>VLOOKUP($M87,CornerStats!$A$3:$AE$998,21,FALSE)</f>
        <v>#N/A</v>
      </c>
      <c r="M87" s="53" t="str">
        <f>Fixtures!A83</f>
        <v>Eindhoven</v>
      </c>
      <c r="N87" s="54">
        <f>Fixtures!D83</f>
        <v>43490</v>
      </c>
      <c r="O87" s="53" t="str">
        <f>Fixtures!B83</f>
        <v>Den Bosch</v>
      </c>
      <c r="P87" s="51" t="e">
        <f>VLOOKUP($O87,CornerStats!$A$3:$AE$998,5,FALSE)</f>
        <v>#N/A</v>
      </c>
      <c r="Q87" s="51" t="e">
        <f>VLOOKUP($O87,CornerStats!$A$3:$AE$998,7,FALSE)</f>
        <v>#N/A</v>
      </c>
      <c r="R87" s="51" t="e">
        <f>VLOOKUP($O87,CornerStats!$A$3:$AE$998,8,FALSE)</f>
        <v>#N/A</v>
      </c>
      <c r="S87" s="51" t="e">
        <f>VLOOKUP($O87,CornerStats!$A$3:$AE$998,10,FALSE)</f>
        <v>#N/A</v>
      </c>
      <c r="T87" s="60" t="e">
        <f>VLOOKUP($O87,CornerStats!$A$3:$AE$998,11,FALSE)</f>
        <v>#N/A</v>
      </c>
      <c r="U87" s="60" t="e">
        <f>VLOOKUP($O87,CornerStats!$A$3:$AE$998,13,FALSE)</f>
        <v>#N/A</v>
      </c>
      <c r="V87" s="57" t="e">
        <f>VLOOKUP($O87,CornerStats!$A$3:$AE$998,14,FALSE)</f>
        <v>#N/A</v>
      </c>
      <c r="W87" s="57" t="e">
        <f>VLOOKUP($O87,CornerStats!$A$3:$AE$998,16,FALSE)</f>
        <v>#N/A</v>
      </c>
      <c r="X87" s="57" t="e">
        <f>VLOOKUP($O87,CornerStats!$A$3:$AE$998,17,FALSE)</f>
        <v>#N/A</v>
      </c>
      <c r="Y87" s="57" t="e">
        <f>VLOOKUP($O87,CornerStats!$A$3:$AE$998,19,FALSE)</f>
        <v>#N/A</v>
      </c>
      <c r="Z87" s="57" t="e">
        <f>VLOOKUP($O87,CornerStats!$A$3:$AE$998,20,FALSE)</f>
        <v>#N/A</v>
      </c>
      <c r="AA87" s="57" t="e">
        <f>VLOOKUP($O87,CornerStats!$A$3:$AE$998,22,FALSE)</f>
        <v>#N/A</v>
      </c>
    </row>
    <row r="88" spans="1:27" ht="14.4" hidden="1" thickTop="1" x14ac:dyDescent="0.3">
      <c r="A88" s="51" t="e">
        <f>VLOOKUP($M88,CornerStats!$A$3:$AE$998,5,FALSE)</f>
        <v>#N/A</v>
      </c>
      <c r="B88" s="51" t="e">
        <f>VLOOKUP($M88,CornerStats!$A$3:$AE$998,6,FALSE)</f>
        <v>#N/A</v>
      </c>
      <c r="C88" s="51" t="e">
        <f>VLOOKUP($M88,CornerStats!$A$3:$AE$998,8,FALSE)</f>
        <v>#N/A</v>
      </c>
      <c r="D88" s="51" t="e">
        <f>VLOOKUP($M88,CornerStats!$A$3:$AE$998,9,FALSE)</f>
        <v>#N/A</v>
      </c>
      <c r="E88" s="60" t="e">
        <f>VLOOKUP($M88,CornerStats!$A$3:$AE$998,11,FALSE)</f>
        <v>#N/A</v>
      </c>
      <c r="F88" s="60" t="e">
        <f>VLOOKUP($M88,CornerStats!$A$3:$AE$998,12,FALSE)</f>
        <v>#N/A</v>
      </c>
      <c r="G88" s="57" t="e">
        <f>VLOOKUP($M88,CornerStats!$A$3:$AE$998,14,FALSE)</f>
        <v>#N/A</v>
      </c>
      <c r="H88" s="57" t="e">
        <f>VLOOKUP($M88,CornerStats!$A$3:$AE$998,15,FALSE)</f>
        <v>#N/A</v>
      </c>
      <c r="I88" s="57" t="e">
        <f>VLOOKUP($M88,CornerStats!$A$3:$AE$998,17,FALSE)</f>
        <v>#N/A</v>
      </c>
      <c r="J88" s="57" t="e">
        <f>VLOOKUP($M88,CornerStats!$A$3:$AE$998,18,FALSE)</f>
        <v>#N/A</v>
      </c>
      <c r="K88" s="57" t="e">
        <f>VLOOKUP($M88,CornerStats!$A$3:$AE$998,20,FALSE)</f>
        <v>#N/A</v>
      </c>
      <c r="L88" s="57" t="e">
        <f>VLOOKUP($M88,CornerStats!$A$3:$AE$998,21,FALSE)</f>
        <v>#N/A</v>
      </c>
      <c r="M88" s="53" t="str">
        <f>Fixtures!A84</f>
        <v>Roda JC</v>
      </c>
      <c r="N88" s="54">
        <f>Fixtures!D84</f>
        <v>43490</v>
      </c>
      <c r="O88" s="53" t="str">
        <f>Fixtures!B84</f>
        <v>AZ II</v>
      </c>
      <c r="P88" s="51" t="e">
        <f>VLOOKUP($O88,CornerStats!$A$3:$AE$998,5,FALSE)</f>
        <v>#N/A</v>
      </c>
      <c r="Q88" s="51" t="e">
        <f>VLOOKUP($O88,CornerStats!$A$3:$AE$998,7,FALSE)</f>
        <v>#N/A</v>
      </c>
      <c r="R88" s="51" t="e">
        <f>VLOOKUP($O88,CornerStats!$A$3:$AE$998,8,FALSE)</f>
        <v>#N/A</v>
      </c>
      <c r="S88" s="51" t="e">
        <f>VLOOKUP($O88,CornerStats!$A$3:$AE$998,10,FALSE)</f>
        <v>#N/A</v>
      </c>
      <c r="T88" s="60" t="e">
        <f>VLOOKUP($O88,CornerStats!$A$3:$AE$998,11,FALSE)</f>
        <v>#N/A</v>
      </c>
      <c r="U88" s="60" t="e">
        <f>VLOOKUP($O88,CornerStats!$A$3:$AE$998,13,FALSE)</f>
        <v>#N/A</v>
      </c>
      <c r="V88" s="57" t="e">
        <f>VLOOKUP($O88,CornerStats!$A$3:$AE$998,14,FALSE)</f>
        <v>#N/A</v>
      </c>
      <c r="W88" s="57" t="e">
        <f>VLOOKUP($O88,CornerStats!$A$3:$AE$998,16,FALSE)</f>
        <v>#N/A</v>
      </c>
      <c r="X88" s="57" t="e">
        <f>VLOOKUP($O88,CornerStats!$A$3:$AE$998,17,FALSE)</f>
        <v>#N/A</v>
      </c>
      <c r="Y88" s="57" t="e">
        <f>VLOOKUP($O88,CornerStats!$A$3:$AE$998,19,FALSE)</f>
        <v>#N/A</v>
      </c>
      <c r="Z88" s="57" t="e">
        <f>VLOOKUP($O88,CornerStats!$A$3:$AE$998,20,FALSE)</f>
        <v>#N/A</v>
      </c>
      <c r="AA88" s="57" t="e">
        <f>VLOOKUP($O88,CornerStats!$A$3:$AE$998,22,FALSE)</f>
        <v>#N/A</v>
      </c>
    </row>
    <row r="89" spans="1:27" ht="14.4" hidden="1" thickTop="1" x14ac:dyDescent="0.3">
      <c r="A89" s="51" t="e">
        <f>VLOOKUP($M89,CornerStats!$A$3:$AE$998,5,FALSE)</f>
        <v>#N/A</v>
      </c>
      <c r="B89" s="51" t="e">
        <f>VLOOKUP($M89,CornerStats!$A$3:$AE$998,6,FALSE)</f>
        <v>#N/A</v>
      </c>
      <c r="C89" s="51" t="e">
        <f>VLOOKUP($M89,CornerStats!$A$3:$AE$998,8,FALSE)</f>
        <v>#N/A</v>
      </c>
      <c r="D89" s="51" t="e">
        <f>VLOOKUP($M89,CornerStats!$A$3:$AE$998,9,FALSE)</f>
        <v>#N/A</v>
      </c>
      <c r="E89" s="60" t="e">
        <f>VLOOKUP($M89,CornerStats!$A$3:$AE$998,11,FALSE)</f>
        <v>#N/A</v>
      </c>
      <c r="F89" s="60" t="e">
        <f>VLOOKUP($M89,CornerStats!$A$3:$AE$998,12,FALSE)</f>
        <v>#N/A</v>
      </c>
      <c r="G89" s="57" t="e">
        <f>VLOOKUP($M89,CornerStats!$A$3:$AE$998,14,FALSE)</f>
        <v>#N/A</v>
      </c>
      <c r="H89" s="57" t="e">
        <f>VLOOKUP($M89,CornerStats!$A$3:$AE$998,15,FALSE)</f>
        <v>#N/A</v>
      </c>
      <c r="I89" s="57" t="e">
        <f>VLOOKUP($M89,CornerStats!$A$3:$AE$998,17,FALSE)</f>
        <v>#N/A</v>
      </c>
      <c r="J89" s="57" t="e">
        <f>VLOOKUP($M89,CornerStats!$A$3:$AE$998,18,FALSE)</f>
        <v>#N/A</v>
      </c>
      <c r="K89" s="57" t="e">
        <f>VLOOKUP($M89,CornerStats!$A$3:$AE$998,20,FALSE)</f>
        <v>#N/A</v>
      </c>
      <c r="L89" s="57" t="e">
        <f>VLOOKUP($M89,CornerStats!$A$3:$AE$998,21,FALSE)</f>
        <v>#N/A</v>
      </c>
      <c r="M89" s="53" t="str">
        <f>Fixtures!A85</f>
        <v>TOP Oss</v>
      </c>
      <c r="N89" s="54">
        <f>Fixtures!D85</f>
        <v>43490</v>
      </c>
      <c r="O89" s="53" t="str">
        <f>Fixtures!B85</f>
        <v>NEC</v>
      </c>
      <c r="P89" s="51" t="e">
        <f>VLOOKUP($O89,CornerStats!$A$3:$AE$998,5,FALSE)</f>
        <v>#N/A</v>
      </c>
      <c r="Q89" s="51" t="e">
        <f>VLOOKUP($O89,CornerStats!$A$3:$AE$998,7,FALSE)</f>
        <v>#N/A</v>
      </c>
      <c r="R89" s="51" t="e">
        <f>VLOOKUP($O89,CornerStats!$A$3:$AE$998,8,FALSE)</f>
        <v>#N/A</v>
      </c>
      <c r="S89" s="51" t="e">
        <f>VLOOKUP($O89,CornerStats!$A$3:$AE$998,10,FALSE)</f>
        <v>#N/A</v>
      </c>
      <c r="T89" s="60" t="e">
        <f>VLOOKUP($O89,CornerStats!$A$3:$AE$998,11,FALSE)</f>
        <v>#N/A</v>
      </c>
      <c r="U89" s="60" t="e">
        <f>VLOOKUP($O89,CornerStats!$A$3:$AE$998,13,FALSE)</f>
        <v>#N/A</v>
      </c>
      <c r="V89" s="57" t="e">
        <f>VLOOKUP($O89,CornerStats!$A$3:$AE$998,14,FALSE)</f>
        <v>#N/A</v>
      </c>
      <c r="W89" s="57" t="e">
        <f>VLOOKUP($O89,CornerStats!$A$3:$AE$998,16,FALSE)</f>
        <v>#N/A</v>
      </c>
      <c r="X89" s="57" t="e">
        <f>VLOOKUP($O89,CornerStats!$A$3:$AE$998,17,FALSE)</f>
        <v>#N/A</v>
      </c>
      <c r="Y89" s="57" t="e">
        <f>VLOOKUP($O89,CornerStats!$A$3:$AE$998,19,FALSE)</f>
        <v>#N/A</v>
      </c>
      <c r="Z89" s="57" t="e">
        <f>VLOOKUP($O89,CornerStats!$A$3:$AE$998,20,FALSE)</f>
        <v>#N/A</v>
      </c>
      <c r="AA89" s="57" t="e">
        <f>VLOOKUP($O89,CornerStats!$A$3:$AE$998,22,FALSE)</f>
        <v>#N/A</v>
      </c>
    </row>
    <row r="90" spans="1:27" ht="14.4" hidden="1" thickTop="1" x14ac:dyDescent="0.3">
      <c r="A90" s="51" t="e">
        <f>VLOOKUP($M90,CornerStats!$A$3:$AE$998,5,FALSE)</f>
        <v>#N/A</v>
      </c>
      <c r="B90" s="51" t="e">
        <f>VLOOKUP($M90,CornerStats!$A$3:$AE$998,6,FALSE)</f>
        <v>#N/A</v>
      </c>
      <c r="C90" s="51" t="e">
        <f>VLOOKUP($M90,CornerStats!$A$3:$AE$998,8,FALSE)</f>
        <v>#N/A</v>
      </c>
      <c r="D90" s="51" t="e">
        <f>VLOOKUP($M90,CornerStats!$A$3:$AE$998,9,FALSE)</f>
        <v>#N/A</v>
      </c>
      <c r="E90" s="60" t="e">
        <f>VLOOKUP($M90,CornerStats!$A$3:$AE$998,11,FALSE)</f>
        <v>#N/A</v>
      </c>
      <c r="F90" s="60" t="e">
        <f>VLOOKUP($M90,CornerStats!$A$3:$AE$998,12,FALSE)</f>
        <v>#N/A</v>
      </c>
      <c r="G90" s="57" t="e">
        <f>VLOOKUP($M90,CornerStats!$A$3:$AE$998,14,FALSE)</f>
        <v>#N/A</v>
      </c>
      <c r="H90" s="57" t="e">
        <f>VLOOKUP($M90,CornerStats!$A$3:$AE$998,15,FALSE)</f>
        <v>#N/A</v>
      </c>
      <c r="I90" s="57" t="e">
        <f>VLOOKUP($M90,CornerStats!$A$3:$AE$998,17,FALSE)</f>
        <v>#N/A</v>
      </c>
      <c r="J90" s="57" t="e">
        <f>VLOOKUP($M90,CornerStats!$A$3:$AE$998,18,FALSE)</f>
        <v>#N/A</v>
      </c>
      <c r="K90" s="57" t="e">
        <f>VLOOKUP($M90,CornerStats!$A$3:$AE$998,20,FALSE)</f>
        <v>#N/A</v>
      </c>
      <c r="L90" s="57" t="e">
        <f>VLOOKUP($M90,CornerStats!$A$3:$AE$998,21,FALSE)</f>
        <v>#N/A</v>
      </c>
      <c r="M90" s="53" t="str">
        <f>Fixtures!A86</f>
        <v>Telstar</v>
      </c>
      <c r="N90" s="54">
        <f>Fixtures!D86</f>
        <v>43490</v>
      </c>
      <c r="O90" s="53" t="str">
        <f>Fixtures!B86</f>
        <v>Sparta Rotterdam</v>
      </c>
      <c r="P90" s="51" t="e">
        <f>VLOOKUP($O90,CornerStats!$A$3:$AE$998,5,FALSE)</f>
        <v>#N/A</v>
      </c>
      <c r="Q90" s="51" t="e">
        <f>VLOOKUP($O90,CornerStats!$A$3:$AE$998,7,FALSE)</f>
        <v>#N/A</v>
      </c>
      <c r="R90" s="51" t="e">
        <f>VLOOKUP($O90,CornerStats!$A$3:$AE$998,8,FALSE)</f>
        <v>#N/A</v>
      </c>
      <c r="S90" s="51" t="e">
        <f>VLOOKUP($O90,CornerStats!$A$3:$AE$998,10,FALSE)</f>
        <v>#N/A</v>
      </c>
      <c r="T90" s="60" t="e">
        <f>VLOOKUP($O90,CornerStats!$A$3:$AE$998,11,FALSE)</f>
        <v>#N/A</v>
      </c>
      <c r="U90" s="60" t="e">
        <f>VLOOKUP($O90,CornerStats!$A$3:$AE$998,13,FALSE)</f>
        <v>#N/A</v>
      </c>
      <c r="V90" s="57" t="e">
        <f>VLOOKUP($O90,CornerStats!$A$3:$AE$998,14,FALSE)</f>
        <v>#N/A</v>
      </c>
      <c r="W90" s="57" t="e">
        <f>VLOOKUP($O90,CornerStats!$A$3:$AE$998,16,FALSE)</f>
        <v>#N/A</v>
      </c>
      <c r="X90" s="57" t="e">
        <f>VLOOKUP($O90,CornerStats!$A$3:$AE$998,17,FALSE)</f>
        <v>#N/A</v>
      </c>
      <c r="Y90" s="57" t="e">
        <f>VLOOKUP($O90,CornerStats!$A$3:$AE$998,19,FALSE)</f>
        <v>#N/A</v>
      </c>
      <c r="Z90" s="57" t="e">
        <f>VLOOKUP($O90,CornerStats!$A$3:$AE$998,20,FALSE)</f>
        <v>#N/A</v>
      </c>
      <c r="AA90" s="57" t="e">
        <f>VLOOKUP($O90,CornerStats!$A$3:$AE$998,22,FALSE)</f>
        <v>#N/A</v>
      </c>
    </row>
    <row r="91" spans="1:27" ht="14.4" hidden="1" thickTop="1" x14ac:dyDescent="0.3">
      <c r="A91" s="51">
        <f>VLOOKUP($M91,CornerStats!$A$3:$AE$998,5,FALSE)</f>
        <v>8</v>
      </c>
      <c r="B91" s="51">
        <f>VLOOKUP($M91,CornerStats!$A$3:$AE$998,6,FALSE)</f>
        <v>8</v>
      </c>
      <c r="C91" s="51">
        <f>VLOOKUP($M91,CornerStats!$A$3:$AE$998,8,FALSE)</f>
        <v>4.333333333333333</v>
      </c>
      <c r="D91" s="51">
        <f>VLOOKUP($M91,CornerStats!$A$3:$AE$998,9,FALSE)</f>
        <v>4.2</v>
      </c>
      <c r="E91" s="60">
        <f>VLOOKUP($M91,CornerStats!$A$3:$AE$998,11,FALSE)</f>
        <v>3.6666666666666665</v>
      </c>
      <c r="F91" s="60">
        <f>VLOOKUP($M91,CornerStats!$A$3:$AE$998,12,FALSE)</f>
        <v>3.8</v>
      </c>
      <c r="G91" s="57">
        <f>VLOOKUP($M91,CornerStats!$A$3:$AE$998,14,FALSE)</f>
        <v>0.33333333333333331</v>
      </c>
      <c r="H91" s="57">
        <f>VLOOKUP($M91,CornerStats!$A$3:$AE$998,15,FALSE)</f>
        <v>0.4</v>
      </c>
      <c r="I91" s="57">
        <f>VLOOKUP($M91,CornerStats!$A$3:$AE$998,17,FALSE)</f>
        <v>0.1111111111111111</v>
      </c>
      <c r="J91" s="57">
        <f>VLOOKUP($M91,CornerStats!$A$3:$AE$998,18,FALSE)</f>
        <v>0.2</v>
      </c>
      <c r="K91" s="57">
        <f>VLOOKUP($M91,CornerStats!$A$3:$AE$998,20,FALSE)</f>
        <v>0.88888888888888884</v>
      </c>
      <c r="L91" s="57">
        <f>VLOOKUP($M91,CornerStats!$A$3:$AE$998,21,FALSE)</f>
        <v>0.8</v>
      </c>
      <c r="M91" s="53" t="str">
        <f>Fixtures!A87</f>
        <v>Foggia</v>
      </c>
      <c r="N91" s="54">
        <f>Fixtures!D87</f>
        <v>43490</v>
      </c>
      <c r="O91" s="53" t="str">
        <f>Fixtures!B87</f>
        <v>Crotone</v>
      </c>
      <c r="P91" s="51">
        <f>VLOOKUP($O91,CornerStats!$A$3:$AE$998,5,FALSE)</f>
        <v>11.571428571428571</v>
      </c>
      <c r="Q91" s="51">
        <f>VLOOKUP($O91,CornerStats!$A$3:$AE$998,7,FALSE)</f>
        <v>10.25</v>
      </c>
      <c r="R91" s="51">
        <f>VLOOKUP($O91,CornerStats!$A$3:$AE$998,8,FALSE)</f>
        <v>5.5714285714285712</v>
      </c>
      <c r="S91" s="51">
        <f>VLOOKUP($O91,CornerStats!$A$3:$AE$998,10,FALSE)</f>
        <v>4.75</v>
      </c>
      <c r="T91" s="60">
        <f>VLOOKUP($O91,CornerStats!$A$3:$AE$998,11,FALSE)</f>
        <v>6</v>
      </c>
      <c r="U91" s="60">
        <f>VLOOKUP($O91,CornerStats!$A$3:$AE$998,13,FALSE)</f>
        <v>5.5</v>
      </c>
      <c r="V91" s="57">
        <f>VLOOKUP($O91,CornerStats!$A$3:$AE$998,14,FALSE)</f>
        <v>0.8571428571428571</v>
      </c>
      <c r="W91" s="57">
        <f>VLOOKUP($O91,CornerStats!$A$3:$AE$998,16,FALSE)</f>
        <v>0.75</v>
      </c>
      <c r="X91" s="57">
        <f>VLOOKUP($O91,CornerStats!$A$3:$AE$998,17,FALSE)</f>
        <v>0.7142857142857143</v>
      </c>
      <c r="Y91" s="57">
        <f>VLOOKUP($O91,CornerStats!$A$3:$AE$998,19,FALSE)</f>
        <v>0.5</v>
      </c>
      <c r="Z91" s="57">
        <f>VLOOKUP($O91,CornerStats!$A$3:$AE$998,20,FALSE)</f>
        <v>0.5714285714285714</v>
      </c>
      <c r="AA91" s="57">
        <f>VLOOKUP($O91,CornerStats!$A$3:$AE$998,22,FALSE)</f>
        <v>0.75</v>
      </c>
    </row>
    <row r="92" spans="1:27" ht="14.4" hidden="1" thickTop="1" x14ac:dyDescent="0.3">
      <c r="A92" s="51">
        <f>VLOOKUP($M92,CornerStats!$A$3:$AE$998,5,FALSE)</f>
        <v>8.1999999999999993</v>
      </c>
      <c r="B92" s="51">
        <f>VLOOKUP($M92,CornerStats!$A$3:$AE$998,6,FALSE)</f>
        <v>9</v>
      </c>
      <c r="C92" s="51">
        <f>VLOOKUP($M92,CornerStats!$A$3:$AE$998,8,FALSE)</f>
        <v>5</v>
      </c>
      <c r="D92" s="51">
        <f>VLOOKUP($M92,CornerStats!$A$3:$AE$998,9,FALSE)</f>
        <v>6.5</v>
      </c>
      <c r="E92" s="60">
        <f>VLOOKUP($M92,CornerStats!$A$3:$AE$998,11,FALSE)</f>
        <v>3.2</v>
      </c>
      <c r="F92" s="60">
        <f>VLOOKUP($M92,CornerStats!$A$3:$AE$998,12,FALSE)</f>
        <v>2.5</v>
      </c>
      <c r="G92" s="57">
        <f>VLOOKUP($M92,CornerStats!$A$3:$AE$998,14,FALSE)</f>
        <v>0.4</v>
      </c>
      <c r="H92" s="57">
        <f>VLOOKUP($M92,CornerStats!$A$3:$AE$998,15,FALSE)</f>
        <v>0.5</v>
      </c>
      <c r="I92" s="57">
        <f>VLOOKUP($M92,CornerStats!$A$3:$AE$998,17,FALSE)</f>
        <v>0</v>
      </c>
      <c r="J92" s="57">
        <f>VLOOKUP($M92,CornerStats!$A$3:$AE$998,18,FALSE)</f>
        <v>0</v>
      </c>
      <c r="K92" s="57">
        <f>VLOOKUP($M92,CornerStats!$A$3:$AE$998,20,FALSE)</f>
        <v>1</v>
      </c>
      <c r="L92" s="57">
        <f>VLOOKUP($M92,CornerStats!$A$3:$AE$998,21,FALSE)</f>
        <v>1</v>
      </c>
      <c r="M92" s="53" t="str">
        <f>Fixtures!A88</f>
        <v>Ajaccio</v>
      </c>
      <c r="N92" s="54">
        <f>Fixtures!D88</f>
        <v>43490</v>
      </c>
      <c r="O92" s="53" t="str">
        <f>Fixtures!B88</f>
        <v>Metz</v>
      </c>
      <c r="P92" s="51">
        <f>VLOOKUP($O92,CornerStats!$A$3:$AE$998,5,FALSE)</f>
        <v>9.4</v>
      </c>
      <c r="Q92" s="51">
        <f>VLOOKUP($O92,CornerStats!$A$3:$AE$998,7,FALSE)</f>
        <v>9.5</v>
      </c>
      <c r="R92" s="51">
        <f>VLOOKUP($O92,CornerStats!$A$3:$AE$998,8,FALSE)</f>
        <v>6</v>
      </c>
      <c r="S92" s="51">
        <f>VLOOKUP($O92,CornerStats!$A$3:$AE$998,10,FALSE)</f>
        <v>5.5</v>
      </c>
      <c r="T92" s="60">
        <f>VLOOKUP($O92,CornerStats!$A$3:$AE$998,11,FALSE)</f>
        <v>3.4</v>
      </c>
      <c r="U92" s="60">
        <f>VLOOKUP($O92,CornerStats!$A$3:$AE$998,13,FALSE)</f>
        <v>4</v>
      </c>
      <c r="V92" s="57">
        <f>VLOOKUP($O92,CornerStats!$A$3:$AE$998,14,FALSE)</f>
        <v>0.6</v>
      </c>
      <c r="W92" s="57">
        <f>VLOOKUP($O92,CornerStats!$A$3:$AE$998,16,FALSE)</f>
        <v>0.5</v>
      </c>
      <c r="X92" s="57">
        <f>VLOOKUP($O92,CornerStats!$A$3:$AE$998,17,FALSE)</f>
        <v>0.4</v>
      </c>
      <c r="Y92" s="57">
        <f>VLOOKUP($O92,CornerStats!$A$3:$AE$998,19,FALSE)</f>
        <v>0.5</v>
      </c>
      <c r="Z92" s="57">
        <f>VLOOKUP($O92,CornerStats!$A$3:$AE$998,20,FALSE)</f>
        <v>0.8</v>
      </c>
      <c r="AA92" s="57">
        <f>VLOOKUP($O92,CornerStats!$A$3:$AE$998,22,FALSE)</f>
        <v>1</v>
      </c>
    </row>
    <row r="93" spans="1:27" ht="14.4" hidden="1" thickTop="1" x14ac:dyDescent="0.3">
      <c r="A93" s="51">
        <f>VLOOKUP($M93,CornerStats!$A$3:$AE$998,5,FALSE)</f>
        <v>8.75</v>
      </c>
      <c r="B93" s="51">
        <f>VLOOKUP($M93,CornerStats!$A$3:$AE$998,6,FALSE)</f>
        <v>10</v>
      </c>
      <c r="C93" s="51">
        <f>VLOOKUP($M93,CornerStats!$A$3:$AE$998,8,FALSE)</f>
        <v>3</v>
      </c>
      <c r="D93" s="51">
        <f>VLOOKUP($M93,CornerStats!$A$3:$AE$998,9,FALSE)</f>
        <v>5</v>
      </c>
      <c r="E93" s="60">
        <f>VLOOKUP($M93,CornerStats!$A$3:$AE$998,11,FALSE)</f>
        <v>5.75</v>
      </c>
      <c r="F93" s="60">
        <f>VLOOKUP($M93,CornerStats!$A$3:$AE$998,12,FALSE)</f>
        <v>5</v>
      </c>
      <c r="G93" s="57">
        <f>VLOOKUP($M93,CornerStats!$A$3:$AE$998,14,FALSE)</f>
        <v>0.5</v>
      </c>
      <c r="H93" s="57">
        <f>VLOOKUP($M93,CornerStats!$A$3:$AE$998,15,FALSE)</f>
        <v>1</v>
      </c>
      <c r="I93" s="57">
        <f>VLOOKUP($M93,CornerStats!$A$3:$AE$998,17,FALSE)</f>
        <v>0.25</v>
      </c>
      <c r="J93" s="57">
        <f>VLOOKUP($M93,CornerStats!$A$3:$AE$998,18,FALSE)</f>
        <v>0</v>
      </c>
      <c r="K93" s="57">
        <f>VLOOKUP($M93,CornerStats!$A$3:$AE$998,20,FALSE)</f>
        <v>0.75</v>
      </c>
      <c r="L93" s="57">
        <f>VLOOKUP($M93,CornerStats!$A$3:$AE$998,21,FALSE)</f>
        <v>1</v>
      </c>
      <c r="M93" s="53" t="str">
        <f>Fixtures!A89</f>
        <v>Nancy</v>
      </c>
      <c r="N93" s="54">
        <f>Fixtures!D89</f>
        <v>43490</v>
      </c>
      <c r="O93" s="53" t="str">
        <f>Fixtures!B89</f>
        <v>Auxerre</v>
      </c>
      <c r="P93" s="51">
        <f>VLOOKUP($O93,CornerStats!$A$3:$AE$998,5,FALSE)</f>
        <v>8</v>
      </c>
      <c r="Q93" s="51">
        <f>VLOOKUP($O93,CornerStats!$A$3:$AE$998,7,FALSE)</f>
        <v>12</v>
      </c>
      <c r="R93" s="51">
        <f>VLOOKUP($O93,CornerStats!$A$3:$AE$998,8,FALSE)</f>
        <v>5</v>
      </c>
      <c r="S93" s="51">
        <f>VLOOKUP($O93,CornerStats!$A$3:$AE$998,10,FALSE)</f>
        <v>6.5</v>
      </c>
      <c r="T93" s="60">
        <f>VLOOKUP($O93,CornerStats!$A$3:$AE$998,11,FALSE)</f>
        <v>3</v>
      </c>
      <c r="U93" s="60">
        <f>VLOOKUP($O93,CornerStats!$A$3:$AE$998,13,FALSE)</f>
        <v>5.5</v>
      </c>
      <c r="V93" s="57">
        <f>VLOOKUP($O93,CornerStats!$A$3:$AE$998,14,FALSE)</f>
        <v>0.2</v>
      </c>
      <c r="W93" s="57">
        <f>VLOOKUP($O93,CornerStats!$A$3:$AE$998,16,FALSE)</f>
        <v>0.5</v>
      </c>
      <c r="X93" s="57">
        <f>VLOOKUP($O93,CornerStats!$A$3:$AE$998,17,FALSE)</f>
        <v>0.2</v>
      </c>
      <c r="Y93" s="57">
        <f>VLOOKUP($O93,CornerStats!$A$3:$AE$998,19,FALSE)</f>
        <v>0.5</v>
      </c>
      <c r="Z93" s="57">
        <f>VLOOKUP($O93,CornerStats!$A$3:$AE$998,20,FALSE)</f>
        <v>0.8</v>
      </c>
      <c r="AA93" s="57">
        <f>VLOOKUP($O93,CornerStats!$A$3:$AE$998,22,FALSE)</f>
        <v>0.5</v>
      </c>
    </row>
    <row r="94" spans="1:27" ht="14.4" hidden="1" thickTop="1" x14ac:dyDescent="0.3">
      <c r="A94" s="51">
        <f>VLOOKUP($M94,CornerStats!$A$3:$AE$998,5,FALSE)</f>
        <v>9.3333333333333339</v>
      </c>
      <c r="B94" s="51">
        <f>VLOOKUP($M94,CornerStats!$A$3:$AE$998,6,FALSE)</f>
        <v>9</v>
      </c>
      <c r="C94" s="51">
        <f>VLOOKUP($M94,CornerStats!$A$3:$AE$998,8,FALSE)</f>
        <v>5</v>
      </c>
      <c r="D94" s="51">
        <f>VLOOKUP($M94,CornerStats!$A$3:$AE$998,9,FALSE)</f>
        <v>4.5</v>
      </c>
      <c r="E94" s="60">
        <f>VLOOKUP($M94,CornerStats!$A$3:$AE$998,11,FALSE)</f>
        <v>4.333333333333333</v>
      </c>
      <c r="F94" s="60">
        <f>VLOOKUP($M94,CornerStats!$A$3:$AE$998,12,FALSE)</f>
        <v>4.5</v>
      </c>
      <c r="G94" s="57">
        <f>VLOOKUP($M94,CornerStats!$A$3:$AE$998,14,FALSE)</f>
        <v>1</v>
      </c>
      <c r="H94" s="57">
        <f>VLOOKUP($M94,CornerStats!$A$3:$AE$998,15,FALSE)</f>
        <v>1</v>
      </c>
      <c r="I94" s="57">
        <f>VLOOKUP($M94,CornerStats!$A$3:$AE$998,17,FALSE)</f>
        <v>0</v>
      </c>
      <c r="J94" s="57">
        <f>VLOOKUP($M94,CornerStats!$A$3:$AE$998,18,FALSE)</f>
        <v>0</v>
      </c>
      <c r="K94" s="57">
        <f>VLOOKUP($M94,CornerStats!$A$3:$AE$998,20,FALSE)</f>
        <v>1</v>
      </c>
      <c r="L94" s="57">
        <f>VLOOKUP($M94,CornerStats!$A$3:$AE$998,21,FALSE)</f>
        <v>1</v>
      </c>
      <c r="M94" s="53" t="str">
        <f>Fixtures!A90</f>
        <v>Red Star</v>
      </c>
      <c r="N94" s="54">
        <f>Fixtures!D90</f>
        <v>43490</v>
      </c>
      <c r="O94" s="53" t="str">
        <f>Fixtures!B90</f>
        <v>Châteauroux</v>
      </c>
      <c r="P94" s="51">
        <f>VLOOKUP($O94,CornerStats!$A$3:$AE$998,5,FALSE)</f>
        <v>10.6</v>
      </c>
      <c r="Q94" s="51">
        <f>VLOOKUP($O94,CornerStats!$A$3:$AE$998,7,FALSE)</f>
        <v>11</v>
      </c>
      <c r="R94" s="51">
        <f>VLOOKUP($O94,CornerStats!$A$3:$AE$998,8,FALSE)</f>
        <v>5.2</v>
      </c>
      <c r="S94" s="51">
        <f>VLOOKUP($O94,CornerStats!$A$3:$AE$998,10,FALSE)</f>
        <v>5</v>
      </c>
      <c r="T94" s="60">
        <f>VLOOKUP($O94,CornerStats!$A$3:$AE$998,11,FALSE)</f>
        <v>5.4</v>
      </c>
      <c r="U94" s="60">
        <f>VLOOKUP($O94,CornerStats!$A$3:$AE$998,13,FALSE)</f>
        <v>6</v>
      </c>
      <c r="V94" s="57">
        <f>VLOOKUP($O94,CornerStats!$A$3:$AE$998,14,FALSE)</f>
        <v>0.8</v>
      </c>
      <c r="W94" s="57">
        <f>VLOOKUP($O94,CornerStats!$A$3:$AE$998,16,FALSE)</f>
        <v>1</v>
      </c>
      <c r="X94" s="57">
        <f>VLOOKUP($O94,CornerStats!$A$3:$AE$998,17,FALSE)</f>
        <v>0.6</v>
      </c>
      <c r="Y94" s="57">
        <f>VLOOKUP($O94,CornerStats!$A$3:$AE$998,19,FALSE)</f>
        <v>1</v>
      </c>
      <c r="Z94" s="57">
        <f>VLOOKUP($O94,CornerStats!$A$3:$AE$998,20,FALSE)</f>
        <v>0.6</v>
      </c>
      <c r="AA94" s="57">
        <f>VLOOKUP($O94,CornerStats!$A$3:$AE$998,22,FALSE)</f>
        <v>1</v>
      </c>
    </row>
    <row r="95" spans="1:27" ht="14.4" hidden="1" thickTop="1" x14ac:dyDescent="0.3">
      <c r="A95" s="51">
        <f>VLOOKUP($M95,CornerStats!$A$3:$AE$998,5,FALSE)</f>
        <v>9.5</v>
      </c>
      <c r="B95" s="51">
        <f>VLOOKUP($M95,CornerStats!$A$3:$AE$998,6,FALSE)</f>
        <v>9</v>
      </c>
      <c r="C95" s="51">
        <f>VLOOKUP($M95,CornerStats!$A$3:$AE$998,8,FALSE)</f>
        <v>4.333333333333333</v>
      </c>
      <c r="D95" s="51">
        <f>VLOOKUP($M95,CornerStats!$A$3:$AE$998,9,FALSE)</f>
        <v>6.5</v>
      </c>
      <c r="E95" s="60">
        <f>VLOOKUP($M95,CornerStats!$A$3:$AE$998,11,FALSE)</f>
        <v>5.166666666666667</v>
      </c>
      <c r="F95" s="60">
        <f>VLOOKUP($M95,CornerStats!$A$3:$AE$998,12,FALSE)</f>
        <v>2.5</v>
      </c>
      <c r="G95" s="57">
        <f>VLOOKUP($M95,CornerStats!$A$3:$AE$998,14,FALSE)</f>
        <v>0.66666666666666663</v>
      </c>
      <c r="H95" s="57">
        <f>VLOOKUP($M95,CornerStats!$A$3:$AE$998,15,FALSE)</f>
        <v>0.5</v>
      </c>
      <c r="I95" s="57">
        <f>VLOOKUP($M95,CornerStats!$A$3:$AE$998,17,FALSE)</f>
        <v>0.5</v>
      </c>
      <c r="J95" s="57">
        <f>VLOOKUP($M95,CornerStats!$A$3:$AE$998,18,FALSE)</f>
        <v>0.5</v>
      </c>
      <c r="K95" s="57">
        <f>VLOOKUP($M95,CornerStats!$A$3:$AE$998,20,FALSE)</f>
        <v>0.5</v>
      </c>
      <c r="L95" s="57">
        <f>VLOOKUP($M95,CornerStats!$A$3:$AE$998,21,FALSE)</f>
        <v>0.5</v>
      </c>
      <c r="M95" s="53" t="str">
        <f>Fixtures!A91</f>
        <v>Valenciennes</v>
      </c>
      <c r="N95" s="54">
        <f>Fixtures!D91</f>
        <v>43490</v>
      </c>
      <c r="O95" s="53" t="str">
        <f>Fixtures!B91</f>
        <v>Lorient</v>
      </c>
      <c r="P95" s="51">
        <f>VLOOKUP($O95,CornerStats!$A$3:$AE$998,5,FALSE)</f>
        <v>6.5</v>
      </c>
      <c r="Q95" s="51">
        <f>VLOOKUP($O95,CornerStats!$A$3:$AE$998,7,FALSE)</f>
        <v>3</v>
      </c>
      <c r="R95" s="51">
        <f>VLOOKUP($O95,CornerStats!$A$3:$AE$998,8,FALSE)</f>
        <v>5</v>
      </c>
      <c r="S95" s="51">
        <f>VLOOKUP($O95,CornerStats!$A$3:$AE$998,10,FALSE)</f>
        <v>2</v>
      </c>
      <c r="T95" s="60">
        <f>VLOOKUP($O95,CornerStats!$A$3:$AE$998,11,FALSE)</f>
        <v>1.5</v>
      </c>
      <c r="U95" s="60">
        <f>VLOOKUP($O95,CornerStats!$A$3:$AE$998,13,FALSE)</f>
        <v>1</v>
      </c>
      <c r="V95" s="57">
        <f>VLOOKUP($O95,CornerStats!$A$3:$AE$998,14,FALSE)</f>
        <v>0.5</v>
      </c>
      <c r="W95" s="57">
        <f>VLOOKUP($O95,CornerStats!$A$3:$AE$998,16,FALSE)</f>
        <v>0</v>
      </c>
      <c r="X95" s="57">
        <f>VLOOKUP($O95,CornerStats!$A$3:$AE$998,17,FALSE)</f>
        <v>0</v>
      </c>
      <c r="Y95" s="57">
        <f>VLOOKUP($O95,CornerStats!$A$3:$AE$998,19,FALSE)</f>
        <v>0</v>
      </c>
      <c r="Z95" s="57">
        <f>VLOOKUP($O95,CornerStats!$A$3:$AE$998,20,FALSE)</f>
        <v>0.75</v>
      </c>
      <c r="AA95" s="57">
        <f>VLOOKUP($O95,CornerStats!$A$3:$AE$998,22,FALSE)</f>
        <v>0.5</v>
      </c>
    </row>
    <row r="96" spans="1:27" ht="14.4" hidden="1" thickTop="1" x14ac:dyDescent="0.3">
      <c r="A96" s="51" t="e">
        <f>VLOOKUP($M96,CornerStats!$A$3:$AE$998,5,FALSE)</f>
        <v>#DIV/0!</v>
      </c>
      <c r="B96" s="51" t="e">
        <f>VLOOKUP($M96,CornerStats!$A$3:$AE$998,6,FALSE)</f>
        <v>#DIV/0!</v>
      </c>
      <c r="C96" s="51" t="e">
        <f>VLOOKUP($M96,CornerStats!$A$3:$AE$998,8,FALSE)</f>
        <v>#DIV/0!</v>
      </c>
      <c r="D96" s="51" t="e">
        <f>VLOOKUP($M96,CornerStats!$A$3:$AE$998,9,FALSE)</f>
        <v>#DIV/0!</v>
      </c>
      <c r="E96" s="60" t="e">
        <f>VLOOKUP($M96,CornerStats!$A$3:$AE$998,11,FALSE)</f>
        <v>#DIV/0!</v>
      </c>
      <c r="F96" s="60" t="e">
        <f>VLOOKUP($M96,CornerStats!$A$3:$AE$998,12,FALSE)</f>
        <v>#DIV/0!</v>
      </c>
      <c r="G96" s="57" t="e">
        <f>VLOOKUP($M96,CornerStats!$A$3:$AE$998,14,FALSE)</f>
        <v>#DIV/0!</v>
      </c>
      <c r="H96" s="57" t="e">
        <f>VLOOKUP($M96,CornerStats!$A$3:$AE$998,15,FALSE)</f>
        <v>#DIV/0!</v>
      </c>
      <c r="I96" s="57" t="e">
        <f>VLOOKUP($M96,CornerStats!$A$3:$AE$998,17,FALSE)</f>
        <v>#DIV/0!</v>
      </c>
      <c r="J96" s="57" t="e">
        <f>VLOOKUP($M96,CornerStats!$A$3:$AE$998,18,FALSE)</f>
        <v>#DIV/0!</v>
      </c>
      <c r="K96" s="57" t="e">
        <f>VLOOKUP($M96,CornerStats!$A$3:$AE$998,20,FALSE)</f>
        <v>#DIV/0!</v>
      </c>
      <c r="L96" s="57" t="e">
        <f>VLOOKUP($M96,CornerStats!$A$3:$AE$998,21,FALSE)</f>
        <v>#DIV/0!</v>
      </c>
      <c r="M96" s="53" t="str">
        <f>Fixtures!A92</f>
        <v>Real Zaragoza</v>
      </c>
      <c r="N96" s="54">
        <f>Fixtures!D92</f>
        <v>43490</v>
      </c>
      <c r="O96" s="53" t="str">
        <f>Fixtures!B92</f>
        <v>Real Oviedo</v>
      </c>
      <c r="P96" s="51" t="e">
        <f>VLOOKUP($O96,CornerStats!$A$3:$AE$998,5,FALSE)</f>
        <v>#DIV/0!</v>
      </c>
      <c r="Q96" s="51" t="e">
        <f>VLOOKUP($O96,CornerStats!$A$3:$AE$998,7,FALSE)</f>
        <v>#DIV/0!</v>
      </c>
      <c r="R96" s="51" t="e">
        <f>VLOOKUP($O96,CornerStats!$A$3:$AE$998,8,FALSE)</f>
        <v>#DIV/0!</v>
      </c>
      <c r="S96" s="51" t="e">
        <f>VLOOKUP($O96,CornerStats!$A$3:$AE$998,10,FALSE)</f>
        <v>#DIV/0!</v>
      </c>
      <c r="T96" s="60" t="e">
        <f>VLOOKUP($O96,CornerStats!$A$3:$AE$998,11,FALSE)</f>
        <v>#DIV/0!</v>
      </c>
      <c r="U96" s="60" t="e">
        <f>VLOOKUP($O96,CornerStats!$A$3:$AE$998,13,FALSE)</f>
        <v>#DIV/0!</v>
      </c>
      <c r="V96" s="57" t="e">
        <f>VLOOKUP($O96,CornerStats!$A$3:$AE$998,14,FALSE)</f>
        <v>#DIV/0!</v>
      </c>
      <c r="W96" s="57" t="e">
        <f>VLOOKUP($O96,CornerStats!$A$3:$AE$998,16,FALSE)</f>
        <v>#DIV/0!</v>
      </c>
      <c r="X96" s="57" t="e">
        <f>VLOOKUP($O96,CornerStats!$A$3:$AE$998,17,FALSE)</f>
        <v>#DIV/0!</v>
      </c>
      <c r="Y96" s="57" t="e">
        <f>VLOOKUP($O96,CornerStats!$A$3:$AE$998,19,FALSE)</f>
        <v>#DIV/0!</v>
      </c>
      <c r="Z96" s="57" t="e">
        <f>VLOOKUP($O96,CornerStats!$A$3:$AE$998,20,FALSE)</f>
        <v>#DIV/0!</v>
      </c>
      <c r="AA96" s="57" t="e">
        <f>VLOOKUP($O96,CornerStats!$A$3:$AE$998,22,FALSE)</f>
        <v>#DIV/0!</v>
      </c>
    </row>
    <row r="97" spans="1:27" ht="14.4" hidden="1" thickTop="1" x14ac:dyDescent="0.3">
      <c r="A97" s="51" t="e">
        <f>VLOOKUP($M97,CornerStats!$A$3:$AE$998,5,FALSE)</f>
        <v>#DIV/0!</v>
      </c>
      <c r="B97" s="51" t="e">
        <f>VLOOKUP($M97,CornerStats!$A$3:$AE$998,6,FALSE)</f>
        <v>#DIV/0!</v>
      </c>
      <c r="C97" s="51" t="e">
        <f>VLOOKUP($M97,CornerStats!$A$3:$AE$998,8,FALSE)</f>
        <v>#DIV/0!</v>
      </c>
      <c r="D97" s="51" t="e">
        <f>VLOOKUP($M97,CornerStats!$A$3:$AE$998,9,FALSE)</f>
        <v>#DIV/0!</v>
      </c>
      <c r="E97" s="60" t="e">
        <f>VLOOKUP($M97,CornerStats!$A$3:$AE$998,11,FALSE)</f>
        <v>#DIV/0!</v>
      </c>
      <c r="F97" s="60" t="e">
        <f>VLOOKUP($M97,CornerStats!$A$3:$AE$998,12,FALSE)</f>
        <v>#DIV/0!</v>
      </c>
      <c r="G97" s="57" t="e">
        <f>VLOOKUP($M97,CornerStats!$A$3:$AE$998,14,FALSE)</f>
        <v>#DIV/0!</v>
      </c>
      <c r="H97" s="57" t="e">
        <f>VLOOKUP($M97,CornerStats!$A$3:$AE$998,15,FALSE)</f>
        <v>#DIV/0!</v>
      </c>
      <c r="I97" s="57" t="e">
        <f>VLOOKUP($M97,CornerStats!$A$3:$AE$998,17,FALSE)</f>
        <v>#DIV/0!</v>
      </c>
      <c r="J97" s="57" t="e">
        <f>VLOOKUP($M97,CornerStats!$A$3:$AE$998,18,FALSE)</f>
        <v>#DIV/0!</v>
      </c>
      <c r="K97" s="57" t="e">
        <f>VLOOKUP($M97,CornerStats!$A$3:$AE$998,20,FALSE)</f>
        <v>#DIV/0!</v>
      </c>
      <c r="L97" s="57" t="e">
        <f>VLOOKUP($M97,CornerStats!$A$3:$AE$998,21,FALSE)</f>
        <v>#DIV/0!</v>
      </c>
      <c r="M97" s="53" t="str">
        <f>Fixtures!A93</f>
        <v>Ayr United</v>
      </c>
      <c r="N97" s="54">
        <f>Fixtures!D93</f>
        <v>43490</v>
      </c>
      <c r="O97" s="53" t="str">
        <f>Fixtures!B93</f>
        <v>Dundee United</v>
      </c>
      <c r="P97" s="51" t="e">
        <f>VLOOKUP($O97,CornerStats!$A$3:$AE$998,5,FALSE)</f>
        <v>#DIV/0!</v>
      </c>
      <c r="Q97" s="51" t="e">
        <f>VLOOKUP($O97,CornerStats!$A$3:$AE$998,7,FALSE)</f>
        <v>#DIV/0!</v>
      </c>
      <c r="R97" s="51" t="e">
        <f>VLOOKUP($O97,CornerStats!$A$3:$AE$998,8,FALSE)</f>
        <v>#DIV/0!</v>
      </c>
      <c r="S97" s="51" t="e">
        <f>VLOOKUP($O97,CornerStats!$A$3:$AE$998,10,FALSE)</f>
        <v>#DIV/0!</v>
      </c>
      <c r="T97" s="60" t="e">
        <f>VLOOKUP($O97,CornerStats!$A$3:$AE$998,11,FALSE)</f>
        <v>#DIV/0!</v>
      </c>
      <c r="U97" s="60" t="e">
        <f>VLOOKUP($O97,CornerStats!$A$3:$AE$998,13,FALSE)</f>
        <v>#DIV/0!</v>
      </c>
      <c r="V97" s="57" t="e">
        <f>VLOOKUP($O97,CornerStats!$A$3:$AE$998,14,FALSE)</f>
        <v>#DIV/0!</v>
      </c>
      <c r="W97" s="57" t="e">
        <f>VLOOKUP($O97,CornerStats!$A$3:$AE$998,16,FALSE)</f>
        <v>#DIV/0!</v>
      </c>
      <c r="X97" s="57" t="e">
        <f>VLOOKUP($O97,CornerStats!$A$3:$AE$998,17,FALSE)</f>
        <v>#DIV/0!</v>
      </c>
      <c r="Y97" s="57" t="e">
        <f>VLOOKUP($O97,CornerStats!$A$3:$AE$998,19,FALSE)</f>
        <v>#DIV/0!</v>
      </c>
      <c r="Z97" s="57" t="e">
        <f>VLOOKUP($O97,CornerStats!$A$3:$AE$998,20,FALSE)</f>
        <v>#DIV/0!</v>
      </c>
      <c r="AA97" s="57" t="e">
        <f>VLOOKUP($O97,CornerStats!$A$3:$AE$998,22,FALSE)</f>
        <v>#DIV/0!</v>
      </c>
    </row>
    <row r="98" spans="1:27" ht="14.4" hidden="1" thickTop="1" x14ac:dyDescent="0.3">
      <c r="A98" s="51" t="e">
        <f>VLOOKUP($M98,CornerStats!$A$3:$AE$998,5,FALSE)</f>
        <v>#DIV/0!</v>
      </c>
      <c r="B98" s="51" t="e">
        <f>VLOOKUP($M98,CornerStats!$A$3:$AE$998,6,FALSE)</f>
        <v>#DIV/0!</v>
      </c>
      <c r="C98" s="51" t="e">
        <f>VLOOKUP($M98,CornerStats!$A$3:$AE$998,8,FALSE)</f>
        <v>#DIV/0!</v>
      </c>
      <c r="D98" s="51" t="e">
        <f>VLOOKUP($M98,CornerStats!$A$3:$AE$998,9,FALSE)</f>
        <v>#DIV/0!</v>
      </c>
      <c r="E98" s="60" t="e">
        <f>VLOOKUP($M98,CornerStats!$A$3:$AE$998,11,FALSE)</f>
        <v>#DIV/0!</v>
      </c>
      <c r="F98" s="60" t="e">
        <f>VLOOKUP($M98,CornerStats!$A$3:$AE$998,12,FALSE)</f>
        <v>#DIV/0!</v>
      </c>
      <c r="G98" s="57" t="e">
        <f>VLOOKUP($M98,CornerStats!$A$3:$AE$998,14,FALSE)</f>
        <v>#DIV/0!</v>
      </c>
      <c r="H98" s="57" t="e">
        <f>VLOOKUP($M98,CornerStats!$A$3:$AE$998,15,FALSE)</f>
        <v>#DIV/0!</v>
      </c>
      <c r="I98" s="57" t="e">
        <f>VLOOKUP($M98,CornerStats!$A$3:$AE$998,17,FALSE)</f>
        <v>#DIV/0!</v>
      </c>
      <c r="J98" s="57" t="e">
        <f>VLOOKUP($M98,CornerStats!$A$3:$AE$998,18,FALSE)</f>
        <v>#DIV/0!</v>
      </c>
      <c r="K98" s="57" t="e">
        <f>VLOOKUP($M98,CornerStats!$A$3:$AE$998,20,FALSE)</f>
        <v>#DIV/0!</v>
      </c>
      <c r="L98" s="57" t="e">
        <f>VLOOKUP($M98,CornerStats!$A$3:$AE$998,21,FALSE)</f>
        <v>#DIV/0!</v>
      </c>
      <c r="M98" s="53" t="str">
        <f>Fixtures!A94</f>
        <v>Brisbane Roar</v>
      </c>
      <c r="N98" s="54">
        <f>Fixtures!D94</f>
        <v>43490</v>
      </c>
      <c r="O98" s="53" t="str">
        <f>Fixtures!B94</f>
        <v>Western Sydney Wanderers</v>
      </c>
      <c r="P98" s="51" t="e">
        <f>VLOOKUP($O98,CornerStats!$A$3:$AE$998,5,FALSE)</f>
        <v>#DIV/0!</v>
      </c>
      <c r="Q98" s="51" t="e">
        <f>VLOOKUP($O98,CornerStats!$A$3:$AE$998,7,FALSE)</f>
        <v>#DIV/0!</v>
      </c>
      <c r="R98" s="51" t="e">
        <f>VLOOKUP($O98,CornerStats!$A$3:$AE$998,8,FALSE)</f>
        <v>#DIV/0!</v>
      </c>
      <c r="S98" s="51" t="e">
        <f>VLOOKUP($O98,CornerStats!$A$3:$AE$998,10,FALSE)</f>
        <v>#DIV/0!</v>
      </c>
      <c r="T98" s="60" t="e">
        <f>VLOOKUP($O98,CornerStats!$A$3:$AE$998,11,FALSE)</f>
        <v>#DIV/0!</v>
      </c>
      <c r="U98" s="60" t="e">
        <f>VLOOKUP($O98,CornerStats!$A$3:$AE$998,13,FALSE)</f>
        <v>#DIV/0!</v>
      </c>
      <c r="V98" s="57" t="e">
        <f>VLOOKUP($O98,CornerStats!$A$3:$AE$998,14,FALSE)</f>
        <v>#DIV/0!</v>
      </c>
      <c r="W98" s="57" t="e">
        <f>VLOOKUP($O98,CornerStats!$A$3:$AE$998,16,FALSE)</f>
        <v>#DIV/0!</v>
      </c>
      <c r="X98" s="57" t="e">
        <f>VLOOKUP($O98,CornerStats!$A$3:$AE$998,17,FALSE)</f>
        <v>#DIV/0!</v>
      </c>
      <c r="Y98" s="57" t="e">
        <f>VLOOKUP($O98,CornerStats!$A$3:$AE$998,19,FALSE)</f>
        <v>#DIV/0!</v>
      </c>
      <c r="Z98" s="57" t="e">
        <f>VLOOKUP($O98,CornerStats!$A$3:$AE$998,20,FALSE)</f>
        <v>#DIV/0!</v>
      </c>
      <c r="AA98" s="57" t="e">
        <f>VLOOKUP($O98,CornerStats!$A$3:$AE$998,22,FALSE)</f>
        <v>#DIV/0!</v>
      </c>
    </row>
    <row r="99" spans="1:27" ht="14.4" hidden="1" thickTop="1" x14ac:dyDescent="0.3">
      <c r="A99" s="51" t="e">
        <f>VLOOKUP($M99,CornerStats!$A$3:$AE$998,5,FALSE)</f>
        <v>#N/A</v>
      </c>
      <c r="B99" s="51" t="e">
        <f>VLOOKUP($M99,CornerStats!$A$3:$AE$998,6,FALSE)</f>
        <v>#N/A</v>
      </c>
      <c r="C99" s="51" t="e">
        <f>VLOOKUP($M99,CornerStats!$A$3:$AE$998,8,FALSE)</f>
        <v>#N/A</v>
      </c>
      <c r="D99" s="51" t="e">
        <f>VLOOKUP($M99,CornerStats!$A$3:$AE$998,9,FALSE)</f>
        <v>#N/A</v>
      </c>
      <c r="E99" s="60" t="e">
        <f>VLOOKUP($M99,CornerStats!$A$3:$AE$998,11,FALSE)</f>
        <v>#N/A</v>
      </c>
      <c r="F99" s="60" t="e">
        <f>VLOOKUP($M99,CornerStats!$A$3:$AE$998,12,FALSE)</f>
        <v>#N/A</v>
      </c>
      <c r="G99" s="57" t="e">
        <f>VLOOKUP($M99,CornerStats!$A$3:$AE$998,14,FALSE)</f>
        <v>#N/A</v>
      </c>
      <c r="H99" s="57" t="e">
        <f>VLOOKUP($M99,CornerStats!$A$3:$AE$998,15,FALSE)</f>
        <v>#N/A</v>
      </c>
      <c r="I99" s="57" t="e">
        <f>VLOOKUP($M99,CornerStats!$A$3:$AE$998,17,FALSE)</f>
        <v>#N/A</v>
      </c>
      <c r="J99" s="57" t="e">
        <f>VLOOKUP($M99,CornerStats!$A$3:$AE$998,18,FALSE)</f>
        <v>#N/A</v>
      </c>
      <c r="K99" s="57" t="e">
        <f>VLOOKUP($M99,CornerStats!$A$3:$AE$998,20,FALSE)</f>
        <v>#N/A</v>
      </c>
      <c r="L99" s="57" t="e">
        <f>VLOOKUP($M99,CornerStats!$A$3:$AE$998,21,FALSE)</f>
        <v>#N/A</v>
      </c>
      <c r="M99" s="53" t="str">
        <f>Fixtures!A95</f>
        <v>Antwerp</v>
      </c>
      <c r="N99" s="54">
        <f>Fixtures!D95</f>
        <v>43490</v>
      </c>
      <c r="O99" s="53" t="str">
        <f>Fixtures!B95</f>
        <v>Standard Liège</v>
      </c>
      <c r="P99" s="51" t="e">
        <f>VLOOKUP($O99,CornerStats!$A$3:$AE$998,5,FALSE)</f>
        <v>#N/A</v>
      </c>
      <c r="Q99" s="51" t="e">
        <f>VLOOKUP($O99,CornerStats!$A$3:$AE$998,7,FALSE)</f>
        <v>#N/A</v>
      </c>
      <c r="R99" s="51" t="e">
        <f>VLOOKUP($O99,CornerStats!$A$3:$AE$998,8,FALSE)</f>
        <v>#N/A</v>
      </c>
      <c r="S99" s="51" t="e">
        <f>VLOOKUP($O99,CornerStats!$A$3:$AE$998,10,FALSE)</f>
        <v>#N/A</v>
      </c>
      <c r="T99" s="60" t="e">
        <f>VLOOKUP($O99,CornerStats!$A$3:$AE$998,11,FALSE)</f>
        <v>#N/A</v>
      </c>
      <c r="U99" s="60" t="e">
        <f>VLOOKUP($O99,CornerStats!$A$3:$AE$998,13,FALSE)</f>
        <v>#N/A</v>
      </c>
      <c r="V99" s="57" t="e">
        <f>VLOOKUP($O99,CornerStats!$A$3:$AE$998,14,FALSE)</f>
        <v>#N/A</v>
      </c>
      <c r="W99" s="57" t="e">
        <f>VLOOKUP($O99,CornerStats!$A$3:$AE$998,16,FALSE)</f>
        <v>#N/A</v>
      </c>
      <c r="X99" s="57" t="e">
        <f>VLOOKUP($O99,CornerStats!$A$3:$AE$998,17,FALSE)</f>
        <v>#N/A</v>
      </c>
      <c r="Y99" s="57" t="e">
        <f>VLOOKUP($O99,CornerStats!$A$3:$AE$998,19,FALSE)</f>
        <v>#N/A</v>
      </c>
      <c r="Z99" s="57" t="e">
        <f>VLOOKUP($O99,CornerStats!$A$3:$AE$998,20,FALSE)</f>
        <v>#N/A</v>
      </c>
      <c r="AA99" s="57" t="e">
        <f>VLOOKUP($O99,CornerStats!$A$3:$AE$998,22,FALSE)</f>
        <v>#N/A</v>
      </c>
    </row>
    <row r="100" spans="1:27" ht="14.4" hidden="1" thickTop="1" x14ac:dyDescent="0.3">
      <c r="A100" s="51">
        <f>VLOOKUP($M100,CornerStats!$A$3:$AE$998,5,FALSE)</f>
        <v>10.75</v>
      </c>
      <c r="B100" s="51">
        <f>VLOOKUP($M100,CornerStats!$A$3:$AE$998,6,FALSE)</f>
        <v>11.9</v>
      </c>
      <c r="C100" s="51">
        <f>VLOOKUP($M100,CornerStats!$A$3:$AE$998,8,FALSE)</f>
        <v>4.9000000000000004</v>
      </c>
      <c r="D100" s="51">
        <f>VLOOKUP($M100,CornerStats!$A$3:$AE$998,9,FALSE)</f>
        <v>6.3</v>
      </c>
      <c r="E100" s="60">
        <f>VLOOKUP($M100,CornerStats!$A$3:$AE$998,11,FALSE)</f>
        <v>5.85</v>
      </c>
      <c r="F100" s="60">
        <f>VLOOKUP($M100,CornerStats!$A$3:$AE$998,12,FALSE)</f>
        <v>5.6</v>
      </c>
      <c r="G100" s="57">
        <f>VLOOKUP($M100,CornerStats!$A$3:$AE$998,14,FALSE)</f>
        <v>0.7</v>
      </c>
      <c r="H100" s="57">
        <f>VLOOKUP($M100,CornerStats!$A$3:$AE$998,15,FALSE)</f>
        <v>0.8</v>
      </c>
      <c r="I100" s="57">
        <f>VLOOKUP($M100,CornerStats!$A$3:$AE$998,17,FALSE)</f>
        <v>0.55000000000000004</v>
      </c>
      <c r="J100" s="57">
        <f>VLOOKUP($M100,CornerStats!$A$3:$AE$998,18,FALSE)</f>
        <v>0.6</v>
      </c>
      <c r="K100" s="57">
        <f>VLOOKUP($M100,CornerStats!$A$3:$AE$998,20,FALSE)</f>
        <v>0.55000000000000004</v>
      </c>
      <c r="L100" s="57">
        <f>VLOOKUP($M100,CornerStats!$A$3:$AE$998,21,FALSE)</f>
        <v>0.4</v>
      </c>
      <c r="M100" s="53" t="str">
        <f>Fixtures!A96</f>
        <v>Sassuolo</v>
      </c>
      <c r="N100" s="54">
        <f>Fixtures!D96</f>
        <v>43491</v>
      </c>
      <c r="O100" s="53" t="str">
        <f>Fixtures!B96</f>
        <v>Cagliari</v>
      </c>
      <c r="P100" s="51">
        <f>VLOOKUP($O100,CornerStats!$A$3:$AE$998,5,FALSE)</f>
        <v>10.263157894736842</v>
      </c>
      <c r="Q100" s="51">
        <f>VLOOKUP($O100,CornerStats!$A$3:$AE$998,7,FALSE)</f>
        <v>10.8</v>
      </c>
      <c r="R100" s="51">
        <f>VLOOKUP($O100,CornerStats!$A$3:$AE$998,8,FALSE)</f>
        <v>5.2105263157894735</v>
      </c>
      <c r="S100" s="51">
        <f>VLOOKUP($O100,CornerStats!$A$3:$AE$998,10,FALSE)</f>
        <v>5.4</v>
      </c>
      <c r="T100" s="60">
        <f>VLOOKUP($O100,CornerStats!$A$3:$AE$998,11,FALSE)</f>
        <v>5.0526315789473681</v>
      </c>
      <c r="U100" s="60">
        <f>VLOOKUP($O100,CornerStats!$A$3:$AE$998,13,FALSE)</f>
        <v>5.4</v>
      </c>
      <c r="V100" s="57">
        <f>VLOOKUP($O100,CornerStats!$A$3:$AE$998,14,FALSE)</f>
        <v>0.73684210526315785</v>
      </c>
      <c r="W100" s="57">
        <f>VLOOKUP($O100,CornerStats!$A$3:$AE$998,16,FALSE)</f>
        <v>0.8</v>
      </c>
      <c r="X100" s="57">
        <f>VLOOKUP($O100,CornerStats!$A$3:$AE$998,17,FALSE)</f>
        <v>0.47368421052631576</v>
      </c>
      <c r="Y100" s="57">
        <f>VLOOKUP($O100,CornerStats!$A$3:$AE$998,19,FALSE)</f>
        <v>0.6</v>
      </c>
      <c r="Z100" s="57">
        <f>VLOOKUP($O100,CornerStats!$A$3:$AE$998,20,FALSE)</f>
        <v>0.57894736842105265</v>
      </c>
      <c r="AA100" s="57">
        <f>VLOOKUP($O100,CornerStats!$A$3:$AE$998,22,FALSE)</f>
        <v>0.4</v>
      </c>
    </row>
    <row r="101" spans="1:27" ht="14.4" hidden="1" thickTop="1" x14ac:dyDescent="0.3">
      <c r="A101" s="51">
        <f>VLOOKUP($M101,CornerStats!$A$3:$AE$998,5,FALSE)</f>
        <v>11.105263157894736</v>
      </c>
      <c r="B101" s="51">
        <f>VLOOKUP($M101,CornerStats!$A$3:$AE$998,6,FALSE)</f>
        <v>11.8</v>
      </c>
      <c r="C101" s="51">
        <f>VLOOKUP($M101,CornerStats!$A$3:$AE$998,8,FALSE)</f>
        <v>6.4736842105263159</v>
      </c>
      <c r="D101" s="51">
        <f>VLOOKUP($M101,CornerStats!$A$3:$AE$998,9,FALSE)</f>
        <v>7.7</v>
      </c>
      <c r="E101" s="60">
        <f>VLOOKUP($M101,CornerStats!$A$3:$AE$998,11,FALSE)</f>
        <v>4.6315789473684212</v>
      </c>
      <c r="F101" s="60">
        <f>VLOOKUP($M101,CornerStats!$A$3:$AE$998,12,FALSE)</f>
        <v>4.0999999999999996</v>
      </c>
      <c r="G101" s="57">
        <f>VLOOKUP($M101,CornerStats!$A$3:$AE$998,14,FALSE)</f>
        <v>0.73684210526315785</v>
      </c>
      <c r="H101" s="57">
        <f>VLOOKUP($M101,CornerStats!$A$3:$AE$998,15,FALSE)</f>
        <v>0.7</v>
      </c>
      <c r="I101" s="57">
        <f>VLOOKUP($M101,CornerStats!$A$3:$AE$998,17,FALSE)</f>
        <v>0.63157894736842102</v>
      </c>
      <c r="J101" s="57">
        <f>VLOOKUP($M101,CornerStats!$A$3:$AE$998,18,FALSE)</f>
        <v>0.6</v>
      </c>
      <c r="K101" s="57">
        <f>VLOOKUP($M101,CornerStats!$A$3:$AE$998,20,FALSE)</f>
        <v>0.52631578947368418</v>
      </c>
      <c r="L101" s="57">
        <f>VLOOKUP($M101,CornerStats!$A$3:$AE$998,21,FALSE)</f>
        <v>0.5</v>
      </c>
      <c r="M101" s="53" t="str">
        <f>Fixtures!A97</f>
        <v>Milan</v>
      </c>
      <c r="N101" s="54">
        <f>Fixtures!D97</f>
        <v>43491</v>
      </c>
      <c r="O101" s="53" t="str">
        <f>Fixtures!B97</f>
        <v>Napoli</v>
      </c>
      <c r="P101" s="51">
        <f>VLOOKUP($O101,CornerStats!$A$3:$AE$998,5,FALSE)</f>
        <v>10.736842105263158</v>
      </c>
      <c r="Q101" s="51">
        <f>VLOOKUP($O101,CornerStats!$A$3:$AE$998,7,FALSE)</f>
        <v>10.333333333333334</v>
      </c>
      <c r="R101" s="51">
        <f>VLOOKUP($O101,CornerStats!$A$3:$AE$998,8,FALSE)</f>
        <v>6.6315789473684212</v>
      </c>
      <c r="S101" s="51">
        <f>VLOOKUP($O101,CornerStats!$A$3:$AE$998,10,FALSE)</f>
        <v>5.5555555555555554</v>
      </c>
      <c r="T101" s="60">
        <f>VLOOKUP($O101,CornerStats!$A$3:$AE$998,11,FALSE)</f>
        <v>4.1052631578947372</v>
      </c>
      <c r="U101" s="60">
        <f>VLOOKUP($O101,CornerStats!$A$3:$AE$998,13,FALSE)</f>
        <v>4.7777777777777777</v>
      </c>
      <c r="V101" s="57">
        <f>VLOOKUP($O101,CornerStats!$A$3:$AE$998,14,FALSE)</f>
        <v>0.63157894736842102</v>
      </c>
      <c r="W101" s="57">
        <f>VLOOKUP($O101,CornerStats!$A$3:$AE$998,16,FALSE)</f>
        <v>0.77777777777777779</v>
      </c>
      <c r="X101" s="57">
        <f>VLOOKUP($O101,CornerStats!$A$3:$AE$998,17,FALSE)</f>
        <v>0.47368421052631576</v>
      </c>
      <c r="Y101" s="57">
        <f>VLOOKUP($O101,CornerStats!$A$3:$AE$998,19,FALSE)</f>
        <v>0.44444444444444442</v>
      </c>
      <c r="Z101" s="57">
        <f>VLOOKUP($O101,CornerStats!$A$3:$AE$998,20,FALSE)</f>
        <v>0.68421052631578949</v>
      </c>
      <c r="AA101" s="57">
        <f>VLOOKUP($O101,CornerStats!$A$3:$AE$998,22,FALSE)</f>
        <v>0.77777777777777779</v>
      </c>
    </row>
    <row r="102" spans="1:27" ht="14.4" hidden="1" thickTop="1" x14ac:dyDescent="0.3">
      <c r="A102" s="51">
        <f>VLOOKUP($M102,CornerStats!$A$3:$AE$998,5,FALSE)</f>
        <v>10.157894736842104</v>
      </c>
      <c r="B102" s="51">
        <f>VLOOKUP($M102,CornerStats!$A$3:$AE$998,6,FALSE)</f>
        <v>8.4444444444444446</v>
      </c>
      <c r="C102" s="51">
        <f>VLOOKUP($M102,CornerStats!$A$3:$AE$998,8,FALSE)</f>
        <v>4.1578947368421053</v>
      </c>
      <c r="D102" s="51">
        <f>VLOOKUP($M102,CornerStats!$A$3:$AE$998,9,FALSE)</f>
        <v>3.7777777777777777</v>
      </c>
      <c r="E102" s="60">
        <f>VLOOKUP($M102,CornerStats!$A$3:$AE$998,11,FALSE)</f>
        <v>6</v>
      </c>
      <c r="F102" s="60">
        <f>VLOOKUP($M102,CornerStats!$A$3:$AE$998,12,FALSE)</f>
        <v>4.666666666666667</v>
      </c>
      <c r="G102" s="57">
        <f>VLOOKUP($M102,CornerStats!$A$3:$AE$998,14,FALSE)</f>
        <v>0.68421052631578949</v>
      </c>
      <c r="H102" s="57">
        <f>VLOOKUP($M102,CornerStats!$A$3:$AE$998,15,FALSE)</f>
        <v>0.55555555555555558</v>
      </c>
      <c r="I102" s="57">
        <f>VLOOKUP($M102,CornerStats!$A$3:$AE$998,17,FALSE)</f>
        <v>0.47368421052631576</v>
      </c>
      <c r="J102" s="57">
        <f>VLOOKUP($M102,CornerStats!$A$3:$AE$998,18,FALSE)</f>
        <v>0.33333333333333331</v>
      </c>
      <c r="K102" s="57">
        <f>VLOOKUP($M102,CornerStats!$A$3:$AE$998,20,FALSE)</f>
        <v>0.57894736842105265</v>
      </c>
      <c r="L102" s="57">
        <f>VLOOKUP($M102,CornerStats!$A$3:$AE$998,21,FALSE)</f>
        <v>0.77777777777777779</v>
      </c>
      <c r="M102" s="53" t="str">
        <f>Fixtures!A98</f>
        <v>Sampdoria</v>
      </c>
      <c r="N102" s="54">
        <f>Fixtures!D98</f>
        <v>43491</v>
      </c>
      <c r="O102" s="53" t="str">
        <f>Fixtures!B98</f>
        <v>Udinese</v>
      </c>
      <c r="P102" s="51">
        <f>VLOOKUP($O102,CornerStats!$A$3:$AE$998,5,FALSE)</f>
        <v>11</v>
      </c>
      <c r="Q102" s="51">
        <f>VLOOKUP($O102,CornerStats!$A$3:$AE$998,7,FALSE)</f>
        <v>11.555555555555555</v>
      </c>
      <c r="R102" s="51">
        <f>VLOOKUP($O102,CornerStats!$A$3:$AE$998,8,FALSE)</f>
        <v>4.3499999999999996</v>
      </c>
      <c r="S102" s="51">
        <f>VLOOKUP($O102,CornerStats!$A$3:$AE$998,10,FALSE)</f>
        <v>4.5555555555555554</v>
      </c>
      <c r="T102" s="60">
        <f>VLOOKUP($O102,CornerStats!$A$3:$AE$998,11,FALSE)</f>
        <v>6.65</v>
      </c>
      <c r="U102" s="60">
        <f>VLOOKUP($O102,CornerStats!$A$3:$AE$998,13,FALSE)</f>
        <v>7</v>
      </c>
      <c r="V102" s="57">
        <f>VLOOKUP($O102,CornerStats!$A$3:$AE$998,14,FALSE)</f>
        <v>0.85</v>
      </c>
      <c r="W102" s="57">
        <f>VLOOKUP($O102,CornerStats!$A$3:$AE$998,16,FALSE)</f>
        <v>0.88888888888888884</v>
      </c>
      <c r="X102" s="57">
        <f>VLOOKUP($O102,CornerStats!$A$3:$AE$998,17,FALSE)</f>
        <v>0.45</v>
      </c>
      <c r="Y102" s="57">
        <f>VLOOKUP($O102,CornerStats!$A$3:$AE$998,19,FALSE)</f>
        <v>0.44444444444444442</v>
      </c>
      <c r="Z102" s="57">
        <f>VLOOKUP($O102,CornerStats!$A$3:$AE$998,20,FALSE)</f>
        <v>0.6</v>
      </c>
      <c r="AA102" s="57">
        <f>VLOOKUP($O102,CornerStats!$A$3:$AE$998,22,FALSE)</f>
        <v>0.55555555555555558</v>
      </c>
    </row>
    <row r="103" spans="1:27" ht="14.4" hidden="1" thickTop="1" x14ac:dyDescent="0.3">
      <c r="A103" s="51">
        <f>VLOOKUP($M103,CornerStats!$A$3:$AE$998,5,FALSE)</f>
        <v>9.6666666666666661</v>
      </c>
      <c r="B103" s="51">
        <f>VLOOKUP($M103,CornerStats!$A$3:$AE$998,6,FALSE)</f>
        <v>10</v>
      </c>
      <c r="C103" s="51">
        <f>VLOOKUP($M103,CornerStats!$A$3:$AE$998,8,FALSE)</f>
        <v>5</v>
      </c>
      <c r="D103" s="51">
        <f>VLOOKUP($M103,CornerStats!$A$3:$AE$998,9,FALSE)</f>
        <v>5.875</v>
      </c>
      <c r="E103" s="60">
        <f>VLOOKUP($M103,CornerStats!$A$3:$AE$998,11,FALSE)</f>
        <v>4.666666666666667</v>
      </c>
      <c r="F103" s="60">
        <f>VLOOKUP($M103,CornerStats!$A$3:$AE$998,12,FALSE)</f>
        <v>4.125</v>
      </c>
      <c r="G103" s="57">
        <f>VLOOKUP($M103,CornerStats!$A$3:$AE$998,14,FALSE)</f>
        <v>0.5</v>
      </c>
      <c r="H103" s="57">
        <f>VLOOKUP($M103,CornerStats!$A$3:$AE$998,15,FALSE)</f>
        <v>0.625</v>
      </c>
      <c r="I103" s="57">
        <f>VLOOKUP($M103,CornerStats!$A$3:$AE$998,17,FALSE)</f>
        <v>0.33333333333333331</v>
      </c>
      <c r="J103" s="57">
        <f>VLOOKUP($M103,CornerStats!$A$3:$AE$998,18,FALSE)</f>
        <v>0.5</v>
      </c>
      <c r="K103" s="57">
        <f>VLOOKUP($M103,CornerStats!$A$3:$AE$998,20,FALSE)</f>
        <v>0.72222222222222221</v>
      </c>
      <c r="L103" s="57">
        <f>VLOOKUP($M103,CornerStats!$A$3:$AE$998,21,FALSE)</f>
        <v>0.625</v>
      </c>
      <c r="M103" s="53" t="str">
        <f>Fixtures!A99</f>
        <v>Heracles</v>
      </c>
      <c r="N103" s="54">
        <f>Fixtures!D99</f>
        <v>43491</v>
      </c>
      <c r="O103" s="53" t="str">
        <f>Fixtures!B99</f>
        <v>PEC Zwolle</v>
      </c>
      <c r="P103" s="51">
        <f>VLOOKUP($O103,CornerStats!$A$3:$AE$998,5,FALSE)</f>
        <v>11.166666666666666</v>
      </c>
      <c r="Q103" s="51">
        <f>VLOOKUP($O103,CornerStats!$A$3:$AE$998,7,FALSE)</f>
        <v>11.75</v>
      </c>
      <c r="R103" s="51">
        <f>VLOOKUP($O103,CornerStats!$A$3:$AE$998,8,FALSE)</f>
        <v>5.4444444444444446</v>
      </c>
      <c r="S103" s="51">
        <f>VLOOKUP($O103,CornerStats!$A$3:$AE$998,10,FALSE)</f>
        <v>5</v>
      </c>
      <c r="T103" s="60">
        <f>VLOOKUP($O103,CornerStats!$A$3:$AE$998,11,FALSE)</f>
        <v>5.7222222222222223</v>
      </c>
      <c r="U103" s="60">
        <f>VLOOKUP($O103,CornerStats!$A$3:$AE$998,13,FALSE)</f>
        <v>6.75</v>
      </c>
      <c r="V103" s="57">
        <f>VLOOKUP($O103,CornerStats!$A$3:$AE$998,14,FALSE)</f>
        <v>0.88888888888888884</v>
      </c>
      <c r="W103" s="57">
        <f>VLOOKUP($O103,CornerStats!$A$3:$AE$998,16,FALSE)</f>
        <v>1</v>
      </c>
      <c r="X103" s="57">
        <f>VLOOKUP($O103,CornerStats!$A$3:$AE$998,17,FALSE)</f>
        <v>0.61111111111111116</v>
      </c>
      <c r="Y103" s="57">
        <f>VLOOKUP($O103,CornerStats!$A$3:$AE$998,19,FALSE)</f>
        <v>0.5</v>
      </c>
      <c r="Z103" s="57">
        <f>VLOOKUP($O103,CornerStats!$A$3:$AE$998,20,FALSE)</f>
        <v>0.61111111111111116</v>
      </c>
      <c r="AA103" s="57">
        <f>VLOOKUP($O103,CornerStats!$A$3:$AE$998,22,FALSE)</f>
        <v>0.625</v>
      </c>
    </row>
    <row r="104" spans="1:27" ht="14.4" hidden="1" thickTop="1" x14ac:dyDescent="0.3">
      <c r="A104" s="51">
        <f>VLOOKUP($M104,CornerStats!$A$3:$AE$998,5,FALSE)</f>
        <v>12.5</v>
      </c>
      <c r="B104" s="51">
        <f>VLOOKUP($M104,CornerStats!$A$3:$AE$998,6,FALSE)</f>
        <v>12.111111111111111</v>
      </c>
      <c r="C104" s="51">
        <f>VLOOKUP($M104,CornerStats!$A$3:$AE$998,8,FALSE)</f>
        <v>3.8333333333333335</v>
      </c>
      <c r="D104" s="51">
        <f>VLOOKUP($M104,CornerStats!$A$3:$AE$998,9,FALSE)</f>
        <v>3.8888888888888888</v>
      </c>
      <c r="E104" s="60">
        <f>VLOOKUP($M104,CornerStats!$A$3:$AE$998,11,FALSE)</f>
        <v>8.6666666666666661</v>
      </c>
      <c r="F104" s="60">
        <f>VLOOKUP($M104,CornerStats!$A$3:$AE$998,12,FALSE)</f>
        <v>8.2222222222222214</v>
      </c>
      <c r="G104" s="57">
        <f>VLOOKUP($M104,CornerStats!$A$3:$AE$998,14,FALSE)</f>
        <v>0.72222222222222221</v>
      </c>
      <c r="H104" s="57">
        <f>VLOOKUP($M104,CornerStats!$A$3:$AE$998,15,FALSE)</f>
        <v>0.66666666666666663</v>
      </c>
      <c r="I104" s="57">
        <f>VLOOKUP($M104,CornerStats!$A$3:$AE$998,17,FALSE)</f>
        <v>0.5</v>
      </c>
      <c r="J104" s="57">
        <f>VLOOKUP($M104,CornerStats!$A$3:$AE$998,18,FALSE)</f>
        <v>0.55555555555555558</v>
      </c>
      <c r="K104" s="57">
        <f>VLOOKUP($M104,CornerStats!$A$3:$AE$998,20,FALSE)</f>
        <v>0.55555555555555558</v>
      </c>
      <c r="L104" s="57">
        <f>VLOOKUP($M104,CornerStats!$A$3:$AE$998,21,FALSE)</f>
        <v>0.44444444444444442</v>
      </c>
      <c r="M104" s="53" t="str">
        <f>Fixtures!A100</f>
        <v>Excelsior</v>
      </c>
      <c r="N104" s="54">
        <f>Fixtures!D100</f>
        <v>43491</v>
      </c>
      <c r="O104" s="53" t="str">
        <f>Fixtures!B100</f>
        <v>De Graafschap</v>
      </c>
      <c r="P104" s="51">
        <f>VLOOKUP($O104,CornerStats!$A$3:$AE$998,5,FALSE)</f>
        <v>9.3529411764705888</v>
      </c>
      <c r="Q104" s="51">
        <f>VLOOKUP($O104,CornerStats!$A$3:$AE$998,7,FALSE)</f>
        <v>9.5</v>
      </c>
      <c r="R104" s="51">
        <f>VLOOKUP($O104,CornerStats!$A$3:$AE$998,8,FALSE)</f>
        <v>3.5882352941176472</v>
      </c>
      <c r="S104" s="51">
        <f>VLOOKUP($O104,CornerStats!$A$3:$AE$998,10,FALSE)</f>
        <v>2.125</v>
      </c>
      <c r="T104" s="60">
        <f>VLOOKUP($O104,CornerStats!$A$3:$AE$998,11,FALSE)</f>
        <v>5.7647058823529411</v>
      </c>
      <c r="U104" s="60">
        <f>VLOOKUP($O104,CornerStats!$A$3:$AE$998,13,FALSE)</f>
        <v>7.375</v>
      </c>
      <c r="V104" s="57">
        <f>VLOOKUP($O104,CornerStats!$A$3:$AE$998,14,FALSE)</f>
        <v>0.52941176470588236</v>
      </c>
      <c r="W104" s="57">
        <f>VLOOKUP($O104,CornerStats!$A$3:$AE$998,16,FALSE)</f>
        <v>0.375</v>
      </c>
      <c r="X104" s="57">
        <f>VLOOKUP($O104,CornerStats!$A$3:$AE$998,17,FALSE)</f>
        <v>0.23529411764705882</v>
      </c>
      <c r="Y104" s="57">
        <f>VLOOKUP($O104,CornerStats!$A$3:$AE$998,19,FALSE)</f>
        <v>0.375</v>
      </c>
      <c r="Z104" s="57">
        <f>VLOOKUP($O104,CornerStats!$A$3:$AE$998,20,FALSE)</f>
        <v>0.76470588235294112</v>
      </c>
      <c r="AA104" s="57">
        <f>VLOOKUP($O104,CornerStats!$A$3:$AE$998,22,FALSE)</f>
        <v>0.625</v>
      </c>
    </row>
    <row r="105" spans="1:27" ht="14.4" hidden="1" thickTop="1" x14ac:dyDescent="0.3">
      <c r="A105" s="51">
        <f>VLOOKUP($M105,CornerStats!$A$3:$AE$998,5,FALSE)</f>
        <v>10.722222222222221</v>
      </c>
      <c r="B105" s="51">
        <f>VLOOKUP($M105,CornerStats!$A$3:$AE$998,6,FALSE)</f>
        <v>9.625</v>
      </c>
      <c r="C105" s="51">
        <f>VLOOKUP($M105,CornerStats!$A$3:$AE$998,8,FALSE)</f>
        <v>3.3333333333333335</v>
      </c>
      <c r="D105" s="51">
        <f>VLOOKUP($M105,CornerStats!$A$3:$AE$998,9,FALSE)</f>
        <v>4.375</v>
      </c>
      <c r="E105" s="60">
        <f>VLOOKUP($M105,CornerStats!$A$3:$AE$998,11,FALSE)</f>
        <v>7.3888888888888893</v>
      </c>
      <c r="F105" s="60">
        <f>VLOOKUP($M105,CornerStats!$A$3:$AE$998,12,FALSE)</f>
        <v>5.25</v>
      </c>
      <c r="G105" s="57">
        <f>VLOOKUP($M105,CornerStats!$A$3:$AE$998,14,FALSE)</f>
        <v>0.72222222222222221</v>
      </c>
      <c r="H105" s="57">
        <f>VLOOKUP($M105,CornerStats!$A$3:$AE$998,15,FALSE)</f>
        <v>0.625</v>
      </c>
      <c r="I105" s="57">
        <f>VLOOKUP($M105,CornerStats!$A$3:$AE$998,17,FALSE)</f>
        <v>0.5</v>
      </c>
      <c r="J105" s="57">
        <f>VLOOKUP($M105,CornerStats!$A$3:$AE$998,18,FALSE)</f>
        <v>0.375</v>
      </c>
      <c r="K105" s="57">
        <f>VLOOKUP($M105,CornerStats!$A$3:$AE$998,20,FALSE)</f>
        <v>0.55555555555555558</v>
      </c>
      <c r="L105" s="57">
        <f>VLOOKUP($M105,CornerStats!$A$3:$AE$998,21,FALSE)</f>
        <v>0.75</v>
      </c>
      <c r="M105" s="53" t="str">
        <f>Fixtures!A101</f>
        <v>VVV</v>
      </c>
      <c r="N105" s="54">
        <f>Fixtures!D101</f>
        <v>43491</v>
      </c>
      <c r="O105" s="53" t="str">
        <f>Fixtures!B101</f>
        <v>Emmen</v>
      </c>
      <c r="P105" s="51">
        <f>VLOOKUP($O105,CornerStats!$A$3:$AE$998,5,FALSE)</f>
        <v>10.529411764705882</v>
      </c>
      <c r="Q105" s="51">
        <f>VLOOKUP($O105,CornerStats!$A$3:$AE$998,7,FALSE)</f>
        <v>9.75</v>
      </c>
      <c r="R105" s="51">
        <f>VLOOKUP($O105,CornerStats!$A$3:$AE$998,8,FALSE)</f>
        <v>5.4117647058823533</v>
      </c>
      <c r="S105" s="51">
        <f>VLOOKUP($O105,CornerStats!$A$3:$AE$998,10,FALSE)</f>
        <v>3.125</v>
      </c>
      <c r="T105" s="60">
        <f>VLOOKUP($O105,CornerStats!$A$3:$AE$998,11,FALSE)</f>
        <v>5.117647058823529</v>
      </c>
      <c r="U105" s="60">
        <f>VLOOKUP($O105,CornerStats!$A$3:$AE$998,13,FALSE)</f>
        <v>6.625</v>
      </c>
      <c r="V105" s="57">
        <f>VLOOKUP($O105,CornerStats!$A$3:$AE$998,14,FALSE)</f>
        <v>0.82352941176470584</v>
      </c>
      <c r="W105" s="57">
        <f>VLOOKUP($O105,CornerStats!$A$3:$AE$998,16,FALSE)</f>
        <v>0.75</v>
      </c>
      <c r="X105" s="57">
        <f>VLOOKUP($O105,CornerStats!$A$3:$AE$998,17,FALSE)</f>
        <v>0.52941176470588236</v>
      </c>
      <c r="Y105" s="57">
        <f>VLOOKUP($O105,CornerStats!$A$3:$AE$998,19,FALSE)</f>
        <v>0.625</v>
      </c>
      <c r="Z105" s="57">
        <f>VLOOKUP($O105,CornerStats!$A$3:$AE$998,20,FALSE)</f>
        <v>0.70588235294117652</v>
      </c>
      <c r="AA105" s="57">
        <f>VLOOKUP($O105,CornerStats!$A$3:$AE$998,22,FALSE)</f>
        <v>0.875</v>
      </c>
    </row>
    <row r="106" spans="1:27" ht="14.4" hidden="1" thickTop="1" x14ac:dyDescent="0.3">
      <c r="A106" s="51">
        <f>VLOOKUP($M106,CornerStats!$A$3:$AE$998,5,FALSE)</f>
        <v>9.2941176470588243</v>
      </c>
      <c r="B106" s="51">
        <f>VLOOKUP($M106,CornerStats!$A$3:$AE$998,6,FALSE)</f>
        <v>8.6666666666666661</v>
      </c>
      <c r="C106" s="51">
        <f>VLOOKUP($M106,CornerStats!$A$3:$AE$998,8,FALSE)</f>
        <v>5.882352941176471</v>
      </c>
      <c r="D106" s="51">
        <f>VLOOKUP($M106,CornerStats!$A$3:$AE$998,9,FALSE)</f>
        <v>5.8888888888888893</v>
      </c>
      <c r="E106" s="60">
        <f>VLOOKUP($M106,CornerStats!$A$3:$AE$998,11,FALSE)</f>
        <v>3.4117647058823528</v>
      </c>
      <c r="F106" s="60">
        <f>VLOOKUP($M106,CornerStats!$A$3:$AE$998,12,FALSE)</f>
        <v>2.7777777777777777</v>
      </c>
      <c r="G106" s="57">
        <f>VLOOKUP($M106,CornerStats!$A$3:$AE$998,14,FALSE)</f>
        <v>0.58823529411764708</v>
      </c>
      <c r="H106" s="57">
        <f>VLOOKUP($M106,CornerStats!$A$3:$AE$998,15,FALSE)</f>
        <v>0.55555555555555558</v>
      </c>
      <c r="I106" s="57">
        <f>VLOOKUP($M106,CornerStats!$A$3:$AE$998,17,FALSE)</f>
        <v>0.29411764705882354</v>
      </c>
      <c r="J106" s="57">
        <f>VLOOKUP($M106,CornerStats!$A$3:$AE$998,18,FALSE)</f>
        <v>0.22222222222222221</v>
      </c>
      <c r="K106" s="57">
        <f>VLOOKUP($M106,CornerStats!$A$3:$AE$998,20,FALSE)</f>
        <v>0.76470588235294112</v>
      </c>
      <c r="L106" s="57">
        <f>VLOOKUP($M106,CornerStats!$A$3:$AE$998,21,FALSE)</f>
        <v>0.88888888888888884</v>
      </c>
      <c r="M106" s="53" t="str">
        <f>Fixtures!A102</f>
        <v>PSV</v>
      </c>
      <c r="N106" s="54">
        <f>Fixtures!D102</f>
        <v>43491</v>
      </c>
      <c r="O106" s="53" t="str">
        <f>Fixtures!B102</f>
        <v>Groningen</v>
      </c>
      <c r="P106" s="51">
        <f>VLOOKUP($O106,CornerStats!$A$3:$AE$998,5,FALSE)</f>
        <v>8.4444444444444446</v>
      </c>
      <c r="Q106" s="51">
        <f>VLOOKUP($O106,CornerStats!$A$3:$AE$998,7,FALSE)</f>
        <v>9.2222222222222214</v>
      </c>
      <c r="R106" s="51">
        <f>VLOOKUP($O106,CornerStats!$A$3:$AE$998,8,FALSE)</f>
        <v>3.8888888888888888</v>
      </c>
      <c r="S106" s="51">
        <f>VLOOKUP($O106,CornerStats!$A$3:$AE$998,10,FALSE)</f>
        <v>3.5555555555555554</v>
      </c>
      <c r="T106" s="60">
        <f>VLOOKUP($O106,CornerStats!$A$3:$AE$998,11,FALSE)</f>
        <v>4.5555555555555554</v>
      </c>
      <c r="U106" s="60">
        <f>VLOOKUP($O106,CornerStats!$A$3:$AE$998,13,FALSE)</f>
        <v>5.666666666666667</v>
      </c>
      <c r="V106" s="57">
        <f>VLOOKUP($O106,CornerStats!$A$3:$AE$998,14,FALSE)</f>
        <v>0.44444444444444442</v>
      </c>
      <c r="W106" s="57">
        <f>VLOOKUP($O106,CornerStats!$A$3:$AE$998,16,FALSE)</f>
        <v>0.55555555555555558</v>
      </c>
      <c r="X106" s="57">
        <f>VLOOKUP($O106,CornerStats!$A$3:$AE$998,17,FALSE)</f>
        <v>0.22222222222222221</v>
      </c>
      <c r="Y106" s="57">
        <f>VLOOKUP($O106,CornerStats!$A$3:$AE$998,19,FALSE)</f>
        <v>0.33333333333333331</v>
      </c>
      <c r="Z106" s="57">
        <f>VLOOKUP($O106,CornerStats!$A$3:$AE$998,20,FALSE)</f>
        <v>0.88888888888888884</v>
      </c>
      <c r="AA106" s="57">
        <f>VLOOKUP($O106,CornerStats!$A$3:$AE$998,22,FALSE)</f>
        <v>0.77777777777777779</v>
      </c>
    </row>
    <row r="107" spans="1:27" ht="14.4" hidden="1" thickTop="1" x14ac:dyDescent="0.3">
      <c r="A107" s="51">
        <f>VLOOKUP($M107,CornerStats!$A$3:$AE$998,5,FALSE)</f>
        <v>10.862068965517242</v>
      </c>
      <c r="B107" s="51">
        <f>VLOOKUP($M107,CornerStats!$A$3:$AE$998,6,FALSE)</f>
        <v>11.142857142857142</v>
      </c>
      <c r="C107" s="51">
        <f>VLOOKUP($M107,CornerStats!$A$3:$AE$998,8,FALSE)</f>
        <v>6.1724137931034484</v>
      </c>
      <c r="D107" s="51">
        <f>VLOOKUP($M107,CornerStats!$A$3:$AE$998,9,FALSE)</f>
        <v>7.6428571428571432</v>
      </c>
      <c r="E107" s="60">
        <f>VLOOKUP($M107,CornerStats!$A$3:$AE$998,11,FALSE)</f>
        <v>4.6896551724137927</v>
      </c>
      <c r="F107" s="60">
        <f>VLOOKUP($M107,CornerStats!$A$3:$AE$998,12,FALSE)</f>
        <v>3.5</v>
      </c>
      <c r="G107" s="57">
        <f>VLOOKUP($M107,CornerStats!$A$3:$AE$998,14,FALSE)</f>
        <v>0.65517241379310343</v>
      </c>
      <c r="H107" s="57">
        <f>VLOOKUP($M107,CornerStats!$A$3:$AE$998,15,FALSE)</f>
        <v>0.5714285714285714</v>
      </c>
      <c r="I107" s="57">
        <f>VLOOKUP($M107,CornerStats!$A$3:$AE$998,17,FALSE)</f>
        <v>0.51724137931034486</v>
      </c>
      <c r="J107" s="57">
        <f>VLOOKUP($M107,CornerStats!$A$3:$AE$998,18,FALSE)</f>
        <v>0.5</v>
      </c>
      <c r="K107" s="57">
        <f>VLOOKUP($M107,CornerStats!$A$3:$AE$998,20,FALSE)</f>
        <v>0.55172413793103448</v>
      </c>
      <c r="L107" s="57">
        <f>VLOOKUP($M107,CornerStats!$A$3:$AE$998,21,FALSE)</f>
        <v>0.5</v>
      </c>
      <c r="M107" s="53" t="str">
        <f>Fixtures!A103</f>
        <v>Bury</v>
      </c>
      <c r="N107" s="54">
        <f>Fixtures!D103</f>
        <v>43491</v>
      </c>
      <c r="O107" s="53" t="str">
        <f>Fixtures!B103</f>
        <v>Lincoln City</v>
      </c>
      <c r="P107" s="51">
        <f>VLOOKUP($O107,CornerStats!$A$3:$AE$998,5,FALSE)</f>
        <v>10.296296296296296</v>
      </c>
      <c r="Q107" s="51">
        <f>VLOOKUP($O107,CornerStats!$A$3:$AE$998,7,FALSE)</f>
        <v>10</v>
      </c>
      <c r="R107" s="51">
        <f>VLOOKUP($O107,CornerStats!$A$3:$AE$998,8,FALSE)</f>
        <v>5.5925925925925926</v>
      </c>
      <c r="S107" s="51">
        <f>VLOOKUP($O107,CornerStats!$A$3:$AE$998,10,FALSE)</f>
        <v>5.4615384615384617</v>
      </c>
      <c r="T107" s="60">
        <f>VLOOKUP($O107,CornerStats!$A$3:$AE$998,11,FALSE)</f>
        <v>4.7037037037037033</v>
      </c>
      <c r="U107" s="60">
        <f>VLOOKUP($O107,CornerStats!$A$3:$AE$998,13,FALSE)</f>
        <v>4.5384615384615383</v>
      </c>
      <c r="V107" s="57">
        <f>VLOOKUP($O107,CornerStats!$A$3:$AE$998,14,FALSE)</f>
        <v>0.66666666666666663</v>
      </c>
      <c r="W107" s="57">
        <f>VLOOKUP($O107,CornerStats!$A$3:$AE$998,16,FALSE)</f>
        <v>0.61538461538461542</v>
      </c>
      <c r="X107" s="57">
        <f>VLOOKUP($O107,CornerStats!$A$3:$AE$998,17,FALSE)</f>
        <v>0.44444444444444442</v>
      </c>
      <c r="Y107" s="57">
        <f>VLOOKUP($O107,CornerStats!$A$3:$AE$998,19,FALSE)</f>
        <v>0.46153846153846156</v>
      </c>
      <c r="Z107" s="57">
        <f>VLOOKUP($O107,CornerStats!$A$3:$AE$998,20,FALSE)</f>
        <v>0.70370370370370372</v>
      </c>
      <c r="AA107" s="57">
        <f>VLOOKUP($O107,CornerStats!$A$3:$AE$998,22,FALSE)</f>
        <v>0.69230769230769229</v>
      </c>
    </row>
    <row r="108" spans="1:27" ht="14.4" hidden="1" thickTop="1" x14ac:dyDescent="0.3">
      <c r="A108" s="51">
        <f>VLOOKUP($M108,CornerStats!$A$3:$AE$998,5,FALSE)</f>
        <v>9.9285714285714288</v>
      </c>
      <c r="B108" s="51">
        <f>VLOOKUP($M108,CornerStats!$A$3:$AE$998,6,FALSE)</f>
        <v>9.6923076923076916</v>
      </c>
      <c r="C108" s="51">
        <f>VLOOKUP($M108,CornerStats!$A$3:$AE$998,8,FALSE)</f>
        <v>4.75</v>
      </c>
      <c r="D108" s="51">
        <f>VLOOKUP($M108,CornerStats!$A$3:$AE$998,9,FALSE)</f>
        <v>4.8461538461538458</v>
      </c>
      <c r="E108" s="60">
        <f>VLOOKUP($M108,CornerStats!$A$3:$AE$998,11,FALSE)</f>
        <v>5.1785714285714288</v>
      </c>
      <c r="F108" s="60">
        <f>VLOOKUP($M108,CornerStats!$A$3:$AE$998,12,FALSE)</f>
        <v>4.8461538461538458</v>
      </c>
      <c r="G108" s="57">
        <f>VLOOKUP($M108,CornerStats!$A$3:$AE$998,14,FALSE)</f>
        <v>0.5357142857142857</v>
      </c>
      <c r="H108" s="57">
        <f>VLOOKUP($M108,CornerStats!$A$3:$AE$998,15,FALSE)</f>
        <v>0.61538461538461542</v>
      </c>
      <c r="I108" s="57">
        <f>VLOOKUP($M108,CornerStats!$A$3:$AE$998,17,FALSE)</f>
        <v>0.42857142857142855</v>
      </c>
      <c r="J108" s="57">
        <f>VLOOKUP($M108,CornerStats!$A$3:$AE$998,18,FALSE)</f>
        <v>0.46153846153846156</v>
      </c>
      <c r="K108" s="57">
        <f>VLOOKUP($M108,CornerStats!$A$3:$AE$998,20,FALSE)</f>
        <v>0.6785714285714286</v>
      </c>
      <c r="L108" s="57">
        <f>VLOOKUP($M108,CornerStats!$A$3:$AE$998,21,FALSE)</f>
        <v>0.76923076923076927</v>
      </c>
      <c r="M108" s="53" t="str">
        <f>Fixtures!A104</f>
        <v>Cheltenham Town</v>
      </c>
      <c r="N108" s="54">
        <f>Fixtures!D104</f>
        <v>43491</v>
      </c>
      <c r="O108" s="53" t="str">
        <f>Fixtures!B104</f>
        <v>Macclesfield Town</v>
      </c>
      <c r="P108" s="51">
        <f>VLOOKUP($O108,CornerStats!$A$3:$AE$998,5,FALSE)</f>
        <v>10.448275862068966</v>
      </c>
      <c r="Q108" s="51">
        <f>VLOOKUP($O108,CornerStats!$A$3:$AE$998,7,FALSE)</f>
        <v>10</v>
      </c>
      <c r="R108" s="51">
        <f>VLOOKUP($O108,CornerStats!$A$3:$AE$998,8,FALSE)</f>
        <v>4.0344827586206895</v>
      </c>
      <c r="S108" s="51">
        <f>VLOOKUP($O108,CornerStats!$A$3:$AE$998,10,FALSE)</f>
        <v>3.5714285714285716</v>
      </c>
      <c r="T108" s="60">
        <f>VLOOKUP($O108,CornerStats!$A$3:$AE$998,11,FALSE)</f>
        <v>6.4137931034482758</v>
      </c>
      <c r="U108" s="60">
        <f>VLOOKUP($O108,CornerStats!$A$3:$AE$998,13,FALSE)</f>
        <v>6.4285714285714288</v>
      </c>
      <c r="V108" s="57">
        <f>VLOOKUP($O108,CornerStats!$A$3:$AE$998,14,FALSE)</f>
        <v>0.72413793103448276</v>
      </c>
      <c r="W108" s="57">
        <f>VLOOKUP($O108,CornerStats!$A$3:$AE$998,16,FALSE)</f>
        <v>0.6428571428571429</v>
      </c>
      <c r="X108" s="57">
        <f>VLOOKUP($O108,CornerStats!$A$3:$AE$998,17,FALSE)</f>
        <v>0.48275862068965519</v>
      </c>
      <c r="Y108" s="57">
        <f>VLOOKUP($O108,CornerStats!$A$3:$AE$998,19,FALSE)</f>
        <v>0.42857142857142855</v>
      </c>
      <c r="Z108" s="57">
        <f>VLOOKUP($O108,CornerStats!$A$3:$AE$998,20,FALSE)</f>
        <v>0.58620689655172409</v>
      </c>
      <c r="AA108" s="57">
        <f>VLOOKUP($O108,CornerStats!$A$3:$AE$998,22,FALSE)</f>
        <v>0.6428571428571429</v>
      </c>
    </row>
    <row r="109" spans="1:27" ht="14.4" hidden="1" thickTop="1" x14ac:dyDescent="0.3">
      <c r="A109" s="51">
        <f>VLOOKUP($M109,CornerStats!$A$3:$AE$998,5,FALSE)</f>
        <v>10.344827586206897</v>
      </c>
      <c r="B109" s="51">
        <f>VLOOKUP($M109,CornerStats!$A$3:$AE$998,6,FALSE)</f>
        <v>10.928571428571429</v>
      </c>
      <c r="C109" s="51">
        <f>VLOOKUP($M109,CornerStats!$A$3:$AE$998,8,FALSE)</f>
        <v>5.1724137931034484</v>
      </c>
      <c r="D109" s="51">
        <f>VLOOKUP($M109,CornerStats!$A$3:$AE$998,9,FALSE)</f>
        <v>5.7142857142857144</v>
      </c>
      <c r="E109" s="60">
        <f>VLOOKUP($M109,CornerStats!$A$3:$AE$998,11,FALSE)</f>
        <v>5.1724137931034484</v>
      </c>
      <c r="F109" s="60">
        <f>VLOOKUP($M109,CornerStats!$A$3:$AE$998,12,FALSE)</f>
        <v>5.2142857142857144</v>
      </c>
      <c r="G109" s="57">
        <f>VLOOKUP($M109,CornerStats!$A$3:$AE$998,14,FALSE)</f>
        <v>0.68965517241379315</v>
      </c>
      <c r="H109" s="57">
        <f>VLOOKUP($M109,CornerStats!$A$3:$AE$998,15,FALSE)</f>
        <v>0.7857142857142857</v>
      </c>
      <c r="I109" s="57">
        <f>VLOOKUP($M109,CornerStats!$A$3:$AE$998,17,FALSE)</f>
        <v>0.44827586206896552</v>
      </c>
      <c r="J109" s="57">
        <f>VLOOKUP($M109,CornerStats!$A$3:$AE$998,18,FALSE)</f>
        <v>0.5</v>
      </c>
      <c r="K109" s="57">
        <f>VLOOKUP($M109,CornerStats!$A$3:$AE$998,20,FALSE)</f>
        <v>0.62068965517241381</v>
      </c>
      <c r="L109" s="57">
        <f>VLOOKUP($M109,CornerStats!$A$3:$AE$998,21,FALSE)</f>
        <v>0.6428571428571429</v>
      </c>
      <c r="M109" s="53" t="str">
        <f>Fixtures!A105</f>
        <v>Crewe Alexandra</v>
      </c>
      <c r="N109" s="54">
        <f>Fixtures!D105</f>
        <v>43491</v>
      </c>
      <c r="O109" s="53" t="str">
        <f>Fixtures!B105</f>
        <v>Colchester United</v>
      </c>
      <c r="P109" s="51">
        <f>VLOOKUP($O109,CornerStats!$A$3:$AE$998,5,FALSE)</f>
        <v>9.7931034482758612</v>
      </c>
      <c r="Q109" s="51">
        <f>VLOOKUP($O109,CornerStats!$A$3:$AE$998,7,FALSE)</f>
        <v>9.5</v>
      </c>
      <c r="R109" s="51">
        <f>VLOOKUP($O109,CornerStats!$A$3:$AE$998,8,FALSE)</f>
        <v>5.8965517241379306</v>
      </c>
      <c r="S109" s="51">
        <f>VLOOKUP($O109,CornerStats!$A$3:$AE$998,10,FALSE)</f>
        <v>4.9285714285714288</v>
      </c>
      <c r="T109" s="60">
        <f>VLOOKUP($O109,CornerStats!$A$3:$AE$998,11,FALSE)</f>
        <v>3.896551724137931</v>
      </c>
      <c r="U109" s="60">
        <f>VLOOKUP($O109,CornerStats!$A$3:$AE$998,13,FALSE)</f>
        <v>4.5714285714285712</v>
      </c>
      <c r="V109" s="57">
        <f>VLOOKUP($O109,CornerStats!$A$3:$AE$998,14,FALSE)</f>
        <v>0.62068965517241381</v>
      </c>
      <c r="W109" s="57">
        <f>VLOOKUP($O109,CornerStats!$A$3:$AE$998,16,FALSE)</f>
        <v>0.5714285714285714</v>
      </c>
      <c r="X109" s="57">
        <f>VLOOKUP($O109,CornerStats!$A$3:$AE$998,17,FALSE)</f>
        <v>0.41379310344827586</v>
      </c>
      <c r="Y109" s="57">
        <f>VLOOKUP($O109,CornerStats!$A$3:$AE$998,19,FALSE)</f>
        <v>0.35714285714285715</v>
      </c>
      <c r="Z109" s="57">
        <f>VLOOKUP($O109,CornerStats!$A$3:$AE$998,20,FALSE)</f>
        <v>0.65517241379310343</v>
      </c>
      <c r="AA109" s="57">
        <f>VLOOKUP($O109,CornerStats!$A$3:$AE$998,22,FALSE)</f>
        <v>0.6428571428571429</v>
      </c>
    </row>
    <row r="110" spans="1:27" ht="14.4" hidden="1" thickTop="1" x14ac:dyDescent="0.3">
      <c r="A110" s="51">
        <f>VLOOKUP($M110,CornerStats!$A$3:$AE$998,5,FALSE)</f>
        <v>11.678571428571429</v>
      </c>
      <c r="B110" s="51">
        <f>VLOOKUP($M110,CornerStats!$A$3:$AE$998,6,FALSE)</f>
        <v>11.285714285714286</v>
      </c>
      <c r="C110" s="51">
        <f>VLOOKUP($M110,CornerStats!$A$3:$AE$998,8,FALSE)</f>
        <v>5.4642857142857144</v>
      </c>
      <c r="D110" s="51">
        <f>VLOOKUP($M110,CornerStats!$A$3:$AE$998,9,FALSE)</f>
        <v>6.3571428571428568</v>
      </c>
      <c r="E110" s="60">
        <f>VLOOKUP($M110,CornerStats!$A$3:$AE$998,11,FALSE)</f>
        <v>6.2142857142857144</v>
      </c>
      <c r="F110" s="60">
        <f>VLOOKUP($M110,CornerStats!$A$3:$AE$998,12,FALSE)</f>
        <v>4.9285714285714288</v>
      </c>
      <c r="G110" s="57">
        <f>VLOOKUP($M110,CornerStats!$A$3:$AE$998,14,FALSE)</f>
        <v>0.8571428571428571</v>
      </c>
      <c r="H110" s="57">
        <f>VLOOKUP($M110,CornerStats!$A$3:$AE$998,15,FALSE)</f>
        <v>0.8571428571428571</v>
      </c>
      <c r="I110" s="57">
        <f>VLOOKUP($M110,CornerStats!$A$3:$AE$998,17,FALSE)</f>
        <v>0.5357142857142857</v>
      </c>
      <c r="J110" s="57">
        <f>VLOOKUP($M110,CornerStats!$A$3:$AE$998,18,FALSE)</f>
        <v>0.5</v>
      </c>
      <c r="K110" s="57">
        <f>VLOOKUP($M110,CornerStats!$A$3:$AE$998,20,FALSE)</f>
        <v>0.5</v>
      </c>
      <c r="L110" s="57">
        <f>VLOOKUP($M110,CornerStats!$A$3:$AE$998,21,FALSE)</f>
        <v>0.5</v>
      </c>
      <c r="M110" s="53" t="str">
        <f>Fixtures!A106</f>
        <v>Exeter City</v>
      </c>
      <c r="N110" s="54">
        <f>Fixtures!D106</f>
        <v>43491</v>
      </c>
      <c r="O110" s="53" t="str">
        <f>Fixtures!B106</f>
        <v>Cambridge United</v>
      </c>
      <c r="P110" s="51">
        <f>VLOOKUP($O110,CornerStats!$A$3:$AE$998,5,FALSE)</f>
        <v>10.103448275862069</v>
      </c>
      <c r="Q110" s="51">
        <f>VLOOKUP($O110,CornerStats!$A$3:$AE$998,7,FALSE)</f>
        <v>10.928571428571429</v>
      </c>
      <c r="R110" s="51">
        <f>VLOOKUP($O110,CornerStats!$A$3:$AE$998,8,FALSE)</f>
        <v>5.3448275862068968</v>
      </c>
      <c r="S110" s="51">
        <f>VLOOKUP($O110,CornerStats!$A$3:$AE$998,10,FALSE)</f>
        <v>4.9285714285714288</v>
      </c>
      <c r="T110" s="60">
        <f>VLOOKUP($O110,CornerStats!$A$3:$AE$998,11,FALSE)</f>
        <v>4.7586206896551726</v>
      </c>
      <c r="U110" s="60">
        <f>VLOOKUP($O110,CornerStats!$A$3:$AE$998,13,FALSE)</f>
        <v>6</v>
      </c>
      <c r="V110" s="57">
        <f>VLOOKUP($O110,CornerStats!$A$3:$AE$998,14,FALSE)</f>
        <v>0.62068965517241381</v>
      </c>
      <c r="W110" s="57">
        <f>VLOOKUP($O110,CornerStats!$A$3:$AE$998,16,FALSE)</f>
        <v>0.8571428571428571</v>
      </c>
      <c r="X110" s="57">
        <f>VLOOKUP($O110,CornerStats!$A$3:$AE$998,17,FALSE)</f>
        <v>0.34482758620689657</v>
      </c>
      <c r="Y110" s="57">
        <f>VLOOKUP($O110,CornerStats!$A$3:$AE$998,19,FALSE)</f>
        <v>0.35714285714285715</v>
      </c>
      <c r="Z110" s="57">
        <f>VLOOKUP($O110,CornerStats!$A$3:$AE$998,20,FALSE)</f>
        <v>0.72413793103448276</v>
      </c>
      <c r="AA110" s="57">
        <f>VLOOKUP($O110,CornerStats!$A$3:$AE$998,22,FALSE)</f>
        <v>0.6428571428571429</v>
      </c>
    </row>
    <row r="111" spans="1:27" ht="14.4" hidden="1" thickTop="1" x14ac:dyDescent="0.3">
      <c r="A111" s="51">
        <f>VLOOKUP($M111,CornerStats!$A$3:$AE$998,5,FALSE)</f>
        <v>9.9285714285714288</v>
      </c>
      <c r="B111" s="51">
        <f>VLOOKUP($M111,CornerStats!$A$3:$AE$998,6,FALSE)</f>
        <v>9.2142857142857135</v>
      </c>
      <c r="C111" s="51">
        <f>VLOOKUP($M111,CornerStats!$A$3:$AE$998,8,FALSE)</f>
        <v>4.5357142857142856</v>
      </c>
      <c r="D111" s="51">
        <f>VLOOKUP($M111,CornerStats!$A$3:$AE$998,9,FALSE)</f>
        <v>5.2142857142857144</v>
      </c>
      <c r="E111" s="60">
        <f>VLOOKUP($M111,CornerStats!$A$3:$AE$998,11,FALSE)</f>
        <v>5.3928571428571432</v>
      </c>
      <c r="F111" s="60">
        <f>VLOOKUP($M111,CornerStats!$A$3:$AE$998,12,FALSE)</f>
        <v>4</v>
      </c>
      <c r="G111" s="57">
        <f>VLOOKUP($M111,CornerStats!$A$3:$AE$998,14,FALSE)</f>
        <v>0.75</v>
      </c>
      <c r="H111" s="57">
        <f>VLOOKUP($M111,CornerStats!$A$3:$AE$998,15,FALSE)</f>
        <v>0.7142857142857143</v>
      </c>
      <c r="I111" s="57">
        <f>VLOOKUP($M111,CornerStats!$A$3:$AE$998,17,FALSE)</f>
        <v>0.35714285714285715</v>
      </c>
      <c r="J111" s="57">
        <f>VLOOKUP($M111,CornerStats!$A$3:$AE$998,18,FALSE)</f>
        <v>0.2857142857142857</v>
      </c>
      <c r="K111" s="57">
        <f>VLOOKUP($M111,CornerStats!$A$3:$AE$998,20,FALSE)</f>
        <v>0.75</v>
      </c>
      <c r="L111" s="57">
        <f>VLOOKUP($M111,CornerStats!$A$3:$AE$998,21,FALSE)</f>
        <v>0.7142857142857143</v>
      </c>
      <c r="M111" s="53" t="str">
        <f>Fixtures!A107</f>
        <v>Grimsby Town</v>
      </c>
      <c r="N111" s="54">
        <f>Fixtures!D107</f>
        <v>43491</v>
      </c>
      <c r="O111" s="53" t="str">
        <f>Fixtures!B107</f>
        <v>Milton Keynes Dons</v>
      </c>
      <c r="P111" s="51">
        <f>VLOOKUP($O111,CornerStats!$A$3:$AE$998,5,FALSE)</f>
        <v>11.851851851851851</v>
      </c>
      <c r="Q111" s="51">
        <f>VLOOKUP($O111,CornerStats!$A$3:$AE$998,7,FALSE)</f>
        <v>12.23076923076923</v>
      </c>
      <c r="R111" s="51">
        <f>VLOOKUP($O111,CornerStats!$A$3:$AE$998,8,FALSE)</f>
        <v>6.2962962962962967</v>
      </c>
      <c r="S111" s="51">
        <f>VLOOKUP($O111,CornerStats!$A$3:$AE$998,10,FALSE)</f>
        <v>5.615384615384615</v>
      </c>
      <c r="T111" s="60">
        <f>VLOOKUP($O111,CornerStats!$A$3:$AE$998,11,FALSE)</f>
        <v>5.5555555555555554</v>
      </c>
      <c r="U111" s="60">
        <f>VLOOKUP($O111,CornerStats!$A$3:$AE$998,13,FALSE)</f>
        <v>6.615384615384615</v>
      </c>
      <c r="V111" s="57">
        <f>VLOOKUP($O111,CornerStats!$A$3:$AE$998,14,FALSE)</f>
        <v>0.85185185185185186</v>
      </c>
      <c r="W111" s="57">
        <f>VLOOKUP($O111,CornerStats!$A$3:$AE$998,16,FALSE)</f>
        <v>0.92307692307692313</v>
      </c>
      <c r="X111" s="57">
        <f>VLOOKUP($O111,CornerStats!$A$3:$AE$998,17,FALSE)</f>
        <v>0.66666666666666663</v>
      </c>
      <c r="Y111" s="57">
        <f>VLOOKUP($O111,CornerStats!$A$3:$AE$998,19,FALSE)</f>
        <v>0.53846153846153844</v>
      </c>
      <c r="Z111" s="57">
        <f>VLOOKUP($O111,CornerStats!$A$3:$AE$998,20,FALSE)</f>
        <v>0.48148148148148145</v>
      </c>
      <c r="AA111" s="57">
        <f>VLOOKUP($O111,CornerStats!$A$3:$AE$998,22,FALSE)</f>
        <v>0.53846153846153844</v>
      </c>
    </row>
    <row r="112" spans="1:27" ht="14.4" hidden="1" thickTop="1" x14ac:dyDescent="0.3">
      <c r="A112" s="51">
        <f>VLOOKUP($M112,CornerStats!$A$3:$AE$998,5,FALSE)</f>
        <v>10.642857142857142</v>
      </c>
      <c r="B112" s="51">
        <f>VLOOKUP($M112,CornerStats!$A$3:$AE$998,6,FALSE)</f>
        <v>11.285714285714286</v>
      </c>
      <c r="C112" s="51">
        <f>VLOOKUP($M112,CornerStats!$A$3:$AE$998,8,FALSE)</f>
        <v>6.1785714285714288</v>
      </c>
      <c r="D112" s="51">
        <f>VLOOKUP($M112,CornerStats!$A$3:$AE$998,9,FALSE)</f>
        <v>7.5714285714285712</v>
      </c>
      <c r="E112" s="60">
        <f>VLOOKUP($M112,CornerStats!$A$3:$AE$998,11,FALSE)</f>
        <v>4.4642857142857144</v>
      </c>
      <c r="F112" s="60">
        <f>VLOOKUP($M112,CornerStats!$A$3:$AE$998,12,FALSE)</f>
        <v>3.7142857142857144</v>
      </c>
      <c r="G112" s="57">
        <f>VLOOKUP($M112,CornerStats!$A$3:$AE$998,14,FALSE)</f>
        <v>0.75</v>
      </c>
      <c r="H112" s="57">
        <f>VLOOKUP($M112,CornerStats!$A$3:$AE$998,15,FALSE)</f>
        <v>0.7857142857142857</v>
      </c>
      <c r="I112" s="57">
        <f>VLOOKUP($M112,CornerStats!$A$3:$AE$998,17,FALSE)</f>
        <v>0.5</v>
      </c>
      <c r="J112" s="57">
        <f>VLOOKUP($M112,CornerStats!$A$3:$AE$998,18,FALSE)</f>
        <v>0.5714285714285714</v>
      </c>
      <c r="K112" s="57">
        <f>VLOOKUP($M112,CornerStats!$A$3:$AE$998,20,FALSE)</f>
        <v>0.6428571428571429</v>
      </c>
      <c r="L112" s="57">
        <f>VLOOKUP($M112,CornerStats!$A$3:$AE$998,21,FALSE)</f>
        <v>0.5714285714285714</v>
      </c>
      <c r="M112" s="53" t="str">
        <f>Fixtures!A108</f>
        <v>Mansfield Town</v>
      </c>
      <c r="N112" s="54">
        <f>Fixtures!D108</f>
        <v>43491</v>
      </c>
      <c r="O112" s="53" t="str">
        <f>Fixtures!B108</f>
        <v>Tranmere Rovers</v>
      </c>
      <c r="P112" s="51">
        <f>VLOOKUP($O112,CornerStats!$A$3:$AE$998,5,FALSE)</f>
        <v>10.071428571428571</v>
      </c>
      <c r="Q112" s="51">
        <f>VLOOKUP($O112,CornerStats!$A$3:$AE$998,7,FALSE)</f>
        <v>10.571428571428571</v>
      </c>
      <c r="R112" s="51">
        <f>VLOOKUP($O112,CornerStats!$A$3:$AE$998,8,FALSE)</f>
        <v>4.5</v>
      </c>
      <c r="S112" s="51">
        <f>VLOOKUP($O112,CornerStats!$A$3:$AE$998,10,FALSE)</f>
        <v>4.0714285714285712</v>
      </c>
      <c r="T112" s="60">
        <f>VLOOKUP($O112,CornerStats!$A$3:$AE$998,11,FALSE)</f>
        <v>5.5714285714285712</v>
      </c>
      <c r="U112" s="60">
        <f>VLOOKUP($O112,CornerStats!$A$3:$AE$998,13,FALSE)</f>
        <v>6.5</v>
      </c>
      <c r="V112" s="57">
        <f>VLOOKUP($O112,CornerStats!$A$3:$AE$998,14,FALSE)</f>
        <v>0.6428571428571429</v>
      </c>
      <c r="W112" s="57">
        <f>VLOOKUP($O112,CornerStats!$A$3:$AE$998,16,FALSE)</f>
        <v>0.7142857142857143</v>
      </c>
      <c r="X112" s="57">
        <f>VLOOKUP($O112,CornerStats!$A$3:$AE$998,17,FALSE)</f>
        <v>0.5</v>
      </c>
      <c r="Y112" s="57">
        <f>VLOOKUP($O112,CornerStats!$A$3:$AE$998,19,FALSE)</f>
        <v>0.6428571428571429</v>
      </c>
      <c r="Z112" s="57">
        <f>VLOOKUP($O112,CornerStats!$A$3:$AE$998,20,FALSE)</f>
        <v>0.6428571428571429</v>
      </c>
      <c r="AA112" s="57">
        <f>VLOOKUP($O112,CornerStats!$A$3:$AE$998,22,FALSE)</f>
        <v>0.5</v>
      </c>
    </row>
    <row r="113" spans="1:27" ht="14.4" hidden="1" thickTop="1" x14ac:dyDescent="0.3">
      <c r="A113" s="51">
        <f>VLOOKUP($M113,CornerStats!$A$3:$AE$998,5,FALSE)</f>
        <v>10.107142857142858</v>
      </c>
      <c r="B113" s="51">
        <f>VLOOKUP($M113,CornerStats!$A$3:$AE$998,6,FALSE)</f>
        <v>9.1428571428571423</v>
      </c>
      <c r="C113" s="51">
        <f>VLOOKUP($M113,CornerStats!$A$3:$AE$998,8,FALSE)</f>
        <v>5.3571428571428568</v>
      </c>
      <c r="D113" s="51">
        <f>VLOOKUP($M113,CornerStats!$A$3:$AE$998,9,FALSE)</f>
        <v>4.8571428571428568</v>
      </c>
      <c r="E113" s="60">
        <f>VLOOKUP($M113,CornerStats!$A$3:$AE$998,11,FALSE)</f>
        <v>4.75</v>
      </c>
      <c r="F113" s="60">
        <f>VLOOKUP($M113,CornerStats!$A$3:$AE$998,12,FALSE)</f>
        <v>4.2857142857142856</v>
      </c>
      <c r="G113" s="57">
        <f>VLOOKUP($M113,CornerStats!$A$3:$AE$998,14,FALSE)</f>
        <v>0.6071428571428571</v>
      </c>
      <c r="H113" s="57">
        <f>VLOOKUP($M113,CornerStats!$A$3:$AE$998,15,FALSE)</f>
        <v>0.5714285714285714</v>
      </c>
      <c r="I113" s="57">
        <f>VLOOKUP($M113,CornerStats!$A$3:$AE$998,17,FALSE)</f>
        <v>0.4642857142857143</v>
      </c>
      <c r="J113" s="57">
        <f>VLOOKUP($M113,CornerStats!$A$3:$AE$998,18,FALSE)</f>
        <v>0.2857142857142857</v>
      </c>
      <c r="K113" s="57">
        <f>VLOOKUP($M113,CornerStats!$A$3:$AE$998,20,FALSE)</f>
        <v>0.6428571428571429</v>
      </c>
      <c r="L113" s="57">
        <f>VLOOKUP($M113,CornerStats!$A$3:$AE$998,21,FALSE)</f>
        <v>0.7857142857142857</v>
      </c>
      <c r="M113" s="53" t="str">
        <f>Fixtures!A109</f>
        <v>Northampton Town</v>
      </c>
      <c r="N113" s="54">
        <f>Fixtures!D109</f>
        <v>43491</v>
      </c>
      <c r="O113" s="53" t="str">
        <f>Fixtures!B109</f>
        <v>Morecambe</v>
      </c>
      <c r="P113" s="51">
        <f>VLOOKUP($O113,CornerStats!$A$3:$AE$998,5,FALSE)</f>
        <v>10.068965517241379</v>
      </c>
      <c r="Q113" s="51">
        <f>VLOOKUP($O113,CornerStats!$A$3:$AE$998,7,FALSE)</f>
        <v>9.3571428571428577</v>
      </c>
      <c r="R113" s="51">
        <f>VLOOKUP($O113,CornerStats!$A$3:$AE$998,8,FALSE)</f>
        <v>4.8620689655172411</v>
      </c>
      <c r="S113" s="51">
        <f>VLOOKUP($O113,CornerStats!$A$3:$AE$998,10,FALSE)</f>
        <v>3.1428571428571428</v>
      </c>
      <c r="T113" s="60">
        <f>VLOOKUP($O113,CornerStats!$A$3:$AE$998,11,FALSE)</f>
        <v>5.2068965517241379</v>
      </c>
      <c r="U113" s="60">
        <f>VLOOKUP($O113,CornerStats!$A$3:$AE$998,13,FALSE)</f>
        <v>6.2142857142857144</v>
      </c>
      <c r="V113" s="57">
        <f>VLOOKUP($O113,CornerStats!$A$3:$AE$998,14,FALSE)</f>
        <v>0.62068965517241381</v>
      </c>
      <c r="W113" s="57">
        <f>VLOOKUP($O113,CornerStats!$A$3:$AE$998,16,FALSE)</f>
        <v>0.5</v>
      </c>
      <c r="X113" s="57">
        <f>VLOOKUP($O113,CornerStats!$A$3:$AE$998,17,FALSE)</f>
        <v>0.41379310344827586</v>
      </c>
      <c r="Y113" s="57">
        <f>VLOOKUP($O113,CornerStats!$A$3:$AE$998,19,FALSE)</f>
        <v>0.2857142857142857</v>
      </c>
      <c r="Z113" s="57">
        <f>VLOOKUP($O113,CornerStats!$A$3:$AE$998,20,FALSE)</f>
        <v>0.68965517241379315</v>
      </c>
      <c r="AA113" s="57">
        <f>VLOOKUP($O113,CornerStats!$A$3:$AE$998,22,FALSE)</f>
        <v>0.7857142857142857</v>
      </c>
    </row>
    <row r="114" spans="1:27" ht="14.4" hidden="1" thickTop="1" x14ac:dyDescent="0.3">
      <c r="A114" s="51">
        <f>VLOOKUP($M114,CornerStats!$A$3:$AE$998,5,FALSE)</f>
        <v>9.7857142857142865</v>
      </c>
      <c r="B114" s="51">
        <f>VLOOKUP($M114,CornerStats!$A$3:$AE$998,6,FALSE)</f>
        <v>9.2142857142857135</v>
      </c>
      <c r="C114" s="51">
        <f>VLOOKUP($M114,CornerStats!$A$3:$AE$998,8,FALSE)</f>
        <v>3.9642857142857144</v>
      </c>
      <c r="D114" s="51">
        <f>VLOOKUP($M114,CornerStats!$A$3:$AE$998,9,FALSE)</f>
        <v>4.0714285714285712</v>
      </c>
      <c r="E114" s="60">
        <f>VLOOKUP($M114,CornerStats!$A$3:$AE$998,11,FALSE)</f>
        <v>5.8214285714285712</v>
      </c>
      <c r="F114" s="60">
        <f>VLOOKUP($M114,CornerStats!$A$3:$AE$998,12,FALSE)</f>
        <v>5.1428571428571432</v>
      </c>
      <c r="G114" s="57">
        <f>VLOOKUP($M114,CornerStats!$A$3:$AE$998,14,FALSE)</f>
        <v>0.6428571428571429</v>
      </c>
      <c r="H114" s="57">
        <f>VLOOKUP($M114,CornerStats!$A$3:$AE$998,15,FALSE)</f>
        <v>0.5714285714285714</v>
      </c>
      <c r="I114" s="57">
        <f>VLOOKUP($M114,CornerStats!$A$3:$AE$998,17,FALSE)</f>
        <v>0.39285714285714285</v>
      </c>
      <c r="J114" s="57">
        <f>VLOOKUP($M114,CornerStats!$A$3:$AE$998,18,FALSE)</f>
        <v>0.2857142857142857</v>
      </c>
      <c r="K114" s="57">
        <f>VLOOKUP($M114,CornerStats!$A$3:$AE$998,20,FALSE)</f>
        <v>0.7857142857142857</v>
      </c>
      <c r="L114" s="57">
        <f>VLOOKUP($M114,CornerStats!$A$3:$AE$998,21,FALSE)</f>
        <v>0.8571428571428571</v>
      </c>
      <c r="M114" s="53" t="str">
        <f>Fixtures!A110</f>
        <v>Port Vale</v>
      </c>
      <c r="N114" s="54">
        <f>Fixtures!D110</f>
        <v>43491</v>
      </c>
      <c r="O114" s="53" t="str">
        <f>Fixtures!B110</f>
        <v>Carlisle United</v>
      </c>
      <c r="P114" s="51">
        <f>VLOOKUP($O114,CornerStats!$A$3:$AE$998,5,FALSE)</f>
        <v>10.758620689655173</v>
      </c>
      <c r="Q114" s="51">
        <f>VLOOKUP($O114,CornerStats!$A$3:$AE$998,7,FALSE)</f>
        <v>9.5</v>
      </c>
      <c r="R114" s="51">
        <f>VLOOKUP($O114,CornerStats!$A$3:$AE$998,8,FALSE)</f>
        <v>5.5172413793103452</v>
      </c>
      <c r="S114" s="51">
        <f>VLOOKUP($O114,CornerStats!$A$3:$AE$998,10,FALSE)</f>
        <v>4.4285714285714288</v>
      </c>
      <c r="T114" s="60">
        <f>VLOOKUP($O114,CornerStats!$A$3:$AE$998,11,FALSE)</f>
        <v>5.2413793103448274</v>
      </c>
      <c r="U114" s="60">
        <f>VLOOKUP($O114,CornerStats!$A$3:$AE$998,13,FALSE)</f>
        <v>5.0714285714285712</v>
      </c>
      <c r="V114" s="57">
        <f>VLOOKUP($O114,CornerStats!$A$3:$AE$998,14,FALSE)</f>
        <v>0.68965517241379315</v>
      </c>
      <c r="W114" s="57">
        <f>VLOOKUP($O114,CornerStats!$A$3:$AE$998,16,FALSE)</f>
        <v>0.5714285714285714</v>
      </c>
      <c r="X114" s="57">
        <f>VLOOKUP($O114,CornerStats!$A$3:$AE$998,17,FALSE)</f>
        <v>0.55172413793103448</v>
      </c>
      <c r="Y114" s="57">
        <f>VLOOKUP($O114,CornerStats!$A$3:$AE$998,19,FALSE)</f>
        <v>0.2857142857142857</v>
      </c>
      <c r="Z114" s="57">
        <f>VLOOKUP($O114,CornerStats!$A$3:$AE$998,20,FALSE)</f>
        <v>0.55172413793103448</v>
      </c>
      <c r="AA114" s="57">
        <f>VLOOKUP($O114,CornerStats!$A$3:$AE$998,22,FALSE)</f>
        <v>0.7857142857142857</v>
      </c>
    </row>
    <row r="115" spans="1:27" ht="14.4" hidden="1" thickTop="1" x14ac:dyDescent="0.3">
      <c r="A115" s="51">
        <f>VLOOKUP($M115,CornerStats!$A$3:$AE$998,5,FALSE)</f>
        <v>10.103448275862069</v>
      </c>
      <c r="B115" s="51">
        <f>VLOOKUP($M115,CornerStats!$A$3:$AE$998,6,FALSE)</f>
        <v>10.5</v>
      </c>
      <c r="C115" s="51">
        <f>VLOOKUP($M115,CornerStats!$A$3:$AE$998,8,FALSE)</f>
        <v>4.5517241379310347</v>
      </c>
      <c r="D115" s="51">
        <f>VLOOKUP($M115,CornerStats!$A$3:$AE$998,9,FALSE)</f>
        <v>5.2857142857142856</v>
      </c>
      <c r="E115" s="60">
        <f>VLOOKUP($M115,CornerStats!$A$3:$AE$998,11,FALSE)</f>
        <v>5.5517241379310347</v>
      </c>
      <c r="F115" s="60">
        <f>VLOOKUP($M115,CornerStats!$A$3:$AE$998,12,FALSE)</f>
        <v>5.2142857142857144</v>
      </c>
      <c r="G115" s="57">
        <f>VLOOKUP($M115,CornerStats!$A$3:$AE$998,14,FALSE)</f>
        <v>0.75862068965517238</v>
      </c>
      <c r="H115" s="57">
        <f>VLOOKUP($M115,CornerStats!$A$3:$AE$998,15,FALSE)</f>
        <v>0.8571428571428571</v>
      </c>
      <c r="I115" s="57">
        <f>VLOOKUP($M115,CornerStats!$A$3:$AE$998,17,FALSE)</f>
        <v>0.41379310344827586</v>
      </c>
      <c r="J115" s="57">
        <f>VLOOKUP($M115,CornerStats!$A$3:$AE$998,18,FALSE)</f>
        <v>0.42857142857142855</v>
      </c>
      <c r="K115" s="57">
        <f>VLOOKUP($M115,CornerStats!$A$3:$AE$998,20,FALSE)</f>
        <v>0.72413793103448276</v>
      </c>
      <c r="L115" s="57">
        <f>VLOOKUP($M115,CornerStats!$A$3:$AE$998,21,FALSE)</f>
        <v>0.7857142857142857</v>
      </c>
      <c r="M115" s="53" t="str">
        <f>Fixtures!A111</f>
        <v>Stevenage</v>
      </c>
      <c r="N115" s="54">
        <f>Fixtures!D111</f>
        <v>43491</v>
      </c>
      <c r="O115" s="53" t="str">
        <f>Fixtures!B111</f>
        <v>Forest Green Rovers</v>
      </c>
      <c r="P115" s="51">
        <f>VLOOKUP($O115,CornerStats!$A$3:$AE$998,5,FALSE)</f>
        <v>9.2962962962962958</v>
      </c>
      <c r="Q115" s="51">
        <f>VLOOKUP($O115,CornerStats!$A$3:$AE$998,7,FALSE)</f>
        <v>8.8571428571428577</v>
      </c>
      <c r="R115" s="51">
        <f>VLOOKUP($O115,CornerStats!$A$3:$AE$998,8,FALSE)</f>
        <v>4.9259259259259256</v>
      </c>
      <c r="S115" s="51">
        <f>VLOOKUP($O115,CornerStats!$A$3:$AE$998,10,FALSE)</f>
        <v>3.6428571428571428</v>
      </c>
      <c r="T115" s="60">
        <f>VLOOKUP($O115,CornerStats!$A$3:$AE$998,11,FALSE)</f>
        <v>4.3703703703703702</v>
      </c>
      <c r="U115" s="60">
        <f>VLOOKUP($O115,CornerStats!$A$3:$AE$998,13,FALSE)</f>
        <v>5.2142857142857144</v>
      </c>
      <c r="V115" s="57">
        <f>VLOOKUP($O115,CornerStats!$A$3:$AE$998,14,FALSE)</f>
        <v>0.48148148148148145</v>
      </c>
      <c r="W115" s="57">
        <f>VLOOKUP($O115,CornerStats!$A$3:$AE$998,16,FALSE)</f>
        <v>0.42857142857142855</v>
      </c>
      <c r="X115" s="57">
        <f>VLOOKUP($O115,CornerStats!$A$3:$AE$998,17,FALSE)</f>
        <v>0.33333333333333331</v>
      </c>
      <c r="Y115" s="57">
        <f>VLOOKUP($O115,CornerStats!$A$3:$AE$998,19,FALSE)</f>
        <v>0.2857142857142857</v>
      </c>
      <c r="Z115" s="57">
        <f>VLOOKUP($O115,CornerStats!$A$3:$AE$998,20,FALSE)</f>
        <v>0.70370370370370372</v>
      </c>
      <c r="AA115" s="57">
        <f>VLOOKUP($O115,CornerStats!$A$3:$AE$998,22,FALSE)</f>
        <v>0.7857142857142857</v>
      </c>
    </row>
    <row r="116" spans="1:27" ht="14.4" hidden="1" thickTop="1" x14ac:dyDescent="0.3">
      <c r="A116" s="51">
        <f>VLOOKUP($M116,CornerStats!$A$3:$AE$998,5,FALSE)</f>
        <v>12.379310344827585</v>
      </c>
      <c r="B116" s="51">
        <f>VLOOKUP($M116,CornerStats!$A$3:$AE$998,6,FALSE)</f>
        <v>12.642857142857142</v>
      </c>
      <c r="C116" s="51">
        <f>VLOOKUP($M116,CornerStats!$A$3:$AE$998,8,FALSE)</f>
        <v>5.8965517241379306</v>
      </c>
      <c r="D116" s="51">
        <f>VLOOKUP($M116,CornerStats!$A$3:$AE$998,9,FALSE)</f>
        <v>6.9285714285714288</v>
      </c>
      <c r="E116" s="60">
        <f>VLOOKUP($M116,CornerStats!$A$3:$AE$998,11,FALSE)</f>
        <v>6.4827586206896548</v>
      </c>
      <c r="F116" s="60">
        <f>VLOOKUP($M116,CornerStats!$A$3:$AE$998,12,FALSE)</f>
        <v>5.7142857142857144</v>
      </c>
      <c r="G116" s="57">
        <f>VLOOKUP($M116,CornerStats!$A$3:$AE$998,14,FALSE)</f>
        <v>0.86206896551724133</v>
      </c>
      <c r="H116" s="57">
        <f>VLOOKUP($M116,CornerStats!$A$3:$AE$998,15,FALSE)</f>
        <v>0.8571428571428571</v>
      </c>
      <c r="I116" s="57">
        <f>VLOOKUP($M116,CornerStats!$A$3:$AE$998,17,FALSE)</f>
        <v>0.58620689655172409</v>
      </c>
      <c r="J116" s="57">
        <f>VLOOKUP($M116,CornerStats!$A$3:$AE$998,18,FALSE)</f>
        <v>0.6428571428571429</v>
      </c>
      <c r="K116" s="57">
        <f>VLOOKUP($M116,CornerStats!$A$3:$AE$998,20,FALSE)</f>
        <v>0.48275862068965519</v>
      </c>
      <c r="L116" s="57">
        <f>VLOOKUP($M116,CornerStats!$A$3:$AE$998,21,FALSE)</f>
        <v>0.42857142857142855</v>
      </c>
      <c r="M116" s="53" t="str">
        <f>Fixtures!A112</f>
        <v>Swindon Town</v>
      </c>
      <c r="N116" s="54">
        <f>Fixtures!D112</f>
        <v>43491</v>
      </c>
      <c r="O116" s="53" t="str">
        <f>Fixtures!B112</f>
        <v>Crawley Town</v>
      </c>
      <c r="P116" s="51">
        <f>VLOOKUP($O116,CornerStats!$A$3:$AE$998,5,FALSE)</f>
        <v>10.275862068965518</v>
      </c>
      <c r="Q116" s="51">
        <f>VLOOKUP($O116,CornerStats!$A$3:$AE$998,7,FALSE)</f>
        <v>10.214285714285714</v>
      </c>
      <c r="R116" s="51">
        <f>VLOOKUP($O116,CornerStats!$A$3:$AE$998,8,FALSE)</f>
        <v>5.2758620689655169</v>
      </c>
      <c r="S116" s="51">
        <f>VLOOKUP($O116,CornerStats!$A$3:$AE$998,10,FALSE)</f>
        <v>4.9285714285714288</v>
      </c>
      <c r="T116" s="60">
        <f>VLOOKUP($O116,CornerStats!$A$3:$AE$998,11,FALSE)</f>
        <v>5</v>
      </c>
      <c r="U116" s="60">
        <f>VLOOKUP($O116,CornerStats!$A$3:$AE$998,13,FALSE)</f>
        <v>5.2857142857142856</v>
      </c>
      <c r="V116" s="57">
        <f>VLOOKUP($O116,CornerStats!$A$3:$AE$998,14,FALSE)</f>
        <v>0.62068965517241381</v>
      </c>
      <c r="W116" s="57">
        <f>VLOOKUP($O116,CornerStats!$A$3:$AE$998,16,FALSE)</f>
        <v>0.6428571428571429</v>
      </c>
      <c r="X116" s="57">
        <f>VLOOKUP($O116,CornerStats!$A$3:$AE$998,17,FALSE)</f>
        <v>0.41379310344827586</v>
      </c>
      <c r="Y116" s="57">
        <f>VLOOKUP($O116,CornerStats!$A$3:$AE$998,19,FALSE)</f>
        <v>0.5</v>
      </c>
      <c r="Z116" s="57">
        <f>VLOOKUP($O116,CornerStats!$A$3:$AE$998,20,FALSE)</f>
        <v>0.65517241379310343</v>
      </c>
      <c r="AA116" s="57">
        <f>VLOOKUP($O116,CornerStats!$A$3:$AE$998,22,FALSE)</f>
        <v>0.7142857142857143</v>
      </c>
    </row>
    <row r="117" spans="1:27" ht="14.4" hidden="1" thickTop="1" x14ac:dyDescent="0.3">
      <c r="A117" s="51">
        <f>VLOOKUP($M117,CornerStats!$A$3:$AE$998,5,FALSE)</f>
        <v>10.821428571428571</v>
      </c>
      <c r="B117" s="51">
        <f>VLOOKUP($M117,CornerStats!$A$3:$AE$998,6,FALSE)</f>
        <v>11</v>
      </c>
      <c r="C117" s="51">
        <f>VLOOKUP($M117,CornerStats!$A$3:$AE$998,8,FALSE)</f>
        <v>5.3571428571428568</v>
      </c>
      <c r="D117" s="51">
        <f>VLOOKUP($M117,CornerStats!$A$3:$AE$998,9,FALSE)</f>
        <v>5.7142857142857144</v>
      </c>
      <c r="E117" s="60">
        <f>VLOOKUP($M117,CornerStats!$A$3:$AE$998,11,FALSE)</f>
        <v>5.4642857142857144</v>
      </c>
      <c r="F117" s="60">
        <f>VLOOKUP($M117,CornerStats!$A$3:$AE$998,12,FALSE)</f>
        <v>5.2857142857142856</v>
      </c>
      <c r="G117" s="57">
        <f>VLOOKUP($M117,CornerStats!$A$3:$AE$998,14,FALSE)</f>
        <v>0.7857142857142857</v>
      </c>
      <c r="H117" s="57">
        <f>VLOOKUP($M117,CornerStats!$A$3:$AE$998,15,FALSE)</f>
        <v>0.7857142857142857</v>
      </c>
      <c r="I117" s="57">
        <f>VLOOKUP($M117,CornerStats!$A$3:$AE$998,17,FALSE)</f>
        <v>0.5357142857142857</v>
      </c>
      <c r="J117" s="57">
        <f>VLOOKUP($M117,CornerStats!$A$3:$AE$998,18,FALSE)</f>
        <v>0.5</v>
      </c>
      <c r="K117" s="57">
        <f>VLOOKUP($M117,CornerStats!$A$3:$AE$998,20,FALSE)</f>
        <v>0.6428571428571429</v>
      </c>
      <c r="L117" s="57">
        <f>VLOOKUP($M117,CornerStats!$A$3:$AE$998,21,FALSE)</f>
        <v>0.6428571428571429</v>
      </c>
      <c r="M117" s="53" t="str">
        <f>Fixtures!A113</f>
        <v>Aston Villa</v>
      </c>
      <c r="N117" s="54">
        <f>Fixtures!D113</f>
        <v>43491</v>
      </c>
      <c r="O117" s="53" t="str">
        <f>Fixtures!B113</f>
        <v>Ipswich Town</v>
      </c>
      <c r="P117" s="51">
        <f>VLOOKUP($O117,CornerStats!$A$3:$AE$998,5,FALSE)</f>
        <v>10.285714285714286</v>
      </c>
      <c r="Q117" s="51">
        <f>VLOOKUP($O117,CornerStats!$A$3:$AE$998,7,FALSE)</f>
        <v>10.642857142857142</v>
      </c>
      <c r="R117" s="51">
        <f>VLOOKUP($O117,CornerStats!$A$3:$AE$998,8,FALSE)</f>
        <v>4.8571428571428568</v>
      </c>
      <c r="S117" s="51">
        <f>VLOOKUP($O117,CornerStats!$A$3:$AE$998,10,FALSE)</f>
        <v>4.6428571428571432</v>
      </c>
      <c r="T117" s="60">
        <f>VLOOKUP($O117,CornerStats!$A$3:$AE$998,11,FALSE)</f>
        <v>5.4285714285714288</v>
      </c>
      <c r="U117" s="60">
        <f>VLOOKUP($O117,CornerStats!$A$3:$AE$998,13,FALSE)</f>
        <v>6</v>
      </c>
      <c r="V117" s="57">
        <f>VLOOKUP($O117,CornerStats!$A$3:$AE$998,14,FALSE)</f>
        <v>0.6785714285714286</v>
      </c>
      <c r="W117" s="57">
        <f>VLOOKUP($O117,CornerStats!$A$3:$AE$998,16,FALSE)</f>
        <v>0.6428571428571429</v>
      </c>
      <c r="X117" s="57">
        <f>VLOOKUP($O117,CornerStats!$A$3:$AE$998,17,FALSE)</f>
        <v>0.4642857142857143</v>
      </c>
      <c r="Y117" s="57">
        <f>VLOOKUP($O117,CornerStats!$A$3:$AE$998,19,FALSE)</f>
        <v>0.5</v>
      </c>
      <c r="Z117" s="57">
        <f>VLOOKUP($O117,CornerStats!$A$3:$AE$998,20,FALSE)</f>
        <v>0.6071428571428571</v>
      </c>
      <c r="AA117" s="57">
        <f>VLOOKUP($O117,CornerStats!$A$3:$AE$998,22,FALSE)</f>
        <v>0.5714285714285714</v>
      </c>
    </row>
    <row r="118" spans="1:27" ht="14.4" hidden="1" thickTop="1" x14ac:dyDescent="0.3">
      <c r="A118" s="51">
        <f>VLOOKUP($M118,CornerStats!$A$3:$AE$998,5,FALSE)</f>
        <v>9.3928571428571423</v>
      </c>
      <c r="B118" s="51">
        <f>VLOOKUP($M118,CornerStats!$A$3:$AE$998,6,FALSE)</f>
        <v>10.5</v>
      </c>
      <c r="C118" s="51">
        <f>VLOOKUP($M118,CornerStats!$A$3:$AE$998,8,FALSE)</f>
        <v>4.5</v>
      </c>
      <c r="D118" s="51">
        <f>VLOOKUP($M118,CornerStats!$A$3:$AE$998,9,FALSE)</f>
        <v>5.9285714285714288</v>
      </c>
      <c r="E118" s="60">
        <f>VLOOKUP($M118,CornerStats!$A$3:$AE$998,11,FALSE)</f>
        <v>4.8928571428571432</v>
      </c>
      <c r="F118" s="60">
        <f>VLOOKUP($M118,CornerStats!$A$3:$AE$998,12,FALSE)</f>
        <v>4.5714285714285712</v>
      </c>
      <c r="G118" s="57">
        <f>VLOOKUP($M118,CornerStats!$A$3:$AE$998,14,FALSE)</f>
        <v>0.6428571428571429</v>
      </c>
      <c r="H118" s="57">
        <f>VLOOKUP($M118,CornerStats!$A$3:$AE$998,15,FALSE)</f>
        <v>0.6428571428571429</v>
      </c>
      <c r="I118" s="57">
        <f>VLOOKUP($M118,CornerStats!$A$3:$AE$998,17,FALSE)</f>
        <v>0.35714285714285715</v>
      </c>
      <c r="J118" s="57">
        <f>VLOOKUP($M118,CornerStats!$A$3:$AE$998,18,FALSE)</f>
        <v>0.5</v>
      </c>
      <c r="K118" s="57">
        <f>VLOOKUP($M118,CornerStats!$A$3:$AE$998,20,FALSE)</f>
        <v>0.7857142857142857</v>
      </c>
      <c r="L118" s="57">
        <f>VLOOKUP($M118,CornerStats!$A$3:$AE$998,21,FALSE)</f>
        <v>0.7142857142857143</v>
      </c>
      <c r="M118" s="53" t="str">
        <f>Fixtures!A114</f>
        <v>Blackburn Rovers</v>
      </c>
      <c r="N118" s="54">
        <f>Fixtures!D114</f>
        <v>43491</v>
      </c>
      <c r="O118" s="53" t="str">
        <f>Fixtures!B114</f>
        <v>Hull City</v>
      </c>
      <c r="P118" s="51">
        <f>VLOOKUP($O118,CornerStats!$A$3:$AE$998,5,FALSE)</f>
        <v>9.8571428571428577</v>
      </c>
      <c r="Q118" s="51">
        <f>VLOOKUP($O118,CornerStats!$A$3:$AE$998,7,FALSE)</f>
        <v>10.642857142857142</v>
      </c>
      <c r="R118" s="51">
        <f>VLOOKUP($O118,CornerStats!$A$3:$AE$998,8,FALSE)</f>
        <v>4.6785714285714288</v>
      </c>
      <c r="S118" s="51">
        <f>VLOOKUP($O118,CornerStats!$A$3:$AE$998,10,FALSE)</f>
        <v>4.2857142857142856</v>
      </c>
      <c r="T118" s="60">
        <f>VLOOKUP($O118,CornerStats!$A$3:$AE$998,11,FALSE)</f>
        <v>5.1785714285714288</v>
      </c>
      <c r="U118" s="60">
        <f>VLOOKUP($O118,CornerStats!$A$3:$AE$998,13,FALSE)</f>
        <v>6.3571428571428568</v>
      </c>
      <c r="V118" s="57">
        <f>VLOOKUP($O118,CornerStats!$A$3:$AE$998,14,FALSE)</f>
        <v>0.6428571428571429</v>
      </c>
      <c r="W118" s="57">
        <f>VLOOKUP($O118,CornerStats!$A$3:$AE$998,16,FALSE)</f>
        <v>0.7857142857142857</v>
      </c>
      <c r="X118" s="57">
        <f>VLOOKUP($O118,CornerStats!$A$3:$AE$998,17,FALSE)</f>
        <v>0.5</v>
      </c>
      <c r="Y118" s="57">
        <f>VLOOKUP($O118,CornerStats!$A$3:$AE$998,19,FALSE)</f>
        <v>0.6428571428571429</v>
      </c>
      <c r="Z118" s="57">
        <f>VLOOKUP($O118,CornerStats!$A$3:$AE$998,20,FALSE)</f>
        <v>0.7142857142857143</v>
      </c>
      <c r="AA118" s="57">
        <f>VLOOKUP($O118,CornerStats!$A$3:$AE$998,22,FALSE)</f>
        <v>0.5714285714285714</v>
      </c>
    </row>
    <row r="119" spans="1:27" ht="14.4" hidden="1" thickTop="1" x14ac:dyDescent="0.3">
      <c r="A119" s="51">
        <f>VLOOKUP($M119,CornerStats!$A$3:$AE$998,5,FALSE)</f>
        <v>10.214285714285714</v>
      </c>
      <c r="B119" s="51">
        <f>VLOOKUP($M119,CornerStats!$A$3:$AE$998,6,FALSE)</f>
        <v>9.7142857142857135</v>
      </c>
      <c r="C119" s="51">
        <f>VLOOKUP($M119,CornerStats!$A$3:$AE$998,8,FALSE)</f>
        <v>5.6785714285714288</v>
      </c>
      <c r="D119" s="51">
        <f>VLOOKUP($M119,CornerStats!$A$3:$AE$998,9,FALSE)</f>
        <v>5.9285714285714288</v>
      </c>
      <c r="E119" s="60">
        <f>VLOOKUP($M119,CornerStats!$A$3:$AE$998,11,FALSE)</f>
        <v>4.5357142857142856</v>
      </c>
      <c r="F119" s="60">
        <f>VLOOKUP($M119,CornerStats!$A$3:$AE$998,12,FALSE)</f>
        <v>3.7857142857142856</v>
      </c>
      <c r="G119" s="57">
        <f>VLOOKUP($M119,CornerStats!$A$3:$AE$998,14,FALSE)</f>
        <v>0.7142857142857143</v>
      </c>
      <c r="H119" s="57">
        <f>VLOOKUP($M119,CornerStats!$A$3:$AE$998,15,FALSE)</f>
        <v>0.6428571428571429</v>
      </c>
      <c r="I119" s="57">
        <f>VLOOKUP($M119,CornerStats!$A$3:$AE$998,17,FALSE)</f>
        <v>0.5357142857142857</v>
      </c>
      <c r="J119" s="57">
        <f>VLOOKUP($M119,CornerStats!$A$3:$AE$998,18,FALSE)</f>
        <v>0.5</v>
      </c>
      <c r="K119" s="57">
        <f>VLOOKUP($M119,CornerStats!$A$3:$AE$998,20,FALSE)</f>
        <v>0.5714285714285714</v>
      </c>
      <c r="L119" s="57">
        <f>VLOOKUP($M119,CornerStats!$A$3:$AE$998,21,FALSE)</f>
        <v>0.5714285714285714</v>
      </c>
      <c r="M119" s="53" t="str">
        <f>Fixtures!A115</f>
        <v>Norwich City</v>
      </c>
      <c r="N119" s="54">
        <f>Fixtures!D115</f>
        <v>43491</v>
      </c>
      <c r="O119" s="53" t="str">
        <f>Fixtures!B115</f>
        <v>Sheffield United</v>
      </c>
      <c r="P119" s="51">
        <f>VLOOKUP($O119,CornerStats!$A$3:$AE$998,5,FALSE)</f>
        <v>11.857142857142858</v>
      </c>
      <c r="Q119" s="51">
        <f>VLOOKUP($O119,CornerStats!$A$3:$AE$998,7,FALSE)</f>
        <v>12.214285714285714</v>
      </c>
      <c r="R119" s="51">
        <f>VLOOKUP($O119,CornerStats!$A$3:$AE$998,8,FALSE)</f>
        <v>7.3928571428571432</v>
      </c>
      <c r="S119" s="51">
        <f>VLOOKUP($O119,CornerStats!$A$3:$AE$998,10,FALSE)</f>
        <v>7.4285714285714288</v>
      </c>
      <c r="T119" s="60">
        <f>VLOOKUP($O119,CornerStats!$A$3:$AE$998,11,FALSE)</f>
        <v>4.4642857142857144</v>
      </c>
      <c r="U119" s="60">
        <f>VLOOKUP($O119,CornerStats!$A$3:$AE$998,13,FALSE)</f>
        <v>4.7857142857142856</v>
      </c>
      <c r="V119" s="57">
        <f>VLOOKUP($O119,CornerStats!$A$3:$AE$998,14,FALSE)</f>
        <v>0.8214285714285714</v>
      </c>
      <c r="W119" s="57">
        <f>VLOOKUP($O119,CornerStats!$A$3:$AE$998,16,FALSE)</f>
        <v>0.9285714285714286</v>
      </c>
      <c r="X119" s="57">
        <f>VLOOKUP($O119,CornerStats!$A$3:$AE$998,17,FALSE)</f>
        <v>0.6428571428571429</v>
      </c>
      <c r="Y119" s="57">
        <f>VLOOKUP($O119,CornerStats!$A$3:$AE$998,19,FALSE)</f>
        <v>0.7857142857142857</v>
      </c>
      <c r="Z119" s="57">
        <f>VLOOKUP($O119,CornerStats!$A$3:$AE$998,20,FALSE)</f>
        <v>0.5</v>
      </c>
      <c r="AA119" s="57">
        <f>VLOOKUP($O119,CornerStats!$A$3:$AE$998,22,FALSE)</f>
        <v>0.5</v>
      </c>
    </row>
    <row r="120" spans="1:27" ht="14.4" hidden="1" thickTop="1" x14ac:dyDescent="0.3">
      <c r="A120" s="51">
        <f>VLOOKUP($M120,CornerStats!$A$3:$AE$998,5,FALSE)</f>
        <v>10.535714285714286</v>
      </c>
      <c r="B120" s="51">
        <f>VLOOKUP($M120,CornerStats!$A$3:$AE$998,6,FALSE)</f>
        <v>9.7142857142857135</v>
      </c>
      <c r="C120" s="51">
        <f>VLOOKUP($M120,CornerStats!$A$3:$AE$998,8,FALSE)</f>
        <v>4.6785714285714288</v>
      </c>
      <c r="D120" s="51">
        <f>VLOOKUP($M120,CornerStats!$A$3:$AE$998,9,FALSE)</f>
        <v>4.4285714285714288</v>
      </c>
      <c r="E120" s="60">
        <f>VLOOKUP($M120,CornerStats!$A$3:$AE$998,11,FALSE)</f>
        <v>5.8571428571428568</v>
      </c>
      <c r="F120" s="60">
        <f>VLOOKUP($M120,CornerStats!$A$3:$AE$998,12,FALSE)</f>
        <v>5.2857142857142856</v>
      </c>
      <c r="G120" s="57">
        <f>VLOOKUP($M120,CornerStats!$A$3:$AE$998,14,FALSE)</f>
        <v>0.6428571428571429</v>
      </c>
      <c r="H120" s="57">
        <f>VLOOKUP($M120,CornerStats!$A$3:$AE$998,15,FALSE)</f>
        <v>0.5714285714285714</v>
      </c>
      <c r="I120" s="57">
        <f>VLOOKUP($M120,CornerStats!$A$3:$AE$998,17,FALSE)</f>
        <v>0.5357142857142857</v>
      </c>
      <c r="J120" s="57">
        <f>VLOOKUP($M120,CornerStats!$A$3:$AE$998,18,FALSE)</f>
        <v>0.42857142857142855</v>
      </c>
      <c r="K120" s="57">
        <f>VLOOKUP($M120,CornerStats!$A$3:$AE$998,20,FALSE)</f>
        <v>0.5</v>
      </c>
      <c r="L120" s="57">
        <f>VLOOKUP($M120,CornerStats!$A$3:$AE$998,21,FALSE)</f>
        <v>0.5714285714285714</v>
      </c>
      <c r="M120" s="53" t="str">
        <f>Fixtures!A116</f>
        <v>Nottingham Forest</v>
      </c>
      <c r="N120" s="54">
        <f>Fixtures!D116</f>
        <v>43491</v>
      </c>
      <c r="O120" s="53" t="str">
        <f>Fixtures!B116</f>
        <v>Wigan Athletic</v>
      </c>
      <c r="P120" s="51">
        <f>VLOOKUP($O120,CornerStats!$A$3:$AE$998,5,FALSE)</f>
        <v>10.857142857142858</v>
      </c>
      <c r="Q120" s="51">
        <f>VLOOKUP($O120,CornerStats!$A$3:$AE$998,7,FALSE)</f>
        <v>10.928571428571429</v>
      </c>
      <c r="R120" s="51">
        <f>VLOOKUP($O120,CornerStats!$A$3:$AE$998,8,FALSE)</f>
        <v>4.75</v>
      </c>
      <c r="S120" s="51">
        <f>VLOOKUP($O120,CornerStats!$A$3:$AE$998,10,FALSE)</f>
        <v>4.5714285714285712</v>
      </c>
      <c r="T120" s="60">
        <f>VLOOKUP($O120,CornerStats!$A$3:$AE$998,11,FALSE)</f>
        <v>6.1071428571428568</v>
      </c>
      <c r="U120" s="60">
        <f>VLOOKUP($O120,CornerStats!$A$3:$AE$998,13,FALSE)</f>
        <v>6.3571428571428568</v>
      </c>
      <c r="V120" s="57">
        <f>VLOOKUP($O120,CornerStats!$A$3:$AE$998,14,FALSE)</f>
        <v>0.7142857142857143</v>
      </c>
      <c r="W120" s="57">
        <f>VLOOKUP($O120,CornerStats!$A$3:$AE$998,16,FALSE)</f>
        <v>0.7857142857142857</v>
      </c>
      <c r="X120" s="57">
        <f>VLOOKUP($O120,CornerStats!$A$3:$AE$998,17,FALSE)</f>
        <v>0.4642857142857143</v>
      </c>
      <c r="Y120" s="57">
        <f>VLOOKUP($O120,CornerStats!$A$3:$AE$998,19,FALSE)</f>
        <v>0.5714285714285714</v>
      </c>
      <c r="Z120" s="57">
        <f>VLOOKUP($O120,CornerStats!$A$3:$AE$998,20,FALSE)</f>
        <v>0.5714285714285714</v>
      </c>
      <c r="AA120" s="57">
        <f>VLOOKUP($O120,CornerStats!$A$3:$AE$998,22,FALSE)</f>
        <v>0.5</v>
      </c>
    </row>
    <row r="121" spans="1:27" ht="14.4" hidden="1" thickTop="1" x14ac:dyDescent="0.3">
      <c r="A121" s="51">
        <f>VLOOKUP($M121,CornerStats!$A$3:$AE$998,5,FALSE)</f>
        <v>10.75</v>
      </c>
      <c r="B121" s="51">
        <f>VLOOKUP($M121,CornerStats!$A$3:$AE$998,6,FALSE)</f>
        <v>10.5</v>
      </c>
      <c r="C121" s="51">
        <f>VLOOKUP($M121,CornerStats!$A$3:$AE$998,8,FALSE)</f>
        <v>4.9285714285714288</v>
      </c>
      <c r="D121" s="51">
        <f>VLOOKUP($M121,CornerStats!$A$3:$AE$998,9,FALSE)</f>
        <v>5.4285714285714288</v>
      </c>
      <c r="E121" s="60">
        <f>VLOOKUP($M121,CornerStats!$A$3:$AE$998,11,FALSE)</f>
        <v>5.8214285714285712</v>
      </c>
      <c r="F121" s="60">
        <f>VLOOKUP($M121,CornerStats!$A$3:$AE$998,12,FALSE)</f>
        <v>5.0714285714285712</v>
      </c>
      <c r="G121" s="57">
        <f>VLOOKUP($M121,CornerStats!$A$3:$AE$998,14,FALSE)</f>
        <v>0.6428571428571429</v>
      </c>
      <c r="H121" s="57">
        <f>VLOOKUP($M121,CornerStats!$A$3:$AE$998,15,FALSE)</f>
        <v>0.7857142857142857</v>
      </c>
      <c r="I121" s="57">
        <f>VLOOKUP($M121,CornerStats!$A$3:$AE$998,17,FALSE)</f>
        <v>0.5</v>
      </c>
      <c r="J121" s="57">
        <f>VLOOKUP($M121,CornerStats!$A$3:$AE$998,18,FALSE)</f>
        <v>0.5714285714285714</v>
      </c>
      <c r="K121" s="57">
        <f>VLOOKUP($M121,CornerStats!$A$3:$AE$998,20,FALSE)</f>
        <v>0.6428571428571429</v>
      </c>
      <c r="L121" s="57">
        <f>VLOOKUP($M121,CornerStats!$A$3:$AE$998,21,FALSE)</f>
        <v>0.7142857142857143</v>
      </c>
      <c r="M121" s="53" t="str">
        <f>Fixtures!A117</f>
        <v>Rotherham United</v>
      </c>
      <c r="N121" s="54">
        <f>Fixtures!D117</f>
        <v>43491</v>
      </c>
      <c r="O121" s="53" t="str">
        <f>Fixtures!B117</f>
        <v>Leeds United</v>
      </c>
      <c r="P121" s="51">
        <f>VLOOKUP($O121,CornerStats!$A$3:$AE$998,5,FALSE)</f>
        <v>10.392857142857142</v>
      </c>
      <c r="Q121" s="51">
        <f>VLOOKUP($O121,CornerStats!$A$3:$AE$998,7,FALSE)</f>
        <v>11.571428571428571</v>
      </c>
      <c r="R121" s="51">
        <f>VLOOKUP($O121,CornerStats!$A$3:$AE$998,8,FALSE)</f>
        <v>6.3571428571428568</v>
      </c>
      <c r="S121" s="51">
        <f>VLOOKUP($O121,CornerStats!$A$3:$AE$998,10,FALSE)</f>
        <v>6.4285714285714288</v>
      </c>
      <c r="T121" s="60">
        <f>VLOOKUP($O121,CornerStats!$A$3:$AE$998,11,FALSE)</f>
        <v>4.0357142857142856</v>
      </c>
      <c r="U121" s="60">
        <f>VLOOKUP($O121,CornerStats!$A$3:$AE$998,13,FALSE)</f>
        <v>5.1428571428571432</v>
      </c>
      <c r="V121" s="57">
        <f>VLOOKUP($O121,CornerStats!$A$3:$AE$998,14,FALSE)</f>
        <v>0.6071428571428571</v>
      </c>
      <c r="W121" s="57">
        <f>VLOOKUP($O121,CornerStats!$A$3:$AE$998,16,FALSE)</f>
        <v>0.7142857142857143</v>
      </c>
      <c r="X121" s="57">
        <f>VLOOKUP($O121,CornerStats!$A$3:$AE$998,17,FALSE)</f>
        <v>0.42857142857142855</v>
      </c>
      <c r="Y121" s="57">
        <f>VLOOKUP($O121,CornerStats!$A$3:$AE$998,19,FALSE)</f>
        <v>0.5714285714285714</v>
      </c>
      <c r="Z121" s="57">
        <f>VLOOKUP($O121,CornerStats!$A$3:$AE$998,20,FALSE)</f>
        <v>0.6428571428571429</v>
      </c>
      <c r="AA121" s="57">
        <f>VLOOKUP($O121,CornerStats!$A$3:$AE$998,22,FALSE)</f>
        <v>0.42857142857142855</v>
      </c>
    </row>
    <row r="122" spans="1:27" ht="14.4" hidden="1" thickTop="1" x14ac:dyDescent="0.3">
      <c r="A122" s="51">
        <f>VLOOKUP($M122,CornerStats!$A$3:$AE$998,5,FALSE)</f>
        <v>10.607142857142858</v>
      </c>
      <c r="B122" s="51">
        <f>VLOOKUP($M122,CornerStats!$A$3:$AE$998,6,FALSE)</f>
        <v>9.9285714285714288</v>
      </c>
      <c r="C122" s="51">
        <f>VLOOKUP($M122,CornerStats!$A$3:$AE$998,8,FALSE)</f>
        <v>5.7142857142857144</v>
      </c>
      <c r="D122" s="51">
        <f>VLOOKUP($M122,CornerStats!$A$3:$AE$998,9,FALSE)</f>
        <v>6.0714285714285712</v>
      </c>
      <c r="E122" s="60">
        <f>VLOOKUP($M122,CornerStats!$A$3:$AE$998,11,FALSE)</f>
        <v>4.8928571428571432</v>
      </c>
      <c r="F122" s="60">
        <f>VLOOKUP($M122,CornerStats!$A$3:$AE$998,12,FALSE)</f>
        <v>3.8571428571428572</v>
      </c>
      <c r="G122" s="57">
        <f>VLOOKUP($M122,CornerStats!$A$3:$AE$998,14,FALSE)</f>
        <v>0.6071428571428571</v>
      </c>
      <c r="H122" s="57">
        <f>VLOOKUP($M122,CornerStats!$A$3:$AE$998,15,FALSE)</f>
        <v>0.5714285714285714</v>
      </c>
      <c r="I122" s="57">
        <f>VLOOKUP($M122,CornerStats!$A$3:$AE$998,17,FALSE)</f>
        <v>0.4642857142857143</v>
      </c>
      <c r="J122" s="57">
        <f>VLOOKUP($M122,CornerStats!$A$3:$AE$998,18,FALSE)</f>
        <v>0.5</v>
      </c>
      <c r="K122" s="57">
        <f>VLOOKUP($M122,CornerStats!$A$3:$AE$998,20,FALSE)</f>
        <v>0.6071428571428571</v>
      </c>
      <c r="L122" s="57">
        <f>VLOOKUP($M122,CornerStats!$A$3:$AE$998,21,FALSE)</f>
        <v>0.5714285714285714</v>
      </c>
      <c r="M122" s="53" t="str">
        <f>Fixtures!A118</f>
        <v>Stoke City</v>
      </c>
      <c r="N122" s="54">
        <f>Fixtures!D118</f>
        <v>43491</v>
      </c>
      <c r="O122" s="53" t="str">
        <f>Fixtures!B118</f>
        <v>Preston North End</v>
      </c>
      <c r="P122" s="51">
        <f>VLOOKUP($O122,CornerStats!$A$3:$AE$998,5,FALSE)</f>
        <v>10.285714285714286</v>
      </c>
      <c r="Q122" s="51">
        <f>VLOOKUP($O122,CornerStats!$A$3:$AE$998,7,FALSE)</f>
        <v>10</v>
      </c>
      <c r="R122" s="51">
        <f>VLOOKUP($O122,CornerStats!$A$3:$AE$998,8,FALSE)</f>
        <v>4.75</v>
      </c>
      <c r="S122" s="51">
        <f>VLOOKUP($O122,CornerStats!$A$3:$AE$998,10,FALSE)</f>
        <v>3.7857142857142856</v>
      </c>
      <c r="T122" s="60">
        <f>VLOOKUP($O122,CornerStats!$A$3:$AE$998,11,FALSE)</f>
        <v>5.5357142857142856</v>
      </c>
      <c r="U122" s="60">
        <f>VLOOKUP($O122,CornerStats!$A$3:$AE$998,13,FALSE)</f>
        <v>6.2142857142857144</v>
      </c>
      <c r="V122" s="57">
        <f>VLOOKUP($O122,CornerStats!$A$3:$AE$998,14,FALSE)</f>
        <v>0.7142857142857143</v>
      </c>
      <c r="W122" s="57">
        <f>VLOOKUP($O122,CornerStats!$A$3:$AE$998,16,FALSE)</f>
        <v>0.6428571428571429</v>
      </c>
      <c r="X122" s="57">
        <f>VLOOKUP($O122,CornerStats!$A$3:$AE$998,17,FALSE)</f>
        <v>0.5357142857142857</v>
      </c>
      <c r="Y122" s="57">
        <f>VLOOKUP($O122,CornerStats!$A$3:$AE$998,19,FALSE)</f>
        <v>0.5</v>
      </c>
      <c r="Z122" s="57">
        <f>VLOOKUP($O122,CornerStats!$A$3:$AE$998,20,FALSE)</f>
        <v>0.7142857142857143</v>
      </c>
      <c r="AA122" s="57">
        <f>VLOOKUP($O122,CornerStats!$A$3:$AE$998,22,FALSE)</f>
        <v>0.7142857142857143</v>
      </c>
    </row>
    <row r="123" spans="1:27" ht="14.4" hidden="1" thickTop="1" x14ac:dyDescent="0.3">
      <c r="A123" s="51">
        <f>VLOOKUP($M123,CornerStats!$A$3:$AE$998,5,FALSE)</f>
        <v>10.888888888888889</v>
      </c>
      <c r="B123" s="51">
        <f>VLOOKUP($M123,CornerStats!$A$3:$AE$998,6,FALSE)</f>
        <v>10</v>
      </c>
      <c r="C123" s="51">
        <f>VLOOKUP($M123,CornerStats!$A$3:$AE$998,8,FALSE)</f>
        <v>6.9629629629629628</v>
      </c>
      <c r="D123" s="51">
        <f>VLOOKUP($M123,CornerStats!$A$3:$AE$998,9,FALSE)</f>
        <v>6.6923076923076925</v>
      </c>
      <c r="E123" s="60">
        <f>VLOOKUP($M123,CornerStats!$A$3:$AE$998,11,FALSE)</f>
        <v>3.925925925925926</v>
      </c>
      <c r="F123" s="60">
        <f>VLOOKUP($M123,CornerStats!$A$3:$AE$998,12,FALSE)</f>
        <v>3.3076923076923075</v>
      </c>
      <c r="G123" s="57">
        <f>VLOOKUP($M123,CornerStats!$A$3:$AE$998,14,FALSE)</f>
        <v>0.85185185185185186</v>
      </c>
      <c r="H123" s="57">
        <f>VLOOKUP($M123,CornerStats!$A$3:$AE$998,15,FALSE)</f>
        <v>0.76923076923076927</v>
      </c>
      <c r="I123" s="57">
        <f>VLOOKUP($M123,CornerStats!$A$3:$AE$998,17,FALSE)</f>
        <v>0.51851851851851849</v>
      </c>
      <c r="J123" s="57">
        <f>VLOOKUP($M123,CornerStats!$A$3:$AE$998,18,FALSE)</f>
        <v>0.30769230769230771</v>
      </c>
      <c r="K123" s="57">
        <f>VLOOKUP($M123,CornerStats!$A$3:$AE$998,20,FALSE)</f>
        <v>0.62962962962962965</v>
      </c>
      <c r="L123" s="57">
        <f>VLOOKUP($M123,CornerStats!$A$3:$AE$998,21,FALSE)</f>
        <v>0.76923076923076927</v>
      </c>
      <c r="M123" s="53" t="str">
        <f>Fixtures!A119</f>
        <v>Barnsley</v>
      </c>
      <c r="N123" s="54">
        <f>Fixtures!D119</f>
        <v>43491</v>
      </c>
      <c r="O123" s="53" t="str">
        <f>Fixtures!B119</f>
        <v>Rochdale</v>
      </c>
      <c r="P123" s="51">
        <f>VLOOKUP($O123,CornerStats!$A$3:$AE$998,5,FALSE)</f>
        <v>11.068965517241379</v>
      </c>
      <c r="Q123" s="51">
        <f>VLOOKUP($O123,CornerStats!$A$3:$AE$998,7,FALSE)</f>
        <v>10.357142857142858</v>
      </c>
      <c r="R123" s="51">
        <f>VLOOKUP($O123,CornerStats!$A$3:$AE$998,8,FALSE)</f>
        <v>5.9655172413793105</v>
      </c>
      <c r="S123" s="51">
        <f>VLOOKUP($O123,CornerStats!$A$3:$AE$998,10,FALSE)</f>
        <v>4.9285714285714288</v>
      </c>
      <c r="T123" s="60">
        <f>VLOOKUP($O123,CornerStats!$A$3:$AE$998,11,FALSE)</f>
        <v>5.1034482758620694</v>
      </c>
      <c r="U123" s="60">
        <f>VLOOKUP($O123,CornerStats!$A$3:$AE$998,13,FALSE)</f>
        <v>5.4285714285714288</v>
      </c>
      <c r="V123" s="57">
        <f>VLOOKUP($O123,CornerStats!$A$3:$AE$998,14,FALSE)</f>
        <v>0.75862068965517238</v>
      </c>
      <c r="W123" s="57">
        <f>VLOOKUP($O123,CornerStats!$A$3:$AE$998,16,FALSE)</f>
        <v>0.7142857142857143</v>
      </c>
      <c r="X123" s="57">
        <f>VLOOKUP($O123,CornerStats!$A$3:$AE$998,17,FALSE)</f>
        <v>0.62068965517241381</v>
      </c>
      <c r="Y123" s="57">
        <f>VLOOKUP($O123,CornerStats!$A$3:$AE$998,19,FALSE)</f>
        <v>0.5</v>
      </c>
      <c r="Z123" s="57">
        <f>VLOOKUP($O123,CornerStats!$A$3:$AE$998,20,FALSE)</f>
        <v>0.55172413793103448</v>
      </c>
      <c r="AA123" s="57">
        <f>VLOOKUP($O123,CornerStats!$A$3:$AE$998,22,FALSE)</f>
        <v>0.5714285714285714</v>
      </c>
    </row>
    <row r="124" spans="1:27" ht="14.4" hidden="1" thickTop="1" x14ac:dyDescent="0.3">
      <c r="A124" s="51">
        <f>VLOOKUP($M124,CornerStats!$A$3:$AE$998,5,FALSE)</f>
        <v>11.071428571428571</v>
      </c>
      <c r="B124" s="51">
        <f>VLOOKUP($M124,CornerStats!$A$3:$AE$998,6,FALSE)</f>
        <v>11.142857142857142</v>
      </c>
      <c r="C124" s="51">
        <f>VLOOKUP($M124,CornerStats!$A$3:$AE$998,8,FALSE)</f>
        <v>6.2142857142857144</v>
      </c>
      <c r="D124" s="51">
        <f>VLOOKUP($M124,CornerStats!$A$3:$AE$998,9,FALSE)</f>
        <v>6.7857142857142856</v>
      </c>
      <c r="E124" s="60">
        <f>VLOOKUP($M124,CornerStats!$A$3:$AE$998,11,FALSE)</f>
        <v>4.8571428571428568</v>
      </c>
      <c r="F124" s="60">
        <f>VLOOKUP($M124,CornerStats!$A$3:$AE$998,12,FALSE)</f>
        <v>4.3571428571428568</v>
      </c>
      <c r="G124" s="57">
        <f>VLOOKUP($M124,CornerStats!$A$3:$AE$998,14,FALSE)</f>
        <v>0.7142857142857143</v>
      </c>
      <c r="H124" s="57">
        <f>VLOOKUP($M124,CornerStats!$A$3:$AE$998,15,FALSE)</f>
        <v>0.6428571428571429</v>
      </c>
      <c r="I124" s="57">
        <f>VLOOKUP($M124,CornerStats!$A$3:$AE$998,17,FALSE)</f>
        <v>0.5357142857142857</v>
      </c>
      <c r="J124" s="57">
        <f>VLOOKUP($M124,CornerStats!$A$3:$AE$998,18,FALSE)</f>
        <v>0.5</v>
      </c>
      <c r="K124" s="57">
        <f>VLOOKUP($M124,CornerStats!$A$3:$AE$998,20,FALSE)</f>
        <v>0.5714285714285714</v>
      </c>
      <c r="L124" s="57">
        <f>VLOOKUP($M124,CornerStats!$A$3:$AE$998,21,FALSE)</f>
        <v>0.6428571428571429</v>
      </c>
      <c r="M124" s="53" t="str">
        <f>Fixtures!A120</f>
        <v>Burton Albion</v>
      </c>
      <c r="N124" s="54">
        <f>Fixtures!D120</f>
        <v>43491</v>
      </c>
      <c r="O124" s="53" t="str">
        <f>Fixtures!B120</f>
        <v>Bradford City</v>
      </c>
      <c r="P124" s="51">
        <f>VLOOKUP($O124,CornerStats!$A$3:$AE$998,5,FALSE)</f>
        <v>11.25</v>
      </c>
      <c r="Q124" s="51">
        <f>VLOOKUP($O124,CornerStats!$A$3:$AE$998,7,FALSE)</f>
        <v>11.428571428571429</v>
      </c>
      <c r="R124" s="51">
        <f>VLOOKUP($O124,CornerStats!$A$3:$AE$998,8,FALSE)</f>
        <v>5.1071428571428568</v>
      </c>
      <c r="S124" s="51">
        <f>VLOOKUP($O124,CornerStats!$A$3:$AE$998,10,FALSE)</f>
        <v>4.8571428571428568</v>
      </c>
      <c r="T124" s="60">
        <f>VLOOKUP($O124,CornerStats!$A$3:$AE$998,11,FALSE)</f>
        <v>6.1428571428571432</v>
      </c>
      <c r="U124" s="60">
        <f>VLOOKUP($O124,CornerStats!$A$3:$AE$998,13,FALSE)</f>
        <v>6.5714285714285712</v>
      </c>
      <c r="V124" s="57">
        <f>VLOOKUP($O124,CornerStats!$A$3:$AE$998,14,FALSE)</f>
        <v>0.7857142857142857</v>
      </c>
      <c r="W124" s="57">
        <f>VLOOKUP($O124,CornerStats!$A$3:$AE$998,16,FALSE)</f>
        <v>0.7857142857142857</v>
      </c>
      <c r="X124" s="57">
        <f>VLOOKUP($O124,CornerStats!$A$3:$AE$998,17,FALSE)</f>
        <v>0.4642857142857143</v>
      </c>
      <c r="Y124" s="57">
        <f>VLOOKUP($O124,CornerStats!$A$3:$AE$998,19,FALSE)</f>
        <v>0.42857142857142855</v>
      </c>
      <c r="Z124" s="57">
        <f>VLOOKUP($O124,CornerStats!$A$3:$AE$998,20,FALSE)</f>
        <v>0.5714285714285714</v>
      </c>
      <c r="AA124" s="57">
        <f>VLOOKUP($O124,CornerStats!$A$3:$AE$998,22,FALSE)</f>
        <v>0.6428571428571429</v>
      </c>
    </row>
    <row r="125" spans="1:27" ht="14.4" hidden="1" thickTop="1" x14ac:dyDescent="0.3">
      <c r="A125" s="51">
        <f>VLOOKUP($M125,CornerStats!$A$3:$AE$998,5,FALSE)</f>
        <v>10.206896551724139</v>
      </c>
      <c r="B125" s="51">
        <f>VLOOKUP($M125,CornerStats!$A$3:$AE$998,6,FALSE)</f>
        <v>10.214285714285714</v>
      </c>
      <c r="C125" s="51">
        <f>VLOOKUP($M125,CornerStats!$A$3:$AE$998,8,FALSE)</f>
        <v>4.8620689655172411</v>
      </c>
      <c r="D125" s="51">
        <f>VLOOKUP($M125,CornerStats!$A$3:$AE$998,9,FALSE)</f>
        <v>4.6428571428571432</v>
      </c>
      <c r="E125" s="60">
        <f>VLOOKUP($M125,CornerStats!$A$3:$AE$998,11,FALSE)</f>
        <v>5.3448275862068968</v>
      </c>
      <c r="F125" s="60">
        <f>VLOOKUP($M125,CornerStats!$A$3:$AE$998,12,FALSE)</f>
        <v>5.5714285714285712</v>
      </c>
      <c r="G125" s="57">
        <f>VLOOKUP($M125,CornerStats!$A$3:$AE$998,14,FALSE)</f>
        <v>0.65517241379310343</v>
      </c>
      <c r="H125" s="57">
        <f>VLOOKUP($M125,CornerStats!$A$3:$AE$998,15,FALSE)</f>
        <v>0.6428571428571429</v>
      </c>
      <c r="I125" s="57">
        <f>VLOOKUP($M125,CornerStats!$A$3:$AE$998,17,FALSE)</f>
        <v>0.55172413793103448</v>
      </c>
      <c r="J125" s="57">
        <f>VLOOKUP($M125,CornerStats!$A$3:$AE$998,18,FALSE)</f>
        <v>0.5714285714285714</v>
      </c>
      <c r="K125" s="57">
        <f>VLOOKUP($M125,CornerStats!$A$3:$AE$998,20,FALSE)</f>
        <v>0.62068965517241381</v>
      </c>
      <c r="L125" s="57">
        <f>VLOOKUP($M125,CornerStats!$A$3:$AE$998,21,FALSE)</f>
        <v>0.7142857142857143</v>
      </c>
      <c r="M125" s="53" t="str">
        <f>Fixtures!A121</f>
        <v>Coventry City</v>
      </c>
      <c r="N125" s="54">
        <f>Fixtures!D121</f>
        <v>43491</v>
      </c>
      <c r="O125" s="53" t="str">
        <f>Fixtures!B121</f>
        <v>Blackpool</v>
      </c>
      <c r="P125" s="51">
        <f>VLOOKUP($O125,CornerStats!$A$3:$AE$998,5,FALSE)</f>
        <v>10.37037037037037</v>
      </c>
      <c r="Q125" s="51">
        <f>VLOOKUP($O125,CornerStats!$A$3:$AE$998,7,FALSE)</f>
        <v>10.846153846153847</v>
      </c>
      <c r="R125" s="51">
        <f>VLOOKUP($O125,CornerStats!$A$3:$AE$998,8,FALSE)</f>
        <v>4.5185185185185182</v>
      </c>
      <c r="S125" s="51">
        <f>VLOOKUP($O125,CornerStats!$A$3:$AE$998,10,FALSE)</f>
        <v>4.3076923076923075</v>
      </c>
      <c r="T125" s="60">
        <f>VLOOKUP($O125,CornerStats!$A$3:$AE$998,11,FALSE)</f>
        <v>5.8518518518518521</v>
      </c>
      <c r="U125" s="60">
        <f>VLOOKUP($O125,CornerStats!$A$3:$AE$998,13,FALSE)</f>
        <v>6.5384615384615383</v>
      </c>
      <c r="V125" s="57">
        <f>VLOOKUP($O125,CornerStats!$A$3:$AE$998,14,FALSE)</f>
        <v>0.70370370370370372</v>
      </c>
      <c r="W125" s="57">
        <f>VLOOKUP($O125,CornerStats!$A$3:$AE$998,16,FALSE)</f>
        <v>0.84615384615384615</v>
      </c>
      <c r="X125" s="57">
        <f>VLOOKUP($O125,CornerStats!$A$3:$AE$998,17,FALSE)</f>
        <v>0.44444444444444442</v>
      </c>
      <c r="Y125" s="57">
        <f>VLOOKUP($O125,CornerStats!$A$3:$AE$998,19,FALSE)</f>
        <v>0.38461538461538464</v>
      </c>
      <c r="Z125" s="57">
        <f>VLOOKUP($O125,CornerStats!$A$3:$AE$998,20,FALSE)</f>
        <v>0.62962962962962965</v>
      </c>
      <c r="AA125" s="57">
        <f>VLOOKUP($O125,CornerStats!$A$3:$AE$998,22,FALSE)</f>
        <v>0.61538461538461542</v>
      </c>
    </row>
    <row r="126" spans="1:27" ht="14.4" hidden="1" thickTop="1" x14ac:dyDescent="0.3">
      <c r="A126" s="51">
        <f>VLOOKUP($M126,CornerStats!$A$3:$AE$998,5,FALSE)</f>
        <v>11.535714285714286</v>
      </c>
      <c r="B126" s="51">
        <f>VLOOKUP($M126,CornerStats!$A$3:$AE$998,6,FALSE)</f>
        <v>11.428571428571429</v>
      </c>
      <c r="C126" s="51">
        <f>VLOOKUP($M126,CornerStats!$A$3:$AE$998,8,FALSE)</f>
        <v>5.0714285714285712</v>
      </c>
      <c r="D126" s="51">
        <f>VLOOKUP($M126,CornerStats!$A$3:$AE$998,9,FALSE)</f>
        <v>4.7142857142857144</v>
      </c>
      <c r="E126" s="60">
        <f>VLOOKUP($M126,CornerStats!$A$3:$AE$998,11,FALSE)</f>
        <v>6.4642857142857144</v>
      </c>
      <c r="F126" s="60">
        <f>VLOOKUP($M126,CornerStats!$A$3:$AE$998,12,FALSE)</f>
        <v>6.7142857142857144</v>
      </c>
      <c r="G126" s="57">
        <f>VLOOKUP($M126,CornerStats!$A$3:$AE$998,14,FALSE)</f>
        <v>0.8214285714285714</v>
      </c>
      <c r="H126" s="57">
        <f>VLOOKUP($M126,CornerStats!$A$3:$AE$998,15,FALSE)</f>
        <v>0.8571428571428571</v>
      </c>
      <c r="I126" s="57">
        <f>VLOOKUP($M126,CornerStats!$A$3:$AE$998,17,FALSE)</f>
        <v>0.6071428571428571</v>
      </c>
      <c r="J126" s="57">
        <f>VLOOKUP($M126,CornerStats!$A$3:$AE$998,18,FALSE)</f>
        <v>0.6428571428571429</v>
      </c>
      <c r="K126" s="57">
        <f>VLOOKUP($M126,CornerStats!$A$3:$AE$998,20,FALSE)</f>
        <v>0.4642857142857143</v>
      </c>
      <c r="L126" s="57">
        <f>VLOOKUP($M126,CornerStats!$A$3:$AE$998,21,FALSE)</f>
        <v>0.42857142857142855</v>
      </c>
      <c r="M126" s="53" t="str">
        <f>Fixtures!A122</f>
        <v>Fleetwood Town</v>
      </c>
      <c r="N126" s="54">
        <f>Fixtures!D122</f>
        <v>43491</v>
      </c>
      <c r="O126" s="53" t="str">
        <f>Fixtures!B122</f>
        <v>Scunthorpe United</v>
      </c>
      <c r="P126" s="51">
        <f>VLOOKUP($O126,CornerStats!$A$3:$AE$998,5,FALSE)</f>
        <v>10.793103448275861</v>
      </c>
      <c r="Q126" s="51">
        <f>VLOOKUP($O126,CornerStats!$A$3:$AE$998,7,FALSE)</f>
        <v>10.285714285714286</v>
      </c>
      <c r="R126" s="51">
        <f>VLOOKUP($O126,CornerStats!$A$3:$AE$998,8,FALSE)</f>
        <v>4.1724137931034484</v>
      </c>
      <c r="S126" s="51">
        <f>VLOOKUP($O126,CornerStats!$A$3:$AE$998,10,FALSE)</f>
        <v>3.8571428571428572</v>
      </c>
      <c r="T126" s="60">
        <f>VLOOKUP($O126,CornerStats!$A$3:$AE$998,11,FALSE)</f>
        <v>6.6206896551724137</v>
      </c>
      <c r="U126" s="60">
        <f>VLOOKUP($O126,CornerStats!$A$3:$AE$998,13,FALSE)</f>
        <v>6.4285714285714288</v>
      </c>
      <c r="V126" s="57">
        <f>VLOOKUP($O126,CornerStats!$A$3:$AE$998,14,FALSE)</f>
        <v>0.7931034482758621</v>
      </c>
      <c r="W126" s="57">
        <f>VLOOKUP($O126,CornerStats!$A$3:$AE$998,16,FALSE)</f>
        <v>0.7142857142857143</v>
      </c>
      <c r="X126" s="57">
        <f>VLOOKUP($O126,CornerStats!$A$3:$AE$998,17,FALSE)</f>
        <v>0.65517241379310343</v>
      </c>
      <c r="Y126" s="57">
        <f>VLOOKUP($O126,CornerStats!$A$3:$AE$998,19,FALSE)</f>
        <v>0.5714285714285714</v>
      </c>
      <c r="Z126" s="57">
        <f>VLOOKUP($O126,CornerStats!$A$3:$AE$998,20,FALSE)</f>
        <v>0.55172413793103448</v>
      </c>
      <c r="AA126" s="57">
        <f>VLOOKUP($O126,CornerStats!$A$3:$AE$998,22,FALSE)</f>
        <v>0.5</v>
      </c>
    </row>
    <row r="127" spans="1:27" ht="14.4" hidden="1" thickTop="1" x14ac:dyDescent="0.3">
      <c r="A127" s="51">
        <f>VLOOKUP($M127,CornerStats!$A$3:$AE$998,5,FALSE)</f>
        <v>11.357142857142858</v>
      </c>
      <c r="B127" s="51">
        <f>VLOOKUP($M127,CornerStats!$A$3:$AE$998,6,FALSE)</f>
        <v>12.142857142857142</v>
      </c>
      <c r="C127" s="51">
        <f>VLOOKUP($M127,CornerStats!$A$3:$AE$998,8,FALSE)</f>
        <v>4.3571428571428568</v>
      </c>
      <c r="D127" s="51">
        <f>VLOOKUP($M127,CornerStats!$A$3:$AE$998,9,FALSE)</f>
        <v>5.2142857142857144</v>
      </c>
      <c r="E127" s="60">
        <f>VLOOKUP($M127,CornerStats!$A$3:$AE$998,11,FALSE)</f>
        <v>7</v>
      </c>
      <c r="F127" s="60">
        <f>VLOOKUP($M127,CornerStats!$A$3:$AE$998,12,FALSE)</f>
        <v>6.9285714285714288</v>
      </c>
      <c r="G127" s="57">
        <f>VLOOKUP($M127,CornerStats!$A$3:$AE$998,14,FALSE)</f>
        <v>0.75</v>
      </c>
      <c r="H127" s="57">
        <f>VLOOKUP($M127,CornerStats!$A$3:$AE$998,15,FALSE)</f>
        <v>0.7857142857142857</v>
      </c>
      <c r="I127" s="57">
        <f>VLOOKUP($M127,CornerStats!$A$3:$AE$998,17,FALSE)</f>
        <v>0.5357142857142857</v>
      </c>
      <c r="J127" s="57">
        <f>VLOOKUP($M127,CornerStats!$A$3:$AE$998,18,FALSE)</f>
        <v>0.5714285714285714</v>
      </c>
      <c r="K127" s="57">
        <f>VLOOKUP($M127,CornerStats!$A$3:$AE$998,20,FALSE)</f>
        <v>0.5</v>
      </c>
      <c r="L127" s="57">
        <f>VLOOKUP($M127,CornerStats!$A$3:$AE$998,21,FALSE)</f>
        <v>0.42857142857142855</v>
      </c>
      <c r="M127" s="53" t="str">
        <f>Fixtures!A123</f>
        <v>Peterborough United</v>
      </c>
      <c r="N127" s="54">
        <f>Fixtures!D123</f>
        <v>43491</v>
      </c>
      <c r="O127" s="53" t="str">
        <f>Fixtures!B123</f>
        <v>Charlton Athletic</v>
      </c>
      <c r="P127" s="51">
        <f>VLOOKUP($O127,CornerStats!$A$3:$AE$998,5,FALSE)</f>
        <v>11.448275862068966</v>
      </c>
      <c r="Q127" s="51">
        <f>VLOOKUP($O127,CornerStats!$A$3:$AE$998,7,FALSE)</f>
        <v>11.642857142857142</v>
      </c>
      <c r="R127" s="51">
        <f>VLOOKUP($O127,CornerStats!$A$3:$AE$998,8,FALSE)</f>
        <v>5.8620689655172411</v>
      </c>
      <c r="S127" s="51">
        <f>VLOOKUP($O127,CornerStats!$A$3:$AE$998,10,FALSE)</f>
        <v>5.5</v>
      </c>
      <c r="T127" s="60">
        <f>VLOOKUP($O127,CornerStats!$A$3:$AE$998,11,FALSE)</f>
        <v>5.5862068965517242</v>
      </c>
      <c r="U127" s="60">
        <f>VLOOKUP($O127,CornerStats!$A$3:$AE$998,13,FALSE)</f>
        <v>6.1428571428571432</v>
      </c>
      <c r="V127" s="57">
        <f>VLOOKUP($O127,CornerStats!$A$3:$AE$998,14,FALSE)</f>
        <v>0.72413793103448276</v>
      </c>
      <c r="W127" s="57">
        <f>VLOOKUP($O127,CornerStats!$A$3:$AE$998,16,FALSE)</f>
        <v>0.7142857142857143</v>
      </c>
      <c r="X127" s="57">
        <f>VLOOKUP($O127,CornerStats!$A$3:$AE$998,17,FALSE)</f>
        <v>0.55172413793103448</v>
      </c>
      <c r="Y127" s="57">
        <f>VLOOKUP($O127,CornerStats!$A$3:$AE$998,19,FALSE)</f>
        <v>0.5714285714285714</v>
      </c>
      <c r="Z127" s="57">
        <f>VLOOKUP($O127,CornerStats!$A$3:$AE$998,20,FALSE)</f>
        <v>0.48275862068965519</v>
      </c>
      <c r="AA127" s="57">
        <f>VLOOKUP($O127,CornerStats!$A$3:$AE$998,22,FALSE)</f>
        <v>0.5</v>
      </c>
    </row>
    <row r="128" spans="1:27" ht="14.4" hidden="1" thickTop="1" x14ac:dyDescent="0.3">
      <c r="A128" s="51">
        <f>VLOOKUP($M128,CornerStats!$A$3:$AE$998,5,FALSE)</f>
        <v>10.392857142857142</v>
      </c>
      <c r="B128" s="51">
        <f>VLOOKUP($M128,CornerStats!$A$3:$AE$998,6,FALSE)</f>
        <v>11.071428571428571</v>
      </c>
      <c r="C128" s="51">
        <f>VLOOKUP($M128,CornerStats!$A$3:$AE$998,8,FALSE)</f>
        <v>5.0714285714285712</v>
      </c>
      <c r="D128" s="51">
        <f>VLOOKUP($M128,CornerStats!$A$3:$AE$998,9,FALSE)</f>
        <v>5.6428571428571432</v>
      </c>
      <c r="E128" s="60">
        <f>VLOOKUP($M128,CornerStats!$A$3:$AE$998,11,FALSE)</f>
        <v>5.3214285714285712</v>
      </c>
      <c r="F128" s="60">
        <f>VLOOKUP($M128,CornerStats!$A$3:$AE$998,12,FALSE)</f>
        <v>5.4285714285714288</v>
      </c>
      <c r="G128" s="57">
        <f>VLOOKUP($M128,CornerStats!$A$3:$AE$998,14,FALSE)</f>
        <v>0.6428571428571429</v>
      </c>
      <c r="H128" s="57">
        <f>VLOOKUP($M128,CornerStats!$A$3:$AE$998,15,FALSE)</f>
        <v>0.6428571428571429</v>
      </c>
      <c r="I128" s="57">
        <f>VLOOKUP($M128,CornerStats!$A$3:$AE$998,17,FALSE)</f>
        <v>0.42857142857142855</v>
      </c>
      <c r="J128" s="57">
        <f>VLOOKUP($M128,CornerStats!$A$3:$AE$998,18,FALSE)</f>
        <v>0.42857142857142855</v>
      </c>
      <c r="K128" s="57">
        <f>VLOOKUP($M128,CornerStats!$A$3:$AE$998,20,FALSE)</f>
        <v>0.6428571428571429</v>
      </c>
      <c r="L128" s="57">
        <f>VLOOKUP($M128,CornerStats!$A$3:$AE$998,21,FALSE)</f>
        <v>0.5714285714285714</v>
      </c>
      <c r="M128" s="53" t="str">
        <f>Fixtures!A124</f>
        <v>Southend United</v>
      </c>
      <c r="N128" s="54">
        <f>Fixtures!D124</f>
        <v>43491</v>
      </c>
      <c r="O128" s="53" t="str">
        <f>Fixtures!B124</f>
        <v>Luton Town</v>
      </c>
      <c r="P128" s="51">
        <f>VLOOKUP($O128,CornerStats!$A$3:$AE$998,5,FALSE)</f>
        <v>11.107142857142858</v>
      </c>
      <c r="Q128" s="51">
        <f>VLOOKUP($O128,CornerStats!$A$3:$AE$998,7,FALSE)</f>
        <v>10.714285714285714</v>
      </c>
      <c r="R128" s="51">
        <f>VLOOKUP($O128,CornerStats!$A$3:$AE$998,8,FALSE)</f>
        <v>6.4285714285714288</v>
      </c>
      <c r="S128" s="51">
        <f>VLOOKUP($O128,CornerStats!$A$3:$AE$998,10,FALSE)</f>
        <v>6.2857142857142856</v>
      </c>
      <c r="T128" s="60">
        <f>VLOOKUP($O128,CornerStats!$A$3:$AE$998,11,FALSE)</f>
        <v>4.6785714285714288</v>
      </c>
      <c r="U128" s="60">
        <f>VLOOKUP($O128,CornerStats!$A$3:$AE$998,13,FALSE)</f>
        <v>4.4285714285714288</v>
      </c>
      <c r="V128" s="57">
        <f>VLOOKUP($O128,CornerStats!$A$3:$AE$998,14,FALSE)</f>
        <v>0.75</v>
      </c>
      <c r="W128" s="57">
        <f>VLOOKUP($O128,CornerStats!$A$3:$AE$998,16,FALSE)</f>
        <v>0.6428571428571429</v>
      </c>
      <c r="X128" s="57">
        <f>VLOOKUP($O128,CornerStats!$A$3:$AE$998,17,FALSE)</f>
        <v>0.5357142857142857</v>
      </c>
      <c r="Y128" s="57">
        <f>VLOOKUP($O128,CornerStats!$A$3:$AE$998,19,FALSE)</f>
        <v>0.42857142857142855</v>
      </c>
      <c r="Z128" s="57">
        <f>VLOOKUP($O128,CornerStats!$A$3:$AE$998,20,FALSE)</f>
        <v>0.5</v>
      </c>
      <c r="AA128" s="57">
        <f>VLOOKUP($O128,CornerStats!$A$3:$AE$998,22,FALSE)</f>
        <v>0.5714285714285714</v>
      </c>
    </row>
    <row r="129" spans="1:27" ht="14.4" hidden="1" thickTop="1" x14ac:dyDescent="0.3">
      <c r="A129" s="51">
        <f>VLOOKUP($M129,CornerStats!$A$3:$AE$998,5,FALSE)</f>
        <v>11</v>
      </c>
      <c r="B129" s="51">
        <f>VLOOKUP($M129,CornerStats!$A$3:$AE$998,6,FALSE)</f>
        <v>10.571428571428571</v>
      </c>
      <c r="C129" s="51">
        <f>VLOOKUP($M129,CornerStats!$A$3:$AE$998,8,FALSE)</f>
        <v>5.8571428571428568</v>
      </c>
      <c r="D129" s="51">
        <f>VLOOKUP($M129,CornerStats!$A$3:$AE$998,9,FALSE)</f>
        <v>6.1428571428571432</v>
      </c>
      <c r="E129" s="60">
        <f>VLOOKUP($M129,CornerStats!$A$3:$AE$998,11,FALSE)</f>
        <v>5.1428571428571432</v>
      </c>
      <c r="F129" s="60">
        <f>VLOOKUP($M129,CornerStats!$A$3:$AE$998,12,FALSE)</f>
        <v>4.4285714285714288</v>
      </c>
      <c r="G129" s="57">
        <f>VLOOKUP($M129,CornerStats!$A$3:$AE$998,14,FALSE)</f>
        <v>0.8928571428571429</v>
      </c>
      <c r="H129" s="57">
        <f>VLOOKUP($M129,CornerStats!$A$3:$AE$998,15,FALSE)</f>
        <v>0.9285714285714286</v>
      </c>
      <c r="I129" s="57">
        <f>VLOOKUP($M129,CornerStats!$A$3:$AE$998,17,FALSE)</f>
        <v>0.5357142857142857</v>
      </c>
      <c r="J129" s="57">
        <f>VLOOKUP($M129,CornerStats!$A$3:$AE$998,18,FALSE)</f>
        <v>0.5</v>
      </c>
      <c r="K129" s="57">
        <f>VLOOKUP($M129,CornerStats!$A$3:$AE$998,20,FALSE)</f>
        <v>0.6071428571428571</v>
      </c>
      <c r="L129" s="57">
        <f>VLOOKUP($M129,CornerStats!$A$3:$AE$998,21,FALSE)</f>
        <v>0.6428571428571429</v>
      </c>
      <c r="M129" s="53" t="str">
        <f>Fixtures!A125</f>
        <v>Wycombe Wanderers</v>
      </c>
      <c r="N129" s="54">
        <f>Fixtures!D125</f>
        <v>43491</v>
      </c>
      <c r="O129" s="53" t="str">
        <f>Fixtures!B125</f>
        <v>Plymouth Argyle</v>
      </c>
      <c r="P129" s="51">
        <f>VLOOKUP($O129,CornerStats!$A$3:$AE$998,5,FALSE)</f>
        <v>12.321428571428571</v>
      </c>
      <c r="Q129" s="51">
        <f>VLOOKUP($O129,CornerStats!$A$3:$AE$998,7,FALSE)</f>
        <v>12</v>
      </c>
      <c r="R129" s="51">
        <f>VLOOKUP($O129,CornerStats!$A$3:$AE$998,8,FALSE)</f>
        <v>5.5714285714285712</v>
      </c>
      <c r="S129" s="51">
        <f>VLOOKUP($O129,CornerStats!$A$3:$AE$998,10,FALSE)</f>
        <v>4.3571428571428568</v>
      </c>
      <c r="T129" s="60">
        <f>VLOOKUP($O129,CornerStats!$A$3:$AE$998,11,FALSE)</f>
        <v>6.75</v>
      </c>
      <c r="U129" s="60">
        <f>VLOOKUP($O129,CornerStats!$A$3:$AE$998,13,FALSE)</f>
        <v>7.6428571428571432</v>
      </c>
      <c r="V129" s="57">
        <f>VLOOKUP($O129,CornerStats!$A$3:$AE$998,14,FALSE)</f>
        <v>0.9285714285714286</v>
      </c>
      <c r="W129" s="57">
        <f>VLOOKUP($O129,CornerStats!$A$3:$AE$998,16,FALSE)</f>
        <v>0.8571428571428571</v>
      </c>
      <c r="X129" s="57">
        <f>VLOOKUP($O129,CornerStats!$A$3:$AE$998,17,FALSE)</f>
        <v>0.6428571428571429</v>
      </c>
      <c r="Y129" s="57">
        <f>VLOOKUP($O129,CornerStats!$A$3:$AE$998,19,FALSE)</f>
        <v>0.6428571428571429</v>
      </c>
      <c r="Z129" s="57">
        <f>VLOOKUP($O129,CornerStats!$A$3:$AE$998,20,FALSE)</f>
        <v>0.42857142857142855</v>
      </c>
      <c r="AA129" s="57">
        <f>VLOOKUP($O129,CornerStats!$A$3:$AE$998,22,FALSE)</f>
        <v>0.42857142857142855</v>
      </c>
    </row>
    <row r="130" spans="1:27" ht="14.4" hidden="1" thickTop="1" x14ac:dyDescent="0.3">
      <c r="A130" s="51">
        <f>VLOOKUP($M130,CornerStats!$A$3:$AE$998,5,FALSE)</f>
        <v>11.3</v>
      </c>
      <c r="B130" s="51">
        <f>VLOOKUP($M130,CornerStats!$A$3:$AE$998,6,FALSE)</f>
        <v>11.3</v>
      </c>
      <c r="C130" s="51">
        <f>VLOOKUP($M130,CornerStats!$A$3:$AE$998,8,FALSE)</f>
        <v>6.8</v>
      </c>
      <c r="D130" s="51">
        <f>VLOOKUP($M130,CornerStats!$A$3:$AE$998,9,FALSE)</f>
        <v>7.1</v>
      </c>
      <c r="E130" s="60">
        <f>VLOOKUP($M130,CornerStats!$A$3:$AE$998,11,FALSE)</f>
        <v>4.5</v>
      </c>
      <c r="F130" s="60">
        <f>VLOOKUP($M130,CornerStats!$A$3:$AE$998,12,FALSE)</f>
        <v>4.2</v>
      </c>
      <c r="G130" s="57">
        <f>VLOOKUP($M130,CornerStats!$A$3:$AE$998,14,FALSE)</f>
        <v>0.85</v>
      </c>
      <c r="H130" s="57">
        <f>VLOOKUP($M130,CornerStats!$A$3:$AE$998,15,FALSE)</f>
        <v>0.8</v>
      </c>
      <c r="I130" s="57">
        <f>VLOOKUP($M130,CornerStats!$A$3:$AE$998,17,FALSE)</f>
        <v>0.6</v>
      </c>
      <c r="J130" s="57">
        <f>VLOOKUP($M130,CornerStats!$A$3:$AE$998,18,FALSE)</f>
        <v>0.5</v>
      </c>
      <c r="K130" s="57">
        <f>VLOOKUP($M130,CornerStats!$A$3:$AE$998,20,FALSE)</f>
        <v>0.6</v>
      </c>
      <c r="L130" s="57">
        <f>VLOOKUP($M130,CornerStats!$A$3:$AE$998,21,FALSE)</f>
        <v>0.6</v>
      </c>
      <c r="M130" s="53" t="str">
        <f>Fixtures!A126</f>
        <v>Atlético Madrid</v>
      </c>
      <c r="N130" s="54">
        <f>Fixtures!D126</f>
        <v>43491</v>
      </c>
      <c r="O130" s="53" t="str">
        <f>Fixtures!B126</f>
        <v>Getafe</v>
      </c>
      <c r="P130" s="51">
        <f>VLOOKUP($O130,CornerStats!$A$3:$AE$998,5,FALSE)</f>
        <v>8.5</v>
      </c>
      <c r="Q130" s="51">
        <f>VLOOKUP($O130,CornerStats!$A$3:$AE$998,7,FALSE)</f>
        <v>8</v>
      </c>
      <c r="R130" s="51">
        <f>VLOOKUP($O130,CornerStats!$A$3:$AE$998,8,FALSE)</f>
        <v>3.85</v>
      </c>
      <c r="S130" s="51">
        <f>VLOOKUP($O130,CornerStats!$A$3:$AE$998,10,FALSE)</f>
        <v>2.7</v>
      </c>
      <c r="T130" s="60">
        <f>VLOOKUP($O130,CornerStats!$A$3:$AE$998,11,FALSE)</f>
        <v>4.6500000000000004</v>
      </c>
      <c r="U130" s="60">
        <f>VLOOKUP($O130,CornerStats!$A$3:$AE$998,13,FALSE)</f>
        <v>5.3</v>
      </c>
      <c r="V130" s="57">
        <f>VLOOKUP($O130,CornerStats!$A$3:$AE$998,14,FALSE)</f>
        <v>0.5</v>
      </c>
      <c r="W130" s="57">
        <f>VLOOKUP($O130,CornerStats!$A$3:$AE$998,16,FALSE)</f>
        <v>0.4</v>
      </c>
      <c r="X130" s="57">
        <f>VLOOKUP($O130,CornerStats!$A$3:$AE$998,17,FALSE)</f>
        <v>0.3</v>
      </c>
      <c r="Y130" s="57">
        <f>VLOOKUP($O130,CornerStats!$A$3:$AE$998,19,FALSE)</f>
        <v>0.3</v>
      </c>
      <c r="Z130" s="57">
        <f>VLOOKUP($O130,CornerStats!$A$3:$AE$998,20,FALSE)</f>
        <v>0.75</v>
      </c>
      <c r="AA130" s="57">
        <f>VLOOKUP($O130,CornerStats!$A$3:$AE$998,22,FALSE)</f>
        <v>0.7</v>
      </c>
    </row>
    <row r="131" spans="1:27" ht="14.4" hidden="1" thickTop="1" x14ac:dyDescent="0.3">
      <c r="A131" s="51">
        <f>VLOOKUP($M131,CornerStats!$A$3:$AE$998,5,FALSE)</f>
        <v>9.35</v>
      </c>
      <c r="B131" s="51">
        <f>VLOOKUP($M131,CornerStats!$A$3:$AE$998,6,FALSE)</f>
        <v>10.1</v>
      </c>
      <c r="C131" s="51">
        <f>VLOOKUP($M131,CornerStats!$A$3:$AE$998,8,FALSE)</f>
        <v>5.45</v>
      </c>
      <c r="D131" s="51">
        <f>VLOOKUP($M131,CornerStats!$A$3:$AE$998,9,FALSE)</f>
        <v>6.6</v>
      </c>
      <c r="E131" s="60">
        <f>VLOOKUP($M131,CornerStats!$A$3:$AE$998,11,FALSE)</f>
        <v>3.9</v>
      </c>
      <c r="F131" s="60">
        <f>VLOOKUP($M131,CornerStats!$A$3:$AE$998,12,FALSE)</f>
        <v>3.5</v>
      </c>
      <c r="G131" s="57">
        <f>VLOOKUP($M131,CornerStats!$A$3:$AE$998,14,FALSE)</f>
        <v>0.55000000000000004</v>
      </c>
      <c r="H131" s="57">
        <f>VLOOKUP($M131,CornerStats!$A$3:$AE$998,15,FALSE)</f>
        <v>0.7</v>
      </c>
      <c r="I131" s="57">
        <f>VLOOKUP($M131,CornerStats!$A$3:$AE$998,17,FALSE)</f>
        <v>0.35</v>
      </c>
      <c r="J131" s="57">
        <f>VLOOKUP($M131,CornerStats!$A$3:$AE$998,18,FALSE)</f>
        <v>0.5</v>
      </c>
      <c r="K131" s="57">
        <f>VLOOKUP($M131,CornerStats!$A$3:$AE$998,20,FALSE)</f>
        <v>0.75</v>
      </c>
      <c r="L131" s="57">
        <f>VLOOKUP($M131,CornerStats!$A$3:$AE$998,21,FALSE)</f>
        <v>0.7</v>
      </c>
      <c r="M131" s="53" t="str">
        <f>Fixtures!A127</f>
        <v>Valencia</v>
      </c>
      <c r="N131" s="54">
        <f>Fixtures!D127</f>
        <v>43491</v>
      </c>
      <c r="O131" s="53" t="str">
        <f>Fixtures!B127</f>
        <v>Villarreal</v>
      </c>
      <c r="P131" s="51">
        <f>VLOOKUP($O131,CornerStats!$A$3:$AE$998,5,FALSE)</f>
        <v>10.684210526315789</v>
      </c>
      <c r="Q131" s="51">
        <f>VLOOKUP($O131,CornerStats!$A$3:$AE$998,7,FALSE)</f>
        <v>11.555555555555555</v>
      </c>
      <c r="R131" s="51">
        <f>VLOOKUP($O131,CornerStats!$A$3:$AE$998,8,FALSE)</f>
        <v>4.5789473684210522</v>
      </c>
      <c r="S131" s="51">
        <f>VLOOKUP($O131,CornerStats!$A$3:$AE$998,10,FALSE)</f>
        <v>2.7777777777777777</v>
      </c>
      <c r="T131" s="60">
        <f>VLOOKUP($O131,CornerStats!$A$3:$AE$998,11,FALSE)</f>
        <v>6.1052631578947372</v>
      </c>
      <c r="U131" s="60">
        <f>VLOOKUP($O131,CornerStats!$A$3:$AE$998,13,FALSE)</f>
        <v>8.7777777777777786</v>
      </c>
      <c r="V131" s="57">
        <f>VLOOKUP($O131,CornerStats!$A$3:$AE$998,14,FALSE)</f>
        <v>0.84210526315789469</v>
      </c>
      <c r="W131" s="57">
        <f>VLOOKUP($O131,CornerStats!$A$3:$AE$998,16,FALSE)</f>
        <v>0.88888888888888884</v>
      </c>
      <c r="X131" s="57">
        <f>VLOOKUP($O131,CornerStats!$A$3:$AE$998,17,FALSE)</f>
        <v>0.42105263157894735</v>
      </c>
      <c r="Y131" s="57">
        <f>VLOOKUP($O131,CornerStats!$A$3:$AE$998,19,FALSE)</f>
        <v>0.66666666666666663</v>
      </c>
      <c r="Z131" s="57">
        <f>VLOOKUP($O131,CornerStats!$A$3:$AE$998,20,FALSE)</f>
        <v>0.57894736842105265</v>
      </c>
      <c r="AA131" s="57">
        <f>VLOOKUP($O131,CornerStats!$A$3:$AE$998,22,FALSE)</f>
        <v>0.33333333333333331</v>
      </c>
    </row>
    <row r="132" spans="1:27" ht="14.4" hidden="1" thickTop="1" x14ac:dyDescent="0.3">
      <c r="A132" s="51">
        <f>VLOOKUP($M132,CornerStats!$A$3:$AE$998,5,FALSE)</f>
        <v>8.4210526315789469</v>
      </c>
      <c r="B132" s="51">
        <f>VLOOKUP($M132,CornerStats!$A$3:$AE$998,6,FALSE)</f>
        <v>8.4444444444444446</v>
      </c>
      <c r="C132" s="51">
        <f>VLOOKUP($M132,CornerStats!$A$3:$AE$998,8,FALSE)</f>
        <v>3.6842105263157894</v>
      </c>
      <c r="D132" s="51">
        <f>VLOOKUP($M132,CornerStats!$A$3:$AE$998,9,FALSE)</f>
        <v>4.8888888888888893</v>
      </c>
      <c r="E132" s="60">
        <f>VLOOKUP($M132,CornerStats!$A$3:$AE$998,11,FALSE)</f>
        <v>4.7368421052631575</v>
      </c>
      <c r="F132" s="60">
        <f>VLOOKUP($M132,CornerStats!$A$3:$AE$998,12,FALSE)</f>
        <v>3.5555555555555554</v>
      </c>
      <c r="G132" s="57">
        <f>VLOOKUP($M132,CornerStats!$A$3:$AE$998,14,FALSE)</f>
        <v>0.52631578947368418</v>
      </c>
      <c r="H132" s="57">
        <f>VLOOKUP($M132,CornerStats!$A$3:$AE$998,15,FALSE)</f>
        <v>0.55555555555555558</v>
      </c>
      <c r="I132" s="57">
        <f>VLOOKUP($M132,CornerStats!$A$3:$AE$998,17,FALSE)</f>
        <v>0.15789473684210525</v>
      </c>
      <c r="J132" s="57">
        <f>VLOOKUP($M132,CornerStats!$A$3:$AE$998,18,FALSE)</f>
        <v>0.1111111111111111</v>
      </c>
      <c r="K132" s="57">
        <f>VLOOKUP($M132,CornerStats!$A$3:$AE$998,20,FALSE)</f>
        <v>1</v>
      </c>
      <c r="L132" s="57">
        <f>VLOOKUP($M132,CornerStats!$A$3:$AE$998,21,FALSE)</f>
        <v>1</v>
      </c>
      <c r="M132" s="53" t="str">
        <f>Fixtures!A128</f>
        <v>Leganés</v>
      </c>
      <c r="N132" s="54">
        <f>Fixtures!D128</f>
        <v>43491</v>
      </c>
      <c r="O132" s="53" t="str">
        <f>Fixtures!B128</f>
        <v>Eibar</v>
      </c>
      <c r="P132" s="51">
        <f>VLOOKUP($O132,CornerStats!$A$3:$AE$998,5,FALSE)</f>
        <v>9.8421052631578956</v>
      </c>
      <c r="Q132" s="51">
        <f>VLOOKUP($O132,CornerStats!$A$3:$AE$998,7,FALSE)</f>
        <v>10</v>
      </c>
      <c r="R132" s="51">
        <f>VLOOKUP($O132,CornerStats!$A$3:$AE$998,8,FALSE)</f>
        <v>6.6842105263157894</v>
      </c>
      <c r="S132" s="51">
        <f>VLOOKUP($O132,CornerStats!$A$3:$AE$998,10,FALSE)</f>
        <v>5.5555555555555554</v>
      </c>
      <c r="T132" s="60">
        <f>VLOOKUP($O132,CornerStats!$A$3:$AE$998,11,FALSE)</f>
        <v>3.1578947368421053</v>
      </c>
      <c r="U132" s="60">
        <f>VLOOKUP($O132,CornerStats!$A$3:$AE$998,13,FALSE)</f>
        <v>4.4444444444444446</v>
      </c>
      <c r="V132" s="57">
        <f>VLOOKUP($O132,CornerStats!$A$3:$AE$998,14,FALSE)</f>
        <v>0.57894736842105265</v>
      </c>
      <c r="W132" s="57">
        <f>VLOOKUP($O132,CornerStats!$A$3:$AE$998,16,FALSE)</f>
        <v>0.55555555555555558</v>
      </c>
      <c r="X132" s="57">
        <f>VLOOKUP($O132,CornerStats!$A$3:$AE$998,17,FALSE)</f>
        <v>0.31578947368421051</v>
      </c>
      <c r="Y132" s="57">
        <f>VLOOKUP($O132,CornerStats!$A$3:$AE$998,19,FALSE)</f>
        <v>0.33333333333333331</v>
      </c>
      <c r="Z132" s="57">
        <f>VLOOKUP($O132,CornerStats!$A$3:$AE$998,20,FALSE)</f>
        <v>0.68421052631578949</v>
      </c>
      <c r="AA132" s="57">
        <f>VLOOKUP($O132,CornerStats!$A$3:$AE$998,22,FALSE)</f>
        <v>0.66666666666666663</v>
      </c>
    </row>
    <row r="133" spans="1:27" ht="14.4" hidden="1" thickTop="1" x14ac:dyDescent="0.3">
      <c r="A133" s="51">
        <f>VLOOKUP($M133,CornerStats!$A$3:$AE$998,5,FALSE)</f>
        <v>10.4</v>
      </c>
      <c r="B133" s="51">
        <f>VLOOKUP($M133,CornerStats!$A$3:$AE$998,6,FALSE)</f>
        <v>10</v>
      </c>
      <c r="C133" s="51">
        <f>VLOOKUP($M133,CornerStats!$A$3:$AE$998,8,FALSE)</f>
        <v>5.55</v>
      </c>
      <c r="D133" s="51">
        <f>VLOOKUP($M133,CornerStats!$A$3:$AE$998,9,FALSE)</f>
        <v>5.666666666666667</v>
      </c>
      <c r="E133" s="60">
        <f>VLOOKUP($M133,CornerStats!$A$3:$AE$998,11,FALSE)</f>
        <v>4.8499999999999996</v>
      </c>
      <c r="F133" s="60">
        <f>VLOOKUP($M133,CornerStats!$A$3:$AE$998,12,FALSE)</f>
        <v>4.333333333333333</v>
      </c>
      <c r="G133" s="57">
        <f>VLOOKUP($M133,CornerStats!$A$3:$AE$998,14,FALSE)</f>
        <v>0.75</v>
      </c>
      <c r="H133" s="57">
        <f>VLOOKUP($M133,CornerStats!$A$3:$AE$998,15,FALSE)</f>
        <v>0.66666666666666663</v>
      </c>
      <c r="I133" s="57">
        <f>VLOOKUP($M133,CornerStats!$A$3:$AE$998,17,FALSE)</f>
        <v>0.45</v>
      </c>
      <c r="J133" s="57">
        <f>VLOOKUP($M133,CornerStats!$A$3:$AE$998,18,FALSE)</f>
        <v>0.33333333333333331</v>
      </c>
      <c r="K133" s="57">
        <f>VLOOKUP($M133,CornerStats!$A$3:$AE$998,20,FALSE)</f>
        <v>0.65</v>
      </c>
      <c r="L133" s="57">
        <f>VLOOKUP($M133,CornerStats!$A$3:$AE$998,21,FALSE)</f>
        <v>0.77777777777777779</v>
      </c>
      <c r="M133" s="53" t="str">
        <f>Fixtures!A129</f>
        <v>Sevilla</v>
      </c>
      <c r="N133" s="54">
        <f>Fixtures!D129</f>
        <v>43491</v>
      </c>
      <c r="O133" s="53" t="str">
        <f>Fixtures!B129</f>
        <v>Levante</v>
      </c>
      <c r="P133" s="51">
        <f>VLOOKUP($O133,CornerStats!$A$3:$AE$998,5,FALSE)</f>
        <v>10.789473684210526</v>
      </c>
      <c r="Q133" s="51">
        <f>VLOOKUP($O133,CornerStats!$A$3:$AE$998,7,FALSE)</f>
        <v>10.7</v>
      </c>
      <c r="R133" s="51">
        <f>VLOOKUP($O133,CornerStats!$A$3:$AE$998,8,FALSE)</f>
        <v>4.8947368421052628</v>
      </c>
      <c r="S133" s="51">
        <f>VLOOKUP($O133,CornerStats!$A$3:$AE$998,10,FALSE)</f>
        <v>3.2</v>
      </c>
      <c r="T133" s="60">
        <f>VLOOKUP($O133,CornerStats!$A$3:$AE$998,11,FALSE)</f>
        <v>5.8947368421052628</v>
      </c>
      <c r="U133" s="60">
        <f>VLOOKUP($O133,CornerStats!$A$3:$AE$998,13,FALSE)</f>
        <v>7.5</v>
      </c>
      <c r="V133" s="57">
        <f>VLOOKUP($O133,CornerStats!$A$3:$AE$998,14,FALSE)</f>
        <v>0.68421052631578949</v>
      </c>
      <c r="W133" s="57">
        <f>VLOOKUP($O133,CornerStats!$A$3:$AE$998,16,FALSE)</f>
        <v>0.7</v>
      </c>
      <c r="X133" s="57">
        <f>VLOOKUP($O133,CornerStats!$A$3:$AE$998,17,FALSE)</f>
        <v>0.42105263157894735</v>
      </c>
      <c r="Y133" s="57">
        <f>VLOOKUP($O133,CornerStats!$A$3:$AE$998,19,FALSE)</f>
        <v>0.4</v>
      </c>
      <c r="Z133" s="57">
        <f>VLOOKUP($O133,CornerStats!$A$3:$AE$998,20,FALSE)</f>
        <v>0.57894736842105265</v>
      </c>
      <c r="AA133" s="57">
        <f>VLOOKUP($O133,CornerStats!$A$3:$AE$998,22,FALSE)</f>
        <v>0.6</v>
      </c>
    </row>
    <row r="134" spans="1:27" ht="14.4" hidden="1" thickTop="1" x14ac:dyDescent="0.3">
      <c r="A134" s="51">
        <f>VLOOKUP($M134,CornerStats!$A$3:$AE$998,5,FALSE)</f>
        <v>9.8947368421052637</v>
      </c>
      <c r="B134" s="51">
        <f>VLOOKUP($M134,CornerStats!$A$3:$AE$998,6,FALSE)</f>
        <v>11</v>
      </c>
      <c r="C134" s="51">
        <f>VLOOKUP($M134,CornerStats!$A$3:$AE$998,8,FALSE)</f>
        <v>4.5789473684210522</v>
      </c>
      <c r="D134" s="51">
        <f>VLOOKUP($M134,CornerStats!$A$3:$AE$998,9,FALSE)</f>
        <v>5.7777777777777777</v>
      </c>
      <c r="E134" s="60">
        <f>VLOOKUP($M134,CornerStats!$A$3:$AE$998,11,FALSE)</f>
        <v>5.3157894736842106</v>
      </c>
      <c r="F134" s="60">
        <f>VLOOKUP($M134,CornerStats!$A$3:$AE$998,12,FALSE)</f>
        <v>5.2222222222222223</v>
      </c>
      <c r="G134" s="57">
        <f>VLOOKUP($M134,CornerStats!$A$3:$AE$998,14,FALSE)</f>
        <v>0.63157894736842102</v>
      </c>
      <c r="H134" s="57">
        <f>VLOOKUP($M134,CornerStats!$A$3:$AE$998,15,FALSE)</f>
        <v>0.88888888888888884</v>
      </c>
      <c r="I134" s="57">
        <f>VLOOKUP($M134,CornerStats!$A$3:$AE$998,17,FALSE)</f>
        <v>0.36842105263157893</v>
      </c>
      <c r="J134" s="57">
        <f>VLOOKUP($M134,CornerStats!$A$3:$AE$998,18,FALSE)</f>
        <v>0.44444444444444442</v>
      </c>
      <c r="K134" s="57">
        <f>VLOOKUP($M134,CornerStats!$A$3:$AE$998,20,FALSE)</f>
        <v>0.68421052631578949</v>
      </c>
      <c r="L134" s="57">
        <f>VLOOKUP($M134,CornerStats!$A$3:$AE$998,21,FALSE)</f>
        <v>0.66666666666666663</v>
      </c>
      <c r="M134" s="53" t="str">
        <f>Fixtures!A130</f>
        <v>Dijon</v>
      </c>
      <c r="N134" s="54">
        <f>Fixtures!D130</f>
        <v>43491</v>
      </c>
      <c r="O134" s="53" t="str">
        <f>Fixtures!B130</f>
        <v>Monaco</v>
      </c>
      <c r="P134" s="51">
        <f>VLOOKUP($O134,CornerStats!$A$3:$AE$998,5,FALSE)</f>
        <v>9.5714285714285712</v>
      </c>
      <c r="Q134" s="51">
        <f>VLOOKUP($O134,CornerStats!$A$3:$AE$998,7,FALSE)</f>
        <v>9.1</v>
      </c>
      <c r="R134" s="51">
        <f>VLOOKUP($O134,CornerStats!$A$3:$AE$998,8,FALSE)</f>
        <v>4.4761904761904763</v>
      </c>
      <c r="S134" s="51">
        <f>VLOOKUP($O134,CornerStats!$A$3:$AE$998,10,FALSE)</f>
        <v>3.6</v>
      </c>
      <c r="T134" s="60">
        <f>VLOOKUP($O134,CornerStats!$A$3:$AE$998,11,FALSE)</f>
        <v>5.0952380952380949</v>
      </c>
      <c r="U134" s="60">
        <f>VLOOKUP($O134,CornerStats!$A$3:$AE$998,13,FALSE)</f>
        <v>5.5</v>
      </c>
      <c r="V134" s="57">
        <f>VLOOKUP($O134,CornerStats!$A$3:$AE$998,14,FALSE)</f>
        <v>0.7142857142857143</v>
      </c>
      <c r="W134" s="57">
        <f>VLOOKUP($O134,CornerStats!$A$3:$AE$998,16,FALSE)</f>
        <v>0.7</v>
      </c>
      <c r="X134" s="57">
        <f>VLOOKUP($O134,CornerStats!$A$3:$AE$998,17,FALSE)</f>
        <v>0.2857142857142857</v>
      </c>
      <c r="Y134" s="57">
        <f>VLOOKUP($O134,CornerStats!$A$3:$AE$998,19,FALSE)</f>
        <v>0.2</v>
      </c>
      <c r="Z134" s="57">
        <f>VLOOKUP($O134,CornerStats!$A$3:$AE$998,20,FALSE)</f>
        <v>0.76190476190476186</v>
      </c>
      <c r="AA134" s="57">
        <f>VLOOKUP($O134,CornerStats!$A$3:$AE$998,22,FALSE)</f>
        <v>0.9</v>
      </c>
    </row>
    <row r="135" spans="1:27" ht="14.4" hidden="1" thickTop="1" x14ac:dyDescent="0.3">
      <c r="A135" s="51">
        <f>VLOOKUP($M135,CornerStats!$A$3:$AE$998,5,FALSE)</f>
        <v>9.9499999999999993</v>
      </c>
      <c r="B135" s="51">
        <f>VLOOKUP($M135,CornerStats!$A$3:$AE$998,6,FALSE)</f>
        <v>10.1</v>
      </c>
      <c r="C135" s="51">
        <f>VLOOKUP($M135,CornerStats!$A$3:$AE$998,8,FALSE)</f>
        <v>5.6</v>
      </c>
      <c r="D135" s="51">
        <f>VLOOKUP($M135,CornerStats!$A$3:$AE$998,9,FALSE)</f>
        <v>6.8</v>
      </c>
      <c r="E135" s="60">
        <f>VLOOKUP($M135,CornerStats!$A$3:$AE$998,11,FALSE)</f>
        <v>4.3499999999999996</v>
      </c>
      <c r="F135" s="60">
        <f>VLOOKUP($M135,CornerStats!$A$3:$AE$998,12,FALSE)</f>
        <v>3.3</v>
      </c>
      <c r="G135" s="57">
        <f>VLOOKUP($M135,CornerStats!$A$3:$AE$998,14,FALSE)</f>
        <v>0.65</v>
      </c>
      <c r="H135" s="57">
        <f>VLOOKUP($M135,CornerStats!$A$3:$AE$998,15,FALSE)</f>
        <v>0.7</v>
      </c>
      <c r="I135" s="57">
        <f>VLOOKUP($M135,CornerStats!$A$3:$AE$998,17,FALSE)</f>
        <v>0.5</v>
      </c>
      <c r="J135" s="57">
        <f>VLOOKUP($M135,CornerStats!$A$3:$AE$998,18,FALSE)</f>
        <v>0.6</v>
      </c>
      <c r="K135" s="57">
        <f>VLOOKUP($M135,CornerStats!$A$3:$AE$998,20,FALSE)</f>
        <v>0.7</v>
      </c>
      <c r="L135" s="57">
        <f>VLOOKUP($M135,CornerStats!$A$3:$AE$998,21,FALSE)</f>
        <v>0.7</v>
      </c>
      <c r="M135" s="53" t="str">
        <f>Fixtures!A131</f>
        <v>Guingamp</v>
      </c>
      <c r="N135" s="54">
        <f>Fixtures!D131</f>
        <v>43491</v>
      </c>
      <c r="O135" s="53" t="str">
        <f>Fixtures!B131</f>
        <v>Reims</v>
      </c>
      <c r="P135" s="51">
        <f>VLOOKUP($O135,CornerStats!$A$3:$AE$998,5,FALSE)</f>
        <v>10.142857142857142</v>
      </c>
      <c r="Q135" s="51">
        <f>VLOOKUP($O135,CornerStats!$A$3:$AE$998,7,FALSE)</f>
        <v>10.9</v>
      </c>
      <c r="R135" s="51">
        <f>VLOOKUP($O135,CornerStats!$A$3:$AE$998,8,FALSE)</f>
        <v>4.4285714285714288</v>
      </c>
      <c r="S135" s="51">
        <f>VLOOKUP($O135,CornerStats!$A$3:$AE$998,10,FALSE)</f>
        <v>2.9</v>
      </c>
      <c r="T135" s="60">
        <f>VLOOKUP($O135,CornerStats!$A$3:$AE$998,11,FALSE)</f>
        <v>5.7142857142857144</v>
      </c>
      <c r="U135" s="60">
        <f>VLOOKUP($O135,CornerStats!$A$3:$AE$998,13,FALSE)</f>
        <v>8</v>
      </c>
      <c r="V135" s="57">
        <f>VLOOKUP($O135,CornerStats!$A$3:$AE$998,14,FALSE)</f>
        <v>0.7142857142857143</v>
      </c>
      <c r="W135" s="57">
        <f>VLOOKUP($O135,CornerStats!$A$3:$AE$998,16,FALSE)</f>
        <v>0.8</v>
      </c>
      <c r="X135" s="57">
        <f>VLOOKUP($O135,CornerStats!$A$3:$AE$998,17,FALSE)</f>
        <v>0.47619047619047616</v>
      </c>
      <c r="Y135" s="57">
        <f>VLOOKUP($O135,CornerStats!$A$3:$AE$998,19,FALSE)</f>
        <v>0.6</v>
      </c>
      <c r="Z135" s="57">
        <f>VLOOKUP($O135,CornerStats!$A$3:$AE$998,20,FALSE)</f>
        <v>0.5714285714285714</v>
      </c>
      <c r="AA135" s="57">
        <f>VLOOKUP($O135,CornerStats!$A$3:$AE$998,22,FALSE)</f>
        <v>0.5</v>
      </c>
    </row>
    <row r="136" spans="1:27" ht="14.4" hidden="1" thickTop="1" x14ac:dyDescent="0.3">
      <c r="A136" s="51">
        <f>VLOOKUP($M136,CornerStats!$A$3:$AE$998,5,FALSE)</f>
        <v>10</v>
      </c>
      <c r="B136" s="51">
        <f>VLOOKUP($M136,CornerStats!$A$3:$AE$998,6,FALSE)</f>
        <v>10.199999999999999</v>
      </c>
      <c r="C136" s="51">
        <f>VLOOKUP($M136,CornerStats!$A$3:$AE$998,8,FALSE)</f>
        <v>4.8499999999999996</v>
      </c>
      <c r="D136" s="51">
        <f>VLOOKUP($M136,CornerStats!$A$3:$AE$998,9,FALSE)</f>
        <v>6.1</v>
      </c>
      <c r="E136" s="60">
        <f>VLOOKUP($M136,CornerStats!$A$3:$AE$998,11,FALSE)</f>
        <v>5.15</v>
      </c>
      <c r="F136" s="60">
        <f>VLOOKUP($M136,CornerStats!$A$3:$AE$998,12,FALSE)</f>
        <v>4.0999999999999996</v>
      </c>
      <c r="G136" s="57">
        <f>VLOOKUP($M136,CornerStats!$A$3:$AE$998,14,FALSE)</f>
        <v>0.65</v>
      </c>
      <c r="H136" s="57">
        <f>VLOOKUP($M136,CornerStats!$A$3:$AE$998,15,FALSE)</f>
        <v>0.6</v>
      </c>
      <c r="I136" s="57">
        <f>VLOOKUP($M136,CornerStats!$A$3:$AE$998,17,FALSE)</f>
        <v>0.35</v>
      </c>
      <c r="J136" s="57">
        <f>VLOOKUP($M136,CornerStats!$A$3:$AE$998,18,FALSE)</f>
        <v>0.4</v>
      </c>
      <c r="K136" s="57">
        <f>VLOOKUP($M136,CornerStats!$A$3:$AE$998,20,FALSE)</f>
        <v>0.65</v>
      </c>
      <c r="L136" s="57">
        <f>VLOOKUP($M136,CornerStats!$A$3:$AE$998,21,FALSE)</f>
        <v>0.6</v>
      </c>
      <c r="M136" s="53" t="str">
        <f>Fixtures!A132</f>
        <v>Nantes</v>
      </c>
      <c r="N136" s="54">
        <f>Fixtures!D132</f>
        <v>43491</v>
      </c>
      <c r="O136" s="53" t="str">
        <f>Fixtures!B132</f>
        <v>Saint-Étienne</v>
      </c>
      <c r="P136" s="51">
        <f>VLOOKUP($O136,CornerStats!$A$3:$AE$998,5,FALSE)</f>
        <v>10.45</v>
      </c>
      <c r="Q136" s="51">
        <f>VLOOKUP($O136,CornerStats!$A$3:$AE$998,7,FALSE)</f>
        <v>10.1</v>
      </c>
      <c r="R136" s="51">
        <f>VLOOKUP($O136,CornerStats!$A$3:$AE$998,8,FALSE)</f>
        <v>5.6</v>
      </c>
      <c r="S136" s="51">
        <f>VLOOKUP($O136,CornerStats!$A$3:$AE$998,10,FALSE)</f>
        <v>4.4000000000000004</v>
      </c>
      <c r="T136" s="60">
        <f>VLOOKUP($O136,CornerStats!$A$3:$AE$998,11,FALSE)</f>
        <v>4.8499999999999996</v>
      </c>
      <c r="U136" s="60">
        <f>VLOOKUP($O136,CornerStats!$A$3:$AE$998,13,FALSE)</f>
        <v>5.7</v>
      </c>
      <c r="V136" s="57">
        <f>VLOOKUP($O136,CornerStats!$A$3:$AE$998,14,FALSE)</f>
        <v>0.75</v>
      </c>
      <c r="W136" s="57">
        <f>VLOOKUP($O136,CornerStats!$A$3:$AE$998,16,FALSE)</f>
        <v>0.8</v>
      </c>
      <c r="X136" s="57">
        <f>VLOOKUP($O136,CornerStats!$A$3:$AE$998,17,FALSE)</f>
        <v>0.5</v>
      </c>
      <c r="Y136" s="57">
        <f>VLOOKUP($O136,CornerStats!$A$3:$AE$998,19,FALSE)</f>
        <v>0.5</v>
      </c>
      <c r="Z136" s="57">
        <f>VLOOKUP($O136,CornerStats!$A$3:$AE$998,20,FALSE)</f>
        <v>0.65</v>
      </c>
      <c r="AA136" s="57">
        <f>VLOOKUP($O136,CornerStats!$A$3:$AE$998,22,FALSE)</f>
        <v>0.7</v>
      </c>
    </row>
    <row r="137" spans="1:27" ht="14.4" hidden="1" thickTop="1" x14ac:dyDescent="0.3">
      <c r="A137" s="51">
        <f>VLOOKUP($M137,CornerStats!$A$3:$AE$998,5,FALSE)</f>
        <v>10.047619047619047</v>
      </c>
      <c r="B137" s="51">
        <f>VLOOKUP($M137,CornerStats!$A$3:$AE$998,6,FALSE)</f>
        <v>10</v>
      </c>
      <c r="C137" s="51">
        <f>VLOOKUP($M137,CornerStats!$A$3:$AE$998,8,FALSE)</f>
        <v>4.8571428571428568</v>
      </c>
      <c r="D137" s="51">
        <f>VLOOKUP($M137,CornerStats!$A$3:$AE$998,9,FALSE)</f>
        <v>5</v>
      </c>
      <c r="E137" s="60">
        <f>VLOOKUP($M137,CornerStats!$A$3:$AE$998,11,FALSE)</f>
        <v>5.1904761904761907</v>
      </c>
      <c r="F137" s="60">
        <f>VLOOKUP($M137,CornerStats!$A$3:$AE$998,12,FALSE)</f>
        <v>5</v>
      </c>
      <c r="G137" s="57">
        <f>VLOOKUP($M137,CornerStats!$A$3:$AE$998,14,FALSE)</f>
        <v>0.66666666666666663</v>
      </c>
      <c r="H137" s="57">
        <f>VLOOKUP($M137,CornerStats!$A$3:$AE$998,15,FALSE)</f>
        <v>0.7</v>
      </c>
      <c r="I137" s="57">
        <f>VLOOKUP($M137,CornerStats!$A$3:$AE$998,17,FALSE)</f>
        <v>0.42857142857142855</v>
      </c>
      <c r="J137" s="57">
        <f>VLOOKUP($M137,CornerStats!$A$3:$AE$998,18,FALSE)</f>
        <v>0.4</v>
      </c>
      <c r="K137" s="57">
        <f>VLOOKUP($M137,CornerStats!$A$3:$AE$998,20,FALSE)</f>
        <v>0.61904761904761907</v>
      </c>
      <c r="L137" s="57">
        <f>VLOOKUP($M137,CornerStats!$A$3:$AE$998,21,FALSE)</f>
        <v>0.6</v>
      </c>
      <c r="M137" s="53" t="str">
        <f>Fixtures!A133</f>
        <v>Nice</v>
      </c>
      <c r="N137" s="54">
        <f>Fixtures!D133</f>
        <v>43491</v>
      </c>
      <c r="O137" s="53" t="str">
        <f>Fixtures!B133</f>
        <v>Nîmes</v>
      </c>
      <c r="P137" s="51">
        <f>VLOOKUP($O137,CornerStats!$A$3:$AE$998,5,FALSE)</f>
        <v>9.1999999999999993</v>
      </c>
      <c r="Q137" s="51">
        <f>VLOOKUP($O137,CornerStats!$A$3:$AE$998,7,FALSE)</f>
        <v>9.1999999999999993</v>
      </c>
      <c r="R137" s="51">
        <f>VLOOKUP($O137,CornerStats!$A$3:$AE$998,8,FALSE)</f>
        <v>5.05</v>
      </c>
      <c r="S137" s="51">
        <f>VLOOKUP($O137,CornerStats!$A$3:$AE$998,10,FALSE)</f>
        <v>4.4000000000000004</v>
      </c>
      <c r="T137" s="60">
        <f>VLOOKUP($O137,CornerStats!$A$3:$AE$998,11,FALSE)</f>
        <v>4.1500000000000004</v>
      </c>
      <c r="U137" s="60">
        <f>VLOOKUP($O137,CornerStats!$A$3:$AE$998,13,FALSE)</f>
        <v>4.8</v>
      </c>
      <c r="V137" s="57">
        <f>VLOOKUP($O137,CornerStats!$A$3:$AE$998,14,FALSE)</f>
        <v>0.6</v>
      </c>
      <c r="W137" s="57">
        <f>VLOOKUP($O137,CornerStats!$A$3:$AE$998,16,FALSE)</f>
        <v>0.6</v>
      </c>
      <c r="X137" s="57">
        <f>VLOOKUP($O137,CornerStats!$A$3:$AE$998,17,FALSE)</f>
        <v>0.25</v>
      </c>
      <c r="Y137" s="57">
        <f>VLOOKUP($O137,CornerStats!$A$3:$AE$998,19,FALSE)</f>
        <v>0.3</v>
      </c>
      <c r="Z137" s="57">
        <f>VLOOKUP($O137,CornerStats!$A$3:$AE$998,20,FALSE)</f>
        <v>0.85</v>
      </c>
      <c r="AA137" s="57">
        <f>VLOOKUP($O137,CornerStats!$A$3:$AE$998,22,FALSE)</f>
        <v>0.8</v>
      </c>
    </row>
    <row r="138" spans="1:27" ht="14.4" hidden="1" thickTop="1" x14ac:dyDescent="0.3">
      <c r="A138" s="51">
        <f>VLOOKUP($M138,CornerStats!$A$3:$AE$998,5,FALSE)</f>
        <v>9.2857142857142865</v>
      </c>
      <c r="B138" s="51">
        <f>VLOOKUP($M138,CornerStats!$A$3:$AE$998,6,FALSE)</f>
        <v>9</v>
      </c>
      <c r="C138" s="51">
        <f>VLOOKUP($M138,CornerStats!$A$3:$AE$998,8,FALSE)</f>
        <v>4.1428571428571432</v>
      </c>
      <c r="D138" s="51">
        <f>VLOOKUP($M138,CornerStats!$A$3:$AE$998,9,FALSE)</f>
        <v>4.3</v>
      </c>
      <c r="E138" s="60">
        <f>VLOOKUP($M138,CornerStats!$A$3:$AE$998,11,FALSE)</f>
        <v>5.1428571428571432</v>
      </c>
      <c r="F138" s="60">
        <f>VLOOKUP($M138,CornerStats!$A$3:$AE$998,12,FALSE)</f>
        <v>4.7</v>
      </c>
      <c r="G138" s="57">
        <f>VLOOKUP($M138,CornerStats!$A$3:$AE$998,14,FALSE)</f>
        <v>0.66666666666666663</v>
      </c>
      <c r="H138" s="57">
        <f>VLOOKUP($M138,CornerStats!$A$3:$AE$998,15,FALSE)</f>
        <v>0.6</v>
      </c>
      <c r="I138" s="57">
        <f>VLOOKUP($M138,CornerStats!$A$3:$AE$998,17,FALSE)</f>
        <v>0.38095238095238093</v>
      </c>
      <c r="J138" s="57">
        <f>VLOOKUP($M138,CornerStats!$A$3:$AE$998,18,FALSE)</f>
        <v>0.4</v>
      </c>
      <c r="K138" s="57">
        <f>VLOOKUP($M138,CornerStats!$A$3:$AE$998,20,FALSE)</f>
        <v>0.7142857142857143</v>
      </c>
      <c r="L138" s="57">
        <f>VLOOKUP($M138,CornerStats!$A$3:$AE$998,21,FALSE)</f>
        <v>0.6</v>
      </c>
      <c r="M138" s="53" t="str">
        <f>Fixtures!A134</f>
        <v>Strasbourg</v>
      </c>
      <c r="N138" s="54">
        <f>Fixtures!D134</f>
        <v>43491</v>
      </c>
      <c r="O138" s="53" t="str">
        <f>Fixtures!B134</f>
        <v>Bordeaux</v>
      </c>
      <c r="P138" s="51">
        <f>VLOOKUP($O138,CornerStats!$A$3:$AE$998,5,FALSE)</f>
        <v>9.7368421052631575</v>
      </c>
      <c r="Q138" s="51">
        <f>VLOOKUP($O138,CornerStats!$A$3:$AE$998,7,FALSE)</f>
        <v>9.4444444444444446</v>
      </c>
      <c r="R138" s="51">
        <f>VLOOKUP($O138,CornerStats!$A$3:$AE$998,8,FALSE)</f>
        <v>4.3157894736842106</v>
      </c>
      <c r="S138" s="51">
        <f>VLOOKUP($O138,CornerStats!$A$3:$AE$998,10,FALSE)</f>
        <v>4.2222222222222223</v>
      </c>
      <c r="T138" s="60">
        <f>VLOOKUP($O138,CornerStats!$A$3:$AE$998,11,FALSE)</f>
        <v>5.4210526315789478</v>
      </c>
      <c r="U138" s="60">
        <f>VLOOKUP($O138,CornerStats!$A$3:$AE$998,13,FALSE)</f>
        <v>5.2222222222222223</v>
      </c>
      <c r="V138" s="57">
        <f>VLOOKUP($O138,CornerStats!$A$3:$AE$998,14,FALSE)</f>
        <v>0.68421052631578949</v>
      </c>
      <c r="W138" s="57">
        <f>VLOOKUP($O138,CornerStats!$A$3:$AE$998,16,FALSE)</f>
        <v>0.66666666666666663</v>
      </c>
      <c r="X138" s="57">
        <f>VLOOKUP($O138,CornerStats!$A$3:$AE$998,17,FALSE)</f>
        <v>0.36842105263157893</v>
      </c>
      <c r="Y138" s="57">
        <f>VLOOKUP($O138,CornerStats!$A$3:$AE$998,19,FALSE)</f>
        <v>0.33333333333333331</v>
      </c>
      <c r="Z138" s="57">
        <f>VLOOKUP($O138,CornerStats!$A$3:$AE$998,20,FALSE)</f>
        <v>0.73684210526315785</v>
      </c>
      <c r="AA138" s="57">
        <f>VLOOKUP($O138,CornerStats!$A$3:$AE$998,22,FALSE)</f>
        <v>0.77777777777777779</v>
      </c>
    </row>
    <row r="139" spans="1:27" ht="14.4" thickTop="1" x14ac:dyDescent="0.3">
      <c r="A139" s="51">
        <f>VLOOKUP($M139,CornerStats!$A$3:$AE$998,5,FALSE)</f>
        <v>9.9444444444444446</v>
      </c>
      <c r="B139" s="51">
        <f>VLOOKUP($M139,CornerStats!$A$3:$AE$998,6,FALSE)</f>
        <v>9.7777777777777786</v>
      </c>
      <c r="C139" s="51">
        <f>VLOOKUP($M139,CornerStats!$A$3:$AE$998,8,FALSE)</f>
        <v>4.9444444444444446</v>
      </c>
      <c r="D139" s="51">
        <f>VLOOKUP($M139,CornerStats!$A$3:$AE$998,9,FALSE)</f>
        <v>5</v>
      </c>
      <c r="E139" s="60">
        <f>VLOOKUP($M139,CornerStats!$A$3:$AE$998,11,FALSE)</f>
        <v>5</v>
      </c>
      <c r="F139" s="60">
        <f>VLOOKUP($M139,CornerStats!$A$3:$AE$998,12,FALSE)</f>
        <v>4.7777777777777777</v>
      </c>
      <c r="G139" s="57">
        <f>VLOOKUP($M139,CornerStats!$A$3:$AE$998,14,FALSE)</f>
        <v>0.55555555555555558</v>
      </c>
      <c r="H139" s="57">
        <f>VLOOKUP($M139,CornerStats!$A$3:$AE$998,15,FALSE)</f>
        <v>0.55555555555555558</v>
      </c>
      <c r="I139" s="57">
        <f>VLOOKUP($M139,CornerStats!$A$3:$AE$998,17,FALSE)</f>
        <v>0.44444444444444442</v>
      </c>
      <c r="J139" s="57">
        <f>VLOOKUP($M139,CornerStats!$A$3:$AE$998,18,FALSE)</f>
        <v>0.33333333333333331</v>
      </c>
      <c r="K139" s="57">
        <f>VLOOKUP($M139,CornerStats!$A$3:$AE$998,20,FALSE)</f>
        <v>0.61111111111111116</v>
      </c>
      <c r="L139" s="57">
        <f>VLOOKUP($M139,CornerStats!$A$3:$AE$998,21,FALSE)</f>
        <v>0.66666666666666663</v>
      </c>
      <c r="M139" s="53" t="str">
        <f>Fixtures!A135</f>
        <v>Borussia Dortmund</v>
      </c>
      <c r="N139" s="54">
        <f>Fixtures!D135</f>
        <v>43491</v>
      </c>
      <c r="O139" s="53" t="str">
        <f>Fixtures!B135</f>
        <v>Hannover 96</v>
      </c>
      <c r="P139" s="51">
        <f>VLOOKUP($O139,CornerStats!$A$3:$AE$998,5,FALSE)</f>
        <v>9.6470588235294112</v>
      </c>
      <c r="Q139" s="51">
        <f>VLOOKUP($O139,CornerStats!$A$3:$AE$998,7,FALSE)</f>
        <v>9.2222222222222214</v>
      </c>
      <c r="R139" s="51">
        <f>VLOOKUP($O139,CornerStats!$A$3:$AE$998,8,FALSE)</f>
        <v>4.3529411764705879</v>
      </c>
      <c r="S139" s="51">
        <f>VLOOKUP($O139,CornerStats!$A$3:$AE$998,10,FALSE)</f>
        <v>3.8888888888888888</v>
      </c>
      <c r="T139" s="60">
        <f>VLOOKUP($O139,CornerStats!$A$3:$AE$998,11,FALSE)</f>
        <v>5.2941176470588234</v>
      </c>
      <c r="U139" s="60">
        <f>VLOOKUP($O139,CornerStats!$A$3:$AE$998,13,FALSE)</f>
        <v>5.333333333333333</v>
      </c>
      <c r="V139" s="57">
        <f>VLOOKUP($O139,CornerStats!$A$3:$AE$998,14,FALSE)</f>
        <v>0.6470588235294118</v>
      </c>
      <c r="W139" s="57">
        <f>VLOOKUP($O139,CornerStats!$A$3:$AE$998,16,FALSE)</f>
        <v>0.55555555555555558</v>
      </c>
      <c r="X139" s="57">
        <f>VLOOKUP($O139,CornerStats!$A$3:$AE$998,17,FALSE)</f>
        <v>0.35294117647058826</v>
      </c>
      <c r="Y139" s="57">
        <f>VLOOKUP($O139,CornerStats!$A$3:$AE$998,19,FALSE)</f>
        <v>0.33333333333333331</v>
      </c>
      <c r="Z139" s="57">
        <f>VLOOKUP($O139,CornerStats!$A$3:$AE$998,20,FALSE)</f>
        <v>0.58823529411764708</v>
      </c>
      <c r="AA139" s="57">
        <f>VLOOKUP($O139,CornerStats!$A$3:$AE$998,22,FALSE)</f>
        <v>0.55555555555555558</v>
      </c>
    </row>
    <row r="140" spans="1:27" x14ac:dyDescent="0.3">
      <c r="A140" s="51">
        <f>VLOOKUP($M140,CornerStats!$A$3:$AE$998,5,FALSE)</f>
        <v>11.117647058823529</v>
      </c>
      <c r="B140" s="51">
        <f>VLOOKUP($M140,CornerStats!$A$3:$AE$998,6,FALSE)</f>
        <v>12.142857142857142</v>
      </c>
      <c r="C140" s="51">
        <f>VLOOKUP($M140,CornerStats!$A$3:$AE$998,8,FALSE)</f>
        <v>5.2352941176470589</v>
      </c>
      <c r="D140" s="51">
        <f>VLOOKUP($M140,CornerStats!$A$3:$AE$998,9,FALSE)</f>
        <v>6.5714285714285712</v>
      </c>
      <c r="E140" s="60">
        <f>VLOOKUP($M140,CornerStats!$A$3:$AE$998,11,FALSE)</f>
        <v>5.882352941176471</v>
      </c>
      <c r="F140" s="60">
        <f>VLOOKUP($M140,CornerStats!$A$3:$AE$998,12,FALSE)</f>
        <v>5.5714285714285712</v>
      </c>
      <c r="G140" s="57">
        <f>VLOOKUP($M140,CornerStats!$A$3:$AE$998,14,FALSE)</f>
        <v>0.82352941176470584</v>
      </c>
      <c r="H140" s="57">
        <f>VLOOKUP($M140,CornerStats!$A$3:$AE$998,15,FALSE)</f>
        <v>1</v>
      </c>
      <c r="I140" s="57">
        <f>VLOOKUP($M140,CornerStats!$A$3:$AE$998,17,FALSE)</f>
        <v>0.58823529411764708</v>
      </c>
      <c r="J140" s="57">
        <f>VLOOKUP($M140,CornerStats!$A$3:$AE$998,18,FALSE)</f>
        <v>0.7142857142857143</v>
      </c>
      <c r="K140" s="57">
        <f>VLOOKUP($M140,CornerStats!$A$3:$AE$998,20,FALSE)</f>
        <v>0.47058823529411764</v>
      </c>
      <c r="L140" s="57">
        <f>VLOOKUP($M140,CornerStats!$A$3:$AE$998,21,FALSE)</f>
        <v>0.42857142857142855</v>
      </c>
      <c r="M140" s="53" t="str">
        <f>Fixtures!A136</f>
        <v>Borussia M'gladbach</v>
      </c>
      <c r="N140" s="54">
        <f>Fixtures!D136</f>
        <v>43491</v>
      </c>
      <c r="O140" s="53" t="str">
        <f>Fixtures!B136</f>
        <v>Augsburg</v>
      </c>
      <c r="P140" s="51">
        <f>VLOOKUP($O140,CornerStats!$A$3:$AE$998,5,FALSE)</f>
        <v>9.8235294117647065</v>
      </c>
      <c r="Q140" s="51">
        <f>VLOOKUP($O140,CornerStats!$A$3:$AE$998,7,FALSE)</f>
        <v>10.111111111111111</v>
      </c>
      <c r="R140" s="51">
        <f>VLOOKUP($O140,CornerStats!$A$3:$AE$998,8,FALSE)</f>
        <v>5.0588235294117645</v>
      </c>
      <c r="S140" s="51">
        <f>VLOOKUP($O140,CornerStats!$A$3:$AE$998,10,FALSE)</f>
        <v>4.5555555555555554</v>
      </c>
      <c r="T140" s="60">
        <f>VLOOKUP($O140,CornerStats!$A$3:$AE$998,11,FALSE)</f>
        <v>4.7647058823529411</v>
      </c>
      <c r="U140" s="60">
        <f>VLOOKUP($O140,CornerStats!$A$3:$AE$998,13,FALSE)</f>
        <v>5.5555555555555554</v>
      </c>
      <c r="V140" s="57">
        <f>VLOOKUP($O140,CornerStats!$A$3:$AE$998,14,FALSE)</f>
        <v>0.6470588235294118</v>
      </c>
      <c r="W140" s="57">
        <f>VLOOKUP($O140,CornerStats!$A$3:$AE$998,16,FALSE)</f>
        <v>0.77777777777777779</v>
      </c>
      <c r="X140" s="57">
        <f>VLOOKUP($O140,CornerStats!$A$3:$AE$998,17,FALSE)</f>
        <v>0.52941176470588236</v>
      </c>
      <c r="Y140" s="57">
        <f>VLOOKUP($O140,CornerStats!$A$3:$AE$998,19,FALSE)</f>
        <v>0.55555555555555558</v>
      </c>
      <c r="Z140" s="57">
        <f>VLOOKUP($O140,CornerStats!$A$3:$AE$998,20,FALSE)</f>
        <v>0.58823529411764708</v>
      </c>
      <c r="AA140" s="57">
        <f>VLOOKUP($O140,CornerStats!$A$3:$AE$998,22,FALSE)</f>
        <v>0.55555555555555558</v>
      </c>
    </row>
    <row r="141" spans="1:27" x14ac:dyDescent="0.3">
      <c r="A141" s="51">
        <f>VLOOKUP($M141,CornerStats!$A$3:$AE$998,5,FALSE)</f>
        <v>10.388888888888889</v>
      </c>
      <c r="B141" s="51">
        <f>VLOOKUP($M141,CornerStats!$A$3:$AE$998,6,FALSE)</f>
        <v>10.333333333333334</v>
      </c>
      <c r="C141" s="51">
        <f>VLOOKUP($M141,CornerStats!$A$3:$AE$998,8,FALSE)</f>
        <v>5.2222222222222223</v>
      </c>
      <c r="D141" s="51">
        <f>VLOOKUP($M141,CornerStats!$A$3:$AE$998,9,FALSE)</f>
        <v>5.2222222222222223</v>
      </c>
      <c r="E141" s="60">
        <f>VLOOKUP($M141,CornerStats!$A$3:$AE$998,11,FALSE)</f>
        <v>5.166666666666667</v>
      </c>
      <c r="F141" s="60">
        <f>VLOOKUP($M141,CornerStats!$A$3:$AE$998,12,FALSE)</f>
        <v>5.1111111111111107</v>
      </c>
      <c r="G141" s="57">
        <f>VLOOKUP($M141,CornerStats!$A$3:$AE$998,14,FALSE)</f>
        <v>0.72222222222222221</v>
      </c>
      <c r="H141" s="57">
        <f>VLOOKUP($M141,CornerStats!$A$3:$AE$998,15,FALSE)</f>
        <v>0.77777777777777779</v>
      </c>
      <c r="I141" s="57">
        <f>VLOOKUP($M141,CornerStats!$A$3:$AE$998,17,FALSE)</f>
        <v>0.55555555555555558</v>
      </c>
      <c r="J141" s="57">
        <f>VLOOKUP($M141,CornerStats!$A$3:$AE$998,18,FALSE)</f>
        <v>0.55555555555555558</v>
      </c>
      <c r="K141" s="57">
        <f>VLOOKUP($M141,CornerStats!$A$3:$AE$998,20,FALSE)</f>
        <v>0.61111111111111116</v>
      </c>
      <c r="L141" s="57">
        <f>VLOOKUP($M141,CornerStats!$A$3:$AE$998,21,FALSE)</f>
        <v>0.55555555555555558</v>
      </c>
      <c r="M141" s="53" t="str">
        <f>Fixtures!A137</f>
        <v>Werder Bremen</v>
      </c>
      <c r="N141" s="54">
        <f>Fixtures!D137</f>
        <v>43491</v>
      </c>
      <c r="O141" s="53" t="str">
        <f>Fixtures!B137</f>
        <v>Eintracht Frankfurt</v>
      </c>
      <c r="P141" s="51">
        <f>VLOOKUP($O141,CornerStats!$A$3:$AE$998,5,FALSE)</f>
        <v>9.875</v>
      </c>
      <c r="Q141" s="51">
        <f>VLOOKUP($O141,CornerStats!$A$3:$AE$998,7,FALSE)</f>
        <v>10.625</v>
      </c>
      <c r="R141" s="51">
        <f>VLOOKUP($O141,CornerStats!$A$3:$AE$998,8,FALSE)</f>
        <v>5</v>
      </c>
      <c r="S141" s="51">
        <f>VLOOKUP($O141,CornerStats!$A$3:$AE$998,10,FALSE)</f>
        <v>4.125</v>
      </c>
      <c r="T141" s="60">
        <f>VLOOKUP($O141,CornerStats!$A$3:$AE$998,11,FALSE)</f>
        <v>4.875</v>
      </c>
      <c r="U141" s="60">
        <f>VLOOKUP($O141,CornerStats!$A$3:$AE$998,13,FALSE)</f>
        <v>6.5</v>
      </c>
      <c r="V141" s="57">
        <f>VLOOKUP($O141,CornerStats!$A$3:$AE$998,14,FALSE)</f>
        <v>0.5625</v>
      </c>
      <c r="W141" s="57">
        <f>VLOOKUP($O141,CornerStats!$A$3:$AE$998,16,FALSE)</f>
        <v>0.625</v>
      </c>
      <c r="X141" s="57">
        <f>VLOOKUP($O141,CornerStats!$A$3:$AE$998,17,FALSE)</f>
        <v>0.4375</v>
      </c>
      <c r="Y141" s="57">
        <f>VLOOKUP($O141,CornerStats!$A$3:$AE$998,19,FALSE)</f>
        <v>0.5</v>
      </c>
      <c r="Z141" s="57">
        <f>VLOOKUP($O141,CornerStats!$A$3:$AE$998,20,FALSE)</f>
        <v>0.625</v>
      </c>
      <c r="AA141" s="57">
        <f>VLOOKUP($O141,CornerStats!$A$3:$AE$998,22,FALSE)</f>
        <v>0.5</v>
      </c>
    </row>
    <row r="142" spans="1:27" x14ac:dyDescent="0.3">
      <c r="A142" s="51">
        <f>VLOOKUP($M142,CornerStats!$A$3:$AE$998,5,FALSE)</f>
        <v>10.294117647058824</v>
      </c>
      <c r="B142" s="51">
        <f>VLOOKUP($M142,CornerStats!$A$3:$AE$998,6,FALSE)</f>
        <v>9.5555555555555554</v>
      </c>
      <c r="C142" s="51">
        <f>VLOOKUP($M142,CornerStats!$A$3:$AE$998,8,FALSE)</f>
        <v>3.8823529411764706</v>
      </c>
      <c r="D142" s="51">
        <f>VLOOKUP($M142,CornerStats!$A$3:$AE$998,9,FALSE)</f>
        <v>4</v>
      </c>
      <c r="E142" s="60">
        <f>VLOOKUP($M142,CornerStats!$A$3:$AE$998,11,FALSE)</f>
        <v>6.4117647058823533</v>
      </c>
      <c r="F142" s="60">
        <f>VLOOKUP($M142,CornerStats!$A$3:$AE$998,12,FALSE)</f>
        <v>5.5555555555555554</v>
      </c>
      <c r="G142" s="57">
        <f>VLOOKUP($M142,CornerStats!$A$3:$AE$998,14,FALSE)</f>
        <v>0.58823529411764708</v>
      </c>
      <c r="H142" s="57">
        <f>VLOOKUP($M142,CornerStats!$A$3:$AE$998,15,FALSE)</f>
        <v>0.44444444444444442</v>
      </c>
      <c r="I142" s="57">
        <f>VLOOKUP($M142,CornerStats!$A$3:$AE$998,17,FALSE)</f>
        <v>0.41176470588235292</v>
      </c>
      <c r="J142" s="57">
        <f>VLOOKUP($M142,CornerStats!$A$3:$AE$998,18,FALSE)</f>
        <v>0.33333333333333331</v>
      </c>
      <c r="K142" s="57">
        <f>VLOOKUP($M142,CornerStats!$A$3:$AE$998,20,FALSE)</f>
        <v>0.6470588235294118</v>
      </c>
      <c r="L142" s="57">
        <f>VLOOKUP($M142,CornerStats!$A$3:$AE$998,21,FALSE)</f>
        <v>0.66666666666666663</v>
      </c>
      <c r="M142" s="53" t="str">
        <f>Fixtures!A138</f>
        <v>Freiburg</v>
      </c>
      <c r="N142" s="54">
        <f>Fixtures!D138</f>
        <v>43491</v>
      </c>
      <c r="O142" s="53" t="str">
        <f>Fixtures!B138</f>
        <v>Hoffenheim</v>
      </c>
      <c r="P142" s="51">
        <f>VLOOKUP($O142,CornerStats!$A$3:$AE$998,5,FALSE)</f>
        <v>9.9411764705882355</v>
      </c>
      <c r="Q142" s="51">
        <f>VLOOKUP($O142,CornerStats!$A$3:$AE$998,7,FALSE)</f>
        <v>10.142857142857142</v>
      </c>
      <c r="R142" s="51">
        <f>VLOOKUP($O142,CornerStats!$A$3:$AE$998,8,FALSE)</f>
        <v>5.1764705882352944</v>
      </c>
      <c r="S142" s="51">
        <f>VLOOKUP($O142,CornerStats!$A$3:$AE$998,10,FALSE)</f>
        <v>5</v>
      </c>
      <c r="T142" s="60">
        <f>VLOOKUP($O142,CornerStats!$A$3:$AE$998,11,FALSE)</f>
        <v>4.7647058823529411</v>
      </c>
      <c r="U142" s="60">
        <f>VLOOKUP($O142,CornerStats!$A$3:$AE$998,13,FALSE)</f>
        <v>5.1428571428571432</v>
      </c>
      <c r="V142" s="57">
        <f>VLOOKUP($O142,CornerStats!$A$3:$AE$998,14,FALSE)</f>
        <v>0.70588235294117652</v>
      </c>
      <c r="W142" s="57">
        <f>VLOOKUP($O142,CornerStats!$A$3:$AE$998,16,FALSE)</f>
        <v>0.8571428571428571</v>
      </c>
      <c r="X142" s="57">
        <f>VLOOKUP($O142,CornerStats!$A$3:$AE$998,17,FALSE)</f>
        <v>0.35294117647058826</v>
      </c>
      <c r="Y142" s="57">
        <f>VLOOKUP($O142,CornerStats!$A$3:$AE$998,19,FALSE)</f>
        <v>0.2857142857142857</v>
      </c>
      <c r="Z142" s="57">
        <f>VLOOKUP($O142,CornerStats!$A$3:$AE$998,20,FALSE)</f>
        <v>0.70588235294117652</v>
      </c>
      <c r="AA142" s="57">
        <f>VLOOKUP($O142,CornerStats!$A$3:$AE$998,22,FALSE)</f>
        <v>0.7142857142857143</v>
      </c>
    </row>
    <row r="143" spans="1:27" x14ac:dyDescent="0.3">
      <c r="A143" s="51">
        <f>VLOOKUP($M143,CornerStats!$A$3:$AE$998,5,FALSE)</f>
        <v>10.055555555555555</v>
      </c>
      <c r="B143" s="51">
        <f>VLOOKUP($M143,CornerStats!$A$3:$AE$998,6,FALSE)</f>
        <v>9.8888888888888893</v>
      </c>
      <c r="C143" s="51">
        <f>VLOOKUP($M143,CornerStats!$A$3:$AE$998,8,FALSE)</f>
        <v>4.3888888888888893</v>
      </c>
      <c r="D143" s="51">
        <f>VLOOKUP($M143,CornerStats!$A$3:$AE$998,9,FALSE)</f>
        <v>4.8888888888888893</v>
      </c>
      <c r="E143" s="60">
        <f>VLOOKUP($M143,CornerStats!$A$3:$AE$998,11,FALSE)</f>
        <v>5.666666666666667</v>
      </c>
      <c r="F143" s="60">
        <f>VLOOKUP($M143,CornerStats!$A$3:$AE$998,12,FALSE)</f>
        <v>5</v>
      </c>
      <c r="G143" s="57">
        <f>VLOOKUP($M143,CornerStats!$A$3:$AE$998,14,FALSE)</f>
        <v>0.77777777777777779</v>
      </c>
      <c r="H143" s="57">
        <f>VLOOKUP($M143,CornerStats!$A$3:$AE$998,15,FALSE)</f>
        <v>0.88888888888888884</v>
      </c>
      <c r="I143" s="57">
        <f>VLOOKUP($M143,CornerStats!$A$3:$AE$998,17,FALSE)</f>
        <v>0.3888888888888889</v>
      </c>
      <c r="J143" s="57">
        <f>VLOOKUP($M143,CornerStats!$A$3:$AE$998,18,FALSE)</f>
        <v>0.33333333333333331</v>
      </c>
      <c r="K143" s="57">
        <f>VLOOKUP($M143,CornerStats!$A$3:$AE$998,20,FALSE)</f>
        <v>0.77777777777777779</v>
      </c>
      <c r="L143" s="57">
        <f>VLOOKUP($M143,CornerStats!$A$3:$AE$998,21,FALSE)</f>
        <v>0.88888888888888884</v>
      </c>
      <c r="M143" s="53" t="str">
        <f>Fixtures!A139</f>
        <v>Mainz 05</v>
      </c>
      <c r="N143" s="54">
        <f>Fixtures!D139</f>
        <v>43491</v>
      </c>
      <c r="O143" s="53" t="str">
        <f>Fixtures!B139</f>
        <v>Nürnberg</v>
      </c>
      <c r="P143" s="51">
        <f>VLOOKUP($O143,CornerStats!$A$3:$AE$998,5,FALSE)</f>
        <v>10.470588235294118</v>
      </c>
      <c r="Q143" s="51">
        <f>VLOOKUP($O143,CornerStats!$A$3:$AE$998,7,FALSE)</f>
        <v>10.625</v>
      </c>
      <c r="R143" s="51">
        <f>VLOOKUP($O143,CornerStats!$A$3:$AE$998,8,FALSE)</f>
        <v>4.9411764705882355</v>
      </c>
      <c r="S143" s="51">
        <f>VLOOKUP($O143,CornerStats!$A$3:$AE$998,10,FALSE)</f>
        <v>4.125</v>
      </c>
      <c r="T143" s="60">
        <f>VLOOKUP($O143,CornerStats!$A$3:$AE$998,11,FALSE)</f>
        <v>5.5294117647058822</v>
      </c>
      <c r="U143" s="60">
        <f>VLOOKUP($O143,CornerStats!$A$3:$AE$998,13,FALSE)</f>
        <v>6.5</v>
      </c>
      <c r="V143" s="57">
        <f>VLOOKUP($O143,CornerStats!$A$3:$AE$998,14,FALSE)</f>
        <v>0.76470588235294112</v>
      </c>
      <c r="W143" s="57">
        <f>VLOOKUP($O143,CornerStats!$A$3:$AE$998,16,FALSE)</f>
        <v>0.875</v>
      </c>
      <c r="X143" s="57">
        <f>VLOOKUP($O143,CornerStats!$A$3:$AE$998,17,FALSE)</f>
        <v>0.52941176470588236</v>
      </c>
      <c r="Y143" s="57">
        <f>VLOOKUP($O143,CornerStats!$A$3:$AE$998,19,FALSE)</f>
        <v>0.625</v>
      </c>
      <c r="Z143" s="57">
        <f>VLOOKUP($O143,CornerStats!$A$3:$AE$998,20,FALSE)</f>
        <v>0.52941176470588236</v>
      </c>
      <c r="AA143" s="57">
        <f>VLOOKUP($O143,CornerStats!$A$3:$AE$998,22,FALSE)</f>
        <v>0.5</v>
      </c>
    </row>
    <row r="144" spans="1:27" hidden="1" x14ac:dyDescent="0.3">
      <c r="A144" s="51">
        <f>VLOOKUP($M144,CornerStats!$A$3:$AE$998,5,FALSE)</f>
        <v>11.176470588235293</v>
      </c>
      <c r="B144" s="51">
        <f>VLOOKUP($M144,CornerStats!$A$3:$AE$998,6,FALSE)</f>
        <v>11.666666666666666</v>
      </c>
      <c r="C144" s="51">
        <f>VLOOKUP($M144,CornerStats!$A$3:$AE$998,8,FALSE)</f>
        <v>5.2941176470588234</v>
      </c>
      <c r="D144" s="51">
        <f>VLOOKUP($M144,CornerStats!$A$3:$AE$998,9,FALSE)</f>
        <v>5.2222222222222223</v>
      </c>
      <c r="E144" s="60">
        <f>VLOOKUP($M144,CornerStats!$A$3:$AE$998,11,FALSE)</f>
        <v>5.882352941176471</v>
      </c>
      <c r="F144" s="60">
        <f>VLOOKUP($M144,CornerStats!$A$3:$AE$998,12,FALSE)</f>
        <v>6.4444444444444446</v>
      </c>
      <c r="G144" s="57">
        <f>VLOOKUP($M144,CornerStats!$A$3:$AE$998,14,FALSE)</f>
        <v>0.82352941176470584</v>
      </c>
      <c r="H144" s="57">
        <f>VLOOKUP($M144,CornerStats!$A$3:$AE$998,15,FALSE)</f>
        <v>1</v>
      </c>
      <c r="I144" s="57">
        <f>VLOOKUP($M144,CornerStats!$A$3:$AE$998,17,FALSE)</f>
        <v>0.52941176470588236</v>
      </c>
      <c r="J144" s="57">
        <f>VLOOKUP($M144,CornerStats!$A$3:$AE$998,18,FALSE)</f>
        <v>0.55555555555555558</v>
      </c>
      <c r="K144" s="57">
        <f>VLOOKUP($M144,CornerStats!$A$3:$AE$998,20,FALSE)</f>
        <v>0.58823529411764708</v>
      </c>
      <c r="L144" s="57">
        <f>VLOOKUP($M144,CornerStats!$A$3:$AE$998,21,FALSE)</f>
        <v>0.66666666666666663</v>
      </c>
      <c r="M144" s="53" t="str">
        <f>Fixtures!A140</f>
        <v>Wolfsburg</v>
      </c>
      <c r="N144" s="54">
        <f>Fixtures!D140</f>
        <v>43491</v>
      </c>
      <c r="O144" s="53" t="str">
        <f>Fixtures!B140</f>
        <v>Bayer Leverkusen</v>
      </c>
      <c r="P144" s="51">
        <f>VLOOKUP($O144,CornerStats!$A$3:$AE$998,5,FALSE)</f>
        <v>10.5625</v>
      </c>
      <c r="Q144" s="51">
        <f>VLOOKUP($O144,CornerStats!$A$3:$AE$998,7,FALSE)</f>
        <v>9.875</v>
      </c>
      <c r="R144" s="51">
        <f>VLOOKUP($O144,CornerStats!$A$3:$AE$998,8,FALSE)</f>
        <v>5.125</v>
      </c>
      <c r="S144" s="51">
        <f>VLOOKUP($O144,CornerStats!$A$3:$AE$998,10,FALSE)</f>
        <v>3.875</v>
      </c>
      <c r="T144" s="60">
        <f>VLOOKUP($O144,CornerStats!$A$3:$AE$998,11,FALSE)</f>
        <v>5.4375</v>
      </c>
      <c r="U144" s="60">
        <f>VLOOKUP($O144,CornerStats!$A$3:$AE$998,13,FALSE)</f>
        <v>6</v>
      </c>
      <c r="V144" s="57">
        <f>VLOOKUP($O144,CornerStats!$A$3:$AE$998,14,FALSE)</f>
        <v>0.6875</v>
      </c>
      <c r="W144" s="57">
        <f>VLOOKUP($O144,CornerStats!$A$3:$AE$998,16,FALSE)</f>
        <v>0.625</v>
      </c>
      <c r="X144" s="57">
        <f>VLOOKUP($O144,CornerStats!$A$3:$AE$998,17,FALSE)</f>
        <v>0.5</v>
      </c>
      <c r="Y144" s="57">
        <f>VLOOKUP($O144,CornerStats!$A$3:$AE$998,19,FALSE)</f>
        <v>0.375</v>
      </c>
      <c r="Z144" s="57">
        <f>VLOOKUP($O144,CornerStats!$A$3:$AE$998,20,FALSE)</f>
        <v>0.5625</v>
      </c>
      <c r="AA144" s="57">
        <f>VLOOKUP($O144,CornerStats!$A$3:$AE$998,22,FALSE)</f>
        <v>0.625</v>
      </c>
    </row>
    <row r="145" spans="1:27" hidden="1" x14ac:dyDescent="0.3">
      <c r="A145" s="51" t="e">
        <f>VLOOKUP($M145,CornerStats!$A$3:$AE$998,5,FALSE)</f>
        <v>#N/A</v>
      </c>
      <c r="B145" s="51" t="e">
        <f>VLOOKUP($M145,CornerStats!$A$3:$AE$998,6,FALSE)</f>
        <v>#N/A</v>
      </c>
      <c r="C145" s="51" t="e">
        <f>VLOOKUP($M145,CornerStats!$A$3:$AE$998,8,FALSE)</f>
        <v>#N/A</v>
      </c>
      <c r="D145" s="51" t="e">
        <f>VLOOKUP($M145,CornerStats!$A$3:$AE$998,9,FALSE)</f>
        <v>#N/A</v>
      </c>
      <c r="E145" s="60" t="e">
        <f>VLOOKUP($M145,CornerStats!$A$3:$AE$998,11,FALSE)</f>
        <v>#N/A</v>
      </c>
      <c r="F145" s="60" t="e">
        <f>VLOOKUP($M145,CornerStats!$A$3:$AE$998,12,FALSE)</f>
        <v>#N/A</v>
      </c>
      <c r="G145" s="57" t="e">
        <f>VLOOKUP($M145,CornerStats!$A$3:$AE$998,14,FALSE)</f>
        <v>#N/A</v>
      </c>
      <c r="H145" s="57" t="e">
        <f>VLOOKUP($M145,CornerStats!$A$3:$AE$998,15,FALSE)</f>
        <v>#N/A</v>
      </c>
      <c r="I145" s="57" t="e">
        <f>VLOOKUP($M145,CornerStats!$A$3:$AE$998,17,FALSE)</f>
        <v>#N/A</v>
      </c>
      <c r="J145" s="57" t="e">
        <f>VLOOKUP($M145,CornerStats!$A$3:$AE$998,18,FALSE)</f>
        <v>#N/A</v>
      </c>
      <c r="K145" s="57" t="e">
        <f>VLOOKUP($M145,CornerStats!$A$3:$AE$998,20,FALSE)</f>
        <v>#N/A</v>
      </c>
      <c r="L145" s="57" t="e">
        <f>VLOOKUP($M145,CornerStats!$A$3:$AE$998,21,FALSE)</f>
        <v>#N/A</v>
      </c>
      <c r="M145" s="53" t="str">
        <f>Fixtures!A141</f>
        <v>Bromley</v>
      </c>
      <c r="N145" s="54">
        <f>Fixtures!D141</f>
        <v>43491</v>
      </c>
      <c r="O145" s="53" t="str">
        <f>Fixtures!B141</f>
        <v>Eastleigh</v>
      </c>
      <c r="P145" s="51" t="e">
        <f>VLOOKUP($O145,CornerStats!$A$3:$AE$998,5,FALSE)</f>
        <v>#N/A</v>
      </c>
      <c r="Q145" s="51" t="e">
        <f>VLOOKUP($O145,CornerStats!$A$3:$AE$998,7,FALSE)</f>
        <v>#N/A</v>
      </c>
      <c r="R145" s="51" t="e">
        <f>VLOOKUP($O145,CornerStats!$A$3:$AE$998,8,FALSE)</f>
        <v>#N/A</v>
      </c>
      <c r="S145" s="51" t="e">
        <f>VLOOKUP($O145,CornerStats!$A$3:$AE$998,10,FALSE)</f>
        <v>#N/A</v>
      </c>
      <c r="T145" s="60" t="e">
        <f>VLOOKUP($O145,CornerStats!$A$3:$AE$998,11,FALSE)</f>
        <v>#N/A</v>
      </c>
      <c r="U145" s="60" t="e">
        <f>VLOOKUP($O145,CornerStats!$A$3:$AE$998,13,FALSE)</f>
        <v>#N/A</v>
      </c>
      <c r="V145" s="57" t="e">
        <f>VLOOKUP($O145,CornerStats!$A$3:$AE$998,14,FALSE)</f>
        <v>#N/A</v>
      </c>
      <c r="W145" s="57" t="e">
        <f>VLOOKUP($O145,CornerStats!$A$3:$AE$998,16,FALSE)</f>
        <v>#N/A</v>
      </c>
      <c r="X145" s="57" t="e">
        <f>VLOOKUP($O145,CornerStats!$A$3:$AE$998,17,FALSE)</f>
        <v>#N/A</v>
      </c>
      <c r="Y145" s="57" t="e">
        <f>VLOOKUP($O145,CornerStats!$A$3:$AE$998,19,FALSE)</f>
        <v>#N/A</v>
      </c>
      <c r="Z145" s="57" t="e">
        <f>VLOOKUP($O145,CornerStats!$A$3:$AE$998,20,FALSE)</f>
        <v>#N/A</v>
      </c>
      <c r="AA145" s="57" t="e">
        <f>VLOOKUP($O145,CornerStats!$A$3:$AE$998,22,FALSE)</f>
        <v>#N/A</v>
      </c>
    </row>
    <row r="146" spans="1:27" hidden="1" x14ac:dyDescent="0.3">
      <c r="A146" s="51" t="e">
        <f>VLOOKUP($M146,CornerStats!$A$3:$AE$998,5,FALSE)</f>
        <v>#N/A</v>
      </c>
      <c r="B146" s="51" t="e">
        <f>VLOOKUP($M146,CornerStats!$A$3:$AE$998,6,FALSE)</f>
        <v>#N/A</v>
      </c>
      <c r="C146" s="51" t="e">
        <f>VLOOKUP($M146,CornerStats!$A$3:$AE$998,8,FALSE)</f>
        <v>#N/A</v>
      </c>
      <c r="D146" s="51" t="e">
        <f>VLOOKUP($M146,CornerStats!$A$3:$AE$998,9,FALSE)</f>
        <v>#N/A</v>
      </c>
      <c r="E146" s="60" t="e">
        <f>VLOOKUP($M146,CornerStats!$A$3:$AE$998,11,FALSE)</f>
        <v>#N/A</v>
      </c>
      <c r="F146" s="60" t="e">
        <f>VLOOKUP($M146,CornerStats!$A$3:$AE$998,12,FALSE)</f>
        <v>#N/A</v>
      </c>
      <c r="G146" s="57" t="e">
        <f>VLOOKUP($M146,CornerStats!$A$3:$AE$998,14,FALSE)</f>
        <v>#N/A</v>
      </c>
      <c r="H146" s="57" t="e">
        <f>VLOOKUP($M146,CornerStats!$A$3:$AE$998,15,FALSE)</f>
        <v>#N/A</v>
      </c>
      <c r="I146" s="57" t="e">
        <f>VLOOKUP($M146,CornerStats!$A$3:$AE$998,17,FALSE)</f>
        <v>#N/A</v>
      </c>
      <c r="J146" s="57" t="e">
        <f>VLOOKUP($M146,CornerStats!$A$3:$AE$998,18,FALSE)</f>
        <v>#N/A</v>
      </c>
      <c r="K146" s="57" t="e">
        <f>VLOOKUP($M146,CornerStats!$A$3:$AE$998,20,FALSE)</f>
        <v>#N/A</v>
      </c>
      <c r="L146" s="57" t="e">
        <f>VLOOKUP($M146,CornerStats!$A$3:$AE$998,21,FALSE)</f>
        <v>#N/A</v>
      </c>
      <c r="M146" s="53" t="str">
        <f>Fixtures!A142</f>
        <v>Chesterfield</v>
      </c>
      <c r="N146" s="54">
        <f>Fixtures!D142</f>
        <v>43491</v>
      </c>
      <c r="O146" s="53" t="str">
        <f>Fixtures!B142</f>
        <v>Barrow</v>
      </c>
      <c r="P146" s="51" t="e">
        <f>VLOOKUP($O146,CornerStats!$A$3:$AE$998,5,FALSE)</f>
        <v>#N/A</v>
      </c>
      <c r="Q146" s="51" t="e">
        <f>VLOOKUP($O146,CornerStats!$A$3:$AE$998,7,FALSE)</f>
        <v>#N/A</v>
      </c>
      <c r="R146" s="51" t="e">
        <f>VLOOKUP($O146,CornerStats!$A$3:$AE$998,8,FALSE)</f>
        <v>#N/A</v>
      </c>
      <c r="S146" s="51" t="e">
        <f>VLOOKUP($O146,CornerStats!$A$3:$AE$998,10,FALSE)</f>
        <v>#N/A</v>
      </c>
      <c r="T146" s="60" t="e">
        <f>VLOOKUP($O146,CornerStats!$A$3:$AE$998,11,FALSE)</f>
        <v>#N/A</v>
      </c>
      <c r="U146" s="60" t="e">
        <f>VLOOKUP($O146,CornerStats!$A$3:$AE$998,13,FALSE)</f>
        <v>#N/A</v>
      </c>
      <c r="V146" s="57" t="e">
        <f>VLOOKUP($O146,CornerStats!$A$3:$AE$998,14,FALSE)</f>
        <v>#N/A</v>
      </c>
      <c r="W146" s="57" t="e">
        <f>VLOOKUP($O146,CornerStats!$A$3:$AE$998,16,FALSE)</f>
        <v>#N/A</v>
      </c>
      <c r="X146" s="57" t="e">
        <f>VLOOKUP($O146,CornerStats!$A$3:$AE$998,17,FALSE)</f>
        <v>#N/A</v>
      </c>
      <c r="Y146" s="57" t="e">
        <f>VLOOKUP($O146,CornerStats!$A$3:$AE$998,19,FALSE)</f>
        <v>#N/A</v>
      </c>
      <c r="Z146" s="57" t="e">
        <f>VLOOKUP($O146,CornerStats!$A$3:$AE$998,20,FALSE)</f>
        <v>#N/A</v>
      </c>
      <c r="AA146" s="57" t="e">
        <f>VLOOKUP($O146,CornerStats!$A$3:$AE$998,22,FALSE)</f>
        <v>#N/A</v>
      </c>
    </row>
    <row r="147" spans="1:27" hidden="1" x14ac:dyDescent="0.3">
      <c r="A147" s="51" t="e">
        <f>VLOOKUP($M147,CornerStats!$A$3:$AE$998,5,FALSE)</f>
        <v>#N/A</v>
      </c>
      <c r="B147" s="51" t="e">
        <f>VLOOKUP($M147,CornerStats!$A$3:$AE$998,6,FALSE)</f>
        <v>#N/A</v>
      </c>
      <c r="C147" s="51" t="e">
        <f>VLOOKUP($M147,CornerStats!$A$3:$AE$998,8,FALSE)</f>
        <v>#N/A</v>
      </c>
      <c r="D147" s="51" t="e">
        <f>VLOOKUP($M147,CornerStats!$A$3:$AE$998,9,FALSE)</f>
        <v>#N/A</v>
      </c>
      <c r="E147" s="60" t="e">
        <f>VLOOKUP($M147,CornerStats!$A$3:$AE$998,11,FALSE)</f>
        <v>#N/A</v>
      </c>
      <c r="F147" s="60" t="e">
        <f>VLOOKUP($M147,CornerStats!$A$3:$AE$998,12,FALSE)</f>
        <v>#N/A</v>
      </c>
      <c r="G147" s="57" t="e">
        <f>VLOOKUP($M147,CornerStats!$A$3:$AE$998,14,FALSE)</f>
        <v>#N/A</v>
      </c>
      <c r="H147" s="57" t="e">
        <f>VLOOKUP($M147,CornerStats!$A$3:$AE$998,15,FALSE)</f>
        <v>#N/A</v>
      </c>
      <c r="I147" s="57" t="e">
        <f>VLOOKUP($M147,CornerStats!$A$3:$AE$998,17,FALSE)</f>
        <v>#N/A</v>
      </c>
      <c r="J147" s="57" t="e">
        <f>VLOOKUP($M147,CornerStats!$A$3:$AE$998,18,FALSE)</f>
        <v>#N/A</v>
      </c>
      <c r="K147" s="57" t="e">
        <f>VLOOKUP($M147,CornerStats!$A$3:$AE$998,20,FALSE)</f>
        <v>#N/A</v>
      </c>
      <c r="L147" s="57" t="e">
        <f>VLOOKUP($M147,CornerStats!$A$3:$AE$998,21,FALSE)</f>
        <v>#N/A</v>
      </c>
      <c r="M147" s="53" t="str">
        <f>Fixtures!A143</f>
        <v>Dagenham &amp; Redbridge</v>
      </c>
      <c r="N147" s="54">
        <f>Fixtures!D143</f>
        <v>43491</v>
      </c>
      <c r="O147" s="53" t="str">
        <f>Fixtures!B143</f>
        <v>Aldershot Town</v>
      </c>
      <c r="P147" s="51" t="e">
        <f>VLOOKUP($O147,CornerStats!$A$3:$AE$998,5,FALSE)</f>
        <v>#N/A</v>
      </c>
      <c r="Q147" s="51" t="e">
        <f>VLOOKUP($O147,CornerStats!$A$3:$AE$998,7,FALSE)</f>
        <v>#N/A</v>
      </c>
      <c r="R147" s="51" t="e">
        <f>VLOOKUP($O147,CornerStats!$A$3:$AE$998,8,FALSE)</f>
        <v>#N/A</v>
      </c>
      <c r="S147" s="51" t="e">
        <f>VLOOKUP($O147,CornerStats!$A$3:$AE$998,10,FALSE)</f>
        <v>#N/A</v>
      </c>
      <c r="T147" s="60" t="e">
        <f>VLOOKUP($O147,CornerStats!$A$3:$AE$998,11,FALSE)</f>
        <v>#N/A</v>
      </c>
      <c r="U147" s="60" t="e">
        <f>VLOOKUP($O147,CornerStats!$A$3:$AE$998,13,FALSE)</f>
        <v>#N/A</v>
      </c>
      <c r="V147" s="57" t="e">
        <f>VLOOKUP($O147,CornerStats!$A$3:$AE$998,14,FALSE)</f>
        <v>#N/A</v>
      </c>
      <c r="W147" s="57" t="e">
        <f>VLOOKUP($O147,CornerStats!$A$3:$AE$998,16,FALSE)</f>
        <v>#N/A</v>
      </c>
      <c r="X147" s="57" t="e">
        <f>VLOOKUP($O147,CornerStats!$A$3:$AE$998,17,FALSE)</f>
        <v>#N/A</v>
      </c>
      <c r="Y147" s="57" t="e">
        <f>VLOOKUP($O147,CornerStats!$A$3:$AE$998,19,FALSE)</f>
        <v>#N/A</v>
      </c>
      <c r="Z147" s="57" t="e">
        <f>VLOOKUP($O147,CornerStats!$A$3:$AE$998,20,FALSE)</f>
        <v>#N/A</v>
      </c>
      <c r="AA147" s="57" t="e">
        <f>VLOOKUP($O147,CornerStats!$A$3:$AE$998,22,FALSE)</f>
        <v>#N/A</v>
      </c>
    </row>
    <row r="148" spans="1:27" hidden="1" x14ac:dyDescent="0.3">
      <c r="A148" s="51" t="e">
        <f>VLOOKUP($M148,CornerStats!$A$3:$AE$998,5,FALSE)</f>
        <v>#N/A</v>
      </c>
      <c r="B148" s="51" t="e">
        <f>VLOOKUP($M148,CornerStats!$A$3:$AE$998,6,FALSE)</f>
        <v>#N/A</v>
      </c>
      <c r="C148" s="51" t="e">
        <f>VLOOKUP($M148,CornerStats!$A$3:$AE$998,8,FALSE)</f>
        <v>#N/A</v>
      </c>
      <c r="D148" s="51" t="e">
        <f>VLOOKUP($M148,CornerStats!$A$3:$AE$998,9,FALSE)</f>
        <v>#N/A</v>
      </c>
      <c r="E148" s="60" t="e">
        <f>VLOOKUP($M148,CornerStats!$A$3:$AE$998,11,FALSE)</f>
        <v>#N/A</v>
      </c>
      <c r="F148" s="60" t="e">
        <f>VLOOKUP($M148,CornerStats!$A$3:$AE$998,12,FALSE)</f>
        <v>#N/A</v>
      </c>
      <c r="G148" s="57" t="e">
        <f>VLOOKUP($M148,CornerStats!$A$3:$AE$998,14,FALSE)</f>
        <v>#N/A</v>
      </c>
      <c r="H148" s="57" t="e">
        <f>VLOOKUP($M148,CornerStats!$A$3:$AE$998,15,FALSE)</f>
        <v>#N/A</v>
      </c>
      <c r="I148" s="57" t="e">
        <f>VLOOKUP($M148,CornerStats!$A$3:$AE$998,17,FALSE)</f>
        <v>#N/A</v>
      </c>
      <c r="J148" s="57" t="e">
        <f>VLOOKUP($M148,CornerStats!$A$3:$AE$998,18,FALSE)</f>
        <v>#N/A</v>
      </c>
      <c r="K148" s="57" t="e">
        <f>VLOOKUP($M148,CornerStats!$A$3:$AE$998,20,FALSE)</f>
        <v>#N/A</v>
      </c>
      <c r="L148" s="57" t="e">
        <f>VLOOKUP($M148,CornerStats!$A$3:$AE$998,21,FALSE)</f>
        <v>#N/A</v>
      </c>
      <c r="M148" s="53" t="str">
        <f>Fixtures!A144</f>
        <v>Halifax Town</v>
      </c>
      <c r="N148" s="54">
        <f>Fixtures!D144</f>
        <v>43491</v>
      </c>
      <c r="O148" s="53" t="str">
        <f>Fixtures!B144</f>
        <v>Salford City</v>
      </c>
      <c r="P148" s="51" t="e">
        <f>VLOOKUP($O148,CornerStats!$A$3:$AE$998,5,FALSE)</f>
        <v>#N/A</v>
      </c>
      <c r="Q148" s="51" t="e">
        <f>VLOOKUP($O148,CornerStats!$A$3:$AE$998,7,FALSE)</f>
        <v>#N/A</v>
      </c>
      <c r="R148" s="51" t="e">
        <f>VLOOKUP($O148,CornerStats!$A$3:$AE$998,8,FALSE)</f>
        <v>#N/A</v>
      </c>
      <c r="S148" s="51" t="e">
        <f>VLOOKUP($O148,CornerStats!$A$3:$AE$998,10,FALSE)</f>
        <v>#N/A</v>
      </c>
      <c r="T148" s="60" t="e">
        <f>VLOOKUP($O148,CornerStats!$A$3:$AE$998,11,FALSE)</f>
        <v>#N/A</v>
      </c>
      <c r="U148" s="60" t="e">
        <f>VLOOKUP($O148,CornerStats!$A$3:$AE$998,13,FALSE)</f>
        <v>#N/A</v>
      </c>
      <c r="V148" s="57" t="e">
        <f>VLOOKUP($O148,CornerStats!$A$3:$AE$998,14,FALSE)</f>
        <v>#N/A</v>
      </c>
      <c r="W148" s="57" t="e">
        <f>VLOOKUP($O148,CornerStats!$A$3:$AE$998,16,FALSE)</f>
        <v>#N/A</v>
      </c>
      <c r="X148" s="57" t="e">
        <f>VLOOKUP($O148,CornerStats!$A$3:$AE$998,17,FALSE)</f>
        <v>#N/A</v>
      </c>
      <c r="Y148" s="57" t="e">
        <f>VLOOKUP($O148,CornerStats!$A$3:$AE$998,19,FALSE)</f>
        <v>#N/A</v>
      </c>
      <c r="Z148" s="57" t="e">
        <f>VLOOKUP($O148,CornerStats!$A$3:$AE$998,20,FALSE)</f>
        <v>#N/A</v>
      </c>
      <c r="AA148" s="57" t="e">
        <f>VLOOKUP($O148,CornerStats!$A$3:$AE$998,22,FALSE)</f>
        <v>#N/A</v>
      </c>
    </row>
    <row r="149" spans="1:27" hidden="1" x14ac:dyDescent="0.3">
      <c r="A149" s="51" t="e">
        <f>VLOOKUP($M149,CornerStats!$A$3:$AE$998,5,FALSE)</f>
        <v>#N/A</v>
      </c>
      <c r="B149" s="51" t="e">
        <f>VLOOKUP($M149,CornerStats!$A$3:$AE$998,6,FALSE)</f>
        <v>#N/A</v>
      </c>
      <c r="C149" s="51" t="e">
        <f>VLOOKUP($M149,CornerStats!$A$3:$AE$998,8,FALSE)</f>
        <v>#N/A</v>
      </c>
      <c r="D149" s="51" t="e">
        <f>VLOOKUP($M149,CornerStats!$A$3:$AE$998,9,FALSE)</f>
        <v>#N/A</v>
      </c>
      <c r="E149" s="60" t="e">
        <f>VLOOKUP($M149,CornerStats!$A$3:$AE$998,11,FALSE)</f>
        <v>#N/A</v>
      </c>
      <c r="F149" s="60" t="e">
        <f>VLOOKUP($M149,CornerStats!$A$3:$AE$998,12,FALSE)</f>
        <v>#N/A</v>
      </c>
      <c r="G149" s="57" t="e">
        <f>VLOOKUP($M149,CornerStats!$A$3:$AE$998,14,FALSE)</f>
        <v>#N/A</v>
      </c>
      <c r="H149" s="57" t="e">
        <f>VLOOKUP($M149,CornerStats!$A$3:$AE$998,15,FALSE)</f>
        <v>#N/A</v>
      </c>
      <c r="I149" s="57" t="e">
        <f>VLOOKUP($M149,CornerStats!$A$3:$AE$998,17,FALSE)</f>
        <v>#N/A</v>
      </c>
      <c r="J149" s="57" t="e">
        <f>VLOOKUP($M149,CornerStats!$A$3:$AE$998,18,FALSE)</f>
        <v>#N/A</v>
      </c>
      <c r="K149" s="57" t="e">
        <f>VLOOKUP($M149,CornerStats!$A$3:$AE$998,20,FALSE)</f>
        <v>#N/A</v>
      </c>
      <c r="L149" s="57" t="e">
        <f>VLOOKUP($M149,CornerStats!$A$3:$AE$998,21,FALSE)</f>
        <v>#N/A</v>
      </c>
      <c r="M149" s="53" t="str">
        <f>Fixtures!A145</f>
        <v>Gateshead</v>
      </c>
      <c r="N149" s="54">
        <f>Fixtures!D145</f>
        <v>43491</v>
      </c>
      <c r="O149" s="53" t="str">
        <f>Fixtures!B145</f>
        <v>Boreham Wood</v>
      </c>
      <c r="P149" s="51" t="e">
        <f>VLOOKUP($O149,CornerStats!$A$3:$AE$998,5,FALSE)</f>
        <v>#N/A</v>
      </c>
      <c r="Q149" s="51" t="e">
        <f>VLOOKUP($O149,CornerStats!$A$3:$AE$998,7,FALSE)</f>
        <v>#N/A</v>
      </c>
      <c r="R149" s="51" t="e">
        <f>VLOOKUP($O149,CornerStats!$A$3:$AE$998,8,FALSE)</f>
        <v>#N/A</v>
      </c>
      <c r="S149" s="51" t="e">
        <f>VLOOKUP($O149,CornerStats!$A$3:$AE$998,10,FALSE)</f>
        <v>#N/A</v>
      </c>
      <c r="T149" s="60" t="e">
        <f>VLOOKUP($O149,CornerStats!$A$3:$AE$998,11,FALSE)</f>
        <v>#N/A</v>
      </c>
      <c r="U149" s="60" t="e">
        <f>VLOOKUP($O149,CornerStats!$A$3:$AE$998,13,FALSE)</f>
        <v>#N/A</v>
      </c>
      <c r="V149" s="57" t="e">
        <f>VLOOKUP($O149,CornerStats!$A$3:$AE$998,14,FALSE)</f>
        <v>#N/A</v>
      </c>
      <c r="W149" s="57" t="e">
        <f>VLOOKUP($O149,CornerStats!$A$3:$AE$998,16,FALSE)</f>
        <v>#N/A</v>
      </c>
      <c r="X149" s="57" t="e">
        <f>VLOOKUP($O149,CornerStats!$A$3:$AE$998,17,FALSE)</f>
        <v>#N/A</v>
      </c>
      <c r="Y149" s="57" t="e">
        <f>VLOOKUP($O149,CornerStats!$A$3:$AE$998,19,FALSE)</f>
        <v>#N/A</v>
      </c>
      <c r="Z149" s="57" t="e">
        <f>VLOOKUP($O149,CornerStats!$A$3:$AE$998,20,FALSE)</f>
        <v>#N/A</v>
      </c>
      <c r="AA149" s="57" t="e">
        <f>VLOOKUP($O149,CornerStats!$A$3:$AE$998,22,FALSE)</f>
        <v>#N/A</v>
      </c>
    </row>
    <row r="150" spans="1:27" hidden="1" x14ac:dyDescent="0.3">
      <c r="A150" s="51" t="e">
        <f>VLOOKUP($M150,CornerStats!$A$3:$AE$998,5,FALSE)</f>
        <v>#N/A</v>
      </c>
      <c r="B150" s="51" t="e">
        <f>VLOOKUP($M150,CornerStats!$A$3:$AE$998,6,FALSE)</f>
        <v>#N/A</v>
      </c>
      <c r="C150" s="51" t="e">
        <f>VLOOKUP($M150,CornerStats!$A$3:$AE$998,8,FALSE)</f>
        <v>#N/A</v>
      </c>
      <c r="D150" s="51" t="e">
        <f>VLOOKUP($M150,CornerStats!$A$3:$AE$998,9,FALSE)</f>
        <v>#N/A</v>
      </c>
      <c r="E150" s="60" t="e">
        <f>VLOOKUP($M150,CornerStats!$A$3:$AE$998,11,FALSE)</f>
        <v>#N/A</v>
      </c>
      <c r="F150" s="60" t="e">
        <f>VLOOKUP($M150,CornerStats!$A$3:$AE$998,12,FALSE)</f>
        <v>#N/A</v>
      </c>
      <c r="G150" s="57" t="e">
        <f>VLOOKUP($M150,CornerStats!$A$3:$AE$998,14,FALSE)</f>
        <v>#N/A</v>
      </c>
      <c r="H150" s="57" t="e">
        <f>VLOOKUP($M150,CornerStats!$A$3:$AE$998,15,FALSE)</f>
        <v>#N/A</v>
      </c>
      <c r="I150" s="57" t="e">
        <f>VLOOKUP($M150,CornerStats!$A$3:$AE$998,17,FALSE)</f>
        <v>#N/A</v>
      </c>
      <c r="J150" s="57" t="e">
        <f>VLOOKUP($M150,CornerStats!$A$3:$AE$998,18,FALSE)</f>
        <v>#N/A</v>
      </c>
      <c r="K150" s="57" t="e">
        <f>VLOOKUP($M150,CornerStats!$A$3:$AE$998,20,FALSE)</f>
        <v>#N/A</v>
      </c>
      <c r="L150" s="57" t="e">
        <f>VLOOKUP($M150,CornerStats!$A$3:$AE$998,21,FALSE)</f>
        <v>#N/A</v>
      </c>
      <c r="M150" s="53" t="str">
        <f>Fixtures!A146</f>
        <v>Hartlepool United</v>
      </c>
      <c r="N150" s="54">
        <f>Fixtures!D146</f>
        <v>43491</v>
      </c>
      <c r="O150" s="53" t="str">
        <f>Fixtures!B146</f>
        <v>Braintree Town</v>
      </c>
      <c r="P150" s="51" t="e">
        <f>VLOOKUP($O150,CornerStats!$A$3:$AE$998,5,FALSE)</f>
        <v>#N/A</v>
      </c>
      <c r="Q150" s="51" t="e">
        <f>VLOOKUP($O150,CornerStats!$A$3:$AE$998,7,FALSE)</f>
        <v>#N/A</v>
      </c>
      <c r="R150" s="51" t="e">
        <f>VLOOKUP($O150,CornerStats!$A$3:$AE$998,8,FALSE)</f>
        <v>#N/A</v>
      </c>
      <c r="S150" s="51" t="e">
        <f>VLOOKUP($O150,CornerStats!$A$3:$AE$998,10,FALSE)</f>
        <v>#N/A</v>
      </c>
      <c r="T150" s="60" t="e">
        <f>VLOOKUP($O150,CornerStats!$A$3:$AE$998,11,FALSE)</f>
        <v>#N/A</v>
      </c>
      <c r="U150" s="60" t="e">
        <f>VLOOKUP($O150,CornerStats!$A$3:$AE$998,13,FALSE)</f>
        <v>#N/A</v>
      </c>
      <c r="V150" s="57" t="e">
        <f>VLOOKUP($O150,CornerStats!$A$3:$AE$998,14,FALSE)</f>
        <v>#N/A</v>
      </c>
      <c r="W150" s="57" t="e">
        <f>VLOOKUP($O150,CornerStats!$A$3:$AE$998,16,FALSE)</f>
        <v>#N/A</v>
      </c>
      <c r="X150" s="57" t="e">
        <f>VLOOKUP($O150,CornerStats!$A$3:$AE$998,17,FALSE)</f>
        <v>#N/A</v>
      </c>
      <c r="Y150" s="57" t="e">
        <f>VLOOKUP($O150,CornerStats!$A$3:$AE$998,19,FALSE)</f>
        <v>#N/A</v>
      </c>
      <c r="Z150" s="57" t="e">
        <f>VLOOKUP($O150,CornerStats!$A$3:$AE$998,20,FALSE)</f>
        <v>#N/A</v>
      </c>
      <c r="AA150" s="57" t="e">
        <f>VLOOKUP($O150,CornerStats!$A$3:$AE$998,22,FALSE)</f>
        <v>#N/A</v>
      </c>
    </row>
    <row r="151" spans="1:27" hidden="1" x14ac:dyDescent="0.3">
      <c r="A151" s="51" t="e">
        <f>VLOOKUP($M151,CornerStats!$A$3:$AE$998,5,FALSE)</f>
        <v>#N/A</v>
      </c>
      <c r="B151" s="51" t="e">
        <f>VLOOKUP($M151,CornerStats!$A$3:$AE$998,6,FALSE)</f>
        <v>#N/A</v>
      </c>
      <c r="C151" s="51" t="e">
        <f>VLOOKUP($M151,CornerStats!$A$3:$AE$998,8,FALSE)</f>
        <v>#N/A</v>
      </c>
      <c r="D151" s="51" t="e">
        <f>VLOOKUP($M151,CornerStats!$A$3:$AE$998,9,FALSE)</f>
        <v>#N/A</v>
      </c>
      <c r="E151" s="60" t="e">
        <f>VLOOKUP($M151,CornerStats!$A$3:$AE$998,11,FALSE)</f>
        <v>#N/A</v>
      </c>
      <c r="F151" s="60" t="e">
        <f>VLOOKUP($M151,CornerStats!$A$3:$AE$998,12,FALSE)</f>
        <v>#N/A</v>
      </c>
      <c r="G151" s="57" t="e">
        <f>VLOOKUP($M151,CornerStats!$A$3:$AE$998,14,FALSE)</f>
        <v>#N/A</v>
      </c>
      <c r="H151" s="57" t="e">
        <f>VLOOKUP($M151,CornerStats!$A$3:$AE$998,15,FALSE)</f>
        <v>#N/A</v>
      </c>
      <c r="I151" s="57" t="e">
        <f>VLOOKUP($M151,CornerStats!$A$3:$AE$998,17,FALSE)</f>
        <v>#N/A</v>
      </c>
      <c r="J151" s="57" t="e">
        <f>VLOOKUP($M151,CornerStats!$A$3:$AE$998,18,FALSE)</f>
        <v>#N/A</v>
      </c>
      <c r="K151" s="57" t="e">
        <f>VLOOKUP($M151,CornerStats!$A$3:$AE$998,20,FALSE)</f>
        <v>#N/A</v>
      </c>
      <c r="L151" s="57" t="e">
        <f>VLOOKUP($M151,CornerStats!$A$3:$AE$998,21,FALSE)</f>
        <v>#N/A</v>
      </c>
      <c r="M151" s="53" t="str">
        <f>Fixtures!A147</f>
        <v>Havant &amp; Waterlooville</v>
      </c>
      <c r="N151" s="54">
        <f>Fixtures!D147</f>
        <v>43491</v>
      </c>
      <c r="O151" s="53" t="str">
        <f>Fixtures!B147</f>
        <v>Dover Athletic</v>
      </c>
      <c r="P151" s="51" t="e">
        <f>VLOOKUP($O151,CornerStats!$A$3:$AE$998,5,FALSE)</f>
        <v>#N/A</v>
      </c>
      <c r="Q151" s="51" t="e">
        <f>VLOOKUP($O151,CornerStats!$A$3:$AE$998,7,FALSE)</f>
        <v>#N/A</v>
      </c>
      <c r="R151" s="51" t="e">
        <f>VLOOKUP($O151,CornerStats!$A$3:$AE$998,8,FALSE)</f>
        <v>#N/A</v>
      </c>
      <c r="S151" s="51" t="e">
        <f>VLOOKUP($O151,CornerStats!$A$3:$AE$998,10,FALSE)</f>
        <v>#N/A</v>
      </c>
      <c r="T151" s="60" t="e">
        <f>VLOOKUP($O151,CornerStats!$A$3:$AE$998,11,FALSE)</f>
        <v>#N/A</v>
      </c>
      <c r="U151" s="60" t="e">
        <f>VLOOKUP($O151,CornerStats!$A$3:$AE$998,13,FALSE)</f>
        <v>#N/A</v>
      </c>
      <c r="V151" s="57" t="e">
        <f>VLOOKUP($O151,CornerStats!$A$3:$AE$998,14,FALSE)</f>
        <v>#N/A</v>
      </c>
      <c r="W151" s="57" t="e">
        <f>VLOOKUP($O151,CornerStats!$A$3:$AE$998,16,FALSE)</f>
        <v>#N/A</v>
      </c>
      <c r="X151" s="57" t="e">
        <f>VLOOKUP($O151,CornerStats!$A$3:$AE$998,17,FALSE)</f>
        <v>#N/A</v>
      </c>
      <c r="Y151" s="57" t="e">
        <f>VLOOKUP($O151,CornerStats!$A$3:$AE$998,19,FALSE)</f>
        <v>#N/A</v>
      </c>
      <c r="Z151" s="57" t="e">
        <f>VLOOKUP($O151,CornerStats!$A$3:$AE$998,20,FALSE)</f>
        <v>#N/A</v>
      </c>
      <c r="AA151" s="57" t="e">
        <f>VLOOKUP($O151,CornerStats!$A$3:$AE$998,22,FALSE)</f>
        <v>#N/A</v>
      </c>
    </row>
    <row r="152" spans="1:27" hidden="1" x14ac:dyDescent="0.3">
      <c r="A152" s="51" t="e">
        <f>VLOOKUP($M152,CornerStats!$A$3:$AE$998,5,FALSE)</f>
        <v>#N/A</v>
      </c>
      <c r="B152" s="51" t="e">
        <f>VLOOKUP($M152,CornerStats!$A$3:$AE$998,6,FALSE)</f>
        <v>#N/A</v>
      </c>
      <c r="C152" s="51" t="e">
        <f>VLOOKUP($M152,CornerStats!$A$3:$AE$998,8,FALSE)</f>
        <v>#N/A</v>
      </c>
      <c r="D152" s="51" t="e">
        <f>VLOOKUP($M152,CornerStats!$A$3:$AE$998,9,FALSE)</f>
        <v>#N/A</v>
      </c>
      <c r="E152" s="60" t="e">
        <f>VLOOKUP($M152,CornerStats!$A$3:$AE$998,11,FALSE)</f>
        <v>#N/A</v>
      </c>
      <c r="F152" s="60" t="e">
        <f>VLOOKUP($M152,CornerStats!$A$3:$AE$998,12,FALSE)</f>
        <v>#N/A</v>
      </c>
      <c r="G152" s="57" t="e">
        <f>VLOOKUP($M152,CornerStats!$A$3:$AE$998,14,FALSE)</f>
        <v>#N/A</v>
      </c>
      <c r="H152" s="57" t="e">
        <f>VLOOKUP($M152,CornerStats!$A$3:$AE$998,15,FALSE)</f>
        <v>#N/A</v>
      </c>
      <c r="I152" s="57" t="e">
        <f>VLOOKUP($M152,CornerStats!$A$3:$AE$998,17,FALSE)</f>
        <v>#N/A</v>
      </c>
      <c r="J152" s="57" t="e">
        <f>VLOOKUP($M152,CornerStats!$A$3:$AE$998,18,FALSE)</f>
        <v>#N/A</v>
      </c>
      <c r="K152" s="57" t="e">
        <f>VLOOKUP($M152,CornerStats!$A$3:$AE$998,20,FALSE)</f>
        <v>#N/A</v>
      </c>
      <c r="L152" s="57" t="e">
        <f>VLOOKUP($M152,CornerStats!$A$3:$AE$998,21,FALSE)</f>
        <v>#N/A</v>
      </c>
      <c r="M152" s="53" t="str">
        <f>Fixtures!A148</f>
        <v>Leyton Orient</v>
      </c>
      <c r="N152" s="54">
        <f>Fixtures!D148</f>
        <v>43491</v>
      </c>
      <c r="O152" s="53" t="str">
        <f>Fixtures!B148</f>
        <v>Maidstone United</v>
      </c>
      <c r="P152" s="51" t="e">
        <f>VLOOKUP($O152,CornerStats!$A$3:$AE$998,5,FALSE)</f>
        <v>#N/A</v>
      </c>
      <c r="Q152" s="51" t="e">
        <f>VLOOKUP($O152,CornerStats!$A$3:$AE$998,7,FALSE)</f>
        <v>#N/A</v>
      </c>
      <c r="R152" s="51" t="e">
        <f>VLOOKUP($O152,CornerStats!$A$3:$AE$998,8,FALSE)</f>
        <v>#N/A</v>
      </c>
      <c r="S152" s="51" t="e">
        <f>VLOOKUP($O152,CornerStats!$A$3:$AE$998,10,FALSE)</f>
        <v>#N/A</v>
      </c>
      <c r="T152" s="60" t="e">
        <f>VLOOKUP($O152,CornerStats!$A$3:$AE$998,11,FALSE)</f>
        <v>#N/A</v>
      </c>
      <c r="U152" s="60" t="e">
        <f>VLOOKUP($O152,CornerStats!$A$3:$AE$998,13,FALSE)</f>
        <v>#N/A</v>
      </c>
      <c r="V152" s="57" t="e">
        <f>VLOOKUP($O152,CornerStats!$A$3:$AE$998,14,FALSE)</f>
        <v>#N/A</v>
      </c>
      <c r="W152" s="57" t="e">
        <f>VLOOKUP($O152,CornerStats!$A$3:$AE$998,16,FALSE)</f>
        <v>#N/A</v>
      </c>
      <c r="X152" s="57" t="e">
        <f>VLOOKUP($O152,CornerStats!$A$3:$AE$998,17,FALSE)</f>
        <v>#N/A</v>
      </c>
      <c r="Y152" s="57" t="e">
        <f>VLOOKUP($O152,CornerStats!$A$3:$AE$998,19,FALSE)</f>
        <v>#N/A</v>
      </c>
      <c r="Z152" s="57" t="e">
        <f>VLOOKUP($O152,CornerStats!$A$3:$AE$998,20,FALSE)</f>
        <v>#N/A</v>
      </c>
      <c r="AA152" s="57" t="e">
        <f>VLOOKUP($O152,CornerStats!$A$3:$AE$998,22,FALSE)</f>
        <v>#N/A</v>
      </c>
    </row>
    <row r="153" spans="1:27" hidden="1" x14ac:dyDescent="0.3">
      <c r="A153" s="51" t="e">
        <f>VLOOKUP($M153,CornerStats!$A$3:$AE$998,5,FALSE)</f>
        <v>#N/A</v>
      </c>
      <c r="B153" s="51" t="e">
        <f>VLOOKUP($M153,CornerStats!$A$3:$AE$998,6,FALSE)</f>
        <v>#N/A</v>
      </c>
      <c r="C153" s="51" t="e">
        <f>VLOOKUP($M153,CornerStats!$A$3:$AE$998,8,FALSE)</f>
        <v>#N/A</v>
      </c>
      <c r="D153" s="51" t="e">
        <f>VLOOKUP($M153,CornerStats!$A$3:$AE$998,9,FALSE)</f>
        <v>#N/A</v>
      </c>
      <c r="E153" s="60" t="e">
        <f>VLOOKUP($M153,CornerStats!$A$3:$AE$998,11,FALSE)</f>
        <v>#N/A</v>
      </c>
      <c r="F153" s="60" t="e">
        <f>VLOOKUP($M153,CornerStats!$A$3:$AE$998,12,FALSE)</f>
        <v>#N/A</v>
      </c>
      <c r="G153" s="57" t="e">
        <f>VLOOKUP($M153,CornerStats!$A$3:$AE$998,14,FALSE)</f>
        <v>#N/A</v>
      </c>
      <c r="H153" s="57" t="e">
        <f>VLOOKUP($M153,CornerStats!$A$3:$AE$998,15,FALSE)</f>
        <v>#N/A</v>
      </c>
      <c r="I153" s="57" t="e">
        <f>VLOOKUP($M153,CornerStats!$A$3:$AE$998,17,FALSE)</f>
        <v>#N/A</v>
      </c>
      <c r="J153" s="57" t="e">
        <f>VLOOKUP($M153,CornerStats!$A$3:$AE$998,18,FALSE)</f>
        <v>#N/A</v>
      </c>
      <c r="K153" s="57" t="e">
        <f>VLOOKUP($M153,CornerStats!$A$3:$AE$998,20,FALSE)</f>
        <v>#N/A</v>
      </c>
      <c r="L153" s="57" t="e">
        <f>VLOOKUP($M153,CornerStats!$A$3:$AE$998,21,FALSE)</f>
        <v>#N/A</v>
      </c>
      <c r="M153" s="53" t="str">
        <f>Fixtures!A149</f>
        <v>Solihull Moors</v>
      </c>
      <c r="N153" s="54">
        <f>Fixtures!D149</f>
        <v>43491</v>
      </c>
      <c r="O153" s="53" t="str">
        <f>Fixtures!B149</f>
        <v>Fylde</v>
      </c>
      <c r="P153" s="51" t="e">
        <f>VLOOKUP($O153,CornerStats!$A$3:$AE$998,5,FALSE)</f>
        <v>#N/A</v>
      </c>
      <c r="Q153" s="51" t="e">
        <f>VLOOKUP($O153,CornerStats!$A$3:$AE$998,7,FALSE)</f>
        <v>#N/A</v>
      </c>
      <c r="R153" s="51" t="e">
        <f>VLOOKUP($O153,CornerStats!$A$3:$AE$998,8,FALSE)</f>
        <v>#N/A</v>
      </c>
      <c r="S153" s="51" t="e">
        <f>VLOOKUP($O153,CornerStats!$A$3:$AE$998,10,FALSE)</f>
        <v>#N/A</v>
      </c>
      <c r="T153" s="60" t="e">
        <f>VLOOKUP($O153,CornerStats!$A$3:$AE$998,11,FALSE)</f>
        <v>#N/A</v>
      </c>
      <c r="U153" s="60" t="e">
        <f>VLOOKUP($O153,CornerStats!$A$3:$AE$998,13,FALSE)</f>
        <v>#N/A</v>
      </c>
      <c r="V153" s="57" t="e">
        <f>VLOOKUP($O153,CornerStats!$A$3:$AE$998,14,FALSE)</f>
        <v>#N/A</v>
      </c>
      <c r="W153" s="57" t="e">
        <f>VLOOKUP($O153,CornerStats!$A$3:$AE$998,16,FALSE)</f>
        <v>#N/A</v>
      </c>
      <c r="X153" s="57" t="e">
        <f>VLOOKUP($O153,CornerStats!$A$3:$AE$998,17,FALSE)</f>
        <v>#N/A</v>
      </c>
      <c r="Y153" s="57" t="e">
        <f>VLOOKUP($O153,CornerStats!$A$3:$AE$998,19,FALSE)</f>
        <v>#N/A</v>
      </c>
      <c r="Z153" s="57" t="e">
        <f>VLOOKUP($O153,CornerStats!$A$3:$AE$998,20,FALSE)</f>
        <v>#N/A</v>
      </c>
      <c r="AA153" s="57" t="e">
        <f>VLOOKUP($O153,CornerStats!$A$3:$AE$998,22,FALSE)</f>
        <v>#N/A</v>
      </c>
    </row>
    <row r="154" spans="1:27" hidden="1" x14ac:dyDescent="0.3">
      <c r="A154" s="51" t="e">
        <f>VLOOKUP($M154,CornerStats!$A$3:$AE$998,5,FALSE)</f>
        <v>#N/A</v>
      </c>
      <c r="B154" s="51" t="e">
        <f>VLOOKUP($M154,CornerStats!$A$3:$AE$998,6,FALSE)</f>
        <v>#N/A</v>
      </c>
      <c r="C154" s="51" t="e">
        <f>VLOOKUP($M154,CornerStats!$A$3:$AE$998,8,FALSE)</f>
        <v>#N/A</v>
      </c>
      <c r="D154" s="51" t="e">
        <f>VLOOKUP($M154,CornerStats!$A$3:$AE$998,9,FALSE)</f>
        <v>#N/A</v>
      </c>
      <c r="E154" s="60" t="e">
        <f>VLOOKUP($M154,CornerStats!$A$3:$AE$998,11,FALSE)</f>
        <v>#N/A</v>
      </c>
      <c r="F154" s="60" t="e">
        <f>VLOOKUP($M154,CornerStats!$A$3:$AE$998,12,FALSE)</f>
        <v>#N/A</v>
      </c>
      <c r="G154" s="57" t="e">
        <f>VLOOKUP($M154,CornerStats!$A$3:$AE$998,14,FALSE)</f>
        <v>#N/A</v>
      </c>
      <c r="H154" s="57" t="e">
        <f>VLOOKUP($M154,CornerStats!$A$3:$AE$998,15,FALSE)</f>
        <v>#N/A</v>
      </c>
      <c r="I154" s="57" t="e">
        <f>VLOOKUP($M154,CornerStats!$A$3:$AE$998,17,FALSE)</f>
        <v>#N/A</v>
      </c>
      <c r="J154" s="57" t="e">
        <f>VLOOKUP($M154,CornerStats!$A$3:$AE$998,18,FALSE)</f>
        <v>#N/A</v>
      </c>
      <c r="K154" s="57" t="e">
        <f>VLOOKUP($M154,CornerStats!$A$3:$AE$998,20,FALSE)</f>
        <v>#N/A</v>
      </c>
      <c r="L154" s="57" t="e">
        <f>VLOOKUP($M154,CornerStats!$A$3:$AE$998,21,FALSE)</f>
        <v>#N/A</v>
      </c>
      <c r="M154" s="53" t="str">
        <f>Fixtures!A150</f>
        <v>Sutton United</v>
      </c>
      <c r="N154" s="54">
        <f>Fixtures!D150</f>
        <v>43491</v>
      </c>
      <c r="O154" s="53" t="str">
        <f>Fixtures!B150</f>
        <v>Ebbsfleet United</v>
      </c>
      <c r="P154" s="51" t="e">
        <f>VLOOKUP($O154,CornerStats!$A$3:$AE$998,5,FALSE)</f>
        <v>#N/A</v>
      </c>
      <c r="Q154" s="51" t="e">
        <f>VLOOKUP($O154,CornerStats!$A$3:$AE$998,7,FALSE)</f>
        <v>#N/A</v>
      </c>
      <c r="R154" s="51" t="e">
        <f>VLOOKUP($O154,CornerStats!$A$3:$AE$998,8,FALSE)</f>
        <v>#N/A</v>
      </c>
      <c r="S154" s="51" t="e">
        <f>VLOOKUP($O154,CornerStats!$A$3:$AE$998,10,FALSE)</f>
        <v>#N/A</v>
      </c>
      <c r="T154" s="60" t="e">
        <f>VLOOKUP($O154,CornerStats!$A$3:$AE$998,11,FALSE)</f>
        <v>#N/A</v>
      </c>
      <c r="U154" s="60" t="e">
        <f>VLOOKUP($O154,CornerStats!$A$3:$AE$998,13,FALSE)</f>
        <v>#N/A</v>
      </c>
      <c r="V154" s="57" t="e">
        <f>VLOOKUP($O154,CornerStats!$A$3:$AE$998,14,FALSE)</f>
        <v>#N/A</v>
      </c>
      <c r="W154" s="57" t="e">
        <f>VLOOKUP($O154,CornerStats!$A$3:$AE$998,16,FALSE)</f>
        <v>#N/A</v>
      </c>
      <c r="X154" s="57" t="e">
        <f>VLOOKUP($O154,CornerStats!$A$3:$AE$998,17,FALSE)</f>
        <v>#N/A</v>
      </c>
      <c r="Y154" s="57" t="e">
        <f>VLOOKUP($O154,CornerStats!$A$3:$AE$998,19,FALSE)</f>
        <v>#N/A</v>
      </c>
      <c r="Z154" s="57" t="e">
        <f>VLOOKUP($O154,CornerStats!$A$3:$AE$998,20,FALSE)</f>
        <v>#N/A</v>
      </c>
      <c r="AA154" s="57" t="e">
        <f>VLOOKUP($O154,CornerStats!$A$3:$AE$998,22,FALSE)</f>
        <v>#N/A</v>
      </c>
    </row>
    <row r="155" spans="1:27" hidden="1" x14ac:dyDescent="0.3">
      <c r="A155" s="51" t="e">
        <f>VLOOKUP($M155,CornerStats!$A$3:$AE$998,5,FALSE)</f>
        <v>#N/A</v>
      </c>
      <c r="B155" s="51" t="e">
        <f>VLOOKUP($M155,CornerStats!$A$3:$AE$998,6,FALSE)</f>
        <v>#N/A</v>
      </c>
      <c r="C155" s="51" t="e">
        <f>VLOOKUP($M155,CornerStats!$A$3:$AE$998,8,FALSE)</f>
        <v>#N/A</v>
      </c>
      <c r="D155" s="51" t="e">
        <f>VLOOKUP($M155,CornerStats!$A$3:$AE$998,9,FALSE)</f>
        <v>#N/A</v>
      </c>
      <c r="E155" s="60" t="e">
        <f>VLOOKUP($M155,CornerStats!$A$3:$AE$998,11,FALSE)</f>
        <v>#N/A</v>
      </c>
      <c r="F155" s="60" t="e">
        <f>VLOOKUP($M155,CornerStats!$A$3:$AE$998,12,FALSE)</f>
        <v>#N/A</v>
      </c>
      <c r="G155" s="57" t="e">
        <f>VLOOKUP($M155,CornerStats!$A$3:$AE$998,14,FALSE)</f>
        <v>#N/A</v>
      </c>
      <c r="H155" s="57" t="e">
        <f>VLOOKUP($M155,CornerStats!$A$3:$AE$998,15,FALSE)</f>
        <v>#N/A</v>
      </c>
      <c r="I155" s="57" t="e">
        <f>VLOOKUP($M155,CornerStats!$A$3:$AE$998,17,FALSE)</f>
        <v>#N/A</v>
      </c>
      <c r="J155" s="57" t="e">
        <f>VLOOKUP($M155,CornerStats!$A$3:$AE$998,18,FALSE)</f>
        <v>#N/A</v>
      </c>
      <c r="K155" s="57" t="e">
        <f>VLOOKUP($M155,CornerStats!$A$3:$AE$998,20,FALSE)</f>
        <v>#N/A</v>
      </c>
      <c r="L155" s="57" t="e">
        <f>VLOOKUP($M155,CornerStats!$A$3:$AE$998,21,FALSE)</f>
        <v>#N/A</v>
      </c>
      <c r="M155" s="53" t="str">
        <f>Fixtures!A151</f>
        <v>Wrexham</v>
      </c>
      <c r="N155" s="54">
        <f>Fixtures!D151</f>
        <v>43491</v>
      </c>
      <c r="O155" s="53" t="str">
        <f>Fixtures!B151</f>
        <v>Maidenhead United</v>
      </c>
      <c r="P155" s="51" t="e">
        <f>VLOOKUP($O155,CornerStats!$A$3:$AE$998,5,FALSE)</f>
        <v>#N/A</v>
      </c>
      <c r="Q155" s="51" t="e">
        <f>VLOOKUP($O155,CornerStats!$A$3:$AE$998,7,FALSE)</f>
        <v>#N/A</v>
      </c>
      <c r="R155" s="51" t="e">
        <f>VLOOKUP($O155,CornerStats!$A$3:$AE$998,8,FALSE)</f>
        <v>#N/A</v>
      </c>
      <c r="S155" s="51" t="e">
        <f>VLOOKUP($O155,CornerStats!$A$3:$AE$998,10,FALSE)</f>
        <v>#N/A</v>
      </c>
      <c r="T155" s="60" t="e">
        <f>VLOOKUP($O155,CornerStats!$A$3:$AE$998,11,FALSE)</f>
        <v>#N/A</v>
      </c>
      <c r="U155" s="60" t="e">
        <f>VLOOKUP($O155,CornerStats!$A$3:$AE$998,13,FALSE)</f>
        <v>#N/A</v>
      </c>
      <c r="V155" s="57" t="e">
        <f>VLOOKUP($O155,CornerStats!$A$3:$AE$998,14,FALSE)</f>
        <v>#N/A</v>
      </c>
      <c r="W155" s="57" t="e">
        <f>VLOOKUP($O155,CornerStats!$A$3:$AE$998,16,FALSE)</f>
        <v>#N/A</v>
      </c>
      <c r="X155" s="57" t="e">
        <f>VLOOKUP($O155,CornerStats!$A$3:$AE$998,17,FALSE)</f>
        <v>#N/A</v>
      </c>
      <c r="Y155" s="57" t="e">
        <f>VLOOKUP($O155,CornerStats!$A$3:$AE$998,19,FALSE)</f>
        <v>#N/A</v>
      </c>
      <c r="Z155" s="57" t="e">
        <f>VLOOKUP($O155,CornerStats!$A$3:$AE$998,20,FALSE)</f>
        <v>#N/A</v>
      </c>
      <c r="AA155" s="57" t="e">
        <f>VLOOKUP($O155,CornerStats!$A$3:$AE$998,22,FALSE)</f>
        <v>#N/A</v>
      </c>
    </row>
    <row r="156" spans="1:27" hidden="1" x14ac:dyDescent="0.3">
      <c r="A156" s="51" t="e">
        <f>VLOOKUP($M156,CornerStats!$A$3:$AE$998,5,FALSE)</f>
        <v>#N/A</v>
      </c>
      <c r="B156" s="51" t="e">
        <f>VLOOKUP($M156,CornerStats!$A$3:$AE$998,6,FALSE)</f>
        <v>#N/A</v>
      </c>
      <c r="C156" s="51" t="e">
        <f>VLOOKUP($M156,CornerStats!$A$3:$AE$998,8,FALSE)</f>
        <v>#N/A</v>
      </c>
      <c r="D156" s="51" t="e">
        <f>VLOOKUP($M156,CornerStats!$A$3:$AE$998,9,FALSE)</f>
        <v>#N/A</v>
      </c>
      <c r="E156" s="60" t="e">
        <f>VLOOKUP($M156,CornerStats!$A$3:$AE$998,11,FALSE)</f>
        <v>#N/A</v>
      </c>
      <c r="F156" s="60" t="e">
        <f>VLOOKUP($M156,CornerStats!$A$3:$AE$998,12,FALSE)</f>
        <v>#N/A</v>
      </c>
      <c r="G156" s="57" t="e">
        <f>VLOOKUP($M156,CornerStats!$A$3:$AE$998,14,FALSE)</f>
        <v>#N/A</v>
      </c>
      <c r="H156" s="57" t="e">
        <f>VLOOKUP($M156,CornerStats!$A$3:$AE$998,15,FALSE)</f>
        <v>#N/A</v>
      </c>
      <c r="I156" s="57" t="e">
        <f>VLOOKUP($M156,CornerStats!$A$3:$AE$998,17,FALSE)</f>
        <v>#N/A</v>
      </c>
      <c r="J156" s="57" t="e">
        <f>VLOOKUP($M156,CornerStats!$A$3:$AE$998,18,FALSE)</f>
        <v>#N/A</v>
      </c>
      <c r="K156" s="57" t="e">
        <f>VLOOKUP($M156,CornerStats!$A$3:$AE$998,20,FALSE)</f>
        <v>#N/A</v>
      </c>
      <c r="L156" s="57" t="e">
        <f>VLOOKUP($M156,CornerStats!$A$3:$AE$998,21,FALSE)</f>
        <v>#N/A</v>
      </c>
      <c r="M156" s="53" t="str">
        <f>Fixtures!A152</f>
        <v>Almere City</v>
      </c>
      <c r="N156" s="54">
        <f>Fixtures!D152</f>
        <v>43491</v>
      </c>
      <c r="O156" s="53" t="str">
        <f>Fixtures!B152</f>
        <v>Twente</v>
      </c>
      <c r="P156" s="51" t="e">
        <f>VLOOKUP($O156,CornerStats!$A$3:$AE$998,5,FALSE)</f>
        <v>#N/A</v>
      </c>
      <c r="Q156" s="51" t="e">
        <f>VLOOKUP($O156,CornerStats!$A$3:$AE$998,7,FALSE)</f>
        <v>#N/A</v>
      </c>
      <c r="R156" s="51" t="e">
        <f>VLOOKUP($O156,CornerStats!$A$3:$AE$998,8,FALSE)</f>
        <v>#N/A</v>
      </c>
      <c r="S156" s="51" t="e">
        <f>VLOOKUP($O156,CornerStats!$A$3:$AE$998,10,FALSE)</f>
        <v>#N/A</v>
      </c>
      <c r="T156" s="60" t="e">
        <f>VLOOKUP($O156,CornerStats!$A$3:$AE$998,11,FALSE)</f>
        <v>#N/A</v>
      </c>
      <c r="U156" s="60" t="e">
        <f>VLOOKUP($O156,CornerStats!$A$3:$AE$998,13,FALSE)</f>
        <v>#N/A</v>
      </c>
      <c r="V156" s="57" t="e">
        <f>VLOOKUP($O156,CornerStats!$A$3:$AE$998,14,FALSE)</f>
        <v>#N/A</v>
      </c>
      <c r="W156" s="57" t="e">
        <f>VLOOKUP($O156,CornerStats!$A$3:$AE$998,16,FALSE)</f>
        <v>#N/A</v>
      </c>
      <c r="X156" s="57" t="e">
        <f>VLOOKUP($O156,CornerStats!$A$3:$AE$998,17,FALSE)</f>
        <v>#N/A</v>
      </c>
      <c r="Y156" s="57" t="e">
        <f>VLOOKUP($O156,CornerStats!$A$3:$AE$998,19,FALSE)</f>
        <v>#N/A</v>
      </c>
      <c r="Z156" s="57" t="e">
        <f>VLOOKUP($O156,CornerStats!$A$3:$AE$998,20,FALSE)</f>
        <v>#N/A</v>
      </c>
      <c r="AA156" s="57" t="e">
        <f>VLOOKUP($O156,CornerStats!$A$3:$AE$998,22,FALSE)</f>
        <v>#N/A</v>
      </c>
    </row>
    <row r="157" spans="1:27" hidden="1" x14ac:dyDescent="0.3">
      <c r="A157" s="51">
        <f>VLOOKUP($M157,CornerStats!$A$3:$AE$998,5,FALSE)</f>
        <v>10.8</v>
      </c>
      <c r="B157" s="51">
        <f>VLOOKUP($M157,CornerStats!$A$3:$AE$998,6,FALSE)</f>
        <v>10.8</v>
      </c>
      <c r="C157" s="51">
        <f>VLOOKUP($M157,CornerStats!$A$3:$AE$998,8,FALSE)</f>
        <v>6.1</v>
      </c>
      <c r="D157" s="51">
        <f>VLOOKUP($M157,CornerStats!$A$3:$AE$998,9,FALSE)</f>
        <v>6.6</v>
      </c>
      <c r="E157" s="60">
        <f>VLOOKUP($M157,CornerStats!$A$3:$AE$998,11,FALSE)</f>
        <v>4.7</v>
      </c>
      <c r="F157" s="60">
        <f>VLOOKUP($M157,CornerStats!$A$3:$AE$998,12,FALSE)</f>
        <v>4.2</v>
      </c>
      <c r="G157" s="57">
        <f>VLOOKUP($M157,CornerStats!$A$3:$AE$998,14,FALSE)</f>
        <v>1</v>
      </c>
      <c r="H157" s="57">
        <f>VLOOKUP($M157,CornerStats!$A$3:$AE$998,15,FALSE)</f>
        <v>1</v>
      </c>
      <c r="I157" s="57">
        <f>VLOOKUP($M157,CornerStats!$A$3:$AE$998,17,FALSE)</f>
        <v>0.6</v>
      </c>
      <c r="J157" s="57">
        <f>VLOOKUP($M157,CornerStats!$A$3:$AE$998,18,FALSE)</f>
        <v>0.6</v>
      </c>
      <c r="K157" s="57">
        <f>VLOOKUP($M157,CornerStats!$A$3:$AE$998,20,FALSE)</f>
        <v>0.8</v>
      </c>
      <c r="L157" s="57">
        <f>VLOOKUP($M157,CornerStats!$A$3:$AE$998,21,FALSE)</f>
        <v>0.8</v>
      </c>
      <c r="M157" s="53" t="str">
        <f>Fixtures!A153</f>
        <v>Cittadella</v>
      </c>
      <c r="N157" s="54">
        <f>Fixtures!D153</f>
        <v>43491</v>
      </c>
      <c r="O157" s="53" t="str">
        <f>Fixtures!B153</f>
        <v>Carpi</v>
      </c>
      <c r="P157" s="51">
        <f>VLOOKUP($O157,CornerStats!$A$3:$AE$998,5,FALSE)</f>
        <v>9.3000000000000007</v>
      </c>
      <c r="Q157" s="51">
        <f>VLOOKUP($O157,CornerStats!$A$3:$AE$998,7,FALSE)</f>
        <v>10.199999999999999</v>
      </c>
      <c r="R157" s="51">
        <f>VLOOKUP($O157,CornerStats!$A$3:$AE$998,8,FALSE)</f>
        <v>4</v>
      </c>
      <c r="S157" s="51">
        <f>VLOOKUP($O157,CornerStats!$A$3:$AE$998,10,FALSE)</f>
        <v>4.2</v>
      </c>
      <c r="T157" s="60">
        <f>VLOOKUP($O157,CornerStats!$A$3:$AE$998,11,FALSE)</f>
        <v>5.3</v>
      </c>
      <c r="U157" s="60">
        <f>VLOOKUP($O157,CornerStats!$A$3:$AE$998,13,FALSE)</f>
        <v>6</v>
      </c>
      <c r="V157" s="57">
        <f>VLOOKUP($O157,CornerStats!$A$3:$AE$998,14,FALSE)</f>
        <v>0.5</v>
      </c>
      <c r="W157" s="57">
        <f>VLOOKUP($O157,CornerStats!$A$3:$AE$998,16,FALSE)</f>
        <v>0.8</v>
      </c>
      <c r="X157" s="57">
        <f>VLOOKUP($O157,CornerStats!$A$3:$AE$998,17,FALSE)</f>
        <v>0.3</v>
      </c>
      <c r="Y157" s="57">
        <f>VLOOKUP($O157,CornerStats!$A$3:$AE$998,19,FALSE)</f>
        <v>0.4</v>
      </c>
      <c r="Z157" s="57">
        <f>VLOOKUP($O157,CornerStats!$A$3:$AE$998,20,FALSE)</f>
        <v>0.8</v>
      </c>
      <c r="AA157" s="57">
        <f>VLOOKUP($O157,CornerStats!$A$3:$AE$998,22,FALSE)</f>
        <v>0.8</v>
      </c>
    </row>
    <row r="158" spans="1:27" hidden="1" x14ac:dyDescent="0.3">
      <c r="A158" s="51">
        <f>VLOOKUP($M158,CornerStats!$A$3:$AE$998,5,FALSE)</f>
        <v>8.2222222222222214</v>
      </c>
      <c r="B158" s="51">
        <f>VLOOKUP($M158,CornerStats!$A$3:$AE$998,6,FALSE)</f>
        <v>6</v>
      </c>
      <c r="C158" s="51">
        <f>VLOOKUP($M158,CornerStats!$A$3:$AE$998,8,FALSE)</f>
        <v>3.6666666666666665</v>
      </c>
      <c r="D158" s="51">
        <f>VLOOKUP($M158,CornerStats!$A$3:$AE$998,9,FALSE)</f>
        <v>3</v>
      </c>
      <c r="E158" s="60">
        <f>VLOOKUP($M158,CornerStats!$A$3:$AE$998,11,FALSE)</f>
        <v>4.5555555555555554</v>
      </c>
      <c r="F158" s="60">
        <f>VLOOKUP($M158,CornerStats!$A$3:$AE$998,12,FALSE)</f>
        <v>3</v>
      </c>
      <c r="G158" s="57">
        <f>VLOOKUP($M158,CornerStats!$A$3:$AE$998,14,FALSE)</f>
        <v>0.44444444444444442</v>
      </c>
      <c r="H158" s="57">
        <f>VLOOKUP($M158,CornerStats!$A$3:$AE$998,15,FALSE)</f>
        <v>0.2</v>
      </c>
      <c r="I158" s="57">
        <f>VLOOKUP($M158,CornerStats!$A$3:$AE$998,17,FALSE)</f>
        <v>0.1111111111111111</v>
      </c>
      <c r="J158" s="57">
        <f>VLOOKUP($M158,CornerStats!$A$3:$AE$998,18,FALSE)</f>
        <v>0</v>
      </c>
      <c r="K158" s="57">
        <f>VLOOKUP($M158,CornerStats!$A$3:$AE$998,20,FALSE)</f>
        <v>0.77777777777777779</v>
      </c>
      <c r="L158" s="57">
        <f>VLOOKUP($M158,CornerStats!$A$3:$AE$998,21,FALSE)</f>
        <v>0.8</v>
      </c>
      <c r="M158" s="53" t="str">
        <f>Fixtures!A154</f>
        <v>Salernitana</v>
      </c>
      <c r="N158" s="54">
        <f>Fixtures!D154</f>
        <v>43491</v>
      </c>
      <c r="O158" s="53" t="str">
        <f>Fixtures!B154</f>
        <v>Lecce</v>
      </c>
      <c r="P158" s="51">
        <f>VLOOKUP($O158,CornerStats!$A$3:$AE$998,5,FALSE)</f>
        <v>8.25</v>
      </c>
      <c r="Q158" s="51">
        <f>VLOOKUP($O158,CornerStats!$A$3:$AE$998,7,FALSE)</f>
        <v>8.8000000000000007</v>
      </c>
      <c r="R158" s="51">
        <f>VLOOKUP($O158,CornerStats!$A$3:$AE$998,8,FALSE)</f>
        <v>5.25</v>
      </c>
      <c r="S158" s="51">
        <f>VLOOKUP($O158,CornerStats!$A$3:$AE$998,10,FALSE)</f>
        <v>5.2</v>
      </c>
      <c r="T158" s="60">
        <f>VLOOKUP($O158,CornerStats!$A$3:$AE$998,11,FALSE)</f>
        <v>3</v>
      </c>
      <c r="U158" s="60">
        <f>VLOOKUP($O158,CornerStats!$A$3:$AE$998,13,FALSE)</f>
        <v>3.6</v>
      </c>
      <c r="V158" s="57">
        <f>VLOOKUP($O158,CornerStats!$A$3:$AE$998,14,FALSE)</f>
        <v>0.375</v>
      </c>
      <c r="W158" s="57">
        <f>VLOOKUP($O158,CornerStats!$A$3:$AE$998,16,FALSE)</f>
        <v>0.4</v>
      </c>
      <c r="X158" s="57">
        <f>VLOOKUP($O158,CornerStats!$A$3:$AE$998,17,FALSE)</f>
        <v>0.125</v>
      </c>
      <c r="Y158" s="57">
        <f>VLOOKUP($O158,CornerStats!$A$3:$AE$998,19,FALSE)</f>
        <v>0.2</v>
      </c>
      <c r="Z158" s="57">
        <f>VLOOKUP($O158,CornerStats!$A$3:$AE$998,20,FALSE)</f>
        <v>0.875</v>
      </c>
      <c r="AA158" s="57">
        <f>VLOOKUP($O158,CornerStats!$A$3:$AE$998,22,FALSE)</f>
        <v>0.8</v>
      </c>
    </row>
    <row r="159" spans="1:27" hidden="1" x14ac:dyDescent="0.3">
      <c r="A159" s="51">
        <f>VLOOKUP($M159,CornerStats!$A$3:$AE$998,5,FALSE)</f>
        <v>9.125</v>
      </c>
      <c r="B159" s="51">
        <f>VLOOKUP($M159,CornerStats!$A$3:$AE$998,6,FALSE)</f>
        <v>7</v>
      </c>
      <c r="C159" s="51">
        <f>VLOOKUP($M159,CornerStats!$A$3:$AE$998,8,FALSE)</f>
        <v>4.875</v>
      </c>
      <c r="D159" s="51">
        <f>VLOOKUP($M159,CornerStats!$A$3:$AE$998,9,FALSE)</f>
        <v>3.3333333333333335</v>
      </c>
      <c r="E159" s="60">
        <f>VLOOKUP($M159,CornerStats!$A$3:$AE$998,11,FALSE)</f>
        <v>4.25</v>
      </c>
      <c r="F159" s="60">
        <f>VLOOKUP($M159,CornerStats!$A$3:$AE$998,12,FALSE)</f>
        <v>3.6666666666666665</v>
      </c>
      <c r="G159" s="57">
        <f>VLOOKUP($M159,CornerStats!$A$3:$AE$998,14,FALSE)</f>
        <v>0.5</v>
      </c>
      <c r="H159" s="57">
        <f>VLOOKUP($M159,CornerStats!$A$3:$AE$998,15,FALSE)</f>
        <v>0.33333333333333331</v>
      </c>
      <c r="I159" s="57">
        <f>VLOOKUP($M159,CornerStats!$A$3:$AE$998,17,FALSE)</f>
        <v>0.375</v>
      </c>
      <c r="J159" s="57">
        <f>VLOOKUP($M159,CornerStats!$A$3:$AE$998,18,FALSE)</f>
        <v>0.16666666666666666</v>
      </c>
      <c r="K159" s="57">
        <f>VLOOKUP($M159,CornerStats!$A$3:$AE$998,20,FALSE)</f>
        <v>0.625</v>
      </c>
      <c r="L159" s="57">
        <f>VLOOKUP($M159,CornerStats!$A$3:$AE$998,21,FALSE)</f>
        <v>0.83333333333333337</v>
      </c>
      <c r="M159" s="53" t="str">
        <f>Fixtures!A155</f>
        <v>Cremonese</v>
      </c>
      <c r="N159" s="54">
        <f>Fixtures!D155</f>
        <v>43491</v>
      </c>
      <c r="O159" s="53" t="str">
        <f>Fixtures!B155</f>
        <v>Palermo</v>
      </c>
      <c r="P159" s="51">
        <f>VLOOKUP($O159,CornerStats!$A$3:$AE$998,5,FALSE)</f>
        <v>9.2222222222222214</v>
      </c>
      <c r="Q159" s="51">
        <f>VLOOKUP($O159,CornerStats!$A$3:$AE$998,7,FALSE)</f>
        <v>9.1999999999999993</v>
      </c>
      <c r="R159" s="51">
        <f>VLOOKUP($O159,CornerStats!$A$3:$AE$998,8,FALSE)</f>
        <v>4.1111111111111107</v>
      </c>
      <c r="S159" s="51">
        <f>VLOOKUP($O159,CornerStats!$A$3:$AE$998,10,FALSE)</f>
        <v>3.6</v>
      </c>
      <c r="T159" s="60">
        <f>VLOOKUP($O159,CornerStats!$A$3:$AE$998,11,FALSE)</f>
        <v>5.1111111111111107</v>
      </c>
      <c r="U159" s="60">
        <f>VLOOKUP($O159,CornerStats!$A$3:$AE$998,13,FALSE)</f>
        <v>5.6</v>
      </c>
      <c r="V159" s="57">
        <f>VLOOKUP($O159,CornerStats!$A$3:$AE$998,14,FALSE)</f>
        <v>0.55555555555555558</v>
      </c>
      <c r="W159" s="57">
        <f>VLOOKUP($O159,CornerStats!$A$3:$AE$998,16,FALSE)</f>
        <v>0.6</v>
      </c>
      <c r="X159" s="57">
        <f>VLOOKUP($O159,CornerStats!$A$3:$AE$998,17,FALSE)</f>
        <v>0.22222222222222221</v>
      </c>
      <c r="Y159" s="57">
        <f>VLOOKUP($O159,CornerStats!$A$3:$AE$998,19,FALSE)</f>
        <v>0.2</v>
      </c>
      <c r="Z159" s="57">
        <f>VLOOKUP($O159,CornerStats!$A$3:$AE$998,20,FALSE)</f>
        <v>0.88888888888888884</v>
      </c>
      <c r="AA159" s="57">
        <f>VLOOKUP($O159,CornerStats!$A$3:$AE$998,22,FALSE)</f>
        <v>0.8</v>
      </c>
    </row>
    <row r="160" spans="1:27" hidden="1" x14ac:dyDescent="0.3">
      <c r="A160" s="51">
        <f>VLOOKUP($M160,CornerStats!$A$3:$AE$998,5,FALSE)</f>
        <v>11.6</v>
      </c>
      <c r="B160" s="51">
        <f>VLOOKUP($M160,CornerStats!$A$3:$AE$998,6,FALSE)</f>
        <v>11.666666666666666</v>
      </c>
      <c r="C160" s="51">
        <f>VLOOKUP($M160,CornerStats!$A$3:$AE$998,8,FALSE)</f>
        <v>5.8</v>
      </c>
      <c r="D160" s="51">
        <f>VLOOKUP($M160,CornerStats!$A$3:$AE$998,9,FALSE)</f>
        <v>5.333333333333333</v>
      </c>
      <c r="E160" s="60">
        <f>VLOOKUP($M160,CornerStats!$A$3:$AE$998,11,FALSE)</f>
        <v>5.8</v>
      </c>
      <c r="F160" s="60">
        <f>VLOOKUP($M160,CornerStats!$A$3:$AE$998,12,FALSE)</f>
        <v>6.333333333333333</v>
      </c>
      <c r="G160" s="57">
        <f>VLOOKUP($M160,CornerStats!$A$3:$AE$998,14,FALSE)</f>
        <v>0.8</v>
      </c>
      <c r="H160" s="57">
        <f>VLOOKUP($M160,CornerStats!$A$3:$AE$998,15,FALSE)</f>
        <v>1</v>
      </c>
      <c r="I160" s="57">
        <f>VLOOKUP($M160,CornerStats!$A$3:$AE$998,17,FALSE)</f>
        <v>0.8</v>
      </c>
      <c r="J160" s="57">
        <f>VLOOKUP($M160,CornerStats!$A$3:$AE$998,18,FALSE)</f>
        <v>1</v>
      </c>
      <c r="K160" s="57">
        <f>VLOOKUP($M160,CornerStats!$A$3:$AE$998,20,FALSE)</f>
        <v>0.6</v>
      </c>
      <c r="L160" s="57">
        <f>VLOOKUP($M160,CornerStats!$A$3:$AE$998,21,FALSE)</f>
        <v>0.66666666666666663</v>
      </c>
      <c r="M160" s="53" t="str">
        <f>Fixtures!A156</f>
        <v>Ascoli</v>
      </c>
      <c r="N160" s="54">
        <f>Fixtures!D156</f>
        <v>43491</v>
      </c>
      <c r="O160" s="53" t="str">
        <f>Fixtures!B156</f>
        <v>Perugia</v>
      </c>
      <c r="P160" s="51">
        <f>VLOOKUP($O160,CornerStats!$A$3:$AE$998,5,FALSE)</f>
        <v>7.625</v>
      </c>
      <c r="Q160" s="51">
        <f>VLOOKUP($O160,CornerStats!$A$3:$AE$998,7,FALSE)</f>
        <v>8.4</v>
      </c>
      <c r="R160" s="51">
        <f>VLOOKUP($O160,CornerStats!$A$3:$AE$998,8,FALSE)</f>
        <v>3.125</v>
      </c>
      <c r="S160" s="51">
        <f>VLOOKUP($O160,CornerStats!$A$3:$AE$998,10,FALSE)</f>
        <v>3.2</v>
      </c>
      <c r="T160" s="60">
        <f>VLOOKUP($O160,CornerStats!$A$3:$AE$998,11,FALSE)</f>
        <v>4.5</v>
      </c>
      <c r="U160" s="60">
        <f>VLOOKUP($O160,CornerStats!$A$3:$AE$998,13,FALSE)</f>
        <v>5.2</v>
      </c>
      <c r="V160" s="57">
        <f>VLOOKUP($O160,CornerStats!$A$3:$AE$998,14,FALSE)</f>
        <v>0.375</v>
      </c>
      <c r="W160" s="57">
        <f>VLOOKUP($O160,CornerStats!$A$3:$AE$998,16,FALSE)</f>
        <v>0.2</v>
      </c>
      <c r="X160" s="57">
        <f>VLOOKUP($O160,CornerStats!$A$3:$AE$998,17,FALSE)</f>
        <v>0.125</v>
      </c>
      <c r="Y160" s="57">
        <f>VLOOKUP($O160,CornerStats!$A$3:$AE$998,19,FALSE)</f>
        <v>0.2</v>
      </c>
      <c r="Z160" s="57">
        <f>VLOOKUP($O160,CornerStats!$A$3:$AE$998,20,FALSE)</f>
        <v>0.75</v>
      </c>
      <c r="AA160" s="57">
        <f>VLOOKUP($O160,CornerStats!$A$3:$AE$998,22,FALSE)</f>
        <v>0.8</v>
      </c>
    </row>
    <row r="161" spans="1:27" hidden="1" x14ac:dyDescent="0.3">
      <c r="A161" s="51">
        <f>VLOOKUP($M161,CornerStats!$A$3:$AE$998,5,FALSE)</f>
        <v>7</v>
      </c>
      <c r="B161" s="51">
        <f>VLOOKUP($M161,CornerStats!$A$3:$AE$998,6,FALSE)</f>
        <v>7.5</v>
      </c>
      <c r="C161" s="51">
        <f>VLOOKUP($M161,CornerStats!$A$3:$AE$998,8,FALSE)</f>
        <v>3.5</v>
      </c>
      <c r="D161" s="51">
        <f>VLOOKUP($M161,CornerStats!$A$3:$AE$998,9,FALSE)</f>
        <v>2.5</v>
      </c>
      <c r="E161" s="60">
        <f>VLOOKUP($M161,CornerStats!$A$3:$AE$998,11,FALSE)</f>
        <v>3.5</v>
      </c>
      <c r="F161" s="60">
        <f>VLOOKUP($M161,CornerStats!$A$3:$AE$998,12,FALSE)</f>
        <v>5</v>
      </c>
      <c r="G161" s="57">
        <f>VLOOKUP($M161,CornerStats!$A$3:$AE$998,14,FALSE)</f>
        <v>0.5</v>
      </c>
      <c r="H161" s="57">
        <f>VLOOKUP($M161,CornerStats!$A$3:$AE$998,15,FALSE)</f>
        <v>0.5</v>
      </c>
      <c r="I161" s="57">
        <f>VLOOKUP($M161,CornerStats!$A$3:$AE$998,17,FALSE)</f>
        <v>0.25</v>
      </c>
      <c r="J161" s="57">
        <f>VLOOKUP($M161,CornerStats!$A$3:$AE$998,18,FALSE)</f>
        <v>0</v>
      </c>
      <c r="K161" s="57">
        <f>VLOOKUP($M161,CornerStats!$A$3:$AE$998,20,FALSE)</f>
        <v>0.5</v>
      </c>
      <c r="L161" s="57">
        <f>VLOOKUP($M161,CornerStats!$A$3:$AE$998,21,FALSE)</f>
        <v>1</v>
      </c>
      <c r="M161" s="53" t="str">
        <f>Fixtures!A157</f>
        <v>Brest</v>
      </c>
      <c r="N161" s="54">
        <f>Fixtures!D157</f>
        <v>43491</v>
      </c>
      <c r="O161" s="53" t="str">
        <f>Fixtures!B157</f>
        <v>Sochaux</v>
      </c>
      <c r="P161" s="51">
        <f>VLOOKUP($O161,CornerStats!$A$3:$AE$998,5,FALSE)</f>
        <v>7.5714285714285712</v>
      </c>
      <c r="Q161" s="51">
        <f>VLOOKUP($O161,CornerStats!$A$3:$AE$998,7,FALSE)</f>
        <v>8</v>
      </c>
      <c r="R161" s="51">
        <f>VLOOKUP($O161,CornerStats!$A$3:$AE$998,8,FALSE)</f>
        <v>3.7142857142857144</v>
      </c>
      <c r="S161" s="51">
        <f>VLOOKUP($O161,CornerStats!$A$3:$AE$998,10,FALSE)</f>
        <v>4.4000000000000004</v>
      </c>
      <c r="T161" s="60">
        <f>VLOOKUP($O161,CornerStats!$A$3:$AE$998,11,FALSE)</f>
        <v>3.8571428571428572</v>
      </c>
      <c r="U161" s="60">
        <f>VLOOKUP($O161,CornerStats!$A$3:$AE$998,13,FALSE)</f>
        <v>3.6</v>
      </c>
      <c r="V161" s="57">
        <f>VLOOKUP($O161,CornerStats!$A$3:$AE$998,14,FALSE)</f>
        <v>0.14285714285714285</v>
      </c>
      <c r="W161" s="57">
        <f>VLOOKUP($O161,CornerStats!$A$3:$AE$998,16,FALSE)</f>
        <v>0.2</v>
      </c>
      <c r="X161" s="57">
        <f>VLOOKUP($O161,CornerStats!$A$3:$AE$998,17,FALSE)</f>
        <v>0.14285714285714285</v>
      </c>
      <c r="Y161" s="57">
        <f>VLOOKUP($O161,CornerStats!$A$3:$AE$998,19,FALSE)</f>
        <v>0.2</v>
      </c>
      <c r="Z161" s="57">
        <f>VLOOKUP($O161,CornerStats!$A$3:$AE$998,20,FALSE)</f>
        <v>0.8571428571428571</v>
      </c>
      <c r="AA161" s="57">
        <f>VLOOKUP($O161,CornerStats!$A$3:$AE$998,22,FALSE)</f>
        <v>0.8</v>
      </c>
    </row>
    <row r="162" spans="1:27" hidden="1" x14ac:dyDescent="0.3">
      <c r="A162" s="51">
        <f>VLOOKUP($M162,CornerStats!$A$3:$AE$998,5,FALSE)</f>
        <v>8.75</v>
      </c>
      <c r="B162" s="51">
        <f>VLOOKUP($M162,CornerStats!$A$3:$AE$998,6,FALSE)</f>
        <v>12</v>
      </c>
      <c r="C162" s="51">
        <f>VLOOKUP($M162,CornerStats!$A$3:$AE$998,8,FALSE)</f>
        <v>5</v>
      </c>
      <c r="D162" s="51">
        <f>VLOOKUP($M162,CornerStats!$A$3:$AE$998,9,FALSE)</f>
        <v>8</v>
      </c>
      <c r="E162" s="60">
        <f>VLOOKUP($M162,CornerStats!$A$3:$AE$998,11,FALSE)</f>
        <v>3.75</v>
      </c>
      <c r="F162" s="60">
        <f>VLOOKUP($M162,CornerStats!$A$3:$AE$998,12,FALSE)</f>
        <v>4</v>
      </c>
      <c r="G162" s="57">
        <f>VLOOKUP($M162,CornerStats!$A$3:$AE$998,14,FALSE)</f>
        <v>0.5</v>
      </c>
      <c r="H162" s="57">
        <f>VLOOKUP($M162,CornerStats!$A$3:$AE$998,15,FALSE)</f>
        <v>1</v>
      </c>
      <c r="I162" s="57">
        <f>VLOOKUP($M162,CornerStats!$A$3:$AE$998,17,FALSE)</f>
        <v>0.5</v>
      </c>
      <c r="J162" s="57">
        <f>VLOOKUP($M162,CornerStats!$A$3:$AE$998,18,FALSE)</f>
        <v>1</v>
      </c>
      <c r="K162" s="57">
        <f>VLOOKUP($M162,CornerStats!$A$3:$AE$998,20,FALSE)</f>
        <v>0.5</v>
      </c>
      <c r="L162" s="57">
        <f>VLOOKUP($M162,CornerStats!$A$3:$AE$998,21,FALSE)</f>
        <v>0</v>
      </c>
      <c r="M162" s="53" t="str">
        <f>Fixtures!A158</f>
        <v>Orléans</v>
      </c>
      <c r="N162" s="54">
        <f>Fixtures!D158</f>
        <v>43491</v>
      </c>
      <c r="O162" s="53" t="str">
        <f>Fixtures!B158</f>
        <v>Niort</v>
      </c>
      <c r="P162" s="51">
        <f>VLOOKUP($O162,CornerStats!$A$3:$AE$998,5,FALSE)</f>
        <v>11</v>
      </c>
      <c r="Q162" s="51">
        <f>VLOOKUP($O162,CornerStats!$A$3:$AE$998,7,FALSE)</f>
        <v>9</v>
      </c>
      <c r="R162" s="51">
        <f>VLOOKUP($O162,CornerStats!$A$3:$AE$998,8,FALSE)</f>
        <v>3.5</v>
      </c>
      <c r="S162" s="51">
        <f>VLOOKUP($O162,CornerStats!$A$3:$AE$998,10,FALSE)</f>
        <v>2</v>
      </c>
      <c r="T162" s="60">
        <f>VLOOKUP($O162,CornerStats!$A$3:$AE$998,11,FALSE)</f>
        <v>7.5</v>
      </c>
      <c r="U162" s="60">
        <f>VLOOKUP($O162,CornerStats!$A$3:$AE$998,13,FALSE)</f>
        <v>7</v>
      </c>
      <c r="V162" s="57">
        <f>VLOOKUP($O162,CornerStats!$A$3:$AE$998,14,FALSE)</f>
        <v>1</v>
      </c>
      <c r="W162" s="57">
        <f>VLOOKUP($O162,CornerStats!$A$3:$AE$998,16,FALSE)</f>
        <v>1</v>
      </c>
      <c r="X162" s="57">
        <f>VLOOKUP($O162,CornerStats!$A$3:$AE$998,17,FALSE)</f>
        <v>0.5</v>
      </c>
      <c r="Y162" s="57">
        <f>VLOOKUP($O162,CornerStats!$A$3:$AE$998,19,FALSE)</f>
        <v>0</v>
      </c>
      <c r="Z162" s="57">
        <f>VLOOKUP($O162,CornerStats!$A$3:$AE$998,20,FALSE)</f>
        <v>0.5</v>
      </c>
      <c r="AA162" s="57">
        <f>VLOOKUP($O162,CornerStats!$A$3:$AE$998,22,FALSE)</f>
        <v>1</v>
      </c>
    </row>
    <row r="163" spans="1:27" hidden="1" x14ac:dyDescent="0.3">
      <c r="A163" s="51" t="e">
        <f>VLOOKUP($M163,CornerStats!$A$3:$AE$998,5,FALSE)</f>
        <v>#DIV/0!</v>
      </c>
      <c r="B163" s="51" t="e">
        <f>VLOOKUP($M163,CornerStats!$A$3:$AE$998,6,FALSE)</f>
        <v>#DIV/0!</v>
      </c>
      <c r="C163" s="51" t="e">
        <f>VLOOKUP($M163,CornerStats!$A$3:$AE$998,8,FALSE)</f>
        <v>#DIV/0!</v>
      </c>
      <c r="D163" s="51" t="e">
        <f>VLOOKUP($M163,CornerStats!$A$3:$AE$998,9,FALSE)</f>
        <v>#DIV/0!</v>
      </c>
      <c r="E163" s="60" t="e">
        <f>VLOOKUP($M163,CornerStats!$A$3:$AE$998,11,FALSE)</f>
        <v>#DIV/0!</v>
      </c>
      <c r="F163" s="60" t="e">
        <f>VLOOKUP($M163,CornerStats!$A$3:$AE$998,12,FALSE)</f>
        <v>#DIV/0!</v>
      </c>
      <c r="G163" s="57" t="e">
        <f>VLOOKUP($M163,CornerStats!$A$3:$AE$998,14,FALSE)</f>
        <v>#DIV/0!</v>
      </c>
      <c r="H163" s="57" t="e">
        <f>VLOOKUP($M163,CornerStats!$A$3:$AE$998,15,FALSE)</f>
        <v>#DIV/0!</v>
      </c>
      <c r="I163" s="57" t="e">
        <f>VLOOKUP($M163,CornerStats!$A$3:$AE$998,17,FALSE)</f>
        <v>#DIV/0!</v>
      </c>
      <c r="J163" s="57" t="e">
        <f>VLOOKUP($M163,CornerStats!$A$3:$AE$998,18,FALSE)</f>
        <v>#DIV/0!</v>
      </c>
      <c r="K163" s="57" t="e">
        <f>VLOOKUP($M163,CornerStats!$A$3:$AE$998,20,FALSE)</f>
        <v>#DIV/0!</v>
      </c>
      <c r="L163" s="57" t="e">
        <f>VLOOKUP($M163,CornerStats!$A$3:$AE$998,21,FALSE)</f>
        <v>#DIV/0!</v>
      </c>
      <c r="M163" s="53" t="str">
        <f>Fixtures!A159</f>
        <v>Almería</v>
      </c>
      <c r="N163" s="54">
        <f>Fixtures!D159</f>
        <v>43491</v>
      </c>
      <c r="O163" s="53" t="str">
        <f>Fixtures!B159</f>
        <v>Osasuna</v>
      </c>
      <c r="P163" s="51" t="e">
        <f>VLOOKUP($O163,CornerStats!$A$3:$AE$998,5,FALSE)</f>
        <v>#DIV/0!</v>
      </c>
      <c r="Q163" s="51" t="e">
        <f>VLOOKUP($O163,CornerStats!$A$3:$AE$998,7,FALSE)</f>
        <v>#DIV/0!</v>
      </c>
      <c r="R163" s="51" t="e">
        <f>VLOOKUP($O163,CornerStats!$A$3:$AE$998,8,FALSE)</f>
        <v>#DIV/0!</v>
      </c>
      <c r="S163" s="51" t="e">
        <f>VLOOKUP($O163,CornerStats!$A$3:$AE$998,10,FALSE)</f>
        <v>#DIV/0!</v>
      </c>
      <c r="T163" s="60" t="e">
        <f>VLOOKUP($O163,CornerStats!$A$3:$AE$998,11,FALSE)</f>
        <v>#DIV/0!</v>
      </c>
      <c r="U163" s="60" t="e">
        <f>VLOOKUP($O163,CornerStats!$A$3:$AE$998,13,FALSE)</f>
        <v>#DIV/0!</v>
      </c>
      <c r="V163" s="57" t="e">
        <f>VLOOKUP($O163,CornerStats!$A$3:$AE$998,14,FALSE)</f>
        <v>#DIV/0!</v>
      </c>
      <c r="W163" s="57" t="e">
        <f>VLOOKUP($O163,CornerStats!$A$3:$AE$998,16,FALSE)</f>
        <v>#DIV/0!</v>
      </c>
      <c r="X163" s="57" t="e">
        <f>VLOOKUP($O163,CornerStats!$A$3:$AE$998,17,FALSE)</f>
        <v>#DIV/0!</v>
      </c>
      <c r="Y163" s="57" t="e">
        <f>VLOOKUP($O163,CornerStats!$A$3:$AE$998,19,FALSE)</f>
        <v>#DIV/0!</v>
      </c>
      <c r="Z163" s="57" t="e">
        <f>VLOOKUP($O163,CornerStats!$A$3:$AE$998,20,FALSE)</f>
        <v>#DIV/0!</v>
      </c>
      <c r="AA163" s="57" t="e">
        <f>VLOOKUP($O163,CornerStats!$A$3:$AE$998,22,FALSE)</f>
        <v>#DIV/0!</v>
      </c>
    </row>
    <row r="164" spans="1:27" hidden="1" x14ac:dyDescent="0.3">
      <c r="A164" s="51" t="e">
        <f>VLOOKUP($M164,CornerStats!$A$3:$AE$998,5,FALSE)</f>
        <v>#DIV/0!</v>
      </c>
      <c r="B164" s="51" t="e">
        <f>VLOOKUP($M164,CornerStats!$A$3:$AE$998,6,FALSE)</f>
        <v>#DIV/0!</v>
      </c>
      <c r="C164" s="51" t="e">
        <f>VLOOKUP($M164,CornerStats!$A$3:$AE$998,8,FALSE)</f>
        <v>#DIV/0!</v>
      </c>
      <c r="D164" s="51" t="e">
        <f>VLOOKUP($M164,CornerStats!$A$3:$AE$998,9,FALSE)</f>
        <v>#DIV/0!</v>
      </c>
      <c r="E164" s="60" t="e">
        <f>VLOOKUP($M164,CornerStats!$A$3:$AE$998,11,FALSE)</f>
        <v>#DIV/0!</v>
      </c>
      <c r="F164" s="60" t="e">
        <f>VLOOKUP($M164,CornerStats!$A$3:$AE$998,12,FALSE)</f>
        <v>#DIV/0!</v>
      </c>
      <c r="G164" s="57" t="e">
        <f>VLOOKUP($M164,CornerStats!$A$3:$AE$998,14,FALSE)</f>
        <v>#DIV/0!</v>
      </c>
      <c r="H164" s="57" t="e">
        <f>VLOOKUP($M164,CornerStats!$A$3:$AE$998,15,FALSE)</f>
        <v>#DIV/0!</v>
      </c>
      <c r="I164" s="57" t="e">
        <f>VLOOKUP($M164,CornerStats!$A$3:$AE$998,17,FALSE)</f>
        <v>#DIV/0!</v>
      </c>
      <c r="J164" s="57" t="e">
        <f>VLOOKUP($M164,CornerStats!$A$3:$AE$998,18,FALSE)</f>
        <v>#DIV/0!</v>
      </c>
      <c r="K164" s="57" t="e">
        <f>VLOOKUP($M164,CornerStats!$A$3:$AE$998,20,FALSE)</f>
        <v>#DIV/0!</v>
      </c>
      <c r="L164" s="57" t="e">
        <f>VLOOKUP($M164,CornerStats!$A$3:$AE$998,21,FALSE)</f>
        <v>#DIV/0!</v>
      </c>
      <c r="M164" s="53" t="str">
        <f>Fixtures!A160</f>
        <v>Cádiz</v>
      </c>
      <c r="N164" s="54">
        <f>Fixtures!D160</f>
        <v>43491</v>
      </c>
      <c r="O164" s="53" t="str">
        <f>Fixtures!B160</f>
        <v>Mallorca</v>
      </c>
      <c r="P164" s="51" t="e">
        <f>VLOOKUP($O164,CornerStats!$A$3:$AE$998,5,FALSE)</f>
        <v>#DIV/0!</v>
      </c>
      <c r="Q164" s="51" t="e">
        <f>VLOOKUP($O164,CornerStats!$A$3:$AE$998,7,FALSE)</f>
        <v>#DIV/0!</v>
      </c>
      <c r="R164" s="51" t="e">
        <f>VLOOKUP($O164,CornerStats!$A$3:$AE$998,8,FALSE)</f>
        <v>#DIV/0!</v>
      </c>
      <c r="S164" s="51" t="e">
        <f>VLOOKUP($O164,CornerStats!$A$3:$AE$998,10,FALSE)</f>
        <v>#DIV/0!</v>
      </c>
      <c r="T164" s="60" t="e">
        <f>VLOOKUP($O164,CornerStats!$A$3:$AE$998,11,FALSE)</f>
        <v>#DIV/0!</v>
      </c>
      <c r="U164" s="60" t="e">
        <f>VLOOKUP($O164,CornerStats!$A$3:$AE$998,13,FALSE)</f>
        <v>#DIV/0!</v>
      </c>
      <c r="V164" s="57" t="e">
        <f>VLOOKUP($O164,CornerStats!$A$3:$AE$998,14,FALSE)</f>
        <v>#DIV/0!</v>
      </c>
      <c r="W164" s="57" t="e">
        <f>VLOOKUP($O164,CornerStats!$A$3:$AE$998,16,FALSE)</f>
        <v>#DIV/0!</v>
      </c>
      <c r="X164" s="57" t="e">
        <f>VLOOKUP($O164,CornerStats!$A$3:$AE$998,17,FALSE)</f>
        <v>#DIV/0!</v>
      </c>
      <c r="Y164" s="57" t="e">
        <f>VLOOKUP($O164,CornerStats!$A$3:$AE$998,19,FALSE)</f>
        <v>#DIV/0!</v>
      </c>
      <c r="Z164" s="57" t="e">
        <f>VLOOKUP($O164,CornerStats!$A$3:$AE$998,20,FALSE)</f>
        <v>#DIV/0!</v>
      </c>
      <c r="AA164" s="57" t="e">
        <f>VLOOKUP($O164,CornerStats!$A$3:$AE$998,22,FALSE)</f>
        <v>#DIV/0!</v>
      </c>
    </row>
    <row r="165" spans="1:27" hidden="1" x14ac:dyDescent="0.3">
      <c r="A165" s="51" t="e">
        <f>VLOOKUP($M165,CornerStats!$A$3:$AE$998,5,FALSE)</f>
        <v>#DIV/0!</v>
      </c>
      <c r="B165" s="51" t="e">
        <f>VLOOKUP($M165,CornerStats!$A$3:$AE$998,6,FALSE)</f>
        <v>#DIV/0!</v>
      </c>
      <c r="C165" s="51" t="e">
        <f>VLOOKUP($M165,CornerStats!$A$3:$AE$998,8,FALSE)</f>
        <v>#DIV/0!</v>
      </c>
      <c r="D165" s="51" t="e">
        <f>VLOOKUP($M165,CornerStats!$A$3:$AE$998,9,FALSE)</f>
        <v>#DIV/0!</v>
      </c>
      <c r="E165" s="60" t="e">
        <f>VLOOKUP($M165,CornerStats!$A$3:$AE$998,11,FALSE)</f>
        <v>#DIV/0!</v>
      </c>
      <c r="F165" s="60" t="e">
        <f>VLOOKUP($M165,CornerStats!$A$3:$AE$998,12,FALSE)</f>
        <v>#DIV/0!</v>
      </c>
      <c r="G165" s="57" t="e">
        <f>VLOOKUP($M165,CornerStats!$A$3:$AE$998,14,FALSE)</f>
        <v>#DIV/0!</v>
      </c>
      <c r="H165" s="57" t="e">
        <f>VLOOKUP($M165,CornerStats!$A$3:$AE$998,15,FALSE)</f>
        <v>#DIV/0!</v>
      </c>
      <c r="I165" s="57" t="e">
        <f>VLOOKUP($M165,CornerStats!$A$3:$AE$998,17,FALSE)</f>
        <v>#DIV/0!</v>
      </c>
      <c r="J165" s="57" t="e">
        <f>VLOOKUP($M165,CornerStats!$A$3:$AE$998,18,FALSE)</f>
        <v>#DIV/0!</v>
      </c>
      <c r="K165" s="57" t="e">
        <f>VLOOKUP($M165,CornerStats!$A$3:$AE$998,20,FALSE)</f>
        <v>#DIV/0!</v>
      </c>
      <c r="L165" s="57" t="e">
        <f>VLOOKUP($M165,CornerStats!$A$3:$AE$998,21,FALSE)</f>
        <v>#DIV/0!</v>
      </c>
      <c r="M165" s="53" t="str">
        <f>Fixtures!A161</f>
        <v>Elche</v>
      </c>
      <c r="N165" s="54">
        <f>Fixtures!D161</f>
        <v>43491</v>
      </c>
      <c r="O165" s="53" t="str">
        <f>Fixtures!B161</f>
        <v>Numancia</v>
      </c>
      <c r="P165" s="51" t="e">
        <f>VLOOKUP($O165,CornerStats!$A$3:$AE$998,5,FALSE)</f>
        <v>#DIV/0!</v>
      </c>
      <c r="Q165" s="51" t="e">
        <f>VLOOKUP($O165,CornerStats!$A$3:$AE$998,7,FALSE)</f>
        <v>#DIV/0!</v>
      </c>
      <c r="R165" s="51" t="e">
        <f>VLOOKUP($O165,CornerStats!$A$3:$AE$998,8,FALSE)</f>
        <v>#DIV/0!</v>
      </c>
      <c r="S165" s="51" t="e">
        <f>VLOOKUP($O165,CornerStats!$A$3:$AE$998,10,FALSE)</f>
        <v>#DIV/0!</v>
      </c>
      <c r="T165" s="60" t="e">
        <f>VLOOKUP($O165,CornerStats!$A$3:$AE$998,11,FALSE)</f>
        <v>#DIV/0!</v>
      </c>
      <c r="U165" s="60" t="e">
        <f>VLOOKUP($O165,CornerStats!$A$3:$AE$998,13,FALSE)</f>
        <v>#DIV/0!</v>
      </c>
      <c r="V165" s="57" t="e">
        <f>VLOOKUP($O165,CornerStats!$A$3:$AE$998,14,FALSE)</f>
        <v>#DIV/0!</v>
      </c>
      <c r="W165" s="57" t="e">
        <f>VLOOKUP($O165,CornerStats!$A$3:$AE$998,16,FALSE)</f>
        <v>#DIV/0!</v>
      </c>
      <c r="X165" s="57" t="e">
        <f>VLOOKUP($O165,CornerStats!$A$3:$AE$998,17,FALSE)</f>
        <v>#DIV/0!</v>
      </c>
      <c r="Y165" s="57" t="e">
        <f>VLOOKUP($O165,CornerStats!$A$3:$AE$998,19,FALSE)</f>
        <v>#DIV/0!</v>
      </c>
      <c r="Z165" s="57" t="e">
        <f>VLOOKUP($O165,CornerStats!$A$3:$AE$998,20,FALSE)</f>
        <v>#DIV/0!</v>
      </c>
      <c r="AA165" s="57" t="e">
        <f>VLOOKUP($O165,CornerStats!$A$3:$AE$998,22,FALSE)</f>
        <v>#DIV/0!</v>
      </c>
    </row>
    <row r="166" spans="1:27" hidden="1" x14ac:dyDescent="0.3">
      <c r="A166" s="51" t="e">
        <f>VLOOKUP($M166,CornerStats!$A$3:$AE$998,5,FALSE)</f>
        <v>#DIV/0!</v>
      </c>
      <c r="B166" s="51" t="e">
        <f>VLOOKUP($M166,CornerStats!$A$3:$AE$998,6,FALSE)</f>
        <v>#DIV/0!</v>
      </c>
      <c r="C166" s="51" t="e">
        <f>VLOOKUP($M166,CornerStats!$A$3:$AE$998,8,FALSE)</f>
        <v>#DIV/0!</v>
      </c>
      <c r="D166" s="51" t="e">
        <f>VLOOKUP($M166,CornerStats!$A$3:$AE$998,9,FALSE)</f>
        <v>#DIV/0!</v>
      </c>
      <c r="E166" s="60" t="e">
        <f>VLOOKUP($M166,CornerStats!$A$3:$AE$998,11,FALSE)</f>
        <v>#DIV/0!</v>
      </c>
      <c r="F166" s="60" t="e">
        <f>VLOOKUP($M166,CornerStats!$A$3:$AE$998,12,FALSE)</f>
        <v>#DIV/0!</v>
      </c>
      <c r="G166" s="57" t="e">
        <f>VLOOKUP($M166,CornerStats!$A$3:$AE$998,14,FALSE)</f>
        <v>#DIV/0!</v>
      </c>
      <c r="H166" s="57" t="e">
        <f>VLOOKUP($M166,CornerStats!$A$3:$AE$998,15,FALSE)</f>
        <v>#DIV/0!</v>
      </c>
      <c r="I166" s="57" t="e">
        <f>VLOOKUP($M166,CornerStats!$A$3:$AE$998,17,FALSE)</f>
        <v>#DIV/0!</v>
      </c>
      <c r="J166" s="57" t="e">
        <f>VLOOKUP($M166,CornerStats!$A$3:$AE$998,18,FALSE)</f>
        <v>#DIV/0!</v>
      </c>
      <c r="K166" s="57" t="e">
        <f>VLOOKUP($M166,CornerStats!$A$3:$AE$998,20,FALSE)</f>
        <v>#DIV/0!</v>
      </c>
      <c r="L166" s="57" t="e">
        <f>VLOOKUP($M166,CornerStats!$A$3:$AE$998,21,FALSE)</f>
        <v>#DIV/0!</v>
      </c>
      <c r="M166" s="53" t="str">
        <f>Fixtures!A162</f>
        <v>Lugo</v>
      </c>
      <c r="N166" s="54">
        <f>Fixtures!D162</f>
        <v>43491</v>
      </c>
      <c r="O166" s="53" t="str">
        <f>Fixtures!B162</f>
        <v>Rayo Majadahonda</v>
      </c>
      <c r="P166" s="51" t="e">
        <f>VLOOKUP($O166,CornerStats!$A$3:$AE$998,5,FALSE)</f>
        <v>#DIV/0!</v>
      </c>
      <c r="Q166" s="51" t="e">
        <f>VLOOKUP($O166,CornerStats!$A$3:$AE$998,7,FALSE)</f>
        <v>#DIV/0!</v>
      </c>
      <c r="R166" s="51" t="e">
        <f>VLOOKUP($O166,CornerStats!$A$3:$AE$998,8,FALSE)</f>
        <v>#DIV/0!</v>
      </c>
      <c r="S166" s="51" t="e">
        <f>VLOOKUP($O166,CornerStats!$A$3:$AE$998,10,FALSE)</f>
        <v>#DIV/0!</v>
      </c>
      <c r="T166" s="60" t="e">
        <f>VLOOKUP($O166,CornerStats!$A$3:$AE$998,11,FALSE)</f>
        <v>#DIV/0!</v>
      </c>
      <c r="U166" s="60" t="e">
        <f>VLOOKUP($O166,CornerStats!$A$3:$AE$998,13,FALSE)</f>
        <v>#DIV/0!</v>
      </c>
      <c r="V166" s="57" t="e">
        <f>VLOOKUP($O166,CornerStats!$A$3:$AE$998,14,FALSE)</f>
        <v>#DIV/0!</v>
      </c>
      <c r="W166" s="57" t="e">
        <f>VLOOKUP($O166,CornerStats!$A$3:$AE$998,16,FALSE)</f>
        <v>#DIV/0!</v>
      </c>
      <c r="X166" s="57" t="e">
        <f>VLOOKUP($O166,CornerStats!$A$3:$AE$998,17,FALSE)</f>
        <v>#DIV/0!</v>
      </c>
      <c r="Y166" s="57" t="e">
        <f>VLOOKUP($O166,CornerStats!$A$3:$AE$998,19,FALSE)</f>
        <v>#DIV/0!</v>
      </c>
      <c r="Z166" s="57" t="e">
        <f>VLOOKUP($O166,CornerStats!$A$3:$AE$998,20,FALSE)</f>
        <v>#DIV/0!</v>
      </c>
      <c r="AA166" s="57" t="e">
        <f>VLOOKUP($O166,CornerStats!$A$3:$AE$998,22,FALSE)</f>
        <v>#DIV/0!</v>
      </c>
    </row>
    <row r="167" spans="1:27" hidden="1" x14ac:dyDescent="0.3">
      <c r="A167" s="51">
        <f>VLOOKUP($M167,CornerStats!$A$3:$AE$998,5,FALSE)</f>
        <v>0</v>
      </c>
      <c r="B167" s="51">
        <f>VLOOKUP($M167,CornerStats!$A$3:$AE$998,6,FALSE)</f>
        <v>0</v>
      </c>
      <c r="C167" s="51">
        <f>VLOOKUP($M167,CornerStats!$A$3:$AE$998,8,FALSE)</f>
        <v>0</v>
      </c>
      <c r="D167" s="51">
        <f>VLOOKUP($M167,CornerStats!$A$3:$AE$998,9,FALSE)</f>
        <v>0</v>
      </c>
      <c r="E167" s="60">
        <f>VLOOKUP($M167,CornerStats!$A$3:$AE$998,11,FALSE)</f>
        <v>0</v>
      </c>
      <c r="F167" s="60">
        <f>VLOOKUP($M167,CornerStats!$A$3:$AE$998,12,FALSE)</f>
        <v>0</v>
      </c>
      <c r="G167" s="57">
        <f>VLOOKUP($M167,CornerStats!$A$3:$AE$998,14,FALSE)</f>
        <v>0</v>
      </c>
      <c r="H167" s="57">
        <f>VLOOKUP($M167,CornerStats!$A$3:$AE$998,15,FALSE)</f>
        <v>0</v>
      </c>
      <c r="I167" s="57">
        <f>VLOOKUP($M167,CornerStats!$A$3:$AE$998,17,FALSE)</f>
        <v>0</v>
      </c>
      <c r="J167" s="57">
        <f>VLOOKUP($M167,CornerStats!$A$3:$AE$998,18,FALSE)</f>
        <v>0</v>
      </c>
      <c r="K167" s="57">
        <f>VLOOKUP($M167,CornerStats!$A$3:$AE$998,20,FALSE)</f>
        <v>0</v>
      </c>
      <c r="L167" s="57">
        <f>VLOOKUP($M167,CornerStats!$A$3:$AE$998,21,FALSE)</f>
        <v>0</v>
      </c>
      <c r="M167" s="53" t="str">
        <f>Fixtures!A163</f>
        <v>Tenerife</v>
      </c>
      <c r="N167" s="54">
        <f>Fixtures!D163</f>
        <v>43491</v>
      </c>
      <c r="O167" s="53" t="str">
        <f>Fixtures!B163</f>
        <v>Málaga</v>
      </c>
      <c r="P167" s="51" t="e">
        <f>VLOOKUP($O167,CornerStats!$A$3:$AE$998,5,FALSE)</f>
        <v>#DIV/0!</v>
      </c>
      <c r="Q167" s="51" t="e">
        <f>VLOOKUP($O167,CornerStats!$A$3:$AE$998,7,FALSE)</f>
        <v>#DIV/0!</v>
      </c>
      <c r="R167" s="51" t="e">
        <f>VLOOKUP($O167,CornerStats!$A$3:$AE$998,8,FALSE)</f>
        <v>#DIV/0!</v>
      </c>
      <c r="S167" s="51" t="e">
        <f>VLOOKUP($O167,CornerStats!$A$3:$AE$998,10,FALSE)</f>
        <v>#DIV/0!</v>
      </c>
      <c r="T167" s="60" t="e">
        <f>VLOOKUP($O167,CornerStats!$A$3:$AE$998,11,FALSE)</f>
        <v>#DIV/0!</v>
      </c>
      <c r="U167" s="60" t="e">
        <f>VLOOKUP($O167,CornerStats!$A$3:$AE$998,13,FALSE)</f>
        <v>#DIV/0!</v>
      </c>
      <c r="V167" s="57" t="e">
        <f>VLOOKUP($O167,CornerStats!$A$3:$AE$998,14,FALSE)</f>
        <v>#DIV/0!</v>
      </c>
      <c r="W167" s="57" t="e">
        <f>VLOOKUP($O167,CornerStats!$A$3:$AE$998,16,FALSE)</f>
        <v>#DIV/0!</v>
      </c>
      <c r="X167" s="57" t="e">
        <f>VLOOKUP($O167,CornerStats!$A$3:$AE$998,17,FALSE)</f>
        <v>#DIV/0!</v>
      </c>
      <c r="Y167" s="57" t="e">
        <f>VLOOKUP($O167,CornerStats!$A$3:$AE$998,19,FALSE)</f>
        <v>#DIV/0!</v>
      </c>
      <c r="Z167" s="57" t="e">
        <f>VLOOKUP($O167,CornerStats!$A$3:$AE$998,20,FALSE)</f>
        <v>#DIV/0!</v>
      </c>
      <c r="AA167" s="57" t="e">
        <f>VLOOKUP($O167,CornerStats!$A$3:$AE$998,22,FALSE)</f>
        <v>#DIV/0!</v>
      </c>
    </row>
    <row r="168" spans="1:27" hidden="1" x14ac:dyDescent="0.3">
      <c r="A168" s="51" t="e">
        <f>VLOOKUP($M168,CornerStats!$A$3:$AE$998,5,FALSE)</f>
        <v>#DIV/0!</v>
      </c>
      <c r="B168" s="51" t="e">
        <f>VLOOKUP($M168,CornerStats!$A$3:$AE$998,6,FALSE)</f>
        <v>#DIV/0!</v>
      </c>
      <c r="C168" s="51" t="e">
        <f>VLOOKUP($M168,CornerStats!$A$3:$AE$998,8,FALSE)</f>
        <v>#DIV/0!</v>
      </c>
      <c r="D168" s="51" t="e">
        <f>VLOOKUP($M168,CornerStats!$A$3:$AE$998,9,FALSE)</f>
        <v>#DIV/0!</v>
      </c>
      <c r="E168" s="60" t="e">
        <f>VLOOKUP($M168,CornerStats!$A$3:$AE$998,11,FALSE)</f>
        <v>#DIV/0!</v>
      </c>
      <c r="F168" s="60" t="e">
        <f>VLOOKUP($M168,CornerStats!$A$3:$AE$998,12,FALSE)</f>
        <v>#DIV/0!</v>
      </c>
      <c r="G168" s="57" t="e">
        <f>VLOOKUP($M168,CornerStats!$A$3:$AE$998,14,FALSE)</f>
        <v>#DIV/0!</v>
      </c>
      <c r="H168" s="57" t="e">
        <f>VLOOKUP($M168,CornerStats!$A$3:$AE$998,15,FALSE)</f>
        <v>#DIV/0!</v>
      </c>
      <c r="I168" s="57" t="e">
        <f>VLOOKUP($M168,CornerStats!$A$3:$AE$998,17,FALSE)</f>
        <v>#DIV/0!</v>
      </c>
      <c r="J168" s="57" t="e">
        <f>VLOOKUP($M168,CornerStats!$A$3:$AE$998,18,FALSE)</f>
        <v>#DIV/0!</v>
      </c>
      <c r="K168" s="57" t="e">
        <f>VLOOKUP($M168,CornerStats!$A$3:$AE$998,20,FALSE)</f>
        <v>#DIV/0!</v>
      </c>
      <c r="L168" s="57" t="e">
        <f>VLOOKUP($M168,CornerStats!$A$3:$AE$998,21,FALSE)</f>
        <v>#DIV/0!</v>
      </c>
      <c r="M168" s="53" t="str">
        <f>Fixtures!A164</f>
        <v>Hearts</v>
      </c>
      <c r="N168" s="54">
        <f>Fixtures!D164</f>
        <v>43491</v>
      </c>
      <c r="O168" s="53" t="str">
        <f>Fixtures!B164</f>
        <v>St. Johnstone</v>
      </c>
      <c r="P168" s="51" t="e">
        <f>VLOOKUP($O168,CornerStats!$A$3:$AE$998,5,FALSE)</f>
        <v>#DIV/0!</v>
      </c>
      <c r="Q168" s="51" t="e">
        <f>VLOOKUP($O168,CornerStats!$A$3:$AE$998,7,FALSE)</f>
        <v>#DIV/0!</v>
      </c>
      <c r="R168" s="51" t="e">
        <f>VLOOKUP($O168,CornerStats!$A$3:$AE$998,8,FALSE)</f>
        <v>#DIV/0!</v>
      </c>
      <c r="S168" s="51" t="e">
        <f>VLOOKUP($O168,CornerStats!$A$3:$AE$998,10,FALSE)</f>
        <v>#DIV/0!</v>
      </c>
      <c r="T168" s="60" t="e">
        <f>VLOOKUP($O168,CornerStats!$A$3:$AE$998,11,FALSE)</f>
        <v>#DIV/0!</v>
      </c>
      <c r="U168" s="60" t="e">
        <f>VLOOKUP($O168,CornerStats!$A$3:$AE$998,13,FALSE)</f>
        <v>#DIV/0!</v>
      </c>
      <c r="V168" s="57" t="e">
        <f>VLOOKUP($O168,CornerStats!$A$3:$AE$998,14,FALSE)</f>
        <v>#DIV/0!</v>
      </c>
      <c r="W168" s="57" t="e">
        <f>VLOOKUP($O168,CornerStats!$A$3:$AE$998,16,FALSE)</f>
        <v>#DIV/0!</v>
      </c>
      <c r="X168" s="57" t="e">
        <f>VLOOKUP($O168,CornerStats!$A$3:$AE$998,17,FALSE)</f>
        <v>#DIV/0!</v>
      </c>
      <c r="Y168" s="57" t="e">
        <f>VLOOKUP($O168,CornerStats!$A$3:$AE$998,19,FALSE)</f>
        <v>#DIV/0!</v>
      </c>
      <c r="Z168" s="57" t="e">
        <f>VLOOKUP($O168,CornerStats!$A$3:$AE$998,20,FALSE)</f>
        <v>#DIV/0!</v>
      </c>
      <c r="AA168" s="57" t="e">
        <f>VLOOKUP($O168,CornerStats!$A$3:$AE$998,22,FALSE)</f>
        <v>#DIV/0!</v>
      </c>
    </row>
    <row r="169" spans="1:27" hidden="1" x14ac:dyDescent="0.3">
      <c r="A169" s="51" t="e">
        <f>VLOOKUP($M169,CornerStats!$A$3:$AE$998,5,FALSE)</f>
        <v>#DIV/0!</v>
      </c>
      <c r="B169" s="51" t="e">
        <f>VLOOKUP($M169,CornerStats!$A$3:$AE$998,6,FALSE)</f>
        <v>#DIV/0!</v>
      </c>
      <c r="C169" s="51" t="e">
        <f>VLOOKUP($M169,CornerStats!$A$3:$AE$998,8,FALSE)</f>
        <v>#DIV/0!</v>
      </c>
      <c r="D169" s="51" t="e">
        <f>VLOOKUP($M169,CornerStats!$A$3:$AE$998,9,FALSE)</f>
        <v>#DIV/0!</v>
      </c>
      <c r="E169" s="60" t="e">
        <f>VLOOKUP($M169,CornerStats!$A$3:$AE$998,11,FALSE)</f>
        <v>#DIV/0!</v>
      </c>
      <c r="F169" s="60" t="e">
        <f>VLOOKUP($M169,CornerStats!$A$3:$AE$998,12,FALSE)</f>
        <v>#DIV/0!</v>
      </c>
      <c r="G169" s="57" t="e">
        <f>VLOOKUP($M169,CornerStats!$A$3:$AE$998,14,FALSE)</f>
        <v>#DIV/0!</v>
      </c>
      <c r="H169" s="57" t="e">
        <f>VLOOKUP($M169,CornerStats!$A$3:$AE$998,15,FALSE)</f>
        <v>#DIV/0!</v>
      </c>
      <c r="I169" s="57" t="e">
        <f>VLOOKUP($M169,CornerStats!$A$3:$AE$998,17,FALSE)</f>
        <v>#DIV/0!</v>
      </c>
      <c r="J169" s="57" t="e">
        <f>VLOOKUP($M169,CornerStats!$A$3:$AE$998,18,FALSE)</f>
        <v>#DIV/0!</v>
      </c>
      <c r="K169" s="57" t="e">
        <f>VLOOKUP($M169,CornerStats!$A$3:$AE$998,20,FALSE)</f>
        <v>#DIV/0!</v>
      </c>
      <c r="L169" s="57" t="e">
        <f>VLOOKUP($M169,CornerStats!$A$3:$AE$998,21,FALSE)</f>
        <v>#DIV/0!</v>
      </c>
      <c r="M169" s="53" t="str">
        <f>Fixtures!A165</f>
        <v>Aberdeen</v>
      </c>
      <c r="N169" s="54">
        <f>Fixtures!D165</f>
        <v>43491</v>
      </c>
      <c r="O169" s="53" t="str">
        <f>Fixtures!B165</f>
        <v>Kilmarnock</v>
      </c>
      <c r="P169" s="51" t="e">
        <f>VLOOKUP($O169,CornerStats!$A$3:$AE$998,5,FALSE)</f>
        <v>#DIV/0!</v>
      </c>
      <c r="Q169" s="51" t="e">
        <f>VLOOKUP($O169,CornerStats!$A$3:$AE$998,7,FALSE)</f>
        <v>#DIV/0!</v>
      </c>
      <c r="R169" s="51" t="e">
        <f>VLOOKUP($O169,CornerStats!$A$3:$AE$998,8,FALSE)</f>
        <v>#DIV/0!</v>
      </c>
      <c r="S169" s="51" t="e">
        <f>VLOOKUP($O169,CornerStats!$A$3:$AE$998,10,FALSE)</f>
        <v>#DIV/0!</v>
      </c>
      <c r="T169" s="60" t="e">
        <f>VLOOKUP($O169,CornerStats!$A$3:$AE$998,11,FALSE)</f>
        <v>#DIV/0!</v>
      </c>
      <c r="U169" s="60" t="e">
        <f>VLOOKUP($O169,CornerStats!$A$3:$AE$998,13,FALSE)</f>
        <v>#DIV/0!</v>
      </c>
      <c r="V169" s="57" t="e">
        <f>VLOOKUP($O169,CornerStats!$A$3:$AE$998,14,FALSE)</f>
        <v>#DIV/0!</v>
      </c>
      <c r="W169" s="57" t="e">
        <f>VLOOKUP($O169,CornerStats!$A$3:$AE$998,16,FALSE)</f>
        <v>#DIV/0!</v>
      </c>
      <c r="X169" s="57" t="e">
        <f>VLOOKUP($O169,CornerStats!$A$3:$AE$998,17,FALSE)</f>
        <v>#DIV/0!</v>
      </c>
      <c r="Y169" s="57" t="e">
        <f>VLOOKUP($O169,CornerStats!$A$3:$AE$998,19,FALSE)</f>
        <v>#DIV/0!</v>
      </c>
      <c r="Z169" s="57" t="e">
        <f>VLOOKUP($O169,CornerStats!$A$3:$AE$998,20,FALSE)</f>
        <v>#DIV/0!</v>
      </c>
      <c r="AA169" s="57" t="e">
        <f>VLOOKUP($O169,CornerStats!$A$3:$AE$998,22,FALSE)</f>
        <v>#DIV/0!</v>
      </c>
    </row>
    <row r="170" spans="1:27" hidden="1" x14ac:dyDescent="0.3">
      <c r="A170" s="51" t="e">
        <f>VLOOKUP($M170,CornerStats!$A$3:$AE$998,5,FALSE)</f>
        <v>#DIV/0!</v>
      </c>
      <c r="B170" s="51" t="e">
        <f>VLOOKUP($M170,CornerStats!$A$3:$AE$998,6,FALSE)</f>
        <v>#DIV/0!</v>
      </c>
      <c r="C170" s="51" t="e">
        <f>VLOOKUP($M170,CornerStats!$A$3:$AE$998,8,FALSE)</f>
        <v>#DIV/0!</v>
      </c>
      <c r="D170" s="51" t="e">
        <f>VLOOKUP($M170,CornerStats!$A$3:$AE$998,9,FALSE)</f>
        <v>#DIV/0!</v>
      </c>
      <c r="E170" s="60" t="e">
        <f>VLOOKUP($M170,CornerStats!$A$3:$AE$998,11,FALSE)</f>
        <v>#DIV/0!</v>
      </c>
      <c r="F170" s="60" t="e">
        <f>VLOOKUP($M170,CornerStats!$A$3:$AE$998,12,FALSE)</f>
        <v>#DIV/0!</v>
      </c>
      <c r="G170" s="57" t="e">
        <f>VLOOKUP($M170,CornerStats!$A$3:$AE$998,14,FALSE)</f>
        <v>#DIV/0!</v>
      </c>
      <c r="H170" s="57" t="e">
        <f>VLOOKUP($M170,CornerStats!$A$3:$AE$998,15,FALSE)</f>
        <v>#DIV/0!</v>
      </c>
      <c r="I170" s="57" t="e">
        <f>VLOOKUP($M170,CornerStats!$A$3:$AE$998,17,FALSE)</f>
        <v>#DIV/0!</v>
      </c>
      <c r="J170" s="57" t="e">
        <f>VLOOKUP($M170,CornerStats!$A$3:$AE$998,18,FALSE)</f>
        <v>#DIV/0!</v>
      </c>
      <c r="K170" s="57" t="e">
        <f>VLOOKUP($M170,CornerStats!$A$3:$AE$998,20,FALSE)</f>
        <v>#DIV/0!</v>
      </c>
      <c r="L170" s="57" t="e">
        <f>VLOOKUP($M170,CornerStats!$A$3:$AE$998,21,FALSE)</f>
        <v>#DIV/0!</v>
      </c>
      <c r="M170" s="53" t="str">
        <f>Fixtures!A166</f>
        <v>Celtic</v>
      </c>
      <c r="N170" s="54">
        <f>Fixtures!D166</f>
        <v>43491</v>
      </c>
      <c r="O170" s="53" t="str">
        <f>Fixtures!B166</f>
        <v>Hamilton Academical</v>
      </c>
      <c r="P170" s="51" t="e">
        <f>VLOOKUP($O170,CornerStats!$A$3:$AE$998,5,FALSE)</f>
        <v>#DIV/0!</v>
      </c>
      <c r="Q170" s="51" t="e">
        <f>VLOOKUP($O170,CornerStats!$A$3:$AE$998,7,FALSE)</f>
        <v>#DIV/0!</v>
      </c>
      <c r="R170" s="51" t="e">
        <f>VLOOKUP($O170,CornerStats!$A$3:$AE$998,8,FALSE)</f>
        <v>#DIV/0!</v>
      </c>
      <c r="S170" s="51" t="e">
        <f>VLOOKUP($O170,CornerStats!$A$3:$AE$998,10,FALSE)</f>
        <v>#DIV/0!</v>
      </c>
      <c r="T170" s="60" t="e">
        <f>VLOOKUP($O170,CornerStats!$A$3:$AE$998,11,FALSE)</f>
        <v>#DIV/0!</v>
      </c>
      <c r="U170" s="60" t="e">
        <f>VLOOKUP($O170,CornerStats!$A$3:$AE$998,13,FALSE)</f>
        <v>#DIV/0!</v>
      </c>
      <c r="V170" s="57" t="e">
        <f>VLOOKUP($O170,CornerStats!$A$3:$AE$998,14,FALSE)</f>
        <v>#DIV/0!</v>
      </c>
      <c r="W170" s="57" t="e">
        <f>VLOOKUP($O170,CornerStats!$A$3:$AE$998,16,FALSE)</f>
        <v>#DIV/0!</v>
      </c>
      <c r="X170" s="57" t="e">
        <f>VLOOKUP($O170,CornerStats!$A$3:$AE$998,17,FALSE)</f>
        <v>#DIV/0!</v>
      </c>
      <c r="Y170" s="57" t="e">
        <f>VLOOKUP($O170,CornerStats!$A$3:$AE$998,19,FALSE)</f>
        <v>#DIV/0!</v>
      </c>
      <c r="Z170" s="57" t="e">
        <f>VLOOKUP($O170,CornerStats!$A$3:$AE$998,20,FALSE)</f>
        <v>#DIV/0!</v>
      </c>
      <c r="AA170" s="57" t="e">
        <f>VLOOKUP($O170,CornerStats!$A$3:$AE$998,22,FALSE)</f>
        <v>#DIV/0!</v>
      </c>
    </row>
    <row r="171" spans="1:27" hidden="1" x14ac:dyDescent="0.3">
      <c r="A171" s="51" t="e">
        <f>VLOOKUP($M171,CornerStats!$A$3:$AE$998,5,FALSE)</f>
        <v>#DIV/0!</v>
      </c>
      <c r="B171" s="51" t="e">
        <f>VLOOKUP($M171,CornerStats!$A$3:$AE$998,6,FALSE)</f>
        <v>#DIV/0!</v>
      </c>
      <c r="C171" s="51" t="e">
        <f>VLOOKUP($M171,CornerStats!$A$3:$AE$998,8,FALSE)</f>
        <v>#DIV/0!</v>
      </c>
      <c r="D171" s="51" t="e">
        <f>VLOOKUP($M171,CornerStats!$A$3:$AE$998,9,FALSE)</f>
        <v>#DIV/0!</v>
      </c>
      <c r="E171" s="60" t="e">
        <f>VLOOKUP($M171,CornerStats!$A$3:$AE$998,11,FALSE)</f>
        <v>#DIV/0!</v>
      </c>
      <c r="F171" s="60" t="e">
        <f>VLOOKUP($M171,CornerStats!$A$3:$AE$998,12,FALSE)</f>
        <v>#DIV/0!</v>
      </c>
      <c r="G171" s="57" t="e">
        <f>VLOOKUP($M171,CornerStats!$A$3:$AE$998,14,FALSE)</f>
        <v>#DIV/0!</v>
      </c>
      <c r="H171" s="57" t="e">
        <f>VLOOKUP($M171,CornerStats!$A$3:$AE$998,15,FALSE)</f>
        <v>#DIV/0!</v>
      </c>
      <c r="I171" s="57" t="e">
        <f>VLOOKUP($M171,CornerStats!$A$3:$AE$998,17,FALSE)</f>
        <v>#DIV/0!</v>
      </c>
      <c r="J171" s="57" t="e">
        <f>VLOOKUP($M171,CornerStats!$A$3:$AE$998,18,FALSE)</f>
        <v>#DIV/0!</v>
      </c>
      <c r="K171" s="57" t="e">
        <f>VLOOKUP($M171,CornerStats!$A$3:$AE$998,20,FALSE)</f>
        <v>#DIV/0!</v>
      </c>
      <c r="L171" s="57" t="e">
        <f>VLOOKUP($M171,CornerStats!$A$3:$AE$998,21,FALSE)</f>
        <v>#DIV/0!</v>
      </c>
      <c r="M171" s="53" t="str">
        <f>Fixtures!A167</f>
        <v>Dundee</v>
      </c>
      <c r="N171" s="54">
        <f>Fixtures!D167</f>
        <v>43491</v>
      </c>
      <c r="O171" s="53" t="str">
        <f>Fixtures!B167</f>
        <v>Motherwell</v>
      </c>
      <c r="P171" s="51" t="e">
        <f>VLOOKUP($O171,CornerStats!$A$3:$AE$998,5,FALSE)</f>
        <v>#DIV/0!</v>
      </c>
      <c r="Q171" s="51" t="e">
        <f>VLOOKUP($O171,CornerStats!$A$3:$AE$998,7,FALSE)</f>
        <v>#DIV/0!</v>
      </c>
      <c r="R171" s="51" t="e">
        <f>VLOOKUP($O171,CornerStats!$A$3:$AE$998,8,FALSE)</f>
        <v>#DIV/0!</v>
      </c>
      <c r="S171" s="51" t="e">
        <f>VLOOKUP($O171,CornerStats!$A$3:$AE$998,10,FALSE)</f>
        <v>#DIV/0!</v>
      </c>
      <c r="T171" s="60" t="e">
        <f>VLOOKUP($O171,CornerStats!$A$3:$AE$998,11,FALSE)</f>
        <v>#DIV/0!</v>
      </c>
      <c r="U171" s="60" t="e">
        <f>VLOOKUP($O171,CornerStats!$A$3:$AE$998,13,FALSE)</f>
        <v>#DIV/0!</v>
      </c>
      <c r="V171" s="57" t="e">
        <f>VLOOKUP($O171,CornerStats!$A$3:$AE$998,14,FALSE)</f>
        <v>#DIV/0!</v>
      </c>
      <c r="W171" s="57" t="e">
        <f>VLOOKUP($O171,CornerStats!$A$3:$AE$998,16,FALSE)</f>
        <v>#DIV/0!</v>
      </c>
      <c r="X171" s="57" t="e">
        <f>VLOOKUP($O171,CornerStats!$A$3:$AE$998,17,FALSE)</f>
        <v>#DIV/0!</v>
      </c>
      <c r="Y171" s="57" t="e">
        <f>VLOOKUP($O171,CornerStats!$A$3:$AE$998,19,FALSE)</f>
        <v>#DIV/0!</v>
      </c>
      <c r="Z171" s="57" t="e">
        <f>VLOOKUP($O171,CornerStats!$A$3:$AE$998,20,FALSE)</f>
        <v>#DIV/0!</v>
      </c>
      <c r="AA171" s="57" t="e">
        <f>VLOOKUP($O171,CornerStats!$A$3:$AE$998,22,FALSE)</f>
        <v>#DIV/0!</v>
      </c>
    </row>
    <row r="172" spans="1:27" hidden="1" x14ac:dyDescent="0.3">
      <c r="A172" s="51" t="e">
        <f>VLOOKUP($M172,CornerStats!$A$3:$AE$998,5,FALSE)</f>
        <v>#DIV/0!</v>
      </c>
      <c r="B172" s="51" t="e">
        <f>VLOOKUP($M172,CornerStats!$A$3:$AE$998,6,FALSE)</f>
        <v>#DIV/0!</v>
      </c>
      <c r="C172" s="51" t="e">
        <f>VLOOKUP($M172,CornerStats!$A$3:$AE$998,8,FALSE)</f>
        <v>#DIV/0!</v>
      </c>
      <c r="D172" s="51" t="e">
        <f>VLOOKUP($M172,CornerStats!$A$3:$AE$998,9,FALSE)</f>
        <v>#DIV/0!</v>
      </c>
      <c r="E172" s="60" t="e">
        <f>VLOOKUP($M172,CornerStats!$A$3:$AE$998,11,FALSE)</f>
        <v>#DIV/0!</v>
      </c>
      <c r="F172" s="60" t="e">
        <f>VLOOKUP($M172,CornerStats!$A$3:$AE$998,12,FALSE)</f>
        <v>#DIV/0!</v>
      </c>
      <c r="G172" s="57" t="e">
        <f>VLOOKUP($M172,CornerStats!$A$3:$AE$998,14,FALSE)</f>
        <v>#DIV/0!</v>
      </c>
      <c r="H172" s="57" t="e">
        <f>VLOOKUP($M172,CornerStats!$A$3:$AE$998,15,FALSE)</f>
        <v>#DIV/0!</v>
      </c>
      <c r="I172" s="57" t="e">
        <f>VLOOKUP($M172,CornerStats!$A$3:$AE$998,17,FALSE)</f>
        <v>#DIV/0!</v>
      </c>
      <c r="J172" s="57" t="e">
        <f>VLOOKUP($M172,CornerStats!$A$3:$AE$998,18,FALSE)</f>
        <v>#DIV/0!</v>
      </c>
      <c r="K172" s="57" t="e">
        <f>VLOOKUP($M172,CornerStats!$A$3:$AE$998,20,FALSE)</f>
        <v>#DIV/0!</v>
      </c>
      <c r="L172" s="57" t="e">
        <f>VLOOKUP($M172,CornerStats!$A$3:$AE$998,21,FALSE)</f>
        <v>#DIV/0!</v>
      </c>
      <c r="M172" s="53" t="str">
        <f>Fixtures!A168</f>
        <v>Falkirk</v>
      </c>
      <c r="N172" s="54">
        <f>Fixtures!D168</f>
        <v>43491</v>
      </c>
      <c r="O172" s="53" t="str">
        <f>Fixtures!B168</f>
        <v>Inverness CT</v>
      </c>
      <c r="P172" s="51" t="e">
        <f>VLOOKUP($O172,CornerStats!$A$3:$AE$998,5,FALSE)</f>
        <v>#DIV/0!</v>
      </c>
      <c r="Q172" s="51" t="e">
        <f>VLOOKUP($O172,CornerStats!$A$3:$AE$998,7,FALSE)</f>
        <v>#DIV/0!</v>
      </c>
      <c r="R172" s="51" t="e">
        <f>VLOOKUP($O172,CornerStats!$A$3:$AE$998,8,FALSE)</f>
        <v>#DIV/0!</v>
      </c>
      <c r="S172" s="51" t="e">
        <f>VLOOKUP($O172,CornerStats!$A$3:$AE$998,10,FALSE)</f>
        <v>#DIV/0!</v>
      </c>
      <c r="T172" s="60" t="e">
        <f>VLOOKUP($O172,CornerStats!$A$3:$AE$998,11,FALSE)</f>
        <v>#DIV/0!</v>
      </c>
      <c r="U172" s="60" t="e">
        <f>VLOOKUP($O172,CornerStats!$A$3:$AE$998,13,FALSE)</f>
        <v>#DIV/0!</v>
      </c>
      <c r="V172" s="57" t="e">
        <f>VLOOKUP($O172,CornerStats!$A$3:$AE$998,14,FALSE)</f>
        <v>#DIV/0!</v>
      </c>
      <c r="W172" s="57" t="e">
        <f>VLOOKUP($O172,CornerStats!$A$3:$AE$998,16,FALSE)</f>
        <v>#DIV/0!</v>
      </c>
      <c r="X172" s="57" t="e">
        <f>VLOOKUP($O172,CornerStats!$A$3:$AE$998,17,FALSE)</f>
        <v>#DIV/0!</v>
      </c>
      <c r="Y172" s="57" t="e">
        <f>VLOOKUP($O172,CornerStats!$A$3:$AE$998,19,FALSE)</f>
        <v>#DIV/0!</v>
      </c>
      <c r="Z172" s="57" t="e">
        <f>VLOOKUP($O172,CornerStats!$A$3:$AE$998,20,FALSE)</f>
        <v>#DIV/0!</v>
      </c>
      <c r="AA172" s="57" t="e">
        <f>VLOOKUP($O172,CornerStats!$A$3:$AE$998,22,FALSE)</f>
        <v>#DIV/0!</v>
      </c>
    </row>
    <row r="173" spans="1:27" hidden="1" x14ac:dyDescent="0.3">
      <c r="A173" s="51" t="e">
        <f>VLOOKUP($M173,CornerStats!$A$3:$AE$998,5,FALSE)</f>
        <v>#DIV/0!</v>
      </c>
      <c r="B173" s="51" t="e">
        <f>VLOOKUP($M173,CornerStats!$A$3:$AE$998,6,FALSE)</f>
        <v>#DIV/0!</v>
      </c>
      <c r="C173" s="51" t="e">
        <f>VLOOKUP($M173,CornerStats!$A$3:$AE$998,8,FALSE)</f>
        <v>#DIV/0!</v>
      </c>
      <c r="D173" s="51" t="e">
        <f>VLOOKUP($M173,CornerStats!$A$3:$AE$998,9,FALSE)</f>
        <v>#DIV/0!</v>
      </c>
      <c r="E173" s="60" t="e">
        <f>VLOOKUP($M173,CornerStats!$A$3:$AE$998,11,FALSE)</f>
        <v>#DIV/0!</v>
      </c>
      <c r="F173" s="60" t="e">
        <f>VLOOKUP($M173,CornerStats!$A$3:$AE$998,12,FALSE)</f>
        <v>#DIV/0!</v>
      </c>
      <c r="G173" s="57" t="e">
        <f>VLOOKUP($M173,CornerStats!$A$3:$AE$998,14,FALSE)</f>
        <v>#DIV/0!</v>
      </c>
      <c r="H173" s="57" t="e">
        <f>VLOOKUP($M173,CornerStats!$A$3:$AE$998,15,FALSE)</f>
        <v>#DIV/0!</v>
      </c>
      <c r="I173" s="57" t="e">
        <f>VLOOKUP($M173,CornerStats!$A$3:$AE$998,17,FALSE)</f>
        <v>#DIV/0!</v>
      </c>
      <c r="J173" s="57" t="e">
        <f>VLOOKUP($M173,CornerStats!$A$3:$AE$998,18,FALSE)</f>
        <v>#DIV/0!</v>
      </c>
      <c r="K173" s="57" t="e">
        <f>VLOOKUP($M173,CornerStats!$A$3:$AE$998,20,FALSE)</f>
        <v>#DIV/0!</v>
      </c>
      <c r="L173" s="57" t="e">
        <f>VLOOKUP($M173,CornerStats!$A$3:$AE$998,21,FALSE)</f>
        <v>#DIV/0!</v>
      </c>
      <c r="M173" s="53" t="str">
        <f>Fixtures!A169</f>
        <v>Partick Thistle</v>
      </c>
      <c r="N173" s="54">
        <f>Fixtures!D169</f>
        <v>43491</v>
      </c>
      <c r="O173" s="53" t="str">
        <f>Fixtures!B169</f>
        <v>Queen of the South</v>
      </c>
      <c r="P173" s="51" t="e">
        <f>VLOOKUP($O173,CornerStats!$A$3:$AE$998,5,FALSE)</f>
        <v>#DIV/0!</v>
      </c>
      <c r="Q173" s="51" t="e">
        <f>VLOOKUP($O173,CornerStats!$A$3:$AE$998,7,FALSE)</f>
        <v>#DIV/0!</v>
      </c>
      <c r="R173" s="51" t="e">
        <f>VLOOKUP($O173,CornerStats!$A$3:$AE$998,8,FALSE)</f>
        <v>#DIV/0!</v>
      </c>
      <c r="S173" s="51" t="e">
        <f>VLOOKUP($O173,CornerStats!$A$3:$AE$998,10,FALSE)</f>
        <v>#DIV/0!</v>
      </c>
      <c r="T173" s="60" t="e">
        <f>VLOOKUP($O173,CornerStats!$A$3:$AE$998,11,FALSE)</f>
        <v>#DIV/0!</v>
      </c>
      <c r="U173" s="60" t="e">
        <f>VLOOKUP($O173,CornerStats!$A$3:$AE$998,13,FALSE)</f>
        <v>#DIV/0!</v>
      </c>
      <c r="V173" s="57" t="e">
        <f>VLOOKUP($O173,CornerStats!$A$3:$AE$998,14,FALSE)</f>
        <v>#DIV/0!</v>
      </c>
      <c r="W173" s="57" t="e">
        <f>VLOOKUP($O173,CornerStats!$A$3:$AE$998,16,FALSE)</f>
        <v>#DIV/0!</v>
      </c>
      <c r="X173" s="57" t="e">
        <f>VLOOKUP($O173,CornerStats!$A$3:$AE$998,17,FALSE)</f>
        <v>#DIV/0!</v>
      </c>
      <c r="Y173" s="57" t="e">
        <f>VLOOKUP($O173,CornerStats!$A$3:$AE$998,19,FALSE)</f>
        <v>#DIV/0!</v>
      </c>
      <c r="Z173" s="57" t="e">
        <f>VLOOKUP($O173,CornerStats!$A$3:$AE$998,20,FALSE)</f>
        <v>#DIV/0!</v>
      </c>
      <c r="AA173" s="57" t="e">
        <f>VLOOKUP($O173,CornerStats!$A$3:$AE$998,22,FALSE)</f>
        <v>#DIV/0!</v>
      </c>
    </row>
    <row r="174" spans="1:27" hidden="1" x14ac:dyDescent="0.3">
      <c r="A174" s="51" t="e">
        <f>VLOOKUP($M174,CornerStats!$A$3:$AE$998,5,FALSE)</f>
        <v>#DIV/0!</v>
      </c>
      <c r="B174" s="51" t="e">
        <f>VLOOKUP($M174,CornerStats!$A$3:$AE$998,6,FALSE)</f>
        <v>#DIV/0!</v>
      </c>
      <c r="C174" s="51" t="e">
        <f>VLOOKUP($M174,CornerStats!$A$3:$AE$998,8,FALSE)</f>
        <v>#DIV/0!</v>
      </c>
      <c r="D174" s="51" t="e">
        <f>VLOOKUP($M174,CornerStats!$A$3:$AE$998,9,FALSE)</f>
        <v>#DIV/0!</v>
      </c>
      <c r="E174" s="60" t="e">
        <f>VLOOKUP($M174,CornerStats!$A$3:$AE$998,11,FALSE)</f>
        <v>#DIV/0!</v>
      </c>
      <c r="F174" s="60" t="e">
        <f>VLOOKUP($M174,CornerStats!$A$3:$AE$998,12,FALSE)</f>
        <v>#DIV/0!</v>
      </c>
      <c r="G174" s="57" t="e">
        <f>VLOOKUP($M174,CornerStats!$A$3:$AE$998,14,FALSE)</f>
        <v>#DIV/0!</v>
      </c>
      <c r="H174" s="57" t="e">
        <f>VLOOKUP($M174,CornerStats!$A$3:$AE$998,15,FALSE)</f>
        <v>#DIV/0!</v>
      </c>
      <c r="I174" s="57" t="e">
        <f>VLOOKUP($M174,CornerStats!$A$3:$AE$998,17,FALSE)</f>
        <v>#DIV/0!</v>
      </c>
      <c r="J174" s="57" t="e">
        <f>VLOOKUP($M174,CornerStats!$A$3:$AE$998,18,FALSE)</f>
        <v>#DIV/0!</v>
      </c>
      <c r="K174" s="57" t="e">
        <f>VLOOKUP($M174,CornerStats!$A$3:$AE$998,20,FALSE)</f>
        <v>#DIV/0!</v>
      </c>
      <c r="L174" s="57" t="e">
        <f>VLOOKUP($M174,CornerStats!$A$3:$AE$998,21,FALSE)</f>
        <v>#DIV/0!</v>
      </c>
      <c r="M174" s="53" t="str">
        <f>Fixtures!A170</f>
        <v>Ross County</v>
      </c>
      <c r="N174" s="54">
        <f>Fixtures!D170</f>
        <v>43491</v>
      </c>
      <c r="O174" s="53" t="str">
        <f>Fixtures!B170</f>
        <v>Alloa Athletic</v>
      </c>
      <c r="P174" s="51" t="e">
        <f>VLOOKUP($O174,CornerStats!$A$3:$AE$998,5,FALSE)</f>
        <v>#DIV/0!</v>
      </c>
      <c r="Q174" s="51" t="e">
        <f>VLOOKUP($O174,CornerStats!$A$3:$AE$998,7,FALSE)</f>
        <v>#DIV/0!</v>
      </c>
      <c r="R174" s="51" t="e">
        <f>VLOOKUP($O174,CornerStats!$A$3:$AE$998,8,FALSE)</f>
        <v>#DIV/0!</v>
      </c>
      <c r="S174" s="51" t="e">
        <f>VLOOKUP($O174,CornerStats!$A$3:$AE$998,10,FALSE)</f>
        <v>#DIV/0!</v>
      </c>
      <c r="T174" s="60" t="e">
        <f>VLOOKUP($O174,CornerStats!$A$3:$AE$998,11,FALSE)</f>
        <v>#DIV/0!</v>
      </c>
      <c r="U174" s="60" t="e">
        <f>VLOOKUP($O174,CornerStats!$A$3:$AE$998,13,FALSE)</f>
        <v>#DIV/0!</v>
      </c>
      <c r="V174" s="57" t="e">
        <f>VLOOKUP($O174,CornerStats!$A$3:$AE$998,14,FALSE)</f>
        <v>#DIV/0!</v>
      </c>
      <c r="W174" s="57" t="e">
        <f>VLOOKUP($O174,CornerStats!$A$3:$AE$998,16,FALSE)</f>
        <v>#DIV/0!</v>
      </c>
      <c r="X174" s="57" t="e">
        <f>VLOOKUP($O174,CornerStats!$A$3:$AE$998,17,FALSE)</f>
        <v>#DIV/0!</v>
      </c>
      <c r="Y174" s="57" t="e">
        <f>VLOOKUP($O174,CornerStats!$A$3:$AE$998,19,FALSE)</f>
        <v>#DIV/0!</v>
      </c>
      <c r="Z174" s="57" t="e">
        <f>VLOOKUP($O174,CornerStats!$A$3:$AE$998,20,FALSE)</f>
        <v>#DIV/0!</v>
      </c>
      <c r="AA174" s="57" t="e">
        <f>VLOOKUP($O174,CornerStats!$A$3:$AE$998,22,FALSE)</f>
        <v>#DIV/0!</v>
      </c>
    </row>
    <row r="175" spans="1:27" hidden="1" x14ac:dyDescent="0.3">
      <c r="A175" s="51" t="e">
        <f>VLOOKUP($M175,CornerStats!$A$3:$AE$998,5,FALSE)</f>
        <v>#DIV/0!</v>
      </c>
      <c r="B175" s="51" t="e">
        <f>VLOOKUP($M175,CornerStats!$A$3:$AE$998,6,FALSE)</f>
        <v>#DIV/0!</v>
      </c>
      <c r="C175" s="51" t="e">
        <f>VLOOKUP($M175,CornerStats!$A$3:$AE$998,8,FALSE)</f>
        <v>#DIV/0!</v>
      </c>
      <c r="D175" s="51" t="e">
        <f>VLOOKUP($M175,CornerStats!$A$3:$AE$998,9,FALSE)</f>
        <v>#DIV/0!</v>
      </c>
      <c r="E175" s="60" t="e">
        <f>VLOOKUP($M175,CornerStats!$A$3:$AE$998,11,FALSE)</f>
        <v>#DIV/0!</v>
      </c>
      <c r="F175" s="60" t="e">
        <f>VLOOKUP($M175,CornerStats!$A$3:$AE$998,12,FALSE)</f>
        <v>#DIV/0!</v>
      </c>
      <c r="G175" s="57" t="e">
        <f>VLOOKUP($M175,CornerStats!$A$3:$AE$998,14,FALSE)</f>
        <v>#DIV/0!</v>
      </c>
      <c r="H175" s="57" t="e">
        <f>VLOOKUP($M175,CornerStats!$A$3:$AE$998,15,FALSE)</f>
        <v>#DIV/0!</v>
      </c>
      <c r="I175" s="57" t="e">
        <f>VLOOKUP($M175,CornerStats!$A$3:$AE$998,17,FALSE)</f>
        <v>#DIV/0!</v>
      </c>
      <c r="J175" s="57" t="e">
        <f>VLOOKUP($M175,CornerStats!$A$3:$AE$998,18,FALSE)</f>
        <v>#DIV/0!</v>
      </c>
      <c r="K175" s="57" t="e">
        <f>VLOOKUP($M175,CornerStats!$A$3:$AE$998,20,FALSE)</f>
        <v>#DIV/0!</v>
      </c>
      <c r="L175" s="57" t="e">
        <f>VLOOKUP($M175,CornerStats!$A$3:$AE$998,21,FALSE)</f>
        <v>#DIV/0!</v>
      </c>
      <c r="M175" s="53" t="str">
        <f>Fixtures!A171</f>
        <v>Greenock Morton</v>
      </c>
      <c r="N175" s="54">
        <f>Fixtures!D171</f>
        <v>43491</v>
      </c>
      <c r="O175" s="53" t="str">
        <f>Fixtures!B171</f>
        <v>Dunfermline Athletic</v>
      </c>
      <c r="P175" s="51" t="e">
        <f>VLOOKUP($O175,CornerStats!$A$3:$AE$998,5,FALSE)</f>
        <v>#DIV/0!</v>
      </c>
      <c r="Q175" s="51" t="e">
        <f>VLOOKUP($O175,CornerStats!$A$3:$AE$998,7,FALSE)</f>
        <v>#DIV/0!</v>
      </c>
      <c r="R175" s="51" t="e">
        <f>VLOOKUP($O175,CornerStats!$A$3:$AE$998,8,FALSE)</f>
        <v>#DIV/0!</v>
      </c>
      <c r="S175" s="51" t="e">
        <f>VLOOKUP($O175,CornerStats!$A$3:$AE$998,10,FALSE)</f>
        <v>#DIV/0!</v>
      </c>
      <c r="T175" s="60" t="e">
        <f>VLOOKUP($O175,CornerStats!$A$3:$AE$998,11,FALSE)</f>
        <v>#DIV/0!</v>
      </c>
      <c r="U175" s="60" t="e">
        <f>VLOOKUP($O175,CornerStats!$A$3:$AE$998,13,FALSE)</f>
        <v>#DIV/0!</v>
      </c>
      <c r="V175" s="57" t="e">
        <f>VLOOKUP($O175,CornerStats!$A$3:$AE$998,14,FALSE)</f>
        <v>#DIV/0!</v>
      </c>
      <c r="W175" s="57" t="e">
        <f>VLOOKUP($O175,CornerStats!$A$3:$AE$998,16,FALSE)</f>
        <v>#DIV/0!</v>
      </c>
      <c r="X175" s="57" t="e">
        <f>VLOOKUP($O175,CornerStats!$A$3:$AE$998,17,FALSE)</f>
        <v>#DIV/0!</v>
      </c>
      <c r="Y175" s="57" t="e">
        <f>VLOOKUP($O175,CornerStats!$A$3:$AE$998,19,FALSE)</f>
        <v>#DIV/0!</v>
      </c>
      <c r="Z175" s="57" t="e">
        <f>VLOOKUP($O175,CornerStats!$A$3:$AE$998,20,FALSE)</f>
        <v>#DIV/0!</v>
      </c>
      <c r="AA175" s="57" t="e">
        <f>VLOOKUP($O175,CornerStats!$A$3:$AE$998,22,FALSE)</f>
        <v>#DIV/0!</v>
      </c>
    </row>
    <row r="176" spans="1:27" hidden="1" x14ac:dyDescent="0.3">
      <c r="A176" s="51" t="e">
        <f>VLOOKUP($M176,CornerStats!$A$3:$AE$998,5,FALSE)</f>
        <v>#DIV/0!</v>
      </c>
      <c r="B176" s="51" t="e">
        <f>VLOOKUP($M176,CornerStats!$A$3:$AE$998,6,FALSE)</f>
        <v>#DIV/0!</v>
      </c>
      <c r="C176" s="51" t="e">
        <f>VLOOKUP($M176,CornerStats!$A$3:$AE$998,8,FALSE)</f>
        <v>#DIV/0!</v>
      </c>
      <c r="D176" s="51" t="e">
        <f>VLOOKUP($M176,CornerStats!$A$3:$AE$998,9,FALSE)</f>
        <v>#DIV/0!</v>
      </c>
      <c r="E176" s="60" t="e">
        <f>VLOOKUP($M176,CornerStats!$A$3:$AE$998,11,FALSE)</f>
        <v>#DIV/0!</v>
      </c>
      <c r="F176" s="60" t="e">
        <f>VLOOKUP($M176,CornerStats!$A$3:$AE$998,12,FALSE)</f>
        <v>#DIV/0!</v>
      </c>
      <c r="G176" s="57" t="e">
        <f>VLOOKUP($M176,CornerStats!$A$3:$AE$998,14,FALSE)</f>
        <v>#DIV/0!</v>
      </c>
      <c r="H176" s="57" t="e">
        <f>VLOOKUP($M176,CornerStats!$A$3:$AE$998,15,FALSE)</f>
        <v>#DIV/0!</v>
      </c>
      <c r="I176" s="57" t="e">
        <f>VLOOKUP($M176,CornerStats!$A$3:$AE$998,17,FALSE)</f>
        <v>#DIV/0!</v>
      </c>
      <c r="J176" s="57" t="e">
        <f>VLOOKUP($M176,CornerStats!$A$3:$AE$998,18,FALSE)</f>
        <v>#DIV/0!</v>
      </c>
      <c r="K176" s="57" t="e">
        <f>VLOOKUP($M176,CornerStats!$A$3:$AE$998,20,FALSE)</f>
        <v>#DIV/0!</v>
      </c>
      <c r="L176" s="57" t="e">
        <f>VLOOKUP($M176,CornerStats!$A$3:$AE$998,21,FALSE)</f>
        <v>#DIV/0!</v>
      </c>
      <c r="M176" s="53" t="str">
        <f>Fixtures!A172</f>
        <v>Wellington Phoenix</v>
      </c>
      <c r="N176" s="54">
        <f>Fixtures!D172</f>
        <v>43491</v>
      </c>
      <c r="O176" s="53" t="str">
        <f>Fixtures!B172</f>
        <v>Melbourne City</v>
      </c>
      <c r="P176" s="51" t="e">
        <f>VLOOKUP($O176,CornerStats!$A$3:$AE$998,5,FALSE)</f>
        <v>#DIV/0!</v>
      </c>
      <c r="Q176" s="51" t="e">
        <f>VLOOKUP($O176,CornerStats!$A$3:$AE$998,7,FALSE)</f>
        <v>#DIV/0!</v>
      </c>
      <c r="R176" s="51" t="e">
        <f>VLOOKUP($O176,CornerStats!$A$3:$AE$998,8,FALSE)</f>
        <v>#DIV/0!</v>
      </c>
      <c r="S176" s="51" t="e">
        <f>VLOOKUP($O176,CornerStats!$A$3:$AE$998,10,FALSE)</f>
        <v>#DIV/0!</v>
      </c>
      <c r="T176" s="60" t="e">
        <f>VLOOKUP($O176,CornerStats!$A$3:$AE$998,11,FALSE)</f>
        <v>#DIV/0!</v>
      </c>
      <c r="U176" s="60" t="e">
        <f>VLOOKUP($O176,CornerStats!$A$3:$AE$998,13,FALSE)</f>
        <v>#DIV/0!</v>
      </c>
      <c r="V176" s="57" t="e">
        <f>VLOOKUP($O176,CornerStats!$A$3:$AE$998,14,FALSE)</f>
        <v>#DIV/0!</v>
      </c>
      <c r="W176" s="57" t="e">
        <f>VLOOKUP($O176,CornerStats!$A$3:$AE$998,16,FALSE)</f>
        <v>#DIV/0!</v>
      </c>
      <c r="X176" s="57" t="e">
        <f>VLOOKUP($O176,CornerStats!$A$3:$AE$998,17,FALSE)</f>
        <v>#DIV/0!</v>
      </c>
      <c r="Y176" s="57" t="e">
        <f>VLOOKUP($O176,CornerStats!$A$3:$AE$998,19,FALSE)</f>
        <v>#DIV/0!</v>
      </c>
      <c r="Z176" s="57" t="e">
        <f>VLOOKUP($O176,CornerStats!$A$3:$AE$998,20,FALSE)</f>
        <v>#DIV/0!</v>
      </c>
      <c r="AA176" s="57" t="e">
        <f>VLOOKUP($O176,CornerStats!$A$3:$AE$998,22,FALSE)</f>
        <v>#DIV/0!</v>
      </c>
    </row>
    <row r="177" spans="1:27" hidden="1" x14ac:dyDescent="0.3">
      <c r="A177" s="51" t="e">
        <f>VLOOKUP($M177,CornerStats!$A$3:$AE$998,5,FALSE)</f>
        <v>#DIV/0!</v>
      </c>
      <c r="B177" s="51" t="e">
        <f>VLOOKUP($M177,CornerStats!$A$3:$AE$998,6,FALSE)</f>
        <v>#DIV/0!</v>
      </c>
      <c r="C177" s="51" t="e">
        <f>VLOOKUP($M177,CornerStats!$A$3:$AE$998,8,FALSE)</f>
        <v>#DIV/0!</v>
      </c>
      <c r="D177" s="51" t="e">
        <f>VLOOKUP($M177,CornerStats!$A$3:$AE$998,9,FALSE)</f>
        <v>#DIV/0!</v>
      </c>
      <c r="E177" s="60" t="e">
        <f>VLOOKUP($M177,CornerStats!$A$3:$AE$998,11,FALSE)</f>
        <v>#DIV/0!</v>
      </c>
      <c r="F177" s="60" t="e">
        <f>VLOOKUP($M177,CornerStats!$A$3:$AE$998,12,FALSE)</f>
        <v>#DIV/0!</v>
      </c>
      <c r="G177" s="57" t="e">
        <f>VLOOKUP($M177,CornerStats!$A$3:$AE$998,14,FALSE)</f>
        <v>#DIV/0!</v>
      </c>
      <c r="H177" s="57" t="e">
        <f>VLOOKUP($M177,CornerStats!$A$3:$AE$998,15,FALSE)</f>
        <v>#DIV/0!</v>
      </c>
      <c r="I177" s="57" t="e">
        <f>VLOOKUP($M177,CornerStats!$A$3:$AE$998,17,FALSE)</f>
        <v>#DIV/0!</v>
      </c>
      <c r="J177" s="57" t="e">
        <f>VLOOKUP($M177,CornerStats!$A$3:$AE$998,18,FALSE)</f>
        <v>#DIV/0!</v>
      </c>
      <c r="K177" s="57" t="e">
        <f>VLOOKUP($M177,CornerStats!$A$3:$AE$998,20,FALSE)</f>
        <v>#DIV/0!</v>
      </c>
      <c r="L177" s="57" t="e">
        <f>VLOOKUP($M177,CornerStats!$A$3:$AE$998,21,FALSE)</f>
        <v>#DIV/0!</v>
      </c>
      <c r="M177" s="53" t="str">
        <f>Fixtures!A173</f>
        <v>Melbourne Victory</v>
      </c>
      <c r="N177" s="54">
        <f>Fixtures!D173</f>
        <v>43491</v>
      </c>
      <c r="O177" s="53" t="str">
        <f>Fixtures!B173</f>
        <v>Sydney</v>
      </c>
      <c r="P177" s="51" t="e">
        <f>VLOOKUP($O177,CornerStats!$A$3:$AE$998,5,FALSE)</f>
        <v>#DIV/0!</v>
      </c>
      <c r="Q177" s="51" t="e">
        <f>VLOOKUP($O177,CornerStats!$A$3:$AE$998,7,FALSE)</f>
        <v>#DIV/0!</v>
      </c>
      <c r="R177" s="51" t="e">
        <f>VLOOKUP($O177,CornerStats!$A$3:$AE$998,8,FALSE)</f>
        <v>#DIV/0!</v>
      </c>
      <c r="S177" s="51" t="e">
        <f>VLOOKUP($O177,CornerStats!$A$3:$AE$998,10,FALSE)</f>
        <v>#DIV/0!</v>
      </c>
      <c r="T177" s="60" t="e">
        <f>VLOOKUP($O177,CornerStats!$A$3:$AE$998,11,FALSE)</f>
        <v>#DIV/0!</v>
      </c>
      <c r="U177" s="60" t="e">
        <f>VLOOKUP($O177,CornerStats!$A$3:$AE$998,13,FALSE)</f>
        <v>#DIV/0!</v>
      </c>
      <c r="V177" s="57" t="e">
        <f>VLOOKUP($O177,CornerStats!$A$3:$AE$998,14,FALSE)</f>
        <v>#DIV/0!</v>
      </c>
      <c r="W177" s="57" t="e">
        <f>VLOOKUP($O177,CornerStats!$A$3:$AE$998,16,FALSE)</f>
        <v>#DIV/0!</v>
      </c>
      <c r="X177" s="57" t="e">
        <f>VLOOKUP($O177,CornerStats!$A$3:$AE$998,17,FALSE)</f>
        <v>#DIV/0!</v>
      </c>
      <c r="Y177" s="57" t="e">
        <f>VLOOKUP($O177,CornerStats!$A$3:$AE$998,19,FALSE)</f>
        <v>#DIV/0!</v>
      </c>
      <c r="Z177" s="57" t="e">
        <f>VLOOKUP($O177,CornerStats!$A$3:$AE$998,20,FALSE)</f>
        <v>#DIV/0!</v>
      </c>
      <c r="AA177" s="57" t="e">
        <f>VLOOKUP($O177,CornerStats!$A$3:$AE$998,22,FALSE)</f>
        <v>#DIV/0!</v>
      </c>
    </row>
    <row r="178" spans="1:27" hidden="1" x14ac:dyDescent="0.3">
      <c r="A178" s="51" t="e">
        <f>VLOOKUP($M178,CornerStats!$A$3:$AE$998,5,FALSE)</f>
        <v>#N/A</v>
      </c>
      <c r="B178" s="51" t="e">
        <f>VLOOKUP($M178,CornerStats!$A$3:$AE$998,6,FALSE)</f>
        <v>#N/A</v>
      </c>
      <c r="C178" s="51" t="e">
        <f>VLOOKUP($M178,CornerStats!$A$3:$AE$998,8,FALSE)</f>
        <v>#N/A</v>
      </c>
      <c r="D178" s="51" t="e">
        <f>VLOOKUP($M178,CornerStats!$A$3:$AE$998,9,FALSE)</f>
        <v>#N/A</v>
      </c>
      <c r="E178" s="60" t="e">
        <f>VLOOKUP($M178,CornerStats!$A$3:$AE$998,11,FALSE)</f>
        <v>#N/A</v>
      </c>
      <c r="F178" s="60" t="e">
        <f>VLOOKUP($M178,CornerStats!$A$3:$AE$998,12,FALSE)</f>
        <v>#N/A</v>
      </c>
      <c r="G178" s="57" t="e">
        <f>VLOOKUP($M178,CornerStats!$A$3:$AE$998,14,FALSE)</f>
        <v>#N/A</v>
      </c>
      <c r="H178" s="57" t="e">
        <f>VLOOKUP($M178,CornerStats!$A$3:$AE$998,15,FALSE)</f>
        <v>#N/A</v>
      </c>
      <c r="I178" s="57" t="e">
        <f>VLOOKUP($M178,CornerStats!$A$3:$AE$998,17,FALSE)</f>
        <v>#N/A</v>
      </c>
      <c r="J178" s="57" t="e">
        <f>VLOOKUP($M178,CornerStats!$A$3:$AE$998,18,FALSE)</f>
        <v>#N/A</v>
      </c>
      <c r="K178" s="57" t="e">
        <f>VLOOKUP($M178,CornerStats!$A$3:$AE$998,20,FALSE)</f>
        <v>#N/A</v>
      </c>
      <c r="L178" s="57" t="e">
        <f>VLOOKUP($M178,CornerStats!$A$3:$AE$998,21,FALSE)</f>
        <v>#N/A</v>
      </c>
      <c r="M178" s="53" t="str">
        <f>Fixtures!A174</f>
        <v>Panaitolikos</v>
      </c>
      <c r="N178" s="54">
        <f>Fixtures!D174</f>
        <v>43491</v>
      </c>
      <c r="O178" s="53" t="str">
        <f>Fixtures!B174</f>
        <v>Xanthi</v>
      </c>
      <c r="P178" s="51" t="e">
        <f>VLOOKUP($O178,CornerStats!$A$3:$AE$998,5,FALSE)</f>
        <v>#N/A</v>
      </c>
      <c r="Q178" s="51" t="e">
        <f>VLOOKUP($O178,CornerStats!$A$3:$AE$998,7,FALSE)</f>
        <v>#N/A</v>
      </c>
      <c r="R178" s="51" t="e">
        <f>VLOOKUP($O178,CornerStats!$A$3:$AE$998,8,FALSE)</f>
        <v>#N/A</v>
      </c>
      <c r="S178" s="51" t="e">
        <f>VLOOKUP($O178,CornerStats!$A$3:$AE$998,10,FALSE)</f>
        <v>#N/A</v>
      </c>
      <c r="T178" s="60" t="e">
        <f>VLOOKUP($O178,CornerStats!$A$3:$AE$998,11,FALSE)</f>
        <v>#N/A</v>
      </c>
      <c r="U178" s="60" t="e">
        <f>VLOOKUP($O178,CornerStats!$A$3:$AE$998,13,FALSE)</f>
        <v>#N/A</v>
      </c>
      <c r="V178" s="57" t="e">
        <f>VLOOKUP($O178,CornerStats!$A$3:$AE$998,14,FALSE)</f>
        <v>#N/A</v>
      </c>
      <c r="W178" s="57" t="e">
        <f>VLOOKUP($O178,CornerStats!$A$3:$AE$998,16,FALSE)</f>
        <v>#N/A</v>
      </c>
      <c r="X178" s="57" t="e">
        <f>VLOOKUP($O178,CornerStats!$A$3:$AE$998,17,FALSE)</f>
        <v>#N/A</v>
      </c>
      <c r="Y178" s="57" t="e">
        <f>VLOOKUP($O178,CornerStats!$A$3:$AE$998,19,FALSE)</f>
        <v>#N/A</v>
      </c>
      <c r="Z178" s="57" t="e">
        <f>VLOOKUP($O178,CornerStats!$A$3:$AE$998,20,FALSE)</f>
        <v>#N/A</v>
      </c>
      <c r="AA178" s="57" t="e">
        <f>VLOOKUP($O178,CornerStats!$A$3:$AE$998,22,FALSE)</f>
        <v>#N/A</v>
      </c>
    </row>
    <row r="179" spans="1:27" hidden="1" x14ac:dyDescent="0.3">
      <c r="A179" s="51" t="e">
        <f>VLOOKUP($M179,CornerStats!$A$3:$AE$998,5,FALSE)</f>
        <v>#N/A</v>
      </c>
      <c r="B179" s="51" t="e">
        <f>VLOOKUP($M179,CornerStats!$A$3:$AE$998,6,FALSE)</f>
        <v>#N/A</v>
      </c>
      <c r="C179" s="51" t="e">
        <f>VLOOKUP($M179,CornerStats!$A$3:$AE$998,8,FALSE)</f>
        <v>#N/A</v>
      </c>
      <c r="D179" s="51" t="e">
        <f>VLOOKUP($M179,CornerStats!$A$3:$AE$998,9,FALSE)</f>
        <v>#N/A</v>
      </c>
      <c r="E179" s="60" t="e">
        <f>VLOOKUP($M179,CornerStats!$A$3:$AE$998,11,FALSE)</f>
        <v>#N/A</v>
      </c>
      <c r="F179" s="60" t="e">
        <f>VLOOKUP($M179,CornerStats!$A$3:$AE$998,12,FALSE)</f>
        <v>#N/A</v>
      </c>
      <c r="G179" s="57" t="e">
        <f>VLOOKUP($M179,CornerStats!$A$3:$AE$998,14,FALSE)</f>
        <v>#N/A</v>
      </c>
      <c r="H179" s="57" t="e">
        <f>VLOOKUP($M179,CornerStats!$A$3:$AE$998,15,FALSE)</f>
        <v>#N/A</v>
      </c>
      <c r="I179" s="57" t="e">
        <f>VLOOKUP($M179,CornerStats!$A$3:$AE$998,17,FALSE)</f>
        <v>#N/A</v>
      </c>
      <c r="J179" s="57" t="e">
        <f>VLOOKUP($M179,CornerStats!$A$3:$AE$998,18,FALSE)</f>
        <v>#N/A</v>
      </c>
      <c r="K179" s="57" t="e">
        <f>VLOOKUP($M179,CornerStats!$A$3:$AE$998,20,FALSE)</f>
        <v>#N/A</v>
      </c>
      <c r="L179" s="57" t="e">
        <f>VLOOKUP($M179,CornerStats!$A$3:$AE$998,21,FALSE)</f>
        <v>#N/A</v>
      </c>
      <c r="M179" s="53" t="str">
        <f>Fixtures!A175</f>
        <v>Panionios</v>
      </c>
      <c r="N179" s="54">
        <f>Fixtures!D175</f>
        <v>43491</v>
      </c>
      <c r="O179" s="53" t="str">
        <f>Fixtures!B175</f>
        <v>AEK Athens</v>
      </c>
      <c r="P179" s="51" t="e">
        <f>VLOOKUP($O179,CornerStats!$A$3:$AE$998,5,FALSE)</f>
        <v>#N/A</v>
      </c>
      <c r="Q179" s="51" t="e">
        <f>VLOOKUP($O179,CornerStats!$A$3:$AE$998,7,FALSE)</f>
        <v>#N/A</v>
      </c>
      <c r="R179" s="51" t="e">
        <f>VLOOKUP($O179,CornerStats!$A$3:$AE$998,8,FALSE)</f>
        <v>#N/A</v>
      </c>
      <c r="S179" s="51" t="e">
        <f>VLOOKUP($O179,CornerStats!$A$3:$AE$998,10,FALSE)</f>
        <v>#N/A</v>
      </c>
      <c r="T179" s="60" t="e">
        <f>VLOOKUP($O179,CornerStats!$A$3:$AE$998,11,FALSE)</f>
        <v>#N/A</v>
      </c>
      <c r="U179" s="60" t="e">
        <f>VLOOKUP($O179,CornerStats!$A$3:$AE$998,13,FALSE)</f>
        <v>#N/A</v>
      </c>
      <c r="V179" s="57" t="e">
        <f>VLOOKUP($O179,CornerStats!$A$3:$AE$998,14,FALSE)</f>
        <v>#N/A</v>
      </c>
      <c r="W179" s="57" t="e">
        <f>VLOOKUP($O179,CornerStats!$A$3:$AE$998,16,FALSE)</f>
        <v>#N/A</v>
      </c>
      <c r="X179" s="57" t="e">
        <f>VLOOKUP($O179,CornerStats!$A$3:$AE$998,17,FALSE)</f>
        <v>#N/A</v>
      </c>
      <c r="Y179" s="57" t="e">
        <f>VLOOKUP($O179,CornerStats!$A$3:$AE$998,19,FALSE)</f>
        <v>#N/A</v>
      </c>
      <c r="Z179" s="57" t="e">
        <f>VLOOKUP($O179,CornerStats!$A$3:$AE$998,20,FALSE)</f>
        <v>#N/A</v>
      </c>
      <c r="AA179" s="57" t="e">
        <f>VLOOKUP($O179,CornerStats!$A$3:$AE$998,22,FALSE)</f>
        <v>#N/A</v>
      </c>
    </row>
    <row r="180" spans="1:27" hidden="1" x14ac:dyDescent="0.3">
      <c r="A180" s="51" t="e">
        <f>VLOOKUP($M180,CornerStats!$A$3:$AE$998,5,FALSE)</f>
        <v>#N/A</v>
      </c>
      <c r="B180" s="51" t="e">
        <f>VLOOKUP($M180,CornerStats!$A$3:$AE$998,6,FALSE)</f>
        <v>#N/A</v>
      </c>
      <c r="C180" s="51" t="e">
        <f>VLOOKUP($M180,CornerStats!$A$3:$AE$998,8,FALSE)</f>
        <v>#N/A</v>
      </c>
      <c r="D180" s="51" t="e">
        <f>VLOOKUP($M180,CornerStats!$A$3:$AE$998,9,FALSE)</f>
        <v>#N/A</v>
      </c>
      <c r="E180" s="60" t="e">
        <f>VLOOKUP($M180,CornerStats!$A$3:$AE$998,11,FALSE)</f>
        <v>#N/A</v>
      </c>
      <c r="F180" s="60" t="e">
        <f>VLOOKUP($M180,CornerStats!$A$3:$AE$998,12,FALSE)</f>
        <v>#N/A</v>
      </c>
      <c r="G180" s="57" t="e">
        <f>VLOOKUP($M180,CornerStats!$A$3:$AE$998,14,FALSE)</f>
        <v>#N/A</v>
      </c>
      <c r="H180" s="57" t="e">
        <f>VLOOKUP($M180,CornerStats!$A$3:$AE$998,15,FALSE)</f>
        <v>#N/A</v>
      </c>
      <c r="I180" s="57" t="e">
        <f>VLOOKUP($M180,CornerStats!$A$3:$AE$998,17,FALSE)</f>
        <v>#N/A</v>
      </c>
      <c r="J180" s="57" t="e">
        <f>VLOOKUP($M180,CornerStats!$A$3:$AE$998,18,FALSE)</f>
        <v>#N/A</v>
      </c>
      <c r="K180" s="57" t="e">
        <f>VLOOKUP($M180,CornerStats!$A$3:$AE$998,20,FALSE)</f>
        <v>#N/A</v>
      </c>
      <c r="L180" s="57" t="e">
        <f>VLOOKUP($M180,CornerStats!$A$3:$AE$998,21,FALSE)</f>
        <v>#N/A</v>
      </c>
      <c r="M180" s="53" t="str">
        <f>Fixtures!A176</f>
        <v>PAS Giannina</v>
      </c>
      <c r="N180" s="54">
        <f>Fixtures!D176</f>
        <v>43491</v>
      </c>
      <c r="O180" s="53" t="str">
        <f>Fixtures!B176</f>
        <v>Apollon Smirnis</v>
      </c>
      <c r="P180" s="51" t="e">
        <f>VLOOKUP($O180,CornerStats!$A$3:$AE$998,5,FALSE)</f>
        <v>#N/A</v>
      </c>
      <c r="Q180" s="51" t="e">
        <f>VLOOKUP($O180,CornerStats!$A$3:$AE$998,7,FALSE)</f>
        <v>#N/A</v>
      </c>
      <c r="R180" s="51" t="e">
        <f>VLOOKUP($O180,CornerStats!$A$3:$AE$998,8,FALSE)</f>
        <v>#N/A</v>
      </c>
      <c r="S180" s="51" t="e">
        <f>VLOOKUP($O180,CornerStats!$A$3:$AE$998,10,FALSE)</f>
        <v>#N/A</v>
      </c>
      <c r="T180" s="60" t="e">
        <f>VLOOKUP($O180,CornerStats!$A$3:$AE$998,11,FALSE)</f>
        <v>#N/A</v>
      </c>
      <c r="U180" s="60" t="e">
        <f>VLOOKUP($O180,CornerStats!$A$3:$AE$998,13,FALSE)</f>
        <v>#N/A</v>
      </c>
      <c r="V180" s="57" t="e">
        <f>VLOOKUP($O180,CornerStats!$A$3:$AE$998,14,FALSE)</f>
        <v>#N/A</v>
      </c>
      <c r="W180" s="57" t="e">
        <f>VLOOKUP($O180,CornerStats!$A$3:$AE$998,16,FALSE)</f>
        <v>#N/A</v>
      </c>
      <c r="X180" s="57" t="e">
        <f>VLOOKUP($O180,CornerStats!$A$3:$AE$998,17,FALSE)</f>
        <v>#N/A</v>
      </c>
      <c r="Y180" s="57" t="e">
        <f>VLOOKUP($O180,CornerStats!$A$3:$AE$998,19,FALSE)</f>
        <v>#N/A</v>
      </c>
      <c r="Z180" s="57" t="e">
        <f>VLOOKUP($O180,CornerStats!$A$3:$AE$998,20,FALSE)</f>
        <v>#N/A</v>
      </c>
      <c r="AA180" s="57" t="e">
        <f>VLOOKUP($O180,CornerStats!$A$3:$AE$998,22,FALSE)</f>
        <v>#N/A</v>
      </c>
    </row>
    <row r="181" spans="1:27" hidden="1" x14ac:dyDescent="0.3">
      <c r="A181" s="51" t="e">
        <f>VLOOKUP($M181,CornerStats!$A$3:$AE$998,5,FALSE)</f>
        <v>#N/A</v>
      </c>
      <c r="B181" s="51" t="e">
        <f>VLOOKUP($M181,CornerStats!$A$3:$AE$998,6,FALSE)</f>
        <v>#N/A</v>
      </c>
      <c r="C181" s="51" t="e">
        <f>VLOOKUP($M181,CornerStats!$A$3:$AE$998,8,FALSE)</f>
        <v>#N/A</v>
      </c>
      <c r="D181" s="51" t="e">
        <f>VLOOKUP($M181,CornerStats!$A$3:$AE$998,9,FALSE)</f>
        <v>#N/A</v>
      </c>
      <c r="E181" s="60" t="e">
        <f>VLOOKUP($M181,CornerStats!$A$3:$AE$998,11,FALSE)</f>
        <v>#N/A</v>
      </c>
      <c r="F181" s="60" t="e">
        <f>VLOOKUP($M181,CornerStats!$A$3:$AE$998,12,FALSE)</f>
        <v>#N/A</v>
      </c>
      <c r="G181" s="57" t="e">
        <f>VLOOKUP($M181,CornerStats!$A$3:$AE$998,14,FALSE)</f>
        <v>#N/A</v>
      </c>
      <c r="H181" s="57" t="e">
        <f>VLOOKUP($M181,CornerStats!$A$3:$AE$998,15,FALSE)</f>
        <v>#N/A</v>
      </c>
      <c r="I181" s="57" t="e">
        <f>VLOOKUP($M181,CornerStats!$A$3:$AE$998,17,FALSE)</f>
        <v>#N/A</v>
      </c>
      <c r="J181" s="57" t="e">
        <f>VLOOKUP($M181,CornerStats!$A$3:$AE$998,18,FALSE)</f>
        <v>#N/A</v>
      </c>
      <c r="K181" s="57" t="e">
        <f>VLOOKUP($M181,CornerStats!$A$3:$AE$998,20,FALSE)</f>
        <v>#N/A</v>
      </c>
      <c r="L181" s="57" t="e">
        <f>VLOOKUP($M181,CornerStats!$A$3:$AE$998,21,FALSE)</f>
        <v>#N/A</v>
      </c>
      <c r="M181" s="53" t="str">
        <f>Fixtures!A177</f>
        <v>Genk</v>
      </c>
      <c r="N181" s="54">
        <f>Fixtures!D177</f>
        <v>43491</v>
      </c>
      <c r="O181" s="53" t="str">
        <f>Fixtures!B177</f>
        <v>Royal Excel Mouscron</v>
      </c>
      <c r="P181" s="51" t="e">
        <f>VLOOKUP($O181,CornerStats!$A$3:$AE$998,5,FALSE)</f>
        <v>#N/A</v>
      </c>
      <c r="Q181" s="51" t="e">
        <f>VLOOKUP($O181,CornerStats!$A$3:$AE$998,7,FALSE)</f>
        <v>#N/A</v>
      </c>
      <c r="R181" s="51" t="e">
        <f>VLOOKUP($O181,CornerStats!$A$3:$AE$998,8,FALSE)</f>
        <v>#N/A</v>
      </c>
      <c r="S181" s="51" t="e">
        <f>VLOOKUP($O181,CornerStats!$A$3:$AE$998,10,FALSE)</f>
        <v>#N/A</v>
      </c>
      <c r="T181" s="60" t="e">
        <f>VLOOKUP($O181,CornerStats!$A$3:$AE$998,11,FALSE)</f>
        <v>#N/A</v>
      </c>
      <c r="U181" s="60" t="e">
        <f>VLOOKUP($O181,CornerStats!$A$3:$AE$998,13,FALSE)</f>
        <v>#N/A</v>
      </c>
      <c r="V181" s="57" t="e">
        <f>VLOOKUP($O181,CornerStats!$A$3:$AE$998,14,FALSE)</f>
        <v>#N/A</v>
      </c>
      <c r="W181" s="57" t="e">
        <f>VLOOKUP($O181,CornerStats!$A$3:$AE$998,16,FALSE)</f>
        <v>#N/A</v>
      </c>
      <c r="X181" s="57" t="e">
        <f>VLOOKUP($O181,CornerStats!$A$3:$AE$998,17,FALSE)</f>
        <v>#N/A</v>
      </c>
      <c r="Y181" s="57" t="e">
        <f>VLOOKUP($O181,CornerStats!$A$3:$AE$998,19,FALSE)</f>
        <v>#N/A</v>
      </c>
      <c r="Z181" s="57" t="e">
        <f>VLOOKUP($O181,CornerStats!$A$3:$AE$998,20,FALSE)</f>
        <v>#N/A</v>
      </c>
      <c r="AA181" s="57" t="e">
        <f>VLOOKUP($O181,CornerStats!$A$3:$AE$998,22,FALSE)</f>
        <v>#N/A</v>
      </c>
    </row>
    <row r="182" spans="1:27" hidden="1" x14ac:dyDescent="0.3">
      <c r="A182" s="51" t="e">
        <f>VLOOKUP($M182,CornerStats!$A$3:$AE$998,5,FALSE)</f>
        <v>#N/A</v>
      </c>
      <c r="B182" s="51" t="e">
        <f>VLOOKUP($M182,CornerStats!$A$3:$AE$998,6,FALSE)</f>
        <v>#N/A</v>
      </c>
      <c r="C182" s="51" t="e">
        <f>VLOOKUP($M182,CornerStats!$A$3:$AE$998,8,FALSE)</f>
        <v>#N/A</v>
      </c>
      <c r="D182" s="51" t="e">
        <f>VLOOKUP($M182,CornerStats!$A$3:$AE$998,9,FALSE)</f>
        <v>#N/A</v>
      </c>
      <c r="E182" s="60" t="e">
        <f>VLOOKUP($M182,CornerStats!$A$3:$AE$998,11,FALSE)</f>
        <v>#N/A</v>
      </c>
      <c r="F182" s="60" t="e">
        <f>VLOOKUP($M182,CornerStats!$A$3:$AE$998,12,FALSE)</f>
        <v>#N/A</v>
      </c>
      <c r="G182" s="57" t="e">
        <f>VLOOKUP($M182,CornerStats!$A$3:$AE$998,14,FALSE)</f>
        <v>#N/A</v>
      </c>
      <c r="H182" s="57" t="e">
        <f>VLOOKUP($M182,CornerStats!$A$3:$AE$998,15,FALSE)</f>
        <v>#N/A</v>
      </c>
      <c r="I182" s="57" t="e">
        <f>VLOOKUP($M182,CornerStats!$A$3:$AE$998,17,FALSE)</f>
        <v>#N/A</v>
      </c>
      <c r="J182" s="57" t="e">
        <f>VLOOKUP($M182,CornerStats!$A$3:$AE$998,18,FALSE)</f>
        <v>#N/A</v>
      </c>
      <c r="K182" s="57" t="e">
        <f>VLOOKUP($M182,CornerStats!$A$3:$AE$998,20,FALSE)</f>
        <v>#N/A</v>
      </c>
      <c r="L182" s="57" t="e">
        <f>VLOOKUP($M182,CornerStats!$A$3:$AE$998,21,FALSE)</f>
        <v>#N/A</v>
      </c>
      <c r="M182" s="53" t="str">
        <f>Fixtures!A178</f>
        <v>Cercle Brugge</v>
      </c>
      <c r="N182" s="54">
        <f>Fixtures!D178</f>
        <v>43491</v>
      </c>
      <c r="O182" s="53" t="str">
        <f>Fixtures!B178</f>
        <v>Sint-Truiden</v>
      </c>
      <c r="P182" s="51" t="e">
        <f>VLOOKUP($O182,CornerStats!$A$3:$AE$998,5,FALSE)</f>
        <v>#N/A</v>
      </c>
      <c r="Q182" s="51" t="e">
        <f>VLOOKUP($O182,CornerStats!$A$3:$AE$998,7,FALSE)</f>
        <v>#N/A</v>
      </c>
      <c r="R182" s="51" t="e">
        <f>VLOOKUP($O182,CornerStats!$A$3:$AE$998,8,FALSE)</f>
        <v>#N/A</v>
      </c>
      <c r="S182" s="51" t="e">
        <f>VLOOKUP($O182,CornerStats!$A$3:$AE$998,10,FALSE)</f>
        <v>#N/A</v>
      </c>
      <c r="T182" s="60" t="e">
        <f>VLOOKUP($O182,CornerStats!$A$3:$AE$998,11,FALSE)</f>
        <v>#N/A</v>
      </c>
      <c r="U182" s="60" t="e">
        <f>VLOOKUP($O182,CornerStats!$A$3:$AE$998,13,FALSE)</f>
        <v>#N/A</v>
      </c>
      <c r="V182" s="57" t="e">
        <f>VLOOKUP($O182,CornerStats!$A$3:$AE$998,14,FALSE)</f>
        <v>#N/A</v>
      </c>
      <c r="W182" s="57" t="e">
        <f>VLOOKUP($O182,CornerStats!$A$3:$AE$998,16,FALSE)</f>
        <v>#N/A</v>
      </c>
      <c r="X182" s="57" t="e">
        <f>VLOOKUP($O182,CornerStats!$A$3:$AE$998,17,FALSE)</f>
        <v>#N/A</v>
      </c>
      <c r="Y182" s="57" t="e">
        <f>VLOOKUP($O182,CornerStats!$A$3:$AE$998,19,FALSE)</f>
        <v>#N/A</v>
      </c>
      <c r="Z182" s="57" t="e">
        <f>VLOOKUP($O182,CornerStats!$A$3:$AE$998,20,FALSE)</f>
        <v>#N/A</v>
      </c>
      <c r="AA182" s="57" t="e">
        <f>VLOOKUP($O182,CornerStats!$A$3:$AE$998,22,FALSE)</f>
        <v>#N/A</v>
      </c>
    </row>
    <row r="183" spans="1:27" hidden="1" x14ac:dyDescent="0.3">
      <c r="A183" s="51" t="e">
        <f>VLOOKUP($M183,CornerStats!$A$3:$AE$998,5,FALSE)</f>
        <v>#N/A</v>
      </c>
      <c r="B183" s="51" t="e">
        <f>VLOOKUP($M183,CornerStats!$A$3:$AE$998,6,FALSE)</f>
        <v>#N/A</v>
      </c>
      <c r="C183" s="51" t="e">
        <f>VLOOKUP($M183,CornerStats!$A$3:$AE$998,8,FALSE)</f>
        <v>#N/A</v>
      </c>
      <c r="D183" s="51" t="e">
        <f>VLOOKUP($M183,CornerStats!$A$3:$AE$998,9,FALSE)</f>
        <v>#N/A</v>
      </c>
      <c r="E183" s="60" t="e">
        <f>VLOOKUP($M183,CornerStats!$A$3:$AE$998,11,FALSE)</f>
        <v>#N/A</v>
      </c>
      <c r="F183" s="60" t="e">
        <f>VLOOKUP($M183,CornerStats!$A$3:$AE$998,12,FALSE)</f>
        <v>#N/A</v>
      </c>
      <c r="G183" s="57" t="e">
        <f>VLOOKUP($M183,CornerStats!$A$3:$AE$998,14,FALSE)</f>
        <v>#N/A</v>
      </c>
      <c r="H183" s="57" t="e">
        <f>VLOOKUP($M183,CornerStats!$A$3:$AE$998,15,FALSE)</f>
        <v>#N/A</v>
      </c>
      <c r="I183" s="57" t="e">
        <f>VLOOKUP($M183,CornerStats!$A$3:$AE$998,17,FALSE)</f>
        <v>#N/A</v>
      </c>
      <c r="J183" s="57" t="e">
        <f>VLOOKUP($M183,CornerStats!$A$3:$AE$998,18,FALSE)</f>
        <v>#N/A</v>
      </c>
      <c r="K183" s="57" t="e">
        <f>VLOOKUP($M183,CornerStats!$A$3:$AE$998,20,FALSE)</f>
        <v>#N/A</v>
      </c>
      <c r="L183" s="57" t="e">
        <f>VLOOKUP($M183,CornerStats!$A$3:$AE$998,21,FALSE)</f>
        <v>#N/A</v>
      </c>
      <c r="M183" s="53" t="str">
        <f>Fixtures!A179</f>
        <v>Lokeren</v>
      </c>
      <c r="N183" s="54">
        <f>Fixtures!D179</f>
        <v>43491</v>
      </c>
      <c r="O183" s="53" t="str">
        <f>Fixtures!B179</f>
        <v>Zulte-Waregem</v>
      </c>
      <c r="P183" s="51" t="e">
        <f>VLOOKUP($O183,CornerStats!$A$3:$AE$998,5,FALSE)</f>
        <v>#N/A</v>
      </c>
      <c r="Q183" s="51" t="e">
        <f>VLOOKUP($O183,CornerStats!$A$3:$AE$998,7,FALSE)</f>
        <v>#N/A</v>
      </c>
      <c r="R183" s="51" t="e">
        <f>VLOOKUP($O183,CornerStats!$A$3:$AE$998,8,FALSE)</f>
        <v>#N/A</v>
      </c>
      <c r="S183" s="51" t="e">
        <f>VLOOKUP($O183,CornerStats!$A$3:$AE$998,10,FALSE)</f>
        <v>#N/A</v>
      </c>
      <c r="T183" s="60" t="e">
        <f>VLOOKUP($O183,CornerStats!$A$3:$AE$998,11,FALSE)</f>
        <v>#N/A</v>
      </c>
      <c r="U183" s="60" t="e">
        <f>VLOOKUP($O183,CornerStats!$A$3:$AE$998,13,FALSE)</f>
        <v>#N/A</v>
      </c>
      <c r="V183" s="57" t="e">
        <f>VLOOKUP($O183,CornerStats!$A$3:$AE$998,14,FALSE)</f>
        <v>#N/A</v>
      </c>
      <c r="W183" s="57" t="e">
        <f>VLOOKUP($O183,CornerStats!$A$3:$AE$998,16,FALSE)</f>
        <v>#N/A</v>
      </c>
      <c r="X183" s="57" t="e">
        <f>VLOOKUP($O183,CornerStats!$A$3:$AE$998,17,FALSE)</f>
        <v>#N/A</v>
      </c>
      <c r="Y183" s="57" t="e">
        <f>VLOOKUP($O183,CornerStats!$A$3:$AE$998,19,FALSE)</f>
        <v>#N/A</v>
      </c>
      <c r="Z183" s="57" t="e">
        <f>VLOOKUP($O183,CornerStats!$A$3:$AE$998,20,FALSE)</f>
        <v>#N/A</v>
      </c>
      <c r="AA183" s="57" t="e">
        <f>VLOOKUP($O183,CornerStats!$A$3:$AE$998,22,FALSE)</f>
        <v>#N/A</v>
      </c>
    </row>
    <row r="184" spans="1:27" hidden="1" x14ac:dyDescent="0.3">
      <c r="A184" s="51" t="e">
        <f>VLOOKUP($M184,CornerStats!$A$3:$AE$998,5,FALSE)</f>
        <v>#N/A</v>
      </c>
      <c r="B184" s="51" t="e">
        <f>VLOOKUP($M184,CornerStats!$A$3:$AE$998,6,FALSE)</f>
        <v>#N/A</v>
      </c>
      <c r="C184" s="51" t="e">
        <f>VLOOKUP($M184,CornerStats!$A$3:$AE$998,8,FALSE)</f>
        <v>#N/A</v>
      </c>
      <c r="D184" s="51" t="e">
        <f>VLOOKUP($M184,CornerStats!$A$3:$AE$998,9,FALSE)</f>
        <v>#N/A</v>
      </c>
      <c r="E184" s="60" t="e">
        <f>VLOOKUP($M184,CornerStats!$A$3:$AE$998,11,FALSE)</f>
        <v>#N/A</v>
      </c>
      <c r="F184" s="60" t="e">
        <f>VLOOKUP($M184,CornerStats!$A$3:$AE$998,12,FALSE)</f>
        <v>#N/A</v>
      </c>
      <c r="G184" s="57" t="e">
        <f>VLOOKUP($M184,CornerStats!$A$3:$AE$998,14,FALSE)</f>
        <v>#N/A</v>
      </c>
      <c r="H184" s="57" t="e">
        <f>VLOOKUP($M184,CornerStats!$A$3:$AE$998,15,FALSE)</f>
        <v>#N/A</v>
      </c>
      <c r="I184" s="57" t="e">
        <f>VLOOKUP($M184,CornerStats!$A$3:$AE$998,17,FALSE)</f>
        <v>#N/A</v>
      </c>
      <c r="J184" s="57" t="e">
        <f>VLOOKUP($M184,CornerStats!$A$3:$AE$998,18,FALSE)</f>
        <v>#N/A</v>
      </c>
      <c r="K184" s="57" t="e">
        <f>VLOOKUP($M184,CornerStats!$A$3:$AE$998,20,FALSE)</f>
        <v>#N/A</v>
      </c>
      <c r="L184" s="57" t="e">
        <f>VLOOKUP($M184,CornerStats!$A$3:$AE$998,21,FALSE)</f>
        <v>#N/A</v>
      </c>
      <c r="M184" s="53" t="str">
        <f>Fixtures!A180</f>
        <v>Sporting Charleroi</v>
      </c>
      <c r="N184" s="54">
        <f>Fixtures!D180</f>
        <v>43491</v>
      </c>
      <c r="O184" s="53" t="str">
        <f>Fixtures!B180</f>
        <v>Waasland-Beveren</v>
      </c>
      <c r="P184" s="51" t="e">
        <f>VLOOKUP($O184,CornerStats!$A$3:$AE$998,5,FALSE)</f>
        <v>#N/A</v>
      </c>
      <c r="Q184" s="51" t="e">
        <f>VLOOKUP($O184,CornerStats!$A$3:$AE$998,7,FALSE)</f>
        <v>#N/A</v>
      </c>
      <c r="R184" s="51" t="e">
        <f>VLOOKUP($O184,CornerStats!$A$3:$AE$998,8,FALSE)</f>
        <v>#N/A</v>
      </c>
      <c r="S184" s="51" t="e">
        <f>VLOOKUP($O184,CornerStats!$A$3:$AE$998,10,FALSE)</f>
        <v>#N/A</v>
      </c>
      <c r="T184" s="60" t="e">
        <f>VLOOKUP($O184,CornerStats!$A$3:$AE$998,11,FALSE)</f>
        <v>#N/A</v>
      </c>
      <c r="U184" s="60" t="e">
        <f>VLOOKUP($O184,CornerStats!$A$3:$AE$998,13,FALSE)</f>
        <v>#N/A</v>
      </c>
      <c r="V184" s="57" t="e">
        <f>VLOOKUP($O184,CornerStats!$A$3:$AE$998,14,FALSE)</f>
        <v>#N/A</v>
      </c>
      <c r="W184" s="57" t="e">
        <f>VLOOKUP($O184,CornerStats!$A$3:$AE$998,16,FALSE)</f>
        <v>#N/A</v>
      </c>
      <c r="X184" s="57" t="e">
        <f>VLOOKUP($O184,CornerStats!$A$3:$AE$998,17,FALSE)</f>
        <v>#N/A</v>
      </c>
      <c r="Y184" s="57" t="e">
        <f>VLOOKUP($O184,CornerStats!$A$3:$AE$998,19,FALSE)</f>
        <v>#N/A</v>
      </c>
      <c r="Z184" s="57" t="e">
        <f>VLOOKUP($O184,CornerStats!$A$3:$AE$998,20,FALSE)</f>
        <v>#N/A</v>
      </c>
      <c r="AA184" s="57" t="e">
        <f>VLOOKUP($O184,CornerStats!$A$3:$AE$998,22,FALSE)</f>
        <v>#N/A</v>
      </c>
    </row>
    <row r="185" spans="1:27" hidden="1" x14ac:dyDescent="0.3">
      <c r="A185" s="51">
        <f>VLOOKUP($M185,CornerStats!$A$3:$AE$998,5,FALSE)</f>
        <v>9.9473684210526319</v>
      </c>
      <c r="B185" s="51">
        <f>VLOOKUP($M185,CornerStats!$A$3:$AE$998,6,FALSE)</f>
        <v>8.6</v>
      </c>
      <c r="C185" s="51">
        <f>VLOOKUP($M185,CornerStats!$A$3:$AE$998,8,FALSE)</f>
        <v>3.3157894736842106</v>
      </c>
      <c r="D185" s="51">
        <f>VLOOKUP($M185,CornerStats!$A$3:$AE$998,9,FALSE)</f>
        <v>3.6</v>
      </c>
      <c r="E185" s="60">
        <f>VLOOKUP($M185,CornerStats!$A$3:$AE$998,11,FALSE)</f>
        <v>6.6315789473684212</v>
      </c>
      <c r="F185" s="60">
        <f>VLOOKUP($M185,CornerStats!$A$3:$AE$998,12,FALSE)</f>
        <v>5</v>
      </c>
      <c r="G185" s="57">
        <f>VLOOKUP($M185,CornerStats!$A$3:$AE$998,14,FALSE)</f>
        <v>0.68421052631578949</v>
      </c>
      <c r="H185" s="57">
        <f>VLOOKUP($M185,CornerStats!$A$3:$AE$998,15,FALSE)</f>
        <v>0.6</v>
      </c>
      <c r="I185" s="57">
        <f>VLOOKUP($M185,CornerStats!$A$3:$AE$998,17,FALSE)</f>
        <v>0.36842105263157893</v>
      </c>
      <c r="J185" s="57">
        <f>VLOOKUP($M185,CornerStats!$A$3:$AE$998,18,FALSE)</f>
        <v>0.3</v>
      </c>
      <c r="K185" s="57">
        <f>VLOOKUP($M185,CornerStats!$A$3:$AE$998,20,FALSE)</f>
        <v>0.84210526315789469</v>
      </c>
      <c r="L185" s="57">
        <f>VLOOKUP($M185,CornerStats!$A$3:$AE$998,21,FALSE)</f>
        <v>0.9</v>
      </c>
      <c r="M185" s="53" t="str">
        <f>Fixtures!A181</f>
        <v>Chievo</v>
      </c>
      <c r="N185" s="54">
        <f>Fixtures!D181</f>
        <v>43492</v>
      </c>
      <c r="O185" s="53" t="str">
        <f>Fixtures!B181</f>
        <v>Fiorentina</v>
      </c>
      <c r="P185" s="51">
        <f>VLOOKUP($O185,CornerStats!$A$3:$AE$998,5,FALSE)</f>
        <v>11.052631578947368</v>
      </c>
      <c r="Q185" s="51">
        <f>VLOOKUP($O185,CornerStats!$A$3:$AE$998,7,FALSE)</f>
        <v>11.6</v>
      </c>
      <c r="R185" s="51">
        <f>VLOOKUP($O185,CornerStats!$A$3:$AE$998,8,FALSE)</f>
        <v>5.7894736842105265</v>
      </c>
      <c r="S185" s="51">
        <f>VLOOKUP($O185,CornerStats!$A$3:$AE$998,10,FALSE)</f>
        <v>5.7</v>
      </c>
      <c r="T185" s="60">
        <f>VLOOKUP($O185,CornerStats!$A$3:$AE$998,11,FALSE)</f>
        <v>5.2631578947368425</v>
      </c>
      <c r="U185" s="60">
        <f>VLOOKUP($O185,CornerStats!$A$3:$AE$998,13,FALSE)</f>
        <v>5.9</v>
      </c>
      <c r="V185" s="57">
        <f>VLOOKUP($O185,CornerStats!$A$3:$AE$998,14,FALSE)</f>
        <v>0.89473684210526316</v>
      </c>
      <c r="W185" s="57">
        <f>VLOOKUP($O185,CornerStats!$A$3:$AE$998,16,FALSE)</f>
        <v>1</v>
      </c>
      <c r="X185" s="57">
        <f>VLOOKUP($O185,CornerStats!$A$3:$AE$998,17,FALSE)</f>
        <v>0.57894736842105265</v>
      </c>
      <c r="Y185" s="57">
        <f>VLOOKUP($O185,CornerStats!$A$3:$AE$998,19,FALSE)</f>
        <v>0.5</v>
      </c>
      <c r="Z185" s="57">
        <f>VLOOKUP($O185,CornerStats!$A$3:$AE$998,20,FALSE)</f>
        <v>0.57894736842105265</v>
      </c>
      <c r="AA185" s="57">
        <f>VLOOKUP($O185,CornerStats!$A$3:$AE$998,22,FALSE)</f>
        <v>0.6</v>
      </c>
    </row>
    <row r="186" spans="1:27" hidden="1" x14ac:dyDescent="0.3">
      <c r="A186" s="51">
        <f>VLOOKUP($M186,CornerStats!$A$3:$AE$998,5,FALSE)</f>
        <v>8.2105263157894743</v>
      </c>
      <c r="B186" s="51">
        <f>VLOOKUP($M186,CornerStats!$A$3:$AE$998,6,FALSE)</f>
        <v>7.8888888888888893</v>
      </c>
      <c r="C186" s="51">
        <f>VLOOKUP($M186,CornerStats!$A$3:$AE$998,8,FALSE)</f>
        <v>3.5263157894736841</v>
      </c>
      <c r="D186" s="51">
        <f>VLOOKUP($M186,CornerStats!$A$3:$AE$998,9,FALSE)</f>
        <v>2.7777777777777777</v>
      </c>
      <c r="E186" s="60">
        <f>VLOOKUP($M186,CornerStats!$A$3:$AE$998,11,FALSE)</f>
        <v>4.6842105263157894</v>
      </c>
      <c r="F186" s="60">
        <f>VLOOKUP($M186,CornerStats!$A$3:$AE$998,12,FALSE)</f>
        <v>5.1111111111111107</v>
      </c>
      <c r="G186" s="57">
        <f>VLOOKUP($M186,CornerStats!$A$3:$AE$998,14,FALSE)</f>
        <v>0.36842105263157893</v>
      </c>
      <c r="H186" s="57">
        <f>VLOOKUP($M186,CornerStats!$A$3:$AE$998,15,FALSE)</f>
        <v>0.33333333333333331</v>
      </c>
      <c r="I186" s="57">
        <f>VLOOKUP($M186,CornerStats!$A$3:$AE$998,17,FALSE)</f>
        <v>0.31578947368421051</v>
      </c>
      <c r="J186" s="57">
        <f>VLOOKUP($M186,CornerStats!$A$3:$AE$998,18,FALSE)</f>
        <v>0.22222222222222221</v>
      </c>
      <c r="K186" s="57">
        <f>VLOOKUP($M186,CornerStats!$A$3:$AE$998,20,FALSE)</f>
        <v>0.84210526315789469</v>
      </c>
      <c r="L186" s="57">
        <f>VLOOKUP($M186,CornerStats!$A$3:$AE$998,21,FALSE)</f>
        <v>0.88888888888888884</v>
      </c>
      <c r="M186" s="53" t="str">
        <f>Fixtures!A182</f>
        <v>Bologna</v>
      </c>
      <c r="N186" s="54">
        <f>Fixtures!D182</f>
        <v>43492</v>
      </c>
      <c r="O186" s="53" t="str">
        <f>Fixtures!B182</f>
        <v>Frosinone</v>
      </c>
      <c r="P186" s="51">
        <f>VLOOKUP($O186,CornerStats!$A$3:$AE$998,5,FALSE)</f>
        <v>8.9473684210526319</v>
      </c>
      <c r="Q186" s="51">
        <f>VLOOKUP($O186,CornerStats!$A$3:$AE$998,7,FALSE)</f>
        <v>9.1</v>
      </c>
      <c r="R186" s="51">
        <f>VLOOKUP($O186,CornerStats!$A$3:$AE$998,8,FALSE)</f>
        <v>3.9473684210526314</v>
      </c>
      <c r="S186" s="51">
        <f>VLOOKUP($O186,CornerStats!$A$3:$AE$998,10,FALSE)</f>
        <v>3.6</v>
      </c>
      <c r="T186" s="60">
        <f>VLOOKUP($O186,CornerStats!$A$3:$AE$998,11,FALSE)</f>
        <v>5</v>
      </c>
      <c r="U186" s="60">
        <f>VLOOKUP($O186,CornerStats!$A$3:$AE$998,13,FALSE)</f>
        <v>5.5</v>
      </c>
      <c r="V186" s="57">
        <f>VLOOKUP($O186,CornerStats!$A$3:$AE$998,14,FALSE)</f>
        <v>0.47368421052631576</v>
      </c>
      <c r="W186" s="57">
        <f>VLOOKUP($O186,CornerStats!$A$3:$AE$998,16,FALSE)</f>
        <v>0.5</v>
      </c>
      <c r="X186" s="57">
        <f>VLOOKUP($O186,CornerStats!$A$3:$AE$998,17,FALSE)</f>
        <v>0.26315789473684209</v>
      </c>
      <c r="Y186" s="57">
        <f>VLOOKUP($O186,CornerStats!$A$3:$AE$998,19,FALSE)</f>
        <v>0.3</v>
      </c>
      <c r="Z186" s="57">
        <f>VLOOKUP($O186,CornerStats!$A$3:$AE$998,20,FALSE)</f>
        <v>0.84210526315789469</v>
      </c>
      <c r="AA186" s="57">
        <f>VLOOKUP($O186,CornerStats!$A$3:$AE$998,22,FALSE)</f>
        <v>0.8</v>
      </c>
    </row>
    <row r="187" spans="1:27" hidden="1" x14ac:dyDescent="0.3">
      <c r="A187" s="51">
        <f>VLOOKUP($M187,CornerStats!$A$3:$AE$998,5,FALSE)</f>
        <v>10.1</v>
      </c>
      <c r="B187" s="51">
        <f>VLOOKUP($M187,CornerStats!$A$3:$AE$998,6,FALSE)</f>
        <v>10.777777777777779</v>
      </c>
      <c r="C187" s="51">
        <f>VLOOKUP($M187,CornerStats!$A$3:$AE$998,8,FALSE)</f>
        <v>4.5</v>
      </c>
      <c r="D187" s="51">
        <f>VLOOKUP($M187,CornerStats!$A$3:$AE$998,9,FALSE)</f>
        <v>5.4444444444444446</v>
      </c>
      <c r="E187" s="60">
        <f>VLOOKUP($M187,CornerStats!$A$3:$AE$998,11,FALSE)</f>
        <v>5.6</v>
      </c>
      <c r="F187" s="60">
        <f>VLOOKUP($M187,CornerStats!$A$3:$AE$998,12,FALSE)</f>
        <v>5.333333333333333</v>
      </c>
      <c r="G187" s="57">
        <f>VLOOKUP($M187,CornerStats!$A$3:$AE$998,14,FALSE)</f>
        <v>0.75</v>
      </c>
      <c r="H187" s="57">
        <f>VLOOKUP($M187,CornerStats!$A$3:$AE$998,15,FALSE)</f>
        <v>0.77777777777777779</v>
      </c>
      <c r="I187" s="57">
        <f>VLOOKUP($M187,CornerStats!$A$3:$AE$998,17,FALSE)</f>
        <v>0.4</v>
      </c>
      <c r="J187" s="57">
        <f>VLOOKUP($M187,CornerStats!$A$3:$AE$998,18,FALSE)</f>
        <v>0.44444444444444442</v>
      </c>
      <c r="K187" s="57">
        <f>VLOOKUP($M187,CornerStats!$A$3:$AE$998,20,FALSE)</f>
        <v>0.7</v>
      </c>
      <c r="L187" s="57">
        <f>VLOOKUP($M187,CornerStats!$A$3:$AE$998,21,FALSE)</f>
        <v>0.66666666666666663</v>
      </c>
      <c r="M187" s="53" t="str">
        <f>Fixtures!A183</f>
        <v>Torino</v>
      </c>
      <c r="N187" s="54">
        <f>Fixtures!D183</f>
        <v>43492</v>
      </c>
      <c r="O187" s="53" t="str">
        <f>Fixtures!B183</f>
        <v>Internazionale</v>
      </c>
      <c r="P187" s="51">
        <f>VLOOKUP($O187,CornerStats!$A$3:$AE$998,5,FALSE)</f>
        <v>12</v>
      </c>
      <c r="Q187" s="51">
        <f>VLOOKUP($O187,CornerStats!$A$3:$AE$998,7,FALSE)</f>
        <v>13.1</v>
      </c>
      <c r="R187" s="51">
        <f>VLOOKUP($O187,CornerStats!$A$3:$AE$998,8,FALSE)</f>
        <v>7.9</v>
      </c>
      <c r="S187" s="51">
        <f>VLOOKUP($O187,CornerStats!$A$3:$AE$998,10,FALSE)</f>
        <v>7.1</v>
      </c>
      <c r="T187" s="60">
        <f>VLOOKUP($O187,CornerStats!$A$3:$AE$998,11,FALSE)</f>
        <v>4.0999999999999996</v>
      </c>
      <c r="U187" s="60">
        <f>VLOOKUP($O187,CornerStats!$A$3:$AE$998,13,FALSE)</f>
        <v>6</v>
      </c>
      <c r="V187" s="57">
        <f>VLOOKUP($O187,CornerStats!$A$3:$AE$998,14,FALSE)</f>
        <v>0.9</v>
      </c>
      <c r="W187" s="57">
        <f>VLOOKUP($O187,CornerStats!$A$3:$AE$998,16,FALSE)</f>
        <v>0.9</v>
      </c>
      <c r="X187" s="57">
        <f>VLOOKUP($O187,CornerStats!$A$3:$AE$998,17,FALSE)</f>
        <v>0.65</v>
      </c>
      <c r="Y187" s="57">
        <f>VLOOKUP($O187,CornerStats!$A$3:$AE$998,19,FALSE)</f>
        <v>0.7</v>
      </c>
      <c r="Z187" s="57">
        <f>VLOOKUP($O187,CornerStats!$A$3:$AE$998,20,FALSE)</f>
        <v>0.55000000000000004</v>
      </c>
      <c r="AA187" s="57">
        <f>VLOOKUP($O187,CornerStats!$A$3:$AE$998,22,FALSE)</f>
        <v>0.4</v>
      </c>
    </row>
    <row r="188" spans="1:27" hidden="1" x14ac:dyDescent="0.3">
      <c r="A188" s="51">
        <f>VLOOKUP($M188,CornerStats!$A$3:$AE$998,5,FALSE)</f>
        <v>11.368421052631579</v>
      </c>
      <c r="B188" s="51">
        <f>VLOOKUP($M188,CornerStats!$A$3:$AE$998,6,FALSE)</f>
        <v>12</v>
      </c>
      <c r="C188" s="51">
        <f>VLOOKUP($M188,CornerStats!$A$3:$AE$998,8,FALSE)</f>
        <v>6.5789473684210522</v>
      </c>
      <c r="D188" s="51">
        <f>VLOOKUP($M188,CornerStats!$A$3:$AE$998,9,FALSE)</f>
        <v>6.9</v>
      </c>
      <c r="E188" s="60">
        <f>VLOOKUP($M188,CornerStats!$A$3:$AE$998,11,FALSE)</f>
        <v>4.7894736842105265</v>
      </c>
      <c r="F188" s="60">
        <f>VLOOKUP($M188,CornerStats!$A$3:$AE$998,12,FALSE)</f>
        <v>5.0999999999999996</v>
      </c>
      <c r="G188" s="57">
        <f>VLOOKUP($M188,CornerStats!$A$3:$AE$998,14,FALSE)</f>
        <v>0.78947368421052633</v>
      </c>
      <c r="H188" s="57">
        <f>VLOOKUP($M188,CornerStats!$A$3:$AE$998,15,FALSE)</f>
        <v>0.9</v>
      </c>
      <c r="I188" s="57">
        <f>VLOOKUP($M188,CornerStats!$A$3:$AE$998,17,FALSE)</f>
        <v>0.57894736842105265</v>
      </c>
      <c r="J188" s="57">
        <f>VLOOKUP($M188,CornerStats!$A$3:$AE$998,18,FALSE)</f>
        <v>0.8</v>
      </c>
      <c r="K188" s="57">
        <f>VLOOKUP($M188,CornerStats!$A$3:$AE$998,20,FALSE)</f>
        <v>0.57894736842105265</v>
      </c>
      <c r="L188" s="57">
        <f>VLOOKUP($M188,CornerStats!$A$3:$AE$998,21,FALSE)</f>
        <v>0.4</v>
      </c>
      <c r="M188" s="53" t="str">
        <f>Fixtures!A184</f>
        <v>Lazio</v>
      </c>
      <c r="N188" s="54">
        <f>Fixtures!D184</f>
        <v>43492</v>
      </c>
      <c r="O188" s="53" t="str">
        <f>Fixtures!B184</f>
        <v>Juventus</v>
      </c>
      <c r="P188" s="51">
        <f>VLOOKUP($O188,CornerStats!$A$3:$AE$998,5,FALSE)</f>
        <v>10.684210526315789</v>
      </c>
      <c r="Q188" s="51">
        <f>VLOOKUP($O188,CornerStats!$A$3:$AE$998,7,FALSE)</f>
        <v>10.777777777777779</v>
      </c>
      <c r="R188" s="51">
        <f>VLOOKUP($O188,CornerStats!$A$3:$AE$998,8,FALSE)</f>
        <v>7.1578947368421053</v>
      </c>
      <c r="S188" s="51">
        <f>VLOOKUP($O188,CornerStats!$A$3:$AE$998,10,FALSE)</f>
        <v>6.8888888888888893</v>
      </c>
      <c r="T188" s="60">
        <f>VLOOKUP($O188,CornerStats!$A$3:$AE$998,11,FALSE)</f>
        <v>3.5263157894736841</v>
      </c>
      <c r="U188" s="60">
        <f>VLOOKUP($O188,CornerStats!$A$3:$AE$998,13,FALSE)</f>
        <v>3.8888888888888888</v>
      </c>
      <c r="V188" s="57">
        <f>VLOOKUP($O188,CornerStats!$A$3:$AE$998,14,FALSE)</f>
        <v>0.73684210526315785</v>
      </c>
      <c r="W188" s="57">
        <f>VLOOKUP($O188,CornerStats!$A$3:$AE$998,16,FALSE)</f>
        <v>0.66666666666666663</v>
      </c>
      <c r="X188" s="57">
        <f>VLOOKUP($O188,CornerStats!$A$3:$AE$998,17,FALSE)</f>
        <v>0.47368421052631576</v>
      </c>
      <c r="Y188" s="57">
        <f>VLOOKUP($O188,CornerStats!$A$3:$AE$998,19,FALSE)</f>
        <v>0.55555555555555558</v>
      </c>
      <c r="Z188" s="57">
        <f>VLOOKUP($O188,CornerStats!$A$3:$AE$998,20,FALSE)</f>
        <v>0.63157894736842102</v>
      </c>
      <c r="AA188" s="57">
        <f>VLOOKUP($O188,CornerStats!$A$3:$AE$998,22,FALSE)</f>
        <v>0.55555555555555558</v>
      </c>
    </row>
    <row r="189" spans="1:27" hidden="1" x14ac:dyDescent="0.3">
      <c r="A189" s="51">
        <f>VLOOKUP($M189,CornerStats!$A$3:$AE$998,5,FALSE)</f>
        <v>10.631578947368421</v>
      </c>
      <c r="B189" s="51">
        <f>VLOOKUP($M189,CornerStats!$A$3:$AE$998,6,FALSE)</f>
        <v>12.333333333333334</v>
      </c>
      <c r="C189" s="51">
        <f>VLOOKUP($M189,CornerStats!$A$3:$AE$998,8,FALSE)</f>
        <v>6.4210526315789478</v>
      </c>
      <c r="D189" s="51">
        <f>VLOOKUP($M189,CornerStats!$A$3:$AE$998,9,FALSE)</f>
        <v>7.5555555555555554</v>
      </c>
      <c r="E189" s="60">
        <f>VLOOKUP($M189,CornerStats!$A$3:$AE$998,11,FALSE)</f>
        <v>4.2105263157894735</v>
      </c>
      <c r="F189" s="60">
        <f>VLOOKUP($M189,CornerStats!$A$3:$AE$998,12,FALSE)</f>
        <v>4.7777777777777777</v>
      </c>
      <c r="G189" s="57">
        <f>VLOOKUP($M189,CornerStats!$A$3:$AE$998,14,FALSE)</f>
        <v>0.73684210526315785</v>
      </c>
      <c r="H189" s="57">
        <f>VLOOKUP($M189,CornerStats!$A$3:$AE$998,15,FALSE)</f>
        <v>0.88888888888888884</v>
      </c>
      <c r="I189" s="57">
        <f>VLOOKUP($M189,CornerStats!$A$3:$AE$998,17,FALSE)</f>
        <v>0.47368421052631576</v>
      </c>
      <c r="J189" s="57">
        <f>VLOOKUP($M189,CornerStats!$A$3:$AE$998,18,FALSE)</f>
        <v>0.66666666666666663</v>
      </c>
      <c r="K189" s="57">
        <f>VLOOKUP($M189,CornerStats!$A$3:$AE$998,20,FALSE)</f>
        <v>0.57894736842105265</v>
      </c>
      <c r="L189" s="57">
        <f>VLOOKUP($M189,CornerStats!$A$3:$AE$998,21,FALSE)</f>
        <v>0.33333333333333331</v>
      </c>
      <c r="M189" s="53" t="str">
        <f>Fixtures!A185</f>
        <v>Atalanta</v>
      </c>
      <c r="N189" s="54">
        <f>Fixtures!D185</f>
        <v>43492</v>
      </c>
      <c r="O189" s="53" t="str">
        <f>Fixtures!B185</f>
        <v>Roma</v>
      </c>
      <c r="P189" s="51">
        <f>VLOOKUP($O189,CornerStats!$A$3:$AE$998,5,FALSE)</f>
        <v>12</v>
      </c>
      <c r="Q189" s="51">
        <f>VLOOKUP($O189,CornerStats!$A$3:$AE$998,7,FALSE)</f>
        <v>11.7</v>
      </c>
      <c r="R189" s="51">
        <f>VLOOKUP($O189,CornerStats!$A$3:$AE$998,8,FALSE)</f>
        <v>6</v>
      </c>
      <c r="S189" s="51">
        <f>VLOOKUP($O189,CornerStats!$A$3:$AE$998,10,FALSE)</f>
        <v>5.6</v>
      </c>
      <c r="T189" s="60">
        <f>VLOOKUP($O189,CornerStats!$A$3:$AE$998,11,FALSE)</f>
        <v>6</v>
      </c>
      <c r="U189" s="60">
        <f>VLOOKUP($O189,CornerStats!$A$3:$AE$998,13,FALSE)</f>
        <v>6.1</v>
      </c>
      <c r="V189" s="57">
        <f>VLOOKUP($O189,CornerStats!$A$3:$AE$998,14,FALSE)</f>
        <v>0.9</v>
      </c>
      <c r="W189" s="57">
        <f>VLOOKUP($O189,CornerStats!$A$3:$AE$998,16,FALSE)</f>
        <v>0.9</v>
      </c>
      <c r="X189" s="57">
        <f>VLOOKUP($O189,CornerStats!$A$3:$AE$998,17,FALSE)</f>
        <v>0.7</v>
      </c>
      <c r="Y189" s="57">
        <f>VLOOKUP($O189,CornerStats!$A$3:$AE$998,19,FALSE)</f>
        <v>0.7</v>
      </c>
      <c r="Z189" s="57">
        <f>VLOOKUP($O189,CornerStats!$A$3:$AE$998,20,FALSE)</f>
        <v>0.55000000000000004</v>
      </c>
      <c r="AA189" s="57">
        <f>VLOOKUP($O189,CornerStats!$A$3:$AE$998,22,FALSE)</f>
        <v>0.6</v>
      </c>
    </row>
    <row r="190" spans="1:27" hidden="1" x14ac:dyDescent="0.3">
      <c r="A190" s="51">
        <f>VLOOKUP($M190,CornerStats!$A$3:$AE$998,5,FALSE)</f>
        <v>10.7</v>
      </c>
      <c r="B190" s="51">
        <f>VLOOKUP($M190,CornerStats!$A$3:$AE$998,6,FALSE)</f>
        <v>9.9</v>
      </c>
      <c r="C190" s="51">
        <f>VLOOKUP($M190,CornerStats!$A$3:$AE$998,8,FALSE)</f>
        <v>3.8</v>
      </c>
      <c r="D190" s="51">
        <f>VLOOKUP($M190,CornerStats!$A$3:$AE$998,9,FALSE)</f>
        <v>3.5</v>
      </c>
      <c r="E190" s="60">
        <f>VLOOKUP($M190,CornerStats!$A$3:$AE$998,11,FALSE)</f>
        <v>6.9</v>
      </c>
      <c r="F190" s="60">
        <f>VLOOKUP($M190,CornerStats!$A$3:$AE$998,12,FALSE)</f>
        <v>6.4</v>
      </c>
      <c r="G190" s="57">
        <f>VLOOKUP($M190,CornerStats!$A$3:$AE$998,14,FALSE)</f>
        <v>0.85</v>
      </c>
      <c r="H190" s="57">
        <f>VLOOKUP($M190,CornerStats!$A$3:$AE$998,15,FALSE)</f>
        <v>0.8</v>
      </c>
      <c r="I190" s="57">
        <f>VLOOKUP($M190,CornerStats!$A$3:$AE$998,17,FALSE)</f>
        <v>0.5</v>
      </c>
      <c r="J190" s="57">
        <f>VLOOKUP($M190,CornerStats!$A$3:$AE$998,18,FALSE)</f>
        <v>0.3</v>
      </c>
      <c r="K190" s="57">
        <f>VLOOKUP($M190,CornerStats!$A$3:$AE$998,20,FALSE)</f>
        <v>0.65</v>
      </c>
      <c r="L190" s="57">
        <f>VLOOKUP($M190,CornerStats!$A$3:$AE$998,21,FALSE)</f>
        <v>0.8</v>
      </c>
      <c r="M190" s="53" t="str">
        <f>Fixtures!A186</f>
        <v>Parma</v>
      </c>
      <c r="N190" s="54">
        <f>Fixtures!D186</f>
        <v>43492</v>
      </c>
      <c r="O190" s="53" t="str">
        <f>Fixtures!B186</f>
        <v>SPAL</v>
      </c>
      <c r="P190" s="51">
        <f>VLOOKUP($O190,CornerStats!$A$3:$AE$998,5,FALSE)</f>
        <v>11.210526315789474</v>
      </c>
      <c r="Q190" s="51">
        <f>VLOOKUP($O190,CornerStats!$A$3:$AE$998,7,FALSE)</f>
        <v>11.5</v>
      </c>
      <c r="R190" s="51">
        <f>VLOOKUP($O190,CornerStats!$A$3:$AE$998,8,FALSE)</f>
        <v>5.2105263157894735</v>
      </c>
      <c r="S190" s="51">
        <f>VLOOKUP($O190,CornerStats!$A$3:$AE$998,10,FALSE)</f>
        <v>4.5</v>
      </c>
      <c r="T190" s="60">
        <f>VLOOKUP($O190,CornerStats!$A$3:$AE$998,11,FALSE)</f>
        <v>6</v>
      </c>
      <c r="U190" s="60">
        <f>VLOOKUP($O190,CornerStats!$A$3:$AE$998,13,FALSE)</f>
        <v>7</v>
      </c>
      <c r="V190" s="57">
        <f>VLOOKUP($O190,CornerStats!$A$3:$AE$998,14,FALSE)</f>
        <v>0.73684210526315785</v>
      </c>
      <c r="W190" s="57">
        <f>VLOOKUP($O190,CornerStats!$A$3:$AE$998,16,FALSE)</f>
        <v>0.7</v>
      </c>
      <c r="X190" s="57">
        <f>VLOOKUP($O190,CornerStats!$A$3:$AE$998,17,FALSE)</f>
        <v>0.47368421052631576</v>
      </c>
      <c r="Y190" s="57">
        <f>VLOOKUP($O190,CornerStats!$A$3:$AE$998,19,FALSE)</f>
        <v>0.6</v>
      </c>
      <c r="Z190" s="57">
        <f>VLOOKUP($O190,CornerStats!$A$3:$AE$998,20,FALSE)</f>
        <v>0.57894736842105265</v>
      </c>
      <c r="AA190" s="57">
        <f>VLOOKUP($O190,CornerStats!$A$3:$AE$998,22,FALSE)</f>
        <v>0.5</v>
      </c>
    </row>
    <row r="191" spans="1:27" hidden="1" x14ac:dyDescent="0.3">
      <c r="A191" s="51">
        <f>VLOOKUP($M191,CornerStats!$A$3:$AE$998,5,FALSE)</f>
        <v>8.5882352941176467</v>
      </c>
      <c r="B191" s="51">
        <f>VLOOKUP($M191,CornerStats!$A$3:$AE$998,6,FALSE)</f>
        <v>9</v>
      </c>
      <c r="C191" s="51">
        <f>VLOOKUP($M191,CornerStats!$A$3:$AE$998,8,FALSE)</f>
        <v>3.9411764705882355</v>
      </c>
      <c r="D191" s="51">
        <f>VLOOKUP($M191,CornerStats!$A$3:$AE$998,9,FALSE)</f>
        <v>4</v>
      </c>
      <c r="E191" s="60">
        <f>VLOOKUP($M191,CornerStats!$A$3:$AE$998,11,FALSE)</f>
        <v>4.6470588235294121</v>
      </c>
      <c r="F191" s="60">
        <f>VLOOKUP($M191,CornerStats!$A$3:$AE$998,12,FALSE)</f>
        <v>5</v>
      </c>
      <c r="G191" s="57">
        <f>VLOOKUP($M191,CornerStats!$A$3:$AE$998,14,FALSE)</f>
        <v>0.41176470588235292</v>
      </c>
      <c r="H191" s="57">
        <f>VLOOKUP($M191,CornerStats!$A$3:$AE$998,15,FALSE)</f>
        <v>0.5</v>
      </c>
      <c r="I191" s="57">
        <f>VLOOKUP($M191,CornerStats!$A$3:$AE$998,17,FALSE)</f>
        <v>0.29411764705882354</v>
      </c>
      <c r="J191" s="57">
        <f>VLOOKUP($M191,CornerStats!$A$3:$AE$998,18,FALSE)</f>
        <v>0.375</v>
      </c>
      <c r="K191" s="57">
        <f>VLOOKUP($M191,CornerStats!$A$3:$AE$998,20,FALSE)</f>
        <v>0.76470588235294112</v>
      </c>
      <c r="L191" s="57">
        <f>VLOOKUP($M191,CornerStats!$A$3:$AE$998,21,FALSE)</f>
        <v>0.75</v>
      </c>
      <c r="M191" s="53" t="str">
        <f>Fixtures!A187</f>
        <v>Heerenveen</v>
      </c>
      <c r="N191" s="54">
        <f>Fixtures!D187</f>
        <v>43492</v>
      </c>
      <c r="O191" s="53" t="str">
        <f>Fixtures!B187</f>
        <v>AZ</v>
      </c>
      <c r="P191" s="51">
        <f>VLOOKUP($O191,CornerStats!$A$3:$AE$998,5,FALSE)</f>
        <v>11.333333333333334</v>
      </c>
      <c r="Q191" s="51">
        <f>VLOOKUP($O191,CornerStats!$A$3:$AE$998,7,FALSE)</f>
        <v>10.888888888888889</v>
      </c>
      <c r="R191" s="51">
        <f>VLOOKUP($O191,CornerStats!$A$3:$AE$998,8,FALSE)</f>
        <v>7.0555555555555554</v>
      </c>
      <c r="S191" s="51">
        <f>VLOOKUP($O191,CornerStats!$A$3:$AE$998,10,FALSE)</f>
        <v>5.2222222222222223</v>
      </c>
      <c r="T191" s="60">
        <f>VLOOKUP($O191,CornerStats!$A$3:$AE$998,11,FALSE)</f>
        <v>4.2777777777777777</v>
      </c>
      <c r="U191" s="60">
        <f>VLOOKUP($O191,CornerStats!$A$3:$AE$998,13,FALSE)</f>
        <v>5.666666666666667</v>
      </c>
      <c r="V191" s="57">
        <f>VLOOKUP($O191,CornerStats!$A$3:$AE$998,14,FALSE)</f>
        <v>0.77777777777777779</v>
      </c>
      <c r="W191" s="57">
        <f>VLOOKUP($O191,CornerStats!$A$3:$AE$998,16,FALSE)</f>
        <v>0.88888888888888884</v>
      </c>
      <c r="X191" s="57">
        <f>VLOOKUP($O191,CornerStats!$A$3:$AE$998,17,FALSE)</f>
        <v>0.3888888888888889</v>
      </c>
      <c r="Y191" s="57">
        <f>VLOOKUP($O191,CornerStats!$A$3:$AE$998,19,FALSE)</f>
        <v>0.44444444444444442</v>
      </c>
      <c r="Z191" s="57">
        <f>VLOOKUP($O191,CornerStats!$A$3:$AE$998,20,FALSE)</f>
        <v>0.66666666666666663</v>
      </c>
      <c r="AA191" s="57">
        <f>VLOOKUP($O191,CornerStats!$A$3:$AE$998,22,FALSE)</f>
        <v>0.66666666666666663</v>
      </c>
    </row>
    <row r="192" spans="1:27" hidden="1" x14ac:dyDescent="0.3">
      <c r="A192" s="51">
        <f>VLOOKUP($M192,CornerStats!$A$3:$AE$998,5,FALSE)</f>
        <v>10.588235294117647</v>
      </c>
      <c r="B192" s="51">
        <f>VLOOKUP($M192,CornerStats!$A$3:$AE$998,6,FALSE)</f>
        <v>11.222222222222221</v>
      </c>
      <c r="C192" s="51">
        <f>VLOOKUP($M192,CornerStats!$A$3:$AE$998,8,FALSE)</f>
        <v>5</v>
      </c>
      <c r="D192" s="51">
        <f>VLOOKUP($M192,CornerStats!$A$3:$AE$998,9,FALSE)</f>
        <v>5.1111111111111107</v>
      </c>
      <c r="E192" s="60">
        <f>VLOOKUP($M192,CornerStats!$A$3:$AE$998,11,FALSE)</f>
        <v>5.5882352941176467</v>
      </c>
      <c r="F192" s="60">
        <f>VLOOKUP($M192,CornerStats!$A$3:$AE$998,12,FALSE)</f>
        <v>6.1111111111111107</v>
      </c>
      <c r="G192" s="57">
        <f>VLOOKUP($M192,CornerStats!$A$3:$AE$998,14,FALSE)</f>
        <v>0.70588235294117652</v>
      </c>
      <c r="H192" s="57">
        <f>VLOOKUP($M192,CornerStats!$A$3:$AE$998,15,FALSE)</f>
        <v>0.77777777777777779</v>
      </c>
      <c r="I192" s="57">
        <f>VLOOKUP($M192,CornerStats!$A$3:$AE$998,17,FALSE)</f>
        <v>0.58823529411764708</v>
      </c>
      <c r="J192" s="57">
        <f>VLOOKUP($M192,CornerStats!$A$3:$AE$998,18,FALSE)</f>
        <v>0.77777777777777779</v>
      </c>
      <c r="K192" s="57">
        <f>VLOOKUP($M192,CornerStats!$A$3:$AE$998,20,FALSE)</f>
        <v>0.47058823529411764</v>
      </c>
      <c r="L192" s="57">
        <f>VLOOKUP($M192,CornerStats!$A$3:$AE$998,21,FALSE)</f>
        <v>0.33333333333333331</v>
      </c>
      <c r="M192" s="53" t="str">
        <f>Fixtures!A188</f>
        <v>Fortuna Sittard</v>
      </c>
      <c r="N192" s="54">
        <f>Fixtures!D188</f>
        <v>43492</v>
      </c>
      <c r="O192" s="53" t="str">
        <f>Fixtures!B188</f>
        <v>Vitesse</v>
      </c>
      <c r="P192" s="51">
        <f>VLOOKUP($O192,CornerStats!$A$3:$AE$998,5,FALSE)</f>
        <v>10.888888888888889</v>
      </c>
      <c r="Q192" s="51">
        <f>VLOOKUP($O192,CornerStats!$A$3:$AE$998,7,FALSE)</f>
        <v>11.222222222222221</v>
      </c>
      <c r="R192" s="51">
        <f>VLOOKUP($O192,CornerStats!$A$3:$AE$998,8,FALSE)</f>
        <v>6.2222222222222223</v>
      </c>
      <c r="S192" s="51">
        <f>VLOOKUP($O192,CornerStats!$A$3:$AE$998,10,FALSE)</f>
        <v>6</v>
      </c>
      <c r="T192" s="60">
        <f>VLOOKUP($O192,CornerStats!$A$3:$AE$998,11,FALSE)</f>
        <v>4.666666666666667</v>
      </c>
      <c r="U192" s="60">
        <f>VLOOKUP($O192,CornerStats!$A$3:$AE$998,13,FALSE)</f>
        <v>5.2222222222222223</v>
      </c>
      <c r="V192" s="57">
        <f>VLOOKUP($O192,CornerStats!$A$3:$AE$998,14,FALSE)</f>
        <v>0.88888888888888884</v>
      </c>
      <c r="W192" s="57">
        <f>VLOOKUP($O192,CornerStats!$A$3:$AE$998,16,FALSE)</f>
        <v>0.88888888888888884</v>
      </c>
      <c r="X192" s="57">
        <f>VLOOKUP($O192,CornerStats!$A$3:$AE$998,17,FALSE)</f>
        <v>0.44444444444444442</v>
      </c>
      <c r="Y192" s="57">
        <f>VLOOKUP($O192,CornerStats!$A$3:$AE$998,19,FALSE)</f>
        <v>0.44444444444444442</v>
      </c>
      <c r="Z192" s="57">
        <f>VLOOKUP($O192,CornerStats!$A$3:$AE$998,20,FALSE)</f>
        <v>0.72222222222222221</v>
      </c>
      <c r="AA192" s="57">
        <f>VLOOKUP($O192,CornerStats!$A$3:$AE$998,22,FALSE)</f>
        <v>0.77777777777777779</v>
      </c>
    </row>
    <row r="193" spans="1:27" hidden="1" x14ac:dyDescent="0.3">
      <c r="A193" s="51">
        <f>VLOOKUP($M193,CornerStats!$A$3:$AE$998,5,FALSE)</f>
        <v>9.9444444444444446</v>
      </c>
      <c r="B193" s="51">
        <f>VLOOKUP($M193,CornerStats!$A$3:$AE$998,6,FALSE)</f>
        <v>9.7777777777777786</v>
      </c>
      <c r="C193" s="51">
        <f>VLOOKUP($M193,CornerStats!$A$3:$AE$998,8,FALSE)</f>
        <v>5.0555555555555554</v>
      </c>
      <c r="D193" s="51">
        <f>VLOOKUP($M193,CornerStats!$A$3:$AE$998,9,FALSE)</f>
        <v>5.333333333333333</v>
      </c>
      <c r="E193" s="60">
        <f>VLOOKUP($M193,CornerStats!$A$3:$AE$998,11,FALSE)</f>
        <v>4.8888888888888893</v>
      </c>
      <c r="F193" s="60">
        <f>VLOOKUP($M193,CornerStats!$A$3:$AE$998,12,FALSE)</f>
        <v>4.4444444444444446</v>
      </c>
      <c r="G193" s="57">
        <f>VLOOKUP($M193,CornerStats!$A$3:$AE$998,14,FALSE)</f>
        <v>0.61111111111111116</v>
      </c>
      <c r="H193" s="57">
        <f>VLOOKUP($M193,CornerStats!$A$3:$AE$998,15,FALSE)</f>
        <v>0.55555555555555558</v>
      </c>
      <c r="I193" s="57">
        <f>VLOOKUP($M193,CornerStats!$A$3:$AE$998,17,FALSE)</f>
        <v>0.5</v>
      </c>
      <c r="J193" s="57">
        <f>VLOOKUP($M193,CornerStats!$A$3:$AE$998,18,FALSE)</f>
        <v>0.55555555555555558</v>
      </c>
      <c r="K193" s="57">
        <f>VLOOKUP($M193,CornerStats!$A$3:$AE$998,20,FALSE)</f>
        <v>0.61111111111111116</v>
      </c>
      <c r="L193" s="57">
        <f>VLOOKUP($M193,CornerStats!$A$3:$AE$998,21,FALSE)</f>
        <v>0.66666666666666663</v>
      </c>
      <c r="M193" s="53" t="str">
        <f>Fixtures!A189</f>
        <v>Utrecht</v>
      </c>
      <c r="N193" s="54">
        <f>Fixtures!D189</f>
        <v>43492</v>
      </c>
      <c r="O193" s="53" t="str">
        <f>Fixtures!B189</f>
        <v>Willem II</v>
      </c>
      <c r="P193" s="51">
        <f>VLOOKUP($O193,CornerStats!$A$3:$AE$998,5,FALSE)</f>
        <v>9.8235294117647065</v>
      </c>
      <c r="Q193" s="51">
        <f>VLOOKUP($O193,CornerStats!$A$3:$AE$998,7,FALSE)</f>
        <v>8.3333333333333339</v>
      </c>
      <c r="R193" s="51">
        <f>VLOOKUP($O193,CornerStats!$A$3:$AE$998,8,FALSE)</f>
        <v>4.2941176470588234</v>
      </c>
      <c r="S193" s="51">
        <f>VLOOKUP($O193,CornerStats!$A$3:$AE$998,10,FALSE)</f>
        <v>3.3333333333333335</v>
      </c>
      <c r="T193" s="60">
        <f>VLOOKUP($O193,CornerStats!$A$3:$AE$998,11,FALSE)</f>
        <v>5.5294117647058822</v>
      </c>
      <c r="U193" s="60">
        <f>VLOOKUP($O193,CornerStats!$A$3:$AE$998,13,FALSE)</f>
        <v>5</v>
      </c>
      <c r="V193" s="57">
        <f>VLOOKUP($O193,CornerStats!$A$3:$AE$998,14,FALSE)</f>
        <v>0.47058823529411764</v>
      </c>
      <c r="W193" s="57">
        <f>VLOOKUP($O193,CornerStats!$A$3:$AE$998,16,FALSE)</f>
        <v>0.33333333333333331</v>
      </c>
      <c r="X193" s="57">
        <f>VLOOKUP($O193,CornerStats!$A$3:$AE$998,17,FALSE)</f>
        <v>0.35294117647058826</v>
      </c>
      <c r="Y193" s="57">
        <f>VLOOKUP($O193,CornerStats!$A$3:$AE$998,19,FALSE)</f>
        <v>0.22222222222222221</v>
      </c>
      <c r="Z193" s="57">
        <f>VLOOKUP($O193,CornerStats!$A$3:$AE$998,20,FALSE)</f>
        <v>0.6470588235294118</v>
      </c>
      <c r="AA193" s="57">
        <f>VLOOKUP($O193,CornerStats!$A$3:$AE$998,22,FALSE)</f>
        <v>0.77777777777777779</v>
      </c>
    </row>
    <row r="194" spans="1:27" hidden="1" x14ac:dyDescent="0.3">
      <c r="A194" s="51">
        <f>VLOOKUP($M194,CornerStats!$A$3:$AE$998,5,FALSE)</f>
        <v>12.222222222222221</v>
      </c>
      <c r="B194" s="51">
        <f>VLOOKUP($M194,CornerStats!$A$3:$AE$998,6,FALSE)</f>
        <v>11.444444444444445</v>
      </c>
      <c r="C194" s="51">
        <f>VLOOKUP($M194,CornerStats!$A$3:$AE$998,8,FALSE)</f>
        <v>8.1111111111111107</v>
      </c>
      <c r="D194" s="51">
        <f>VLOOKUP($M194,CornerStats!$A$3:$AE$998,9,FALSE)</f>
        <v>9.3333333333333339</v>
      </c>
      <c r="E194" s="60">
        <f>VLOOKUP($M194,CornerStats!$A$3:$AE$998,11,FALSE)</f>
        <v>4.1111111111111107</v>
      </c>
      <c r="F194" s="60">
        <f>VLOOKUP($M194,CornerStats!$A$3:$AE$998,12,FALSE)</f>
        <v>2.1111111111111112</v>
      </c>
      <c r="G194" s="57">
        <f>VLOOKUP($M194,CornerStats!$A$3:$AE$998,14,FALSE)</f>
        <v>0.88888888888888884</v>
      </c>
      <c r="H194" s="57">
        <f>VLOOKUP($M194,CornerStats!$A$3:$AE$998,15,FALSE)</f>
        <v>0.88888888888888884</v>
      </c>
      <c r="I194" s="57">
        <f>VLOOKUP($M194,CornerStats!$A$3:$AE$998,17,FALSE)</f>
        <v>0.61111111111111116</v>
      </c>
      <c r="J194" s="57">
        <f>VLOOKUP($M194,CornerStats!$A$3:$AE$998,18,FALSE)</f>
        <v>0.55555555555555558</v>
      </c>
      <c r="K194" s="57">
        <f>VLOOKUP($M194,CornerStats!$A$3:$AE$998,20,FALSE)</f>
        <v>0.5</v>
      </c>
      <c r="L194" s="57">
        <f>VLOOKUP($M194,CornerStats!$A$3:$AE$998,21,FALSE)</f>
        <v>0.55555555555555558</v>
      </c>
      <c r="M194" s="53" t="str">
        <f>Fixtures!A190</f>
        <v>Feyenoord</v>
      </c>
      <c r="N194" s="54">
        <f>Fixtures!D190</f>
        <v>43492</v>
      </c>
      <c r="O194" s="53" t="str">
        <f>Fixtures!B190</f>
        <v>Ajax</v>
      </c>
      <c r="P194" s="51">
        <f>VLOOKUP($O194,CornerStats!$A$3:$AE$998,5,FALSE)</f>
        <v>12.823529411764707</v>
      </c>
      <c r="Q194" s="51">
        <f>VLOOKUP($O194,CornerStats!$A$3:$AE$998,7,FALSE)</f>
        <v>12</v>
      </c>
      <c r="R194" s="51">
        <f>VLOOKUP($O194,CornerStats!$A$3:$AE$998,8,FALSE)</f>
        <v>9.2941176470588243</v>
      </c>
      <c r="S194" s="51">
        <f>VLOOKUP($O194,CornerStats!$A$3:$AE$998,10,FALSE)</f>
        <v>8.2222222222222214</v>
      </c>
      <c r="T194" s="60">
        <f>VLOOKUP($O194,CornerStats!$A$3:$AE$998,11,FALSE)</f>
        <v>3.5294117647058822</v>
      </c>
      <c r="U194" s="60">
        <f>VLOOKUP($O194,CornerStats!$A$3:$AE$998,13,FALSE)</f>
        <v>3.7777777777777777</v>
      </c>
      <c r="V194" s="57">
        <f>VLOOKUP($O194,CornerStats!$A$3:$AE$998,14,FALSE)</f>
        <v>0.82352941176470584</v>
      </c>
      <c r="W194" s="57">
        <f>VLOOKUP($O194,CornerStats!$A$3:$AE$998,16,FALSE)</f>
        <v>0.88888888888888884</v>
      </c>
      <c r="X194" s="57">
        <f>VLOOKUP($O194,CornerStats!$A$3:$AE$998,17,FALSE)</f>
        <v>0.70588235294117652</v>
      </c>
      <c r="Y194" s="57">
        <f>VLOOKUP($O194,CornerStats!$A$3:$AE$998,19,FALSE)</f>
        <v>0.77777777777777779</v>
      </c>
      <c r="Z194" s="57">
        <f>VLOOKUP($O194,CornerStats!$A$3:$AE$998,20,FALSE)</f>
        <v>0.41176470588235292</v>
      </c>
      <c r="AA194" s="57">
        <f>VLOOKUP($O194,CornerStats!$A$3:$AE$998,22,FALSE)</f>
        <v>0.44444444444444442</v>
      </c>
    </row>
    <row r="195" spans="1:27" hidden="1" x14ac:dyDescent="0.3">
      <c r="A195" s="51">
        <f>VLOOKUP($M195,CornerStats!$A$3:$AE$998,5,FALSE)</f>
        <v>7.7368421052631575</v>
      </c>
      <c r="B195" s="51">
        <f>VLOOKUP($M195,CornerStats!$A$3:$AE$998,6,FALSE)</f>
        <v>7.6</v>
      </c>
      <c r="C195" s="51">
        <f>VLOOKUP($M195,CornerStats!$A$3:$AE$998,8,FALSE)</f>
        <v>4.1578947368421053</v>
      </c>
      <c r="D195" s="51">
        <f>VLOOKUP($M195,CornerStats!$A$3:$AE$998,9,FALSE)</f>
        <v>5.5</v>
      </c>
      <c r="E195" s="60">
        <f>VLOOKUP($M195,CornerStats!$A$3:$AE$998,11,FALSE)</f>
        <v>3.5789473684210527</v>
      </c>
      <c r="F195" s="60">
        <f>VLOOKUP($M195,CornerStats!$A$3:$AE$998,12,FALSE)</f>
        <v>2.1</v>
      </c>
      <c r="G195" s="57">
        <f>VLOOKUP($M195,CornerStats!$A$3:$AE$998,14,FALSE)</f>
        <v>0.36842105263157893</v>
      </c>
      <c r="H195" s="57">
        <f>VLOOKUP($M195,CornerStats!$A$3:$AE$998,15,FALSE)</f>
        <v>0.4</v>
      </c>
      <c r="I195" s="57">
        <f>VLOOKUP($M195,CornerStats!$A$3:$AE$998,17,FALSE)</f>
        <v>0.21052631578947367</v>
      </c>
      <c r="J195" s="57">
        <f>VLOOKUP($M195,CornerStats!$A$3:$AE$998,18,FALSE)</f>
        <v>0.3</v>
      </c>
      <c r="K195" s="57">
        <f>VLOOKUP($M195,CornerStats!$A$3:$AE$998,20,FALSE)</f>
        <v>0.89473684210526316</v>
      </c>
      <c r="L195" s="57">
        <f>VLOOKUP($M195,CornerStats!$A$3:$AE$998,21,FALSE)</f>
        <v>0.9</v>
      </c>
      <c r="M195" s="53" t="str">
        <f>Fixtures!A191</f>
        <v>Athletic Club</v>
      </c>
      <c r="N195" s="54">
        <f>Fixtures!D191</f>
        <v>43492</v>
      </c>
      <c r="O195" s="53" t="str">
        <f>Fixtures!B191</f>
        <v>Real Betis</v>
      </c>
      <c r="P195" s="51">
        <f>VLOOKUP($O195,CornerStats!$A$3:$AE$998,5,FALSE)</f>
        <v>9.9473684210526319</v>
      </c>
      <c r="Q195" s="51">
        <f>VLOOKUP($O195,CornerStats!$A$3:$AE$998,7,FALSE)</f>
        <v>9.2222222222222214</v>
      </c>
      <c r="R195" s="51">
        <f>VLOOKUP($O195,CornerStats!$A$3:$AE$998,8,FALSE)</f>
        <v>4.8421052631578947</v>
      </c>
      <c r="S195" s="51">
        <f>VLOOKUP($O195,CornerStats!$A$3:$AE$998,10,FALSE)</f>
        <v>4.2222222222222223</v>
      </c>
      <c r="T195" s="60">
        <f>VLOOKUP($O195,CornerStats!$A$3:$AE$998,11,FALSE)</f>
        <v>5.1052631578947372</v>
      </c>
      <c r="U195" s="60">
        <f>VLOOKUP($O195,CornerStats!$A$3:$AE$998,13,FALSE)</f>
        <v>5</v>
      </c>
      <c r="V195" s="57">
        <f>VLOOKUP($O195,CornerStats!$A$3:$AE$998,14,FALSE)</f>
        <v>0.68421052631578949</v>
      </c>
      <c r="W195" s="57">
        <f>VLOOKUP($O195,CornerStats!$A$3:$AE$998,16,FALSE)</f>
        <v>0.77777777777777779</v>
      </c>
      <c r="X195" s="57">
        <f>VLOOKUP($O195,CornerStats!$A$3:$AE$998,17,FALSE)</f>
        <v>0.36842105263157893</v>
      </c>
      <c r="Y195" s="57">
        <f>VLOOKUP($O195,CornerStats!$A$3:$AE$998,19,FALSE)</f>
        <v>0.22222222222222221</v>
      </c>
      <c r="Z195" s="57">
        <f>VLOOKUP($O195,CornerStats!$A$3:$AE$998,20,FALSE)</f>
        <v>0.78947368421052633</v>
      </c>
      <c r="AA195" s="57">
        <f>VLOOKUP($O195,CornerStats!$A$3:$AE$998,22,FALSE)</f>
        <v>0.88888888888888884</v>
      </c>
    </row>
    <row r="196" spans="1:27" hidden="1" x14ac:dyDescent="0.3">
      <c r="A196" s="51">
        <f>VLOOKUP($M196,CornerStats!$A$3:$AE$998,5,FALSE)</f>
        <v>10.210526315789474</v>
      </c>
      <c r="B196" s="51">
        <f>VLOOKUP($M196,CornerStats!$A$3:$AE$998,6,FALSE)</f>
        <v>9.6666666666666661</v>
      </c>
      <c r="C196" s="51">
        <f>VLOOKUP($M196,CornerStats!$A$3:$AE$998,8,FALSE)</f>
        <v>5.2105263157894735</v>
      </c>
      <c r="D196" s="51">
        <f>VLOOKUP($M196,CornerStats!$A$3:$AE$998,9,FALSE)</f>
        <v>5.4444444444444446</v>
      </c>
      <c r="E196" s="60">
        <f>VLOOKUP($M196,CornerStats!$A$3:$AE$998,11,FALSE)</f>
        <v>5</v>
      </c>
      <c r="F196" s="60">
        <f>VLOOKUP($M196,CornerStats!$A$3:$AE$998,12,FALSE)</f>
        <v>4.2222222222222223</v>
      </c>
      <c r="G196" s="57">
        <f>VLOOKUP($M196,CornerStats!$A$3:$AE$998,14,FALSE)</f>
        <v>0.73684210526315785</v>
      </c>
      <c r="H196" s="57">
        <f>VLOOKUP($M196,CornerStats!$A$3:$AE$998,15,FALSE)</f>
        <v>0.66666666666666663</v>
      </c>
      <c r="I196" s="57">
        <f>VLOOKUP($M196,CornerStats!$A$3:$AE$998,17,FALSE)</f>
        <v>0.47368421052631576</v>
      </c>
      <c r="J196" s="57">
        <f>VLOOKUP($M196,CornerStats!$A$3:$AE$998,18,FALSE)</f>
        <v>0.44444444444444442</v>
      </c>
      <c r="K196" s="57">
        <f>VLOOKUP($M196,CornerStats!$A$3:$AE$998,20,FALSE)</f>
        <v>0.68421052631578949</v>
      </c>
      <c r="L196" s="57">
        <f>VLOOKUP($M196,CornerStats!$A$3:$AE$998,21,FALSE)</f>
        <v>0.66666666666666663</v>
      </c>
      <c r="M196" s="53" t="str">
        <f>Fixtures!A192</f>
        <v>Espanyol</v>
      </c>
      <c r="N196" s="54">
        <f>Fixtures!D192</f>
        <v>43492</v>
      </c>
      <c r="O196" s="53" t="str">
        <f>Fixtures!B192</f>
        <v>Real Madrid</v>
      </c>
      <c r="P196" s="51">
        <f>VLOOKUP($O196,CornerStats!$A$3:$AE$998,5,FALSE)</f>
        <v>9.75</v>
      </c>
      <c r="Q196" s="51">
        <f>VLOOKUP($O196,CornerStats!$A$3:$AE$998,7,FALSE)</f>
        <v>9.1</v>
      </c>
      <c r="R196" s="51">
        <f>VLOOKUP($O196,CornerStats!$A$3:$AE$998,8,FALSE)</f>
        <v>5.65</v>
      </c>
      <c r="S196" s="51">
        <f>VLOOKUP($O196,CornerStats!$A$3:$AE$998,10,FALSE)</f>
        <v>4</v>
      </c>
      <c r="T196" s="60">
        <f>VLOOKUP($O196,CornerStats!$A$3:$AE$998,11,FALSE)</f>
        <v>4.0999999999999996</v>
      </c>
      <c r="U196" s="60">
        <f>VLOOKUP($O196,CornerStats!$A$3:$AE$998,13,FALSE)</f>
        <v>5.0999999999999996</v>
      </c>
      <c r="V196" s="57">
        <f>VLOOKUP($O196,CornerStats!$A$3:$AE$998,14,FALSE)</f>
        <v>0.65</v>
      </c>
      <c r="W196" s="57">
        <f>VLOOKUP($O196,CornerStats!$A$3:$AE$998,16,FALSE)</f>
        <v>0.6</v>
      </c>
      <c r="X196" s="57">
        <f>VLOOKUP($O196,CornerStats!$A$3:$AE$998,17,FALSE)</f>
        <v>0.5</v>
      </c>
      <c r="Y196" s="57">
        <f>VLOOKUP($O196,CornerStats!$A$3:$AE$998,19,FALSE)</f>
        <v>0.4</v>
      </c>
      <c r="Z196" s="57">
        <f>VLOOKUP($O196,CornerStats!$A$3:$AE$998,20,FALSE)</f>
        <v>0.75</v>
      </c>
      <c r="AA196" s="57">
        <f>VLOOKUP($O196,CornerStats!$A$3:$AE$998,22,FALSE)</f>
        <v>0.9</v>
      </c>
    </row>
    <row r="197" spans="1:27" hidden="1" x14ac:dyDescent="0.3">
      <c r="A197" s="51">
        <f>VLOOKUP($M197,CornerStats!$A$3:$AE$998,5,FALSE)</f>
        <v>9.2631578947368425</v>
      </c>
      <c r="B197" s="51">
        <f>VLOOKUP($M197,CornerStats!$A$3:$AE$998,6,FALSE)</f>
        <v>8.1</v>
      </c>
      <c r="C197" s="51">
        <f>VLOOKUP($M197,CornerStats!$A$3:$AE$998,8,FALSE)</f>
        <v>3.1578947368421053</v>
      </c>
      <c r="D197" s="51">
        <f>VLOOKUP($M197,CornerStats!$A$3:$AE$998,9,FALSE)</f>
        <v>3.5</v>
      </c>
      <c r="E197" s="60">
        <f>VLOOKUP($M197,CornerStats!$A$3:$AE$998,11,FALSE)</f>
        <v>6.1052631578947372</v>
      </c>
      <c r="F197" s="60">
        <f>VLOOKUP($M197,CornerStats!$A$3:$AE$998,12,FALSE)</f>
        <v>4.5999999999999996</v>
      </c>
      <c r="G197" s="57">
        <f>VLOOKUP($M197,CornerStats!$A$3:$AE$998,14,FALSE)</f>
        <v>0.68421052631578949</v>
      </c>
      <c r="H197" s="57">
        <f>VLOOKUP($M197,CornerStats!$A$3:$AE$998,15,FALSE)</f>
        <v>0.5</v>
      </c>
      <c r="I197" s="57">
        <f>VLOOKUP($M197,CornerStats!$A$3:$AE$998,17,FALSE)</f>
        <v>0.42105263157894735</v>
      </c>
      <c r="J197" s="57">
        <f>VLOOKUP($M197,CornerStats!$A$3:$AE$998,18,FALSE)</f>
        <v>0.4</v>
      </c>
      <c r="K197" s="57">
        <f>VLOOKUP($M197,CornerStats!$A$3:$AE$998,20,FALSE)</f>
        <v>0.84210526315789469</v>
      </c>
      <c r="L197" s="57">
        <f>VLOOKUP($M197,CornerStats!$A$3:$AE$998,21,FALSE)</f>
        <v>0.9</v>
      </c>
      <c r="M197" s="53" t="str">
        <f>Fixtures!A193</f>
        <v>Girona</v>
      </c>
      <c r="N197" s="54">
        <f>Fixtures!D193</f>
        <v>43492</v>
      </c>
      <c r="O197" s="53" t="str">
        <f>Fixtures!B193</f>
        <v>Barcelona</v>
      </c>
      <c r="P197" s="51">
        <f>VLOOKUP($O197,CornerStats!$A$3:$AE$998,5,FALSE)</f>
        <v>10.105263157894736</v>
      </c>
      <c r="Q197" s="51">
        <f>VLOOKUP($O197,CornerStats!$A$3:$AE$998,7,FALSE)</f>
        <v>10.444444444444445</v>
      </c>
      <c r="R197" s="51">
        <f>VLOOKUP($O197,CornerStats!$A$3:$AE$998,8,FALSE)</f>
        <v>5.6315789473684212</v>
      </c>
      <c r="S197" s="51">
        <f>VLOOKUP($O197,CornerStats!$A$3:$AE$998,10,FALSE)</f>
        <v>4.7777777777777777</v>
      </c>
      <c r="T197" s="60">
        <f>VLOOKUP($O197,CornerStats!$A$3:$AE$998,11,FALSE)</f>
        <v>4.4736842105263159</v>
      </c>
      <c r="U197" s="60">
        <f>VLOOKUP($O197,CornerStats!$A$3:$AE$998,13,FALSE)</f>
        <v>5.666666666666667</v>
      </c>
      <c r="V197" s="57">
        <f>VLOOKUP($O197,CornerStats!$A$3:$AE$998,14,FALSE)</f>
        <v>0.57894736842105265</v>
      </c>
      <c r="W197" s="57">
        <f>VLOOKUP($O197,CornerStats!$A$3:$AE$998,16,FALSE)</f>
        <v>0.55555555555555558</v>
      </c>
      <c r="X197" s="57">
        <f>VLOOKUP($O197,CornerStats!$A$3:$AE$998,17,FALSE)</f>
        <v>0.36842105263157893</v>
      </c>
      <c r="Y197" s="57">
        <f>VLOOKUP($O197,CornerStats!$A$3:$AE$998,19,FALSE)</f>
        <v>0.33333333333333331</v>
      </c>
      <c r="Z197" s="57">
        <f>VLOOKUP($O197,CornerStats!$A$3:$AE$998,20,FALSE)</f>
        <v>0.63157894736842102</v>
      </c>
      <c r="AA197" s="57">
        <f>VLOOKUP($O197,CornerStats!$A$3:$AE$998,22,FALSE)</f>
        <v>0.66666666666666663</v>
      </c>
    </row>
    <row r="198" spans="1:27" hidden="1" x14ac:dyDescent="0.3">
      <c r="A198" s="51">
        <f>VLOOKUP($M198,CornerStats!$A$3:$AE$998,5,FALSE)</f>
        <v>11.157894736842104</v>
      </c>
      <c r="B198" s="51">
        <f>VLOOKUP($M198,CornerStats!$A$3:$AE$998,6,FALSE)</f>
        <v>11</v>
      </c>
      <c r="C198" s="51">
        <f>VLOOKUP($M198,CornerStats!$A$3:$AE$998,8,FALSE)</f>
        <v>5.4736842105263159</v>
      </c>
      <c r="D198" s="51">
        <f>VLOOKUP($M198,CornerStats!$A$3:$AE$998,9,FALSE)</f>
        <v>6.666666666666667</v>
      </c>
      <c r="E198" s="60">
        <f>VLOOKUP($M198,CornerStats!$A$3:$AE$998,11,FALSE)</f>
        <v>5.6842105263157894</v>
      </c>
      <c r="F198" s="60">
        <f>VLOOKUP($M198,CornerStats!$A$3:$AE$998,12,FALSE)</f>
        <v>4.333333333333333</v>
      </c>
      <c r="G198" s="57">
        <f>VLOOKUP($M198,CornerStats!$A$3:$AE$998,14,FALSE)</f>
        <v>0.68421052631578949</v>
      </c>
      <c r="H198" s="57">
        <f>VLOOKUP($M198,CornerStats!$A$3:$AE$998,15,FALSE)</f>
        <v>0.66666666666666663</v>
      </c>
      <c r="I198" s="57">
        <f>VLOOKUP($M198,CornerStats!$A$3:$AE$998,17,FALSE)</f>
        <v>0.57894736842105265</v>
      </c>
      <c r="J198" s="57">
        <f>VLOOKUP($M198,CornerStats!$A$3:$AE$998,18,FALSE)</f>
        <v>0.55555555555555558</v>
      </c>
      <c r="K198" s="57">
        <f>VLOOKUP($M198,CornerStats!$A$3:$AE$998,20,FALSE)</f>
        <v>0.47368421052631576</v>
      </c>
      <c r="L198" s="57">
        <f>VLOOKUP($M198,CornerStats!$A$3:$AE$998,21,FALSE)</f>
        <v>0.55555555555555558</v>
      </c>
      <c r="M198" s="53" t="str">
        <f>Fixtures!A194</f>
        <v>Real Valladolid</v>
      </c>
      <c r="N198" s="54">
        <f>Fixtures!D194</f>
        <v>43492</v>
      </c>
      <c r="O198" s="53" t="str">
        <f>Fixtures!B194</f>
        <v>Celta de Vigo</v>
      </c>
      <c r="P198" s="51">
        <f>VLOOKUP($O198,CornerStats!$A$3:$AE$998,5,FALSE)</f>
        <v>9.5</v>
      </c>
      <c r="Q198" s="51">
        <f>VLOOKUP($O198,CornerStats!$A$3:$AE$998,7,FALSE)</f>
        <v>9</v>
      </c>
      <c r="R198" s="51">
        <f>VLOOKUP($O198,CornerStats!$A$3:$AE$998,8,FALSE)</f>
        <v>4.5</v>
      </c>
      <c r="S198" s="51">
        <f>VLOOKUP($O198,CornerStats!$A$3:$AE$998,10,FALSE)</f>
        <v>4</v>
      </c>
      <c r="T198" s="60">
        <f>VLOOKUP($O198,CornerStats!$A$3:$AE$998,11,FALSE)</f>
        <v>5</v>
      </c>
      <c r="U198" s="60">
        <f>VLOOKUP($O198,CornerStats!$A$3:$AE$998,13,FALSE)</f>
        <v>5</v>
      </c>
      <c r="V198" s="57">
        <f>VLOOKUP($O198,CornerStats!$A$3:$AE$998,14,FALSE)</f>
        <v>0.55000000000000004</v>
      </c>
      <c r="W198" s="57">
        <f>VLOOKUP($O198,CornerStats!$A$3:$AE$998,16,FALSE)</f>
        <v>0.44444444444444442</v>
      </c>
      <c r="X198" s="57">
        <f>VLOOKUP($O198,CornerStats!$A$3:$AE$998,17,FALSE)</f>
        <v>0.3</v>
      </c>
      <c r="Y198" s="57">
        <f>VLOOKUP($O198,CornerStats!$A$3:$AE$998,19,FALSE)</f>
        <v>0.33333333333333331</v>
      </c>
      <c r="Z198" s="57">
        <f>VLOOKUP($O198,CornerStats!$A$3:$AE$998,20,FALSE)</f>
        <v>0.7</v>
      </c>
      <c r="AA198" s="57">
        <f>VLOOKUP($O198,CornerStats!$A$3:$AE$998,22,FALSE)</f>
        <v>0.66666666666666663</v>
      </c>
    </row>
    <row r="199" spans="1:27" hidden="1" x14ac:dyDescent="0.3">
      <c r="A199" s="51">
        <f>VLOOKUP($M199,CornerStats!$A$3:$AE$998,5,FALSE)</f>
        <v>10</v>
      </c>
      <c r="B199" s="51">
        <f>VLOOKUP($M199,CornerStats!$A$3:$AE$998,6,FALSE)</f>
        <v>10.666666666666666</v>
      </c>
      <c r="C199" s="51">
        <f>VLOOKUP($M199,CornerStats!$A$3:$AE$998,8,FALSE)</f>
        <v>4.6842105263157894</v>
      </c>
      <c r="D199" s="51">
        <f>VLOOKUP($M199,CornerStats!$A$3:$AE$998,9,FALSE)</f>
        <v>6.666666666666667</v>
      </c>
      <c r="E199" s="60">
        <f>VLOOKUP($M199,CornerStats!$A$3:$AE$998,11,FALSE)</f>
        <v>5.3157894736842106</v>
      </c>
      <c r="F199" s="60">
        <f>VLOOKUP($M199,CornerStats!$A$3:$AE$998,12,FALSE)</f>
        <v>4</v>
      </c>
      <c r="G199" s="57">
        <f>VLOOKUP($M199,CornerStats!$A$3:$AE$998,14,FALSE)</f>
        <v>0.68421052631578949</v>
      </c>
      <c r="H199" s="57">
        <f>VLOOKUP($M199,CornerStats!$A$3:$AE$998,15,FALSE)</f>
        <v>0.66666666666666663</v>
      </c>
      <c r="I199" s="57">
        <f>VLOOKUP($M199,CornerStats!$A$3:$AE$998,17,FALSE)</f>
        <v>0.47368421052631576</v>
      </c>
      <c r="J199" s="57">
        <f>VLOOKUP($M199,CornerStats!$A$3:$AE$998,18,FALSE)</f>
        <v>0.55555555555555558</v>
      </c>
      <c r="K199" s="57">
        <f>VLOOKUP($M199,CornerStats!$A$3:$AE$998,20,FALSE)</f>
        <v>0.68421052631578949</v>
      </c>
      <c r="L199" s="57">
        <f>VLOOKUP($M199,CornerStats!$A$3:$AE$998,21,FALSE)</f>
        <v>0.55555555555555558</v>
      </c>
      <c r="M199" s="53" t="str">
        <f>Fixtures!A195</f>
        <v>Real Sociedad</v>
      </c>
      <c r="N199" s="54">
        <f>Fixtures!D195</f>
        <v>43492</v>
      </c>
      <c r="O199" s="53" t="str">
        <f>Fixtures!B195</f>
        <v>Huesca</v>
      </c>
      <c r="P199" s="51">
        <f>VLOOKUP($O199,CornerStats!$A$3:$AE$998,5,FALSE)</f>
        <v>10.15</v>
      </c>
      <c r="Q199" s="51">
        <f>VLOOKUP($O199,CornerStats!$A$3:$AE$998,7,FALSE)</f>
        <v>8.8000000000000007</v>
      </c>
      <c r="R199" s="51">
        <f>VLOOKUP($O199,CornerStats!$A$3:$AE$998,8,FALSE)</f>
        <v>5.25</v>
      </c>
      <c r="S199" s="51">
        <f>VLOOKUP($O199,CornerStats!$A$3:$AE$998,10,FALSE)</f>
        <v>3</v>
      </c>
      <c r="T199" s="60">
        <f>VLOOKUP($O199,CornerStats!$A$3:$AE$998,11,FALSE)</f>
        <v>4.9000000000000004</v>
      </c>
      <c r="U199" s="60">
        <f>VLOOKUP($O199,CornerStats!$A$3:$AE$998,13,FALSE)</f>
        <v>5.8</v>
      </c>
      <c r="V199" s="57">
        <f>VLOOKUP($O199,CornerStats!$A$3:$AE$998,14,FALSE)</f>
        <v>0.65</v>
      </c>
      <c r="W199" s="57">
        <f>VLOOKUP($O199,CornerStats!$A$3:$AE$998,16,FALSE)</f>
        <v>0.3</v>
      </c>
      <c r="X199" s="57">
        <f>VLOOKUP($O199,CornerStats!$A$3:$AE$998,17,FALSE)</f>
        <v>0.35</v>
      </c>
      <c r="Y199" s="57">
        <f>VLOOKUP($O199,CornerStats!$A$3:$AE$998,19,FALSE)</f>
        <v>0.2</v>
      </c>
      <c r="Z199" s="57">
        <f>VLOOKUP($O199,CornerStats!$A$3:$AE$998,20,FALSE)</f>
        <v>0.7</v>
      </c>
      <c r="AA199" s="57">
        <f>VLOOKUP($O199,CornerStats!$A$3:$AE$998,22,FALSE)</f>
        <v>0.8</v>
      </c>
    </row>
    <row r="200" spans="1:27" hidden="1" x14ac:dyDescent="0.3">
      <c r="A200" s="51">
        <f>VLOOKUP($M200,CornerStats!$A$3:$AE$998,5,FALSE)</f>
        <v>9.6666666666666661</v>
      </c>
      <c r="B200" s="51">
        <f>VLOOKUP($M200,CornerStats!$A$3:$AE$998,6,FALSE)</f>
        <v>9.6</v>
      </c>
      <c r="C200" s="51">
        <f>VLOOKUP($M200,CornerStats!$A$3:$AE$998,8,FALSE)</f>
        <v>4</v>
      </c>
      <c r="D200" s="51">
        <f>VLOOKUP($M200,CornerStats!$A$3:$AE$998,9,FALSE)</f>
        <v>5.4</v>
      </c>
      <c r="E200" s="60">
        <f>VLOOKUP($M200,CornerStats!$A$3:$AE$998,11,FALSE)</f>
        <v>5.666666666666667</v>
      </c>
      <c r="F200" s="60">
        <f>VLOOKUP($M200,CornerStats!$A$3:$AE$998,12,FALSE)</f>
        <v>4.2</v>
      </c>
      <c r="G200" s="57">
        <f>VLOOKUP($M200,CornerStats!$A$3:$AE$998,14,FALSE)</f>
        <v>0.5714285714285714</v>
      </c>
      <c r="H200" s="57">
        <f>VLOOKUP($M200,CornerStats!$A$3:$AE$998,15,FALSE)</f>
        <v>0.5</v>
      </c>
      <c r="I200" s="57">
        <f>VLOOKUP($M200,CornerStats!$A$3:$AE$998,17,FALSE)</f>
        <v>0.47619047619047616</v>
      </c>
      <c r="J200" s="57">
        <f>VLOOKUP($M200,CornerStats!$A$3:$AE$998,18,FALSE)</f>
        <v>0.4</v>
      </c>
      <c r="K200" s="57">
        <f>VLOOKUP($M200,CornerStats!$A$3:$AE$998,20,FALSE)</f>
        <v>0.66666666666666663</v>
      </c>
      <c r="L200" s="57">
        <f>VLOOKUP($M200,CornerStats!$A$3:$AE$998,21,FALSE)</f>
        <v>0.7</v>
      </c>
      <c r="M200" s="53" t="str">
        <f>Fixtures!A196</f>
        <v>Amiens SC</v>
      </c>
      <c r="N200" s="54">
        <f>Fixtures!D196</f>
        <v>43492</v>
      </c>
      <c r="O200" s="53" t="str">
        <f>Fixtures!B196</f>
        <v>Olympique Lyonnais</v>
      </c>
      <c r="P200" s="51">
        <f>VLOOKUP($O200,CornerStats!$A$3:$AE$998,5,FALSE)</f>
        <v>9.5500000000000007</v>
      </c>
      <c r="Q200" s="51">
        <f>VLOOKUP($O200,CornerStats!$A$3:$AE$998,7,FALSE)</f>
        <v>7.2222222222222223</v>
      </c>
      <c r="R200" s="51">
        <f>VLOOKUP($O200,CornerStats!$A$3:$AE$998,8,FALSE)</f>
        <v>5.2</v>
      </c>
      <c r="S200" s="51">
        <f>VLOOKUP($O200,CornerStats!$A$3:$AE$998,10,FALSE)</f>
        <v>3.1111111111111112</v>
      </c>
      <c r="T200" s="60">
        <f>VLOOKUP($O200,CornerStats!$A$3:$AE$998,11,FALSE)</f>
        <v>4.3499999999999996</v>
      </c>
      <c r="U200" s="60">
        <f>VLOOKUP($O200,CornerStats!$A$3:$AE$998,13,FALSE)</f>
        <v>4.1111111111111107</v>
      </c>
      <c r="V200" s="57">
        <f>VLOOKUP($O200,CornerStats!$A$3:$AE$998,14,FALSE)</f>
        <v>0.55000000000000004</v>
      </c>
      <c r="W200" s="57">
        <f>VLOOKUP($O200,CornerStats!$A$3:$AE$998,16,FALSE)</f>
        <v>0.33333333333333331</v>
      </c>
      <c r="X200" s="57">
        <f>VLOOKUP($O200,CornerStats!$A$3:$AE$998,17,FALSE)</f>
        <v>0.3</v>
      </c>
      <c r="Y200" s="57">
        <f>VLOOKUP($O200,CornerStats!$A$3:$AE$998,19,FALSE)</f>
        <v>0.1111111111111111</v>
      </c>
      <c r="Z200" s="57">
        <f>VLOOKUP($O200,CornerStats!$A$3:$AE$998,20,FALSE)</f>
        <v>0.7</v>
      </c>
      <c r="AA200" s="57">
        <f>VLOOKUP($O200,CornerStats!$A$3:$AE$998,22,FALSE)</f>
        <v>0.77777777777777779</v>
      </c>
    </row>
    <row r="201" spans="1:27" hidden="1" x14ac:dyDescent="0.3">
      <c r="A201" s="51">
        <f>VLOOKUP($M201,CornerStats!$A$3:$AE$998,5,FALSE)</f>
        <v>8.6315789473684212</v>
      </c>
      <c r="B201" s="51">
        <f>VLOOKUP($M201,CornerStats!$A$3:$AE$998,6,FALSE)</f>
        <v>8.5</v>
      </c>
      <c r="C201" s="51">
        <f>VLOOKUP($M201,CornerStats!$A$3:$AE$998,8,FALSE)</f>
        <v>4.4736842105263159</v>
      </c>
      <c r="D201" s="51">
        <f>VLOOKUP($M201,CornerStats!$A$3:$AE$998,9,FALSE)</f>
        <v>4.5</v>
      </c>
      <c r="E201" s="60">
        <f>VLOOKUP($M201,CornerStats!$A$3:$AE$998,11,FALSE)</f>
        <v>4.1578947368421053</v>
      </c>
      <c r="F201" s="60">
        <f>VLOOKUP($M201,CornerStats!$A$3:$AE$998,12,FALSE)</f>
        <v>4</v>
      </c>
      <c r="G201" s="57">
        <f>VLOOKUP($M201,CornerStats!$A$3:$AE$998,14,FALSE)</f>
        <v>0.42105263157894735</v>
      </c>
      <c r="H201" s="57">
        <f>VLOOKUP($M201,CornerStats!$A$3:$AE$998,15,FALSE)</f>
        <v>0.4</v>
      </c>
      <c r="I201" s="57">
        <f>VLOOKUP($M201,CornerStats!$A$3:$AE$998,17,FALSE)</f>
        <v>0.15789473684210525</v>
      </c>
      <c r="J201" s="57">
        <f>VLOOKUP($M201,CornerStats!$A$3:$AE$998,18,FALSE)</f>
        <v>0.2</v>
      </c>
      <c r="K201" s="57">
        <f>VLOOKUP($M201,CornerStats!$A$3:$AE$998,20,FALSE)</f>
        <v>0.89473684210526316</v>
      </c>
      <c r="L201" s="57">
        <f>VLOOKUP($M201,CornerStats!$A$3:$AE$998,21,FALSE)</f>
        <v>0.9</v>
      </c>
      <c r="M201" s="53" t="str">
        <f>Fixtures!A197</f>
        <v>Montpellier</v>
      </c>
      <c r="N201" s="54">
        <f>Fixtures!D197</f>
        <v>43492</v>
      </c>
      <c r="O201" s="53" t="str">
        <f>Fixtures!B197</f>
        <v>Caen</v>
      </c>
      <c r="P201" s="51">
        <f>VLOOKUP($O201,CornerStats!$A$3:$AE$998,5,FALSE)</f>
        <v>9.3684210526315788</v>
      </c>
      <c r="Q201" s="51">
        <f>VLOOKUP($O201,CornerStats!$A$3:$AE$998,7,FALSE)</f>
        <v>10.199999999999999</v>
      </c>
      <c r="R201" s="51">
        <f>VLOOKUP($O201,CornerStats!$A$3:$AE$998,8,FALSE)</f>
        <v>3.5789473684210527</v>
      </c>
      <c r="S201" s="51">
        <f>VLOOKUP($O201,CornerStats!$A$3:$AE$998,10,FALSE)</f>
        <v>3.5</v>
      </c>
      <c r="T201" s="60">
        <f>VLOOKUP($O201,CornerStats!$A$3:$AE$998,11,FALSE)</f>
        <v>5.7894736842105265</v>
      </c>
      <c r="U201" s="60">
        <f>VLOOKUP($O201,CornerStats!$A$3:$AE$998,13,FALSE)</f>
        <v>6.7</v>
      </c>
      <c r="V201" s="57">
        <f>VLOOKUP($O201,CornerStats!$A$3:$AE$998,14,FALSE)</f>
        <v>0.57894736842105265</v>
      </c>
      <c r="W201" s="57">
        <f>VLOOKUP($O201,CornerStats!$A$3:$AE$998,16,FALSE)</f>
        <v>0.7</v>
      </c>
      <c r="X201" s="57">
        <f>VLOOKUP($O201,CornerStats!$A$3:$AE$998,17,FALSE)</f>
        <v>0.42105263157894735</v>
      </c>
      <c r="Y201" s="57">
        <f>VLOOKUP($O201,CornerStats!$A$3:$AE$998,19,FALSE)</f>
        <v>0.5</v>
      </c>
      <c r="Z201" s="57">
        <f>VLOOKUP($O201,CornerStats!$A$3:$AE$998,20,FALSE)</f>
        <v>0.68421052631578949</v>
      </c>
      <c r="AA201" s="57">
        <f>VLOOKUP($O201,CornerStats!$A$3:$AE$998,22,FALSE)</f>
        <v>0.5</v>
      </c>
    </row>
    <row r="202" spans="1:27" hidden="1" x14ac:dyDescent="0.3">
      <c r="A202" s="51">
        <f>VLOOKUP($M202,CornerStats!$A$3:$AE$998,5,FALSE)</f>
        <v>10.315789473684211</v>
      </c>
      <c r="B202" s="51">
        <f>VLOOKUP($M202,CornerStats!$A$3:$AE$998,6,FALSE)</f>
        <v>9.6999999999999993</v>
      </c>
      <c r="C202" s="51">
        <f>VLOOKUP($M202,CornerStats!$A$3:$AE$998,8,FALSE)</f>
        <v>7</v>
      </c>
      <c r="D202" s="51">
        <f>VLOOKUP($M202,CornerStats!$A$3:$AE$998,9,FALSE)</f>
        <v>7.2</v>
      </c>
      <c r="E202" s="60">
        <f>VLOOKUP($M202,CornerStats!$A$3:$AE$998,11,FALSE)</f>
        <v>3.3157894736842106</v>
      </c>
      <c r="F202" s="60">
        <f>VLOOKUP($M202,CornerStats!$A$3:$AE$998,12,FALSE)</f>
        <v>2.5</v>
      </c>
      <c r="G202" s="57">
        <f>VLOOKUP($M202,CornerStats!$A$3:$AE$998,14,FALSE)</f>
        <v>0.78947368421052633</v>
      </c>
      <c r="H202" s="57">
        <f>VLOOKUP($M202,CornerStats!$A$3:$AE$998,15,FALSE)</f>
        <v>0.8</v>
      </c>
      <c r="I202" s="57">
        <f>VLOOKUP($M202,CornerStats!$A$3:$AE$998,17,FALSE)</f>
        <v>0.47368421052631576</v>
      </c>
      <c r="J202" s="57">
        <f>VLOOKUP($M202,CornerStats!$A$3:$AE$998,18,FALSE)</f>
        <v>0.4</v>
      </c>
      <c r="K202" s="57">
        <f>VLOOKUP($M202,CornerStats!$A$3:$AE$998,20,FALSE)</f>
        <v>0.57894736842105265</v>
      </c>
      <c r="L202" s="57">
        <f>VLOOKUP($M202,CornerStats!$A$3:$AE$998,21,FALSE)</f>
        <v>0.6</v>
      </c>
      <c r="M202" s="53" t="str">
        <f>Fixtures!A198</f>
        <v>PSG</v>
      </c>
      <c r="N202" s="54">
        <f>Fixtures!D198</f>
        <v>43492</v>
      </c>
      <c r="O202" s="53" t="str">
        <f>Fixtures!B198</f>
        <v>Rennes</v>
      </c>
      <c r="P202" s="51">
        <f>VLOOKUP($O202,CornerStats!$A$3:$AE$998,5,FALSE)</f>
        <v>9.3000000000000007</v>
      </c>
      <c r="Q202" s="51">
        <f>VLOOKUP($O202,CornerStats!$A$3:$AE$998,7,FALSE)</f>
        <v>8.1818181818181817</v>
      </c>
      <c r="R202" s="51">
        <f>VLOOKUP($O202,CornerStats!$A$3:$AE$998,8,FALSE)</f>
        <v>5.35</v>
      </c>
      <c r="S202" s="51">
        <f>VLOOKUP($O202,CornerStats!$A$3:$AE$998,10,FALSE)</f>
        <v>3.9090909090909092</v>
      </c>
      <c r="T202" s="60">
        <f>VLOOKUP($O202,CornerStats!$A$3:$AE$998,11,FALSE)</f>
        <v>3.95</v>
      </c>
      <c r="U202" s="60">
        <f>VLOOKUP($O202,CornerStats!$A$3:$AE$998,13,FALSE)</f>
        <v>4.2727272727272725</v>
      </c>
      <c r="V202" s="57">
        <f>VLOOKUP($O202,CornerStats!$A$3:$AE$998,14,FALSE)</f>
        <v>0.55000000000000004</v>
      </c>
      <c r="W202" s="57">
        <f>VLOOKUP($O202,CornerStats!$A$3:$AE$998,16,FALSE)</f>
        <v>0.27272727272727271</v>
      </c>
      <c r="X202" s="57">
        <f>VLOOKUP($O202,CornerStats!$A$3:$AE$998,17,FALSE)</f>
        <v>0.45</v>
      </c>
      <c r="Y202" s="57">
        <f>VLOOKUP($O202,CornerStats!$A$3:$AE$998,19,FALSE)</f>
        <v>0.27272727272727271</v>
      </c>
      <c r="Z202" s="57">
        <f>VLOOKUP($O202,CornerStats!$A$3:$AE$998,20,FALSE)</f>
        <v>0.65</v>
      </c>
      <c r="AA202" s="57">
        <f>VLOOKUP($O202,CornerStats!$A$3:$AE$998,22,FALSE)</f>
        <v>0.81818181818181823</v>
      </c>
    </row>
    <row r="203" spans="1:27" hidden="1" x14ac:dyDescent="0.3">
      <c r="A203" s="51">
        <f>VLOOKUP($M203,CornerStats!$A$3:$AE$998,5,FALSE)</f>
        <v>9.2857142857142865</v>
      </c>
      <c r="B203" s="51">
        <f>VLOOKUP($M203,CornerStats!$A$3:$AE$998,6,FALSE)</f>
        <v>8.1999999999999993</v>
      </c>
      <c r="C203" s="51">
        <f>VLOOKUP($M203,CornerStats!$A$3:$AE$998,8,FALSE)</f>
        <v>3.8095238095238093</v>
      </c>
      <c r="D203" s="51">
        <f>VLOOKUP($M203,CornerStats!$A$3:$AE$998,9,FALSE)</f>
        <v>4.0999999999999996</v>
      </c>
      <c r="E203" s="60">
        <f>VLOOKUP($M203,CornerStats!$A$3:$AE$998,11,FALSE)</f>
        <v>5.4761904761904763</v>
      </c>
      <c r="F203" s="60">
        <f>VLOOKUP($M203,CornerStats!$A$3:$AE$998,12,FALSE)</f>
        <v>4.0999999999999996</v>
      </c>
      <c r="G203" s="57">
        <f>VLOOKUP($M203,CornerStats!$A$3:$AE$998,14,FALSE)</f>
        <v>0.5714285714285714</v>
      </c>
      <c r="H203" s="57">
        <f>VLOOKUP($M203,CornerStats!$A$3:$AE$998,15,FALSE)</f>
        <v>0.5</v>
      </c>
      <c r="I203" s="57">
        <f>VLOOKUP($M203,CornerStats!$A$3:$AE$998,17,FALSE)</f>
        <v>0.38095238095238093</v>
      </c>
      <c r="J203" s="57">
        <f>VLOOKUP($M203,CornerStats!$A$3:$AE$998,18,FALSE)</f>
        <v>0.3</v>
      </c>
      <c r="K203" s="57">
        <f>VLOOKUP($M203,CornerStats!$A$3:$AE$998,20,FALSE)</f>
        <v>0.66666666666666663</v>
      </c>
      <c r="L203" s="57">
        <f>VLOOKUP($M203,CornerStats!$A$3:$AE$998,21,FALSE)</f>
        <v>0.8</v>
      </c>
      <c r="M203" s="53" t="str">
        <f>Fixtures!A199</f>
        <v>Toulouse</v>
      </c>
      <c r="N203" s="54">
        <f>Fixtures!D199</f>
        <v>43492</v>
      </c>
      <c r="O203" s="53" t="str">
        <f>Fixtures!B199</f>
        <v>Angers SCO</v>
      </c>
      <c r="P203" s="51">
        <f>VLOOKUP($O203,CornerStats!$A$3:$AE$998,5,FALSE)</f>
        <v>9.1578947368421044</v>
      </c>
      <c r="Q203" s="51">
        <f>VLOOKUP($O203,CornerStats!$A$3:$AE$998,7,FALSE)</f>
        <v>10</v>
      </c>
      <c r="R203" s="51">
        <f>VLOOKUP($O203,CornerStats!$A$3:$AE$998,8,FALSE)</f>
        <v>4.5263157894736841</v>
      </c>
      <c r="S203" s="51">
        <f>VLOOKUP($O203,CornerStats!$A$3:$AE$998,10,FALSE)</f>
        <v>3.6666666666666665</v>
      </c>
      <c r="T203" s="60">
        <f>VLOOKUP($O203,CornerStats!$A$3:$AE$998,11,FALSE)</f>
        <v>4.6315789473684212</v>
      </c>
      <c r="U203" s="60">
        <f>VLOOKUP($O203,CornerStats!$A$3:$AE$998,13,FALSE)</f>
        <v>6.333333333333333</v>
      </c>
      <c r="V203" s="57">
        <f>VLOOKUP($O203,CornerStats!$A$3:$AE$998,14,FALSE)</f>
        <v>0.57894736842105265</v>
      </c>
      <c r="W203" s="57">
        <f>VLOOKUP($O203,CornerStats!$A$3:$AE$998,16,FALSE)</f>
        <v>0.88888888888888884</v>
      </c>
      <c r="X203" s="57">
        <f>VLOOKUP($O203,CornerStats!$A$3:$AE$998,17,FALSE)</f>
        <v>0.21052631578947367</v>
      </c>
      <c r="Y203" s="57">
        <f>VLOOKUP($O203,CornerStats!$A$3:$AE$998,19,FALSE)</f>
        <v>0.33333333333333331</v>
      </c>
      <c r="Z203" s="57">
        <f>VLOOKUP($O203,CornerStats!$A$3:$AE$998,20,FALSE)</f>
        <v>0.84210526315789469</v>
      </c>
      <c r="AA203" s="57">
        <f>VLOOKUP($O203,CornerStats!$A$3:$AE$998,22,FALSE)</f>
        <v>0.77777777777777779</v>
      </c>
    </row>
    <row r="204" spans="1:27" hidden="1" x14ac:dyDescent="0.3">
      <c r="A204" s="51">
        <f>VLOOKUP($M204,CornerStats!$A$3:$AE$998,5,FALSE)</f>
        <v>10.176470588235293</v>
      </c>
      <c r="B204" s="51">
        <f>VLOOKUP($M204,CornerStats!$A$3:$AE$998,6,FALSE)</f>
        <v>10.5</v>
      </c>
      <c r="C204" s="51">
        <f>VLOOKUP($M204,CornerStats!$A$3:$AE$998,8,FALSE)</f>
        <v>8.235294117647058</v>
      </c>
      <c r="D204" s="51">
        <f>VLOOKUP($M204,CornerStats!$A$3:$AE$998,9,FALSE)</f>
        <v>8</v>
      </c>
      <c r="E204" s="60">
        <f>VLOOKUP($M204,CornerStats!$A$3:$AE$998,11,FALSE)</f>
        <v>1.9411764705882353</v>
      </c>
      <c r="F204" s="60">
        <f>VLOOKUP($M204,CornerStats!$A$3:$AE$998,12,FALSE)</f>
        <v>2.5</v>
      </c>
      <c r="G204" s="57">
        <f>VLOOKUP($M204,CornerStats!$A$3:$AE$998,14,FALSE)</f>
        <v>0.70588235294117652</v>
      </c>
      <c r="H204" s="57">
        <f>VLOOKUP($M204,CornerStats!$A$3:$AE$998,15,FALSE)</f>
        <v>0.875</v>
      </c>
      <c r="I204" s="57">
        <f>VLOOKUP($M204,CornerStats!$A$3:$AE$998,17,FALSE)</f>
        <v>0.47058823529411764</v>
      </c>
      <c r="J204" s="57">
        <f>VLOOKUP($M204,CornerStats!$A$3:$AE$998,18,FALSE)</f>
        <v>0.5</v>
      </c>
      <c r="K204" s="57">
        <f>VLOOKUP($M204,CornerStats!$A$3:$AE$998,20,FALSE)</f>
        <v>0.6470588235294118</v>
      </c>
      <c r="L204" s="57">
        <f>VLOOKUP($M204,CornerStats!$A$3:$AE$998,21,FALSE)</f>
        <v>0.625</v>
      </c>
      <c r="M204" s="53" t="str">
        <f>Fixtures!A200</f>
        <v>Bayern München</v>
      </c>
      <c r="N204" s="54">
        <f>Fixtures!D200</f>
        <v>43492</v>
      </c>
      <c r="O204" s="53" t="str">
        <f>Fixtures!B200</f>
        <v>Stuttgart</v>
      </c>
      <c r="P204" s="51">
        <f>VLOOKUP($O204,CornerStats!$A$3:$AE$998,5,FALSE)</f>
        <v>11.6875</v>
      </c>
      <c r="Q204" s="51">
        <f>VLOOKUP($O204,CornerStats!$A$3:$AE$998,7,FALSE)</f>
        <v>11</v>
      </c>
      <c r="R204" s="51">
        <f>VLOOKUP($O204,CornerStats!$A$3:$AE$998,8,FALSE)</f>
        <v>5.5625</v>
      </c>
      <c r="S204" s="51">
        <f>VLOOKUP($O204,CornerStats!$A$3:$AE$998,10,FALSE)</f>
        <v>5.8888888888888893</v>
      </c>
      <c r="T204" s="60">
        <f>VLOOKUP($O204,CornerStats!$A$3:$AE$998,11,FALSE)</f>
        <v>6.125</v>
      </c>
      <c r="U204" s="60">
        <f>VLOOKUP($O204,CornerStats!$A$3:$AE$998,13,FALSE)</f>
        <v>5.1111111111111107</v>
      </c>
      <c r="V204" s="57">
        <f>VLOOKUP($O204,CornerStats!$A$3:$AE$998,14,FALSE)</f>
        <v>0.875</v>
      </c>
      <c r="W204" s="57">
        <f>VLOOKUP($O204,CornerStats!$A$3:$AE$998,16,FALSE)</f>
        <v>0.88888888888888884</v>
      </c>
      <c r="X204" s="57">
        <f>VLOOKUP($O204,CornerStats!$A$3:$AE$998,17,FALSE)</f>
        <v>0.75</v>
      </c>
      <c r="Y204" s="57">
        <f>VLOOKUP($O204,CornerStats!$A$3:$AE$998,19,FALSE)</f>
        <v>0.66666666666666663</v>
      </c>
      <c r="Z204" s="57">
        <f>VLOOKUP($O204,CornerStats!$A$3:$AE$998,20,FALSE)</f>
        <v>0.4375</v>
      </c>
      <c r="AA204" s="57">
        <f>VLOOKUP($O204,CornerStats!$A$3:$AE$998,22,FALSE)</f>
        <v>0.44444444444444442</v>
      </c>
    </row>
    <row r="205" spans="1:27" hidden="1" x14ac:dyDescent="0.3">
      <c r="A205" s="51">
        <f>VLOOKUP($M205,CornerStats!$A$3:$AE$998,5,FALSE)</f>
        <v>9.6875</v>
      </c>
      <c r="B205" s="51">
        <f>VLOOKUP($M205,CornerStats!$A$3:$AE$998,6,FALSE)</f>
        <v>10.625</v>
      </c>
      <c r="C205" s="51">
        <f>VLOOKUP($M205,CornerStats!$A$3:$AE$998,8,FALSE)</f>
        <v>4.375</v>
      </c>
      <c r="D205" s="51">
        <f>VLOOKUP($M205,CornerStats!$A$3:$AE$998,9,FALSE)</f>
        <v>4.75</v>
      </c>
      <c r="E205" s="60">
        <f>VLOOKUP($M205,CornerStats!$A$3:$AE$998,11,FALSE)</f>
        <v>5.3125</v>
      </c>
      <c r="F205" s="60">
        <f>VLOOKUP($M205,CornerStats!$A$3:$AE$998,12,FALSE)</f>
        <v>5.875</v>
      </c>
      <c r="G205" s="57">
        <f>VLOOKUP($M205,CornerStats!$A$3:$AE$998,14,FALSE)</f>
        <v>0.625</v>
      </c>
      <c r="H205" s="57">
        <f>VLOOKUP($M205,CornerStats!$A$3:$AE$998,15,FALSE)</f>
        <v>0.75</v>
      </c>
      <c r="I205" s="57">
        <f>VLOOKUP($M205,CornerStats!$A$3:$AE$998,17,FALSE)</f>
        <v>0.375</v>
      </c>
      <c r="J205" s="57">
        <f>VLOOKUP($M205,CornerStats!$A$3:$AE$998,18,FALSE)</f>
        <v>0.5</v>
      </c>
      <c r="K205" s="57">
        <f>VLOOKUP($M205,CornerStats!$A$3:$AE$998,20,FALSE)</f>
        <v>0.75</v>
      </c>
      <c r="L205" s="57">
        <f>VLOOKUP($M205,CornerStats!$A$3:$AE$998,21,FALSE)</f>
        <v>0.5</v>
      </c>
      <c r="M205" s="53" t="str">
        <f>Fixtures!A201</f>
        <v>Fortuna Düsseldorf</v>
      </c>
      <c r="N205" s="54">
        <f>Fixtures!D201</f>
        <v>43492</v>
      </c>
      <c r="O205" s="53" t="str">
        <f>Fixtures!B201</f>
        <v>RB Leipzig</v>
      </c>
      <c r="P205" s="51">
        <f>VLOOKUP($O205,CornerStats!$A$3:$AE$998,5,FALSE)</f>
        <v>9.235294117647058</v>
      </c>
      <c r="Q205" s="51">
        <f>VLOOKUP($O205,CornerStats!$A$3:$AE$998,7,FALSE)</f>
        <v>10.571428571428571</v>
      </c>
      <c r="R205" s="51">
        <f>VLOOKUP($O205,CornerStats!$A$3:$AE$998,8,FALSE)</f>
        <v>5.2941176470588234</v>
      </c>
      <c r="S205" s="51">
        <f>VLOOKUP($O205,CornerStats!$A$3:$AE$998,10,FALSE)</f>
        <v>6.7142857142857144</v>
      </c>
      <c r="T205" s="60">
        <f>VLOOKUP($O205,CornerStats!$A$3:$AE$998,11,FALSE)</f>
        <v>3.9411764705882355</v>
      </c>
      <c r="U205" s="60">
        <f>VLOOKUP($O205,CornerStats!$A$3:$AE$998,13,FALSE)</f>
        <v>3.8571428571428572</v>
      </c>
      <c r="V205" s="57">
        <f>VLOOKUP($O205,CornerStats!$A$3:$AE$998,14,FALSE)</f>
        <v>0.52941176470588236</v>
      </c>
      <c r="W205" s="57">
        <f>VLOOKUP($O205,CornerStats!$A$3:$AE$998,16,FALSE)</f>
        <v>0.7142857142857143</v>
      </c>
      <c r="X205" s="57">
        <f>VLOOKUP($O205,CornerStats!$A$3:$AE$998,17,FALSE)</f>
        <v>0.41176470588235292</v>
      </c>
      <c r="Y205" s="57">
        <f>VLOOKUP($O205,CornerStats!$A$3:$AE$998,19,FALSE)</f>
        <v>0.5714285714285714</v>
      </c>
      <c r="Z205" s="57">
        <f>VLOOKUP($O205,CornerStats!$A$3:$AE$998,20,FALSE)</f>
        <v>0.6470588235294118</v>
      </c>
      <c r="AA205" s="57">
        <f>VLOOKUP($O205,CornerStats!$A$3:$AE$998,22,FALSE)</f>
        <v>0.5714285714285714</v>
      </c>
    </row>
    <row r="206" spans="1:27" hidden="1" x14ac:dyDescent="0.3">
      <c r="A206" s="51">
        <f>VLOOKUP($M206,CornerStats!$A$3:$AE$998,5,FALSE)</f>
        <v>7.25</v>
      </c>
      <c r="B206" s="51">
        <f>VLOOKUP($M206,CornerStats!$A$3:$AE$998,6,FALSE)</f>
        <v>9</v>
      </c>
      <c r="C206" s="51">
        <f>VLOOKUP($M206,CornerStats!$A$3:$AE$998,8,FALSE)</f>
        <v>4.375</v>
      </c>
      <c r="D206" s="51">
        <f>VLOOKUP($M206,CornerStats!$A$3:$AE$998,9,FALSE)</f>
        <v>5.75</v>
      </c>
      <c r="E206" s="60">
        <f>VLOOKUP($M206,CornerStats!$A$3:$AE$998,11,FALSE)</f>
        <v>2.875</v>
      </c>
      <c r="F206" s="60">
        <f>VLOOKUP($M206,CornerStats!$A$3:$AE$998,12,FALSE)</f>
        <v>3.25</v>
      </c>
      <c r="G206" s="57">
        <f>VLOOKUP($M206,CornerStats!$A$3:$AE$998,14,FALSE)</f>
        <v>0.5</v>
      </c>
      <c r="H206" s="57">
        <f>VLOOKUP($M206,CornerStats!$A$3:$AE$998,15,FALSE)</f>
        <v>0.75</v>
      </c>
      <c r="I206" s="57">
        <f>VLOOKUP($M206,CornerStats!$A$3:$AE$998,17,FALSE)</f>
        <v>0.125</v>
      </c>
      <c r="J206" s="57">
        <f>VLOOKUP($M206,CornerStats!$A$3:$AE$998,18,FALSE)</f>
        <v>0</v>
      </c>
      <c r="K206" s="57">
        <f>VLOOKUP($M206,CornerStats!$A$3:$AE$998,20,FALSE)</f>
        <v>0.875</v>
      </c>
      <c r="L206" s="57">
        <f>VLOOKUP($M206,CornerStats!$A$3:$AE$998,21,FALSE)</f>
        <v>1</v>
      </c>
      <c r="M206" s="53" t="str">
        <f>Fixtures!A202</f>
        <v>Venezia</v>
      </c>
      <c r="N206" s="54">
        <f>Fixtures!D202</f>
        <v>43492</v>
      </c>
      <c r="O206" s="53" t="str">
        <f>Fixtures!B202</f>
        <v>Calcio Padova</v>
      </c>
      <c r="P206" s="51">
        <f>VLOOKUP($O206,CornerStats!$A$3:$AE$998,5,FALSE)</f>
        <v>10.25</v>
      </c>
      <c r="Q206" s="51">
        <f>VLOOKUP($O206,CornerStats!$A$3:$AE$998,7,FALSE)</f>
        <v>9.6</v>
      </c>
      <c r="R206" s="51">
        <f>VLOOKUP($O206,CornerStats!$A$3:$AE$998,8,FALSE)</f>
        <v>3.875</v>
      </c>
      <c r="S206" s="51">
        <f>VLOOKUP($O206,CornerStats!$A$3:$AE$998,10,FALSE)</f>
        <v>3.8</v>
      </c>
      <c r="T206" s="60">
        <f>VLOOKUP($O206,CornerStats!$A$3:$AE$998,11,FALSE)</f>
        <v>6.375</v>
      </c>
      <c r="U206" s="60">
        <f>VLOOKUP($O206,CornerStats!$A$3:$AE$998,13,FALSE)</f>
        <v>5.8</v>
      </c>
      <c r="V206" s="57">
        <f>VLOOKUP($O206,CornerStats!$A$3:$AE$998,14,FALSE)</f>
        <v>0.75</v>
      </c>
      <c r="W206" s="57">
        <f>VLOOKUP($O206,CornerStats!$A$3:$AE$998,16,FALSE)</f>
        <v>0.8</v>
      </c>
      <c r="X206" s="57">
        <f>VLOOKUP($O206,CornerStats!$A$3:$AE$998,17,FALSE)</f>
        <v>0.25</v>
      </c>
      <c r="Y206" s="57">
        <f>VLOOKUP($O206,CornerStats!$A$3:$AE$998,19,FALSE)</f>
        <v>0.2</v>
      </c>
      <c r="Z206" s="57">
        <f>VLOOKUP($O206,CornerStats!$A$3:$AE$998,20,FALSE)</f>
        <v>0.75</v>
      </c>
      <c r="AA206" s="57">
        <f>VLOOKUP($O206,CornerStats!$A$3:$AE$998,22,FALSE)</f>
        <v>0.8</v>
      </c>
    </row>
    <row r="207" spans="1:27" hidden="1" x14ac:dyDescent="0.3">
      <c r="A207" s="51" t="e">
        <f>VLOOKUP($M207,CornerStats!$A$3:$AE$998,5,FALSE)</f>
        <v>#N/A</v>
      </c>
      <c r="B207" s="51" t="e">
        <f>VLOOKUP($M207,CornerStats!$A$3:$AE$998,6,FALSE)</f>
        <v>#N/A</v>
      </c>
      <c r="C207" s="51" t="e">
        <f>VLOOKUP($M207,CornerStats!$A$3:$AE$998,8,FALSE)</f>
        <v>#N/A</v>
      </c>
      <c r="D207" s="51" t="e">
        <f>VLOOKUP($M207,CornerStats!$A$3:$AE$998,9,FALSE)</f>
        <v>#N/A</v>
      </c>
      <c r="E207" s="60" t="e">
        <f>VLOOKUP($M207,CornerStats!$A$3:$AE$998,11,FALSE)</f>
        <v>#N/A</v>
      </c>
      <c r="F207" s="60" t="e">
        <f>VLOOKUP($M207,CornerStats!$A$3:$AE$998,12,FALSE)</f>
        <v>#N/A</v>
      </c>
      <c r="G207" s="57" t="e">
        <f>VLOOKUP($M207,CornerStats!$A$3:$AE$998,14,FALSE)</f>
        <v>#N/A</v>
      </c>
      <c r="H207" s="57" t="e">
        <f>VLOOKUP($M207,CornerStats!$A$3:$AE$998,15,FALSE)</f>
        <v>#N/A</v>
      </c>
      <c r="I207" s="57" t="e">
        <f>VLOOKUP($M207,CornerStats!$A$3:$AE$998,17,FALSE)</f>
        <v>#N/A</v>
      </c>
      <c r="J207" s="57" t="e">
        <f>VLOOKUP($M207,CornerStats!$A$3:$AE$998,18,FALSE)</f>
        <v>#N/A</v>
      </c>
      <c r="K207" s="57" t="e">
        <f>VLOOKUP($M207,CornerStats!$A$3:$AE$998,20,FALSE)</f>
        <v>#N/A</v>
      </c>
      <c r="L207" s="57" t="e">
        <f>VLOOKUP($M207,CornerStats!$A$3:$AE$998,21,FALSE)</f>
        <v>#N/A</v>
      </c>
      <c r="M207" s="53" t="str">
        <f>Fixtures!A203</f>
        <v>Livorno</v>
      </c>
      <c r="N207" s="54">
        <f>Fixtures!D203</f>
        <v>43492</v>
      </c>
      <c r="O207" s="53" t="str">
        <f>Fixtures!B203</f>
        <v>Pescara</v>
      </c>
      <c r="P207" s="51">
        <f>VLOOKUP($O207,CornerStats!$A$3:$AE$998,5,FALSE)</f>
        <v>8.5555555555555554</v>
      </c>
      <c r="Q207" s="51">
        <f>VLOOKUP($O207,CornerStats!$A$3:$AE$998,7,FALSE)</f>
        <v>7.4</v>
      </c>
      <c r="R207" s="51">
        <f>VLOOKUP($O207,CornerStats!$A$3:$AE$998,8,FALSE)</f>
        <v>4.5555555555555554</v>
      </c>
      <c r="S207" s="51">
        <f>VLOOKUP($O207,CornerStats!$A$3:$AE$998,10,FALSE)</f>
        <v>4</v>
      </c>
      <c r="T207" s="60">
        <f>VLOOKUP($O207,CornerStats!$A$3:$AE$998,11,FALSE)</f>
        <v>4</v>
      </c>
      <c r="U207" s="60">
        <f>VLOOKUP($O207,CornerStats!$A$3:$AE$998,13,FALSE)</f>
        <v>3.4</v>
      </c>
      <c r="V207" s="57">
        <f>VLOOKUP($O207,CornerStats!$A$3:$AE$998,14,FALSE)</f>
        <v>0.55555555555555558</v>
      </c>
      <c r="W207" s="57">
        <f>VLOOKUP($O207,CornerStats!$A$3:$AE$998,16,FALSE)</f>
        <v>0.4</v>
      </c>
      <c r="X207" s="57">
        <f>VLOOKUP($O207,CornerStats!$A$3:$AE$998,17,FALSE)</f>
        <v>0.33333333333333331</v>
      </c>
      <c r="Y207" s="57">
        <f>VLOOKUP($O207,CornerStats!$A$3:$AE$998,19,FALSE)</f>
        <v>0.2</v>
      </c>
      <c r="Z207" s="57">
        <f>VLOOKUP($O207,CornerStats!$A$3:$AE$998,20,FALSE)</f>
        <v>0.66666666666666663</v>
      </c>
      <c r="AA207" s="57">
        <f>VLOOKUP($O207,CornerStats!$A$3:$AE$998,22,FALSE)</f>
        <v>0.6</v>
      </c>
    </row>
    <row r="208" spans="1:27" hidden="1" x14ac:dyDescent="0.3">
      <c r="A208" s="51">
        <f>VLOOKUP($M208,CornerStats!$A$3:$AE$998,5,FALSE)</f>
        <v>7.8571428571428568</v>
      </c>
      <c r="B208" s="51">
        <f>VLOOKUP($M208,CornerStats!$A$3:$AE$998,6,FALSE)</f>
        <v>9.25</v>
      </c>
      <c r="C208" s="51">
        <f>VLOOKUP($M208,CornerStats!$A$3:$AE$998,8,FALSE)</f>
        <v>3.7142857142857144</v>
      </c>
      <c r="D208" s="51">
        <f>VLOOKUP($M208,CornerStats!$A$3:$AE$998,9,FALSE)</f>
        <v>4.75</v>
      </c>
      <c r="E208" s="60">
        <f>VLOOKUP($M208,CornerStats!$A$3:$AE$998,11,FALSE)</f>
        <v>4.1428571428571432</v>
      </c>
      <c r="F208" s="60">
        <f>VLOOKUP($M208,CornerStats!$A$3:$AE$998,12,FALSE)</f>
        <v>4.5</v>
      </c>
      <c r="G208" s="57">
        <f>VLOOKUP($M208,CornerStats!$A$3:$AE$998,14,FALSE)</f>
        <v>0.5714285714285714</v>
      </c>
      <c r="H208" s="57">
        <f>VLOOKUP($M208,CornerStats!$A$3:$AE$998,15,FALSE)</f>
        <v>0.75</v>
      </c>
      <c r="I208" s="57">
        <f>VLOOKUP($M208,CornerStats!$A$3:$AE$998,17,FALSE)</f>
        <v>0.14285714285714285</v>
      </c>
      <c r="J208" s="57">
        <f>VLOOKUP($M208,CornerStats!$A$3:$AE$998,18,FALSE)</f>
        <v>0.25</v>
      </c>
      <c r="K208" s="57">
        <f>VLOOKUP($M208,CornerStats!$A$3:$AE$998,20,FALSE)</f>
        <v>0.7142857142857143</v>
      </c>
      <c r="L208" s="57">
        <f>VLOOKUP($M208,CornerStats!$A$3:$AE$998,21,FALSE)</f>
        <v>0.75</v>
      </c>
      <c r="M208" s="53" t="str">
        <f>Fixtures!A204</f>
        <v>Brescia</v>
      </c>
      <c r="N208" s="54">
        <f>Fixtures!D204</f>
        <v>43492</v>
      </c>
      <c r="O208" s="53" t="str">
        <f>Fixtures!B204</f>
        <v>Spezia</v>
      </c>
      <c r="P208" s="51">
        <f>VLOOKUP($O208,CornerStats!$A$3:$AE$998,5,FALSE)</f>
        <v>9.2857142857142865</v>
      </c>
      <c r="Q208" s="51">
        <f>VLOOKUP($O208,CornerStats!$A$3:$AE$998,7,FALSE)</f>
        <v>8.25</v>
      </c>
      <c r="R208" s="51">
        <f>VLOOKUP($O208,CornerStats!$A$3:$AE$998,8,FALSE)</f>
        <v>4.7142857142857144</v>
      </c>
      <c r="S208" s="51">
        <f>VLOOKUP($O208,CornerStats!$A$3:$AE$998,10,FALSE)</f>
        <v>4.25</v>
      </c>
      <c r="T208" s="60">
        <f>VLOOKUP($O208,CornerStats!$A$3:$AE$998,11,FALSE)</f>
        <v>4.5714285714285712</v>
      </c>
      <c r="U208" s="60">
        <f>VLOOKUP($O208,CornerStats!$A$3:$AE$998,13,FALSE)</f>
        <v>4</v>
      </c>
      <c r="V208" s="57">
        <f>VLOOKUP($O208,CornerStats!$A$3:$AE$998,14,FALSE)</f>
        <v>0.5714285714285714</v>
      </c>
      <c r="W208" s="57">
        <f>VLOOKUP($O208,CornerStats!$A$3:$AE$998,16,FALSE)</f>
        <v>0.5</v>
      </c>
      <c r="X208" s="57">
        <f>VLOOKUP($O208,CornerStats!$A$3:$AE$998,17,FALSE)</f>
        <v>0.2857142857142857</v>
      </c>
      <c r="Y208" s="57">
        <f>VLOOKUP($O208,CornerStats!$A$3:$AE$998,19,FALSE)</f>
        <v>0.25</v>
      </c>
      <c r="Z208" s="57">
        <f>VLOOKUP($O208,CornerStats!$A$3:$AE$998,20,FALSE)</f>
        <v>0.8571428571428571</v>
      </c>
      <c r="AA208" s="57">
        <f>VLOOKUP($O208,CornerStats!$A$3:$AE$998,22,FALSE)</f>
        <v>1</v>
      </c>
    </row>
    <row r="209" spans="1:27" hidden="1" x14ac:dyDescent="0.3">
      <c r="A209" s="51" t="e">
        <f>VLOOKUP($M209,CornerStats!$A$3:$AE$998,5,FALSE)</f>
        <v>#DIV/0!</v>
      </c>
      <c r="B209" s="51" t="e">
        <f>VLOOKUP($M209,CornerStats!$A$3:$AE$998,6,FALSE)</f>
        <v>#DIV/0!</v>
      </c>
      <c r="C209" s="51" t="e">
        <f>VLOOKUP($M209,CornerStats!$A$3:$AE$998,8,FALSE)</f>
        <v>#DIV/0!</v>
      </c>
      <c r="D209" s="51" t="e">
        <f>VLOOKUP($M209,CornerStats!$A$3:$AE$998,9,FALSE)</f>
        <v>#DIV/0!</v>
      </c>
      <c r="E209" s="60" t="e">
        <f>VLOOKUP($M209,CornerStats!$A$3:$AE$998,11,FALSE)</f>
        <v>#DIV/0!</v>
      </c>
      <c r="F209" s="60" t="e">
        <f>VLOOKUP($M209,CornerStats!$A$3:$AE$998,12,FALSE)</f>
        <v>#DIV/0!</v>
      </c>
      <c r="G209" s="57" t="e">
        <f>VLOOKUP($M209,CornerStats!$A$3:$AE$998,14,FALSE)</f>
        <v>#DIV/0!</v>
      </c>
      <c r="H209" s="57" t="e">
        <f>VLOOKUP($M209,CornerStats!$A$3:$AE$998,15,FALSE)</f>
        <v>#DIV/0!</v>
      </c>
      <c r="I209" s="57" t="e">
        <f>VLOOKUP($M209,CornerStats!$A$3:$AE$998,17,FALSE)</f>
        <v>#DIV/0!</v>
      </c>
      <c r="J209" s="57" t="e">
        <f>VLOOKUP($M209,CornerStats!$A$3:$AE$998,18,FALSE)</f>
        <v>#DIV/0!</v>
      </c>
      <c r="K209" s="57" t="e">
        <f>VLOOKUP($M209,CornerStats!$A$3:$AE$998,20,FALSE)</f>
        <v>#DIV/0!</v>
      </c>
      <c r="L209" s="57" t="e">
        <f>VLOOKUP($M209,CornerStats!$A$3:$AE$998,21,FALSE)</f>
        <v>#DIV/0!</v>
      </c>
      <c r="M209" s="53" t="str">
        <f>Fixtures!A205</f>
        <v>Albacete</v>
      </c>
      <c r="N209" s="54">
        <f>Fixtures!D205</f>
        <v>43492</v>
      </c>
      <c r="O209" s="53" t="str">
        <f>Fixtures!B205</f>
        <v>Reus Deportiu</v>
      </c>
      <c r="P209" s="51" t="e">
        <f>VLOOKUP($O209,CornerStats!$A$3:$AE$998,5,FALSE)</f>
        <v>#DIV/0!</v>
      </c>
      <c r="Q209" s="51" t="e">
        <f>VLOOKUP($O209,CornerStats!$A$3:$AE$998,7,FALSE)</f>
        <v>#DIV/0!</v>
      </c>
      <c r="R209" s="51" t="e">
        <f>VLOOKUP($O209,CornerStats!$A$3:$AE$998,8,FALSE)</f>
        <v>#DIV/0!</v>
      </c>
      <c r="S209" s="51" t="e">
        <f>VLOOKUP($O209,CornerStats!$A$3:$AE$998,10,FALSE)</f>
        <v>#DIV/0!</v>
      </c>
      <c r="T209" s="60" t="e">
        <f>VLOOKUP($O209,CornerStats!$A$3:$AE$998,11,FALSE)</f>
        <v>#DIV/0!</v>
      </c>
      <c r="U209" s="60" t="e">
        <f>VLOOKUP($O209,CornerStats!$A$3:$AE$998,13,FALSE)</f>
        <v>#DIV/0!</v>
      </c>
      <c r="V209" s="57" t="e">
        <f>VLOOKUP($O209,CornerStats!$A$3:$AE$998,14,FALSE)</f>
        <v>#DIV/0!</v>
      </c>
      <c r="W209" s="57" t="e">
        <f>VLOOKUP($O209,CornerStats!$A$3:$AE$998,16,FALSE)</f>
        <v>#DIV/0!</v>
      </c>
      <c r="X209" s="57" t="e">
        <f>VLOOKUP($O209,CornerStats!$A$3:$AE$998,17,FALSE)</f>
        <v>#DIV/0!</v>
      </c>
      <c r="Y209" s="57" t="e">
        <f>VLOOKUP($O209,CornerStats!$A$3:$AE$998,19,FALSE)</f>
        <v>#DIV/0!</v>
      </c>
      <c r="Z209" s="57" t="e">
        <f>VLOOKUP($O209,CornerStats!$A$3:$AE$998,20,FALSE)</f>
        <v>#DIV/0!</v>
      </c>
      <c r="AA209" s="57" t="e">
        <f>VLOOKUP($O209,CornerStats!$A$3:$AE$998,22,FALSE)</f>
        <v>#DIV/0!</v>
      </c>
    </row>
    <row r="210" spans="1:27" hidden="1" x14ac:dyDescent="0.3">
      <c r="A210" s="51" t="e">
        <f>VLOOKUP($M210,CornerStats!$A$3:$AE$998,5,FALSE)</f>
        <v>#DIV/0!</v>
      </c>
      <c r="B210" s="51" t="e">
        <f>VLOOKUP($M210,CornerStats!$A$3:$AE$998,6,FALSE)</f>
        <v>#DIV/0!</v>
      </c>
      <c r="C210" s="51" t="e">
        <f>VLOOKUP($M210,CornerStats!$A$3:$AE$998,8,FALSE)</f>
        <v>#DIV/0!</v>
      </c>
      <c r="D210" s="51" t="e">
        <f>VLOOKUP($M210,CornerStats!$A$3:$AE$998,9,FALSE)</f>
        <v>#DIV/0!</v>
      </c>
      <c r="E210" s="60" t="e">
        <f>VLOOKUP($M210,CornerStats!$A$3:$AE$998,11,FALSE)</f>
        <v>#DIV/0!</v>
      </c>
      <c r="F210" s="60" t="e">
        <f>VLOOKUP($M210,CornerStats!$A$3:$AE$998,12,FALSE)</f>
        <v>#DIV/0!</v>
      </c>
      <c r="G210" s="57" t="e">
        <f>VLOOKUP($M210,CornerStats!$A$3:$AE$998,14,FALSE)</f>
        <v>#DIV/0!</v>
      </c>
      <c r="H210" s="57" t="e">
        <f>VLOOKUP($M210,CornerStats!$A$3:$AE$998,15,FALSE)</f>
        <v>#DIV/0!</v>
      </c>
      <c r="I210" s="57" t="e">
        <f>VLOOKUP($M210,CornerStats!$A$3:$AE$998,17,FALSE)</f>
        <v>#DIV/0!</v>
      </c>
      <c r="J210" s="57" t="e">
        <f>VLOOKUP($M210,CornerStats!$A$3:$AE$998,18,FALSE)</f>
        <v>#DIV/0!</v>
      </c>
      <c r="K210" s="57" t="e">
        <f>VLOOKUP($M210,CornerStats!$A$3:$AE$998,20,FALSE)</f>
        <v>#DIV/0!</v>
      </c>
      <c r="L210" s="57" t="e">
        <f>VLOOKUP($M210,CornerStats!$A$3:$AE$998,21,FALSE)</f>
        <v>#DIV/0!</v>
      </c>
      <c r="M210" s="53" t="str">
        <f>Fixtures!A206</f>
        <v>Alcorcón</v>
      </c>
      <c r="N210" s="54">
        <f>Fixtures!D206</f>
        <v>43492</v>
      </c>
      <c r="O210" s="53" t="str">
        <f>Fixtures!B206</f>
        <v>Córdoba</v>
      </c>
      <c r="P210" s="51" t="e">
        <f>VLOOKUP($O210,CornerStats!$A$3:$AE$998,5,FALSE)</f>
        <v>#DIV/0!</v>
      </c>
      <c r="Q210" s="51" t="e">
        <f>VLOOKUP($O210,CornerStats!$A$3:$AE$998,7,FALSE)</f>
        <v>#DIV/0!</v>
      </c>
      <c r="R210" s="51" t="e">
        <f>VLOOKUP($O210,CornerStats!$A$3:$AE$998,8,FALSE)</f>
        <v>#DIV/0!</v>
      </c>
      <c r="S210" s="51" t="e">
        <f>VLOOKUP($O210,CornerStats!$A$3:$AE$998,10,FALSE)</f>
        <v>#DIV/0!</v>
      </c>
      <c r="T210" s="60" t="e">
        <f>VLOOKUP($O210,CornerStats!$A$3:$AE$998,11,FALSE)</f>
        <v>#DIV/0!</v>
      </c>
      <c r="U210" s="60" t="e">
        <f>VLOOKUP($O210,CornerStats!$A$3:$AE$998,13,FALSE)</f>
        <v>#DIV/0!</v>
      </c>
      <c r="V210" s="57" t="e">
        <f>VLOOKUP($O210,CornerStats!$A$3:$AE$998,14,FALSE)</f>
        <v>#DIV/0!</v>
      </c>
      <c r="W210" s="57" t="e">
        <f>VLOOKUP($O210,CornerStats!$A$3:$AE$998,16,FALSE)</f>
        <v>#DIV/0!</v>
      </c>
      <c r="X210" s="57" t="e">
        <f>VLOOKUP($O210,CornerStats!$A$3:$AE$998,17,FALSE)</f>
        <v>#DIV/0!</v>
      </c>
      <c r="Y210" s="57" t="e">
        <f>VLOOKUP($O210,CornerStats!$A$3:$AE$998,19,FALSE)</f>
        <v>#DIV/0!</v>
      </c>
      <c r="Z210" s="57" t="e">
        <f>VLOOKUP($O210,CornerStats!$A$3:$AE$998,20,FALSE)</f>
        <v>#DIV/0!</v>
      </c>
      <c r="AA210" s="57" t="e">
        <f>VLOOKUP($O210,CornerStats!$A$3:$AE$998,22,FALSE)</f>
        <v>#DIV/0!</v>
      </c>
    </row>
    <row r="211" spans="1:27" hidden="1" x14ac:dyDescent="0.3">
      <c r="A211" s="51" t="e">
        <f>VLOOKUP($M211,CornerStats!$A$3:$AE$998,5,FALSE)</f>
        <v>#DIV/0!</v>
      </c>
      <c r="B211" s="51" t="e">
        <f>VLOOKUP($M211,CornerStats!$A$3:$AE$998,6,FALSE)</f>
        <v>#DIV/0!</v>
      </c>
      <c r="C211" s="51" t="e">
        <f>VLOOKUP($M211,CornerStats!$A$3:$AE$998,8,FALSE)</f>
        <v>#DIV/0!</v>
      </c>
      <c r="D211" s="51" t="e">
        <f>VLOOKUP($M211,CornerStats!$A$3:$AE$998,9,FALSE)</f>
        <v>#DIV/0!</v>
      </c>
      <c r="E211" s="60" t="e">
        <f>VLOOKUP($M211,CornerStats!$A$3:$AE$998,11,FALSE)</f>
        <v>#DIV/0!</v>
      </c>
      <c r="F211" s="60" t="e">
        <f>VLOOKUP($M211,CornerStats!$A$3:$AE$998,12,FALSE)</f>
        <v>#DIV/0!</v>
      </c>
      <c r="G211" s="57" t="e">
        <f>VLOOKUP($M211,CornerStats!$A$3:$AE$998,14,FALSE)</f>
        <v>#DIV/0!</v>
      </c>
      <c r="H211" s="57" t="e">
        <f>VLOOKUP($M211,CornerStats!$A$3:$AE$998,15,FALSE)</f>
        <v>#DIV/0!</v>
      </c>
      <c r="I211" s="57" t="e">
        <f>VLOOKUP($M211,CornerStats!$A$3:$AE$998,17,FALSE)</f>
        <v>#DIV/0!</v>
      </c>
      <c r="J211" s="57" t="e">
        <f>VLOOKUP($M211,CornerStats!$A$3:$AE$998,18,FALSE)</f>
        <v>#DIV/0!</v>
      </c>
      <c r="K211" s="57" t="e">
        <f>VLOOKUP($M211,CornerStats!$A$3:$AE$998,20,FALSE)</f>
        <v>#DIV/0!</v>
      </c>
      <c r="L211" s="57" t="e">
        <f>VLOOKUP($M211,CornerStats!$A$3:$AE$998,21,FALSE)</f>
        <v>#DIV/0!</v>
      </c>
      <c r="M211" s="53" t="str">
        <f>Fixtures!A207</f>
        <v>Sporting Gijón</v>
      </c>
      <c r="N211" s="54">
        <f>Fixtures!D207</f>
        <v>43492</v>
      </c>
      <c r="O211" s="53" t="str">
        <f>Fixtures!B207</f>
        <v>Deportivo La Coruña</v>
      </c>
      <c r="P211" s="51">
        <f>VLOOKUP($O211,CornerStats!$A$3:$AE$998,5,FALSE)</f>
        <v>0</v>
      </c>
      <c r="Q211" s="51">
        <f>VLOOKUP($O211,CornerStats!$A$3:$AE$998,7,FALSE)</f>
        <v>0</v>
      </c>
      <c r="R211" s="51">
        <f>VLOOKUP($O211,CornerStats!$A$3:$AE$998,8,FALSE)</f>
        <v>0</v>
      </c>
      <c r="S211" s="51">
        <f>VLOOKUP($O211,CornerStats!$A$3:$AE$998,10,FALSE)</f>
        <v>0</v>
      </c>
      <c r="T211" s="60">
        <f>VLOOKUP($O211,CornerStats!$A$3:$AE$998,11,FALSE)</f>
        <v>0</v>
      </c>
      <c r="U211" s="60">
        <f>VLOOKUP($O211,CornerStats!$A$3:$AE$998,13,FALSE)</f>
        <v>0</v>
      </c>
      <c r="V211" s="57">
        <f>VLOOKUP($O211,CornerStats!$A$3:$AE$998,14,FALSE)</f>
        <v>0</v>
      </c>
      <c r="W211" s="57">
        <f>VLOOKUP($O211,CornerStats!$A$3:$AE$998,16,FALSE)</f>
        <v>0</v>
      </c>
      <c r="X211" s="57">
        <f>VLOOKUP($O211,CornerStats!$A$3:$AE$998,17,FALSE)</f>
        <v>0</v>
      </c>
      <c r="Y211" s="57">
        <f>VLOOKUP($O211,CornerStats!$A$3:$AE$998,19,FALSE)</f>
        <v>0</v>
      </c>
      <c r="Z211" s="57">
        <f>VLOOKUP($O211,CornerStats!$A$3:$AE$998,20,FALSE)</f>
        <v>0</v>
      </c>
      <c r="AA211" s="57">
        <f>VLOOKUP($O211,CornerStats!$A$3:$AE$998,22,FALSE)</f>
        <v>0</v>
      </c>
    </row>
    <row r="212" spans="1:27" hidden="1" x14ac:dyDescent="0.3">
      <c r="A212" s="51" t="e">
        <f>VLOOKUP($M212,CornerStats!$A$3:$AE$998,5,FALSE)</f>
        <v>#DIV/0!</v>
      </c>
      <c r="B212" s="51" t="e">
        <f>VLOOKUP($M212,CornerStats!$A$3:$AE$998,6,FALSE)</f>
        <v>#DIV/0!</v>
      </c>
      <c r="C212" s="51" t="e">
        <f>VLOOKUP($M212,CornerStats!$A$3:$AE$998,8,FALSE)</f>
        <v>#DIV/0!</v>
      </c>
      <c r="D212" s="51" t="e">
        <f>VLOOKUP($M212,CornerStats!$A$3:$AE$998,9,FALSE)</f>
        <v>#DIV/0!</v>
      </c>
      <c r="E212" s="60" t="e">
        <f>VLOOKUP($M212,CornerStats!$A$3:$AE$998,11,FALSE)</f>
        <v>#DIV/0!</v>
      </c>
      <c r="F212" s="60" t="e">
        <f>VLOOKUP($M212,CornerStats!$A$3:$AE$998,12,FALSE)</f>
        <v>#DIV/0!</v>
      </c>
      <c r="G212" s="57" t="e">
        <f>VLOOKUP($M212,CornerStats!$A$3:$AE$998,14,FALSE)</f>
        <v>#DIV/0!</v>
      </c>
      <c r="H212" s="57" t="e">
        <f>VLOOKUP($M212,CornerStats!$A$3:$AE$998,15,FALSE)</f>
        <v>#DIV/0!</v>
      </c>
      <c r="I212" s="57" t="e">
        <f>VLOOKUP($M212,CornerStats!$A$3:$AE$998,17,FALSE)</f>
        <v>#DIV/0!</v>
      </c>
      <c r="J212" s="57" t="e">
        <f>VLOOKUP($M212,CornerStats!$A$3:$AE$998,18,FALSE)</f>
        <v>#DIV/0!</v>
      </c>
      <c r="K212" s="57" t="e">
        <f>VLOOKUP($M212,CornerStats!$A$3:$AE$998,20,FALSE)</f>
        <v>#DIV/0!</v>
      </c>
      <c r="L212" s="57" t="e">
        <f>VLOOKUP($M212,CornerStats!$A$3:$AE$998,21,FALSE)</f>
        <v>#DIV/0!</v>
      </c>
      <c r="M212" s="53" t="str">
        <f>Fixtures!A208</f>
        <v>Granada</v>
      </c>
      <c r="N212" s="54">
        <f>Fixtures!D208</f>
        <v>43492</v>
      </c>
      <c r="O212" s="53" t="str">
        <f>Fixtures!B208</f>
        <v>Extremadura UD</v>
      </c>
      <c r="P212" s="51" t="e">
        <f>VLOOKUP($O212,CornerStats!$A$3:$AE$998,5,FALSE)</f>
        <v>#DIV/0!</v>
      </c>
      <c r="Q212" s="51" t="e">
        <f>VLOOKUP($O212,CornerStats!$A$3:$AE$998,7,FALSE)</f>
        <v>#DIV/0!</v>
      </c>
      <c r="R212" s="51" t="e">
        <f>VLOOKUP($O212,CornerStats!$A$3:$AE$998,8,FALSE)</f>
        <v>#DIV/0!</v>
      </c>
      <c r="S212" s="51" t="e">
        <f>VLOOKUP($O212,CornerStats!$A$3:$AE$998,10,FALSE)</f>
        <v>#DIV/0!</v>
      </c>
      <c r="T212" s="60" t="e">
        <f>VLOOKUP($O212,CornerStats!$A$3:$AE$998,11,FALSE)</f>
        <v>#DIV/0!</v>
      </c>
      <c r="U212" s="60" t="e">
        <f>VLOOKUP($O212,CornerStats!$A$3:$AE$998,13,FALSE)</f>
        <v>#DIV/0!</v>
      </c>
      <c r="V212" s="57" t="e">
        <f>VLOOKUP($O212,CornerStats!$A$3:$AE$998,14,FALSE)</f>
        <v>#DIV/0!</v>
      </c>
      <c r="W212" s="57" t="e">
        <f>VLOOKUP($O212,CornerStats!$A$3:$AE$998,16,FALSE)</f>
        <v>#DIV/0!</v>
      </c>
      <c r="X212" s="57" t="e">
        <f>VLOOKUP($O212,CornerStats!$A$3:$AE$998,17,FALSE)</f>
        <v>#DIV/0!</v>
      </c>
      <c r="Y212" s="57" t="e">
        <f>VLOOKUP($O212,CornerStats!$A$3:$AE$998,19,FALSE)</f>
        <v>#DIV/0!</v>
      </c>
      <c r="Z212" s="57" t="e">
        <f>VLOOKUP($O212,CornerStats!$A$3:$AE$998,20,FALSE)</f>
        <v>#DIV/0!</v>
      </c>
      <c r="AA212" s="57" t="e">
        <f>VLOOKUP($O212,CornerStats!$A$3:$AE$998,22,FALSE)</f>
        <v>#DIV/0!</v>
      </c>
    </row>
    <row r="213" spans="1:27" hidden="1" x14ac:dyDescent="0.3">
      <c r="A213" s="51" t="e">
        <f>VLOOKUP($M213,CornerStats!$A$3:$AE$998,5,FALSE)</f>
        <v>#DIV/0!</v>
      </c>
      <c r="B213" s="51" t="e">
        <f>VLOOKUP($M213,CornerStats!$A$3:$AE$998,6,FALSE)</f>
        <v>#DIV/0!</v>
      </c>
      <c r="C213" s="51" t="e">
        <f>VLOOKUP($M213,CornerStats!$A$3:$AE$998,8,FALSE)</f>
        <v>#DIV/0!</v>
      </c>
      <c r="D213" s="51" t="e">
        <f>VLOOKUP($M213,CornerStats!$A$3:$AE$998,9,FALSE)</f>
        <v>#DIV/0!</v>
      </c>
      <c r="E213" s="60" t="e">
        <f>VLOOKUP($M213,CornerStats!$A$3:$AE$998,11,FALSE)</f>
        <v>#DIV/0!</v>
      </c>
      <c r="F213" s="60" t="e">
        <f>VLOOKUP($M213,CornerStats!$A$3:$AE$998,12,FALSE)</f>
        <v>#DIV/0!</v>
      </c>
      <c r="G213" s="57" t="e">
        <f>VLOOKUP($M213,CornerStats!$A$3:$AE$998,14,FALSE)</f>
        <v>#DIV/0!</v>
      </c>
      <c r="H213" s="57" t="e">
        <f>VLOOKUP($M213,CornerStats!$A$3:$AE$998,15,FALSE)</f>
        <v>#DIV/0!</v>
      </c>
      <c r="I213" s="57" t="e">
        <f>VLOOKUP($M213,CornerStats!$A$3:$AE$998,17,FALSE)</f>
        <v>#DIV/0!</v>
      </c>
      <c r="J213" s="57" t="e">
        <f>VLOOKUP($M213,CornerStats!$A$3:$AE$998,18,FALSE)</f>
        <v>#DIV/0!</v>
      </c>
      <c r="K213" s="57" t="e">
        <f>VLOOKUP($M213,CornerStats!$A$3:$AE$998,20,FALSE)</f>
        <v>#DIV/0!</v>
      </c>
      <c r="L213" s="57" t="e">
        <f>VLOOKUP($M213,CornerStats!$A$3:$AE$998,21,FALSE)</f>
        <v>#DIV/0!</v>
      </c>
      <c r="M213" s="53" t="str">
        <f>Fixtures!A209</f>
        <v>Gimnàstic Tarragona</v>
      </c>
      <c r="N213" s="54">
        <f>Fixtures!D209</f>
        <v>43492</v>
      </c>
      <c r="O213" s="53" t="str">
        <f>Fixtures!B209</f>
        <v>Las Palmas</v>
      </c>
      <c r="P213" s="51" t="e">
        <f>VLOOKUP($O213,CornerStats!$A$3:$AE$998,5,FALSE)</f>
        <v>#DIV/0!</v>
      </c>
      <c r="Q213" s="51" t="e">
        <f>VLOOKUP($O213,CornerStats!$A$3:$AE$998,7,FALSE)</f>
        <v>#DIV/0!</v>
      </c>
      <c r="R213" s="51" t="e">
        <f>VLOOKUP($O213,CornerStats!$A$3:$AE$998,8,FALSE)</f>
        <v>#DIV/0!</v>
      </c>
      <c r="S213" s="51" t="e">
        <f>VLOOKUP($O213,CornerStats!$A$3:$AE$998,10,FALSE)</f>
        <v>#DIV/0!</v>
      </c>
      <c r="T213" s="60" t="e">
        <f>VLOOKUP($O213,CornerStats!$A$3:$AE$998,11,FALSE)</f>
        <v>#DIV/0!</v>
      </c>
      <c r="U213" s="60" t="e">
        <f>VLOOKUP($O213,CornerStats!$A$3:$AE$998,13,FALSE)</f>
        <v>#DIV/0!</v>
      </c>
      <c r="V213" s="57" t="e">
        <f>VLOOKUP($O213,CornerStats!$A$3:$AE$998,14,FALSE)</f>
        <v>#DIV/0!</v>
      </c>
      <c r="W213" s="57" t="e">
        <f>VLOOKUP($O213,CornerStats!$A$3:$AE$998,16,FALSE)</f>
        <v>#DIV/0!</v>
      </c>
      <c r="X213" s="57" t="e">
        <f>VLOOKUP($O213,CornerStats!$A$3:$AE$998,17,FALSE)</f>
        <v>#DIV/0!</v>
      </c>
      <c r="Y213" s="57" t="e">
        <f>VLOOKUP($O213,CornerStats!$A$3:$AE$998,19,FALSE)</f>
        <v>#DIV/0!</v>
      </c>
      <c r="Z213" s="57" t="e">
        <f>VLOOKUP($O213,CornerStats!$A$3:$AE$998,20,FALSE)</f>
        <v>#DIV/0!</v>
      </c>
      <c r="AA213" s="57" t="e">
        <f>VLOOKUP($O213,CornerStats!$A$3:$AE$998,22,FALSE)</f>
        <v>#DIV/0!</v>
      </c>
    </row>
    <row r="214" spans="1:27" hidden="1" x14ac:dyDescent="0.3">
      <c r="A214" s="51" t="e">
        <f>VLOOKUP($M214,CornerStats!$A$3:$AE$998,5,FALSE)</f>
        <v>#DIV/0!</v>
      </c>
      <c r="B214" s="51" t="e">
        <f>VLOOKUP($M214,CornerStats!$A$3:$AE$998,6,FALSE)</f>
        <v>#DIV/0!</v>
      </c>
      <c r="C214" s="51" t="e">
        <f>VLOOKUP($M214,CornerStats!$A$3:$AE$998,8,FALSE)</f>
        <v>#DIV/0!</v>
      </c>
      <c r="D214" s="51" t="e">
        <f>VLOOKUP($M214,CornerStats!$A$3:$AE$998,9,FALSE)</f>
        <v>#DIV/0!</v>
      </c>
      <c r="E214" s="60" t="e">
        <f>VLOOKUP($M214,CornerStats!$A$3:$AE$998,11,FALSE)</f>
        <v>#DIV/0!</v>
      </c>
      <c r="F214" s="60" t="e">
        <f>VLOOKUP($M214,CornerStats!$A$3:$AE$998,12,FALSE)</f>
        <v>#DIV/0!</v>
      </c>
      <c r="G214" s="57" t="e">
        <f>VLOOKUP($M214,CornerStats!$A$3:$AE$998,14,FALSE)</f>
        <v>#DIV/0!</v>
      </c>
      <c r="H214" s="57" t="e">
        <f>VLOOKUP($M214,CornerStats!$A$3:$AE$998,15,FALSE)</f>
        <v>#DIV/0!</v>
      </c>
      <c r="I214" s="57" t="e">
        <f>VLOOKUP($M214,CornerStats!$A$3:$AE$998,17,FALSE)</f>
        <v>#DIV/0!</v>
      </c>
      <c r="J214" s="57" t="e">
        <f>VLOOKUP($M214,CornerStats!$A$3:$AE$998,18,FALSE)</f>
        <v>#DIV/0!</v>
      </c>
      <c r="K214" s="57" t="e">
        <f>VLOOKUP($M214,CornerStats!$A$3:$AE$998,20,FALSE)</f>
        <v>#DIV/0!</v>
      </c>
      <c r="L214" s="57" t="e">
        <f>VLOOKUP($M214,CornerStats!$A$3:$AE$998,21,FALSE)</f>
        <v>#DIV/0!</v>
      </c>
      <c r="M214" s="53" t="str">
        <f>Fixtures!A210</f>
        <v>St. Mirren</v>
      </c>
      <c r="N214" s="54">
        <f>Fixtures!D210</f>
        <v>43492</v>
      </c>
      <c r="O214" s="53" t="str">
        <f>Fixtures!B210</f>
        <v>Hibernian</v>
      </c>
      <c r="P214" s="51" t="e">
        <f>VLOOKUP($O214,CornerStats!$A$3:$AE$998,5,FALSE)</f>
        <v>#DIV/0!</v>
      </c>
      <c r="Q214" s="51" t="e">
        <f>VLOOKUP($O214,CornerStats!$A$3:$AE$998,7,FALSE)</f>
        <v>#DIV/0!</v>
      </c>
      <c r="R214" s="51" t="e">
        <f>VLOOKUP($O214,CornerStats!$A$3:$AE$998,8,FALSE)</f>
        <v>#DIV/0!</v>
      </c>
      <c r="S214" s="51" t="e">
        <f>VLOOKUP($O214,CornerStats!$A$3:$AE$998,10,FALSE)</f>
        <v>#DIV/0!</v>
      </c>
      <c r="T214" s="60" t="e">
        <f>VLOOKUP($O214,CornerStats!$A$3:$AE$998,11,FALSE)</f>
        <v>#DIV/0!</v>
      </c>
      <c r="U214" s="60" t="e">
        <f>VLOOKUP($O214,CornerStats!$A$3:$AE$998,13,FALSE)</f>
        <v>#DIV/0!</v>
      </c>
      <c r="V214" s="57" t="e">
        <f>VLOOKUP($O214,CornerStats!$A$3:$AE$998,14,FALSE)</f>
        <v>#DIV/0!</v>
      </c>
      <c r="W214" s="57" t="e">
        <f>VLOOKUP($O214,CornerStats!$A$3:$AE$998,16,FALSE)</f>
        <v>#DIV/0!</v>
      </c>
      <c r="X214" s="57" t="e">
        <f>VLOOKUP($O214,CornerStats!$A$3:$AE$998,17,FALSE)</f>
        <v>#DIV/0!</v>
      </c>
      <c r="Y214" s="57" t="e">
        <f>VLOOKUP($O214,CornerStats!$A$3:$AE$998,19,FALSE)</f>
        <v>#DIV/0!</v>
      </c>
      <c r="Z214" s="57" t="e">
        <f>VLOOKUP($O214,CornerStats!$A$3:$AE$998,20,FALSE)</f>
        <v>#DIV/0!</v>
      </c>
      <c r="AA214" s="57" t="e">
        <f>VLOOKUP($O214,CornerStats!$A$3:$AE$998,22,FALSE)</f>
        <v>#DIV/0!</v>
      </c>
    </row>
    <row r="215" spans="1:27" hidden="1" x14ac:dyDescent="0.3">
      <c r="A215" s="51" t="e">
        <f>VLOOKUP($M215,CornerStats!$A$3:$AE$998,5,FALSE)</f>
        <v>#DIV/0!</v>
      </c>
      <c r="B215" s="51" t="e">
        <f>VLOOKUP($M215,CornerStats!$A$3:$AE$998,6,FALSE)</f>
        <v>#DIV/0!</v>
      </c>
      <c r="C215" s="51" t="e">
        <f>VLOOKUP($M215,CornerStats!$A$3:$AE$998,8,FALSE)</f>
        <v>#DIV/0!</v>
      </c>
      <c r="D215" s="51" t="e">
        <f>VLOOKUP($M215,CornerStats!$A$3:$AE$998,9,FALSE)</f>
        <v>#DIV/0!</v>
      </c>
      <c r="E215" s="60" t="e">
        <f>VLOOKUP($M215,CornerStats!$A$3:$AE$998,11,FALSE)</f>
        <v>#DIV/0!</v>
      </c>
      <c r="F215" s="60" t="e">
        <f>VLOOKUP($M215,CornerStats!$A$3:$AE$998,12,FALSE)</f>
        <v>#DIV/0!</v>
      </c>
      <c r="G215" s="57" t="e">
        <f>VLOOKUP($M215,CornerStats!$A$3:$AE$998,14,FALSE)</f>
        <v>#DIV/0!</v>
      </c>
      <c r="H215" s="57" t="e">
        <f>VLOOKUP($M215,CornerStats!$A$3:$AE$998,15,FALSE)</f>
        <v>#DIV/0!</v>
      </c>
      <c r="I215" s="57" t="e">
        <f>VLOOKUP($M215,CornerStats!$A$3:$AE$998,17,FALSE)</f>
        <v>#DIV/0!</v>
      </c>
      <c r="J215" s="57" t="e">
        <f>VLOOKUP($M215,CornerStats!$A$3:$AE$998,18,FALSE)</f>
        <v>#DIV/0!</v>
      </c>
      <c r="K215" s="57" t="e">
        <f>VLOOKUP($M215,CornerStats!$A$3:$AE$998,20,FALSE)</f>
        <v>#DIV/0!</v>
      </c>
      <c r="L215" s="57" t="e">
        <f>VLOOKUP($M215,CornerStats!$A$3:$AE$998,21,FALSE)</f>
        <v>#DIV/0!</v>
      </c>
      <c r="M215" s="53" t="str">
        <f>Fixtures!A211</f>
        <v>Livingston</v>
      </c>
      <c r="N215" s="54">
        <f>Fixtures!D211</f>
        <v>43492</v>
      </c>
      <c r="O215" s="53" t="str">
        <f>Fixtures!B211</f>
        <v>Rangers</v>
      </c>
      <c r="P215" s="51" t="e">
        <f>VLOOKUP($O215,CornerStats!$A$3:$AE$998,5,FALSE)</f>
        <v>#DIV/0!</v>
      </c>
      <c r="Q215" s="51" t="e">
        <f>VLOOKUP($O215,CornerStats!$A$3:$AE$998,7,FALSE)</f>
        <v>#DIV/0!</v>
      </c>
      <c r="R215" s="51" t="e">
        <f>VLOOKUP($O215,CornerStats!$A$3:$AE$998,8,FALSE)</f>
        <v>#DIV/0!</v>
      </c>
      <c r="S215" s="51" t="e">
        <f>VLOOKUP($O215,CornerStats!$A$3:$AE$998,10,FALSE)</f>
        <v>#DIV/0!</v>
      </c>
      <c r="T215" s="60" t="e">
        <f>VLOOKUP($O215,CornerStats!$A$3:$AE$998,11,FALSE)</f>
        <v>#DIV/0!</v>
      </c>
      <c r="U215" s="60" t="e">
        <f>VLOOKUP($O215,CornerStats!$A$3:$AE$998,13,FALSE)</f>
        <v>#DIV/0!</v>
      </c>
      <c r="V215" s="57" t="e">
        <f>VLOOKUP($O215,CornerStats!$A$3:$AE$998,14,FALSE)</f>
        <v>#DIV/0!</v>
      </c>
      <c r="W215" s="57" t="e">
        <f>VLOOKUP($O215,CornerStats!$A$3:$AE$998,16,FALSE)</f>
        <v>#DIV/0!</v>
      </c>
      <c r="X215" s="57" t="e">
        <f>VLOOKUP($O215,CornerStats!$A$3:$AE$998,17,FALSE)</f>
        <v>#DIV/0!</v>
      </c>
      <c r="Y215" s="57" t="e">
        <f>VLOOKUP($O215,CornerStats!$A$3:$AE$998,19,FALSE)</f>
        <v>#DIV/0!</v>
      </c>
      <c r="Z215" s="57" t="e">
        <f>VLOOKUP($O215,CornerStats!$A$3:$AE$998,20,FALSE)</f>
        <v>#DIV/0!</v>
      </c>
      <c r="AA215" s="57" t="e">
        <f>VLOOKUP($O215,CornerStats!$A$3:$AE$998,22,FALSE)</f>
        <v>#DIV/0!</v>
      </c>
    </row>
    <row r="216" spans="1:27" hidden="1" x14ac:dyDescent="0.3">
      <c r="A216" s="51" t="e">
        <f>VLOOKUP($M216,CornerStats!$A$3:$AE$998,5,FALSE)</f>
        <v>#DIV/0!</v>
      </c>
      <c r="B216" s="51" t="e">
        <f>VLOOKUP($M216,CornerStats!$A$3:$AE$998,6,FALSE)</f>
        <v>#DIV/0!</v>
      </c>
      <c r="C216" s="51" t="e">
        <f>VLOOKUP($M216,CornerStats!$A$3:$AE$998,8,FALSE)</f>
        <v>#DIV/0!</v>
      </c>
      <c r="D216" s="51" t="e">
        <f>VLOOKUP($M216,CornerStats!$A$3:$AE$998,9,FALSE)</f>
        <v>#DIV/0!</v>
      </c>
      <c r="E216" s="60" t="e">
        <f>VLOOKUP($M216,CornerStats!$A$3:$AE$998,11,FALSE)</f>
        <v>#DIV/0!</v>
      </c>
      <c r="F216" s="60" t="e">
        <f>VLOOKUP($M216,CornerStats!$A$3:$AE$998,12,FALSE)</f>
        <v>#DIV/0!</v>
      </c>
      <c r="G216" s="57" t="e">
        <f>VLOOKUP($M216,CornerStats!$A$3:$AE$998,14,FALSE)</f>
        <v>#DIV/0!</v>
      </c>
      <c r="H216" s="57" t="e">
        <f>VLOOKUP($M216,CornerStats!$A$3:$AE$998,15,FALSE)</f>
        <v>#DIV/0!</v>
      </c>
      <c r="I216" s="57" t="e">
        <f>VLOOKUP($M216,CornerStats!$A$3:$AE$998,17,FALSE)</f>
        <v>#DIV/0!</v>
      </c>
      <c r="J216" s="57" t="e">
        <f>VLOOKUP($M216,CornerStats!$A$3:$AE$998,18,FALSE)</f>
        <v>#DIV/0!</v>
      </c>
      <c r="K216" s="57" t="e">
        <f>VLOOKUP($M216,CornerStats!$A$3:$AE$998,20,FALSE)</f>
        <v>#DIV/0!</v>
      </c>
      <c r="L216" s="57" t="e">
        <f>VLOOKUP($M216,CornerStats!$A$3:$AE$998,21,FALSE)</f>
        <v>#DIV/0!</v>
      </c>
      <c r="M216" s="53" t="str">
        <f>Fixtures!A212</f>
        <v>Perth Glory</v>
      </c>
      <c r="N216" s="54">
        <f>Fixtures!D212</f>
        <v>43492</v>
      </c>
      <c r="O216" s="53" t="str">
        <f>Fixtures!B212</f>
        <v>Newcastle Jets</v>
      </c>
      <c r="P216" s="51" t="e">
        <f>VLOOKUP($O216,CornerStats!$A$3:$AE$998,5,FALSE)</f>
        <v>#DIV/0!</v>
      </c>
      <c r="Q216" s="51" t="e">
        <f>VLOOKUP($O216,CornerStats!$A$3:$AE$998,7,FALSE)</f>
        <v>#DIV/0!</v>
      </c>
      <c r="R216" s="51" t="e">
        <f>VLOOKUP($O216,CornerStats!$A$3:$AE$998,8,FALSE)</f>
        <v>#DIV/0!</v>
      </c>
      <c r="S216" s="51" t="e">
        <f>VLOOKUP($O216,CornerStats!$A$3:$AE$998,10,FALSE)</f>
        <v>#DIV/0!</v>
      </c>
      <c r="T216" s="60" t="e">
        <f>VLOOKUP($O216,CornerStats!$A$3:$AE$998,11,FALSE)</f>
        <v>#DIV/0!</v>
      </c>
      <c r="U216" s="60" t="e">
        <f>VLOOKUP($O216,CornerStats!$A$3:$AE$998,13,FALSE)</f>
        <v>#DIV/0!</v>
      </c>
      <c r="V216" s="57" t="e">
        <f>VLOOKUP($O216,CornerStats!$A$3:$AE$998,14,FALSE)</f>
        <v>#DIV/0!</v>
      </c>
      <c r="W216" s="57" t="e">
        <f>VLOOKUP($O216,CornerStats!$A$3:$AE$998,16,FALSE)</f>
        <v>#DIV/0!</v>
      </c>
      <c r="X216" s="57" t="e">
        <f>VLOOKUP($O216,CornerStats!$A$3:$AE$998,17,FALSE)</f>
        <v>#DIV/0!</v>
      </c>
      <c r="Y216" s="57" t="e">
        <f>VLOOKUP($O216,CornerStats!$A$3:$AE$998,19,FALSE)</f>
        <v>#DIV/0!</v>
      </c>
      <c r="Z216" s="57" t="e">
        <f>VLOOKUP($O216,CornerStats!$A$3:$AE$998,20,FALSE)</f>
        <v>#DIV/0!</v>
      </c>
      <c r="AA216" s="57" t="e">
        <f>VLOOKUP($O216,CornerStats!$A$3:$AE$998,22,FALSE)</f>
        <v>#DIV/0!</v>
      </c>
    </row>
    <row r="217" spans="1:27" hidden="1" x14ac:dyDescent="0.3">
      <c r="A217" s="51" t="e">
        <f>VLOOKUP($M217,CornerStats!$A$3:$AE$998,5,FALSE)</f>
        <v>#DIV/0!</v>
      </c>
      <c r="B217" s="51" t="e">
        <f>VLOOKUP($M217,CornerStats!$A$3:$AE$998,6,FALSE)</f>
        <v>#DIV/0!</v>
      </c>
      <c r="C217" s="51" t="e">
        <f>VLOOKUP($M217,CornerStats!$A$3:$AE$998,8,FALSE)</f>
        <v>#DIV/0!</v>
      </c>
      <c r="D217" s="51" t="e">
        <f>VLOOKUP($M217,CornerStats!$A$3:$AE$998,9,FALSE)</f>
        <v>#DIV/0!</v>
      </c>
      <c r="E217" s="60" t="e">
        <f>VLOOKUP($M217,CornerStats!$A$3:$AE$998,11,FALSE)</f>
        <v>#DIV/0!</v>
      </c>
      <c r="F217" s="60" t="e">
        <f>VLOOKUP($M217,CornerStats!$A$3:$AE$998,12,FALSE)</f>
        <v>#DIV/0!</v>
      </c>
      <c r="G217" s="57" t="e">
        <f>VLOOKUP($M217,CornerStats!$A$3:$AE$998,14,FALSE)</f>
        <v>#DIV/0!</v>
      </c>
      <c r="H217" s="57" t="e">
        <f>VLOOKUP($M217,CornerStats!$A$3:$AE$998,15,FALSE)</f>
        <v>#DIV/0!</v>
      </c>
      <c r="I217" s="57" t="e">
        <f>VLOOKUP($M217,CornerStats!$A$3:$AE$998,17,FALSE)</f>
        <v>#DIV/0!</v>
      </c>
      <c r="J217" s="57" t="e">
        <f>VLOOKUP($M217,CornerStats!$A$3:$AE$998,18,FALSE)</f>
        <v>#DIV/0!</v>
      </c>
      <c r="K217" s="57" t="e">
        <f>VLOOKUP($M217,CornerStats!$A$3:$AE$998,20,FALSE)</f>
        <v>#DIV/0!</v>
      </c>
      <c r="L217" s="57" t="e">
        <f>VLOOKUP($M217,CornerStats!$A$3:$AE$998,21,FALSE)</f>
        <v>#DIV/0!</v>
      </c>
      <c r="M217" s="53" t="str">
        <f>Fixtures!A213</f>
        <v>Adelaide United</v>
      </c>
      <c r="N217" s="54">
        <f>Fixtures!D213</f>
        <v>43492</v>
      </c>
      <c r="O217" s="53" t="str">
        <f>Fixtures!B213</f>
        <v>Central Coast Mariners</v>
      </c>
      <c r="P217" s="51" t="e">
        <f>VLOOKUP($O217,CornerStats!$A$3:$AE$998,5,FALSE)</f>
        <v>#DIV/0!</v>
      </c>
      <c r="Q217" s="51" t="e">
        <f>VLOOKUP($O217,CornerStats!$A$3:$AE$998,7,FALSE)</f>
        <v>#DIV/0!</v>
      </c>
      <c r="R217" s="51" t="e">
        <f>VLOOKUP($O217,CornerStats!$A$3:$AE$998,8,FALSE)</f>
        <v>#DIV/0!</v>
      </c>
      <c r="S217" s="51" t="e">
        <f>VLOOKUP($O217,CornerStats!$A$3:$AE$998,10,FALSE)</f>
        <v>#DIV/0!</v>
      </c>
      <c r="T217" s="60" t="e">
        <f>VLOOKUP($O217,CornerStats!$A$3:$AE$998,11,FALSE)</f>
        <v>#DIV/0!</v>
      </c>
      <c r="U217" s="60" t="e">
        <f>VLOOKUP($O217,CornerStats!$A$3:$AE$998,13,FALSE)</f>
        <v>#DIV/0!</v>
      </c>
      <c r="V217" s="57" t="e">
        <f>VLOOKUP($O217,CornerStats!$A$3:$AE$998,14,FALSE)</f>
        <v>#DIV/0!</v>
      </c>
      <c r="W217" s="57" t="e">
        <f>VLOOKUP($O217,CornerStats!$A$3:$AE$998,16,FALSE)</f>
        <v>#DIV/0!</v>
      </c>
      <c r="X217" s="57" t="e">
        <f>VLOOKUP($O217,CornerStats!$A$3:$AE$998,17,FALSE)</f>
        <v>#DIV/0!</v>
      </c>
      <c r="Y217" s="57" t="e">
        <f>VLOOKUP($O217,CornerStats!$A$3:$AE$998,19,FALSE)</f>
        <v>#DIV/0!</v>
      </c>
      <c r="Z217" s="57" t="e">
        <f>VLOOKUP($O217,CornerStats!$A$3:$AE$998,20,FALSE)</f>
        <v>#DIV/0!</v>
      </c>
      <c r="AA217" s="57" t="e">
        <f>VLOOKUP($O217,CornerStats!$A$3:$AE$998,22,FALSE)</f>
        <v>#DIV/0!</v>
      </c>
    </row>
    <row r="218" spans="1:27" hidden="1" x14ac:dyDescent="0.3">
      <c r="A218" s="51" t="e">
        <f>VLOOKUP($M218,CornerStats!$A$3:$AE$998,5,FALSE)</f>
        <v>#N/A</v>
      </c>
      <c r="B218" s="51" t="e">
        <f>VLOOKUP($M218,CornerStats!$A$3:$AE$998,6,FALSE)</f>
        <v>#N/A</v>
      </c>
      <c r="C218" s="51" t="e">
        <f>VLOOKUP($M218,CornerStats!$A$3:$AE$998,8,FALSE)</f>
        <v>#N/A</v>
      </c>
      <c r="D218" s="51" t="e">
        <f>VLOOKUP($M218,CornerStats!$A$3:$AE$998,9,FALSE)</f>
        <v>#N/A</v>
      </c>
      <c r="E218" s="60" t="e">
        <f>VLOOKUP($M218,CornerStats!$A$3:$AE$998,11,FALSE)</f>
        <v>#N/A</v>
      </c>
      <c r="F218" s="60" t="e">
        <f>VLOOKUP($M218,CornerStats!$A$3:$AE$998,12,FALSE)</f>
        <v>#N/A</v>
      </c>
      <c r="G218" s="57" t="e">
        <f>VLOOKUP($M218,CornerStats!$A$3:$AE$998,14,FALSE)</f>
        <v>#N/A</v>
      </c>
      <c r="H218" s="57" t="e">
        <f>VLOOKUP($M218,CornerStats!$A$3:$AE$998,15,FALSE)</f>
        <v>#N/A</v>
      </c>
      <c r="I218" s="57" t="e">
        <f>VLOOKUP($M218,CornerStats!$A$3:$AE$998,17,FALSE)</f>
        <v>#N/A</v>
      </c>
      <c r="J218" s="57" t="e">
        <f>VLOOKUP($M218,CornerStats!$A$3:$AE$998,18,FALSE)</f>
        <v>#N/A</v>
      </c>
      <c r="K218" s="57" t="e">
        <f>VLOOKUP($M218,CornerStats!$A$3:$AE$998,20,FALSE)</f>
        <v>#N/A</v>
      </c>
      <c r="L218" s="57" t="e">
        <f>VLOOKUP($M218,CornerStats!$A$3:$AE$998,21,FALSE)</f>
        <v>#N/A</v>
      </c>
      <c r="M218" s="53" t="str">
        <f>Fixtures!A214</f>
        <v>Al Fateh</v>
      </c>
      <c r="N218" s="54">
        <f>Fixtures!D214</f>
        <v>43492</v>
      </c>
      <c r="O218" s="53" t="str">
        <f>Fixtures!B214</f>
        <v>Al Quadisiya</v>
      </c>
      <c r="P218" s="51" t="e">
        <f>VLOOKUP($O218,CornerStats!$A$3:$AE$998,5,FALSE)</f>
        <v>#N/A</v>
      </c>
      <c r="Q218" s="51" t="e">
        <f>VLOOKUP($O218,CornerStats!$A$3:$AE$998,7,FALSE)</f>
        <v>#N/A</v>
      </c>
      <c r="R218" s="51" t="e">
        <f>VLOOKUP($O218,CornerStats!$A$3:$AE$998,8,FALSE)</f>
        <v>#N/A</v>
      </c>
      <c r="S218" s="51" t="e">
        <f>VLOOKUP($O218,CornerStats!$A$3:$AE$998,10,FALSE)</f>
        <v>#N/A</v>
      </c>
      <c r="T218" s="60" t="e">
        <f>VLOOKUP($O218,CornerStats!$A$3:$AE$998,11,FALSE)</f>
        <v>#N/A</v>
      </c>
      <c r="U218" s="60" t="e">
        <f>VLOOKUP($O218,CornerStats!$A$3:$AE$998,13,FALSE)</f>
        <v>#N/A</v>
      </c>
      <c r="V218" s="57" t="e">
        <f>VLOOKUP($O218,CornerStats!$A$3:$AE$998,14,FALSE)</f>
        <v>#N/A</v>
      </c>
      <c r="W218" s="57" t="e">
        <f>VLOOKUP($O218,CornerStats!$A$3:$AE$998,16,FALSE)</f>
        <v>#N/A</v>
      </c>
      <c r="X218" s="57" t="e">
        <f>VLOOKUP($O218,CornerStats!$A$3:$AE$998,17,FALSE)</f>
        <v>#N/A</v>
      </c>
      <c r="Y218" s="57" t="e">
        <f>VLOOKUP($O218,CornerStats!$A$3:$AE$998,19,FALSE)</f>
        <v>#N/A</v>
      </c>
      <c r="Z218" s="57" t="e">
        <f>VLOOKUP($O218,CornerStats!$A$3:$AE$998,20,FALSE)</f>
        <v>#N/A</v>
      </c>
      <c r="AA218" s="57" t="e">
        <f>VLOOKUP($O218,CornerStats!$A$3:$AE$998,22,FALSE)</f>
        <v>#N/A</v>
      </c>
    </row>
    <row r="219" spans="1:27" hidden="1" x14ac:dyDescent="0.3">
      <c r="A219" s="51" t="e">
        <f>VLOOKUP($M219,CornerStats!$A$3:$AE$998,5,FALSE)</f>
        <v>#N/A</v>
      </c>
      <c r="B219" s="51" t="e">
        <f>VLOOKUP($M219,CornerStats!$A$3:$AE$998,6,FALSE)</f>
        <v>#N/A</v>
      </c>
      <c r="C219" s="51" t="e">
        <f>VLOOKUP($M219,CornerStats!$A$3:$AE$998,8,FALSE)</f>
        <v>#N/A</v>
      </c>
      <c r="D219" s="51" t="e">
        <f>VLOOKUP($M219,CornerStats!$A$3:$AE$998,9,FALSE)</f>
        <v>#N/A</v>
      </c>
      <c r="E219" s="60" t="e">
        <f>VLOOKUP($M219,CornerStats!$A$3:$AE$998,11,FALSE)</f>
        <v>#N/A</v>
      </c>
      <c r="F219" s="60" t="e">
        <f>VLOOKUP($M219,CornerStats!$A$3:$AE$998,12,FALSE)</f>
        <v>#N/A</v>
      </c>
      <c r="G219" s="57" t="e">
        <f>VLOOKUP($M219,CornerStats!$A$3:$AE$998,14,FALSE)</f>
        <v>#N/A</v>
      </c>
      <c r="H219" s="57" t="e">
        <f>VLOOKUP($M219,CornerStats!$A$3:$AE$998,15,FALSE)</f>
        <v>#N/A</v>
      </c>
      <c r="I219" s="57" t="e">
        <f>VLOOKUP($M219,CornerStats!$A$3:$AE$998,17,FALSE)</f>
        <v>#N/A</v>
      </c>
      <c r="J219" s="57" t="e">
        <f>VLOOKUP($M219,CornerStats!$A$3:$AE$998,18,FALSE)</f>
        <v>#N/A</v>
      </c>
      <c r="K219" s="57" t="e">
        <f>VLOOKUP($M219,CornerStats!$A$3:$AE$998,20,FALSE)</f>
        <v>#N/A</v>
      </c>
      <c r="L219" s="57" t="e">
        <f>VLOOKUP($M219,CornerStats!$A$3:$AE$998,21,FALSE)</f>
        <v>#N/A</v>
      </c>
      <c r="M219" s="53" t="str">
        <f>Fixtures!A215</f>
        <v>Al Nassr</v>
      </c>
      <c r="N219" s="54">
        <f>Fixtures!D215</f>
        <v>43492</v>
      </c>
      <c r="O219" s="53" t="str">
        <f>Fixtures!B215</f>
        <v>Ohod</v>
      </c>
      <c r="P219" s="51" t="e">
        <f>VLOOKUP($O219,CornerStats!$A$3:$AE$998,5,FALSE)</f>
        <v>#N/A</v>
      </c>
      <c r="Q219" s="51" t="e">
        <f>VLOOKUP($O219,CornerStats!$A$3:$AE$998,7,FALSE)</f>
        <v>#N/A</v>
      </c>
      <c r="R219" s="51" t="e">
        <f>VLOOKUP($O219,CornerStats!$A$3:$AE$998,8,FALSE)</f>
        <v>#N/A</v>
      </c>
      <c r="S219" s="51" t="e">
        <f>VLOOKUP($O219,CornerStats!$A$3:$AE$998,10,FALSE)</f>
        <v>#N/A</v>
      </c>
      <c r="T219" s="60" t="e">
        <f>VLOOKUP($O219,CornerStats!$A$3:$AE$998,11,FALSE)</f>
        <v>#N/A</v>
      </c>
      <c r="U219" s="60" t="e">
        <f>VLOOKUP($O219,CornerStats!$A$3:$AE$998,13,FALSE)</f>
        <v>#N/A</v>
      </c>
      <c r="V219" s="57" t="e">
        <f>VLOOKUP($O219,CornerStats!$A$3:$AE$998,14,FALSE)</f>
        <v>#N/A</v>
      </c>
      <c r="W219" s="57" t="e">
        <f>VLOOKUP($O219,CornerStats!$A$3:$AE$998,16,FALSE)</f>
        <v>#N/A</v>
      </c>
      <c r="X219" s="57" t="e">
        <f>VLOOKUP($O219,CornerStats!$A$3:$AE$998,17,FALSE)</f>
        <v>#N/A</v>
      </c>
      <c r="Y219" s="57" t="e">
        <f>VLOOKUP($O219,CornerStats!$A$3:$AE$998,19,FALSE)</f>
        <v>#N/A</v>
      </c>
      <c r="Z219" s="57" t="e">
        <f>VLOOKUP($O219,CornerStats!$A$3:$AE$998,20,FALSE)</f>
        <v>#N/A</v>
      </c>
      <c r="AA219" s="57" t="e">
        <f>VLOOKUP($O219,CornerStats!$A$3:$AE$998,22,FALSE)</f>
        <v>#N/A</v>
      </c>
    </row>
    <row r="220" spans="1:27" hidden="1" x14ac:dyDescent="0.3">
      <c r="A220" s="51" t="e">
        <f>VLOOKUP($M220,CornerStats!$A$3:$AE$998,5,FALSE)</f>
        <v>#N/A</v>
      </c>
      <c r="B220" s="51" t="e">
        <f>VLOOKUP($M220,CornerStats!$A$3:$AE$998,6,FALSE)</f>
        <v>#N/A</v>
      </c>
      <c r="C220" s="51" t="e">
        <f>VLOOKUP($M220,CornerStats!$A$3:$AE$998,8,FALSE)</f>
        <v>#N/A</v>
      </c>
      <c r="D220" s="51" t="e">
        <f>VLOOKUP($M220,CornerStats!$A$3:$AE$998,9,FALSE)</f>
        <v>#N/A</v>
      </c>
      <c r="E220" s="60" t="e">
        <f>VLOOKUP($M220,CornerStats!$A$3:$AE$998,11,FALSE)</f>
        <v>#N/A</v>
      </c>
      <c r="F220" s="60" t="e">
        <f>VLOOKUP($M220,CornerStats!$A$3:$AE$998,12,FALSE)</f>
        <v>#N/A</v>
      </c>
      <c r="G220" s="57" t="e">
        <f>VLOOKUP($M220,CornerStats!$A$3:$AE$998,14,FALSE)</f>
        <v>#N/A</v>
      </c>
      <c r="H220" s="57" t="e">
        <f>VLOOKUP($M220,CornerStats!$A$3:$AE$998,15,FALSE)</f>
        <v>#N/A</v>
      </c>
      <c r="I220" s="57" t="e">
        <f>VLOOKUP($M220,CornerStats!$A$3:$AE$998,17,FALSE)</f>
        <v>#N/A</v>
      </c>
      <c r="J220" s="57" t="e">
        <f>VLOOKUP($M220,CornerStats!$A$3:$AE$998,18,FALSE)</f>
        <v>#N/A</v>
      </c>
      <c r="K220" s="57" t="e">
        <f>VLOOKUP($M220,CornerStats!$A$3:$AE$998,20,FALSE)</f>
        <v>#N/A</v>
      </c>
      <c r="L220" s="57" t="e">
        <f>VLOOKUP($M220,CornerStats!$A$3:$AE$998,21,FALSE)</f>
        <v>#N/A</v>
      </c>
      <c r="M220" s="53" t="str">
        <f>Fixtures!A216</f>
        <v>Al Feiha</v>
      </c>
      <c r="N220" s="54">
        <f>Fixtures!D216</f>
        <v>43492</v>
      </c>
      <c r="O220" s="53" t="str">
        <f>Fixtures!B216</f>
        <v>Al Hilal</v>
      </c>
      <c r="P220" s="51" t="e">
        <f>VLOOKUP($O220,CornerStats!$A$3:$AE$998,5,FALSE)</f>
        <v>#N/A</v>
      </c>
      <c r="Q220" s="51" t="e">
        <f>VLOOKUP($O220,CornerStats!$A$3:$AE$998,7,FALSE)</f>
        <v>#N/A</v>
      </c>
      <c r="R220" s="51" t="e">
        <f>VLOOKUP($O220,CornerStats!$A$3:$AE$998,8,FALSE)</f>
        <v>#N/A</v>
      </c>
      <c r="S220" s="51" t="e">
        <f>VLOOKUP($O220,CornerStats!$A$3:$AE$998,10,FALSE)</f>
        <v>#N/A</v>
      </c>
      <c r="T220" s="60" t="e">
        <f>VLOOKUP($O220,CornerStats!$A$3:$AE$998,11,FALSE)</f>
        <v>#N/A</v>
      </c>
      <c r="U220" s="60" t="e">
        <f>VLOOKUP($O220,CornerStats!$A$3:$AE$998,13,FALSE)</f>
        <v>#N/A</v>
      </c>
      <c r="V220" s="57" t="e">
        <f>VLOOKUP($O220,CornerStats!$A$3:$AE$998,14,FALSE)</f>
        <v>#N/A</v>
      </c>
      <c r="W220" s="57" t="e">
        <f>VLOOKUP($O220,CornerStats!$A$3:$AE$998,16,FALSE)</f>
        <v>#N/A</v>
      </c>
      <c r="X220" s="57" t="e">
        <f>VLOOKUP($O220,CornerStats!$A$3:$AE$998,17,FALSE)</f>
        <v>#N/A</v>
      </c>
      <c r="Y220" s="57" t="e">
        <f>VLOOKUP($O220,CornerStats!$A$3:$AE$998,19,FALSE)</f>
        <v>#N/A</v>
      </c>
      <c r="Z220" s="57" t="e">
        <f>VLOOKUP($O220,CornerStats!$A$3:$AE$998,20,FALSE)</f>
        <v>#N/A</v>
      </c>
      <c r="AA220" s="57" t="e">
        <f>VLOOKUP($O220,CornerStats!$A$3:$AE$998,22,FALSE)</f>
        <v>#N/A</v>
      </c>
    </row>
  </sheetData>
  <autoFilter ref="N1:N220" xr:uid="{937C29FC-BBFD-4319-8839-93854949E845}">
    <filterColumn colId="0">
      <filters>
        <dateGroupItem year="2019" month="1" day="15" dateTimeGrouping="day"/>
      </filters>
    </filterColumn>
  </autoFilter>
  <conditionalFormatting sqref="G1:L2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22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2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2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2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2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2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2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220 P1:P22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220 Q1:Q2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220 R1:R2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20 S1:S2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 E1:E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 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A13 G2:L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1048576 V1:AA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6D323-2D2A-449A-94B2-7E5EAC4C5BEB}">
  <dimension ref="A1:T42"/>
  <sheetViews>
    <sheetView workbookViewId="0">
      <selection activeCell="K1" sqref="K1"/>
    </sheetView>
  </sheetViews>
  <sheetFormatPr defaultRowHeight="13.8" x14ac:dyDescent="0.3"/>
  <cols>
    <col min="1" max="1" width="14.21875" style="24" bestFit="1" customWidth="1"/>
    <col min="2" max="4" width="4.44140625" style="24" bestFit="1" customWidth="1"/>
    <col min="5" max="5" width="14.21875" style="24" bestFit="1" customWidth="1"/>
    <col min="6" max="6" width="14.88671875" style="24" bestFit="1" customWidth="1"/>
    <col min="7" max="9" width="7.77734375" style="24" bestFit="1" customWidth="1"/>
    <col min="10" max="10" width="14.88671875" style="24" bestFit="1" customWidth="1"/>
    <col min="11" max="11" width="17.5546875" style="24" bestFit="1" customWidth="1"/>
    <col min="12" max="14" width="6.77734375" style="24" bestFit="1" customWidth="1"/>
    <col min="15" max="15" width="17.5546875" style="24" bestFit="1" customWidth="1"/>
    <col min="16" max="16" width="15.88671875" style="24" bestFit="1" customWidth="1"/>
    <col min="17" max="18" width="6.77734375" style="24" bestFit="1" customWidth="1"/>
    <col min="19" max="19" width="7.77734375" style="24" bestFit="1" customWidth="1"/>
    <col min="20" max="20" width="15.88671875" style="24" bestFit="1" customWidth="1"/>
    <col min="21" max="16384" width="8.88671875" style="24"/>
  </cols>
  <sheetData>
    <row r="1" spans="1:20" ht="15" thickTop="1" thickBot="1" x14ac:dyDescent="0.35">
      <c r="J1" s="45" t="s">
        <v>313</v>
      </c>
      <c r="K1" s="44" t="s">
        <v>299</v>
      </c>
    </row>
    <row r="2" spans="1:20" ht="15" thickTop="1" thickBot="1" x14ac:dyDescent="0.35">
      <c r="I2" s="41">
        <f>VLOOKUP($J$1,CornerStats!$A1:$AE$998,4,FALSE)</f>
        <v>19</v>
      </c>
      <c r="J2" s="42" t="s">
        <v>107</v>
      </c>
      <c r="K2" s="43" t="s">
        <v>107</v>
      </c>
      <c r="L2" s="42">
        <f>VLOOKUP($K$1,CornerStats!$A1:$AE$998,4,FALSE)</f>
        <v>20</v>
      </c>
    </row>
    <row r="3" spans="1:20" ht="14.4" thickTop="1" x14ac:dyDescent="0.3">
      <c r="A3" s="25" t="s">
        <v>26</v>
      </c>
      <c r="B3" s="26">
        <f>VLOOKUP($J$1,AvgGoalStats!$A$3:$AE$998,5,FALSE)</f>
        <v>2.3157894736842106</v>
      </c>
      <c r="C3" s="26">
        <f>AVERAGE(B3,D3)</f>
        <v>2.2328947368421055</v>
      </c>
      <c r="D3" s="26">
        <f>VLOOKUP($K$1,AvgGoalStats!$A$3:$AE$998,5,FALSE)</f>
        <v>2.15</v>
      </c>
      <c r="E3" s="27" t="s">
        <v>26</v>
      </c>
      <c r="F3" s="25" t="s">
        <v>39</v>
      </c>
      <c r="G3" s="28">
        <f>VLOOKUP($J$1,PercentGoalStats!$A$3:$AE$998,5,FALSE)</f>
        <v>0.84210526315789469</v>
      </c>
      <c r="H3" s="28">
        <f>AVERAGE(G3,I3)</f>
        <v>0.89605263157894732</v>
      </c>
      <c r="I3" s="28">
        <f>VLOOKUP($K$1,PercentGoalStats!$A$3:$AE$998,5,FALSE)</f>
        <v>0.95</v>
      </c>
      <c r="J3" s="29" t="s">
        <v>39</v>
      </c>
      <c r="K3" s="31" t="s">
        <v>77</v>
      </c>
      <c r="L3" s="46">
        <f>VLOOKUP($J$1,PercentFHGoalStats!$A$3:$AE$998,5,FALSE)</f>
        <v>0.52631578947368418</v>
      </c>
      <c r="M3" s="28">
        <f>AVERAGE(L3,N3)</f>
        <v>0.51315789473684204</v>
      </c>
      <c r="N3" s="28">
        <f>VLOOKUP($K$1,PercentFHGoalStats!$A$3:$AE$998,5,FALSE)</f>
        <v>0.5</v>
      </c>
      <c r="O3" s="29" t="s">
        <v>77</v>
      </c>
      <c r="P3" s="30" t="s">
        <v>59</v>
      </c>
      <c r="Q3" s="26">
        <f>VLOOKUP($J$1,CardStats!$A$3:$AE$998,5,FALSE)</f>
        <v>4.7894736842105265</v>
      </c>
      <c r="R3" s="26">
        <f>AVERAGE(Q3,S3)</f>
        <v>4.9197368421052632</v>
      </c>
      <c r="S3" s="26">
        <f>VLOOKUP($K$1,CardStats!$A$3:$AE$998,5,FALSE)</f>
        <v>5.05</v>
      </c>
      <c r="T3" s="29" t="s">
        <v>59</v>
      </c>
    </row>
    <row r="4" spans="1:20" x14ac:dyDescent="0.3">
      <c r="A4" s="31" t="s">
        <v>25</v>
      </c>
      <c r="B4" s="32">
        <f>VLOOKUP($J$1,AvgGoalStats!$A$3:$AE$998,6,FALSE)</f>
        <v>2.5</v>
      </c>
      <c r="C4" s="39">
        <f t="shared" ref="C4:C20" si="0">AVERAGE(B4,D4)</f>
        <v>2.35</v>
      </c>
      <c r="D4" s="32">
        <f>VLOOKUP($K$1,AvgGoalStats!$A$3:$AE$998,7,FALSE)</f>
        <v>2.2000000000000002</v>
      </c>
      <c r="E4" s="33" t="s">
        <v>30</v>
      </c>
      <c r="F4" s="31" t="s">
        <v>25</v>
      </c>
      <c r="G4" s="34">
        <f>VLOOKUP($J$1,PercentGoalStats!$A$3:$AE$998,6,FALSE)</f>
        <v>0.8</v>
      </c>
      <c r="H4" s="46">
        <f t="shared" ref="H4:H20" si="1">AVERAGE(G4,I4)</f>
        <v>0.85000000000000009</v>
      </c>
      <c r="I4" s="34">
        <f>VLOOKUP($K$1,PercentGoalStats!$A$3:$AE$998,7,FALSE)</f>
        <v>0.9</v>
      </c>
      <c r="J4" s="33" t="s">
        <v>30</v>
      </c>
      <c r="K4" s="31" t="s">
        <v>25</v>
      </c>
      <c r="L4" s="34">
        <f>VLOOKUP($J$1,PercentFHGoalStats!$A$3:$AE$998,6,FALSE)</f>
        <v>0.6</v>
      </c>
      <c r="M4" s="46">
        <f t="shared" ref="M4:M26" si="2">AVERAGE(L4,N4)</f>
        <v>0.6</v>
      </c>
      <c r="N4" s="34">
        <f>VLOOKUP($K$1,PercentFHGoalStats!$A$3:$AE$998,7,FALSE)</f>
        <v>0.6</v>
      </c>
      <c r="O4" s="33" t="s">
        <v>30</v>
      </c>
      <c r="P4" s="31" t="s">
        <v>25</v>
      </c>
      <c r="Q4" s="32">
        <f>VLOOKUP($J$1,CardStats!$A$3:$AE$998,6,FALSE)</f>
        <v>4.3</v>
      </c>
      <c r="R4" s="39">
        <f t="shared" ref="R4:R14" si="3">AVERAGE(Q4,S4)</f>
        <v>4.9000000000000004</v>
      </c>
      <c r="S4" s="32">
        <f>VLOOKUP($K$1,CardStats!$A$3:$AE$998,7,FALSE)</f>
        <v>5.5</v>
      </c>
      <c r="T4" s="33" t="s">
        <v>30</v>
      </c>
    </row>
    <row r="5" spans="1:20" x14ac:dyDescent="0.3">
      <c r="A5" s="31" t="s">
        <v>31</v>
      </c>
      <c r="B5" s="32">
        <f>VLOOKUP($J$1,AvgGoalStats!$A$3:$AE$998,8,FALSE)</f>
        <v>1.1052631578947369</v>
      </c>
      <c r="C5" s="39">
        <f t="shared" si="0"/>
        <v>1.3026315789473686</v>
      </c>
      <c r="D5" s="32">
        <f>VLOOKUP($K$1,AvgGoalStats!$A$3:$AE$998,8,FALSE)</f>
        <v>1.5</v>
      </c>
      <c r="E5" s="33" t="s">
        <v>31</v>
      </c>
      <c r="F5" s="31" t="s">
        <v>40</v>
      </c>
      <c r="G5" s="34">
        <f>VLOOKUP($J$1,PercentGoalStats!$A$3:$AE$998,8,FALSE)</f>
        <v>0.63157894736842102</v>
      </c>
      <c r="H5" s="46">
        <f t="shared" si="1"/>
        <v>0.69078947368421051</v>
      </c>
      <c r="I5" s="34">
        <f>VLOOKUP($K$1,PercentGoalStats!$A$3:$AE$998,8,FALSE)</f>
        <v>0.75</v>
      </c>
      <c r="J5" s="33" t="s">
        <v>40</v>
      </c>
      <c r="K5" s="31" t="s">
        <v>78</v>
      </c>
      <c r="L5" s="34">
        <f>VLOOKUP($J$1,PercentFHGoalStats!$A$3:$AE$998,8,FALSE)</f>
        <v>0.31578947368421051</v>
      </c>
      <c r="M5" s="46">
        <f t="shared" si="2"/>
        <v>0.23289473684210527</v>
      </c>
      <c r="N5" s="34">
        <f>VLOOKUP($K$1,PercentFHGoalStats!$A$3:$AE$998,8,FALSE)</f>
        <v>0.15</v>
      </c>
      <c r="O5" s="33" t="s">
        <v>78</v>
      </c>
      <c r="P5" s="31" t="s">
        <v>27</v>
      </c>
      <c r="Q5" s="32">
        <f>VLOOKUP($J$1,CardStats!$A$3:$AE$998,8,FALSE)</f>
        <v>1.8947368421052631</v>
      </c>
      <c r="R5" s="39">
        <f t="shared" si="3"/>
        <v>2.1973684210526314</v>
      </c>
      <c r="S5" s="32">
        <f>VLOOKUP($K$1,CardStats!$A$3:$AE$998,8,FALSE)</f>
        <v>2.5</v>
      </c>
      <c r="T5" s="33" t="s">
        <v>27</v>
      </c>
    </row>
    <row r="6" spans="1:20" x14ac:dyDescent="0.3">
      <c r="A6" s="31" t="s">
        <v>25</v>
      </c>
      <c r="B6" s="32">
        <f>VLOOKUP($J$1,AvgGoalStats!$A$3:$AE$998,9,FALSE)</f>
        <v>1.1000000000000001</v>
      </c>
      <c r="C6" s="39">
        <f t="shared" si="0"/>
        <v>1.2000000000000002</v>
      </c>
      <c r="D6" s="32">
        <f>VLOOKUP($K$1,AvgGoalStats!$A$3:$AE$998,10,FALSE)</f>
        <v>1.3</v>
      </c>
      <c r="E6" s="33" t="s">
        <v>30</v>
      </c>
      <c r="F6" s="31" t="s">
        <v>25</v>
      </c>
      <c r="G6" s="34">
        <f>VLOOKUP($J$1,PercentGoalStats!$A$3:$AE$998,9,FALSE)</f>
        <v>0.7</v>
      </c>
      <c r="H6" s="46">
        <f t="shared" si="1"/>
        <v>0.8</v>
      </c>
      <c r="I6" s="34">
        <f>VLOOKUP($K$1,PercentGoalStats!$A$3:$AE$998,10,FALSE)</f>
        <v>0.9</v>
      </c>
      <c r="J6" s="33" t="s">
        <v>30</v>
      </c>
      <c r="K6" s="31" t="s">
        <v>25</v>
      </c>
      <c r="L6" s="34">
        <f>VLOOKUP($J$1,PercentFHGoalStats!$A$3:$AE$998,9,FALSE)</f>
        <v>0.4</v>
      </c>
      <c r="M6" s="46">
        <f t="shared" si="2"/>
        <v>0.30000000000000004</v>
      </c>
      <c r="N6" s="34">
        <f>VLOOKUP($K$1,PercentFHGoalStats!$A$3:$AE$998,10,FALSE)</f>
        <v>0.2</v>
      </c>
      <c r="O6" s="33" t="s">
        <v>30</v>
      </c>
      <c r="P6" s="31" t="s">
        <v>25</v>
      </c>
      <c r="Q6" s="32">
        <f>VLOOKUP($J$1,CardStats!$A$3:$AE$998,9,FALSE)</f>
        <v>1.5</v>
      </c>
      <c r="R6" s="39">
        <f t="shared" si="3"/>
        <v>2.2000000000000002</v>
      </c>
      <c r="S6" s="32">
        <f>VLOOKUP($K$1,CardStats!$A$3:$AE$998,10,FALSE)</f>
        <v>2.9</v>
      </c>
      <c r="T6" s="33" t="s">
        <v>30</v>
      </c>
    </row>
    <row r="7" spans="1:20" x14ac:dyDescent="0.3">
      <c r="A7" s="31" t="s">
        <v>76</v>
      </c>
      <c r="B7" s="32">
        <f>VLOOKUP($J$1,AvgGoalStats!$A$3:$AE$998,11,FALSE)</f>
        <v>1.2105263157894737</v>
      </c>
      <c r="C7" s="39">
        <f t="shared" si="0"/>
        <v>0.9302631578947369</v>
      </c>
      <c r="D7" s="32">
        <f>VLOOKUP($K$1,AvgGoalStats!$A$3:$AE$998,11,FALSE)</f>
        <v>0.65</v>
      </c>
      <c r="E7" s="33" t="s">
        <v>76</v>
      </c>
      <c r="F7" s="31" t="s">
        <v>41</v>
      </c>
      <c r="G7" s="34">
        <f>VLOOKUP($J$1,PercentGoalStats!$A$3:$AE$998,11,FALSE)</f>
        <v>0.36842105263157893</v>
      </c>
      <c r="H7" s="46">
        <f t="shared" si="1"/>
        <v>0.30921052631578949</v>
      </c>
      <c r="I7" s="34">
        <f>VLOOKUP($K$1,PercentGoalStats!$A$3:$AE$998,11,FALSE)</f>
        <v>0.25</v>
      </c>
      <c r="J7" s="33" t="s">
        <v>41</v>
      </c>
      <c r="K7" s="31" t="s">
        <v>72</v>
      </c>
      <c r="L7" s="34">
        <f>VLOOKUP($J$1,PercentFHGoalStats!$A$3:$AE$998,11,FALSE)</f>
        <v>0.52631578947368418</v>
      </c>
      <c r="M7" s="46">
        <f t="shared" si="2"/>
        <v>0.4631578947368421</v>
      </c>
      <c r="N7" s="34">
        <f>VLOOKUP($K$1,PercentFHGoalStats!$A$3:$AE$998,11,FALSE)</f>
        <v>0.4</v>
      </c>
      <c r="O7" s="33" t="s">
        <v>72</v>
      </c>
      <c r="P7" s="31" t="s">
        <v>60</v>
      </c>
      <c r="Q7" s="34">
        <f>VLOOKUP($J$1,CardStats!$A$3:$AE$998,11,FALSE)</f>
        <v>0.89473684210526316</v>
      </c>
      <c r="R7" s="46">
        <f t="shared" si="3"/>
        <v>0.87236842105263157</v>
      </c>
      <c r="S7" s="34">
        <f>VLOOKUP($K$1,CardStats!$A$3:$AE$998,11,FALSE)</f>
        <v>0.85</v>
      </c>
      <c r="T7" s="33" t="s">
        <v>60</v>
      </c>
    </row>
    <row r="8" spans="1:20" x14ac:dyDescent="0.3">
      <c r="A8" s="31" t="s">
        <v>25</v>
      </c>
      <c r="B8" s="32">
        <f>VLOOKUP($J$1,AvgGoalStats!$A$3:$AE$998,12,FALSE)</f>
        <v>1.4</v>
      </c>
      <c r="C8" s="39">
        <f t="shared" si="0"/>
        <v>1.1499999999999999</v>
      </c>
      <c r="D8" s="32">
        <f>VLOOKUP($K$1,AvgGoalStats!$A$3:$AE$998,13,FALSE)</f>
        <v>0.9</v>
      </c>
      <c r="E8" s="33" t="s">
        <v>30</v>
      </c>
      <c r="F8" s="31" t="s">
        <v>25</v>
      </c>
      <c r="G8" s="34">
        <f>VLOOKUP($J$1,PercentGoalStats!$A$3:$AE$998,12,FALSE)</f>
        <v>0.4</v>
      </c>
      <c r="H8" s="46">
        <f t="shared" si="1"/>
        <v>0.30000000000000004</v>
      </c>
      <c r="I8" s="34">
        <f>VLOOKUP($K$1,PercentGoalStats!$A$3:$AE$998,13,FALSE)</f>
        <v>0.2</v>
      </c>
      <c r="J8" s="33" t="s">
        <v>30</v>
      </c>
      <c r="K8" s="31" t="s">
        <v>25</v>
      </c>
      <c r="L8" s="34">
        <f>VLOOKUP($J$1,PercentFHGoalStats!$A$3:$AE$998,12,FALSE)</f>
        <v>0.6</v>
      </c>
      <c r="M8" s="46">
        <f t="shared" si="2"/>
        <v>0.55000000000000004</v>
      </c>
      <c r="N8" s="34">
        <f>VLOOKUP($K$1,PercentFHGoalStats!$A$3:$AE$998,13,FALSE)</f>
        <v>0.5</v>
      </c>
      <c r="O8" s="33" t="s">
        <v>30</v>
      </c>
      <c r="P8" s="31" t="s">
        <v>25</v>
      </c>
      <c r="Q8" s="34">
        <f>VLOOKUP($J$1,CardStats!$A$3:$AE$998,12,FALSE)</f>
        <v>0.8</v>
      </c>
      <c r="R8" s="46">
        <f t="shared" si="3"/>
        <v>0.9</v>
      </c>
      <c r="S8" s="34">
        <f>VLOOKUP($K$1,CardStats!$A$3:$AE$998,13,FALSE)</f>
        <v>1</v>
      </c>
      <c r="T8" s="33" t="s">
        <v>30</v>
      </c>
    </row>
    <row r="9" spans="1:20" x14ac:dyDescent="0.3">
      <c r="A9" s="31" t="s">
        <v>33</v>
      </c>
      <c r="B9" s="32">
        <f>VLOOKUP($J$1,AvgGoalStats!$A$3:$AE$998,14,FALSE)</f>
        <v>1</v>
      </c>
      <c r="C9" s="39">
        <f t="shared" si="0"/>
        <v>0.85</v>
      </c>
      <c r="D9" s="32">
        <f>VLOOKUP($K$1,AvgGoalStats!$A$3:$AE$998,14,FALSE)</f>
        <v>0.7</v>
      </c>
      <c r="E9" s="33" t="s">
        <v>33</v>
      </c>
      <c r="F9" s="31" t="s">
        <v>42</v>
      </c>
      <c r="G9" s="34">
        <f>VLOOKUP($J$1,PercentGoalStats!$A$3:$AE$998,14,FALSE)</f>
        <v>0.31578947368421051</v>
      </c>
      <c r="H9" s="46">
        <f t="shared" si="1"/>
        <v>0.20789473684210524</v>
      </c>
      <c r="I9" s="34">
        <f>VLOOKUP($K$1,PercentGoalStats!$A$3:$AE$998,14,FALSE)</f>
        <v>0.1</v>
      </c>
      <c r="J9" s="33" t="s">
        <v>42</v>
      </c>
      <c r="K9" s="31" t="s">
        <v>73</v>
      </c>
      <c r="L9" s="34">
        <f>VLOOKUP($J$1,PercentFHGoalStats!$A$3:$AE$998,14,FALSE)</f>
        <v>0.21052631578947367</v>
      </c>
      <c r="M9" s="46">
        <f t="shared" si="2"/>
        <v>0.15526315789473683</v>
      </c>
      <c r="N9" s="34">
        <f>VLOOKUP($K$1,PercentFHGoalStats!$A$3:$AE$998,14,FALSE)</f>
        <v>0.1</v>
      </c>
      <c r="O9" s="33" t="s">
        <v>73</v>
      </c>
      <c r="P9" s="31" t="s">
        <v>61</v>
      </c>
      <c r="Q9" s="34">
        <f>VLOOKUP($J$1,CardStats!$A$3:$AE$998,14,FALSE)</f>
        <v>0.42105263157894735</v>
      </c>
      <c r="R9" s="46">
        <f t="shared" si="3"/>
        <v>0.46052631578947367</v>
      </c>
      <c r="S9" s="34">
        <f>VLOOKUP($K$1,CardStats!$A$3:$AE$998,14,FALSE)</f>
        <v>0.5</v>
      </c>
      <c r="T9" s="33" t="s">
        <v>61</v>
      </c>
    </row>
    <row r="10" spans="1:20" x14ac:dyDescent="0.3">
      <c r="A10" s="31" t="s">
        <v>25</v>
      </c>
      <c r="B10" s="32">
        <f>VLOOKUP($J$1,AvgGoalStats!$A$3:$AE$998,15,FALSE)</f>
        <v>1.3</v>
      </c>
      <c r="C10" s="39">
        <f t="shared" si="0"/>
        <v>1.05</v>
      </c>
      <c r="D10" s="32">
        <f>VLOOKUP($K$1,AvgGoalStats!$A$3:$AE$998,16,FALSE)</f>
        <v>0.8</v>
      </c>
      <c r="E10" s="33" t="s">
        <v>30</v>
      </c>
      <c r="F10" s="31" t="s">
        <v>25</v>
      </c>
      <c r="G10" s="34">
        <f>VLOOKUP($J$1,PercentGoalStats!$A$3:$AE$998,15,FALSE)</f>
        <v>0.3</v>
      </c>
      <c r="H10" s="46">
        <f t="shared" si="1"/>
        <v>0.2</v>
      </c>
      <c r="I10" s="34">
        <f>VLOOKUP($K$1,PercentGoalStats!$A$3:$AE$998,16,FALSE)</f>
        <v>0.1</v>
      </c>
      <c r="J10" s="33" t="s">
        <v>30</v>
      </c>
      <c r="K10" s="31" t="s">
        <v>25</v>
      </c>
      <c r="L10" s="34">
        <f>VLOOKUP($J$1,PercentFHGoalStats!$A$3:$AE$998,15,FALSE)</f>
        <v>0.3</v>
      </c>
      <c r="M10" s="46">
        <f t="shared" si="2"/>
        <v>0.2</v>
      </c>
      <c r="N10" s="34">
        <f>VLOOKUP($K$1,PercentFHGoalStats!$A$3:$AE$998,16,FALSE)</f>
        <v>0.1</v>
      </c>
      <c r="O10" s="33" t="s">
        <v>30</v>
      </c>
      <c r="P10" s="31" t="s">
        <v>25</v>
      </c>
      <c r="Q10" s="34">
        <f>VLOOKUP($J$1,CardStats!$A$3:$AE$998,15,FALSE)</f>
        <v>0.4</v>
      </c>
      <c r="R10" s="46">
        <f t="shared" si="3"/>
        <v>0.5</v>
      </c>
      <c r="S10" s="34">
        <f>VLOOKUP($K$1,CardStats!$A$3:$AE$998,16,FALSE)</f>
        <v>0.6</v>
      </c>
      <c r="T10" s="33" t="s">
        <v>30</v>
      </c>
    </row>
    <row r="11" spans="1:20" x14ac:dyDescent="0.3">
      <c r="A11" s="31" t="s">
        <v>34</v>
      </c>
      <c r="B11" s="32">
        <f>VLOOKUP($J$1,AvgGoalStats!$A$3:$AE$998,17,FALSE)</f>
        <v>0.73684210526315785</v>
      </c>
      <c r="C11" s="39">
        <f t="shared" si="0"/>
        <v>0.64342105263157889</v>
      </c>
      <c r="D11" s="32">
        <f>VLOOKUP($K$1,AvgGoalStats!$A$3:$AE$998,17,FALSE)</f>
        <v>0.55000000000000004</v>
      </c>
      <c r="E11" s="33" t="s">
        <v>34</v>
      </c>
      <c r="F11" s="31" t="s">
        <v>70</v>
      </c>
      <c r="G11" s="34">
        <f>VLOOKUP($J$1,PercentGoalStats!$A$3:$AE$998,17,FALSE)</f>
        <v>0.68421052631578949</v>
      </c>
      <c r="H11" s="46">
        <f t="shared" si="1"/>
        <v>0.79210526315789476</v>
      </c>
      <c r="I11" s="34">
        <f>VLOOKUP($K$1,PercentGoalStats!$A$3:$AE$998,17,FALSE)</f>
        <v>0.9</v>
      </c>
      <c r="J11" s="33" t="s">
        <v>70</v>
      </c>
      <c r="K11" s="31" t="s">
        <v>79</v>
      </c>
      <c r="L11" s="34">
        <f>VLOOKUP($J$1,PercentFHGoalStats!$A$3:$AE$998,17,FALSE)</f>
        <v>0.21052631578947367</v>
      </c>
      <c r="M11" s="46">
        <f t="shared" si="2"/>
        <v>0.18026315789473685</v>
      </c>
      <c r="N11" s="34">
        <f>VLOOKUP($K$1,PercentFHGoalStats!$A$3:$AE$998,17,FALSE)</f>
        <v>0.15</v>
      </c>
      <c r="O11" s="33" t="s">
        <v>79</v>
      </c>
      <c r="P11" s="31" t="s">
        <v>62</v>
      </c>
      <c r="Q11" s="34">
        <f>VLOOKUP($J$1,CardStats!$A$3:$AE$998,17,FALSE)</f>
        <v>0.89473684210526316</v>
      </c>
      <c r="R11" s="46">
        <f t="shared" si="3"/>
        <v>0.87236842105263157</v>
      </c>
      <c r="S11" s="34">
        <f>VLOOKUP($K$1,CardStats!$A$3:$AE$998,17,FALSE)</f>
        <v>0.85</v>
      </c>
      <c r="T11" s="33" t="s">
        <v>62</v>
      </c>
    </row>
    <row r="12" spans="1:20" x14ac:dyDescent="0.3">
      <c r="A12" s="31" t="s">
        <v>25</v>
      </c>
      <c r="B12" s="32">
        <f>VLOOKUP($J$1,AvgGoalStats!$A$3:$AE$998,18,FALSE)</f>
        <v>0.9</v>
      </c>
      <c r="C12" s="39">
        <f t="shared" si="0"/>
        <v>0.75</v>
      </c>
      <c r="D12" s="32">
        <f>VLOOKUP($K$1,AvgGoalStats!$A$3:$AE$998,19,FALSE)</f>
        <v>0.6</v>
      </c>
      <c r="E12" s="33" t="s">
        <v>30</v>
      </c>
      <c r="F12" s="31" t="s">
        <v>25</v>
      </c>
      <c r="G12" s="34">
        <f>VLOOKUP($J$1,PercentGoalStats!$A$3:$AE$998,18,FALSE)</f>
        <v>0.7</v>
      </c>
      <c r="H12" s="46">
        <f t="shared" si="1"/>
        <v>0.75</v>
      </c>
      <c r="I12" s="34">
        <f>VLOOKUP($K$1,PercentGoalStats!$A$3:$AE$998,19,FALSE)</f>
        <v>0.8</v>
      </c>
      <c r="J12" s="33" t="s">
        <v>30</v>
      </c>
      <c r="K12" s="31" t="s">
        <v>25</v>
      </c>
      <c r="L12" s="34">
        <f>VLOOKUP($J$1,PercentFHGoalStats!$A$3:$AE$998,18,FALSE)</f>
        <v>0.3</v>
      </c>
      <c r="M12" s="46">
        <f t="shared" si="2"/>
        <v>0.25</v>
      </c>
      <c r="N12" s="34">
        <f>VLOOKUP($K$1,PercentFHGoalStats!$A$3:$AE$998,19,FALSE)</f>
        <v>0.2</v>
      </c>
      <c r="O12" s="33" t="s">
        <v>30</v>
      </c>
      <c r="P12" s="31" t="s">
        <v>25</v>
      </c>
      <c r="Q12" s="34">
        <f>VLOOKUP($J$1,CardStats!$A$3:$AE$998,18,FALSE)</f>
        <v>0.8</v>
      </c>
      <c r="R12" s="46">
        <f t="shared" si="3"/>
        <v>0.9</v>
      </c>
      <c r="S12" s="34">
        <f>VLOOKUP($K$1,CardStats!$A$3:$AE$998,19,FALSE)</f>
        <v>1</v>
      </c>
      <c r="T12" s="33" t="s">
        <v>30</v>
      </c>
    </row>
    <row r="13" spans="1:20" x14ac:dyDescent="0.3">
      <c r="A13" s="31" t="s">
        <v>35</v>
      </c>
      <c r="B13" s="32">
        <f>VLOOKUP($J$1,AvgGoalStats!$A$3:$AE$998,20,FALSE)</f>
        <v>0.26315789473684209</v>
      </c>
      <c r="C13" s="39">
        <f t="shared" si="0"/>
        <v>0.20657894736842103</v>
      </c>
      <c r="D13" s="32">
        <f>VLOOKUP($K$1,AvgGoalStats!$A$3:$AE$998,20,FALSE)</f>
        <v>0.15</v>
      </c>
      <c r="E13" s="33" t="s">
        <v>35</v>
      </c>
      <c r="F13" s="31" t="s">
        <v>74</v>
      </c>
      <c r="G13" s="34">
        <f>VLOOKUP($J$1,PercentGoalStats!$A$3:$AE$998,20,FALSE)</f>
        <v>0.31578947368421051</v>
      </c>
      <c r="H13" s="46">
        <f t="shared" si="1"/>
        <v>0.33289473684210524</v>
      </c>
      <c r="I13" s="34">
        <f>VLOOKUP($K$1,PercentGoalStats!$A$3:$AE$998,20,FALSE)</f>
        <v>0.35</v>
      </c>
      <c r="J13" s="33" t="s">
        <v>74</v>
      </c>
      <c r="K13" s="31" t="s">
        <v>80</v>
      </c>
      <c r="L13" s="34">
        <f>VLOOKUP($J$1,PercentFHGoalStats!$A$3:$AE$998,20,FALSE)</f>
        <v>5.2631578947368418E-2</v>
      </c>
      <c r="M13" s="46">
        <f t="shared" si="2"/>
        <v>2.6315789473684209E-2</v>
      </c>
      <c r="N13" s="34">
        <f>VLOOKUP($K$1,PercentFHGoalStats!$A$3:$AE$998,20,FALSE)</f>
        <v>0</v>
      </c>
      <c r="O13" s="33" t="s">
        <v>80</v>
      </c>
      <c r="P13" s="31" t="s">
        <v>63</v>
      </c>
      <c r="Q13" s="34">
        <f>VLOOKUP($J$1,CardStats!$A$3:$AE$998,20,FALSE)</f>
        <v>0.47368421052631576</v>
      </c>
      <c r="R13" s="46">
        <f t="shared" si="3"/>
        <v>0.56184210526315792</v>
      </c>
      <c r="S13" s="34">
        <f>VLOOKUP($K$1,CardStats!$A$3:$AE$998,20,FALSE)</f>
        <v>0.65</v>
      </c>
      <c r="T13" s="33" t="s">
        <v>63</v>
      </c>
    </row>
    <row r="14" spans="1:20" ht="14.4" thickBot="1" x14ac:dyDescent="0.35">
      <c r="A14" s="31" t="s">
        <v>25</v>
      </c>
      <c r="B14" s="32">
        <f>VLOOKUP($J$1,AvgGoalStats!$A$3:$AE$998,21,FALSE)</f>
        <v>0.4</v>
      </c>
      <c r="C14" s="39">
        <f t="shared" si="0"/>
        <v>0.30000000000000004</v>
      </c>
      <c r="D14" s="32">
        <f>VLOOKUP($K$1,AvgGoalStats!$A$3:$AE$998,22,FALSE)</f>
        <v>0.2</v>
      </c>
      <c r="E14" s="33" t="s">
        <v>30</v>
      </c>
      <c r="F14" s="31" t="s">
        <v>25</v>
      </c>
      <c r="G14" s="34">
        <f>VLOOKUP($J$1,PercentGoalStats!$A$3:$AE$998,21,FALSE)</f>
        <v>0.3</v>
      </c>
      <c r="H14" s="46">
        <f t="shared" si="1"/>
        <v>0.3</v>
      </c>
      <c r="I14" s="34">
        <f>VLOOKUP($K$1,PercentGoalStats!$A$3:$AE$998,22,FALSE)</f>
        <v>0.3</v>
      </c>
      <c r="J14" s="33" t="s">
        <v>30</v>
      </c>
      <c r="K14" s="35" t="s">
        <v>25</v>
      </c>
      <c r="L14" s="34">
        <f>VLOOKUP($J$1,PercentFHGoalStats!$A$3:$AE$998,21,FALSE)</f>
        <v>0.1</v>
      </c>
      <c r="M14" s="46">
        <f t="shared" si="2"/>
        <v>0.05</v>
      </c>
      <c r="N14" s="34">
        <f>VLOOKUP($K$1,PercentFHGoalStats!$A$3:$AE$998,22,FALSE)</f>
        <v>0</v>
      </c>
      <c r="O14" s="37" t="s">
        <v>30</v>
      </c>
      <c r="P14" s="35" t="s">
        <v>25</v>
      </c>
      <c r="Q14" s="34">
        <f>VLOOKUP($J$1,CardStats!$A$3:$AE$998,21,FALSE)</f>
        <v>0.4</v>
      </c>
      <c r="R14" s="46">
        <f t="shared" si="3"/>
        <v>0.55000000000000004</v>
      </c>
      <c r="S14" s="34">
        <f>VLOOKUP($K$1,CardStats!$A$3:$AE$998,22,FALSE)</f>
        <v>0.7</v>
      </c>
      <c r="T14" s="37" t="s">
        <v>30</v>
      </c>
    </row>
    <row r="15" spans="1:20" ht="14.4" thickTop="1" x14ac:dyDescent="0.3">
      <c r="A15" s="31" t="s">
        <v>36</v>
      </c>
      <c r="B15" s="32">
        <f>VLOOKUP($J$1,AvgGoalStats!$A$3:$AE$998,23,FALSE)</f>
        <v>1.3157894736842106</v>
      </c>
      <c r="C15" s="39">
        <f t="shared" si="0"/>
        <v>1.3828947368421054</v>
      </c>
      <c r="D15" s="32">
        <f>VLOOKUP($K$1,AvgGoalStats!$A$3:$AE$998,23,FALSE)</f>
        <v>1.45</v>
      </c>
      <c r="E15" s="33" t="s">
        <v>36</v>
      </c>
      <c r="F15" s="31" t="s">
        <v>71</v>
      </c>
      <c r="G15" s="34">
        <f>VLOOKUP($J$1,PercentGoalStats!$A$3:$AE$998,23,FALSE)</f>
        <v>0.73684210526315785</v>
      </c>
      <c r="H15" s="46">
        <f t="shared" si="1"/>
        <v>0.61842105263157898</v>
      </c>
      <c r="I15" s="34">
        <f>VLOOKUP($K$1,PercentGoalStats!$A$3:$AE$998,23,FALSE)</f>
        <v>0.5</v>
      </c>
      <c r="J15" s="33" t="s">
        <v>71</v>
      </c>
      <c r="K15" s="31" t="s">
        <v>81</v>
      </c>
      <c r="L15" s="28">
        <f>VLOOKUP($J$1,PercentSHGoalStats!$A$3:$AE$998,5,FALSE)</f>
        <v>0.84210526315789469</v>
      </c>
      <c r="M15" s="28">
        <f>AVERAGE(L15,N15)</f>
        <v>0.84605263157894739</v>
      </c>
      <c r="N15" s="28">
        <f>VLOOKUP($K$1,PercentSHGoalStats!$A$3:$AE$998,5,FALSE)</f>
        <v>0.85</v>
      </c>
      <c r="O15" s="33" t="s">
        <v>81</v>
      </c>
      <c r="P15" s="31" t="s">
        <v>68</v>
      </c>
      <c r="Q15" s="26">
        <f>VLOOKUP($J$1,CornerStats!$A$3:$AE$998,5,FALSE)</f>
        <v>9.2631578947368425</v>
      </c>
      <c r="R15" s="26">
        <f>AVERAGE(Q15,S15)</f>
        <v>10.281578947368422</v>
      </c>
      <c r="S15" s="26">
        <f>VLOOKUP($K$1,CornerStats!$A$3:$AE$998,5,FALSE)</f>
        <v>11.3</v>
      </c>
      <c r="T15" s="33" t="s">
        <v>68</v>
      </c>
    </row>
    <row r="16" spans="1:20" x14ac:dyDescent="0.3">
      <c r="A16" s="31" t="s">
        <v>25</v>
      </c>
      <c r="B16" s="32">
        <f>VLOOKUP($J$1,AvgGoalStats!$A$3:$AE$998,24,FALSE)</f>
        <v>1.2</v>
      </c>
      <c r="C16" s="39">
        <f t="shared" si="0"/>
        <v>1.2999999999999998</v>
      </c>
      <c r="D16" s="32">
        <f>VLOOKUP($K$1,AvgGoalStats!$A$3:$AE$998,25,FALSE)</f>
        <v>1.4</v>
      </c>
      <c r="E16" s="33" t="s">
        <v>30</v>
      </c>
      <c r="F16" s="31" t="s">
        <v>25</v>
      </c>
      <c r="G16" s="34">
        <f>VLOOKUP($J$1,PercentGoalStats!$A$3:$AE$998,24,FALSE)</f>
        <v>0.8</v>
      </c>
      <c r="H16" s="46">
        <f t="shared" si="1"/>
        <v>0.75</v>
      </c>
      <c r="I16" s="34">
        <f>VLOOKUP($K$1,PercentGoalStats!$A$3:$AE$998,25,FALSE)</f>
        <v>0.7</v>
      </c>
      <c r="J16" s="33" t="s">
        <v>30</v>
      </c>
      <c r="K16" s="31" t="s">
        <v>25</v>
      </c>
      <c r="L16" s="34">
        <f>VLOOKUP($J$1,PercentSHGoalStats!$A$3:$AE$998,6,FALSE)</f>
        <v>0.8</v>
      </c>
      <c r="M16" s="46">
        <f t="shared" si="2"/>
        <v>0.8</v>
      </c>
      <c r="N16" s="34">
        <f>VLOOKUP($K$1,PercentSHGoalStats!$A$3:$AE$998,7,FALSE)</f>
        <v>0.8</v>
      </c>
      <c r="O16" s="33" t="s">
        <v>30</v>
      </c>
      <c r="P16" s="31" t="s">
        <v>25</v>
      </c>
      <c r="Q16" s="32">
        <f>VLOOKUP($J$1,CornerStats!$A$3:$AE$998,6,FALSE)</f>
        <v>8.1</v>
      </c>
      <c r="R16" s="39">
        <f t="shared" ref="R16:R26" si="4">AVERAGE(Q16,S16)</f>
        <v>9.6999999999999993</v>
      </c>
      <c r="S16" s="32">
        <f>VLOOKUP($K$1,CornerStats!$A$3:$AE$998,7,FALSE)</f>
        <v>11.3</v>
      </c>
      <c r="T16" s="33" t="s">
        <v>30</v>
      </c>
    </row>
    <row r="17" spans="1:20" x14ac:dyDescent="0.3">
      <c r="A17" s="31" t="s">
        <v>37</v>
      </c>
      <c r="B17" s="32">
        <f>VLOOKUP($J$1,AvgGoalStats!$A$3:$AE$998,26,FALSE)</f>
        <v>0.36842105263157893</v>
      </c>
      <c r="C17" s="39">
        <f t="shared" si="0"/>
        <v>0.65921052631578947</v>
      </c>
      <c r="D17" s="32">
        <f>VLOOKUP($K$1,AvgGoalStats!$A$3:$AE$998,26,FALSE)</f>
        <v>0.95</v>
      </c>
      <c r="E17" s="33" t="s">
        <v>37</v>
      </c>
      <c r="F17" s="31" t="s">
        <v>75</v>
      </c>
      <c r="G17" s="34">
        <f>VLOOKUP($J$1,PercentGoalStats!$A$3:$AE$998,26,FALSE)</f>
        <v>0.31578947368421051</v>
      </c>
      <c r="H17" s="46">
        <f t="shared" si="1"/>
        <v>0.23289473684210527</v>
      </c>
      <c r="I17" s="34">
        <f>VLOOKUP($K$1,PercentGoalStats!$A$3:$AE$998,26,FALSE)</f>
        <v>0.15</v>
      </c>
      <c r="J17" s="33" t="s">
        <v>75</v>
      </c>
      <c r="K17" s="31" t="s">
        <v>82</v>
      </c>
      <c r="L17" s="34">
        <f>VLOOKUP($J$1,PercentSHGoalStats!$A$3:$AE$998,8,FALSE)</f>
        <v>0.36842105263157893</v>
      </c>
      <c r="M17" s="46">
        <f t="shared" si="2"/>
        <v>0.40921052631578947</v>
      </c>
      <c r="N17" s="34">
        <f>VLOOKUP($K$1,PercentSHGoalStats!$A$3:$AE$998,8,FALSE)</f>
        <v>0.45</v>
      </c>
      <c r="O17" s="33" t="s">
        <v>82</v>
      </c>
      <c r="P17" s="31" t="s">
        <v>64</v>
      </c>
      <c r="Q17" s="32">
        <f>VLOOKUP($J$1,CornerStats!$A$3:$AE$998,8,FALSE)</f>
        <v>3.1578947368421053</v>
      </c>
      <c r="R17" s="39">
        <f t="shared" si="4"/>
        <v>4.9789473684210526</v>
      </c>
      <c r="S17" s="32">
        <f>VLOOKUP($K$1,CornerStats!$A$3:$AE$998,8,FALSE)</f>
        <v>6.8</v>
      </c>
      <c r="T17" s="33" t="s">
        <v>64</v>
      </c>
    </row>
    <row r="18" spans="1:20" x14ac:dyDescent="0.3">
      <c r="A18" s="31" t="s">
        <v>25</v>
      </c>
      <c r="B18" s="32">
        <f>VLOOKUP($J$1,AvgGoalStats!$A$3:$AE$998,27,FALSE)</f>
        <v>0.2</v>
      </c>
      <c r="C18" s="39">
        <f t="shared" si="0"/>
        <v>0.44999999999999996</v>
      </c>
      <c r="D18" s="32">
        <f>VLOOKUP($K$1,AvgGoalStats!$A$3:$AE$998,28,FALSE)</f>
        <v>0.7</v>
      </c>
      <c r="E18" s="33" t="s">
        <v>30</v>
      </c>
      <c r="F18" s="31" t="s">
        <v>25</v>
      </c>
      <c r="G18" s="34">
        <f>VLOOKUP($J$1,PercentGoalStats!$A$3:$AE$998,27,FALSE)</f>
        <v>0.3</v>
      </c>
      <c r="H18" s="46">
        <f t="shared" si="1"/>
        <v>0.25</v>
      </c>
      <c r="I18" s="34">
        <f>VLOOKUP($K$1,PercentGoalStats!$A$3:$AE$998,28,FALSE)</f>
        <v>0.2</v>
      </c>
      <c r="J18" s="33" t="s">
        <v>30</v>
      </c>
      <c r="K18" s="31" t="s">
        <v>25</v>
      </c>
      <c r="L18" s="34">
        <f>VLOOKUP($J$1,PercentSHGoalStats!$A$3:$AE$998,9,FALSE)</f>
        <v>0.3</v>
      </c>
      <c r="M18" s="46">
        <f t="shared" si="2"/>
        <v>0.4</v>
      </c>
      <c r="N18" s="34">
        <f>VLOOKUP($K$1,PercentSHGoalStats!$A$3:$AE$998,10,FALSE)</f>
        <v>0.5</v>
      </c>
      <c r="O18" s="33" t="s">
        <v>30</v>
      </c>
      <c r="P18" s="31" t="s">
        <v>25</v>
      </c>
      <c r="Q18" s="32">
        <f>VLOOKUP($J$1,CornerStats!$A$3:$AE$998,9,FALSE)</f>
        <v>3.5</v>
      </c>
      <c r="R18" s="39">
        <f t="shared" si="4"/>
        <v>5</v>
      </c>
      <c r="S18" s="32">
        <f>VLOOKUP($K$1,CornerStats!$A$3:$AE$998,10,FALSE)</f>
        <v>6.5</v>
      </c>
      <c r="T18" s="33" t="s">
        <v>30</v>
      </c>
    </row>
    <row r="19" spans="1:20" x14ac:dyDescent="0.3">
      <c r="A19" s="31" t="s">
        <v>38</v>
      </c>
      <c r="B19" s="32">
        <f>VLOOKUP($J$1,AvgGoalStats!$A$3:$AE$998,29,FALSE)</f>
        <v>0.94736842105263153</v>
      </c>
      <c r="C19" s="39">
        <f t="shared" si="0"/>
        <v>0.72368421052631571</v>
      </c>
      <c r="D19" s="32">
        <f>VLOOKUP($K$1,AvgGoalStats!$A$3:$AE$998,29,FALSE)</f>
        <v>0.5</v>
      </c>
      <c r="E19" s="33" t="s">
        <v>38</v>
      </c>
      <c r="F19" s="31" t="s">
        <v>2</v>
      </c>
      <c r="G19" s="34">
        <f>VLOOKUP($J$1,PercentGoalStats!$A$3:$AE$998,29,FALSE)</f>
        <v>0.57894736842105265</v>
      </c>
      <c r="H19" s="46">
        <f t="shared" si="1"/>
        <v>0.51447368421052631</v>
      </c>
      <c r="I19" s="34">
        <f>VLOOKUP($K$1,PercentGoalStats!$A$3:$AE$998,29,FALSE)</f>
        <v>0.45</v>
      </c>
      <c r="J19" s="33" t="s">
        <v>2</v>
      </c>
      <c r="K19" s="31" t="s">
        <v>83</v>
      </c>
      <c r="L19" s="34">
        <f>VLOOKUP($J$1,PercentSHGoalStats!$A$3:$AE$998,11,FALSE)</f>
        <v>0.36842105263157893</v>
      </c>
      <c r="M19" s="46">
        <f t="shared" si="2"/>
        <v>0.55921052631578949</v>
      </c>
      <c r="N19" s="34">
        <f>VLOOKUP($K$1,PercentSHGoalStats!$A$3:$AE$998,11,FALSE)</f>
        <v>0.75</v>
      </c>
      <c r="O19" s="33" t="s">
        <v>83</v>
      </c>
      <c r="P19" s="31" t="s">
        <v>65</v>
      </c>
      <c r="Q19" s="32">
        <f>VLOOKUP($J$1,CornerStats!$A$3:$AE$998,11,FALSE)</f>
        <v>6.1052631578947372</v>
      </c>
      <c r="R19" s="39">
        <f t="shared" si="4"/>
        <v>5.3026315789473681</v>
      </c>
      <c r="S19" s="32">
        <f>VLOOKUP($K$1,CornerStats!$A$3:$AE$998,11,FALSE)</f>
        <v>4.5</v>
      </c>
      <c r="T19" s="33" t="s">
        <v>65</v>
      </c>
    </row>
    <row r="20" spans="1:20" ht="14.4" thickBot="1" x14ac:dyDescent="0.35">
      <c r="A20" s="35" t="s">
        <v>25</v>
      </c>
      <c r="B20" s="38">
        <f>VLOOKUP($J$1,AvgGoalStats!$A$3:$AE$998,30,FALSE)</f>
        <v>1</v>
      </c>
      <c r="C20" s="40">
        <f t="shared" si="0"/>
        <v>0.85</v>
      </c>
      <c r="D20" s="38">
        <f>VLOOKUP($K$1,AvgGoalStats!$A$3:$AE$998,31,FALSE)</f>
        <v>0.7</v>
      </c>
      <c r="E20" s="37" t="s">
        <v>30</v>
      </c>
      <c r="F20" s="35" t="s">
        <v>25</v>
      </c>
      <c r="G20" s="36">
        <f>VLOOKUP($J$1,PercentGoalStats!$A$3:$AE$998,30,FALSE)</f>
        <v>0.7</v>
      </c>
      <c r="H20" s="47">
        <f t="shared" si="1"/>
        <v>0.64999999999999991</v>
      </c>
      <c r="I20" s="36">
        <f>VLOOKUP($K$1,PercentGoalStats!$A$3:$AE$998,31,FALSE)</f>
        <v>0.6</v>
      </c>
      <c r="J20" s="37" t="s">
        <v>30</v>
      </c>
      <c r="K20" s="31" t="s">
        <v>25</v>
      </c>
      <c r="L20" s="34">
        <f>VLOOKUP($J$1,PercentSHGoalStats!$A$3:$AE$998,12,FALSE)</f>
        <v>0.2</v>
      </c>
      <c r="M20" s="46">
        <f t="shared" si="2"/>
        <v>0.4</v>
      </c>
      <c r="N20" s="34">
        <f>VLOOKUP($K$1,PercentSHGoalStats!$A$3:$AE$998,13,FALSE)</f>
        <v>0.6</v>
      </c>
      <c r="O20" s="33" t="s">
        <v>30</v>
      </c>
      <c r="P20" s="31" t="s">
        <v>25</v>
      </c>
      <c r="Q20" s="32">
        <f>VLOOKUP($J$1,CornerStats!$A$3:$AE$998,12,FALSE)</f>
        <v>4.5999999999999996</v>
      </c>
      <c r="R20" s="39">
        <f t="shared" si="4"/>
        <v>4.6999999999999993</v>
      </c>
      <c r="S20" s="32">
        <f>VLOOKUP($K$1,CornerStats!$A$3:$AE$998,13,FALSE)</f>
        <v>4.8</v>
      </c>
      <c r="T20" s="33" t="s">
        <v>30</v>
      </c>
    </row>
    <row r="21" spans="1:20" ht="14.4" thickTop="1" x14ac:dyDescent="0.3">
      <c r="K21" s="31" t="s">
        <v>84</v>
      </c>
      <c r="L21" s="34">
        <f>VLOOKUP($J$1,PercentSHGoalStats!$A$3:$AE$998,14,FALSE)</f>
        <v>0</v>
      </c>
      <c r="M21" s="46">
        <f t="shared" si="2"/>
        <v>7.4999999999999997E-2</v>
      </c>
      <c r="N21" s="34">
        <f>VLOOKUP($K$1,PercentSHGoalStats!$A$3:$AE$998,14,FALSE)</f>
        <v>0.15</v>
      </c>
      <c r="O21" s="33" t="s">
        <v>84</v>
      </c>
      <c r="P21" s="31" t="s">
        <v>66</v>
      </c>
      <c r="Q21" s="34">
        <f>VLOOKUP($J$1,CornerStats!$A$3:$AE$998,14,FALSE)</f>
        <v>0.68421052631578949</v>
      </c>
      <c r="R21" s="46">
        <f t="shared" si="4"/>
        <v>0.76710526315789473</v>
      </c>
      <c r="S21" s="34">
        <f>VLOOKUP($K$1,CornerStats!$A$3:$AE$998,14,FALSE)</f>
        <v>0.85</v>
      </c>
      <c r="T21" s="33" t="s">
        <v>66</v>
      </c>
    </row>
    <row r="22" spans="1:20" x14ac:dyDescent="0.3">
      <c r="K22" s="31" t="s">
        <v>25</v>
      </c>
      <c r="L22" s="34">
        <f>VLOOKUP($J$1,PercentSHGoalStats!$A$3:$AE$998,15,FALSE)</f>
        <v>0</v>
      </c>
      <c r="M22" s="46">
        <f t="shared" si="2"/>
        <v>0.05</v>
      </c>
      <c r="N22" s="34">
        <f>VLOOKUP($K$1,PercentSHGoalStats!$A$3:$AE$998,16,FALSE)</f>
        <v>0.1</v>
      </c>
      <c r="O22" s="33" t="s">
        <v>30</v>
      </c>
      <c r="P22" s="31" t="s">
        <v>25</v>
      </c>
      <c r="Q22" s="34">
        <f>VLOOKUP($J$1,CornerStats!$A$3:$AE$998,15,FALSE)</f>
        <v>0.5</v>
      </c>
      <c r="R22" s="46">
        <f t="shared" si="4"/>
        <v>0.7</v>
      </c>
      <c r="S22" s="34">
        <f>VLOOKUP($K$1,CornerStats!$A$3:$AE$998,16,FALSE)</f>
        <v>0.9</v>
      </c>
      <c r="T22" s="33" t="s">
        <v>30</v>
      </c>
    </row>
    <row r="23" spans="1:20" ht="14.4" x14ac:dyDescent="0.3">
      <c r="A23" s="4"/>
      <c r="K23" s="31" t="s">
        <v>85</v>
      </c>
      <c r="L23" s="34">
        <f>VLOOKUP($J$1,PercentSHGoalStats!$A$3:$AE$998,17,FALSE)</f>
        <v>0.73684210526315785</v>
      </c>
      <c r="M23" s="46">
        <f t="shared" si="2"/>
        <v>0.56842105263157894</v>
      </c>
      <c r="N23" s="34">
        <f>VLOOKUP($K$1,PercentSHGoalStats!$A$3:$AE$998,17,FALSE)</f>
        <v>0.4</v>
      </c>
      <c r="O23" s="33" t="s">
        <v>85</v>
      </c>
      <c r="P23" s="31" t="s">
        <v>67</v>
      </c>
      <c r="Q23" s="34">
        <f>VLOOKUP($J$1,CornerStats!$A$3:$AE$998,17,FALSE)</f>
        <v>0.42105263157894735</v>
      </c>
      <c r="R23" s="46">
        <f t="shared" si="4"/>
        <v>0.51052631578947372</v>
      </c>
      <c r="S23" s="34">
        <f>VLOOKUP($K$1,CornerStats!$A$3:$AE$998,17,FALSE)</f>
        <v>0.6</v>
      </c>
      <c r="T23" s="33" t="s">
        <v>67</v>
      </c>
    </row>
    <row r="24" spans="1:20" ht="14.4" x14ac:dyDescent="0.3">
      <c r="A24" s="4"/>
      <c r="K24" s="31" t="s">
        <v>25</v>
      </c>
      <c r="L24" s="34">
        <f>VLOOKUP($J$1,PercentSHGoalStats!$A$3:$AE$998,18,FALSE)</f>
        <v>0.8</v>
      </c>
      <c r="M24" s="46">
        <f t="shared" si="2"/>
        <v>0.65</v>
      </c>
      <c r="N24" s="34">
        <f>VLOOKUP($K$1,PercentSHGoalStats!$A$3:$AE$998,19,FALSE)</f>
        <v>0.5</v>
      </c>
      <c r="O24" s="33" t="s">
        <v>30</v>
      </c>
      <c r="P24" s="31" t="s">
        <v>25</v>
      </c>
      <c r="Q24" s="34">
        <f>VLOOKUP($J$1,CornerStats!$A$3:$AE$998,18,FALSE)</f>
        <v>0.4</v>
      </c>
      <c r="R24" s="46">
        <f t="shared" si="4"/>
        <v>0.55000000000000004</v>
      </c>
      <c r="S24" s="34">
        <f>VLOOKUP($K$1,CornerStats!$A$3:$AE$998,19,FALSE)</f>
        <v>0.7</v>
      </c>
      <c r="T24" s="33" t="s">
        <v>30</v>
      </c>
    </row>
    <row r="25" spans="1:20" ht="14.4" x14ac:dyDescent="0.3">
      <c r="A25" s="4"/>
      <c r="K25" s="31" t="s">
        <v>86</v>
      </c>
      <c r="L25" s="34">
        <f>VLOOKUP($J$1,PercentSHGoalStats!$A$3:$AE$998,20,FALSE)</f>
        <v>0.15789473684210525</v>
      </c>
      <c r="M25" s="46">
        <f t="shared" si="2"/>
        <v>0.12894736842105264</v>
      </c>
      <c r="N25" s="34">
        <f>VLOOKUP($K$1,PercentSHGoalStats!$A$3:$AE$998,20,FALSE)</f>
        <v>0.1</v>
      </c>
      <c r="O25" s="33" t="s">
        <v>86</v>
      </c>
      <c r="P25" s="31" t="s">
        <v>69</v>
      </c>
      <c r="Q25" s="34">
        <f>VLOOKUP($J$1,CornerStats!$A$3:$AE$998,20,FALSE)</f>
        <v>0.84210526315789469</v>
      </c>
      <c r="R25" s="46">
        <f t="shared" si="4"/>
        <v>0.72105263157894739</v>
      </c>
      <c r="S25" s="34">
        <f>VLOOKUP($K$1,CornerStats!$A$3:$AE$998,20,FALSE)</f>
        <v>0.6</v>
      </c>
      <c r="T25" s="33" t="s">
        <v>69</v>
      </c>
    </row>
    <row r="26" spans="1:20" ht="15" thickBot="1" x14ac:dyDescent="0.35">
      <c r="A26" s="4"/>
      <c r="K26" s="35" t="s">
        <v>25</v>
      </c>
      <c r="L26" s="36">
        <f>VLOOKUP($J$1,PercentSHGoalStats!$A$3:$AE$998,21,FALSE)</f>
        <v>0.1</v>
      </c>
      <c r="M26" s="47">
        <f t="shared" si="2"/>
        <v>0.15000000000000002</v>
      </c>
      <c r="N26" s="36">
        <f>VLOOKUP($K$1,PercentSHGoalStats!$A$3:$AE$998,22,FALSE)</f>
        <v>0.2</v>
      </c>
      <c r="O26" s="37" t="s">
        <v>30</v>
      </c>
      <c r="P26" s="35" t="s">
        <v>25</v>
      </c>
      <c r="Q26" s="36">
        <f>VLOOKUP($J$1,CornerStats!$A$3:$AE$998,21,FALSE)</f>
        <v>0.9</v>
      </c>
      <c r="R26" s="47">
        <f t="shared" si="4"/>
        <v>0.75</v>
      </c>
      <c r="S26" s="36">
        <f>VLOOKUP($K$1,CornerStats!$A$3:$AE$998,22,FALSE)</f>
        <v>0.6</v>
      </c>
      <c r="T26" s="37" t="s">
        <v>30</v>
      </c>
    </row>
    <row r="27" spans="1:20" ht="15" thickTop="1" x14ac:dyDescent="0.3">
      <c r="A27" s="4"/>
    </row>
    <row r="28" spans="1:20" ht="14.4" x14ac:dyDescent="0.3">
      <c r="A28" s="4"/>
    </row>
    <row r="29" spans="1:20" ht="14.4" x14ac:dyDescent="0.3">
      <c r="A29" s="4"/>
    </row>
    <row r="30" spans="1:20" ht="14.4" x14ac:dyDescent="0.3">
      <c r="A30" s="4"/>
    </row>
    <row r="31" spans="1:20" ht="14.4" x14ac:dyDescent="0.3">
      <c r="A31" s="4"/>
    </row>
    <row r="32" spans="1:20" ht="14.4" x14ac:dyDescent="0.3">
      <c r="A32" s="4"/>
    </row>
    <row r="33" spans="1:1" ht="14.4" x14ac:dyDescent="0.3">
      <c r="A33" s="4"/>
    </row>
    <row r="34" spans="1:1" ht="14.4" x14ac:dyDescent="0.3">
      <c r="A34" s="4"/>
    </row>
    <row r="35" spans="1:1" ht="14.4" x14ac:dyDescent="0.3">
      <c r="A35" s="4"/>
    </row>
    <row r="36" spans="1:1" ht="14.4" x14ac:dyDescent="0.3">
      <c r="A36" s="4"/>
    </row>
    <row r="37" spans="1:1" ht="14.4" x14ac:dyDescent="0.3">
      <c r="A37" s="4"/>
    </row>
    <row r="38" spans="1:1" ht="14.4" x14ac:dyDescent="0.3">
      <c r="A38" s="4"/>
    </row>
    <row r="39" spans="1:1" ht="14.4" x14ac:dyDescent="0.3">
      <c r="A39" s="4"/>
    </row>
    <row r="40" spans="1:1" ht="14.4" x14ac:dyDescent="0.3">
      <c r="A40" s="4"/>
    </row>
    <row r="41" spans="1:1" ht="14.4" x14ac:dyDescent="0.3">
      <c r="A41" s="4"/>
    </row>
    <row r="42" spans="1:1" ht="14.4" x14ac:dyDescent="0.3">
      <c r="A42" s="4"/>
    </row>
  </sheetData>
  <conditionalFormatting sqref="G3:I20 L3:N26 Q7:S14 Q21:S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5167C5-0E52-4387-8CCE-E15DB058439B}">
          <x14:formula1>
            <xm:f>CornerStats!$A3:$A998</xm:f>
          </x14:formula1>
          <xm:sqref>J1:K1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9A82-1685-400C-8E4B-31DB76533D0E}">
  <sheetPr codeName="Sheet1"/>
  <dimension ref="A1"/>
  <sheetViews>
    <sheetView workbookViewId="0"/>
  </sheetViews>
  <sheetFormatPr defaultRowHeight="14.4" x14ac:dyDescent="0.3"/>
  <sheetData/>
  <sortState xmlns:xlrd2="http://schemas.microsoft.com/office/spreadsheetml/2017/richdata2" ref="A109:A118">
    <sortCondition ref="A109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80C8E8-4BA2-4989-A9DA-7923415634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CornerErrors</vt:lpstr>
      <vt:lpstr>CSV</vt:lpstr>
      <vt:lpstr>Fixtures</vt:lpstr>
      <vt:lpstr>AvgGoalStats</vt:lpstr>
      <vt:lpstr>CompareAvgGoal</vt:lpstr>
      <vt:lpstr>PercentGoalStats</vt:lpstr>
      <vt:lpstr>CompareGoal%</vt:lpstr>
      <vt:lpstr>PercentFHGoalStats</vt:lpstr>
      <vt:lpstr>CompareFHGoal%</vt:lpstr>
      <vt:lpstr>PercentSHGoalStats</vt:lpstr>
      <vt:lpstr>CompareSHGoal%</vt:lpstr>
      <vt:lpstr>CardStats</vt:lpstr>
      <vt:lpstr>CompareCard</vt:lpstr>
      <vt:lpstr>CornerStats</vt:lpstr>
      <vt:lpstr>CompareCorners</vt:lpstr>
      <vt:lpstr>Compare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 Lotay</dc:creator>
  <cp:lastModifiedBy>Arjun Lotay</cp:lastModifiedBy>
  <dcterms:created xsi:type="dcterms:W3CDTF">2018-12-28T13:34:36Z</dcterms:created>
  <dcterms:modified xsi:type="dcterms:W3CDTF">2019-01-21T16:40:04Z</dcterms:modified>
</cp:coreProperties>
</file>